
<file path=[Content_Types].xml><?xml version="1.0" encoding="utf-8"?>
<Types xmlns="http://schemas.openxmlformats.org/package/2006/content-types">
  <Default Extension="bin" ContentType="application/vnd.openxmlformats-officedocument.spreadsheetml.printerSettings"/>
  <Default Extension="png" ContentType="image/png"/>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drawings/drawing6.xml" ContentType="application/vnd.openxmlformats-officedocument.drawing+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Default Extension="jpeg" ContentType="image/jpeg"/>
  <Override PartName="/xl/drawings/drawing4.xml" ContentType="application/vnd.openxmlformats-officedocument.drawing+xml"/>
  <Override PartName="/xl/drawings/drawing5.xml" ContentType="application/vnd.openxmlformats-officedocument.drawing+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xl/drawings/drawing2.xml" ContentType="application/vnd.openxmlformats-officedocument.drawing+xml"/>
  <Override PartName="/xl/drawings/drawing3.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7" rupBuild="4505"/>
  <workbookPr defaultThemeVersion="124226"/>
  <bookViews>
    <workbookView xWindow="-120" yWindow="-60" windowWidth="15600" windowHeight="11760" tabRatio="821" firstSheet="8" activeTab="10"/>
  </bookViews>
  <sheets>
    <sheet name="V - ORÇAMENTO" sheetId="12" r:id="rId1"/>
    <sheet name="XI - MEMORIA" sheetId="11" r:id="rId2"/>
    <sheet name="DREN.ESCAV" sheetId="23" r:id="rId3"/>
    <sheet name="MEMORIA GOV RJ" sheetId="21" state="hidden" r:id="rId4"/>
    <sheet name="VI - CRONOGRAMA" sheetId="15" r:id="rId5"/>
    <sheet name="IV - DESEMBOLSO" sheetId="16" r:id="rId6"/>
    <sheet name="ADM" sheetId="17" r:id="rId7"/>
    <sheet name="XII - BDI" sheetId="24" r:id="rId8"/>
    <sheet name="DESCRIÇÃO EMOP" sheetId="13" r:id="rId9"/>
    <sheet name="EMOP 092021" sheetId="14" r:id="rId10"/>
    <sheet name="RELEVÂNCIA TÉCNICO-OPERACIONAL" sheetId="27" r:id="rId11"/>
    <sheet name="RELEVÂNCIA TÉCNICO-PROFISSIONAL" sheetId="29" r:id="rId12"/>
  </sheets>
  <definedNames>
    <definedName name="_xlnm._FilterDatabase" localSheetId="8" hidden="1">'DESCRIÇÃO EMOP'!$A$1:$C$23485</definedName>
    <definedName name="_xlnm._FilterDatabase" localSheetId="2" hidden="1">DREN.ESCAV!$A$1:$H$755</definedName>
    <definedName name="_xlnm._FilterDatabase" localSheetId="9" hidden="1">'EMOP 092021'!$A$1:$B$23005</definedName>
    <definedName name="_xlnm._FilterDatabase" localSheetId="10" hidden="1">'RELEVÂNCIA TÉCNICO-OPERACIONAL'!$A$2:$G$27</definedName>
    <definedName name="_xlnm._FilterDatabase" localSheetId="11" hidden="1">'RELEVÂNCIA TÉCNICO-PROFISSIONAL'!$A$2:$E$27</definedName>
    <definedName name="_xlnm._FilterDatabase" localSheetId="0" hidden="1">'V - ORÇAMENTO'!$A$9:$G$124</definedName>
    <definedName name="_xlnm._FilterDatabase" localSheetId="1" hidden="1">'XI - MEMORIA'!$A$1079:$IV$1085</definedName>
    <definedName name="_xlnm.Print_Area" localSheetId="6">ADM!$A$1:$L$26</definedName>
    <definedName name="_xlnm.Print_Area" localSheetId="2">DREN.ESCAV!$A$1:$BL$388</definedName>
    <definedName name="_xlnm.Print_Area" localSheetId="5">'IV - DESEMBOLSO'!$A$1:$H$35</definedName>
    <definedName name="_xlnm.Print_Area" localSheetId="3">'MEMORIA GOV RJ'!$A$1:$L$580</definedName>
    <definedName name="_xlnm.Print_Area" localSheetId="10">'RELEVÂNCIA TÉCNICO-OPERACIONAL'!$A$1:$G$27</definedName>
    <definedName name="_xlnm.Print_Area" localSheetId="11">'RELEVÂNCIA TÉCNICO-PROFISSIONAL'!$A$1:$E$36</definedName>
    <definedName name="_xlnm.Print_Area" localSheetId="0">'V - ORÇAMENTO'!$A$1:$G$130</definedName>
    <definedName name="_xlnm.Print_Area" localSheetId="4">'VI - CRONOGRAMA'!$A$1:$R$33</definedName>
    <definedName name="_xlnm.Print_Area" localSheetId="1">'XI - MEMORIA'!$A$1:$L$1189</definedName>
    <definedName name="_xlnm.Database" localSheetId="2">#REF!</definedName>
    <definedName name="_xlnm.Database" localSheetId="10">#REF!</definedName>
    <definedName name="_xlnm.Database" localSheetId="11">#REF!</definedName>
    <definedName name="_xlnm.Database" localSheetId="7">#REF!</definedName>
    <definedName name="_xlnm.Database">#REF!</definedName>
    <definedName name="CompDN600" localSheetId="10">#REF!</definedName>
    <definedName name="CompDN600" localSheetId="11">#REF!</definedName>
    <definedName name="CompDN600">#REF!</definedName>
    <definedName name="orcamento" localSheetId="10">#REF!</definedName>
    <definedName name="orcamento" localSheetId="11">#REF!</definedName>
    <definedName name="orcamento" localSheetId="1">'XI - MEMORIA'!#REF!</definedName>
    <definedName name="orcamento">#REF!</definedName>
    <definedName name="_xlnm.Print_Titles" localSheetId="2">DREN.ESCAV!$1:$9</definedName>
    <definedName name="_xlnm.Print_Titles" localSheetId="10">'RELEVÂNCIA TÉCNICO-OPERACIONAL'!$1:$3</definedName>
    <definedName name="_xlnm.Print_Titles" localSheetId="11">'RELEVÂNCIA TÉCNICO-PROFISSIONAL'!$1:$3</definedName>
    <definedName name="_xlnm.Print_Titles" localSheetId="0">'V - ORÇAMENTO'!$1:$10</definedName>
    <definedName name="_xlnm.Print_Titles" localSheetId="1">'XI - MEMORIA'!$1:$9</definedName>
  </definedNames>
  <calcPr calcId="12451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B5" i="11"/>
  <c r="D27" i="29" l="1"/>
  <c r="E27"/>
  <c r="D26"/>
  <c r="E26"/>
  <c r="D25"/>
  <c r="E25"/>
  <c r="D24"/>
  <c r="E24"/>
  <c r="D23"/>
  <c r="E23"/>
  <c r="D22"/>
  <c r="E22"/>
  <c r="D21"/>
  <c r="E21"/>
  <c r="D20"/>
  <c r="E20"/>
  <c r="D19"/>
  <c r="E19"/>
  <c r="D18"/>
  <c r="E18"/>
  <c r="D17"/>
  <c r="E17"/>
  <c r="D16"/>
  <c r="E16"/>
  <c r="D15"/>
  <c r="E15"/>
  <c r="D14"/>
  <c r="E14"/>
  <c r="D13"/>
  <c r="E13"/>
  <c r="D12"/>
  <c r="E12"/>
  <c r="D11"/>
  <c r="E11"/>
  <c r="D10"/>
  <c r="E10"/>
  <c r="D9"/>
  <c r="E9"/>
  <c r="D8"/>
  <c r="E8"/>
  <c r="D7"/>
  <c r="E7"/>
  <c r="D6"/>
  <c r="E6"/>
  <c r="D5"/>
  <c r="E5"/>
  <c r="D4"/>
  <c r="E4"/>
  <c r="B866" i="11"/>
  <c r="B867"/>
  <c r="B868"/>
  <c r="B869"/>
  <c r="B870"/>
  <c r="B871"/>
  <c r="B872"/>
  <c r="B873"/>
  <c r="B874"/>
  <c r="B875"/>
  <c r="B876"/>
  <c r="B877"/>
  <c r="B878"/>
  <c r="B879"/>
  <c r="B880"/>
  <c r="F27" i="27"/>
  <c r="G27"/>
  <c r="D27"/>
  <c r="F26"/>
  <c r="G26"/>
  <c r="D26"/>
  <c r="F25"/>
  <c r="G25"/>
  <c r="D25"/>
  <c r="F24"/>
  <c r="G24"/>
  <c r="D24"/>
  <c r="F23"/>
  <c r="D23"/>
  <c r="F22"/>
  <c r="D22"/>
  <c r="F21"/>
  <c r="G21"/>
  <c r="D21"/>
  <c r="F20"/>
  <c r="G20"/>
  <c r="D20"/>
  <c r="F19"/>
  <c r="G19"/>
  <c r="D19"/>
  <c r="F18"/>
  <c r="G18"/>
  <c r="D18"/>
  <c r="F17"/>
  <c r="G17"/>
  <c r="D17"/>
  <c r="F16"/>
  <c r="G16"/>
  <c r="D16"/>
  <c r="F15"/>
  <c r="G15"/>
  <c r="D15"/>
  <c r="F14"/>
  <c r="G14"/>
  <c r="D14"/>
  <c r="F13"/>
  <c r="G13"/>
  <c r="D13"/>
  <c r="F12"/>
  <c r="G12"/>
  <c r="D12"/>
  <c r="F11"/>
  <c r="G11"/>
  <c r="D11"/>
  <c r="F10"/>
  <c r="G10"/>
  <c r="D10"/>
  <c r="F9"/>
  <c r="G9"/>
  <c r="D9"/>
  <c r="F8"/>
  <c r="G8"/>
  <c r="D8"/>
  <c r="F7"/>
  <c r="G7"/>
  <c r="D7"/>
  <c r="F6"/>
  <c r="G6"/>
  <c r="D6"/>
  <c r="F5"/>
  <c r="G5"/>
  <c r="D5"/>
  <c r="F4"/>
  <c r="G4"/>
  <c r="D4"/>
  <c r="K13" i="23"/>
  <c r="L13"/>
  <c r="M13"/>
  <c r="D13"/>
  <c r="N13"/>
  <c r="O13"/>
  <c r="P13"/>
  <c r="H13"/>
  <c r="Q13"/>
  <c r="R13"/>
  <c r="S13"/>
  <c r="T13"/>
  <c r="U13"/>
  <c r="V13"/>
  <c r="Z13"/>
  <c r="AC13"/>
  <c r="AD13"/>
  <c r="AE13"/>
  <c r="AF13"/>
  <c r="AG13"/>
  <c r="AH13"/>
  <c r="AI13"/>
  <c r="AJ13"/>
  <c r="AK13"/>
  <c r="AL13"/>
  <c r="AM13"/>
  <c r="BF13"/>
  <c r="AU13"/>
  <c r="AV13"/>
  <c r="AY13"/>
  <c r="BG13"/>
  <c r="AX13"/>
  <c r="BH13"/>
  <c r="BJ13"/>
  <c r="BI13"/>
  <c r="BK13"/>
  <c r="BC13"/>
  <c r="BD13"/>
  <c r="BL13"/>
  <c r="K14"/>
  <c r="L14"/>
  <c r="M14"/>
  <c r="D14"/>
  <c r="N14"/>
  <c r="O14"/>
  <c r="P14"/>
  <c r="H14"/>
  <c r="Q14"/>
  <c r="R14"/>
  <c r="S14"/>
  <c r="T14"/>
  <c r="U14"/>
  <c r="V14"/>
  <c r="Z14"/>
  <c r="AC14"/>
  <c r="AD14"/>
  <c r="AE14"/>
  <c r="AF14"/>
  <c r="AG14"/>
  <c r="AH14"/>
  <c r="AI14"/>
  <c r="AJ14"/>
  <c r="AK14"/>
  <c r="AL14"/>
  <c r="AM14"/>
  <c r="BF14"/>
  <c r="AU14"/>
  <c r="AV14"/>
  <c r="AY14"/>
  <c r="BG14"/>
  <c r="AX14"/>
  <c r="BH14"/>
  <c r="BJ14"/>
  <c r="BI14"/>
  <c r="BK14"/>
  <c r="BC14"/>
  <c r="BD14"/>
  <c r="BL14"/>
  <c r="K15"/>
  <c r="L15"/>
  <c r="M15"/>
  <c r="D15"/>
  <c r="N15"/>
  <c r="O15"/>
  <c r="P15"/>
  <c r="H15"/>
  <c r="Q15"/>
  <c r="R15"/>
  <c r="S15"/>
  <c r="T15"/>
  <c r="U15"/>
  <c r="V15"/>
  <c r="Z15"/>
  <c r="AC15"/>
  <c r="AD15"/>
  <c r="AE15"/>
  <c r="AF15"/>
  <c r="AG15"/>
  <c r="AH15"/>
  <c r="AI15"/>
  <c r="AJ15"/>
  <c r="AK15"/>
  <c r="AL15"/>
  <c r="AM15"/>
  <c r="BF15"/>
  <c r="AU15"/>
  <c r="AV15"/>
  <c r="AY15"/>
  <c r="BG15"/>
  <c r="AX15"/>
  <c r="BH15"/>
  <c r="BJ15"/>
  <c r="BI15"/>
  <c r="BK15"/>
  <c r="BC15"/>
  <c r="BD15"/>
  <c r="BL15"/>
  <c r="K17"/>
  <c r="L17"/>
  <c r="M17"/>
  <c r="D17"/>
  <c r="N17"/>
  <c r="O17"/>
  <c r="P17"/>
  <c r="H17"/>
  <c r="Q17"/>
  <c r="R17"/>
  <c r="S17"/>
  <c r="T17"/>
  <c r="U17"/>
  <c r="V17"/>
  <c r="Z17"/>
  <c r="AC17"/>
  <c r="AD17"/>
  <c r="AE17"/>
  <c r="AF17"/>
  <c r="AG17"/>
  <c r="AH17"/>
  <c r="AI17"/>
  <c r="AJ17"/>
  <c r="AK17"/>
  <c r="AL17"/>
  <c r="AM17"/>
  <c r="BF17"/>
  <c r="AU17"/>
  <c r="AV17"/>
  <c r="AY17"/>
  <c r="BG17"/>
  <c r="AX17"/>
  <c r="BH17"/>
  <c r="BJ17"/>
  <c r="BI17"/>
  <c r="BK17"/>
  <c r="BC17"/>
  <c r="BD17"/>
  <c r="BL17"/>
  <c r="K18"/>
  <c r="L18"/>
  <c r="M18"/>
  <c r="D18"/>
  <c r="N18"/>
  <c r="O18"/>
  <c r="P18"/>
  <c r="H18"/>
  <c r="Q18"/>
  <c r="R18"/>
  <c r="S18"/>
  <c r="T18"/>
  <c r="U18"/>
  <c r="V18"/>
  <c r="Z18"/>
  <c r="AC18"/>
  <c r="AD18"/>
  <c r="AE18"/>
  <c r="AF18"/>
  <c r="AG18"/>
  <c r="AH18"/>
  <c r="AI18"/>
  <c r="AJ18"/>
  <c r="AK18"/>
  <c r="AL18"/>
  <c r="AM18"/>
  <c r="BF18"/>
  <c r="AU18"/>
  <c r="AV18"/>
  <c r="AY18"/>
  <c r="BG18"/>
  <c r="AX18"/>
  <c r="BH18"/>
  <c r="BJ18"/>
  <c r="BI18"/>
  <c r="BK18"/>
  <c r="BC18"/>
  <c r="BD18"/>
  <c r="BL18"/>
  <c r="K20"/>
  <c r="L20"/>
  <c r="M20"/>
  <c r="D20"/>
  <c r="N20"/>
  <c r="O20"/>
  <c r="P20"/>
  <c r="H20"/>
  <c r="Q20"/>
  <c r="R20"/>
  <c r="S20"/>
  <c r="T20"/>
  <c r="U20"/>
  <c r="V20"/>
  <c r="Z20"/>
  <c r="AC20"/>
  <c r="AD20"/>
  <c r="AE20"/>
  <c r="AF20"/>
  <c r="AG20"/>
  <c r="AH20"/>
  <c r="AI20"/>
  <c r="AJ20"/>
  <c r="AK20"/>
  <c r="AL20"/>
  <c r="AM20"/>
  <c r="BF20"/>
  <c r="AU20"/>
  <c r="AV20"/>
  <c r="AY20"/>
  <c r="BG20"/>
  <c r="AX20"/>
  <c r="BH20"/>
  <c r="BJ20"/>
  <c r="BI20"/>
  <c r="BK20"/>
  <c r="BC20"/>
  <c r="BD20"/>
  <c r="BL20"/>
  <c r="K21"/>
  <c r="L21"/>
  <c r="M21"/>
  <c r="D21"/>
  <c r="N21"/>
  <c r="O21"/>
  <c r="P21"/>
  <c r="R21"/>
  <c r="H21"/>
  <c r="Q21"/>
  <c r="S21"/>
  <c r="T21"/>
  <c r="U21"/>
  <c r="V21"/>
  <c r="Z21"/>
  <c r="AC21"/>
  <c r="AD21"/>
  <c r="AE21"/>
  <c r="AF21"/>
  <c r="AI21"/>
  <c r="AG21"/>
  <c r="AH21"/>
  <c r="AJ21"/>
  <c r="AK21"/>
  <c r="AL21"/>
  <c r="AM21"/>
  <c r="BF21"/>
  <c r="AU21"/>
  <c r="AV21"/>
  <c r="AY21"/>
  <c r="BG21"/>
  <c r="AX21"/>
  <c r="BH21"/>
  <c r="BJ21"/>
  <c r="BI21"/>
  <c r="BK21"/>
  <c r="BC21"/>
  <c r="BD21"/>
  <c r="BL21"/>
  <c r="K23"/>
  <c r="L23"/>
  <c r="M23"/>
  <c r="D23"/>
  <c r="N23"/>
  <c r="O23"/>
  <c r="P23"/>
  <c r="H23"/>
  <c r="Q23"/>
  <c r="R23"/>
  <c r="S23"/>
  <c r="T23"/>
  <c r="U23"/>
  <c r="V23"/>
  <c r="Z23"/>
  <c r="AC23"/>
  <c r="AD23"/>
  <c r="AE23"/>
  <c r="AF23"/>
  <c r="AG23"/>
  <c r="AH23"/>
  <c r="AI23"/>
  <c r="AJ23"/>
  <c r="AK23"/>
  <c r="AL23"/>
  <c r="AM23"/>
  <c r="BF23"/>
  <c r="AU23"/>
  <c r="AV23"/>
  <c r="AY23"/>
  <c r="BG23"/>
  <c r="AX23"/>
  <c r="BH23"/>
  <c r="BJ23"/>
  <c r="BI23"/>
  <c r="BK23"/>
  <c r="BC23"/>
  <c r="BD23"/>
  <c r="BL23"/>
  <c r="K24"/>
  <c r="L24"/>
  <c r="M24"/>
  <c r="D24"/>
  <c r="N24"/>
  <c r="O24"/>
  <c r="P24"/>
  <c r="H24"/>
  <c r="Q24"/>
  <c r="R24"/>
  <c r="S24"/>
  <c r="T24"/>
  <c r="U24"/>
  <c r="V24"/>
  <c r="Z24"/>
  <c r="AC24"/>
  <c r="AD24"/>
  <c r="AE24"/>
  <c r="AF24"/>
  <c r="AI24"/>
  <c r="AG24"/>
  <c r="AH24"/>
  <c r="AJ24"/>
  <c r="AK24"/>
  <c r="AL24"/>
  <c r="AM24"/>
  <c r="BF24"/>
  <c r="AU24"/>
  <c r="AV24"/>
  <c r="AY24"/>
  <c r="BG24"/>
  <c r="AX24"/>
  <c r="BH24"/>
  <c r="BJ24"/>
  <c r="BI24"/>
  <c r="BK24"/>
  <c r="BC24"/>
  <c r="BD24"/>
  <c r="BL24"/>
  <c r="K25"/>
  <c r="L25"/>
  <c r="M25"/>
  <c r="D25"/>
  <c r="N25"/>
  <c r="O25"/>
  <c r="P25"/>
  <c r="R25"/>
  <c r="H25"/>
  <c r="Q25"/>
  <c r="S25"/>
  <c r="T25"/>
  <c r="U25"/>
  <c r="V25"/>
  <c r="Z25"/>
  <c r="AC25"/>
  <c r="AD25"/>
  <c r="AE25"/>
  <c r="AF25"/>
  <c r="AI25"/>
  <c r="AG25"/>
  <c r="AH25"/>
  <c r="AJ25"/>
  <c r="AK25"/>
  <c r="AL25"/>
  <c r="AM25"/>
  <c r="BF25"/>
  <c r="AU25"/>
  <c r="AV25"/>
  <c r="AY25"/>
  <c r="BG25"/>
  <c r="AX25"/>
  <c r="BH25"/>
  <c r="BJ25"/>
  <c r="BI25"/>
  <c r="BK25"/>
  <c r="BC25"/>
  <c r="BD25"/>
  <c r="BL25"/>
  <c r="K26"/>
  <c r="L26"/>
  <c r="M26"/>
  <c r="D26"/>
  <c r="N26"/>
  <c r="O26"/>
  <c r="P26"/>
  <c r="R26"/>
  <c r="H26"/>
  <c r="Q26"/>
  <c r="S26"/>
  <c r="T26"/>
  <c r="U26"/>
  <c r="V26"/>
  <c r="Z26"/>
  <c r="AC26"/>
  <c r="AD26"/>
  <c r="AE26"/>
  <c r="AF26"/>
  <c r="AI26"/>
  <c r="AG26"/>
  <c r="AH26"/>
  <c r="AJ26"/>
  <c r="AK26"/>
  <c r="AL26"/>
  <c r="AM26"/>
  <c r="BF26"/>
  <c r="AU26"/>
  <c r="AV26"/>
  <c r="AY26"/>
  <c r="BG26"/>
  <c r="AX26"/>
  <c r="BH26"/>
  <c r="BJ26"/>
  <c r="BI26"/>
  <c r="BK26"/>
  <c r="BC26"/>
  <c r="BD26"/>
  <c r="BL26"/>
  <c r="K28"/>
  <c r="L28"/>
  <c r="M28"/>
  <c r="D28"/>
  <c r="N28"/>
  <c r="O28"/>
  <c r="P28"/>
  <c r="H28"/>
  <c r="Q28"/>
  <c r="R28"/>
  <c r="S28"/>
  <c r="T28"/>
  <c r="U28"/>
  <c r="V28"/>
  <c r="Z28"/>
  <c r="AC28"/>
  <c r="AD28"/>
  <c r="AE28"/>
  <c r="AF28"/>
  <c r="AG28"/>
  <c r="AH28"/>
  <c r="AI28"/>
  <c r="AJ28"/>
  <c r="AK28"/>
  <c r="AL28"/>
  <c r="AM28"/>
  <c r="BF28"/>
  <c r="AU28"/>
  <c r="AV28"/>
  <c r="AY28"/>
  <c r="BG28"/>
  <c r="AX28"/>
  <c r="BH28"/>
  <c r="BJ28"/>
  <c r="BI28"/>
  <c r="BK28"/>
  <c r="BC28"/>
  <c r="BD28"/>
  <c r="BL28"/>
  <c r="K29"/>
  <c r="L29"/>
  <c r="M29"/>
  <c r="D29"/>
  <c r="N29"/>
  <c r="O29"/>
  <c r="P29"/>
  <c r="H29"/>
  <c r="Q29"/>
  <c r="R29"/>
  <c r="S29"/>
  <c r="T29"/>
  <c r="U29"/>
  <c r="V29"/>
  <c r="Z29"/>
  <c r="AC29"/>
  <c r="AD29"/>
  <c r="AE29"/>
  <c r="AF29"/>
  <c r="AG29"/>
  <c r="AH29"/>
  <c r="AI29"/>
  <c r="AJ29"/>
  <c r="AK29"/>
  <c r="AL29"/>
  <c r="AM29"/>
  <c r="BF29"/>
  <c r="AU29"/>
  <c r="AV29"/>
  <c r="AY29"/>
  <c r="BG29"/>
  <c r="AX29"/>
  <c r="BH29"/>
  <c r="BJ29"/>
  <c r="BI29"/>
  <c r="BK29"/>
  <c r="BC29"/>
  <c r="BD29"/>
  <c r="BL29"/>
  <c r="K30"/>
  <c r="L30"/>
  <c r="M30"/>
  <c r="D30"/>
  <c r="N30"/>
  <c r="O30"/>
  <c r="P30"/>
  <c r="H30"/>
  <c r="Q30"/>
  <c r="R30"/>
  <c r="S30"/>
  <c r="T30"/>
  <c r="U30"/>
  <c r="V30"/>
  <c r="Z30"/>
  <c r="AC30"/>
  <c r="AD30"/>
  <c r="AE30"/>
  <c r="AF30"/>
  <c r="AG30"/>
  <c r="AH30"/>
  <c r="AI30"/>
  <c r="AJ30"/>
  <c r="AK30"/>
  <c r="AL30"/>
  <c r="AM30"/>
  <c r="BF30"/>
  <c r="AU30"/>
  <c r="AV30"/>
  <c r="AY30"/>
  <c r="BG30"/>
  <c r="AX30"/>
  <c r="BH30"/>
  <c r="BJ30"/>
  <c r="BI30"/>
  <c r="BK30"/>
  <c r="BC30"/>
  <c r="BD30"/>
  <c r="BL30"/>
  <c r="K31"/>
  <c r="L31"/>
  <c r="M31"/>
  <c r="D31"/>
  <c r="N31"/>
  <c r="O31"/>
  <c r="P31"/>
  <c r="H31"/>
  <c r="Q31"/>
  <c r="R31"/>
  <c r="S31"/>
  <c r="T31"/>
  <c r="U31"/>
  <c r="V31"/>
  <c r="Z31"/>
  <c r="AC31"/>
  <c r="AD31"/>
  <c r="AE31"/>
  <c r="AF31"/>
  <c r="AG31"/>
  <c r="AH31"/>
  <c r="AI31"/>
  <c r="AJ31"/>
  <c r="AK31"/>
  <c r="AL31"/>
  <c r="AM31"/>
  <c r="BF31"/>
  <c r="AU31"/>
  <c r="AV31"/>
  <c r="AY31"/>
  <c r="BG31"/>
  <c r="AX31"/>
  <c r="BH31"/>
  <c r="BJ31"/>
  <c r="BI31"/>
  <c r="BK31"/>
  <c r="BC31"/>
  <c r="BD31"/>
  <c r="BL31"/>
  <c r="K33"/>
  <c r="L33"/>
  <c r="M33"/>
  <c r="D33"/>
  <c r="N33"/>
  <c r="O33"/>
  <c r="P33"/>
  <c r="H33"/>
  <c r="Q33"/>
  <c r="R33"/>
  <c r="S33"/>
  <c r="T33"/>
  <c r="U33"/>
  <c r="V33"/>
  <c r="Z33"/>
  <c r="AC33"/>
  <c r="AD33"/>
  <c r="AE33"/>
  <c r="AF33"/>
  <c r="AG33"/>
  <c r="AH33"/>
  <c r="AI33"/>
  <c r="AJ33"/>
  <c r="AK33"/>
  <c r="AL33"/>
  <c r="AM33"/>
  <c r="BF33"/>
  <c r="AU33"/>
  <c r="AV33"/>
  <c r="AY33"/>
  <c r="BG33"/>
  <c r="AX33"/>
  <c r="BH33"/>
  <c r="BJ33"/>
  <c r="BI33"/>
  <c r="BK33"/>
  <c r="BC33"/>
  <c r="BD33"/>
  <c r="BL33"/>
  <c r="K34"/>
  <c r="L34"/>
  <c r="M34"/>
  <c r="D34"/>
  <c r="N34"/>
  <c r="O34"/>
  <c r="P34"/>
  <c r="H34"/>
  <c r="Q34"/>
  <c r="R34"/>
  <c r="S34"/>
  <c r="T34"/>
  <c r="U34"/>
  <c r="V34"/>
  <c r="Z34"/>
  <c r="AC34"/>
  <c r="AD34"/>
  <c r="AE34"/>
  <c r="AF34"/>
  <c r="AG34"/>
  <c r="AH34"/>
  <c r="AI34"/>
  <c r="AJ34"/>
  <c r="AK34"/>
  <c r="AL34"/>
  <c r="AM34"/>
  <c r="BF34"/>
  <c r="AU34"/>
  <c r="AV34"/>
  <c r="AY34"/>
  <c r="BG34"/>
  <c r="AX34"/>
  <c r="BH34"/>
  <c r="BJ34"/>
  <c r="BI34"/>
  <c r="BK34"/>
  <c r="BC34"/>
  <c r="BD34"/>
  <c r="BL34"/>
  <c r="K35"/>
  <c r="L35"/>
  <c r="M35"/>
  <c r="D35"/>
  <c r="N35"/>
  <c r="O35"/>
  <c r="P35"/>
  <c r="H35"/>
  <c r="Q35"/>
  <c r="R35"/>
  <c r="S35"/>
  <c r="T35"/>
  <c r="U35"/>
  <c r="V35"/>
  <c r="Z35"/>
  <c r="AC35"/>
  <c r="AD35"/>
  <c r="AE35"/>
  <c r="AF35"/>
  <c r="AG35"/>
  <c r="AH35"/>
  <c r="AI35"/>
  <c r="AJ35"/>
  <c r="AK35"/>
  <c r="AL35"/>
  <c r="AM35"/>
  <c r="BF35"/>
  <c r="AU35"/>
  <c r="AV35"/>
  <c r="AY35"/>
  <c r="BG35"/>
  <c r="AX35"/>
  <c r="BH35"/>
  <c r="BJ35"/>
  <c r="BI35"/>
  <c r="BK35"/>
  <c r="BC35"/>
  <c r="BD35"/>
  <c r="BL35"/>
  <c r="K36"/>
  <c r="L36"/>
  <c r="M36"/>
  <c r="D36"/>
  <c r="N36"/>
  <c r="O36"/>
  <c r="P36"/>
  <c r="H36"/>
  <c r="Q36"/>
  <c r="R36"/>
  <c r="S36"/>
  <c r="T36"/>
  <c r="U36"/>
  <c r="V36"/>
  <c r="Z36"/>
  <c r="AC36"/>
  <c r="AD36"/>
  <c r="AE36"/>
  <c r="AF36"/>
  <c r="AG36"/>
  <c r="AH36"/>
  <c r="AI36"/>
  <c r="AJ36"/>
  <c r="AK36"/>
  <c r="AL36"/>
  <c r="AM36"/>
  <c r="BF36"/>
  <c r="AU36"/>
  <c r="AV36"/>
  <c r="AY36"/>
  <c r="BG36"/>
  <c r="AX36"/>
  <c r="BH36"/>
  <c r="BJ36"/>
  <c r="BI36"/>
  <c r="BK36"/>
  <c r="BC36"/>
  <c r="BD36"/>
  <c r="BL36"/>
  <c r="K37"/>
  <c r="L37"/>
  <c r="M37"/>
  <c r="D37"/>
  <c r="N37"/>
  <c r="O37"/>
  <c r="P37"/>
  <c r="H37"/>
  <c r="Q37"/>
  <c r="R37"/>
  <c r="S37"/>
  <c r="T37"/>
  <c r="U37"/>
  <c r="V37"/>
  <c r="Z37"/>
  <c r="AC37"/>
  <c r="AD37"/>
  <c r="AE37"/>
  <c r="AF37"/>
  <c r="AG37"/>
  <c r="AH37"/>
  <c r="AI37"/>
  <c r="AJ37"/>
  <c r="AK37"/>
  <c r="AL37"/>
  <c r="AM37"/>
  <c r="BF37"/>
  <c r="AU37"/>
  <c r="AV37"/>
  <c r="AY37"/>
  <c r="BG37"/>
  <c r="AX37"/>
  <c r="BH37"/>
  <c r="BJ37"/>
  <c r="BI37"/>
  <c r="BK37"/>
  <c r="BC37"/>
  <c r="BD37"/>
  <c r="BL37"/>
  <c r="K38"/>
  <c r="L38"/>
  <c r="M38"/>
  <c r="D38"/>
  <c r="N38"/>
  <c r="O38"/>
  <c r="P38"/>
  <c r="R38"/>
  <c r="H38"/>
  <c r="Q38"/>
  <c r="S38"/>
  <c r="T38"/>
  <c r="U38"/>
  <c r="V38"/>
  <c r="Z38"/>
  <c r="AC38"/>
  <c r="AD38"/>
  <c r="AE38"/>
  <c r="AF38"/>
  <c r="AI38"/>
  <c r="AG38"/>
  <c r="AH38"/>
  <c r="AJ38"/>
  <c r="AK38"/>
  <c r="AL38"/>
  <c r="AM38"/>
  <c r="BF38"/>
  <c r="AU38"/>
  <c r="AV38"/>
  <c r="AY38"/>
  <c r="BG38"/>
  <c r="AX38"/>
  <c r="BH38"/>
  <c r="BJ38"/>
  <c r="BI38"/>
  <c r="BK38"/>
  <c r="BC38"/>
  <c r="BD38"/>
  <c r="BL38"/>
  <c r="K39"/>
  <c r="L39"/>
  <c r="M39"/>
  <c r="D39"/>
  <c r="N39"/>
  <c r="O39"/>
  <c r="P39"/>
  <c r="R39"/>
  <c r="H39"/>
  <c r="Q39"/>
  <c r="S39"/>
  <c r="T39"/>
  <c r="U39"/>
  <c r="V39"/>
  <c r="Z39"/>
  <c r="AC39"/>
  <c r="AD39"/>
  <c r="AE39"/>
  <c r="AF39"/>
  <c r="AI39"/>
  <c r="AG39"/>
  <c r="AH39"/>
  <c r="AJ39"/>
  <c r="AK39"/>
  <c r="AL39"/>
  <c r="AM39"/>
  <c r="BF39"/>
  <c r="AU39"/>
  <c r="AV39"/>
  <c r="AY39"/>
  <c r="BG39"/>
  <c r="AX39"/>
  <c r="BH39"/>
  <c r="BJ39"/>
  <c r="BI39"/>
  <c r="BK39"/>
  <c r="BC39"/>
  <c r="BD39"/>
  <c r="BL39"/>
  <c r="K40"/>
  <c r="L40"/>
  <c r="M40"/>
  <c r="D40"/>
  <c r="N40"/>
  <c r="O40"/>
  <c r="P40"/>
  <c r="R40"/>
  <c r="H40"/>
  <c r="Q40"/>
  <c r="S40"/>
  <c r="T40"/>
  <c r="U40"/>
  <c r="V40"/>
  <c r="Z40"/>
  <c r="AC40"/>
  <c r="AD40"/>
  <c r="AE40"/>
  <c r="AF40"/>
  <c r="AI40"/>
  <c r="AG40"/>
  <c r="AH40"/>
  <c r="AJ40"/>
  <c r="AK40"/>
  <c r="AL40"/>
  <c r="AM40"/>
  <c r="BF40"/>
  <c r="AU40"/>
  <c r="AV40"/>
  <c r="AY40"/>
  <c r="BG40"/>
  <c r="AX40"/>
  <c r="BH40"/>
  <c r="BJ40"/>
  <c r="BI40"/>
  <c r="BK40"/>
  <c r="BC40"/>
  <c r="BD40"/>
  <c r="BL40"/>
  <c r="K41"/>
  <c r="L41"/>
  <c r="M41"/>
  <c r="D41"/>
  <c r="N41"/>
  <c r="O41"/>
  <c r="P41"/>
  <c r="R41"/>
  <c r="H41"/>
  <c r="Q41"/>
  <c r="S41"/>
  <c r="T41"/>
  <c r="U41"/>
  <c r="V41"/>
  <c r="Z41"/>
  <c r="AC41"/>
  <c r="AD41"/>
  <c r="AE41"/>
  <c r="AF41"/>
  <c r="AI41"/>
  <c r="AG41"/>
  <c r="AH41"/>
  <c r="AJ41"/>
  <c r="AK41"/>
  <c r="AL41"/>
  <c r="AM41"/>
  <c r="BF41"/>
  <c r="AU41"/>
  <c r="AV41"/>
  <c r="AY41"/>
  <c r="BG41"/>
  <c r="AX41"/>
  <c r="BH41"/>
  <c r="BJ41"/>
  <c r="BI41"/>
  <c r="BK41"/>
  <c r="BC41"/>
  <c r="BD41"/>
  <c r="BL41"/>
  <c r="K42"/>
  <c r="L42"/>
  <c r="M42"/>
  <c r="D42"/>
  <c r="N42"/>
  <c r="O42"/>
  <c r="P42"/>
  <c r="R42"/>
  <c r="H42"/>
  <c r="Q42"/>
  <c r="S42"/>
  <c r="T42"/>
  <c r="U42"/>
  <c r="V42"/>
  <c r="Z42"/>
  <c r="AC42"/>
  <c r="AD42"/>
  <c r="AE42"/>
  <c r="AF42"/>
  <c r="AI42"/>
  <c r="AG42"/>
  <c r="AH42"/>
  <c r="AJ42"/>
  <c r="AK42"/>
  <c r="AL42"/>
  <c r="AM42"/>
  <c r="BF42"/>
  <c r="AU42"/>
  <c r="AV42"/>
  <c r="AY42"/>
  <c r="BG42"/>
  <c r="AX42"/>
  <c r="BH42"/>
  <c r="BJ42"/>
  <c r="BI42"/>
  <c r="BK42"/>
  <c r="BC42"/>
  <c r="BD42"/>
  <c r="BL42"/>
  <c r="K43"/>
  <c r="L43"/>
  <c r="M43"/>
  <c r="D43"/>
  <c r="N43"/>
  <c r="O43"/>
  <c r="P43"/>
  <c r="R43"/>
  <c r="H43"/>
  <c r="Q43"/>
  <c r="S43"/>
  <c r="T43"/>
  <c r="U43"/>
  <c r="V43"/>
  <c r="Z43"/>
  <c r="AC43"/>
  <c r="AD43"/>
  <c r="AE43"/>
  <c r="AF43"/>
  <c r="AI43"/>
  <c r="AG43"/>
  <c r="AH43"/>
  <c r="AJ43"/>
  <c r="AK43"/>
  <c r="AL43"/>
  <c r="AM43"/>
  <c r="BF43"/>
  <c r="AU43"/>
  <c r="AV43"/>
  <c r="AY43"/>
  <c r="BG43"/>
  <c r="AX43"/>
  <c r="BH43"/>
  <c r="BJ43"/>
  <c r="BI43"/>
  <c r="BK43"/>
  <c r="BC43"/>
  <c r="BD43"/>
  <c r="BL43"/>
  <c r="K45"/>
  <c r="L45"/>
  <c r="M45"/>
  <c r="D45"/>
  <c r="N45"/>
  <c r="O45"/>
  <c r="P45"/>
  <c r="H45"/>
  <c r="Q45"/>
  <c r="R45"/>
  <c r="S45"/>
  <c r="T45"/>
  <c r="U45"/>
  <c r="V45"/>
  <c r="Z45"/>
  <c r="AC45"/>
  <c r="AD45"/>
  <c r="AE45"/>
  <c r="AF45"/>
  <c r="AG45"/>
  <c r="AH45"/>
  <c r="AI45"/>
  <c r="AJ45"/>
  <c r="AK45"/>
  <c r="AL45"/>
  <c r="AM45"/>
  <c r="BF45"/>
  <c r="AU45"/>
  <c r="AV45"/>
  <c r="AY45"/>
  <c r="BG45"/>
  <c r="AX45"/>
  <c r="BH45"/>
  <c r="BJ45"/>
  <c r="BI45"/>
  <c r="BK45"/>
  <c r="BC45"/>
  <c r="BD45"/>
  <c r="BL45"/>
  <c r="K46"/>
  <c r="L46"/>
  <c r="M46"/>
  <c r="D46"/>
  <c r="N46"/>
  <c r="O46"/>
  <c r="P46"/>
  <c r="H46"/>
  <c r="Q46"/>
  <c r="R46"/>
  <c r="S46"/>
  <c r="T46"/>
  <c r="U46"/>
  <c r="V46"/>
  <c r="Z46"/>
  <c r="AC46"/>
  <c r="AD46"/>
  <c r="AE46"/>
  <c r="AF46"/>
  <c r="AG46"/>
  <c r="AH46"/>
  <c r="AI46"/>
  <c r="AJ46"/>
  <c r="AK46"/>
  <c r="AL46"/>
  <c r="AM46"/>
  <c r="BF46"/>
  <c r="AU46"/>
  <c r="AV46"/>
  <c r="AY46"/>
  <c r="BG46"/>
  <c r="AX46"/>
  <c r="BH46"/>
  <c r="BJ46"/>
  <c r="BI46"/>
  <c r="BK46"/>
  <c r="BC46"/>
  <c r="BD46"/>
  <c r="BL46"/>
  <c r="K47"/>
  <c r="L47"/>
  <c r="M47"/>
  <c r="D47"/>
  <c r="N47"/>
  <c r="O47"/>
  <c r="P47"/>
  <c r="H47"/>
  <c r="Q47"/>
  <c r="R47"/>
  <c r="S47"/>
  <c r="T47"/>
  <c r="U47"/>
  <c r="V47"/>
  <c r="Z47"/>
  <c r="AC47"/>
  <c r="AD47"/>
  <c r="AE47"/>
  <c r="AF47"/>
  <c r="AG47"/>
  <c r="AH47"/>
  <c r="AI47"/>
  <c r="AJ47"/>
  <c r="AK47"/>
  <c r="AL47"/>
  <c r="AM47"/>
  <c r="BF47"/>
  <c r="AU47"/>
  <c r="AV47"/>
  <c r="AY47"/>
  <c r="BG47"/>
  <c r="AX47"/>
  <c r="BH47"/>
  <c r="BJ47"/>
  <c r="BI47"/>
  <c r="BK47"/>
  <c r="BC47"/>
  <c r="BD47"/>
  <c r="BL47"/>
  <c r="K49"/>
  <c r="L49"/>
  <c r="M49"/>
  <c r="D49"/>
  <c r="N49"/>
  <c r="O49"/>
  <c r="P49"/>
  <c r="H49"/>
  <c r="Q49"/>
  <c r="R49"/>
  <c r="S49"/>
  <c r="T49"/>
  <c r="U49"/>
  <c r="V49"/>
  <c r="Z49"/>
  <c r="AC49"/>
  <c r="AD49"/>
  <c r="AE49"/>
  <c r="AF49"/>
  <c r="AG49"/>
  <c r="AH49"/>
  <c r="AI49"/>
  <c r="AJ49"/>
  <c r="AK49"/>
  <c r="AL49"/>
  <c r="AM49"/>
  <c r="BF49"/>
  <c r="AU49"/>
  <c r="AV49"/>
  <c r="AY49"/>
  <c r="BG49"/>
  <c r="AX49"/>
  <c r="BH49"/>
  <c r="BJ49"/>
  <c r="BI49"/>
  <c r="BK49"/>
  <c r="BC49"/>
  <c r="BD49"/>
  <c r="BL49"/>
  <c r="K50"/>
  <c r="L50"/>
  <c r="M50"/>
  <c r="D50"/>
  <c r="N50"/>
  <c r="O50"/>
  <c r="P50"/>
  <c r="H50"/>
  <c r="Q50"/>
  <c r="R50"/>
  <c r="S50"/>
  <c r="T50"/>
  <c r="U50"/>
  <c r="V50"/>
  <c r="Z50"/>
  <c r="AC50"/>
  <c r="AD50"/>
  <c r="AE50"/>
  <c r="AF50"/>
  <c r="AG50"/>
  <c r="AH50"/>
  <c r="AI50"/>
  <c r="AJ50"/>
  <c r="AK50"/>
  <c r="AL50"/>
  <c r="AM50"/>
  <c r="BF50"/>
  <c r="AU50"/>
  <c r="AV50"/>
  <c r="AY50"/>
  <c r="BG50"/>
  <c r="AX50"/>
  <c r="BH50"/>
  <c r="BJ50"/>
  <c r="BI50"/>
  <c r="BK50"/>
  <c r="BC50"/>
  <c r="BD50"/>
  <c r="BL50"/>
  <c r="K51"/>
  <c r="L51"/>
  <c r="M51"/>
  <c r="D51"/>
  <c r="N51"/>
  <c r="O51"/>
  <c r="P51"/>
  <c r="R51"/>
  <c r="H51"/>
  <c r="Q51"/>
  <c r="S51"/>
  <c r="T51"/>
  <c r="U51"/>
  <c r="V51"/>
  <c r="Z51"/>
  <c r="AC51"/>
  <c r="AD51"/>
  <c r="AE51"/>
  <c r="AF51"/>
  <c r="AI51"/>
  <c r="AG51"/>
  <c r="AH51"/>
  <c r="AJ51"/>
  <c r="AK51"/>
  <c r="AL51"/>
  <c r="AM51"/>
  <c r="BF51"/>
  <c r="AU51"/>
  <c r="AV51"/>
  <c r="AY51"/>
  <c r="BG51"/>
  <c r="AX51"/>
  <c r="BH51"/>
  <c r="BJ51"/>
  <c r="BI51"/>
  <c r="BK51"/>
  <c r="BC51"/>
  <c r="BD51"/>
  <c r="BL51"/>
  <c r="K53"/>
  <c r="L53"/>
  <c r="M53"/>
  <c r="D53"/>
  <c r="N53"/>
  <c r="O53"/>
  <c r="P53"/>
  <c r="H53"/>
  <c r="Q53"/>
  <c r="R53"/>
  <c r="S53"/>
  <c r="T53"/>
  <c r="U53"/>
  <c r="V53"/>
  <c r="Z53"/>
  <c r="AC53"/>
  <c r="AD53"/>
  <c r="AE53"/>
  <c r="AF53"/>
  <c r="AG53"/>
  <c r="AH53"/>
  <c r="AI53"/>
  <c r="AJ53"/>
  <c r="AK53"/>
  <c r="AL53"/>
  <c r="AM53"/>
  <c r="BF53"/>
  <c r="AU53"/>
  <c r="AV53"/>
  <c r="AY53"/>
  <c r="BG53"/>
  <c r="AX53"/>
  <c r="BH53"/>
  <c r="BJ53"/>
  <c r="BI53"/>
  <c r="BK53"/>
  <c r="BC53"/>
  <c r="BD53"/>
  <c r="BL53"/>
  <c r="K55"/>
  <c r="L55"/>
  <c r="M55"/>
  <c r="D55"/>
  <c r="N55"/>
  <c r="O55"/>
  <c r="P55"/>
  <c r="H55"/>
  <c r="Q55"/>
  <c r="R55"/>
  <c r="S55"/>
  <c r="T55"/>
  <c r="U55"/>
  <c r="V55"/>
  <c r="Z55"/>
  <c r="AC55"/>
  <c r="AD55"/>
  <c r="AE55"/>
  <c r="AF55"/>
  <c r="AG55"/>
  <c r="AH55"/>
  <c r="AI55"/>
  <c r="AJ55"/>
  <c r="AK55"/>
  <c r="AL55"/>
  <c r="AM55"/>
  <c r="BF55"/>
  <c r="AU55"/>
  <c r="AV55"/>
  <c r="AY55"/>
  <c r="BG55"/>
  <c r="AX55"/>
  <c r="BH55"/>
  <c r="BJ55"/>
  <c r="BI55"/>
  <c r="BK55"/>
  <c r="BC55"/>
  <c r="BD55"/>
  <c r="BL55"/>
  <c r="K56"/>
  <c r="L56"/>
  <c r="M56"/>
  <c r="D56"/>
  <c r="N56"/>
  <c r="O56"/>
  <c r="P56"/>
  <c r="H56"/>
  <c r="Q56"/>
  <c r="R56"/>
  <c r="S56"/>
  <c r="T56"/>
  <c r="U56"/>
  <c r="V56"/>
  <c r="Z56"/>
  <c r="AC56"/>
  <c r="AD56"/>
  <c r="AE56"/>
  <c r="AF56"/>
  <c r="AG56"/>
  <c r="AH56"/>
  <c r="AI56"/>
  <c r="AJ56"/>
  <c r="AK56"/>
  <c r="AL56"/>
  <c r="AM56"/>
  <c r="BF56"/>
  <c r="AU56"/>
  <c r="AV56"/>
  <c r="AY56"/>
  <c r="BG56"/>
  <c r="AX56"/>
  <c r="BH56"/>
  <c r="BJ56"/>
  <c r="BI56"/>
  <c r="BK56"/>
  <c r="BC56"/>
  <c r="BD56"/>
  <c r="BL56"/>
  <c r="K57"/>
  <c r="L57"/>
  <c r="M57"/>
  <c r="D57"/>
  <c r="N57"/>
  <c r="O57"/>
  <c r="P57"/>
  <c r="H57"/>
  <c r="Q57"/>
  <c r="R57"/>
  <c r="S57"/>
  <c r="T57"/>
  <c r="U57"/>
  <c r="V57"/>
  <c r="Z57"/>
  <c r="AC57"/>
  <c r="AD57"/>
  <c r="AE57"/>
  <c r="AF57"/>
  <c r="AG57"/>
  <c r="AH57"/>
  <c r="AI57"/>
  <c r="AJ57"/>
  <c r="AK57"/>
  <c r="AL57"/>
  <c r="AM57"/>
  <c r="BF57"/>
  <c r="AU57"/>
  <c r="AV57"/>
  <c r="AY57"/>
  <c r="BG57"/>
  <c r="AX57"/>
  <c r="BH57"/>
  <c r="BJ57"/>
  <c r="BI57"/>
  <c r="BK57"/>
  <c r="BC57"/>
  <c r="BD57"/>
  <c r="BL57"/>
  <c r="K58"/>
  <c r="L58"/>
  <c r="M58"/>
  <c r="D58"/>
  <c r="N58"/>
  <c r="O58"/>
  <c r="P58"/>
  <c r="R58"/>
  <c r="H58"/>
  <c r="Q58"/>
  <c r="S58"/>
  <c r="T58"/>
  <c r="U58"/>
  <c r="V58"/>
  <c r="Z58"/>
  <c r="AC58"/>
  <c r="AD58"/>
  <c r="AE58"/>
  <c r="AF58"/>
  <c r="AI58"/>
  <c r="AG58"/>
  <c r="AH58"/>
  <c r="AJ58"/>
  <c r="AK58"/>
  <c r="AL58"/>
  <c r="AM58"/>
  <c r="BF58"/>
  <c r="AU58"/>
  <c r="AV58"/>
  <c r="AY58"/>
  <c r="BG58"/>
  <c r="AX58"/>
  <c r="BH58"/>
  <c r="BJ58"/>
  <c r="BI58"/>
  <c r="BK58"/>
  <c r="BC58"/>
  <c r="BD58"/>
  <c r="BL58"/>
  <c r="K59"/>
  <c r="L59"/>
  <c r="M59"/>
  <c r="D59"/>
  <c r="N59"/>
  <c r="O59"/>
  <c r="P59"/>
  <c r="R59"/>
  <c r="H59"/>
  <c r="Q59"/>
  <c r="S59"/>
  <c r="T59"/>
  <c r="U59"/>
  <c r="V59"/>
  <c r="Z59"/>
  <c r="AC59"/>
  <c r="AD59"/>
  <c r="AE59"/>
  <c r="AF59"/>
  <c r="AI59"/>
  <c r="AG59"/>
  <c r="AH59"/>
  <c r="AJ59"/>
  <c r="AK59"/>
  <c r="AL59"/>
  <c r="AM59"/>
  <c r="BF59"/>
  <c r="AU59"/>
  <c r="AV59"/>
  <c r="AY59"/>
  <c r="BG59"/>
  <c r="AX59"/>
  <c r="BH59"/>
  <c r="BJ59"/>
  <c r="BI59"/>
  <c r="BK59"/>
  <c r="BC59"/>
  <c r="BD59"/>
  <c r="BL59"/>
  <c r="K60"/>
  <c r="L60"/>
  <c r="M60"/>
  <c r="D60"/>
  <c r="N60"/>
  <c r="O60"/>
  <c r="P60"/>
  <c r="R60"/>
  <c r="H60"/>
  <c r="Q60"/>
  <c r="S60"/>
  <c r="T60"/>
  <c r="U60"/>
  <c r="V60"/>
  <c r="Z60"/>
  <c r="AC60"/>
  <c r="AD60"/>
  <c r="AE60"/>
  <c r="AF60"/>
  <c r="AI60"/>
  <c r="AG60"/>
  <c r="AH60"/>
  <c r="AJ60"/>
  <c r="AK60"/>
  <c r="AL60"/>
  <c r="AM60"/>
  <c r="BF60"/>
  <c r="AU60"/>
  <c r="AV60"/>
  <c r="AY60"/>
  <c r="BG60"/>
  <c r="AX60"/>
  <c r="BH60"/>
  <c r="BJ60"/>
  <c r="BI60"/>
  <c r="BK60"/>
  <c r="BC60"/>
  <c r="BD60"/>
  <c r="BL60"/>
  <c r="K61"/>
  <c r="L61"/>
  <c r="M61"/>
  <c r="D61"/>
  <c r="N61"/>
  <c r="O61"/>
  <c r="P61"/>
  <c r="R61"/>
  <c r="H61"/>
  <c r="Q61"/>
  <c r="S61"/>
  <c r="T61"/>
  <c r="U61"/>
  <c r="V61"/>
  <c r="Z61"/>
  <c r="AC61"/>
  <c r="AD61"/>
  <c r="AE61"/>
  <c r="AF61"/>
  <c r="AI61"/>
  <c r="AG61"/>
  <c r="AH61"/>
  <c r="AJ61"/>
  <c r="AK61"/>
  <c r="AL61"/>
  <c r="AM61"/>
  <c r="BF61"/>
  <c r="AU61"/>
  <c r="AV61"/>
  <c r="AY61"/>
  <c r="BG61"/>
  <c r="AX61"/>
  <c r="BH61"/>
  <c r="BJ61"/>
  <c r="BI61"/>
  <c r="BK61"/>
  <c r="BC61"/>
  <c r="BD61"/>
  <c r="BL61"/>
  <c r="K62"/>
  <c r="L62"/>
  <c r="M62"/>
  <c r="D62"/>
  <c r="N62"/>
  <c r="O62"/>
  <c r="P62"/>
  <c r="R62"/>
  <c r="H62"/>
  <c r="Q62"/>
  <c r="S62"/>
  <c r="T62"/>
  <c r="U62"/>
  <c r="V62"/>
  <c r="Z62"/>
  <c r="AC62"/>
  <c r="AD62"/>
  <c r="AE62"/>
  <c r="AF62"/>
  <c r="AI62"/>
  <c r="AG62"/>
  <c r="AH62"/>
  <c r="AJ62"/>
  <c r="AK62"/>
  <c r="AL62"/>
  <c r="AM62"/>
  <c r="BF62"/>
  <c r="AU62"/>
  <c r="AV62"/>
  <c r="AY62"/>
  <c r="BG62"/>
  <c r="AX62"/>
  <c r="BH62"/>
  <c r="BJ62"/>
  <c r="BI62"/>
  <c r="BK62"/>
  <c r="BC62"/>
  <c r="BD62"/>
  <c r="BL62"/>
  <c r="K63"/>
  <c r="L63"/>
  <c r="M63"/>
  <c r="D63"/>
  <c r="N63"/>
  <c r="O63"/>
  <c r="P63"/>
  <c r="R63"/>
  <c r="H63"/>
  <c r="Q63"/>
  <c r="S63"/>
  <c r="T63"/>
  <c r="U63"/>
  <c r="V63"/>
  <c r="Z63"/>
  <c r="AC63"/>
  <c r="AD63"/>
  <c r="AE63"/>
  <c r="AF63"/>
  <c r="AI63"/>
  <c r="AG63"/>
  <c r="AH63"/>
  <c r="AJ63"/>
  <c r="AK63"/>
  <c r="AL63"/>
  <c r="AM63"/>
  <c r="BF63"/>
  <c r="AU63"/>
  <c r="AV63"/>
  <c r="AY63"/>
  <c r="BG63"/>
  <c r="AX63"/>
  <c r="BH63"/>
  <c r="BJ63"/>
  <c r="BI63"/>
  <c r="BK63"/>
  <c r="BC63"/>
  <c r="BD63"/>
  <c r="BL63"/>
  <c r="K64"/>
  <c r="L64"/>
  <c r="M64"/>
  <c r="D64"/>
  <c r="N64"/>
  <c r="O64"/>
  <c r="P64"/>
  <c r="R64"/>
  <c r="H64"/>
  <c r="Q64"/>
  <c r="S64"/>
  <c r="T64"/>
  <c r="U64"/>
  <c r="V64"/>
  <c r="Z64"/>
  <c r="AC64"/>
  <c r="AD64"/>
  <c r="AE64"/>
  <c r="AF64"/>
  <c r="AI64"/>
  <c r="AG64"/>
  <c r="AH64"/>
  <c r="AJ64"/>
  <c r="AK64"/>
  <c r="AL64"/>
  <c r="AM64"/>
  <c r="BF64"/>
  <c r="AU64"/>
  <c r="AV64"/>
  <c r="AY64"/>
  <c r="BG64"/>
  <c r="AX64"/>
  <c r="BH64"/>
  <c r="BJ64"/>
  <c r="BI64"/>
  <c r="BK64"/>
  <c r="BC64"/>
  <c r="BD64"/>
  <c r="BL64"/>
  <c r="K65"/>
  <c r="L65"/>
  <c r="M65"/>
  <c r="D65"/>
  <c r="N65"/>
  <c r="O65"/>
  <c r="P65"/>
  <c r="R65"/>
  <c r="H65"/>
  <c r="Q65"/>
  <c r="S65"/>
  <c r="T65"/>
  <c r="U65"/>
  <c r="V65"/>
  <c r="Z65"/>
  <c r="AC65"/>
  <c r="AD65"/>
  <c r="AE65"/>
  <c r="AF65"/>
  <c r="AI65"/>
  <c r="AG65"/>
  <c r="AH65"/>
  <c r="AJ65"/>
  <c r="AK65"/>
  <c r="AL65"/>
  <c r="AM65"/>
  <c r="BF65"/>
  <c r="AU65"/>
  <c r="AV65"/>
  <c r="AY65"/>
  <c r="BG65"/>
  <c r="AX65"/>
  <c r="BH65"/>
  <c r="BJ65"/>
  <c r="BI65"/>
  <c r="BK65"/>
  <c r="BC65"/>
  <c r="BD65"/>
  <c r="BL65"/>
  <c r="K66"/>
  <c r="L66"/>
  <c r="M66"/>
  <c r="D66"/>
  <c r="N66"/>
  <c r="O66"/>
  <c r="P66"/>
  <c r="R66"/>
  <c r="H66"/>
  <c r="Q66"/>
  <c r="S66"/>
  <c r="T66"/>
  <c r="U66"/>
  <c r="V66"/>
  <c r="Z66"/>
  <c r="AC66"/>
  <c r="AD66"/>
  <c r="AE66"/>
  <c r="AF66"/>
  <c r="AI66"/>
  <c r="AG66"/>
  <c r="AH66"/>
  <c r="AJ66"/>
  <c r="AK66"/>
  <c r="AL66"/>
  <c r="AM66"/>
  <c r="BF66"/>
  <c r="AU66"/>
  <c r="AV66"/>
  <c r="AY66"/>
  <c r="BG66"/>
  <c r="AX66"/>
  <c r="BH66"/>
  <c r="BJ66"/>
  <c r="BI66"/>
  <c r="BK66"/>
  <c r="BC66"/>
  <c r="BD66"/>
  <c r="BL66"/>
  <c r="K67"/>
  <c r="L67"/>
  <c r="M67"/>
  <c r="D67"/>
  <c r="N67"/>
  <c r="O67"/>
  <c r="P67"/>
  <c r="R67"/>
  <c r="H67"/>
  <c r="Q67"/>
  <c r="S67"/>
  <c r="T67"/>
  <c r="U67"/>
  <c r="V67"/>
  <c r="Z67"/>
  <c r="AC67"/>
  <c r="AD67"/>
  <c r="AE67"/>
  <c r="AF67"/>
  <c r="AI67"/>
  <c r="AG67"/>
  <c r="AH67"/>
  <c r="AJ67"/>
  <c r="AK67"/>
  <c r="AL67"/>
  <c r="AM67"/>
  <c r="BF67"/>
  <c r="AU67"/>
  <c r="AV67"/>
  <c r="AY67"/>
  <c r="BG67"/>
  <c r="AX67"/>
  <c r="BH67"/>
  <c r="BJ67"/>
  <c r="BI67"/>
  <c r="BK67"/>
  <c r="BC67"/>
  <c r="BD67"/>
  <c r="BL67"/>
  <c r="K68"/>
  <c r="L68"/>
  <c r="M68"/>
  <c r="D68"/>
  <c r="N68"/>
  <c r="O68"/>
  <c r="P68"/>
  <c r="R68"/>
  <c r="H68"/>
  <c r="Q68"/>
  <c r="S68"/>
  <c r="T68"/>
  <c r="U68"/>
  <c r="V68"/>
  <c r="Z68"/>
  <c r="AC68"/>
  <c r="AD68"/>
  <c r="AE68"/>
  <c r="AF68"/>
  <c r="AI68"/>
  <c r="AG68"/>
  <c r="AH68"/>
  <c r="AJ68"/>
  <c r="AK68"/>
  <c r="AL68"/>
  <c r="AM68"/>
  <c r="BF68"/>
  <c r="AU68"/>
  <c r="AV68"/>
  <c r="AY68"/>
  <c r="BG68"/>
  <c r="AX68"/>
  <c r="BH68"/>
  <c r="BJ68"/>
  <c r="BI68"/>
  <c r="BK68"/>
  <c r="BC68"/>
  <c r="BD68"/>
  <c r="BL68"/>
  <c r="K69"/>
  <c r="L69"/>
  <c r="M69"/>
  <c r="D69"/>
  <c r="N69"/>
  <c r="O69"/>
  <c r="P69"/>
  <c r="R69"/>
  <c r="H69"/>
  <c r="Q69"/>
  <c r="S69"/>
  <c r="T69"/>
  <c r="U69"/>
  <c r="V69"/>
  <c r="Z69"/>
  <c r="AC69"/>
  <c r="AD69"/>
  <c r="AE69"/>
  <c r="AF69"/>
  <c r="AI69"/>
  <c r="AG69"/>
  <c r="AH69"/>
  <c r="AJ69"/>
  <c r="AK69"/>
  <c r="AL69"/>
  <c r="AM69"/>
  <c r="BF69"/>
  <c r="AU69"/>
  <c r="AV69"/>
  <c r="AY69"/>
  <c r="BG69"/>
  <c r="AX69"/>
  <c r="BH69"/>
  <c r="BJ69"/>
  <c r="BI69"/>
  <c r="BK69"/>
  <c r="BC69"/>
  <c r="BD69"/>
  <c r="BL69"/>
  <c r="K70"/>
  <c r="L70"/>
  <c r="M70"/>
  <c r="D70"/>
  <c r="N70"/>
  <c r="O70"/>
  <c r="P70"/>
  <c r="R70"/>
  <c r="H70"/>
  <c r="Q70"/>
  <c r="S70"/>
  <c r="T70"/>
  <c r="U70"/>
  <c r="V70"/>
  <c r="Z70"/>
  <c r="AC70"/>
  <c r="AD70"/>
  <c r="AE70"/>
  <c r="AF70"/>
  <c r="AI70"/>
  <c r="AG70"/>
  <c r="AH70"/>
  <c r="AJ70"/>
  <c r="AK70"/>
  <c r="AL70"/>
  <c r="AM70"/>
  <c r="BF70"/>
  <c r="AU70"/>
  <c r="AV70"/>
  <c r="AY70"/>
  <c r="BG70"/>
  <c r="AX70"/>
  <c r="BH70"/>
  <c r="BJ70"/>
  <c r="BI70"/>
  <c r="BK70"/>
  <c r="BC70"/>
  <c r="BD70"/>
  <c r="BL70"/>
  <c r="K71"/>
  <c r="L71"/>
  <c r="M71"/>
  <c r="D71"/>
  <c r="N71"/>
  <c r="O71"/>
  <c r="P71"/>
  <c r="R71"/>
  <c r="H71"/>
  <c r="Q71"/>
  <c r="S71"/>
  <c r="T71"/>
  <c r="U71"/>
  <c r="V71"/>
  <c r="Z71"/>
  <c r="AC71"/>
  <c r="AD71"/>
  <c r="AE71"/>
  <c r="AF71"/>
  <c r="AI71"/>
  <c r="AG71"/>
  <c r="AH71"/>
  <c r="AJ71"/>
  <c r="AK71"/>
  <c r="AL71"/>
  <c r="AM71"/>
  <c r="BF71"/>
  <c r="AU71"/>
  <c r="AV71"/>
  <c r="AY71"/>
  <c r="BG71"/>
  <c r="AX71"/>
  <c r="BH71"/>
  <c r="BJ71"/>
  <c r="BI71"/>
  <c r="BK71"/>
  <c r="BC71"/>
  <c r="BD71"/>
  <c r="BL71"/>
  <c r="K73"/>
  <c r="L73"/>
  <c r="M73"/>
  <c r="D73"/>
  <c r="N73"/>
  <c r="O73"/>
  <c r="P73"/>
  <c r="H73"/>
  <c r="Q73"/>
  <c r="R73"/>
  <c r="S73"/>
  <c r="T73"/>
  <c r="U73"/>
  <c r="V73"/>
  <c r="Z73"/>
  <c r="AC73"/>
  <c r="AD73"/>
  <c r="AE73"/>
  <c r="AF73"/>
  <c r="AG73"/>
  <c r="AH73"/>
  <c r="AI73"/>
  <c r="AJ73"/>
  <c r="AK73"/>
  <c r="AL73"/>
  <c r="AM73"/>
  <c r="BF73"/>
  <c r="AU73"/>
  <c r="AV73"/>
  <c r="AY73"/>
  <c r="BG73"/>
  <c r="AX73"/>
  <c r="BH73"/>
  <c r="BJ73"/>
  <c r="BI73"/>
  <c r="BK73"/>
  <c r="BC73"/>
  <c r="BD73"/>
  <c r="BL73"/>
  <c r="K74"/>
  <c r="L74"/>
  <c r="M74"/>
  <c r="D74"/>
  <c r="N74"/>
  <c r="O74"/>
  <c r="P74"/>
  <c r="H74"/>
  <c r="Q74"/>
  <c r="R74"/>
  <c r="S74"/>
  <c r="T74"/>
  <c r="U74"/>
  <c r="V74"/>
  <c r="Z74"/>
  <c r="AC74"/>
  <c r="AD74"/>
  <c r="AE74"/>
  <c r="AF74"/>
  <c r="AG74"/>
  <c r="AH74"/>
  <c r="AI74"/>
  <c r="AJ74"/>
  <c r="AK74"/>
  <c r="AL74"/>
  <c r="AM74"/>
  <c r="BF74"/>
  <c r="AU74"/>
  <c r="AV74"/>
  <c r="AY74"/>
  <c r="BG74"/>
  <c r="AX74"/>
  <c r="BH74"/>
  <c r="BJ74"/>
  <c r="BI74"/>
  <c r="BK74"/>
  <c r="BC74"/>
  <c r="BD74"/>
  <c r="BL74"/>
  <c r="K75"/>
  <c r="L75"/>
  <c r="M75"/>
  <c r="D75"/>
  <c r="N75"/>
  <c r="O75"/>
  <c r="P75"/>
  <c r="H75"/>
  <c r="Q75"/>
  <c r="R75"/>
  <c r="S75"/>
  <c r="T75"/>
  <c r="U75"/>
  <c r="V75"/>
  <c r="Z75"/>
  <c r="AC75"/>
  <c r="AD75"/>
  <c r="AE75"/>
  <c r="AF75"/>
  <c r="AG75"/>
  <c r="AH75"/>
  <c r="AI75"/>
  <c r="AJ75"/>
  <c r="AK75"/>
  <c r="AL75"/>
  <c r="AM75"/>
  <c r="BF75"/>
  <c r="AU75"/>
  <c r="AV75"/>
  <c r="AY75"/>
  <c r="BG75"/>
  <c r="AX75"/>
  <c r="BH75"/>
  <c r="BJ75"/>
  <c r="BI75"/>
  <c r="BK75"/>
  <c r="BC75"/>
  <c r="BD75"/>
  <c r="BL75"/>
  <c r="K76"/>
  <c r="L76"/>
  <c r="M76"/>
  <c r="D76"/>
  <c r="N76"/>
  <c r="O76"/>
  <c r="P76"/>
  <c r="H76"/>
  <c r="Q76"/>
  <c r="R76"/>
  <c r="S76"/>
  <c r="T76"/>
  <c r="U76"/>
  <c r="V76"/>
  <c r="Z76"/>
  <c r="AC76"/>
  <c r="AD76"/>
  <c r="AE76"/>
  <c r="AF76"/>
  <c r="AG76"/>
  <c r="AH76"/>
  <c r="AI76"/>
  <c r="AJ76"/>
  <c r="AK76"/>
  <c r="AL76"/>
  <c r="AM76"/>
  <c r="BF76"/>
  <c r="AU76"/>
  <c r="AV76"/>
  <c r="AY76"/>
  <c r="BG76"/>
  <c r="AX76"/>
  <c r="BH76"/>
  <c r="BJ76"/>
  <c r="BI76"/>
  <c r="BK76"/>
  <c r="BC76"/>
  <c r="BD76"/>
  <c r="BL76"/>
  <c r="K77"/>
  <c r="L77"/>
  <c r="M77"/>
  <c r="D77"/>
  <c r="N77"/>
  <c r="O77"/>
  <c r="P77"/>
  <c r="R77"/>
  <c r="H77"/>
  <c r="Q77"/>
  <c r="S77"/>
  <c r="T77"/>
  <c r="U77"/>
  <c r="V77"/>
  <c r="Z77"/>
  <c r="AC77"/>
  <c r="AD77"/>
  <c r="AE77"/>
  <c r="AF77"/>
  <c r="AI77"/>
  <c r="AG77"/>
  <c r="AH77"/>
  <c r="AJ77"/>
  <c r="AK77"/>
  <c r="AL77"/>
  <c r="AM77"/>
  <c r="BF77"/>
  <c r="AU77"/>
  <c r="AV77"/>
  <c r="AY77"/>
  <c r="BG77"/>
  <c r="AX77"/>
  <c r="BH77"/>
  <c r="BJ77"/>
  <c r="BI77"/>
  <c r="BK77"/>
  <c r="BC77"/>
  <c r="BD77"/>
  <c r="BL77"/>
  <c r="K78"/>
  <c r="L78"/>
  <c r="M78"/>
  <c r="D78"/>
  <c r="N78"/>
  <c r="O78"/>
  <c r="P78"/>
  <c r="R78"/>
  <c r="H78"/>
  <c r="Q78"/>
  <c r="S78"/>
  <c r="T78"/>
  <c r="U78"/>
  <c r="V78"/>
  <c r="Z78"/>
  <c r="AC78"/>
  <c r="AD78"/>
  <c r="AE78"/>
  <c r="AF78"/>
  <c r="AI78"/>
  <c r="AG78"/>
  <c r="AH78"/>
  <c r="AJ78"/>
  <c r="AK78"/>
  <c r="AL78"/>
  <c r="AM78"/>
  <c r="BF78"/>
  <c r="AU78"/>
  <c r="AV78"/>
  <c r="AY78"/>
  <c r="BG78"/>
  <c r="AX78"/>
  <c r="BH78"/>
  <c r="BJ78"/>
  <c r="BI78"/>
  <c r="BK78"/>
  <c r="BC78"/>
  <c r="BD78"/>
  <c r="BL78"/>
  <c r="K79"/>
  <c r="L79"/>
  <c r="M79"/>
  <c r="D79"/>
  <c r="N79"/>
  <c r="O79"/>
  <c r="P79"/>
  <c r="R79"/>
  <c r="H79"/>
  <c r="Q79"/>
  <c r="S79"/>
  <c r="T79"/>
  <c r="U79"/>
  <c r="V79"/>
  <c r="Z79"/>
  <c r="AC79"/>
  <c r="AD79"/>
  <c r="AE79"/>
  <c r="AF79"/>
  <c r="AI79"/>
  <c r="AG79"/>
  <c r="AH79"/>
  <c r="AJ79"/>
  <c r="AK79"/>
  <c r="AL79"/>
  <c r="AM79"/>
  <c r="BF79"/>
  <c r="AU79"/>
  <c r="AV79"/>
  <c r="AY79"/>
  <c r="BG79"/>
  <c r="AX79"/>
  <c r="BH79"/>
  <c r="BJ79"/>
  <c r="BI79"/>
  <c r="BK79"/>
  <c r="BC79"/>
  <c r="BD79"/>
  <c r="BL79"/>
  <c r="K80"/>
  <c r="L80"/>
  <c r="M80"/>
  <c r="D80"/>
  <c r="N80"/>
  <c r="O80"/>
  <c r="P80"/>
  <c r="R80"/>
  <c r="H80"/>
  <c r="Q80"/>
  <c r="S80"/>
  <c r="T80"/>
  <c r="U80"/>
  <c r="V80"/>
  <c r="Z80"/>
  <c r="AC80"/>
  <c r="AD80"/>
  <c r="AE80"/>
  <c r="AF80"/>
  <c r="AI80"/>
  <c r="AG80"/>
  <c r="AH80"/>
  <c r="AJ80"/>
  <c r="AK80"/>
  <c r="AL80"/>
  <c r="AM80"/>
  <c r="BF80"/>
  <c r="AU80"/>
  <c r="AV80"/>
  <c r="AY80"/>
  <c r="BG80"/>
  <c r="AX80"/>
  <c r="BH80"/>
  <c r="BJ80"/>
  <c r="BI80"/>
  <c r="BK80"/>
  <c r="BC80"/>
  <c r="BD80"/>
  <c r="BL80"/>
  <c r="K81"/>
  <c r="L81"/>
  <c r="M81"/>
  <c r="D81"/>
  <c r="N81"/>
  <c r="O81"/>
  <c r="P81"/>
  <c r="R81"/>
  <c r="H81"/>
  <c r="Q81"/>
  <c r="S81"/>
  <c r="T81"/>
  <c r="U81"/>
  <c r="V81"/>
  <c r="Z81"/>
  <c r="AC81"/>
  <c r="AD81"/>
  <c r="AE81"/>
  <c r="AF81"/>
  <c r="AI81"/>
  <c r="AG81"/>
  <c r="AH81"/>
  <c r="AJ81"/>
  <c r="AK81"/>
  <c r="AL81"/>
  <c r="AM81"/>
  <c r="BF81"/>
  <c r="AU81"/>
  <c r="AV81"/>
  <c r="AY81"/>
  <c r="BG81"/>
  <c r="AX81"/>
  <c r="BH81"/>
  <c r="BJ81"/>
  <c r="BI81"/>
  <c r="BK81"/>
  <c r="BC81"/>
  <c r="BD81"/>
  <c r="BL81"/>
  <c r="K82"/>
  <c r="L82"/>
  <c r="M82"/>
  <c r="D82"/>
  <c r="N82"/>
  <c r="O82"/>
  <c r="P82"/>
  <c r="R82"/>
  <c r="H82"/>
  <c r="Q82"/>
  <c r="S82"/>
  <c r="T82"/>
  <c r="U82"/>
  <c r="V82"/>
  <c r="Z82"/>
  <c r="AC82"/>
  <c r="AD82"/>
  <c r="AE82"/>
  <c r="AF82"/>
  <c r="AI82"/>
  <c r="AG82"/>
  <c r="AH82"/>
  <c r="AJ82"/>
  <c r="AK82"/>
  <c r="AL82"/>
  <c r="AM82"/>
  <c r="BF82"/>
  <c r="AU82"/>
  <c r="AV82"/>
  <c r="AY82"/>
  <c r="BG82"/>
  <c r="AX82"/>
  <c r="BH82"/>
  <c r="BJ82"/>
  <c r="BI82"/>
  <c r="BK82"/>
  <c r="BC82"/>
  <c r="BD82"/>
  <c r="BL82"/>
  <c r="K84"/>
  <c r="L84"/>
  <c r="M84"/>
  <c r="D84"/>
  <c r="N84"/>
  <c r="O84"/>
  <c r="P84"/>
  <c r="H84"/>
  <c r="Q84"/>
  <c r="R84"/>
  <c r="S84"/>
  <c r="T84"/>
  <c r="U84"/>
  <c r="V84"/>
  <c r="Z84"/>
  <c r="AC84"/>
  <c r="AD84"/>
  <c r="AE84"/>
  <c r="AF84"/>
  <c r="AG84"/>
  <c r="AH84"/>
  <c r="AI84"/>
  <c r="AJ84"/>
  <c r="AK84"/>
  <c r="AL84"/>
  <c r="AM84"/>
  <c r="BF84"/>
  <c r="AU84"/>
  <c r="AV84"/>
  <c r="AY84"/>
  <c r="BG84"/>
  <c r="AX84"/>
  <c r="BH84"/>
  <c r="BJ84"/>
  <c r="BI84"/>
  <c r="BK84"/>
  <c r="BC84"/>
  <c r="BD84"/>
  <c r="BL84"/>
  <c r="K85"/>
  <c r="L85"/>
  <c r="M85"/>
  <c r="D85"/>
  <c r="N85"/>
  <c r="O85"/>
  <c r="P85"/>
  <c r="H85"/>
  <c r="Q85"/>
  <c r="R85"/>
  <c r="S85"/>
  <c r="T85"/>
  <c r="U85"/>
  <c r="V85"/>
  <c r="Z85"/>
  <c r="AC85"/>
  <c r="AD85"/>
  <c r="AE85"/>
  <c r="AF85"/>
  <c r="AG85"/>
  <c r="AH85"/>
  <c r="AI85"/>
  <c r="AJ85"/>
  <c r="AK85"/>
  <c r="AL85"/>
  <c r="AM85"/>
  <c r="BF85"/>
  <c r="AU85"/>
  <c r="AV85"/>
  <c r="AY85"/>
  <c r="BG85"/>
  <c r="AX85"/>
  <c r="BH85"/>
  <c r="BJ85"/>
  <c r="BI85"/>
  <c r="BK85"/>
  <c r="BC85"/>
  <c r="BD85"/>
  <c r="BL85"/>
  <c r="K86"/>
  <c r="L86"/>
  <c r="M86"/>
  <c r="D86"/>
  <c r="N86"/>
  <c r="O86"/>
  <c r="P86"/>
  <c r="H86"/>
  <c r="Q86"/>
  <c r="R86"/>
  <c r="S86"/>
  <c r="T86"/>
  <c r="U86"/>
  <c r="V86"/>
  <c r="Z86"/>
  <c r="AC86"/>
  <c r="AD86"/>
  <c r="AE86"/>
  <c r="AF86"/>
  <c r="AG86"/>
  <c r="AH86"/>
  <c r="AI86"/>
  <c r="AJ86"/>
  <c r="AK86"/>
  <c r="AL86"/>
  <c r="AM86"/>
  <c r="BF86"/>
  <c r="AU86"/>
  <c r="AV86"/>
  <c r="AY86"/>
  <c r="BG86"/>
  <c r="AX86"/>
  <c r="BH86"/>
  <c r="BJ86"/>
  <c r="BI86"/>
  <c r="BK86"/>
  <c r="BC86"/>
  <c r="BD86"/>
  <c r="BL86"/>
  <c r="K87"/>
  <c r="L87"/>
  <c r="M87"/>
  <c r="D87"/>
  <c r="N87"/>
  <c r="O87"/>
  <c r="P87"/>
  <c r="H87"/>
  <c r="Q87"/>
  <c r="R87"/>
  <c r="S87"/>
  <c r="T87"/>
  <c r="U87"/>
  <c r="V87"/>
  <c r="Z87"/>
  <c r="AC87"/>
  <c r="AD87"/>
  <c r="AE87"/>
  <c r="AF87"/>
  <c r="AG87"/>
  <c r="AH87"/>
  <c r="AI87"/>
  <c r="AJ87"/>
  <c r="AK87"/>
  <c r="AL87"/>
  <c r="AM87"/>
  <c r="BF87"/>
  <c r="AU87"/>
  <c r="AV87"/>
  <c r="AY87"/>
  <c r="BG87"/>
  <c r="AX87"/>
  <c r="BH87"/>
  <c r="BJ87"/>
  <c r="BI87"/>
  <c r="BK87"/>
  <c r="BC87"/>
  <c r="BD87"/>
  <c r="BL87"/>
  <c r="K88"/>
  <c r="L88"/>
  <c r="M88"/>
  <c r="D88"/>
  <c r="N88"/>
  <c r="O88"/>
  <c r="P88"/>
  <c r="H88"/>
  <c r="Q88"/>
  <c r="R88"/>
  <c r="S88"/>
  <c r="T88"/>
  <c r="U88"/>
  <c r="V88"/>
  <c r="Z88"/>
  <c r="AC88"/>
  <c r="AD88"/>
  <c r="AE88"/>
  <c r="AF88"/>
  <c r="AI88"/>
  <c r="AG88"/>
  <c r="AH88"/>
  <c r="AJ88"/>
  <c r="AK88"/>
  <c r="AL88"/>
  <c r="AM88"/>
  <c r="BF88"/>
  <c r="AU88"/>
  <c r="AV88"/>
  <c r="AY88"/>
  <c r="BG88"/>
  <c r="AX88"/>
  <c r="BH88"/>
  <c r="BJ88"/>
  <c r="BI88"/>
  <c r="BK88"/>
  <c r="BC88"/>
  <c r="BD88"/>
  <c r="BL88"/>
  <c r="K89"/>
  <c r="L89"/>
  <c r="M89"/>
  <c r="D89"/>
  <c r="N89"/>
  <c r="O89"/>
  <c r="P89"/>
  <c r="R89"/>
  <c r="H89"/>
  <c r="Q89"/>
  <c r="S89"/>
  <c r="T89"/>
  <c r="U89"/>
  <c r="V89"/>
  <c r="Z89"/>
  <c r="AC89"/>
  <c r="AD89"/>
  <c r="AE89"/>
  <c r="AF89"/>
  <c r="AI89"/>
  <c r="AG89"/>
  <c r="AH89"/>
  <c r="AJ89"/>
  <c r="AK89"/>
  <c r="AL89"/>
  <c r="AM89"/>
  <c r="BF89"/>
  <c r="AU89"/>
  <c r="AV89"/>
  <c r="AY89"/>
  <c r="BG89"/>
  <c r="AX89"/>
  <c r="BH89"/>
  <c r="BJ89"/>
  <c r="BI89"/>
  <c r="BK89"/>
  <c r="BC89"/>
  <c r="BD89"/>
  <c r="BL89"/>
  <c r="K90"/>
  <c r="L90"/>
  <c r="M90"/>
  <c r="D90"/>
  <c r="N90"/>
  <c r="O90"/>
  <c r="P90"/>
  <c r="H90"/>
  <c r="Q90"/>
  <c r="R90"/>
  <c r="S90"/>
  <c r="T90"/>
  <c r="U90"/>
  <c r="V90"/>
  <c r="Z90"/>
  <c r="AC90"/>
  <c r="AD90"/>
  <c r="AE90"/>
  <c r="AF90"/>
  <c r="AI90"/>
  <c r="AG90"/>
  <c r="AH90"/>
  <c r="AJ90"/>
  <c r="AK90"/>
  <c r="AL90"/>
  <c r="AM90"/>
  <c r="BF90"/>
  <c r="AU90"/>
  <c r="AV90"/>
  <c r="AY90"/>
  <c r="BG90"/>
  <c r="AX90"/>
  <c r="BH90"/>
  <c r="BJ90"/>
  <c r="BI90"/>
  <c r="BK90"/>
  <c r="BC90"/>
  <c r="BD90"/>
  <c r="BL90"/>
  <c r="K91"/>
  <c r="L91"/>
  <c r="M91"/>
  <c r="D91"/>
  <c r="N91"/>
  <c r="O91"/>
  <c r="P91"/>
  <c r="H91"/>
  <c r="Q91"/>
  <c r="R91"/>
  <c r="S91"/>
  <c r="T91"/>
  <c r="U91"/>
  <c r="V91"/>
  <c r="Z91"/>
  <c r="AC91"/>
  <c r="AD91"/>
  <c r="AE91"/>
  <c r="AF91"/>
  <c r="AI91"/>
  <c r="AG91"/>
  <c r="AH91"/>
  <c r="AJ91"/>
  <c r="AK91"/>
  <c r="AL91"/>
  <c r="AM91"/>
  <c r="BF91"/>
  <c r="AU91"/>
  <c r="AV91"/>
  <c r="AY91"/>
  <c r="BG91"/>
  <c r="AX91"/>
  <c r="BH91"/>
  <c r="BJ91"/>
  <c r="BI91"/>
  <c r="BK91"/>
  <c r="BC91"/>
  <c r="BD91"/>
  <c r="BL91"/>
  <c r="K92"/>
  <c r="L92"/>
  <c r="M92"/>
  <c r="D92"/>
  <c r="N92"/>
  <c r="O92"/>
  <c r="P92"/>
  <c r="H92"/>
  <c r="Q92"/>
  <c r="R92"/>
  <c r="S92"/>
  <c r="T92"/>
  <c r="U92"/>
  <c r="V92"/>
  <c r="Z92"/>
  <c r="AC92"/>
  <c r="AD92"/>
  <c r="AE92"/>
  <c r="AF92"/>
  <c r="AI92"/>
  <c r="AG92"/>
  <c r="AH92"/>
  <c r="AJ92"/>
  <c r="AK92"/>
  <c r="AL92"/>
  <c r="AM92"/>
  <c r="BF92"/>
  <c r="AU92"/>
  <c r="AV92"/>
  <c r="AY92"/>
  <c r="BG92"/>
  <c r="AX92"/>
  <c r="BH92"/>
  <c r="BJ92"/>
  <c r="BI92"/>
  <c r="BK92"/>
  <c r="BC92"/>
  <c r="BD92"/>
  <c r="BL92"/>
  <c r="K93"/>
  <c r="L93"/>
  <c r="M93"/>
  <c r="D93"/>
  <c r="N93"/>
  <c r="O93"/>
  <c r="P93"/>
  <c r="R93"/>
  <c r="H93"/>
  <c r="Q93"/>
  <c r="S93"/>
  <c r="T93"/>
  <c r="U93"/>
  <c r="V93"/>
  <c r="Z93"/>
  <c r="AC93"/>
  <c r="AD93"/>
  <c r="AE93"/>
  <c r="AF93"/>
  <c r="AI93"/>
  <c r="AG93"/>
  <c r="AH93"/>
  <c r="AJ93"/>
  <c r="AK93"/>
  <c r="AL93"/>
  <c r="AM93"/>
  <c r="BF93"/>
  <c r="AU93"/>
  <c r="AV93"/>
  <c r="AY93"/>
  <c r="BG93"/>
  <c r="AX93"/>
  <c r="BH93"/>
  <c r="BJ93"/>
  <c r="BI93"/>
  <c r="BK93"/>
  <c r="BC93"/>
  <c r="BD93"/>
  <c r="BL93"/>
  <c r="K94"/>
  <c r="L94"/>
  <c r="M94"/>
  <c r="D94"/>
  <c r="N94"/>
  <c r="O94"/>
  <c r="P94"/>
  <c r="R94"/>
  <c r="H94"/>
  <c r="Q94"/>
  <c r="S94"/>
  <c r="T94"/>
  <c r="U94"/>
  <c r="V94"/>
  <c r="Z94"/>
  <c r="AC94"/>
  <c r="AD94"/>
  <c r="AE94"/>
  <c r="AF94"/>
  <c r="AI94"/>
  <c r="AG94"/>
  <c r="AH94"/>
  <c r="AJ94"/>
  <c r="AK94"/>
  <c r="AL94"/>
  <c r="AM94"/>
  <c r="BF94"/>
  <c r="AU94"/>
  <c r="AV94"/>
  <c r="AY94"/>
  <c r="BG94"/>
  <c r="AX94"/>
  <c r="BH94"/>
  <c r="BJ94"/>
  <c r="BI94"/>
  <c r="BK94"/>
  <c r="BC94"/>
  <c r="BD94"/>
  <c r="BL94"/>
  <c r="K95"/>
  <c r="L95"/>
  <c r="M95"/>
  <c r="D95"/>
  <c r="N95"/>
  <c r="O95"/>
  <c r="P95"/>
  <c r="R95"/>
  <c r="H95"/>
  <c r="Q95"/>
  <c r="S95"/>
  <c r="T95"/>
  <c r="U95"/>
  <c r="V95"/>
  <c r="Z95"/>
  <c r="AC95"/>
  <c r="AD95"/>
  <c r="AE95"/>
  <c r="AF95"/>
  <c r="AI95"/>
  <c r="AG95"/>
  <c r="AH95"/>
  <c r="AJ95"/>
  <c r="AK95"/>
  <c r="AL95"/>
  <c r="AM95"/>
  <c r="BF95"/>
  <c r="AU95"/>
  <c r="AV95"/>
  <c r="AY95"/>
  <c r="BG95"/>
  <c r="AX95"/>
  <c r="BH95"/>
  <c r="BJ95"/>
  <c r="BI95"/>
  <c r="BK95"/>
  <c r="BC95"/>
  <c r="BD95"/>
  <c r="BL95"/>
  <c r="K96"/>
  <c r="L96"/>
  <c r="M96"/>
  <c r="D96"/>
  <c r="N96"/>
  <c r="O96"/>
  <c r="P96"/>
  <c r="R96"/>
  <c r="H96"/>
  <c r="Q96"/>
  <c r="S96"/>
  <c r="T96"/>
  <c r="U96"/>
  <c r="V96"/>
  <c r="Z96"/>
  <c r="AC96"/>
  <c r="AD96"/>
  <c r="AE96"/>
  <c r="AF96"/>
  <c r="AI96"/>
  <c r="AG96"/>
  <c r="AH96"/>
  <c r="AJ96"/>
  <c r="AK96"/>
  <c r="AL96"/>
  <c r="AM96"/>
  <c r="BF96"/>
  <c r="AU96"/>
  <c r="AV96"/>
  <c r="AY96"/>
  <c r="BG96"/>
  <c r="AX96"/>
  <c r="BH96"/>
  <c r="BJ96"/>
  <c r="BI96"/>
  <c r="BK96"/>
  <c r="BC96"/>
  <c r="BD96"/>
  <c r="BL96"/>
  <c r="K97"/>
  <c r="L97"/>
  <c r="M97"/>
  <c r="D97"/>
  <c r="N97"/>
  <c r="O97"/>
  <c r="P97"/>
  <c r="R97"/>
  <c r="H97"/>
  <c r="Q97"/>
  <c r="S97"/>
  <c r="T97"/>
  <c r="U97"/>
  <c r="V97"/>
  <c r="Z97"/>
  <c r="AC97"/>
  <c r="AD97"/>
  <c r="AE97"/>
  <c r="AF97"/>
  <c r="AI97"/>
  <c r="AG97"/>
  <c r="AH97"/>
  <c r="AJ97"/>
  <c r="AK97"/>
  <c r="AL97"/>
  <c r="AM97"/>
  <c r="BF97"/>
  <c r="AU97"/>
  <c r="AV97"/>
  <c r="AY97"/>
  <c r="BG97"/>
  <c r="AX97"/>
  <c r="BH97"/>
  <c r="BJ97"/>
  <c r="BI97"/>
  <c r="BK97"/>
  <c r="BC97"/>
  <c r="BD97"/>
  <c r="BL97"/>
  <c r="K98"/>
  <c r="L98"/>
  <c r="M98"/>
  <c r="D98"/>
  <c r="N98"/>
  <c r="O98"/>
  <c r="P98"/>
  <c r="R98"/>
  <c r="H98"/>
  <c r="Q98"/>
  <c r="S98"/>
  <c r="T98"/>
  <c r="U98"/>
  <c r="V98"/>
  <c r="Z98"/>
  <c r="AC98"/>
  <c r="AD98"/>
  <c r="AE98"/>
  <c r="AF98"/>
  <c r="AI98"/>
  <c r="AG98"/>
  <c r="AH98"/>
  <c r="AJ98"/>
  <c r="AK98"/>
  <c r="AL98"/>
  <c r="AM98"/>
  <c r="BF98"/>
  <c r="AU98"/>
  <c r="AV98"/>
  <c r="AY98"/>
  <c r="BG98"/>
  <c r="AX98"/>
  <c r="BH98"/>
  <c r="BJ98"/>
  <c r="BI98"/>
  <c r="BK98"/>
  <c r="BC98"/>
  <c r="BD98"/>
  <c r="BL98"/>
  <c r="K99"/>
  <c r="L99"/>
  <c r="M99"/>
  <c r="D99"/>
  <c r="N99"/>
  <c r="O99"/>
  <c r="P99"/>
  <c r="R99"/>
  <c r="H99"/>
  <c r="Q99"/>
  <c r="S99"/>
  <c r="T99"/>
  <c r="U99"/>
  <c r="V99"/>
  <c r="Z99"/>
  <c r="AC99"/>
  <c r="AD99"/>
  <c r="AE99"/>
  <c r="AF99"/>
  <c r="AI99"/>
  <c r="AG99"/>
  <c r="AH99"/>
  <c r="AJ99"/>
  <c r="AK99"/>
  <c r="AL99"/>
  <c r="AM99"/>
  <c r="BF99"/>
  <c r="AU99"/>
  <c r="AV99"/>
  <c r="AY99"/>
  <c r="BG99"/>
  <c r="AX99"/>
  <c r="BH99"/>
  <c r="BJ99"/>
  <c r="BI99"/>
  <c r="BK99"/>
  <c r="BC99"/>
  <c r="BD99"/>
  <c r="BL99"/>
  <c r="K100"/>
  <c r="L100"/>
  <c r="M100"/>
  <c r="D100"/>
  <c r="N100"/>
  <c r="O100"/>
  <c r="P100"/>
  <c r="R100"/>
  <c r="H100"/>
  <c r="Q100"/>
  <c r="S100"/>
  <c r="T100"/>
  <c r="U100"/>
  <c r="V100"/>
  <c r="Z100"/>
  <c r="AC100"/>
  <c r="AD100"/>
  <c r="AE100"/>
  <c r="AF100"/>
  <c r="AI100"/>
  <c r="AG100"/>
  <c r="AH100"/>
  <c r="AJ100"/>
  <c r="AK100"/>
  <c r="AL100"/>
  <c r="AM100"/>
  <c r="BF100"/>
  <c r="AU100"/>
  <c r="AV100"/>
  <c r="AY100"/>
  <c r="BG100"/>
  <c r="AX100"/>
  <c r="BH100"/>
  <c r="BJ100"/>
  <c r="BI100"/>
  <c r="BK100"/>
  <c r="BC100"/>
  <c r="BD100"/>
  <c r="BL100"/>
  <c r="K101"/>
  <c r="L101"/>
  <c r="M101"/>
  <c r="D101"/>
  <c r="N101"/>
  <c r="O101"/>
  <c r="P101"/>
  <c r="R101"/>
  <c r="H101"/>
  <c r="Q101"/>
  <c r="S101"/>
  <c r="T101"/>
  <c r="U101"/>
  <c r="V101"/>
  <c r="Z101"/>
  <c r="AC101"/>
  <c r="AD101"/>
  <c r="AE101"/>
  <c r="AF101"/>
  <c r="AI101"/>
  <c r="AG101"/>
  <c r="AH101"/>
  <c r="AJ101"/>
  <c r="AK101"/>
  <c r="AL101"/>
  <c r="AM101"/>
  <c r="BF101"/>
  <c r="AU101"/>
  <c r="AV101"/>
  <c r="AY101"/>
  <c r="BG101"/>
  <c r="AX101"/>
  <c r="BH101"/>
  <c r="BJ101"/>
  <c r="BI101"/>
  <c r="BK101"/>
  <c r="BC101"/>
  <c r="BD101"/>
  <c r="BL101"/>
  <c r="K102"/>
  <c r="L102"/>
  <c r="M102"/>
  <c r="D102"/>
  <c r="N102"/>
  <c r="O102"/>
  <c r="P102"/>
  <c r="R102"/>
  <c r="H102"/>
  <c r="Q102"/>
  <c r="S102"/>
  <c r="T102"/>
  <c r="U102"/>
  <c r="V102"/>
  <c r="Z102"/>
  <c r="AC102"/>
  <c r="AD102"/>
  <c r="AE102"/>
  <c r="AF102"/>
  <c r="AI102"/>
  <c r="AG102"/>
  <c r="AH102"/>
  <c r="AJ102"/>
  <c r="AK102"/>
  <c r="AL102"/>
  <c r="AM102"/>
  <c r="BF102"/>
  <c r="AU102"/>
  <c r="AV102"/>
  <c r="AY102"/>
  <c r="BG102"/>
  <c r="AX102"/>
  <c r="BH102"/>
  <c r="BJ102"/>
  <c r="BI102"/>
  <c r="BK102"/>
  <c r="BC102"/>
  <c r="BD102"/>
  <c r="BL102"/>
  <c r="K103"/>
  <c r="L103"/>
  <c r="M103"/>
  <c r="D103"/>
  <c r="N103"/>
  <c r="O103"/>
  <c r="P103"/>
  <c r="R103"/>
  <c r="H103"/>
  <c r="Q103"/>
  <c r="S103"/>
  <c r="T103"/>
  <c r="U103"/>
  <c r="V103"/>
  <c r="Z103"/>
  <c r="AC103"/>
  <c r="AD103"/>
  <c r="AE103"/>
  <c r="AF103"/>
  <c r="AI103"/>
  <c r="AG103"/>
  <c r="AH103"/>
  <c r="AJ103"/>
  <c r="AK103"/>
  <c r="AL103"/>
  <c r="AM103"/>
  <c r="BF103"/>
  <c r="AU103"/>
  <c r="AV103"/>
  <c r="AY103"/>
  <c r="BG103"/>
  <c r="AX103"/>
  <c r="BH103"/>
  <c r="BJ103"/>
  <c r="BI103"/>
  <c r="BK103"/>
  <c r="BC103"/>
  <c r="BD103"/>
  <c r="BL103"/>
  <c r="K104"/>
  <c r="L104"/>
  <c r="M104"/>
  <c r="D104"/>
  <c r="N104"/>
  <c r="O104"/>
  <c r="P104"/>
  <c r="R104"/>
  <c r="H104"/>
  <c r="Q104"/>
  <c r="S104"/>
  <c r="T104"/>
  <c r="U104"/>
  <c r="V104"/>
  <c r="Z104"/>
  <c r="AC104"/>
  <c r="AD104"/>
  <c r="AE104"/>
  <c r="AF104"/>
  <c r="AI104"/>
  <c r="AG104"/>
  <c r="AH104"/>
  <c r="AJ104"/>
  <c r="AK104"/>
  <c r="AL104"/>
  <c r="AM104"/>
  <c r="BF104"/>
  <c r="AU104"/>
  <c r="AV104"/>
  <c r="AY104"/>
  <c r="BG104"/>
  <c r="AX104"/>
  <c r="BH104"/>
  <c r="BJ104"/>
  <c r="BI104"/>
  <c r="BK104"/>
  <c r="BC104"/>
  <c r="BD104"/>
  <c r="BL104"/>
  <c r="K105"/>
  <c r="L105"/>
  <c r="M105"/>
  <c r="D105"/>
  <c r="N105"/>
  <c r="O105"/>
  <c r="P105"/>
  <c r="R105"/>
  <c r="H105"/>
  <c r="Q105"/>
  <c r="S105"/>
  <c r="T105"/>
  <c r="U105"/>
  <c r="V105"/>
  <c r="Z105"/>
  <c r="AC105"/>
  <c r="AD105"/>
  <c r="AE105"/>
  <c r="AF105"/>
  <c r="AI105"/>
  <c r="AG105"/>
  <c r="AH105"/>
  <c r="AJ105"/>
  <c r="AK105"/>
  <c r="AL105"/>
  <c r="AM105"/>
  <c r="BF105"/>
  <c r="AU105"/>
  <c r="AV105"/>
  <c r="AY105"/>
  <c r="BG105"/>
  <c r="AX105"/>
  <c r="BH105"/>
  <c r="BJ105"/>
  <c r="BI105"/>
  <c r="BK105"/>
  <c r="BC105"/>
  <c r="BD105"/>
  <c r="BL105"/>
  <c r="K106"/>
  <c r="L106"/>
  <c r="M106"/>
  <c r="D106"/>
  <c r="N106"/>
  <c r="O106"/>
  <c r="P106"/>
  <c r="R106"/>
  <c r="H106"/>
  <c r="Q106"/>
  <c r="S106"/>
  <c r="T106"/>
  <c r="U106"/>
  <c r="V106"/>
  <c r="Z106"/>
  <c r="AC106"/>
  <c r="AD106"/>
  <c r="AE106"/>
  <c r="AF106"/>
  <c r="AI106"/>
  <c r="AG106"/>
  <c r="AH106"/>
  <c r="AJ106"/>
  <c r="AK106"/>
  <c r="AL106"/>
  <c r="AM106"/>
  <c r="BF106"/>
  <c r="AU106"/>
  <c r="AV106"/>
  <c r="AY106"/>
  <c r="BG106"/>
  <c r="AX106"/>
  <c r="BH106"/>
  <c r="BJ106"/>
  <c r="BI106"/>
  <c r="BK106"/>
  <c r="BC106"/>
  <c r="BD106"/>
  <c r="BL106"/>
  <c r="K107"/>
  <c r="L107"/>
  <c r="M107"/>
  <c r="D107"/>
  <c r="N107"/>
  <c r="O107"/>
  <c r="P107"/>
  <c r="R107"/>
  <c r="H107"/>
  <c r="Q107"/>
  <c r="S107"/>
  <c r="T107"/>
  <c r="U107"/>
  <c r="V107"/>
  <c r="Z107"/>
  <c r="AC107"/>
  <c r="AD107"/>
  <c r="AE107"/>
  <c r="AF107"/>
  <c r="AI107"/>
  <c r="AG107"/>
  <c r="AH107"/>
  <c r="AJ107"/>
  <c r="AK107"/>
  <c r="AL107"/>
  <c r="AM107"/>
  <c r="BF107"/>
  <c r="AU107"/>
  <c r="AV107"/>
  <c r="AY107"/>
  <c r="BG107"/>
  <c r="AX107"/>
  <c r="BH107"/>
  <c r="BJ107"/>
  <c r="BI107"/>
  <c r="BK107"/>
  <c r="BC107"/>
  <c r="BD107"/>
  <c r="BL107"/>
  <c r="K108"/>
  <c r="L108"/>
  <c r="M108"/>
  <c r="D108"/>
  <c r="N108"/>
  <c r="O108"/>
  <c r="P108"/>
  <c r="R108"/>
  <c r="H108"/>
  <c r="Q108"/>
  <c r="S108"/>
  <c r="T108"/>
  <c r="U108"/>
  <c r="V108"/>
  <c r="Z108"/>
  <c r="AC108"/>
  <c r="AD108"/>
  <c r="AE108"/>
  <c r="AF108"/>
  <c r="AI108"/>
  <c r="AG108"/>
  <c r="AH108"/>
  <c r="AJ108"/>
  <c r="AK108"/>
  <c r="AL108"/>
  <c r="AM108"/>
  <c r="BF108"/>
  <c r="AU108"/>
  <c r="AV108"/>
  <c r="AY108"/>
  <c r="BG108"/>
  <c r="AX108"/>
  <c r="BH108"/>
  <c r="BJ108"/>
  <c r="BI108"/>
  <c r="BK108"/>
  <c r="BC108"/>
  <c r="BD108"/>
  <c r="BL108"/>
  <c r="K109"/>
  <c r="L109"/>
  <c r="M109"/>
  <c r="D109"/>
  <c r="N109"/>
  <c r="O109"/>
  <c r="P109"/>
  <c r="R109"/>
  <c r="H109"/>
  <c r="Q109"/>
  <c r="S109"/>
  <c r="T109"/>
  <c r="U109"/>
  <c r="V109"/>
  <c r="Z109"/>
  <c r="AC109"/>
  <c r="AD109"/>
  <c r="AE109"/>
  <c r="AF109"/>
  <c r="AI109"/>
  <c r="AG109"/>
  <c r="AH109"/>
  <c r="AJ109"/>
  <c r="AK109"/>
  <c r="AL109"/>
  <c r="AM109"/>
  <c r="BF109"/>
  <c r="AU109"/>
  <c r="AV109"/>
  <c r="AY109"/>
  <c r="BG109"/>
  <c r="AX109"/>
  <c r="BH109"/>
  <c r="BJ109"/>
  <c r="BI109"/>
  <c r="BK109"/>
  <c r="BC109"/>
  <c r="BD109"/>
  <c r="BL109"/>
  <c r="K110"/>
  <c r="L110"/>
  <c r="M110"/>
  <c r="D110"/>
  <c r="N110"/>
  <c r="O110"/>
  <c r="P110"/>
  <c r="R110"/>
  <c r="H110"/>
  <c r="Q110"/>
  <c r="S110"/>
  <c r="T110"/>
  <c r="U110"/>
  <c r="V110"/>
  <c r="Z110"/>
  <c r="AC110"/>
  <c r="AD110"/>
  <c r="AE110"/>
  <c r="AF110"/>
  <c r="AI110"/>
  <c r="AG110"/>
  <c r="AH110"/>
  <c r="AJ110"/>
  <c r="AK110"/>
  <c r="AL110"/>
  <c r="AM110"/>
  <c r="BF110"/>
  <c r="AU110"/>
  <c r="AV110"/>
  <c r="AY110"/>
  <c r="BG110"/>
  <c r="AX110"/>
  <c r="BH110"/>
  <c r="BJ110"/>
  <c r="BI110"/>
  <c r="BK110"/>
  <c r="BC110"/>
  <c r="BD110"/>
  <c r="BL110"/>
  <c r="K111"/>
  <c r="L111"/>
  <c r="M111"/>
  <c r="D111"/>
  <c r="N111"/>
  <c r="O111"/>
  <c r="P111"/>
  <c r="R111"/>
  <c r="H111"/>
  <c r="Q111"/>
  <c r="S111"/>
  <c r="T111"/>
  <c r="U111"/>
  <c r="V111"/>
  <c r="Z111"/>
  <c r="AC111"/>
  <c r="AD111"/>
  <c r="AE111"/>
  <c r="AF111"/>
  <c r="AI111"/>
  <c r="AG111"/>
  <c r="AH111"/>
  <c r="AJ111"/>
  <c r="AK111"/>
  <c r="AL111"/>
  <c r="AM111"/>
  <c r="BF111"/>
  <c r="AU111"/>
  <c r="AV111"/>
  <c r="AY111"/>
  <c r="BG111"/>
  <c r="AX111"/>
  <c r="BH111"/>
  <c r="BJ111"/>
  <c r="BI111"/>
  <c r="BK111"/>
  <c r="BC111"/>
  <c r="BD111"/>
  <c r="BL111"/>
  <c r="K112"/>
  <c r="L112"/>
  <c r="M112"/>
  <c r="D112"/>
  <c r="N112"/>
  <c r="O112"/>
  <c r="P112"/>
  <c r="R112"/>
  <c r="H112"/>
  <c r="Q112"/>
  <c r="S112"/>
  <c r="T112"/>
  <c r="U112"/>
  <c r="V112"/>
  <c r="Z112"/>
  <c r="AC112"/>
  <c r="AD112"/>
  <c r="AE112"/>
  <c r="AF112"/>
  <c r="AI112"/>
  <c r="AG112"/>
  <c r="AH112"/>
  <c r="AJ112"/>
  <c r="AK112"/>
  <c r="AL112"/>
  <c r="AM112"/>
  <c r="BF112"/>
  <c r="AU112"/>
  <c r="AV112"/>
  <c r="AY112"/>
  <c r="BG112"/>
  <c r="AX112"/>
  <c r="BH112"/>
  <c r="BJ112"/>
  <c r="BI112"/>
  <c r="BK112"/>
  <c r="BC112"/>
  <c r="BD112"/>
  <c r="BL112"/>
  <c r="K113"/>
  <c r="L113"/>
  <c r="M113"/>
  <c r="D113"/>
  <c r="N113"/>
  <c r="O113"/>
  <c r="P113"/>
  <c r="R113"/>
  <c r="H113"/>
  <c r="Q113"/>
  <c r="S113"/>
  <c r="T113"/>
  <c r="U113"/>
  <c r="V113"/>
  <c r="Z113"/>
  <c r="AC113"/>
  <c r="AD113"/>
  <c r="AE113"/>
  <c r="AF113"/>
  <c r="AI113"/>
  <c r="AG113"/>
  <c r="AH113"/>
  <c r="AJ113"/>
  <c r="AK113"/>
  <c r="AL113"/>
  <c r="AM113"/>
  <c r="BF113"/>
  <c r="AU113"/>
  <c r="AV113"/>
  <c r="AY113"/>
  <c r="BG113"/>
  <c r="AX113"/>
  <c r="BH113"/>
  <c r="BJ113"/>
  <c r="BI113"/>
  <c r="BK113"/>
  <c r="BC113"/>
  <c r="BD113"/>
  <c r="BL113"/>
  <c r="K114"/>
  <c r="L114"/>
  <c r="M114"/>
  <c r="N114"/>
  <c r="O114"/>
  <c r="P114"/>
  <c r="R114"/>
  <c r="H114"/>
  <c r="Q114"/>
  <c r="S114"/>
  <c r="T114"/>
  <c r="U114"/>
  <c r="V114"/>
  <c r="Z114"/>
  <c r="AI114"/>
  <c r="AJ114"/>
  <c r="AK114"/>
  <c r="AL114"/>
  <c r="AM114"/>
  <c r="BF114"/>
  <c r="AU114"/>
  <c r="AY114"/>
  <c r="BG114"/>
  <c r="BJ114"/>
  <c r="BI114"/>
  <c r="BK114"/>
  <c r="BC114"/>
  <c r="BD114"/>
  <c r="BL114"/>
  <c r="K115"/>
  <c r="L115"/>
  <c r="M115"/>
  <c r="N115"/>
  <c r="O115"/>
  <c r="P115"/>
  <c r="R115"/>
  <c r="H115"/>
  <c r="Q115"/>
  <c r="S115"/>
  <c r="T115"/>
  <c r="U115"/>
  <c r="V115"/>
  <c r="Z115"/>
  <c r="AI115"/>
  <c r="AJ115"/>
  <c r="AK115"/>
  <c r="AL115"/>
  <c r="AM115"/>
  <c r="BF115"/>
  <c r="AU115"/>
  <c r="AY115"/>
  <c r="BG115"/>
  <c r="BJ115"/>
  <c r="BI115"/>
  <c r="BK115"/>
  <c r="BC115"/>
  <c r="BD115"/>
  <c r="BL115"/>
  <c r="K116"/>
  <c r="L116"/>
  <c r="M116"/>
  <c r="N116"/>
  <c r="O116"/>
  <c r="P116"/>
  <c r="R116"/>
  <c r="H116"/>
  <c r="Q116"/>
  <c r="S116"/>
  <c r="T116"/>
  <c r="U116"/>
  <c r="V116"/>
  <c r="Z116"/>
  <c r="AI116"/>
  <c r="AJ116"/>
  <c r="AK116"/>
  <c r="AL116"/>
  <c r="AM116"/>
  <c r="BF116"/>
  <c r="AU116"/>
  <c r="AY116"/>
  <c r="BG116"/>
  <c r="BJ116"/>
  <c r="BI116"/>
  <c r="BK116"/>
  <c r="BC116"/>
  <c r="BD116"/>
  <c r="BL116"/>
  <c r="K117"/>
  <c r="L117"/>
  <c r="M117"/>
  <c r="N117"/>
  <c r="O117"/>
  <c r="P117"/>
  <c r="R117"/>
  <c r="H117"/>
  <c r="Q117"/>
  <c r="S117"/>
  <c r="T117"/>
  <c r="U117"/>
  <c r="V117"/>
  <c r="Z117"/>
  <c r="AI117"/>
  <c r="AJ117"/>
  <c r="AK117"/>
  <c r="AL117"/>
  <c r="AM117"/>
  <c r="BF117"/>
  <c r="AU117"/>
  <c r="AY117"/>
  <c r="BG117"/>
  <c r="BJ117"/>
  <c r="BI117"/>
  <c r="BK117"/>
  <c r="BC117"/>
  <c r="BD117"/>
  <c r="BL117"/>
  <c r="K118"/>
  <c r="L118"/>
  <c r="M118"/>
  <c r="N118"/>
  <c r="O118"/>
  <c r="P118"/>
  <c r="R118"/>
  <c r="H118"/>
  <c r="Q118"/>
  <c r="S118"/>
  <c r="T118"/>
  <c r="U118"/>
  <c r="V118"/>
  <c r="Z118"/>
  <c r="AI118"/>
  <c r="AJ118"/>
  <c r="AK118"/>
  <c r="AL118"/>
  <c r="AM118"/>
  <c r="BF118"/>
  <c r="AU118"/>
  <c r="AY118"/>
  <c r="BG118"/>
  <c r="BJ118"/>
  <c r="BI118"/>
  <c r="BK118"/>
  <c r="BC118"/>
  <c r="BD118"/>
  <c r="BL118"/>
  <c r="K119"/>
  <c r="L119"/>
  <c r="M119"/>
  <c r="N119"/>
  <c r="O119"/>
  <c r="P119"/>
  <c r="R119"/>
  <c r="H119"/>
  <c r="Q119"/>
  <c r="S119"/>
  <c r="T119"/>
  <c r="U119"/>
  <c r="V119"/>
  <c r="Z119"/>
  <c r="AI119"/>
  <c r="AJ119"/>
  <c r="AK119"/>
  <c r="AL119"/>
  <c r="AM119"/>
  <c r="BF119"/>
  <c r="AU119"/>
  <c r="AY119"/>
  <c r="BG119"/>
  <c r="BJ119"/>
  <c r="BI119"/>
  <c r="BK119"/>
  <c r="BC119"/>
  <c r="BD119"/>
  <c r="BL119"/>
  <c r="K120"/>
  <c r="L120"/>
  <c r="M120"/>
  <c r="N120"/>
  <c r="O120"/>
  <c r="P120"/>
  <c r="R120"/>
  <c r="H120"/>
  <c r="Q120"/>
  <c r="S120"/>
  <c r="T120"/>
  <c r="U120"/>
  <c r="V120"/>
  <c r="Z120"/>
  <c r="AI120"/>
  <c r="AJ120"/>
  <c r="AK120"/>
  <c r="AL120"/>
  <c r="AM120"/>
  <c r="BF120"/>
  <c r="AU120"/>
  <c r="AY120"/>
  <c r="BG120"/>
  <c r="BJ120"/>
  <c r="BI120"/>
  <c r="BK120"/>
  <c r="BC120"/>
  <c r="BD120"/>
  <c r="BL120"/>
  <c r="K121"/>
  <c r="L121"/>
  <c r="M121"/>
  <c r="N121"/>
  <c r="O121"/>
  <c r="P121"/>
  <c r="R121"/>
  <c r="H121"/>
  <c r="Q121"/>
  <c r="S121"/>
  <c r="T121"/>
  <c r="U121"/>
  <c r="V121"/>
  <c r="Z121"/>
  <c r="AI121"/>
  <c r="AJ121"/>
  <c r="AK121"/>
  <c r="AL121"/>
  <c r="AM121"/>
  <c r="BF121"/>
  <c r="AU121"/>
  <c r="AY121"/>
  <c r="BG121"/>
  <c r="BJ121"/>
  <c r="BI121"/>
  <c r="BK121"/>
  <c r="BC121"/>
  <c r="BD121"/>
  <c r="BL121"/>
  <c r="K122"/>
  <c r="L122"/>
  <c r="M122"/>
  <c r="N122"/>
  <c r="O122"/>
  <c r="P122"/>
  <c r="R122"/>
  <c r="H122"/>
  <c r="Q122"/>
  <c r="S122"/>
  <c r="T122"/>
  <c r="U122"/>
  <c r="V122"/>
  <c r="Z122"/>
  <c r="AI122"/>
  <c r="AJ122"/>
  <c r="AK122"/>
  <c r="AL122"/>
  <c r="AM122"/>
  <c r="BF122"/>
  <c r="AU122"/>
  <c r="AY122"/>
  <c r="BG122"/>
  <c r="BJ122"/>
  <c r="BI122"/>
  <c r="BK122"/>
  <c r="BC122"/>
  <c r="BD122"/>
  <c r="BL122"/>
  <c r="K123"/>
  <c r="L123"/>
  <c r="M123"/>
  <c r="N123"/>
  <c r="O123"/>
  <c r="P123"/>
  <c r="R123"/>
  <c r="H123"/>
  <c r="Q123"/>
  <c r="S123"/>
  <c r="T123"/>
  <c r="U123"/>
  <c r="V123"/>
  <c r="Z123"/>
  <c r="AI123"/>
  <c r="AJ123"/>
  <c r="AK123"/>
  <c r="AL123"/>
  <c r="AM123"/>
  <c r="BF123"/>
  <c r="AU123"/>
  <c r="AY123"/>
  <c r="BG123"/>
  <c r="BJ123"/>
  <c r="BI123"/>
  <c r="BK123"/>
  <c r="BC123"/>
  <c r="BD123"/>
  <c r="BL123"/>
  <c r="K124"/>
  <c r="L124"/>
  <c r="M124"/>
  <c r="N124"/>
  <c r="O124"/>
  <c r="P124"/>
  <c r="R124"/>
  <c r="H124"/>
  <c r="Q124"/>
  <c r="S124"/>
  <c r="T124"/>
  <c r="U124"/>
  <c r="V124"/>
  <c r="Z124"/>
  <c r="AI124"/>
  <c r="AJ124"/>
  <c r="AK124"/>
  <c r="AL124"/>
  <c r="AM124"/>
  <c r="BF124"/>
  <c r="AU124"/>
  <c r="AY124"/>
  <c r="BG124"/>
  <c r="BJ124"/>
  <c r="BI124"/>
  <c r="BK124"/>
  <c r="BC124"/>
  <c r="BD124"/>
  <c r="BL124"/>
  <c r="K125"/>
  <c r="L125"/>
  <c r="M125"/>
  <c r="N125"/>
  <c r="O125"/>
  <c r="P125"/>
  <c r="R125"/>
  <c r="H125"/>
  <c r="Q125"/>
  <c r="S125"/>
  <c r="T125"/>
  <c r="U125"/>
  <c r="V125"/>
  <c r="Z125"/>
  <c r="AI125"/>
  <c r="AJ125"/>
  <c r="AK125"/>
  <c r="AL125"/>
  <c r="AM125"/>
  <c r="BF125"/>
  <c r="AU125"/>
  <c r="AY125"/>
  <c r="BG125"/>
  <c r="BJ125"/>
  <c r="BI125"/>
  <c r="BK125"/>
  <c r="BC125"/>
  <c r="BD125"/>
  <c r="BL125"/>
  <c r="K128"/>
  <c r="L128"/>
  <c r="M128"/>
  <c r="D128"/>
  <c r="N128"/>
  <c r="O128"/>
  <c r="P128"/>
  <c r="H128"/>
  <c r="Q128"/>
  <c r="R128"/>
  <c r="S128"/>
  <c r="T128"/>
  <c r="U128"/>
  <c r="V128"/>
  <c r="Z128"/>
  <c r="AC128"/>
  <c r="AD128"/>
  <c r="AE128"/>
  <c r="AF128"/>
  <c r="AG128"/>
  <c r="AH128"/>
  <c r="AI128"/>
  <c r="AJ128"/>
  <c r="AK128"/>
  <c r="AL128"/>
  <c r="AM128"/>
  <c r="BF128"/>
  <c r="AU128"/>
  <c r="AV128"/>
  <c r="AY128"/>
  <c r="BG128"/>
  <c r="AX128"/>
  <c r="BH128"/>
  <c r="BJ128"/>
  <c r="BI128"/>
  <c r="BK128"/>
  <c r="BC128"/>
  <c r="BD128"/>
  <c r="BL128"/>
  <c r="K129"/>
  <c r="L129"/>
  <c r="M129"/>
  <c r="D129"/>
  <c r="N129"/>
  <c r="O129"/>
  <c r="P129"/>
  <c r="H129"/>
  <c r="Q129"/>
  <c r="R129"/>
  <c r="S129"/>
  <c r="T129"/>
  <c r="U129"/>
  <c r="V129"/>
  <c r="Z129"/>
  <c r="AC129"/>
  <c r="AD129"/>
  <c r="AE129"/>
  <c r="AF129"/>
  <c r="AG129"/>
  <c r="AH129"/>
  <c r="AI129"/>
  <c r="AJ129"/>
  <c r="AK129"/>
  <c r="AL129"/>
  <c r="AM129"/>
  <c r="BF129"/>
  <c r="AU129"/>
  <c r="AV129"/>
  <c r="AY129"/>
  <c r="BG129"/>
  <c r="AX129"/>
  <c r="BH129"/>
  <c r="BJ129"/>
  <c r="BI129"/>
  <c r="BK129"/>
  <c r="BC129"/>
  <c r="BD129"/>
  <c r="BL129"/>
  <c r="K130"/>
  <c r="L130"/>
  <c r="M130"/>
  <c r="D130"/>
  <c r="N130"/>
  <c r="O130"/>
  <c r="P130"/>
  <c r="H130"/>
  <c r="Q130"/>
  <c r="R130"/>
  <c r="S130"/>
  <c r="T130"/>
  <c r="U130"/>
  <c r="V130"/>
  <c r="Z130"/>
  <c r="AC130"/>
  <c r="AD130"/>
  <c r="AE130"/>
  <c r="AF130"/>
  <c r="AG130"/>
  <c r="AH130"/>
  <c r="AI130"/>
  <c r="AJ130"/>
  <c r="AK130"/>
  <c r="AL130"/>
  <c r="AM130"/>
  <c r="BF130"/>
  <c r="AU130"/>
  <c r="AV130"/>
  <c r="AY130"/>
  <c r="BG130"/>
  <c r="AX130"/>
  <c r="BH130"/>
  <c r="BJ130"/>
  <c r="BI130"/>
  <c r="BK130"/>
  <c r="BC130"/>
  <c r="BD130"/>
  <c r="BL130"/>
  <c r="K132"/>
  <c r="L132"/>
  <c r="M132"/>
  <c r="D132"/>
  <c r="N132"/>
  <c r="O132"/>
  <c r="P132"/>
  <c r="H132"/>
  <c r="Q132"/>
  <c r="R132"/>
  <c r="S132"/>
  <c r="T132"/>
  <c r="U132"/>
  <c r="V132"/>
  <c r="Z132"/>
  <c r="AC132"/>
  <c r="AD132"/>
  <c r="AE132"/>
  <c r="AF132"/>
  <c r="AI132"/>
  <c r="AG132"/>
  <c r="AH132"/>
  <c r="AJ132"/>
  <c r="AK132"/>
  <c r="AL132"/>
  <c r="AM132"/>
  <c r="BF132"/>
  <c r="AU132"/>
  <c r="AV132"/>
  <c r="AY132"/>
  <c r="BG132"/>
  <c r="AX132"/>
  <c r="BH132"/>
  <c r="BJ132"/>
  <c r="BI132"/>
  <c r="BK132"/>
  <c r="BC132"/>
  <c r="BD132"/>
  <c r="BL132"/>
  <c r="K133"/>
  <c r="L133"/>
  <c r="M133"/>
  <c r="D133"/>
  <c r="N133"/>
  <c r="O133"/>
  <c r="P133"/>
  <c r="H133"/>
  <c r="Q133"/>
  <c r="R133"/>
  <c r="S133"/>
  <c r="T133"/>
  <c r="U133"/>
  <c r="V133"/>
  <c r="Z133"/>
  <c r="AC133"/>
  <c r="AD133"/>
  <c r="AE133"/>
  <c r="AF133"/>
  <c r="AG133"/>
  <c r="AH133"/>
  <c r="AI133"/>
  <c r="AJ133"/>
  <c r="AK133"/>
  <c r="AL133"/>
  <c r="AM133"/>
  <c r="BF133"/>
  <c r="AU133"/>
  <c r="AV133"/>
  <c r="AY133"/>
  <c r="BG133"/>
  <c r="AX133"/>
  <c r="BH133"/>
  <c r="BJ133"/>
  <c r="BI133"/>
  <c r="BK133"/>
  <c r="BC133"/>
  <c r="BD133"/>
  <c r="BL133"/>
  <c r="K135"/>
  <c r="L135"/>
  <c r="M135"/>
  <c r="D135"/>
  <c r="N135"/>
  <c r="O135"/>
  <c r="P135"/>
  <c r="H135"/>
  <c r="Q135"/>
  <c r="R135"/>
  <c r="S135"/>
  <c r="T135"/>
  <c r="U135"/>
  <c r="V135"/>
  <c r="Z135"/>
  <c r="AC135"/>
  <c r="AD135"/>
  <c r="AE135"/>
  <c r="AF135"/>
  <c r="AG135"/>
  <c r="AH135"/>
  <c r="AI135"/>
  <c r="AJ135"/>
  <c r="AK135"/>
  <c r="AL135"/>
  <c r="AM135"/>
  <c r="BF135"/>
  <c r="AU135"/>
  <c r="AV135"/>
  <c r="AY135"/>
  <c r="BG135"/>
  <c r="AX135"/>
  <c r="BH135"/>
  <c r="BJ135"/>
  <c r="BI135"/>
  <c r="BK135"/>
  <c r="BC135"/>
  <c r="BD135"/>
  <c r="BL135"/>
  <c r="K136"/>
  <c r="L136"/>
  <c r="M136"/>
  <c r="D136"/>
  <c r="N136"/>
  <c r="O136"/>
  <c r="P136"/>
  <c r="H136"/>
  <c r="Q136"/>
  <c r="R136"/>
  <c r="S136"/>
  <c r="T136"/>
  <c r="U136"/>
  <c r="V136"/>
  <c r="Z136"/>
  <c r="AC136"/>
  <c r="AD136"/>
  <c r="AE136"/>
  <c r="AF136"/>
  <c r="AG136"/>
  <c r="AH136"/>
  <c r="AI136"/>
  <c r="AJ136"/>
  <c r="AK136"/>
  <c r="AL136"/>
  <c r="AM136"/>
  <c r="BF136"/>
  <c r="AU136"/>
  <c r="AV136"/>
  <c r="AY136"/>
  <c r="BG136"/>
  <c r="AX136"/>
  <c r="BH136"/>
  <c r="BJ136"/>
  <c r="BI136"/>
  <c r="BK136"/>
  <c r="BC136"/>
  <c r="BD136"/>
  <c r="BL136"/>
  <c r="K138"/>
  <c r="L138"/>
  <c r="M138"/>
  <c r="D138"/>
  <c r="N138"/>
  <c r="O138"/>
  <c r="P138"/>
  <c r="H138"/>
  <c r="Q138"/>
  <c r="R138"/>
  <c r="S138"/>
  <c r="T138"/>
  <c r="U138"/>
  <c r="V138"/>
  <c r="Z138"/>
  <c r="AC138"/>
  <c r="AD138"/>
  <c r="AE138"/>
  <c r="AF138"/>
  <c r="AG138"/>
  <c r="AH138"/>
  <c r="AI138"/>
  <c r="AJ138"/>
  <c r="AK138"/>
  <c r="AL138"/>
  <c r="AM138"/>
  <c r="BF138"/>
  <c r="AU138"/>
  <c r="AV138"/>
  <c r="AY138"/>
  <c r="BG138"/>
  <c r="AX138"/>
  <c r="BH138"/>
  <c r="BJ138"/>
  <c r="BI138"/>
  <c r="BK138"/>
  <c r="BC138"/>
  <c r="BD138"/>
  <c r="BL138"/>
  <c r="K139"/>
  <c r="L139"/>
  <c r="M139"/>
  <c r="D139"/>
  <c r="N139"/>
  <c r="O139"/>
  <c r="P139"/>
  <c r="H139"/>
  <c r="Q139"/>
  <c r="R139"/>
  <c r="S139"/>
  <c r="T139"/>
  <c r="U139"/>
  <c r="V139"/>
  <c r="Z139"/>
  <c r="AC139"/>
  <c r="AD139"/>
  <c r="AE139"/>
  <c r="AF139"/>
  <c r="AG139"/>
  <c r="AH139"/>
  <c r="AI139"/>
  <c r="AJ139"/>
  <c r="AK139"/>
  <c r="AL139"/>
  <c r="AM139"/>
  <c r="BF139"/>
  <c r="AU139"/>
  <c r="AV139"/>
  <c r="AY139"/>
  <c r="BG139"/>
  <c r="AX139"/>
  <c r="BH139"/>
  <c r="BJ139"/>
  <c r="BI139"/>
  <c r="BK139"/>
  <c r="BC139"/>
  <c r="BD139"/>
  <c r="BL139"/>
  <c r="K140"/>
  <c r="L140"/>
  <c r="M140"/>
  <c r="D140"/>
  <c r="N140"/>
  <c r="O140"/>
  <c r="P140"/>
  <c r="H140"/>
  <c r="Q140"/>
  <c r="R140"/>
  <c r="S140"/>
  <c r="T140"/>
  <c r="U140"/>
  <c r="V140"/>
  <c r="Z140"/>
  <c r="AC140"/>
  <c r="AD140"/>
  <c r="AE140"/>
  <c r="AF140"/>
  <c r="AG140"/>
  <c r="AH140"/>
  <c r="AI140"/>
  <c r="AJ140"/>
  <c r="AK140"/>
  <c r="AL140"/>
  <c r="AM140"/>
  <c r="BF140"/>
  <c r="AU140"/>
  <c r="AV140"/>
  <c r="AY140"/>
  <c r="BG140"/>
  <c r="AX140"/>
  <c r="BH140"/>
  <c r="BJ140"/>
  <c r="BI140"/>
  <c r="BK140"/>
  <c r="BC140"/>
  <c r="BD140"/>
  <c r="BL140"/>
  <c r="K141"/>
  <c r="L141"/>
  <c r="M141"/>
  <c r="D141"/>
  <c r="N141"/>
  <c r="O141"/>
  <c r="P141"/>
  <c r="H141"/>
  <c r="Q141"/>
  <c r="R141"/>
  <c r="S141"/>
  <c r="T141"/>
  <c r="U141"/>
  <c r="V141"/>
  <c r="Z141"/>
  <c r="AC141"/>
  <c r="AD141"/>
  <c r="AE141"/>
  <c r="AF141"/>
  <c r="AG141"/>
  <c r="AH141"/>
  <c r="AI141"/>
  <c r="AJ141"/>
  <c r="AK141"/>
  <c r="AL141"/>
  <c r="AM141"/>
  <c r="BF141"/>
  <c r="AU141"/>
  <c r="AV141"/>
  <c r="AY141"/>
  <c r="BG141"/>
  <c r="AX141"/>
  <c r="BH141"/>
  <c r="BJ141"/>
  <c r="BI141"/>
  <c r="BK141"/>
  <c r="BC141"/>
  <c r="BD141"/>
  <c r="BL141"/>
  <c r="K142"/>
  <c r="L142"/>
  <c r="M142"/>
  <c r="D142"/>
  <c r="N142"/>
  <c r="O142"/>
  <c r="P142"/>
  <c r="H142"/>
  <c r="Q142"/>
  <c r="R142"/>
  <c r="S142"/>
  <c r="T142"/>
  <c r="U142"/>
  <c r="V142"/>
  <c r="Z142"/>
  <c r="AC142"/>
  <c r="AD142"/>
  <c r="AE142"/>
  <c r="AF142"/>
  <c r="AG142"/>
  <c r="AH142"/>
  <c r="AI142"/>
  <c r="AJ142"/>
  <c r="AK142"/>
  <c r="AL142"/>
  <c r="AM142"/>
  <c r="BF142"/>
  <c r="AU142"/>
  <c r="AV142"/>
  <c r="AY142"/>
  <c r="BG142"/>
  <c r="AX142"/>
  <c r="BH142"/>
  <c r="BJ142"/>
  <c r="BI142"/>
  <c r="BK142"/>
  <c r="BC142"/>
  <c r="BD142"/>
  <c r="BL142"/>
  <c r="K143"/>
  <c r="L143"/>
  <c r="M143"/>
  <c r="D143"/>
  <c r="N143"/>
  <c r="O143"/>
  <c r="P143"/>
  <c r="H143"/>
  <c r="Q143"/>
  <c r="R143"/>
  <c r="S143"/>
  <c r="T143"/>
  <c r="U143"/>
  <c r="V143"/>
  <c r="Z143"/>
  <c r="AC143"/>
  <c r="AD143"/>
  <c r="AE143"/>
  <c r="AF143"/>
  <c r="AG143"/>
  <c r="AH143"/>
  <c r="AI143"/>
  <c r="AJ143"/>
  <c r="AK143"/>
  <c r="AL143"/>
  <c r="AM143"/>
  <c r="BF143"/>
  <c r="AU143"/>
  <c r="AV143"/>
  <c r="AY143"/>
  <c r="BG143"/>
  <c r="AX143"/>
  <c r="BH143"/>
  <c r="BJ143"/>
  <c r="BI143"/>
  <c r="BK143"/>
  <c r="BC143"/>
  <c r="BD143"/>
  <c r="BL143"/>
  <c r="K144"/>
  <c r="L144"/>
  <c r="M144"/>
  <c r="D144"/>
  <c r="N144"/>
  <c r="O144"/>
  <c r="P144"/>
  <c r="R144"/>
  <c r="H144"/>
  <c r="Q144"/>
  <c r="S144"/>
  <c r="T144"/>
  <c r="U144"/>
  <c r="V144"/>
  <c r="Z144"/>
  <c r="AC144"/>
  <c r="AD144"/>
  <c r="AE144"/>
  <c r="AF144"/>
  <c r="AI144"/>
  <c r="AG144"/>
  <c r="AH144"/>
  <c r="AJ144"/>
  <c r="AK144"/>
  <c r="AL144"/>
  <c r="AM144"/>
  <c r="BF144"/>
  <c r="AU144"/>
  <c r="AV144"/>
  <c r="AY144"/>
  <c r="BG144"/>
  <c r="AX144"/>
  <c r="BH144"/>
  <c r="BJ144"/>
  <c r="BI144"/>
  <c r="BK144"/>
  <c r="BC144"/>
  <c r="BD144"/>
  <c r="BL144"/>
  <c r="K145"/>
  <c r="L145"/>
  <c r="M145"/>
  <c r="D145"/>
  <c r="N145"/>
  <c r="O145"/>
  <c r="P145"/>
  <c r="R145"/>
  <c r="H145"/>
  <c r="Q145"/>
  <c r="S145"/>
  <c r="T145"/>
  <c r="U145"/>
  <c r="V145"/>
  <c r="Z145"/>
  <c r="AC145"/>
  <c r="AD145"/>
  <c r="AE145"/>
  <c r="AF145"/>
  <c r="AI145"/>
  <c r="AG145"/>
  <c r="AH145"/>
  <c r="AJ145"/>
  <c r="AK145"/>
  <c r="AL145"/>
  <c r="AM145"/>
  <c r="BF145"/>
  <c r="AU145"/>
  <c r="AV145"/>
  <c r="AY145"/>
  <c r="BG145"/>
  <c r="AX145"/>
  <c r="BH145"/>
  <c r="BJ145"/>
  <c r="BI145"/>
  <c r="BK145"/>
  <c r="BC145"/>
  <c r="BD145"/>
  <c r="BL145"/>
  <c r="K146"/>
  <c r="L146"/>
  <c r="M146"/>
  <c r="D146"/>
  <c r="N146"/>
  <c r="O146"/>
  <c r="P146"/>
  <c r="R146"/>
  <c r="H146"/>
  <c r="Q146"/>
  <c r="S146"/>
  <c r="T146"/>
  <c r="U146"/>
  <c r="V146"/>
  <c r="Z146"/>
  <c r="AC146"/>
  <c r="AD146"/>
  <c r="AE146"/>
  <c r="AF146"/>
  <c r="AI146"/>
  <c r="AG146"/>
  <c r="AH146"/>
  <c r="AJ146"/>
  <c r="AK146"/>
  <c r="AL146"/>
  <c r="AM146"/>
  <c r="BF146"/>
  <c r="AU146"/>
  <c r="AV146"/>
  <c r="AY146"/>
  <c r="BG146"/>
  <c r="AX146"/>
  <c r="BH146"/>
  <c r="BJ146"/>
  <c r="BI146"/>
  <c r="BK146"/>
  <c r="BC146"/>
  <c r="BD146"/>
  <c r="BL146"/>
  <c r="K147"/>
  <c r="L147"/>
  <c r="M147"/>
  <c r="D147"/>
  <c r="N147"/>
  <c r="O147"/>
  <c r="P147"/>
  <c r="R147"/>
  <c r="H147"/>
  <c r="Q147"/>
  <c r="S147"/>
  <c r="T147"/>
  <c r="U147"/>
  <c r="V147"/>
  <c r="Z147"/>
  <c r="AC147"/>
  <c r="AD147"/>
  <c r="AE147"/>
  <c r="AF147"/>
  <c r="AI147"/>
  <c r="AG147"/>
  <c r="AH147"/>
  <c r="AJ147"/>
  <c r="AK147"/>
  <c r="AL147"/>
  <c r="AM147"/>
  <c r="BF147"/>
  <c r="AU147"/>
  <c r="AV147"/>
  <c r="AY147"/>
  <c r="BG147"/>
  <c r="AX147"/>
  <c r="BH147"/>
  <c r="BJ147"/>
  <c r="BI147"/>
  <c r="BK147"/>
  <c r="BC147"/>
  <c r="BD147"/>
  <c r="BL147"/>
  <c r="K148"/>
  <c r="L148"/>
  <c r="M148"/>
  <c r="D148"/>
  <c r="N148"/>
  <c r="O148"/>
  <c r="P148"/>
  <c r="R148"/>
  <c r="H148"/>
  <c r="Q148"/>
  <c r="S148"/>
  <c r="T148"/>
  <c r="U148"/>
  <c r="V148"/>
  <c r="Z148"/>
  <c r="AC148"/>
  <c r="AD148"/>
  <c r="AE148"/>
  <c r="AF148"/>
  <c r="AI148"/>
  <c r="AG148"/>
  <c r="AH148"/>
  <c r="AJ148"/>
  <c r="AK148"/>
  <c r="AL148"/>
  <c r="AM148"/>
  <c r="BF148"/>
  <c r="AU148"/>
  <c r="AV148"/>
  <c r="AY148"/>
  <c r="BG148"/>
  <c r="AX148"/>
  <c r="BH148"/>
  <c r="BJ148"/>
  <c r="BI148"/>
  <c r="BK148"/>
  <c r="BC148"/>
  <c r="BD148"/>
  <c r="BL148"/>
  <c r="K149"/>
  <c r="L149"/>
  <c r="M149"/>
  <c r="D149"/>
  <c r="N149"/>
  <c r="O149"/>
  <c r="P149"/>
  <c r="R149"/>
  <c r="H149"/>
  <c r="Q149"/>
  <c r="S149"/>
  <c r="T149"/>
  <c r="U149"/>
  <c r="V149"/>
  <c r="Z149"/>
  <c r="AC149"/>
  <c r="AD149"/>
  <c r="AE149"/>
  <c r="AF149"/>
  <c r="AI149"/>
  <c r="AG149"/>
  <c r="AH149"/>
  <c r="AJ149"/>
  <c r="AK149"/>
  <c r="AL149"/>
  <c r="AM149"/>
  <c r="BF149"/>
  <c r="AU149"/>
  <c r="AV149"/>
  <c r="AY149"/>
  <c r="BG149"/>
  <c r="AX149"/>
  <c r="BH149"/>
  <c r="BJ149"/>
  <c r="BI149"/>
  <c r="BK149"/>
  <c r="BC149"/>
  <c r="BD149"/>
  <c r="BL149"/>
  <c r="K150"/>
  <c r="L150"/>
  <c r="M150"/>
  <c r="D150"/>
  <c r="N150"/>
  <c r="O150"/>
  <c r="P150"/>
  <c r="R150"/>
  <c r="H150"/>
  <c r="Q150"/>
  <c r="S150"/>
  <c r="T150"/>
  <c r="U150"/>
  <c r="V150"/>
  <c r="Z150"/>
  <c r="AC150"/>
  <c r="AD150"/>
  <c r="AE150"/>
  <c r="AF150"/>
  <c r="AI150"/>
  <c r="AG150"/>
  <c r="AH150"/>
  <c r="AJ150"/>
  <c r="AK150"/>
  <c r="AL150"/>
  <c r="AM150"/>
  <c r="BF150"/>
  <c r="AU150"/>
  <c r="AV150"/>
  <c r="AY150"/>
  <c r="BG150"/>
  <c r="AX150"/>
  <c r="BH150"/>
  <c r="BJ150"/>
  <c r="BI150"/>
  <c r="BK150"/>
  <c r="BC150"/>
  <c r="BD150"/>
  <c r="BL150"/>
  <c r="K151"/>
  <c r="L151"/>
  <c r="M151"/>
  <c r="D151"/>
  <c r="N151"/>
  <c r="O151"/>
  <c r="P151"/>
  <c r="R151"/>
  <c r="H151"/>
  <c r="Q151"/>
  <c r="S151"/>
  <c r="T151"/>
  <c r="U151"/>
  <c r="V151"/>
  <c r="Z151"/>
  <c r="AC151"/>
  <c r="AD151"/>
  <c r="AE151"/>
  <c r="AF151"/>
  <c r="AI151"/>
  <c r="AG151"/>
  <c r="AH151"/>
  <c r="AJ151"/>
  <c r="AK151"/>
  <c r="AL151"/>
  <c r="AM151"/>
  <c r="BF151"/>
  <c r="AU151"/>
  <c r="AV151"/>
  <c r="AY151"/>
  <c r="BG151"/>
  <c r="AX151"/>
  <c r="BH151"/>
  <c r="BJ151"/>
  <c r="BI151"/>
  <c r="BK151"/>
  <c r="BC151"/>
  <c r="BD151"/>
  <c r="BL151"/>
  <c r="K152"/>
  <c r="L152"/>
  <c r="M152"/>
  <c r="D152"/>
  <c r="N152"/>
  <c r="O152"/>
  <c r="P152"/>
  <c r="R152"/>
  <c r="H152"/>
  <c r="Q152"/>
  <c r="S152"/>
  <c r="T152"/>
  <c r="U152"/>
  <c r="V152"/>
  <c r="Z152"/>
  <c r="AC152"/>
  <c r="AD152"/>
  <c r="AE152"/>
  <c r="AF152"/>
  <c r="AI152"/>
  <c r="AG152"/>
  <c r="AH152"/>
  <c r="AJ152"/>
  <c r="AK152"/>
  <c r="AL152"/>
  <c r="AM152"/>
  <c r="BF152"/>
  <c r="AU152"/>
  <c r="AV152"/>
  <c r="AY152"/>
  <c r="BG152"/>
  <c r="AX152"/>
  <c r="BH152"/>
  <c r="BJ152"/>
  <c r="BI152"/>
  <c r="BK152"/>
  <c r="BC152"/>
  <c r="BD152"/>
  <c r="BL152"/>
  <c r="K153"/>
  <c r="L153"/>
  <c r="M153"/>
  <c r="D153"/>
  <c r="N153"/>
  <c r="O153"/>
  <c r="P153"/>
  <c r="R153"/>
  <c r="H153"/>
  <c r="Q153"/>
  <c r="S153"/>
  <c r="T153"/>
  <c r="U153"/>
  <c r="V153"/>
  <c r="Z153"/>
  <c r="AC153"/>
  <c r="AD153"/>
  <c r="AE153"/>
  <c r="AF153"/>
  <c r="AI153"/>
  <c r="AG153"/>
  <c r="AH153"/>
  <c r="AJ153"/>
  <c r="AK153"/>
  <c r="AL153"/>
  <c r="AM153"/>
  <c r="BF153"/>
  <c r="AU153"/>
  <c r="AV153"/>
  <c r="AY153"/>
  <c r="BG153"/>
  <c r="AX153"/>
  <c r="BH153"/>
  <c r="BJ153"/>
  <c r="BI153"/>
  <c r="BK153"/>
  <c r="BC153"/>
  <c r="BD153"/>
  <c r="BL153"/>
  <c r="K154"/>
  <c r="L154"/>
  <c r="M154"/>
  <c r="D154"/>
  <c r="N154"/>
  <c r="O154"/>
  <c r="P154"/>
  <c r="R154"/>
  <c r="H154"/>
  <c r="Q154"/>
  <c r="S154"/>
  <c r="T154"/>
  <c r="U154"/>
  <c r="V154"/>
  <c r="Z154"/>
  <c r="AC154"/>
  <c r="AD154"/>
  <c r="AE154"/>
  <c r="AF154"/>
  <c r="AI154"/>
  <c r="AG154"/>
  <c r="AH154"/>
  <c r="AJ154"/>
  <c r="AK154"/>
  <c r="AL154"/>
  <c r="AM154"/>
  <c r="BF154"/>
  <c r="AU154"/>
  <c r="AV154"/>
  <c r="AY154"/>
  <c r="BG154"/>
  <c r="AX154"/>
  <c r="BH154"/>
  <c r="BJ154"/>
  <c r="BI154"/>
  <c r="BK154"/>
  <c r="BC154"/>
  <c r="BD154"/>
  <c r="BL154"/>
  <c r="K155"/>
  <c r="L155"/>
  <c r="M155"/>
  <c r="D155"/>
  <c r="N155"/>
  <c r="O155"/>
  <c r="P155"/>
  <c r="R155"/>
  <c r="H155"/>
  <c r="Q155"/>
  <c r="S155"/>
  <c r="T155"/>
  <c r="U155"/>
  <c r="V155"/>
  <c r="Z155"/>
  <c r="AC155"/>
  <c r="AD155"/>
  <c r="AE155"/>
  <c r="AF155"/>
  <c r="AI155"/>
  <c r="AG155"/>
  <c r="AH155"/>
  <c r="AJ155"/>
  <c r="AK155"/>
  <c r="AL155"/>
  <c r="AM155"/>
  <c r="BF155"/>
  <c r="AU155"/>
  <c r="AV155"/>
  <c r="AY155"/>
  <c r="BG155"/>
  <c r="AX155"/>
  <c r="BH155"/>
  <c r="BJ155"/>
  <c r="BI155"/>
  <c r="BK155"/>
  <c r="BC155"/>
  <c r="BD155"/>
  <c r="BL155"/>
  <c r="K156"/>
  <c r="L156"/>
  <c r="M156"/>
  <c r="D156"/>
  <c r="N156"/>
  <c r="O156"/>
  <c r="P156"/>
  <c r="R156"/>
  <c r="H156"/>
  <c r="Q156"/>
  <c r="S156"/>
  <c r="T156"/>
  <c r="U156"/>
  <c r="V156"/>
  <c r="Z156"/>
  <c r="AC156"/>
  <c r="AD156"/>
  <c r="AE156"/>
  <c r="AF156"/>
  <c r="AI156"/>
  <c r="AG156"/>
  <c r="AH156"/>
  <c r="AJ156"/>
  <c r="AK156"/>
  <c r="AL156"/>
  <c r="AM156"/>
  <c r="BF156"/>
  <c r="AU156"/>
  <c r="AV156"/>
  <c r="AY156"/>
  <c r="BG156"/>
  <c r="AX156"/>
  <c r="BH156"/>
  <c r="BJ156"/>
  <c r="BI156"/>
  <c r="BK156"/>
  <c r="BC156"/>
  <c r="BD156"/>
  <c r="BL156"/>
  <c r="K157"/>
  <c r="L157"/>
  <c r="M157"/>
  <c r="D157"/>
  <c r="N157"/>
  <c r="O157"/>
  <c r="P157"/>
  <c r="R157"/>
  <c r="H157"/>
  <c r="Q157"/>
  <c r="S157"/>
  <c r="T157"/>
  <c r="U157"/>
  <c r="V157"/>
  <c r="Z157"/>
  <c r="AC157"/>
  <c r="AD157"/>
  <c r="AE157"/>
  <c r="AF157"/>
  <c r="AI157"/>
  <c r="AG157"/>
  <c r="AH157"/>
  <c r="AJ157"/>
  <c r="AK157"/>
  <c r="AL157"/>
  <c r="AM157"/>
  <c r="BF157"/>
  <c r="AU157"/>
  <c r="AV157"/>
  <c r="AY157"/>
  <c r="BG157"/>
  <c r="AX157"/>
  <c r="BH157"/>
  <c r="BJ157"/>
  <c r="BI157"/>
  <c r="BK157"/>
  <c r="BC157"/>
  <c r="BD157"/>
  <c r="BL157"/>
  <c r="K158"/>
  <c r="L158"/>
  <c r="M158"/>
  <c r="D158"/>
  <c r="N158"/>
  <c r="O158"/>
  <c r="P158"/>
  <c r="R158"/>
  <c r="H158"/>
  <c r="Q158"/>
  <c r="S158"/>
  <c r="T158"/>
  <c r="U158"/>
  <c r="V158"/>
  <c r="Z158"/>
  <c r="AC158"/>
  <c r="AD158"/>
  <c r="AE158"/>
  <c r="AF158"/>
  <c r="AI158"/>
  <c r="AG158"/>
  <c r="AH158"/>
  <c r="AJ158"/>
  <c r="AK158"/>
  <c r="AL158"/>
  <c r="AM158"/>
  <c r="BF158"/>
  <c r="AU158"/>
  <c r="AV158"/>
  <c r="AY158"/>
  <c r="BG158"/>
  <c r="AX158"/>
  <c r="BH158"/>
  <c r="BJ158"/>
  <c r="BI158"/>
  <c r="BK158"/>
  <c r="BC158"/>
  <c r="BD158"/>
  <c r="BL158"/>
  <c r="K159"/>
  <c r="L159"/>
  <c r="M159"/>
  <c r="D159"/>
  <c r="N159"/>
  <c r="O159"/>
  <c r="P159"/>
  <c r="R159"/>
  <c r="H159"/>
  <c r="Q159"/>
  <c r="S159"/>
  <c r="T159"/>
  <c r="U159"/>
  <c r="V159"/>
  <c r="Z159"/>
  <c r="AC159"/>
  <c r="AD159"/>
  <c r="AE159"/>
  <c r="AF159"/>
  <c r="AI159"/>
  <c r="AG159"/>
  <c r="AH159"/>
  <c r="AJ159"/>
  <c r="AK159"/>
  <c r="AL159"/>
  <c r="AM159"/>
  <c r="BF159"/>
  <c r="AU159"/>
  <c r="AV159"/>
  <c r="AY159"/>
  <c r="BG159"/>
  <c r="AX159"/>
  <c r="BH159"/>
  <c r="BJ159"/>
  <c r="BI159"/>
  <c r="BK159"/>
  <c r="BC159"/>
  <c r="BD159"/>
  <c r="BL159"/>
  <c r="K160"/>
  <c r="L160"/>
  <c r="M160"/>
  <c r="D160"/>
  <c r="N160"/>
  <c r="O160"/>
  <c r="P160"/>
  <c r="R160"/>
  <c r="H160"/>
  <c r="Q160"/>
  <c r="S160"/>
  <c r="T160"/>
  <c r="U160"/>
  <c r="V160"/>
  <c r="Z160"/>
  <c r="AC160"/>
  <c r="AD160"/>
  <c r="AE160"/>
  <c r="AF160"/>
  <c r="AI160"/>
  <c r="AG160"/>
  <c r="AH160"/>
  <c r="AJ160"/>
  <c r="AK160"/>
  <c r="AL160"/>
  <c r="AM160"/>
  <c r="BF160"/>
  <c r="AU160"/>
  <c r="AV160"/>
  <c r="AY160"/>
  <c r="BG160"/>
  <c r="AX160"/>
  <c r="BH160"/>
  <c r="BJ160"/>
  <c r="BI160"/>
  <c r="BK160"/>
  <c r="BC160"/>
  <c r="BD160"/>
  <c r="BL160"/>
  <c r="K161"/>
  <c r="L161"/>
  <c r="M161"/>
  <c r="D161"/>
  <c r="N161"/>
  <c r="O161"/>
  <c r="P161"/>
  <c r="R161"/>
  <c r="H161"/>
  <c r="Q161"/>
  <c r="S161"/>
  <c r="T161"/>
  <c r="U161"/>
  <c r="V161"/>
  <c r="Z161"/>
  <c r="AC161"/>
  <c r="AD161"/>
  <c r="AE161"/>
  <c r="AF161"/>
  <c r="AI161"/>
  <c r="AG161"/>
  <c r="AH161"/>
  <c r="AJ161"/>
  <c r="AK161"/>
  <c r="AL161"/>
  <c r="AM161"/>
  <c r="BF161"/>
  <c r="AU161"/>
  <c r="AV161"/>
  <c r="AY161"/>
  <c r="BG161"/>
  <c r="AX161"/>
  <c r="BH161"/>
  <c r="BJ161"/>
  <c r="BI161"/>
  <c r="BK161"/>
  <c r="BC161"/>
  <c r="BD161"/>
  <c r="BL161"/>
  <c r="K164"/>
  <c r="L164"/>
  <c r="M164"/>
  <c r="D164"/>
  <c r="N164"/>
  <c r="O164"/>
  <c r="P164"/>
  <c r="H164"/>
  <c r="Q164"/>
  <c r="R164"/>
  <c r="S164"/>
  <c r="T164"/>
  <c r="U164"/>
  <c r="V164"/>
  <c r="Z164"/>
  <c r="AC164"/>
  <c r="AD164"/>
  <c r="AE164"/>
  <c r="AF164"/>
  <c r="AG164"/>
  <c r="AH164"/>
  <c r="AI164"/>
  <c r="AJ164"/>
  <c r="AK164"/>
  <c r="AL164"/>
  <c r="AM164"/>
  <c r="BF164"/>
  <c r="AU164"/>
  <c r="AV164"/>
  <c r="AY164"/>
  <c r="BG164"/>
  <c r="AX164"/>
  <c r="BH164"/>
  <c r="BJ164"/>
  <c r="BI164"/>
  <c r="BK164"/>
  <c r="BC164"/>
  <c r="BD164"/>
  <c r="BL164"/>
  <c r="K166"/>
  <c r="L166"/>
  <c r="M166"/>
  <c r="D166"/>
  <c r="N166"/>
  <c r="O166"/>
  <c r="P166"/>
  <c r="H166"/>
  <c r="Q166"/>
  <c r="R166"/>
  <c r="S166"/>
  <c r="T166"/>
  <c r="U166"/>
  <c r="V166"/>
  <c r="Z166"/>
  <c r="AC166"/>
  <c r="AD166"/>
  <c r="AE166"/>
  <c r="AF166"/>
  <c r="AG166"/>
  <c r="AH166"/>
  <c r="AI166"/>
  <c r="AJ166"/>
  <c r="AK166"/>
  <c r="AL166"/>
  <c r="AM166"/>
  <c r="BF166"/>
  <c r="AU166"/>
  <c r="AV166"/>
  <c r="AY166"/>
  <c r="BG166"/>
  <c r="AX166"/>
  <c r="BH166"/>
  <c r="BJ166"/>
  <c r="BI166"/>
  <c r="BK166"/>
  <c r="BC166"/>
  <c r="BD166"/>
  <c r="BL166"/>
  <c r="K168"/>
  <c r="L168"/>
  <c r="M168"/>
  <c r="D168"/>
  <c r="N168"/>
  <c r="O168"/>
  <c r="P168"/>
  <c r="H168"/>
  <c r="Q168"/>
  <c r="R168"/>
  <c r="S168"/>
  <c r="T168"/>
  <c r="U168"/>
  <c r="V168"/>
  <c r="Z168"/>
  <c r="AC168"/>
  <c r="AD168"/>
  <c r="AE168"/>
  <c r="AF168"/>
  <c r="AG168"/>
  <c r="AH168"/>
  <c r="AI168"/>
  <c r="AJ168"/>
  <c r="AK168"/>
  <c r="AL168"/>
  <c r="AM168"/>
  <c r="BF168"/>
  <c r="AU168"/>
  <c r="AV168"/>
  <c r="AY168"/>
  <c r="BG168"/>
  <c r="AX168"/>
  <c r="BH168"/>
  <c r="BJ168"/>
  <c r="BI168"/>
  <c r="BK168"/>
  <c r="BC168"/>
  <c r="BD168"/>
  <c r="BL168"/>
  <c r="K169"/>
  <c r="L169"/>
  <c r="M169"/>
  <c r="D169"/>
  <c r="N169"/>
  <c r="O169"/>
  <c r="P169"/>
  <c r="H169"/>
  <c r="Q169"/>
  <c r="R169"/>
  <c r="S169"/>
  <c r="T169"/>
  <c r="U169"/>
  <c r="V169"/>
  <c r="Z169"/>
  <c r="AC169"/>
  <c r="AD169"/>
  <c r="AE169"/>
  <c r="AF169"/>
  <c r="AG169"/>
  <c r="AH169"/>
  <c r="AI169"/>
  <c r="AJ169"/>
  <c r="AK169"/>
  <c r="AL169"/>
  <c r="AM169"/>
  <c r="BF169"/>
  <c r="AU169"/>
  <c r="AV169"/>
  <c r="AY169"/>
  <c r="BG169"/>
  <c r="AX169"/>
  <c r="BH169"/>
  <c r="BJ169"/>
  <c r="BI169"/>
  <c r="BK169"/>
  <c r="BC169"/>
  <c r="BD169"/>
  <c r="BL169"/>
  <c r="K170"/>
  <c r="L170"/>
  <c r="M170"/>
  <c r="D170"/>
  <c r="N170"/>
  <c r="O170"/>
  <c r="P170"/>
  <c r="H170"/>
  <c r="Q170"/>
  <c r="R170"/>
  <c r="S170"/>
  <c r="T170"/>
  <c r="U170"/>
  <c r="V170"/>
  <c r="Z170"/>
  <c r="AC170"/>
  <c r="AD170"/>
  <c r="AE170"/>
  <c r="AF170"/>
  <c r="AG170"/>
  <c r="AH170"/>
  <c r="AI170"/>
  <c r="AJ170"/>
  <c r="AK170"/>
  <c r="AL170"/>
  <c r="AM170"/>
  <c r="BF170"/>
  <c r="AU170"/>
  <c r="AV170"/>
  <c r="AY170"/>
  <c r="BG170"/>
  <c r="AX170"/>
  <c r="BH170"/>
  <c r="BJ170"/>
  <c r="BI170"/>
  <c r="BK170"/>
  <c r="BC170"/>
  <c r="BD170"/>
  <c r="BL170"/>
  <c r="K171"/>
  <c r="L171"/>
  <c r="M171"/>
  <c r="D171"/>
  <c r="N171"/>
  <c r="O171"/>
  <c r="P171"/>
  <c r="R171"/>
  <c r="H171"/>
  <c r="Q171"/>
  <c r="S171"/>
  <c r="T171"/>
  <c r="U171"/>
  <c r="V171"/>
  <c r="Z171"/>
  <c r="AC171"/>
  <c r="AD171"/>
  <c r="AE171"/>
  <c r="AF171"/>
  <c r="AI171"/>
  <c r="AG171"/>
  <c r="AH171"/>
  <c r="AJ171"/>
  <c r="AK171"/>
  <c r="AL171"/>
  <c r="AM171"/>
  <c r="BF171"/>
  <c r="AU171"/>
  <c r="AV171"/>
  <c r="AY171"/>
  <c r="BG171"/>
  <c r="AX171"/>
  <c r="BH171"/>
  <c r="BJ171"/>
  <c r="BI171"/>
  <c r="BK171"/>
  <c r="BC171"/>
  <c r="BD171"/>
  <c r="BL171"/>
  <c r="K172"/>
  <c r="L172"/>
  <c r="M172"/>
  <c r="D172"/>
  <c r="N172"/>
  <c r="O172"/>
  <c r="P172"/>
  <c r="R172"/>
  <c r="H172"/>
  <c r="Q172"/>
  <c r="S172"/>
  <c r="T172"/>
  <c r="U172"/>
  <c r="V172"/>
  <c r="Z172"/>
  <c r="AC172"/>
  <c r="AD172"/>
  <c r="AE172"/>
  <c r="AF172"/>
  <c r="AI172"/>
  <c r="AG172"/>
  <c r="AH172"/>
  <c r="AJ172"/>
  <c r="AK172"/>
  <c r="AL172"/>
  <c r="AM172"/>
  <c r="BF172"/>
  <c r="AU172"/>
  <c r="AV172"/>
  <c r="AY172"/>
  <c r="BG172"/>
  <c r="AX172"/>
  <c r="BH172"/>
  <c r="BJ172"/>
  <c r="BI172"/>
  <c r="BK172"/>
  <c r="BC172"/>
  <c r="BD172"/>
  <c r="BL172"/>
  <c r="K173"/>
  <c r="L173"/>
  <c r="M173"/>
  <c r="D173"/>
  <c r="N173"/>
  <c r="O173"/>
  <c r="P173"/>
  <c r="R173"/>
  <c r="H173"/>
  <c r="Q173"/>
  <c r="S173"/>
  <c r="T173"/>
  <c r="U173"/>
  <c r="V173"/>
  <c r="Z173"/>
  <c r="AC173"/>
  <c r="AD173"/>
  <c r="AE173"/>
  <c r="AF173"/>
  <c r="AI173"/>
  <c r="AG173"/>
  <c r="AH173"/>
  <c r="AJ173"/>
  <c r="AK173"/>
  <c r="AL173"/>
  <c r="AM173"/>
  <c r="BF173"/>
  <c r="AU173"/>
  <c r="AV173"/>
  <c r="AY173"/>
  <c r="BG173"/>
  <c r="AX173"/>
  <c r="BH173"/>
  <c r="BJ173"/>
  <c r="BI173"/>
  <c r="BK173"/>
  <c r="BC173"/>
  <c r="BD173"/>
  <c r="BL173"/>
  <c r="K174"/>
  <c r="L174"/>
  <c r="M174"/>
  <c r="D174"/>
  <c r="N174"/>
  <c r="O174"/>
  <c r="P174"/>
  <c r="R174"/>
  <c r="H174"/>
  <c r="Q174"/>
  <c r="S174"/>
  <c r="T174"/>
  <c r="U174"/>
  <c r="V174"/>
  <c r="Z174"/>
  <c r="AC174"/>
  <c r="AD174"/>
  <c r="AE174"/>
  <c r="AF174"/>
  <c r="AI174"/>
  <c r="AG174"/>
  <c r="AH174"/>
  <c r="AJ174"/>
  <c r="AK174"/>
  <c r="AL174"/>
  <c r="AM174"/>
  <c r="BF174"/>
  <c r="AU174"/>
  <c r="AV174"/>
  <c r="AY174"/>
  <c r="BG174"/>
  <c r="AX174"/>
  <c r="BH174"/>
  <c r="BJ174"/>
  <c r="BI174"/>
  <c r="BK174"/>
  <c r="BC174"/>
  <c r="BD174"/>
  <c r="BL174"/>
  <c r="K175"/>
  <c r="L175"/>
  <c r="M175"/>
  <c r="D175"/>
  <c r="N175"/>
  <c r="O175"/>
  <c r="P175"/>
  <c r="R175"/>
  <c r="H175"/>
  <c r="Q175"/>
  <c r="S175"/>
  <c r="T175"/>
  <c r="U175"/>
  <c r="V175"/>
  <c r="Z175"/>
  <c r="AC175"/>
  <c r="AD175"/>
  <c r="AE175"/>
  <c r="AF175"/>
  <c r="AI175"/>
  <c r="AG175"/>
  <c r="AH175"/>
  <c r="AJ175"/>
  <c r="AK175"/>
  <c r="AL175"/>
  <c r="AM175"/>
  <c r="BF175"/>
  <c r="AU175"/>
  <c r="AV175"/>
  <c r="AY175"/>
  <c r="BG175"/>
  <c r="AX175"/>
  <c r="BH175"/>
  <c r="BJ175"/>
  <c r="BI175"/>
  <c r="BK175"/>
  <c r="BC175"/>
  <c r="BD175"/>
  <c r="BL175"/>
  <c r="K176"/>
  <c r="L176"/>
  <c r="M176"/>
  <c r="D176"/>
  <c r="N176"/>
  <c r="O176"/>
  <c r="P176"/>
  <c r="R176"/>
  <c r="H176"/>
  <c r="Q176"/>
  <c r="S176"/>
  <c r="T176"/>
  <c r="U176"/>
  <c r="V176"/>
  <c r="Z176"/>
  <c r="AC176"/>
  <c r="AD176"/>
  <c r="AE176"/>
  <c r="AF176"/>
  <c r="AI176"/>
  <c r="AG176"/>
  <c r="AH176"/>
  <c r="AJ176"/>
  <c r="AK176"/>
  <c r="AL176"/>
  <c r="AM176"/>
  <c r="BF176"/>
  <c r="AU176"/>
  <c r="AV176"/>
  <c r="AY176"/>
  <c r="BG176"/>
  <c r="AX176"/>
  <c r="BH176"/>
  <c r="BJ176"/>
  <c r="BI176"/>
  <c r="BK176"/>
  <c r="BC176"/>
  <c r="BD176"/>
  <c r="BL176"/>
  <c r="K177"/>
  <c r="L177"/>
  <c r="M177"/>
  <c r="D177"/>
  <c r="N177"/>
  <c r="O177"/>
  <c r="P177"/>
  <c r="R177"/>
  <c r="H177"/>
  <c r="Q177"/>
  <c r="S177"/>
  <c r="T177"/>
  <c r="U177"/>
  <c r="V177"/>
  <c r="Z177"/>
  <c r="AC177"/>
  <c r="AD177"/>
  <c r="AE177"/>
  <c r="AF177"/>
  <c r="AI177"/>
  <c r="AG177"/>
  <c r="AH177"/>
  <c r="AJ177"/>
  <c r="AK177"/>
  <c r="AL177"/>
  <c r="AM177"/>
  <c r="BF177"/>
  <c r="AU177"/>
  <c r="AV177"/>
  <c r="AY177"/>
  <c r="BG177"/>
  <c r="AX177"/>
  <c r="BH177"/>
  <c r="BJ177"/>
  <c r="BI177"/>
  <c r="BK177"/>
  <c r="BC177"/>
  <c r="BD177"/>
  <c r="BL177"/>
  <c r="K178"/>
  <c r="L178"/>
  <c r="M178"/>
  <c r="D178"/>
  <c r="N178"/>
  <c r="O178"/>
  <c r="P178"/>
  <c r="R178"/>
  <c r="H178"/>
  <c r="Q178"/>
  <c r="S178"/>
  <c r="T178"/>
  <c r="U178"/>
  <c r="V178"/>
  <c r="Z178"/>
  <c r="AC178"/>
  <c r="AD178"/>
  <c r="AE178"/>
  <c r="AF178"/>
  <c r="AI178"/>
  <c r="AG178"/>
  <c r="AH178"/>
  <c r="AJ178"/>
  <c r="AK178"/>
  <c r="AL178"/>
  <c r="AM178"/>
  <c r="BF178"/>
  <c r="AU178"/>
  <c r="AV178"/>
  <c r="AY178"/>
  <c r="BG178"/>
  <c r="AX178"/>
  <c r="BH178"/>
  <c r="BJ178"/>
  <c r="BI178"/>
  <c r="BK178"/>
  <c r="BC178"/>
  <c r="BD178"/>
  <c r="BL178"/>
  <c r="K180"/>
  <c r="L180"/>
  <c r="M180"/>
  <c r="D180"/>
  <c r="N180"/>
  <c r="O180"/>
  <c r="P180"/>
  <c r="H180"/>
  <c r="Q180"/>
  <c r="R180"/>
  <c r="S180"/>
  <c r="T180"/>
  <c r="U180"/>
  <c r="V180"/>
  <c r="Z180"/>
  <c r="AC180"/>
  <c r="AD180"/>
  <c r="AE180"/>
  <c r="AF180"/>
  <c r="AG180"/>
  <c r="AH180"/>
  <c r="AI180"/>
  <c r="AJ180"/>
  <c r="AK180"/>
  <c r="AL180"/>
  <c r="AM180"/>
  <c r="BF180"/>
  <c r="AU180"/>
  <c r="AV180"/>
  <c r="AY180"/>
  <c r="BG180"/>
  <c r="AX180"/>
  <c r="BH180"/>
  <c r="BJ180"/>
  <c r="BI180"/>
  <c r="BK180"/>
  <c r="BC180"/>
  <c r="BD180"/>
  <c r="BL180"/>
  <c r="K182"/>
  <c r="L182"/>
  <c r="M182"/>
  <c r="D182"/>
  <c r="N182"/>
  <c r="O182"/>
  <c r="P182"/>
  <c r="H182"/>
  <c r="Q182"/>
  <c r="R182"/>
  <c r="S182"/>
  <c r="T182"/>
  <c r="U182"/>
  <c r="V182"/>
  <c r="Z182"/>
  <c r="AC182"/>
  <c r="AD182"/>
  <c r="AE182"/>
  <c r="AF182"/>
  <c r="AG182"/>
  <c r="AH182"/>
  <c r="AI182"/>
  <c r="AJ182"/>
  <c r="AK182"/>
  <c r="AL182"/>
  <c r="AM182"/>
  <c r="BF182"/>
  <c r="AU182"/>
  <c r="AV182"/>
  <c r="AY182"/>
  <c r="BG182"/>
  <c r="AX182"/>
  <c r="BH182"/>
  <c r="BJ182"/>
  <c r="BI182"/>
  <c r="BK182"/>
  <c r="BC182"/>
  <c r="BD182"/>
  <c r="BL182"/>
  <c r="K183"/>
  <c r="L183"/>
  <c r="M183"/>
  <c r="D183"/>
  <c r="N183"/>
  <c r="O183"/>
  <c r="P183"/>
  <c r="H183"/>
  <c r="Q183"/>
  <c r="R183"/>
  <c r="S183"/>
  <c r="T183"/>
  <c r="U183"/>
  <c r="V183"/>
  <c r="Z183"/>
  <c r="AC183"/>
  <c r="AD183"/>
  <c r="AE183"/>
  <c r="AF183"/>
  <c r="AG183"/>
  <c r="AH183"/>
  <c r="AI183"/>
  <c r="AJ183"/>
  <c r="AK183"/>
  <c r="AL183"/>
  <c r="AM183"/>
  <c r="BF183"/>
  <c r="AU183"/>
  <c r="AV183"/>
  <c r="AY183"/>
  <c r="BG183"/>
  <c r="AX183"/>
  <c r="BH183"/>
  <c r="BJ183"/>
  <c r="BI183"/>
  <c r="BK183"/>
  <c r="BC183"/>
  <c r="BD183"/>
  <c r="BL183"/>
  <c r="K184"/>
  <c r="L184"/>
  <c r="M184"/>
  <c r="D184"/>
  <c r="N184"/>
  <c r="O184"/>
  <c r="P184"/>
  <c r="H184"/>
  <c r="Q184"/>
  <c r="R184"/>
  <c r="S184"/>
  <c r="T184"/>
  <c r="U184"/>
  <c r="V184"/>
  <c r="Z184"/>
  <c r="AC184"/>
  <c r="AD184"/>
  <c r="AE184"/>
  <c r="AF184"/>
  <c r="AG184"/>
  <c r="AH184"/>
  <c r="AI184"/>
  <c r="AJ184"/>
  <c r="AK184"/>
  <c r="AL184"/>
  <c r="AM184"/>
  <c r="BF184"/>
  <c r="AU184"/>
  <c r="AV184"/>
  <c r="AY184"/>
  <c r="BG184"/>
  <c r="AX184"/>
  <c r="BH184"/>
  <c r="BJ184"/>
  <c r="BI184"/>
  <c r="BK184"/>
  <c r="BC184"/>
  <c r="BD184"/>
  <c r="BL184"/>
  <c r="K185"/>
  <c r="L185"/>
  <c r="M185"/>
  <c r="D185"/>
  <c r="N185"/>
  <c r="O185"/>
  <c r="P185"/>
  <c r="H185"/>
  <c r="Q185"/>
  <c r="R185"/>
  <c r="S185"/>
  <c r="T185"/>
  <c r="U185"/>
  <c r="V185"/>
  <c r="Z185"/>
  <c r="AC185"/>
  <c r="AD185"/>
  <c r="AE185"/>
  <c r="AF185"/>
  <c r="AG185"/>
  <c r="AH185"/>
  <c r="AI185"/>
  <c r="AJ185"/>
  <c r="AK185"/>
  <c r="AL185"/>
  <c r="AM185"/>
  <c r="BF185"/>
  <c r="AU185"/>
  <c r="AV185"/>
  <c r="AY185"/>
  <c r="BG185"/>
  <c r="AX185"/>
  <c r="BH185"/>
  <c r="BJ185"/>
  <c r="BI185"/>
  <c r="BK185"/>
  <c r="BC185"/>
  <c r="BD185"/>
  <c r="BL185"/>
  <c r="K186"/>
  <c r="L186"/>
  <c r="M186"/>
  <c r="D186"/>
  <c r="N186"/>
  <c r="O186"/>
  <c r="P186"/>
  <c r="H186"/>
  <c r="Q186"/>
  <c r="R186"/>
  <c r="S186"/>
  <c r="T186"/>
  <c r="U186"/>
  <c r="V186"/>
  <c r="Z186"/>
  <c r="AC186"/>
  <c r="AD186"/>
  <c r="AE186"/>
  <c r="AF186"/>
  <c r="AG186"/>
  <c r="AH186"/>
  <c r="AI186"/>
  <c r="AJ186"/>
  <c r="AK186"/>
  <c r="AL186"/>
  <c r="AM186"/>
  <c r="BF186"/>
  <c r="AU186"/>
  <c r="AV186"/>
  <c r="AY186"/>
  <c r="BG186"/>
  <c r="AX186"/>
  <c r="BH186"/>
  <c r="BJ186"/>
  <c r="BI186"/>
  <c r="BK186"/>
  <c r="BC186"/>
  <c r="BD186"/>
  <c r="BL186"/>
  <c r="K187"/>
  <c r="L187"/>
  <c r="M187"/>
  <c r="D187"/>
  <c r="N187"/>
  <c r="O187"/>
  <c r="P187"/>
  <c r="H187"/>
  <c r="Q187"/>
  <c r="R187"/>
  <c r="S187"/>
  <c r="T187"/>
  <c r="U187"/>
  <c r="V187"/>
  <c r="Z187"/>
  <c r="AC187"/>
  <c r="AD187"/>
  <c r="AE187"/>
  <c r="AF187"/>
  <c r="AG187"/>
  <c r="AH187"/>
  <c r="AI187"/>
  <c r="AJ187"/>
  <c r="AK187"/>
  <c r="AL187"/>
  <c r="AM187"/>
  <c r="BF187"/>
  <c r="AU187"/>
  <c r="AV187"/>
  <c r="AY187"/>
  <c r="BG187"/>
  <c r="AX187"/>
  <c r="BH187"/>
  <c r="BJ187"/>
  <c r="BI187"/>
  <c r="BK187"/>
  <c r="BC187"/>
  <c r="BD187"/>
  <c r="BL187"/>
  <c r="K188"/>
  <c r="L188"/>
  <c r="M188"/>
  <c r="D188"/>
  <c r="N188"/>
  <c r="O188"/>
  <c r="P188"/>
  <c r="H188"/>
  <c r="Q188"/>
  <c r="R188"/>
  <c r="S188"/>
  <c r="T188"/>
  <c r="U188"/>
  <c r="V188"/>
  <c r="Z188"/>
  <c r="AC188"/>
  <c r="AD188"/>
  <c r="AE188"/>
  <c r="AF188"/>
  <c r="AG188"/>
  <c r="AH188"/>
  <c r="AI188"/>
  <c r="AJ188"/>
  <c r="AK188"/>
  <c r="AL188"/>
  <c r="AM188"/>
  <c r="BF188"/>
  <c r="AU188"/>
  <c r="AV188"/>
  <c r="AY188"/>
  <c r="BG188"/>
  <c r="AX188"/>
  <c r="BH188"/>
  <c r="BJ188"/>
  <c r="BI188"/>
  <c r="BK188"/>
  <c r="BC188"/>
  <c r="BD188"/>
  <c r="BL188"/>
  <c r="K189"/>
  <c r="L189"/>
  <c r="M189"/>
  <c r="D189"/>
  <c r="N189"/>
  <c r="O189"/>
  <c r="P189"/>
  <c r="H189"/>
  <c r="Q189"/>
  <c r="R189"/>
  <c r="S189"/>
  <c r="T189"/>
  <c r="U189"/>
  <c r="V189"/>
  <c r="Z189"/>
  <c r="AC189"/>
  <c r="AD189"/>
  <c r="AE189"/>
  <c r="AF189"/>
  <c r="AG189"/>
  <c r="AH189"/>
  <c r="AI189"/>
  <c r="AJ189"/>
  <c r="AK189"/>
  <c r="AL189"/>
  <c r="AM189"/>
  <c r="BF189"/>
  <c r="AU189"/>
  <c r="AV189"/>
  <c r="AY189"/>
  <c r="BG189"/>
  <c r="AX189"/>
  <c r="BH189"/>
  <c r="BJ189"/>
  <c r="BI189"/>
  <c r="BK189"/>
  <c r="BC189"/>
  <c r="BD189"/>
  <c r="BL189"/>
  <c r="K190"/>
  <c r="L190"/>
  <c r="M190"/>
  <c r="D190"/>
  <c r="N190"/>
  <c r="O190"/>
  <c r="P190"/>
  <c r="R190"/>
  <c r="H190"/>
  <c r="Q190"/>
  <c r="S190"/>
  <c r="T190"/>
  <c r="U190"/>
  <c r="V190"/>
  <c r="Z190"/>
  <c r="AC190"/>
  <c r="AD190"/>
  <c r="AE190"/>
  <c r="AF190"/>
  <c r="AI190"/>
  <c r="AG190"/>
  <c r="AH190"/>
  <c r="AJ190"/>
  <c r="AK190"/>
  <c r="AL190"/>
  <c r="AM190"/>
  <c r="BF190"/>
  <c r="AU190"/>
  <c r="AV190"/>
  <c r="AY190"/>
  <c r="BG190"/>
  <c r="AX190"/>
  <c r="BH190"/>
  <c r="BJ190"/>
  <c r="BI190"/>
  <c r="BK190"/>
  <c r="BC190"/>
  <c r="BD190"/>
  <c r="BL190"/>
  <c r="K191"/>
  <c r="L191"/>
  <c r="M191"/>
  <c r="D191"/>
  <c r="N191"/>
  <c r="O191"/>
  <c r="P191"/>
  <c r="R191"/>
  <c r="H191"/>
  <c r="Q191"/>
  <c r="S191"/>
  <c r="T191"/>
  <c r="U191"/>
  <c r="V191"/>
  <c r="Z191"/>
  <c r="AC191"/>
  <c r="AD191"/>
  <c r="AE191"/>
  <c r="AF191"/>
  <c r="AI191"/>
  <c r="AG191"/>
  <c r="AH191"/>
  <c r="AJ191"/>
  <c r="AK191"/>
  <c r="AL191"/>
  <c r="AM191"/>
  <c r="BF191"/>
  <c r="AU191"/>
  <c r="AV191"/>
  <c r="AY191"/>
  <c r="BG191"/>
  <c r="AX191"/>
  <c r="BH191"/>
  <c r="BJ191"/>
  <c r="BI191"/>
  <c r="BK191"/>
  <c r="BC191"/>
  <c r="BD191"/>
  <c r="BL191"/>
  <c r="K192"/>
  <c r="L192"/>
  <c r="M192"/>
  <c r="D192"/>
  <c r="N192"/>
  <c r="O192"/>
  <c r="P192"/>
  <c r="R192"/>
  <c r="H192"/>
  <c r="Q192"/>
  <c r="S192"/>
  <c r="T192"/>
  <c r="U192"/>
  <c r="V192"/>
  <c r="Z192"/>
  <c r="AC192"/>
  <c r="AD192"/>
  <c r="AE192"/>
  <c r="AF192"/>
  <c r="AI192"/>
  <c r="AG192"/>
  <c r="AH192"/>
  <c r="AJ192"/>
  <c r="AK192"/>
  <c r="AL192"/>
  <c r="AM192"/>
  <c r="BF192"/>
  <c r="AU192"/>
  <c r="AV192"/>
  <c r="AY192"/>
  <c r="BG192"/>
  <c r="AX192"/>
  <c r="BH192"/>
  <c r="BJ192"/>
  <c r="BI192"/>
  <c r="BK192"/>
  <c r="BC192"/>
  <c r="BD192"/>
  <c r="BL192"/>
  <c r="K194"/>
  <c r="L194"/>
  <c r="M194"/>
  <c r="D194"/>
  <c r="N194"/>
  <c r="O194"/>
  <c r="P194"/>
  <c r="H194"/>
  <c r="Q194"/>
  <c r="R194"/>
  <c r="S194"/>
  <c r="T194"/>
  <c r="U194"/>
  <c r="V194"/>
  <c r="Z194"/>
  <c r="AC194"/>
  <c r="AD194"/>
  <c r="AE194"/>
  <c r="AF194"/>
  <c r="AG194"/>
  <c r="AH194"/>
  <c r="AI194"/>
  <c r="AJ194"/>
  <c r="AK194"/>
  <c r="AL194"/>
  <c r="AM194"/>
  <c r="BF194"/>
  <c r="AU194"/>
  <c r="AV194"/>
  <c r="AY194"/>
  <c r="BG194"/>
  <c r="AX194"/>
  <c r="BH194"/>
  <c r="BJ194"/>
  <c r="BI194"/>
  <c r="BK194"/>
  <c r="BC194"/>
  <c r="BD194"/>
  <c r="BL194"/>
  <c r="K195"/>
  <c r="L195"/>
  <c r="M195"/>
  <c r="D195"/>
  <c r="N195"/>
  <c r="O195"/>
  <c r="P195"/>
  <c r="H195"/>
  <c r="Q195"/>
  <c r="R195"/>
  <c r="S195"/>
  <c r="T195"/>
  <c r="U195"/>
  <c r="V195"/>
  <c r="Z195"/>
  <c r="AC195"/>
  <c r="AD195"/>
  <c r="AE195"/>
  <c r="AF195"/>
  <c r="AG195"/>
  <c r="AH195"/>
  <c r="AI195"/>
  <c r="AJ195"/>
  <c r="AK195"/>
  <c r="AL195"/>
  <c r="AM195"/>
  <c r="BF195"/>
  <c r="AU195"/>
  <c r="AV195"/>
  <c r="AY195"/>
  <c r="BG195"/>
  <c r="AX195"/>
  <c r="BH195"/>
  <c r="BJ195"/>
  <c r="BI195"/>
  <c r="BK195"/>
  <c r="BC195"/>
  <c r="BD195"/>
  <c r="BL195"/>
  <c r="K196"/>
  <c r="L196"/>
  <c r="M196"/>
  <c r="D196"/>
  <c r="N196"/>
  <c r="O196"/>
  <c r="P196"/>
  <c r="H196"/>
  <c r="Q196"/>
  <c r="R196"/>
  <c r="S196"/>
  <c r="T196"/>
  <c r="U196"/>
  <c r="V196"/>
  <c r="Z196"/>
  <c r="AC196"/>
  <c r="AD196"/>
  <c r="AE196"/>
  <c r="AF196"/>
  <c r="AG196"/>
  <c r="AH196"/>
  <c r="AI196"/>
  <c r="AJ196"/>
  <c r="AK196"/>
  <c r="AL196"/>
  <c r="AM196"/>
  <c r="BF196"/>
  <c r="AU196"/>
  <c r="AV196"/>
  <c r="AY196"/>
  <c r="BG196"/>
  <c r="AX196"/>
  <c r="BH196"/>
  <c r="BJ196"/>
  <c r="BI196"/>
  <c r="BK196"/>
  <c r="BC196"/>
  <c r="BD196"/>
  <c r="BL196"/>
  <c r="K197"/>
  <c r="L197"/>
  <c r="M197"/>
  <c r="D197"/>
  <c r="N197"/>
  <c r="O197"/>
  <c r="P197"/>
  <c r="H197"/>
  <c r="Q197"/>
  <c r="R197"/>
  <c r="S197"/>
  <c r="T197"/>
  <c r="U197"/>
  <c r="V197"/>
  <c r="Z197"/>
  <c r="AC197"/>
  <c r="AD197"/>
  <c r="AE197"/>
  <c r="AF197"/>
  <c r="AG197"/>
  <c r="AH197"/>
  <c r="AI197"/>
  <c r="AJ197"/>
  <c r="AK197"/>
  <c r="AL197"/>
  <c r="AM197"/>
  <c r="BF197"/>
  <c r="AU197"/>
  <c r="AV197"/>
  <c r="AY197"/>
  <c r="BG197"/>
  <c r="AX197"/>
  <c r="BH197"/>
  <c r="BJ197"/>
  <c r="BI197"/>
  <c r="BK197"/>
  <c r="BC197"/>
  <c r="BD197"/>
  <c r="BL197"/>
  <c r="K198"/>
  <c r="L198"/>
  <c r="M198"/>
  <c r="D198"/>
  <c r="N198"/>
  <c r="O198"/>
  <c r="P198"/>
  <c r="H198"/>
  <c r="Q198"/>
  <c r="R198"/>
  <c r="S198"/>
  <c r="T198"/>
  <c r="U198"/>
  <c r="V198"/>
  <c r="Z198"/>
  <c r="AC198"/>
  <c r="AD198"/>
  <c r="AE198"/>
  <c r="AF198"/>
  <c r="AI198"/>
  <c r="AG198"/>
  <c r="AH198"/>
  <c r="AJ198"/>
  <c r="AK198"/>
  <c r="AL198"/>
  <c r="AM198"/>
  <c r="BF198"/>
  <c r="AU198"/>
  <c r="AV198"/>
  <c r="AY198"/>
  <c r="BG198"/>
  <c r="AX198"/>
  <c r="BH198"/>
  <c r="BJ198"/>
  <c r="BI198"/>
  <c r="BK198"/>
  <c r="BC198"/>
  <c r="BD198"/>
  <c r="BL198"/>
  <c r="K199"/>
  <c r="L199"/>
  <c r="M199"/>
  <c r="D199"/>
  <c r="N199"/>
  <c r="O199"/>
  <c r="P199"/>
  <c r="H199"/>
  <c r="Q199"/>
  <c r="R199"/>
  <c r="S199"/>
  <c r="T199"/>
  <c r="U199"/>
  <c r="V199"/>
  <c r="Z199"/>
  <c r="AC199"/>
  <c r="AD199"/>
  <c r="AE199"/>
  <c r="AF199"/>
  <c r="AI199"/>
  <c r="AG199"/>
  <c r="AH199"/>
  <c r="AJ199"/>
  <c r="AK199"/>
  <c r="AL199"/>
  <c r="AM199"/>
  <c r="BF199"/>
  <c r="AU199"/>
  <c r="AV199"/>
  <c r="AY199"/>
  <c r="BG199"/>
  <c r="AX199"/>
  <c r="BH199"/>
  <c r="BJ199"/>
  <c r="BI199"/>
  <c r="BK199"/>
  <c r="BC199"/>
  <c r="BD199"/>
  <c r="BL199"/>
  <c r="K200"/>
  <c r="L200"/>
  <c r="M200"/>
  <c r="D200"/>
  <c r="N200"/>
  <c r="O200"/>
  <c r="P200"/>
  <c r="H200"/>
  <c r="Q200"/>
  <c r="R200"/>
  <c r="S200"/>
  <c r="T200"/>
  <c r="U200"/>
  <c r="V200"/>
  <c r="Z200"/>
  <c r="AC200"/>
  <c r="AD200"/>
  <c r="AE200"/>
  <c r="AF200"/>
  <c r="AG200"/>
  <c r="AH200"/>
  <c r="AI200"/>
  <c r="AJ200"/>
  <c r="AK200"/>
  <c r="AL200"/>
  <c r="AM200"/>
  <c r="BF200"/>
  <c r="AU200"/>
  <c r="AV200"/>
  <c r="AY200"/>
  <c r="BG200"/>
  <c r="AX200"/>
  <c r="BH200"/>
  <c r="BJ200"/>
  <c r="BI200"/>
  <c r="BK200"/>
  <c r="BC200"/>
  <c r="BD200"/>
  <c r="BL200"/>
  <c r="K201"/>
  <c r="L201"/>
  <c r="M201"/>
  <c r="D201"/>
  <c r="N201"/>
  <c r="O201"/>
  <c r="P201"/>
  <c r="R201"/>
  <c r="H201"/>
  <c r="Q201"/>
  <c r="S201"/>
  <c r="T201"/>
  <c r="U201"/>
  <c r="V201"/>
  <c r="Z201"/>
  <c r="AC201"/>
  <c r="AD201"/>
  <c r="AE201"/>
  <c r="AF201"/>
  <c r="AI201"/>
  <c r="AG201"/>
  <c r="AH201"/>
  <c r="AJ201"/>
  <c r="AK201"/>
  <c r="AL201"/>
  <c r="AM201"/>
  <c r="BF201"/>
  <c r="AU201"/>
  <c r="AV201"/>
  <c r="AY201"/>
  <c r="BG201"/>
  <c r="AX201"/>
  <c r="BH201"/>
  <c r="BJ201"/>
  <c r="BI201"/>
  <c r="BK201"/>
  <c r="BC201"/>
  <c r="BD201"/>
  <c r="BL201"/>
  <c r="K202"/>
  <c r="L202"/>
  <c r="M202"/>
  <c r="D202"/>
  <c r="N202"/>
  <c r="O202"/>
  <c r="P202"/>
  <c r="R202"/>
  <c r="H202"/>
  <c r="Q202"/>
  <c r="S202"/>
  <c r="T202"/>
  <c r="U202"/>
  <c r="V202"/>
  <c r="Z202"/>
  <c r="AC202"/>
  <c r="AD202"/>
  <c r="AE202"/>
  <c r="AF202"/>
  <c r="AI202"/>
  <c r="AG202"/>
  <c r="AH202"/>
  <c r="AJ202"/>
  <c r="AK202"/>
  <c r="AL202"/>
  <c r="AM202"/>
  <c r="BF202"/>
  <c r="AU202"/>
  <c r="AV202"/>
  <c r="AY202"/>
  <c r="BG202"/>
  <c r="AX202"/>
  <c r="BH202"/>
  <c r="BJ202"/>
  <c r="BI202"/>
  <c r="BK202"/>
  <c r="BC202"/>
  <c r="BD202"/>
  <c r="BL202"/>
  <c r="K203"/>
  <c r="L203"/>
  <c r="M203"/>
  <c r="D203"/>
  <c r="N203"/>
  <c r="O203"/>
  <c r="P203"/>
  <c r="R203"/>
  <c r="H203"/>
  <c r="Q203"/>
  <c r="S203"/>
  <c r="T203"/>
  <c r="U203"/>
  <c r="V203"/>
  <c r="Z203"/>
  <c r="AC203"/>
  <c r="AD203"/>
  <c r="AE203"/>
  <c r="AF203"/>
  <c r="AI203"/>
  <c r="AG203"/>
  <c r="AH203"/>
  <c r="AJ203"/>
  <c r="AK203"/>
  <c r="AL203"/>
  <c r="AM203"/>
  <c r="BF203"/>
  <c r="AU203"/>
  <c r="AV203"/>
  <c r="AY203"/>
  <c r="BG203"/>
  <c r="AX203"/>
  <c r="BH203"/>
  <c r="BJ203"/>
  <c r="BI203"/>
  <c r="BK203"/>
  <c r="BC203"/>
  <c r="BD203"/>
  <c r="BL203"/>
  <c r="K204"/>
  <c r="L204"/>
  <c r="M204"/>
  <c r="D204"/>
  <c r="N204"/>
  <c r="O204"/>
  <c r="P204"/>
  <c r="R204"/>
  <c r="H204"/>
  <c r="Q204"/>
  <c r="S204"/>
  <c r="T204"/>
  <c r="U204"/>
  <c r="V204"/>
  <c r="Z204"/>
  <c r="AC204"/>
  <c r="AD204"/>
  <c r="AE204"/>
  <c r="AF204"/>
  <c r="AI204"/>
  <c r="AG204"/>
  <c r="AH204"/>
  <c r="AJ204"/>
  <c r="AK204"/>
  <c r="AL204"/>
  <c r="AM204"/>
  <c r="BF204"/>
  <c r="AU204"/>
  <c r="AV204"/>
  <c r="AY204"/>
  <c r="BG204"/>
  <c r="AX204"/>
  <c r="BH204"/>
  <c r="BJ204"/>
  <c r="BI204"/>
  <c r="BK204"/>
  <c r="BC204"/>
  <c r="BD204"/>
  <c r="BL204"/>
  <c r="K205"/>
  <c r="L205"/>
  <c r="M205"/>
  <c r="D205"/>
  <c r="N205"/>
  <c r="O205"/>
  <c r="P205"/>
  <c r="R205"/>
  <c r="H205"/>
  <c r="Q205"/>
  <c r="S205"/>
  <c r="T205"/>
  <c r="U205"/>
  <c r="V205"/>
  <c r="Z205"/>
  <c r="AC205"/>
  <c r="AD205"/>
  <c r="AE205"/>
  <c r="AF205"/>
  <c r="AI205"/>
  <c r="AG205"/>
  <c r="AH205"/>
  <c r="AJ205"/>
  <c r="AK205"/>
  <c r="AL205"/>
  <c r="AM205"/>
  <c r="BF205"/>
  <c r="AU205"/>
  <c r="AV205"/>
  <c r="AY205"/>
  <c r="BG205"/>
  <c r="AX205"/>
  <c r="BH205"/>
  <c r="BJ205"/>
  <c r="BI205"/>
  <c r="BK205"/>
  <c r="BC205"/>
  <c r="BD205"/>
  <c r="BL205"/>
  <c r="K206"/>
  <c r="L206"/>
  <c r="M206"/>
  <c r="D206"/>
  <c r="N206"/>
  <c r="O206"/>
  <c r="P206"/>
  <c r="R206"/>
  <c r="H206"/>
  <c r="Q206"/>
  <c r="S206"/>
  <c r="T206"/>
  <c r="U206"/>
  <c r="V206"/>
  <c r="Z206"/>
  <c r="AC206"/>
  <c r="AD206"/>
  <c r="AE206"/>
  <c r="AF206"/>
  <c r="AI206"/>
  <c r="AG206"/>
  <c r="AH206"/>
  <c r="AJ206"/>
  <c r="AK206"/>
  <c r="AL206"/>
  <c r="AM206"/>
  <c r="BF206"/>
  <c r="AU206"/>
  <c r="AV206"/>
  <c r="AY206"/>
  <c r="BG206"/>
  <c r="AX206"/>
  <c r="BH206"/>
  <c r="BJ206"/>
  <c r="BI206"/>
  <c r="BK206"/>
  <c r="BC206"/>
  <c r="BD206"/>
  <c r="BL206"/>
  <c r="K207"/>
  <c r="L207"/>
  <c r="M207"/>
  <c r="D207"/>
  <c r="N207"/>
  <c r="O207"/>
  <c r="P207"/>
  <c r="R207"/>
  <c r="H207"/>
  <c r="Q207"/>
  <c r="S207"/>
  <c r="T207"/>
  <c r="U207"/>
  <c r="V207"/>
  <c r="Z207"/>
  <c r="AC207"/>
  <c r="AD207"/>
  <c r="AE207"/>
  <c r="AF207"/>
  <c r="AI207"/>
  <c r="AG207"/>
  <c r="AH207"/>
  <c r="AJ207"/>
  <c r="AK207"/>
  <c r="AL207"/>
  <c r="AM207"/>
  <c r="BF207"/>
  <c r="AU207"/>
  <c r="AV207"/>
  <c r="AY207"/>
  <c r="BG207"/>
  <c r="AX207"/>
  <c r="BH207"/>
  <c r="BJ207"/>
  <c r="BI207"/>
  <c r="BK207"/>
  <c r="BC207"/>
  <c r="BD207"/>
  <c r="BL207"/>
  <c r="K208"/>
  <c r="L208"/>
  <c r="M208"/>
  <c r="D208"/>
  <c r="N208"/>
  <c r="O208"/>
  <c r="P208"/>
  <c r="R208"/>
  <c r="H208"/>
  <c r="Q208"/>
  <c r="S208"/>
  <c r="T208"/>
  <c r="U208"/>
  <c r="V208"/>
  <c r="Z208"/>
  <c r="AC208"/>
  <c r="AD208"/>
  <c r="AE208"/>
  <c r="AF208"/>
  <c r="AI208"/>
  <c r="AG208"/>
  <c r="AH208"/>
  <c r="AJ208"/>
  <c r="AK208"/>
  <c r="AL208"/>
  <c r="AM208"/>
  <c r="BF208"/>
  <c r="AU208"/>
  <c r="AV208"/>
  <c r="AY208"/>
  <c r="BG208"/>
  <c r="AX208"/>
  <c r="BH208"/>
  <c r="BJ208"/>
  <c r="BI208"/>
  <c r="BK208"/>
  <c r="BC208"/>
  <c r="BD208"/>
  <c r="BL208"/>
  <c r="K209"/>
  <c r="L209"/>
  <c r="M209"/>
  <c r="D209"/>
  <c r="N209"/>
  <c r="O209"/>
  <c r="P209"/>
  <c r="R209"/>
  <c r="H209"/>
  <c r="Q209"/>
  <c r="S209"/>
  <c r="T209"/>
  <c r="U209"/>
  <c r="V209"/>
  <c r="Z209"/>
  <c r="AC209"/>
  <c r="AD209"/>
  <c r="AE209"/>
  <c r="AF209"/>
  <c r="AI209"/>
  <c r="AG209"/>
  <c r="AH209"/>
  <c r="AJ209"/>
  <c r="AK209"/>
  <c r="AL209"/>
  <c r="AM209"/>
  <c r="BF209"/>
  <c r="AU209"/>
  <c r="AV209"/>
  <c r="AY209"/>
  <c r="BG209"/>
  <c r="AX209"/>
  <c r="BH209"/>
  <c r="BJ209"/>
  <c r="BI209"/>
  <c r="BK209"/>
  <c r="BC209"/>
  <c r="BD209"/>
  <c r="BL209"/>
  <c r="K210"/>
  <c r="L210"/>
  <c r="M210"/>
  <c r="D210"/>
  <c r="N210"/>
  <c r="O210"/>
  <c r="P210"/>
  <c r="R210"/>
  <c r="H210"/>
  <c r="Q210"/>
  <c r="S210"/>
  <c r="T210"/>
  <c r="U210"/>
  <c r="V210"/>
  <c r="Z210"/>
  <c r="AC210"/>
  <c r="AD210"/>
  <c r="AE210"/>
  <c r="AF210"/>
  <c r="AI210"/>
  <c r="AG210"/>
  <c r="AH210"/>
  <c r="AJ210"/>
  <c r="AK210"/>
  <c r="AL210"/>
  <c r="AM210"/>
  <c r="BF210"/>
  <c r="AU210"/>
  <c r="AV210"/>
  <c r="AY210"/>
  <c r="BG210"/>
  <c r="AX210"/>
  <c r="BH210"/>
  <c r="BJ210"/>
  <c r="BI210"/>
  <c r="BK210"/>
  <c r="BC210"/>
  <c r="BD210"/>
  <c r="BL210"/>
  <c r="K211"/>
  <c r="L211"/>
  <c r="M211"/>
  <c r="D211"/>
  <c r="N211"/>
  <c r="O211"/>
  <c r="P211"/>
  <c r="R211"/>
  <c r="H211"/>
  <c r="Q211"/>
  <c r="S211"/>
  <c r="T211"/>
  <c r="U211"/>
  <c r="V211"/>
  <c r="Z211"/>
  <c r="AC211"/>
  <c r="AD211"/>
  <c r="AE211"/>
  <c r="AF211"/>
  <c r="AI211"/>
  <c r="AG211"/>
  <c r="AH211"/>
  <c r="AJ211"/>
  <c r="AK211"/>
  <c r="AL211"/>
  <c r="AM211"/>
  <c r="BF211"/>
  <c r="AU211"/>
  <c r="AV211"/>
  <c r="AY211"/>
  <c r="BG211"/>
  <c r="AX211"/>
  <c r="BH211"/>
  <c r="BJ211"/>
  <c r="BI211"/>
  <c r="BK211"/>
  <c r="BC211"/>
  <c r="BD211"/>
  <c r="BL211"/>
  <c r="K212"/>
  <c r="L212"/>
  <c r="M212"/>
  <c r="D212"/>
  <c r="N212"/>
  <c r="O212"/>
  <c r="P212"/>
  <c r="R212"/>
  <c r="H212"/>
  <c r="Q212"/>
  <c r="S212"/>
  <c r="T212"/>
  <c r="U212"/>
  <c r="V212"/>
  <c r="Z212"/>
  <c r="AC212"/>
  <c r="AD212"/>
  <c r="AE212"/>
  <c r="AF212"/>
  <c r="AI212"/>
  <c r="AG212"/>
  <c r="AH212"/>
  <c r="AJ212"/>
  <c r="AK212"/>
  <c r="AL212"/>
  <c r="AM212"/>
  <c r="BF212"/>
  <c r="AU212"/>
  <c r="AV212"/>
  <c r="AY212"/>
  <c r="BG212"/>
  <c r="AX212"/>
  <c r="BH212"/>
  <c r="BJ212"/>
  <c r="BI212"/>
  <c r="BK212"/>
  <c r="BC212"/>
  <c r="BD212"/>
  <c r="BL212"/>
  <c r="K213"/>
  <c r="L213"/>
  <c r="M213"/>
  <c r="N213"/>
  <c r="O213"/>
  <c r="P213"/>
  <c r="R213"/>
  <c r="H213"/>
  <c r="Q213"/>
  <c r="S213"/>
  <c r="T213"/>
  <c r="U213"/>
  <c r="V213"/>
  <c r="Z213"/>
  <c r="AC213"/>
  <c r="AD213"/>
  <c r="AE213"/>
  <c r="AF213"/>
  <c r="AI213"/>
  <c r="AG213"/>
  <c r="AH213"/>
  <c r="AJ213"/>
  <c r="AK213"/>
  <c r="AL213"/>
  <c r="AM213"/>
  <c r="BF213"/>
  <c r="AU213"/>
  <c r="AV213"/>
  <c r="AY213"/>
  <c r="BG213"/>
  <c r="AX213"/>
  <c r="BH213"/>
  <c r="BJ213"/>
  <c r="BI213"/>
  <c r="BK213"/>
  <c r="BC213"/>
  <c r="BD213"/>
  <c r="BL213"/>
  <c r="K214"/>
  <c r="L214"/>
  <c r="M214"/>
  <c r="N214"/>
  <c r="O214"/>
  <c r="P214"/>
  <c r="R214"/>
  <c r="H214"/>
  <c r="Q214"/>
  <c r="S214"/>
  <c r="T214"/>
  <c r="U214"/>
  <c r="V214"/>
  <c r="Z214"/>
  <c r="AC214"/>
  <c r="AD214"/>
  <c r="AE214"/>
  <c r="AF214"/>
  <c r="AI214"/>
  <c r="AG214"/>
  <c r="AH214"/>
  <c r="AJ214"/>
  <c r="AK214"/>
  <c r="AL214"/>
  <c r="AM214"/>
  <c r="BF214"/>
  <c r="AU214"/>
  <c r="AV214"/>
  <c r="AY214"/>
  <c r="BG214"/>
  <c r="AX214"/>
  <c r="BH214"/>
  <c r="BJ214"/>
  <c r="BI214"/>
  <c r="BK214"/>
  <c r="BC214"/>
  <c r="BD214"/>
  <c r="BL214"/>
  <c r="K215"/>
  <c r="L215"/>
  <c r="M215"/>
  <c r="N215"/>
  <c r="O215"/>
  <c r="P215"/>
  <c r="R215"/>
  <c r="H215"/>
  <c r="Q215"/>
  <c r="S215"/>
  <c r="T215"/>
  <c r="U215"/>
  <c r="V215"/>
  <c r="Z215"/>
  <c r="AC215"/>
  <c r="AD215"/>
  <c r="AE215"/>
  <c r="AF215"/>
  <c r="AG215"/>
  <c r="AH215"/>
  <c r="AI215"/>
  <c r="AJ215"/>
  <c r="AK215"/>
  <c r="AL215"/>
  <c r="AM215"/>
  <c r="BF215"/>
  <c r="AU215"/>
  <c r="AV215"/>
  <c r="AY215"/>
  <c r="BG215"/>
  <c r="AX215"/>
  <c r="BH215"/>
  <c r="BJ215"/>
  <c r="BI215"/>
  <c r="BK215"/>
  <c r="BC215"/>
  <c r="BD215"/>
  <c r="BL215"/>
  <c r="K218"/>
  <c r="L218"/>
  <c r="M218"/>
  <c r="D218"/>
  <c r="N218"/>
  <c r="O218"/>
  <c r="P218"/>
  <c r="H218"/>
  <c r="Q218"/>
  <c r="R218"/>
  <c r="S218"/>
  <c r="T218"/>
  <c r="U218"/>
  <c r="V218"/>
  <c r="Z218"/>
  <c r="AC218"/>
  <c r="AD218"/>
  <c r="AE218"/>
  <c r="AF218"/>
  <c r="AG218"/>
  <c r="AH218"/>
  <c r="AI218"/>
  <c r="AJ218"/>
  <c r="AK218"/>
  <c r="AL218"/>
  <c r="AM218"/>
  <c r="BF218"/>
  <c r="AU218"/>
  <c r="AV218"/>
  <c r="AY218"/>
  <c r="BG218"/>
  <c r="AX218"/>
  <c r="BH218"/>
  <c r="BJ218"/>
  <c r="BI218"/>
  <c r="BK218"/>
  <c r="BC218"/>
  <c r="BD218"/>
  <c r="BL218"/>
  <c r="K219"/>
  <c r="L219"/>
  <c r="M219"/>
  <c r="D219"/>
  <c r="N219"/>
  <c r="O219"/>
  <c r="P219"/>
  <c r="H219"/>
  <c r="Q219"/>
  <c r="R219"/>
  <c r="S219"/>
  <c r="T219"/>
  <c r="U219"/>
  <c r="V219"/>
  <c r="Z219"/>
  <c r="AC219"/>
  <c r="AD219"/>
  <c r="AE219"/>
  <c r="AF219"/>
  <c r="AG219"/>
  <c r="AH219"/>
  <c r="AI219"/>
  <c r="AJ219"/>
  <c r="AK219"/>
  <c r="AL219"/>
  <c r="AM219"/>
  <c r="BF219"/>
  <c r="AU219"/>
  <c r="AV219"/>
  <c r="AY219"/>
  <c r="BG219"/>
  <c r="AX219"/>
  <c r="BH219"/>
  <c r="BJ219"/>
  <c r="BI219"/>
  <c r="BK219"/>
  <c r="BC219"/>
  <c r="BD219"/>
  <c r="BL219"/>
  <c r="K220"/>
  <c r="L220"/>
  <c r="M220"/>
  <c r="D220"/>
  <c r="N220"/>
  <c r="O220"/>
  <c r="P220"/>
  <c r="H220"/>
  <c r="Q220"/>
  <c r="R220"/>
  <c r="S220"/>
  <c r="T220"/>
  <c r="U220"/>
  <c r="V220"/>
  <c r="Z220"/>
  <c r="AC220"/>
  <c r="AD220"/>
  <c r="AE220"/>
  <c r="AF220"/>
  <c r="AG220"/>
  <c r="AH220"/>
  <c r="AI220"/>
  <c r="AJ220"/>
  <c r="AK220"/>
  <c r="AL220"/>
  <c r="AM220"/>
  <c r="BF220"/>
  <c r="AU220"/>
  <c r="AV220"/>
  <c r="AY220"/>
  <c r="BG220"/>
  <c r="AX220"/>
  <c r="BH220"/>
  <c r="BJ220"/>
  <c r="BI220"/>
  <c r="BK220"/>
  <c r="BC220"/>
  <c r="BD220"/>
  <c r="BL220"/>
  <c r="K221"/>
  <c r="L221"/>
  <c r="M221"/>
  <c r="D221"/>
  <c r="N221"/>
  <c r="O221"/>
  <c r="P221"/>
  <c r="R221"/>
  <c r="H221"/>
  <c r="Q221"/>
  <c r="S221"/>
  <c r="T221"/>
  <c r="U221"/>
  <c r="V221"/>
  <c r="Z221"/>
  <c r="AC221"/>
  <c r="AD221"/>
  <c r="AE221"/>
  <c r="AF221"/>
  <c r="AG221"/>
  <c r="AH221"/>
  <c r="AI221"/>
  <c r="AJ221"/>
  <c r="AK221"/>
  <c r="AL221"/>
  <c r="AM221"/>
  <c r="BF221"/>
  <c r="AU221"/>
  <c r="AV221"/>
  <c r="AY221"/>
  <c r="BG221"/>
  <c r="AX221"/>
  <c r="BH221"/>
  <c r="BJ221"/>
  <c r="BI221"/>
  <c r="BK221"/>
  <c r="BC221"/>
  <c r="BD221"/>
  <c r="BL221"/>
  <c r="K223"/>
  <c r="L223"/>
  <c r="M223"/>
  <c r="D223"/>
  <c r="N223"/>
  <c r="O223"/>
  <c r="P223"/>
  <c r="H223"/>
  <c r="Q223"/>
  <c r="R223"/>
  <c r="S223"/>
  <c r="T223"/>
  <c r="U223"/>
  <c r="V223"/>
  <c r="Z223"/>
  <c r="AC223"/>
  <c r="AD223"/>
  <c r="AE223"/>
  <c r="AF223"/>
  <c r="AG223"/>
  <c r="AH223"/>
  <c r="AI223"/>
  <c r="AJ223"/>
  <c r="AK223"/>
  <c r="AL223"/>
  <c r="AM223"/>
  <c r="BF223"/>
  <c r="AU223"/>
  <c r="AV223"/>
  <c r="AY223"/>
  <c r="BG223"/>
  <c r="AX223"/>
  <c r="BH223"/>
  <c r="BJ223"/>
  <c r="BI223"/>
  <c r="BK223"/>
  <c r="BC223"/>
  <c r="BD223"/>
  <c r="BL223"/>
  <c r="K224"/>
  <c r="L224"/>
  <c r="M224"/>
  <c r="D224"/>
  <c r="N224"/>
  <c r="O224"/>
  <c r="P224"/>
  <c r="H224"/>
  <c r="Q224"/>
  <c r="R224"/>
  <c r="S224"/>
  <c r="T224"/>
  <c r="U224"/>
  <c r="V224"/>
  <c r="Z224"/>
  <c r="AC224"/>
  <c r="AD224"/>
  <c r="AE224"/>
  <c r="AF224"/>
  <c r="AG224"/>
  <c r="AH224"/>
  <c r="AI224"/>
  <c r="AJ224"/>
  <c r="AK224"/>
  <c r="AL224"/>
  <c r="AM224"/>
  <c r="BF224"/>
  <c r="AU224"/>
  <c r="AV224"/>
  <c r="AY224"/>
  <c r="BG224"/>
  <c r="AX224"/>
  <c r="BH224"/>
  <c r="BJ224"/>
  <c r="BI224"/>
  <c r="BK224"/>
  <c r="BC224"/>
  <c r="BD224"/>
  <c r="BL224"/>
  <c r="K225"/>
  <c r="L225"/>
  <c r="M225"/>
  <c r="D225"/>
  <c r="N225"/>
  <c r="O225"/>
  <c r="P225"/>
  <c r="H225"/>
  <c r="Q225"/>
  <c r="R225"/>
  <c r="S225"/>
  <c r="T225"/>
  <c r="U225"/>
  <c r="V225"/>
  <c r="Z225"/>
  <c r="AC225"/>
  <c r="AD225"/>
  <c r="AE225"/>
  <c r="AF225"/>
  <c r="AI225"/>
  <c r="AG225"/>
  <c r="AH225"/>
  <c r="AJ225"/>
  <c r="AK225"/>
  <c r="AL225"/>
  <c r="AM225"/>
  <c r="BF225"/>
  <c r="AU225"/>
  <c r="AV225"/>
  <c r="AY225"/>
  <c r="BG225"/>
  <c r="AX225"/>
  <c r="BH225"/>
  <c r="BJ225"/>
  <c r="BI225"/>
  <c r="BK225"/>
  <c r="BC225"/>
  <c r="BD225"/>
  <c r="BL225"/>
  <c r="K227"/>
  <c r="L227"/>
  <c r="M227"/>
  <c r="D227"/>
  <c r="N227"/>
  <c r="O227"/>
  <c r="P227"/>
  <c r="H227"/>
  <c r="Q227"/>
  <c r="R227"/>
  <c r="S227"/>
  <c r="T227"/>
  <c r="U227"/>
  <c r="V227"/>
  <c r="Z227"/>
  <c r="AC227"/>
  <c r="AD227"/>
  <c r="AE227"/>
  <c r="AF227"/>
  <c r="AG227"/>
  <c r="AH227"/>
  <c r="AI227"/>
  <c r="AJ227"/>
  <c r="AK227"/>
  <c r="AL227"/>
  <c r="AM227"/>
  <c r="BF227"/>
  <c r="AU227"/>
  <c r="AV227"/>
  <c r="AY227"/>
  <c r="BG227"/>
  <c r="AX227"/>
  <c r="BH227"/>
  <c r="BJ227"/>
  <c r="BI227"/>
  <c r="BK227"/>
  <c r="BC227"/>
  <c r="BD227"/>
  <c r="BL227"/>
  <c r="K228"/>
  <c r="L228"/>
  <c r="M228"/>
  <c r="D228"/>
  <c r="N228"/>
  <c r="O228"/>
  <c r="P228"/>
  <c r="H228"/>
  <c r="Q228"/>
  <c r="R228"/>
  <c r="S228"/>
  <c r="T228"/>
  <c r="U228"/>
  <c r="V228"/>
  <c r="Z228"/>
  <c r="AC228"/>
  <c r="AD228"/>
  <c r="AE228"/>
  <c r="AF228"/>
  <c r="AG228"/>
  <c r="AH228"/>
  <c r="AI228"/>
  <c r="AJ228"/>
  <c r="AK228"/>
  <c r="AL228"/>
  <c r="AM228"/>
  <c r="BF228"/>
  <c r="AU228"/>
  <c r="AV228"/>
  <c r="AY228"/>
  <c r="BG228"/>
  <c r="AX228"/>
  <c r="BH228"/>
  <c r="BJ228"/>
  <c r="BI228"/>
  <c r="BK228"/>
  <c r="BC228"/>
  <c r="BD228"/>
  <c r="BL228"/>
  <c r="K229"/>
  <c r="L229"/>
  <c r="M229"/>
  <c r="D229"/>
  <c r="N229"/>
  <c r="O229"/>
  <c r="P229"/>
  <c r="R229"/>
  <c r="H229"/>
  <c r="Q229"/>
  <c r="S229"/>
  <c r="T229"/>
  <c r="U229"/>
  <c r="V229"/>
  <c r="Z229"/>
  <c r="AC229"/>
  <c r="AD229"/>
  <c r="AE229"/>
  <c r="AF229"/>
  <c r="AI229"/>
  <c r="AG229"/>
  <c r="AH229"/>
  <c r="AJ229"/>
  <c r="AK229"/>
  <c r="AL229"/>
  <c r="AM229"/>
  <c r="BF229"/>
  <c r="AU229"/>
  <c r="AV229"/>
  <c r="AY229"/>
  <c r="BG229"/>
  <c r="AX229"/>
  <c r="BH229"/>
  <c r="BJ229"/>
  <c r="BI229"/>
  <c r="BK229"/>
  <c r="BC229"/>
  <c r="BD229"/>
  <c r="BL229"/>
  <c r="K230"/>
  <c r="L230"/>
  <c r="M230"/>
  <c r="D230"/>
  <c r="N230"/>
  <c r="O230"/>
  <c r="P230"/>
  <c r="R230"/>
  <c r="H230"/>
  <c r="Q230"/>
  <c r="S230"/>
  <c r="T230"/>
  <c r="U230"/>
  <c r="V230"/>
  <c r="Z230"/>
  <c r="AC230"/>
  <c r="AD230"/>
  <c r="AE230"/>
  <c r="AF230"/>
  <c r="AI230"/>
  <c r="AG230"/>
  <c r="AH230"/>
  <c r="AJ230"/>
  <c r="AK230"/>
  <c r="AL230"/>
  <c r="AM230"/>
  <c r="BF230"/>
  <c r="AU230"/>
  <c r="AV230"/>
  <c r="AY230"/>
  <c r="BG230"/>
  <c r="AX230"/>
  <c r="BH230"/>
  <c r="BJ230"/>
  <c r="BI230"/>
  <c r="BK230"/>
  <c r="BC230"/>
  <c r="BD230"/>
  <c r="BL230"/>
  <c r="K231"/>
  <c r="L231"/>
  <c r="M231"/>
  <c r="D231"/>
  <c r="N231"/>
  <c r="O231"/>
  <c r="P231"/>
  <c r="R231"/>
  <c r="H231"/>
  <c r="Q231"/>
  <c r="S231"/>
  <c r="T231"/>
  <c r="U231"/>
  <c r="V231"/>
  <c r="Z231"/>
  <c r="AC231"/>
  <c r="AD231"/>
  <c r="AE231"/>
  <c r="AF231"/>
  <c r="AI231"/>
  <c r="AG231"/>
  <c r="AH231"/>
  <c r="AJ231"/>
  <c r="AK231"/>
  <c r="AL231"/>
  <c r="AM231"/>
  <c r="BF231"/>
  <c r="AU231"/>
  <c r="AV231"/>
  <c r="AY231"/>
  <c r="BG231"/>
  <c r="AX231"/>
  <c r="BH231"/>
  <c r="BJ231"/>
  <c r="BI231"/>
  <c r="BK231"/>
  <c r="BC231"/>
  <c r="BD231"/>
  <c r="BL231"/>
  <c r="K233"/>
  <c r="L233"/>
  <c r="M233"/>
  <c r="D233"/>
  <c r="N233"/>
  <c r="O233"/>
  <c r="P233"/>
  <c r="H233"/>
  <c r="Q233"/>
  <c r="R233"/>
  <c r="S233"/>
  <c r="T233"/>
  <c r="U233"/>
  <c r="V233"/>
  <c r="Z233"/>
  <c r="AC233"/>
  <c r="AD233"/>
  <c r="AE233"/>
  <c r="AF233"/>
  <c r="AG233"/>
  <c r="AH233"/>
  <c r="AI233"/>
  <c r="AJ233"/>
  <c r="AK233"/>
  <c r="AL233"/>
  <c r="AM233"/>
  <c r="BF233"/>
  <c r="AU233"/>
  <c r="AV233"/>
  <c r="AY233"/>
  <c r="BG233"/>
  <c r="AX233"/>
  <c r="BH233"/>
  <c r="BJ233"/>
  <c r="BI233"/>
  <c r="BK233"/>
  <c r="BC233"/>
  <c r="BD233"/>
  <c r="BL233"/>
  <c r="K234"/>
  <c r="L234"/>
  <c r="M234"/>
  <c r="D234"/>
  <c r="N234"/>
  <c r="O234"/>
  <c r="P234"/>
  <c r="H234"/>
  <c r="Q234"/>
  <c r="R234"/>
  <c r="S234"/>
  <c r="T234"/>
  <c r="U234"/>
  <c r="V234"/>
  <c r="Z234"/>
  <c r="AC234"/>
  <c r="AD234"/>
  <c r="AE234"/>
  <c r="AF234"/>
  <c r="AI234"/>
  <c r="AG234"/>
  <c r="AH234"/>
  <c r="AJ234"/>
  <c r="AK234"/>
  <c r="AL234"/>
  <c r="AM234"/>
  <c r="BF234"/>
  <c r="AU234"/>
  <c r="AV234"/>
  <c r="AY234"/>
  <c r="BG234"/>
  <c r="AX234"/>
  <c r="BH234"/>
  <c r="BJ234"/>
  <c r="BI234"/>
  <c r="BK234"/>
  <c r="BC234"/>
  <c r="BD234"/>
  <c r="BL234"/>
  <c r="K235"/>
  <c r="L235"/>
  <c r="M235"/>
  <c r="D235"/>
  <c r="N235"/>
  <c r="O235"/>
  <c r="P235"/>
  <c r="H235"/>
  <c r="Q235"/>
  <c r="R235"/>
  <c r="S235"/>
  <c r="T235"/>
  <c r="U235"/>
  <c r="V235"/>
  <c r="Z235"/>
  <c r="AC235"/>
  <c r="AD235"/>
  <c r="AE235"/>
  <c r="AF235"/>
  <c r="AI235"/>
  <c r="AG235"/>
  <c r="AH235"/>
  <c r="AJ235"/>
  <c r="AK235"/>
  <c r="AL235"/>
  <c r="AM235"/>
  <c r="BF235"/>
  <c r="AU235"/>
  <c r="AV235"/>
  <c r="AY235"/>
  <c r="BG235"/>
  <c r="AX235"/>
  <c r="BH235"/>
  <c r="BJ235"/>
  <c r="BI235"/>
  <c r="BK235"/>
  <c r="BC235"/>
  <c r="BD235"/>
  <c r="BL235"/>
  <c r="K237"/>
  <c r="L237"/>
  <c r="M237"/>
  <c r="D237"/>
  <c r="N237"/>
  <c r="O237"/>
  <c r="P237"/>
  <c r="H237"/>
  <c r="Q237"/>
  <c r="R237"/>
  <c r="S237"/>
  <c r="T237"/>
  <c r="U237"/>
  <c r="V237"/>
  <c r="Z237"/>
  <c r="AC237"/>
  <c r="AD237"/>
  <c r="AE237"/>
  <c r="AF237"/>
  <c r="AG237"/>
  <c r="AH237"/>
  <c r="AI237"/>
  <c r="AJ237"/>
  <c r="AK237"/>
  <c r="AL237"/>
  <c r="AM237"/>
  <c r="BF237"/>
  <c r="AU237"/>
  <c r="AV237"/>
  <c r="AY237"/>
  <c r="BG237"/>
  <c r="AX237"/>
  <c r="BH237"/>
  <c r="BJ237"/>
  <c r="BI237"/>
  <c r="BK237"/>
  <c r="BC237"/>
  <c r="BD237"/>
  <c r="BL237"/>
  <c r="K238"/>
  <c r="L238"/>
  <c r="M238"/>
  <c r="D238"/>
  <c r="N238"/>
  <c r="O238"/>
  <c r="P238"/>
  <c r="H238"/>
  <c r="Q238"/>
  <c r="R238"/>
  <c r="S238"/>
  <c r="T238"/>
  <c r="U238"/>
  <c r="V238"/>
  <c r="Z238"/>
  <c r="AC238"/>
  <c r="AD238"/>
  <c r="AE238"/>
  <c r="AF238"/>
  <c r="AG238"/>
  <c r="AH238"/>
  <c r="AI238"/>
  <c r="AJ238"/>
  <c r="AK238"/>
  <c r="AL238"/>
  <c r="AM238"/>
  <c r="BF238"/>
  <c r="AU238"/>
  <c r="AV238"/>
  <c r="AY238"/>
  <c r="BG238"/>
  <c r="AX238"/>
  <c r="BH238"/>
  <c r="BJ238"/>
  <c r="BI238"/>
  <c r="BK238"/>
  <c r="BC238"/>
  <c r="BD238"/>
  <c r="BL238"/>
  <c r="K239"/>
  <c r="L239"/>
  <c r="M239"/>
  <c r="D239"/>
  <c r="N239"/>
  <c r="O239"/>
  <c r="P239"/>
  <c r="H239"/>
  <c r="Q239"/>
  <c r="R239"/>
  <c r="S239"/>
  <c r="T239"/>
  <c r="U239"/>
  <c r="V239"/>
  <c r="Z239"/>
  <c r="AC239"/>
  <c r="AD239"/>
  <c r="AE239"/>
  <c r="AF239"/>
  <c r="AG239"/>
  <c r="AH239"/>
  <c r="AI239"/>
  <c r="AJ239"/>
  <c r="AK239"/>
  <c r="AL239"/>
  <c r="AM239"/>
  <c r="BF239"/>
  <c r="AU239"/>
  <c r="AV239"/>
  <c r="AY239"/>
  <c r="BG239"/>
  <c r="AX239"/>
  <c r="BH239"/>
  <c r="BJ239"/>
  <c r="BI239"/>
  <c r="BK239"/>
  <c r="BC239"/>
  <c r="BD239"/>
  <c r="BL239"/>
  <c r="K240"/>
  <c r="L240"/>
  <c r="M240"/>
  <c r="D240"/>
  <c r="N240"/>
  <c r="O240"/>
  <c r="P240"/>
  <c r="H240"/>
  <c r="Q240"/>
  <c r="R240"/>
  <c r="S240"/>
  <c r="T240"/>
  <c r="U240"/>
  <c r="V240"/>
  <c r="Z240"/>
  <c r="AC240"/>
  <c r="AD240"/>
  <c r="AE240"/>
  <c r="AF240"/>
  <c r="AG240"/>
  <c r="AH240"/>
  <c r="AI240"/>
  <c r="AJ240"/>
  <c r="AK240"/>
  <c r="AL240"/>
  <c r="AM240"/>
  <c r="BF240"/>
  <c r="AU240"/>
  <c r="AV240"/>
  <c r="AY240"/>
  <c r="BG240"/>
  <c r="AX240"/>
  <c r="BH240"/>
  <c r="BJ240"/>
  <c r="BI240"/>
  <c r="BK240"/>
  <c r="BC240"/>
  <c r="BD240"/>
  <c r="BL240"/>
  <c r="K241"/>
  <c r="L241"/>
  <c r="M241"/>
  <c r="D241"/>
  <c r="N241"/>
  <c r="O241"/>
  <c r="P241"/>
  <c r="H241"/>
  <c r="Q241"/>
  <c r="R241"/>
  <c r="S241"/>
  <c r="T241"/>
  <c r="U241"/>
  <c r="V241"/>
  <c r="Z241"/>
  <c r="AC241"/>
  <c r="AD241"/>
  <c r="AE241"/>
  <c r="AF241"/>
  <c r="AG241"/>
  <c r="AH241"/>
  <c r="AI241"/>
  <c r="AJ241"/>
  <c r="AK241"/>
  <c r="AL241"/>
  <c r="AM241"/>
  <c r="BF241"/>
  <c r="AU241"/>
  <c r="AV241"/>
  <c r="AY241"/>
  <c r="BG241"/>
  <c r="AX241"/>
  <c r="BH241"/>
  <c r="BJ241"/>
  <c r="BI241"/>
  <c r="BK241"/>
  <c r="BC241"/>
  <c r="BD241"/>
  <c r="BL241"/>
  <c r="K242"/>
  <c r="L242"/>
  <c r="M242"/>
  <c r="D242"/>
  <c r="N242"/>
  <c r="O242"/>
  <c r="P242"/>
  <c r="H242"/>
  <c r="Q242"/>
  <c r="R242"/>
  <c r="S242"/>
  <c r="T242"/>
  <c r="U242"/>
  <c r="V242"/>
  <c r="Z242"/>
  <c r="AC242"/>
  <c r="AD242"/>
  <c r="AE242"/>
  <c r="AF242"/>
  <c r="AG242"/>
  <c r="AH242"/>
  <c r="AI242"/>
  <c r="AJ242"/>
  <c r="AK242"/>
  <c r="AL242"/>
  <c r="AM242"/>
  <c r="BF242"/>
  <c r="AU242"/>
  <c r="AV242"/>
  <c r="AY242"/>
  <c r="BG242"/>
  <c r="AX242"/>
  <c r="BH242"/>
  <c r="BJ242"/>
  <c r="BI242"/>
  <c r="BK242"/>
  <c r="BC242"/>
  <c r="BD242"/>
  <c r="BL242"/>
  <c r="K243"/>
  <c r="L243"/>
  <c r="M243"/>
  <c r="D243"/>
  <c r="N243"/>
  <c r="O243"/>
  <c r="P243"/>
  <c r="R243"/>
  <c r="H243"/>
  <c r="Q243"/>
  <c r="S243"/>
  <c r="T243"/>
  <c r="U243"/>
  <c r="V243"/>
  <c r="Z243"/>
  <c r="AC243"/>
  <c r="AD243"/>
  <c r="AE243"/>
  <c r="AF243"/>
  <c r="AI243"/>
  <c r="AG243"/>
  <c r="AH243"/>
  <c r="AJ243"/>
  <c r="AK243"/>
  <c r="AL243"/>
  <c r="AM243"/>
  <c r="BF243"/>
  <c r="AU243"/>
  <c r="AV243"/>
  <c r="AY243"/>
  <c r="BG243"/>
  <c r="AX243"/>
  <c r="BH243"/>
  <c r="BJ243"/>
  <c r="BI243"/>
  <c r="BK243"/>
  <c r="BC243"/>
  <c r="BD243"/>
  <c r="BL243"/>
  <c r="K244"/>
  <c r="L244"/>
  <c r="M244"/>
  <c r="D244"/>
  <c r="N244"/>
  <c r="O244"/>
  <c r="P244"/>
  <c r="R244"/>
  <c r="H244"/>
  <c r="Q244"/>
  <c r="S244"/>
  <c r="T244"/>
  <c r="U244"/>
  <c r="V244"/>
  <c r="Z244"/>
  <c r="AC244"/>
  <c r="AD244"/>
  <c r="AE244"/>
  <c r="AF244"/>
  <c r="AI244"/>
  <c r="AG244"/>
  <c r="AH244"/>
  <c r="AJ244"/>
  <c r="AK244"/>
  <c r="AL244"/>
  <c r="AM244"/>
  <c r="BF244"/>
  <c r="AU244"/>
  <c r="AV244"/>
  <c r="AY244"/>
  <c r="BG244"/>
  <c r="AX244"/>
  <c r="BH244"/>
  <c r="BJ244"/>
  <c r="BI244"/>
  <c r="BK244"/>
  <c r="BC244"/>
  <c r="BD244"/>
  <c r="BL244"/>
  <c r="K245"/>
  <c r="L245"/>
  <c r="M245"/>
  <c r="D245"/>
  <c r="N245"/>
  <c r="O245"/>
  <c r="P245"/>
  <c r="R245"/>
  <c r="H245"/>
  <c r="Q245"/>
  <c r="S245"/>
  <c r="T245"/>
  <c r="U245"/>
  <c r="V245"/>
  <c r="Z245"/>
  <c r="AC245"/>
  <c r="AD245"/>
  <c r="AE245"/>
  <c r="AF245"/>
  <c r="AI245"/>
  <c r="AG245"/>
  <c r="AH245"/>
  <c r="AJ245"/>
  <c r="AK245"/>
  <c r="AL245"/>
  <c r="AM245"/>
  <c r="BF245"/>
  <c r="AU245"/>
  <c r="AV245"/>
  <c r="AY245"/>
  <c r="BG245"/>
  <c r="AX245"/>
  <c r="BH245"/>
  <c r="BJ245"/>
  <c r="BI245"/>
  <c r="BK245"/>
  <c r="BC245"/>
  <c r="BD245"/>
  <c r="BL245"/>
  <c r="K246"/>
  <c r="L246"/>
  <c r="M246"/>
  <c r="D246"/>
  <c r="N246"/>
  <c r="O246"/>
  <c r="P246"/>
  <c r="R246"/>
  <c r="H246"/>
  <c r="Q246"/>
  <c r="S246"/>
  <c r="T246"/>
  <c r="U246"/>
  <c r="V246"/>
  <c r="Z246"/>
  <c r="AC246"/>
  <c r="AD246"/>
  <c r="AE246"/>
  <c r="AF246"/>
  <c r="AI246"/>
  <c r="AG246"/>
  <c r="AH246"/>
  <c r="AJ246"/>
  <c r="AK246"/>
  <c r="AL246"/>
  <c r="AM246"/>
  <c r="BF246"/>
  <c r="AU246"/>
  <c r="AV246"/>
  <c r="AY246"/>
  <c r="BG246"/>
  <c r="AX246"/>
  <c r="BH246"/>
  <c r="BJ246"/>
  <c r="BI246"/>
  <c r="BK246"/>
  <c r="BC246"/>
  <c r="BD246"/>
  <c r="BL246"/>
  <c r="K247"/>
  <c r="L247"/>
  <c r="M247"/>
  <c r="D247"/>
  <c r="N247"/>
  <c r="O247"/>
  <c r="P247"/>
  <c r="R247"/>
  <c r="H247"/>
  <c r="Q247"/>
  <c r="S247"/>
  <c r="T247"/>
  <c r="U247"/>
  <c r="V247"/>
  <c r="Z247"/>
  <c r="AC247"/>
  <c r="AD247"/>
  <c r="AE247"/>
  <c r="AF247"/>
  <c r="AI247"/>
  <c r="AG247"/>
  <c r="AH247"/>
  <c r="AJ247"/>
  <c r="AK247"/>
  <c r="AL247"/>
  <c r="AM247"/>
  <c r="BF247"/>
  <c r="AU247"/>
  <c r="AV247"/>
  <c r="AY247"/>
  <c r="BG247"/>
  <c r="AX247"/>
  <c r="BH247"/>
  <c r="BJ247"/>
  <c r="BI247"/>
  <c r="BK247"/>
  <c r="BC247"/>
  <c r="BD247"/>
  <c r="BL247"/>
  <c r="K248"/>
  <c r="L248"/>
  <c r="M248"/>
  <c r="D248"/>
  <c r="N248"/>
  <c r="O248"/>
  <c r="P248"/>
  <c r="R248"/>
  <c r="H248"/>
  <c r="Q248"/>
  <c r="S248"/>
  <c r="T248"/>
  <c r="U248"/>
  <c r="V248"/>
  <c r="Z248"/>
  <c r="AC248"/>
  <c r="AD248"/>
  <c r="AE248"/>
  <c r="AF248"/>
  <c r="AI248"/>
  <c r="AG248"/>
  <c r="AH248"/>
  <c r="AJ248"/>
  <c r="AK248"/>
  <c r="AL248"/>
  <c r="AM248"/>
  <c r="BF248"/>
  <c r="AU248"/>
  <c r="AV248"/>
  <c r="AY248"/>
  <c r="BG248"/>
  <c r="AX248"/>
  <c r="BH248"/>
  <c r="BJ248"/>
  <c r="BI248"/>
  <c r="BK248"/>
  <c r="BC248"/>
  <c r="BD248"/>
  <c r="BL248"/>
  <c r="K250"/>
  <c r="L250"/>
  <c r="M250"/>
  <c r="D250"/>
  <c r="N250"/>
  <c r="O250"/>
  <c r="P250"/>
  <c r="H250"/>
  <c r="Q250"/>
  <c r="R250"/>
  <c r="S250"/>
  <c r="T250"/>
  <c r="U250"/>
  <c r="V250"/>
  <c r="Z250"/>
  <c r="AC250"/>
  <c r="AD250"/>
  <c r="AE250"/>
  <c r="AF250"/>
  <c r="AG250"/>
  <c r="AH250"/>
  <c r="AI250"/>
  <c r="AJ250"/>
  <c r="AK250"/>
  <c r="AL250"/>
  <c r="AM250"/>
  <c r="BF250"/>
  <c r="AU250"/>
  <c r="AV250"/>
  <c r="AY250"/>
  <c r="BG250"/>
  <c r="AX250"/>
  <c r="BH250"/>
  <c r="BJ250"/>
  <c r="BI250"/>
  <c r="BK250"/>
  <c r="BC250"/>
  <c r="BD250"/>
  <c r="BL250"/>
  <c r="K251"/>
  <c r="L251"/>
  <c r="M251"/>
  <c r="D251"/>
  <c r="N251"/>
  <c r="O251"/>
  <c r="P251"/>
  <c r="H251"/>
  <c r="Q251"/>
  <c r="R251"/>
  <c r="S251"/>
  <c r="T251"/>
  <c r="U251"/>
  <c r="V251"/>
  <c r="Z251"/>
  <c r="AC251"/>
  <c r="AD251"/>
  <c r="AE251"/>
  <c r="AF251"/>
  <c r="AG251"/>
  <c r="AH251"/>
  <c r="AI251"/>
  <c r="AJ251"/>
  <c r="AK251"/>
  <c r="AL251"/>
  <c r="AM251"/>
  <c r="BF251"/>
  <c r="AU251"/>
  <c r="AV251"/>
  <c r="AY251"/>
  <c r="BG251"/>
  <c r="AX251"/>
  <c r="BH251"/>
  <c r="BJ251"/>
  <c r="BI251"/>
  <c r="BK251"/>
  <c r="BC251"/>
  <c r="BD251"/>
  <c r="BL251"/>
  <c r="K252"/>
  <c r="L252"/>
  <c r="M252"/>
  <c r="D252"/>
  <c r="N252"/>
  <c r="O252"/>
  <c r="P252"/>
  <c r="R252"/>
  <c r="H252"/>
  <c r="Q252"/>
  <c r="S252"/>
  <c r="T252"/>
  <c r="U252"/>
  <c r="V252"/>
  <c r="Z252"/>
  <c r="AC252"/>
  <c r="AD252"/>
  <c r="AE252"/>
  <c r="AF252"/>
  <c r="AI252"/>
  <c r="AG252"/>
  <c r="AH252"/>
  <c r="AJ252"/>
  <c r="AK252"/>
  <c r="AL252"/>
  <c r="AM252"/>
  <c r="BF252"/>
  <c r="AU252"/>
  <c r="AV252"/>
  <c r="AY252"/>
  <c r="BG252"/>
  <c r="AX252"/>
  <c r="BH252"/>
  <c r="BJ252"/>
  <c r="BI252"/>
  <c r="BK252"/>
  <c r="BC252"/>
  <c r="BD252"/>
  <c r="BL252"/>
  <c r="K253"/>
  <c r="L253"/>
  <c r="M253"/>
  <c r="D253"/>
  <c r="N253"/>
  <c r="O253"/>
  <c r="P253"/>
  <c r="R253"/>
  <c r="H253"/>
  <c r="Q253"/>
  <c r="S253"/>
  <c r="T253"/>
  <c r="U253"/>
  <c r="V253"/>
  <c r="Z253"/>
  <c r="AC253"/>
  <c r="AD253"/>
  <c r="AE253"/>
  <c r="AF253"/>
  <c r="AI253"/>
  <c r="AG253"/>
  <c r="AH253"/>
  <c r="AJ253"/>
  <c r="AK253"/>
  <c r="AL253"/>
  <c r="AM253"/>
  <c r="BF253"/>
  <c r="AU253"/>
  <c r="AV253"/>
  <c r="AY253"/>
  <c r="BG253"/>
  <c r="AX253"/>
  <c r="BH253"/>
  <c r="BJ253"/>
  <c r="BI253"/>
  <c r="BK253"/>
  <c r="BC253"/>
  <c r="BD253"/>
  <c r="BL253"/>
  <c r="K255"/>
  <c r="L255"/>
  <c r="M255"/>
  <c r="D255"/>
  <c r="N255"/>
  <c r="O255"/>
  <c r="P255"/>
  <c r="H255"/>
  <c r="Q255"/>
  <c r="R255"/>
  <c r="S255"/>
  <c r="T255"/>
  <c r="U255"/>
  <c r="V255"/>
  <c r="Z255"/>
  <c r="AC255"/>
  <c r="AD255"/>
  <c r="AE255"/>
  <c r="AF255"/>
  <c r="AG255"/>
  <c r="AH255"/>
  <c r="AI255"/>
  <c r="AJ255"/>
  <c r="AK255"/>
  <c r="AL255"/>
  <c r="AM255"/>
  <c r="BF255"/>
  <c r="AU255"/>
  <c r="AV255"/>
  <c r="AY255"/>
  <c r="BG255"/>
  <c r="AX255"/>
  <c r="BH255"/>
  <c r="BJ255"/>
  <c r="BI255"/>
  <c r="BK255"/>
  <c r="BC255"/>
  <c r="BD255"/>
  <c r="BL255"/>
  <c r="K256"/>
  <c r="L256"/>
  <c r="M256"/>
  <c r="D256"/>
  <c r="N256"/>
  <c r="O256"/>
  <c r="P256"/>
  <c r="H256"/>
  <c r="Q256"/>
  <c r="R256"/>
  <c r="S256"/>
  <c r="T256"/>
  <c r="U256"/>
  <c r="V256"/>
  <c r="Z256"/>
  <c r="AC256"/>
  <c r="AD256"/>
  <c r="AE256"/>
  <c r="AF256"/>
  <c r="AG256"/>
  <c r="AH256"/>
  <c r="AI256"/>
  <c r="AJ256"/>
  <c r="AK256"/>
  <c r="AL256"/>
  <c r="AM256"/>
  <c r="BF256"/>
  <c r="AU256"/>
  <c r="AV256"/>
  <c r="AY256"/>
  <c r="BG256"/>
  <c r="AX256"/>
  <c r="BH256"/>
  <c r="BJ256"/>
  <c r="BI256"/>
  <c r="BK256"/>
  <c r="BC256"/>
  <c r="BD256"/>
  <c r="BL256"/>
  <c r="K257"/>
  <c r="L257"/>
  <c r="M257"/>
  <c r="D257"/>
  <c r="N257"/>
  <c r="O257"/>
  <c r="P257"/>
  <c r="H257"/>
  <c r="Q257"/>
  <c r="R257"/>
  <c r="S257"/>
  <c r="T257"/>
  <c r="U257"/>
  <c r="V257"/>
  <c r="Z257"/>
  <c r="AC257"/>
  <c r="AD257"/>
  <c r="AE257"/>
  <c r="AF257"/>
  <c r="AI257"/>
  <c r="AG257"/>
  <c r="AH257"/>
  <c r="AJ257"/>
  <c r="AK257"/>
  <c r="AL257"/>
  <c r="AM257"/>
  <c r="BF257"/>
  <c r="AU257"/>
  <c r="AV257"/>
  <c r="AY257"/>
  <c r="BG257"/>
  <c r="AX257"/>
  <c r="BH257"/>
  <c r="BJ257"/>
  <c r="BI257"/>
  <c r="BK257"/>
  <c r="BC257"/>
  <c r="BD257"/>
  <c r="BL257"/>
  <c r="K258"/>
  <c r="L258"/>
  <c r="M258"/>
  <c r="D258"/>
  <c r="N258"/>
  <c r="O258"/>
  <c r="P258"/>
  <c r="R258"/>
  <c r="H258"/>
  <c r="Q258"/>
  <c r="S258"/>
  <c r="T258"/>
  <c r="U258"/>
  <c r="V258"/>
  <c r="Z258"/>
  <c r="AC258"/>
  <c r="AD258"/>
  <c r="AE258"/>
  <c r="AF258"/>
  <c r="AI258"/>
  <c r="AG258"/>
  <c r="AH258"/>
  <c r="AJ258"/>
  <c r="AK258"/>
  <c r="AL258"/>
  <c r="AM258"/>
  <c r="BF258"/>
  <c r="AU258"/>
  <c r="AV258"/>
  <c r="AY258"/>
  <c r="BG258"/>
  <c r="AX258"/>
  <c r="BH258"/>
  <c r="BJ258"/>
  <c r="BI258"/>
  <c r="BK258"/>
  <c r="BC258"/>
  <c r="BD258"/>
  <c r="BL258"/>
  <c r="K259"/>
  <c r="L259"/>
  <c r="M259"/>
  <c r="D259"/>
  <c r="N259"/>
  <c r="O259"/>
  <c r="P259"/>
  <c r="R259"/>
  <c r="H259"/>
  <c r="Q259"/>
  <c r="S259"/>
  <c r="T259"/>
  <c r="U259"/>
  <c r="V259"/>
  <c r="Z259"/>
  <c r="AC259"/>
  <c r="AD259"/>
  <c r="AE259"/>
  <c r="AF259"/>
  <c r="AI259"/>
  <c r="AG259"/>
  <c r="AH259"/>
  <c r="AJ259"/>
  <c r="AK259"/>
  <c r="AL259"/>
  <c r="AM259"/>
  <c r="BF259"/>
  <c r="AU259"/>
  <c r="AV259"/>
  <c r="AY259"/>
  <c r="BG259"/>
  <c r="AX259"/>
  <c r="BH259"/>
  <c r="BJ259"/>
  <c r="BI259"/>
  <c r="BK259"/>
  <c r="BC259"/>
  <c r="BD259"/>
  <c r="BL259"/>
  <c r="K261"/>
  <c r="L261"/>
  <c r="M261"/>
  <c r="D261"/>
  <c r="N261"/>
  <c r="O261"/>
  <c r="P261"/>
  <c r="H261"/>
  <c r="Q261"/>
  <c r="R261"/>
  <c r="S261"/>
  <c r="T261"/>
  <c r="U261"/>
  <c r="V261"/>
  <c r="Z261"/>
  <c r="AC261"/>
  <c r="AD261"/>
  <c r="AE261"/>
  <c r="AF261"/>
  <c r="AG261"/>
  <c r="AH261"/>
  <c r="AI261"/>
  <c r="AJ261"/>
  <c r="AK261"/>
  <c r="AL261"/>
  <c r="AM261"/>
  <c r="BF261"/>
  <c r="AU261"/>
  <c r="AV261"/>
  <c r="AY261"/>
  <c r="BG261"/>
  <c r="AX261"/>
  <c r="BH261"/>
  <c r="BJ261"/>
  <c r="BI261"/>
  <c r="BK261"/>
  <c r="BC261"/>
  <c r="BD261"/>
  <c r="BL261"/>
  <c r="K262"/>
  <c r="L262"/>
  <c r="M262"/>
  <c r="D262"/>
  <c r="N262"/>
  <c r="O262"/>
  <c r="P262"/>
  <c r="H262"/>
  <c r="Q262"/>
  <c r="R262"/>
  <c r="S262"/>
  <c r="T262"/>
  <c r="U262"/>
  <c r="V262"/>
  <c r="Z262"/>
  <c r="AC262"/>
  <c r="AD262"/>
  <c r="AE262"/>
  <c r="AF262"/>
  <c r="AG262"/>
  <c r="AH262"/>
  <c r="AI262"/>
  <c r="AJ262"/>
  <c r="AK262"/>
  <c r="AL262"/>
  <c r="AM262"/>
  <c r="BF262"/>
  <c r="AU262"/>
  <c r="AV262"/>
  <c r="AY262"/>
  <c r="BG262"/>
  <c r="AX262"/>
  <c r="BH262"/>
  <c r="BJ262"/>
  <c r="BI262"/>
  <c r="BK262"/>
  <c r="BC262"/>
  <c r="BD262"/>
  <c r="BL262"/>
  <c r="K263"/>
  <c r="L263"/>
  <c r="M263"/>
  <c r="D263"/>
  <c r="N263"/>
  <c r="O263"/>
  <c r="P263"/>
  <c r="H263"/>
  <c r="Q263"/>
  <c r="R263"/>
  <c r="S263"/>
  <c r="T263"/>
  <c r="U263"/>
  <c r="V263"/>
  <c r="Z263"/>
  <c r="AC263"/>
  <c r="AD263"/>
  <c r="AE263"/>
  <c r="AF263"/>
  <c r="AG263"/>
  <c r="AH263"/>
  <c r="AI263"/>
  <c r="AJ263"/>
  <c r="AK263"/>
  <c r="AL263"/>
  <c r="AM263"/>
  <c r="BF263"/>
  <c r="AU263"/>
  <c r="AV263"/>
  <c r="AY263"/>
  <c r="BG263"/>
  <c r="AX263"/>
  <c r="BH263"/>
  <c r="BJ263"/>
  <c r="BI263"/>
  <c r="BK263"/>
  <c r="BC263"/>
  <c r="BD263"/>
  <c r="BL263"/>
  <c r="K264"/>
  <c r="L264"/>
  <c r="M264"/>
  <c r="D264"/>
  <c r="N264"/>
  <c r="O264"/>
  <c r="P264"/>
  <c r="H264"/>
  <c r="Q264"/>
  <c r="R264"/>
  <c r="S264"/>
  <c r="T264"/>
  <c r="U264"/>
  <c r="V264"/>
  <c r="Z264"/>
  <c r="AC264"/>
  <c r="AD264"/>
  <c r="AE264"/>
  <c r="AF264"/>
  <c r="AG264"/>
  <c r="AH264"/>
  <c r="AI264"/>
  <c r="AJ264"/>
  <c r="AK264"/>
  <c r="AL264"/>
  <c r="AM264"/>
  <c r="BF264"/>
  <c r="AU264"/>
  <c r="AV264"/>
  <c r="AY264"/>
  <c r="BG264"/>
  <c r="AX264"/>
  <c r="BH264"/>
  <c r="BJ264"/>
  <c r="BI264"/>
  <c r="BK264"/>
  <c r="BC264"/>
  <c r="BD264"/>
  <c r="BL264"/>
  <c r="K265"/>
  <c r="L265"/>
  <c r="M265"/>
  <c r="D265"/>
  <c r="N265"/>
  <c r="O265"/>
  <c r="P265"/>
  <c r="H265"/>
  <c r="Q265"/>
  <c r="R265"/>
  <c r="S265"/>
  <c r="T265"/>
  <c r="U265"/>
  <c r="V265"/>
  <c r="Z265"/>
  <c r="AC265"/>
  <c r="AD265"/>
  <c r="AE265"/>
  <c r="AF265"/>
  <c r="AG265"/>
  <c r="AH265"/>
  <c r="AI265"/>
  <c r="AJ265"/>
  <c r="AK265"/>
  <c r="AL265"/>
  <c r="AM265"/>
  <c r="BF265"/>
  <c r="AU265"/>
  <c r="AV265"/>
  <c r="AY265"/>
  <c r="BG265"/>
  <c r="AX265"/>
  <c r="BH265"/>
  <c r="BJ265"/>
  <c r="BI265"/>
  <c r="BK265"/>
  <c r="BC265"/>
  <c r="BD265"/>
  <c r="BL265"/>
  <c r="K266"/>
  <c r="L266"/>
  <c r="M266"/>
  <c r="D266"/>
  <c r="N266"/>
  <c r="O266"/>
  <c r="P266"/>
  <c r="H266"/>
  <c r="Q266"/>
  <c r="R266"/>
  <c r="S266"/>
  <c r="T266"/>
  <c r="U266"/>
  <c r="V266"/>
  <c r="Z266"/>
  <c r="AC266"/>
  <c r="AD266"/>
  <c r="AE266"/>
  <c r="AF266"/>
  <c r="AI266"/>
  <c r="AG266"/>
  <c r="AH266"/>
  <c r="AJ266"/>
  <c r="AK266"/>
  <c r="AL266"/>
  <c r="AM266"/>
  <c r="BF266"/>
  <c r="AU266"/>
  <c r="AV266"/>
  <c r="AY266"/>
  <c r="BG266"/>
  <c r="AX266"/>
  <c r="BH266"/>
  <c r="BJ266"/>
  <c r="BI266"/>
  <c r="BK266"/>
  <c r="BC266"/>
  <c r="BD266"/>
  <c r="BL266"/>
  <c r="K267"/>
  <c r="L267"/>
  <c r="M267"/>
  <c r="D267"/>
  <c r="N267"/>
  <c r="O267"/>
  <c r="P267"/>
  <c r="H267"/>
  <c r="Q267"/>
  <c r="R267"/>
  <c r="S267"/>
  <c r="T267"/>
  <c r="U267"/>
  <c r="V267"/>
  <c r="Z267"/>
  <c r="AC267"/>
  <c r="AD267"/>
  <c r="AE267"/>
  <c r="AF267"/>
  <c r="AI267"/>
  <c r="AG267"/>
  <c r="AH267"/>
  <c r="AJ267"/>
  <c r="AK267"/>
  <c r="AL267"/>
  <c r="AM267"/>
  <c r="BF267"/>
  <c r="AU267"/>
  <c r="AV267"/>
  <c r="AY267"/>
  <c r="BG267"/>
  <c r="AX267"/>
  <c r="BH267"/>
  <c r="BJ267"/>
  <c r="BI267"/>
  <c r="BK267"/>
  <c r="BC267"/>
  <c r="BD267"/>
  <c r="BL267"/>
  <c r="K268"/>
  <c r="L268"/>
  <c r="M268"/>
  <c r="D268"/>
  <c r="N268"/>
  <c r="O268"/>
  <c r="P268"/>
  <c r="H268"/>
  <c r="Q268"/>
  <c r="R268"/>
  <c r="S268"/>
  <c r="T268"/>
  <c r="U268"/>
  <c r="V268"/>
  <c r="Z268"/>
  <c r="AC268"/>
  <c r="AD268"/>
  <c r="AE268"/>
  <c r="AF268"/>
  <c r="AG268"/>
  <c r="AH268"/>
  <c r="AI268"/>
  <c r="AJ268"/>
  <c r="AK268"/>
  <c r="AL268"/>
  <c r="AM268"/>
  <c r="BF268"/>
  <c r="AU268"/>
  <c r="AV268"/>
  <c r="AY268"/>
  <c r="BG268"/>
  <c r="AX268"/>
  <c r="BH268"/>
  <c r="BJ268"/>
  <c r="BI268"/>
  <c r="BK268"/>
  <c r="BC268"/>
  <c r="BD268"/>
  <c r="BL268"/>
  <c r="K269"/>
  <c r="L269"/>
  <c r="M269"/>
  <c r="D269"/>
  <c r="N269"/>
  <c r="O269"/>
  <c r="P269"/>
  <c r="H269"/>
  <c r="Q269"/>
  <c r="R269"/>
  <c r="S269"/>
  <c r="T269"/>
  <c r="U269"/>
  <c r="V269"/>
  <c r="Z269"/>
  <c r="AC269"/>
  <c r="AD269"/>
  <c r="AE269"/>
  <c r="AF269"/>
  <c r="AG269"/>
  <c r="AH269"/>
  <c r="AI269"/>
  <c r="AJ269"/>
  <c r="AK269"/>
  <c r="AL269"/>
  <c r="AM269"/>
  <c r="BF269"/>
  <c r="AU269"/>
  <c r="AV269"/>
  <c r="AY269"/>
  <c r="BG269"/>
  <c r="AX269"/>
  <c r="BH269"/>
  <c r="BJ269"/>
  <c r="BI269"/>
  <c r="BK269"/>
  <c r="BC269"/>
  <c r="BD269"/>
  <c r="BL269"/>
  <c r="K270"/>
  <c r="L270"/>
  <c r="M270"/>
  <c r="D270"/>
  <c r="N270"/>
  <c r="O270"/>
  <c r="P270"/>
  <c r="R270"/>
  <c r="H270"/>
  <c r="Q270"/>
  <c r="S270"/>
  <c r="T270"/>
  <c r="U270"/>
  <c r="V270"/>
  <c r="Z270"/>
  <c r="AC270"/>
  <c r="AD270"/>
  <c r="AE270"/>
  <c r="AF270"/>
  <c r="AI270"/>
  <c r="AG270"/>
  <c r="AH270"/>
  <c r="AJ270"/>
  <c r="AK270"/>
  <c r="AL270"/>
  <c r="AM270"/>
  <c r="BF270"/>
  <c r="AU270"/>
  <c r="AV270"/>
  <c r="AY270"/>
  <c r="BG270"/>
  <c r="AX270"/>
  <c r="BH270"/>
  <c r="BJ270"/>
  <c r="BI270"/>
  <c r="BK270"/>
  <c r="BC270"/>
  <c r="BD270"/>
  <c r="BL270"/>
  <c r="K271"/>
  <c r="L271"/>
  <c r="M271"/>
  <c r="D271"/>
  <c r="N271"/>
  <c r="O271"/>
  <c r="P271"/>
  <c r="R271"/>
  <c r="H271"/>
  <c r="Q271"/>
  <c r="S271"/>
  <c r="T271"/>
  <c r="U271"/>
  <c r="V271"/>
  <c r="Z271"/>
  <c r="AC271"/>
  <c r="AD271"/>
  <c r="AE271"/>
  <c r="AF271"/>
  <c r="AI271"/>
  <c r="AG271"/>
  <c r="AH271"/>
  <c r="AJ271"/>
  <c r="AK271"/>
  <c r="AL271"/>
  <c r="AM271"/>
  <c r="BF271"/>
  <c r="AU271"/>
  <c r="AV271"/>
  <c r="AY271"/>
  <c r="BG271"/>
  <c r="AX271"/>
  <c r="BH271"/>
  <c r="BJ271"/>
  <c r="BI271"/>
  <c r="BK271"/>
  <c r="BC271"/>
  <c r="BD271"/>
  <c r="BL271"/>
  <c r="K272"/>
  <c r="L272"/>
  <c r="M272"/>
  <c r="D272"/>
  <c r="N272"/>
  <c r="O272"/>
  <c r="P272"/>
  <c r="R272"/>
  <c r="H272"/>
  <c r="Q272"/>
  <c r="S272"/>
  <c r="T272"/>
  <c r="U272"/>
  <c r="V272"/>
  <c r="Z272"/>
  <c r="AC272"/>
  <c r="AD272"/>
  <c r="AE272"/>
  <c r="AF272"/>
  <c r="AI272"/>
  <c r="AG272"/>
  <c r="AH272"/>
  <c r="AJ272"/>
  <c r="AK272"/>
  <c r="AL272"/>
  <c r="AM272"/>
  <c r="BF272"/>
  <c r="AU272"/>
  <c r="AV272"/>
  <c r="AY272"/>
  <c r="BG272"/>
  <c r="AX272"/>
  <c r="BH272"/>
  <c r="BJ272"/>
  <c r="BI272"/>
  <c r="BK272"/>
  <c r="BC272"/>
  <c r="BD272"/>
  <c r="BL272"/>
  <c r="K273"/>
  <c r="L273"/>
  <c r="M273"/>
  <c r="D273"/>
  <c r="N273"/>
  <c r="O273"/>
  <c r="P273"/>
  <c r="R273"/>
  <c r="H273"/>
  <c r="Q273"/>
  <c r="S273"/>
  <c r="T273"/>
  <c r="U273"/>
  <c r="V273"/>
  <c r="Z273"/>
  <c r="AC273"/>
  <c r="AD273"/>
  <c r="AE273"/>
  <c r="AF273"/>
  <c r="AI273"/>
  <c r="AG273"/>
  <c r="AH273"/>
  <c r="AJ273"/>
  <c r="AK273"/>
  <c r="AL273"/>
  <c r="AM273"/>
  <c r="BF273"/>
  <c r="AU273"/>
  <c r="AV273"/>
  <c r="AY273"/>
  <c r="BG273"/>
  <c r="AX273"/>
  <c r="BH273"/>
  <c r="BJ273"/>
  <c r="BI273"/>
  <c r="BK273"/>
  <c r="BC273"/>
  <c r="BD273"/>
  <c r="BL273"/>
  <c r="K274"/>
  <c r="L274"/>
  <c r="M274"/>
  <c r="D274"/>
  <c r="N274"/>
  <c r="O274"/>
  <c r="P274"/>
  <c r="R274"/>
  <c r="H274"/>
  <c r="Q274"/>
  <c r="S274"/>
  <c r="T274"/>
  <c r="U274"/>
  <c r="V274"/>
  <c r="Z274"/>
  <c r="AC274"/>
  <c r="AD274"/>
  <c r="AE274"/>
  <c r="AF274"/>
  <c r="AI274"/>
  <c r="AG274"/>
  <c r="AH274"/>
  <c r="AJ274"/>
  <c r="AK274"/>
  <c r="AL274"/>
  <c r="AM274"/>
  <c r="BF274"/>
  <c r="AU274"/>
  <c r="AV274"/>
  <c r="AY274"/>
  <c r="BG274"/>
  <c r="AX274"/>
  <c r="BH274"/>
  <c r="BJ274"/>
  <c r="BI274"/>
  <c r="BK274"/>
  <c r="BC274"/>
  <c r="BD274"/>
  <c r="BL274"/>
  <c r="K275"/>
  <c r="L275"/>
  <c r="M275"/>
  <c r="D275"/>
  <c r="N275"/>
  <c r="O275"/>
  <c r="P275"/>
  <c r="R275"/>
  <c r="H275"/>
  <c r="Q275"/>
  <c r="S275"/>
  <c r="T275"/>
  <c r="U275"/>
  <c r="V275"/>
  <c r="Z275"/>
  <c r="AC275"/>
  <c r="AD275"/>
  <c r="AE275"/>
  <c r="AF275"/>
  <c r="AI275"/>
  <c r="AG275"/>
  <c r="AH275"/>
  <c r="AJ275"/>
  <c r="AK275"/>
  <c r="AL275"/>
  <c r="AM275"/>
  <c r="BF275"/>
  <c r="AU275"/>
  <c r="AV275"/>
  <c r="AY275"/>
  <c r="BG275"/>
  <c r="AX275"/>
  <c r="BH275"/>
  <c r="BJ275"/>
  <c r="BI275"/>
  <c r="BK275"/>
  <c r="BC275"/>
  <c r="BD275"/>
  <c r="BL275"/>
  <c r="K276"/>
  <c r="L276"/>
  <c r="M276"/>
  <c r="D276"/>
  <c r="N276"/>
  <c r="O276"/>
  <c r="P276"/>
  <c r="R276"/>
  <c r="H276"/>
  <c r="Q276"/>
  <c r="S276"/>
  <c r="T276"/>
  <c r="U276"/>
  <c r="V276"/>
  <c r="Z276"/>
  <c r="AC276"/>
  <c r="AD276"/>
  <c r="AE276"/>
  <c r="AF276"/>
  <c r="AI276"/>
  <c r="AG276"/>
  <c r="AH276"/>
  <c r="AJ276"/>
  <c r="AK276"/>
  <c r="AL276"/>
  <c r="AM276"/>
  <c r="BF276"/>
  <c r="AU276"/>
  <c r="AV276"/>
  <c r="AY276"/>
  <c r="BG276"/>
  <c r="AX276"/>
  <c r="BH276"/>
  <c r="BJ276"/>
  <c r="BI276"/>
  <c r="BK276"/>
  <c r="BC276"/>
  <c r="BD276"/>
  <c r="BL276"/>
  <c r="K277"/>
  <c r="L277"/>
  <c r="M277"/>
  <c r="D277"/>
  <c r="N277"/>
  <c r="O277"/>
  <c r="P277"/>
  <c r="R277"/>
  <c r="H277"/>
  <c r="Q277"/>
  <c r="S277"/>
  <c r="T277"/>
  <c r="U277"/>
  <c r="V277"/>
  <c r="Z277"/>
  <c r="AC277"/>
  <c r="AD277"/>
  <c r="AE277"/>
  <c r="AF277"/>
  <c r="AI277"/>
  <c r="AG277"/>
  <c r="AH277"/>
  <c r="AJ277"/>
  <c r="AK277"/>
  <c r="AL277"/>
  <c r="AM277"/>
  <c r="BF277"/>
  <c r="AU277"/>
  <c r="AV277"/>
  <c r="AY277"/>
  <c r="BG277"/>
  <c r="AX277"/>
  <c r="BH277"/>
  <c r="BJ277"/>
  <c r="BI277"/>
  <c r="BK277"/>
  <c r="BC277"/>
  <c r="BD277"/>
  <c r="BL277"/>
  <c r="K278"/>
  <c r="L278"/>
  <c r="M278"/>
  <c r="D278"/>
  <c r="N278"/>
  <c r="O278"/>
  <c r="P278"/>
  <c r="R278"/>
  <c r="H278"/>
  <c r="Q278"/>
  <c r="S278"/>
  <c r="T278"/>
  <c r="U278"/>
  <c r="V278"/>
  <c r="Z278"/>
  <c r="AC278"/>
  <c r="AD278"/>
  <c r="AE278"/>
  <c r="AF278"/>
  <c r="AI278"/>
  <c r="AG278"/>
  <c r="AH278"/>
  <c r="AJ278"/>
  <c r="AK278"/>
  <c r="AL278"/>
  <c r="AM278"/>
  <c r="BF278"/>
  <c r="AU278"/>
  <c r="AV278"/>
  <c r="AY278"/>
  <c r="BG278"/>
  <c r="AX278"/>
  <c r="BH278"/>
  <c r="BJ278"/>
  <c r="BI278"/>
  <c r="BK278"/>
  <c r="BC278"/>
  <c r="BD278"/>
  <c r="BL278"/>
  <c r="K279"/>
  <c r="L279"/>
  <c r="M279"/>
  <c r="D279"/>
  <c r="N279"/>
  <c r="O279"/>
  <c r="P279"/>
  <c r="R279"/>
  <c r="H279"/>
  <c r="Q279"/>
  <c r="S279"/>
  <c r="T279"/>
  <c r="U279"/>
  <c r="V279"/>
  <c r="Z279"/>
  <c r="AC279"/>
  <c r="AD279"/>
  <c r="AE279"/>
  <c r="AF279"/>
  <c r="AI279"/>
  <c r="AG279"/>
  <c r="AH279"/>
  <c r="AJ279"/>
  <c r="AK279"/>
  <c r="AL279"/>
  <c r="AM279"/>
  <c r="BF279"/>
  <c r="AU279"/>
  <c r="AV279"/>
  <c r="AY279"/>
  <c r="BG279"/>
  <c r="AX279"/>
  <c r="BH279"/>
  <c r="BJ279"/>
  <c r="BI279"/>
  <c r="BK279"/>
  <c r="BC279"/>
  <c r="BD279"/>
  <c r="BL279"/>
  <c r="K280"/>
  <c r="L280"/>
  <c r="M280"/>
  <c r="N280"/>
  <c r="O280"/>
  <c r="P280"/>
  <c r="R280"/>
  <c r="H280"/>
  <c r="Q280"/>
  <c r="S280"/>
  <c r="T280"/>
  <c r="U280"/>
  <c r="V280"/>
  <c r="Z280"/>
  <c r="AC280"/>
  <c r="AD280"/>
  <c r="AE280"/>
  <c r="AF280"/>
  <c r="AI280"/>
  <c r="AG280"/>
  <c r="AH280"/>
  <c r="AJ280"/>
  <c r="AK280"/>
  <c r="AL280"/>
  <c r="AM280"/>
  <c r="BF280"/>
  <c r="AU280"/>
  <c r="AV280"/>
  <c r="AY280"/>
  <c r="BG280"/>
  <c r="AX280"/>
  <c r="BH280"/>
  <c r="BJ280"/>
  <c r="BI280"/>
  <c r="BK280"/>
  <c r="BC280"/>
  <c r="BD280"/>
  <c r="BL280"/>
  <c r="K281"/>
  <c r="L281"/>
  <c r="M281"/>
  <c r="N281"/>
  <c r="O281"/>
  <c r="P281"/>
  <c r="R281"/>
  <c r="H281"/>
  <c r="Q281"/>
  <c r="S281"/>
  <c r="T281"/>
  <c r="U281"/>
  <c r="V281"/>
  <c r="Z281"/>
  <c r="AC281"/>
  <c r="AD281"/>
  <c r="AE281"/>
  <c r="AF281"/>
  <c r="AI281"/>
  <c r="AG281"/>
  <c r="AH281"/>
  <c r="AJ281"/>
  <c r="AK281"/>
  <c r="AL281"/>
  <c r="AM281"/>
  <c r="BF281"/>
  <c r="AU281"/>
  <c r="AV281"/>
  <c r="AY281"/>
  <c r="BG281"/>
  <c r="AX281"/>
  <c r="BH281"/>
  <c r="BJ281"/>
  <c r="BI281"/>
  <c r="BK281"/>
  <c r="BC281"/>
  <c r="BD281"/>
  <c r="BL281"/>
  <c r="K284"/>
  <c r="L284"/>
  <c r="M284"/>
  <c r="D284"/>
  <c r="N284"/>
  <c r="O284"/>
  <c r="P284"/>
  <c r="R284"/>
  <c r="H284"/>
  <c r="Q284"/>
  <c r="S284"/>
  <c r="T284"/>
  <c r="U284"/>
  <c r="V284"/>
  <c r="Z284"/>
  <c r="AC284"/>
  <c r="AD284"/>
  <c r="AE284"/>
  <c r="AF284"/>
  <c r="AI284"/>
  <c r="AG284"/>
  <c r="AH284"/>
  <c r="AJ284"/>
  <c r="AK284"/>
  <c r="AL284"/>
  <c r="AM284"/>
  <c r="BF284"/>
  <c r="AU284"/>
  <c r="AV284"/>
  <c r="AY284"/>
  <c r="BG284"/>
  <c r="AX284"/>
  <c r="BH284"/>
  <c r="BJ284"/>
  <c r="BI284"/>
  <c r="BK284"/>
  <c r="BC284"/>
  <c r="BD284"/>
  <c r="BL284"/>
  <c r="K286"/>
  <c r="L286"/>
  <c r="M286"/>
  <c r="D286"/>
  <c r="N286"/>
  <c r="O286"/>
  <c r="P286"/>
  <c r="H286"/>
  <c r="Q286"/>
  <c r="R286"/>
  <c r="S286"/>
  <c r="T286"/>
  <c r="U286"/>
  <c r="V286"/>
  <c r="Z286"/>
  <c r="AC286"/>
  <c r="AD286"/>
  <c r="AE286"/>
  <c r="AF286"/>
  <c r="AI286"/>
  <c r="AG286"/>
  <c r="AH286"/>
  <c r="AJ286"/>
  <c r="AK286"/>
  <c r="AL286"/>
  <c r="AM286"/>
  <c r="BF286"/>
  <c r="AU286"/>
  <c r="AV286"/>
  <c r="AY286"/>
  <c r="BG286"/>
  <c r="AX286"/>
  <c r="BH286"/>
  <c r="BJ286"/>
  <c r="BI286"/>
  <c r="BK286"/>
  <c r="BC286"/>
  <c r="BD286"/>
  <c r="BL286"/>
  <c r="K287"/>
  <c r="L287"/>
  <c r="M287"/>
  <c r="D287"/>
  <c r="N287"/>
  <c r="O287"/>
  <c r="P287"/>
  <c r="H287"/>
  <c r="Q287"/>
  <c r="R287"/>
  <c r="S287"/>
  <c r="T287"/>
  <c r="U287"/>
  <c r="V287"/>
  <c r="Z287"/>
  <c r="AC287"/>
  <c r="AD287"/>
  <c r="AE287"/>
  <c r="AF287"/>
  <c r="AG287"/>
  <c r="AH287"/>
  <c r="AI287"/>
  <c r="AJ287"/>
  <c r="AK287"/>
  <c r="AL287"/>
  <c r="AM287"/>
  <c r="BF287"/>
  <c r="AU287"/>
  <c r="AV287"/>
  <c r="AY287"/>
  <c r="BG287"/>
  <c r="AX287"/>
  <c r="BH287"/>
  <c r="BJ287"/>
  <c r="BI287"/>
  <c r="BK287"/>
  <c r="BC287"/>
  <c r="BD287"/>
  <c r="BL287"/>
  <c r="K288"/>
  <c r="L288"/>
  <c r="M288"/>
  <c r="D288"/>
  <c r="N288"/>
  <c r="O288"/>
  <c r="P288"/>
  <c r="H288"/>
  <c r="Q288"/>
  <c r="R288"/>
  <c r="S288"/>
  <c r="T288"/>
  <c r="U288"/>
  <c r="V288"/>
  <c r="Z288"/>
  <c r="AC288"/>
  <c r="AD288"/>
  <c r="AE288"/>
  <c r="AF288"/>
  <c r="AG288"/>
  <c r="AH288"/>
  <c r="AI288"/>
  <c r="AJ288"/>
  <c r="AK288"/>
  <c r="AL288"/>
  <c r="AM288"/>
  <c r="BF288"/>
  <c r="AU288"/>
  <c r="AV288"/>
  <c r="AY288"/>
  <c r="BG288"/>
  <c r="AX288"/>
  <c r="BH288"/>
  <c r="BJ288"/>
  <c r="BI288"/>
  <c r="BK288"/>
  <c r="BC288"/>
  <c r="BD288"/>
  <c r="BL288"/>
  <c r="K289"/>
  <c r="L289"/>
  <c r="M289"/>
  <c r="D289"/>
  <c r="N289"/>
  <c r="O289"/>
  <c r="P289"/>
  <c r="R289"/>
  <c r="H289"/>
  <c r="Q289"/>
  <c r="S289"/>
  <c r="T289"/>
  <c r="U289"/>
  <c r="V289"/>
  <c r="Z289"/>
  <c r="AC289"/>
  <c r="AD289"/>
  <c r="AE289"/>
  <c r="AF289"/>
  <c r="AI289"/>
  <c r="AG289"/>
  <c r="AH289"/>
  <c r="AJ289"/>
  <c r="AK289"/>
  <c r="AL289"/>
  <c r="AM289"/>
  <c r="BF289"/>
  <c r="AU289"/>
  <c r="AV289"/>
  <c r="AY289"/>
  <c r="BG289"/>
  <c r="AX289"/>
  <c r="BH289"/>
  <c r="BJ289"/>
  <c r="BI289"/>
  <c r="BK289"/>
  <c r="BC289"/>
  <c r="BD289"/>
  <c r="BL289"/>
  <c r="K290"/>
  <c r="L290"/>
  <c r="M290"/>
  <c r="D290"/>
  <c r="N290"/>
  <c r="O290"/>
  <c r="P290"/>
  <c r="R290"/>
  <c r="H290"/>
  <c r="Q290"/>
  <c r="S290"/>
  <c r="T290"/>
  <c r="U290"/>
  <c r="V290"/>
  <c r="Z290"/>
  <c r="AC290"/>
  <c r="AD290"/>
  <c r="AE290"/>
  <c r="AF290"/>
  <c r="AI290"/>
  <c r="AG290"/>
  <c r="AH290"/>
  <c r="AJ290"/>
  <c r="AK290"/>
  <c r="AL290"/>
  <c r="AM290"/>
  <c r="BF290"/>
  <c r="AU290"/>
  <c r="AV290"/>
  <c r="AY290"/>
  <c r="BG290"/>
  <c r="AX290"/>
  <c r="BH290"/>
  <c r="BJ290"/>
  <c r="BI290"/>
  <c r="BK290"/>
  <c r="BC290"/>
  <c r="BD290"/>
  <c r="BL290"/>
  <c r="K291"/>
  <c r="L291"/>
  <c r="M291"/>
  <c r="D291"/>
  <c r="N291"/>
  <c r="O291"/>
  <c r="P291"/>
  <c r="R291"/>
  <c r="H291"/>
  <c r="Q291"/>
  <c r="S291"/>
  <c r="T291"/>
  <c r="U291"/>
  <c r="V291"/>
  <c r="Z291"/>
  <c r="AC291"/>
  <c r="AD291"/>
  <c r="AE291"/>
  <c r="AF291"/>
  <c r="AI291"/>
  <c r="AG291"/>
  <c r="AH291"/>
  <c r="AJ291"/>
  <c r="AK291"/>
  <c r="AL291"/>
  <c r="AM291"/>
  <c r="BF291"/>
  <c r="AU291"/>
  <c r="AV291"/>
  <c r="AY291"/>
  <c r="BG291"/>
  <c r="AX291"/>
  <c r="BH291"/>
  <c r="BJ291"/>
  <c r="BI291"/>
  <c r="BK291"/>
  <c r="BC291"/>
  <c r="BD291"/>
  <c r="BL291"/>
  <c r="K292"/>
  <c r="L292"/>
  <c r="M292"/>
  <c r="D292"/>
  <c r="N292"/>
  <c r="O292"/>
  <c r="P292"/>
  <c r="R292"/>
  <c r="H292"/>
  <c r="Q292"/>
  <c r="S292"/>
  <c r="T292"/>
  <c r="U292"/>
  <c r="V292"/>
  <c r="Z292"/>
  <c r="AC292"/>
  <c r="AD292"/>
  <c r="AE292"/>
  <c r="AF292"/>
  <c r="AG292"/>
  <c r="AH292"/>
  <c r="AI292"/>
  <c r="AJ292"/>
  <c r="AK292"/>
  <c r="AL292"/>
  <c r="AM292"/>
  <c r="BF292"/>
  <c r="AU292"/>
  <c r="AV292"/>
  <c r="AY292"/>
  <c r="BG292"/>
  <c r="AX292"/>
  <c r="BH292"/>
  <c r="BJ292"/>
  <c r="BI292"/>
  <c r="BK292"/>
  <c r="BC292"/>
  <c r="BD292"/>
  <c r="BL292"/>
  <c r="K294"/>
  <c r="L294"/>
  <c r="M294"/>
  <c r="D294"/>
  <c r="N294"/>
  <c r="O294"/>
  <c r="P294"/>
  <c r="H294"/>
  <c r="Q294"/>
  <c r="R294"/>
  <c r="S294"/>
  <c r="T294"/>
  <c r="U294"/>
  <c r="V294"/>
  <c r="Z294"/>
  <c r="AC294"/>
  <c r="AD294"/>
  <c r="AE294"/>
  <c r="AF294"/>
  <c r="AG294"/>
  <c r="AH294"/>
  <c r="AI294"/>
  <c r="AJ294"/>
  <c r="AK294"/>
  <c r="AL294"/>
  <c r="AM294"/>
  <c r="BF294"/>
  <c r="AU294"/>
  <c r="AV294"/>
  <c r="AY294"/>
  <c r="BG294"/>
  <c r="AX294"/>
  <c r="BH294"/>
  <c r="BJ294"/>
  <c r="BI294"/>
  <c r="BK294"/>
  <c r="BC294"/>
  <c r="BD294"/>
  <c r="BL294"/>
  <c r="K296"/>
  <c r="L296"/>
  <c r="M296"/>
  <c r="D296"/>
  <c r="N296"/>
  <c r="O296"/>
  <c r="P296"/>
  <c r="H296"/>
  <c r="Q296"/>
  <c r="R296"/>
  <c r="S296"/>
  <c r="T296"/>
  <c r="U296"/>
  <c r="V296"/>
  <c r="Z296"/>
  <c r="AC296"/>
  <c r="AD296"/>
  <c r="AE296"/>
  <c r="AF296"/>
  <c r="AG296"/>
  <c r="AH296"/>
  <c r="AI296"/>
  <c r="AJ296"/>
  <c r="AK296"/>
  <c r="AL296"/>
  <c r="AM296"/>
  <c r="BF296"/>
  <c r="AU296"/>
  <c r="AV296"/>
  <c r="AY296"/>
  <c r="BG296"/>
  <c r="AX296"/>
  <c r="BH296"/>
  <c r="BJ296"/>
  <c r="BI296"/>
  <c r="BK296"/>
  <c r="BC296"/>
  <c r="BD296"/>
  <c r="BL296"/>
  <c r="K297"/>
  <c r="L297"/>
  <c r="M297"/>
  <c r="D297"/>
  <c r="N297"/>
  <c r="O297"/>
  <c r="P297"/>
  <c r="R297"/>
  <c r="H297"/>
  <c r="Q297"/>
  <c r="S297"/>
  <c r="T297"/>
  <c r="U297"/>
  <c r="V297"/>
  <c r="Z297"/>
  <c r="AC297"/>
  <c r="AD297"/>
  <c r="AE297"/>
  <c r="AF297"/>
  <c r="AI297"/>
  <c r="AG297"/>
  <c r="AH297"/>
  <c r="AJ297"/>
  <c r="AK297"/>
  <c r="AL297"/>
  <c r="AM297"/>
  <c r="BF297"/>
  <c r="AU297"/>
  <c r="AV297"/>
  <c r="AY297"/>
  <c r="BG297"/>
  <c r="AX297"/>
  <c r="BH297"/>
  <c r="BJ297"/>
  <c r="BI297"/>
  <c r="BK297"/>
  <c r="BC297"/>
  <c r="BD297"/>
  <c r="BL297"/>
  <c r="K298"/>
  <c r="L298"/>
  <c r="M298"/>
  <c r="D298"/>
  <c r="N298"/>
  <c r="O298"/>
  <c r="P298"/>
  <c r="R298"/>
  <c r="H298"/>
  <c r="Q298"/>
  <c r="S298"/>
  <c r="T298"/>
  <c r="U298"/>
  <c r="V298"/>
  <c r="Z298"/>
  <c r="AC298"/>
  <c r="AD298"/>
  <c r="AE298"/>
  <c r="AF298"/>
  <c r="AI298"/>
  <c r="AG298"/>
  <c r="AH298"/>
  <c r="AJ298"/>
  <c r="AK298"/>
  <c r="AL298"/>
  <c r="AM298"/>
  <c r="BF298"/>
  <c r="AU298"/>
  <c r="AV298"/>
  <c r="AY298"/>
  <c r="BG298"/>
  <c r="AX298"/>
  <c r="BH298"/>
  <c r="BJ298"/>
  <c r="BI298"/>
  <c r="BK298"/>
  <c r="BC298"/>
  <c r="BD298"/>
  <c r="BL298"/>
  <c r="K300"/>
  <c r="L300"/>
  <c r="M300"/>
  <c r="D300"/>
  <c r="N300"/>
  <c r="O300"/>
  <c r="P300"/>
  <c r="H300"/>
  <c r="Q300"/>
  <c r="R300"/>
  <c r="S300"/>
  <c r="T300"/>
  <c r="U300"/>
  <c r="V300"/>
  <c r="Z300"/>
  <c r="AC300"/>
  <c r="AD300"/>
  <c r="AE300"/>
  <c r="AF300"/>
  <c r="AG300"/>
  <c r="AH300"/>
  <c r="AI300"/>
  <c r="AJ300"/>
  <c r="AK300"/>
  <c r="AL300"/>
  <c r="AM300"/>
  <c r="BF300"/>
  <c r="AU300"/>
  <c r="AV300"/>
  <c r="AY300"/>
  <c r="BG300"/>
  <c r="AX300"/>
  <c r="BH300"/>
  <c r="BJ300"/>
  <c r="BI300"/>
  <c r="BK300"/>
  <c r="BC300"/>
  <c r="BD300"/>
  <c r="BL300"/>
  <c r="K301"/>
  <c r="L301"/>
  <c r="M301"/>
  <c r="D301"/>
  <c r="N301"/>
  <c r="O301"/>
  <c r="P301"/>
  <c r="R301"/>
  <c r="H301"/>
  <c r="Q301"/>
  <c r="S301"/>
  <c r="T301"/>
  <c r="U301"/>
  <c r="V301"/>
  <c r="Z301"/>
  <c r="AC301"/>
  <c r="AD301"/>
  <c r="AE301"/>
  <c r="AF301"/>
  <c r="AI301"/>
  <c r="AG301"/>
  <c r="AH301"/>
  <c r="AJ301"/>
  <c r="AK301"/>
  <c r="AL301"/>
  <c r="AM301"/>
  <c r="BF301"/>
  <c r="AU301"/>
  <c r="AV301"/>
  <c r="AY301"/>
  <c r="BG301"/>
  <c r="AX301"/>
  <c r="BH301"/>
  <c r="BJ301"/>
  <c r="BI301"/>
  <c r="BK301"/>
  <c r="BC301"/>
  <c r="BD301"/>
  <c r="BL301"/>
  <c r="K302"/>
  <c r="L302"/>
  <c r="M302"/>
  <c r="D302"/>
  <c r="N302"/>
  <c r="O302"/>
  <c r="P302"/>
  <c r="R302"/>
  <c r="H302"/>
  <c r="Q302"/>
  <c r="S302"/>
  <c r="T302"/>
  <c r="U302"/>
  <c r="V302"/>
  <c r="Z302"/>
  <c r="AC302"/>
  <c r="AD302"/>
  <c r="AE302"/>
  <c r="AF302"/>
  <c r="AI302"/>
  <c r="AG302"/>
  <c r="AH302"/>
  <c r="AJ302"/>
  <c r="AK302"/>
  <c r="AL302"/>
  <c r="AM302"/>
  <c r="BF302"/>
  <c r="AU302"/>
  <c r="AV302"/>
  <c r="AY302"/>
  <c r="BG302"/>
  <c r="AX302"/>
  <c r="BH302"/>
  <c r="BJ302"/>
  <c r="BI302"/>
  <c r="BK302"/>
  <c r="BC302"/>
  <c r="BD302"/>
  <c r="BL302"/>
  <c r="K303"/>
  <c r="L303"/>
  <c r="M303"/>
  <c r="D303"/>
  <c r="N303"/>
  <c r="O303"/>
  <c r="P303"/>
  <c r="R303"/>
  <c r="H303"/>
  <c r="Q303"/>
  <c r="S303"/>
  <c r="T303"/>
  <c r="U303"/>
  <c r="V303"/>
  <c r="Z303"/>
  <c r="AC303"/>
  <c r="AD303"/>
  <c r="AE303"/>
  <c r="AF303"/>
  <c r="AI303"/>
  <c r="AG303"/>
  <c r="AH303"/>
  <c r="AJ303"/>
  <c r="AK303"/>
  <c r="AL303"/>
  <c r="AM303"/>
  <c r="BF303"/>
  <c r="AU303"/>
  <c r="AV303"/>
  <c r="AY303"/>
  <c r="BG303"/>
  <c r="AX303"/>
  <c r="BH303"/>
  <c r="BJ303"/>
  <c r="BI303"/>
  <c r="BK303"/>
  <c r="BC303"/>
  <c r="BD303"/>
  <c r="BL303"/>
  <c r="K304"/>
  <c r="L304"/>
  <c r="M304"/>
  <c r="D304"/>
  <c r="N304"/>
  <c r="O304"/>
  <c r="P304"/>
  <c r="R304"/>
  <c r="H304"/>
  <c r="Q304"/>
  <c r="S304"/>
  <c r="T304"/>
  <c r="U304"/>
  <c r="V304"/>
  <c r="Z304"/>
  <c r="AC304"/>
  <c r="AD304"/>
  <c r="AE304"/>
  <c r="AF304"/>
  <c r="AI304"/>
  <c r="AG304"/>
  <c r="AH304"/>
  <c r="AJ304"/>
  <c r="AK304"/>
  <c r="AL304"/>
  <c r="AM304"/>
  <c r="BF304"/>
  <c r="AU304"/>
  <c r="AV304"/>
  <c r="AY304"/>
  <c r="BG304"/>
  <c r="AX304"/>
  <c r="BH304"/>
  <c r="BJ304"/>
  <c r="BI304"/>
  <c r="BK304"/>
  <c r="BC304"/>
  <c r="BD304"/>
  <c r="BL304"/>
  <c r="K305"/>
  <c r="L305"/>
  <c r="M305"/>
  <c r="D305"/>
  <c r="N305"/>
  <c r="O305"/>
  <c r="P305"/>
  <c r="R305"/>
  <c r="H305"/>
  <c r="Q305"/>
  <c r="S305"/>
  <c r="T305"/>
  <c r="U305"/>
  <c r="V305"/>
  <c r="Z305"/>
  <c r="AC305"/>
  <c r="AD305"/>
  <c r="AE305"/>
  <c r="AF305"/>
  <c r="AI305"/>
  <c r="AG305"/>
  <c r="AH305"/>
  <c r="AJ305"/>
  <c r="AK305"/>
  <c r="AL305"/>
  <c r="AM305"/>
  <c r="BF305"/>
  <c r="AU305"/>
  <c r="AV305"/>
  <c r="AY305"/>
  <c r="BG305"/>
  <c r="AX305"/>
  <c r="BH305"/>
  <c r="BJ305"/>
  <c r="BI305"/>
  <c r="BK305"/>
  <c r="BC305"/>
  <c r="BD305"/>
  <c r="BL305"/>
  <c r="K306"/>
  <c r="L306"/>
  <c r="M306"/>
  <c r="D306"/>
  <c r="N306"/>
  <c r="O306"/>
  <c r="P306"/>
  <c r="R306"/>
  <c r="H306"/>
  <c r="Q306"/>
  <c r="S306"/>
  <c r="T306"/>
  <c r="U306"/>
  <c r="V306"/>
  <c r="Z306"/>
  <c r="AC306"/>
  <c r="AD306"/>
  <c r="AE306"/>
  <c r="AF306"/>
  <c r="AI306"/>
  <c r="AG306"/>
  <c r="AH306"/>
  <c r="AJ306"/>
  <c r="AK306"/>
  <c r="AL306"/>
  <c r="AM306"/>
  <c r="BF306"/>
  <c r="AU306"/>
  <c r="AV306"/>
  <c r="AY306"/>
  <c r="BG306"/>
  <c r="AX306"/>
  <c r="BH306"/>
  <c r="BJ306"/>
  <c r="BI306"/>
  <c r="BK306"/>
  <c r="BC306"/>
  <c r="BD306"/>
  <c r="BL306"/>
  <c r="K307"/>
  <c r="L307"/>
  <c r="M307"/>
  <c r="D307"/>
  <c r="N307"/>
  <c r="O307"/>
  <c r="P307"/>
  <c r="R307"/>
  <c r="H307"/>
  <c r="Q307"/>
  <c r="S307"/>
  <c r="T307"/>
  <c r="U307"/>
  <c r="V307"/>
  <c r="Z307"/>
  <c r="AC307"/>
  <c r="AD307"/>
  <c r="AE307"/>
  <c r="AF307"/>
  <c r="AI307"/>
  <c r="AG307"/>
  <c r="AH307"/>
  <c r="AJ307"/>
  <c r="AK307"/>
  <c r="AL307"/>
  <c r="AM307"/>
  <c r="BF307"/>
  <c r="AU307"/>
  <c r="AV307"/>
  <c r="AY307"/>
  <c r="BG307"/>
  <c r="AX307"/>
  <c r="BH307"/>
  <c r="BJ307"/>
  <c r="BI307"/>
  <c r="BK307"/>
  <c r="BC307"/>
  <c r="BD307"/>
  <c r="BL307"/>
  <c r="K308"/>
  <c r="L308"/>
  <c r="M308"/>
  <c r="D308"/>
  <c r="N308"/>
  <c r="O308"/>
  <c r="P308"/>
  <c r="R308"/>
  <c r="H308"/>
  <c r="Q308"/>
  <c r="S308"/>
  <c r="T308"/>
  <c r="U308"/>
  <c r="V308"/>
  <c r="Z308"/>
  <c r="AC308"/>
  <c r="AD308"/>
  <c r="AE308"/>
  <c r="AF308"/>
  <c r="AI308"/>
  <c r="AG308"/>
  <c r="AH308"/>
  <c r="AJ308"/>
  <c r="AK308"/>
  <c r="AL308"/>
  <c r="AM308"/>
  <c r="BF308"/>
  <c r="AU308"/>
  <c r="AV308"/>
  <c r="AY308"/>
  <c r="BG308"/>
  <c r="AX308"/>
  <c r="BH308"/>
  <c r="BJ308"/>
  <c r="BI308"/>
  <c r="BK308"/>
  <c r="BC308"/>
  <c r="BD308"/>
  <c r="BL308"/>
  <c r="K310"/>
  <c r="L310"/>
  <c r="M310"/>
  <c r="D310"/>
  <c r="N310"/>
  <c r="O310"/>
  <c r="P310"/>
  <c r="R310"/>
  <c r="H310"/>
  <c r="Q310"/>
  <c r="S310"/>
  <c r="T310"/>
  <c r="U310"/>
  <c r="V310"/>
  <c r="Z310"/>
  <c r="AC310"/>
  <c r="AD310"/>
  <c r="AE310"/>
  <c r="AF310"/>
  <c r="AI310"/>
  <c r="AG310"/>
  <c r="AH310"/>
  <c r="AJ310"/>
  <c r="AK310"/>
  <c r="AL310"/>
  <c r="AM310"/>
  <c r="BF310"/>
  <c r="AU310"/>
  <c r="AV310"/>
  <c r="AY310"/>
  <c r="BG310"/>
  <c r="AX310"/>
  <c r="BH310"/>
  <c r="BJ310"/>
  <c r="BI310"/>
  <c r="BK310"/>
  <c r="BC310"/>
  <c r="BD310"/>
  <c r="BL310"/>
  <c r="K312"/>
  <c r="L312"/>
  <c r="M312"/>
  <c r="D312"/>
  <c r="N312"/>
  <c r="O312"/>
  <c r="P312"/>
  <c r="H312"/>
  <c r="Q312"/>
  <c r="R312"/>
  <c r="S312"/>
  <c r="T312"/>
  <c r="U312"/>
  <c r="V312"/>
  <c r="Z312"/>
  <c r="AC312"/>
  <c r="AD312"/>
  <c r="AE312"/>
  <c r="AF312"/>
  <c r="AG312"/>
  <c r="AH312"/>
  <c r="AI312"/>
  <c r="AJ312"/>
  <c r="AK312"/>
  <c r="AL312"/>
  <c r="AM312"/>
  <c r="BF312"/>
  <c r="AU312"/>
  <c r="AV312"/>
  <c r="AY312"/>
  <c r="BG312"/>
  <c r="AX312"/>
  <c r="BH312"/>
  <c r="BJ312"/>
  <c r="BI312"/>
  <c r="BK312"/>
  <c r="BC312"/>
  <c r="BD312"/>
  <c r="BL312"/>
  <c r="K313"/>
  <c r="L313"/>
  <c r="M313"/>
  <c r="D313"/>
  <c r="N313"/>
  <c r="O313"/>
  <c r="P313"/>
  <c r="H313"/>
  <c r="Q313"/>
  <c r="R313"/>
  <c r="S313"/>
  <c r="T313"/>
  <c r="U313"/>
  <c r="V313"/>
  <c r="Z313"/>
  <c r="AC313"/>
  <c r="AD313"/>
  <c r="AE313"/>
  <c r="AF313"/>
  <c r="AG313"/>
  <c r="AH313"/>
  <c r="AI313"/>
  <c r="AJ313"/>
  <c r="AK313"/>
  <c r="AL313"/>
  <c r="AM313"/>
  <c r="BF313"/>
  <c r="AU313"/>
  <c r="AV313"/>
  <c r="AY313"/>
  <c r="BG313"/>
  <c r="AX313"/>
  <c r="BH313"/>
  <c r="BJ313"/>
  <c r="BI313"/>
  <c r="BK313"/>
  <c r="BC313"/>
  <c r="BD313"/>
  <c r="BL313"/>
  <c r="K314"/>
  <c r="L314"/>
  <c r="M314"/>
  <c r="D314"/>
  <c r="N314"/>
  <c r="O314"/>
  <c r="P314"/>
  <c r="H314"/>
  <c r="Q314"/>
  <c r="R314"/>
  <c r="S314"/>
  <c r="T314"/>
  <c r="U314"/>
  <c r="V314"/>
  <c r="Z314"/>
  <c r="AC314"/>
  <c r="AD314"/>
  <c r="AE314"/>
  <c r="AF314"/>
  <c r="AI314"/>
  <c r="AG314"/>
  <c r="AH314"/>
  <c r="AJ314"/>
  <c r="AK314"/>
  <c r="AL314"/>
  <c r="AM314"/>
  <c r="BF314"/>
  <c r="AU314"/>
  <c r="AV314"/>
  <c r="AY314"/>
  <c r="BG314"/>
  <c r="AX314"/>
  <c r="BH314"/>
  <c r="BJ314"/>
  <c r="BI314"/>
  <c r="BK314"/>
  <c r="BC314"/>
  <c r="BD314"/>
  <c r="BL314"/>
  <c r="K315"/>
  <c r="L315"/>
  <c r="M315"/>
  <c r="D315"/>
  <c r="N315"/>
  <c r="O315"/>
  <c r="P315"/>
  <c r="R315"/>
  <c r="H315"/>
  <c r="Q315"/>
  <c r="S315"/>
  <c r="T315"/>
  <c r="U315"/>
  <c r="V315"/>
  <c r="Z315"/>
  <c r="AC315"/>
  <c r="AD315"/>
  <c r="AE315"/>
  <c r="AF315"/>
  <c r="AI315"/>
  <c r="AG315"/>
  <c r="AH315"/>
  <c r="AJ315"/>
  <c r="AK315"/>
  <c r="AL315"/>
  <c r="AM315"/>
  <c r="BF315"/>
  <c r="AU315"/>
  <c r="AV315"/>
  <c r="AY315"/>
  <c r="BG315"/>
  <c r="AX315"/>
  <c r="BH315"/>
  <c r="BJ315"/>
  <c r="BI315"/>
  <c r="BK315"/>
  <c r="BC315"/>
  <c r="BD315"/>
  <c r="BL315"/>
  <c r="K316"/>
  <c r="L316"/>
  <c r="M316"/>
  <c r="D316"/>
  <c r="N316"/>
  <c r="O316"/>
  <c r="P316"/>
  <c r="R316"/>
  <c r="H316"/>
  <c r="Q316"/>
  <c r="S316"/>
  <c r="T316"/>
  <c r="U316"/>
  <c r="V316"/>
  <c r="Z316"/>
  <c r="AC316"/>
  <c r="AD316"/>
  <c r="AE316"/>
  <c r="AF316"/>
  <c r="AI316"/>
  <c r="AG316"/>
  <c r="AH316"/>
  <c r="AJ316"/>
  <c r="AK316"/>
  <c r="AL316"/>
  <c r="AM316"/>
  <c r="BF316"/>
  <c r="AU316"/>
  <c r="AV316"/>
  <c r="AY316"/>
  <c r="BG316"/>
  <c r="AX316"/>
  <c r="BH316"/>
  <c r="BJ316"/>
  <c r="BI316"/>
  <c r="BK316"/>
  <c r="BC316"/>
  <c r="BD316"/>
  <c r="BL316"/>
  <c r="K317"/>
  <c r="L317"/>
  <c r="M317"/>
  <c r="D317"/>
  <c r="N317"/>
  <c r="O317"/>
  <c r="P317"/>
  <c r="R317"/>
  <c r="H317"/>
  <c r="Q317"/>
  <c r="S317"/>
  <c r="T317"/>
  <c r="U317"/>
  <c r="V317"/>
  <c r="Z317"/>
  <c r="AC317"/>
  <c r="AD317"/>
  <c r="AE317"/>
  <c r="AF317"/>
  <c r="AI317"/>
  <c r="AG317"/>
  <c r="AH317"/>
  <c r="AJ317"/>
  <c r="AK317"/>
  <c r="AL317"/>
  <c r="AM317"/>
  <c r="BF317"/>
  <c r="AU317"/>
  <c r="AV317"/>
  <c r="AY317"/>
  <c r="BG317"/>
  <c r="AX317"/>
  <c r="BH317"/>
  <c r="BJ317"/>
  <c r="BI317"/>
  <c r="BK317"/>
  <c r="BC317"/>
  <c r="BD317"/>
  <c r="BL317"/>
  <c r="K318"/>
  <c r="L318"/>
  <c r="M318"/>
  <c r="D318"/>
  <c r="N318"/>
  <c r="O318"/>
  <c r="P318"/>
  <c r="H318"/>
  <c r="Q318"/>
  <c r="R318"/>
  <c r="S318"/>
  <c r="T318"/>
  <c r="U318"/>
  <c r="V318"/>
  <c r="Z318"/>
  <c r="AC318"/>
  <c r="AD318"/>
  <c r="AE318"/>
  <c r="AF318"/>
  <c r="AG318"/>
  <c r="AH318"/>
  <c r="AI318"/>
  <c r="AJ318"/>
  <c r="AK318"/>
  <c r="AL318"/>
  <c r="AM318"/>
  <c r="BF318"/>
  <c r="AU318"/>
  <c r="AV318"/>
  <c r="AY318"/>
  <c r="BG318"/>
  <c r="AX318"/>
  <c r="BH318"/>
  <c r="BJ318"/>
  <c r="BI318"/>
  <c r="BK318"/>
  <c r="BC318"/>
  <c r="BD318"/>
  <c r="BL318"/>
  <c r="K319"/>
  <c r="L319"/>
  <c r="M319"/>
  <c r="D319"/>
  <c r="N319"/>
  <c r="O319"/>
  <c r="P319"/>
  <c r="H319"/>
  <c r="Q319"/>
  <c r="R319"/>
  <c r="S319"/>
  <c r="T319"/>
  <c r="U319"/>
  <c r="V319"/>
  <c r="Z319"/>
  <c r="AC319"/>
  <c r="AD319"/>
  <c r="AE319"/>
  <c r="AF319"/>
  <c r="AI319"/>
  <c r="AG319"/>
  <c r="AH319"/>
  <c r="AJ319"/>
  <c r="AK319"/>
  <c r="AL319"/>
  <c r="AM319"/>
  <c r="BF319"/>
  <c r="AU319"/>
  <c r="AV319"/>
  <c r="AY319"/>
  <c r="BG319"/>
  <c r="AX319"/>
  <c r="BH319"/>
  <c r="BJ319"/>
  <c r="BI319"/>
  <c r="BK319"/>
  <c r="BC319"/>
  <c r="BD319"/>
  <c r="BL319"/>
  <c r="K320"/>
  <c r="L320"/>
  <c r="M320"/>
  <c r="D320"/>
  <c r="N320"/>
  <c r="O320"/>
  <c r="P320"/>
  <c r="H320"/>
  <c r="Q320"/>
  <c r="R320"/>
  <c r="S320"/>
  <c r="T320"/>
  <c r="U320"/>
  <c r="V320"/>
  <c r="Z320"/>
  <c r="AC320"/>
  <c r="AD320"/>
  <c r="AE320"/>
  <c r="AF320"/>
  <c r="AI320"/>
  <c r="AG320"/>
  <c r="AH320"/>
  <c r="AJ320"/>
  <c r="AK320"/>
  <c r="AL320"/>
  <c r="AM320"/>
  <c r="BF320"/>
  <c r="AU320"/>
  <c r="AV320"/>
  <c r="AY320"/>
  <c r="BG320"/>
  <c r="AX320"/>
  <c r="BH320"/>
  <c r="BJ320"/>
  <c r="BI320"/>
  <c r="BK320"/>
  <c r="BC320"/>
  <c r="BD320"/>
  <c r="BL320"/>
  <c r="K321"/>
  <c r="L321"/>
  <c r="M321"/>
  <c r="D321"/>
  <c r="N321"/>
  <c r="O321"/>
  <c r="P321"/>
  <c r="H321"/>
  <c r="Q321"/>
  <c r="R321"/>
  <c r="S321"/>
  <c r="T321"/>
  <c r="U321"/>
  <c r="V321"/>
  <c r="Z321"/>
  <c r="AC321"/>
  <c r="AD321"/>
  <c r="AE321"/>
  <c r="AF321"/>
  <c r="AI321"/>
  <c r="AG321"/>
  <c r="AH321"/>
  <c r="AJ321"/>
  <c r="AK321"/>
  <c r="AL321"/>
  <c r="AM321"/>
  <c r="BF321"/>
  <c r="AU321"/>
  <c r="AV321"/>
  <c r="AY321"/>
  <c r="BG321"/>
  <c r="AX321"/>
  <c r="BH321"/>
  <c r="BJ321"/>
  <c r="BI321"/>
  <c r="BK321"/>
  <c r="BC321"/>
  <c r="BD321"/>
  <c r="BL321"/>
  <c r="K323"/>
  <c r="L323"/>
  <c r="M323"/>
  <c r="D323"/>
  <c r="N323"/>
  <c r="O323"/>
  <c r="P323"/>
  <c r="H323"/>
  <c r="Q323"/>
  <c r="R323"/>
  <c r="S323"/>
  <c r="T323"/>
  <c r="U323"/>
  <c r="V323"/>
  <c r="Z323"/>
  <c r="AC323"/>
  <c r="AD323"/>
  <c r="AE323"/>
  <c r="AF323"/>
  <c r="AG323"/>
  <c r="AH323"/>
  <c r="AI323"/>
  <c r="AJ323"/>
  <c r="AK323"/>
  <c r="AL323"/>
  <c r="AM323"/>
  <c r="BF323"/>
  <c r="AU323"/>
  <c r="AV323"/>
  <c r="AY323"/>
  <c r="BG323"/>
  <c r="AX323"/>
  <c r="BH323"/>
  <c r="BJ323"/>
  <c r="BI323"/>
  <c r="BK323"/>
  <c r="BC323"/>
  <c r="BD323"/>
  <c r="BL323"/>
  <c r="K324"/>
  <c r="L324"/>
  <c r="M324"/>
  <c r="D324"/>
  <c r="N324"/>
  <c r="O324"/>
  <c r="P324"/>
  <c r="H324"/>
  <c r="Q324"/>
  <c r="R324"/>
  <c r="S324"/>
  <c r="T324"/>
  <c r="U324"/>
  <c r="V324"/>
  <c r="Z324"/>
  <c r="AC324"/>
  <c r="AD324"/>
  <c r="AE324"/>
  <c r="AF324"/>
  <c r="AG324"/>
  <c r="AH324"/>
  <c r="AI324"/>
  <c r="AJ324"/>
  <c r="AK324"/>
  <c r="AL324"/>
  <c r="AM324"/>
  <c r="BF324"/>
  <c r="AU324"/>
  <c r="AV324"/>
  <c r="AY324"/>
  <c r="BG324"/>
  <c r="AX324"/>
  <c r="BH324"/>
  <c r="BJ324"/>
  <c r="BI324"/>
  <c r="BK324"/>
  <c r="BC324"/>
  <c r="BD324"/>
  <c r="BL324"/>
  <c r="K325"/>
  <c r="L325"/>
  <c r="M325"/>
  <c r="D325"/>
  <c r="N325"/>
  <c r="O325"/>
  <c r="P325"/>
  <c r="R325"/>
  <c r="H325"/>
  <c r="Q325"/>
  <c r="S325"/>
  <c r="T325"/>
  <c r="U325"/>
  <c r="V325"/>
  <c r="Z325"/>
  <c r="AC325"/>
  <c r="AD325"/>
  <c r="AE325"/>
  <c r="AF325"/>
  <c r="AI325"/>
  <c r="AG325"/>
  <c r="AH325"/>
  <c r="AJ325"/>
  <c r="AK325"/>
  <c r="AL325"/>
  <c r="AM325"/>
  <c r="BF325"/>
  <c r="AU325"/>
  <c r="AV325"/>
  <c r="AY325"/>
  <c r="BG325"/>
  <c r="AX325"/>
  <c r="BH325"/>
  <c r="BJ325"/>
  <c r="BI325"/>
  <c r="BK325"/>
  <c r="BC325"/>
  <c r="BD325"/>
  <c r="BL325"/>
  <c r="K326"/>
  <c r="L326"/>
  <c r="M326"/>
  <c r="D326"/>
  <c r="N326"/>
  <c r="O326"/>
  <c r="P326"/>
  <c r="R326"/>
  <c r="H326"/>
  <c r="Q326"/>
  <c r="S326"/>
  <c r="T326"/>
  <c r="U326"/>
  <c r="V326"/>
  <c r="Z326"/>
  <c r="AC326"/>
  <c r="AD326"/>
  <c r="AE326"/>
  <c r="AF326"/>
  <c r="AI326"/>
  <c r="AG326"/>
  <c r="AH326"/>
  <c r="AJ326"/>
  <c r="AK326"/>
  <c r="AL326"/>
  <c r="AM326"/>
  <c r="BF326"/>
  <c r="AU326"/>
  <c r="AV326"/>
  <c r="AY326"/>
  <c r="BG326"/>
  <c r="AX326"/>
  <c r="BH326"/>
  <c r="BJ326"/>
  <c r="BI326"/>
  <c r="BK326"/>
  <c r="BC326"/>
  <c r="BD326"/>
  <c r="BL326"/>
  <c r="K327"/>
  <c r="L327"/>
  <c r="M327"/>
  <c r="D327"/>
  <c r="N327"/>
  <c r="O327"/>
  <c r="P327"/>
  <c r="R327"/>
  <c r="H327"/>
  <c r="Q327"/>
  <c r="S327"/>
  <c r="T327"/>
  <c r="U327"/>
  <c r="V327"/>
  <c r="Z327"/>
  <c r="AC327"/>
  <c r="AD327"/>
  <c r="AE327"/>
  <c r="AF327"/>
  <c r="AI327"/>
  <c r="AG327"/>
  <c r="AH327"/>
  <c r="AJ327"/>
  <c r="AK327"/>
  <c r="AL327"/>
  <c r="AM327"/>
  <c r="BF327"/>
  <c r="AU327"/>
  <c r="AV327"/>
  <c r="AY327"/>
  <c r="BG327"/>
  <c r="AX327"/>
  <c r="BH327"/>
  <c r="BJ327"/>
  <c r="BI327"/>
  <c r="BK327"/>
  <c r="BC327"/>
  <c r="BD327"/>
  <c r="BL327"/>
  <c r="K328"/>
  <c r="L328"/>
  <c r="M328"/>
  <c r="D328"/>
  <c r="N328"/>
  <c r="O328"/>
  <c r="P328"/>
  <c r="R328"/>
  <c r="H328"/>
  <c r="Q328"/>
  <c r="S328"/>
  <c r="T328"/>
  <c r="U328"/>
  <c r="V328"/>
  <c r="Z328"/>
  <c r="AC328"/>
  <c r="AD328"/>
  <c r="AE328"/>
  <c r="AF328"/>
  <c r="AI328"/>
  <c r="AG328"/>
  <c r="AH328"/>
  <c r="AJ328"/>
  <c r="AK328"/>
  <c r="AL328"/>
  <c r="AM328"/>
  <c r="BF328"/>
  <c r="AU328"/>
  <c r="AV328"/>
  <c r="AY328"/>
  <c r="BG328"/>
  <c r="AX328"/>
  <c r="BH328"/>
  <c r="BJ328"/>
  <c r="BI328"/>
  <c r="BK328"/>
  <c r="BC328"/>
  <c r="BD328"/>
  <c r="BL328"/>
  <c r="K329"/>
  <c r="L329"/>
  <c r="M329"/>
  <c r="D329"/>
  <c r="N329"/>
  <c r="O329"/>
  <c r="P329"/>
  <c r="R329"/>
  <c r="H329"/>
  <c r="Q329"/>
  <c r="S329"/>
  <c r="T329"/>
  <c r="U329"/>
  <c r="V329"/>
  <c r="Z329"/>
  <c r="AC329"/>
  <c r="AD329"/>
  <c r="AE329"/>
  <c r="AF329"/>
  <c r="AI329"/>
  <c r="AG329"/>
  <c r="AH329"/>
  <c r="AJ329"/>
  <c r="AK329"/>
  <c r="AL329"/>
  <c r="AM329"/>
  <c r="BF329"/>
  <c r="AU329"/>
  <c r="AV329"/>
  <c r="AY329"/>
  <c r="BG329"/>
  <c r="AX329"/>
  <c r="BH329"/>
  <c r="BJ329"/>
  <c r="BI329"/>
  <c r="BK329"/>
  <c r="BC329"/>
  <c r="BD329"/>
  <c r="BL329"/>
  <c r="K330"/>
  <c r="L330"/>
  <c r="M330"/>
  <c r="D330"/>
  <c r="N330"/>
  <c r="O330"/>
  <c r="P330"/>
  <c r="R330"/>
  <c r="H330"/>
  <c r="Q330"/>
  <c r="S330"/>
  <c r="T330"/>
  <c r="U330"/>
  <c r="V330"/>
  <c r="Z330"/>
  <c r="AC330"/>
  <c r="AD330"/>
  <c r="AE330"/>
  <c r="AF330"/>
  <c r="AI330"/>
  <c r="AG330"/>
  <c r="AH330"/>
  <c r="AJ330"/>
  <c r="AK330"/>
  <c r="AL330"/>
  <c r="AM330"/>
  <c r="BF330"/>
  <c r="AU330"/>
  <c r="AV330"/>
  <c r="AY330"/>
  <c r="BG330"/>
  <c r="AX330"/>
  <c r="BH330"/>
  <c r="BJ330"/>
  <c r="BI330"/>
  <c r="BK330"/>
  <c r="BC330"/>
  <c r="BD330"/>
  <c r="BL330"/>
  <c r="K331"/>
  <c r="L331"/>
  <c r="M331"/>
  <c r="D331"/>
  <c r="N331"/>
  <c r="O331"/>
  <c r="P331"/>
  <c r="R331"/>
  <c r="H331"/>
  <c r="Q331"/>
  <c r="S331"/>
  <c r="T331"/>
  <c r="U331"/>
  <c r="V331"/>
  <c r="Z331"/>
  <c r="AC331"/>
  <c r="AD331"/>
  <c r="AE331"/>
  <c r="AF331"/>
  <c r="AI331"/>
  <c r="AG331"/>
  <c r="AH331"/>
  <c r="AJ331"/>
  <c r="AK331"/>
  <c r="AL331"/>
  <c r="AM331"/>
  <c r="BF331"/>
  <c r="AU331"/>
  <c r="AV331"/>
  <c r="AY331"/>
  <c r="BG331"/>
  <c r="AX331"/>
  <c r="BH331"/>
  <c r="BJ331"/>
  <c r="BI331"/>
  <c r="BK331"/>
  <c r="BC331"/>
  <c r="BD331"/>
  <c r="BL331"/>
  <c r="K332"/>
  <c r="L332"/>
  <c r="M332"/>
  <c r="D332"/>
  <c r="N332"/>
  <c r="O332"/>
  <c r="P332"/>
  <c r="R332"/>
  <c r="H332"/>
  <c r="Q332"/>
  <c r="S332"/>
  <c r="T332"/>
  <c r="U332"/>
  <c r="V332"/>
  <c r="Z332"/>
  <c r="AC332"/>
  <c r="AD332"/>
  <c r="AE332"/>
  <c r="AF332"/>
  <c r="AI332"/>
  <c r="AG332"/>
  <c r="AH332"/>
  <c r="AJ332"/>
  <c r="AK332"/>
  <c r="AL332"/>
  <c r="AM332"/>
  <c r="BF332"/>
  <c r="AU332"/>
  <c r="AV332"/>
  <c r="AY332"/>
  <c r="BG332"/>
  <c r="AX332"/>
  <c r="BH332"/>
  <c r="BJ332"/>
  <c r="BI332"/>
  <c r="BK332"/>
  <c r="BC332"/>
  <c r="BD332"/>
  <c r="BL332"/>
  <c r="K333"/>
  <c r="L333"/>
  <c r="M333"/>
  <c r="N333"/>
  <c r="O333"/>
  <c r="P333"/>
  <c r="R333"/>
  <c r="H333"/>
  <c r="Q333"/>
  <c r="S333"/>
  <c r="T333"/>
  <c r="U333"/>
  <c r="V333"/>
  <c r="Z333"/>
  <c r="AC333"/>
  <c r="AD333"/>
  <c r="AE333"/>
  <c r="AF333"/>
  <c r="AI333"/>
  <c r="AG333"/>
  <c r="AH333"/>
  <c r="AJ333"/>
  <c r="AK333"/>
  <c r="AL333"/>
  <c r="AM333"/>
  <c r="BF333"/>
  <c r="AU333"/>
  <c r="AV333"/>
  <c r="AY333"/>
  <c r="BG333"/>
  <c r="AX333"/>
  <c r="BH333"/>
  <c r="BJ333"/>
  <c r="BI333"/>
  <c r="BK333"/>
  <c r="BC333"/>
  <c r="BD333"/>
  <c r="BL333"/>
  <c r="K334"/>
  <c r="L334"/>
  <c r="M334"/>
  <c r="N334"/>
  <c r="O334"/>
  <c r="P334"/>
  <c r="R334"/>
  <c r="H334"/>
  <c r="Q334"/>
  <c r="S334"/>
  <c r="T334"/>
  <c r="U334"/>
  <c r="V334"/>
  <c r="Z334"/>
  <c r="AC334"/>
  <c r="AD334"/>
  <c r="AE334"/>
  <c r="AF334"/>
  <c r="AI334"/>
  <c r="AG334"/>
  <c r="AH334"/>
  <c r="AJ334"/>
  <c r="AK334"/>
  <c r="AL334"/>
  <c r="AM334"/>
  <c r="BF334"/>
  <c r="AU334"/>
  <c r="AV334"/>
  <c r="AY334"/>
  <c r="BG334"/>
  <c r="AX334"/>
  <c r="BH334"/>
  <c r="BJ334"/>
  <c r="BI334"/>
  <c r="BK334"/>
  <c r="BC334"/>
  <c r="BD334"/>
  <c r="BL334"/>
  <c r="K335"/>
  <c r="L335"/>
  <c r="M335"/>
  <c r="N335"/>
  <c r="O335"/>
  <c r="P335"/>
  <c r="R335"/>
  <c r="H335"/>
  <c r="Q335"/>
  <c r="S335"/>
  <c r="T335"/>
  <c r="U335"/>
  <c r="V335"/>
  <c r="Z335"/>
  <c r="AC335"/>
  <c r="AD335"/>
  <c r="AE335"/>
  <c r="AF335"/>
  <c r="AI335"/>
  <c r="AG335"/>
  <c r="AH335"/>
  <c r="AJ335"/>
  <c r="AK335"/>
  <c r="AL335"/>
  <c r="AM335"/>
  <c r="BF335"/>
  <c r="AU335"/>
  <c r="AV335"/>
  <c r="AY335"/>
  <c r="BG335"/>
  <c r="AX335"/>
  <c r="BH335"/>
  <c r="BJ335"/>
  <c r="BI335"/>
  <c r="BK335"/>
  <c r="BC335"/>
  <c r="BD335"/>
  <c r="BL335"/>
  <c r="K336"/>
  <c r="L336"/>
  <c r="M336"/>
  <c r="N336"/>
  <c r="O336"/>
  <c r="P336"/>
  <c r="R336"/>
  <c r="H336"/>
  <c r="Q336"/>
  <c r="S336"/>
  <c r="T336"/>
  <c r="U336"/>
  <c r="V336"/>
  <c r="Z336"/>
  <c r="AC336"/>
  <c r="AD336"/>
  <c r="AE336"/>
  <c r="AF336"/>
  <c r="AI336"/>
  <c r="AG336"/>
  <c r="AH336"/>
  <c r="AJ336"/>
  <c r="AK336"/>
  <c r="AL336"/>
  <c r="AM336"/>
  <c r="BF336"/>
  <c r="AU336"/>
  <c r="AV336"/>
  <c r="AY336"/>
  <c r="BG336"/>
  <c r="AX336"/>
  <c r="BH336"/>
  <c r="BJ336"/>
  <c r="BI336"/>
  <c r="BK336"/>
  <c r="BC336"/>
  <c r="BD336"/>
  <c r="BL336"/>
  <c r="K337"/>
  <c r="L337"/>
  <c r="M337"/>
  <c r="N337"/>
  <c r="O337"/>
  <c r="P337"/>
  <c r="R337"/>
  <c r="H337"/>
  <c r="Q337"/>
  <c r="S337"/>
  <c r="T337"/>
  <c r="U337"/>
  <c r="V337"/>
  <c r="Z337"/>
  <c r="AC337"/>
  <c r="AD337"/>
  <c r="AE337"/>
  <c r="AF337"/>
  <c r="AI337"/>
  <c r="AG337"/>
  <c r="AH337"/>
  <c r="AJ337"/>
  <c r="AK337"/>
  <c r="AL337"/>
  <c r="AM337"/>
  <c r="BF337"/>
  <c r="AU337"/>
  <c r="AV337"/>
  <c r="AY337"/>
  <c r="BG337"/>
  <c r="AX337"/>
  <c r="BH337"/>
  <c r="BJ337"/>
  <c r="BI337"/>
  <c r="BK337"/>
  <c r="BC337"/>
  <c r="BD337"/>
  <c r="BL337"/>
  <c r="K338"/>
  <c r="L338"/>
  <c r="M338"/>
  <c r="N338"/>
  <c r="O338"/>
  <c r="P338"/>
  <c r="R338"/>
  <c r="H338"/>
  <c r="Q338"/>
  <c r="S338"/>
  <c r="T338"/>
  <c r="U338"/>
  <c r="V338"/>
  <c r="Z338"/>
  <c r="AC338"/>
  <c r="AD338"/>
  <c r="AE338"/>
  <c r="AF338"/>
  <c r="AI338"/>
  <c r="AG338"/>
  <c r="AH338"/>
  <c r="AJ338"/>
  <c r="AK338"/>
  <c r="AL338"/>
  <c r="AM338"/>
  <c r="BF338"/>
  <c r="AU338"/>
  <c r="AV338"/>
  <c r="AY338"/>
  <c r="BG338"/>
  <c r="AX338"/>
  <c r="BH338"/>
  <c r="BJ338"/>
  <c r="BI338"/>
  <c r="BK338"/>
  <c r="BC338"/>
  <c r="BD338"/>
  <c r="BL338"/>
  <c r="K339"/>
  <c r="L339"/>
  <c r="M339"/>
  <c r="N339"/>
  <c r="O339"/>
  <c r="P339"/>
  <c r="R339"/>
  <c r="H339"/>
  <c r="Q339"/>
  <c r="S339"/>
  <c r="T339"/>
  <c r="U339"/>
  <c r="V339"/>
  <c r="Z339"/>
  <c r="AC339"/>
  <c r="AD339"/>
  <c r="AE339"/>
  <c r="AF339"/>
  <c r="AI339"/>
  <c r="AG339"/>
  <c r="AH339"/>
  <c r="AJ339"/>
  <c r="AK339"/>
  <c r="AL339"/>
  <c r="AM339"/>
  <c r="BF339"/>
  <c r="AU339"/>
  <c r="AV339"/>
  <c r="AY339"/>
  <c r="BG339"/>
  <c r="AX339"/>
  <c r="BH339"/>
  <c r="BJ339"/>
  <c r="BI339"/>
  <c r="BK339"/>
  <c r="BC339"/>
  <c r="BD339"/>
  <c r="BL339"/>
  <c r="K340"/>
  <c r="L340"/>
  <c r="M340"/>
  <c r="N340"/>
  <c r="O340"/>
  <c r="P340"/>
  <c r="R340"/>
  <c r="H340"/>
  <c r="Q340"/>
  <c r="S340"/>
  <c r="T340"/>
  <c r="U340"/>
  <c r="V340"/>
  <c r="Z340"/>
  <c r="AC340"/>
  <c r="AD340"/>
  <c r="AE340"/>
  <c r="AF340"/>
  <c r="AI340"/>
  <c r="AG340"/>
  <c r="AH340"/>
  <c r="AJ340"/>
  <c r="AK340"/>
  <c r="AL340"/>
  <c r="AM340"/>
  <c r="BF340"/>
  <c r="AU340"/>
  <c r="AV340"/>
  <c r="AY340"/>
  <c r="BG340"/>
  <c r="AX340"/>
  <c r="BH340"/>
  <c r="BJ340"/>
  <c r="BI340"/>
  <c r="BK340"/>
  <c r="BC340"/>
  <c r="BD340"/>
  <c r="BL340"/>
  <c r="K341"/>
  <c r="L341"/>
  <c r="M341"/>
  <c r="N341"/>
  <c r="O341"/>
  <c r="P341"/>
  <c r="R341"/>
  <c r="H341"/>
  <c r="Q341"/>
  <c r="S341"/>
  <c r="T341"/>
  <c r="U341"/>
  <c r="V341"/>
  <c r="Z341"/>
  <c r="AC341"/>
  <c r="AD341"/>
  <c r="AE341"/>
  <c r="AF341"/>
  <c r="AG341"/>
  <c r="AH341"/>
  <c r="AI341"/>
  <c r="AJ341"/>
  <c r="AK341"/>
  <c r="AL341"/>
  <c r="AM341"/>
  <c r="BF341"/>
  <c r="AU341"/>
  <c r="AV341"/>
  <c r="AY341"/>
  <c r="BG341"/>
  <c r="AX341"/>
  <c r="BH341"/>
  <c r="BJ341"/>
  <c r="BI341"/>
  <c r="BK341"/>
  <c r="BC341"/>
  <c r="BD341"/>
  <c r="BL341"/>
  <c r="K344"/>
  <c r="L344"/>
  <c r="M344"/>
  <c r="D344"/>
  <c r="N344"/>
  <c r="O344"/>
  <c r="P344"/>
  <c r="H344"/>
  <c r="Q344"/>
  <c r="R344"/>
  <c r="S344"/>
  <c r="T344"/>
  <c r="U344"/>
  <c r="V344"/>
  <c r="Z344"/>
  <c r="AC344"/>
  <c r="AD344"/>
  <c r="AE344"/>
  <c r="AF344"/>
  <c r="AG344"/>
  <c r="AH344"/>
  <c r="AI344"/>
  <c r="AJ344"/>
  <c r="AK344"/>
  <c r="AL344"/>
  <c r="AM344"/>
  <c r="BF344"/>
  <c r="AU344"/>
  <c r="AV344"/>
  <c r="AY344"/>
  <c r="BG344"/>
  <c r="AX344"/>
  <c r="BH344"/>
  <c r="BJ344"/>
  <c r="BI344"/>
  <c r="BK344"/>
  <c r="BC344"/>
  <c r="BD344"/>
  <c r="BL344"/>
  <c r="K346"/>
  <c r="L346"/>
  <c r="M346"/>
  <c r="D346"/>
  <c r="N346"/>
  <c r="O346"/>
  <c r="P346"/>
  <c r="H346"/>
  <c r="Q346"/>
  <c r="R346"/>
  <c r="S346"/>
  <c r="T346"/>
  <c r="U346"/>
  <c r="V346"/>
  <c r="Z346"/>
  <c r="AC346"/>
  <c r="AD346"/>
  <c r="AE346"/>
  <c r="AF346"/>
  <c r="AG346"/>
  <c r="AH346"/>
  <c r="AI346"/>
  <c r="AJ346"/>
  <c r="AK346"/>
  <c r="AL346"/>
  <c r="AM346"/>
  <c r="BF346"/>
  <c r="AU346"/>
  <c r="AV346"/>
  <c r="AY346"/>
  <c r="BG346"/>
  <c r="AX346"/>
  <c r="BH346"/>
  <c r="BJ346"/>
  <c r="BI346"/>
  <c r="BK346"/>
  <c r="BC346"/>
  <c r="BD346"/>
  <c r="BL346"/>
  <c r="K347"/>
  <c r="L347"/>
  <c r="M347"/>
  <c r="D347"/>
  <c r="N347"/>
  <c r="O347"/>
  <c r="P347"/>
  <c r="R347"/>
  <c r="H347"/>
  <c r="Q347"/>
  <c r="S347"/>
  <c r="T347"/>
  <c r="U347"/>
  <c r="V347"/>
  <c r="Z347"/>
  <c r="AC347"/>
  <c r="AD347"/>
  <c r="AE347"/>
  <c r="AF347"/>
  <c r="AI347"/>
  <c r="AG347"/>
  <c r="AH347"/>
  <c r="AJ347"/>
  <c r="AK347"/>
  <c r="AL347"/>
  <c r="AM347"/>
  <c r="BF347"/>
  <c r="AU347"/>
  <c r="AV347"/>
  <c r="AY347"/>
  <c r="BG347"/>
  <c r="AX347"/>
  <c r="BH347"/>
  <c r="BJ347"/>
  <c r="BI347"/>
  <c r="BK347"/>
  <c r="BC347"/>
  <c r="BD347"/>
  <c r="BL347"/>
  <c r="K348"/>
  <c r="L348"/>
  <c r="M348"/>
  <c r="D348"/>
  <c r="N348"/>
  <c r="O348"/>
  <c r="P348"/>
  <c r="R348"/>
  <c r="H348"/>
  <c r="Q348"/>
  <c r="S348"/>
  <c r="T348"/>
  <c r="U348"/>
  <c r="V348"/>
  <c r="Z348"/>
  <c r="AC348"/>
  <c r="AD348"/>
  <c r="AE348"/>
  <c r="AF348"/>
  <c r="AI348"/>
  <c r="AG348"/>
  <c r="AH348"/>
  <c r="AJ348"/>
  <c r="AK348"/>
  <c r="AL348"/>
  <c r="AM348"/>
  <c r="BF348"/>
  <c r="AU348"/>
  <c r="AV348"/>
  <c r="AY348"/>
  <c r="BG348"/>
  <c r="AX348"/>
  <c r="BH348"/>
  <c r="BJ348"/>
  <c r="BI348"/>
  <c r="BK348"/>
  <c r="BC348"/>
  <c r="BD348"/>
  <c r="BL348"/>
  <c r="K349"/>
  <c r="L349"/>
  <c r="M349"/>
  <c r="D349"/>
  <c r="N349"/>
  <c r="O349"/>
  <c r="P349"/>
  <c r="R349"/>
  <c r="H349"/>
  <c r="Q349"/>
  <c r="S349"/>
  <c r="T349"/>
  <c r="U349"/>
  <c r="V349"/>
  <c r="Z349"/>
  <c r="AC349"/>
  <c r="AD349"/>
  <c r="AE349"/>
  <c r="AF349"/>
  <c r="AI349"/>
  <c r="AG349"/>
  <c r="AH349"/>
  <c r="AJ349"/>
  <c r="AK349"/>
  <c r="AL349"/>
  <c r="AM349"/>
  <c r="BF349"/>
  <c r="AU349"/>
  <c r="AV349"/>
  <c r="AY349"/>
  <c r="BG349"/>
  <c r="AX349"/>
  <c r="BH349"/>
  <c r="BJ349"/>
  <c r="BI349"/>
  <c r="BK349"/>
  <c r="BC349"/>
  <c r="BD349"/>
  <c r="BL349"/>
  <c r="K351"/>
  <c r="L351"/>
  <c r="M351"/>
  <c r="N351"/>
  <c r="O351"/>
  <c r="P351"/>
  <c r="R351"/>
  <c r="H351"/>
  <c r="Q351"/>
  <c r="S351"/>
  <c r="T351"/>
  <c r="U351"/>
  <c r="V351"/>
  <c r="Z351"/>
  <c r="AC351"/>
  <c r="AD351"/>
  <c r="AE351"/>
  <c r="AF351"/>
  <c r="AI351"/>
  <c r="AG351"/>
  <c r="AH351"/>
  <c r="AJ351"/>
  <c r="AK351"/>
  <c r="AL351"/>
  <c r="AM351"/>
  <c r="BF351"/>
  <c r="AU351"/>
  <c r="AV351"/>
  <c r="AY351"/>
  <c r="BG351"/>
  <c r="AX351"/>
  <c r="BH351"/>
  <c r="BJ351"/>
  <c r="BI351"/>
  <c r="BK351"/>
  <c r="BC351"/>
  <c r="BD351"/>
  <c r="BL351"/>
  <c r="K353"/>
  <c r="L353"/>
  <c r="M353"/>
  <c r="D353"/>
  <c r="N353"/>
  <c r="O353"/>
  <c r="P353"/>
  <c r="H353"/>
  <c r="Q353"/>
  <c r="R353"/>
  <c r="S353"/>
  <c r="T353"/>
  <c r="U353"/>
  <c r="V353"/>
  <c r="Z353"/>
  <c r="AC353"/>
  <c r="AD353"/>
  <c r="AE353"/>
  <c r="AF353"/>
  <c r="AG353"/>
  <c r="AH353"/>
  <c r="AI353"/>
  <c r="AJ353"/>
  <c r="AK353"/>
  <c r="AL353"/>
  <c r="AM353"/>
  <c r="BF353"/>
  <c r="AU353"/>
  <c r="AV353"/>
  <c r="AY353"/>
  <c r="BG353"/>
  <c r="AX353"/>
  <c r="BH353"/>
  <c r="BJ353"/>
  <c r="BI353"/>
  <c r="BK353"/>
  <c r="BC353"/>
  <c r="BD353"/>
  <c r="BL353"/>
  <c r="K354"/>
  <c r="L354"/>
  <c r="M354"/>
  <c r="D354"/>
  <c r="N354"/>
  <c r="O354"/>
  <c r="P354"/>
  <c r="H354"/>
  <c r="Q354"/>
  <c r="R354"/>
  <c r="S354"/>
  <c r="T354"/>
  <c r="U354"/>
  <c r="V354"/>
  <c r="Z354"/>
  <c r="AC354"/>
  <c r="AD354"/>
  <c r="AE354"/>
  <c r="AF354"/>
  <c r="AG354"/>
  <c r="AH354"/>
  <c r="AI354"/>
  <c r="AJ354"/>
  <c r="AK354"/>
  <c r="AL354"/>
  <c r="AM354"/>
  <c r="BF354"/>
  <c r="AU354"/>
  <c r="AV354"/>
  <c r="AY354"/>
  <c r="BG354"/>
  <c r="AX354"/>
  <c r="BH354"/>
  <c r="BJ354"/>
  <c r="BI354"/>
  <c r="BK354"/>
  <c r="BC354"/>
  <c r="BD354"/>
  <c r="BL354"/>
  <c r="K355"/>
  <c r="L355"/>
  <c r="M355"/>
  <c r="D355"/>
  <c r="N355"/>
  <c r="O355"/>
  <c r="P355"/>
  <c r="H355"/>
  <c r="Q355"/>
  <c r="R355"/>
  <c r="S355"/>
  <c r="T355"/>
  <c r="U355"/>
  <c r="V355"/>
  <c r="Z355"/>
  <c r="AC355"/>
  <c r="AD355"/>
  <c r="AE355"/>
  <c r="AF355"/>
  <c r="AG355"/>
  <c r="AH355"/>
  <c r="AI355"/>
  <c r="AJ355"/>
  <c r="AK355"/>
  <c r="AL355"/>
  <c r="AM355"/>
  <c r="BF355"/>
  <c r="AU355"/>
  <c r="AV355"/>
  <c r="AY355"/>
  <c r="BG355"/>
  <c r="AX355"/>
  <c r="BH355"/>
  <c r="BJ355"/>
  <c r="BI355"/>
  <c r="BK355"/>
  <c r="BC355"/>
  <c r="BD355"/>
  <c r="BL355"/>
  <c r="K356"/>
  <c r="L356"/>
  <c r="M356"/>
  <c r="D356"/>
  <c r="N356"/>
  <c r="O356"/>
  <c r="P356"/>
  <c r="H356"/>
  <c r="Q356"/>
  <c r="R356"/>
  <c r="S356"/>
  <c r="T356"/>
  <c r="U356"/>
  <c r="V356"/>
  <c r="Z356"/>
  <c r="AC356"/>
  <c r="AD356"/>
  <c r="AE356"/>
  <c r="AF356"/>
  <c r="AG356"/>
  <c r="AH356"/>
  <c r="AI356"/>
  <c r="AJ356"/>
  <c r="AK356"/>
  <c r="AL356"/>
  <c r="AM356"/>
  <c r="BF356"/>
  <c r="AU356"/>
  <c r="AV356"/>
  <c r="AY356"/>
  <c r="BG356"/>
  <c r="AX356"/>
  <c r="BH356"/>
  <c r="BJ356"/>
  <c r="BI356"/>
  <c r="BK356"/>
  <c r="BC356"/>
  <c r="BD356"/>
  <c r="BL356"/>
  <c r="K357"/>
  <c r="L357"/>
  <c r="M357"/>
  <c r="D357"/>
  <c r="N357"/>
  <c r="O357"/>
  <c r="P357"/>
  <c r="R357"/>
  <c r="H357"/>
  <c r="Q357"/>
  <c r="S357"/>
  <c r="T357"/>
  <c r="U357"/>
  <c r="V357"/>
  <c r="Z357"/>
  <c r="AC357"/>
  <c r="AD357"/>
  <c r="AE357"/>
  <c r="AF357"/>
  <c r="AI357"/>
  <c r="AG357"/>
  <c r="AH357"/>
  <c r="AJ357"/>
  <c r="AK357"/>
  <c r="AL357"/>
  <c r="AM357"/>
  <c r="BF357"/>
  <c r="AU357"/>
  <c r="AV357"/>
  <c r="AY357"/>
  <c r="BG357"/>
  <c r="AX357"/>
  <c r="BH357"/>
  <c r="BJ357"/>
  <c r="BI357"/>
  <c r="BK357"/>
  <c r="BC357"/>
  <c r="BD357"/>
  <c r="BL357"/>
  <c r="K358"/>
  <c r="L358"/>
  <c r="M358"/>
  <c r="D358"/>
  <c r="N358"/>
  <c r="O358"/>
  <c r="P358"/>
  <c r="R358"/>
  <c r="H358"/>
  <c r="Q358"/>
  <c r="S358"/>
  <c r="T358"/>
  <c r="U358"/>
  <c r="V358"/>
  <c r="Z358"/>
  <c r="AC358"/>
  <c r="AD358"/>
  <c r="AE358"/>
  <c r="AF358"/>
  <c r="AI358"/>
  <c r="AG358"/>
  <c r="AH358"/>
  <c r="AJ358"/>
  <c r="AK358"/>
  <c r="AL358"/>
  <c r="AM358"/>
  <c r="BF358"/>
  <c r="AU358"/>
  <c r="AV358"/>
  <c r="AY358"/>
  <c r="BG358"/>
  <c r="AX358"/>
  <c r="BH358"/>
  <c r="BJ358"/>
  <c r="BI358"/>
  <c r="BK358"/>
  <c r="BC358"/>
  <c r="BD358"/>
  <c r="BL358"/>
  <c r="K359"/>
  <c r="L359"/>
  <c r="M359"/>
  <c r="D359"/>
  <c r="N359"/>
  <c r="O359"/>
  <c r="P359"/>
  <c r="R359"/>
  <c r="H359"/>
  <c r="Q359"/>
  <c r="S359"/>
  <c r="T359"/>
  <c r="U359"/>
  <c r="V359"/>
  <c r="Z359"/>
  <c r="AC359"/>
  <c r="AD359"/>
  <c r="AE359"/>
  <c r="AF359"/>
  <c r="AI359"/>
  <c r="AG359"/>
  <c r="AH359"/>
  <c r="AJ359"/>
  <c r="AK359"/>
  <c r="AL359"/>
  <c r="AM359"/>
  <c r="BF359"/>
  <c r="AU359"/>
  <c r="AV359"/>
  <c r="AY359"/>
  <c r="BG359"/>
  <c r="AX359"/>
  <c r="BH359"/>
  <c r="BJ359"/>
  <c r="BI359"/>
  <c r="BK359"/>
  <c r="BC359"/>
  <c r="BD359"/>
  <c r="BL359"/>
  <c r="K360"/>
  <c r="L360"/>
  <c r="M360"/>
  <c r="D360"/>
  <c r="N360"/>
  <c r="O360"/>
  <c r="P360"/>
  <c r="R360"/>
  <c r="H360"/>
  <c r="Q360"/>
  <c r="S360"/>
  <c r="T360"/>
  <c r="U360"/>
  <c r="V360"/>
  <c r="Z360"/>
  <c r="AC360"/>
  <c r="AD360"/>
  <c r="AE360"/>
  <c r="AF360"/>
  <c r="AI360"/>
  <c r="AG360"/>
  <c r="AH360"/>
  <c r="AJ360"/>
  <c r="AK360"/>
  <c r="AL360"/>
  <c r="AM360"/>
  <c r="BF360"/>
  <c r="AU360"/>
  <c r="AV360"/>
  <c r="AY360"/>
  <c r="BG360"/>
  <c r="AX360"/>
  <c r="BH360"/>
  <c r="BJ360"/>
  <c r="BI360"/>
  <c r="BK360"/>
  <c r="BC360"/>
  <c r="BD360"/>
  <c r="BL360"/>
  <c r="K361"/>
  <c r="L361"/>
  <c r="M361"/>
  <c r="D361"/>
  <c r="N361"/>
  <c r="O361"/>
  <c r="P361"/>
  <c r="R361"/>
  <c r="H361"/>
  <c r="Q361"/>
  <c r="S361"/>
  <c r="T361"/>
  <c r="U361"/>
  <c r="V361"/>
  <c r="Z361"/>
  <c r="AC361"/>
  <c r="AD361"/>
  <c r="AE361"/>
  <c r="AF361"/>
  <c r="AI361"/>
  <c r="AG361"/>
  <c r="AH361"/>
  <c r="AJ361"/>
  <c r="AK361"/>
  <c r="AL361"/>
  <c r="AM361"/>
  <c r="BF361"/>
  <c r="AU361"/>
  <c r="AV361"/>
  <c r="AY361"/>
  <c r="BG361"/>
  <c r="AX361"/>
  <c r="BH361"/>
  <c r="BJ361"/>
  <c r="BI361"/>
  <c r="BK361"/>
  <c r="BC361"/>
  <c r="BD361"/>
  <c r="BL361"/>
  <c r="K362"/>
  <c r="L362"/>
  <c r="M362"/>
  <c r="D362"/>
  <c r="N362"/>
  <c r="O362"/>
  <c r="P362"/>
  <c r="R362"/>
  <c r="H362"/>
  <c r="Q362"/>
  <c r="S362"/>
  <c r="T362"/>
  <c r="U362"/>
  <c r="V362"/>
  <c r="Z362"/>
  <c r="AC362"/>
  <c r="AD362"/>
  <c r="AE362"/>
  <c r="AF362"/>
  <c r="AI362"/>
  <c r="AG362"/>
  <c r="AH362"/>
  <c r="AJ362"/>
  <c r="AK362"/>
  <c r="AL362"/>
  <c r="AM362"/>
  <c r="BF362"/>
  <c r="AU362"/>
  <c r="AV362"/>
  <c r="AY362"/>
  <c r="BG362"/>
  <c r="AX362"/>
  <c r="BH362"/>
  <c r="BJ362"/>
  <c r="BI362"/>
  <c r="BK362"/>
  <c r="BC362"/>
  <c r="BD362"/>
  <c r="BL362"/>
  <c r="K363"/>
  <c r="L363"/>
  <c r="M363"/>
  <c r="D363"/>
  <c r="N363"/>
  <c r="O363"/>
  <c r="P363"/>
  <c r="R363"/>
  <c r="H363"/>
  <c r="Q363"/>
  <c r="S363"/>
  <c r="T363"/>
  <c r="U363"/>
  <c r="V363"/>
  <c r="Z363"/>
  <c r="AC363"/>
  <c r="AD363"/>
  <c r="AE363"/>
  <c r="AF363"/>
  <c r="AI363"/>
  <c r="AG363"/>
  <c r="AH363"/>
  <c r="AJ363"/>
  <c r="AK363"/>
  <c r="AL363"/>
  <c r="AM363"/>
  <c r="BF363"/>
  <c r="AU363"/>
  <c r="AV363"/>
  <c r="AY363"/>
  <c r="BG363"/>
  <c r="AX363"/>
  <c r="BH363"/>
  <c r="BJ363"/>
  <c r="BI363"/>
  <c r="BK363"/>
  <c r="BC363"/>
  <c r="BD363"/>
  <c r="BL363"/>
  <c r="K364"/>
  <c r="L364"/>
  <c r="M364"/>
  <c r="D364"/>
  <c r="N364"/>
  <c r="O364"/>
  <c r="P364"/>
  <c r="R364"/>
  <c r="H364"/>
  <c r="Q364"/>
  <c r="S364"/>
  <c r="T364"/>
  <c r="U364"/>
  <c r="V364"/>
  <c r="Z364"/>
  <c r="AC364"/>
  <c r="AD364"/>
  <c r="AE364"/>
  <c r="AF364"/>
  <c r="AI364"/>
  <c r="AG364"/>
  <c r="AH364"/>
  <c r="AJ364"/>
  <c r="AK364"/>
  <c r="AL364"/>
  <c r="AM364"/>
  <c r="BF364"/>
  <c r="AU364"/>
  <c r="AV364"/>
  <c r="AY364"/>
  <c r="BG364"/>
  <c r="AX364"/>
  <c r="BH364"/>
  <c r="BJ364"/>
  <c r="BI364"/>
  <c r="BK364"/>
  <c r="BC364"/>
  <c r="BD364"/>
  <c r="BL364"/>
  <c r="K365"/>
  <c r="L365"/>
  <c r="M365"/>
  <c r="N365"/>
  <c r="O365"/>
  <c r="P365"/>
  <c r="R365"/>
  <c r="H365"/>
  <c r="Q365"/>
  <c r="S365"/>
  <c r="T365"/>
  <c r="U365"/>
  <c r="V365"/>
  <c r="Z365"/>
  <c r="AI365"/>
  <c r="AJ365"/>
  <c r="AK365"/>
  <c r="AL365"/>
  <c r="AM365"/>
  <c r="BF365"/>
  <c r="AU365"/>
  <c r="AY365"/>
  <c r="BG365"/>
  <c r="BJ365"/>
  <c r="BI365"/>
  <c r="BK365"/>
  <c r="BC365"/>
  <c r="BD365"/>
  <c r="BL365"/>
  <c r="K366"/>
  <c r="L366"/>
  <c r="M366"/>
  <c r="N366"/>
  <c r="O366"/>
  <c r="P366"/>
  <c r="R366"/>
  <c r="H366"/>
  <c r="Q366"/>
  <c r="S366"/>
  <c r="T366"/>
  <c r="U366"/>
  <c r="V366"/>
  <c r="Z366"/>
  <c r="AI366"/>
  <c r="AJ366"/>
  <c r="AK366"/>
  <c r="AL366"/>
  <c r="AM366"/>
  <c r="BF366"/>
  <c r="AU366"/>
  <c r="AY366"/>
  <c r="BG366"/>
  <c r="BJ366"/>
  <c r="BI366"/>
  <c r="BK366"/>
  <c r="BC366"/>
  <c r="BD366"/>
  <c r="BL366"/>
  <c r="K367"/>
  <c r="L367"/>
  <c r="M367"/>
  <c r="N367"/>
  <c r="O367"/>
  <c r="P367"/>
  <c r="R367"/>
  <c r="H367"/>
  <c r="Q367"/>
  <c r="S367"/>
  <c r="T367"/>
  <c r="U367"/>
  <c r="V367"/>
  <c r="Z367"/>
  <c r="AI367"/>
  <c r="AJ367"/>
  <c r="AK367"/>
  <c r="AL367"/>
  <c r="AM367"/>
  <c r="BF367"/>
  <c r="AU367"/>
  <c r="AY367"/>
  <c r="BG367"/>
  <c r="BJ367"/>
  <c r="BI367"/>
  <c r="BK367"/>
  <c r="BC367"/>
  <c r="BD367"/>
  <c r="BL367"/>
  <c r="K368"/>
  <c r="L368"/>
  <c r="M368"/>
  <c r="N368"/>
  <c r="O368"/>
  <c r="P368"/>
  <c r="R368"/>
  <c r="H368"/>
  <c r="Q368"/>
  <c r="S368"/>
  <c r="T368"/>
  <c r="U368"/>
  <c r="V368"/>
  <c r="Z368"/>
  <c r="AI368"/>
  <c r="AJ368"/>
  <c r="AK368"/>
  <c r="AL368"/>
  <c r="AM368"/>
  <c r="BF368"/>
  <c r="AU368"/>
  <c r="AY368"/>
  <c r="BG368"/>
  <c r="BJ368"/>
  <c r="BI368"/>
  <c r="BK368"/>
  <c r="BC368"/>
  <c r="BD368"/>
  <c r="BL368"/>
  <c r="K369"/>
  <c r="L369"/>
  <c r="M369"/>
  <c r="N369"/>
  <c r="O369"/>
  <c r="P369"/>
  <c r="R369"/>
  <c r="H369"/>
  <c r="Q369"/>
  <c r="S369"/>
  <c r="T369"/>
  <c r="U369"/>
  <c r="V369"/>
  <c r="Z369"/>
  <c r="AI369"/>
  <c r="AJ369"/>
  <c r="AK369"/>
  <c r="AL369"/>
  <c r="AM369"/>
  <c r="BF369"/>
  <c r="AU369"/>
  <c r="AY369"/>
  <c r="BG369"/>
  <c r="BJ369"/>
  <c r="BI369"/>
  <c r="BK369"/>
  <c r="BC369"/>
  <c r="BD369"/>
  <c r="BL369"/>
  <c r="K370"/>
  <c r="L370"/>
  <c r="M370"/>
  <c r="N370"/>
  <c r="O370"/>
  <c r="P370"/>
  <c r="R370"/>
  <c r="H370"/>
  <c r="Q370"/>
  <c r="S370"/>
  <c r="T370"/>
  <c r="U370"/>
  <c r="V370"/>
  <c r="Z370"/>
  <c r="AI370"/>
  <c r="AJ370"/>
  <c r="AK370"/>
  <c r="AL370"/>
  <c r="AM370"/>
  <c r="BF370"/>
  <c r="AU370"/>
  <c r="AY370"/>
  <c r="BG370"/>
  <c r="BJ370"/>
  <c r="BI370"/>
  <c r="BK370"/>
  <c r="BC370"/>
  <c r="BD370"/>
  <c r="BL370"/>
  <c r="K371"/>
  <c r="L371"/>
  <c r="M371"/>
  <c r="N371"/>
  <c r="O371"/>
  <c r="P371"/>
  <c r="R371"/>
  <c r="H371"/>
  <c r="Q371"/>
  <c r="S371"/>
  <c r="T371"/>
  <c r="U371"/>
  <c r="V371"/>
  <c r="Z371"/>
  <c r="AI371"/>
  <c r="AJ371"/>
  <c r="AK371"/>
  <c r="AL371"/>
  <c r="AM371"/>
  <c r="BF371"/>
  <c r="AU371"/>
  <c r="AY371"/>
  <c r="BG371"/>
  <c r="BJ371"/>
  <c r="BI371"/>
  <c r="BK371"/>
  <c r="BC371"/>
  <c r="BD371"/>
  <c r="BL371"/>
  <c r="K372"/>
  <c r="L372"/>
  <c r="M372"/>
  <c r="N372"/>
  <c r="O372"/>
  <c r="P372"/>
  <c r="R372"/>
  <c r="H372"/>
  <c r="Q372"/>
  <c r="S372"/>
  <c r="T372"/>
  <c r="U372"/>
  <c r="V372"/>
  <c r="Z372"/>
  <c r="AI372"/>
  <c r="AJ372"/>
  <c r="AK372"/>
  <c r="AL372"/>
  <c r="AM372"/>
  <c r="BF372"/>
  <c r="AU372"/>
  <c r="AY372"/>
  <c r="BG372"/>
  <c r="BJ372"/>
  <c r="BI372"/>
  <c r="BK372"/>
  <c r="BC372"/>
  <c r="BD372"/>
  <c r="BL372"/>
  <c r="K373"/>
  <c r="L373"/>
  <c r="M373"/>
  <c r="N373"/>
  <c r="O373"/>
  <c r="P373"/>
  <c r="R373"/>
  <c r="H373"/>
  <c r="Q373"/>
  <c r="S373"/>
  <c r="T373"/>
  <c r="U373"/>
  <c r="V373"/>
  <c r="Z373"/>
  <c r="AI373"/>
  <c r="AJ373"/>
  <c r="AK373"/>
  <c r="AL373"/>
  <c r="AM373"/>
  <c r="BF373"/>
  <c r="AU373"/>
  <c r="AY373"/>
  <c r="BG373"/>
  <c r="BJ373"/>
  <c r="BI373"/>
  <c r="BK373"/>
  <c r="BC373"/>
  <c r="BD373"/>
  <c r="BL373"/>
  <c r="K374"/>
  <c r="L374"/>
  <c r="M374"/>
  <c r="N374"/>
  <c r="O374"/>
  <c r="P374"/>
  <c r="R374"/>
  <c r="H374"/>
  <c r="Q374"/>
  <c r="S374"/>
  <c r="T374"/>
  <c r="U374"/>
  <c r="V374"/>
  <c r="Z374"/>
  <c r="AI374"/>
  <c r="AJ374"/>
  <c r="AK374"/>
  <c r="AL374"/>
  <c r="AM374"/>
  <c r="BF374"/>
  <c r="AU374"/>
  <c r="AY374"/>
  <c r="BG374"/>
  <c r="BJ374"/>
  <c r="BI374"/>
  <c r="BK374"/>
  <c r="BC374"/>
  <c r="BD374"/>
  <c r="BL374"/>
  <c r="K375"/>
  <c r="L375"/>
  <c r="M375"/>
  <c r="N375"/>
  <c r="O375"/>
  <c r="P375"/>
  <c r="R375"/>
  <c r="H375"/>
  <c r="Q375"/>
  <c r="S375"/>
  <c r="T375"/>
  <c r="U375"/>
  <c r="V375"/>
  <c r="Z375"/>
  <c r="AI375"/>
  <c r="AJ375"/>
  <c r="AK375"/>
  <c r="AL375"/>
  <c r="AM375"/>
  <c r="BF375"/>
  <c r="AU375"/>
  <c r="AY375"/>
  <c r="BG375"/>
  <c r="BJ375"/>
  <c r="BI375"/>
  <c r="BK375"/>
  <c r="BC375"/>
  <c r="BD375"/>
  <c r="BL375"/>
  <c r="K378"/>
  <c r="L378"/>
  <c r="M378"/>
  <c r="D378"/>
  <c r="N378"/>
  <c r="O378"/>
  <c r="P378"/>
  <c r="H378"/>
  <c r="Q378"/>
  <c r="R378"/>
  <c r="S378"/>
  <c r="T378"/>
  <c r="U378"/>
  <c r="V378"/>
  <c r="Z378"/>
  <c r="AC378"/>
  <c r="AD378"/>
  <c r="AE378"/>
  <c r="AF378"/>
  <c r="AG378"/>
  <c r="AH378"/>
  <c r="AI378"/>
  <c r="AJ378"/>
  <c r="AK378"/>
  <c r="AL378"/>
  <c r="AM378"/>
  <c r="BF378"/>
  <c r="AU378"/>
  <c r="AV378"/>
  <c r="AY378"/>
  <c r="BG378"/>
  <c r="AX378"/>
  <c r="BH378"/>
  <c r="BJ378"/>
  <c r="BI378"/>
  <c r="BK378"/>
  <c r="BC378"/>
  <c r="BD378"/>
  <c r="BL378"/>
  <c r="K379"/>
  <c r="L379"/>
  <c r="M379"/>
  <c r="D379"/>
  <c r="N379"/>
  <c r="O379"/>
  <c r="P379"/>
  <c r="H379"/>
  <c r="Q379"/>
  <c r="R379"/>
  <c r="S379"/>
  <c r="T379"/>
  <c r="U379"/>
  <c r="V379"/>
  <c r="Z379"/>
  <c r="AC379"/>
  <c r="AD379"/>
  <c r="AE379"/>
  <c r="AF379"/>
  <c r="AG379"/>
  <c r="AH379"/>
  <c r="AI379"/>
  <c r="AJ379"/>
  <c r="AK379"/>
  <c r="AL379"/>
  <c r="AM379"/>
  <c r="BF379"/>
  <c r="AU379"/>
  <c r="AV379"/>
  <c r="AY379"/>
  <c r="BG379"/>
  <c r="AX379"/>
  <c r="BH379"/>
  <c r="BJ379"/>
  <c r="BI379"/>
  <c r="BK379"/>
  <c r="BC379"/>
  <c r="BD379"/>
  <c r="BL379"/>
  <c r="K380"/>
  <c r="L380"/>
  <c r="M380"/>
  <c r="D380"/>
  <c r="N380"/>
  <c r="O380"/>
  <c r="P380"/>
  <c r="H380"/>
  <c r="Q380"/>
  <c r="R380"/>
  <c r="S380"/>
  <c r="T380"/>
  <c r="U380"/>
  <c r="V380"/>
  <c r="Z380"/>
  <c r="AC380"/>
  <c r="AD380"/>
  <c r="AE380"/>
  <c r="AF380"/>
  <c r="AG380"/>
  <c r="AH380"/>
  <c r="AI380"/>
  <c r="AJ380"/>
  <c r="AK380"/>
  <c r="AL380"/>
  <c r="AM380"/>
  <c r="BF380"/>
  <c r="AU380"/>
  <c r="AV380"/>
  <c r="AY380"/>
  <c r="BG380"/>
  <c r="AX380"/>
  <c r="BH380"/>
  <c r="BJ380"/>
  <c r="BI380"/>
  <c r="BK380"/>
  <c r="BC380"/>
  <c r="BD380"/>
  <c r="BL380"/>
  <c r="K381"/>
  <c r="L381"/>
  <c r="M381"/>
  <c r="D381"/>
  <c r="N381"/>
  <c r="O381"/>
  <c r="P381"/>
  <c r="H381"/>
  <c r="Q381"/>
  <c r="R381"/>
  <c r="S381"/>
  <c r="T381"/>
  <c r="U381"/>
  <c r="V381"/>
  <c r="Z381"/>
  <c r="AC381"/>
  <c r="AD381"/>
  <c r="AE381"/>
  <c r="AF381"/>
  <c r="AG381"/>
  <c r="AH381"/>
  <c r="AI381"/>
  <c r="AJ381"/>
  <c r="AK381"/>
  <c r="AL381"/>
  <c r="AM381"/>
  <c r="BF381"/>
  <c r="AU381"/>
  <c r="AV381"/>
  <c r="AY381"/>
  <c r="BG381"/>
  <c r="AX381"/>
  <c r="BH381"/>
  <c r="BJ381"/>
  <c r="BI381"/>
  <c r="BK381"/>
  <c r="BC381"/>
  <c r="BD381"/>
  <c r="BL381"/>
  <c r="K382"/>
  <c r="L382"/>
  <c r="M382"/>
  <c r="D382"/>
  <c r="N382"/>
  <c r="O382"/>
  <c r="P382"/>
  <c r="R382"/>
  <c r="H382"/>
  <c r="Q382"/>
  <c r="S382"/>
  <c r="T382"/>
  <c r="U382"/>
  <c r="V382"/>
  <c r="Z382"/>
  <c r="AC382"/>
  <c r="AD382"/>
  <c r="AE382"/>
  <c r="AF382"/>
  <c r="AI382"/>
  <c r="AG382"/>
  <c r="AH382"/>
  <c r="AJ382"/>
  <c r="AK382"/>
  <c r="AL382"/>
  <c r="AM382"/>
  <c r="BF382"/>
  <c r="AU382"/>
  <c r="AV382"/>
  <c r="AY382"/>
  <c r="BG382"/>
  <c r="AX382"/>
  <c r="BH382"/>
  <c r="BJ382"/>
  <c r="BI382"/>
  <c r="BK382"/>
  <c r="BC382"/>
  <c r="BD382"/>
  <c r="BL382"/>
  <c r="K383"/>
  <c r="L383"/>
  <c r="M383"/>
  <c r="D383"/>
  <c r="N383"/>
  <c r="O383"/>
  <c r="P383"/>
  <c r="R383"/>
  <c r="H383"/>
  <c r="Q383"/>
  <c r="S383"/>
  <c r="T383"/>
  <c r="U383"/>
  <c r="V383"/>
  <c r="Z383"/>
  <c r="AC383"/>
  <c r="AD383"/>
  <c r="AE383"/>
  <c r="AF383"/>
  <c r="AI383"/>
  <c r="AG383"/>
  <c r="AH383"/>
  <c r="AJ383"/>
  <c r="AK383"/>
  <c r="AL383"/>
  <c r="AM383"/>
  <c r="BF383"/>
  <c r="AU383"/>
  <c r="AV383"/>
  <c r="AY383"/>
  <c r="BG383"/>
  <c r="AX383"/>
  <c r="BH383"/>
  <c r="BJ383"/>
  <c r="BI383"/>
  <c r="BK383"/>
  <c r="BC383"/>
  <c r="BD383"/>
  <c r="BL383"/>
  <c r="K385"/>
  <c r="L385"/>
  <c r="M385"/>
  <c r="D385"/>
  <c r="N385"/>
  <c r="O385"/>
  <c r="P385"/>
  <c r="H385"/>
  <c r="Q385"/>
  <c r="R385"/>
  <c r="S385"/>
  <c r="T385"/>
  <c r="U385"/>
  <c r="V385"/>
  <c r="Z385"/>
  <c r="AC385"/>
  <c r="AD385"/>
  <c r="AE385"/>
  <c r="AF385"/>
  <c r="AG385"/>
  <c r="AH385"/>
  <c r="AI385"/>
  <c r="AJ385"/>
  <c r="AK385"/>
  <c r="AL385"/>
  <c r="AM385"/>
  <c r="BF385"/>
  <c r="AU385"/>
  <c r="AV385"/>
  <c r="AY385"/>
  <c r="BG385"/>
  <c r="AX385"/>
  <c r="BH385"/>
  <c r="BJ385"/>
  <c r="BI385"/>
  <c r="BK385"/>
  <c r="BC385"/>
  <c r="BD385"/>
  <c r="BL385"/>
  <c r="K386"/>
  <c r="L386"/>
  <c r="M386"/>
  <c r="D386"/>
  <c r="N386"/>
  <c r="O386"/>
  <c r="P386"/>
  <c r="H386"/>
  <c r="Q386"/>
  <c r="R386"/>
  <c r="S386"/>
  <c r="T386"/>
  <c r="U386"/>
  <c r="V386"/>
  <c r="Z386"/>
  <c r="AC386"/>
  <c r="AD386"/>
  <c r="AE386"/>
  <c r="AF386"/>
  <c r="AG386"/>
  <c r="AH386"/>
  <c r="AI386"/>
  <c r="AJ386"/>
  <c r="AK386"/>
  <c r="AL386"/>
  <c r="AM386"/>
  <c r="BF386"/>
  <c r="AU386"/>
  <c r="AV386"/>
  <c r="AY386"/>
  <c r="BG386"/>
  <c r="AX386"/>
  <c r="BH386"/>
  <c r="BJ386"/>
  <c r="BI386"/>
  <c r="BK386"/>
  <c r="BC386"/>
  <c r="BD386"/>
  <c r="BL386"/>
  <c r="BL387"/>
  <c r="B437" i="11"/>
  <c r="B885"/>
  <c r="B884"/>
  <c r="B883"/>
  <c r="B882"/>
  <c r="B881"/>
  <c r="B865"/>
  <c r="B855"/>
  <c r="B854"/>
  <c r="B853"/>
  <c r="B852"/>
  <c r="A15" i="12"/>
  <c r="A16"/>
  <c r="A17"/>
  <c r="A18"/>
  <c r="A19"/>
  <c r="A20"/>
  <c r="A21"/>
  <c r="A22"/>
  <c r="A23"/>
  <c r="A24"/>
  <c r="A25"/>
  <c r="A26"/>
  <c r="A27"/>
  <c r="A28"/>
  <c r="A29"/>
  <c r="A30"/>
  <c r="A31"/>
  <c r="A32"/>
  <c r="A35"/>
  <c r="A36"/>
  <c r="A37"/>
  <c r="A38"/>
  <c r="A39"/>
  <c r="A40"/>
  <c r="A41"/>
  <c r="A42"/>
  <c r="A43"/>
  <c r="A44"/>
  <c r="A45"/>
  <c r="A46"/>
  <c r="A47"/>
  <c r="A48"/>
  <c r="A49"/>
  <c r="A50"/>
  <c r="A51"/>
  <c r="A52"/>
  <c r="A53"/>
  <c r="A54"/>
  <c r="A55"/>
  <c r="A56"/>
  <c r="A57"/>
  <c r="A58"/>
  <c r="A59"/>
  <c r="A60"/>
  <c r="A61"/>
  <c r="A62"/>
  <c r="A63"/>
  <c r="A64"/>
  <c r="A65"/>
  <c r="A66"/>
  <c r="A67"/>
  <c r="A68"/>
  <c r="A69"/>
  <c r="A70"/>
  <c r="A71"/>
  <c r="A72"/>
  <c r="A73"/>
  <c r="A74"/>
  <c r="A75"/>
  <c r="A76"/>
  <c r="A77"/>
  <c r="A78"/>
  <c r="A79"/>
  <c r="A80"/>
  <c r="A81"/>
  <c r="A82"/>
  <c r="A83"/>
  <c r="A84"/>
  <c r="A87"/>
  <c r="A88"/>
  <c r="A89"/>
  <c r="A90"/>
  <c r="A91"/>
  <c r="A92"/>
  <c r="A93"/>
  <c r="A94"/>
  <c r="A95"/>
  <c r="A96"/>
  <c r="A97"/>
  <c r="A98"/>
  <c r="A99"/>
  <c r="A100"/>
  <c r="A101"/>
  <c r="A102"/>
  <c r="A103"/>
  <c r="A104"/>
  <c r="A105"/>
  <c r="C891" i="11"/>
  <c r="C888"/>
  <c r="C886"/>
  <c r="C863"/>
  <c r="B886"/>
  <c r="G23" i="27"/>
  <c r="C23" i="15"/>
  <c r="C21"/>
  <c r="C19"/>
  <c r="C17"/>
  <c r="C15"/>
  <c r="D19" i="17"/>
  <c r="D18"/>
  <c r="D17"/>
  <c r="D16"/>
  <c r="D15"/>
  <c r="D14"/>
  <c r="D13"/>
  <c r="D12"/>
  <c r="K112" i="11"/>
  <c r="G124"/>
  <c r="G130"/>
  <c r="G136"/>
  <c r="C861"/>
  <c r="B849"/>
  <c r="C838"/>
  <c r="C1067"/>
  <c r="B1066"/>
  <c r="B1067" s="1"/>
  <c r="E109" i="12" s="1"/>
  <c r="C1063" i="11"/>
  <c r="G895"/>
  <c r="E102" i="12"/>
  <c r="B850" i="11"/>
  <c r="H738"/>
  <c r="H1060"/>
  <c r="H737"/>
  <c r="H1059"/>
  <c r="H736"/>
  <c r="H1058"/>
  <c r="H735"/>
  <c r="H1057"/>
  <c r="H734"/>
  <c r="G927" s="1"/>
  <c r="H1056"/>
  <c r="H733"/>
  <c r="H1055"/>
  <c r="H729"/>
  <c r="H1051"/>
  <c r="H730"/>
  <c r="H1052"/>
  <c r="H731"/>
  <c r="G924" s="1"/>
  <c r="H1006" s="1"/>
  <c r="H1053"/>
  <c r="H732"/>
  <c r="H1054"/>
  <c r="H728"/>
  <c r="H1050"/>
  <c r="H727"/>
  <c r="H1049"/>
  <c r="H726"/>
  <c r="H1048"/>
  <c r="H725"/>
  <c r="H1047"/>
  <c r="H724"/>
  <c r="G917" s="1"/>
  <c r="H999" s="1"/>
  <c r="H1046"/>
  <c r="H723"/>
  <c r="H1045"/>
  <c r="H722"/>
  <c r="H1044"/>
  <c r="H721"/>
  <c r="H1043"/>
  <c r="H720"/>
  <c r="H1042"/>
  <c r="H713"/>
  <c r="H1035"/>
  <c r="H714"/>
  <c r="H1036"/>
  <c r="H715"/>
  <c r="H1037"/>
  <c r="H716"/>
  <c r="H1038"/>
  <c r="H717"/>
  <c r="H1039"/>
  <c r="H718"/>
  <c r="G911" s="1"/>
  <c r="H1040"/>
  <c r="H719"/>
  <c r="H1041"/>
  <c r="H712"/>
  <c r="H1034"/>
  <c r="H711"/>
  <c r="H1033"/>
  <c r="H710"/>
  <c r="H1032"/>
  <c r="H705"/>
  <c r="H1027"/>
  <c r="H706"/>
  <c r="H1028"/>
  <c r="H707"/>
  <c r="H1029"/>
  <c r="H708"/>
  <c r="G901" s="1"/>
  <c r="H983" s="1"/>
  <c r="H1030"/>
  <c r="H709"/>
  <c r="H1031"/>
  <c r="H704"/>
  <c r="H1026"/>
  <c r="H703"/>
  <c r="H1025"/>
  <c r="C383"/>
  <c r="G931"/>
  <c r="G923"/>
  <c r="H1005" s="1"/>
  <c r="G919"/>
  <c r="G915"/>
  <c r="G907"/>
  <c r="G903"/>
  <c r="G899"/>
  <c r="G930"/>
  <c r="G926"/>
  <c r="G922"/>
  <c r="G918"/>
  <c r="G914"/>
  <c r="G910"/>
  <c r="G906"/>
  <c r="G902"/>
  <c r="G898"/>
  <c r="G929"/>
  <c r="G925"/>
  <c r="G921"/>
  <c r="G913"/>
  <c r="H995" s="1"/>
  <c r="G909"/>
  <c r="G905"/>
  <c r="G897"/>
  <c r="G896"/>
  <c r="G928"/>
  <c r="G920"/>
  <c r="G916"/>
  <c r="G912"/>
  <c r="G908"/>
  <c r="G904"/>
  <c r="G900"/>
  <c r="C408"/>
  <c r="C405"/>
  <c r="C403"/>
  <c r="C400"/>
  <c r="C413"/>
  <c r="C410"/>
  <c r="C418"/>
  <c r="C415"/>
  <c r="E73"/>
  <c r="F704" s="1"/>
  <c r="E74"/>
  <c r="E75"/>
  <c r="E76"/>
  <c r="E77"/>
  <c r="E78"/>
  <c r="E79"/>
  <c r="E80"/>
  <c r="E81"/>
  <c r="F712" s="1"/>
  <c r="F810" s="1"/>
  <c r="E82"/>
  <c r="E83"/>
  <c r="E84"/>
  <c r="E85"/>
  <c r="E86"/>
  <c r="E87"/>
  <c r="E88"/>
  <c r="E89"/>
  <c r="E90"/>
  <c r="E91"/>
  <c r="E92"/>
  <c r="E93"/>
  <c r="E94"/>
  <c r="E95"/>
  <c r="E96"/>
  <c r="E97"/>
  <c r="E98"/>
  <c r="E99"/>
  <c r="E100"/>
  <c r="E101"/>
  <c r="E102"/>
  <c r="E103"/>
  <c r="E104"/>
  <c r="E105"/>
  <c r="E106"/>
  <c r="E107"/>
  <c r="E72"/>
  <c r="G73"/>
  <c r="G74"/>
  <c r="G75"/>
  <c r="G76"/>
  <c r="G77"/>
  <c r="G78"/>
  <c r="G79"/>
  <c r="G80"/>
  <c r="G81"/>
  <c r="G82"/>
  <c r="G83"/>
  <c r="G84"/>
  <c r="G85"/>
  <c r="G86"/>
  <c r="G87"/>
  <c r="G88"/>
  <c r="G89"/>
  <c r="G90"/>
  <c r="G91"/>
  <c r="G92"/>
  <c r="G93"/>
  <c r="G94"/>
  <c r="G95"/>
  <c r="G96"/>
  <c r="G97"/>
  <c r="G98"/>
  <c r="G99"/>
  <c r="G100"/>
  <c r="G101"/>
  <c r="G102"/>
  <c r="G103"/>
  <c r="G104"/>
  <c r="G105"/>
  <c r="G106"/>
  <c r="G107"/>
  <c r="G72"/>
  <c r="B800"/>
  <c r="H801"/>
  <c r="F703"/>
  <c r="F801" s="1"/>
  <c r="H802"/>
  <c r="H803"/>
  <c r="F705"/>
  <c r="F803"/>
  <c r="H804"/>
  <c r="F706"/>
  <c r="F804" s="1"/>
  <c r="H805"/>
  <c r="F707"/>
  <c r="F805"/>
  <c r="H806"/>
  <c r="F708"/>
  <c r="F806" s="1"/>
  <c r="H807"/>
  <c r="F709"/>
  <c r="F807"/>
  <c r="H808"/>
  <c r="F710"/>
  <c r="F808" s="1"/>
  <c r="H809"/>
  <c r="F711"/>
  <c r="H810"/>
  <c r="H811"/>
  <c r="F713"/>
  <c r="F811" s="1"/>
  <c r="H812"/>
  <c r="H813"/>
  <c r="F715"/>
  <c r="H814"/>
  <c r="F716"/>
  <c r="F814" s="1"/>
  <c r="H815"/>
  <c r="F717"/>
  <c r="F815"/>
  <c r="H816"/>
  <c r="H817"/>
  <c r="F719"/>
  <c r="F817"/>
  <c r="H818"/>
  <c r="F720"/>
  <c r="F818" s="1"/>
  <c r="H819"/>
  <c r="F721"/>
  <c r="F819"/>
  <c r="H820"/>
  <c r="H821"/>
  <c r="F723"/>
  <c r="F821"/>
  <c r="H822"/>
  <c r="F724"/>
  <c r="F822" s="1"/>
  <c r="H823"/>
  <c r="F725"/>
  <c r="F823"/>
  <c r="H824"/>
  <c r="H825"/>
  <c r="F727"/>
  <c r="F825"/>
  <c r="H826"/>
  <c r="F728"/>
  <c r="F826" s="1"/>
  <c r="H827"/>
  <c r="F729"/>
  <c r="F827"/>
  <c r="H828"/>
  <c r="H829"/>
  <c r="F731"/>
  <c r="F829"/>
  <c r="H830"/>
  <c r="F732"/>
  <c r="F965" s="1"/>
  <c r="H831"/>
  <c r="H832"/>
  <c r="F735"/>
  <c r="H833"/>
  <c r="F736"/>
  <c r="H834"/>
  <c r="F737"/>
  <c r="H835"/>
  <c r="E301"/>
  <c r="E302"/>
  <c r="J213" i="23"/>
  <c r="J214"/>
  <c r="J215"/>
  <c r="E303" i="11"/>
  <c r="J280" i="23"/>
  <c r="J281"/>
  <c r="E304" i="11"/>
  <c r="J333" i="23"/>
  <c r="J334"/>
  <c r="J335"/>
  <c r="J336"/>
  <c r="J284"/>
  <c r="J286"/>
  <c r="J287"/>
  <c r="J288"/>
  <c r="J289"/>
  <c r="J290"/>
  <c r="J291"/>
  <c r="J292"/>
  <c r="J294"/>
  <c r="J296"/>
  <c r="J297"/>
  <c r="J298"/>
  <c r="J300"/>
  <c r="J301"/>
  <c r="J302"/>
  <c r="J303"/>
  <c r="J304"/>
  <c r="J305"/>
  <c r="J306"/>
  <c r="J307"/>
  <c r="J308"/>
  <c r="J310"/>
  <c r="J312"/>
  <c r="J313"/>
  <c r="J314"/>
  <c r="J315"/>
  <c r="J316"/>
  <c r="J317"/>
  <c r="J318"/>
  <c r="J319"/>
  <c r="J320"/>
  <c r="J321"/>
  <c r="J323"/>
  <c r="J324"/>
  <c r="J325"/>
  <c r="J326"/>
  <c r="J327"/>
  <c r="J328"/>
  <c r="J329"/>
  <c r="J330"/>
  <c r="J331"/>
  <c r="J332"/>
  <c r="J337"/>
  <c r="J338"/>
  <c r="J339"/>
  <c r="J340"/>
  <c r="J341"/>
  <c r="E306" i="11"/>
  <c r="E307"/>
  <c r="H525"/>
  <c r="J13" i="23"/>
  <c r="J14"/>
  <c r="J15"/>
  <c r="J17"/>
  <c r="J18"/>
  <c r="J20"/>
  <c r="J21"/>
  <c r="J23"/>
  <c r="J24"/>
  <c r="J25"/>
  <c r="J26"/>
  <c r="J28"/>
  <c r="J29"/>
  <c r="J30"/>
  <c r="J31"/>
  <c r="J33"/>
  <c r="J34"/>
  <c r="J35"/>
  <c r="J36"/>
  <c r="J37"/>
  <c r="J38"/>
  <c r="J39"/>
  <c r="J40"/>
  <c r="J41"/>
  <c r="J42"/>
  <c r="J43"/>
  <c r="J45"/>
  <c r="J46"/>
  <c r="J47"/>
  <c r="J49"/>
  <c r="J50"/>
  <c r="J51"/>
  <c r="J53"/>
  <c r="J55"/>
  <c r="J56"/>
  <c r="J57"/>
  <c r="J58"/>
  <c r="J59"/>
  <c r="J60"/>
  <c r="J61"/>
  <c r="J62"/>
  <c r="J63"/>
  <c r="J64"/>
  <c r="J65"/>
  <c r="J66"/>
  <c r="J67"/>
  <c r="J68"/>
  <c r="J69"/>
  <c r="J70"/>
  <c r="J71"/>
  <c r="J73"/>
  <c r="J74"/>
  <c r="J75"/>
  <c r="J76"/>
  <c r="J77"/>
  <c r="J78"/>
  <c r="J79"/>
  <c r="J80"/>
  <c r="J81"/>
  <c r="J82"/>
  <c r="J84"/>
  <c r="J85"/>
  <c r="J86"/>
  <c r="J87"/>
  <c r="J88"/>
  <c r="J89"/>
  <c r="J90"/>
  <c r="J91"/>
  <c r="J92"/>
  <c r="J93"/>
  <c r="J94"/>
  <c r="J95"/>
  <c r="J96"/>
  <c r="J97"/>
  <c r="J98"/>
  <c r="J99"/>
  <c r="J100"/>
  <c r="J101"/>
  <c r="J102"/>
  <c r="J103"/>
  <c r="J104"/>
  <c r="J105"/>
  <c r="J106"/>
  <c r="J107"/>
  <c r="J108"/>
  <c r="J109"/>
  <c r="J110"/>
  <c r="J111"/>
  <c r="J112"/>
  <c r="J113"/>
  <c r="J114"/>
  <c r="J115"/>
  <c r="J116"/>
  <c r="J117"/>
  <c r="J118"/>
  <c r="J119"/>
  <c r="J120"/>
  <c r="J121"/>
  <c r="J122"/>
  <c r="J123"/>
  <c r="J124"/>
  <c r="J125"/>
  <c r="J128"/>
  <c r="J129"/>
  <c r="J130"/>
  <c r="J132"/>
  <c r="J133"/>
  <c r="J135"/>
  <c r="J136"/>
  <c r="J138"/>
  <c r="J139"/>
  <c r="J140"/>
  <c r="J141"/>
  <c r="J142"/>
  <c r="J143"/>
  <c r="J144"/>
  <c r="J145"/>
  <c r="J146"/>
  <c r="J147"/>
  <c r="J148"/>
  <c r="J149"/>
  <c r="J150"/>
  <c r="J151"/>
  <c r="J152"/>
  <c r="J153"/>
  <c r="J154"/>
  <c r="J156"/>
  <c r="J157"/>
  <c r="J158"/>
  <c r="J159"/>
  <c r="J160"/>
  <c r="J161"/>
  <c r="F303" i="11"/>
  <c r="J164" i="23"/>
  <c r="J168"/>
  <c r="J169"/>
  <c r="J170"/>
  <c r="J171"/>
  <c r="J172"/>
  <c r="J173"/>
  <c r="J174"/>
  <c r="J175"/>
  <c r="J176"/>
  <c r="J177"/>
  <c r="J178"/>
  <c r="J182"/>
  <c r="J183"/>
  <c r="J184"/>
  <c r="J185"/>
  <c r="J186"/>
  <c r="J187"/>
  <c r="J188"/>
  <c r="J189"/>
  <c r="J190"/>
  <c r="J191"/>
  <c r="J192"/>
  <c r="J194"/>
  <c r="J195"/>
  <c r="J196"/>
  <c r="J197"/>
  <c r="J198"/>
  <c r="J199"/>
  <c r="J200"/>
  <c r="J201"/>
  <c r="J202"/>
  <c r="J203"/>
  <c r="J204"/>
  <c r="J205"/>
  <c r="J206"/>
  <c r="J207"/>
  <c r="J208"/>
  <c r="J209"/>
  <c r="J210"/>
  <c r="J211"/>
  <c r="J212"/>
  <c r="J218"/>
  <c r="J219"/>
  <c r="J220"/>
  <c r="J221"/>
  <c r="J223"/>
  <c r="J224"/>
  <c r="J225"/>
  <c r="J227"/>
  <c r="J228"/>
  <c r="J229"/>
  <c r="J230"/>
  <c r="J231"/>
  <c r="J233"/>
  <c r="J234"/>
  <c r="J235"/>
  <c r="J237"/>
  <c r="J238"/>
  <c r="J239"/>
  <c r="J240"/>
  <c r="J241"/>
  <c r="J242"/>
  <c r="J243"/>
  <c r="J244"/>
  <c r="J245"/>
  <c r="J246"/>
  <c r="J247"/>
  <c r="J248"/>
  <c r="J250"/>
  <c r="J251"/>
  <c r="J252"/>
  <c r="J253"/>
  <c r="J255"/>
  <c r="J256"/>
  <c r="J257"/>
  <c r="J258"/>
  <c r="J259"/>
  <c r="J261"/>
  <c r="J262"/>
  <c r="J263"/>
  <c r="J264"/>
  <c r="J265"/>
  <c r="J266"/>
  <c r="J267"/>
  <c r="J268"/>
  <c r="J269"/>
  <c r="J270"/>
  <c r="J271"/>
  <c r="J272"/>
  <c r="J273"/>
  <c r="J274"/>
  <c r="J275"/>
  <c r="J276"/>
  <c r="J277"/>
  <c r="J278"/>
  <c r="J279"/>
  <c r="F315" i="11"/>
  <c r="J344" i="23"/>
  <c r="J346"/>
  <c r="J347"/>
  <c r="J348"/>
  <c r="J349"/>
  <c r="J351"/>
  <c r="J353"/>
  <c r="J354"/>
  <c r="J355"/>
  <c r="J356"/>
  <c r="J357"/>
  <c r="J358"/>
  <c r="J359"/>
  <c r="J360"/>
  <c r="J361"/>
  <c r="J362"/>
  <c r="J363"/>
  <c r="J364"/>
  <c r="J365"/>
  <c r="J366"/>
  <c r="J367"/>
  <c r="J368"/>
  <c r="J369"/>
  <c r="J370"/>
  <c r="J371"/>
  <c r="J372"/>
  <c r="J373"/>
  <c r="J374"/>
  <c r="J375"/>
  <c r="E317" i="11"/>
  <c r="J378" i="23"/>
  <c r="J379"/>
  <c r="J380"/>
  <c r="J381"/>
  <c r="J382"/>
  <c r="J383"/>
  <c r="J385"/>
  <c r="J386"/>
  <c r="H526" i="11"/>
  <c r="H527"/>
  <c r="B1161"/>
  <c r="G131" i="12"/>
  <c r="C766" i="11"/>
  <c r="B1131"/>
  <c r="F1130"/>
  <c r="B1130"/>
  <c r="F1129"/>
  <c r="B1129"/>
  <c r="B1160"/>
  <c r="B1159"/>
  <c r="AB290" i="23"/>
  <c r="AG373"/>
  <c r="C460" i="11"/>
  <c r="C465"/>
  <c r="C470"/>
  <c r="F345"/>
  <c r="B345" s="1"/>
  <c r="B346" s="1"/>
  <c r="H565"/>
  <c r="B565"/>
  <c r="H564"/>
  <c r="B564"/>
  <c r="H563"/>
  <c r="B563"/>
  <c r="B559"/>
  <c r="B29"/>
  <c r="C468"/>
  <c r="C760"/>
  <c r="J1144"/>
  <c r="B1144"/>
  <c r="J1143"/>
  <c r="B1143"/>
  <c r="J1142"/>
  <c r="B1142"/>
  <c r="J1141"/>
  <c r="B1141"/>
  <c r="F1140"/>
  <c r="J1140"/>
  <c r="B1140" s="1"/>
  <c r="J1139"/>
  <c r="B1139" s="1"/>
  <c r="F1138"/>
  <c r="J1138" s="1"/>
  <c r="B1138"/>
  <c r="J1137"/>
  <c r="B1137"/>
  <c r="J1136"/>
  <c r="B1136"/>
  <c r="A8" i="15"/>
  <c r="A13" i="16" s="1"/>
  <c r="E24" i="24"/>
  <c r="D24"/>
  <c r="F17"/>
  <c r="F24"/>
  <c r="F12"/>
  <c r="E25"/>
  <c r="D28"/>
  <c r="F7"/>
  <c r="C124" i="12"/>
  <c r="B1" i="17"/>
  <c r="C1145" i="11"/>
  <c r="C1134"/>
  <c r="F1127"/>
  <c r="B1127" s="1"/>
  <c r="D1127"/>
  <c r="H977"/>
  <c r="H1018"/>
  <c r="B1018" s="1"/>
  <c r="B895"/>
  <c r="C566"/>
  <c r="C561"/>
  <c r="C559"/>
  <c r="C557"/>
  <c r="C582"/>
  <c r="C578"/>
  <c r="C572"/>
  <c r="C592"/>
  <c r="C587"/>
  <c r="C555"/>
  <c r="C551"/>
  <c r="C547"/>
  <c r="C543"/>
  <c r="C539"/>
  <c r="C535"/>
  <c r="C528"/>
  <c r="C521"/>
  <c r="C517"/>
  <c r="C513"/>
  <c r="C509"/>
  <c r="C505"/>
  <c r="C499"/>
  <c r="C495"/>
  <c r="C491"/>
  <c r="C487"/>
  <c r="C483"/>
  <c r="C479"/>
  <c r="C475"/>
  <c r="C453"/>
  <c r="C448"/>
  <c r="C445"/>
  <c r="C442"/>
  <c r="C433"/>
  <c r="C428"/>
  <c r="C423"/>
  <c r="C398"/>
  <c r="C393"/>
  <c r="C388"/>
  <c r="C378"/>
  <c r="C372"/>
  <c r="C366"/>
  <c r="C356"/>
  <c r="C351"/>
  <c r="C346"/>
  <c r="C511"/>
  <c r="C507"/>
  <c r="C519"/>
  <c r="C515"/>
  <c r="C501"/>
  <c r="B479"/>
  <c r="E60" i="12" s="1"/>
  <c r="J474" i="11"/>
  <c r="B474" s="1"/>
  <c r="B475"/>
  <c r="C450"/>
  <c r="C447"/>
  <c r="C444"/>
  <c r="E440"/>
  <c r="B440" s="1"/>
  <c r="C430"/>
  <c r="C425"/>
  <c r="C420"/>
  <c r="C380"/>
  <c r="C385"/>
  <c r="C395"/>
  <c r="F371"/>
  <c r="B371" s="1"/>
  <c r="E337"/>
  <c r="B503" s="1"/>
  <c r="AT351" i="23"/>
  <c r="AR351"/>
  <c r="AQ351"/>
  <c r="AB351"/>
  <c r="Y351"/>
  <c r="Y386"/>
  <c r="A386"/>
  <c r="AP386"/>
  <c r="Y385"/>
  <c r="A385"/>
  <c r="AP385"/>
  <c r="Y383"/>
  <c r="AZ383"/>
  <c r="A383"/>
  <c r="AP383"/>
  <c r="Y382"/>
  <c r="A382"/>
  <c r="AP382"/>
  <c r="Y381"/>
  <c r="AZ381"/>
  <c r="A381"/>
  <c r="AP381"/>
  <c r="Y380"/>
  <c r="A380"/>
  <c r="AP380"/>
  <c r="Y379"/>
  <c r="AZ379"/>
  <c r="A379"/>
  <c r="AP379"/>
  <c r="Y378"/>
  <c r="A378"/>
  <c r="AP378"/>
  <c r="AT375"/>
  <c r="AR375"/>
  <c r="AQ375"/>
  <c r="AH375"/>
  <c r="AB375"/>
  <c r="Y375"/>
  <c r="A375"/>
  <c r="AP375"/>
  <c r="AT374"/>
  <c r="AR374"/>
  <c r="AQ374"/>
  <c r="AH374"/>
  <c r="AV374"/>
  <c r="AX374"/>
  <c r="Y374"/>
  <c r="A374"/>
  <c r="AP374"/>
  <c r="AT373"/>
  <c r="AR373"/>
  <c r="AQ373"/>
  <c r="AH373"/>
  <c r="AC373"/>
  <c r="Y373"/>
  <c r="A373"/>
  <c r="AP373"/>
  <c r="AT372"/>
  <c r="AR372"/>
  <c r="AQ372"/>
  <c r="AH372"/>
  <c r="AD372"/>
  <c r="Y372"/>
  <c r="A372"/>
  <c r="AP372"/>
  <c r="AT371"/>
  <c r="AR371"/>
  <c r="AQ371"/>
  <c r="AH371"/>
  <c r="AD371"/>
  <c r="Y371"/>
  <c r="A371"/>
  <c r="AP371"/>
  <c r="AT370"/>
  <c r="AR370"/>
  <c r="AQ370"/>
  <c r="AH370"/>
  <c r="AC370"/>
  <c r="AG370"/>
  <c r="Y370"/>
  <c r="A370"/>
  <c r="AP370"/>
  <c r="AT369"/>
  <c r="AR369"/>
  <c r="AQ369"/>
  <c r="AH369"/>
  <c r="AC369"/>
  <c r="Y369"/>
  <c r="A369"/>
  <c r="AP369"/>
  <c r="AT368"/>
  <c r="AR368"/>
  <c r="AQ368"/>
  <c r="AH368"/>
  <c r="AC368"/>
  <c r="Y368"/>
  <c r="A368"/>
  <c r="AP368"/>
  <c r="AT367"/>
  <c r="AR367"/>
  <c r="AQ367"/>
  <c r="AH367"/>
  <c r="Y367"/>
  <c r="A367"/>
  <c r="AP367"/>
  <c r="AT366"/>
  <c r="AR366"/>
  <c r="AQ366"/>
  <c r="AH366"/>
  <c r="Y366"/>
  <c r="A366"/>
  <c r="AP366"/>
  <c r="AT365"/>
  <c r="AR365"/>
  <c r="AQ365"/>
  <c r="AH365"/>
  <c r="Y365"/>
  <c r="A365"/>
  <c r="AP365"/>
  <c r="Y364"/>
  <c r="A364"/>
  <c r="AP364"/>
  <c r="Y363"/>
  <c r="A363"/>
  <c r="AP363"/>
  <c r="Y362"/>
  <c r="A362"/>
  <c r="AP362"/>
  <c r="Y361"/>
  <c r="A361"/>
  <c r="AP361"/>
  <c r="Y360"/>
  <c r="A360"/>
  <c r="AP360"/>
  <c r="Y359"/>
  <c r="A359"/>
  <c r="AP359"/>
  <c r="Y358"/>
  <c r="A358"/>
  <c r="AP358"/>
  <c r="Y357"/>
  <c r="AZ357"/>
  <c r="A357"/>
  <c r="AP357"/>
  <c r="Y356"/>
  <c r="A356"/>
  <c r="AP356"/>
  <c r="Y355"/>
  <c r="A355"/>
  <c r="AP355"/>
  <c r="Y354"/>
  <c r="A354"/>
  <c r="AP354"/>
  <c r="Y353"/>
  <c r="A353"/>
  <c r="AP353"/>
  <c r="A351"/>
  <c r="AP351"/>
  <c r="Y349"/>
  <c r="A349"/>
  <c r="AP349"/>
  <c r="Y348"/>
  <c r="AZ348"/>
  <c r="A348"/>
  <c r="AP348"/>
  <c r="Y347"/>
  <c r="A347"/>
  <c r="AP347"/>
  <c r="Y346"/>
  <c r="A346"/>
  <c r="AP346"/>
  <c r="Y344"/>
  <c r="A344"/>
  <c r="AP344"/>
  <c r="AT341"/>
  <c r="AR341"/>
  <c r="AQ341"/>
  <c r="Y341"/>
  <c r="A341"/>
  <c r="AP341"/>
  <c r="AT340"/>
  <c r="AR340"/>
  <c r="AQ340"/>
  <c r="Y340"/>
  <c r="W340"/>
  <c r="A340"/>
  <c r="AP340"/>
  <c r="AT339"/>
  <c r="AR339"/>
  <c r="AQ339"/>
  <c r="Y339"/>
  <c r="A339"/>
  <c r="AP339"/>
  <c r="AT338"/>
  <c r="AR338"/>
  <c r="AQ338"/>
  <c r="Y338"/>
  <c r="A338"/>
  <c r="AP338"/>
  <c r="AT337"/>
  <c r="AR337"/>
  <c r="AQ337"/>
  <c r="Y337"/>
  <c r="A337"/>
  <c r="AP337"/>
  <c r="AT336"/>
  <c r="AR336"/>
  <c r="AQ336"/>
  <c r="Y336"/>
  <c r="A336"/>
  <c r="AP336"/>
  <c r="AT335"/>
  <c r="AR335"/>
  <c r="AQ335"/>
  <c r="Y335"/>
  <c r="A335"/>
  <c r="AP335"/>
  <c r="AT334"/>
  <c r="AR334"/>
  <c r="AQ334"/>
  <c r="Y334"/>
  <c r="A334"/>
  <c r="AP334"/>
  <c r="AT333"/>
  <c r="AR333"/>
  <c r="AQ333"/>
  <c r="Y333"/>
  <c r="A333"/>
  <c r="AP333"/>
  <c r="Y332"/>
  <c r="A332"/>
  <c r="AP332"/>
  <c r="Y331"/>
  <c r="A331"/>
  <c r="AP331"/>
  <c r="Y330"/>
  <c r="AR330"/>
  <c r="A330"/>
  <c r="AP330"/>
  <c r="Y329"/>
  <c r="A329"/>
  <c r="AP329"/>
  <c r="Y328"/>
  <c r="A328"/>
  <c r="AP328"/>
  <c r="Y327"/>
  <c r="A327"/>
  <c r="AP327"/>
  <c r="Y326"/>
  <c r="AZ326"/>
  <c r="A326"/>
  <c r="AP326"/>
  <c r="Y325"/>
  <c r="A325"/>
  <c r="AP325"/>
  <c r="Y324"/>
  <c r="A324"/>
  <c r="AP324"/>
  <c r="Y323"/>
  <c r="AR323"/>
  <c r="A323"/>
  <c r="AP323"/>
  <c r="Y321"/>
  <c r="A321"/>
  <c r="AP321"/>
  <c r="Y320"/>
  <c r="AZ320"/>
  <c r="A320"/>
  <c r="AP320"/>
  <c r="Y319"/>
  <c r="A319"/>
  <c r="AP319"/>
  <c r="Y318"/>
  <c r="A318"/>
  <c r="AP318"/>
  <c r="Y317"/>
  <c r="A317"/>
  <c r="AP317"/>
  <c r="Y316"/>
  <c r="AZ316"/>
  <c r="A316"/>
  <c r="AP316"/>
  <c r="Y315"/>
  <c r="A315"/>
  <c r="AP315"/>
  <c r="Y314"/>
  <c r="A314"/>
  <c r="AP314"/>
  <c r="Y313"/>
  <c r="AR313"/>
  <c r="A313"/>
  <c r="AP313"/>
  <c r="Y312"/>
  <c r="A312"/>
  <c r="AP312"/>
  <c r="Y310"/>
  <c r="A310"/>
  <c r="AP310"/>
  <c r="Y308"/>
  <c r="A308"/>
  <c r="AP308"/>
  <c r="Y307"/>
  <c r="A307"/>
  <c r="AP307"/>
  <c r="Y306"/>
  <c r="A306"/>
  <c r="AP306"/>
  <c r="Y305"/>
  <c r="A305"/>
  <c r="AP305"/>
  <c r="Y304"/>
  <c r="A304"/>
  <c r="AP304"/>
  <c r="Y303"/>
  <c r="A303"/>
  <c r="AP303"/>
  <c r="Y302"/>
  <c r="AZ302"/>
  <c r="A302"/>
  <c r="AP302"/>
  <c r="Y301"/>
  <c r="A301"/>
  <c r="AP301"/>
  <c r="Y300"/>
  <c r="AZ300"/>
  <c r="A300"/>
  <c r="AP300"/>
  <c r="Y298"/>
  <c r="A298"/>
  <c r="AP298"/>
  <c r="Y297"/>
  <c r="A297"/>
  <c r="AP297"/>
  <c r="Y296"/>
  <c r="A296"/>
  <c r="AP296"/>
  <c r="Y294"/>
  <c r="A294"/>
  <c r="AP294"/>
  <c r="Y292"/>
  <c r="A292"/>
  <c r="AP292"/>
  <c r="Y291"/>
  <c r="A291"/>
  <c r="AP291"/>
  <c r="Y290"/>
  <c r="A290"/>
  <c r="AP290"/>
  <c r="Y289"/>
  <c r="A289"/>
  <c r="AP289"/>
  <c r="Y288"/>
  <c r="A288"/>
  <c r="AP288"/>
  <c r="Y287"/>
  <c r="A287"/>
  <c r="AP287"/>
  <c r="Y286"/>
  <c r="A286"/>
  <c r="AP286"/>
  <c r="Y284"/>
  <c r="A284"/>
  <c r="AP284"/>
  <c r="AT281"/>
  <c r="AR281"/>
  <c r="AQ281"/>
  <c r="Y281"/>
  <c r="A281"/>
  <c r="AP281"/>
  <c r="AT280"/>
  <c r="AR280"/>
  <c r="AQ280"/>
  <c r="Y280"/>
  <c r="A280"/>
  <c r="AP280"/>
  <c r="Y279"/>
  <c r="AZ279"/>
  <c r="A279"/>
  <c r="AP279"/>
  <c r="Y278"/>
  <c r="AR278"/>
  <c r="A278"/>
  <c r="AP278"/>
  <c r="Y277"/>
  <c r="AZ277"/>
  <c r="A277"/>
  <c r="AP277"/>
  <c r="Y276"/>
  <c r="A276"/>
  <c r="AP276"/>
  <c r="Y275"/>
  <c r="A275"/>
  <c r="AP275"/>
  <c r="Y274"/>
  <c r="A274"/>
  <c r="AP274"/>
  <c r="Y273"/>
  <c r="A273"/>
  <c r="AP273"/>
  <c r="Y272"/>
  <c r="A272"/>
  <c r="AP272"/>
  <c r="Y271"/>
  <c r="A271"/>
  <c r="AP271"/>
  <c r="Y270"/>
  <c r="AZ270"/>
  <c r="A270"/>
  <c r="AP270"/>
  <c r="Y269"/>
  <c r="A269"/>
  <c r="AP269"/>
  <c r="Y268"/>
  <c r="A268"/>
  <c r="AP268"/>
  <c r="Y267"/>
  <c r="A267"/>
  <c r="AP267"/>
  <c r="Y266"/>
  <c r="A266"/>
  <c r="AP266"/>
  <c r="Y265"/>
  <c r="A265"/>
  <c r="AP265"/>
  <c r="Y264"/>
  <c r="A264"/>
  <c r="AP264"/>
  <c r="Y263"/>
  <c r="AZ263"/>
  <c r="A263"/>
  <c r="AP263"/>
  <c r="Y262"/>
  <c r="A262"/>
  <c r="AP262"/>
  <c r="Y261"/>
  <c r="A261"/>
  <c r="AP261"/>
  <c r="Y259"/>
  <c r="A259"/>
  <c r="AP259"/>
  <c r="Y258"/>
  <c r="AZ258"/>
  <c r="A258"/>
  <c r="AP258"/>
  <c r="Y257"/>
  <c r="A257"/>
  <c r="AP257"/>
  <c r="Y256"/>
  <c r="AR256"/>
  <c r="A256"/>
  <c r="AP256"/>
  <c r="Y255"/>
  <c r="A255"/>
  <c r="AP255"/>
  <c r="Y253"/>
  <c r="A253"/>
  <c r="AP253"/>
  <c r="Y252"/>
  <c r="AZ252"/>
  <c r="A252"/>
  <c r="AP252"/>
  <c r="Y251"/>
  <c r="A251"/>
  <c r="AP251"/>
  <c r="Y250"/>
  <c r="A250"/>
  <c r="AP250"/>
  <c r="Y248"/>
  <c r="AZ248"/>
  <c r="A248"/>
  <c r="AP248"/>
  <c r="Y247"/>
  <c r="A247"/>
  <c r="AP247"/>
  <c r="Y246"/>
  <c r="A246"/>
  <c r="AP246"/>
  <c r="Y245"/>
  <c r="A245"/>
  <c r="AP245"/>
  <c r="Y244"/>
  <c r="AZ244"/>
  <c r="A244"/>
  <c r="AP244"/>
  <c r="Y243"/>
  <c r="A243"/>
  <c r="AP243"/>
  <c r="Y242"/>
  <c r="A242"/>
  <c r="AP242"/>
  <c r="Y241"/>
  <c r="A241"/>
  <c r="AP241"/>
  <c r="Y240"/>
  <c r="A240"/>
  <c r="AP240"/>
  <c r="Y239"/>
  <c r="A239"/>
  <c r="AP239"/>
  <c r="Y238"/>
  <c r="AZ238"/>
  <c r="A238"/>
  <c r="AP238"/>
  <c r="Y237"/>
  <c r="A237"/>
  <c r="AP237"/>
  <c r="Y235"/>
  <c r="A235"/>
  <c r="AP235"/>
  <c r="Y234"/>
  <c r="A234"/>
  <c r="AP234"/>
  <c r="Y233"/>
  <c r="A233"/>
  <c r="AP233"/>
  <c r="Y231"/>
  <c r="A231"/>
  <c r="AP231"/>
  <c r="Y230"/>
  <c r="A230"/>
  <c r="AP230"/>
  <c r="Y229"/>
  <c r="AZ229"/>
  <c r="A229"/>
  <c r="AP229"/>
  <c r="Y228"/>
  <c r="A228"/>
  <c r="AP228"/>
  <c r="Y227"/>
  <c r="AZ227"/>
  <c r="A227"/>
  <c r="AP227"/>
  <c r="Y225"/>
  <c r="A225"/>
  <c r="AP225"/>
  <c r="Y224"/>
  <c r="A224"/>
  <c r="AP224"/>
  <c r="Y223"/>
  <c r="A223"/>
  <c r="AP223"/>
  <c r="Y221"/>
  <c r="A221"/>
  <c r="AP221"/>
  <c r="Y220"/>
  <c r="A220"/>
  <c r="AP220"/>
  <c r="Y219"/>
  <c r="A219"/>
  <c r="AP219"/>
  <c r="Y218"/>
  <c r="A218"/>
  <c r="AP218"/>
  <c r="AT215"/>
  <c r="AR215"/>
  <c r="AQ215"/>
  <c r="Y215"/>
  <c r="AT214"/>
  <c r="AR214"/>
  <c r="AQ214"/>
  <c r="Y214"/>
  <c r="AT213"/>
  <c r="AR213"/>
  <c r="AQ213"/>
  <c r="Y213"/>
  <c r="A215"/>
  <c r="AP215"/>
  <c r="A214"/>
  <c r="AP214"/>
  <c r="A213"/>
  <c r="AP213"/>
  <c r="Y212"/>
  <c r="A212"/>
  <c r="AP212"/>
  <c r="Y211"/>
  <c r="AZ211"/>
  <c r="A211"/>
  <c r="AP211"/>
  <c r="Y210"/>
  <c r="A210"/>
  <c r="AP210"/>
  <c r="Y209"/>
  <c r="A209"/>
  <c r="AP209"/>
  <c r="Y208"/>
  <c r="A208"/>
  <c r="AP208"/>
  <c r="Y207"/>
  <c r="A207"/>
  <c r="AP207"/>
  <c r="Y206"/>
  <c r="A206"/>
  <c r="AP206"/>
  <c r="Y205"/>
  <c r="A205"/>
  <c r="AP205"/>
  <c r="Y204"/>
  <c r="AZ204"/>
  <c r="A204"/>
  <c r="AP204"/>
  <c r="Y203"/>
  <c r="A203"/>
  <c r="AP203"/>
  <c r="Y202"/>
  <c r="AZ202"/>
  <c r="A202"/>
  <c r="AP202"/>
  <c r="Y201"/>
  <c r="A201"/>
  <c r="AP201"/>
  <c r="Y200"/>
  <c r="A200"/>
  <c r="AP200"/>
  <c r="Y199"/>
  <c r="A199"/>
  <c r="AP199"/>
  <c r="Y198"/>
  <c r="A198"/>
  <c r="AP198"/>
  <c r="Y197"/>
  <c r="AR197"/>
  <c r="A197"/>
  <c r="AP197"/>
  <c r="Y196"/>
  <c r="A196"/>
  <c r="AP196"/>
  <c r="Y195"/>
  <c r="A195"/>
  <c r="AP195"/>
  <c r="Y194"/>
  <c r="A194"/>
  <c r="AP194"/>
  <c r="Y192"/>
  <c r="A192"/>
  <c r="AP192"/>
  <c r="Y191"/>
  <c r="A191"/>
  <c r="AP191"/>
  <c r="Y190"/>
  <c r="A190"/>
  <c r="AP190"/>
  <c r="Y189"/>
  <c r="A189"/>
  <c r="AP189"/>
  <c r="Y188"/>
  <c r="AZ188"/>
  <c r="A188"/>
  <c r="AP188"/>
  <c r="Y187"/>
  <c r="A187"/>
  <c r="AP187"/>
  <c r="Y186"/>
  <c r="A186"/>
  <c r="AP186"/>
  <c r="Y185"/>
  <c r="A185"/>
  <c r="AP185"/>
  <c r="Y184"/>
  <c r="A184"/>
  <c r="AP184"/>
  <c r="Y183"/>
  <c r="A183"/>
  <c r="AP183"/>
  <c r="Y182"/>
  <c r="AZ182"/>
  <c r="A182"/>
  <c r="AP182"/>
  <c r="A180"/>
  <c r="AP180"/>
  <c r="Y180"/>
  <c r="Y178"/>
  <c r="A178"/>
  <c r="AP178"/>
  <c r="Y177"/>
  <c r="AZ177"/>
  <c r="A177"/>
  <c r="AP177"/>
  <c r="Y176"/>
  <c r="A176"/>
  <c r="AP176"/>
  <c r="Y175"/>
  <c r="AR175"/>
  <c r="A175"/>
  <c r="AP175"/>
  <c r="Y174"/>
  <c r="A174"/>
  <c r="AP174"/>
  <c r="Y173"/>
  <c r="A173"/>
  <c r="AP173"/>
  <c r="Y172"/>
  <c r="A172"/>
  <c r="AP172"/>
  <c r="Y171"/>
  <c r="A171"/>
  <c r="AP171"/>
  <c r="Y170"/>
  <c r="A170"/>
  <c r="AP170"/>
  <c r="Y169"/>
  <c r="AZ169"/>
  <c r="A169"/>
  <c r="AP169"/>
  <c r="Y168"/>
  <c r="A168"/>
  <c r="AP168"/>
  <c r="A166"/>
  <c r="AP166"/>
  <c r="A164"/>
  <c r="AP164"/>
  <c r="Y166"/>
  <c r="AZ166"/>
  <c r="Y164"/>
  <c r="AQ161"/>
  <c r="Y161"/>
  <c r="A161"/>
  <c r="AP161"/>
  <c r="Y160"/>
  <c r="AZ160"/>
  <c r="A160"/>
  <c r="AP160"/>
  <c r="AQ159"/>
  <c r="Y159"/>
  <c r="A159"/>
  <c r="AP159"/>
  <c r="Y158"/>
  <c r="A158"/>
  <c r="AP158"/>
  <c r="AQ157"/>
  <c r="Y157"/>
  <c r="A157"/>
  <c r="AP157"/>
  <c r="Y156"/>
  <c r="AZ156"/>
  <c r="A156"/>
  <c r="AP156"/>
  <c r="AQ155"/>
  <c r="Y155"/>
  <c r="A155"/>
  <c r="AP155"/>
  <c r="Y154"/>
  <c r="A154"/>
  <c r="AP154"/>
  <c r="AQ153"/>
  <c r="Y153"/>
  <c r="A153"/>
  <c r="AP153"/>
  <c r="Y152"/>
  <c r="AZ152"/>
  <c r="A152"/>
  <c r="AP152"/>
  <c r="AQ151"/>
  <c r="Y151"/>
  <c r="A151"/>
  <c r="AP151"/>
  <c r="Y150"/>
  <c r="AR150"/>
  <c r="A150"/>
  <c r="AP150"/>
  <c r="AQ149"/>
  <c r="Y149"/>
  <c r="A149"/>
  <c r="AP149"/>
  <c r="Y148"/>
  <c r="A148"/>
  <c r="AP148"/>
  <c r="AQ147"/>
  <c r="Y147"/>
  <c r="A147"/>
  <c r="AP147"/>
  <c r="Y146"/>
  <c r="A146"/>
  <c r="AP146"/>
  <c r="AQ145"/>
  <c r="Y145"/>
  <c r="A145"/>
  <c r="AP145"/>
  <c r="Y144"/>
  <c r="AZ144"/>
  <c r="A144"/>
  <c r="AP144"/>
  <c r="AQ143"/>
  <c r="Y143"/>
  <c r="A143"/>
  <c r="AP143"/>
  <c r="Y142"/>
  <c r="A142"/>
  <c r="AP142"/>
  <c r="AQ141"/>
  <c r="Y141"/>
  <c r="A141"/>
  <c r="AP141"/>
  <c r="Y140"/>
  <c r="A140"/>
  <c r="AP140"/>
  <c r="AQ139"/>
  <c r="Y139"/>
  <c r="A139"/>
  <c r="AP139"/>
  <c r="Y138"/>
  <c r="AZ138"/>
  <c r="A138"/>
  <c r="AP138"/>
  <c r="AQ136"/>
  <c r="Y136"/>
  <c r="A136"/>
  <c r="AP136"/>
  <c r="Y135"/>
  <c r="A135"/>
  <c r="AP135"/>
  <c r="AQ133"/>
  <c r="Y133"/>
  <c r="A133"/>
  <c r="AP133"/>
  <c r="Y132"/>
  <c r="AZ132"/>
  <c r="A132"/>
  <c r="AP132"/>
  <c r="AQ130"/>
  <c r="Y130"/>
  <c r="A130"/>
  <c r="AP130"/>
  <c r="AQ129"/>
  <c r="Y129"/>
  <c r="A129"/>
  <c r="AP129"/>
  <c r="Y128"/>
  <c r="A128"/>
  <c r="AP128"/>
  <c r="AT125"/>
  <c r="AT124"/>
  <c r="AT123"/>
  <c r="AT122"/>
  <c r="AT121"/>
  <c r="AT120"/>
  <c r="AT119"/>
  <c r="AT118"/>
  <c r="AT117"/>
  <c r="AT116"/>
  <c r="AT115"/>
  <c r="AT114"/>
  <c r="J313" i="11"/>
  <c r="E324"/>
  <c r="F324"/>
  <c r="J324"/>
  <c r="H313"/>
  <c r="I313"/>
  <c r="AZ164" i="23"/>
  <c r="H328" i="11"/>
  <c r="I328"/>
  <c r="G317"/>
  <c r="J328"/>
  <c r="H317"/>
  <c r="J317"/>
  <c r="F328"/>
  <c r="G328"/>
  <c r="AZ218" i="23"/>
  <c r="AZ284"/>
  <c r="AE369"/>
  <c r="BH370"/>
  <c r="AZ347"/>
  <c r="AC372"/>
  <c r="AG372"/>
  <c r="AR347"/>
  <c r="BH369"/>
  <c r="AD370"/>
  <c r="AB374"/>
  <c r="AZ386"/>
  <c r="AR386"/>
  <c r="AR385"/>
  <c r="AZ385"/>
  <c r="AR379"/>
  <c r="AZ380"/>
  <c r="AR383"/>
  <c r="AR378"/>
  <c r="AZ378"/>
  <c r="AB378"/>
  <c r="AR381"/>
  <c r="AR380"/>
  <c r="AZ364"/>
  <c r="X365"/>
  <c r="W374"/>
  <c r="AZ355"/>
  <c r="AZ362"/>
  <c r="BH368"/>
  <c r="AE368"/>
  <c r="X372"/>
  <c r="BH373"/>
  <c r="AD373"/>
  <c r="BH374"/>
  <c r="AD374"/>
  <c r="AC375"/>
  <c r="AG375"/>
  <c r="AG374"/>
  <c r="AD375"/>
  <c r="AC371"/>
  <c r="AG371"/>
  <c r="BH371"/>
  <c r="BH372"/>
  <c r="AC374"/>
  <c r="BH365"/>
  <c r="AD365"/>
  <c r="AD366"/>
  <c r="AD367"/>
  <c r="AB368"/>
  <c r="AG368"/>
  <c r="AV368"/>
  <c r="AX368"/>
  <c r="AD369"/>
  <c r="AE365"/>
  <c r="AV365"/>
  <c r="AX365"/>
  <c r="AE366"/>
  <c r="AV366"/>
  <c r="AX366"/>
  <c r="AF367"/>
  <c r="AO367"/>
  <c r="AE367"/>
  <c r="AN372"/>
  <c r="AF374"/>
  <c r="AB365"/>
  <c r="AF365"/>
  <c r="AB366"/>
  <c r="AF366"/>
  <c r="AO366"/>
  <c r="AB367"/>
  <c r="AV367"/>
  <c r="AX367"/>
  <c r="AD368"/>
  <c r="AF368"/>
  <c r="AF369"/>
  <c r="AO369"/>
  <c r="AB369"/>
  <c r="AG369"/>
  <c r="AV369"/>
  <c r="AC365"/>
  <c r="AG365"/>
  <c r="AC366"/>
  <c r="AG366"/>
  <c r="AC367"/>
  <c r="AG367"/>
  <c r="AN370"/>
  <c r="AE370"/>
  <c r="AV370"/>
  <c r="AE371"/>
  <c r="AV371"/>
  <c r="AE372"/>
  <c r="AV372"/>
  <c r="AE373"/>
  <c r="AV373"/>
  <c r="AE374"/>
  <c r="AE375"/>
  <c r="AF375"/>
  <c r="AV375"/>
  <c r="AB370"/>
  <c r="AF370"/>
  <c r="AB371"/>
  <c r="AF371"/>
  <c r="AN371"/>
  <c r="AB372"/>
  <c r="AF372"/>
  <c r="AB373"/>
  <c r="AF373"/>
  <c r="AR364"/>
  <c r="AR363"/>
  <c r="AR362"/>
  <c r="AZ363"/>
  <c r="AZ361"/>
  <c r="AZ353"/>
  <c r="BB215"/>
  <c r="AZ359"/>
  <c r="AZ356"/>
  <c r="AR356"/>
  <c r="AR353"/>
  <c r="AZ354"/>
  <c r="AR354"/>
  <c r="AR357"/>
  <c r="AZ358"/>
  <c r="AR361"/>
  <c r="AR360"/>
  <c r="AR355"/>
  <c r="AR359"/>
  <c r="AZ360"/>
  <c r="AR358"/>
  <c r="AR346"/>
  <c r="AZ346"/>
  <c r="AR349"/>
  <c r="AR348"/>
  <c r="AZ349"/>
  <c r="AZ344"/>
  <c r="AR344"/>
  <c r="W335"/>
  <c r="X336"/>
  <c r="AR332"/>
  <c r="AZ332"/>
  <c r="AB341"/>
  <c r="BB339"/>
  <c r="AN340"/>
  <c r="AB339"/>
  <c r="AB340"/>
  <c r="AB337"/>
  <c r="AB338"/>
  <c r="AB335"/>
  <c r="AB336"/>
  <c r="AB213"/>
  <c r="AZ324"/>
  <c r="AZ257"/>
  <c r="AB215"/>
  <c r="AZ323"/>
  <c r="AZ240"/>
  <c r="G326" i="11"/>
  <c r="AB280" i="23"/>
  <c r="AB155"/>
  <c r="AZ206"/>
  <c r="AZ246"/>
  <c r="AB281"/>
  <c r="AZ296"/>
  <c r="AZ314"/>
  <c r="AR324"/>
  <c r="AZ328"/>
  <c r="AZ175"/>
  <c r="AZ186"/>
  <c r="AZ265"/>
  <c r="AZ290"/>
  <c r="AZ298"/>
  <c r="AB331"/>
  <c r="AZ176"/>
  <c r="AZ330"/>
  <c r="AZ200"/>
  <c r="AZ242"/>
  <c r="AB328"/>
  <c r="AZ331"/>
  <c r="AR331"/>
  <c r="AZ325"/>
  <c r="AR325"/>
  <c r="AZ327"/>
  <c r="AB324"/>
  <c r="AR327"/>
  <c r="AR329"/>
  <c r="AZ329"/>
  <c r="AR328"/>
  <c r="AR326"/>
  <c r="AB332"/>
  <c r="AB333"/>
  <c r="AB334"/>
  <c r="AZ318"/>
  <c r="AR312"/>
  <c r="AZ313"/>
  <c r="AZ315"/>
  <c r="AR315"/>
  <c r="AR316"/>
  <c r="AZ317"/>
  <c r="AR320"/>
  <c r="AR319"/>
  <c r="AR314"/>
  <c r="AR318"/>
  <c r="AZ319"/>
  <c r="AR317"/>
  <c r="AZ310"/>
  <c r="AR310"/>
  <c r="AZ304"/>
  <c r="AZ308"/>
  <c r="AZ306"/>
  <c r="AR304"/>
  <c r="AR308"/>
  <c r="AR303"/>
  <c r="AR306"/>
  <c r="AR305"/>
  <c r="AR302"/>
  <c r="AR301"/>
  <c r="AR300"/>
  <c r="AZ301"/>
  <c r="AR298"/>
  <c r="AR297"/>
  <c r="AR296"/>
  <c r="AZ297"/>
  <c r="AZ294"/>
  <c r="AR294"/>
  <c r="AZ288"/>
  <c r="AZ286"/>
  <c r="AR288"/>
  <c r="AZ289"/>
  <c r="AR287"/>
  <c r="AR291"/>
  <c r="AZ287"/>
  <c r="AR290"/>
  <c r="AZ291"/>
  <c r="AR289"/>
  <c r="AR286"/>
  <c r="AR284"/>
  <c r="AR265"/>
  <c r="AR266"/>
  <c r="AR272"/>
  <c r="AR277"/>
  <c r="AZ266"/>
  <c r="AZ269"/>
  <c r="AR269"/>
  <c r="AZ272"/>
  <c r="AZ274"/>
  <c r="AR262"/>
  <c r="AR261"/>
  <c r="AZ262"/>
  <c r="AR263"/>
  <c r="AB265"/>
  <c r="AZ261"/>
  <c r="AR264"/>
  <c r="AR267"/>
  <c r="AZ267"/>
  <c r="AR268"/>
  <c r="AB269"/>
  <c r="AR271"/>
  <c r="AZ268"/>
  <c r="AR273"/>
  <c r="AZ271"/>
  <c r="AR274"/>
  <c r="G315" i="11"/>
  <c r="AR275" i="23"/>
  <c r="AZ276"/>
  <c r="AR270"/>
  <c r="AZ275"/>
  <c r="AR276"/>
  <c r="AR279"/>
  <c r="AZ278"/>
  <c r="AR257"/>
  <c r="AR255"/>
  <c r="AZ256"/>
  <c r="AR259"/>
  <c r="AZ255"/>
  <c r="AR258"/>
  <c r="AZ259"/>
  <c r="AZ251"/>
  <c r="AR251"/>
  <c r="AZ250"/>
  <c r="AR253"/>
  <c r="AR252"/>
  <c r="AZ253"/>
  <c r="AR250"/>
  <c r="AR241"/>
  <c r="BB246"/>
  <c r="AR240"/>
  <c r="AZ241"/>
  <c r="AR239"/>
  <c r="AZ239"/>
  <c r="AZ243"/>
  <c r="AR243"/>
  <c r="AR245"/>
  <c r="AZ245"/>
  <c r="AB241"/>
  <c r="AR244"/>
  <c r="AR248"/>
  <c r="AR247"/>
  <c r="AR242"/>
  <c r="AR246"/>
  <c r="AZ247"/>
  <c r="AR238"/>
  <c r="AR237"/>
  <c r="AZ235"/>
  <c r="AZ233"/>
  <c r="AR235"/>
  <c r="AR234"/>
  <c r="AR233"/>
  <c r="AZ234"/>
  <c r="AZ231"/>
  <c r="AR227"/>
  <c r="AZ228"/>
  <c r="AR231"/>
  <c r="AR230"/>
  <c r="AR229"/>
  <c r="AZ230"/>
  <c r="AR228"/>
  <c r="AZ225"/>
  <c r="AZ223"/>
  <c r="AR225"/>
  <c r="AR224"/>
  <c r="AR223"/>
  <c r="AZ224"/>
  <c r="AZ221"/>
  <c r="AZ219"/>
  <c r="AR221"/>
  <c r="AR220"/>
  <c r="AR219"/>
  <c r="AZ220"/>
  <c r="AR218"/>
  <c r="BB214"/>
  <c r="W214"/>
  <c r="AB214"/>
  <c r="AZ195"/>
  <c r="AR208"/>
  <c r="AZ209"/>
  <c r="AZ196"/>
  <c r="AZ198"/>
  <c r="AR198"/>
  <c r="AZ199"/>
  <c r="AR201"/>
  <c r="AZ205"/>
  <c r="AR205"/>
  <c r="AR196"/>
  <c r="AZ197"/>
  <c r="AB197"/>
  <c r="AR200"/>
  <c r="AZ201"/>
  <c r="AB201"/>
  <c r="AZ203"/>
  <c r="AR203"/>
  <c r="AR199"/>
  <c r="AR204"/>
  <c r="AB208"/>
  <c r="AR207"/>
  <c r="AR202"/>
  <c r="AR206"/>
  <c r="AZ207"/>
  <c r="AZ210"/>
  <c r="AR210"/>
  <c r="AR211"/>
  <c r="AZ212"/>
  <c r="AR209"/>
  <c r="AR212"/>
  <c r="AR195"/>
  <c r="AR194"/>
  <c r="AZ194"/>
  <c r="AR183"/>
  <c r="AZ192"/>
  <c r="AZ183"/>
  <c r="AZ190"/>
  <c r="AR184"/>
  <c r="AZ185"/>
  <c r="AZ184"/>
  <c r="AB184"/>
  <c r="AZ187"/>
  <c r="AR187"/>
  <c r="AR185"/>
  <c r="AR188"/>
  <c r="AZ189"/>
  <c r="AR192"/>
  <c r="AR191"/>
  <c r="AR186"/>
  <c r="AR190"/>
  <c r="AZ191"/>
  <c r="AR189"/>
  <c r="AR182"/>
  <c r="AR170"/>
  <c r="AZ171"/>
  <c r="AR176"/>
  <c r="AZ172"/>
  <c r="AR172"/>
  <c r="AR169"/>
  <c r="AZ170"/>
  <c r="AB170"/>
  <c r="AR171"/>
  <c r="AZ174"/>
  <c r="AR174"/>
  <c r="AR173"/>
  <c r="AZ173"/>
  <c r="AR178"/>
  <c r="AR177"/>
  <c r="AZ178"/>
  <c r="AR168"/>
  <c r="AZ168"/>
  <c r="AR142"/>
  <c r="G324" i="11"/>
  <c r="AR166" i="23"/>
  <c r="AR164"/>
  <c r="F313" i="11"/>
  <c r="AZ141" i="23"/>
  <c r="AR140"/>
  <c r="AZ140"/>
  <c r="AZ142"/>
  <c r="AZ151"/>
  <c r="AR151"/>
  <c r="AZ155"/>
  <c r="AR141"/>
  <c r="AR152"/>
  <c r="AR155"/>
  <c r="AZ159"/>
  <c r="AR159"/>
  <c r="AB141"/>
  <c r="AB142"/>
  <c r="AZ143"/>
  <c r="AR143"/>
  <c r="AR144"/>
  <c r="AZ146"/>
  <c r="AR146"/>
  <c r="AR145"/>
  <c r="AZ145"/>
  <c r="AB149"/>
  <c r="AZ147"/>
  <c r="AR147"/>
  <c r="AZ148"/>
  <c r="AR148"/>
  <c r="AR149"/>
  <c r="AZ149"/>
  <c r="AZ150"/>
  <c r="AB153"/>
  <c r="AZ153"/>
  <c r="AR153"/>
  <c r="AZ154"/>
  <c r="AB154"/>
  <c r="AR157"/>
  <c r="AZ157"/>
  <c r="AR154"/>
  <c r="AB159"/>
  <c r="AB161"/>
  <c r="I324" i="11"/>
  <c r="AR160" i="23"/>
  <c r="AZ161"/>
  <c r="AR161"/>
  <c r="AR158"/>
  <c r="AR156"/>
  <c r="AZ158"/>
  <c r="AB139"/>
  <c r="AR138"/>
  <c r="AZ139"/>
  <c r="AR139"/>
  <c r="AZ135"/>
  <c r="AB136"/>
  <c r="AR135"/>
  <c r="AZ136"/>
  <c r="AR136"/>
  <c r="AB133"/>
  <c r="AR132"/>
  <c r="AZ133"/>
  <c r="AR133"/>
  <c r="AZ128"/>
  <c r="AB130"/>
  <c r="AB129"/>
  <c r="E313" i="11"/>
  <c r="AR128" i="23"/>
  <c r="AZ129"/>
  <c r="AR129"/>
  <c r="AZ130"/>
  <c r="AR130"/>
  <c r="AB330"/>
  <c r="AB323"/>
  <c r="X339"/>
  <c r="X341"/>
  <c r="AB278"/>
  <c r="BB341"/>
  <c r="X364"/>
  <c r="AB175"/>
  <c r="W341"/>
  <c r="X335"/>
  <c r="X338"/>
  <c r="BB340"/>
  <c r="X375"/>
  <c r="BB335"/>
  <c r="BB338"/>
  <c r="X369"/>
  <c r="W369"/>
  <c r="X374"/>
  <c r="AN324"/>
  <c r="AB257"/>
  <c r="X302"/>
  <c r="BB372"/>
  <c r="X340"/>
  <c r="AB347"/>
  <c r="AB346"/>
  <c r="X383"/>
  <c r="AB385"/>
  <c r="AB386"/>
  <c r="X379"/>
  <c r="W379"/>
  <c r="AB381"/>
  <c r="AB383"/>
  <c r="AB380"/>
  <c r="AB379"/>
  <c r="X370"/>
  <c r="W370"/>
  <c r="BB365"/>
  <c r="W365"/>
  <c r="W372"/>
  <c r="AO375"/>
  <c r="AN375"/>
  <c r="AN368"/>
  <c r="AO368"/>
  <c r="AO370"/>
  <c r="AN373"/>
  <c r="AN369"/>
  <c r="AO365"/>
  <c r="AO371"/>
  <c r="AX373"/>
  <c r="AX372"/>
  <c r="AX371"/>
  <c r="AX370"/>
  <c r="AO372"/>
  <c r="AX375"/>
  <c r="AX369"/>
  <c r="AO373"/>
  <c r="AN366"/>
  <c r="AN365"/>
  <c r="AN374"/>
  <c r="AO374"/>
  <c r="AN367"/>
  <c r="AB363"/>
  <c r="AB364"/>
  <c r="BB361"/>
  <c r="X357"/>
  <c r="AB355"/>
  <c r="AB360"/>
  <c r="AB361"/>
  <c r="BB357"/>
  <c r="AB358"/>
  <c r="AB353"/>
  <c r="AB356"/>
  <c r="W361"/>
  <c r="AB359"/>
  <c r="AB357"/>
  <c r="AB354"/>
  <c r="X346"/>
  <c r="AO347"/>
  <c r="AN347"/>
  <c r="AB349"/>
  <c r="AB348"/>
  <c r="W347"/>
  <c r="BB347"/>
  <c r="X347"/>
  <c r="W323"/>
  <c r="AO339"/>
  <c r="AN339"/>
  <c r="AO340"/>
  <c r="BE339"/>
  <c r="BE340"/>
  <c r="AN336"/>
  <c r="AO336"/>
  <c r="AB172"/>
  <c r="AB251"/>
  <c r="AB147"/>
  <c r="X187"/>
  <c r="AB266"/>
  <c r="BB310"/>
  <c r="X246"/>
  <c r="W246"/>
  <c r="AB256"/>
  <c r="AO281"/>
  <c r="X304"/>
  <c r="AO265"/>
  <c r="AB287"/>
  <c r="BB325"/>
  <c r="W325"/>
  <c r="X325"/>
  <c r="AB327"/>
  <c r="X332"/>
  <c r="BB332"/>
  <c r="AB325"/>
  <c r="AB326"/>
  <c r="AB329"/>
  <c r="BB329"/>
  <c r="AB318"/>
  <c r="X320"/>
  <c r="AB317"/>
  <c r="AB320"/>
  <c r="AB315"/>
  <c r="AB313"/>
  <c r="AB314"/>
  <c r="AB319"/>
  <c r="AB316"/>
  <c r="AB312"/>
  <c r="X310"/>
  <c r="W310"/>
  <c r="AB310"/>
  <c r="X306"/>
  <c r="AB301"/>
  <c r="BB304"/>
  <c r="W304"/>
  <c r="AB306"/>
  <c r="AB304"/>
  <c r="AB303"/>
  <c r="AB305"/>
  <c r="AB308"/>
  <c r="BB308"/>
  <c r="X308"/>
  <c r="W308"/>
  <c r="AB302"/>
  <c r="AB300"/>
  <c r="AB297"/>
  <c r="AB298"/>
  <c r="AB296"/>
  <c r="AB294"/>
  <c r="W289"/>
  <c r="AB289"/>
  <c r="AB291"/>
  <c r="AB288"/>
  <c r="BB286"/>
  <c r="X286"/>
  <c r="W286"/>
  <c r="AB286"/>
  <c r="BB284"/>
  <c r="X284"/>
  <c r="W284"/>
  <c r="AB284"/>
  <c r="W281"/>
  <c r="X269"/>
  <c r="AB277"/>
  <c r="AB272"/>
  <c r="AN278"/>
  <c r="AB270"/>
  <c r="AB274"/>
  <c r="X272"/>
  <c r="W272"/>
  <c r="BB272"/>
  <c r="X265"/>
  <c r="W265"/>
  <c r="BB265"/>
  <c r="AN281"/>
  <c r="BB278"/>
  <c r="AB276"/>
  <c r="AB275"/>
  <c r="AB271"/>
  <c r="AB279"/>
  <c r="X270"/>
  <c r="W270"/>
  <c r="BB270"/>
  <c r="AB273"/>
  <c r="AB268"/>
  <c r="AB267"/>
  <c r="AB263"/>
  <c r="AB261"/>
  <c r="AB262"/>
  <c r="X259"/>
  <c r="AB255"/>
  <c r="AB258"/>
  <c r="W257"/>
  <c r="BB257"/>
  <c r="X257"/>
  <c r="AB259"/>
  <c r="BB253"/>
  <c r="AB252"/>
  <c r="AB253"/>
  <c r="AB246"/>
  <c r="AB242"/>
  <c r="AB247"/>
  <c r="AB248"/>
  <c r="W243"/>
  <c r="BB243"/>
  <c r="X243"/>
  <c r="AB245"/>
  <c r="X242"/>
  <c r="BB242"/>
  <c r="W242"/>
  <c r="AB240"/>
  <c r="AB244"/>
  <c r="AB243"/>
  <c r="BB241"/>
  <c r="X241"/>
  <c r="W241"/>
  <c r="BB248"/>
  <c r="X248"/>
  <c r="W248"/>
  <c r="AB239"/>
  <c r="AB238"/>
  <c r="BB238"/>
  <c r="X238"/>
  <c r="W238"/>
  <c r="BB235"/>
  <c r="X235"/>
  <c r="W235"/>
  <c r="AB233"/>
  <c r="AB234"/>
  <c r="AB235"/>
  <c r="X227"/>
  <c r="AB229"/>
  <c r="AB230"/>
  <c r="AB231"/>
  <c r="AB228"/>
  <c r="AB227"/>
  <c r="AB223"/>
  <c r="AB224"/>
  <c r="AB225"/>
  <c r="BB225"/>
  <c r="X225"/>
  <c r="W225"/>
  <c r="X221"/>
  <c r="AB219"/>
  <c r="AB220"/>
  <c r="AB221"/>
  <c r="AB218"/>
  <c r="AO214"/>
  <c r="AN214"/>
  <c r="AO215"/>
  <c r="AN215"/>
  <c r="BE214"/>
  <c r="AN201"/>
  <c r="AO201"/>
  <c r="AO208"/>
  <c r="AN208"/>
  <c r="BB199"/>
  <c r="X199"/>
  <c r="W199"/>
  <c r="AB209"/>
  <c r="AB211"/>
  <c r="AB206"/>
  <c r="AB200"/>
  <c r="AB210"/>
  <c r="AB202"/>
  <c r="AB204"/>
  <c r="AB199"/>
  <c r="AB203"/>
  <c r="AB198"/>
  <c r="AB212"/>
  <c r="BB205"/>
  <c r="X205"/>
  <c r="AB196"/>
  <c r="AB205"/>
  <c r="AB194"/>
  <c r="AB195"/>
  <c r="BB195"/>
  <c r="X195"/>
  <c r="W195"/>
  <c r="AB183"/>
  <c r="W185"/>
  <c r="X185"/>
  <c r="AB190"/>
  <c r="AB187"/>
  <c r="AB186"/>
  <c r="AB185"/>
  <c r="AB188"/>
  <c r="AB191"/>
  <c r="AB189"/>
  <c r="AB192"/>
  <c r="X184"/>
  <c r="BB182"/>
  <c r="X182"/>
  <c r="W182"/>
  <c r="BB168"/>
  <c r="AB176"/>
  <c r="X178"/>
  <c r="AB171"/>
  <c r="AB177"/>
  <c r="AB178"/>
  <c r="AB173"/>
  <c r="AB174"/>
  <c r="AB169"/>
  <c r="AB168"/>
  <c r="X128"/>
  <c r="AB166"/>
  <c r="AB164"/>
  <c r="AB140"/>
  <c r="AB151"/>
  <c r="AB152"/>
  <c r="W151"/>
  <c r="AN141"/>
  <c r="AB158"/>
  <c r="AB160"/>
  <c r="AB144"/>
  <c r="X142"/>
  <c r="W142"/>
  <c r="BB142"/>
  <c r="W140"/>
  <c r="BB140"/>
  <c r="X140"/>
  <c r="AB156"/>
  <c r="AB150"/>
  <c r="AB143"/>
  <c r="AN142"/>
  <c r="AO142"/>
  <c r="AB148"/>
  <c r="BB150"/>
  <c r="W150"/>
  <c r="X150"/>
  <c r="AB146"/>
  <c r="BB138"/>
  <c r="AB138"/>
  <c r="AB135"/>
  <c r="X132"/>
  <c r="AB132"/>
  <c r="AO129"/>
  <c r="W128"/>
  <c r="AB128"/>
  <c r="BB187"/>
  <c r="BB190"/>
  <c r="BB302"/>
  <c r="AO324"/>
  <c r="BB383"/>
  <c r="AO175"/>
  <c r="W190"/>
  <c r="AN241"/>
  <c r="AN265"/>
  <c r="W187"/>
  <c r="X386"/>
  <c r="W138"/>
  <c r="BB386"/>
  <c r="W383"/>
  <c r="X138"/>
  <c r="X190"/>
  <c r="W302"/>
  <c r="W364"/>
  <c r="AO141"/>
  <c r="AO197"/>
  <c r="W259"/>
  <c r="W349"/>
  <c r="X349"/>
  <c r="BE281"/>
  <c r="W253"/>
  <c r="X289"/>
  <c r="W357"/>
  <c r="AN386"/>
  <c r="W386"/>
  <c r="AN378"/>
  <c r="AO378"/>
  <c r="AO386"/>
  <c r="AN385"/>
  <c r="X385"/>
  <c r="W385"/>
  <c r="BB385"/>
  <c r="W381"/>
  <c r="BB381"/>
  <c r="X381"/>
  <c r="BB380"/>
  <c r="X380"/>
  <c r="W380"/>
  <c r="X378"/>
  <c r="W378"/>
  <c r="X361"/>
  <c r="BB370"/>
  <c r="BE372"/>
  <c r="BE365"/>
  <c r="BE370"/>
  <c r="AN364"/>
  <c r="X363"/>
  <c r="W363"/>
  <c r="BB363"/>
  <c r="AN172"/>
  <c r="X130"/>
  <c r="W164"/>
  <c r="W205"/>
  <c r="AO341"/>
  <c r="BB349"/>
  <c r="AO357"/>
  <c r="W359"/>
  <c r="BB359"/>
  <c r="X359"/>
  <c r="W346"/>
  <c r="AN197"/>
  <c r="AN257"/>
  <c r="AO356"/>
  <c r="AO353"/>
  <c r="AN353"/>
  <c r="AN361"/>
  <c r="AO360"/>
  <c r="AN360"/>
  <c r="AN354"/>
  <c r="AN359"/>
  <c r="AO359"/>
  <c r="X354"/>
  <c r="W354"/>
  <c r="BB354"/>
  <c r="W353"/>
  <c r="BB353"/>
  <c r="X353"/>
  <c r="X358"/>
  <c r="W358"/>
  <c r="X348"/>
  <c r="W348"/>
  <c r="BB348"/>
  <c r="BB324"/>
  <c r="AO334"/>
  <c r="X323"/>
  <c r="W324"/>
  <c r="AN334"/>
  <c r="AO328"/>
  <c r="X324"/>
  <c r="AN332"/>
  <c r="AN341"/>
  <c r="AO332"/>
  <c r="BE341"/>
  <c r="BE338"/>
  <c r="AO338"/>
  <c r="AN338"/>
  <c r="AN337"/>
  <c r="AO337"/>
  <c r="BE335"/>
  <c r="AN335"/>
  <c r="AO335"/>
  <c r="BB178"/>
  <c r="AN136"/>
  <c r="X135"/>
  <c r="W178"/>
  <c r="BB259"/>
  <c r="BB320"/>
  <c r="W145"/>
  <c r="W223"/>
  <c r="X253"/>
  <c r="AN244"/>
  <c r="AO241"/>
  <c r="AO287"/>
  <c r="BB145"/>
  <c r="X129"/>
  <c r="W132"/>
  <c r="W168"/>
  <c r="W221"/>
  <c r="X223"/>
  <c r="AO262"/>
  <c r="BB289"/>
  <c r="AN312"/>
  <c r="W320"/>
  <c r="AN329"/>
  <c r="AN130"/>
  <c r="W129"/>
  <c r="X160"/>
  <c r="X168"/>
  <c r="W172"/>
  <c r="BB224"/>
  <c r="W224"/>
  <c r="X231"/>
  <c r="AN325"/>
  <c r="W318"/>
  <c r="X318"/>
  <c r="X224"/>
  <c r="AO257"/>
  <c r="AN327"/>
  <c r="AN331"/>
  <c r="AO331"/>
  <c r="W327"/>
  <c r="BB327"/>
  <c r="X327"/>
  <c r="X326"/>
  <c r="BB326"/>
  <c r="W326"/>
  <c r="AO316"/>
  <c r="AN317"/>
  <c r="AO317"/>
  <c r="W315"/>
  <c r="BB315"/>
  <c r="X315"/>
  <c r="BB317"/>
  <c r="X317"/>
  <c r="W317"/>
  <c r="BB316"/>
  <c r="X316"/>
  <c r="W316"/>
  <c r="X319"/>
  <c r="W319"/>
  <c r="BB319"/>
  <c r="AO301"/>
  <c r="AO303"/>
  <c r="AO304"/>
  <c r="AN305"/>
  <c r="AO305"/>
  <c r="AN300"/>
  <c r="X301"/>
  <c r="W301"/>
  <c r="AN298"/>
  <c r="AO298"/>
  <c r="BB298"/>
  <c r="X298"/>
  <c r="W298"/>
  <c r="X297"/>
  <c r="W297"/>
  <c r="BB297"/>
  <c r="W296"/>
  <c r="BB296"/>
  <c r="X296"/>
  <c r="AO288"/>
  <c r="AN288"/>
  <c r="AO289"/>
  <c r="AN289"/>
  <c r="W290"/>
  <c r="BB290"/>
  <c r="X290"/>
  <c r="X287"/>
  <c r="W287"/>
  <c r="X291"/>
  <c r="W291"/>
  <c r="BB291"/>
  <c r="AO271"/>
  <c r="AN271"/>
  <c r="AN261"/>
  <c r="W269"/>
  <c r="AO270"/>
  <c r="BB281"/>
  <c r="AN267"/>
  <c r="AO267"/>
  <c r="AO279"/>
  <c r="AN279"/>
  <c r="AO273"/>
  <c r="AN273"/>
  <c r="BB267"/>
  <c r="W267"/>
  <c r="X267"/>
  <c r="AN262"/>
  <c r="BB268"/>
  <c r="X268"/>
  <c r="W268"/>
  <c r="AN280"/>
  <c r="AO280"/>
  <c r="BB276"/>
  <c r="W276"/>
  <c r="X276"/>
  <c r="X261"/>
  <c r="W261"/>
  <c r="BB261"/>
  <c r="AO263"/>
  <c r="AN263"/>
  <c r="BB262"/>
  <c r="X262"/>
  <c r="W262"/>
  <c r="AN272"/>
  <c r="AO272"/>
  <c r="AN277"/>
  <c r="AO277"/>
  <c r="X275"/>
  <c r="W275"/>
  <c r="BB275"/>
  <c r="AO258"/>
  <c r="AN258"/>
  <c r="X258"/>
  <c r="W258"/>
  <c r="BB258"/>
  <c r="BB255"/>
  <c r="X255"/>
  <c r="W255"/>
  <c r="BB256"/>
  <c r="X256"/>
  <c r="W256"/>
  <c r="AN253"/>
  <c r="X250"/>
  <c r="W250"/>
  <c r="X252"/>
  <c r="W252"/>
  <c r="BB252"/>
  <c r="AO246"/>
  <c r="AN247"/>
  <c r="AN239"/>
  <c r="AO239"/>
  <c r="AO240"/>
  <c r="AN240"/>
  <c r="AO243"/>
  <c r="AN243"/>
  <c r="BB245"/>
  <c r="X245"/>
  <c r="W245"/>
  <c r="X247"/>
  <c r="W247"/>
  <c r="BB247"/>
  <c r="X244"/>
  <c r="BB244"/>
  <c r="W244"/>
  <c r="AO244"/>
  <c r="X239"/>
  <c r="W239"/>
  <c r="BB239"/>
  <c r="AN238"/>
  <c r="AO238"/>
  <c r="AN234"/>
  <c r="AO234"/>
  <c r="AO233"/>
  <c r="AN233"/>
  <c r="X234"/>
  <c r="W234"/>
  <c r="BB234"/>
  <c r="W227"/>
  <c r="AN229"/>
  <c r="AO230"/>
  <c r="BB231"/>
  <c r="W231"/>
  <c r="AN227"/>
  <c r="AO227"/>
  <c r="X230"/>
  <c r="W230"/>
  <c r="BB230"/>
  <c r="BB228"/>
  <c r="X228"/>
  <c r="W228"/>
  <c r="AO223"/>
  <c r="AN223"/>
  <c r="AO225"/>
  <c r="AN225"/>
  <c r="X219"/>
  <c r="W219"/>
  <c r="AO219"/>
  <c r="AO220"/>
  <c r="AN220"/>
  <c r="AO221"/>
  <c r="AN221"/>
  <c r="X220"/>
  <c r="W220"/>
  <c r="BB220"/>
  <c r="AN218"/>
  <c r="AO218"/>
  <c r="BB218"/>
  <c r="X218"/>
  <c r="W218"/>
  <c r="BE215"/>
  <c r="AO213"/>
  <c r="AN213"/>
  <c r="AN210"/>
  <c r="AO210"/>
  <c r="AN200"/>
  <c r="AN198"/>
  <c r="AN196"/>
  <c r="AO196"/>
  <c r="AO209"/>
  <c r="AN209"/>
  <c r="W196"/>
  <c r="X196"/>
  <c r="BB196"/>
  <c r="X209"/>
  <c r="BB209"/>
  <c r="W209"/>
  <c r="X202"/>
  <c r="BB202"/>
  <c r="W202"/>
  <c r="AN212"/>
  <c r="W206"/>
  <c r="X206"/>
  <c r="BB206"/>
  <c r="X201"/>
  <c r="W201"/>
  <c r="X197"/>
  <c r="W197"/>
  <c r="W210"/>
  <c r="BB210"/>
  <c r="X210"/>
  <c r="BB211"/>
  <c r="X211"/>
  <c r="W211"/>
  <c r="BB212"/>
  <c r="X212"/>
  <c r="W212"/>
  <c r="AO195"/>
  <c r="AN195"/>
  <c r="AO194"/>
  <c r="AN194"/>
  <c r="X194"/>
  <c r="W194"/>
  <c r="BB194"/>
  <c r="AN183"/>
  <c r="AO183"/>
  <c r="W183"/>
  <c r="BB183"/>
  <c r="X183"/>
  <c r="AO189"/>
  <c r="AN189"/>
  <c r="AO191"/>
  <c r="AN191"/>
  <c r="AN185"/>
  <c r="AO185"/>
  <c r="AN184"/>
  <c r="AO184"/>
  <c r="X186"/>
  <c r="BB186"/>
  <c r="W186"/>
  <c r="BB189"/>
  <c r="X189"/>
  <c r="W189"/>
  <c r="BB188"/>
  <c r="X188"/>
  <c r="W188"/>
  <c r="X191"/>
  <c r="W191"/>
  <c r="BB175"/>
  <c r="W175"/>
  <c r="X175"/>
  <c r="AO169"/>
  <c r="AN169"/>
  <c r="AN171"/>
  <c r="AO171"/>
  <c r="BB170"/>
  <c r="X170"/>
  <c r="W170"/>
  <c r="X177"/>
  <c r="W177"/>
  <c r="BB177"/>
  <c r="X169"/>
  <c r="W169"/>
  <c r="AN170"/>
  <c r="AO170"/>
  <c r="BB174"/>
  <c r="W174"/>
  <c r="X174"/>
  <c r="BB173"/>
  <c r="W173"/>
  <c r="X173"/>
  <c r="AN168"/>
  <c r="AN129"/>
  <c r="AN147"/>
  <c r="X151"/>
  <c r="BB132"/>
  <c r="W135"/>
  <c r="AO147"/>
  <c r="W130"/>
  <c r="X145"/>
  <c r="AN158"/>
  <c r="AO160"/>
  <c r="BB151"/>
  <c r="AN156"/>
  <c r="AO158"/>
  <c r="AN152"/>
  <c r="X148"/>
  <c r="W148"/>
  <c r="BB148"/>
  <c r="BB159"/>
  <c r="X159"/>
  <c r="W159"/>
  <c r="W141"/>
  <c r="X141"/>
  <c r="BB141"/>
  <c r="X154"/>
  <c r="W154"/>
  <c r="AN151"/>
  <c r="AO151"/>
  <c r="W146"/>
  <c r="BB146"/>
  <c r="X146"/>
  <c r="X155"/>
  <c r="W155"/>
  <c r="W157"/>
  <c r="BB157"/>
  <c r="X157"/>
  <c r="X147"/>
  <c r="W147"/>
  <c r="AO161"/>
  <c r="AN161"/>
  <c r="X158"/>
  <c r="W158"/>
  <c r="BB158"/>
  <c r="X153"/>
  <c r="W153"/>
  <c r="AO159"/>
  <c r="AN159"/>
  <c r="X156"/>
  <c r="BB156"/>
  <c r="W156"/>
  <c r="AO154"/>
  <c r="AN154"/>
  <c r="W149"/>
  <c r="X149"/>
  <c r="AO153"/>
  <c r="AN153"/>
  <c r="AO155"/>
  <c r="X161"/>
  <c r="W161"/>
  <c r="AO139"/>
  <c r="AN139"/>
  <c r="X139"/>
  <c r="W139"/>
  <c r="BB135"/>
  <c r="AO135"/>
  <c r="X136"/>
  <c r="W136"/>
  <c r="AO133"/>
  <c r="AN133"/>
  <c r="X133"/>
  <c r="W133"/>
  <c r="BB129"/>
  <c r="BB130"/>
  <c r="AN204"/>
  <c r="AN319"/>
  <c r="AN314"/>
  <c r="AO314"/>
  <c r="AN383"/>
  <c r="AO205"/>
  <c r="AN205"/>
  <c r="AN143"/>
  <c r="AO229"/>
  <c r="AO276"/>
  <c r="AO261"/>
  <c r="AO286"/>
  <c r="AO325"/>
  <c r="AO383"/>
  <c r="AO164"/>
  <c r="AO178"/>
  <c r="AN146"/>
  <c r="AO212"/>
  <c r="AN211"/>
  <c r="AO247"/>
  <c r="AO320"/>
  <c r="AO348"/>
  <c r="AN256"/>
  <c r="AO256"/>
  <c r="AN270"/>
  <c r="AN313"/>
  <c r="AN326"/>
  <c r="AN348"/>
  <c r="BB378"/>
  <c r="AN381"/>
  <c r="AO381"/>
  <c r="AN160"/>
  <c r="AN150"/>
  <c r="AO156"/>
  <c r="AO168"/>
  <c r="AO177"/>
  <c r="AO245"/>
  <c r="AO252"/>
  <c r="AN291"/>
  <c r="AO294"/>
  <c r="AN294"/>
  <c r="AN304"/>
  <c r="AN356"/>
  <c r="BB346"/>
  <c r="AO297"/>
  <c r="AN303"/>
  <c r="AN316"/>
  <c r="AO143"/>
  <c r="AN177"/>
  <c r="AN178"/>
  <c r="AO200"/>
  <c r="AN245"/>
  <c r="AN297"/>
  <c r="AO319"/>
  <c r="AN357"/>
  <c r="AN187"/>
  <c r="AO349"/>
  <c r="AN355"/>
  <c r="AO355"/>
  <c r="AN349"/>
  <c r="AO329"/>
  <c r="BB323"/>
  <c r="AN144"/>
  <c r="AO188"/>
  <c r="AO308"/>
  <c r="AO315"/>
  <c r="BB221"/>
  <c r="AO259"/>
  <c r="AN259"/>
  <c r="AO190"/>
  <c r="AO192"/>
  <c r="AN308"/>
  <c r="AN315"/>
  <c r="BB223"/>
  <c r="AO284"/>
  <c r="AN284"/>
  <c r="AN164"/>
  <c r="AN192"/>
  <c r="AO187"/>
  <c r="AO211"/>
  <c r="AN219"/>
  <c r="AN231"/>
  <c r="AO248"/>
  <c r="AN248"/>
  <c r="AO306"/>
  <c r="AN306"/>
  <c r="AN320"/>
  <c r="AO313"/>
  <c r="AO146"/>
  <c r="AN166"/>
  <c r="AN199"/>
  <c r="AO235"/>
  <c r="AO253"/>
  <c r="BB227"/>
  <c r="AO199"/>
  <c r="AN235"/>
  <c r="BB318"/>
  <c r="AN246"/>
  <c r="AO327"/>
  <c r="AN301"/>
  <c r="AO310"/>
  <c r="AN310"/>
  <c r="BB301"/>
  <c r="AN296"/>
  <c r="AO296"/>
  <c r="AO291"/>
  <c r="BB287"/>
  <c r="AN290"/>
  <c r="AO290"/>
  <c r="AO266"/>
  <c r="AN266"/>
  <c r="AN269"/>
  <c r="AO269"/>
  <c r="BB269"/>
  <c r="AO268"/>
  <c r="AN268"/>
  <c r="AN274"/>
  <c r="AO274"/>
  <c r="AO275"/>
  <c r="AN275"/>
  <c r="AN252"/>
  <c r="BB250"/>
  <c r="AO242"/>
  <c r="AN242"/>
  <c r="AO231"/>
  <c r="AN230"/>
  <c r="AO224"/>
  <c r="AN224"/>
  <c r="BB219"/>
  <c r="AO204"/>
  <c r="AO206"/>
  <c r="BB201"/>
  <c r="AO202"/>
  <c r="AN202"/>
  <c r="BB197"/>
  <c r="AN186"/>
  <c r="AO186"/>
  <c r="AN173"/>
  <c r="AO173"/>
  <c r="AN174"/>
  <c r="AO174"/>
  <c r="AO166"/>
  <c r="AN140"/>
  <c r="AO140"/>
  <c r="BB149"/>
  <c r="BB153"/>
  <c r="BB154"/>
  <c r="AO148"/>
  <c r="AN148"/>
  <c r="BB161"/>
  <c r="BB147"/>
  <c r="BB155"/>
  <c r="BB139"/>
  <c r="AN138"/>
  <c r="AO138"/>
  <c r="AN135"/>
  <c r="BB136"/>
  <c r="BB133"/>
  <c r="AO132"/>
  <c r="AN132"/>
  <c r="AN128"/>
  <c r="AO128"/>
  <c r="Y125"/>
  <c r="Y124"/>
  <c r="Y123"/>
  <c r="Y122"/>
  <c r="Y121"/>
  <c r="Y120"/>
  <c r="Y119"/>
  <c r="Y118"/>
  <c r="Y117"/>
  <c r="Y116"/>
  <c r="Y115"/>
  <c r="Y114"/>
  <c r="Y113"/>
  <c r="Y112"/>
  <c r="Y111"/>
  <c r="Y110"/>
  <c r="Y109"/>
  <c r="Y108"/>
  <c r="Y107"/>
  <c r="Y106"/>
  <c r="Y105"/>
  <c r="Y104"/>
  <c r="Y103"/>
  <c r="Y102"/>
  <c r="Y101"/>
  <c r="Y100"/>
  <c r="Y99"/>
  <c r="Y98"/>
  <c r="Y97"/>
  <c r="Y96"/>
  <c r="Y95"/>
  <c r="Y94"/>
  <c r="Y93"/>
  <c r="Y92"/>
  <c r="Y91"/>
  <c r="Y90"/>
  <c r="Y89"/>
  <c r="Y88"/>
  <c r="Y87"/>
  <c r="Y86"/>
  <c r="Y85"/>
  <c r="Y84"/>
  <c r="Y82"/>
  <c r="Y81"/>
  <c r="Y80"/>
  <c r="Y79"/>
  <c r="Y78"/>
  <c r="Y77"/>
  <c r="Y76"/>
  <c r="Y75"/>
  <c r="Y74"/>
  <c r="Y73"/>
  <c r="Y71"/>
  <c r="Y70"/>
  <c r="Y69"/>
  <c r="Y68"/>
  <c r="Y67"/>
  <c r="Y66"/>
  <c r="Y65"/>
  <c r="Y64"/>
  <c r="Y63"/>
  <c r="Y62"/>
  <c r="Y61"/>
  <c r="Y60"/>
  <c r="Y59"/>
  <c r="Y58"/>
  <c r="Y57"/>
  <c r="Y56"/>
  <c r="Y55"/>
  <c r="Y53"/>
  <c r="Y51"/>
  <c r="Y50"/>
  <c r="Y49"/>
  <c r="Y47"/>
  <c r="Y46"/>
  <c r="Y45"/>
  <c r="Y43"/>
  <c r="Y42"/>
  <c r="Y41"/>
  <c r="Y40"/>
  <c r="Y39"/>
  <c r="Y38"/>
  <c r="Y37"/>
  <c r="Y36"/>
  <c r="Y35"/>
  <c r="Y34"/>
  <c r="Y33"/>
  <c r="Y31"/>
  <c r="Y30"/>
  <c r="Y29"/>
  <c r="Y28"/>
  <c r="Y26"/>
  <c r="Y25"/>
  <c r="Y24"/>
  <c r="Y23"/>
  <c r="Y21"/>
  <c r="Y20"/>
  <c r="Y18"/>
  <c r="Y17"/>
  <c r="Y15"/>
  <c r="Y14"/>
  <c r="Y13"/>
  <c r="A13"/>
  <c r="A14"/>
  <c r="A15"/>
  <c r="A17"/>
  <c r="A18"/>
  <c r="A20"/>
  <c r="A21"/>
  <c r="A23"/>
  <c r="A24"/>
  <c r="A25"/>
  <c r="A26"/>
  <c r="AP26"/>
  <c r="A28"/>
  <c r="A29"/>
  <c r="A30"/>
  <c r="A31"/>
  <c r="A33"/>
  <c r="A34"/>
  <c r="A35"/>
  <c r="A36"/>
  <c r="A37"/>
  <c r="A38"/>
  <c r="A39"/>
  <c r="A40"/>
  <c r="A41"/>
  <c r="A42"/>
  <c r="A43"/>
  <c r="A45"/>
  <c r="A46"/>
  <c r="A47"/>
  <c r="A49"/>
  <c r="A50"/>
  <c r="A51"/>
  <c r="A53"/>
  <c r="A55"/>
  <c r="A56"/>
  <c r="A57"/>
  <c r="A58"/>
  <c r="A59"/>
  <c r="A60"/>
  <c r="A61"/>
  <c r="A62"/>
  <c r="A63"/>
  <c r="A64"/>
  <c r="A65"/>
  <c r="A66"/>
  <c r="A67"/>
  <c r="A68"/>
  <c r="A69"/>
  <c r="A70"/>
  <c r="A71"/>
  <c r="A73"/>
  <c r="A74"/>
  <c r="A75"/>
  <c r="A76"/>
  <c r="A77"/>
  <c r="A78"/>
  <c r="A79"/>
  <c r="A80"/>
  <c r="A81"/>
  <c r="A82"/>
  <c r="A84"/>
  <c r="A85"/>
  <c r="A86"/>
  <c r="A87"/>
  <c r="AP87"/>
  <c r="A88"/>
  <c r="A89"/>
  <c r="A90"/>
  <c r="A91"/>
  <c r="A92"/>
  <c r="A93"/>
  <c r="A94"/>
  <c r="A95"/>
  <c r="A96"/>
  <c r="A97"/>
  <c r="A98"/>
  <c r="AP98"/>
  <c r="A99"/>
  <c r="AP99"/>
  <c r="A100"/>
  <c r="A101"/>
  <c r="A102"/>
  <c r="A103"/>
  <c r="AP103"/>
  <c r="A104"/>
  <c r="A105"/>
  <c r="A106"/>
  <c r="A107"/>
  <c r="AP107"/>
  <c r="A108"/>
  <c r="A109"/>
  <c r="A110"/>
  <c r="A111"/>
  <c r="A112"/>
  <c r="AP112"/>
  <c r="A113"/>
  <c r="A114"/>
  <c r="A115"/>
  <c r="A116"/>
  <c r="A117"/>
  <c r="A118"/>
  <c r="AP118"/>
  <c r="A119"/>
  <c r="AP119"/>
  <c r="A120"/>
  <c r="AP120"/>
  <c r="A121"/>
  <c r="A122"/>
  <c r="A123"/>
  <c r="AP123"/>
  <c r="A124"/>
  <c r="AP124"/>
  <c r="BH124"/>
  <c r="A125"/>
  <c r="H312" i="11"/>
  <c r="H323"/>
  <c r="I312"/>
  <c r="J312"/>
  <c r="E323"/>
  <c r="G323"/>
  <c r="E312"/>
  <c r="F323"/>
  <c r="I323"/>
  <c r="G312"/>
  <c r="J323"/>
  <c r="F312"/>
  <c r="AR84" i="23"/>
  <c r="AQ84"/>
  <c r="AP84"/>
  <c r="AZ84"/>
  <c r="AP83"/>
  <c r="Y83"/>
  <c r="AR125"/>
  <c r="AQ125"/>
  <c r="AP125"/>
  <c r="AH125"/>
  <c r="BH125"/>
  <c r="AR124"/>
  <c r="AQ124"/>
  <c r="AH124"/>
  <c r="AR123"/>
  <c r="AQ123"/>
  <c r="AH123"/>
  <c r="BH123"/>
  <c r="AR122"/>
  <c r="AQ122"/>
  <c r="AP122"/>
  <c r="AH122"/>
  <c r="BH122"/>
  <c r="AR121"/>
  <c r="AQ121"/>
  <c r="AP121"/>
  <c r="AH121"/>
  <c r="BH121"/>
  <c r="AR120"/>
  <c r="AQ120"/>
  <c r="AH120"/>
  <c r="AR119"/>
  <c r="AQ119"/>
  <c r="AH119"/>
  <c r="AE119"/>
  <c r="AR118"/>
  <c r="AQ118"/>
  <c r="AH118"/>
  <c r="AR117"/>
  <c r="AQ117"/>
  <c r="AP117"/>
  <c r="AH117"/>
  <c r="AD117"/>
  <c r="AR116"/>
  <c r="AQ116"/>
  <c r="AP116"/>
  <c r="AH116"/>
  <c r="AE116"/>
  <c r="AR115"/>
  <c r="AQ115"/>
  <c r="AP115"/>
  <c r="AH115"/>
  <c r="AR114"/>
  <c r="AQ114"/>
  <c r="AP114"/>
  <c r="AH114"/>
  <c r="AV114"/>
  <c r="AR113"/>
  <c r="AQ113"/>
  <c r="AP113"/>
  <c r="AZ113"/>
  <c r="AR112"/>
  <c r="AQ112"/>
  <c r="AZ112"/>
  <c r="AR111"/>
  <c r="AQ111"/>
  <c r="AP111"/>
  <c r="AZ111"/>
  <c r="AR110"/>
  <c r="AQ110"/>
  <c r="AP110"/>
  <c r="AZ110"/>
  <c r="AR109"/>
  <c r="AQ109"/>
  <c r="AP109"/>
  <c r="AZ109"/>
  <c r="AR108"/>
  <c r="AQ108"/>
  <c r="AP108"/>
  <c r="AZ108"/>
  <c r="AR107"/>
  <c r="AQ107"/>
  <c r="AZ107"/>
  <c r="AR106"/>
  <c r="AQ106"/>
  <c r="AP106"/>
  <c r="AZ106"/>
  <c r="AR105"/>
  <c r="AQ105"/>
  <c r="AP105"/>
  <c r="AZ105"/>
  <c r="AR104"/>
  <c r="AQ104"/>
  <c r="AP104"/>
  <c r="AZ104"/>
  <c r="AR103"/>
  <c r="AQ103"/>
  <c r="AZ103"/>
  <c r="AR102"/>
  <c r="AQ102"/>
  <c r="AP102"/>
  <c r="AZ102"/>
  <c r="AR101"/>
  <c r="AQ101"/>
  <c r="AP101"/>
  <c r="AB101"/>
  <c r="AZ101"/>
  <c r="AR100"/>
  <c r="AQ100"/>
  <c r="AP100"/>
  <c r="AZ100"/>
  <c r="AR99"/>
  <c r="AQ99"/>
  <c r="AZ99"/>
  <c r="AR98"/>
  <c r="AQ98"/>
  <c r="AR97"/>
  <c r="AQ97"/>
  <c r="AP97"/>
  <c r="AZ97"/>
  <c r="AR96"/>
  <c r="AQ96"/>
  <c r="AP96"/>
  <c r="AZ96"/>
  <c r="AR95"/>
  <c r="AQ95"/>
  <c r="AP95"/>
  <c r="AZ95"/>
  <c r="AR94"/>
  <c r="AQ94"/>
  <c r="AP94"/>
  <c r="AZ94"/>
  <c r="AR93"/>
  <c r="AQ93"/>
  <c r="AP93"/>
  <c r="AZ93"/>
  <c r="AR92"/>
  <c r="AQ92"/>
  <c r="AP92"/>
  <c r="AZ92"/>
  <c r="AR91"/>
  <c r="AQ91"/>
  <c r="AP91"/>
  <c r="AZ91"/>
  <c r="AR90"/>
  <c r="AQ90"/>
  <c r="AP90"/>
  <c r="AZ90"/>
  <c r="AR89"/>
  <c r="AQ89"/>
  <c r="AP89"/>
  <c r="AZ89"/>
  <c r="AR88"/>
  <c r="AQ88"/>
  <c r="AP88"/>
  <c r="AZ88"/>
  <c r="AR87"/>
  <c r="AQ87"/>
  <c r="AZ87"/>
  <c r="AR86"/>
  <c r="AQ86"/>
  <c r="AP86"/>
  <c r="AZ86"/>
  <c r="AR85"/>
  <c r="AQ85"/>
  <c r="AP85"/>
  <c r="AB85"/>
  <c r="AZ85"/>
  <c r="AR82"/>
  <c r="AQ82"/>
  <c r="AP82"/>
  <c r="AZ82"/>
  <c r="AR81"/>
  <c r="AQ81"/>
  <c r="AP81"/>
  <c r="AZ81"/>
  <c r="AR80"/>
  <c r="AQ80"/>
  <c r="AP80"/>
  <c r="AZ80"/>
  <c r="AR79"/>
  <c r="AQ79"/>
  <c r="AP79"/>
  <c r="AZ79"/>
  <c r="AR78"/>
  <c r="AQ78"/>
  <c r="AP78"/>
  <c r="AZ78"/>
  <c r="AR77"/>
  <c r="AQ77"/>
  <c r="AP77"/>
  <c r="AZ77"/>
  <c r="AR76"/>
  <c r="AQ76"/>
  <c r="AP76"/>
  <c r="AZ76"/>
  <c r="AR75"/>
  <c r="AQ75"/>
  <c r="AP75"/>
  <c r="AZ75"/>
  <c r="AR74"/>
  <c r="AQ74"/>
  <c r="AP74"/>
  <c r="AZ74"/>
  <c r="AR73"/>
  <c r="AQ73"/>
  <c r="AP73"/>
  <c r="AZ73"/>
  <c r="AP72"/>
  <c r="Y72"/>
  <c r="AR71"/>
  <c r="AQ71"/>
  <c r="AP71"/>
  <c r="AZ71"/>
  <c r="AR70"/>
  <c r="AQ70"/>
  <c r="AP70"/>
  <c r="AZ70"/>
  <c r="AR69"/>
  <c r="AQ69"/>
  <c r="AP69"/>
  <c r="AZ69"/>
  <c r="AR68"/>
  <c r="AQ68"/>
  <c r="AP68"/>
  <c r="AZ68"/>
  <c r="AR67"/>
  <c r="AQ67"/>
  <c r="AP67"/>
  <c r="AZ67"/>
  <c r="AR66"/>
  <c r="AQ66"/>
  <c r="AP66"/>
  <c r="AZ66"/>
  <c r="AR65"/>
  <c r="AQ65"/>
  <c r="AP65"/>
  <c r="AZ65"/>
  <c r="AR64"/>
  <c r="AQ64"/>
  <c r="AP64"/>
  <c r="AZ64"/>
  <c r="AR63"/>
  <c r="AQ63"/>
  <c r="AP63"/>
  <c r="AZ63"/>
  <c r="AR62"/>
  <c r="AQ62"/>
  <c r="AP62"/>
  <c r="AR61"/>
  <c r="AQ61"/>
  <c r="AP61"/>
  <c r="AZ61"/>
  <c r="AR60"/>
  <c r="AQ60"/>
  <c r="AP60"/>
  <c r="AZ60"/>
  <c r="AR59"/>
  <c r="AQ59"/>
  <c r="AP59"/>
  <c r="AB59"/>
  <c r="AR58"/>
  <c r="AQ58"/>
  <c r="AP58"/>
  <c r="AR57"/>
  <c r="AQ57"/>
  <c r="AP57"/>
  <c r="AZ57"/>
  <c r="AR56"/>
  <c r="AQ56"/>
  <c r="AP56"/>
  <c r="AZ56"/>
  <c r="AR55"/>
  <c r="AQ55"/>
  <c r="AP55"/>
  <c r="AZ55"/>
  <c r="AP54"/>
  <c r="Y54"/>
  <c r="AR53"/>
  <c r="AQ53"/>
  <c r="AP53"/>
  <c r="AZ53"/>
  <c r="AP52"/>
  <c r="Y52"/>
  <c r="AR51"/>
  <c r="AQ51"/>
  <c r="AP51"/>
  <c r="AZ51"/>
  <c r="AR50"/>
  <c r="AQ50"/>
  <c r="AP50"/>
  <c r="AZ50"/>
  <c r="AR49"/>
  <c r="AQ49"/>
  <c r="AP49"/>
  <c r="AZ49"/>
  <c r="AP48"/>
  <c r="Y48"/>
  <c r="AR47"/>
  <c r="AQ47"/>
  <c r="AP47"/>
  <c r="AZ47"/>
  <c r="AR46"/>
  <c r="AQ46"/>
  <c r="AP46"/>
  <c r="AZ46"/>
  <c r="AR45"/>
  <c r="AQ45"/>
  <c r="AP45"/>
  <c r="AZ45"/>
  <c r="AP44"/>
  <c r="Y44"/>
  <c r="AR43"/>
  <c r="AQ43"/>
  <c r="AP43"/>
  <c r="AZ43"/>
  <c r="AR42"/>
  <c r="AQ42"/>
  <c r="AP42"/>
  <c r="AZ42"/>
  <c r="AR41"/>
  <c r="AQ41"/>
  <c r="AP41"/>
  <c r="AZ41"/>
  <c r="AR40"/>
  <c r="AQ40"/>
  <c r="AP40"/>
  <c r="AZ40"/>
  <c r="AR39"/>
  <c r="AQ39"/>
  <c r="AP39"/>
  <c r="AZ39"/>
  <c r="AR38"/>
  <c r="AQ38"/>
  <c r="AP38"/>
  <c r="AZ38"/>
  <c r="AR37"/>
  <c r="AQ37"/>
  <c r="AP37"/>
  <c r="AZ37"/>
  <c r="AR36"/>
  <c r="AQ36"/>
  <c r="AP36"/>
  <c r="AZ36"/>
  <c r="AR35"/>
  <c r="AQ35"/>
  <c r="AP35"/>
  <c r="AZ35"/>
  <c r="AR34"/>
  <c r="AQ34"/>
  <c r="AP34"/>
  <c r="AZ34"/>
  <c r="AR33"/>
  <c r="AQ33"/>
  <c r="AP33"/>
  <c r="AZ33"/>
  <c r="AP32"/>
  <c r="Y32"/>
  <c r="AR31"/>
  <c r="AQ31"/>
  <c r="AP31"/>
  <c r="AZ31"/>
  <c r="AR30"/>
  <c r="AQ30"/>
  <c r="AP30"/>
  <c r="AZ30"/>
  <c r="AR29"/>
  <c r="AQ29"/>
  <c r="AP29"/>
  <c r="AZ29"/>
  <c r="AR28"/>
  <c r="AQ28"/>
  <c r="AP28"/>
  <c r="AZ28"/>
  <c r="AP27"/>
  <c r="Y27"/>
  <c r="AR26"/>
  <c r="AQ26"/>
  <c r="AZ26"/>
  <c r="AR25"/>
  <c r="AQ25"/>
  <c r="AP25"/>
  <c r="AZ25"/>
  <c r="AR24"/>
  <c r="AQ24"/>
  <c r="AP24"/>
  <c r="AZ24"/>
  <c r="AR23"/>
  <c r="AQ23"/>
  <c r="AP23"/>
  <c r="AZ23"/>
  <c r="AP22"/>
  <c r="Y22"/>
  <c r="AR21"/>
  <c r="AQ21"/>
  <c r="AP21"/>
  <c r="AZ21"/>
  <c r="AR20"/>
  <c r="AQ20"/>
  <c r="AP20"/>
  <c r="AZ20"/>
  <c r="AP19"/>
  <c r="Y19"/>
  <c r="AR18"/>
  <c r="AQ18"/>
  <c r="AP18"/>
  <c r="AZ18"/>
  <c r="AR17"/>
  <c r="AQ17"/>
  <c r="AP17"/>
  <c r="AZ17"/>
  <c r="AP16"/>
  <c r="Y16"/>
  <c r="AR15"/>
  <c r="AQ15"/>
  <c r="AP15"/>
  <c r="AZ15"/>
  <c r="AB107"/>
  <c r="AB105"/>
  <c r="X68"/>
  <c r="AB80"/>
  <c r="W86"/>
  <c r="AB21"/>
  <c r="AB102"/>
  <c r="W106"/>
  <c r="AB69"/>
  <c r="AB82"/>
  <c r="AB96"/>
  <c r="AE114"/>
  <c r="AB24"/>
  <c r="AB39"/>
  <c r="AB41"/>
  <c r="AB43"/>
  <c r="W105"/>
  <c r="W107"/>
  <c r="AB38"/>
  <c r="AB40"/>
  <c r="AB42"/>
  <c r="AB71"/>
  <c r="X94"/>
  <c r="BB47"/>
  <c r="AB50"/>
  <c r="X66"/>
  <c r="AB67"/>
  <c r="AB79"/>
  <c r="AB103"/>
  <c r="AB106"/>
  <c r="AB108"/>
  <c r="AB109"/>
  <c r="AD119"/>
  <c r="AB49"/>
  <c r="AB51"/>
  <c r="AB81"/>
  <c r="AB97"/>
  <c r="AB104"/>
  <c r="AB20"/>
  <c r="AB23"/>
  <c r="AB25"/>
  <c r="AB37"/>
  <c r="AB26"/>
  <c r="W24"/>
  <c r="W25"/>
  <c r="W50"/>
  <c r="W51"/>
  <c r="AB58"/>
  <c r="AB60"/>
  <c r="AB63"/>
  <c r="AB65"/>
  <c r="AB66"/>
  <c r="AB70"/>
  <c r="W77"/>
  <c r="AB95"/>
  <c r="AB98"/>
  <c r="AB99"/>
  <c r="AB100"/>
  <c r="AE117"/>
  <c r="X69"/>
  <c r="W78"/>
  <c r="X89"/>
  <c r="AB45"/>
  <c r="AB46"/>
  <c r="AB47"/>
  <c r="AB64"/>
  <c r="AB68"/>
  <c r="W81"/>
  <c r="AB110"/>
  <c r="AB117"/>
  <c r="W122"/>
  <c r="W34"/>
  <c r="X71"/>
  <c r="X93"/>
  <c r="AB84"/>
  <c r="AB111"/>
  <c r="BB105"/>
  <c r="X105"/>
  <c r="BB106"/>
  <c r="X106"/>
  <c r="X107"/>
  <c r="BH115"/>
  <c r="AB113"/>
  <c r="AC118"/>
  <c r="AE118"/>
  <c r="AD118"/>
  <c r="AB118"/>
  <c r="AV118"/>
  <c r="AX118"/>
  <c r="AX114"/>
  <c r="AD115"/>
  <c r="AC115"/>
  <c r="AG115"/>
  <c r="AB115"/>
  <c r="BH114"/>
  <c r="AE115"/>
  <c r="BH116"/>
  <c r="AB112"/>
  <c r="AD114"/>
  <c r="AC114"/>
  <c r="AG114"/>
  <c r="AB114"/>
  <c r="AV115"/>
  <c r="AD116"/>
  <c r="AV116"/>
  <c r="AX116"/>
  <c r="AC116"/>
  <c r="AG116"/>
  <c r="AB116"/>
  <c r="BH117"/>
  <c r="BH119"/>
  <c r="AC117"/>
  <c r="AV117"/>
  <c r="BH120"/>
  <c r="BB122"/>
  <c r="X123"/>
  <c r="BH118"/>
  <c r="AB119"/>
  <c r="AC119"/>
  <c r="AF119"/>
  <c r="AV119"/>
  <c r="AX119"/>
  <c r="AC120"/>
  <c r="AG120"/>
  <c r="AC121"/>
  <c r="AG121"/>
  <c r="AC122"/>
  <c r="AG122"/>
  <c r="AC123"/>
  <c r="AG123"/>
  <c r="AC124"/>
  <c r="AG124"/>
  <c r="AC125"/>
  <c r="AG125"/>
  <c r="AD120"/>
  <c r="AD121"/>
  <c r="AD122"/>
  <c r="AD123"/>
  <c r="AD124"/>
  <c r="AD125"/>
  <c r="AE120"/>
  <c r="AV120"/>
  <c r="AX120"/>
  <c r="AE121"/>
  <c r="AV121"/>
  <c r="AX121"/>
  <c r="AE122"/>
  <c r="AV122"/>
  <c r="AX122"/>
  <c r="AE123"/>
  <c r="AV123"/>
  <c r="AX123"/>
  <c r="AE124"/>
  <c r="AV124"/>
  <c r="AX124"/>
  <c r="AE125"/>
  <c r="AV125"/>
  <c r="AX125"/>
  <c r="AB120"/>
  <c r="AB121"/>
  <c r="AB122"/>
  <c r="AB123"/>
  <c r="AB124"/>
  <c r="AB125"/>
  <c r="W85"/>
  <c r="BB85"/>
  <c r="AB86"/>
  <c r="BB86"/>
  <c r="X86"/>
  <c r="BB88"/>
  <c r="W94"/>
  <c r="AB87"/>
  <c r="AB88"/>
  <c r="AB89"/>
  <c r="AB90"/>
  <c r="AB91"/>
  <c r="AB92"/>
  <c r="AB93"/>
  <c r="AB94"/>
  <c r="X81"/>
  <c r="AO82"/>
  <c r="W75"/>
  <c r="BB75"/>
  <c r="W73"/>
  <c r="BB73"/>
  <c r="X73"/>
  <c r="W76"/>
  <c r="BB76"/>
  <c r="X76"/>
  <c r="AB73"/>
  <c r="AB74"/>
  <c r="AB75"/>
  <c r="AB76"/>
  <c r="AB77"/>
  <c r="AB78"/>
  <c r="X59"/>
  <c r="W59"/>
  <c r="BB59"/>
  <c r="AZ58"/>
  <c r="AZ59"/>
  <c r="AB62"/>
  <c r="W68"/>
  <c r="W69"/>
  <c r="BB69"/>
  <c r="W71"/>
  <c r="W61"/>
  <c r="AB61"/>
  <c r="W55"/>
  <c r="X55"/>
  <c r="W56"/>
  <c r="BB56"/>
  <c r="X56"/>
  <c r="AB55"/>
  <c r="AB56"/>
  <c r="AB57"/>
  <c r="BB53"/>
  <c r="AB53"/>
  <c r="W41"/>
  <c r="W36"/>
  <c r="BB36"/>
  <c r="X36"/>
  <c r="BB35"/>
  <c r="X35"/>
  <c r="AB33"/>
  <c r="AB34"/>
  <c r="AB35"/>
  <c r="AB36"/>
  <c r="X29"/>
  <c r="AB29"/>
  <c r="AB30"/>
  <c r="AB31"/>
  <c r="X23"/>
  <c r="BB24"/>
  <c r="BB17"/>
  <c r="X17"/>
  <c r="AB17"/>
  <c r="AB18"/>
  <c r="W15"/>
  <c r="AB15"/>
  <c r="BB68"/>
  <c r="X61"/>
  <c r="W91"/>
  <c r="X43"/>
  <c r="W47"/>
  <c r="X91"/>
  <c r="X47"/>
  <c r="X21"/>
  <c r="W37"/>
  <c r="X80"/>
  <c r="X37"/>
  <c r="BB71"/>
  <c r="W121"/>
  <c r="X51"/>
  <c r="BB51"/>
  <c r="X33"/>
  <c r="BB33"/>
  <c r="W33"/>
  <c r="BB31"/>
  <c r="X30"/>
  <c r="BB30"/>
  <c r="W30"/>
  <c r="BB21"/>
  <c r="W21"/>
  <c r="BB120"/>
  <c r="AO97"/>
  <c r="W28"/>
  <c r="W31"/>
  <c r="W43"/>
  <c r="X82"/>
  <c r="BB93"/>
  <c r="W93"/>
  <c r="BB90"/>
  <c r="W90"/>
  <c r="X104"/>
  <c r="X25"/>
  <c r="X34"/>
  <c r="X50"/>
  <c r="X77"/>
  <c r="X78"/>
  <c r="W82"/>
  <c r="BB104"/>
  <c r="BB25"/>
  <c r="BB34"/>
  <c r="BB50"/>
  <c r="X53"/>
  <c r="BB77"/>
  <c r="X75"/>
  <c r="BB78"/>
  <c r="X120"/>
  <c r="W120"/>
  <c r="X100"/>
  <c r="X57"/>
  <c r="W80"/>
  <c r="W123"/>
  <c r="AF117"/>
  <c r="X103"/>
  <c r="BB100"/>
  <c r="X96"/>
  <c r="W57"/>
  <c r="BB66"/>
  <c r="W66"/>
  <c r="W100"/>
  <c r="X24"/>
  <c r="X31"/>
  <c r="W96"/>
  <c r="AO78"/>
  <c r="AN26"/>
  <c r="AN34"/>
  <c r="AN76"/>
  <c r="AF116"/>
  <c r="AO63"/>
  <c r="AN75"/>
  <c r="AN88"/>
  <c r="AO53"/>
  <c r="AF121"/>
  <c r="AF122"/>
  <c r="AG117"/>
  <c r="AN108"/>
  <c r="W104"/>
  <c r="X90"/>
  <c r="AO87"/>
  <c r="AF125"/>
  <c r="AF123"/>
  <c r="W103"/>
  <c r="AF124"/>
  <c r="AO107"/>
  <c r="AF118"/>
  <c r="AN122"/>
  <c r="AO122"/>
  <c r="AN119"/>
  <c r="AO119"/>
  <c r="AO104"/>
  <c r="AO124"/>
  <c r="AN109"/>
  <c r="AO109"/>
  <c r="X117"/>
  <c r="W117"/>
  <c r="AX117"/>
  <c r="X116"/>
  <c r="BB112"/>
  <c r="BB102"/>
  <c r="X102"/>
  <c r="W102"/>
  <c r="X99"/>
  <c r="W99"/>
  <c r="BB95"/>
  <c r="X95"/>
  <c r="W119"/>
  <c r="X119"/>
  <c r="BB119"/>
  <c r="BB110"/>
  <c r="X110"/>
  <c r="W110"/>
  <c r="BE114"/>
  <c r="X114"/>
  <c r="W114"/>
  <c r="BB115"/>
  <c r="X115"/>
  <c r="W115"/>
  <c r="AG119"/>
  <c r="AN123"/>
  <c r="X118"/>
  <c r="W118"/>
  <c r="BB118"/>
  <c r="AF114"/>
  <c r="AF115"/>
  <c r="AG118"/>
  <c r="W109"/>
  <c r="X109"/>
  <c r="AO100"/>
  <c r="AN100"/>
  <c r="X113"/>
  <c r="W113"/>
  <c r="AF120"/>
  <c r="BE115"/>
  <c r="AX115"/>
  <c r="AN101"/>
  <c r="BB111"/>
  <c r="X111"/>
  <c r="W111"/>
  <c r="BB97"/>
  <c r="X97"/>
  <c r="W97"/>
  <c r="AO94"/>
  <c r="AO92"/>
  <c r="AN92"/>
  <c r="AN77"/>
  <c r="AN74"/>
  <c r="AO67"/>
  <c r="AO65"/>
  <c r="AN65"/>
  <c r="W63"/>
  <c r="X63"/>
  <c r="AO62"/>
  <c r="AO60"/>
  <c r="W65"/>
  <c r="X65"/>
  <c r="AN62"/>
  <c r="AN68"/>
  <c r="AO68"/>
  <c r="AO66"/>
  <c r="X60"/>
  <c r="W60"/>
  <c r="W64"/>
  <c r="X64"/>
  <c r="AN60"/>
  <c r="AN56"/>
  <c r="AO56"/>
  <c r="AO55"/>
  <c r="AN53"/>
  <c r="AO31"/>
  <c r="X15"/>
  <c r="BB15"/>
  <c r="AN33"/>
  <c r="AN66"/>
  <c r="AO106"/>
  <c r="AO69"/>
  <c r="AO33"/>
  <c r="AO61"/>
  <c r="AN97"/>
  <c r="AN105"/>
  <c r="BE120"/>
  <c r="BE118"/>
  <c r="BE119"/>
  <c r="BE121"/>
  <c r="BE123"/>
  <c r="AN69"/>
  <c r="AO105"/>
  <c r="AN110"/>
  <c r="AN64"/>
  <c r="AN61"/>
  <c r="AN82"/>
  <c r="AN78"/>
  <c r="AN104"/>
  <c r="AO108"/>
  <c r="AO110"/>
  <c r="BB114"/>
  <c r="BB123"/>
  <c r="BB103"/>
  <c r="BB82"/>
  <c r="BB80"/>
  <c r="BB43"/>
  <c r="AN31"/>
  <c r="AO17"/>
  <c r="AO70"/>
  <c r="AO75"/>
  <c r="AN96"/>
  <c r="AN17"/>
  <c r="AO34"/>
  <c r="AN38"/>
  <c r="AN63"/>
  <c r="AN67"/>
  <c r="AO91"/>
  <c r="AN121"/>
  <c r="AO26"/>
  <c r="AN70"/>
  <c r="AO76"/>
  <c r="AO80"/>
  <c r="AN80"/>
  <c r="AO121"/>
  <c r="AO118"/>
  <c r="AN106"/>
  <c r="AN118"/>
  <c r="AN124"/>
  <c r="AO42"/>
  <c r="AN42"/>
  <c r="AO64"/>
  <c r="AO116"/>
  <c r="AN117"/>
  <c r="AO57"/>
  <c r="AO71"/>
  <c r="AN94"/>
  <c r="AN125"/>
  <c r="AN116"/>
  <c r="AO117"/>
  <c r="AO103"/>
  <c r="AO38"/>
  <c r="AN57"/>
  <c r="AO125"/>
  <c r="AN103"/>
  <c r="AN107"/>
  <c r="AO84"/>
  <c r="AN84"/>
  <c r="AO123"/>
  <c r="AN102"/>
  <c r="AO102"/>
  <c r="AN99"/>
  <c r="AO99"/>
  <c r="AO114"/>
  <c r="AN114"/>
  <c r="AN98"/>
  <c r="AO98"/>
  <c r="BB109"/>
  <c r="AO115"/>
  <c r="AN115"/>
  <c r="AO111"/>
  <c r="AN111"/>
  <c r="AO120"/>
  <c r="AN120"/>
  <c r="BB99"/>
  <c r="AN86"/>
  <c r="AO86"/>
  <c r="AN79"/>
  <c r="AO79"/>
  <c r="BB65"/>
  <c r="BB64"/>
  <c r="BB60"/>
  <c r="AO58"/>
  <c r="AN58"/>
  <c r="AO59"/>
  <c r="AN59"/>
  <c r="AN50"/>
  <c r="AO50"/>
  <c r="AN49"/>
  <c r="AO49"/>
  <c r="AN51"/>
  <c r="AO51"/>
  <c r="AN45"/>
  <c r="AO45"/>
  <c r="AN47"/>
  <c r="AO47"/>
  <c r="AN40"/>
  <c r="AO40"/>
  <c r="AN39"/>
  <c r="AO39"/>
  <c r="AN43"/>
  <c r="AO43"/>
  <c r="AN23"/>
  <c r="AO23"/>
  <c r="AN24"/>
  <c r="AO24"/>
  <c r="AN25"/>
  <c r="AO25"/>
  <c r="AN21"/>
  <c r="AO21"/>
  <c r="AN15"/>
  <c r="AO15"/>
  <c r="AR14"/>
  <c r="AQ14"/>
  <c r="AP14"/>
  <c r="AZ14"/>
  <c r="AR13"/>
  <c r="AP13"/>
  <c r="AP12"/>
  <c r="Y12"/>
  <c r="AP11"/>
  <c r="Y11"/>
  <c r="AP10"/>
  <c r="Y10"/>
  <c r="BL4"/>
  <c r="BK4"/>
  <c r="AO4"/>
  <c r="AN4"/>
  <c r="AZ13"/>
  <c r="AB13"/>
  <c r="AB14"/>
  <c r="AN14"/>
  <c r="C1132" i="11"/>
  <c r="C1123"/>
  <c r="C1082"/>
  <c r="C1074"/>
  <c r="C1077"/>
  <c r="C1071"/>
  <c r="C1061"/>
  <c r="C1020"/>
  <c r="C1013"/>
  <c r="C972"/>
  <c r="C932"/>
  <c r="C836"/>
  <c r="C796"/>
  <c r="C770"/>
  <c r="C746"/>
  <c r="C758"/>
  <c r="C754"/>
  <c r="C739"/>
  <c r="C698"/>
  <c r="C657"/>
  <c r="C651"/>
  <c r="C644"/>
  <c r="C639"/>
  <c r="C1085"/>
  <c r="C634"/>
  <c r="F292"/>
  <c r="B292"/>
  <c r="F291"/>
  <c r="B291"/>
  <c r="F290"/>
  <c r="B290"/>
  <c r="F288"/>
  <c r="B288" s="1"/>
  <c r="F287"/>
  <c r="B287"/>
  <c r="F286"/>
  <c r="B286" s="1"/>
  <c r="F284"/>
  <c r="B284"/>
  <c r="F283"/>
  <c r="B283"/>
  <c r="F282"/>
  <c r="B282"/>
  <c r="F280"/>
  <c r="B280" s="1"/>
  <c r="F279"/>
  <c r="B279"/>
  <c r="F278"/>
  <c r="B278" s="1"/>
  <c r="F276"/>
  <c r="B276"/>
  <c r="F275"/>
  <c r="B275"/>
  <c r="F274"/>
  <c r="B274"/>
  <c r="F272"/>
  <c r="B272" s="1"/>
  <c r="F271"/>
  <c r="B271"/>
  <c r="F270"/>
  <c r="B270" s="1"/>
  <c r="F268"/>
  <c r="B268"/>
  <c r="F267"/>
  <c r="B267"/>
  <c r="F266"/>
  <c r="B266"/>
  <c r="F264"/>
  <c r="B264" s="1"/>
  <c r="F263"/>
  <c r="B263"/>
  <c r="F262"/>
  <c r="B262" s="1"/>
  <c r="F260"/>
  <c r="B260"/>
  <c r="F259"/>
  <c r="B259"/>
  <c r="F258"/>
  <c r="B258"/>
  <c r="F251"/>
  <c r="B251" s="1"/>
  <c r="F250"/>
  <c r="B250"/>
  <c r="F249"/>
  <c r="B249" s="1"/>
  <c r="F247"/>
  <c r="B247"/>
  <c r="F246"/>
  <c r="B246"/>
  <c r="F245"/>
  <c r="B245"/>
  <c r="F243"/>
  <c r="B243" s="1"/>
  <c r="F242"/>
  <c r="B242"/>
  <c r="F241"/>
  <c r="B241" s="1"/>
  <c r="F239"/>
  <c r="B239"/>
  <c r="F238"/>
  <c r="B238"/>
  <c r="F237"/>
  <c r="B237"/>
  <c r="F235"/>
  <c r="B235" s="1"/>
  <c r="F234"/>
  <c r="B234"/>
  <c r="F233"/>
  <c r="B233" s="1"/>
  <c r="F231"/>
  <c r="B231"/>
  <c r="F230"/>
  <c r="B230"/>
  <c r="F229"/>
  <c r="B229"/>
  <c r="F227"/>
  <c r="B227" s="1"/>
  <c r="F226"/>
  <c r="B226"/>
  <c r="F225"/>
  <c r="B225" s="1"/>
  <c r="F223"/>
  <c r="B223"/>
  <c r="F222"/>
  <c r="B222"/>
  <c r="F221"/>
  <c r="B221"/>
  <c r="F219"/>
  <c r="B219" s="1"/>
  <c r="F218"/>
  <c r="B218"/>
  <c r="F217"/>
  <c r="B217" s="1"/>
  <c r="E204"/>
  <c r="E211"/>
  <c r="B211"/>
  <c r="B212" s="1"/>
  <c r="F177"/>
  <c r="B177"/>
  <c r="F176"/>
  <c r="B176" s="1"/>
  <c r="F175"/>
  <c r="B175"/>
  <c r="F174"/>
  <c r="B174" s="1"/>
  <c r="F173"/>
  <c r="B173"/>
  <c r="F172"/>
  <c r="B172" s="1"/>
  <c r="F171"/>
  <c r="B171"/>
  <c r="F170"/>
  <c r="B170" s="1"/>
  <c r="F169"/>
  <c r="B169"/>
  <c r="F168"/>
  <c r="B168" s="1"/>
  <c r="F167"/>
  <c r="B167"/>
  <c r="F166"/>
  <c r="B166" s="1"/>
  <c r="F165"/>
  <c r="B165"/>
  <c r="F164"/>
  <c r="B164" s="1"/>
  <c r="F163"/>
  <c r="B163"/>
  <c r="F162"/>
  <c r="B162" s="1"/>
  <c r="F161"/>
  <c r="B161"/>
  <c r="F160"/>
  <c r="B160" s="1"/>
  <c r="F159"/>
  <c r="B159"/>
  <c r="F158"/>
  <c r="B158" s="1"/>
  <c r="F157"/>
  <c r="B157"/>
  <c r="F156"/>
  <c r="B156" s="1"/>
  <c r="F155"/>
  <c r="B155"/>
  <c r="F154"/>
  <c r="B154" s="1"/>
  <c r="F153"/>
  <c r="B153"/>
  <c r="F152"/>
  <c r="B152" s="1"/>
  <c r="F151"/>
  <c r="B151"/>
  <c r="F150"/>
  <c r="B150" s="1"/>
  <c r="F149"/>
  <c r="B149"/>
  <c r="F148"/>
  <c r="B148" s="1"/>
  <c r="F147"/>
  <c r="B147"/>
  <c r="F146"/>
  <c r="B146" s="1"/>
  <c r="F145"/>
  <c r="B145"/>
  <c r="F144"/>
  <c r="B144" s="1"/>
  <c r="F143"/>
  <c r="B143"/>
  <c r="F142"/>
  <c r="B142" s="1"/>
  <c r="C253"/>
  <c r="C294"/>
  <c r="C212"/>
  <c r="C205"/>
  <c r="C198"/>
  <c r="C193"/>
  <c r="C188"/>
  <c r="C183"/>
  <c r="C178"/>
  <c r="C137"/>
  <c r="C131"/>
  <c r="C125"/>
  <c r="B136"/>
  <c r="B137"/>
  <c r="B130"/>
  <c r="B131" s="1"/>
  <c r="A17"/>
  <c r="B124"/>
  <c r="B125"/>
  <c r="B112"/>
  <c r="B113" s="1"/>
  <c r="C119"/>
  <c r="C113"/>
  <c r="C108"/>
  <c r="C67"/>
  <c r="C62"/>
  <c r="C56"/>
  <c r="C15"/>
  <c r="K9" i="21" s="1"/>
  <c r="E1172" i="11"/>
  <c r="B1172"/>
  <c r="I72"/>
  <c r="K72" s="1"/>
  <c r="B72"/>
  <c r="E1170"/>
  <c r="E1171"/>
  <c r="B1171" s="1"/>
  <c r="B1168"/>
  <c r="G1162"/>
  <c r="B1162" s="1"/>
  <c r="C756"/>
  <c r="C1015"/>
  <c r="F1076"/>
  <c r="B1076" s="1"/>
  <c r="B1077" s="1"/>
  <c r="D1076"/>
  <c r="F1031"/>
  <c r="F1060"/>
  <c r="F1059"/>
  <c r="B1059"/>
  <c r="F1058"/>
  <c r="B1058" s="1"/>
  <c r="F1057"/>
  <c r="B1057"/>
  <c r="F1056"/>
  <c r="B1056" s="1"/>
  <c r="F1055"/>
  <c r="B1055"/>
  <c r="F1054"/>
  <c r="F1053"/>
  <c r="B1053" s="1"/>
  <c r="F1052"/>
  <c r="F1051"/>
  <c r="B1051" s="1"/>
  <c r="F1050"/>
  <c r="B1050"/>
  <c r="F1049"/>
  <c r="B1049" s="1"/>
  <c r="F1047"/>
  <c r="B1047" s="1"/>
  <c r="F1046"/>
  <c r="B1046" s="1"/>
  <c r="F1045"/>
  <c r="B1045" s="1"/>
  <c r="F1044"/>
  <c r="F1043"/>
  <c r="B1043"/>
  <c r="F1042"/>
  <c r="B1042" s="1"/>
  <c r="F1041"/>
  <c r="B1041"/>
  <c r="F1040"/>
  <c r="B1040" s="1"/>
  <c r="F1039"/>
  <c r="B1039"/>
  <c r="F1038"/>
  <c r="B1038" s="1"/>
  <c r="F1037"/>
  <c r="B1037"/>
  <c r="F1036"/>
  <c r="F1035"/>
  <c r="F1034"/>
  <c r="B1034" s="1"/>
  <c r="F1033"/>
  <c r="F1032"/>
  <c r="B1032"/>
  <c r="F1030"/>
  <c r="B1030" s="1"/>
  <c r="F1029"/>
  <c r="F1028"/>
  <c r="B1028"/>
  <c r="F1027"/>
  <c r="F1026"/>
  <c r="B1026" s="1"/>
  <c r="F1025"/>
  <c r="D1060"/>
  <c r="D1059"/>
  <c r="D1058"/>
  <c r="D1057"/>
  <c r="D1056"/>
  <c r="D1055"/>
  <c r="D1054"/>
  <c r="D1053"/>
  <c r="D1052"/>
  <c r="D1051"/>
  <c r="D1050"/>
  <c r="D1049"/>
  <c r="D1048"/>
  <c r="D1047"/>
  <c r="D1046"/>
  <c r="D1045"/>
  <c r="D1044"/>
  <c r="D1043"/>
  <c r="D1042"/>
  <c r="D1041"/>
  <c r="D1040"/>
  <c r="D1039"/>
  <c r="D1038"/>
  <c r="D1037"/>
  <c r="D1036"/>
  <c r="D1035"/>
  <c r="D1034"/>
  <c r="D1033"/>
  <c r="D1032"/>
  <c r="D1031"/>
  <c r="D1030"/>
  <c r="D1029"/>
  <c r="D1028"/>
  <c r="D1027"/>
  <c r="D1026"/>
  <c r="D1025"/>
  <c r="E931"/>
  <c r="F1012" s="1"/>
  <c r="B1012" s="1"/>
  <c r="E930"/>
  <c r="F1011" s="1"/>
  <c r="E929"/>
  <c r="F1010" s="1"/>
  <c r="E928"/>
  <c r="F1009" s="1"/>
  <c r="E927"/>
  <c r="F1008"/>
  <c r="E926"/>
  <c r="E925"/>
  <c r="F1007" s="1"/>
  <c r="E924"/>
  <c r="F1006" s="1"/>
  <c r="E923"/>
  <c r="F1005" s="1"/>
  <c r="E922"/>
  <c r="E921"/>
  <c r="F1003"/>
  <c r="E920"/>
  <c r="F1002" s="1"/>
  <c r="E918"/>
  <c r="F1000" s="1"/>
  <c r="E917"/>
  <c r="F999"/>
  <c r="E916"/>
  <c r="F998" s="1"/>
  <c r="E914"/>
  <c r="F996" s="1"/>
  <c r="B996" s="1"/>
  <c r="E913"/>
  <c r="F995"/>
  <c r="E912"/>
  <c r="F994" s="1"/>
  <c r="E910"/>
  <c r="E909"/>
  <c r="F991" s="1"/>
  <c r="E908"/>
  <c r="F990" s="1"/>
  <c r="E907"/>
  <c r="F989" s="1"/>
  <c r="E906"/>
  <c r="F988" s="1"/>
  <c r="E905"/>
  <c r="F987" s="1"/>
  <c r="E904"/>
  <c r="F986"/>
  <c r="E903"/>
  <c r="F985" s="1"/>
  <c r="E902"/>
  <c r="F984" s="1"/>
  <c r="E901"/>
  <c r="F983" s="1"/>
  <c r="E900"/>
  <c r="F982" s="1"/>
  <c r="B982" s="1"/>
  <c r="E899"/>
  <c r="F981" s="1"/>
  <c r="E898"/>
  <c r="E897"/>
  <c r="F979" s="1"/>
  <c r="E896"/>
  <c r="F978"/>
  <c r="H1012"/>
  <c r="H1010"/>
  <c r="H1009"/>
  <c r="H1008"/>
  <c r="H1007"/>
  <c r="H1004"/>
  <c r="H1003"/>
  <c r="H1002"/>
  <c r="H1000"/>
  <c r="H998"/>
  <c r="H996"/>
  <c r="H994"/>
  <c r="H992"/>
  <c r="H991"/>
  <c r="H988"/>
  <c r="H987"/>
  <c r="H986"/>
  <c r="H985"/>
  <c r="H984"/>
  <c r="H982"/>
  <c r="H981"/>
  <c r="H980"/>
  <c r="H979"/>
  <c r="H978"/>
  <c r="D931"/>
  <c r="D1012" s="1"/>
  <c r="D930"/>
  <c r="D1011" s="1"/>
  <c r="D929"/>
  <c r="D1010" s="1"/>
  <c r="D928"/>
  <c r="D1009" s="1"/>
  <c r="D927"/>
  <c r="D1008" s="1"/>
  <c r="D926"/>
  <c r="D925"/>
  <c r="D1007" s="1"/>
  <c r="D924"/>
  <c r="D1006"/>
  <c r="D923"/>
  <c r="D1005" s="1"/>
  <c r="D922"/>
  <c r="D1004"/>
  <c r="D921"/>
  <c r="D1003" s="1"/>
  <c r="D920"/>
  <c r="D1002"/>
  <c r="D919"/>
  <c r="D1001" s="1"/>
  <c r="D918"/>
  <c r="D1000"/>
  <c r="D917"/>
  <c r="D999" s="1"/>
  <c r="D916"/>
  <c r="D998"/>
  <c r="D915"/>
  <c r="D997" s="1"/>
  <c r="D914"/>
  <c r="D996"/>
  <c r="D913"/>
  <c r="D995" s="1"/>
  <c r="D912"/>
  <c r="D994"/>
  <c r="D911"/>
  <c r="D993" s="1"/>
  <c r="D910"/>
  <c r="D992"/>
  <c r="D909"/>
  <c r="D991" s="1"/>
  <c r="D908"/>
  <c r="D990"/>
  <c r="D907"/>
  <c r="D989" s="1"/>
  <c r="D906"/>
  <c r="D988"/>
  <c r="D905"/>
  <c r="D987" s="1"/>
  <c r="D904"/>
  <c r="D986"/>
  <c r="D903"/>
  <c r="D985" s="1"/>
  <c r="D902"/>
  <c r="D984"/>
  <c r="D901"/>
  <c r="D983" s="1"/>
  <c r="D900"/>
  <c r="D982"/>
  <c r="D899"/>
  <c r="D981" s="1"/>
  <c r="D898"/>
  <c r="D980"/>
  <c r="D897"/>
  <c r="D979" s="1"/>
  <c r="D896"/>
  <c r="D978"/>
  <c r="H971"/>
  <c r="H794"/>
  <c r="H792"/>
  <c r="H967"/>
  <c r="H966"/>
  <c r="H856"/>
  <c r="H789"/>
  <c r="H963"/>
  <c r="H788"/>
  <c r="H786"/>
  <c r="H959"/>
  <c r="H958"/>
  <c r="H845"/>
  <c r="H955"/>
  <c r="H954"/>
  <c r="H952"/>
  <c r="H951"/>
  <c r="H950"/>
  <c r="H948"/>
  <c r="H947"/>
  <c r="H779"/>
  <c r="H944"/>
  <c r="H943"/>
  <c r="H848"/>
  <c r="H940"/>
  <c r="H939"/>
  <c r="H776"/>
  <c r="H774"/>
  <c r="F970"/>
  <c r="F733"/>
  <c r="F788"/>
  <c r="F786"/>
  <c r="F957"/>
  <c r="F845"/>
  <c r="F784"/>
  <c r="F950"/>
  <c r="F948"/>
  <c r="F778"/>
  <c r="F944"/>
  <c r="F943"/>
  <c r="F942"/>
  <c r="F939"/>
  <c r="F776"/>
  <c r="B55"/>
  <c r="D738"/>
  <c r="D971"/>
  <c r="D737"/>
  <c r="D834" s="1"/>
  <c r="D736"/>
  <c r="D735"/>
  <c r="D734"/>
  <c r="D733"/>
  <c r="D732"/>
  <c r="D731"/>
  <c r="D789" s="1"/>
  <c r="D730"/>
  <c r="D729"/>
  <c r="D788"/>
  <c r="D728"/>
  <c r="D961" s="1"/>
  <c r="D727"/>
  <c r="D825"/>
  <c r="D726"/>
  <c r="D844" s="1"/>
  <c r="D725"/>
  <c r="D958"/>
  <c r="D724"/>
  <c r="D822" s="1"/>
  <c r="D723"/>
  <c r="D821"/>
  <c r="D722"/>
  <c r="D955" s="1"/>
  <c r="D721"/>
  <c r="D784"/>
  <c r="D720"/>
  <c r="D818" s="1"/>
  <c r="D719"/>
  <c r="D817"/>
  <c r="D718"/>
  <c r="D816" s="1"/>
  <c r="D717"/>
  <c r="D950"/>
  <c r="D716"/>
  <c r="D814" s="1"/>
  <c r="D715"/>
  <c r="D781"/>
  <c r="D714"/>
  <c r="D812" s="1"/>
  <c r="D713"/>
  <c r="D811"/>
  <c r="D712"/>
  <c r="D945" s="1"/>
  <c r="D711"/>
  <c r="D944"/>
  <c r="D710"/>
  <c r="D841" s="1"/>
  <c r="D709"/>
  <c r="D942"/>
  <c r="D708"/>
  <c r="D806" s="1"/>
  <c r="D707"/>
  <c r="D805"/>
  <c r="D706"/>
  <c r="D705"/>
  <c r="D938" s="1"/>
  <c r="D704"/>
  <c r="D775"/>
  <c r="D703"/>
  <c r="D936" s="1"/>
  <c r="F633"/>
  <c r="F697" s="1"/>
  <c r="B697" s="1"/>
  <c r="F632"/>
  <c r="B632"/>
  <c r="F631"/>
  <c r="F695"/>
  <c r="B695" s="1"/>
  <c r="F630"/>
  <c r="B630" s="1"/>
  <c r="F629"/>
  <c r="F1118" s="1"/>
  <c r="B1118"/>
  <c r="F628"/>
  <c r="B628" s="1"/>
  <c r="F627"/>
  <c r="B627"/>
  <c r="F626"/>
  <c r="B626" s="1"/>
  <c r="F624"/>
  <c r="B624"/>
  <c r="F623"/>
  <c r="F687" s="1"/>
  <c r="B687" s="1"/>
  <c r="F622"/>
  <c r="B622"/>
  <c r="F620"/>
  <c r="B620" s="1"/>
  <c r="F619"/>
  <c r="B619" s="1"/>
  <c r="F618"/>
  <c r="B618" s="1"/>
  <c r="F617"/>
  <c r="F681"/>
  <c r="B681" s="1"/>
  <c r="F616"/>
  <c r="B616"/>
  <c r="F615"/>
  <c r="F679" s="1"/>
  <c r="B679" s="1"/>
  <c r="F614"/>
  <c r="B614" s="1"/>
  <c r="F613"/>
  <c r="F677" s="1"/>
  <c r="B677" s="1"/>
  <c r="F612"/>
  <c r="B612" s="1"/>
  <c r="F611"/>
  <c r="B611"/>
  <c r="F610"/>
  <c r="B610" s="1"/>
  <c r="F608"/>
  <c r="B608" s="1"/>
  <c r="F607"/>
  <c r="F1096"/>
  <c r="B1096" s="1"/>
  <c r="F606"/>
  <c r="F670" s="1"/>
  <c r="B670" s="1"/>
  <c r="F605"/>
  <c r="F1094" s="1"/>
  <c r="B1094" s="1"/>
  <c r="F604"/>
  <c r="B604" s="1"/>
  <c r="F603"/>
  <c r="F667" s="1"/>
  <c r="B667" s="1"/>
  <c r="F602"/>
  <c r="F1091" s="1"/>
  <c r="B1091" s="1"/>
  <c r="F601"/>
  <c r="F600"/>
  <c r="F664" s="1"/>
  <c r="B664" s="1"/>
  <c r="F599"/>
  <c r="F1088"/>
  <c r="B1088" s="1"/>
  <c r="F598"/>
  <c r="F1087"/>
  <c r="B1087"/>
  <c r="D633"/>
  <c r="D697" s="1"/>
  <c r="D632"/>
  <c r="D696" s="1"/>
  <c r="D631"/>
  <c r="D695" s="1"/>
  <c r="D630"/>
  <c r="D694" s="1"/>
  <c r="D629"/>
  <c r="D693" s="1"/>
  <c r="D628"/>
  <c r="D692" s="1"/>
  <c r="D627"/>
  <c r="D691" s="1"/>
  <c r="D626"/>
  <c r="D690" s="1"/>
  <c r="D625"/>
  <c r="D624"/>
  <c r="D688"/>
  <c r="D623"/>
  <c r="D687" s="1"/>
  <c r="D622"/>
  <c r="D686"/>
  <c r="D621"/>
  <c r="D685" s="1"/>
  <c r="D620"/>
  <c r="D684"/>
  <c r="D619"/>
  <c r="D683" s="1"/>
  <c r="D618"/>
  <c r="D682"/>
  <c r="D617"/>
  <c r="D681" s="1"/>
  <c r="D616"/>
  <c r="D680"/>
  <c r="D615"/>
  <c r="D679" s="1"/>
  <c r="D614"/>
  <c r="D678"/>
  <c r="D613"/>
  <c r="D612"/>
  <c r="D676" s="1"/>
  <c r="D611"/>
  <c r="D675" s="1"/>
  <c r="D610"/>
  <c r="D674" s="1"/>
  <c r="D609"/>
  <c r="D673" s="1"/>
  <c r="D608"/>
  <c r="D672" s="1"/>
  <c r="D607"/>
  <c r="D671" s="1"/>
  <c r="D606"/>
  <c r="D670" s="1"/>
  <c r="D605"/>
  <c r="D669" s="1"/>
  <c r="D604"/>
  <c r="D668" s="1"/>
  <c r="D603"/>
  <c r="D667" s="1"/>
  <c r="D602"/>
  <c r="D666" s="1"/>
  <c r="D601"/>
  <c r="D665" s="1"/>
  <c r="D600"/>
  <c r="D664" s="1"/>
  <c r="D599"/>
  <c r="D663" s="1"/>
  <c r="D598"/>
  <c r="D662" s="1"/>
  <c r="I107"/>
  <c r="K107" s="1"/>
  <c r="B107" s="1"/>
  <c r="C127"/>
  <c r="I106"/>
  <c r="K106" s="1"/>
  <c r="B106" s="1"/>
  <c r="I105"/>
  <c r="K105"/>
  <c r="B105" s="1"/>
  <c r="I104"/>
  <c r="K104"/>
  <c r="B104"/>
  <c r="I103"/>
  <c r="K103" s="1"/>
  <c r="B103" s="1"/>
  <c r="I102"/>
  <c r="K102" s="1"/>
  <c r="B102" s="1"/>
  <c r="I101"/>
  <c r="K101"/>
  <c r="B101" s="1"/>
  <c r="I100"/>
  <c r="K100"/>
  <c r="B100"/>
  <c r="I99"/>
  <c r="K99" s="1"/>
  <c r="B99" s="1"/>
  <c r="I98"/>
  <c r="K98" s="1"/>
  <c r="B98" s="1"/>
  <c r="I97"/>
  <c r="K97"/>
  <c r="B97" s="1"/>
  <c r="I96"/>
  <c r="K96"/>
  <c r="B96"/>
  <c r="I95"/>
  <c r="K95" s="1"/>
  <c r="B95" s="1"/>
  <c r="I94"/>
  <c r="K94" s="1"/>
  <c r="B94" s="1"/>
  <c r="I93"/>
  <c r="K93"/>
  <c r="B93" s="1"/>
  <c r="I92"/>
  <c r="K92"/>
  <c r="B92"/>
  <c r="I91"/>
  <c r="K91" s="1"/>
  <c r="B91" s="1"/>
  <c r="I90"/>
  <c r="K90" s="1"/>
  <c r="B90" s="1"/>
  <c r="I89"/>
  <c r="K89"/>
  <c r="B89" s="1"/>
  <c r="I88"/>
  <c r="K88"/>
  <c r="B88"/>
  <c r="I87"/>
  <c r="K87" s="1"/>
  <c r="B87" s="1"/>
  <c r="I86"/>
  <c r="K86" s="1"/>
  <c r="B86" s="1"/>
  <c r="I85"/>
  <c r="K85"/>
  <c r="B85" s="1"/>
  <c r="I84"/>
  <c r="K84"/>
  <c r="B84"/>
  <c r="I83"/>
  <c r="K83" s="1"/>
  <c r="B83" s="1"/>
  <c r="B54"/>
  <c r="B53"/>
  <c r="B52"/>
  <c r="B51"/>
  <c r="B50"/>
  <c r="B49"/>
  <c r="B48"/>
  <c r="B47"/>
  <c r="B46"/>
  <c r="B45"/>
  <c r="B44"/>
  <c r="B43"/>
  <c r="B42"/>
  <c r="B41"/>
  <c r="B40"/>
  <c r="B39"/>
  <c r="B38"/>
  <c r="B37"/>
  <c r="B36"/>
  <c r="B35"/>
  <c r="B34"/>
  <c r="B33"/>
  <c r="B32"/>
  <c r="B31"/>
  <c r="C1188"/>
  <c r="C1173"/>
  <c r="C1163"/>
  <c r="C1154"/>
  <c r="B1187"/>
  <c r="B1185"/>
  <c r="B1184"/>
  <c r="B1183"/>
  <c r="B1182"/>
  <c r="B1181"/>
  <c r="B1180"/>
  <c r="B1179"/>
  <c r="B1178"/>
  <c r="D7" i="13"/>
  <c r="D8"/>
  <c r="D9"/>
  <c r="D10"/>
  <c r="D11"/>
  <c r="D12"/>
  <c r="D13"/>
  <c r="D14"/>
  <c r="D15"/>
  <c r="D16"/>
  <c r="D17"/>
  <c r="D18"/>
  <c r="D19"/>
  <c r="D20"/>
  <c r="D21"/>
  <c r="D22"/>
  <c r="D23"/>
  <c r="D24"/>
  <c r="D25"/>
  <c r="D26"/>
  <c r="D27"/>
  <c r="D28"/>
  <c r="D29"/>
  <c r="D30"/>
  <c r="D31"/>
  <c r="D32"/>
  <c r="D33"/>
  <c r="D34"/>
  <c r="D35"/>
  <c r="D36"/>
  <c r="D37"/>
  <c r="D38"/>
  <c r="D39"/>
  <c r="D40"/>
  <c r="D41"/>
  <c r="D42"/>
  <c r="D43"/>
  <c r="D44"/>
  <c r="D45"/>
  <c r="D46"/>
  <c r="D47"/>
  <c r="D48"/>
  <c r="D49"/>
  <c r="D50"/>
  <c r="D51"/>
  <c r="D52"/>
  <c r="D53"/>
  <c r="D54"/>
  <c r="D55"/>
  <c r="D56"/>
  <c r="D57"/>
  <c r="D58"/>
  <c r="D59"/>
  <c r="D60"/>
  <c r="D61"/>
  <c r="D62"/>
  <c r="D63"/>
  <c r="D64"/>
  <c r="D65"/>
  <c r="D66"/>
  <c r="D67"/>
  <c r="D68"/>
  <c r="D69"/>
  <c r="D70"/>
  <c r="D71"/>
  <c r="D72"/>
  <c r="D73"/>
  <c r="D74"/>
  <c r="D75"/>
  <c r="D76"/>
  <c r="D77"/>
  <c r="D78"/>
  <c r="D79"/>
  <c r="D80"/>
  <c r="D81"/>
  <c r="D82"/>
  <c r="D83"/>
  <c r="D84"/>
  <c r="D85"/>
  <c r="D86"/>
  <c r="D87"/>
  <c r="D88"/>
  <c r="D89"/>
  <c r="D90"/>
  <c r="D91"/>
  <c r="D92"/>
  <c r="D93"/>
  <c r="D94"/>
  <c r="D95"/>
  <c r="D96"/>
  <c r="D97"/>
  <c r="D98"/>
  <c r="D99"/>
  <c r="D100"/>
  <c r="D101"/>
  <c r="D102"/>
  <c r="D103"/>
  <c r="D104"/>
  <c r="D105"/>
  <c r="D106"/>
  <c r="D107"/>
  <c r="D108"/>
  <c r="D109"/>
  <c r="D110"/>
  <c r="D111"/>
  <c r="D112"/>
  <c r="D113"/>
  <c r="D114"/>
  <c r="D115"/>
  <c r="D116"/>
  <c r="D117"/>
  <c r="D118"/>
  <c r="D119"/>
  <c r="D120"/>
  <c r="D121"/>
  <c r="D122"/>
  <c r="D123"/>
  <c r="D124"/>
  <c r="D125"/>
  <c r="D126"/>
  <c r="D127"/>
  <c r="D128"/>
  <c r="D129"/>
  <c r="D130"/>
  <c r="D131"/>
  <c r="D132"/>
  <c r="D133"/>
  <c r="D134"/>
  <c r="D135"/>
  <c r="D136"/>
  <c r="D137"/>
  <c r="D138"/>
  <c r="D139"/>
  <c r="D140"/>
  <c r="D141"/>
  <c r="D142"/>
  <c r="D143"/>
  <c r="D144"/>
  <c r="D145"/>
  <c r="D146"/>
  <c r="D147"/>
  <c r="D148"/>
  <c r="D149"/>
  <c r="D150"/>
  <c r="D151"/>
  <c r="D152"/>
  <c r="D153"/>
  <c r="D154"/>
  <c r="D155"/>
  <c r="D156"/>
  <c r="D157"/>
  <c r="D158"/>
  <c r="D159"/>
  <c r="D160"/>
  <c r="D161"/>
  <c r="D162"/>
  <c r="D163"/>
  <c r="D164"/>
  <c r="D165"/>
  <c r="D166"/>
  <c r="D167"/>
  <c r="D168"/>
  <c r="D169"/>
  <c r="D170"/>
  <c r="D171"/>
  <c r="D172"/>
  <c r="D173"/>
  <c r="D174"/>
  <c r="D175"/>
  <c r="D176"/>
  <c r="D177"/>
  <c r="D178"/>
  <c r="D179"/>
  <c r="D180"/>
  <c r="D181"/>
  <c r="D182"/>
  <c r="D183"/>
  <c r="D184"/>
  <c r="D185"/>
  <c r="D186"/>
  <c r="D187"/>
  <c r="D188"/>
  <c r="D189"/>
  <c r="D190"/>
  <c r="D191"/>
  <c r="D192"/>
  <c r="D193"/>
  <c r="D194"/>
  <c r="D195"/>
  <c r="D196"/>
  <c r="D197"/>
  <c r="D198"/>
  <c r="D199"/>
  <c r="D200"/>
  <c r="D201"/>
  <c r="D202"/>
  <c r="D203"/>
  <c r="D204"/>
  <c r="D205"/>
  <c r="D206"/>
  <c r="D207"/>
  <c r="D208"/>
  <c r="D209"/>
  <c r="D210"/>
  <c r="D211"/>
  <c r="D212"/>
  <c r="D213"/>
  <c r="D214"/>
  <c r="D215"/>
  <c r="D216"/>
  <c r="D217"/>
  <c r="D218"/>
  <c r="D219"/>
  <c r="D220"/>
  <c r="D221"/>
  <c r="D222"/>
  <c r="D223"/>
  <c r="D224"/>
  <c r="D225"/>
  <c r="D226"/>
  <c r="D227"/>
  <c r="D228"/>
  <c r="D229"/>
  <c r="D230"/>
  <c r="D231"/>
  <c r="D232"/>
  <c r="D233"/>
  <c r="D234"/>
  <c r="D235"/>
  <c r="D236"/>
  <c r="D237"/>
  <c r="D238"/>
  <c r="D239"/>
  <c r="D240"/>
  <c r="D241"/>
  <c r="D242"/>
  <c r="D243"/>
  <c r="D244"/>
  <c r="D245"/>
  <c r="D246"/>
  <c r="D247"/>
  <c r="D248"/>
  <c r="D249"/>
  <c r="D250"/>
  <c r="D251"/>
  <c r="D252"/>
  <c r="D253"/>
  <c r="D254"/>
  <c r="D255"/>
  <c r="D256"/>
  <c r="D257"/>
  <c r="D258"/>
  <c r="D259"/>
  <c r="D260"/>
  <c r="D261"/>
  <c r="D262"/>
  <c r="D263"/>
  <c r="D264"/>
  <c r="D265"/>
  <c r="D266"/>
  <c r="D267"/>
  <c r="D268"/>
  <c r="D269"/>
  <c r="D270"/>
  <c r="D271"/>
  <c r="D272"/>
  <c r="D273"/>
  <c r="D274"/>
  <c r="D275"/>
  <c r="D276"/>
  <c r="D277"/>
  <c r="D278"/>
  <c r="D279"/>
  <c r="D280"/>
  <c r="D281"/>
  <c r="D282"/>
  <c r="D283"/>
  <c r="D284"/>
  <c r="D285"/>
  <c r="D286"/>
  <c r="D287"/>
  <c r="D288"/>
  <c r="D289"/>
  <c r="D290"/>
  <c r="D291"/>
  <c r="D292"/>
  <c r="D293"/>
  <c r="D294"/>
  <c r="D295"/>
  <c r="D296"/>
  <c r="D297"/>
  <c r="D298"/>
  <c r="D299"/>
  <c r="D300"/>
  <c r="D301"/>
  <c r="D302"/>
  <c r="D303"/>
  <c r="D304"/>
  <c r="D305"/>
  <c r="D306"/>
  <c r="D307"/>
  <c r="D308"/>
  <c r="D309"/>
  <c r="D310"/>
  <c r="D311"/>
  <c r="D312"/>
  <c r="D313"/>
  <c r="D314"/>
  <c r="D315"/>
  <c r="D316"/>
  <c r="D317"/>
  <c r="D318"/>
  <c r="D319"/>
  <c r="D320"/>
  <c r="D321"/>
  <c r="D322"/>
  <c r="D323"/>
  <c r="D324"/>
  <c r="D325"/>
  <c r="D326"/>
  <c r="D327"/>
  <c r="D328"/>
  <c r="D329"/>
  <c r="D330"/>
  <c r="D331"/>
  <c r="D332"/>
  <c r="D333"/>
  <c r="D334"/>
  <c r="D335"/>
  <c r="D336"/>
  <c r="D337"/>
  <c r="D338"/>
  <c r="D339"/>
  <c r="D340"/>
  <c r="D341"/>
  <c r="D342"/>
  <c r="D343"/>
  <c r="D344"/>
  <c r="D345"/>
  <c r="D346"/>
  <c r="D347"/>
  <c r="D348"/>
  <c r="D349"/>
  <c r="D350"/>
  <c r="D351"/>
  <c r="D352"/>
  <c r="D353"/>
  <c r="D354"/>
  <c r="D355"/>
  <c r="D356"/>
  <c r="D357"/>
  <c r="D358"/>
  <c r="D359"/>
  <c r="D360"/>
  <c r="D361"/>
  <c r="D362"/>
  <c r="D363"/>
  <c r="D364"/>
  <c r="D365"/>
  <c r="D366"/>
  <c r="D367"/>
  <c r="D368"/>
  <c r="D369"/>
  <c r="D370"/>
  <c r="D371"/>
  <c r="D372"/>
  <c r="D373"/>
  <c r="D374"/>
  <c r="D375"/>
  <c r="D376"/>
  <c r="D377"/>
  <c r="D378"/>
  <c r="D379"/>
  <c r="D380"/>
  <c r="D381"/>
  <c r="D382"/>
  <c r="D383"/>
  <c r="D384"/>
  <c r="D385"/>
  <c r="D386"/>
  <c r="D387"/>
  <c r="D388"/>
  <c r="D389"/>
  <c r="D390"/>
  <c r="D391"/>
  <c r="D392"/>
  <c r="D393"/>
  <c r="D394"/>
  <c r="D395"/>
  <c r="D396"/>
  <c r="D397"/>
  <c r="D398"/>
  <c r="D399"/>
  <c r="D400"/>
  <c r="D401"/>
  <c r="D402"/>
  <c r="D403"/>
  <c r="D404"/>
  <c r="D405"/>
  <c r="D406"/>
  <c r="D407"/>
  <c r="D408"/>
  <c r="D409"/>
  <c r="D410"/>
  <c r="D411"/>
  <c r="D412"/>
  <c r="D413"/>
  <c r="D414"/>
  <c r="D415"/>
  <c r="D416"/>
  <c r="D417"/>
  <c r="D418"/>
  <c r="D419"/>
  <c r="D420"/>
  <c r="D421"/>
  <c r="D422"/>
  <c r="D423"/>
  <c r="D424"/>
  <c r="D425"/>
  <c r="D426"/>
  <c r="D427"/>
  <c r="D428"/>
  <c r="D429"/>
  <c r="D430"/>
  <c r="D431"/>
  <c r="D432"/>
  <c r="D433"/>
  <c r="D434"/>
  <c r="D435"/>
  <c r="D436"/>
  <c r="D437"/>
  <c r="D438"/>
  <c r="D439"/>
  <c r="D440"/>
  <c r="D441"/>
  <c r="D442"/>
  <c r="D443"/>
  <c r="D444"/>
  <c r="D445"/>
  <c r="D446"/>
  <c r="D447"/>
  <c r="D448"/>
  <c r="D449"/>
  <c r="D450"/>
  <c r="D451"/>
  <c r="D452"/>
  <c r="D453"/>
  <c r="D454"/>
  <c r="D455"/>
  <c r="D456"/>
  <c r="D457"/>
  <c r="D458"/>
  <c r="D459"/>
  <c r="D460"/>
  <c r="D461"/>
  <c r="D462"/>
  <c r="D463"/>
  <c r="D464"/>
  <c r="D465"/>
  <c r="D466"/>
  <c r="D467"/>
  <c r="D468"/>
  <c r="D469"/>
  <c r="D470"/>
  <c r="D471"/>
  <c r="D472"/>
  <c r="D473"/>
  <c r="D474"/>
  <c r="D475"/>
  <c r="D476"/>
  <c r="D477"/>
  <c r="D478"/>
  <c r="D479"/>
  <c r="D480"/>
  <c r="D481"/>
  <c r="D482"/>
  <c r="D483"/>
  <c r="D484"/>
  <c r="D485"/>
  <c r="D486"/>
  <c r="D487"/>
  <c r="D488"/>
  <c r="D489"/>
  <c r="D490"/>
  <c r="D491"/>
  <c r="D492"/>
  <c r="D493"/>
  <c r="D494"/>
  <c r="D495"/>
  <c r="D496"/>
  <c r="D497"/>
  <c r="D498"/>
  <c r="D499"/>
  <c r="D500"/>
  <c r="D501"/>
  <c r="D502"/>
  <c r="D503"/>
  <c r="D504"/>
  <c r="D505"/>
  <c r="D506"/>
  <c r="D507"/>
  <c r="D508"/>
  <c r="D509"/>
  <c r="D510"/>
  <c r="D511"/>
  <c r="D512"/>
  <c r="D513"/>
  <c r="D514"/>
  <c r="D515"/>
  <c r="D516"/>
  <c r="D517"/>
  <c r="D518"/>
  <c r="D519"/>
  <c r="D520"/>
  <c r="D521"/>
  <c r="D522"/>
  <c r="D523"/>
  <c r="D524"/>
  <c r="D525"/>
  <c r="D526"/>
  <c r="D527"/>
  <c r="D528"/>
  <c r="D529"/>
  <c r="D530"/>
  <c r="D531"/>
  <c r="D532"/>
  <c r="D533"/>
  <c r="D534"/>
  <c r="D535"/>
  <c r="D536"/>
  <c r="D537"/>
  <c r="D538"/>
  <c r="D539"/>
  <c r="D540"/>
  <c r="D541"/>
  <c r="D542"/>
  <c r="D543"/>
  <c r="D544"/>
  <c r="D545"/>
  <c r="D546"/>
  <c r="D547"/>
  <c r="D548"/>
  <c r="D549"/>
  <c r="D550"/>
  <c r="D551"/>
  <c r="D552"/>
  <c r="D553"/>
  <c r="D554"/>
  <c r="D555"/>
  <c r="D556"/>
  <c r="D557"/>
  <c r="D558"/>
  <c r="D559"/>
  <c r="D560"/>
  <c r="D561"/>
  <c r="D562"/>
  <c r="D563"/>
  <c r="D564"/>
  <c r="D565"/>
  <c r="D566"/>
  <c r="D567"/>
  <c r="D568"/>
  <c r="D569"/>
  <c r="D570"/>
  <c r="D571"/>
  <c r="D572"/>
  <c r="D573"/>
  <c r="D574"/>
  <c r="D575"/>
  <c r="D576"/>
  <c r="D577"/>
  <c r="D578"/>
  <c r="D579"/>
  <c r="D580"/>
  <c r="D581"/>
  <c r="D582"/>
  <c r="D583"/>
  <c r="D584"/>
  <c r="D585"/>
  <c r="D586"/>
  <c r="D587"/>
  <c r="D588"/>
  <c r="D589"/>
  <c r="D590"/>
  <c r="D591"/>
  <c r="D592"/>
  <c r="D593"/>
  <c r="D594"/>
  <c r="D595"/>
  <c r="D596"/>
  <c r="D597"/>
  <c r="D598"/>
  <c r="D599"/>
  <c r="D600"/>
  <c r="D601"/>
  <c r="D602"/>
  <c r="D603"/>
  <c r="D604"/>
  <c r="D605"/>
  <c r="D606"/>
  <c r="D607"/>
  <c r="D608"/>
  <c r="D609"/>
  <c r="D610"/>
  <c r="D611"/>
  <c r="D612"/>
  <c r="D613"/>
  <c r="D614"/>
  <c r="D615"/>
  <c r="D616"/>
  <c r="D617"/>
  <c r="D618"/>
  <c r="D619"/>
  <c r="D620"/>
  <c r="D621"/>
  <c r="D622"/>
  <c r="D623"/>
  <c r="D624"/>
  <c r="D625"/>
  <c r="D626"/>
  <c r="D627"/>
  <c r="D628"/>
  <c r="D629"/>
  <c r="D630"/>
  <c r="D631"/>
  <c r="D632"/>
  <c r="D633"/>
  <c r="D634"/>
  <c r="D635"/>
  <c r="D636"/>
  <c r="D637"/>
  <c r="D638"/>
  <c r="D639"/>
  <c r="D640"/>
  <c r="D641"/>
  <c r="D642"/>
  <c r="D643"/>
  <c r="D644"/>
  <c r="D645"/>
  <c r="D646"/>
  <c r="D647"/>
  <c r="D648"/>
  <c r="D649"/>
  <c r="D650"/>
  <c r="D651"/>
  <c r="D652"/>
  <c r="D653"/>
  <c r="D654"/>
  <c r="D655"/>
  <c r="D656"/>
  <c r="D657"/>
  <c r="D658"/>
  <c r="D659"/>
  <c r="D660"/>
  <c r="D661"/>
  <c r="D662"/>
  <c r="D663"/>
  <c r="D664"/>
  <c r="D665"/>
  <c r="D666"/>
  <c r="D667"/>
  <c r="D668"/>
  <c r="D669"/>
  <c r="D670"/>
  <c r="D671"/>
  <c r="D672"/>
  <c r="D673"/>
  <c r="D674"/>
  <c r="D675"/>
  <c r="D676"/>
  <c r="D677"/>
  <c r="D678"/>
  <c r="D679"/>
  <c r="D680"/>
  <c r="D681"/>
  <c r="D682"/>
  <c r="D683"/>
  <c r="D684"/>
  <c r="D685"/>
  <c r="D686"/>
  <c r="D687"/>
  <c r="D688"/>
  <c r="D689"/>
  <c r="D690"/>
  <c r="D691"/>
  <c r="D692"/>
  <c r="D693"/>
  <c r="D694"/>
  <c r="D695"/>
  <c r="D696"/>
  <c r="D697"/>
  <c r="D698"/>
  <c r="D699"/>
  <c r="D700"/>
  <c r="D701"/>
  <c r="D702"/>
  <c r="D703"/>
  <c r="D704"/>
  <c r="D705"/>
  <c r="D706"/>
  <c r="D707"/>
  <c r="D708"/>
  <c r="D709"/>
  <c r="D710"/>
  <c r="D711"/>
  <c r="D712"/>
  <c r="D713"/>
  <c r="D714"/>
  <c r="D715"/>
  <c r="D716"/>
  <c r="D717"/>
  <c r="D718"/>
  <c r="D719"/>
  <c r="D720"/>
  <c r="D721"/>
  <c r="D722"/>
  <c r="D723"/>
  <c r="D724"/>
  <c r="D725"/>
  <c r="D726"/>
  <c r="D727"/>
  <c r="D728"/>
  <c r="D729"/>
  <c r="D730"/>
  <c r="D731"/>
  <c r="D732"/>
  <c r="D733"/>
  <c r="D734"/>
  <c r="D735"/>
  <c r="D736"/>
  <c r="D737"/>
  <c r="D738"/>
  <c r="D739"/>
  <c r="D740"/>
  <c r="D741"/>
  <c r="D742"/>
  <c r="D743"/>
  <c r="D744"/>
  <c r="D745"/>
  <c r="D746"/>
  <c r="D747"/>
  <c r="D748"/>
  <c r="D749"/>
  <c r="D750"/>
  <c r="D751"/>
  <c r="D752"/>
  <c r="D753"/>
  <c r="D754"/>
  <c r="D755"/>
  <c r="D756"/>
  <c r="D757"/>
  <c r="D758"/>
  <c r="D759"/>
  <c r="D760"/>
  <c r="D761"/>
  <c r="D762"/>
  <c r="D763"/>
  <c r="D764"/>
  <c r="D765"/>
  <c r="D766"/>
  <c r="D767"/>
  <c r="D768"/>
  <c r="D769"/>
  <c r="D770"/>
  <c r="D771"/>
  <c r="D772"/>
  <c r="D773"/>
  <c r="D774"/>
  <c r="D775"/>
  <c r="D776"/>
  <c r="D777"/>
  <c r="D778"/>
  <c r="D779"/>
  <c r="D780"/>
  <c r="D781"/>
  <c r="D782"/>
  <c r="D783"/>
  <c r="D784"/>
  <c r="D785"/>
  <c r="D786"/>
  <c r="D787"/>
  <c r="D788"/>
  <c r="D789"/>
  <c r="D790"/>
  <c r="D791"/>
  <c r="D792"/>
  <c r="D793"/>
  <c r="D794"/>
  <c r="D795"/>
  <c r="D796"/>
  <c r="D797"/>
  <c r="D798"/>
  <c r="D799"/>
  <c r="D800"/>
  <c r="D801"/>
  <c r="D802"/>
  <c r="D803"/>
  <c r="D804"/>
  <c r="D805"/>
  <c r="D806"/>
  <c r="D807"/>
  <c r="D808"/>
  <c r="D809"/>
  <c r="D810"/>
  <c r="D811"/>
  <c r="D812"/>
  <c r="D813"/>
  <c r="D814"/>
  <c r="D815"/>
  <c r="D816"/>
  <c r="D817"/>
  <c r="D818"/>
  <c r="D819"/>
  <c r="D820"/>
  <c r="D821"/>
  <c r="D822"/>
  <c r="D823"/>
  <c r="D824"/>
  <c r="D825"/>
  <c r="D826"/>
  <c r="D827"/>
  <c r="D828"/>
  <c r="D829"/>
  <c r="D830"/>
  <c r="D831"/>
  <c r="D832"/>
  <c r="D833"/>
  <c r="D834"/>
  <c r="D835"/>
  <c r="D836"/>
  <c r="D837"/>
  <c r="D838"/>
  <c r="D839"/>
  <c r="D840"/>
  <c r="D841"/>
  <c r="D842"/>
  <c r="D843"/>
  <c r="D844"/>
  <c r="D845"/>
  <c r="D846"/>
  <c r="D847"/>
  <c r="D848"/>
  <c r="D849"/>
  <c r="D850"/>
  <c r="D851"/>
  <c r="D852"/>
  <c r="D853"/>
  <c r="D854"/>
  <c r="D855"/>
  <c r="D856"/>
  <c r="D857"/>
  <c r="D858"/>
  <c r="D859"/>
  <c r="D860"/>
  <c r="D861"/>
  <c r="D862"/>
  <c r="D863"/>
  <c r="D864"/>
  <c r="D865"/>
  <c r="D866"/>
  <c r="D867"/>
  <c r="D868"/>
  <c r="D869"/>
  <c r="D870"/>
  <c r="D871"/>
  <c r="D872"/>
  <c r="D873"/>
  <c r="D874"/>
  <c r="D875"/>
  <c r="D876"/>
  <c r="D877"/>
  <c r="D878"/>
  <c r="D879"/>
  <c r="D880"/>
  <c r="D881"/>
  <c r="D882"/>
  <c r="D883"/>
  <c r="D884"/>
  <c r="D885"/>
  <c r="D886"/>
  <c r="D887"/>
  <c r="D888"/>
  <c r="D889"/>
  <c r="D890"/>
  <c r="D891"/>
  <c r="D892"/>
  <c r="D893"/>
  <c r="D894"/>
  <c r="D895"/>
  <c r="D896"/>
  <c r="D897"/>
  <c r="D898"/>
  <c r="D899"/>
  <c r="D900"/>
  <c r="D901"/>
  <c r="D902"/>
  <c r="D903"/>
  <c r="D904"/>
  <c r="D905"/>
  <c r="D906"/>
  <c r="D907"/>
  <c r="D908"/>
  <c r="D909"/>
  <c r="D910"/>
  <c r="D911"/>
  <c r="D912"/>
  <c r="D913"/>
  <c r="D914"/>
  <c r="D915"/>
  <c r="D916"/>
  <c r="D917"/>
  <c r="D918"/>
  <c r="D919"/>
  <c r="D920"/>
  <c r="D921"/>
  <c r="D922"/>
  <c r="D923"/>
  <c r="D924"/>
  <c r="D925"/>
  <c r="D926"/>
  <c r="D927"/>
  <c r="D928"/>
  <c r="D929"/>
  <c r="D930"/>
  <c r="D931"/>
  <c r="D932"/>
  <c r="D933"/>
  <c r="D934"/>
  <c r="D935"/>
  <c r="D936"/>
  <c r="D937"/>
  <c r="D938"/>
  <c r="D939"/>
  <c r="D940"/>
  <c r="D941"/>
  <c r="D942"/>
  <c r="D943"/>
  <c r="D944"/>
  <c r="D945"/>
  <c r="D946"/>
  <c r="D947"/>
  <c r="D948"/>
  <c r="D949"/>
  <c r="D950"/>
  <c r="D951"/>
  <c r="D952"/>
  <c r="D953"/>
  <c r="D954"/>
  <c r="D955"/>
  <c r="D956"/>
  <c r="D957"/>
  <c r="D958"/>
  <c r="D959"/>
  <c r="D960"/>
  <c r="D961"/>
  <c r="D962"/>
  <c r="D963"/>
  <c r="D964"/>
  <c r="D965"/>
  <c r="D966"/>
  <c r="D967"/>
  <c r="D968"/>
  <c r="D969"/>
  <c r="D970"/>
  <c r="D971"/>
  <c r="D972"/>
  <c r="D973"/>
  <c r="D974"/>
  <c r="D975"/>
  <c r="D976"/>
  <c r="D977"/>
  <c r="D978"/>
  <c r="D979"/>
  <c r="D980"/>
  <c r="D981"/>
  <c r="D982"/>
  <c r="D983"/>
  <c r="D984"/>
  <c r="D985"/>
  <c r="D986"/>
  <c r="D987"/>
  <c r="D988"/>
  <c r="D989"/>
  <c r="D990"/>
  <c r="D991"/>
  <c r="D992"/>
  <c r="D993"/>
  <c r="D994"/>
  <c r="D995"/>
  <c r="D996"/>
  <c r="D997"/>
  <c r="D998"/>
  <c r="D999"/>
  <c r="D1000"/>
  <c r="D1001"/>
  <c r="D1002"/>
  <c r="D1003"/>
  <c r="D1004"/>
  <c r="D1005"/>
  <c r="D1006"/>
  <c r="D1007"/>
  <c r="D1008"/>
  <c r="D1009"/>
  <c r="D1010"/>
  <c r="D1011"/>
  <c r="D1012"/>
  <c r="D1013"/>
  <c r="D1014"/>
  <c r="D1015"/>
  <c r="D1016"/>
  <c r="D1017"/>
  <c r="D1018"/>
  <c r="D1019"/>
  <c r="D1020"/>
  <c r="D1021"/>
  <c r="D1022"/>
  <c r="D1023"/>
  <c r="D1024"/>
  <c r="D1025"/>
  <c r="D1026"/>
  <c r="D1027"/>
  <c r="D1028"/>
  <c r="D1029"/>
  <c r="D1030"/>
  <c r="D1031"/>
  <c r="D1032"/>
  <c r="D1033"/>
  <c r="D1034"/>
  <c r="D1035"/>
  <c r="D1036"/>
  <c r="D1037"/>
  <c r="D1038"/>
  <c r="D1039"/>
  <c r="D1040"/>
  <c r="D1041"/>
  <c r="D1042"/>
  <c r="D1043"/>
  <c r="D1044"/>
  <c r="D1045"/>
  <c r="D1046"/>
  <c r="D1047"/>
  <c r="D1048"/>
  <c r="D1049"/>
  <c r="D1050"/>
  <c r="D1051"/>
  <c r="D1052"/>
  <c r="D1053"/>
  <c r="D1054"/>
  <c r="D1055"/>
  <c r="D1056"/>
  <c r="D1057"/>
  <c r="D1058"/>
  <c r="D1059"/>
  <c r="D1060"/>
  <c r="D1061"/>
  <c r="D1062"/>
  <c r="D1063"/>
  <c r="D1064"/>
  <c r="D1065"/>
  <c r="D1066"/>
  <c r="D1067"/>
  <c r="D1068"/>
  <c r="D1069"/>
  <c r="D1070"/>
  <c r="D1071"/>
  <c r="D1072"/>
  <c r="D1073"/>
  <c r="D1074"/>
  <c r="D1075"/>
  <c r="D1076"/>
  <c r="D1077"/>
  <c r="D1078"/>
  <c r="D1079"/>
  <c r="D1080"/>
  <c r="D1081"/>
  <c r="D1082"/>
  <c r="D1083"/>
  <c r="D1084"/>
  <c r="D1085"/>
  <c r="D1086"/>
  <c r="D1087"/>
  <c r="D1088"/>
  <c r="D1089"/>
  <c r="D1090"/>
  <c r="D1091"/>
  <c r="D1092"/>
  <c r="D1093"/>
  <c r="D1094"/>
  <c r="D1095"/>
  <c r="D1096"/>
  <c r="D1097"/>
  <c r="D1098"/>
  <c r="D1099"/>
  <c r="D1100"/>
  <c r="D1101"/>
  <c r="D1102"/>
  <c r="D1103"/>
  <c r="D1104"/>
  <c r="D1105"/>
  <c r="D1106"/>
  <c r="D1107"/>
  <c r="D1108"/>
  <c r="D1109"/>
  <c r="D1110"/>
  <c r="D1111"/>
  <c r="D1112"/>
  <c r="D1113"/>
  <c r="D1114"/>
  <c r="D1115"/>
  <c r="D1116"/>
  <c r="D1117"/>
  <c r="D1118"/>
  <c r="D1119"/>
  <c r="D1120"/>
  <c r="D1121"/>
  <c r="D1122"/>
  <c r="D1123"/>
  <c r="D1124"/>
  <c r="D1125"/>
  <c r="D1126"/>
  <c r="D1127"/>
  <c r="D1128"/>
  <c r="D1129"/>
  <c r="D1130"/>
  <c r="D1131"/>
  <c r="D1132"/>
  <c r="D1133"/>
  <c r="D1134"/>
  <c r="D1135"/>
  <c r="D1136"/>
  <c r="D1137"/>
  <c r="D1138"/>
  <c r="D1139"/>
  <c r="D1140"/>
  <c r="D1141"/>
  <c r="D1142"/>
  <c r="D1143"/>
  <c r="D1144"/>
  <c r="D1145"/>
  <c r="D1146"/>
  <c r="D1147"/>
  <c r="D1148"/>
  <c r="D1149"/>
  <c r="D1150"/>
  <c r="D1151"/>
  <c r="D1152"/>
  <c r="D1153"/>
  <c r="D1154"/>
  <c r="D1155"/>
  <c r="D1156"/>
  <c r="D1157"/>
  <c r="D1158"/>
  <c r="D1159"/>
  <c r="D1160"/>
  <c r="D1161"/>
  <c r="D1162"/>
  <c r="D1163"/>
  <c r="D1164"/>
  <c r="D1165"/>
  <c r="D1166"/>
  <c r="D1167"/>
  <c r="D1168"/>
  <c r="D1169"/>
  <c r="D1170"/>
  <c r="D1171"/>
  <c r="D1172"/>
  <c r="D1173"/>
  <c r="D1174"/>
  <c r="D1175"/>
  <c r="D1176"/>
  <c r="D1177"/>
  <c r="D1178"/>
  <c r="D1179"/>
  <c r="D1180"/>
  <c r="D1181"/>
  <c r="D1182"/>
  <c r="D1183"/>
  <c r="D1184"/>
  <c r="D1185"/>
  <c r="D1186"/>
  <c r="D1187"/>
  <c r="D1188"/>
  <c r="D1189"/>
  <c r="D1190"/>
  <c r="D1191"/>
  <c r="D1192"/>
  <c r="D1193"/>
  <c r="D1194"/>
  <c r="D1195"/>
  <c r="D1196"/>
  <c r="D1197"/>
  <c r="D1198"/>
  <c r="D1199"/>
  <c r="D1200"/>
  <c r="D1201"/>
  <c r="D1202"/>
  <c r="D1203"/>
  <c r="D1204"/>
  <c r="D1205"/>
  <c r="D1206"/>
  <c r="D1207"/>
  <c r="D1208"/>
  <c r="D1209"/>
  <c r="D1210"/>
  <c r="D1211"/>
  <c r="D1212"/>
  <c r="D1213"/>
  <c r="D1214"/>
  <c r="D1215"/>
  <c r="D1216"/>
  <c r="D1217"/>
  <c r="D1218"/>
  <c r="D1219"/>
  <c r="D1220"/>
  <c r="D1221"/>
  <c r="D1222"/>
  <c r="D1223"/>
  <c r="D1224"/>
  <c r="D1225"/>
  <c r="D1226"/>
  <c r="D1227"/>
  <c r="D1228"/>
  <c r="D1229"/>
  <c r="D1230"/>
  <c r="D1231"/>
  <c r="D1232"/>
  <c r="D1233"/>
  <c r="D1234"/>
  <c r="D1235"/>
  <c r="D1236"/>
  <c r="D1237"/>
  <c r="D1238"/>
  <c r="D1239"/>
  <c r="D1240"/>
  <c r="D1241"/>
  <c r="D1242"/>
  <c r="D1243"/>
  <c r="D1244"/>
  <c r="D1245"/>
  <c r="D1246"/>
  <c r="D1247"/>
  <c r="D1248"/>
  <c r="D1249"/>
  <c r="D1250"/>
  <c r="D1251"/>
  <c r="D1252"/>
  <c r="D1253"/>
  <c r="D1254"/>
  <c r="D1255"/>
  <c r="D1256"/>
  <c r="D1257"/>
  <c r="D1258"/>
  <c r="D1259"/>
  <c r="D1260"/>
  <c r="D1261"/>
  <c r="D1262"/>
  <c r="D1263"/>
  <c r="D1264"/>
  <c r="D1265"/>
  <c r="D1266"/>
  <c r="D1267"/>
  <c r="D1268"/>
  <c r="D1269"/>
  <c r="D1270"/>
  <c r="D1271"/>
  <c r="D1272"/>
  <c r="D1273"/>
  <c r="D1274"/>
  <c r="D1275"/>
  <c r="D1276"/>
  <c r="D1277"/>
  <c r="D1278"/>
  <c r="D1279"/>
  <c r="D1280"/>
  <c r="D1281"/>
  <c r="D1282"/>
  <c r="D1283"/>
  <c r="D1284"/>
  <c r="D1285"/>
  <c r="D1286"/>
  <c r="D1287"/>
  <c r="D1288"/>
  <c r="D1289"/>
  <c r="D1290"/>
  <c r="D1291"/>
  <c r="D1292"/>
  <c r="D1293"/>
  <c r="D1294"/>
  <c r="D1295"/>
  <c r="D1296"/>
  <c r="D1297"/>
  <c r="D1298"/>
  <c r="D1299"/>
  <c r="D1300"/>
  <c r="D1301"/>
  <c r="D1302"/>
  <c r="D1303"/>
  <c r="D1304"/>
  <c r="D1305"/>
  <c r="D1306"/>
  <c r="D1307"/>
  <c r="D1308"/>
  <c r="D1309"/>
  <c r="D1310"/>
  <c r="D1311"/>
  <c r="D1312"/>
  <c r="D1313"/>
  <c r="D1314"/>
  <c r="D1315"/>
  <c r="D1316"/>
  <c r="D1317"/>
  <c r="D1318"/>
  <c r="D1319"/>
  <c r="D1320"/>
  <c r="D1321"/>
  <c r="D1322"/>
  <c r="D1323"/>
  <c r="D1324"/>
  <c r="D1325"/>
  <c r="D1326"/>
  <c r="D1327"/>
  <c r="D1328"/>
  <c r="D1329"/>
  <c r="D1330"/>
  <c r="D1331"/>
  <c r="D1332"/>
  <c r="D1333"/>
  <c r="D1334"/>
  <c r="D1335"/>
  <c r="D1336"/>
  <c r="D1337"/>
  <c r="D1338"/>
  <c r="D1339"/>
  <c r="D1340"/>
  <c r="D1341"/>
  <c r="D1342"/>
  <c r="D1343"/>
  <c r="D1344"/>
  <c r="D1345"/>
  <c r="D1346"/>
  <c r="D1347"/>
  <c r="D1348"/>
  <c r="D1349"/>
  <c r="D1350"/>
  <c r="D1351"/>
  <c r="D1352"/>
  <c r="D1353"/>
  <c r="D1354"/>
  <c r="D1355"/>
  <c r="D1356"/>
  <c r="D1357"/>
  <c r="D1358"/>
  <c r="D1359"/>
  <c r="D1360"/>
  <c r="D1361"/>
  <c r="D1362"/>
  <c r="D1363"/>
  <c r="D1364"/>
  <c r="D1365"/>
  <c r="D1366"/>
  <c r="D1367"/>
  <c r="D1368"/>
  <c r="D1369"/>
  <c r="D1370"/>
  <c r="D1371"/>
  <c r="D1372"/>
  <c r="D1373"/>
  <c r="D1374"/>
  <c r="D1375"/>
  <c r="D1376"/>
  <c r="D1377"/>
  <c r="D1378"/>
  <c r="D1379"/>
  <c r="D1380"/>
  <c r="D1381"/>
  <c r="D1382"/>
  <c r="D1383"/>
  <c r="D1384"/>
  <c r="D1385"/>
  <c r="D1386"/>
  <c r="D1387"/>
  <c r="D1388"/>
  <c r="D1389"/>
  <c r="D1390"/>
  <c r="D1391"/>
  <c r="D1392"/>
  <c r="D1393"/>
  <c r="D1394"/>
  <c r="D1395"/>
  <c r="D1396"/>
  <c r="D1397"/>
  <c r="D1398"/>
  <c r="D1399"/>
  <c r="D1400"/>
  <c r="D1401"/>
  <c r="D1402"/>
  <c r="D1403"/>
  <c r="D1404"/>
  <c r="D1405"/>
  <c r="D1406"/>
  <c r="D1407"/>
  <c r="D1408"/>
  <c r="D1409"/>
  <c r="D1410"/>
  <c r="D1411"/>
  <c r="D1412"/>
  <c r="D1413"/>
  <c r="D1414"/>
  <c r="D1415"/>
  <c r="D1416"/>
  <c r="D1417"/>
  <c r="D1418"/>
  <c r="D1419"/>
  <c r="D1420"/>
  <c r="D1421"/>
  <c r="D1422"/>
  <c r="D1423"/>
  <c r="D1424"/>
  <c r="D1425"/>
  <c r="D1426"/>
  <c r="D1427"/>
  <c r="D1428"/>
  <c r="D1429"/>
  <c r="D1430"/>
  <c r="D1431"/>
  <c r="D1432"/>
  <c r="D1433"/>
  <c r="D1434"/>
  <c r="D1435"/>
  <c r="D1436"/>
  <c r="D1437"/>
  <c r="D1438"/>
  <c r="D1439"/>
  <c r="D1440"/>
  <c r="D1441"/>
  <c r="D1442"/>
  <c r="D1443"/>
  <c r="D1444"/>
  <c r="D1445"/>
  <c r="D1446"/>
  <c r="D1447"/>
  <c r="D1448"/>
  <c r="D1449"/>
  <c r="D1450"/>
  <c r="D1451"/>
  <c r="D1452"/>
  <c r="D1453"/>
  <c r="D1454"/>
  <c r="D1455"/>
  <c r="D1456"/>
  <c r="D1457"/>
  <c r="D1458"/>
  <c r="D1459"/>
  <c r="D1460"/>
  <c r="D1461"/>
  <c r="D1462"/>
  <c r="D1463"/>
  <c r="D1464"/>
  <c r="D1465"/>
  <c r="D1466"/>
  <c r="D1467"/>
  <c r="D1468"/>
  <c r="D1469"/>
  <c r="D1470"/>
  <c r="D1471"/>
  <c r="D1472"/>
  <c r="D1473"/>
  <c r="D1474"/>
  <c r="D1475"/>
  <c r="D1476"/>
  <c r="D1477"/>
  <c r="D1478"/>
  <c r="D1479"/>
  <c r="D1480"/>
  <c r="D1481"/>
  <c r="D1482"/>
  <c r="D1483"/>
  <c r="D1484"/>
  <c r="D1485"/>
  <c r="D1486"/>
  <c r="D1487"/>
  <c r="D1488"/>
  <c r="D1489"/>
  <c r="D1490"/>
  <c r="D1491"/>
  <c r="D1492"/>
  <c r="D1493"/>
  <c r="D1494"/>
  <c r="D1495"/>
  <c r="D1496"/>
  <c r="D1497"/>
  <c r="D1498"/>
  <c r="D1499"/>
  <c r="D1500"/>
  <c r="D1501"/>
  <c r="D1502"/>
  <c r="D1503"/>
  <c r="D1504"/>
  <c r="D1505"/>
  <c r="D1506"/>
  <c r="D1507"/>
  <c r="D1508"/>
  <c r="D1509"/>
  <c r="D1510"/>
  <c r="D1511"/>
  <c r="D1512"/>
  <c r="D1513"/>
  <c r="D1514"/>
  <c r="D1515"/>
  <c r="D1516"/>
  <c r="D1517"/>
  <c r="D1518"/>
  <c r="D1519"/>
  <c r="D1520"/>
  <c r="D1521"/>
  <c r="D1522"/>
  <c r="D1523"/>
  <c r="D1524"/>
  <c r="D1525"/>
  <c r="D1526"/>
  <c r="D1527"/>
  <c r="D1528"/>
  <c r="D1529"/>
  <c r="D1530"/>
  <c r="D1531"/>
  <c r="D1532"/>
  <c r="D1533"/>
  <c r="D1534"/>
  <c r="D1535"/>
  <c r="D1536"/>
  <c r="D1537"/>
  <c r="D1538"/>
  <c r="D1539"/>
  <c r="D1540"/>
  <c r="D1541"/>
  <c r="D1542"/>
  <c r="D1543"/>
  <c r="D1544"/>
  <c r="D1545"/>
  <c r="D1546"/>
  <c r="D1547"/>
  <c r="D1548"/>
  <c r="D1549"/>
  <c r="D1550"/>
  <c r="D1551"/>
  <c r="D1552"/>
  <c r="D1553"/>
  <c r="D1554"/>
  <c r="D1555"/>
  <c r="D1556"/>
  <c r="D1557"/>
  <c r="D1558"/>
  <c r="D1559"/>
  <c r="D1560"/>
  <c r="D1561"/>
  <c r="D1562"/>
  <c r="D1563"/>
  <c r="D1564"/>
  <c r="D1565"/>
  <c r="D1566"/>
  <c r="D1567"/>
  <c r="D1568"/>
  <c r="D1569"/>
  <c r="D1570"/>
  <c r="D1571"/>
  <c r="D1572"/>
  <c r="D1573"/>
  <c r="D1574"/>
  <c r="D1575"/>
  <c r="D1576"/>
  <c r="D1577"/>
  <c r="D1578"/>
  <c r="D1579"/>
  <c r="D1580"/>
  <c r="D1581"/>
  <c r="D1582"/>
  <c r="D1583"/>
  <c r="D1584"/>
  <c r="D1585"/>
  <c r="D1586"/>
  <c r="D1587"/>
  <c r="D1588"/>
  <c r="D1589"/>
  <c r="D1590"/>
  <c r="D1591"/>
  <c r="D1592"/>
  <c r="D1593"/>
  <c r="D1594"/>
  <c r="D1595"/>
  <c r="D1596"/>
  <c r="D1597"/>
  <c r="D1598"/>
  <c r="D1599"/>
  <c r="D1600"/>
  <c r="D1601"/>
  <c r="D1602"/>
  <c r="D1603"/>
  <c r="D1604"/>
  <c r="D1605"/>
  <c r="D1606"/>
  <c r="D1607"/>
  <c r="D1608"/>
  <c r="D1609"/>
  <c r="D1610"/>
  <c r="D1611"/>
  <c r="D1612"/>
  <c r="D1613"/>
  <c r="D1614"/>
  <c r="D1615"/>
  <c r="D1616"/>
  <c r="D1617"/>
  <c r="D1618"/>
  <c r="D1619"/>
  <c r="D1620"/>
  <c r="D1621"/>
  <c r="D1622"/>
  <c r="D1623"/>
  <c r="D1624"/>
  <c r="D1625"/>
  <c r="D1626"/>
  <c r="D1627"/>
  <c r="D1628"/>
  <c r="D1629"/>
  <c r="D1630"/>
  <c r="D1631"/>
  <c r="D1632"/>
  <c r="D1633"/>
  <c r="D1634"/>
  <c r="D1635"/>
  <c r="D1636"/>
  <c r="D1637"/>
  <c r="D1638"/>
  <c r="D1639"/>
  <c r="D1640"/>
  <c r="D1641"/>
  <c r="D1642"/>
  <c r="D1643"/>
  <c r="D1644"/>
  <c r="D1645"/>
  <c r="D1646"/>
  <c r="D1647"/>
  <c r="D1648"/>
  <c r="D1649"/>
  <c r="D1650"/>
  <c r="D1651"/>
  <c r="D1652"/>
  <c r="D1653"/>
  <c r="D1654"/>
  <c r="D1655"/>
  <c r="D1656"/>
  <c r="D1657"/>
  <c r="D1658"/>
  <c r="D1659"/>
  <c r="D1660"/>
  <c r="D1661"/>
  <c r="D1662"/>
  <c r="D1663"/>
  <c r="D1664"/>
  <c r="D1665"/>
  <c r="D1666"/>
  <c r="D1667"/>
  <c r="D1668"/>
  <c r="D1669"/>
  <c r="D1670"/>
  <c r="D1671"/>
  <c r="D1672"/>
  <c r="D1673"/>
  <c r="D1674"/>
  <c r="D1675"/>
  <c r="D1676"/>
  <c r="D1677"/>
  <c r="D1678"/>
  <c r="D1679"/>
  <c r="D1680"/>
  <c r="D1681"/>
  <c r="D1682"/>
  <c r="D1683"/>
  <c r="D1684"/>
  <c r="D1685"/>
  <c r="D1686"/>
  <c r="D1687"/>
  <c r="D1688"/>
  <c r="D1689"/>
  <c r="D1690"/>
  <c r="D1691"/>
  <c r="D1692"/>
  <c r="D1693"/>
  <c r="D1694"/>
  <c r="D1695"/>
  <c r="D1696"/>
  <c r="D1697"/>
  <c r="D1698"/>
  <c r="D1699"/>
  <c r="D1700"/>
  <c r="D1701"/>
  <c r="D1702"/>
  <c r="D1703"/>
  <c r="D1704"/>
  <c r="D1705"/>
  <c r="D1706"/>
  <c r="D1707"/>
  <c r="D1708"/>
  <c r="D1709"/>
  <c r="D1710"/>
  <c r="D1711"/>
  <c r="D1712"/>
  <c r="D1713"/>
  <c r="D1714"/>
  <c r="D1715"/>
  <c r="D1716"/>
  <c r="D1717"/>
  <c r="D1718"/>
  <c r="D1719"/>
  <c r="D1720"/>
  <c r="D1721"/>
  <c r="D1722"/>
  <c r="D1723"/>
  <c r="D1724"/>
  <c r="D1725"/>
  <c r="D1726"/>
  <c r="D1727"/>
  <c r="D1728"/>
  <c r="D1729"/>
  <c r="D1730"/>
  <c r="D1731"/>
  <c r="D1732"/>
  <c r="D1733"/>
  <c r="D1734"/>
  <c r="D1735"/>
  <c r="D1736"/>
  <c r="D1737"/>
  <c r="D1738"/>
  <c r="D1739"/>
  <c r="D1740"/>
  <c r="D1741"/>
  <c r="D1742"/>
  <c r="D1743"/>
  <c r="D1744"/>
  <c r="D1745"/>
  <c r="D1746"/>
  <c r="D1747"/>
  <c r="D1748"/>
  <c r="D1749"/>
  <c r="D1750"/>
  <c r="D1751"/>
  <c r="D1752"/>
  <c r="D1753"/>
  <c r="D1754"/>
  <c r="D1755"/>
  <c r="D1756"/>
  <c r="D1757"/>
  <c r="D1758"/>
  <c r="D1759"/>
  <c r="D1760"/>
  <c r="D1761"/>
  <c r="D1762"/>
  <c r="D1763"/>
  <c r="D1764"/>
  <c r="D1765"/>
  <c r="D1766"/>
  <c r="D1767"/>
  <c r="D1768"/>
  <c r="D1769"/>
  <c r="D1770"/>
  <c r="D1771"/>
  <c r="D1772"/>
  <c r="D1773"/>
  <c r="D1774"/>
  <c r="D1775"/>
  <c r="D1776"/>
  <c r="D1777"/>
  <c r="D1778"/>
  <c r="D1779"/>
  <c r="D1780"/>
  <c r="D1781"/>
  <c r="D1782"/>
  <c r="D1783"/>
  <c r="D1784"/>
  <c r="D1785"/>
  <c r="D1786"/>
  <c r="D1787"/>
  <c r="D1788"/>
  <c r="D1789"/>
  <c r="D1790"/>
  <c r="D1791"/>
  <c r="D1792"/>
  <c r="D1793"/>
  <c r="D1794"/>
  <c r="D1795"/>
  <c r="D1796"/>
  <c r="D1797"/>
  <c r="D1798"/>
  <c r="D1799"/>
  <c r="D1800"/>
  <c r="D1801"/>
  <c r="D1802"/>
  <c r="D1803"/>
  <c r="D1804"/>
  <c r="D1805"/>
  <c r="D1806"/>
  <c r="D1807"/>
  <c r="D1808"/>
  <c r="D1809"/>
  <c r="D1810"/>
  <c r="D1811"/>
  <c r="D1812"/>
  <c r="D1813"/>
  <c r="D1814"/>
  <c r="D1815"/>
  <c r="D1816"/>
  <c r="D1817"/>
  <c r="D1818"/>
  <c r="D1819"/>
  <c r="D1820"/>
  <c r="D1821"/>
  <c r="D1822"/>
  <c r="D1823"/>
  <c r="D1824"/>
  <c r="D1825"/>
  <c r="D1826"/>
  <c r="D1827"/>
  <c r="D1828"/>
  <c r="D1829"/>
  <c r="D1830"/>
  <c r="D1831"/>
  <c r="D1832"/>
  <c r="D1833"/>
  <c r="D1834"/>
  <c r="D1835"/>
  <c r="D1836"/>
  <c r="D1837"/>
  <c r="D1838"/>
  <c r="D1839"/>
  <c r="D1840"/>
  <c r="D1841"/>
  <c r="D1842"/>
  <c r="D1843"/>
  <c r="D1844"/>
  <c r="D1845"/>
  <c r="D1846"/>
  <c r="D1847"/>
  <c r="D1848"/>
  <c r="D1849"/>
  <c r="D1850"/>
  <c r="D1851"/>
  <c r="D1852"/>
  <c r="D1853"/>
  <c r="D1854"/>
  <c r="D1855"/>
  <c r="D1856"/>
  <c r="D1857"/>
  <c r="D1858"/>
  <c r="D1859"/>
  <c r="D1860"/>
  <c r="D1861"/>
  <c r="D1862"/>
  <c r="D1863"/>
  <c r="D1864"/>
  <c r="D1865"/>
  <c r="D1866"/>
  <c r="D1867"/>
  <c r="D1868"/>
  <c r="D1869"/>
  <c r="D1870"/>
  <c r="D1871"/>
  <c r="D1872"/>
  <c r="D1873"/>
  <c r="D1874"/>
  <c r="D1875"/>
  <c r="D1876"/>
  <c r="D1877"/>
  <c r="D1878"/>
  <c r="D1879"/>
  <c r="D1880"/>
  <c r="D1881"/>
  <c r="D1882"/>
  <c r="D1883"/>
  <c r="D1884"/>
  <c r="D1885"/>
  <c r="D1886"/>
  <c r="D1887"/>
  <c r="D1888"/>
  <c r="D1889"/>
  <c r="D1890"/>
  <c r="D1891"/>
  <c r="D1892"/>
  <c r="D1893"/>
  <c r="D1894"/>
  <c r="D1895"/>
  <c r="D1896"/>
  <c r="D1897"/>
  <c r="D1898"/>
  <c r="D1899"/>
  <c r="D1900"/>
  <c r="D1901"/>
  <c r="D1902"/>
  <c r="D1903"/>
  <c r="D1904"/>
  <c r="D1905"/>
  <c r="D1906"/>
  <c r="D1907"/>
  <c r="D1908"/>
  <c r="D1909"/>
  <c r="D1910"/>
  <c r="D1911"/>
  <c r="D1912"/>
  <c r="D1913"/>
  <c r="D1914"/>
  <c r="D1915"/>
  <c r="D1916"/>
  <c r="D1917"/>
  <c r="D1918"/>
  <c r="D1919"/>
  <c r="D1920"/>
  <c r="D1921"/>
  <c r="D1922"/>
  <c r="D1923"/>
  <c r="D1924"/>
  <c r="D1925"/>
  <c r="D1926"/>
  <c r="D1927"/>
  <c r="D1928"/>
  <c r="D1929"/>
  <c r="D1930"/>
  <c r="D1931"/>
  <c r="D1932"/>
  <c r="D1933"/>
  <c r="D1934"/>
  <c r="D1935"/>
  <c r="D1936"/>
  <c r="D1937"/>
  <c r="D1938"/>
  <c r="D1939"/>
  <c r="D1940"/>
  <c r="D1941"/>
  <c r="D1942"/>
  <c r="D1943"/>
  <c r="D1944"/>
  <c r="D1945"/>
  <c r="D1946"/>
  <c r="D1947"/>
  <c r="D1948"/>
  <c r="D1949"/>
  <c r="D1950"/>
  <c r="D1951"/>
  <c r="D1952"/>
  <c r="D1953"/>
  <c r="D1954"/>
  <c r="D1955"/>
  <c r="D1956"/>
  <c r="D1957"/>
  <c r="D1958"/>
  <c r="D1959"/>
  <c r="D1960"/>
  <c r="D1961"/>
  <c r="D1962"/>
  <c r="D1963"/>
  <c r="D1964"/>
  <c r="D1965"/>
  <c r="D1966"/>
  <c r="D1967"/>
  <c r="D1968"/>
  <c r="D1969"/>
  <c r="D1970"/>
  <c r="D1971"/>
  <c r="D1972"/>
  <c r="D1973"/>
  <c r="D1974"/>
  <c r="D1975"/>
  <c r="D1976"/>
  <c r="D1977"/>
  <c r="D1978"/>
  <c r="D1979"/>
  <c r="D1980"/>
  <c r="D1981"/>
  <c r="D1982"/>
  <c r="D1983"/>
  <c r="D1984"/>
  <c r="D1985"/>
  <c r="D1986"/>
  <c r="D1987"/>
  <c r="D1988"/>
  <c r="D1989"/>
  <c r="D1990"/>
  <c r="D1991"/>
  <c r="D1992"/>
  <c r="D1993"/>
  <c r="D1994"/>
  <c r="D1995"/>
  <c r="D1996"/>
  <c r="D1997"/>
  <c r="D1998"/>
  <c r="D1999"/>
  <c r="D2000"/>
  <c r="D2001"/>
  <c r="D2002"/>
  <c r="D2003"/>
  <c r="D2004"/>
  <c r="D2005"/>
  <c r="D2006"/>
  <c r="D2007"/>
  <c r="D2008"/>
  <c r="D2009"/>
  <c r="D2010"/>
  <c r="D2011"/>
  <c r="D2012"/>
  <c r="D2013"/>
  <c r="D2014"/>
  <c r="D2015"/>
  <c r="D2016"/>
  <c r="D2017"/>
  <c r="D2018"/>
  <c r="D2019"/>
  <c r="D2020"/>
  <c r="D2021"/>
  <c r="D2022"/>
  <c r="D2023"/>
  <c r="D2024"/>
  <c r="D2025"/>
  <c r="D2026"/>
  <c r="D2027"/>
  <c r="D2028"/>
  <c r="D2029"/>
  <c r="D2030"/>
  <c r="D2031"/>
  <c r="D2032"/>
  <c r="D2033"/>
  <c r="D2034"/>
  <c r="D2035"/>
  <c r="D2036"/>
  <c r="D2037"/>
  <c r="D2038"/>
  <c r="D2039"/>
  <c r="D2040"/>
  <c r="D2041"/>
  <c r="D2042"/>
  <c r="D2043"/>
  <c r="D2044"/>
  <c r="D2045"/>
  <c r="D2046"/>
  <c r="D2047"/>
  <c r="D2048"/>
  <c r="D2049"/>
  <c r="D2050"/>
  <c r="D2051"/>
  <c r="D2052"/>
  <c r="D2053"/>
  <c r="D2054"/>
  <c r="D2055"/>
  <c r="D2056"/>
  <c r="D2057"/>
  <c r="D2058"/>
  <c r="D2059"/>
  <c r="D2060"/>
  <c r="D2061"/>
  <c r="D2062"/>
  <c r="D2063"/>
  <c r="D2064"/>
  <c r="D2065"/>
  <c r="D2066"/>
  <c r="D2067"/>
  <c r="D2068"/>
  <c r="D2069"/>
  <c r="D2070"/>
  <c r="D2071"/>
  <c r="D2072"/>
  <c r="D2073"/>
  <c r="D2074"/>
  <c r="D2075"/>
  <c r="D2076"/>
  <c r="D2077"/>
  <c r="D2078"/>
  <c r="D2079"/>
  <c r="D2080"/>
  <c r="D2081"/>
  <c r="D2082"/>
  <c r="D2083"/>
  <c r="D2084"/>
  <c r="D2085"/>
  <c r="D2086"/>
  <c r="D2087"/>
  <c r="D2088"/>
  <c r="D2089"/>
  <c r="D2090"/>
  <c r="D2091"/>
  <c r="D2092"/>
  <c r="D2093"/>
  <c r="D2094"/>
  <c r="D2095"/>
  <c r="D2096"/>
  <c r="D2097"/>
  <c r="D2098"/>
  <c r="D2099"/>
  <c r="D2100"/>
  <c r="D2101"/>
  <c r="D2102"/>
  <c r="D2103"/>
  <c r="D2104"/>
  <c r="D2105"/>
  <c r="D2106"/>
  <c r="D2107"/>
  <c r="D2108"/>
  <c r="D2109"/>
  <c r="D2110"/>
  <c r="D2111"/>
  <c r="D2112"/>
  <c r="D2113"/>
  <c r="D2114"/>
  <c r="D2115"/>
  <c r="D2116"/>
  <c r="D2117"/>
  <c r="D2118"/>
  <c r="D2119"/>
  <c r="D2120"/>
  <c r="D2121"/>
  <c r="D2122"/>
  <c r="D2123"/>
  <c r="D2124"/>
  <c r="D2125"/>
  <c r="D2126"/>
  <c r="D2127"/>
  <c r="D2128"/>
  <c r="D2129"/>
  <c r="D2130"/>
  <c r="D2131"/>
  <c r="D2132"/>
  <c r="D2133"/>
  <c r="D2134"/>
  <c r="D2135"/>
  <c r="D2136"/>
  <c r="D2137"/>
  <c r="D2138"/>
  <c r="D2139"/>
  <c r="D2140"/>
  <c r="D2141"/>
  <c r="D2142"/>
  <c r="D2143"/>
  <c r="D2144"/>
  <c r="D2145"/>
  <c r="D2146"/>
  <c r="D2147"/>
  <c r="D2148"/>
  <c r="D2149"/>
  <c r="D2150"/>
  <c r="D2151"/>
  <c r="D2152"/>
  <c r="D2153"/>
  <c r="D2154"/>
  <c r="D2155"/>
  <c r="D2156"/>
  <c r="D2157"/>
  <c r="D2158"/>
  <c r="D2159"/>
  <c r="D2160"/>
  <c r="D2161"/>
  <c r="D2162"/>
  <c r="D2163"/>
  <c r="D2164"/>
  <c r="D2165"/>
  <c r="D2166"/>
  <c r="D2167"/>
  <c r="D2168"/>
  <c r="D2169"/>
  <c r="D2170"/>
  <c r="D2171"/>
  <c r="D2172"/>
  <c r="D2173"/>
  <c r="D2174"/>
  <c r="D2175"/>
  <c r="D2176"/>
  <c r="D2177"/>
  <c r="D2178"/>
  <c r="D2179"/>
  <c r="D2180"/>
  <c r="D2181"/>
  <c r="D2182"/>
  <c r="D2183"/>
  <c r="D2184"/>
  <c r="D2185"/>
  <c r="D2186"/>
  <c r="D2187"/>
  <c r="D2188"/>
  <c r="D2189"/>
  <c r="D2190"/>
  <c r="D2191"/>
  <c r="D2192"/>
  <c r="D2193"/>
  <c r="D2194"/>
  <c r="D2195"/>
  <c r="D2196"/>
  <c r="D2197"/>
  <c r="D2198"/>
  <c r="D2199"/>
  <c r="D2200"/>
  <c r="D2201"/>
  <c r="D2202"/>
  <c r="D2203"/>
  <c r="D2204"/>
  <c r="D2205"/>
  <c r="D2206"/>
  <c r="D2207"/>
  <c r="D2208"/>
  <c r="D2209"/>
  <c r="D2210"/>
  <c r="D2211"/>
  <c r="D2212"/>
  <c r="D2213"/>
  <c r="D2214"/>
  <c r="D2215"/>
  <c r="D2216"/>
  <c r="D2217"/>
  <c r="D2218"/>
  <c r="D2219"/>
  <c r="D2220"/>
  <c r="D2221"/>
  <c r="D2222"/>
  <c r="D2223"/>
  <c r="D2224"/>
  <c r="D2225"/>
  <c r="D2226"/>
  <c r="D2227"/>
  <c r="D2228"/>
  <c r="D2229"/>
  <c r="D2230"/>
  <c r="D2231"/>
  <c r="D2232"/>
  <c r="D2233"/>
  <c r="D2234"/>
  <c r="D2235"/>
  <c r="D2236"/>
  <c r="D2237"/>
  <c r="D2238"/>
  <c r="D2239"/>
  <c r="D2240"/>
  <c r="D2241"/>
  <c r="D2242"/>
  <c r="D2243"/>
  <c r="D2244"/>
  <c r="D2245"/>
  <c r="D2246"/>
  <c r="D2247"/>
  <c r="D2248"/>
  <c r="D2249"/>
  <c r="D2250"/>
  <c r="D2251"/>
  <c r="D2252"/>
  <c r="D2253"/>
  <c r="D2254"/>
  <c r="D2255"/>
  <c r="D2256"/>
  <c r="D2257"/>
  <c r="D2258"/>
  <c r="D2259"/>
  <c r="D2260"/>
  <c r="D2261"/>
  <c r="D2262"/>
  <c r="D2263"/>
  <c r="D2264"/>
  <c r="D2265"/>
  <c r="D2266"/>
  <c r="D2267"/>
  <c r="D2268"/>
  <c r="D2269"/>
  <c r="D2270"/>
  <c r="D2271"/>
  <c r="D2272"/>
  <c r="D2273"/>
  <c r="D2274"/>
  <c r="D2275"/>
  <c r="D2276"/>
  <c r="D2277"/>
  <c r="D2278"/>
  <c r="D2279"/>
  <c r="D2280"/>
  <c r="D2281"/>
  <c r="D2282"/>
  <c r="D2283"/>
  <c r="D2284"/>
  <c r="D2285"/>
  <c r="D2286"/>
  <c r="D2287"/>
  <c r="D2288"/>
  <c r="D2289"/>
  <c r="D2290"/>
  <c r="D2291"/>
  <c r="D2292"/>
  <c r="D2293"/>
  <c r="D2294"/>
  <c r="D2295"/>
  <c r="D2296"/>
  <c r="D2297"/>
  <c r="D2298"/>
  <c r="D2299"/>
  <c r="D2300"/>
  <c r="D2301"/>
  <c r="D2302"/>
  <c r="D2303"/>
  <c r="D2304"/>
  <c r="D2305"/>
  <c r="D2306"/>
  <c r="D2307"/>
  <c r="D2308"/>
  <c r="D2309"/>
  <c r="D2310"/>
  <c r="D2311"/>
  <c r="D2312"/>
  <c r="D2313"/>
  <c r="D2314"/>
  <c r="D2315"/>
  <c r="D2316"/>
  <c r="D2317"/>
  <c r="D2318"/>
  <c r="D2319"/>
  <c r="D2320"/>
  <c r="D2321"/>
  <c r="D2322"/>
  <c r="D2323"/>
  <c r="D2324"/>
  <c r="D2325"/>
  <c r="D2326"/>
  <c r="D2327"/>
  <c r="D2328"/>
  <c r="D2329"/>
  <c r="D2330"/>
  <c r="D2331"/>
  <c r="D2332"/>
  <c r="D2333"/>
  <c r="D2334"/>
  <c r="D2335"/>
  <c r="D2336"/>
  <c r="D2337"/>
  <c r="D2338"/>
  <c r="D2339"/>
  <c r="D2340"/>
  <c r="D2341"/>
  <c r="D2342"/>
  <c r="D2343"/>
  <c r="D2344"/>
  <c r="D2345"/>
  <c r="D2346"/>
  <c r="D2347"/>
  <c r="D2348"/>
  <c r="D2349"/>
  <c r="D2350"/>
  <c r="D2351"/>
  <c r="D2352"/>
  <c r="D2353"/>
  <c r="D2354"/>
  <c r="D2355"/>
  <c r="D2356"/>
  <c r="D2357"/>
  <c r="D2358"/>
  <c r="D2359"/>
  <c r="D2360"/>
  <c r="D2361"/>
  <c r="D2362"/>
  <c r="D2363"/>
  <c r="D2364"/>
  <c r="D2365"/>
  <c r="D2366"/>
  <c r="D2367"/>
  <c r="D2368"/>
  <c r="D2369"/>
  <c r="D2370"/>
  <c r="D2371"/>
  <c r="D2372"/>
  <c r="D2373"/>
  <c r="D2374"/>
  <c r="D2375"/>
  <c r="D2376"/>
  <c r="D2377"/>
  <c r="D2378"/>
  <c r="D2379"/>
  <c r="D2380"/>
  <c r="D2381"/>
  <c r="D2382"/>
  <c r="D2383"/>
  <c r="D2384"/>
  <c r="D2385"/>
  <c r="D2386"/>
  <c r="D2387"/>
  <c r="D2388"/>
  <c r="D2389"/>
  <c r="D2390"/>
  <c r="D2391"/>
  <c r="D2392"/>
  <c r="D2393"/>
  <c r="D2394"/>
  <c r="D2395"/>
  <c r="D2396"/>
  <c r="D2397"/>
  <c r="D2398"/>
  <c r="D2399"/>
  <c r="D2400"/>
  <c r="D2401"/>
  <c r="D2402"/>
  <c r="D2403"/>
  <c r="D2404"/>
  <c r="D2405"/>
  <c r="D2406"/>
  <c r="D2407"/>
  <c r="D2408"/>
  <c r="D2409"/>
  <c r="D2410"/>
  <c r="D2411"/>
  <c r="D2412"/>
  <c r="D2413"/>
  <c r="D2414"/>
  <c r="D2415"/>
  <c r="D2416"/>
  <c r="D2417"/>
  <c r="D2418"/>
  <c r="D2419"/>
  <c r="D2420"/>
  <c r="D2421"/>
  <c r="D2422"/>
  <c r="D2423"/>
  <c r="D2424"/>
  <c r="D2425"/>
  <c r="D2426"/>
  <c r="D2427"/>
  <c r="D2428"/>
  <c r="D2429"/>
  <c r="D2430"/>
  <c r="D2431"/>
  <c r="D2432"/>
  <c r="D2433"/>
  <c r="D2434"/>
  <c r="D2435"/>
  <c r="D2436"/>
  <c r="D2437"/>
  <c r="D2438"/>
  <c r="D2439"/>
  <c r="D2440"/>
  <c r="D2441"/>
  <c r="D2442"/>
  <c r="D2443"/>
  <c r="D2444"/>
  <c r="D2445"/>
  <c r="D2446"/>
  <c r="D2447"/>
  <c r="D2448"/>
  <c r="D2449"/>
  <c r="D2450"/>
  <c r="D2451"/>
  <c r="D2452"/>
  <c r="D2453"/>
  <c r="D2454"/>
  <c r="D2455"/>
  <c r="D2456"/>
  <c r="D2457"/>
  <c r="D2458"/>
  <c r="D2459"/>
  <c r="D2460"/>
  <c r="D2461"/>
  <c r="D2462"/>
  <c r="D2463"/>
  <c r="D2464"/>
  <c r="D2465"/>
  <c r="D2466"/>
  <c r="D2467"/>
  <c r="D2468"/>
  <c r="D2469"/>
  <c r="D2470"/>
  <c r="D2471"/>
  <c r="D2472"/>
  <c r="D2473"/>
  <c r="D2474"/>
  <c r="D2475"/>
  <c r="D2476"/>
  <c r="D2477"/>
  <c r="D2478"/>
  <c r="D2479"/>
  <c r="D2480"/>
  <c r="D2481"/>
  <c r="D2482"/>
  <c r="D2483"/>
  <c r="D2484"/>
  <c r="D2485"/>
  <c r="D2486"/>
  <c r="D2487"/>
  <c r="D2488"/>
  <c r="D2489"/>
  <c r="D2490"/>
  <c r="D2491"/>
  <c r="D2492"/>
  <c r="D2493"/>
  <c r="D2494"/>
  <c r="D2495"/>
  <c r="D2496"/>
  <c r="D2497"/>
  <c r="D2498"/>
  <c r="D2499"/>
  <c r="D2500"/>
  <c r="D2501"/>
  <c r="D2502"/>
  <c r="D2503"/>
  <c r="D2504"/>
  <c r="D2505"/>
  <c r="D2506"/>
  <c r="D2507"/>
  <c r="D2508"/>
  <c r="D2509"/>
  <c r="D2510"/>
  <c r="D2511"/>
  <c r="D2512"/>
  <c r="D2513"/>
  <c r="D2514"/>
  <c r="D2515"/>
  <c r="D2516"/>
  <c r="D2517"/>
  <c r="D2518"/>
  <c r="D2519"/>
  <c r="D2520"/>
  <c r="D2521"/>
  <c r="D2522"/>
  <c r="D2523"/>
  <c r="D2524"/>
  <c r="D2525"/>
  <c r="D2526"/>
  <c r="D2527"/>
  <c r="D2528"/>
  <c r="D2529"/>
  <c r="D2530"/>
  <c r="D2531"/>
  <c r="D2532"/>
  <c r="D2533"/>
  <c r="D2534"/>
  <c r="D2535"/>
  <c r="D2536"/>
  <c r="D2537"/>
  <c r="D2538"/>
  <c r="D2539"/>
  <c r="D2540"/>
  <c r="D2541"/>
  <c r="D2542"/>
  <c r="D2543"/>
  <c r="D2544"/>
  <c r="D2545"/>
  <c r="D2546"/>
  <c r="D2547"/>
  <c r="D2548"/>
  <c r="D2549"/>
  <c r="D2550"/>
  <c r="D2551"/>
  <c r="D2552"/>
  <c r="D2553"/>
  <c r="D2554"/>
  <c r="D2555"/>
  <c r="D2556"/>
  <c r="D2557"/>
  <c r="D2558"/>
  <c r="D2559"/>
  <c r="D2560"/>
  <c r="D2561"/>
  <c r="D2562"/>
  <c r="D2563"/>
  <c r="D2564"/>
  <c r="D2565"/>
  <c r="D2566"/>
  <c r="D2567"/>
  <c r="D2568"/>
  <c r="D2569"/>
  <c r="D2570"/>
  <c r="D2571"/>
  <c r="D2572"/>
  <c r="D2573"/>
  <c r="D2574"/>
  <c r="D2575"/>
  <c r="D2576"/>
  <c r="D2577"/>
  <c r="D2578"/>
  <c r="D2579"/>
  <c r="D2580"/>
  <c r="D2581"/>
  <c r="D2582"/>
  <c r="D2583"/>
  <c r="D2584"/>
  <c r="D2585"/>
  <c r="D2586"/>
  <c r="D2587"/>
  <c r="D2588"/>
  <c r="D2589"/>
  <c r="D2590"/>
  <c r="D2591"/>
  <c r="D2592"/>
  <c r="D2593"/>
  <c r="D2594"/>
  <c r="D2595"/>
  <c r="D2596"/>
  <c r="D2597"/>
  <c r="D2598"/>
  <c r="D2599"/>
  <c r="D2600"/>
  <c r="D2601"/>
  <c r="D2602"/>
  <c r="D2603"/>
  <c r="D2604"/>
  <c r="D2605"/>
  <c r="D2606"/>
  <c r="D2607"/>
  <c r="D2608"/>
  <c r="D2609"/>
  <c r="D2610"/>
  <c r="D2611"/>
  <c r="D2612"/>
  <c r="D2613"/>
  <c r="D2614"/>
  <c r="D2615"/>
  <c r="D2616"/>
  <c r="D2617"/>
  <c r="D2618"/>
  <c r="D2619"/>
  <c r="D2620"/>
  <c r="D2621"/>
  <c r="D2622"/>
  <c r="D2623"/>
  <c r="D2624"/>
  <c r="D2625"/>
  <c r="D2626"/>
  <c r="D2627"/>
  <c r="D2628"/>
  <c r="D2629"/>
  <c r="D2630"/>
  <c r="D2631"/>
  <c r="D2632"/>
  <c r="D2633"/>
  <c r="D2634"/>
  <c r="D2635"/>
  <c r="D2636"/>
  <c r="D2637"/>
  <c r="D2638"/>
  <c r="D2639"/>
  <c r="D2640"/>
  <c r="D2641"/>
  <c r="D2642"/>
  <c r="D2643"/>
  <c r="D2644"/>
  <c r="D2645"/>
  <c r="D2646"/>
  <c r="D2647"/>
  <c r="D2648"/>
  <c r="D2649"/>
  <c r="D2650"/>
  <c r="D2651"/>
  <c r="D2652"/>
  <c r="D2653"/>
  <c r="D2654"/>
  <c r="D2655"/>
  <c r="D2656"/>
  <c r="D2657"/>
  <c r="D2658"/>
  <c r="D2659"/>
  <c r="D2660"/>
  <c r="D2661"/>
  <c r="D2662"/>
  <c r="D2663"/>
  <c r="D2664"/>
  <c r="D2665"/>
  <c r="D2666"/>
  <c r="D2667"/>
  <c r="D2668"/>
  <c r="D2669"/>
  <c r="D2670"/>
  <c r="D2671"/>
  <c r="D2672"/>
  <c r="D2673"/>
  <c r="D2674"/>
  <c r="D2675"/>
  <c r="D2676"/>
  <c r="D2677"/>
  <c r="D2678"/>
  <c r="D2679"/>
  <c r="D2680"/>
  <c r="D2681"/>
  <c r="D2682"/>
  <c r="D2683"/>
  <c r="D2684"/>
  <c r="D2685"/>
  <c r="D2686"/>
  <c r="D2687"/>
  <c r="D2688"/>
  <c r="D2689"/>
  <c r="D2690"/>
  <c r="D2691"/>
  <c r="D2692"/>
  <c r="D2693"/>
  <c r="D2694"/>
  <c r="D2695"/>
  <c r="D2696"/>
  <c r="D2697"/>
  <c r="D2698"/>
  <c r="D2699"/>
  <c r="D2700"/>
  <c r="D2701"/>
  <c r="D2702"/>
  <c r="D2703"/>
  <c r="D2704"/>
  <c r="D2705"/>
  <c r="D2706"/>
  <c r="D2707"/>
  <c r="D2708"/>
  <c r="D2709"/>
  <c r="D2710"/>
  <c r="D2711"/>
  <c r="D2712"/>
  <c r="D2713"/>
  <c r="D2714"/>
  <c r="D2715"/>
  <c r="D2716"/>
  <c r="D2717"/>
  <c r="D2718"/>
  <c r="D2719"/>
  <c r="D2720"/>
  <c r="D2721"/>
  <c r="D2722"/>
  <c r="D2723"/>
  <c r="D2724"/>
  <c r="D2725"/>
  <c r="D2726"/>
  <c r="D2727"/>
  <c r="D2728"/>
  <c r="D2729"/>
  <c r="D2730"/>
  <c r="D2731"/>
  <c r="D2732"/>
  <c r="D2733"/>
  <c r="D2734"/>
  <c r="D2735"/>
  <c r="D2736"/>
  <c r="D2737"/>
  <c r="D2738"/>
  <c r="D2739"/>
  <c r="D2740"/>
  <c r="D2741"/>
  <c r="D2742"/>
  <c r="D2743"/>
  <c r="D2744"/>
  <c r="D2745"/>
  <c r="D2746"/>
  <c r="D2747"/>
  <c r="D2748"/>
  <c r="D2749"/>
  <c r="D2750"/>
  <c r="D2751"/>
  <c r="D2752"/>
  <c r="D2753"/>
  <c r="D2754"/>
  <c r="D2755"/>
  <c r="D2756"/>
  <c r="D2757"/>
  <c r="D2758"/>
  <c r="D2759"/>
  <c r="D2760"/>
  <c r="D2761"/>
  <c r="D2762"/>
  <c r="D2763"/>
  <c r="D2764"/>
  <c r="D2765"/>
  <c r="D2766"/>
  <c r="D2767"/>
  <c r="D2768"/>
  <c r="D2769"/>
  <c r="D2770"/>
  <c r="D2771"/>
  <c r="D2772"/>
  <c r="D2773"/>
  <c r="D2774"/>
  <c r="D2775"/>
  <c r="D2776"/>
  <c r="D2777"/>
  <c r="D2778"/>
  <c r="D2779"/>
  <c r="D2780"/>
  <c r="D2781"/>
  <c r="D2782"/>
  <c r="D2783"/>
  <c r="D2784"/>
  <c r="D2785"/>
  <c r="D2786"/>
  <c r="D2787"/>
  <c r="D2788"/>
  <c r="D2789"/>
  <c r="D2790"/>
  <c r="D2791"/>
  <c r="D2792"/>
  <c r="D2793"/>
  <c r="D2794"/>
  <c r="D2795"/>
  <c r="D2796"/>
  <c r="D2797"/>
  <c r="D2798"/>
  <c r="D2799"/>
  <c r="D2800"/>
  <c r="D2801"/>
  <c r="D2802"/>
  <c r="D2803"/>
  <c r="D2804"/>
  <c r="D2805"/>
  <c r="D2806"/>
  <c r="D2807"/>
  <c r="D2808"/>
  <c r="D2809"/>
  <c r="D2810"/>
  <c r="D2811"/>
  <c r="D2812"/>
  <c r="D2813"/>
  <c r="D2814"/>
  <c r="D2815"/>
  <c r="D2816"/>
  <c r="D2817"/>
  <c r="D2818"/>
  <c r="D2819"/>
  <c r="D2820"/>
  <c r="D2821"/>
  <c r="D2822"/>
  <c r="D2823"/>
  <c r="D2824"/>
  <c r="D2825"/>
  <c r="D2826"/>
  <c r="D2827"/>
  <c r="D2828"/>
  <c r="D2829"/>
  <c r="D2830"/>
  <c r="D2831"/>
  <c r="D2832"/>
  <c r="D2833"/>
  <c r="D2834"/>
  <c r="D2835"/>
  <c r="D2836"/>
  <c r="D2837"/>
  <c r="D2838"/>
  <c r="D2839"/>
  <c r="D2840"/>
  <c r="D2841"/>
  <c r="D2842"/>
  <c r="D2843"/>
  <c r="D2844"/>
  <c r="D2845"/>
  <c r="D2846"/>
  <c r="D2847"/>
  <c r="D2848"/>
  <c r="D2849"/>
  <c r="D2850"/>
  <c r="D2851"/>
  <c r="D2852"/>
  <c r="D2853"/>
  <c r="D2854"/>
  <c r="D2855"/>
  <c r="D2856"/>
  <c r="D2857"/>
  <c r="D2858"/>
  <c r="D2859"/>
  <c r="D2860"/>
  <c r="D2861"/>
  <c r="D2862"/>
  <c r="D2863"/>
  <c r="D2864"/>
  <c r="D2865"/>
  <c r="D2866"/>
  <c r="D2867"/>
  <c r="D2868"/>
  <c r="D2869"/>
  <c r="D2870"/>
  <c r="D2871"/>
  <c r="D2872"/>
  <c r="D2873"/>
  <c r="D2874"/>
  <c r="D2875"/>
  <c r="D2876"/>
  <c r="D2877"/>
  <c r="D2878"/>
  <c r="D2879"/>
  <c r="D2880"/>
  <c r="D2881"/>
  <c r="D2882"/>
  <c r="D2883"/>
  <c r="D2884"/>
  <c r="D2885"/>
  <c r="D2886"/>
  <c r="D2887"/>
  <c r="D2888"/>
  <c r="D2889"/>
  <c r="D2890"/>
  <c r="D2891"/>
  <c r="D2892"/>
  <c r="D2893"/>
  <c r="D2894"/>
  <c r="D2895"/>
  <c r="D2896"/>
  <c r="D2897"/>
  <c r="D2898"/>
  <c r="D2899"/>
  <c r="D2900"/>
  <c r="D2901"/>
  <c r="D2902"/>
  <c r="D2903"/>
  <c r="D2904"/>
  <c r="D2905"/>
  <c r="D2906"/>
  <c r="D2907"/>
  <c r="D2908"/>
  <c r="D2909"/>
  <c r="D2910"/>
  <c r="D2911"/>
  <c r="D2912"/>
  <c r="D2913"/>
  <c r="D2914"/>
  <c r="D2915"/>
  <c r="D2916"/>
  <c r="D2917"/>
  <c r="D2918"/>
  <c r="D2919"/>
  <c r="D2920"/>
  <c r="D2921"/>
  <c r="D2922"/>
  <c r="D2923"/>
  <c r="D2924"/>
  <c r="D2925"/>
  <c r="D2926"/>
  <c r="D2927"/>
  <c r="D2928"/>
  <c r="D2929"/>
  <c r="D2930"/>
  <c r="D2931"/>
  <c r="D2932"/>
  <c r="D2933"/>
  <c r="D2934"/>
  <c r="D2935"/>
  <c r="D2936"/>
  <c r="D2937"/>
  <c r="D2938"/>
  <c r="D2939"/>
  <c r="D2940"/>
  <c r="D2941"/>
  <c r="D2942"/>
  <c r="D2943"/>
  <c r="D2944"/>
  <c r="D2945"/>
  <c r="D2946"/>
  <c r="D2947"/>
  <c r="D2948"/>
  <c r="D2949"/>
  <c r="D2950"/>
  <c r="D2951"/>
  <c r="D2952"/>
  <c r="D2953"/>
  <c r="D2954"/>
  <c r="D2955"/>
  <c r="D2956"/>
  <c r="D2957"/>
  <c r="D2958"/>
  <c r="D2959"/>
  <c r="D2960"/>
  <c r="D2961"/>
  <c r="D2962"/>
  <c r="D2963"/>
  <c r="D2964"/>
  <c r="D2965"/>
  <c r="D2966"/>
  <c r="D2967"/>
  <c r="D2968"/>
  <c r="D2969"/>
  <c r="D2970"/>
  <c r="D2971"/>
  <c r="D2972"/>
  <c r="D2973"/>
  <c r="D2974"/>
  <c r="D2975"/>
  <c r="D2976"/>
  <c r="D2977"/>
  <c r="D2978"/>
  <c r="D2979"/>
  <c r="D2980"/>
  <c r="D2981"/>
  <c r="D2982"/>
  <c r="D2983"/>
  <c r="D2984"/>
  <c r="D2985"/>
  <c r="D2986"/>
  <c r="D2987"/>
  <c r="D2988"/>
  <c r="D2989"/>
  <c r="D2990"/>
  <c r="D2991"/>
  <c r="D2992"/>
  <c r="D2993"/>
  <c r="D2994"/>
  <c r="D2995"/>
  <c r="D2996"/>
  <c r="D2997"/>
  <c r="D2998"/>
  <c r="D2999"/>
  <c r="D3000"/>
  <c r="D3001"/>
  <c r="D3002"/>
  <c r="D3003"/>
  <c r="D3004"/>
  <c r="D3005"/>
  <c r="D3006"/>
  <c r="D3007"/>
  <c r="D3008"/>
  <c r="D3009"/>
  <c r="D3010"/>
  <c r="D3011"/>
  <c r="D3012"/>
  <c r="D3013"/>
  <c r="D3014"/>
  <c r="D3015"/>
  <c r="D3016"/>
  <c r="D3017"/>
  <c r="D3018"/>
  <c r="D3019"/>
  <c r="D3020"/>
  <c r="D3021"/>
  <c r="D3022"/>
  <c r="D3023"/>
  <c r="D3024"/>
  <c r="D3025"/>
  <c r="D3026"/>
  <c r="D3027"/>
  <c r="D3028"/>
  <c r="D3029"/>
  <c r="D3030"/>
  <c r="D3031"/>
  <c r="D3032"/>
  <c r="D3033"/>
  <c r="D3034"/>
  <c r="D3035"/>
  <c r="D3036"/>
  <c r="D3037"/>
  <c r="D3038"/>
  <c r="D3039"/>
  <c r="D3040"/>
  <c r="D3041"/>
  <c r="D3042"/>
  <c r="D3043"/>
  <c r="D3044"/>
  <c r="D3045"/>
  <c r="D3046"/>
  <c r="D3047"/>
  <c r="D3048"/>
  <c r="D3049"/>
  <c r="D3050"/>
  <c r="D3051"/>
  <c r="D3052"/>
  <c r="D3053"/>
  <c r="D3054"/>
  <c r="D3055"/>
  <c r="D3056"/>
  <c r="D3057"/>
  <c r="D3058"/>
  <c r="D3059"/>
  <c r="D3060"/>
  <c r="D3061"/>
  <c r="D3062"/>
  <c r="D3063"/>
  <c r="D3064"/>
  <c r="D3065"/>
  <c r="D3066"/>
  <c r="D3067"/>
  <c r="D3068"/>
  <c r="D3069"/>
  <c r="D3070"/>
  <c r="D3071"/>
  <c r="D3072"/>
  <c r="D3073"/>
  <c r="D3074"/>
  <c r="D3075"/>
  <c r="D3076"/>
  <c r="D3077"/>
  <c r="D3078"/>
  <c r="D3079"/>
  <c r="D3080"/>
  <c r="D3081"/>
  <c r="D3082"/>
  <c r="D3083"/>
  <c r="D3084"/>
  <c r="D3085"/>
  <c r="D3086"/>
  <c r="D3087"/>
  <c r="D3088"/>
  <c r="D3089"/>
  <c r="D3090"/>
  <c r="D3091"/>
  <c r="D3092"/>
  <c r="D3093"/>
  <c r="D3094"/>
  <c r="D3095"/>
  <c r="D3096"/>
  <c r="D3097"/>
  <c r="D3098"/>
  <c r="D3099"/>
  <c r="D3100"/>
  <c r="D3101"/>
  <c r="D3102"/>
  <c r="D3103"/>
  <c r="D3104"/>
  <c r="D3105"/>
  <c r="D3106"/>
  <c r="D3107"/>
  <c r="D3108"/>
  <c r="D3109"/>
  <c r="D3110"/>
  <c r="D3111"/>
  <c r="D3112"/>
  <c r="D3113"/>
  <c r="D3114"/>
  <c r="D3115"/>
  <c r="D3116"/>
  <c r="D3117"/>
  <c r="D3118"/>
  <c r="D3119"/>
  <c r="D3120"/>
  <c r="D3121"/>
  <c r="D3122"/>
  <c r="D3123"/>
  <c r="D3124"/>
  <c r="D3125"/>
  <c r="D3126"/>
  <c r="D3127"/>
  <c r="D3128"/>
  <c r="D3129"/>
  <c r="D3130"/>
  <c r="D3131"/>
  <c r="D3132"/>
  <c r="D3133"/>
  <c r="D3134"/>
  <c r="D3135"/>
  <c r="D3136"/>
  <c r="D3137"/>
  <c r="D3138"/>
  <c r="D3139"/>
  <c r="D3140"/>
  <c r="D3141"/>
  <c r="D3142"/>
  <c r="D3143"/>
  <c r="D3144"/>
  <c r="D3145"/>
  <c r="D3146"/>
  <c r="D3147"/>
  <c r="D3148"/>
  <c r="D3149"/>
  <c r="D3150"/>
  <c r="D3151"/>
  <c r="D3152"/>
  <c r="D3153"/>
  <c r="D3154"/>
  <c r="D3155"/>
  <c r="D3156"/>
  <c r="D3157"/>
  <c r="D3158"/>
  <c r="D3159"/>
  <c r="D3160"/>
  <c r="D3161"/>
  <c r="D3162"/>
  <c r="D3163"/>
  <c r="D3164"/>
  <c r="D3165"/>
  <c r="D3166"/>
  <c r="D3167"/>
  <c r="D3168"/>
  <c r="D3169"/>
  <c r="D3170"/>
  <c r="D3171"/>
  <c r="D3172"/>
  <c r="D3173"/>
  <c r="D3174"/>
  <c r="D3175"/>
  <c r="D3176"/>
  <c r="D3177"/>
  <c r="D3178"/>
  <c r="D3179"/>
  <c r="D3180"/>
  <c r="D3181"/>
  <c r="D3182"/>
  <c r="D3183"/>
  <c r="D3184"/>
  <c r="D3185"/>
  <c r="D3186"/>
  <c r="D3187"/>
  <c r="D3188"/>
  <c r="D3189"/>
  <c r="D3190"/>
  <c r="D3191"/>
  <c r="D3192"/>
  <c r="D3193"/>
  <c r="D3194"/>
  <c r="D3195"/>
  <c r="D3196"/>
  <c r="D3197"/>
  <c r="D3198"/>
  <c r="D3199"/>
  <c r="D3200"/>
  <c r="D3201"/>
  <c r="D3202"/>
  <c r="D3203"/>
  <c r="D3204"/>
  <c r="D3205"/>
  <c r="D3206"/>
  <c r="D3207"/>
  <c r="D3208"/>
  <c r="D3209"/>
  <c r="D3210"/>
  <c r="D3211"/>
  <c r="D3212"/>
  <c r="D3213"/>
  <c r="D3214"/>
  <c r="D3215"/>
  <c r="D3216"/>
  <c r="D3217"/>
  <c r="D3218"/>
  <c r="D3219"/>
  <c r="D3220"/>
  <c r="D3221"/>
  <c r="D3222"/>
  <c r="D3223"/>
  <c r="D3224"/>
  <c r="D3225"/>
  <c r="D3226"/>
  <c r="D3227"/>
  <c r="D3228"/>
  <c r="D3229"/>
  <c r="D3230"/>
  <c r="D3231"/>
  <c r="D3232"/>
  <c r="D3233"/>
  <c r="D3234"/>
  <c r="D3235"/>
  <c r="D3236"/>
  <c r="D3237"/>
  <c r="D3238"/>
  <c r="D3239"/>
  <c r="D3240"/>
  <c r="D3241"/>
  <c r="D3242"/>
  <c r="D3243"/>
  <c r="D3244"/>
  <c r="D3245"/>
  <c r="D3246"/>
  <c r="D3247"/>
  <c r="D3248"/>
  <c r="D3249"/>
  <c r="D3250"/>
  <c r="D3251"/>
  <c r="D3252"/>
  <c r="D3253"/>
  <c r="D3254"/>
  <c r="D3255"/>
  <c r="D3256"/>
  <c r="D3257"/>
  <c r="D3258"/>
  <c r="D3259"/>
  <c r="D3260"/>
  <c r="D3261"/>
  <c r="D3262"/>
  <c r="D3263"/>
  <c r="D3264"/>
  <c r="D3265"/>
  <c r="D3266"/>
  <c r="D3267"/>
  <c r="D3268"/>
  <c r="D3269"/>
  <c r="D3270"/>
  <c r="D3271"/>
  <c r="D3272"/>
  <c r="D3273"/>
  <c r="D3274"/>
  <c r="D3275"/>
  <c r="D3276"/>
  <c r="D3277"/>
  <c r="D3278"/>
  <c r="D3279"/>
  <c r="D3280"/>
  <c r="D3281"/>
  <c r="D3282"/>
  <c r="D3283"/>
  <c r="D3284"/>
  <c r="D3285"/>
  <c r="D3286"/>
  <c r="D3287"/>
  <c r="D3288"/>
  <c r="D3289"/>
  <c r="D3290"/>
  <c r="D3291"/>
  <c r="D3292"/>
  <c r="D3293"/>
  <c r="D3294"/>
  <c r="D3295"/>
  <c r="D3296"/>
  <c r="D3297"/>
  <c r="D3298"/>
  <c r="D3299"/>
  <c r="D3300"/>
  <c r="D3301"/>
  <c r="D3302"/>
  <c r="D3303"/>
  <c r="D3304"/>
  <c r="D3305"/>
  <c r="D3306"/>
  <c r="D3307"/>
  <c r="D3308"/>
  <c r="D3309"/>
  <c r="D3310"/>
  <c r="D3311"/>
  <c r="D3312"/>
  <c r="D3313"/>
  <c r="D3314"/>
  <c r="D3315"/>
  <c r="D3316"/>
  <c r="D3317"/>
  <c r="D3318"/>
  <c r="D3319"/>
  <c r="D3320"/>
  <c r="D3321"/>
  <c r="D3322"/>
  <c r="D3323"/>
  <c r="D3324"/>
  <c r="D3325"/>
  <c r="D3326"/>
  <c r="D3327"/>
  <c r="D3328"/>
  <c r="D3329"/>
  <c r="D3330"/>
  <c r="D3331"/>
  <c r="D3332"/>
  <c r="D3333"/>
  <c r="D3334"/>
  <c r="D3335"/>
  <c r="D3336"/>
  <c r="D3337"/>
  <c r="D3338"/>
  <c r="D3339"/>
  <c r="D3340"/>
  <c r="D3341"/>
  <c r="D3342"/>
  <c r="D3343"/>
  <c r="D3344"/>
  <c r="D3345"/>
  <c r="D3346"/>
  <c r="D3347"/>
  <c r="D3348"/>
  <c r="D3349"/>
  <c r="D3350"/>
  <c r="D3351"/>
  <c r="D3352"/>
  <c r="D3353"/>
  <c r="D3354"/>
  <c r="D3355"/>
  <c r="D3356"/>
  <c r="D3357"/>
  <c r="D3358"/>
  <c r="D3359"/>
  <c r="D3360"/>
  <c r="D3361"/>
  <c r="D3362"/>
  <c r="D3363"/>
  <c r="D3364"/>
  <c r="D3365"/>
  <c r="D3366"/>
  <c r="D3367"/>
  <c r="D3368"/>
  <c r="D3369"/>
  <c r="D3370"/>
  <c r="D3371"/>
  <c r="D3372"/>
  <c r="D3373"/>
  <c r="D3374"/>
  <c r="D3375"/>
  <c r="D3376"/>
  <c r="D3377"/>
  <c r="D3378"/>
  <c r="D3379"/>
  <c r="D3380"/>
  <c r="D3381"/>
  <c r="D3382"/>
  <c r="D3383"/>
  <c r="D3384"/>
  <c r="D3385"/>
  <c r="D3386"/>
  <c r="D3387"/>
  <c r="D3388"/>
  <c r="D3389"/>
  <c r="D3390"/>
  <c r="D3391"/>
  <c r="D3392"/>
  <c r="D3393"/>
  <c r="D3394"/>
  <c r="D3395"/>
  <c r="D3396"/>
  <c r="D3397"/>
  <c r="D3398"/>
  <c r="D3399"/>
  <c r="D3400"/>
  <c r="D3401"/>
  <c r="D3402"/>
  <c r="D3403"/>
  <c r="D3404"/>
  <c r="D3405"/>
  <c r="D3406"/>
  <c r="D3407"/>
  <c r="D3408"/>
  <c r="D3409"/>
  <c r="D3410"/>
  <c r="D3411"/>
  <c r="D3412"/>
  <c r="D3413"/>
  <c r="D3414"/>
  <c r="D3415"/>
  <c r="D3416"/>
  <c r="D3417"/>
  <c r="D3418"/>
  <c r="D3419"/>
  <c r="D3420"/>
  <c r="D3421"/>
  <c r="D3422"/>
  <c r="D3423"/>
  <c r="D3424"/>
  <c r="D3425"/>
  <c r="D3426"/>
  <c r="D3427"/>
  <c r="D3428"/>
  <c r="D3429"/>
  <c r="D3430"/>
  <c r="D3431"/>
  <c r="D3432"/>
  <c r="D3433"/>
  <c r="D3434"/>
  <c r="D3435"/>
  <c r="D3436"/>
  <c r="D3437"/>
  <c r="D3438"/>
  <c r="D3439"/>
  <c r="D3440"/>
  <c r="D3441"/>
  <c r="D3442"/>
  <c r="D3443"/>
  <c r="D3444"/>
  <c r="D3445"/>
  <c r="D3446"/>
  <c r="D3447"/>
  <c r="D3448"/>
  <c r="D3449"/>
  <c r="D3450"/>
  <c r="D3451"/>
  <c r="D3452"/>
  <c r="D3453"/>
  <c r="D3454"/>
  <c r="D3455"/>
  <c r="D3456"/>
  <c r="D3457"/>
  <c r="D3458"/>
  <c r="D3459"/>
  <c r="D3460"/>
  <c r="D3461"/>
  <c r="D3462"/>
  <c r="D3463"/>
  <c r="D3464"/>
  <c r="D3465"/>
  <c r="D3466"/>
  <c r="D3467"/>
  <c r="D3468"/>
  <c r="D3469"/>
  <c r="D3470"/>
  <c r="D3471"/>
  <c r="D3472"/>
  <c r="D3473"/>
  <c r="D3474"/>
  <c r="D3475"/>
  <c r="D3476"/>
  <c r="D3477"/>
  <c r="D3478"/>
  <c r="D3479"/>
  <c r="D3480"/>
  <c r="D3481"/>
  <c r="D3482"/>
  <c r="D3483"/>
  <c r="D3484"/>
  <c r="D3485"/>
  <c r="D3486"/>
  <c r="D3487"/>
  <c r="D3488"/>
  <c r="D3489"/>
  <c r="D3490"/>
  <c r="D3491"/>
  <c r="D3492"/>
  <c r="D3493"/>
  <c r="D3494"/>
  <c r="D3495"/>
  <c r="D3496"/>
  <c r="D3497"/>
  <c r="D3498"/>
  <c r="D3499"/>
  <c r="D3500"/>
  <c r="D3501"/>
  <c r="D3502"/>
  <c r="D3503"/>
  <c r="D3504"/>
  <c r="D3505"/>
  <c r="D3506"/>
  <c r="D3507"/>
  <c r="D3508"/>
  <c r="D3509"/>
  <c r="D3510"/>
  <c r="D3511"/>
  <c r="D3512"/>
  <c r="D3513"/>
  <c r="D3514"/>
  <c r="D3515"/>
  <c r="D3516"/>
  <c r="D3517"/>
  <c r="D3518"/>
  <c r="D3519"/>
  <c r="D3520"/>
  <c r="D3521"/>
  <c r="D3522"/>
  <c r="D3523"/>
  <c r="D3524"/>
  <c r="D3525"/>
  <c r="D3526"/>
  <c r="D3527"/>
  <c r="D3528"/>
  <c r="D3529"/>
  <c r="D3530"/>
  <c r="D3531"/>
  <c r="D3532"/>
  <c r="D3533"/>
  <c r="D3534"/>
  <c r="D3535"/>
  <c r="D3536"/>
  <c r="D3537"/>
  <c r="D3538"/>
  <c r="D3539"/>
  <c r="D3540"/>
  <c r="D3541"/>
  <c r="D3542"/>
  <c r="D3543"/>
  <c r="D3544"/>
  <c r="D3545"/>
  <c r="D3546"/>
  <c r="D3547"/>
  <c r="D3548"/>
  <c r="D3549"/>
  <c r="D3550"/>
  <c r="D3551"/>
  <c r="D3552"/>
  <c r="D3553"/>
  <c r="D3554"/>
  <c r="D3555"/>
  <c r="D3556"/>
  <c r="D3557"/>
  <c r="D3558"/>
  <c r="D3559"/>
  <c r="D3560"/>
  <c r="D3561"/>
  <c r="D3562"/>
  <c r="D3563"/>
  <c r="D3564"/>
  <c r="D3565"/>
  <c r="D3566"/>
  <c r="D3567"/>
  <c r="D3568"/>
  <c r="D3569"/>
  <c r="D3570"/>
  <c r="D3571"/>
  <c r="D3572"/>
  <c r="D3573"/>
  <c r="D3574"/>
  <c r="D3575"/>
  <c r="D3576"/>
  <c r="D3577"/>
  <c r="D3578"/>
  <c r="D3579"/>
  <c r="D3580"/>
  <c r="D3581"/>
  <c r="D3582"/>
  <c r="D3583"/>
  <c r="D3584"/>
  <c r="D3585"/>
  <c r="D3586"/>
  <c r="D3587"/>
  <c r="D3588"/>
  <c r="D3589"/>
  <c r="D3590"/>
  <c r="D3591"/>
  <c r="D3592"/>
  <c r="D3593"/>
  <c r="D3594"/>
  <c r="D3595"/>
  <c r="D3596"/>
  <c r="D3597"/>
  <c r="D3598"/>
  <c r="D3599"/>
  <c r="D3600"/>
  <c r="D3601"/>
  <c r="D3602"/>
  <c r="D3603"/>
  <c r="D3604"/>
  <c r="D3605"/>
  <c r="D3606"/>
  <c r="D3607"/>
  <c r="D3608"/>
  <c r="D3609"/>
  <c r="D3610"/>
  <c r="D3611"/>
  <c r="D3612"/>
  <c r="D3613"/>
  <c r="D3614"/>
  <c r="D3615"/>
  <c r="D3616"/>
  <c r="D3617"/>
  <c r="D3618"/>
  <c r="D3619"/>
  <c r="D3620"/>
  <c r="D3621"/>
  <c r="D3622"/>
  <c r="D3623"/>
  <c r="D3624"/>
  <c r="D3625"/>
  <c r="D3626"/>
  <c r="D3627"/>
  <c r="D3628"/>
  <c r="D3629"/>
  <c r="D3630"/>
  <c r="D3631"/>
  <c r="D3632"/>
  <c r="D3633"/>
  <c r="D3634"/>
  <c r="D3635"/>
  <c r="D3636"/>
  <c r="D3637"/>
  <c r="D3638"/>
  <c r="D3639"/>
  <c r="D3640"/>
  <c r="D3641"/>
  <c r="D3642"/>
  <c r="D3643"/>
  <c r="D3644"/>
  <c r="D3645"/>
  <c r="D3646"/>
  <c r="D3647"/>
  <c r="D3648"/>
  <c r="D3649"/>
  <c r="D3650"/>
  <c r="D3651"/>
  <c r="D3652"/>
  <c r="D3653"/>
  <c r="D3654"/>
  <c r="D3655"/>
  <c r="D3656"/>
  <c r="D3657"/>
  <c r="D3658"/>
  <c r="D3659"/>
  <c r="D3660"/>
  <c r="D3661"/>
  <c r="D3662"/>
  <c r="D3663"/>
  <c r="D3664"/>
  <c r="D3665"/>
  <c r="D3666"/>
  <c r="D3667"/>
  <c r="D3668"/>
  <c r="D3669"/>
  <c r="D3670"/>
  <c r="D3671"/>
  <c r="D3672"/>
  <c r="D3673"/>
  <c r="D3674"/>
  <c r="D3675"/>
  <c r="D3676"/>
  <c r="D3677"/>
  <c r="D3678"/>
  <c r="D3679"/>
  <c r="D3680"/>
  <c r="D3681"/>
  <c r="D3682"/>
  <c r="D3683"/>
  <c r="D3684"/>
  <c r="D3685"/>
  <c r="D3686"/>
  <c r="D3687"/>
  <c r="D3688"/>
  <c r="D3689"/>
  <c r="D3690"/>
  <c r="D3691"/>
  <c r="D3692"/>
  <c r="D3693"/>
  <c r="D3694"/>
  <c r="D3695"/>
  <c r="D3696"/>
  <c r="D3697"/>
  <c r="D3698"/>
  <c r="D3699"/>
  <c r="D3700"/>
  <c r="D3701"/>
  <c r="D3702"/>
  <c r="D3703"/>
  <c r="D3704"/>
  <c r="D3705"/>
  <c r="D3706"/>
  <c r="D3707"/>
  <c r="D3708"/>
  <c r="D3709"/>
  <c r="D3710"/>
  <c r="D3711"/>
  <c r="D3712"/>
  <c r="D3713"/>
  <c r="D3714"/>
  <c r="D3715"/>
  <c r="D3716"/>
  <c r="D3717"/>
  <c r="D3718"/>
  <c r="D3719"/>
  <c r="D3720"/>
  <c r="D3721"/>
  <c r="D3722"/>
  <c r="D3723"/>
  <c r="D3724"/>
  <c r="D3725"/>
  <c r="D3726"/>
  <c r="D3727"/>
  <c r="D3728"/>
  <c r="D3729"/>
  <c r="D3730"/>
  <c r="D3731"/>
  <c r="D3732"/>
  <c r="D3733"/>
  <c r="D3734"/>
  <c r="D3735"/>
  <c r="D3736"/>
  <c r="D3737"/>
  <c r="D3738"/>
  <c r="D3739"/>
  <c r="D3740"/>
  <c r="D3741"/>
  <c r="D3742"/>
  <c r="D3743"/>
  <c r="D3744"/>
  <c r="D3745"/>
  <c r="D3746"/>
  <c r="D3747"/>
  <c r="D3748"/>
  <c r="D3749"/>
  <c r="D3750"/>
  <c r="D3751"/>
  <c r="D3752"/>
  <c r="D3753"/>
  <c r="D3754"/>
  <c r="D3755"/>
  <c r="D3756"/>
  <c r="D3757"/>
  <c r="D3758"/>
  <c r="D3759"/>
  <c r="D3760"/>
  <c r="D3761"/>
  <c r="D3762"/>
  <c r="D3763"/>
  <c r="D3764"/>
  <c r="D3765"/>
  <c r="D3766"/>
  <c r="D3767"/>
  <c r="D3768"/>
  <c r="D3769"/>
  <c r="D3770"/>
  <c r="D3771"/>
  <c r="D3772"/>
  <c r="D3773"/>
  <c r="D3774"/>
  <c r="D3775"/>
  <c r="D3776"/>
  <c r="D3777"/>
  <c r="D3778"/>
  <c r="D3779"/>
  <c r="D3780"/>
  <c r="D3781"/>
  <c r="D3782"/>
  <c r="D3783"/>
  <c r="D3784"/>
  <c r="D3785"/>
  <c r="D3786"/>
  <c r="D3787"/>
  <c r="D3788"/>
  <c r="D3789"/>
  <c r="D3790"/>
  <c r="D3791"/>
  <c r="D3792"/>
  <c r="D3793"/>
  <c r="D3794"/>
  <c r="D3795"/>
  <c r="D3796"/>
  <c r="D3797"/>
  <c r="D3798"/>
  <c r="D3799"/>
  <c r="D3800"/>
  <c r="D3801"/>
  <c r="D3802"/>
  <c r="D3803"/>
  <c r="D3804"/>
  <c r="D3805"/>
  <c r="D3806"/>
  <c r="D3807"/>
  <c r="D3808"/>
  <c r="D3809"/>
  <c r="D3810"/>
  <c r="D3811"/>
  <c r="D3812"/>
  <c r="D3813"/>
  <c r="D3814"/>
  <c r="D3815"/>
  <c r="D3816"/>
  <c r="D3817"/>
  <c r="D3818"/>
  <c r="D3819"/>
  <c r="D3820"/>
  <c r="D3821"/>
  <c r="D3822"/>
  <c r="D3823"/>
  <c r="D3824"/>
  <c r="D3825"/>
  <c r="D3826"/>
  <c r="D3827"/>
  <c r="D3828"/>
  <c r="D3829"/>
  <c r="D3830"/>
  <c r="D3831"/>
  <c r="D3832"/>
  <c r="D3833"/>
  <c r="D3834"/>
  <c r="D3835"/>
  <c r="D3836"/>
  <c r="D3837"/>
  <c r="D3838"/>
  <c r="D3839"/>
  <c r="D3840"/>
  <c r="D3841"/>
  <c r="D3842"/>
  <c r="D3843"/>
  <c r="D3844"/>
  <c r="D3845"/>
  <c r="D3846"/>
  <c r="D3847"/>
  <c r="D3848"/>
  <c r="D3849"/>
  <c r="D3850"/>
  <c r="D3851"/>
  <c r="D3852"/>
  <c r="D3853"/>
  <c r="D3854"/>
  <c r="D3855"/>
  <c r="D3856"/>
  <c r="D3857"/>
  <c r="D3858"/>
  <c r="D3859"/>
  <c r="D3860"/>
  <c r="D3861"/>
  <c r="D3862"/>
  <c r="D3863"/>
  <c r="D3864"/>
  <c r="D3865"/>
  <c r="D3866"/>
  <c r="D3867"/>
  <c r="D3868"/>
  <c r="D3869"/>
  <c r="D3870"/>
  <c r="D3871"/>
  <c r="D3872"/>
  <c r="D3873"/>
  <c r="D3874"/>
  <c r="D3875"/>
  <c r="D3876"/>
  <c r="D3877"/>
  <c r="D3878"/>
  <c r="D3879"/>
  <c r="D3880"/>
  <c r="D3881"/>
  <c r="D3882"/>
  <c r="D3883"/>
  <c r="D3884"/>
  <c r="D3885"/>
  <c r="D3886"/>
  <c r="D3887"/>
  <c r="D3888"/>
  <c r="D3889"/>
  <c r="D3890"/>
  <c r="D3891"/>
  <c r="D3892"/>
  <c r="D3893"/>
  <c r="D3894"/>
  <c r="D3895"/>
  <c r="D3896"/>
  <c r="D3897"/>
  <c r="D3898"/>
  <c r="D3899"/>
  <c r="D3900"/>
  <c r="D3901"/>
  <c r="D3902"/>
  <c r="D3903"/>
  <c r="D3904"/>
  <c r="D3905"/>
  <c r="D3906"/>
  <c r="D3907"/>
  <c r="D3908"/>
  <c r="D3909"/>
  <c r="D3910"/>
  <c r="D3911"/>
  <c r="D3912"/>
  <c r="D3913"/>
  <c r="D3914"/>
  <c r="D3915"/>
  <c r="D3916"/>
  <c r="D3917"/>
  <c r="D3918"/>
  <c r="D3919"/>
  <c r="D3920"/>
  <c r="D3921"/>
  <c r="D3922"/>
  <c r="D3923"/>
  <c r="D3924"/>
  <c r="D3925"/>
  <c r="D3926"/>
  <c r="D3927"/>
  <c r="D3928"/>
  <c r="D3929"/>
  <c r="D3930"/>
  <c r="D3931"/>
  <c r="D3932"/>
  <c r="D3933"/>
  <c r="D3934"/>
  <c r="D3935"/>
  <c r="D3936"/>
  <c r="D3937"/>
  <c r="D3938"/>
  <c r="D3939"/>
  <c r="D3940"/>
  <c r="D3941"/>
  <c r="D3942"/>
  <c r="D3943"/>
  <c r="D3944"/>
  <c r="D3945"/>
  <c r="D3946"/>
  <c r="D3947"/>
  <c r="D3948"/>
  <c r="D3949"/>
  <c r="D3950"/>
  <c r="D3951"/>
  <c r="D3952"/>
  <c r="D3953"/>
  <c r="D3954"/>
  <c r="D3955"/>
  <c r="D3956"/>
  <c r="D3957"/>
  <c r="D3958"/>
  <c r="D3959"/>
  <c r="D3960"/>
  <c r="D3961"/>
  <c r="D3962"/>
  <c r="D3963"/>
  <c r="D3964"/>
  <c r="D3965"/>
  <c r="D3966"/>
  <c r="D3967"/>
  <c r="D3968"/>
  <c r="D3969"/>
  <c r="D3970"/>
  <c r="D3971"/>
  <c r="D3972"/>
  <c r="D3973"/>
  <c r="D3974"/>
  <c r="D3975"/>
  <c r="D3976"/>
  <c r="D3977"/>
  <c r="D3978"/>
  <c r="D3979"/>
  <c r="D3980"/>
  <c r="D3981"/>
  <c r="D3982"/>
  <c r="D3983"/>
  <c r="D3984"/>
  <c r="D3985"/>
  <c r="D3986"/>
  <c r="D3987"/>
  <c r="D3988"/>
  <c r="D3989"/>
  <c r="D3990"/>
  <c r="D3991"/>
  <c r="D3992"/>
  <c r="D3993"/>
  <c r="D3994"/>
  <c r="D3995"/>
  <c r="D3996"/>
  <c r="D3997"/>
  <c r="D3998"/>
  <c r="D3999"/>
  <c r="D4000"/>
  <c r="D4001"/>
  <c r="D4002"/>
  <c r="D4003"/>
  <c r="D4004"/>
  <c r="D4005"/>
  <c r="D4006"/>
  <c r="D4007"/>
  <c r="D4008"/>
  <c r="D4009"/>
  <c r="D4010"/>
  <c r="D4011"/>
  <c r="D4012"/>
  <c r="D4013"/>
  <c r="D4014"/>
  <c r="D4015"/>
  <c r="D4016"/>
  <c r="D4017"/>
  <c r="D4018"/>
  <c r="D4019"/>
  <c r="D4020"/>
  <c r="D4021"/>
  <c r="D4022"/>
  <c r="D4023"/>
  <c r="D4024"/>
  <c r="D4025"/>
  <c r="D4026"/>
  <c r="D4027"/>
  <c r="D4028"/>
  <c r="D4029"/>
  <c r="D4030"/>
  <c r="D4031"/>
  <c r="D4032"/>
  <c r="D4033"/>
  <c r="D4034"/>
  <c r="D4035"/>
  <c r="D4036"/>
  <c r="D4037"/>
  <c r="D4038"/>
  <c r="D4039"/>
  <c r="D4040"/>
  <c r="D4041"/>
  <c r="D4042"/>
  <c r="D4043"/>
  <c r="D4044"/>
  <c r="D4045"/>
  <c r="D4046"/>
  <c r="D4047"/>
  <c r="D4048"/>
  <c r="D4049"/>
  <c r="D4050"/>
  <c r="D4051"/>
  <c r="D4052"/>
  <c r="D4053"/>
  <c r="D4054"/>
  <c r="D4055"/>
  <c r="D4056"/>
  <c r="D4057"/>
  <c r="D4058"/>
  <c r="D4059"/>
  <c r="D4060"/>
  <c r="D4061"/>
  <c r="D4062"/>
  <c r="D4063"/>
  <c r="D4064"/>
  <c r="D4065"/>
  <c r="D4066"/>
  <c r="D4067"/>
  <c r="D4068"/>
  <c r="D4069"/>
  <c r="D4070"/>
  <c r="D4071"/>
  <c r="D4072"/>
  <c r="D4073"/>
  <c r="D4074"/>
  <c r="D4075"/>
  <c r="D4076"/>
  <c r="D4077"/>
  <c r="D4078"/>
  <c r="D4079"/>
  <c r="D4080"/>
  <c r="D4081"/>
  <c r="D4082"/>
  <c r="D4083"/>
  <c r="D4084"/>
  <c r="D4085"/>
  <c r="D4086"/>
  <c r="D4087"/>
  <c r="D4088"/>
  <c r="D4089"/>
  <c r="D4090"/>
  <c r="D4091"/>
  <c r="D4092"/>
  <c r="D4093"/>
  <c r="D4094"/>
  <c r="D4095"/>
  <c r="D4096"/>
  <c r="D4097"/>
  <c r="D4098"/>
  <c r="D4099"/>
  <c r="D4100"/>
  <c r="D4101"/>
  <c r="D4102"/>
  <c r="D4103"/>
  <c r="D4104"/>
  <c r="D4105"/>
  <c r="D4106"/>
  <c r="D4107"/>
  <c r="D4108"/>
  <c r="D4109"/>
  <c r="D4110"/>
  <c r="D4111"/>
  <c r="D4112"/>
  <c r="D4113"/>
  <c r="D4114"/>
  <c r="D4115"/>
  <c r="D4116"/>
  <c r="D4117"/>
  <c r="D4118"/>
  <c r="D4119"/>
  <c r="D4120"/>
  <c r="D4121"/>
  <c r="D4122"/>
  <c r="D4123"/>
  <c r="D4124"/>
  <c r="D4125"/>
  <c r="D4126"/>
  <c r="D4127"/>
  <c r="D4128"/>
  <c r="D4129"/>
  <c r="D4130"/>
  <c r="D4131"/>
  <c r="D4132"/>
  <c r="D4133"/>
  <c r="D4134"/>
  <c r="D4135"/>
  <c r="D4136"/>
  <c r="D4137"/>
  <c r="D4138"/>
  <c r="D4139"/>
  <c r="D4140"/>
  <c r="D4141"/>
  <c r="D4142"/>
  <c r="D4143"/>
  <c r="D4144"/>
  <c r="D4145"/>
  <c r="D4146"/>
  <c r="D4147"/>
  <c r="D4148"/>
  <c r="D4149"/>
  <c r="D4150"/>
  <c r="D4151"/>
  <c r="D4152"/>
  <c r="D4153"/>
  <c r="D4154"/>
  <c r="D4155"/>
  <c r="D4156"/>
  <c r="D4157"/>
  <c r="D4158"/>
  <c r="D4159"/>
  <c r="D4160"/>
  <c r="D4161"/>
  <c r="D4162"/>
  <c r="D4163"/>
  <c r="D4164"/>
  <c r="D4165"/>
  <c r="D4166"/>
  <c r="D4167"/>
  <c r="D4168"/>
  <c r="D4169"/>
  <c r="D4170"/>
  <c r="D4171"/>
  <c r="D4172"/>
  <c r="D4173"/>
  <c r="D4174"/>
  <c r="D4175"/>
  <c r="D4176"/>
  <c r="D4177"/>
  <c r="D4178"/>
  <c r="D4179"/>
  <c r="D4180"/>
  <c r="D4181"/>
  <c r="D4182"/>
  <c r="D4183"/>
  <c r="D4184"/>
  <c r="D4185"/>
  <c r="D4186"/>
  <c r="D4187"/>
  <c r="D4188"/>
  <c r="D4189"/>
  <c r="D4190"/>
  <c r="D4191"/>
  <c r="D4192"/>
  <c r="D4193"/>
  <c r="D4194"/>
  <c r="D4195"/>
  <c r="D4196"/>
  <c r="D4197"/>
  <c r="D4198"/>
  <c r="D4199"/>
  <c r="D4200"/>
  <c r="D4201"/>
  <c r="D4202"/>
  <c r="D4203"/>
  <c r="D4204"/>
  <c r="D4205"/>
  <c r="D4206"/>
  <c r="D4207"/>
  <c r="D4208"/>
  <c r="D4209"/>
  <c r="D4210"/>
  <c r="D4211"/>
  <c r="D4212"/>
  <c r="D4213"/>
  <c r="D4214"/>
  <c r="D4215"/>
  <c r="D4216"/>
  <c r="D4217"/>
  <c r="D4218"/>
  <c r="D4219"/>
  <c r="D4220"/>
  <c r="D4221"/>
  <c r="D4222"/>
  <c r="D4223"/>
  <c r="D4224"/>
  <c r="D4225"/>
  <c r="D4226"/>
  <c r="D4227"/>
  <c r="D4228"/>
  <c r="D4229"/>
  <c r="D4230"/>
  <c r="D4231"/>
  <c r="D4232"/>
  <c r="D4233"/>
  <c r="D4234"/>
  <c r="D4235"/>
  <c r="D4236"/>
  <c r="D4237"/>
  <c r="D4238"/>
  <c r="D4239"/>
  <c r="D4240"/>
  <c r="D4241"/>
  <c r="D4242"/>
  <c r="D4243"/>
  <c r="D4244"/>
  <c r="D4245"/>
  <c r="D4246"/>
  <c r="D4247"/>
  <c r="D4248"/>
  <c r="D4249"/>
  <c r="D4250"/>
  <c r="D4251"/>
  <c r="D4252"/>
  <c r="D4253"/>
  <c r="D4254"/>
  <c r="D4255"/>
  <c r="D4256"/>
  <c r="D4257"/>
  <c r="D4258"/>
  <c r="D4259"/>
  <c r="D4260"/>
  <c r="D4261"/>
  <c r="D4262"/>
  <c r="D4263"/>
  <c r="D4264"/>
  <c r="D4265"/>
  <c r="D4266"/>
  <c r="D4267"/>
  <c r="D4268"/>
  <c r="D4269"/>
  <c r="D4270"/>
  <c r="D4271"/>
  <c r="D4272"/>
  <c r="D4273"/>
  <c r="D4274"/>
  <c r="D4275"/>
  <c r="D4276"/>
  <c r="D4277"/>
  <c r="D4278"/>
  <c r="D4279"/>
  <c r="D4280"/>
  <c r="D4281"/>
  <c r="D4282"/>
  <c r="D4283"/>
  <c r="D4284"/>
  <c r="D4285"/>
  <c r="D4286"/>
  <c r="D4287"/>
  <c r="D4288"/>
  <c r="D4289"/>
  <c r="D4290"/>
  <c r="D4291"/>
  <c r="D4292"/>
  <c r="D4293"/>
  <c r="D4294"/>
  <c r="D4295"/>
  <c r="D4296"/>
  <c r="D4297"/>
  <c r="D4298"/>
  <c r="D4299"/>
  <c r="D4300"/>
  <c r="D4301"/>
  <c r="D4302"/>
  <c r="D4303"/>
  <c r="D4304"/>
  <c r="D4305"/>
  <c r="D4306"/>
  <c r="D4307"/>
  <c r="D4308"/>
  <c r="D4309"/>
  <c r="D4310"/>
  <c r="D4311"/>
  <c r="D4312"/>
  <c r="D4313"/>
  <c r="D4314"/>
  <c r="D4315"/>
  <c r="D4316"/>
  <c r="D4317"/>
  <c r="D4318"/>
  <c r="D4319"/>
  <c r="D4320"/>
  <c r="D4321"/>
  <c r="D4322"/>
  <c r="D4323"/>
  <c r="D4324"/>
  <c r="D4325"/>
  <c r="D4326"/>
  <c r="D4327"/>
  <c r="D4328"/>
  <c r="D4329"/>
  <c r="D4330"/>
  <c r="D4331"/>
  <c r="D4332"/>
  <c r="D4333"/>
  <c r="D4334"/>
  <c r="D4335"/>
  <c r="D4336"/>
  <c r="D4337"/>
  <c r="D4338"/>
  <c r="D4339"/>
  <c r="D4340"/>
  <c r="D4341"/>
  <c r="D4342"/>
  <c r="D4343"/>
  <c r="D4344"/>
  <c r="D4345"/>
  <c r="D4346"/>
  <c r="D4347"/>
  <c r="D4348"/>
  <c r="D4349"/>
  <c r="D4350"/>
  <c r="D4351"/>
  <c r="D4352"/>
  <c r="D4353"/>
  <c r="D4354"/>
  <c r="D4355"/>
  <c r="D4356"/>
  <c r="D4357"/>
  <c r="D4358"/>
  <c r="D4359"/>
  <c r="D4360"/>
  <c r="D4361"/>
  <c r="D4362"/>
  <c r="D4363"/>
  <c r="D4364"/>
  <c r="D4365"/>
  <c r="D4366"/>
  <c r="D4367"/>
  <c r="D4368"/>
  <c r="D4369"/>
  <c r="D4370"/>
  <c r="D4371"/>
  <c r="D4372"/>
  <c r="D4373"/>
  <c r="D4374"/>
  <c r="D4375"/>
  <c r="D4376"/>
  <c r="D4377"/>
  <c r="D4378"/>
  <c r="D4379"/>
  <c r="D4380"/>
  <c r="D4381"/>
  <c r="D4382"/>
  <c r="D4383"/>
  <c r="D4384"/>
  <c r="D4385"/>
  <c r="D4386"/>
  <c r="D4387"/>
  <c r="D4388"/>
  <c r="D4389"/>
  <c r="D4390"/>
  <c r="D4391"/>
  <c r="D4392"/>
  <c r="D4393"/>
  <c r="D4394"/>
  <c r="D4395"/>
  <c r="D4396"/>
  <c r="D4397"/>
  <c r="D4398"/>
  <c r="D4399"/>
  <c r="D4400"/>
  <c r="D4401"/>
  <c r="D4402"/>
  <c r="D4403"/>
  <c r="D4404"/>
  <c r="D4405"/>
  <c r="D4406"/>
  <c r="D4407"/>
  <c r="D4408"/>
  <c r="D4409"/>
  <c r="D4410"/>
  <c r="D4411"/>
  <c r="D4412"/>
  <c r="D4413"/>
  <c r="D4414"/>
  <c r="D4415"/>
  <c r="D4416"/>
  <c r="D4417"/>
  <c r="D4418"/>
  <c r="D4419"/>
  <c r="D4420"/>
  <c r="D4421"/>
  <c r="D4422"/>
  <c r="D4423"/>
  <c r="D4424"/>
  <c r="D4425"/>
  <c r="D4426"/>
  <c r="D4427"/>
  <c r="D4428"/>
  <c r="D4429"/>
  <c r="D4430"/>
  <c r="D4431"/>
  <c r="D4432"/>
  <c r="D4433"/>
  <c r="D4434"/>
  <c r="D4435"/>
  <c r="D4436"/>
  <c r="D4437"/>
  <c r="D4438"/>
  <c r="D4439"/>
  <c r="D4440"/>
  <c r="D4441"/>
  <c r="D4442"/>
  <c r="D4443"/>
  <c r="D4444"/>
  <c r="D4445"/>
  <c r="D4446"/>
  <c r="D4447"/>
  <c r="D4448"/>
  <c r="D4449"/>
  <c r="D4450"/>
  <c r="D4451"/>
  <c r="D4452"/>
  <c r="D4453"/>
  <c r="D4454"/>
  <c r="D4455"/>
  <c r="D4456"/>
  <c r="D4457"/>
  <c r="D4458"/>
  <c r="D4459"/>
  <c r="D4460"/>
  <c r="D4461"/>
  <c r="D4462"/>
  <c r="D4463"/>
  <c r="D4464"/>
  <c r="D4465"/>
  <c r="D4466"/>
  <c r="D4467"/>
  <c r="D4468"/>
  <c r="D4469"/>
  <c r="D4470"/>
  <c r="D4471"/>
  <c r="D4472"/>
  <c r="D4473"/>
  <c r="D4474"/>
  <c r="D4475"/>
  <c r="D4476"/>
  <c r="D4477"/>
  <c r="D4478"/>
  <c r="D4479"/>
  <c r="D4480"/>
  <c r="D4481"/>
  <c r="D4482"/>
  <c r="D4483"/>
  <c r="D4484"/>
  <c r="D4485"/>
  <c r="D4486"/>
  <c r="D4487"/>
  <c r="D4488"/>
  <c r="D4489"/>
  <c r="D4490"/>
  <c r="D4491"/>
  <c r="D4492"/>
  <c r="D4493"/>
  <c r="D4494"/>
  <c r="D4495"/>
  <c r="D4496"/>
  <c r="D4497"/>
  <c r="D4498"/>
  <c r="D4499"/>
  <c r="D4500"/>
  <c r="D4501"/>
  <c r="D4502"/>
  <c r="D4503"/>
  <c r="D4504"/>
  <c r="D4505"/>
  <c r="D4506"/>
  <c r="D4507"/>
  <c r="D4508"/>
  <c r="D4509"/>
  <c r="D4510"/>
  <c r="D4511"/>
  <c r="D4512"/>
  <c r="D4513"/>
  <c r="D4514"/>
  <c r="D4515"/>
  <c r="D4516"/>
  <c r="D4517"/>
  <c r="D4518"/>
  <c r="D4519"/>
  <c r="D4520"/>
  <c r="D4521"/>
  <c r="D4522"/>
  <c r="D4523"/>
  <c r="D4524"/>
  <c r="D4525"/>
  <c r="D4526"/>
  <c r="D4527"/>
  <c r="D4528"/>
  <c r="D4529"/>
  <c r="D4530"/>
  <c r="D4531"/>
  <c r="D4532"/>
  <c r="D4533"/>
  <c r="D4534"/>
  <c r="D4535"/>
  <c r="D4536"/>
  <c r="D4537"/>
  <c r="D4538"/>
  <c r="D4539"/>
  <c r="D4540"/>
  <c r="D4541"/>
  <c r="D4542"/>
  <c r="D4543"/>
  <c r="D4544"/>
  <c r="D4545"/>
  <c r="D4546"/>
  <c r="D4547"/>
  <c r="D4548"/>
  <c r="D4549"/>
  <c r="D4550"/>
  <c r="D4551"/>
  <c r="D4552"/>
  <c r="D4553"/>
  <c r="D4554"/>
  <c r="D4555"/>
  <c r="D4556"/>
  <c r="D4557"/>
  <c r="D4558"/>
  <c r="D4559"/>
  <c r="D4560"/>
  <c r="D4561"/>
  <c r="D4562"/>
  <c r="D4563"/>
  <c r="D4564"/>
  <c r="D4565"/>
  <c r="D4566"/>
  <c r="D4567"/>
  <c r="D4568"/>
  <c r="D4569"/>
  <c r="D4570"/>
  <c r="D4571"/>
  <c r="D4572"/>
  <c r="D4573"/>
  <c r="D4574"/>
  <c r="D4575"/>
  <c r="D4576"/>
  <c r="D4577"/>
  <c r="D4578"/>
  <c r="D4579"/>
  <c r="D4580"/>
  <c r="D4581"/>
  <c r="D4582"/>
  <c r="D4583"/>
  <c r="D4584"/>
  <c r="D4585"/>
  <c r="D4586"/>
  <c r="D4587"/>
  <c r="D4588"/>
  <c r="D4589"/>
  <c r="D4590"/>
  <c r="D4591"/>
  <c r="D4592"/>
  <c r="D4593"/>
  <c r="D4594"/>
  <c r="D4595"/>
  <c r="D4596"/>
  <c r="D4597"/>
  <c r="D4598"/>
  <c r="D4599"/>
  <c r="D4600"/>
  <c r="D4601"/>
  <c r="D4602"/>
  <c r="D4603"/>
  <c r="D4604"/>
  <c r="D4605"/>
  <c r="D4606"/>
  <c r="D4607"/>
  <c r="D4608"/>
  <c r="D4609"/>
  <c r="D4610"/>
  <c r="D4611"/>
  <c r="D4612"/>
  <c r="D4613"/>
  <c r="D4614"/>
  <c r="D4615"/>
  <c r="D4616"/>
  <c r="D4617"/>
  <c r="D4618"/>
  <c r="D4619"/>
  <c r="D4620"/>
  <c r="D4621"/>
  <c r="D4622"/>
  <c r="D4623"/>
  <c r="D4624"/>
  <c r="D4625"/>
  <c r="D4626"/>
  <c r="D4627"/>
  <c r="D4628"/>
  <c r="D4629"/>
  <c r="D4630"/>
  <c r="D4631"/>
  <c r="D4632"/>
  <c r="D4633"/>
  <c r="D4634"/>
  <c r="D4635"/>
  <c r="D4636"/>
  <c r="D4637"/>
  <c r="D4638"/>
  <c r="D4639"/>
  <c r="D4640"/>
  <c r="D4641"/>
  <c r="D4642"/>
  <c r="D4643"/>
  <c r="D4644"/>
  <c r="D4645"/>
  <c r="D4646"/>
  <c r="D4647"/>
  <c r="D4648"/>
  <c r="D4649"/>
  <c r="D4650"/>
  <c r="D4651"/>
  <c r="D4652"/>
  <c r="D4653"/>
  <c r="D4654"/>
  <c r="D4655"/>
  <c r="D4656"/>
  <c r="D4657"/>
  <c r="D4658"/>
  <c r="D4659"/>
  <c r="D4660"/>
  <c r="D4661"/>
  <c r="D4662"/>
  <c r="D4663"/>
  <c r="D4664"/>
  <c r="D4665"/>
  <c r="D4666"/>
  <c r="D4667"/>
  <c r="D4668"/>
  <c r="D4669"/>
  <c r="D4670"/>
  <c r="D4671"/>
  <c r="D4672"/>
  <c r="D4673"/>
  <c r="D4674"/>
  <c r="D4675"/>
  <c r="D4676"/>
  <c r="D4677"/>
  <c r="D4678"/>
  <c r="D4679"/>
  <c r="D4680"/>
  <c r="D4681"/>
  <c r="D4682"/>
  <c r="D4683"/>
  <c r="D4684"/>
  <c r="D4685"/>
  <c r="D4686"/>
  <c r="D4687"/>
  <c r="D4688"/>
  <c r="D4689"/>
  <c r="D4690"/>
  <c r="D4691"/>
  <c r="D4692"/>
  <c r="D4693"/>
  <c r="D4694"/>
  <c r="D4695"/>
  <c r="D4696"/>
  <c r="D4697"/>
  <c r="D4698"/>
  <c r="D4699"/>
  <c r="D4700"/>
  <c r="D4701"/>
  <c r="D4702"/>
  <c r="D4703"/>
  <c r="D4704"/>
  <c r="D4705"/>
  <c r="D4706"/>
  <c r="D4707"/>
  <c r="D4708"/>
  <c r="D4709"/>
  <c r="D4710"/>
  <c r="D4711"/>
  <c r="D4712"/>
  <c r="D4713"/>
  <c r="D4714"/>
  <c r="D4715"/>
  <c r="D4716"/>
  <c r="D4717"/>
  <c r="D4718"/>
  <c r="D4719"/>
  <c r="D4720"/>
  <c r="D4721"/>
  <c r="D4722"/>
  <c r="D4723"/>
  <c r="D4724"/>
  <c r="D4725"/>
  <c r="D4726"/>
  <c r="D4727"/>
  <c r="D4728"/>
  <c r="D4729"/>
  <c r="D4730"/>
  <c r="D4731"/>
  <c r="D4732"/>
  <c r="D4733"/>
  <c r="D4734"/>
  <c r="D4735"/>
  <c r="D4736"/>
  <c r="D4737"/>
  <c r="D4738"/>
  <c r="D4739"/>
  <c r="D4740"/>
  <c r="D4741"/>
  <c r="D4742"/>
  <c r="D4743"/>
  <c r="D4744"/>
  <c r="D4745"/>
  <c r="D4746"/>
  <c r="D4747"/>
  <c r="D4748"/>
  <c r="D4749"/>
  <c r="D4750"/>
  <c r="D4751"/>
  <c r="D4752"/>
  <c r="D4753"/>
  <c r="D4754"/>
  <c r="D4755"/>
  <c r="D4756"/>
  <c r="D4757"/>
  <c r="D4758"/>
  <c r="D4759"/>
  <c r="D4760"/>
  <c r="D4761"/>
  <c r="D4762"/>
  <c r="D4763"/>
  <c r="D4764"/>
  <c r="D4765"/>
  <c r="D4766"/>
  <c r="D4767"/>
  <c r="D4768"/>
  <c r="D4769"/>
  <c r="D4770"/>
  <c r="D4771"/>
  <c r="D4772"/>
  <c r="D4773"/>
  <c r="D4774"/>
  <c r="D4775"/>
  <c r="D4776"/>
  <c r="D4777"/>
  <c r="D4778"/>
  <c r="D4779"/>
  <c r="D4780"/>
  <c r="D4781"/>
  <c r="D4782"/>
  <c r="D4783"/>
  <c r="D4784"/>
  <c r="D4785"/>
  <c r="D4786"/>
  <c r="D4787"/>
  <c r="D4788"/>
  <c r="D4789"/>
  <c r="D4790"/>
  <c r="D4791"/>
  <c r="D4792"/>
  <c r="D4793"/>
  <c r="D4794"/>
  <c r="D4795"/>
  <c r="D4796"/>
  <c r="D4797"/>
  <c r="D4798"/>
  <c r="D4799"/>
  <c r="D4800"/>
  <c r="D4801"/>
  <c r="D4802"/>
  <c r="D4803"/>
  <c r="D4804"/>
  <c r="D4805"/>
  <c r="D4806"/>
  <c r="D4807"/>
  <c r="D4808"/>
  <c r="D4809"/>
  <c r="D4810"/>
  <c r="D4811"/>
  <c r="D4812"/>
  <c r="D4813"/>
  <c r="D4814"/>
  <c r="D4815"/>
  <c r="D4816"/>
  <c r="D4817"/>
  <c r="D4818"/>
  <c r="D4819"/>
  <c r="D4820"/>
  <c r="D4821"/>
  <c r="D4822"/>
  <c r="D4823"/>
  <c r="D4824"/>
  <c r="D4825"/>
  <c r="D4826"/>
  <c r="D4827"/>
  <c r="D4828"/>
  <c r="D4829"/>
  <c r="D4830"/>
  <c r="D4831"/>
  <c r="D4832"/>
  <c r="D4833"/>
  <c r="D4834"/>
  <c r="D4835"/>
  <c r="D4836"/>
  <c r="D4837"/>
  <c r="D4838"/>
  <c r="D4839"/>
  <c r="D4840"/>
  <c r="D4841"/>
  <c r="D4842"/>
  <c r="D4843"/>
  <c r="D4844"/>
  <c r="D4845"/>
  <c r="D4846"/>
  <c r="D4847"/>
  <c r="D4848"/>
  <c r="D4849"/>
  <c r="D4850"/>
  <c r="D4851"/>
  <c r="D4852"/>
  <c r="D4853"/>
  <c r="D4854"/>
  <c r="D4855"/>
  <c r="D4856"/>
  <c r="D4857"/>
  <c r="D4858"/>
  <c r="D4859"/>
  <c r="D4860"/>
  <c r="D4861"/>
  <c r="D4862"/>
  <c r="D4863"/>
  <c r="D4864"/>
  <c r="D4865"/>
  <c r="D4866"/>
  <c r="D4867"/>
  <c r="D4868"/>
  <c r="D4869"/>
  <c r="D4870"/>
  <c r="D4871"/>
  <c r="D4872"/>
  <c r="D4873"/>
  <c r="D4874"/>
  <c r="D4875"/>
  <c r="D4876"/>
  <c r="D4877"/>
  <c r="D4878"/>
  <c r="D4879"/>
  <c r="D4880"/>
  <c r="D4881"/>
  <c r="D4882"/>
  <c r="D4883"/>
  <c r="D4884"/>
  <c r="D4885"/>
  <c r="D4886"/>
  <c r="D4887"/>
  <c r="D4888"/>
  <c r="D4889"/>
  <c r="D4890"/>
  <c r="D4891"/>
  <c r="D4892"/>
  <c r="D4893"/>
  <c r="D4894"/>
  <c r="D4895"/>
  <c r="D4896"/>
  <c r="D4897"/>
  <c r="D4898"/>
  <c r="D4899"/>
  <c r="D4900"/>
  <c r="D4901"/>
  <c r="D4902"/>
  <c r="D4903"/>
  <c r="D4904"/>
  <c r="D4905"/>
  <c r="D4906"/>
  <c r="D4907"/>
  <c r="D4908"/>
  <c r="D4909"/>
  <c r="D4910"/>
  <c r="D4911"/>
  <c r="D4912"/>
  <c r="D4913"/>
  <c r="D4914"/>
  <c r="D4915"/>
  <c r="D4916"/>
  <c r="D4917"/>
  <c r="D4918"/>
  <c r="D4919"/>
  <c r="D4920"/>
  <c r="D4921"/>
  <c r="D4922"/>
  <c r="D4923"/>
  <c r="D4924"/>
  <c r="D4925"/>
  <c r="D4926"/>
  <c r="D4927"/>
  <c r="D4928"/>
  <c r="D4929"/>
  <c r="D4930"/>
  <c r="D4931"/>
  <c r="D4932"/>
  <c r="D4933"/>
  <c r="D4934"/>
  <c r="D4935"/>
  <c r="D4936"/>
  <c r="D4937"/>
  <c r="D4938"/>
  <c r="D4939"/>
  <c r="D4940"/>
  <c r="D4941"/>
  <c r="D4942"/>
  <c r="D4943"/>
  <c r="D4944"/>
  <c r="D4945"/>
  <c r="D4946"/>
  <c r="D4947"/>
  <c r="D4948"/>
  <c r="D4949"/>
  <c r="D4950"/>
  <c r="D4951"/>
  <c r="D4952"/>
  <c r="D4953"/>
  <c r="D4954"/>
  <c r="D4955"/>
  <c r="D4956"/>
  <c r="D4957"/>
  <c r="D4958"/>
  <c r="D4959"/>
  <c r="D4960"/>
  <c r="D4961"/>
  <c r="D4962"/>
  <c r="D4963"/>
  <c r="D4964"/>
  <c r="D4965"/>
  <c r="D4966"/>
  <c r="D4967"/>
  <c r="D4968"/>
  <c r="D4969"/>
  <c r="D4970"/>
  <c r="D4971"/>
  <c r="D4972"/>
  <c r="D4973"/>
  <c r="D4974"/>
  <c r="D4975"/>
  <c r="D4976"/>
  <c r="D4977"/>
  <c r="D4978"/>
  <c r="D4979"/>
  <c r="D4980"/>
  <c r="D4981"/>
  <c r="D4982"/>
  <c r="D4983"/>
  <c r="D4984"/>
  <c r="D4985"/>
  <c r="D4986"/>
  <c r="D4987"/>
  <c r="D4988"/>
  <c r="D4989"/>
  <c r="D4990"/>
  <c r="D4991"/>
  <c r="D4992"/>
  <c r="D4993"/>
  <c r="D4994"/>
  <c r="D4995"/>
  <c r="D4996"/>
  <c r="D4997"/>
  <c r="D4998"/>
  <c r="D4999"/>
  <c r="D5000"/>
  <c r="D5001"/>
  <c r="D5002"/>
  <c r="D5003"/>
  <c r="D5004"/>
  <c r="D5005"/>
  <c r="D5006"/>
  <c r="D5007"/>
  <c r="D5008"/>
  <c r="D5009"/>
  <c r="D5010"/>
  <c r="D5011"/>
  <c r="D5012"/>
  <c r="D5013"/>
  <c r="D5014"/>
  <c r="D5015"/>
  <c r="D5016"/>
  <c r="D5017"/>
  <c r="D5018"/>
  <c r="D5019"/>
  <c r="D5020"/>
  <c r="D5021"/>
  <c r="D5022"/>
  <c r="D5023"/>
  <c r="D5024"/>
  <c r="D5025"/>
  <c r="D5026"/>
  <c r="D5027"/>
  <c r="D5028"/>
  <c r="D5029"/>
  <c r="D5030"/>
  <c r="D5031"/>
  <c r="D5032"/>
  <c r="D5033"/>
  <c r="D5034"/>
  <c r="D5035"/>
  <c r="D5036"/>
  <c r="D5037"/>
  <c r="D5038"/>
  <c r="D5039"/>
  <c r="D5040"/>
  <c r="D5041"/>
  <c r="D5042"/>
  <c r="D5043"/>
  <c r="D5044"/>
  <c r="D5045"/>
  <c r="D5046"/>
  <c r="D5047"/>
  <c r="D5048"/>
  <c r="D5049"/>
  <c r="D5050"/>
  <c r="D5051"/>
  <c r="D5052"/>
  <c r="D5053"/>
  <c r="D5054"/>
  <c r="D5055"/>
  <c r="D5056"/>
  <c r="D5057"/>
  <c r="D5058"/>
  <c r="D5059"/>
  <c r="D5060"/>
  <c r="D5061"/>
  <c r="D5062"/>
  <c r="D5063"/>
  <c r="D5064"/>
  <c r="D5065"/>
  <c r="D5066"/>
  <c r="D5067"/>
  <c r="D5068"/>
  <c r="D5069"/>
  <c r="D5070"/>
  <c r="D5071"/>
  <c r="D5072"/>
  <c r="D5073"/>
  <c r="D5074"/>
  <c r="D5075"/>
  <c r="D5076"/>
  <c r="D5077"/>
  <c r="D5078"/>
  <c r="D5079"/>
  <c r="D5080"/>
  <c r="D5081"/>
  <c r="D5082"/>
  <c r="D5083"/>
  <c r="D5084"/>
  <c r="D5085"/>
  <c r="D5086"/>
  <c r="D5087"/>
  <c r="D5088"/>
  <c r="D5089"/>
  <c r="D5090"/>
  <c r="D5091"/>
  <c r="D5092"/>
  <c r="D5093"/>
  <c r="D5094"/>
  <c r="D5095"/>
  <c r="D5096"/>
  <c r="D5097"/>
  <c r="D5098"/>
  <c r="D5099"/>
  <c r="D5100"/>
  <c r="D5101"/>
  <c r="D5102"/>
  <c r="D5103"/>
  <c r="D5104"/>
  <c r="D5105"/>
  <c r="D5106"/>
  <c r="D5107"/>
  <c r="D5108"/>
  <c r="D5109"/>
  <c r="D5110"/>
  <c r="D5111"/>
  <c r="D5112"/>
  <c r="D5113"/>
  <c r="D5114"/>
  <c r="D5115"/>
  <c r="D5116"/>
  <c r="D5117"/>
  <c r="D5118"/>
  <c r="D5119"/>
  <c r="D5120"/>
  <c r="D5121"/>
  <c r="D5122"/>
  <c r="D5123"/>
  <c r="D5124"/>
  <c r="D5125"/>
  <c r="D5126"/>
  <c r="D5127"/>
  <c r="D5128"/>
  <c r="D5129"/>
  <c r="D5130"/>
  <c r="D5131"/>
  <c r="D5132"/>
  <c r="D5133"/>
  <c r="D5134"/>
  <c r="D5135"/>
  <c r="D5136"/>
  <c r="D5137"/>
  <c r="D5138"/>
  <c r="D5139"/>
  <c r="D5140"/>
  <c r="D5141"/>
  <c r="D5142"/>
  <c r="D5143"/>
  <c r="D5144"/>
  <c r="D5145"/>
  <c r="D5146"/>
  <c r="D5147"/>
  <c r="D5148"/>
  <c r="D5149"/>
  <c r="D5150"/>
  <c r="D5151"/>
  <c r="D5152"/>
  <c r="D5153"/>
  <c r="D5154"/>
  <c r="D5155"/>
  <c r="D5156"/>
  <c r="D5157"/>
  <c r="D5158"/>
  <c r="D5159"/>
  <c r="D5160"/>
  <c r="D5161"/>
  <c r="D5162"/>
  <c r="D5163"/>
  <c r="D5164"/>
  <c r="D5165"/>
  <c r="D5166"/>
  <c r="D5167"/>
  <c r="D5168"/>
  <c r="D5169"/>
  <c r="D5170"/>
  <c r="D5171"/>
  <c r="D5172"/>
  <c r="D5173"/>
  <c r="D5174"/>
  <c r="D5175"/>
  <c r="D5176"/>
  <c r="D5177"/>
  <c r="D5178"/>
  <c r="D5179"/>
  <c r="D5180"/>
  <c r="D5181"/>
  <c r="D5182"/>
  <c r="D5183"/>
  <c r="D5184"/>
  <c r="D5185"/>
  <c r="D5186"/>
  <c r="D5187"/>
  <c r="D5188"/>
  <c r="D5189"/>
  <c r="D5190"/>
  <c r="D5191"/>
  <c r="D5192"/>
  <c r="D5193"/>
  <c r="D5194"/>
  <c r="D5195"/>
  <c r="D5196"/>
  <c r="D5197"/>
  <c r="D5198"/>
  <c r="D5199"/>
  <c r="D5200"/>
  <c r="D5201"/>
  <c r="D5202"/>
  <c r="D5203"/>
  <c r="D5204"/>
  <c r="D5205"/>
  <c r="D5206"/>
  <c r="D5207"/>
  <c r="D5208"/>
  <c r="D5209"/>
  <c r="D5210"/>
  <c r="D5211"/>
  <c r="D5212"/>
  <c r="D5213"/>
  <c r="D5214"/>
  <c r="D5215"/>
  <c r="D5216"/>
  <c r="D5217"/>
  <c r="D5218"/>
  <c r="D5219"/>
  <c r="D5220"/>
  <c r="D5221"/>
  <c r="D5222"/>
  <c r="D5223"/>
  <c r="D5224"/>
  <c r="D5225"/>
  <c r="D5226"/>
  <c r="D5227"/>
  <c r="D5228"/>
  <c r="D5229"/>
  <c r="D5230"/>
  <c r="D5231"/>
  <c r="D5232"/>
  <c r="D5233"/>
  <c r="D5234"/>
  <c r="D5235"/>
  <c r="D5236"/>
  <c r="D5237"/>
  <c r="D5238"/>
  <c r="D5239"/>
  <c r="D5240"/>
  <c r="D5241"/>
  <c r="D5242"/>
  <c r="D5243"/>
  <c r="D5244"/>
  <c r="D5245"/>
  <c r="D5246"/>
  <c r="D5247"/>
  <c r="D5248"/>
  <c r="D5249"/>
  <c r="D5250"/>
  <c r="D5251"/>
  <c r="D5252"/>
  <c r="D5253"/>
  <c r="D5254"/>
  <c r="D5255"/>
  <c r="D5256"/>
  <c r="D5257"/>
  <c r="D5258"/>
  <c r="D5259"/>
  <c r="D5260"/>
  <c r="D5261"/>
  <c r="D5262"/>
  <c r="D5263"/>
  <c r="D5264"/>
  <c r="D5265"/>
  <c r="D5266"/>
  <c r="D5267"/>
  <c r="D5268"/>
  <c r="D5269"/>
  <c r="D5270"/>
  <c r="D5271"/>
  <c r="D5272"/>
  <c r="D5273"/>
  <c r="D5274"/>
  <c r="D5275"/>
  <c r="D5276"/>
  <c r="D5277"/>
  <c r="D5278"/>
  <c r="D5279"/>
  <c r="D5280"/>
  <c r="D5281"/>
  <c r="D5282"/>
  <c r="D5283"/>
  <c r="D5284"/>
  <c r="D5285"/>
  <c r="D5286"/>
  <c r="D5287"/>
  <c r="D5288"/>
  <c r="D5289"/>
  <c r="D5290"/>
  <c r="D5291"/>
  <c r="D5292"/>
  <c r="D5293"/>
  <c r="D5294"/>
  <c r="D5295"/>
  <c r="D5296"/>
  <c r="D5297"/>
  <c r="D5298"/>
  <c r="D5299"/>
  <c r="D5300"/>
  <c r="D5301"/>
  <c r="D5302"/>
  <c r="D5303"/>
  <c r="D5304"/>
  <c r="D5305"/>
  <c r="D5306"/>
  <c r="D5307"/>
  <c r="D5308"/>
  <c r="D5309"/>
  <c r="D5310"/>
  <c r="D5311"/>
  <c r="D5312"/>
  <c r="D5313"/>
  <c r="D5314"/>
  <c r="D5315"/>
  <c r="D5316"/>
  <c r="D5317"/>
  <c r="D5318"/>
  <c r="D5319"/>
  <c r="D5320"/>
  <c r="D5321"/>
  <c r="D5322"/>
  <c r="D5323"/>
  <c r="D5324"/>
  <c r="D5325"/>
  <c r="D5326"/>
  <c r="D5327"/>
  <c r="D5328"/>
  <c r="D5329"/>
  <c r="D5330"/>
  <c r="D5331"/>
  <c r="D5332"/>
  <c r="D5333"/>
  <c r="D5334"/>
  <c r="D5335"/>
  <c r="D5336"/>
  <c r="D5337"/>
  <c r="D5338"/>
  <c r="D5339"/>
  <c r="D5340"/>
  <c r="D5341"/>
  <c r="D5342"/>
  <c r="D5343"/>
  <c r="D5344"/>
  <c r="D5345"/>
  <c r="D5346"/>
  <c r="D5347"/>
  <c r="D5348"/>
  <c r="D5349"/>
  <c r="D5350"/>
  <c r="D5351"/>
  <c r="D5352"/>
  <c r="D5353"/>
  <c r="D5354"/>
  <c r="D5355"/>
  <c r="D5356"/>
  <c r="D5357"/>
  <c r="D5358"/>
  <c r="D5359"/>
  <c r="D5360"/>
  <c r="D5361"/>
  <c r="D5362"/>
  <c r="D5363"/>
  <c r="D5364"/>
  <c r="D5365"/>
  <c r="D5366"/>
  <c r="D5367"/>
  <c r="D5368"/>
  <c r="D5369"/>
  <c r="D5370"/>
  <c r="D5371"/>
  <c r="D5372"/>
  <c r="D5373"/>
  <c r="D5374"/>
  <c r="D5375"/>
  <c r="D5376"/>
  <c r="D5377"/>
  <c r="D5378"/>
  <c r="D5379"/>
  <c r="D5380"/>
  <c r="D5381"/>
  <c r="D5382"/>
  <c r="D5383"/>
  <c r="D5384"/>
  <c r="D5385"/>
  <c r="D5386"/>
  <c r="D5387"/>
  <c r="D5388"/>
  <c r="D5389"/>
  <c r="D5390"/>
  <c r="D5391"/>
  <c r="D5392"/>
  <c r="D5393"/>
  <c r="D5394"/>
  <c r="D5395"/>
  <c r="D5396"/>
  <c r="D5397"/>
  <c r="D5398"/>
  <c r="D5399"/>
  <c r="D5400"/>
  <c r="D5401"/>
  <c r="D5402"/>
  <c r="D5403"/>
  <c r="D5404"/>
  <c r="D5405"/>
  <c r="D5406"/>
  <c r="D5407"/>
  <c r="D5408"/>
  <c r="D5409"/>
  <c r="D5410"/>
  <c r="D5411"/>
  <c r="D5412"/>
  <c r="D5413"/>
  <c r="D5414"/>
  <c r="D5415"/>
  <c r="D5416"/>
  <c r="D5417"/>
  <c r="D5418"/>
  <c r="D5419"/>
  <c r="D5420"/>
  <c r="D5421"/>
  <c r="D5422"/>
  <c r="D5423"/>
  <c r="D5424"/>
  <c r="D5425"/>
  <c r="D5426"/>
  <c r="D5427"/>
  <c r="D5428"/>
  <c r="D5429"/>
  <c r="D5430"/>
  <c r="D5431"/>
  <c r="D5432"/>
  <c r="D5433"/>
  <c r="D5434"/>
  <c r="D5435"/>
  <c r="D5436"/>
  <c r="D5437"/>
  <c r="D5438"/>
  <c r="D5439"/>
  <c r="D5440"/>
  <c r="D5441"/>
  <c r="D5442"/>
  <c r="D5443"/>
  <c r="D5444"/>
  <c r="D5445"/>
  <c r="D5446"/>
  <c r="D5447"/>
  <c r="D5448"/>
  <c r="D5449"/>
  <c r="D5450"/>
  <c r="D5451"/>
  <c r="D5452"/>
  <c r="D5453"/>
  <c r="D5454"/>
  <c r="D5455"/>
  <c r="D5456"/>
  <c r="D5457"/>
  <c r="D5458"/>
  <c r="D5459"/>
  <c r="D5460"/>
  <c r="D5461"/>
  <c r="D5462"/>
  <c r="D5463"/>
  <c r="D5464"/>
  <c r="D5465"/>
  <c r="D5466"/>
  <c r="D5467"/>
  <c r="D5468"/>
  <c r="D5469"/>
  <c r="D5470"/>
  <c r="D5471"/>
  <c r="D5472"/>
  <c r="D5473"/>
  <c r="D5474"/>
  <c r="D5475"/>
  <c r="D5476"/>
  <c r="D5477"/>
  <c r="D5478"/>
  <c r="D5479"/>
  <c r="D5480"/>
  <c r="D5481"/>
  <c r="D5482"/>
  <c r="D5483"/>
  <c r="D5484"/>
  <c r="D5485"/>
  <c r="D5486"/>
  <c r="D5487"/>
  <c r="D5488"/>
  <c r="D5489"/>
  <c r="D5490"/>
  <c r="D5491"/>
  <c r="D5492"/>
  <c r="D5493"/>
  <c r="D5494"/>
  <c r="D5495"/>
  <c r="D5496"/>
  <c r="D5497"/>
  <c r="D5498"/>
  <c r="D5499"/>
  <c r="D5500"/>
  <c r="D5501"/>
  <c r="D5502"/>
  <c r="D5503"/>
  <c r="D5504"/>
  <c r="D5505"/>
  <c r="D5506"/>
  <c r="D5507"/>
  <c r="D5508"/>
  <c r="D5509"/>
  <c r="D5510"/>
  <c r="D5511"/>
  <c r="D5512"/>
  <c r="D5513"/>
  <c r="D5514"/>
  <c r="D5515"/>
  <c r="D5516"/>
  <c r="D5517"/>
  <c r="D5518"/>
  <c r="D5519"/>
  <c r="D5520"/>
  <c r="D5521"/>
  <c r="D5522"/>
  <c r="D5523"/>
  <c r="D5524"/>
  <c r="D5525"/>
  <c r="D5526"/>
  <c r="D5527"/>
  <c r="D5528"/>
  <c r="D5529"/>
  <c r="D5530"/>
  <c r="D5531"/>
  <c r="D5532"/>
  <c r="D5533"/>
  <c r="D5534"/>
  <c r="D5535"/>
  <c r="D5536"/>
  <c r="D5537"/>
  <c r="D5538"/>
  <c r="D5539"/>
  <c r="D5540"/>
  <c r="D5541"/>
  <c r="D5542"/>
  <c r="D5543"/>
  <c r="D5544"/>
  <c r="D5545"/>
  <c r="D5546"/>
  <c r="D5547"/>
  <c r="D5548"/>
  <c r="D5549"/>
  <c r="D5550"/>
  <c r="D5551"/>
  <c r="D5552"/>
  <c r="D5553"/>
  <c r="D5554"/>
  <c r="D5555"/>
  <c r="D5556"/>
  <c r="D5557"/>
  <c r="D5558"/>
  <c r="D5559"/>
  <c r="D5560"/>
  <c r="D5561"/>
  <c r="D5562"/>
  <c r="D5563"/>
  <c r="D5564"/>
  <c r="D5565"/>
  <c r="D5566"/>
  <c r="D5567"/>
  <c r="D5568"/>
  <c r="D5569"/>
  <c r="D5570"/>
  <c r="D5571"/>
  <c r="D5572"/>
  <c r="D5573"/>
  <c r="D5574"/>
  <c r="D5575"/>
  <c r="D5576"/>
  <c r="D5577"/>
  <c r="D5578"/>
  <c r="D5579"/>
  <c r="D5580"/>
  <c r="D5581"/>
  <c r="D5582"/>
  <c r="D5583"/>
  <c r="D5584"/>
  <c r="D5585"/>
  <c r="D5586"/>
  <c r="D5587"/>
  <c r="D5588"/>
  <c r="D5589"/>
  <c r="D5590"/>
  <c r="D5591"/>
  <c r="D5592"/>
  <c r="D5593"/>
  <c r="D5594"/>
  <c r="D5595"/>
  <c r="D5596"/>
  <c r="D5597"/>
  <c r="D5598"/>
  <c r="D5599"/>
  <c r="D5600"/>
  <c r="D5601"/>
  <c r="D5602"/>
  <c r="D5603"/>
  <c r="D5604"/>
  <c r="D5605"/>
  <c r="D5606"/>
  <c r="D5607"/>
  <c r="D5608"/>
  <c r="D5609"/>
  <c r="D5610"/>
  <c r="D5611"/>
  <c r="D5612"/>
  <c r="D5613"/>
  <c r="D5614"/>
  <c r="D5615"/>
  <c r="D5616"/>
  <c r="D5617"/>
  <c r="D5618"/>
  <c r="D5619"/>
  <c r="D5620"/>
  <c r="D5621"/>
  <c r="D5622"/>
  <c r="D5623"/>
  <c r="D5624"/>
  <c r="D5625"/>
  <c r="D5626"/>
  <c r="D5627"/>
  <c r="D5628"/>
  <c r="D5629"/>
  <c r="D5630"/>
  <c r="D5631"/>
  <c r="D5632"/>
  <c r="D5633"/>
  <c r="D5634"/>
  <c r="D5635"/>
  <c r="D5636"/>
  <c r="D5637"/>
  <c r="D5638"/>
  <c r="D5639"/>
  <c r="D5640"/>
  <c r="D5641"/>
  <c r="D5642"/>
  <c r="D5643"/>
  <c r="D5644"/>
  <c r="D5645"/>
  <c r="D5646"/>
  <c r="D5647"/>
  <c r="D5648"/>
  <c r="D5649"/>
  <c r="D5650"/>
  <c r="D5651"/>
  <c r="D5652"/>
  <c r="D5653"/>
  <c r="D5654"/>
  <c r="D5655"/>
  <c r="D5656"/>
  <c r="D5657"/>
  <c r="D5658"/>
  <c r="D5659"/>
  <c r="D5660"/>
  <c r="D5661"/>
  <c r="D5662"/>
  <c r="D5663"/>
  <c r="D5664"/>
  <c r="D5665"/>
  <c r="D5666"/>
  <c r="D5667"/>
  <c r="D5668"/>
  <c r="D5669"/>
  <c r="D5670"/>
  <c r="D5671"/>
  <c r="D5672"/>
  <c r="D5673"/>
  <c r="D5674"/>
  <c r="D5675"/>
  <c r="D5676"/>
  <c r="D5677"/>
  <c r="D5678"/>
  <c r="D5679"/>
  <c r="D5680"/>
  <c r="D5681"/>
  <c r="D5682"/>
  <c r="D5683"/>
  <c r="D5684"/>
  <c r="D5685"/>
  <c r="D5686"/>
  <c r="D5687"/>
  <c r="D5688"/>
  <c r="D5689"/>
  <c r="D5690"/>
  <c r="D5691"/>
  <c r="D5692"/>
  <c r="D5693"/>
  <c r="D5694"/>
  <c r="D5695"/>
  <c r="D5696"/>
  <c r="D5697"/>
  <c r="D5698"/>
  <c r="D5699"/>
  <c r="D5700"/>
  <c r="D5701"/>
  <c r="D5702"/>
  <c r="D5703"/>
  <c r="D5704"/>
  <c r="D5705"/>
  <c r="D5706"/>
  <c r="D5707"/>
  <c r="D5708"/>
  <c r="D5709"/>
  <c r="D5710"/>
  <c r="D5711"/>
  <c r="D5712"/>
  <c r="D5713"/>
  <c r="D5714"/>
  <c r="D5715"/>
  <c r="D5716"/>
  <c r="D5717"/>
  <c r="D5718"/>
  <c r="D5719"/>
  <c r="D5720"/>
  <c r="D5721"/>
  <c r="D5722"/>
  <c r="D5723"/>
  <c r="D5724"/>
  <c r="D5725"/>
  <c r="D5726"/>
  <c r="D5727"/>
  <c r="D5728"/>
  <c r="D5729"/>
  <c r="D5730"/>
  <c r="D5731"/>
  <c r="D5732"/>
  <c r="D5733"/>
  <c r="D5734"/>
  <c r="D5735"/>
  <c r="D5736"/>
  <c r="D5737"/>
  <c r="D5738"/>
  <c r="D5739"/>
  <c r="D5740"/>
  <c r="D5741"/>
  <c r="D5742"/>
  <c r="D5743"/>
  <c r="D5744"/>
  <c r="D5745"/>
  <c r="D5746"/>
  <c r="D5747"/>
  <c r="D5748"/>
  <c r="D5749"/>
  <c r="D5750"/>
  <c r="D5751"/>
  <c r="D5752"/>
  <c r="D5753"/>
  <c r="D5754"/>
  <c r="D5755"/>
  <c r="D5756"/>
  <c r="D5757"/>
  <c r="D5758"/>
  <c r="D5759"/>
  <c r="D5760"/>
  <c r="D5761"/>
  <c r="D5762"/>
  <c r="D5763"/>
  <c r="D5764"/>
  <c r="D5765"/>
  <c r="D5766"/>
  <c r="D5767"/>
  <c r="D5768"/>
  <c r="D5769"/>
  <c r="D5770"/>
  <c r="D5771"/>
  <c r="D5772"/>
  <c r="D5773"/>
  <c r="D5774"/>
  <c r="D5775"/>
  <c r="D5776"/>
  <c r="D5777"/>
  <c r="D5778"/>
  <c r="D5779"/>
  <c r="D5780"/>
  <c r="D5781"/>
  <c r="D5782"/>
  <c r="D5783"/>
  <c r="D5784"/>
  <c r="D5785"/>
  <c r="D5786"/>
  <c r="D5787"/>
  <c r="D5788"/>
  <c r="D5789"/>
  <c r="D5790"/>
  <c r="D5791"/>
  <c r="D5792"/>
  <c r="D5793"/>
  <c r="D5794"/>
  <c r="D5795"/>
  <c r="D5796"/>
  <c r="D5797"/>
  <c r="D5798"/>
  <c r="D5799"/>
  <c r="D5800"/>
  <c r="D5801"/>
  <c r="D5802"/>
  <c r="D5803"/>
  <c r="D5804"/>
  <c r="D5805"/>
  <c r="D5806"/>
  <c r="D5807"/>
  <c r="D5808"/>
  <c r="D5809"/>
  <c r="D5810"/>
  <c r="D5811"/>
  <c r="D5812"/>
  <c r="D5813"/>
  <c r="D5814"/>
  <c r="D5815"/>
  <c r="D5816"/>
  <c r="D5817"/>
  <c r="D5818"/>
  <c r="D5819"/>
  <c r="D5820"/>
  <c r="D5821"/>
  <c r="D5822"/>
  <c r="D5823"/>
  <c r="D5824"/>
  <c r="D5825"/>
  <c r="D5826"/>
  <c r="D5827"/>
  <c r="D5828"/>
  <c r="D5829"/>
  <c r="D5830"/>
  <c r="D5831"/>
  <c r="D5832"/>
  <c r="D5833"/>
  <c r="D5834"/>
  <c r="D5835"/>
  <c r="D5836"/>
  <c r="D5837"/>
  <c r="D5838"/>
  <c r="D5839"/>
  <c r="D5840"/>
  <c r="D5841"/>
  <c r="D5842"/>
  <c r="D5843"/>
  <c r="D5844"/>
  <c r="D5845"/>
  <c r="D5846"/>
  <c r="D5847"/>
  <c r="D5848"/>
  <c r="D5849"/>
  <c r="D5850"/>
  <c r="D5851"/>
  <c r="D5852"/>
  <c r="D5853"/>
  <c r="D5854"/>
  <c r="D5855"/>
  <c r="D5856"/>
  <c r="D5857"/>
  <c r="D5858"/>
  <c r="D5859"/>
  <c r="D5860"/>
  <c r="D5861"/>
  <c r="D5862"/>
  <c r="D5863"/>
  <c r="D5864"/>
  <c r="D5865"/>
  <c r="D5866"/>
  <c r="D5867"/>
  <c r="D5868"/>
  <c r="D5869"/>
  <c r="D5870"/>
  <c r="D5871"/>
  <c r="D5872"/>
  <c r="D5873"/>
  <c r="D5874"/>
  <c r="D5875"/>
  <c r="D5876"/>
  <c r="D5877"/>
  <c r="D5878"/>
  <c r="D5879"/>
  <c r="D5880"/>
  <c r="D5881"/>
  <c r="D5882"/>
  <c r="D5883"/>
  <c r="D5884"/>
  <c r="D5885"/>
  <c r="D5886"/>
  <c r="D5887"/>
  <c r="D5888"/>
  <c r="D5889"/>
  <c r="D5890"/>
  <c r="D5891"/>
  <c r="D5892"/>
  <c r="D5893"/>
  <c r="D5894"/>
  <c r="D5895"/>
  <c r="D5896"/>
  <c r="D5897"/>
  <c r="D5898"/>
  <c r="D5899"/>
  <c r="D5900"/>
  <c r="D5901"/>
  <c r="D5902"/>
  <c r="D5903"/>
  <c r="D5904"/>
  <c r="D5905"/>
  <c r="D5906"/>
  <c r="D5907"/>
  <c r="D5908"/>
  <c r="D5909"/>
  <c r="D5910"/>
  <c r="D5911"/>
  <c r="D5912"/>
  <c r="D5913"/>
  <c r="D5914"/>
  <c r="D5915"/>
  <c r="D5916"/>
  <c r="D5917"/>
  <c r="D5918"/>
  <c r="D5919"/>
  <c r="D5920"/>
  <c r="D5921"/>
  <c r="D5922"/>
  <c r="D5923"/>
  <c r="D5924"/>
  <c r="D5925"/>
  <c r="D5926"/>
  <c r="D5927"/>
  <c r="D5928"/>
  <c r="D5929"/>
  <c r="D5930"/>
  <c r="D5931"/>
  <c r="D5932"/>
  <c r="D5933"/>
  <c r="D5934"/>
  <c r="D5935"/>
  <c r="D5936"/>
  <c r="D5937"/>
  <c r="D5938"/>
  <c r="D5939"/>
  <c r="D5940"/>
  <c r="D5941"/>
  <c r="D5942"/>
  <c r="D5943"/>
  <c r="D5944"/>
  <c r="D5945"/>
  <c r="D5946"/>
  <c r="D5947"/>
  <c r="D5948"/>
  <c r="D5949"/>
  <c r="D5950"/>
  <c r="D5951"/>
  <c r="D5952"/>
  <c r="D5953"/>
  <c r="D5954"/>
  <c r="D5955"/>
  <c r="D5956"/>
  <c r="D5957"/>
  <c r="D5958"/>
  <c r="D5959"/>
  <c r="D5960"/>
  <c r="D5961"/>
  <c r="D5962"/>
  <c r="D5963"/>
  <c r="D5964"/>
  <c r="D5965"/>
  <c r="D5966"/>
  <c r="D5967"/>
  <c r="D5968"/>
  <c r="D5969"/>
  <c r="D5970"/>
  <c r="D5971"/>
  <c r="D5972"/>
  <c r="D5973"/>
  <c r="D5974"/>
  <c r="D5975"/>
  <c r="D5976"/>
  <c r="D5977"/>
  <c r="D5978"/>
  <c r="D5979"/>
  <c r="D5980"/>
  <c r="D5981"/>
  <c r="D5982"/>
  <c r="D5983"/>
  <c r="D5984"/>
  <c r="D5985"/>
  <c r="D5986"/>
  <c r="D5987"/>
  <c r="D5988"/>
  <c r="D5989"/>
  <c r="D5990"/>
  <c r="D5991"/>
  <c r="D5992"/>
  <c r="D5993"/>
  <c r="D5994"/>
  <c r="D5995"/>
  <c r="D5996"/>
  <c r="D5997"/>
  <c r="D5998"/>
  <c r="D5999"/>
  <c r="D6000"/>
  <c r="D6001"/>
  <c r="D6002"/>
  <c r="D6003"/>
  <c r="D6004"/>
  <c r="D6005"/>
  <c r="D6006"/>
  <c r="D6007"/>
  <c r="D6008"/>
  <c r="D6009"/>
  <c r="D6010"/>
  <c r="D6011"/>
  <c r="D6012"/>
  <c r="D6013"/>
  <c r="D6014"/>
  <c r="D6015"/>
  <c r="D6016"/>
  <c r="D6017"/>
  <c r="D6018"/>
  <c r="D6019"/>
  <c r="D6020"/>
  <c r="D6021"/>
  <c r="D6022"/>
  <c r="D6023"/>
  <c r="D6024"/>
  <c r="D6025"/>
  <c r="D6026"/>
  <c r="D6027"/>
  <c r="D6028"/>
  <c r="D6029"/>
  <c r="D6030"/>
  <c r="D6031"/>
  <c r="D6032"/>
  <c r="D6033"/>
  <c r="D6034"/>
  <c r="D6035"/>
  <c r="D6036"/>
  <c r="D6037"/>
  <c r="D6038"/>
  <c r="D6039"/>
  <c r="D6040"/>
  <c r="D6041"/>
  <c r="D6042"/>
  <c r="D6043"/>
  <c r="D6044"/>
  <c r="D6045"/>
  <c r="D6046"/>
  <c r="D6047"/>
  <c r="D6048"/>
  <c r="D6049"/>
  <c r="D6050"/>
  <c r="D6051"/>
  <c r="D6052"/>
  <c r="D6053"/>
  <c r="D6054"/>
  <c r="D6055"/>
  <c r="D6056"/>
  <c r="D6057"/>
  <c r="D6058"/>
  <c r="D6059"/>
  <c r="D6060"/>
  <c r="D6061"/>
  <c r="D6062"/>
  <c r="D6063"/>
  <c r="D6064"/>
  <c r="D6065"/>
  <c r="D6066"/>
  <c r="D6067"/>
  <c r="D6068"/>
  <c r="D6069"/>
  <c r="D6070"/>
  <c r="D6071"/>
  <c r="D6072"/>
  <c r="D6073"/>
  <c r="D6074"/>
  <c r="D6075"/>
  <c r="D6076"/>
  <c r="D6077"/>
  <c r="D6078"/>
  <c r="D6079"/>
  <c r="D6080"/>
  <c r="D6081"/>
  <c r="D6082"/>
  <c r="D6083"/>
  <c r="D6084"/>
  <c r="D6085"/>
  <c r="D6086"/>
  <c r="D6087"/>
  <c r="D6088"/>
  <c r="D6089"/>
  <c r="D6090"/>
  <c r="D6091"/>
  <c r="D6092"/>
  <c r="D6093"/>
  <c r="D6094"/>
  <c r="D6095"/>
  <c r="D6096"/>
  <c r="D6097"/>
  <c r="D6098"/>
  <c r="D6099"/>
  <c r="D6100"/>
  <c r="D6101"/>
  <c r="D6102"/>
  <c r="D6103"/>
  <c r="D6104"/>
  <c r="D6105"/>
  <c r="D6106"/>
  <c r="D6107"/>
  <c r="D6108"/>
  <c r="D6109"/>
  <c r="D6110"/>
  <c r="D6111"/>
  <c r="D6112"/>
  <c r="D6113"/>
  <c r="D6114"/>
  <c r="D6115"/>
  <c r="D6116"/>
  <c r="D6117"/>
  <c r="D6118"/>
  <c r="D6119"/>
  <c r="D6120"/>
  <c r="D6121"/>
  <c r="D6122"/>
  <c r="D6123"/>
  <c r="D6124"/>
  <c r="D6125"/>
  <c r="D6126"/>
  <c r="D6127"/>
  <c r="D6128"/>
  <c r="D6129"/>
  <c r="D6130"/>
  <c r="D6131"/>
  <c r="D6132"/>
  <c r="D6133"/>
  <c r="D6134"/>
  <c r="D6135"/>
  <c r="D6136"/>
  <c r="D6137"/>
  <c r="D6138"/>
  <c r="D6139"/>
  <c r="D6140"/>
  <c r="D6141"/>
  <c r="D6142"/>
  <c r="D6143"/>
  <c r="D6144"/>
  <c r="D6145"/>
  <c r="D6146"/>
  <c r="D6147"/>
  <c r="D6148"/>
  <c r="D6149"/>
  <c r="D6150"/>
  <c r="D6151"/>
  <c r="D6152"/>
  <c r="D6153"/>
  <c r="D6154"/>
  <c r="D6155"/>
  <c r="D6156"/>
  <c r="D6157"/>
  <c r="D6158"/>
  <c r="D6159"/>
  <c r="D6160"/>
  <c r="D6161"/>
  <c r="D6162"/>
  <c r="D6163"/>
  <c r="D6164"/>
  <c r="D6165"/>
  <c r="D6166"/>
  <c r="D6167"/>
  <c r="D6168"/>
  <c r="D6169"/>
  <c r="D6170"/>
  <c r="D6171"/>
  <c r="D6172"/>
  <c r="D6173"/>
  <c r="D6174"/>
  <c r="D6175"/>
  <c r="D6176"/>
  <c r="D6177"/>
  <c r="D6178"/>
  <c r="D6179"/>
  <c r="D6180"/>
  <c r="D6181"/>
  <c r="D6182"/>
  <c r="D6183"/>
  <c r="D6184"/>
  <c r="D6185"/>
  <c r="D6186"/>
  <c r="D6187"/>
  <c r="D6188"/>
  <c r="D6189"/>
  <c r="D6190"/>
  <c r="D6191"/>
  <c r="D6192"/>
  <c r="D6193"/>
  <c r="D6194"/>
  <c r="D6195"/>
  <c r="D6196"/>
  <c r="D6197"/>
  <c r="D6198"/>
  <c r="D6199"/>
  <c r="D6200"/>
  <c r="D6201"/>
  <c r="D6202"/>
  <c r="D6203"/>
  <c r="D6204"/>
  <c r="D6205"/>
  <c r="D6206"/>
  <c r="D6207"/>
  <c r="D6208"/>
  <c r="D6209"/>
  <c r="D6210"/>
  <c r="D6211"/>
  <c r="D6212"/>
  <c r="D6213"/>
  <c r="D6214"/>
  <c r="D6215"/>
  <c r="D6216"/>
  <c r="D6217"/>
  <c r="D6218"/>
  <c r="D6219"/>
  <c r="D6220"/>
  <c r="D6221"/>
  <c r="D6222"/>
  <c r="D6223"/>
  <c r="D6224"/>
  <c r="D6225"/>
  <c r="D6226"/>
  <c r="D6227"/>
  <c r="D6228"/>
  <c r="D6229"/>
  <c r="D6230"/>
  <c r="D6231"/>
  <c r="D6232"/>
  <c r="D6233"/>
  <c r="D6234"/>
  <c r="D6235"/>
  <c r="D6236"/>
  <c r="D6237"/>
  <c r="D6238"/>
  <c r="D6239"/>
  <c r="D6240"/>
  <c r="D6241"/>
  <c r="D6242"/>
  <c r="D6243"/>
  <c r="D6244"/>
  <c r="D6245"/>
  <c r="D6246"/>
  <c r="D6247"/>
  <c r="D6248"/>
  <c r="D6249"/>
  <c r="D6250"/>
  <c r="D6251"/>
  <c r="D6252"/>
  <c r="D6253"/>
  <c r="D6254"/>
  <c r="D6255"/>
  <c r="D6256"/>
  <c r="D6257"/>
  <c r="D6258"/>
  <c r="D6259"/>
  <c r="D6260"/>
  <c r="D6261"/>
  <c r="D6262"/>
  <c r="D6263"/>
  <c r="D6264"/>
  <c r="D6265"/>
  <c r="D6266"/>
  <c r="D6267"/>
  <c r="D6268"/>
  <c r="D6269"/>
  <c r="D6270"/>
  <c r="D6271"/>
  <c r="D6272"/>
  <c r="D6273"/>
  <c r="D6274"/>
  <c r="D6275"/>
  <c r="D6276"/>
  <c r="D6277"/>
  <c r="D6278"/>
  <c r="D6279"/>
  <c r="D6280"/>
  <c r="D6281"/>
  <c r="D6282"/>
  <c r="D6283"/>
  <c r="D6284"/>
  <c r="D6285"/>
  <c r="D6286"/>
  <c r="D6287"/>
  <c r="D6288"/>
  <c r="D6289"/>
  <c r="D6290"/>
  <c r="D6291"/>
  <c r="D6292"/>
  <c r="D6293"/>
  <c r="D6294"/>
  <c r="D6295"/>
  <c r="D6296"/>
  <c r="D6297"/>
  <c r="D6298"/>
  <c r="D6299"/>
  <c r="D6300"/>
  <c r="D6301"/>
  <c r="D6302"/>
  <c r="D6303"/>
  <c r="D6304"/>
  <c r="D6305"/>
  <c r="D6306"/>
  <c r="D6307"/>
  <c r="D6308"/>
  <c r="D6309"/>
  <c r="D6310"/>
  <c r="D6311"/>
  <c r="D6312"/>
  <c r="D6313"/>
  <c r="D6314"/>
  <c r="D6315"/>
  <c r="D6316"/>
  <c r="D6317"/>
  <c r="D6318"/>
  <c r="D6319"/>
  <c r="D6320"/>
  <c r="D6321"/>
  <c r="D6322"/>
  <c r="D6323"/>
  <c r="D6324"/>
  <c r="D6325"/>
  <c r="D6326"/>
  <c r="D6327"/>
  <c r="D6328"/>
  <c r="D6329"/>
  <c r="D6330"/>
  <c r="D6331"/>
  <c r="D6332"/>
  <c r="D6333"/>
  <c r="D6334"/>
  <c r="D6335"/>
  <c r="D6336"/>
  <c r="D6337"/>
  <c r="D6338"/>
  <c r="D6339"/>
  <c r="D6340"/>
  <c r="D6341"/>
  <c r="D6342"/>
  <c r="D6343"/>
  <c r="D6344"/>
  <c r="D6345"/>
  <c r="D6346"/>
  <c r="D6347"/>
  <c r="D6348"/>
  <c r="D6349"/>
  <c r="D6350"/>
  <c r="D6351"/>
  <c r="D6352"/>
  <c r="D6353"/>
  <c r="D6354"/>
  <c r="D6355"/>
  <c r="D6356"/>
  <c r="D6357"/>
  <c r="D6358"/>
  <c r="D6359"/>
  <c r="D6360"/>
  <c r="D6361"/>
  <c r="D6362"/>
  <c r="D6363"/>
  <c r="D6364"/>
  <c r="D6365"/>
  <c r="D6366"/>
  <c r="D6367"/>
  <c r="D6368"/>
  <c r="D6369"/>
  <c r="D6370"/>
  <c r="D6371"/>
  <c r="D6372"/>
  <c r="D6373"/>
  <c r="D6374"/>
  <c r="D6375"/>
  <c r="D6376"/>
  <c r="D6377"/>
  <c r="D6378"/>
  <c r="D6379"/>
  <c r="D6380"/>
  <c r="D6381"/>
  <c r="D6382"/>
  <c r="D6383"/>
  <c r="D6384"/>
  <c r="D6385"/>
  <c r="D6386"/>
  <c r="D6387"/>
  <c r="D6388"/>
  <c r="D6389"/>
  <c r="D6390"/>
  <c r="D6391"/>
  <c r="D6392"/>
  <c r="D6393"/>
  <c r="D6394"/>
  <c r="D6395"/>
  <c r="D6396"/>
  <c r="D6397"/>
  <c r="D6398"/>
  <c r="D6399"/>
  <c r="D6400"/>
  <c r="D6401"/>
  <c r="D6402"/>
  <c r="D6403"/>
  <c r="D6404"/>
  <c r="D6405"/>
  <c r="D6406"/>
  <c r="D6407"/>
  <c r="D6408"/>
  <c r="D6409"/>
  <c r="D6410"/>
  <c r="D6411"/>
  <c r="D6412"/>
  <c r="D6413"/>
  <c r="D6414"/>
  <c r="D6415"/>
  <c r="D6416"/>
  <c r="D6417"/>
  <c r="D6418"/>
  <c r="D6419"/>
  <c r="D6420"/>
  <c r="D6421"/>
  <c r="D6422"/>
  <c r="D6423"/>
  <c r="D6424"/>
  <c r="D6425"/>
  <c r="D6426"/>
  <c r="D6427"/>
  <c r="D6428"/>
  <c r="D6429"/>
  <c r="D6430"/>
  <c r="D6431"/>
  <c r="D6432"/>
  <c r="D6433"/>
  <c r="D6434"/>
  <c r="D6435"/>
  <c r="D6436"/>
  <c r="D6437"/>
  <c r="D6438"/>
  <c r="D6439"/>
  <c r="D6440"/>
  <c r="D6441"/>
  <c r="D6442"/>
  <c r="D6443"/>
  <c r="D6444"/>
  <c r="D6445"/>
  <c r="D6446"/>
  <c r="D6447"/>
  <c r="D6448"/>
  <c r="D6449"/>
  <c r="D6450"/>
  <c r="D6451"/>
  <c r="D6452"/>
  <c r="D6453"/>
  <c r="D6454"/>
  <c r="D6455"/>
  <c r="D6456"/>
  <c r="D6457"/>
  <c r="D6458"/>
  <c r="D6459"/>
  <c r="D6460"/>
  <c r="D6461"/>
  <c r="D6462"/>
  <c r="D6463"/>
  <c r="D6464"/>
  <c r="D6465"/>
  <c r="D6466"/>
  <c r="D6467"/>
  <c r="D6468"/>
  <c r="D6469"/>
  <c r="D6470"/>
  <c r="D6471"/>
  <c r="D6472"/>
  <c r="D6473"/>
  <c r="D6474"/>
  <c r="D6475"/>
  <c r="D6476"/>
  <c r="D6477"/>
  <c r="D6478"/>
  <c r="D6479"/>
  <c r="D6480"/>
  <c r="D6481"/>
  <c r="D6482"/>
  <c r="D6483"/>
  <c r="D6484"/>
  <c r="D6485"/>
  <c r="D6486"/>
  <c r="D6487"/>
  <c r="D6488"/>
  <c r="D6489"/>
  <c r="D6490"/>
  <c r="D6491"/>
  <c r="D6492"/>
  <c r="D6493"/>
  <c r="D6494"/>
  <c r="D6495"/>
  <c r="D6496"/>
  <c r="D6497"/>
  <c r="D6498"/>
  <c r="D6499"/>
  <c r="D6500"/>
  <c r="D6501"/>
  <c r="D6502"/>
  <c r="D6503"/>
  <c r="D6504"/>
  <c r="D6505"/>
  <c r="D6506"/>
  <c r="D6507"/>
  <c r="D6508"/>
  <c r="D6509"/>
  <c r="D6510"/>
  <c r="D6511"/>
  <c r="D6512"/>
  <c r="D6513"/>
  <c r="D6514"/>
  <c r="D6515"/>
  <c r="D6516"/>
  <c r="D6517"/>
  <c r="D6518"/>
  <c r="D6519"/>
  <c r="D6520"/>
  <c r="D6521"/>
  <c r="D6522"/>
  <c r="D6523"/>
  <c r="D6524"/>
  <c r="D6525"/>
  <c r="D6526"/>
  <c r="D6527"/>
  <c r="D6528"/>
  <c r="D6529"/>
  <c r="D6530"/>
  <c r="D6531"/>
  <c r="D6532"/>
  <c r="D6533"/>
  <c r="D6534"/>
  <c r="D6535"/>
  <c r="D6536"/>
  <c r="D6537"/>
  <c r="D6538"/>
  <c r="D6539"/>
  <c r="D6540"/>
  <c r="D6541"/>
  <c r="D6542"/>
  <c r="D6543"/>
  <c r="D6544"/>
  <c r="D6545"/>
  <c r="D6546"/>
  <c r="D6547"/>
  <c r="D6548"/>
  <c r="D6549"/>
  <c r="D6550"/>
  <c r="D6551"/>
  <c r="D6552"/>
  <c r="D6553"/>
  <c r="D6554"/>
  <c r="D6555"/>
  <c r="D6556"/>
  <c r="D6557"/>
  <c r="D6558"/>
  <c r="D6559"/>
  <c r="D6560"/>
  <c r="D6561"/>
  <c r="D6562"/>
  <c r="D6563"/>
  <c r="D6564"/>
  <c r="D6565"/>
  <c r="D6566"/>
  <c r="D6567"/>
  <c r="D6568"/>
  <c r="D6569"/>
  <c r="D6570"/>
  <c r="D6571"/>
  <c r="D6572"/>
  <c r="D6573"/>
  <c r="D6574"/>
  <c r="D6575"/>
  <c r="D6576"/>
  <c r="D6577"/>
  <c r="D6578"/>
  <c r="D6579"/>
  <c r="D6580"/>
  <c r="D6581"/>
  <c r="D6582"/>
  <c r="D6583"/>
  <c r="D6584"/>
  <c r="D6585"/>
  <c r="D6586"/>
  <c r="D6587"/>
  <c r="D6588"/>
  <c r="D6589"/>
  <c r="D6590"/>
  <c r="D6591"/>
  <c r="D6592"/>
  <c r="D6593"/>
  <c r="D6594"/>
  <c r="D6595"/>
  <c r="D6596"/>
  <c r="D6597"/>
  <c r="D6598"/>
  <c r="D6599"/>
  <c r="D6600"/>
  <c r="D6601"/>
  <c r="D6602"/>
  <c r="D6603"/>
  <c r="D6604"/>
  <c r="D6605"/>
  <c r="D6606"/>
  <c r="D6607"/>
  <c r="D6608"/>
  <c r="D6609"/>
  <c r="D6610"/>
  <c r="D6611"/>
  <c r="D6612"/>
  <c r="D6613"/>
  <c r="D6614"/>
  <c r="D6615"/>
  <c r="D6616"/>
  <c r="D6617"/>
  <c r="D6618"/>
  <c r="D6619"/>
  <c r="D6620"/>
  <c r="D6621"/>
  <c r="D6622"/>
  <c r="D6623"/>
  <c r="D6624"/>
  <c r="D6625"/>
  <c r="D6626"/>
  <c r="D6627"/>
  <c r="D6628"/>
  <c r="D6629"/>
  <c r="D6630"/>
  <c r="D6631"/>
  <c r="D6632"/>
  <c r="D6633"/>
  <c r="D6634"/>
  <c r="D6635"/>
  <c r="D6636"/>
  <c r="D6637"/>
  <c r="D6638"/>
  <c r="D6639"/>
  <c r="D6640"/>
  <c r="D6641"/>
  <c r="D6642"/>
  <c r="D6643"/>
  <c r="D6644"/>
  <c r="D6645"/>
  <c r="D6646"/>
  <c r="D6647"/>
  <c r="D6648"/>
  <c r="D6649"/>
  <c r="D6650"/>
  <c r="D6651"/>
  <c r="D6652"/>
  <c r="D6653"/>
  <c r="D6654"/>
  <c r="D6655"/>
  <c r="D6656"/>
  <c r="D6657"/>
  <c r="D6658"/>
  <c r="D6659"/>
  <c r="D6660"/>
  <c r="D6661"/>
  <c r="D6662"/>
  <c r="D6663"/>
  <c r="D6664"/>
  <c r="D6665"/>
  <c r="D6666"/>
  <c r="D6667"/>
  <c r="D6668"/>
  <c r="D6669"/>
  <c r="D6670"/>
  <c r="D6671"/>
  <c r="D6672"/>
  <c r="D6673"/>
  <c r="D6674"/>
  <c r="D6675"/>
  <c r="D6676"/>
  <c r="D6677"/>
  <c r="D6678"/>
  <c r="D6679"/>
  <c r="D6680"/>
  <c r="D6681"/>
  <c r="D6682"/>
  <c r="D6683"/>
  <c r="D6684"/>
  <c r="D6685"/>
  <c r="D6686"/>
  <c r="D6687"/>
  <c r="D6688"/>
  <c r="D6689"/>
  <c r="D6690"/>
  <c r="D6691"/>
  <c r="D6692"/>
  <c r="D6693"/>
  <c r="D6694"/>
  <c r="D6695"/>
  <c r="D6696"/>
  <c r="D6697"/>
  <c r="D6698"/>
  <c r="D6699"/>
  <c r="D6700"/>
  <c r="D6701"/>
  <c r="D6702"/>
  <c r="D6703"/>
  <c r="D6704"/>
  <c r="D6705"/>
  <c r="D6706"/>
  <c r="D6707"/>
  <c r="D6708"/>
  <c r="D6709"/>
  <c r="D6710"/>
  <c r="D6711"/>
  <c r="D6712"/>
  <c r="D6713"/>
  <c r="D6714"/>
  <c r="D6715"/>
  <c r="D6716"/>
  <c r="D6717"/>
  <c r="D6718"/>
  <c r="D6719"/>
  <c r="D6720"/>
  <c r="D6721"/>
  <c r="D6722"/>
  <c r="D6723"/>
  <c r="D6724"/>
  <c r="D6725"/>
  <c r="D6726"/>
  <c r="D6727"/>
  <c r="D6728"/>
  <c r="D6729"/>
  <c r="D6730"/>
  <c r="D6731"/>
  <c r="D6732"/>
  <c r="D6733"/>
  <c r="D6734"/>
  <c r="D6735"/>
  <c r="D6736"/>
  <c r="D6737"/>
  <c r="D6738"/>
  <c r="D6739"/>
  <c r="D6740"/>
  <c r="D6741"/>
  <c r="D6742"/>
  <c r="D6743"/>
  <c r="D6744"/>
  <c r="D6745"/>
  <c r="D6746"/>
  <c r="D6747"/>
  <c r="D6748"/>
  <c r="D6749"/>
  <c r="D6750"/>
  <c r="D6751"/>
  <c r="D6752"/>
  <c r="D6753"/>
  <c r="D6754"/>
  <c r="D6755"/>
  <c r="D6756"/>
  <c r="D6757"/>
  <c r="D6758"/>
  <c r="D6759"/>
  <c r="D6760"/>
  <c r="D6761"/>
  <c r="D6762"/>
  <c r="D6763"/>
  <c r="D6764"/>
  <c r="D6765"/>
  <c r="D6766"/>
  <c r="D6767"/>
  <c r="D6768"/>
  <c r="D6769"/>
  <c r="D6770"/>
  <c r="D6771"/>
  <c r="D6772"/>
  <c r="D6773"/>
  <c r="D6774"/>
  <c r="D6775"/>
  <c r="D6776"/>
  <c r="D6777"/>
  <c r="D6778"/>
  <c r="D6779"/>
  <c r="D6780"/>
  <c r="D6781"/>
  <c r="D6782"/>
  <c r="D6783"/>
  <c r="D6784"/>
  <c r="D6785"/>
  <c r="D6786"/>
  <c r="D6787"/>
  <c r="D6788"/>
  <c r="D6789"/>
  <c r="D6790"/>
  <c r="D6791"/>
  <c r="D6792"/>
  <c r="D6793"/>
  <c r="D6794"/>
  <c r="D6795"/>
  <c r="D6796"/>
  <c r="D6797"/>
  <c r="D6798"/>
  <c r="D6799"/>
  <c r="D6800"/>
  <c r="D6801"/>
  <c r="D6802"/>
  <c r="D6803"/>
  <c r="D6804"/>
  <c r="D6805"/>
  <c r="D6806"/>
  <c r="D6807"/>
  <c r="D6808"/>
  <c r="D6809"/>
  <c r="D6810"/>
  <c r="D6811"/>
  <c r="D6812"/>
  <c r="D6813"/>
  <c r="D6814"/>
  <c r="D6815"/>
  <c r="D6816"/>
  <c r="D6817"/>
  <c r="D6818"/>
  <c r="D6819"/>
  <c r="D6820"/>
  <c r="D6821"/>
  <c r="D6822"/>
  <c r="D6823"/>
  <c r="D6824"/>
  <c r="D6825"/>
  <c r="D6826"/>
  <c r="D6827"/>
  <c r="D6828"/>
  <c r="D6829"/>
  <c r="D6830"/>
  <c r="D6831"/>
  <c r="D6832"/>
  <c r="D6833"/>
  <c r="D6834"/>
  <c r="D6835"/>
  <c r="D6836"/>
  <c r="D6837"/>
  <c r="D6838"/>
  <c r="D6839"/>
  <c r="D6840"/>
  <c r="D6841"/>
  <c r="D6842"/>
  <c r="D6843"/>
  <c r="D6844"/>
  <c r="D6845"/>
  <c r="D6846"/>
  <c r="D6847"/>
  <c r="D6848"/>
  <c r="D6849"/>
  <c r="D6850"/>
  <c r="D6851"/>
  <c r="D6852"/>
  <c r="D6853"/>
  <c r="D6854"/>
  <c r="D6855"/>
  <c r="D6856"/>
  <c r="D6857"/>
  <c r="D6858"/>
  <c r="D6859"/>
  <c r="D6860"/>
  <c r="D6861"/>
  <c r="D6862"/>
  <c r="D6863"/>
  <c r="D6864"/>
  <c r="D6865"/>
  <c r="D6866"/>
  <c r="D6867"/>
  <c r="D6868"/>
  <c r="D6869"/>
  <c r="D6870"/>
  <c r="D6871"/>
  <c r="D6872"/>
  <c r="D6873"/>
  <c r="D6874"/>
  <c r="D6875"/>
  <c r="D6876"/>
  <c r="D6877"/>
  <c r="D6878"/>
  <c r="D6879"/>
  <c r="D6880"/>
  <c r="D6881"/>
  <c r="D6882"/>
  <c r="D6883"/>
  <c r="D6884"/>
  <c r="D6885"/>
  <c r="D6886"/>
  <c r="D6887"/>
  <c r="D6888"/>
  <c r="D6889"/>
  <c r="D6890"/>
  <c r="D6891"/>
  <c r="D6892"/>
  <c r="D6893"/>
  <c r="D6894"/>
  <c r="D6895"/>
  <c r="D6896"/>
  <c r="D6897"/>
  <c r="D6898"/>
  <c r="D6899"/>
  <c r="D6900"/>
  <c r="D6901"/>
  <c r="D6902"/>
  <c r="D6903"/>
  <c r="D6904"/>
  <c r="D6905"/>
  <c r="D6906"/>
  <c r="D6907"/>
  <c r="D6908"/>
  <c r="D6909"/>
  <c r="D6910"/>
  <c r="D6911"/>
  <c r="D6912"/>
  <c r="D6913"/>
  <c r="D6914"/>
  <c r="D6915"/>
  <c r="D6916"/>
  <c r="D6917"/>
  <c r="D6918"/>
  <c r="D6919"/>
  <c r="D6920"/>
  <c r="D6921"/>
  <c r="D6922"/>
  <c r="D6923"/>
  <c r="D6924"/>
  <c r="D6925"/>
  <c r="D6926"/>
  <c r="D6927"/>
  <c r="D6928"/>
  <c r="D6929"/>
  <c r="D6930"/>
  <c r="D6931"/>
  <c r="D6932"/>
  <c r="D6933"/>
  <c r="D6934"/>
  <c r="D6935"/>
  <c r="D6936"/>
  <c r="D6937"/>
  <c r="D6938"/>
  <c r="D6939"/>
  <c r="D6940"/>
  <c r="D6941"/>
  <c r="D6942"/>
  <c r="D6943"/>
  <c r="D6944"/>
  <c r="D6945"/>
  <c r="D6946"/>
  <c r="D6947"/>
  <c r="D6948"/>
  <c r="D6949"/>
  <c r="D6950"/>
  <c r="D6951"/>
  <c r="D6952"/>
  <c r="D6953"/>
  <c r="D6954"/>
  <c r="D6955"/>
  <c r="D6956"/>
  <c r="D6957"/>
  <c r="D6958"/>
  <c r="D6959"/>
  <c r="D6960"/>
  <c r="D6961"/>
  <c r="D6962"/>
  <c r="D6963"/>
  <c r="D6964"/>
  <c r="D6965"/>
  <c r="D6966"/>
  <c r="D6967"/>
  <c r="D6968"/>
  <c r="D6969"/>
  <c r="D6970"/>
  <c r="D6971"/>
  <c r="D6972"/>
  <c r="D6973"/>
  <c r="D6974"/>
  <c r="D6975"/>
  <c r="D6976"/>
  <c r="D6977"/>
  <c r="D6978"/>
  <c r="D6979"/>
  <c r="D6980"/>
  <c r="D6981"/>
  <c r="D6982"/>
  <c r="D6983"/>
  <c r="D6984"/>
  <c r="D6985"/>
  <c r="D6986"/>
  <c r="D6987"/>
  <c r="D6988"/>
  <c r="D6989"/>
  <c r="D6990"/>
  <c r="D6991"/>
  <c r="D6992"/>
  <c r="D6993"/>
  <c r="D6994"/>
  <c r="D6995"/>
  <c r="D6996"/>
  <c r="D6997"/>
  <c r="D6998"/>
  <c r="D6999"/>
  <c r="D7000"/>
  <c r="D7001"/>
  <c r="D7002"/>
  <c r="D7003"/>
  <c r="D7004"/>
  <c r="D7005"/>
  <c r="D7006"/>
  <c r="D7007"/>
  <c r="D7008"/>
  <c r="D7009"/>
  <c r="D7010"/>
  <c r="D7011"/>
  <c r="D7012"/>
  <c r="D7013"/>
  <c r="D7014"/>
  <c r="D7015"/>
  <c r="D7016"/>
  <c r="D7017"/>
  <c r="D7018"/>
  <c r="D7019"/>
  <c r="D7020"/>
  <c r="D7021"/>
  <c r="D7022"/>
  <c r="D7023"/>
  <c r="D7024"/>
  <c r="D7025"/>
  <c r="D7026"/>
  <c r="D7027"/>
  <c r="D7028"/>
  <c r="D7029"/>
  <c r="D7030"/>
  <c r="D7031"/>
  <c r="D7032"/>
  <c r="D7033"/>
  <c r="D7034"/>
  <c r="D7035"/>
  <c r="D7036"/>
  <c r="D7037"/>
  <c r="D7038"/>
  <c r="D7039"/>
  <c r="D7040"/>
  <c r="D7041"/>
  <c r="D7042"/>
  <c r="D7043"/>
  <c r="D7044"/>
  <c r="D7045"/>
  <c r="D7046"/>
  <c r="D7047"/>
  <c r="D7048"/>
  <c r="D7049"/>
  <c r="D7050"/>
  <c r="D7051"/>
  <c r="D7052"/>
  <c r="D7053"/>
  <c r="D7054"/>
  <c r="D7055"/>
  <c r="D7056"/>
  <c r="D7057"/>
  <c r="D7058"/>
  <c r="D7059"/>
  <c r="D7060"/>
  <c r="D7061"/>
  <c r="D7062"/>
  <c r="D7063"/>
  <c r="D7064"/>
  <c r="D7065"/>
  <c r="D7066"/>
  <c r="D7067"/>
  <c r="D7068"/>
  <c r="D7069"/>
  <c r="D7070"/>
  <c r="D7071"/>
  <c r="D7072"/>
  <c r="D7073"/>
  <c r="D7074"/>
  <c r="D7075"/>
  <c r="D7076"/>
  <c r="D7077"/>
  <c r="D7078"/>
  <c r="D7079"/>
  <c r="D7080"/>
  <c r="D7081"/>
  <c r="D7082"/>
  <c r="D7083"/>
  <c r="D7084"/>
  <c r="D7085"/>
  <c r="D7086"/>
  <c r="D7087"/>
  <c r="D7088"/>
  <c r="D7089"/>
  <c r="D7090"/>
  <c r="D7091"/>
  <c r="D7092"/>
  <c r="D7093"/>
  <c r="D7094"/>
  <c r="D7095"/>
  <c r="D7096"/>
  <c r="D7097"/>
  <c r="D7098"/>
  <c r="D7099"/>
  <c r="D7100"/>
  <c r="D7101"/>
  <c r="D7102"/>
  <c r="D7103"/>
  <c r="D7104"/>
  <c r="D7105"/>
  <c r="D7106"/>
  <c r="D7107"/>
  <c r="D7108"/>
  <c r="D7109"/>
  <c r="D7110"/>
  <c r="D7111"/>
  <c r="D7112"/>
  <c r="D7113"/>
  <c r="D7114"/>
  <c r="D7115"/>
  <c r="D7116"/>
  <c r="D7117"/>
  <c r="D7118"/>
  <c r="D7119"/>
  <c r="D7120"/>
  <c r="D7121"/>
  <c r="D7122"/>
  <c r="D7123"/>
  <c r="D7124"/>
  <c r="D7125"/>
  <c r="D7126"/>
  <c r="D7127"/>
  <c r="D7128"/>
  <c r="D7129"/>
  <c r="D7130"/>
  <c r="D7131"/>
  <c r="D7132"/>
  <c r="D7133"/>
  <c r="D7134"/>
  <c r="D7135"/>
  <c r="D7136"/>
  <c r="D7137"/>
  <c r="D7138"/>
  <c r="D7139"/>
  <c r="D7140"/>
  <c r="D7141"/>
  <c r="D7142"/>
  <c r="D7143"/>
  <c r="D7144"/>
  <c r="D7145"/>
  <c r="D7146"/>
  <c r="D7147"/>
  <c r="D7148"/>
  <c r="D7149"/>
  <c r="D7150"/>
  <c r="D7151"/>
  <c r="D7152"/>
  <c r="D7153"/>
  <c r="D7154"/>
  <c r="D7155"/>
  <c r="D7156"/>
  <c r="D7157"/>
  <c r="D7158"/>
  <c r="D7159"/>
  <c r="D7160"/>
  <c r="D7161"/>
  <c r="D7162"/>
  <c r="D7163"/>
  <c r="D7164"/>
  <c r="D7165"/>
  <c r="D7166"/>
  <c r="D7167"/>
  <c r="D7168"/>
  <c r="D7169"/>
  <c r="D7170"/>
  <c r="D7171"/>
  <c r="D7172"/>
  <c r="D7173"/>
  <c r="D7174"/>
  <c r="D7175"/>
  <c r="D7176"/>
  <c r="D7177"/>
  <c r="D7178"/>
  <c r="D7179"/>
  <c r="D7180"/>
  <c r="D7181"/>
  <c r="D7182"/>
  <c r="D7183"/>
  <c r="D7184"/>
  <c r="D7185"/>
  <c r="D7186"/>
  <c r="D7187"/>
  <c r="D7188"/>
  <c r="D7189"/>
  <c r="D7190"/>
  <c r="D7191"/>
  <c r="D7192"/>
  <c r="D7193"/>
  <c r="D7194"/>
  <c r="D7195"/>
  <c r="D7196"/>
  <c r="D7197"/>
  <c r="D7198"/>
  <c r="D7199"/>
  <c r="D7200"/>
  <c r="D7201"/>
  <c r="D7202"/>
  <c r="D7203"/>
  <c r="D7204"/>
  <c r="D7205"/>
  <c r="D7206"/>
  <c r="D7207"/>
  <c r="D7208"/>
  <c r="D7209"/>
  <c r="D7210"/>
  <c r="D7211"/>
  <c r="D7212"/>
  <c r="D7213"/>
  <c r="D7214"/>
  <c r="D7215"/>
  <c r="D7216"/>
  <c r="D7217"/>
  <c r="D7218"/>
  <c r="D7219"/>
  <c r="D7220"/>
  <c r="D7221"/>
  <c r="D7222"/>
  <c r="D7223"/>
  <c r="D7224"/>
  <c r="D7225"/>
  <c r="D7226"/>
  <c r="D7227"/>
  <c r="D7228"/>
  <c r="D7229"/>
  <c r="D7230"/>
  <c r="D7231"/>
  <c r="D7232"/>
  <c r="D7233"/>
  <c r="D7234"/>
  <c r="D7235"/>
  <c r="D7236"/>
  <c r="D7237"/>
  <c r="D7238"/>
  <c r="D7239"/>
  <c r="D7240"/>
  <c r="D7241"/>
  <c r="D7242"/>
  <c r="D7243"/>
  <c r="D7244"/>
  <c r="D7245"/>
  <c r="D7246"/>
  <c r="D7247"/>
  <c r="D7248"/>
  <c r="D7249"/>
  <c r="D7250"/>
  <c r="D7251"/>
  <c r="D7252"/>
  <c r="D7253"/>
  <c r="D7254"/>
  <c r="D7255"/>
  <c r="D7256"/>
  <c r="D7257"/>
  <c r="D7258"/>
  <c r="D7259"/>
  <c r="D7260"/>
  <c r="D7261"/>
  <c r="D7262"/>
  <c r="D7263"/>
  <c r="D7264"/>
  <c r="D7265"/>
  <c r="D7266"/>
  <c r="D7267"/>
  <c r="D7268"/>
  <c r="D7269"/>
  <c r="D7270"/>
  <c r="D7271"/>
  <c r="D7272"/>
  <c r="D7273"/>
  <c r="D7274"/>
  <c r="D7275"/>
  <c r="D7276"/>
  <c r="D7277"/>
  <c r="D7278"/>
  <c r="D7279"/>
  <c r="D7280"/>
  <c r="D7281"/>
  <c r="D7282"/>
  <c r="D7283"/>
  <c r="D7284"/>
  <c r="D7285"/>
  <c r="D7286"/>
  <c r="D7287"/>
  <c r="D7288"/>
  <c r="D7289"/>
  <c r="D7290"/>
  <c r="D7291"/>
  <c r="D7292"/>
  <c r="D7293"/>
  <c r="D7294"/>
  <c r="D7295"/>
  <c r="D7296"/>
  <c r="D7297"/>
  <c r="D7298"/>
  <c r="D7299"/>
  <c r="D7300"/>
  <c r="D7301"/>
  <c r="D7302"/>
  <c r="D7303"/>
  <c r="D7304"/>
  <c r="D7305"/>
  <c r="D7306"/>
  <c r="D7307"/>
  <c r="D7308"/>
  <c r="D7309"/>
  <c r="D7310"/>
  <c r="D7311"/>
  <c r="D7312"/>
  <c r="D7313"/>
  <c r="D7314"/>
  <c r="D7315"/>
  <c r="D7316"/>
  <c r="D7317"/>
  <c r="D7318"/>
  <c r="D7319"/>
  <c r="D7320"/>
  <c r="D7321"/>
  <c r="D7322"/>
  <c r="D7323"/>
  <c r="D7324"/>
  <c r="D7325"/>
  <c r="D7326"/>
  <c r="D7327"/>
  <c r="D7328"/>
  <c r="D7329"/>
  <c r="D7330"/>
  <c r="D7331"/>
  <c r="D7332"/>
  <c r="D7333"/>
  <c r="D7334"/>
  <c r="D7335"/>
  <c r="D7336"/>
  <c r="D7337"/>
  <c r="D7338"/>
  <c r="D7339"/>
  <c r="D7340"/>
  <c r="D7341"/>
  <c r="D7342"/>
  <c r="D7343"/>
  <c r="D7344"/>
  <c r="D7345"/>
  <c r="D7346"/>
  <c r="D7347"/>
  <c r="D7348"/>
  <c r="D7349"/>
  <c r="D7350"/>
  <c r="D7351"/>
  <c r="D7352"/>
  <c r="D7353"/>
  <c r="D7354"/>
  <c r="D7355"/>
  <c r="D7356"/>
  <c r="D7357"/>
  <c r="D7358"/>
  <c r="D7359"/>
  <c r="D7360"/>
  <c r="D7361"/>
  <c r="D7362"/>
  <c r="D7363"/>
  <c r="D7364"/>
  <c r="D7365"/>
  <c r="D7366"/>
  <c r="D7367"/>
  <c r="D7368"/>
  <c r="D7369"/>
  <c r="D7370"/>
  <c r="D7371"/>
  <c r="D7372"/>
  <c r="D7373"/>
  <c r="D7374"/>
  <c r="D7375"/>
  <c r="D7376"/>
  <c r="D7377"/>
  <c r="D7378"/>
  <c r="D7379"/>
  <c r="D7380"/>
  <c r="D7381"/>
  <c r="D7382"/>
  <c r="D7383"/>
  <c r="D7384"/>
  <c r="D7385"/>
  <c r="D7386"/>
  <c r="D7387"/>
  <c r="D7388"/>
  <c r="D7389"/>
  <c r="D7390"/>
  <c r="D7391"/>
  <c r="D7392"/>
  <c r="D7393"/>
  <c r="D7394"/>
  <c r="D7395"/>
  <c r="D7396"/>
  <c r="D7397"/>
  <c r="D7398"/>
  <c r="D7399"/>
  <c r="D7400"/>
  <c r="D7401"/>
  <c r="D7402"/>
  <c r="D7403"/>
  <c r="D7404"/>
  <c r="D7405"/>
  <c r="D7406"/>
  <c r="D7407"/>
  <c r="D7408"/>
  <c r="D7409"/>
  <c r="D7410"/>
  <c r="D7411"/>
  <c r="D7412"/>
  <c r="D7413"/>
  <c r="D7414"/>
  <c r="D7415"/>
  <c r="D7416"/>
  <c r="D7417"/>
  <c r="D7418"/>
  <c r="D7419"/>
  <c r="D7420"/>
  <c r="D7421"/>
  <c r="D7422"/>
  <c r="D7423"/>
  <c r="D7424"/>
  <c r="D7425"/>
  <c r="D7426"/>
  <c r="D7427"/>
  <c r="D7428"/>
  <c r="D7429"/>
  <c r="D7430"/>
  <c r="D7431"/>
  <c r="D7432"/>
  <c r="D7433"/>
  <c r="D7434"/>
  <c r="D7435"/>
  <c r="D7436"/>
  <c r="D7437"/>
  <c r="D7438"/>
  <c r="D7439"/>
  <c r="D7440"/>
  <c r="D7441"/>
  <c r="D7442"/>
  <c r="D7443"/>
  <c r="D7444"/>
  <c r="D7445"/>
  <c r="D7446"/>
  <c r="D7447"/>
  <c r="D7448"/>
  <c r="D7449"/>
  <c r="D7450"/>
  <c r="D7451"/>
  <c r="D7452"/>
  <c r="D7453"/>
  <c r="D7454"/>
  <c r="D7455"/>
  <c r="D7456"/>
  <c r="D7457"/>
  <c r="D7458"/>
  <c r="D7459"/>
  <c r="D7460"/>
  <c r="D7461"/>
  <c r="D7462"/>
  <c r="D7463"/>
  <c r="D7464"/>
  <c r="D7465"/>
  <c r="D7466"/>
  <c r="D7467"/>
  <c r="D7468"/>
  <c r="D7469"/>
  <c r="D7470"/>
  <c r="D7471"/>
  <c r="D7472"/>
  <c r="D7473"/>
  <c r="D7474"/>
  <c r="D7475"/>
  <c r="D7476"/>
  <c r="D7477"/>
  <c r="D7478"/>
  <c r="D7479"/>
  <c r="D7480"/>
  <c r="D7481"/>
  <c r="D7482"/>
  <c r="D7483"/>
  <c r="D7484"/>
  <c r="D7485"/>
  <c r="D7486"/>
  <c r="D7487"/>
  <c r="D7488"/>
  <c r="D7489"/>
  <c r="D7490"/>
  <c r="D7491"/>
  <c r="D7492"/>
  <c r="D7493"/>
  <c r="D7494"/>
  <c r="D7495"/>
  <c r="D7496"/>
  <c r="D7497"/>
  <c r="D7498"/>
  <c r="D7499"/>
  <c r="D7500"/>
  <c r="D7501"/>
  <c r="D7502"/>
  <c r="D7503"/>
  <c r="D7504"/>
  <c r="D7505"/>
  <c r="D7506"/>
  <c r="D7507"/>
  <c r="D7508"/>
  <c r="D7509"/>
  <c r="D7510"/>
  <c r="D7511"/>
  <c r="D7512"/>
  <c r="D7513"/>
  <c r="D7514"/>
  <c r="D7515"/>
  <c r="D7516"/>
  <c r="D7517"/>
  <c r="D7518"/>
  <c r="D7519"/>
  <c r="D7520"/>
  <c r="D7521"/>
  <c r="D7522"/>
  <c r="D7523"/>
  <c r="D7524"/>
  <c r="D7525"/>
  <c r="D7526"/>
  <c r="D7527"/>
  <c r="D7528"/>
  <c r="D7529"/>
  <c r="D7530"/>
  <c r="D7531"/>
  <c r="D7532"/>
  <c r="D7533"/>
  <c r="D7534"/>
  <c r="D7535"/>
  <c r="D7536"/>
  <c r="D7537"/>
  <c r="D7538"/>
  <c r="D7539"/>
  <c r="D7540"/>
  <c r="D7541"/>
  <c r="D7542"/>
  <c r="D7543"/>
  <c r="D7544"/>
  <c r="D7545"/>
  <c r="D7546"/>
  <c r="D7547"/>
  <c r="D7548"/>
  <c r="D7549"/>
  <c r="D7550"/>
  <c r="D7551"/>
  <c r="D7552"/>
  <c r="D7553"/>
  <c r="D7554"/>
  <c r="D7555"/>
  <c r="D7556"/>
  <c r="D7557"/>
  <c r="D7558"/>
  <c r="D7559"/>
  <c r="D7560"/>
  <c r="D7561"/>
  <c r="D7562"/>
  <c r="D7563"/>
  <c r="D7564"/>
  <c r="D7565"/>
  <c r="D7566"/>
  <c r="D7567"/>
  <c r="D7568"/>
  <c r="D7569"/>
  <c r="D7570"/>
  <c r="D7571"/>
  <c r="D7572"/>
  <c r="D7573"/>
  <c r="D7574"/>
  <c r="D7575"/>
  <c r="D7576"/>
  <c r="D7577"/>
  <c r="D7578"/>
  <c r="D7579"/>
  <c r="D7580"/>
  <c r="D7581"/>
  <c r="D7582"/>
  <c r="D7583"/>
  <c r="D7584"/>
  <c r="D7585"/>
  <c r="D7586"/>
  <c r="D7587"/>
  <c r="D7588"/>
  <c r="D7589"/>
  <c r="D7590"/>
  <c r="D7591"/>
  <c r="D7592"/>
  <c r="D7593"/>
  <c r="D7594"/>
  <c r="D7595"/>
  <c r="D7596"/>
  <c r="D7597"/>
  <c r="D7598"/>
  <c r="D7599"/>
  <c r="D7600"/>
  <c r="D7601"/>
  <c r="D7602"/>
  <c r="D7603"/>
  <c r="D7604"/>
  <c r="D7605"/>
  <c r="D7606"/>
  <c r="D7607"/>
  <c r="D7608"/>
  <c r="D7609"/>
  <c r="D7610"/>
  <c r="D7611"/>
  <c r="D7612"/>
  <c r="D7613"/>
  <c r="D7614"/>
  <c r="D7615"/>
  <c r="D7616"/>
  <c r="D7617"/>
  <c r="D7618"/>
  <c r="D7619"/>
  <c r="D7620"/>
  <c r="D7621"/>
  <c r="D7622"/>
  <c r="D7623"/>
  <c r="D7624"/>
  <c r="D7625"/>
  <c r="D7626"/>
  <c r="D7627"/>
  <c r="D7628"/>
  <c r="D7629"/>
  <c r="D7630"/>
  <c r="D7631"/>
  <c r="D7632"/>
  <c r="D7633"/>
  <c r="D7634"/>
  <c r="D7635"/>
  <c r="D7636"/>
  <c r="D7637"/>
  <c r="D7638"/>
  <c r="D7639"/>
  <c r="D7640"/>
  <c r="D7641"/>
  <c r="D7642"/>
  <c r="D7643"/>
  <c r="D7644"/>
  <c r="D7645"/>
  <c r="D7646"/>
  <c r="D7647"/>
  <c r="D7648"/>
  <c r="D7649"/>
  <c r="D7650"/>
  <c r="D7651"/>
  <c r="D7652"/>
  <c r="D7653"/>
  <c r="D7654"/>
  <c r="D7655"/>
  <c r="D7656"/>
  <c r="D7657"/>
  <c r="D7658"/>
  <c r="D7659"/>
  <c r="D7660"/>
  <c r="D7661"/>
  <c r="D7662"/>
  <c r="D7663"/>
  <c r="D7664"/>
  <c r="D7665"/>
  <c r="D7666"/>
  <c r="D7667"/>
  <c r="D7668"/>
  <c r="D7669"/>
  <c r="D7670"/>
  <c r="D7671"/>
  <c r="D7672"/>
  <c r="D7673"/>
  <c r="D7674"/>
  <c r="D7675"/>
  <c r="D7676"/>
  <c r="D7677"/>
  <c r="D7678"/>
  <c r="D7679"/>
  <c r="D7680"/>
  <c r="D7681"/>
  <c r="D7682"/>
  <c r="D7683"/>
  <c r="D7684"/>
  <c r="D7685"/>
  <c r="D7686"/>
  <c r="D7687"/>
  <c r="D7688"/>
  <c r="D7689"/>
  <c r="D7690"/>
  <c r="D7691"/>
  <c r="D7692"/>
  <c r="D7693"/>
  <c r="D7694"/>
  <c r="D7695"/>
  <c r="D7696"/>
  <c r="D7697"/>
  <c r="D7698"/>
  <c r="D7699"/>
  <c r="D7700"/>
  <c r="D7701"/>
  <c r="D7702"/>
  <c r="D7703"/>
  <c r="D7704"/>
  <c r="D7705"/>
  <c r="D7706"/>
  <c r="D7707"/>
  <c r="D7708"/>
  <c r="D7709"/>
  <c r="D7710"/>
  <c r="D7711"/>
  <c r="D7712"/>
  <c r="D7713"/>
  <c r="D7714"/>
  <c r="D7715"/>
  <c r="D7716"/>
  <c r="D7717"/>
  <c r="D7718"/>
  <c r="D7719"/>
  <c r="D7720"/>
  <c r="D7721"/>
  <c r="D7722"/>
  <c r="D7723"/>
  <c r="D7724"/>
  <c r="D7725"/>
  <c r="D7726"/>
  <c r="D7727"/>
  <c r="D7728"/>
  <c r="D7729"/>
  <c r="D7730"/>
  <c r="D7731"/>
  <c r="D7732"/>
  <c r="D7733"/>
  <c r="D7734"/>
  <c r="D7735"/>
  <c r="D7736"/>
  <c r="D7737"/>
  <c r="D7738"/>
  <c r="D7739"/>
  <c r="D7740"/>
  <c r="D7741"/>
  <c r="D7742"/>
  <c r="D7743"/>
  <c r="D7744"/>
  <c r="D7745"/>
  <c r="D7746"/>
  <c r="D7747"/>
  <c r="D7748"/>
  <c r="D7749"/>
  <c r="D7750"/>
  <c r="D7751"/>
  <c r="D7752"/>
  <c r="D7753"/>
  <c r="D7754"/>
  <c r="D7755"/>
  <c r="D7756"/>
  <c r="D7757"/>
  <c r="D7758"/>
  <c r="D7759"/>
  <c r="D7760"/>
  <c r="D7761"/>
  <c r="D7762"/>
  <c r="D7763"/>
  <c r="D7764"/>
  <c r="D7765"/>
  <c r="D7766"/>
  <c r="D7767"/>
  <c r="D7768"/>
  <c r="D7769"/>
  <c r="D7770"/>
  <c r="D7771"/>
  <c r="D7772"/>
  <c r="D7773"/>
  <c r="D7774"/>
  <c r="D7775"/>
  <c r="D7776"/>
  <c r="D7777"/>
  <c r="D7778"/>
  <c r="D7779"/>
  <c r="D7780"/>
  <c r="D7781"/>
  <c r="D7782"/>
  <c r="D7783"/>
  <c r="D7784"/>
  <c r="D7785"/>
  <c r="D7786"/>
  <c r="D7787"/>
  <c r="D7788"/>
  <c r="D7789"/>
  <c r="D7790"/>
  <c r="D7791"/>
  <c r="D7792"/>
  <c r="D7793"/>
  <c r="D7794"/>
  <c r="D7795"/>
  <c r="D7796"/>
  <c r="D7797"/>
  <c r="D7798"/>
  <c r="D7799"/>
  <c r="D7800"/>
  <c r="D7801"/>
  <c r="D7802"/>
  <c r="D7803"/>
  <c r="D7804"/>
  <c r="D7805"/>
  <c r="D7806"/>
  <c r="D7807"/>
  <c r="D7808"/>
  <c r="D7809"/>
  <c r="D7810"/>
  <c r="D7811"/>
  <c r="D7812"/>
  <c r="D7813"/>
  <c r="D7814"/>
  <c r="D7815"/>
  <c r="D7816"/>
  <c r="D7817"/>
  <c r="D7818"/>
  <c r="D7819"/>
  <c r="D7820"/>
  <c r="D7821"/>
  <c r="D7822"/>
  <c r="D7823"/>
  <c r="D7824"/>
  <c r="D7825"/>
  <c r="D7826"/>
  <c r="D7827"/>
  <c r="D7828"/>
  <c r="D7829"/>
  <c r="D7830"/>
  <c r="D7831"/>
  <c r="D7832"/>
  <c r="D7833"/>
  <c r="D7834"/>
  <c r="D7835"/>
  <c r="D7836"/>
  <c r="D7837"/>
  <c r="D7838"/>
  <c r="D7839"/>
  <c r="D7840"/>
  <c r="D7841"/>
  <c r="D7842"/>
  <c r="D7843"/>
  <c r="D7844"/>
  <c r="D7845"/>
  <c r="D7846"/>
  <c r="D7847"/>
  <c r="D7848"/>
  <c r="D7849"/>
  <c r="D7850"/>
  <c r="D7851"/>
  <c r="D7852"/>
  <c r="D7853"/>
  <c r="D7854"/>
  <c r="D7855"/>
  <c r="D7856"/>
  <c r="D7857"/>
  <c r="D7858"/>
  <c r="D7859"/>
  <c r="D7860"/>
  <c r="D7861"/>
  <c r="D7862"/>
  <c r="D7863"/>
  <c r="D7864"/>
  <c r="D7865"/>
  <c r="D7866"/>
  <c r="D7867"/>
  <c r="D7868"/>
  <c r="D7869"/>
  <c r="D7870"/>
  <c r="D7871"/>
  <c r="D7872"/>
  <c r="D7873"/>
  <c r="D7874"/>
  <c r="D7875"/>
  <c r="D7876"/>
  <c r="D7877"/>
  <c r="D7878"/>
  <c r="D7879"/>
  <c r="D7880"/>
  <c r="D7881"/>
  <c r="D7882"/>
  <c r="D7883"/>
  <c r="D7884"/>
  <c r="D7885"/>
  <c r="D7886"/>
  <c r="D7887"/>
  <c r="D7888"/>
  <c r="D7889"/>
  <c r="D7890"/>
  <c r="D7891"/>
  <c r="D7892"/>
  <c r="D7893"/>
  <c r="D7894"/>
  <c r="D7895"/>
  <c r="D7896"/>
  <c r="D7897"/>
  <c r="D7898"/>
  <c r="D7899"/>
  <c r="D7900"/>
  <c r="D7901"/>
  <c r="D7902"/>
  <c r="D7903"/>
  <c r="D7904"/>
  <c r="D7905"/>
  <c r="D7906"/>
  <c r="D7907"/>
  <c r="D7908"/>
  <c r="D7909"/>
  <c r="D7910"/>
  <c r="D7911"/>
  <c r="D7912"/>
  <c r="D7913"/>
  <c r="D7914"/>
  <c r="D7915"/>
  <c r="D7916"/>
  <c r="D7917"/>
  <c r="D7918"/>
  <c r="D7919"/>
  <c r="D7920"/>
  <c r="D7921"/>
  <c r="D7922"/>
  <c r="D7923"/>
  <c r="D7924"/>
  <c r="D7925"/>
  <c r="D7926"/>
  <c r="D7927"/>
  <c r="D7928"/>
  <c r="D7929"/>
  <c r="D7930"/>
  <c r="D7931"/>
  <c r="D7932"/>
  <c r="D7933"/>
  <c r="D7934"/>
  <c r="D7935"/>
  <c r="D7936"/>
  <c r="D7937"/>
  <c r="D7938"/>
  <c r="D7939"/>
  <c r="D7940"/>
  <c r="D7941"/>
  <c r="D7942"/>
  <c r="D7943"/>
  <c r="D7944"/>
  <c r="D7945"/>
  <c r="D7946"/>
  <c r="D7947"/>
  <c r="D7948"/>
  <c r="D7949"/>
  <c r="D7950"/>
  <c r="D7951"/>
  <c r="D7952"/>
  <c r="D7953"/>
  <c r="D7954"/>
  <c r="D7955"/>
  <c r="D7956"/>
  <c r="D7957"/>
  <c r="D7958"/>
  <c r="D7959"/>
  <c r="D7960"/>
  <c r="D7961"/>
  <c r="D7962"/>
  <c r="D7963"/>
  <c r="D7964"/>
  <c r="D7965"/>
  <c r="D7966"/>
  <c r="D7967"/>
  <c r="D7968"/>
  <c r="D7969"/>
  <c r="D7970"/>
  <c r="D7971"/>
  <c r="D7972"/>
  <c r="D7973"/>
  <c r="D7974"/>
  <c r="D7975"/>
  <c r="D7976"/>
  <c r="D7977"/>
  <c r="D7978"/>
  <c r="D7979"/>
  <c r="D7980"/>
  <c r="D7981"/>
  <c r="D7982"/>
  <c r="D7983"/>
  <c r="D7984"/>
  <c r="D7985"/>
  <c r="D7986"/>
  <c r="D7987"/>
  <c r="D7988"/>
  <c r="D7989"/>
  <c r="D7990"/>
  <c r="D7991"/>
  <c r="D7992"/>
  <c r="D7993"/>
  <c r="D7994"/>
  <c r="D7995"/>
  <c r="D7996"/>
  <c r="D7997"/>
  <c r="D7998"/>
  <c r="D7999"/>
  <c r="D8000"/>
  <c r="D8001"/>
  <c r="D8002"/>
  <c r="D8003"/>
  <c r="D8004"/>
  <c r="D8005"/>
  <c r="D8006"/>
  <c r="D8007"/>
  <c r="D8008"/>
  <c r="D8009"/>
  <c r="D8010"/>
  <c r="D8011"/>
  <c r="D8012"/>
  <c r="D8013"/>
  <c r="D8014"/>
  <c r="D8015"/>
  <c r="D8016"/>
  <c r="D8017"/>
  <c r="D8018"/>
  <c r="D8019"/>
  <c r="D8020"/>
  <c r="D8021"/>
  <c r="D8022"/>
  <c r="D8023"/>
  <c r="D8024"/>
  <c r="D8025"/>
  <c r="D8026"/>
  <c r="D8027"/>
  <c r="D8028"/>
  <c r="D8029"/>
  <c r="D8030"/>
  <c r="D8031"/>
  <c r="D8032"/>
  <c r="D8033"/>
  <c r="D8034"/>
  <c r="D8035"/>
  <c r="D8036"/>
  <c r="D8037"/>
  <c r="D8038"/>
  <c r="D8039"/>
  <c r="D8040"/>
  <c r="D8041"/>
  <c r="D8042"/>
  <c r="D8043"/>
  <c r="D8044"/>
  <c r="D8045"/>
  <c r="D8046"/>
  <c r="D8047"/>
  <c r="D8048"/>
  <c r="D8049"/>
  <c r="D8050"/>
  <c r="D8051"/>
  <c r="D8052"/>
  <c r="D8053"/>
  <c r="D8054"/>
  <c r="D8055"/>
  <c r="D8056"/>
  <c r="D8057"/>
  <c r="D8058"/>
  <c r="D8059"/>
  <c r="D8060"/>
  <c r="D8061"/>
  <c r="D8062"/>
  <c r="D8063"/>
  <c r="D8064"/>
  <c r="D8065"/>
  <c r="D8066"/>
  <c r="D8067"/>
  <c r="D8068"/>
  <c r="D8069"/>
  <c r="D8070"/>
  <c r="D8071"/>
  <c r="D8072"/>
  <c r="D8073"/>
  <c r="D8074"/>
  <c r="D8075"/>
  <c r="D8076"/>
  <c r="D8077"/>
  <c r="D8078"/>
  <c r="D8079"/>
  <c r="D8080"/>
  <c r="D8081"/>
  <c r="D8082"/>
  <c r="D8083"/>
  <c r="D8084"/>
  <c r="D8085"/>
  <c r="D8086"/>
  <c r="D8087"/>
  <c r="D8088"/>
  <c r="D8089"/>
  <c r="D8090"/>
  <c r="D8091"/>
  <c r="D8092"/>
  <c r="D8093"/>
  <c r="D8094"/>
  <c r="D8095"/>
  <c r="D8096"/>
  <c r="D8097"/>
  <c r="D8098"/>
  <c r="D8099"/>
  <c r="D8100"/>
  <c r="D8101"/>
  <c r="D8102"/>
  <c r="D8103"/>
  <c r="D8104"/>
  <c r="D8105"/>
  <c r="D8106"/>
  <c r="D8107"/>
  <c r="D8108"/>
  <c r="D8109"/>
  <c r="D8110"/>
  <c r="D8111"/>
  <c r="D8112"/>
  <c r="D8113"/>
  <c r="D8114"/>
  <c r="D8115"/>
  <c r="D8116"/>
  <c r="D8117"/>
  <c r="D8118"/>
  <c r="D8119"/>
  <c r="D8120"/>
  <c r="D8121"/>
  <c r="D8122"/>
  <c r="D8123"/>
  <c r="D8124"/>
  <c r="D8125"/>
  <c r="D8126"/>
  <c r="D8127"/>
  <c r="D8128"/>
  <c r="D8129"/>
  <c r="D8130"/>
  <c r="D8131"/>
  <c r="D8132"/>
  <c r="D8133"/>
  <c r="D8134"/>
  <c r="D8135"/>
  <c r="D8136"/>
  <c r="D8137"/>
  <c r="D8138"/>
  <c r="D8139"/>
  <c r="D8140"/>
  <c r="D8141"/>
  <c r="D8142"/>
  <c r="D8143"/>
  <c r="D8144"/>
  <c r="D8145"/>
  <c r="D8146"/>
  <c r="D8147"/>
  <c r="D8148"/>
  <c r="D8149"/>
  <c r="D8150"/>
  <c r="D8151"/>
  <c r="D8152"/>
  <c r="D8153"/>
  <c r="D8154"/>
  <c r="D8155"/>
  <c r="D8156"/>
  <c r="D8157"/>
  <c r="D8158"/>
  <c r="D8159"/>
  <c r="D8160"/>
  <c r="D8161"/>
  <c r="D8162"/>
  <c r="D8163"/>
  <c r="D8164"/>
  <c r="D8165"/>
  <c r="D8166"/>
  <c r="D8167"/>
  <c r="D8168"/>
  <c r="D8169"/>
  <c r="D8170"/>
  <c r="D8171"/>
  <c r="D8172"/>
  <c r="D8173"/>
  <c r="D8174"/>
  <c r="D8175"/>
  <c r="D8176"/>
  <c r="D8177"/>
  <c r="D8178"/>
  <c r="D8179"/>
  <c r="D8180"/>
  <c r="D8181"/>
  <c r="D8182"/>
  <c r="D8183"/>
  <c r="D8184"/>
  <c r="D8185"/>
  <c r="D8186"/>
  <c r="D8187"/>
  <c r="D8188"/>
  <c r="D8189"/>
  <c r="D8190"/>
  <c r="D8191"/>
  <c r="D8192"/>
  <c r="D8193"/>
  <c r="D8194"/>
  <c r="D8195"/>
  <c r="D8196"/>
  <c r="D8197"/>
  <c r="D8198"/>
  <c r="D8199"/>
  <c r="D8200"/>
  <c r="D8201"/>
  <c r="D8202"/>
  <c r="D8203"/>
  <c r="D8204"/>
  <c r="D8205"/>
  <c r="D8206"/>
  <c r="D8207"/>
  <c r="D8208"/>
  <c r="D8209"/>
  <c r="D8210"/>
  <c r="D8211"/>
  <c r="D8212"/>
  <c r="D8213"/>
  <c r="D8214"/>
  <c r="D8215"/>
  <c r="D8216"/>
  <c r="D8217"/>
  <c r="D8218"/>
  <c r="D8219"/>
  <c r="D8220"/>
  <c r="D8221"/>
  <c r="D8222"/>
  <c r="D8223"/>
  <c r="D8224"/>
  <c r="D8225"/>
  <c r="D8226"/>
  <c r="D8227"/>
  <c r="D8228"/>
  <c r="D8229"/>
  <c r="D8230"/>
  <c r="D8231"/>
  <c r="D8232"/>
  <c r="D8233"/>
  <c r="D8234"/>
  <c r="D8235"/>
  <c r="D8236"/>
  <c r="D8237"/>
  <c r="D8238"/>
  <c r="D8239"/>
  <c r="D8240"/>
  <c r="D8241"/>
  <c r="D8242"/>
  <c r="D8243"/>
  <c r="D8244"/>
  <c r="D8245"/>
  <c r="D8246"/>
  <c r="D8247"/>
  <c r="D8248"/>
  <c r="D8249"/>
  <c r="D8250"/>
  <c r="D8251"/>
  <c r="D8252"/>
  <c r="D8253"/>
  <c r="D8254"/>
  <c r="D8255"/>
  <c r="D8256"/>
  <c r="D8257"/>
  <c r="D8258"/>
  <c r="D8259"/>
  <c r="D8260"/>
  <c r="D8261"/>
  <c r="D8262"/>
  <c r="D8263"/>
  <c r="D8264"/>
  <c r="D8265"/>
  <c r="D8266"/>
  <c r="D8267"/>
  <c r="D8268"/>
  <c r="D8269"/>
  <c r="D8270"/>
  <c r="D8271"/>
  <c r="D8272"/>
  <c r="D8273"/>
  <c r="D8274"/>
  <c r="D8275"/>
  <c r="D8276"/>
  <c r="D8277"/>
  <c r="D8278"/>
  <c r="D8279"/>
  <c r="D8280"/>
  <c r="D8281"/>
  <c r="D8282"/>
  <c r="D8283"/>
  <c r="D8284"/>
  <c r="D8285"/>
  <c r="D8286"/>
  <c r="D8287"/>
  <c r="D8288"/>
  <c r="D8289"/>
  <c r="D8290"/>
  <c r="D8291"/>
  <c r="D8292"/>
  <c r="D8293"/>
  <c r="D8294"/>
  <c r="D8295"/>
  <c r="D8296"/>
  <c r="D8297"/>
  <c r="D8298"/>
  <c r="D8299"/>
  <c r="D8300"/>
  <c r="D8301"/>
  <c r="D8302"/>
  <c r="D8303"/>
  <c r="D8304"/>
  <c r="D8305"/>
  <c r="D8306"/>
  <c r="D8307"/>
  <c r="D8308"/>
  <c r="D8309"/>
  <c r="D8310"/>
  <c r="D8311"/>
  <c r="D8312"/>
  <c r="D8313"/>
  <c r="D8314"/>
  <c r="D8315"/>
  <c r="D8316"/>
  <c r="D8317"/>
  <c r="D8318"/>
  <c r="D8319"/>
  <c r="D8320"/>
  <c r="D8321"/>
  <c r="D8322"/>
  <c r="D8323"/>
  <c r="D8324"/>
  <c r="D8325"/>
  <c r="D8326"/>
  <c r="D8327"/>
  <c r="D8328"/>
  <c r="D8329"/>
  <c r="D8330"/>
  <c r="D8331"/>
  <c r="D8332"/>
  <c r="D8333"/>
  <c r="D8334"/>
  <c r="D8335"/>
  <c r="D8336"/>
  <c r="D8337"/>
  <c r="D8338"/>
  <c r="D8339"/>
  <c r="D8340"/>
  <c r="D8341"/>
  <c r="D8342"/>
  <c r="D8343"/>
  <c r="D8344"/>
  <c r="D8345"/>
  <c r="D8346"/>
  <c r="D8347"/>
  <c r="D8348"/>
  <c r="D8349"/>
  <c r="D8350"/>
  <c r="D8351"/>
  <c r="D8352"/>
  <c r="D8353"/>
  <c r="D8354"/>
  <c r="D8355"/>
  <c r="D8356"/>
  <c r="D8357"/>
  <c r="D8358"/>
  <c r="D8359"/>
  <c r="D8360"/>
  <c r="D8361"/>
  <c r="D8362"/>
  <c r="D8363"/>
  <c r="D8364"/>
  <c r="D8365"/>
  <c r="D8366"/>
  <c r="D8367"/>
  <c r="D8368"/>
  <c r="D8369"/>
  <c r="D8370"/>
  <c r="D8371"/>
  <c r="D8372"/>
  <c r="D8373"/>
  <c r="D8374"/>
  <c r="D8375"/>
  <c r="D8376"/>
  <c r="D8377"/>
  <c r="D8378"/>
  <c r="D8379"/>
  <c r="D8380"/>
  <c r="D8381"/>
  <c r="D8382"/>
  <c r="D8383"/>
  <c r="D8384"/>
  <c r="D8385"/>
  <c r="D8386"/>
  <c r="D8387"/>
  <c r="D8388"/>
  <c r="D8389"/>
  <c r="D8390"/>
  <c r="D8391"/>
  <c r="D8392"/>
  <c r="D8393"/>
  <c r="D8394"/>
  <c r="D8395"/>
  <c r="D8396"/>
  <c r="D8397"/>
  <c r="D8398"/>
  <c r="D8399"/>
  <c r="D8400"/>
  <c r="D8401"/>
  <c r="D8402"/>
  <c r="D8403"/>
  <c r="D8404"/>
  <c r="D8405"/>
  <c r="D8406"/>
  <c r="D8407"/>
  <c r="D8408"/>
  <c r="D8409"/>
  <c r="D8410"/>
  <c r="D8411"/>
  <c r="D8412"/>
  <c r="D8413"/>
  <c r="D8414"/>
  <c r="D8415"/>
  <c r="D8416"/>
  <c r="D8417"/>
  <c r="D8418"/>
  <c r="D8419"/>
  <c r="D8420"/>
  <c r="D8421"/>
  <c r="D8422"/>
  <c r="D8423"/>
  <c r="D8424"/>
  <c r="D8425"/>
  <c r="D8426"/>
  <c r="D8427"/>
  <c r="D8428"/>
  <c r="D8429"/>
  <c r="D8430"/>
  <c r="D8431"/>
  <c r="D8432"/>
  <c r="D8433"/>
  <c r="D8434"/>
  <c r="D8435"/>
  <c r="D8436"/>
  <c r="D8437"/>
  <c r="D8438"/>
  <c r="D8439"/>
  <c r="D8440"/>
  <c r="D8441"/>
  <c r="D8442"/>
  <c r="D8443"/>
  <c r="D8444"/>
  <c r="D8445"/>
  <c r="D8446"/>
  <c r="D8447"/>
  <c r="D8448"/>
  <c r="D8449"/>
  <c r="D8450"/>
  <c r="D8451"/>
  <c r="D8452"/>
  <c r="D8453"/>
  <c r="D8454"/>
  <c r="D8455"/>
  <c r="D8456"/>
  <c r="D8457"/>
  <c r="D8458"/>
  <c r="D8459"/>
  <c r="D8460"/>
  <c r="D8461"/>
  <c r="D8462"/>
  <c r="D8463"/>
  <c r="D8464"/>
  <c r="D8465"/>
  <c r="D8466"/>
  <c r="D8467"/>
  <c r="D8468"/>
  <c r="D8469"/>
  <c r="D8470"/>
  <c r="D8471"/>
  <c r="D8472"/>
  <c r="D8473"/>
  <c r="D8474"/>
  <c r="D8475"/>
  <c r="D8476"/>
  <c r="D8477"/>
  <c r="D8478"/>
  <c r="D8479"/>
  <c r="D8480"/>
  <c r="D8481"/>
  <c r="D8482"/>
  <c r="D8483"/>
  <c r="D8484"/>
  <c r="D8485"/>
  <c r="D8486"/>
  <c r="D8487"/>
  <c r="D8488"/>
  <c r="D8489"/>
  <c r="D8490"/>
  <c r="D8491"/>
  <c r="D8492"/>
  <c r="D8493"/>
  <c r="D8494"/>
  <c r="D8495"/>
  <c r="D8496"/>
  <c r="D8497"/>
  <c r="D8498"/>
  <c r="D8499"/>
  <c r="D8500"/>
  <c r="D8501"/>
  <c r="D8502"/>
  <c r="D8503"/>
  <c r="D8504"/>
  <c r="D8505"/>
  <c r="D8506"/>
  <c r="D8507"/>
  <c r="D8508"/>
  <c r="D8509"/>
  <c r="D8510"/>
  <c r="D8511"/>
  <c r="D8512"/>
  <c r="D8513"/>
  <c r="D8514"/>
  <c r="D8515"/>
  <c r="D8516"/>
  <c r="D8517"/>
  <c r="D8518"/>
  <c r="D8519"/>
  <c r="D8520"/>
  <c r="D8521"/>
  <c r="D8522"/>
  <c r="D8523"/>
  <c r="D8524"/>
  <c r="D8525"/>
  <c r="D8526"/>
  <c r="D8527"/>
  <c r="D8528"/>
  <c r="D8529"/>
  <c r="D8530"/>
  <c r="D8531"/>
  <c r="D8532"/>
  <c r="D8533"/>
  <c r="D8534"/>
  <c r="D8535"/>
  <c r="D8536"/>
  <c r="D8537"/>
  <c r="D8538"/>
  <c r="D8539"/>
  <c r="D8540"/>
  <c r="D8541"/>
  <c r="D8542"/>
  <c r="D8543"/>
  <c r="D8544"/>
  <c r="D8545"/>
  <c r="D8546"/>
  <c r="D8547"/>
  <c r="D8548"/>
  <c r="D8549"/>
  <c r="D8550"/>
  <c r="D8551"/>
  <c r="D8552"/>
  <c r="D8553"/>
  <c r="D8554"/>
  <c r="D8555"/>
  <c r="D8556"/>
  <c r="D8557"/>
  <c r="D8558"/>
  <c r="D8559"/>
  <c r="D8560"/>
  <c r="D8561"/>
  <c r="D8562"/>
  <c r="D8563"/>
  <c r="D8564"/>
  <c r="D8565"/>
  <c r="D8566"/>
  <c r="D8567"/>
  <c r="D8568"/>
  <c r="D8569"/>
  <c r="D8570"/>
  <c r="D8571"/>
  <c r="D8572"/>
  <c r="D8573"/>
  <c r="D8574"/>
  <c r="D8575"/>
  <c r="D8576"/>
  <c r="D8577"/>
  <c r="D8578"/>
  <c r="D8579"/>
  <c r="D8580"/>
  <c r="D8581"/>
  <c r="D8582"/>
  <c r="D8583"/>
  <c r="D8584"/>
  <c r="D8585"/>
  <c r="D8586"/>
  <c r="D8587"/>
  <c r="D8588"/>
  <c r="D8589"/>
  <c r="D8590"/>
  <c r="D8591"/>
  <c r="D8592"/>
  <c r="D8593"/>
  <c r="D8594"/>
  <c r="D8595"/>
  <c r="D8596"/>
  <c r="D8597"/>
  <c r="D8598"/>
  <c r="D8599"/>
  <c r="D8600"/>
  <c r="D8601"/>
  <c r="D8602"/>
  <c r="D8603"/>
  <c r="D8604"/>
  <c r="D8605"/>
  <c r="D8606"/>
  <c r="D8607"/>
  <c r="D8608"/>
  <c r="D8609"/>
  <c r="D8610"/>
  <c r="D8611"/>
  <c r="D8612"/>
  <c r="D8613"/>
  <c r="D8614"/>
  <c r="D8615"/>
  <c r="D8616"/>
  <c r="D8617"/>
  <c r="D8618"/>
  <c r="D8619"/>
  <c r="D8620"/>
  <c r="D8621"/>
  <c r="D8622"/>
  <c r="D8623"/>
  <c r="D8624"/>
  <c r="D8625"/>
  <c r="D8626"/>
  <c r="D8627"/>
  <c r="D8628"/>
  <c r="D8629"/>
  <c r="D8630"/>
  <c r="D8631"/>
  <c r="D8632"/>
  <c r="D8633"/>
  <c r="D8634"/>
  <c r="D8635"/>
  <c r="D8636"/>
  <c r="D8637"/>
  <c r="D8638"/>
  <c r="D8639"/>
  <c r="D8640"/>
  <c r="D8641"/>
  <c r="D8642"/>
  <c r="D8643"/>
  <c r="D8644"/>
  <c r="D8645"/>
  <c r="D8646"/>
  <c r="D8647"/>
  <c r="D8648"/>
  <c r="D8649"/>
  <c r="D8650"/>
  <c r="D8651"/>
  <c r="D8652"/>
  <c r="D8653"/>
  <c r="D8654"/>
  <c r="D8655"/>
  <c r="D8656"/>
  <c r="D8657"/>
  <c r="D8658"/>
  <c r="D8659"/>
  <c r="D8660"/>
  <c r="D8661"/>
  <c r="D8662"/>
  <c r="D8663"/>
  <c r="D8664"/>
  <c r="D8665"/>
  <c r="D8666"/>
  <c r="D8667"/>
  <c r="D8668"/>
  <c r="D8669"/>
  <c r="D8670"/>
  <c r="D8671"/>
  <c r="D8672"/>
  <c r="D8673"/>
  <c r="D8674"/>
  <c r="D8675"/>
  <c r="D8676"/>
  <c r="D8677"/>
  <c r="D8678"/>
  <c r="D8679"/>
  <c r="D8680"/>
  <c r="D8681"/>
  <c r="D8682"/>
  <c r="D8683"/>
  <c r="D8684"/>
  <c r="D8685"/>
  <c r="D8686"/>
  <c r="D8687"/>
  <c r="D8688"/>
  <c r="D8689"/>
  <c r="D8690"/>
  <c r="D8691"/>
  <c r="D8692"/>
  <c r="D8693"/>
  <c r="D8694"/>
  <c r="D8695"/>
  <c r="D8696"/>
  <c r="D8697"/>
  <c r="D8698"/>
  <c r="D8699"/>
  <c r="D8700"/>
  <c r="D8701"/>
  <c r="D8702"/>
  <c r="D8703"/>
  <c r="D8704"/>
  <c r="D8705"/>
  <c r="D8706"/>
  <c r="D8707"/>
  <c r="D8708"/>
  <c r="D8709"/>
  <c r="D8710"/>
  <c r="D8711"/>
  <c r="D8712"/>
  <c r="D8713"/>
  <c r="D8714"/>
  <c r="D8715"/>
  <c r="D8716"/>
  <c r="D8717"/>
  <c r="D8718"/>
  <c r="D8719"/>
  <c r="D8720"/>
  <c r="D8721"/>
  <c r="D8722"/>
  <c r="D8723"/>
  <c r="D8724"/>
  <c r="D8725"/>
  <c r="D8726"/>
  <c r="D8727"/>
  <c r="D8728"/>
  <c r="D8729"/>
  <c r="D8730"/>
  <c r="D8731"/>
  <c r="D8732"/>
  <c r="D8733"/>
  <c r="D8734"/>
  <c r="D8735"/>
  <c r="D8736"/>
  <c r="D8737"/>
  <c r="D8738"/>
  <c r="D8739"/>
  <c r="D8740"/>
  <c r="D8741"/>
  <c r="D8742"/>
  <c r="D8743"/>
  <c r="D8744"/>
  <c r="D8745"/>
  <c r="D8746"/>
  <c r="D8747"/>
  <c r="D8748"/>
  <c r="D8749"/>
  <c r="D8750"/>
  <c r="D8751"/>
  <c r="D8752"/>
  <c r="D8753"/>
  <c r="D8754"/>
  <c r="D8755"/>
  <c r="D8756"/>
  <c r="D8757"/>
  <c r="D8758"/>
  <c r="D8759"/>
  <c r="D8760"/>
  <c r="D8761"/>
  <c r="D8762"/>
  <c r="D8763"/>
  <c r="D8764"/>
  <c r="D8765"/>
  <c r="D8766"/>
  <c r="D8767"/>
  <c r="D8768"/>
  <c r="D8769"/>
  <c r="D8770"/>
  <c r="D8771"/>
  <c r="D8772"/>
  <c r="D8773"/>
  <c r="D8774"/>
  <c r="D8775"/>
  <c r="D8776"/>
  <c r="D8777"/>
  <c r="D8778"/>
  <c r="D8779"/>
  <c r="D8780"/>
  <c r="D8781"/>
  <c r="D8782"/>
  <c r="D8783"/>
  <c r="D8784"/>
  <c r="D8785"/>
  <c r="D8786"/>
  <c r="D8787"/>
  <c r="D8788"/>
  <c r="D8789"/>
  <c r="D8790"/>
  <c r="D8791"/>
  <c r="D8792"/>
  <c r="D8793"/>
  <c r="D8794"/>
  <c r="D8795"/>
  <c r="D8796"/>
  <c r="D8797"/>
  <c r="D8798"/>
  <c r="D8799"/>
  <c r="D8800"/>
  <c r="D8801"/>
  <c r="D8802"/>
  <c r="D8803"/>
  <c r="D8804"/>
  <c r="D8805"/>
  <c r="D8806"/>
  <c r="D8807"/>
  <c r="D8808"/>
  <c r="D8809"/>
  <c r="D8810"/>
  <c r="D8811"/>
  <c r="D8812"/>
  <c r="D8813"/>
  <c r="D8814"/>
  <c r="D8815"/>
  <c r="D8816"/>
  <c r="D8817"/>
  <c r="D8818"/>
  <c r="D8819"/>
  <c r="D8820"/>
  <c r="D8821"/>
  <c r="D8822"/>
  <c r="D8823"/>
  <c r="D8824"/>
  <c r="D8825"/>
  <c r="D8826"/>
  <c r="D8827"/>
  <c r="D8828"/>
  <c r="D8829"/>
  <c r="D8830"/>
  <c r="D8831"/>
  <c r="D8832"/>
  <c r="D8833"/>
  <c r="D8834"/>
  <c r="D8835"/>
  <c r="D8836"/>
  <c r="D8837"/>
  <c r="D8838"/>
  <c r="D8839"/>
  <c r="D8840"/>
  <c r="D8841"/>
  <c r="D8842"/>
  <c r="D8843"/>
  <c r="D8844"/>
  <c r="D8845"/>
  <c r="D8846"/>
  <c r="D8847"/>
  <c r="D8848"/>
  <c r="D8849"/>
  <c r="D8850"/>
  <c r="D8851"/>
  <c r="D8852"/>
  <c r="D8853"/>
  <c r="D8854"/>
  <c r="D8855"/>
  <c r="D8856"/>
  <c r="D8857"/>
  <c r="D8858"/>
  <c r="D8859"/>
  <c r="D8860"/>
  <c r="D8861"/>
  <c r="D8862"/>
  <c r="D8863"/>
  <c r="D8864"/>
  <c r="D8865"/>
  <c r="D8866"/>
  <c r="D8867"/>
  <c r="D8868"/>
  <c r="D8869"/>
  <c r="D8870"/>
  <c r="D8871"/>
  <c r="D8872"/>
  <c r="D8873"/>
  <c r="D8874"/>
  <c r="D8875"/>
  <c r="D8876"/>
  <c r="D8877"/>
  <c r="D8878"/>
  <c r="D8879"/>
  <c r="D8880"/>
  <c r="D8881"/>
  <c r="D8882"/>
  <c r="D8883"/>
  <c r="D8884"/>
  <c r="D8885"/>
  <c r="D8886"/>
  <c r="D8887"/>
  <c r="D8888"/>
  <c r="D8889"/>
  <c r="D8890"/>
  <c r="D8891"/>
  <c r="D8892"/>
  <c r="D8893"/>
  <c r="D8894"/>
  <c r="D8895"/>
  <c r="D8896"/>
  <c r="D8897"/>
  <c r="D8898"/>
  <c r="D8899"/>
  <c r="D8900"/>
  <c r="D8901"/>
  <c r="D8902"/>
  <c r="D8903"/>
  <c r="D8904"/>
  <c r="D8905"/>
  <c r="D8906"/>
  <c r="D8907"/>
  <c r="D8908"/>
  <c r="D8909"/>
  <c r="D8910"/>
  <c r="D8911"/>
  <c r="D8912"/>
  <c r="D8913"/>
  <c r="D8914"/>
  <c r="D8915"/>
  <c r="D8916"/>
  <c r="D8917"/>
  <c r="D8918"/>
  <c r="D8919"/>
  <c r="D8920"/>
  <c r="D8921"/>
  <c r="D8922"/>
  <c r="D8923"/>
  <c r="D8924"/>
  <c r="D8925"/>
  <c r="D8926"/>
  <c r="D8927"/>
  <c r="D8928"/>
  <c r="D8929"/>
  <c r="D8930"/>
  <c r="D8931"/>
  <c r="D8932"/>
  <c r="D8933"/>
  <c r="D8934"/>
  <c r="D8935"/>
  <c r="D8936"/>
  <c r="D8937"/>
  <c r="D8938"/>
  <c r="D8939"/>
  <c r="D8940"/>
  <c r="D8941"/>
  <c r="D8942"/>
  <c r="D8943"/>
  <c r="D8944"/>
  <c r="D8945"/>
  <c r="D8946"/>
  <c r="D8947"/>
  <c r="D8948"/>
  <c r="D8949"/>
  <c r="D8950"/>
  <c r="D8951"/>
  <c r="D8952"/>
  <c r="D8953"/>
  <c r="D8954"/>
  <c r="D8955"/>
  <c r="D8956"/>
  <c r="D8957"/>
  <c r="D8958"/>
  <c r="D8959"/>
  <c r="D8960"/>
  <c r="D8961"/>
  <c r="D8962"/>
  <c r="D8963"/>
  <c r="D8964"/>
  <c r="D8965"/>
  <c r="D8966"/>
  <c r="D8967"/>
  <c r="D8968"/>
  <c r="D8969"/>
  <c r="D8970"/>
  <c r="D8971"/>
  <c r="D8972"/>
  <c r="D8973"/>
  <c r="D8974"/>
  <c r="D8975"/>
  <c r="D8976"/>
  <c r="D8977"/>
  <c r="D8978"/>
  <c r="D8979"/>
  <c r="D8980"/>
  <c r="D8981"/>
  <c r="D8982"/>
  <c r="D8983"/>
  <c r="D8984"/>
  <c r="D8985"/>
  <c r="D8986"/>
  <c r="D8987"/>
  <c r="D8988"/>
  <c r="D8989"/>
  <c r="D8990"/>
  <c r="D8991"/>
  <c r="D8992"/>
  <c r="D8993"/>
  <c r="D8994"/>
  <c r="D8995"/>
  <c r="D8996"/>
  <c r="D8997"/>
  <c r="D8998"/>
  <c r="D8999"/>
  <c r="D9000"/>
  <c r="D9001"/>
  <c r="D9002"/>
  <c r="D9003"/>
  <c r="D9004"/>
  <c r="D9005"/>
  <c r="D9006"/>
  <c r="D9007"/>
  <c r="D9008"/>
  <c r="D9009"/>
  <c r="D9010"/>
  <c r="D9011"/>
  <c r="D9012"/>
  <c r="D9013"/>
  <c r="D9014"/>
  <c r="D9015"/>
  <c r="D9016"/>
  <c r="D9017"/>
  <c r="D9018"/>
  <c r="D9019"/>
  <c r="D9020"/>
  <c r="D9021"/>
  <c r="D9022"/>
  <c r="D9023"/>
  <c r="D9024"/>
  <c r="D9025"/>
  <c r="D9026"/>
  <c r="D9027"/>
  <c r="D9028"/>
  <c r="D9029"/>
  <c r="D9030"/>
  <c r="D9031"/>
  <c r="D9032"/>
  <c r="D9033"/>
  <c r="D9034"/>
  <c r="D9035"/>
  <c r="D9036"/>
  <c r="D9037"/>
  <c r="D9038"/>
  <c r="D9039"/>
  <c r="D9040"/>
  <c r="D9041"/>
  <c r="D9042"/>
  <c r="D9043"/>
  <c r="D9044"/>
  <c r="D9045"/>
  <c r="D9046"/>
  <c r="D9047"/>
  <c r="D9048"/>
  <c r="D9049"/>
  <c r="D9050"/>
  <c r="D9051"/>
  <c r="D9052"/>
  <c r="D9053"/>
  <c r="D9054"/>
  <c r="D9055"/>
  <c r="D9056"/>
  <c r="D9057"/>
  <c r="D9058"/>
  <c r="D9059"/>
  <c r="D9060"/>
  <c r="D9061"/>
  <c r="D9062"/>
  <c r="D9063"/>
  <c r="D9064"/>
  <c r="D9065"/>
  <c r="D9066"/>
  <c r="D9067"/>
  <c r="D9068"/>
  <c r="D9069"/>
  <c r="D9070"/>
  <c r="D9071"/>
  <c r="D9072"/>
  <c r="D9073"/>
  <c r="D9074"/>
  <c r="D9075"/>
  <c r="D9076"/>
  <c r="D9077"/>
  <c r="D9078"/>
  <c r="D9079"/>
  <c r="D9080"/>
  <c r="D9081"/>
  <c r="D9082"/>
  <c r="D9083"/>
  <c r="D9084"/>
  <c r="D9085"/>
  <c r="D9086"/>
  <c r="D9087"/>
  <c r="D9088"/>
  <c r="D9089"/>
  <c r="D9090"/>
  <c r="D9091"/>
  <c r="D9092"/>
  <c r="D9093"/>
  <c r="D9094"/>
  <c r="D9095"/>
  <c r="D9096"/>
  <c r="D9097"/>
  <c r="D9098"/>
  <c r="D9099"/>
  <c r="D9100"/>
  <c r="D9101"/>
  <c r="D9102"/>
  <c r="D9103"/>
  <c r="D9104"/>
  <c r="D9105"/>
  <c r="D9106"/>
  <c r="D9107"/>
  <c r="D9108"/>
  <c r="D9109"/>
  <c r="D9110"/>
  <c r="D9111"/>
  <c r="D9112"/>
  <c r="D9113"/>
  <c r="D9114"/>
  <c r="D9115"/>
  <c r="D9116"/>
  <c r="D9117"/>
  <c r="D9118"/>
  <c r="D9119"/>
  <c r="D9120"/>
  <c r="D9121"/>
  <c r="D9122"/>
  <c r="D9123"/>
  <c r="D9124"/>
  <c r="D9125"/>
  <c r="D9126"/>
  <c r="D9127"/>
  <c r="D9128"/>
  <c r="D9129"/>
  <c r="D9130"/>
  <c r="D9131"/>
  <c r="D9132"/>
  <c r="D9133"/>
  <c r="D9134"/>
  <c r="D9135"/>
  <c r="D9136"/>
  <c r="D9137"/>
  <c r="D9138"/>
  <c r="D9139"/>
  <c r="D9140"/>
  <c r="D9141"/>
  <c r="D9142"/>
  <c r="D9143"/>
  <c r="D9144"/>
  <c r="D9145"/>
  <c r="D9146"/>
  <c r="D9147"/>
  <c r="D9148"/>
  <c r="D9149"/>
  <c r="D9150"/>
  <c r="D9151"/>
  <c r="D9152"/>
  <c r="D9153"/>
  <c r="D9154"/>
  <c r="D9155"/>
  <c r="D9156"/>
  <c r="D9157"/>
  <c r="D9158"/>
  <c r="D9159"/>
  <c r="D9160"/>
  <c r="D9161"/>
  <c r="D9162"/>
  <c r="D9163"/>
  <c r="D9164"/>
  <c r="D9165"/>
  <c r="D9166"/>
  <c r="D9167"/>
  <c r="D9168"/>
  <c r="D9169"/>
  <c r="D9170"/>
  <c r="D9171"/>
  <c r="D9172"/>
  <c r="D9173"/>
  <c r="D9174"/>
  <c r="D9175"/>
  <c r="D9176"/>
  <c r="D9177"/>
  <c r="D9178"/>
  <c r="D9179"/>
  <c r="D9180"/>
  <c r="D9181"/>
  <c r="D9182"/>
  <c r="D9183"/>
  <c r="D9184"/>
  <c r="D9185"/>
  <c r="D9186"/>
  <c r="D9187"/>
  <c r="D9188"/>
  <c r="D9189"/>
  <c r="D9190"/>
  <c r="D9191"/>
  <c r="D9192"/>
  <c r="D9193"/>
  <c r="D9194"/>
  <c r="D9195"/>
  <c r="D9196"/>
  <c r="D9197"/>
  <c r="D9198"/>
  <c r="D9199"/>
  <c r="D9200"/>
  <c r="D9201"/>
  <c r="D9202"/>
  <c r="D9203"/>
  <c r="D9204"/>
  <c r="D9205"/>
  <c r="D9206"/>
  <c r="D9207"/>
  <c r="D9208"/>
  <c r="D9209"/>
  <c r="D9210"/>
  <c r="D9211"/>
  <c r="D9212"/>
  <c r="D9213"/>
  <c r="D9214"/>
  <c r="D9215"/>
  <c r="D9216"/>
  <c r="D9217"/>
  <c r="D9218"/>
  <c r="D9219"/>
  <c r="D9220"/>
  <c r="D9221"/>
  <c r="D9222"/>
  <c r="D9223"/>
  <c r="D9224"/>
  <c r="D9225"/>
  <c r="D9226"/>
  <c r="D9227"/>
  <c r="D9228"/>
  <c r="D9229"/>
  <c r="D9230"/>
  <c r="D9231"/>
  <c r="D9232"/>
  <c r="D9233"/>
  <c r="D9234"/>
  <c r="D9235"/>
  <c r="D9236"/>
  <c r="D9237"/>
  <c r="D9238"/>
  <c r="D9239"/>
  <c r="D9240"/>
  <c r="D9241"/>
  <c r="D9242"/>
  <c r="D9243"/>
  <c r="D9244"/>
  <c r="D9245"/>
  <c r="D9246"/>
  <c r="D9247"/>
  <c r="D9248"/>
  <c r="D9249"/>
  <c r="D9250"/>
  <c r="D9251"/>
  <c r="D9252"/>
  <c r="D9253"/>
  <c r="D9254"/>
  <c r="D9255"/>
  <c r="D9256"/>
  <c r="D9257"/>
  <c r="D9258"/>
  <c r="D9259"/>
  <c r="D9260"/>
  <c r="D9261"/>
  <c r="D9262"/>
  <c r="D9263"/>
  <c r="D9264"/>
  <c r="D9265"/>
  <c r="D9266"/>
  <c r="D9267"/>
  <c r="D9268"/>
  <c r="D9269"/>
  <c r="D9270"/>
  <c r="D9271"/>
  <c r="D9272"/>
  <c r="D9273"/>
  <c r="D9274"/>
  <c r="D9275"/>
  <c r="D9276"/>
  <c r="D9277"/>
  <c r="D9278"/>
  <c r="D9279"/>
  <c r="D9280"/>
  <c r="D9281"/>
  <c r="D9282"/>
  <c r="D9283"/>
  <c r="D9284"/>
  <c r="D9285"/>
  <c r="D9286"/>
  <c r="D9287"/>
  <c r="D9288"/>
  <c r="D9289"/>
  <c r="D9290"/>
  <c r="D9291"/>
  <c r="D9292"/>
  <c r="D9293"/>
  <c r="D9294"/>
  <c r="D9295"/>
  <c r="D9296"/>
  <c r="D9297"/>
  <c r="D9298"/>
  <c r="D9299"/>
  <c r="D9300"/>
  <c r="D9301"/>
  <c r="D9302"/>
  <c r="D9303"/>
  <c r="D9304"/>
  <c r="D9305"/>
  <c r="D9306"/>
  <c r="D9307"/>
  <c r="D9308"/>
  <c r="D9309"/>
  <c r="D9310"/>
  <c r="D9311"/>
  <c r="D9312"/>
  <c r="D9313"/>
  <c r="D9314"/>
  <c r="D9315"/>
  <c r="D9316"/>
  <c r="D9317"/>
  <c r="D9318"/>
  <c r="D9319"/>
  <c r="D9320"/>
  <c r="D9321"/>
  <c r="D9322"/>
  <c r="D9323"/>
  <c r="D9324"/>
  <c r="D9325"/>
  <c r="D9326"/>
  <c r="D9327"/>
  <c r="D9328"/>
  <c r="D9329"/>
  <c r="D9330"/>
  <c r="D9331"/>
  <c r="D9332"/>
  <c r="D9333"/>
  <c r="D9334"/>
  <c r="D9335"/>
  <c r="D9336"/>
  <c r="D9337"/>
  <c r="D9338"/>
  <c r="D9339"/>
  <c r="D9340"/>
  <c r="D9341"/>
  <c r="D9342"/>
  <c r="D9343"/>
  <c r="D9344"/>
  <c r="D9345"/>
  <c r="D9346"/>
  <c r="D9347"/>
  <c r="D9348"/>
  <c r="D9349"/>
  <c r="D9350"/>
  <c r="D9351"/>
  <c r="D9352"/>
  <c r="D9353"/>
  <c r="D9354"/>
  <c r="D9355"/>
  <c r="D9356"/>
  <c r="D9357"/>
  <c r="D9358"/>
  <c r="D9359"/>
  <c r="D9360"/>
  <c r="D9361"/>
  <c r="D9362"/>
  <c r="D9363"/>
  <c r="D9364"/>
  <c r="D9365"/>
  <c r="D9366"/>
  <c r="D9367"/>
  <c r="D9368"/>
  <c r="D9369"/>
  <c r="D9370"/>
  <c r="D9371"/>
  <c r="D9372"/>
  <c r="D9373"/>
  <c r="D9374"/>
  <c r="D9375"/>
  <c r="D9376"/>
  <c r="D9377"/>
  <c r="D9378"/>
  <c r="D9379"/>
  <c r="D9380"/>
  <c r="D9381"/>
  <c r="D9382"/>
  <c r="D9383"/>
  <c r="D9384"/>
  <c r="D9385"/>
  <c r="D9386"/>
  <c r="D9387"/>
  <c r="D9388"/>
  <c r="D9389"/>
  <c r="D9390"/>
  <c r="D9391"/>
  <c r="D9392"/>
  <c r="D9393"/>
  <c r="D9394"/>
  <c r="D9395"/>
  <c r="D9396"/>
  <c r="D9397"/>
  <c r="D9398"/>
  <c r="D9399"/>
  <c r="D9400"/>
  <c r="D9401"/>
  <c r="D9402"/>
  <c r="D9403"/>
  <c r="D9404"/>
  <c r="D9405"/>
  <c r="D9406"/>
  <c r="D9407"/>
  <c r="D9408"/>
  <c r="D9409"/>
  <c r="D9410"/>
  <c r="D9411"/>
  <c r="D9412"/>
  <c r="D9413"/>
  <c r="D9414"/>
  <c r="D9415"/>
  <c r="D9416"/>
  <c r="D9417"/>
  <c r="D9418"/>
  <c r="D9419"/>
  <c r="D9420"/>
  <c r="D9421"/>
  <c r="D9422"/>
  <c r="D9423"/>
  <c r="D9424"/>
  <c r="D9425"/>
  <c r="D9426"/>
  <c r="D9427"/>
  <c r="D9428"/>
  <c r="D9429"/>
  <c r="D9430"/>
  <c r="D9431"/>
  <c r="D9432"/>
  <c r="D9433"/>
  <c r="D9434"/>
  <c r="D9435"/>
  <c r="D9436"/>
  <c r="D9437"/>
  <c r="D9438"/>
  <c r="D9439"/>
  <c r="D9440"/>
  <c r="D9441"/>
  <c r="D9442"/>
  <c r="D9443"/>
  <c r="D9444"/>
  <c r="D9445"/>
  <c r="D9446"/>
  <c r="D9447"/>
  <c r="D9448"/>
  <c r="D9449"/>
  <c r="D9450"/>
  <c r="D9451"/>
  <c r="D9452"/>
  <c r="D9453"/>
  <c r="D9454"/>
  <c r="D9455"/>
  <c r="D9456"/>
  <c r="D9457"/>
  <c r="D9458"/>
  <c r="D9459"/>
  <c r="D9460"/>
  <c r="D9461"/>
  <c r="D9462"/>
  <c r="D9463"/>
  <c r="D9464"/>
  <c r="D9465"/>
  <c r="D9466"/>
  <c r="D9467"/>
  <c r="D9468"/>
  <c r="D9469"/>
  <c r="D9470"/>
  <c r="D9471"/>
  <c r="D9472"/>
  <c r="D9473"/>
  <c r="D9474"/>
  <c r="D9475"/>
  <c r="D9476"/>
  <c r="D9477"/>
  <c r="D9478"/>
  <c r="D9479"/>
  <c r="D9480"/>
  <c r="D9481"/>
  <c r="D9482"/>
  <c r="D9483"/>
  <c r="D9484"/>
  <c r="D9485"/>
  <c r="D9486"/>
  <c r="D9487"/>
  <c r="D9488"/>
  <c r="D9489"/>
  <c r="D9490"/>
  <c r="D9491"/>
  <c r="D9492"/>
  <c r="D9493"/>
  <c r="D9494"/>
  <c r="D9495"/>
  <c r="D9496"/>
  <c r="D9497"/>
  <c r="D9498"/>
  <c r="D9499"/>
  <c r="D9500"/>
  <c r="D9501"/>
  <c r="D9502"/>
  <c r="D9503"/>
  <c r="D9504"/>
  <c r="D9505"/>
  <c r="D9506"/>
  <c r="D9507"/>
  <c r="D9508"/>
  <c r="D9509"/>
  <c r="D9510"/>
  <c r="D9511"/>
  <c r="D9512"/>
  <c r="D9513"/>
  <c r="D9514"/>
  <c r="D9515"/>
  <c r="D9516"/>
  <c r="D9517"/>
  <c r="D9518"/>
  <c r="D9519"/>
  <c r="D9520"/>
  <c r="D9521"/>
  <c r="D9522"/>
  <c r="D9523"/>
  <c r="D9524"/>
  <c r="D9525"/>
  <c r="D9526"/>
  <c r="D9527"/>
  <c r="D9528"/>
  <c r="D9529"/>
  <c r="D9530"/>
  <c r="D9531"/>
  <c r="D9532"/>
  <c r="D9533"/>
  <c r="D9534"/>
  <c r="D9535"/>
  <c r="D9536"/>
  <c r="D9537"/>
  <c r="D9538"/>
  <c r="D9539"/>
  <c r="D9540"/>
  <c r="D9541"/>
  <c r="D9542"/>
  <c r="D9543"/>
  <c r="D9544"/>
  <c r="D9545"/>
  <c r="D9546"/>
  <c r="D9547"/>
  <c r="D9548"/>
  <c r="D9549"/>
  <c r="D9550"/>
  <c r="D9551"/>
  <c r="D9552"/>
  <c r="D9553"/>
  <c r="D9554"/>
  <c r="D9555"/>
  <c r="D9556"/>
  <c r="D9557"/>
  <c r="D9558"/>
  <c r="D9559"/>
  <c r="D9560"/>
  <c r="D9561"/>
  <c r="D9562"/>
  <c r="D9563"/>
  <c r="D9564"/>
  <c r="D9565"/>
  <c r="D9566"/>
  <c r="D9567"/>
  <c r="D9568"/>
  <c r="D9569"/>
  <c r="D9570"/>
  <c r="D9571"/>
  <c r="D9572"/>
  <c r="D9573"/>
  <c r="D9574"/>
  <c r="D9575"/>
  <c r="D9576"/>
  <c r="D9577"/>
  <c r="D9578"/>
  <c r="D9579"/>
  <c r="D9580"/>
  <c r="D9581"/>
  <c r="D9582"/>
  <c r="D9583"/>
  <c r="D9584"/>
  <c r="D9585"/>
  <c r="D9586"/>
  <c r="D9587"/>
  <c r="D9588"/>
  <c r="D9589"/>
  <c r="D9590"/>
  <c r="D9591"/>
  <c r="D9592"/>
  <c r="D9593"/>
  <c r="D9594"/>
  <c r="D9595"/>
  <c r="D9596"/>
  <c r="D9597"/>
  <c r="D9598"/>
  <c r="D9599"/>
  <c r="D9600"/>
  <c r="D9601"/>
  <c r="D9602"/>
  <c r="D9603"/>
  <c r="D9604"/>
  <c r="D9605"/>
  <c r="D9606"/>
  <c r="D9607"/>
  <c r="D9608"/>
  <c r="D9609"/>
  <c r="D9610"/>
  <c r="D9611"/>
  <c r="D9612"/>
  <c r="D9613"/>
  <c r="D9614"/>
  <c r="D9615"/>
  <c r="D9616"/>
  <c r="D9617"/>
  <c r="D9618"/>
  <c r="D9619"/>
  <c r="D9620"/>
  <c r="D9621"/>
  <c r="D9622"/>
  <c r="D9623"/>
  <c r="D9624"/>
  <c r="D9625"/>
  <c r="D9626"/>
  <c r="D9627"/>
  <c r="D9628"/>
  <c r="D9629"/>
  <c r="D9630"/>
  <c r="D9631"/>
  <c r="D9632"/>
  <c r="D9633"/>
  <c r="D9634"/>
  <c r="D9635"/>
  <c r="D9636"/>
  <c r="D9637"/>
  <c r="D9638"/>
  <c r="D9639"/>
  <c r="D9640"/>
  <c r="D9641"/>
  <c r="D9642"/>
  <c r="D9643"/>
  <c r="D9644"/>
  <c r="D9645"/>
  <c r="D9646"/>
  <c r="D9647"/>
  <c r="D9648"/>
  <c r="D9649"/>
  <c r="D9650"/>
  <c r="D9651"/>
  <c r="D9652"/>
  <c r="D9653"/>
  <c r="D9654"/>
  <c r="D9655"/>
  <c r="D9656"/>
  <c r="D9657"/>
  <c r="D9658"/>
  <c r="D9659"/>
  <c r="D9660"/>
  <c r="D9661"/>
  <c r="D9662"/>
  <c r="D9663"/>
  <c r="D9664"/>
  <c r="D9665"/>
  <c r="D9666"/>
  <c r="D9667"/>
  <c r="D9668"/>
  <c r="D9669"/>
  <c r="D9670"/>
  <c r="D9671"/>
  <c r="D9672"/>
  <c r="D9673"/>
  <c r="D9674"/>
  <c r="D9675"/>
  <c r="D9676"/>
  <c r="D9677"/>
  <c r="D9678"/>
  <c r="D9679"/>
  <c r="D9680"/>
  <c r="D9681"/>
  <c r="D9682"/>
  <c r="D9683"/>
  <c r="D9684"/>
  <c r="D9685"/>
  <c r="D9686"/>
  <c r="D9687"/>
  <c r="D9688"/>
  <c r="D9689"/>
  <c r="D9690"/>
  <c r="D9691"/>
  <c r="D9692"/>
  <c r="D9693"/>
  <c r="D9694"/>
  <c r="D9695"/>
  <c r="D9696"/>
  <c r="D9697"/>
  <c r="D9698"/>
  <c r="D9699"/>
  <c r="D9700"/>
  <c r="D9701"/>
  <c r="D9702"/>
  <c r="D9703"/>
  <c r="D9704"/>
  <c r="D9705"/>
  <c r="D9706"/>
  <c r="D9707"/>
  <c r="D9708"/>
  <c r="D9709"/>
  <c r="D9710"/>
  <c r="D9711"/>
  <c r="D9712"/>
  <c r="D9713"/>
  <c r="D9714"/>
  <c r="D9715"/>
  <c r="D9716"/>
  <c r="D9717"/>
  <c r="D9718"/>
  <c r="D9719"/>
  <c r="D9720"/>
  <c r="D9721"/>
  <c r="D9722"/>
  <c r="D9723"/>
  <c r="D9724"/>
  <c r="D9725"/>
  <c r="D9726"/>
  <c r="D9727"/>
  <c r="D9728"/>
  <c r="D9729"/>
  <c r="D9730"/>
  <c r="D9731"/>
  <c r="D9732"/>
  <c r="D9733"/>
  <c r="D9734"/>
  <c r="D9735"/>
  <c r="D9736"/>
  <c r="D9737"/>
  <c r="D9738"/>
  <c r="D9739"/>
  <c r="D9740"/>
  <c r="D9741"/>
  <c r="D9742"/>
  <c r="D9743"/>
  <c r="D9744"/>
  <c r="D9745"/>
  <c r="D9746"/>
  <c r="D9747"/>
  <c r="D9748"/>
  <c r="D9749"/>
  <c r="D9750"/>
  <c r="D9751"/>
  <c r="D9752"/>
  <c r="D9753"/>
  <c r="D9754"/>
  <c r="D9755"/>
  <c r="D9756"/>
  <c r="D9757"/>
  <c r="D9758"/>
  <c r="D9759"/>
  <c r="D9760"/>
  <c r="D9761"/>
  <c r="D9762"/>
  <c r="D9763"/>
  <c r="D9764"/>
  <c r="D9765"/>
  <c r="D9766"/>
  <c r="D9767"/>
  <c r="D9768"/>
  <c r="D9769"/>
  <c r="D9770"/>
  <c r="D9771"/>
  <c r="D9772"/>
  <c r="D9773"/>
  <c r="D9774"/>
  <c r="D9775"/>
  <c r="D9776"/>
  <c r="D9777"/>
  <c r="D9778"/>
  <c r="D9779"/>
  <c r="D9780"/>
  <c r="D9781"/>
  <c r="D9782"/>
  <c r="D9783"/>
  <c r="D9784"/>
  <c r="D9785"/>
  <c r="D9786"/>
  <c r="D9787"/>
  <c r="D9788"/>
  <c r="D9789"/>
  <c r="D9790"/>
  <c r="D9791"/>
  <c r="D9792"/>
  <c r="D9793"/>
  <c r="D9794"/>
  <c r="D9795"/>
  <c r="D9796"/>
  <c r="D9797"/>
  <c r="D9798"/>
  <c r="D9799"/>
  <c r="D9800"/>
  <c r="D9801"/>
  <c r="D9802"/>
  <c r="D9803"/>
  <c r="D9804"/>
  <c r="D9805"/>
  <c r="D9806"/>
  <c r="D9807"/>
  <c r="D9808"/>
  <c r="D9809"/>
  <c r="D9810"/>
  <c r="D9811"/>
  <c r="D9812"/>
  <c r="D9813"/>
  <c r="D9814"/>
  <c r="D9815"/>
  <c r="D9816"/>
  <c r="D9817"/>
  <c r="D9818"/>
  <c r="D9819"/>
  <c r="D9820"/>
  <c r="D9821"/>
  <c r="D9822"/>
  <c r="D9823"/>
  <c r="D9824"/>
  <c r="D9825"/>
  <c r="D9826"/>
  <c r="D9827"/>
  <c r="D9828"/>
  <c r="D9829"/>
  <c r="D9830"/>
  <c r="D9831"/>
  <c r="D9832"/>
  <c r="D9833"/>
  <c r="D9834"/>
  <c r="D9835"/>
  <c r="D9836"/>
  <c r="D9837"/>
  <c r="D9838"/>
  <c r="D9839"/>
  <c r="D9840"/>
  <c r="D9841"/>
  <c r="D9842"/>
  <c r="D9843"/>
  <c r="D9844"/>
  <c r="D9845"/>
  <c r="D9846"/>
  <c r="D9847"/>
  <c r="D9848"/>
  <c r="D9849"/>
  <c r="D9850"/>
  <c r="D9851"/>
  <c r="D9852"/>
  <c r="D9853"/>
  <c r="D9854"/>
  <c r="D9855"/>
  <c r="D9856"/>
  <c r="D9857"/>
  <c r="D9858"/>
  <c r="D9859"/>
  <c r="D9860"/>
  <c r="D9861"/>
  <c r="D9862"/>
  <c r="D9863"/>
  <c r="D9864"/>
  <c r="D9865"/>
  <c r="D9866"/>
  <c r="D9867"/>
  <c r="D9868"/>
  <c r="D9869"/>
  <c r="D9870"/>
  <c r="D9871"/>
  <c r="D9872"/>
  <c r="D9873"/>
  <c r="D9874"/>
  <c r="D9875"/>
  <c r="D9876"/>
  <c r="D9877"/>
  <c r="D9878"/>
  <c r="D9879"/>
  <c r="D9880"/>
  <c r="D9881"/>
  <c r="D9882"/>
  <c r="D9883"/>
  <c r="D9884"/>
  <c r="D9885"/>
  <c r="D9886"/>
  <c r="D9887"/>
  <c r="D9888"/>
  <c r="D9889"/>
  <c r="D9890"/>
  <c r="D9891"/>
  <c r="D9892"/>
  <c r="D9893"/>
  <c r="D9894"/>
  <c r="D9895"/>
  <c r="D9896"/>
  <c r="D9897"/>
  <c r="D9898"/>
  <c r="D9899"/>
  <c r="D9900"/>
  <c r="D9901"/>
  <c r="D9902"/>
  <c r="D9903"/>
  <c r="D9904"/>
  <c r="D9905"/>
  <c r="D9906"/>
  <c r="D9907"/>
  <c r="D9908"/>
  <c r="D9909"/>
  <c r="D9910"/>
  <c r="D9911"/>
  <c r="D9912"/>
  <c r="D9913"/>
  <c r="D9914"/>
  <c r="D9915"/>
  <c r="D9916"/>
  <c r="D9917"/>
  <c r="D9918"/>
  <c r="D9919"/>
  <c r="D9920"/>
  <c r="D9921"/>
  <c r="D9922"/>
  <c r="D9923"/>
  <c r="D9924"/>
  <c r="D9925"/>
  <c r="D9926"/>
  <c r="D9927"/>
  <c r="D9928"/>
  <c r="D9929"/>
  <c r="D9930"/>
  <c r="D9931"/>
  <c r="D9932"/>
  <c r="D9933"/>
  <c r="D9934"/>
  <c r="D9935"/>
  <c r="D9936"/>
  <c r="D9937"/>
  <c r="D9938"/>
  <c r="D9939"/>
  <c r="D9940"/>
  <c r="D9941"/>
  <c r="D9942"/>
  <c r="D9943"/>
  <c r="D9944"/>
  <c r="D9945"/>
  <c r="D9946"/>
  <c r="D9947"/>
  <c r="D9948"/>
  <c r="D9949"/>
  <c r="D9950"/>
  <c r="D9951"/>
  <c r="D9952"/>
  <c r="D9953"/>
  <c r="D9954"/>
  <c r="D9955"/>
  <c r="D9956"/>
  <c r="D9957"/>
  <c r="D9958"/>
  <c r="D9959"/>
  <c r="D9960"/>
  <c r="D9961"/>
  <c r="D9962"/>
  <c r="D9963"/>
  <c r="D9964"/>
  <c r="D9965"/>
  <c r="D9966"/>
  <c r="D9967"/>
  <c r="D9968"/>
  <c r="D9969"/>
  <c r="D9970"/>
  <c r="D9971"/>
  <c r="D9972"/>
  <c r="D9973"/>
  <c r="D9974"/>
  <c r="D9975"/>
  <c r="D9976"/>
  <c r="D9977"/>
  <c r="D9978"/>
  <c r="D9979"/>
  <c r="D9980"/>
  <c r="D9981"/>
  <c r="D9982"/>
  <c r="D9983"/>
  <c r="D9984"/>
  <c r="D9985"/>
  <c r="D9986"/>
  <c r="D9987"/>
  <c r="D9988"/>
  <c r="D9989"/>
  <c r="D9990"/>
  <c r="D9991"/>
  <c r="D9992"/>
  <c r="D9993"/>
  <c r="D9994"/>
  <c r="D9995"/>
  <c r="D9996"/>
  <c r="D9997"/>
  <c r="D9998"/>
  <c r="D9999"/>
  <c r="D10000"/>
  <c r="D10001"/>
  <c r="D10002"/>
  <c r="D10003"/>
  <c r="D10004"/>
  <c r="D10005"/>
  <c r="D10006"/>
  <c r="D10007"/>
  <c r="D10008"/>
  <c r="D10009"/>
  <c r="D10010"/>
  <c r="D10011"/>
  <c r="D10012"/>
  <c r="D10013"/>
  <c r="D10014"/>
  <c r="D10015"/>
  <c r="D10016"/>
  <c r="D10017"/>
  <c r="D10018"/>
  <c r="D10019"/>
  <c r="D10020"/>
  <c r="D10021"/>
  <c r="D10022"/>
  <c r="D10023"/>
  <c r="D10024"/>
  <c r="D10025"/>
  <c r="D10026"/>
  <c r="D10027"/>
  <c r="D10028"/>
  <c r="D10029"/>
  <c r="D10030"/>
  <c r="D10031"/>
  <c r="D10032"/>
  <c r="D10033"/>
  <c r="D10034"/>
  <c r="D10035"/>
  <c r="D10036"/>
  <c r="D10037"/>
  <c r="D10038"/>
  <c r="D10039"/>
  <c r="D10040"/>
  <c r="D10041"/>
  <c r="D10042"/>
  <c r="D10043"/>
  <c r="D10044"/>
  <c r="D10045"/>
  <c r="D10046"/>
  <c r="D10047"/>
  <c r="D10048"/>
  <c r="D10049"/>
  <c r="D10050"/>
  <c r="D10051"/>
  <c r="D10052"/>
  <c r="D10053"/>
  <c r="D10054"/>
  <c r="D10055"/>
  <c r="D10056"/>
  <c r="D10057"/>
  <c r="D10058"/>
  <c r="D10059"/>
  <c r="D10060"/>
  <c r="D10061"/>
  <c r="D10062"/>
  <c r="D10063"/>
  <c r="D10064"/>
  <c r="D10065"/>
  <c r="D10066"/>
  <c r="D10067"/>
  <c r="D10068"/>
  <c r="D10069"/>
  <c r="D10070"/>
  <c r="D10071"/>
  <c r="D10072"/>
  <c r="D10073"/>
  <c r="D10074"/>
  <c r="D10075"/>
  <c r="D10076"/>
  <c r="D10077"/>
  <c r="D10078"/>
  <c r="D10079"/>
  <c r="D10080"/>
  <c r="D10081"/>
  <c r="D10082"/>
  <c r="D10083"/>
  <c r="D10084"/>
  <c r="D10085"/>
  <c r="D10086"/>
  <c r="D10087"/>
  <c r="D10088"/>
  <c r="D10089"/>
  <c r="D10090"/>
  <c r="D10091"/>
  <c r="D10092"/>
  <c r="D10093"/>
  <c r="D10094"/>
  <c r="D10095"/>
  <c r="D10096"/>
  <c r="D10097"/>
  <c r="D10098"/>
  <c r="D10099"/>
  <c r="D10100"/>
  <c r="D10101"/>
  <c r="D10102"/>
  <c r="D10103"/>
  <c r="D10104"/>
  <c r="D10105"/>
  <c r="D10106"/>
  <c r="D10107"/>
  <c r="D10108"/>
  <c r="D10109"/>
  <c r="D10110"/>
  <c r="D10111"/>
  <c r="D10112"/>
  <c r="D10113"/>
  <c r="D10114"/>
  <c r="D10115"/>
  <c r="D10116"/>
  <c r="D10117"/>
  <c r="D10118"/>
  <c r="D10119"/>
  <c r="D10120"/>
  <c r="D10121"/>
  <c r="D10122"/>
  <c r="D10123"/>
  <c r="D10124"/>
  <c r="D10125"/>
  <c r="D10126"/>
  <c r="D10127"/>
  <c r="D10128"/>
  <c r="D10129"/>
  <c r="D10130"/>
  <c r="D10131"/>
  <c r="D10132"/>
  <c r="D10133"/>
  <c r="D10134"/>
  <c r="D10135"/>
  <c r="D10136"/>
  <c r="D10137"/>
  <c r="D10138"/>
  <c r="D10139"/>
  <c r="D10140"/>
  <c r="D10141"/>
  <c r="D10142"/>
  <c r="D10143"/>
  <c r="D10144"/>
  <c r="D10145"/>
  <c r="D10146"/>
  <c r="D10147"/>
  <c r="D10148"/>
  <c r="D10149"/>
  <c r="D10150"/>
  <c r="D10151"/>
  <c r="D10152"/>
  <c r="D10153"/>
  <c r="D10154"/>
  <c r="D10155"/>
  <c r="D10156"/>
  <c r="D10157"/>
  <c r="D10158"/>
  <c r="D10159"/>
  <c r="D10160"/>
  <c r="D10161"/>
  <c r="D10162"/>
  <c r="D10163"/>
  <c r="D10164"/>
  <c r="D10165"/>
  <c r="D10166"/>
  <c r="D10167"/>
  <c r="D10168"/>
  <c r="D10169"/>
  <c r="D10170"/>
  <c r="D10171"/>
  <c r="D10172"/>
  <c r="D10173"/>
  <c r="D10174"/>
  <c r="D10175"/>
  <c r="D10176"/>
  <c r="D10177"/>
  <c r="D10178"/>
  <c r="D10179"/>
  <c r="D10180"/>
  <c r="D10181"/>
  <c r="D10182"/>
  <c r="D10183"/>
  <c r="D10184"/>
  <c r="D10185"/>
  <c r="D10186"/>
  <c r="D10187"/>
  <c r="D10188"/>
  <c r="D10189"/>
  <c r="D10190"/>
  <c r="D10191"/>
  <c r="D10192"/>
  <c r="D10193"/>
  <c r="D10194"/>
  <c r="D10195"/>
  <c r="D10196"/>
  <c r="D10197"/>
  <c r="D10198"/>
  <c r="D10199"/>
  <c r="D10200"/>
  <c r="D10201"/>
  <c r="D10202"/>
  <c r="D10203"/>
  <c r="D10204"/>
  <c r="D10205"/>
  <c r="D10206"/>
  <c r="D10207"/>
  <c r="D10208"/>
  <c r="D10209"/>
  <c r="D10210"/>
  <c r="D10211"/>
  <c r="D10212"/>
  <c r="D10213"/>
  <c r="D10214"/>
  <c r="D10215"/>
  <c r="D10216"/>
  <c r="D10217"/>
  <c r="D10218"/>
  <c r="D10219"/>
  <c r="D10220"/>
  <c r="D10221"/>
  <c r="D10222"/>
  <c r="D10223"/>
  <c r="D10224"/>
  <c r="D10225"/>
  <c r="D10226"/>
  <c r="D10227"/>
  <c r="D10228"/>
  <c r="D10229"/>
  <c r="D10230"/>
  <c r="D10231"/>
  <c r="D10232"/>
  <c r="D10233"/>
  <c r="D10234"/>
  <c r="D10235"/>
  <c r="D10236"/>
  <c r="D10237"/>
  <c r="D10238"/>
  <c r="D10239"/>
  <c r="D10240"/>
  <c r="D10241"/>
  <c r="D10242"/>
  <c r="D10243"/>
  <c r="D10244"/>
  <c r="D10245"/>
  <c r="D10246"/>
  <c r="D10247"/>
  <c r="D10248"/>
  <c r="D10249"/>
  <c r="D10250"/>
  <c r="D10251"/>
  <c r="D10252"/>
  <c r="D10253"/>
  <c r="D10254"/>
  <c r="D10255"/>
  <c r="D10256"/>
  <c r="D10257"/>
  <c r="D10258"/>
  <c r="D10259"/>
  <c r="D10260"/>
  <c r="D10261"/>
  <c r="D10262"/>
  <c r="D10263"/>
  <c r="D10264"/>
  <c r="D10265"/>
  <c r="D10266"/>
  <c r="D10267"/>
  <c r="D10268"/>
  <c r="D10269"/>
  <c r="D10270"/>
  <c r="D10271"/>
  <c r="D10272"/>
  <c r="D10273"/>
  <c r="D10274"/>
  <c r="D10275"/>
  <c r="D10276"/>
  <c r="D10277"/>
  <c r="D10278"/>
  <c r="D10279"/>
  <c r="D10280"/>
  <c r="D10281"/>
  <c r="D10282"/>
  <c r="D10283"/>
  <c r="D10284"/>
  <c r="D10285"/>
  <c r="D10286"/>
  <c r="D10287"/>
  <c r="D10288"/>
  <c r="D10289"/>
  <c r="D10290"/>
  <c r="D10291"/>
  <c r="D10292"/>
  <c r="D10293"/>
  <c r="D10294"/>
  <c r="D10295"/>
  <c r="D10296"/>
  <c r="D10297"/>
  <c r="D10298"/>
  <c r="D10299"/>
  <c r="D10300"/>
  <c r="D10301"/>
  <c r="D10302"/>
  <c r="D10303"/>
  <c r="D10304"/>
  <c r="D10305"/>
  <c r="D10306"/>
  <c r="D10307"/>
  <c r="D10308"/>
  <c r="D10309"/>
  <c r="D10310"/>
  <c r="D10311"/>
  <c r="D10312"/>
  <c r="D10313"/>
  <c r="D10314"/>
  <c r="D10315"/>
  <c r="D10316"/>
  <c r="D10317"/>
  <c r="D10318"/>
  <c r="D10319"/>
  <c r="D10320"/>
  <c r="D10321"/>
  <c r="D10322"/>
  <c r="D10323"/>
  <c r="D10324"/>
  <c r="D10325"/>
  <c r="D10326"/>
  <c r="D10327"/>
  <c r="D10328"/>
  <c r="D10329"/>
  <c r="D10330"/>
  <c r="D10331"/>
  <c r="D10332"/>
  <c r="D10333"/>
  <c r="D10334"/>
  <c r="D10335"/>
  <c r="D10336"/>
  <c r="D10337"/>
  <c r="D10338"/>
  <c r="D10339"/>
  <c r="D10340"/>
  <c r="D10341"/>
  <c r="D10342"/>
  <c r="D10343"/>
  <c r="D10344"/>
  <c r="D10345"/>
  <c r="D10346"/>
  <c r="D10347"/>
  <c r="D10348"/>
  <c r="D10349"/>
  <c r="D10350"/>
  <c r="D10351"/>
  <c r="D10352"/>
  <c r="D10353"/>
  <c r="D10354"/>
  <c r="D10355"/>
  <c r="D10356"/>
  <c r="D10357"/>
  <c r="D10358"/>
  <c r="D10359"/>
  <c r="D10360"/>
  <c r="D10361"/>
  <c r="D10362"/>
  <c r="D10363"/>
  <c r="D10364"/>
  <c r="D10365"/>
  <c r="D10366"/>
  <c r="D10367"/>
  <c r="D10368"/>
  <c r="D10369"/>
  <c r="D10370"/>
  <c r="D10371"/>
  <c r="D10372"/>
  <c r="D10373"/>
  <c r="D10374"/>
  <c r="D10375"/>
  <c r="D10376"/>
  <c r="D10377"/>
  <c r="D10378"/>
  <c r="D10379"/>
  <c r="D10380"/>
  <c r="D10381"/>
  <c r="D10382"/>
  <c r="D10383"/>
  <c r="D10384"/>
  <c r="D10385"/>
  <c r="D10386"/>
  <c r="D10387"/>
  <c r="D10388"/>
  <c r="D10389"/>
  <c r="D10390"/>
  <c r="D10391"/>
  <c r="D10392"/>
  <c r="D10393"/>
  <c r="D10394"/>
  <c r="D10395"/>
  <c r="D10396"/>
  <c r="D10397"/>
  <c r="D10398"/>
  <c r="D10399"/>
  <c r="D10400"/>
  <c r="D10401"/>
  <c r="D10402"/>
  <c r="D10403"/>
  <c r="D10404"/>
  <c r="D10405"/>
  <c r="D10406"/>
  <c r="D10407"/>
  <c r="D10408"/>
  <c r="D10409"/>
  <c r="D10410"/>
  <c r="D10411"/>
  <c r="D10412"/>
  <c r="D10413"/>
  <c r="D10414"/>
  <c r="D10415"/>
  <c r="D10416"/>
  <c r="D10417"/>
  <c r="D10418"/>
  <c r="D10419"/>
  <c r="D10420"/>
  <c r="D10421"/>
  <c r="D10422"/>
  <c r="D10423"/>
  <c r="D10424"/>
  <c r="D10425"/>
  <c r="D10426"/>
  <c r="D10427"/>
  <c r="D10428"/>
  <c r="D10429"/>
  <c r="D10430"/>
  <c r="D10431"/>
  <c r="D10432"/>
  <c r="D10433"/>
  <c r="D10434"/>
  <c r="D10435"/>
  <c r="D10436"/>
  <c r="D10437"/>
  <c r="D10438"/>
  <c r="D10439"/>
  <c r="D10440"/>
  <c r="D10441"/>
  <c r="D10442"/>
  <c r="D10443"/>
  <c r="D10444"/>
  <c r="D10445"/>
  <c r="D10446"/>
  <c r="D10447"/>
  <c r="D10448"/>
  <c r="D10449"/>
  <c r="D10450"/>
  <c r="D10451"/>
  <c r="D10452"/>
  <c r="D10453"/>
  <c r="D10454"/>
  <c r="D10455"/>
  <c r="D10456"/>
  <c r="D10457"/>
  <c r="D10458"/>
  <c r="D10459"/>
  <c r="D10460"/>
  <c r="D10461"/>
  <c r="D10462"/>
  <c r="D10463"/>
  <c r="D10464"/>
  <c r="D10465"/>
  <c r="D10466"/>
  <c r="D10467"/>
  <c r="D10468"/>
  <c r="D10469"/>
  <c r="D10470"/>
  <c r="D10471"/>
  <c r="D10472"/>
  <c r="D10473"/>
  <c r="D10474"/>
  <c r="D10475"/>
  <c r="D10476"/>
  <c r="D10477"/>
  <c r="D10478"/>
  <c r="D10479"/>
  <c r="D10480"/>
  <c r="D10481"/>
  <c r="D10482"/>
  <c r="D10483"/>
  <c r="D10484"/>
  <c r="D10485"/>
  <c r="D10486"/>
  <c r="D10487"/>
  <c r="D10488"/>
  <c r="D10489"/>
  <c r="D10490"/>
  <c r="D10491"/>
  <c r="D10492"/>
  <c r="D10493"/>
  <c r="D10494"/>
  <c r="D10495"/>
  <c r="D10496"/>
  <c r="D10497"/>
  <c r="D10498"/>
  <c r="D10499"/>
  <c r="D10500"/>
  <c r="D10501"/>
  <c r="D10502"/>
  <c r="D10503"/>
  <c r="D10504"/>
  <c r="D10505"/>
  <c r="D10506"/>
  <c r="D10507"/>
  <c r="D10508"/>
  <c r="D10509"/>
  <c r="D10510"/>
  <c r="D10511"/>
  <c r="D10512"/>
  <c r="D10513"/>
  <c r="D10514"/>
  <c r="D10515"/>
  <c r="D10516"/>
  <c r="D10517"/>
  <c r="D10518"/>
  <c r="D10519"/>
  <c r="D10520"/>
  <c r="D10521"/>
  <c r="D10522"/>
  <c r="D10523"/>
  <c r="D10524"/>
  <c r="D10525"/>
  <c r="D10526"/>
  <c r="D10527"/>
  <c r="D10528"/>
  <c r="D10529"/>
  <c r="D10530"/>
  <c r="D10531"/>
  <c r="D10532"/>
  <c r="D10533"/>
  <c r="D10534"/>
  <c r="D10535"/>
  <c r="D10536"/>
  <c r="D10537"/>
  <c r="D10538"/>
  <c r="D10539"/>
  <c r="D10540"/>
  <c r="D10541"/>
  <c r="D10542"/>
  <c r="D10543"/>
  <c r="D10544"/>
  <c r="D10545"/>
  <c r="D10546"/>
  <c r="D10547"/>
  <c r="D10548"/>
  <c r="D10549"/>
  <c r="D10550"/>
  <c r="D10551"/>
  <c r="D10552"/>
  <c r="D10553"/>
  <c r="D10554"/>
  <c r="D10555"/>
  <c r="D10556"/>
  <c r="D10557"/>
  <c r="D10558"/>
  <c r="D10559"/>
  <c r="D10560"/>
  <c r="D10561"/>
  <c r="D10562"/>
  <c r="D10563"/>
  <c r="D10564"/>
  <c r="D10565"/>
  <c r="D10566"/>
  <c r="D10567"/>
  <c r="D10568"/>
  <c r="D10569"/>
  <c r="D10570"/>
  <c r="D10571"/>
  <c r="D10572"/>
  <c r="D10573"/>
  <c r="D10574"/>
  <c r="D10575"/>
  <c r="D10576"/>
  <c r="D10577"/>
  <c r="D10578"/>
  <c r="D10579"/>
  <c r="D10580"/>
  <c r="D10581"/>
  <c r="D10582"/>
  <c r="D10583"/>
  <c r="D10584"/>
  <c r="D10585"/>
  <c r="D10586"/>
  <c r="D10587"/>
  <c r="D10588"/>
  <c r="D10589"/>
  <c r="D10590"/>
  <c r="D10591"/>
  <c r="D10592"/>
  <c r="D10593"/>
  <c r="D10594"/>
  <c r="D10595"/>
  <c r="D10596"/>
  <c r="D10597"/>
  <c r="D10598"/>
  <c r="D10599"/>
  <c r="D10600"/>
  <c r="D10601"/>
  <c r="D10602"/>
  <c r="D10603"/>
  <c r="D10604"/>
  <c r="D10605"/>
  <c r="D10606"/>
  <c r="D10607"/>
  <c r="D10608"/>
  <c r="D10609"/>
  <c r="D10610"/>
  <c r="D10611"/>
  <c r="D10612"/>
  <c r="D10613"/>
  <c r="D10614"/>
  <c r="D10615"/>
  <c r="D10616"/>
  <c r="D10617"/>
  <c r="D10618"/>
  <c r="D10619"/>
  <c r="D10620"/>
  <c r="D10621"/>
  <c r="D10622"/>
  <c r="D10623"/>
  <c r="D10624"/>
  <c r="D10625"/>
  <c r="D10626"/>
  <c r="D10627"/>
  <c r="D10628"/>
  <c r="D10629"/>
  <c r="D10630"/>
  <c r="D10631"/>
  <c r="D10632"/>
  <c r="D10633"/>
  <c r="D10634"/>
  <c r="D10635"/>
  <c r="D10636"/>
  <c r="D10637"/>
  <c r="D10638"/>
  <c r="D10639"/>
  <c r="D10640"/>
  <c r="D10641"/>
  <c r="D10642"/>
  <c r="D10643"/>
  <c r="D10644"/>
  <c r="D10645"/>
  <c r="D10646"/>
  <c r="D10647"/>
  <c r="D10648"/>
  <c r="D10649"/>
  <c r="D10650"/>
  <c r="D10651"/>
  <c r="D10652"/>
  <c r="D10653"/>
  <c r="D10654"/>
  <c r="D10655"/>
  <c r="D10656"/>
  <c r="D10657"/>
  <c r="D10658"/>
  <c r="D10659"/>
  <c r="D10660"/>
  <c r="D10661"/>
  <c r="D10662"/>
  <c r="D10663"/>
  <c r="D10664"/>
  <c r="D10665"/>
  <c r="D10666"/>
  <c r="D10667"/>
  <c r="D10668"/>
  <c r="D10669"/>
  <c r="D10670"/>
  <c r="D10671"/>
  <c r="D10672"/>
  <c r="D10673"/>
  <c r="D10674"/>
  <c r="D10675"/>
  <c r="D10676"/>
  <c r="D10677"/>
  <c r="D10678"/>
  <c r="D10679"/>
  <c r="D10680"/>
  <c r="D10681"/>
  <c r="D10682"/>
  <c r="D10683"/>
  <c r="D10684"/>
  <c r="D10685"/>
  <c r="D10686"/>
  <c r="D10687"/>
  <c r="D10688"/>
  <c r="D10689"/>
  <c r="D10690"/>
  <c r="D10691"/>
  <c r="D10692"/>
  <c r="D10693"/>
  <c r="D10694"/>
  <c r="D10695"/>
  <c r="D10696"/>
  <c r="D10697"/>
  <c r="D10698"/>
  <c r="D10699"/>
  <c r="D10700"/>
  <c r="D10701"/>
  <c r="D10702"/>
  <c r="D10703"/>
  <c r="D10704"/>
  <c r="D10705"/>
  <c r="D10706"/>
  <c r="D10707"/>
  <c r="D10708"/>
  <c r="D10709"/>
  <c r="D10710"/>
  <c r="D10711"/>
  <c r="D10712"/>
  <c r="D10713"/>
  <c r="D10714"/>
  <c r="D10715"/>
  <c r="D10716"/>
  <c r="D10717"/>
  <c r="D10718"/>
  <c r="D10719"/>
  <c r="D10720"/>
  <c r="D10721"/>
  <c r="D10722"/>
  <c r="D10723"/>
  <c r="D10724"/>
  <c r="D10725"/>
  <c r="D10726"/>
  <c r="D10727"/>
  <c r="D10728"/>
  <c r="D10729"/>
  <c r="D10730"/>
  <c r="D10731"/>
  <c r="D10732"/>
  <c r="D10733"/>
  <c r="D10734"/>
  <c r="D10735"/>
  <c r="D10736"/>
  <c r="D10737"/>
  <c r="D10738"/>
  <c r="D10739"/>
  <c r="D10740"/>
  <c r="D10741"/>
  <c r="D10742"/>
  <c r="D10743"/>
  <c r="D10744"/>
  <c r="D10745"/>
  <c r="D10746"/>
  <c r="D10747"/>
  <c r="D10748"/>
  <c r="D10749"/>
  <c r="D10750"/>
  <c r="D10751"/>
  <c r="D10752"/>
  <c r="D10753"/>
  <c r="D10754"/>
  <c r="D10755"/>
  <c r="D10756"/>
  <c r="D10757"/>
  <c r="D10758"/>
  <c r="D10759"/>
  <c r="D10760"/>
  <c r="D10761"/>
  <c r="D10762"/>
  <c r="D10763"/>
  <c r="D10764"/>
  <c r="D10765"/>
  <c r="D10766"/>
  <c r="D10767"/>
  <c r="D10768"/>
  <c r="D10769"/>
  <c r="D10770"/>
  <c r="D10771"/>
  <c r="D10772"/>
  <c r="D10773"/>
  <c r="D10774"/>
  <c r="D10775"/>
  <c r="D10776"/>
  <c r="D10777"/>
  <c r="D10778"/>
  <c r="D10779"/>
  <c r="D10780"/>
  <c r="D10781"/>
  <c r="D10782"/>
  <c r="D10783"/>
  <c r="D10784"/>
  <c r="D10785"/>
  <c r="D10786"/>
  <c r="D10787"/>
  <c r="D10788"/>
  <c r="D10789"/>
  <c r="D10790"/>
  <c r="D10791"/>
  <c r="D10792"/>
  <c r="D10793"/>
  <c r="D10794"/>
  <c r="D10795"/>
  <c r="D10796"/>
  <c r="D10797"/>
  <c r="D10798"/>
  <c r="D10799"/>
  <c r="D10800"/>
  <c r="D10801"/>
  <c r="D10802"/>
  <c r="D10803"/>
  <c r="D10804"/>
  <c r="D10805"/>
  <c r="D10806"/>
  <c r="D10807"/>
  <c r="D10808"/>
  <c r="D10809"/>
  <c r="D10810"/>
  <c r="D10811"/>
  <c r="D10812"/>
  <c r="D10813"/>
  <c r="D10814"/>
  <c r="D10815"/>
  <c r="D10816"/>
  <c r="D10817"/>
  <c r="D10818"/>
  <c r="D10819"/>
  <c r="D10820"/>
  <c r="D10821"/>
  <c r="D10822"/>
  <c r="D10823"/>
  <c r="D10824"/>
  <c r="D10825"/>
  <c r="D10826"/>
  <c r="D10827"/>
  <c r="D10828"/>
  <c r="D10829"/>
  <c r="D10830"/>
  <c r="D10831"/>
  <c r="D10832"/>
  <c r="D10833"/>
  <c r="D10834"/>
  <c r="D10835"/>
  <c r="D10836"/>
  <c r="D10837"/>
  <c r="D10838"/>
  <c r="D10839"/>
  <c r="D10840"/>
  <c r="D10841"/>
  <c r="D10842"/>
  <c r="D10843"/>
  <c r="D10844"/>
  <c r="D10845"/>
  <c r="D10846"/>
  <c r="D10847"/>
  <c r="D10848"/>
  <c r="D10849"/>
  <c r="D10850"/>
  <c r="D10851"/>
  <c r="D10852"/>
  <c r="D10853"/>
  <c r="D10854"/>
  <c r="D10855"/>
  <c r="D10856"/>
  <c r="D10857"/>
  <c r="D10858"/>
  <c r="D10859"/>
  <c r="D10860"/>
  <c r="D10861"/>
  <c r="D10862"/>
  <c r="D10863"/>
  <c r="D10864"/>
  <c r="D10865"/>
  <c r="D10866"/>
  <c r="D10867"/>
  <c r="D10868"/>
  <c r="D10869"/>
  <c r="D10870"/>
  <c r="D10871"/>
  <c r="D10872"/>
  <c r="D10873"/>
  <c r="D10874"/>
  <c r="D10875"/>
  <c r="D10876"/>
  <c r="D10877"/>
  <c r="D10878"/>
  <c r="D10879"/>
  <c r="D10880"/>
  <c r="D10881"/>
  <c r="D10882"/>
  <c r="D10883"/>
  <c r="D10884"/>
  <c r="D10885"/>
  <c r="D10886"/>
  <c r="D10887"/>
  <c r="D10888"/>
  <c r="D10889"/>
  <c r="D10890"/>
  <c r="D10891"/>
  <c r="D10892"/>
  <c r="D10893"/>
  <c r="D10894"/>
  <c r="D10895"/>
  <c r="D10896"/>
  <c r="D10897"/>
  <c r="D10898"/>
  <c r="D10899"/>
  <c r="D10900"/>
  <c r="D10901"/>
  <c r="D10902"/>
  <c r="D10903"/>
  <c r="D10904"/>
  <c r="D10905"/>
  <c r="D10906"/>
  <c r="D10907"/>
  <c r="D10908"/>
  <c r="D10909"/>
  <c r="D10910"/>
  <c r="D10911"/>
  <c r="D10912"/>
  <c r="D10913"/>
  <c r="D10914"/>
  <c r="D10915"/>
  <c r="D10916"/>
  <c r="D10917"/>
  <c r="D10918"/>
  <c r="D10919"/>
  <c r="D10920"/>
  <c r="D10921"/>
  <c r="D10922"/>
  <c r="D10923"/>
  <c r="D10924"/>
  <c r="D10925"/>
  <c r="D10926"/>
  <c r="D10927"/>
  <c r="D10928"/>
  <c r="D10929"/>
  <c r="D10930"/>
  <c r="D10931"/>
  <c r="D10932"/>
  <c r="D10933"/>
  <c r="D10934"/>
  <c r="D10935"/>
  <c r="D10936"/>
  <c r="D10937"/>
  <c r="D10938"/>
  <c r="D10939"/>
  <c r="D10940"/>
  <c r="D10941"/>
  <c r="D10942"/>
  <c r="D10943"/>
  <c r="D10944"/>
  <c r="D10945"/>
  <c r="D10946"/>
  <c r="D10947"/>
  <c r="D10948"/>
  <c r="D10949"/>
  <c r="D10950"/>
  <c r="D10951"/>
  <c r="D10952"/>
  <c r="D10953"/>
  <c r="D10954"/>
  <c r="D10955"/>
  <c r="D10956"/>
  <c r="D10957"/>
  <c r="D10958"/>
  <c r="D10959"/>
  <c r="D10960"/>
  <c r="D10961"/>
  <c r="D10962"/>
  <c r="D10963"/>
  <c r="D10964"/>
  <c r="D10965"/>
  <c r="D10966"/>
  <c r="D10967"/>
  <c r="D10968"/>
  <c r="D10969"/>
  <c r="D10970"/>
  <c r="D10971"/>
  <c r="D10972"/>
  <c r="D10973"/>
  <c r="D10974"/>
  <c r="D10975"/>
  <c r="D10976"/>
  <c r="D10977"/>
  <c r="D10978"/>
  <c r="D10979"/>
  <c r="D10980"/>
  <c r="D10981"/>
  <c r="D10982"/>
  <c r="D10983"/>
  <c r="D10984"/>
  <c r="D10985"/>
  <c r="D10986"/>
  <c r="D10987"/>
  <c r="D10988"/>
  <c r="D10989"/>
  <c r="D10990"/>
  <c r="D10991"/>
  <c r="D10992"/>
  <c r="D10993"/>
  <c r="D10994"/>
  <c r="D10995"/>
  <c r="D10996"/>
  <c r="D10997"/>
  <c r="D10998"/>
  <c r="D10999"/>
  <c r="D11000"/>
  <c r="D11001"/>
  <c r="D11002"/>
  <c r="D11003"/>
  <c r="D11004"/>
  <c r="D11005"/>
  <c r="D11006"/>
  <c r="D11007"/>
  <c r="D11008"/>
  <c r="D11009"/>
  <c r="D11010"/>
  <c r="D11011"/>
  <c r="D11012"/>
  <c r="D11013"/>
  <c r="D11014"/>
  <c r="D11015"/>
  <c r="D11016"/>
  <c r="D11017"/>
  <c r="D11018"/>
  <c r="D11019"/>
  <c r="D11020"/>
  <c r="D11021"/>
  <c r="D11022"/>
  <c r="D11023"/>
  <c r="D11024"/>
  <c r="D11025"/>
  <c r="D11026"/>
  <c r="D11027"/>
  <c r="D11028"/>
  <c r="D11029"/>
  <c r="D11030"/>
  <c r="D11031"/>
  <c r="D11032"/>
  <c r="D11033"/>
  <c r="D11034"/>
  <c r="D11035"/>
  <c r="D11036"/>
  <c r="D11037"/>
  <c r="D11038"/>
  <c r="D11039"/>
  <c r="D11040"/>
  <c r="D11041"/>
  <c r="D11042"/>
  <c r="D11043"/>
  <c r="D11044"/>
  <c r="D11045"/>
  <c r="D11046"/>
  <c r="D11047"/>
  <c r="D11048"/>
  <c r="D11049"/>
  <c r="D11050"/>
  <c r="D11051"/>
  <c r="D11052"/>
  <c r="D11053"/>
  <c r="D11054"/>
  <c r="D11055"/>
  <c r="D11056"/>
  <c r="D11057"/>
  <c r="D11058"/>
  <c r="D11059"/>
  <c r="D11060"/>
  <c r="D11061"/>
  <c r="D11062"/>
  <c r="D11063"/>
  <c r="D11064"/>
  <c r="D11065"/>
  <c r="D11066"/>
  <c r="D11067"/>
  <c r="D11068"/>
  <c r="D11069"/>
  <c r="D11070"/>
  <c r="D11071"/>
  <c r="D11072"/>
  <c r="D11073"/>
  <c r="D11074"/>
  <c r="D11075"/>
  <c r="D11076"/>
  <c r="D11077"/>
  <c r="D11078"/>
  <c r="D11079"/>
  <c r="D11080"/>
  <c r="D11081"/>
  <c r="D11082"/>
  <c r="D11083"/>
  <c r="D11084"/>
  <c r="D11085"/>
  <c r="D11086"/>
  <c r="D11087"/>
  <c r="D11088"/>
  <c r="D11089"/>
  <c r="D11090"/>
  <c r="D11091"/>
  <c r="D11092"/>
  <c r="D11093"/>
  <c r="D11094"/>
  <c r="D11095"/>
  <c r="D11096"/>
  <c r="D11097"/>
  <c r="D11098"/>
  <c r="D11099"/>
  <c r="D11100"/>
  <c r="D11101"/>
  <c r="D11102"/>
  <c r="D11103"/>
  <c r="D11104"/>
  <c r="D11105"/>
  <c r="D11106"/>
  <c r="D11107"/>
  <c r="D11108"/>
  <c r="D11109"/>
  <c r="D11110"/>
  <c r="D11111"/>
  <c r="D11112"/>
  <c r="D11113"/>
  <c r="D11114"/>
  <c r="D11115"/>
  <c r="D11116"/>
  <c r="D11117"/>
  <c r="D11118"/>
  <c r="D11119"/>
  <c r="D11120"/>
  <c r="D11121"/>
  <c r="D11122"/>
  <c r="D11123"/>
  <c r="D11124"/>
  <c r="D11125"/>
  <c r="D11126"/>
  <c r="D11127"/>
  <c r="D11128"/>
  <c r="D11129"/>
  <c r="D11130"/>
  <c r="D11131"/>
  <c r="D11132"/>
  <c r="D11133"/>
  <c r="D11134"/>
  <c r="D11135"/>
  <c r="D11136"/>
  <c r="D11137"/>
  <c r="D11138"/>
  <c r="D11139"/>
  <c r="D11140"/>
  <c r="D11141"/>
  <c r="D11142"/>
  <c r="D11143"/>
  <c r="D11144"/>
  <c r="D11145"/>
  <c r="D11146"/>
  <c r="D11147"/>
  <c r="D11148"/>
  <c r="D11149"/>
  <c r="D11150"/>
  <c r="D11151"/>
  <c r="D11152"/>
  <c r="D11153"/>
  <c r="D11154"/>
  <c r="D11155"/>
  <c r="D11156"/>
  <c r="D11157"/>
  <c r="D11158"/>
  <c r="D11159"/>
  <c r="D11160"/>
  <c r="D11161"/>
  <c r="D11162"/>
  <c r="D11163"/>
  <c r="D11164"/>
  <c r="D11165"/>
  <c r="D11166"/>
  <c r="D11167"/>
  <c r="D11168"/>
  <c r="D11169"/>
  <c r="D11170"/>
  <c r="D11171"/>
  <c r="D11172"/>
  <c r="D11173"/>
  <c r="D11174"/>
  <c r="D11175"/>
  <c r="D11176"/>
  <c r="D11177"/>
  <c r="D11178"/>
  <c r="D11179"/>
  <c r="D11180"/>
  <c r="D11181"/>
  <c r="D11182"/>
  <c r="D11183"/>
  <c r="D11184"/>
  <c r="D11185"/>
  <c r="D11186"/>
  <c r="D11187"/>
  <c r="D11188"/>
  <c r="D11189"/>
  <c r="D11190"/>
  <c r="D11191"/>
  <c r="D11192"/>
  <c r="D11193"/>
  <c r="D11194"/>
  <c r="D11195"/>
  <c r="D11196"/>
  <c r="D11197"/>
  <c r="D11198"/>
  <c r="D11199"/>
  <c r="D11200"/>
  <c r="D11201"/>
  <c r="D11202"/>
  <c r="D11203"/>
  <c r="D11204"/>
  <c r="D11205"/>
  <c r="D11206"/>
  <c r="D11207"/>
  <c r="D11208"/>
  <c r="D11209"/>
  <c r="D11210"/>
  <c r="D11211"/>
  <c r="D11212"/>
  <c r="D11213"/>
  <c r="D11214"/>
  <c r="D11215"/>
  <c r="D11216"/>
  <c r="D11217"/>
  <c r="D11218"/>
  <c r="D11219"/>
  <c r="D11220"/>
  <c r="D11221"/>
  <c r="D11222"/>
  <c r="D11223"/>
  <c r="D11224"/>
  <c r="D11225"/>
  <c r="D11226"/>
  <c r="D11227"/>
  <c r="D11228"/>
  <c r="D11229"/>
  <c r="D11230"/>
  <c r="D11231"/>
  <c r="D11232"/>
  <c r="D11233"/>
  <c r="D11234"/>
  <c r="D11235"/>
  <c r="D11236"/>
  <c r="D11237"/>
  <c r="D11238"/>
  <c r="D11239"/>
  <c r="D11240"/>
  <c r="D11241"/>
  <c r="D11242"/>
  <c r="D11243"/>
  <c r="D11244"/>
  <c r="D11245"/>
  <c r="D11246"/>
  <c r="D11247"/>
  <c r="D11248"/>
  <c r="D11249"/>
  <c r="D11250"/>
  <c r="D11251"/>
  <c r="D11252"/>
  <c r="D11253"/>
  <c r="D11254"/>
  <c r="D11255"/>
  <c r="D11256"/>
  <c r="D11257"/>
  <c r="D11258"/>
  <c r="D11259"/>
  <c r="D11260"/>
  <c r="D11261"/>
  <c r="D11262"/>
  <c r="D11263"/>
  <c r="D11264"/>
  <c r="D11265"/>
  <c r="D11266"/>
  <c r="D11267"/>
  <c r="D11268"/>
  <c r="D11269"/>
  <c r="D11270"/>
  <c r="D11271"/>
  <c r="D11272"/>
  <c r="D11273"/>
  <c r="D11274"/>
  <c r="D11275"/>
  <c r="D11276"/>
  <c r="D11277"/>
  <c r="D11278"/>
  <c r="D11279"/>
  <c r="D11280"/>
  <c r="D11281"/>
  <c r="D11282"/>
  <c r="D11283"/>
  <c r="D11284"/>
  <c r="D11285"/>
  <c r="D11286"/>
  <c r="D11287"/>
  <c r="D11288"/>
  <c r="D11289"/>
  <c r="D11290"/>
  <c r="D11291"/>
  <c r="D11292"/>
  <c r="D11293"/>
  <c r="D11294"/>
  <c r="D11295"/>
  <c r="D11296"/>
  <c r="D11297"/>
  <c r="D11298"/>
  <c r="D11299"/>
  <c r="D11300"/>
  <c r="D11301"/>
  <c r="D11302"/>
  <c r="D11303"/>
  <c r="D11304"/>
  <c r="D11305"/>
  <c r="D11306"/>
  <c r="D11307"/>
  <c r="D11308"/>
  <c r="D11309"/>
  <c r="D11310"/>
  <c r="D11311"/>
  <c r="D11312"/>
  <c r="D11313"/>
  <c r="D11314"/>
  <c r="D11315"/>
  <c r="D11316"/>
  <c r="D11317"/>
  <c r="D11318"/>
  <c r="D11319"/>
  <c r="D11320"/>
  <c r="D11321"/>
  <c r="D11322"/>
  <c r="D11323"/>
  <c r="D11324"/>
  <c r="D11325"/>
  <c r="D11326"/>
  <c r="D11327"/>
  <c r="D11328"/>
  <c r="D11329"/>
  <c r="D11330"/>
  <c r="D11331"/>
  <c r="D11332"/>
  <c r="D11333"/>
  <c r="D11334"/>
  <c r="D11335"/>
  <c r="D11336"/>
  <c r="D11337"/>
  <c r="D11338"/>
  <c r="D11339"/>
  <c r="D11340"/>
  <c r="D11341"/>
  <c r="D11342"/>
  <c r="D11343"/>
  <c r="D11344"/>
  <c r="D11345"/>
  <c r="D11346"/>
  <c r="D11347"/>
  <c r="D11348"/>
  <c r="D11349"/>
  <c r="D11350"/>
  <c r="D11351"/>
  <c r="D11352"/>
  <c r="D11353"/>
  <c r="D11354"/>
  <c r="D11355"/>
  <c r="D11356"/>
  <c r="D11357"/>
  <c r="D11358"/>
  <c r="D11359"/>
  <c r="D11360"/>
  <c r="D11361"/>
  <c r="D11362"/>
  <c r="D11363"/>
  <c r="D11364"/>
  <c r="D11365"/>
  <c r="D11366"/>
  <c r="D11367"/>
  <c r="D11368"/>
  <c r="D11369"/>
  <c r="D11370"/>
  <c r="D11371"/>
  <c r="D11372"/>
  <c r="D11373"/>
  <c r="D11374"/>
  <c r="D11375"/>
  <c r="D11376"/>
  <c r="D11377"/>
  <c r="D11378"/>
  <c r="D11379"/>
  <c r="D11380"/>
  <c r="D11381"/>
  <c r="D11382"/>
  <c r="D11383"/>
  <c r="D11384"/>
  <c r="D11385"/>
  <c r="D11386"/>
  <c r="D11387"/>
  <c r="D11388"/>
  <c r="D11389"/>
  <c r="D11390"/>
  <c r="D11391"/>
  <c r="D11392"/>
  <c r="D11393"/>
  <c r="D11394"/>
  <c r="D11395"/>
  <c r="D11396"/>
  <c r="D11397"/>
  <c r="D11398"/>
  <c r="D11399"/>
  <c r="D11400"/>
  <c r="D11401"/>
  <c r="D11402"/>
  <c r="D11403"/>
  <c r="D11404"/>
  <c r="D11405"/>
  <c r="D11406"/>
  <c r="D11407"/>
  <c r="D11408"/>
  <c r="D11409"/>
  <c r="D11410"/>
  <c r="D11411"/>
  <c r="D11412"/>
  <c r="D11413"/>
  <c r="D11414"/>
  <c r="D11415"/>
  <c r="D11416"/>
  <c r="D11417"/>
  <c r="D11418"/>
  <c r="D11419"/>
  <c r="D11420"/>
  <c r="D11421"/>
  <c r="D11422"/>
  <c r="D11423"/>
  <c r="D11424"/>
  <c r="D11425"/>
  <c r="D11426"/>
  <c r="D11427"/>
  <c r="D11428"/>
  <c r="D11429"/>
  <c r="D11430"/>
  <c r="D11431"/>
  <c r="D11432"/>
  <c r="D11433"/>
  <c r="D11434"/>
  <c r="D11435"/>
  <c r="D11436"/>
  <c r="D11437"/>
  <c r="D11438"/>
  <c r="D11439"/>
  <c r="D11440"/>
  <c r="D11441"/>
  <c r="D11442"/>
  <c r="D11443"/>
  <c r="D11444"/>
  <c r="D11445"/>
  <c r="D11446"/>
  <c r="D11447"/>
  <c r="D11448"/>
  <c r="D11449"/>
  <c r="D11450"/>
  <c r="D11451"/>
  <c r="D11452"/>
  <c r="D11453"/>
  <c r="D11454"/>
  <c r="D11455"/>
  <c r="D11456"/>
  <c r="D11457"/>
  <c r="D11458"/>
  <c r="D11459"/>
  <c r="D11460"/>
  <c r="D11461"/>
  <c r="D11462"/>
  <c r="D11463"/>
  <c r="D11464"/>
  <c r="D11465"/>
  <c r="D11466"/>
  <c r="D11467"/>
  <c r="D11468"/>
  <c r="D11469"/>
  <c r="D11470"/>
  <c r="D11471"/>
  <c r="D11472"/>
  <c r="D11473"/>
  <c r="D11474"/>
  <c r="D11475"/>
  <c r="D11476"/>
  <c r="D11477"/>
  <c r="D11478"/>
  <c r="D11479"/>
  <c r="D11480"/>
  <c r="D11481"/>
  <c r="D11482"/>
  <c r="D11483"/>
  <c r="D11484"/>
  <c r="D11485"/>
  <c r="D11486"/>
  <c r="D11487"/>
  <c r="D11488"/>
  <c r="D11489"/>
  <c r="D11490"/>
  <c r="D11491"/>
  <c r="D11492"/>
  <c r="D11493"/>
  <c r="D11494"/>
  <c r="D11495"/>
  <c r="D11496"/>
  <c r="D11497"/>
  <c r="D11498"/>
  <c r="D11499"/>
  <c r="D11500"/>
  <c r="D11501"/>
  <c r="D11502"/>
  <c r="D11503"/>
  <c r="D11504"/>
  <c r="D11505"/>
  <c r="D11506"/>
  <c r="D11507"/>
  <c r="D11508"/>
  <c r="D11509"/>
  <c r="D11510"/>
  <c r="D11511"/>
  <c r="D11512"/>
  <c r="D11513"/>
  <c r="D11514"/>
  <c r="D11515"/>
  <c r="D11516"/>
  <c r="D11517"/>
  <c r="D11518"/>
  <c r="D11519"/>
  <c r="D11520"/>
  <c r="D11521"/>
  <c r="D11522"/>
  <c r="D11523"/>
  <c r="D11524"/>
  <c r="D11525"/>
  <c r="D11526"/>
  <c r="D11527"/>
  <c r="D11528"/>
  <c r="D11529"/>
  <c r="D11530"/>
  <c r="D11531"/>
  <c r="D11532"/>
  <c r="D11533"/>
  <c r="D11534"/>
  <c r="D11535"/>
  <c r="D11536"/>
  <c r="D11537"/>
  <c r="D11538"/>
  <c r="D11539"/>
  <c r="D11540"/>
  <c r="D11541"/>
  <c r="D11542"/>
  <c r="D11543"/>
  <c r="D11544"/>
  <c r="D11545"/>
  <c r="D11546"/>
  <c r="D11547"/>
  <c r="D11548"/>
  <c r="D11549"/>
  <c r="D11550"/>
  <c r="D11551"/>
  <c r="D11552"/>
  <c r="D11553"/>
  <c r="D11554"/>
  <c r="D11555"/>
  <c r="D11556"/>
  <c r="D11557"/>
  <c r="D11558"/>
  <c r="D11559"/>
  <c r="D11560"/>
  <c r="D11561"/>
  <c r="D11562"/>
  <c r="D11563"/>
  <c r="D11564"/>
  <c r="D11565"/>
  <c r="D11566"/>
  <c r="D11567"/>
  <c r="D11568"/>
  <c r="D11569"/>
  <c r="D11570"/>
  <c r="D11571"/>
  <c r="D11572"/>
  <c r="D11573"/>
  <c r="D11574"/>
  <c r="D11575"/>
  <c r="D11576"/>
  <c r="D11577"/>
  <c r="D11578"/>
  <c r="D11579"/>
  <c r="D11580"/>
  <c r="D11581"/>
  <c r="D11582"/>
  <c r="D11583"/>
  <c r="D11584"/>
  <c r="D11585"/>
  <c r="D11586"/>
  <c r="D11587"/>
  <c r="D11588"/>
  <c r="D11589"/>
  <c r="D11590"/>
  <c r="D11591"/>
  <c r="D11592"/>
  <c r="D11593"/>
  <c r="D11594"/>
  <c r="D11595"/>
  <c r="D11596"/>
  <c r="D11597"/>
  <c r="D11598"/>
  <c r="D11599"/>
  <c r="D11600"/>
  <c r="D11601"/>
  <c r="D11602"/>
  <c r="D11603"/>
  <c r="D11604"/>
  <c r="D11605"/>
  <c r="D11606"/>
  <c r="D11607"/>
  <c r="D11608"/>
  <c r="D11609"/>
  <c r="D11610"/>
  <c r="D11611"/>
  <c r="D11612"/>
  <c r="D11613"/>
  <c r="D11614"/>
  <c r="D11615"/>
  <c r="D11616"/>
  <c r="D11617"/>
  <c r="D11618"/>
  <c r="D11619"/>
  <c r="D11620"/>
  <c r="D11621"/>
  <c r="D11622"/>
  <c r="D11623"/>
  <c r="D11624"/>
  <c r="D11625"/>
  <c r="D11626"/>
  <c r="D11627"/>
  <c r="D11628"/>
  <c r="D11629"/>
  <c r="D11630"/>
  <c r="D11631"/>
  <c r="D11632"/>
  <c r="D11633"/>
  <c r="D11634"/>
  <c r="D11635"/>
  <c r="D11636"/>
  <c r="D11637"/>
  <c r="D11638"/>
  <c r="D11639"/>
  <c r="D11640"/>
  <c r="D11641"/>
  <c r="D11642"/>
  <c r="D11643"/>
  <c r="D11644"/>
  <c r="D11645"/>
  <c r="D11646"/>
  <c r="D11647"/>
  <c r="D11648"/>
  <c r="D11649"/>
  <c r="D11650"/>
  <c r="D11651"/>
  <c r="D11652"/>
  <c r="D11653"/>
  <c r="D11654"/>
  <c r="D11655"/>
  <c r="D11656"/>
  <c r="D11657"/>
  <c r="D11658"/>
  <c r="D11659"/>
  <c r="D11660"/>
  <c r="D11661"/>
  <c r="D11662"/>
  <c r="D11663"/>
  <c r="D11664"/>
  <c r="D11665"/>
  <c r="D11666"/>
  <c r="D11667"/>
  <c r="D11668"/>
  <c r="D11669"/>
  <c r="D11670"/>
  <c r="D11671"/>
  <c r="D11672"/>
  <c r="D11673"/>
  <c r="D11674"/>
  <c r="D11675"/>
  <c r="D11676"/>
  <c r="D11677"/>
  <c r="D11678"/>
  <c r="D11679"/>
  <c r="D11680"/>
  <c r="D11681"/>
  <c r="D11682"/>
  <c r="D11683"/>
  <c r="D11684"/>
  <c r="D11685"/>
  <c r="D11686"/>
  <c r="D11687"/>
  <c r="D11688"/>
  <c r="D11689"/>
  <c r="D11690"/>
  <c r="D11691"/>
  <c r="D11692"/>
  <c r="D11693"/>
  <c r="D11694"/>
  <c r="D11695"/>
  <c r="D11696"/>
  <c r="D11697"/>
  <c r="D11698"/>
  <c r="D11699"/>
  <c r="D11700"/>
  <c r="D11701"/>
  <c r="D11702"/>
  <c r="D11703"/>
  <c r="D11704"/>
  <c r="D11705"/>
  <c r="D11706"/>
  <c r="D11707"/>
  <c r="D11708"/>
  <c r="D11709"/>
  <c r="D11710"/>
  <c r="D11711"/>
  <c r="D11712"/>
  <c r="D11713"/>
  <c r="D11714"/>
  <c r="D11715"/>
  <c r="D11716"/>
  <c r="D11717"/>
  <c r="D11718"/>
  <c r="D11719"/>
  <c r="D11720"/>
  <c r="D11721"/>
  <c r="D11722"/>
  <c r="D11723"/>
  <c r="D11724"/>
  <c r="D11725"/>
  <c r="D11726"/>
  <c r="D11727"/>
  <c r="D11728"/>
  <c r="D11729"/>
  <c r="D11730"/>
  <c r="D11731"/>
  <c r="D11732"/>
  <c r="D11733"/>
  <c r="D11734"/>
  <c r="D11735"/>
  <c r="D11736"/>
  <c r="D11737"/>
  <c r="D11738"/>
  <c r="D11739"/>
  <c r="D11740"/>
  <c r="D11741"/>
  <c r="D11742"/>
  <c r="D11743"/>
  <c r="D11744"/>
  <c r="D11745"/>
  <c r="D11746"/>
  <c r="D11747"/>
  <c r="D11748"/>
  <c r="D11749"/>
  <c r="D11750"/>
  <c r="D11751"/>
  <c r="D11752"/>
  <c r="D11753"/>
  <c r="D11754"/>
  <c r="D11755"/>
  <c r="D11756"/>
  <c r="D11757"/>
  <c r="D11758"/>
  <c r="D11759"/>
  <c r="D11760"/>
  <c r="D11761"/>
  <c r="D11762"/>
  <c r="D11763"/>
  <c r="D11764"/>
  <c r="D11765"/>
  <c r="D11766"/>
  <c r="D11767"/>
  <c r="D11768"/>
  <c r="D11769"/>
  <c r="D11770"/>
  <c r="D11771"/>
  <c r="D11772"/>
  <c r="D11773"/>
  <c r="D11774"/>
  <c r="D11775"/>
  <c r="D11776"/>
  <c r="D11777"/>
  <c r="D11778"/>
  <c r="D11779"/>
  <c r="D11780"/>
  <c r="D11781"/>
  <c r="D11782"/>
  <c r="D11783"/>
  <c r="D11784"/>
  <c r="D11785"/>
  <c r="D11786"/>
  <c r="D11787"/>
  <c r="D11788"/>
  <c r="D11789"/>
  <c r="D11790"/>
  <c r="D11791"/>
  <c r="D11792"/>
  <c r="D11793"/>
  <c r="D11794"/>
  <c r="D11795"/>
  <c r="D11796"/>
  <c r="D11797"/>
  <c r="D11798"/>
  <c r="D11799"/>
  <c r="D11800"/>
  <c r="D11801"/>
  <c r="D11802"/>
  <c r="D11803"/>
  <c r="D11804"/>
  <c r="D11805"/>
  <c r="D11806"/>
  <c r="D11807"/>
  <c r="D11808"/>
  <c r="D11809"/>
  <c r="D11810"/>
  <c r="D11811"/>
  <c r="D11812"/>
  <c r="D11813"/>
  <c r="D11814"/>
  <c r="D11815"/>
  <c r="D11816"/>
  <c r="D11817"/>
  <c r="D11818"/>
  <c r="D11819"/>
  <c r="D11820"/>
  <c r="D11821"/>
  <c r="D11822"/>
  <c r="D11823"/>
  <c r="D11824"/>
  <c r="D11825"/>
  <c r="D11826"/>
  <c r="D11827"/>
  <c r="D11828"/>
  <c r="D11829"/>
  <c r="D11830"/>
  <c r="D11831"/>
  <c r="D11832"/>
  <c r="D11833"/>
  <c r="D11834"/>
  <c r="D11835"/>
  <c r="D11836"/>
  <c r="D11837"/>
  <c r="D11838"/>
  <c r="D11839"/>
  <c r="D11840"/>
  <c r="D11841"/>
  <c r="D11842"/>
  <c r="D11843"/>
  <c r="D11844"/>
  <c r="D11845"/>
  <c r="D11846"/>
  <c r="D11847"/>
  <c r="D11848"/>
  <c r="D11849"/>
  <c r="D11850"/>
  <c r="D11851"/>
  <c r="D11852"/>
  <c r="D11853"/>
  <c r="D11854"/>
  <c r="D11855"/>
  <c r="D11856"/>
  <c r="D11857"/>
  <c r="D11858"/>
  <c r="D11859"/>
  <c r="D11860"/>
  <c r="D11861"/>
  <c r="D11862"/>
  <c r="D11863"/>
  <c r="D11864"/>
  <c r="D11865"/>
  <c r="D11866"/>
  <c r="D11867"/>
  <c r="D11868"/>
  <c r="D11869"/>
  <c r="D11870"/>
  <c r="D11871"/>
  <c r="D11872"/>
  <c r="D11873"/>
  <c r="D11874"/>
  <c r="D11875"/>
  <c r="D11876"/>
  <c r="D11877"/>
  <c r="D11878"/>
  <c r="D11879"/>
  <c r="D11880"/>
  <c r="D11881"/>
  <c r="D11882"/>
  <c r="D11883"/>
  <c r="D11884"/>
  <c r="D11885"/>
  <c r="D11886"/>
  <c r="D11887"/>
  <c r="D11888"/>
  <c r="D11889"/>
  <c r="D11890"/>
  <c r="D11891"/>
  <c r="D11892"/>
  <c r="D11893"/>
  <c r="D11894"/>
  <c r="D11895"/>
  <c r="D11896"/>
  <c r="D11897"/>
  <c r="D11898"/>
  <c r="D11899"/>
  <c r="D11900"/>
  <c r="D11901"/>
  <c r="D11902"/>
  <c r="D11903"/>
  <c r="D11904"/>
  <c r="D11905"/>
  <c r="D11906"/>
  <c r="D11907"/>
  <c r="D11908"/>
  <c r="D11909"/>
  <c r="D11910"/>
  <c r="D11911"/>
  <c r="D11912"/>
  <c r="D11913"/>
  <c r="D11914"/>
  <c r="D11915"/>
  <c r="D11916"/>
  <c r="D11917"/>
  <c r="D11918"/>
  <c r="D11919"/>
  <c r="D11920"/>
  <c r="D11921"/>
  <c r="D11922"/>
  <c r="D11923"/>
  <c r="D11924"/>
  <c r="D11925"/>
  <c r="D11926"/>
  <c r="D11927"/>
  <c r="D11928"/>
  <c r="D11929"/>
  <c r="D11930"/>
  <c r="D11931"/>
  <c r="D11932"/>
  <c r="D11933"/>
  <c r="D11934"/>
  <c r="D11935"/>
  <c r="D11936"/>
  <c r="D11937"/>
  <c r="D11938"/>
  <c r="D11939"/>
  <c r="D11940"/>
  <c r="D11941"/>
  <c r="D11942"/>
  <c r="D11943"/>
  <c r="D11944"/>
  <c r="D11945"/>
  <c r="D11946"/>
  <c r="D11947"/>
  <c r="D11948"/>
  <c r="D11949"/>
  <c r="D11950"/>
  <c r="D11951"/>
  <c r="D11952"/>
  <c r="D11953"/>
  <c r="D11954"/>
  <c r="D11955"/>
  <c r="D11956"/>
  <c r="D11957"/>
  <c r="D11958"/>
  <c r="D11959"/>
  <c r="D11960"/>
  <c r="D11961"/>
  <c r="D11962"/>
  <c r="D11963"/>
  <c r="D11964"/>
  <c r="D11965"/>
  <c r="D11966"/>
  <c r="D11967"/>
  <c r="D11968"/>
  <c r="D11969"/>
  <c r="D11970"/>
  <c r="D11971"/>
  <c r="D11972"/>
  <c r="D11973"/>
  <c r="D11974"/>
  <c r="D11975"/>
  <c r="D11976"/>
  <c r="D11977"/>
  <c r="D11978"/>
  <c r="D11979"/>
  <c r="D11980"/>
  <c r="D11981"/>
  <c r="D11982"/>
  <c r="D11983"/>
  <c r="D11984"/>
  <c r="D11985"/>
  <c r="D11986"/>
  <c r="D11987"/>
  <c r="D11988"/>
  <c r="D11989"/>
  <c r="D11990"/>
  <c r="D11991"/>
  <c r="D11992"/>
  <c r="D11993"/>
  <c r="D11994"/>
  <c r="D11995"/>
  <c r="D11996"/>
  <c r="D11997"/>
  <c r="D11998"/>
  <c r="D11999"/>
  <c r="D12000"/>
  <c r="D12001"/>
  <c r="D12002"/>
  <c r="D12003"/>
  <c r="D12004"/>
  <c r="D12005"/>
  <c r="D12006"/>
  <c r="D12007"/>
  <c r="D12008"/>
  <c r="D12009"/>
  <c r="D12010"/>
  <c r="D12011"/>
  <c r="D12012"/>
  <c r="D12013"/>
  <c r="D12014"/>
  <c r="D12015"/>
  <c r="D12016"/>
  <c r="D12017"/>
  <c r="D12018"/>
  <c r="D12019"/>
  <c r="D12020"/>
  <c r="D12021"/>
  <c r="D12022"/>
  <c r="D12023"/>
  <c r="D12024"/>
  <c r="D12025"/>
  <c r="D12026"/>
  <c r="D12027"/>
  <c r="D12028"/>
  <c r="D12029"/>
  <c r="D12030"/>
  <c r="D12031"/>
  <c r="D12032"/>
  <c r="D12033"/>
  <c r="D12034"/>
  <c r="D12035"/>
  <c r="D12036"/>
  <c r="D12037"/>
  <c r="D12038"/>
  <c r="D12039"/>
  <c r="D12040"/>
  <c r="D12041"/>
  <c r="D12042"/>
  <c r="D12043"/>
  <c r="D12044"/>
  <c r="D12045"/>
  <c r="D12046"/>
  <c r="D12047"/>
  <c r="D12048"/>
  <c r="D12049"/>
  <c r="D12050"/>
  <c r="D12051"/>
  <c r="D12052"/>
  <c r="D12053"/>
  <c r="D12054"/>
  <c r="D12055"/>
  <c r="D12056"/>
  <c r="D12057"/>
  <c r="D12058"/>
  <c r="D12059"/>
  <c r="D12060"/>
  <c r="D12061"/>
  <c r="D12062"/>
  <c r="D12063"/>
  <c r="D12064"/>
  <c r="D12065"/>
  <c r="D12066"/>
  <c r="D12067"/>
  <c r="D12068"/>
  <c r="D12069"/>
  <c r="D12070"/>
  <c r="D12071"/>
  <c r="D12072"/>
  <c r="D12073"/>
  <c r="D12074"/>
  <c r="D12075"/>
  <c r="D12076"/>
  <c r="D12077"/>
  <c r="D12078"/>
  <c r="D12079"/>
  <c r="D12080"/>
  <c r="D12081"/>
  <c r="D12082"/>
  <c r="D12083"/>
  <c r="D12084"/>
  <c r="D12085"/>
  <c r="D12086"/>
  <c r="D12087"/>
  <c r="D12088"/>
  <c r="D12089"/>
  <c r="D12090"/>
  <c r="D12091"/>
  <c r="D12092"/>
  <c r="D12093"/>
  <c r="D12094"/>
  <c r="D12095"/>
  <c r="D12096"/>
  <c r="D12097"/>
  <c r="D12098"/>
  <c r="D12099"/>
  <c r="D12100"/>
  <c r="D12101"/>
  <c r="D12102"/>
  <c r="D12103"/>
  <c r="D12104"/>
  <c r="D12105"/>
  <c r="D12106"/>
  <c r="D12107"/>
  <c r="D12108"/>
  <c r="D12109"/>
  <c r="D12110"/>
  <c r="D12111"/>
  <c r="D12112"/>
  <c r="D12113"/>
  <c r="D12114"/>
  <c r="D12115"/>
  <c r="D12116"/>
  <c r="D12117"/>
  <c r="D12118"/>
  <c r="D12119"/>
  <c r="D12120"/>
  <c r="D12121"/>
  <c r="D12122"/>
  <c r="D12123"/>
  <c r="D12124"/>
  <c r="D12125"/>
  <c r="D12126"/>
  <c r="D12127"/>
  <c r="D12128"/>
  <c r="D12129"/>
  <c r="D12130"/>
  <c r="D12131"/>
  <c r="D12132"/>
  <c r="D12133"/>
  <c r="D12134"/>
  <c r="D12135"/>
  <c r="D12136"/>
  <c r="D12137"/>
  <c r="D12138"/>
  <c r="D12139"/>
  <c r="D12140"/>
  <c r="D12141"/>
  <c r="D12142"/>
  <c r="D12143"/>
  <c r="D12144"/>
  <c r="D12145"/>
  <c r="D12146"/>
  <c r="D12147"/>
  <c r="D12148"/>
  <c r="D12149"/>
  <c r="D12150"/>
  <c r="D12151"/>
  <c r="D12152"/>
  <c r="D12153"/>
  <c r="D12154"/>
  <c r="D12155"/>
  <c r="D12156"/>
  <c r="D12157"/>
  <c r="D12158"/>
  <c r="D12159"/>
  <c r="D12160"/>
  <c r="D12161"/>
  <c r="D12162"/>
  <c r="D12163"/>
  <c r="D12164"/>
  <c r="D12165"/>
  <c r="D12166"/>
  <c r="D12167"/>
  <c r="D12168"/>
  <c r="D12169"/>
  <c r="D12170"/>
  <c r="D12171"/>
  <c r="D12172"/>
  <c r="D12173"/>
  <c r="D12174"/>
  <c r="D12175"/>
  <c r="D12176"/>
  <c r="D12177"/>
  <c r="D12178"/>
  <c r="D12179"/>
  <c r="D12180"/>
  <c r="D12181"/>
  <c r="D12182"/>
  <c r="D12183"/>
  <c r="D12184"/>
  <c r="D12185"/>
  <c r="D12186"/>
  <c r="D12187"/>
  <c r="D12188"/>
  <c r="D12189"/>
  <c r="D12190"/>
  <c r="D12191"/>
  <c r="D12192"/>
  <c r="D12193"/>
  <c r="D12194"/>
  <c r="D12195"/>
  <c r="D12196"/>
  <c r="D12197"/>
  <c r="D12198"/>
  <c r="D12199"/>
  <c r="D12200"/>
  <c r="D12201"/>
  <c r="D12202"/>
  <c r="D12203"/>
  <c r="D12204"/>
  <c r="D12205"/>
  <c r="D12206"/>
  <c r="D12207"/>
  <c r="D12208"/>
  <c r="D12209"/>
  <c r="D12210"/>
  <c r="D12211"/>
  <c r="D12212"/>
  <c r="D12213"/>
  <c r="D12214"/>
  <c r="D12215"/>
  <c r="D12216"/>
  <c r="D12217"/>
  <c r="D12218"/>
  <c r="D12219"/>
  <c r="D12220"/>
  <c r="D12221"/>
  <c r="D12222"/>
  <c r="D12223"/>
  <c r="D12224"/>
  <c r="D12225"/>
  <c r="D12226"/>
  <c r="D12227"/>
  <c r="D12228"/>
  <c r="D12229"/>
  <c r="D12230"/>
  <c r="D12231"/>
  <c r="D12232"/>
  <c r="D12233"/>
  <c r="D12234"/>
  <c r="D12235"/>
  <c r="D12236"/>
  <c r="D12237"/>
  <c r="D12238"/>
  <c r="D12239"/>
  <c r="D12240"/>
  <c r="D12241"/>
  <c r="D12242"/>
  <c r="D12243"/>
  <c r="D12244"/>
  <c r="D12245"/>
  <c r="D12246"/>
  <c r="D12247"/>
  <c r="D12248"/>
  <c r="D12249"/>
  <c r="D12250"/>
  <c r="D12251"/>
  <c r="D12252"/>
  <c r="D12253"/>
  <c r="D12254"/>
  <c r="D12255"/>
  <c r="D12256"/>
  <c r="D12257"/>
  <c r="D12258"/>
  <c r="D12259"/>
  <c r="D12260"/>
  <c r="D12261"/>
  <c r="D12262"/>
  <c r="D12263"/>
  <c r="D12264"/>
  <c r="D12265"/>
  <c r="D12266"/>
  <c r="D12267"/>
  <c r="D12268"/>
  <c r="D12269"/>
  <c r="D12270"/>
  <c r="D12271"/>
  <c r="D12272"/>
  <c r="D12273"/>
  <c r="D12274"/>
  <c r="D12275"/>
  <c r="D12276"/>
  <c r="D12277"/>
  <c r="D12278"/>
  <c r="D12279"/>
  <c r="D12280"/>
  <c r="D12281"/>
  <c r="D12282"/>
  <c r="D12283"/>
  <c r="D12284"/>
  <c r="D12285"/>
  <c r="D12286"/>
  <c r="D12287"/>
  <c r="D12288"/>
  <c r="D12289"/>
  <c r="D12290"/>
  <c r="D12291"/>
  <c r="D12292"/>
  <c r="D12293"/>
  <c r="D12294"/>
  <c r="D12295"/>
  <c r="D12296"/>
  <c r="D12297"/>
  <c r="D12298"/>
  <c r="D12299"/>
  <c r="D12300"/>
  <c r="D12301"/>
  <c r="D12302"/>
  <c r="D12303"/>
  <c r="D12304"/>
  <c r="D12305"/>
  <c r="D12306"/>
  <c r="D12307"/>
  <c r="D12308"/>
  <c r="D12309"/>
  <c r="D12310"/>
  <c r="D12311"/>
  <c r="D12312"/>
  <c r="D12313"/>
  <c r="D12314"/>
  <c r="D12315"/>
  <c r="D12316"/>
  <c r="D12317"/>
  <c r="D12318"/>
  <c r="D12319"/>
  <c r="D12320"/>
  <c r="D12321"/>
  <c r="D12322"/>
  <c r="D12323"/>
  <c r="D12324"/>
  <c r="D12325"/>
  <c r="D12326"/>
  <c r="D12327"/>
  <c r="D12328"/>
  <c r="D12329"/>
  <c r="D12330"/>
  <c r="D12331"/>
  <c r="D12332"/>
  <c r="D12333"/>
  <c r="D12334"/>
  <c r="D12335"/>
  <c r="D12336"/>
  <c r="D12337"/>
  <c r="D12338"/>
  <c r="D12339"/>
  <c r="D12340"/>
  <c r="D12341"/>
  <c r="D12342"/>
  <c r="D12343"/>
  <c r="D12344"/>
  <c r="D12345"/>
  <c r="D12346"/>
  <c r="D12347"/>
  <c r="D12348"/>
  <c r="D12349"/>
  <c r="D12350"/>
  <c r="D12351"/>
  <c r="D12352"/>
  <c r="D12353"/>
  <c r="D12354"/>
  <c r="D12355"/>
  <c r="D12356"/>
  <c r="D12357"/>
  <c r="D12358"/>
  <c r="D12359"/>
  <c r="D12360"/>
  <c r="D12361"/>
  <c r="D12362"/>
  <c r="D12363"/>
  <c r="D12364"/>
  <c r="D12365"/>
  <c r="D12366"/>
  <c r="D12367"/>
  <c r="D12368"/>
  <c r="D12369"/>
  <c r="D12370"/>
  <c r="D12371"/>
  <c r="D12372"/>
  <c r="D12373"/>
  <c r="D12374"/>
  <c r="D12375"/>
  <c r="D12376"/>
  <c r="D12377"/>
  <c r="D12378"/>
  <c r="D12379"/>
  <c r="D12380"/>
  <c r="D12381"/>
  <c r="D12382"/>
  <c r="D12383"/>
  <c r="D12384"/>
  <c r="D12385"/>
  <c r="D12386"/>
  <c r="D12387"/>
  <c r="D12388"/>
  <c r="D12389"/>
  <c r="D12390"/>
  <c r="D12391"/>
  <c r="D12392"/>
  <c r="D12393"/>
  <c r="D12394"/>
  <c r="D12395"/>
  <c r="D12396"/>
  <c r="D12397"/>
  <c r="D12398"/>
  <c r="D12399"/>
  <c r="D12400"/>
  <c r="D12401"/>
  <c r="D12402"/>
  <c r="D12403"/>
  <c r="D12404"/>
  <c r="D12405"/>
  <c r="D12406"/>
  <c r="D12407"/>
  <c r="D12408"/>
  <c r="D12409"/>
  <c r="D12410"/>
  <c r="D12411"/>
  <c r="D12412"/>
  <c r="D12413"/>
  <c r="D12414"/>
  <c r="D12415"/>
  <c r="D12416"/>
  <c r="D12417"/>
  <c r="D12418"/>
  <c r="D12419"/>
  <c r="D12420"/>
  <c r="D12421"/>
  <c r="D12422"/>
  <c r="D12423"/>
  <c r="D12424"/>
  <c r="D12425"/>
  <c r="D12426"/>
  <c r="D12427"/>
  <c r="D12428"/>
  <c r="D12429"/>
  <c r="D12430"/>
  <c r="D12431"/>
  <c r="D12432"/>
  <c r="D12433"/>
  <c r="D12434"/>
  <c r="D12435"/>
  <c r="D12436"/>
  <c r="D12437"/>
  <c r="D12438"/>
  <c r="D12439"/>
  <c r="D12440"/>
  <c r="D12441"/>
  <c r="D12442"/>
  <c r="D12443"/>
  <c r="D12444"/>
  <c r="D12445"/>
  <c r="D12446"/>
  <c r="D12447"/>
  <c r="D12448"/>
  <c r="D12449"/>
  <c r="D12450"/>
  <c r="D12451"/>
  <c r="D12452"/>
  <c r="D12453"/>
  <c r="D12454"/>
  <c r="D12455"/>
  <c r="D12456"/>
  <c r="D12457"/>
  <c r="D12458"/>
  <c r="D12459"/>
  <c r="D12460"/>
  <c r="D12461"/>
  <c r="D12462"/>
  <c r="D12463"/>
  <c r="D12464"/>
  <c r="D12465"/>
  <c r="D12466"/>
  <c r="D12467"/>
  <c r="D12468"/>
  <c r="D12469"/>
  <c r="D12470"/>
  <c r="D12471"/>
  <c r="D12472"/>
  <c r="D12473"/>
  <c r="D12474"/>
  <c r="D12475"/>
  <c r="D12476"/>
  <c r="D12477"/>
  <c r="D12478"/>
  <c r="D12479"/>
  <c r="D12480"/>
  <c r="D12481"/>
  <c r="D12482"/>
  <c r="D12483"/>
  <c r="D12484"/>
  <c r="D12485"/>
  <c r="D12486"/>
  <c r="D12487"/>
  <c r="D12488"/>
  <c r="D12489"/>
  <c r="D12490"/>
  <c r="D12491"/>
  <c r="D12492"/>
  <c r="D12493"/>
  <c r="D12494"/>
  <c r="D12495"/>
  <c r="D12496"/>
  <c r="D12497"/>
  <c r="D12498"/>
  <c r="D12499"/>
  <c r="D12500"/>
  <c r="D12501"/>
  <c r="D12502"/>
  <c r="D12503"/>
  <c r="D12504"/>
  <c r="D12505"/>
  <c r="D12506"/>
  <c r="D12507"/>
  <c r="D12508"/>
  <c r="D12509"/>
  <c r="D12510"/>
  <c r="D12511"/>
  <c r="D12512"/>
  <c r="D12513"/>
  <c r="D12514"/>
  <c r="D12515"/>
  <c r="D12516"/>
  <c r="D12517"/>
  <c r="D12518"/>
  <c r="D12519"/>
  <c r="D12520"/>
  <c r="D12521"/>
  <c r="D12522"/>
  <c r="D12523"/>
  <c r="D12524"/>
  <c r="D12525"/>
  <c r="D12526"/>
  <c r="D12527"/>
  <c r="D12528"/>
  <c r="D12529"/>
  <c r="D12530"/>
  <c r="D12531"/>
  <c r="D12532"/>
  <c r="D12533"/>
  <c r="D12534"/>
  <c r="D12535"/>
  <c r="D12536"/>
  <c r="D12537"/>
  <c r="D12538"/>
  <c r="D12539"/>
  <c r="D12540"/>
  <c r="D12541"/>
  <c r="D12542"/>
  <c r="D12543"/>
  <c r="D12544"/>
  <c r="D12545"/>
  <c r="D12546"/>
  <c r="D12547"/>
  <c r="D12548"/>
  <c r="D12549"/>
  <c r="D12550"/>
  <c r="D12551"/>
  <c r="D12552"/>
  <c r="D12553"/>
  <c r="D12554"/>
  <c r="D12555"/>
  <c r="D12556"/>
  <c r="D12557"/>
  <c r="D12558"/>
  <c r="D12559"/>
  <c r="D12560"/>
  <c r="D12561"/>
  <c r="D12562"/>
  <c r="D12563"/>
  <c r="D12564"/>
  <c r="D12565"/>
  <c r="D12566"/>
  <c r="D12567"/>
  <c r="D12568"/>
  <c r="D12569"/>
  <c r="D12570"/>
  <c r="D12571"/>
  <c r="D12572"/>
  <c r="D12573"/>
  <c r="D12574"/>
  <c r="D12575"/>
  <c r="D12576"/>
  <c r="D12577"/>
  <c r="D12578"/>
  <c r="D12579"/>
  <c r="D12580"/>
  <c r="D12581"/>
  <c r="D12582"/>
  <c r="D12583"/>
  <c r="D12584"/>
  <c r="D12585"/>
  <c r="D12586"/>
  <c r="D12587"/>
  <c r="D12588"/>
  <c r="D12589"/>
  <c r="D12590"/>
  <c r="D12591"/>
  <c r="D12592"/>
  <c r="D12593"/>
  <c r="D12594"/>
  <c r="D12595"/>
  <c r="D12596"/>
  <c r="D12597"/>
  <c r="D12598"/>
  <c r="D12599"/>
  <c r="D12600"/>
  <c r="D12601"/>
  <c r="D12602"/>
  <c r="D12603"/>
  <c r="D12604"/>
  <c r="D12605"/>
  <c r="D12606"/>
  <c r="D12607"/>
  <c r="D12608"/>
  <c r="D12609"/>
  <c r="D12610"/>
  <c r="D12611"/>
  <c r="D12612"/>
  <c r="D12613"/>
  <c r="D12614"/>
  <c r="D12615"/>
  <c r="D12616"/>
  <c r="D12617"/>
  <c r="D12618"/>
  <c r="D12619"/>
  <c r="D12620"/>
  <c r="D12621"/>
  <c r="D12622"/>
  <c r="D12623"/>
  <c r="D12624"/>
  <c r="D12625"/>
  <c r="D12626"/>
  <c r="D12627"/>
  <c r="D12628"/>
  <c r="D12629"/>
  <c r="D12630"/>
  <c r="D12631"/>
  <c r="D12632"/>
  <c r="D12633"/>
  <c r="D12634"/>
  <c r="D12635"/>
  <c r="D12636"/>
  <c r="D12637"/>
  <c r="D12638"/>
  <c r="D12639"/>
  <c r="D12640"/>
  <c r="D12641"/>
  <c r="D12642"/>
  <c r="D12643"/>
  <c r="D12644"/>
  <c r="D12645"/>
  <c r="D12646"/>
  <c r="D12647"/>
  <c r="D12648"/>
  <c r="D12649"/>
  <c r="D12650"/>
  <c r="D12651"/>
  <c r="D12652"/>
  <c r="D12653"/>
  <c r="D12654"/>
  <c r="D12655"/>
  <c r="D12656"/>
  <c r="D12657"/>
  <c r="D12658"/>
  <c r="D12659"/>
  <c r="D12660"/>
  <c r="D12661"/>
  <c r="D12662"/>
  <c r="D12663"/>
  <c r="D12664"/>
  <c r="D12665"/>
  <c r="D12666"/>
  <c r="D12667"/>
  <c r="D12668"/>
  <c r="D12669"/>
  <c r="D12670"/>
  <c r="D12671"/>
  <c r="D12672"/>
  <c r="D12673"/>
  <c r="D12674"/>
  <c r="D12675"/>
  <c r="D12676"/>
  <c r="D12677"/>
  <c r="D12678"/>
  <c r="D12679"/>
  <c r="D12680"/>
  <c r="D12681"/>
  <c r="D12682"/>
  <c r="D12683"/>
  <c r="D12684"/>
  <c r="D12685"/>
  <c r="D12686"/>
  <c r="D12687"/>
  <c r="D12688"/>
  <c r="D12689"/>
  <c r="D12690"/>
  <c r="D12691"/>
  <c r="D12692"/>
  <c r="D12693"/>
  <c r="D12694"/>
  <c r="D12695"/>
  <c r="D12696"/>
  <c r="D12697"/>
  <c r="D12698"/>
  <c r="D12699"/>
  <c r="D12700"/>
  <c r="D12701"/>
  <c r="D12702"/>
  <c r="D12703"/>
  <c r="D12704"/>
  <c r="D12705"/>
  <c r="D12706"/>
  <c r="D12707"/>
  <c r="D12708"/>
  <c r="D12709"/>
  <c r="D12710"/>
  <c r="D12711"/>
  <c r="D12712"/>
  <c r="D12713"/>
  <c r="D12714"/>
  <c r="D12715"/>
  <c r="D12716"/>
  <c r="D12717"/>
  <c r="D12718"/>
  <c r="D12719"/>
  <c r="D12720"/>
  <c r="D12721"/>
  <c r="D12722"/>
  <c r="D12723"/>
  <c r="D12724"/>
  <c r="D12725"/>
  <c r="D12726"/>
  <c r="D12727"/>
  <c r="D12728"/>
  <c r="D12729"/>
  <c r="D12730"/>
  <c r="D12731"/>
  <c r="D12732"/>
  <c r="D12733"/>
  <c r="D12734"/>
  <c r="D12735"/>
  <c r="D12736"/>
  <c r="D12737"/>
  <c r="D12738"/>
  <c r="D12739"/>
  <c r="D12740"/>
  <c r="D12741"/>
  <c r="D12742"/>
  <c r="D12743"/>
  <c r="D12744"/>
  <c r="D12745"/>
  <c r="D12746"/>
  <c r="D12747"/>
  <c r="D12748"/>
  <c r="D12749"/>
  <c r="D12750"/>
  <c r="D12751"/>
  <c r="D12752"/>
  <c r="D12753"/>
  <c r="D12754"/>
  <c r="D12755"/>
  <c r="D12756"/>
  <c r="D12757"/>
  <c r="D12758"/>
  <c r="D12759"/>
  <c r="D12760"/>
  <c r="D12761"/>
  <c r="D12762"/>
  <c r="D12763"/>
  <c r="D12764"/>
  <c r="D12765"/>
  <c r="D12766"/>
  <c r="D12767"/>
  <c r="D12768"/>
  <c r="D12769"/>
  <c r="D12770"/>
  <c r="D12771"/>
  <c r="D12772"/>
  <c r="D12773"/>
  <c r="D12774"/>
  <c r="D12775"/>
  <c r="D12776"/>
  <c r="D12777"/>
  <c r="D12778"/>
  <c r="D12779"/>
  <c r="D12780"/>
  <c r="D12781"/>
  <c r="D12782"/>
  <c r="D12783"/>
  <c r="D12784"/>
  <c r="D12785"/>
  <c r="D12786"/>
  <c r="D12787"/>
  <c r="D12788"/>
  <c r="D12789"/>
  <c r="D12790"/>
  <c r="D12791"/>
  <c r="D12792"/>
  <c r="D12793"/>
  <c r="D12794"/>
  <c r="D12795"/>
  <c r="D12796"/>
  <c r="D12797"/>
  <c r="D12798"/>
  <c r="D12799"/>
  <c r="D12800"/>
  <c r="D12801"/>
  <c r="D12802"/>
  <c r="D12803"/>
  <c r="D12804"/>
  <c r="D12805"/>
  <c r="D12806"/>
  <c r="D12807"/>
  <c r="D12808"/>
  <c r="D12809"/>
  <c r="D12810"/>
  <c r="D12811"/>
  <c r="D12812"/>
  <c r="D12813"/>
  <c r="D12814"/>
  <c r="D12815"/>
  <c r="D12816"/>
  <c r="D12817"/>
  <c r="D12818"/>
  <c r="D12819"/>
  <c r="D12820"/>
  <c r="D12821"/>
  <c r="D12822"/>
  <c r="D12823"/>
  <c r="D12824"/>
  <c r="D12825"/>
  <c r="D12826"/>
  <c r="D12827"/>
  <c r="D12828"/>
  <c r="D12829"/>
  <c r="D12830"/>
  <c r="D12831"/>
  <c r="D12832"/>
  <c r="D12833"/>
  <c r="D12834"/>
  <c r="D12835"/>
  <c r="D12836"/>
  <c r="D12837"/>
  <c r="D12838"/>
  <c r="D12839"/>
  <c r="D12840"/>
  <c r="D12841"/>
  <c r="D12842"/>
  <c r="D12843"/>
  <c r="D12844"/>
  <c r="D12845"/>
  <c r="D12846"/>
  <c r="D12847"/>
  <c r="D12848"/>
  <c r="D12849"/>
  <c r="D12850"/>
  <c r="D12851"/>
  <c r="D12852"/>
  <c r="D12853"/>
  <c r="D12854"/>
  <c r="D12855"/>
  <c r="D12856"/>
  <c r="D12857"/>
  <c r="D12858"/>
  <c r="D12859"/>
  <c r="D12860"/>
  <c r="D12861"/>
  <c r="D12862"/>
  <c r="D12863"/>
  <c r="D12864"/>
  <c r="D12865"/>
  <c r="D12866"/>
  <c r="D12867"/>
  <c r="D12868"/>
  <c r="D12869"/>
  <c r="D12870"/>
  <c r="D12871"/>
  <c r="D12872"/>
  <c r="D12873"/>
  <c r="D12874"/>
  <c r="D12875"/>
  <c r="D12876"/>
  <c r="D12877"/>
  <c r="D12878"/>
  <c r="D12879"/>
  <c r="D12880"/>
  <c r="D12881"/>
  <c r="D12882"/>
  <c r="D12883"/>
  <c r="D12884"/>
  <c r="D12885"/>
  <c r="D12886"/>
  <c r="D12887"/>
  <c r="D12888"/>
  <c r="D12889"/>
  <c r="D12890"/>
  <c r="D12891"/>
  <c r="D12892"/>
  <c r="D12893"/>
  <c r="D12894"/>
  <c r="D12895"/>
  <c r="D12896"/>
  <c r="D12897"/>
  <c r="D12898"/>
  <c r="D12899"/>
  <c r="D12900"/>
  <c r="D12901"/>
  <c r="D12902"/>
  <c r="D12903"/>
  <c r="D12904"/>
  <c r="D12905"/>
  <c r="D12906"/>
  <c r="D12907"/>
  <c r="D12908"/>
  <c r="D12909"/>
  <c r="D12910"/>
  <c r="D12911"/>
  <c r="D12912"/>
  <c r="D12913"/>
  <c r="D12914"/>
  <c r="D12915"/>
  <c r="D12916"/>
  <c r="D12917"/>
  <c r="D12918"/>
  <c r="D12919"/>
  <c r="D12920"/>
  <c r="D12921"/>
  <c r="D12922"/>
  <c r="D12923"/>
  <c r="D12924"/>
  <c r="D12925"/>
  <c r="D12926"/>
  <c r="D12927"/>
  <c r="D12928"/>
  <c r="D12929"/>
  <c r="D12930"/>
  <c r="D12931"/>
  <c r="D12932"/>
  <c r="D12933"/>
  <c r="D12934"/>
  <c r="D12935"/>
  <c r="D12936"/>
  <c r="D12937"/>
  <c r="D12938"/>
  <c r="D12939"/>
  <c r="D12940"/>
  <c r="D12941"/>
  <c r="D12942"/>
  <c r="D12943"/>
  <c r="D12944"/>
  <c r="D12945"/>
  <c r="D12946"/>
  <c r="D12947"/>
  <c r="D12948"/>
  <c r="D12949"/>
  <c r="D12950"/>
  <c r="D12951"/>
  <c r="D12952"/>
  <c r="D12953"/>
  <c r="D12954"/>
  <c r="D12955"/>
  <c r="D12956"/>
  <c r="D12957"/>
  <c r="D12958"/>
  <c r="D12959"/>
  <c r="D12960"/>
  <c r="D12961"/>
  <c r="D12962"/>
  <c r="D12963"/>
  <c r="D12964"/>
  <c r="D12965"/>
  <c r="D12966"/>
  <c r="D12967"/>
  <c r="D12968"/>
  <c r="D12969"/>
  <c r="D12970"/>
  <c r="D12971"/>
  <c r="D12972"/>
  <c r="D12973"/>
  <c r="D12974"/>
  <c r="D12975"/>
  <c r="D12976"/>
  <c r="D12977"/>
  <c r="D12978"/>
  <c r="D12979"/>
  <c r="D12980"/>
  <c r="D12981"/>
  <c r="D12982"/>
  <c r="D12983"/>
  <c r="D12984"/>
  <c r="D12985"/>
  <c r="D12986"/>
  <c r="D12987"/>
  <c r="D12988"/>
  <c r="D12989"/>
  <c r="D12990"/>
  <c r="D12991"/>
  <c r="D12992"/>
  <c r="D12993"/>
  <c r="D12994"/>
  <c r="D12995"/>
  <c r="D12996"/>
  <c r="D12997"/>
  <c r="D12998"/>
  <c r="D12999"/>
  <c r="D13000"/>
  <c r="D13001"/>
  <c r="D13002"/>
  <c r="D13003"/>
  <c r="D13004"/>
  <c r="D13005"/>
  <c r="D13006"/>
  <c r="D13007"/>
  <c r="D13008"/>
  <c r="D13009"/>
  <c r="D13010"/>
  <c r="D13011"/>
  <c r="D13012"/>
  <c r="D13013"/>
  <c r="D13014"/>
  <c r="D13015"/>
  <c r="D13016"/>
  <c r="D13017"/>
  <c r="D13018"/>
  <c r="D13019"/>
  <c r="D13020"/>
  <c r="D13021"/>
  <c r="D13022"/>
  <c r="D13023"/>
  <c r="D13024"/>
  <c r="D13025"/>
  <c r="D13026"/>
  <c r="D13027"/>
  <c r="D13028"/>
  <c r="D13029"/>
  <c r="D13030"/>
  <c r="D13031"/>
  <c r="D13032"/>
  <c r="D13033"/>
  <c r="D13034"/>
  <c r="D13035"/>
  <c r="D13036"/>
  <c r="D13037"/>
  <c r="D13038"/>
  <c r="D13039"/>
  <c r="D13040"/>
  <c r="D13041"/>
  <c r="D13042"/>
  <c r="D13043"/>
  <c r="D13044"/>
  <c r="D13045"/>
  <c r="D13046"/>
  <c r="D13047"/>
  <c r="D13048"/>
  <c r="D13049"/>
  <c r="D13050"/>
  <c r="D13051"/>
  <c r="D13052"/>
  <c r="D13053"/>
  <c r="D13054"/>
  <c r="D13055"/>
  <c r="D13056"/>
  <c r="D13057"/>
  <c r="D13058"/>
  <c r="D13059"/>
  <c r="D13060"/>
  <c r="D13061"/>
  <c r="D13062"/>
  <c r="D13063"/>
  <c r="D13064"/>
  <c r="D13065"/>
  <c r="D13066"/>
  <c r="D13067"/>
  <c r="D13068"/>
  <c r="D13069"/>
  <c r="D13070"/>
  <c r="D13071"/>
  <c r="D13072"/>
  <c r="D13073"/>
  <c r="D13074"/>
  <c r="D13075"/>
  <c r="D13076"/>
  <c r="D13077"/>
  <c r="D13078"/>
  <c r="D13079"/>
  <c r="D13080"/>
  <c r="D13081"/>
  <c r="D13082"/>
  <c r="D13083"/>
  <c r="D13084"/>
  <c r="D13085"/>
  <c r="D13086"/>
  <c r="D13087"/>
  <c r="D13088"/>
  <c r="D13089"/>
  <c r="D13090"/>
  <c r="D13091"/>
  <c r="D13092"/>
  <c r="D13093"/>
  <c r="D13094"/>
  <c r="D13095"/>
  <c r="D13096"/>
  <c r="D13097"/>
  <c r="D13098"/>
  <c r="D13099"/>
  <c r="D13100"/>
  <c r="D13101"/>
  <c r="D13102"/>
  <c r="D13103"/>
  <c r="D13104"/>
  <c r="D13105"/>
  <c r="D13106"/>
  <c r="D13107"/>
  <c r="D13108"/>
  <c r="D13109"/>
  <c r="D13110"/>
  <c r="D13111"/>
  <c r="D13112"/>
  <c r="D13113"/>
  <c r="D13114"/>
  <c r="D13115"/>
  <c r="D13116"/>
  <c r="D13117"/>
  <c r="D13118"/>
  <c r="D13119"/>
  <c r="D13120"/>
  <c r="D13121"/>
  <c r="D13122"/>
  <c r="D13123"/>
  <c r="D13124"/>
  <c r="D13125"/>
  <c r="D13126"/>
  <c r="D13127"/>
  <c r="D13128"/>
  <c r="D13129"/>
  <c r="D13130"/>
  <c r="D13131"/>
  <c r="D13132"/>
  <c r="D13133"/>
  <c r="D13134"/>
  <c r="D13135"/>
  <c r="D13136"/>
  <c r="D13137"/>
  <c r="D13138"/>
  <c r="D13139"/>
  <c r="D13140"/>
  <c r="D13141"/>
  <c r="D13142"/>
  <c r="D13143"/>
  <c r="D13144"/>
  <c r="D13145"/>
  <c r="D13146"/>
  <c r="D13147"/>
  <c r="D13148"/>
  <c r="D13149"/>
  <c r="D13150"/>
  <c r="D13151"/>
  <c r="D13152"/>
  <c r="D13153"/>
  <c r="D13154"/>
  <c r="D13155"/>
  <c r="D13156"/>
  <c r="D13157"/>
  <c r="D13158"/>
  <c r="D13159"/>
  <c r="D13160"/>
  <c r="D13161"/>
  <c r="D13162"/>
  <c r="D13163"/>
  <c r="D13164"/>
  <c r="D13165"/>
  <c r="D13166"/>
  <c r="D13167"/>
  <c r="D13168"/>
  <c r="D13169"/>
  <c r="D13170"/>
  <c r="D13171"/>
  <c r="D13172"/>
  <c r="D13173"/>
  <c r="D13174"/>
  <c r="D13175"/>
  <c r="D13176"/>
  <c r="D13177"/>
  <c r="D13178"/>
  <c r="D13179"/>
  <c r="D13180"/>
  <c r="D13181"/>
  <c r="D13182"/>
  <c r="D13183"/>
  <c r="D13184"/>
  <c r="D13185"/>
  <c r="D13186"/>
  <c r="D13187"/>
  <c r="D13188"/>
  <c r="D13189"/>
  <c r="D13190"/>
  <c r="D13191"/>
  <c r="D13192"/>
  <c r="D13193"/>
  <c r="D13194"/>
  <c r="D13195"/>
  <c r="D13196"/>
  <c r="D13197"/>
  <c r="D13198"/>
  <c r="D13199"/>
  <c r="D13200"/>
  <c r="D13201"/>
  <c r="D13202"/>
  <c r="D13203"/>
  <c r="D13204"/>
  <c r="D13205"/>
  <c r="D13206"/>
  <c r="D13207"/>
  <c r="D13208"/>
  <c r="D13209"/>
  <c r="D13210"/>
  <c r="D13211"/>
  <c r="D13212"/>
  <c r="D13213"/>
  <c r="D13214"/>
  <c r="D13215"/>
  <c r="D13216"/>
  <c r="D13217"/>
  <c r="D13218"/>
  <c r="D13219"/>
  <c r="D13220"/>
  <c r="D13221"/>
  <c r="D13222"/>
  <c r="D13223"/>
  <c r="D13224"/>
  <c r="D13225"/>
  <c r="D13226"/>
  <c r="D13227"/>
  <c r="D13228"/>
  <c r="D13229"/>
  <c r="D13230"/>
  <c r="D13231"/>
  <c r="D13232"/>
  <c r="D13233"/>
  <c r="D13234"/>
  <c r="D13235"/>
  <c r="D13236"/>
  <c r="D13237"/>
  <c r="D13238"/>
  <c r="D13239"/>
  <c r="D13240"/>
  <c r="D13241"/>
  <c r="D13242"/>
  <c r="D13243"/>
  <c r="D13244"/>
  <c r="D13245"/>
  <c r="D13246"/>
  <c r="D13247"/>
  <c r="D13248"/>
  <c r="D13249"/>
  <c r="D13250"/>
  <c r="D13251"/>
  <c r="D13252"/>
  <c r="D13253"/>
  <c r="D13254"/>
  <c r="D13255"/>
  <c r="D13256"/>
  <c r="D13257"/>
  <c r="D13258"/>
  <c r="D13259"/>
  <c r="D13260"/>
  <c r="D13261"/>
  <c r="D13262"/>
  <c r="D13263"/>
  <c r="D13264"/>
  <c r="D13265"/>
  <c r="D13266"/>
  <c r="D13267"/>
  <c r="D13268"/>
  <c r="D13269"/>
  <c r="D13270"/>
  <c r="D13271"/>
  <c r="D13272"/>
  <c r="D13273"/>
  <c r="D13274"/>
  <c r="D13275"/>
  <c r="D13276"/>
  <c r="D13277"/>
  <c r="D13278"/>
  <c r="D13279"/>
  <c r="D13280"/>
  <c r="D13281"/>
  <c r="D13282"/>
  <c r="D13283"/>
  <c r="D13284"/>
  <c r="D13285"/>
  <c r="D13286"/>
  <c r="D13287"/>
  <c r="D13288"/>
  <c r="D13289"/>
  <c r="D13290"/>
  <c r="D13291"/>
  <c r="D13292"/>
  <c r="D13293"/>
  <c r="D13294"/>
  <c r="D13295"/>
  <c r="D13296"/>
  <c r="D13297"/>
  <c r="D13298"/>
  <c r="D13299"/>
  <c r="D13300"/>
  <c r="D13301"/>
  <c r="D13302"/>
  <c r="D13303"/>
  <c r="D13304"/>
  <c r="D13305"/>
  <c r="D13306"/>
  <c r="D13307"/>
  <c r="D13308"/>
  <c r="D13309"/>
  <c r="D13310"/>
  <c r="D13311"/>
  <c r="D13312"/>
  <c r="D13313"/>
  <c r="D13314"/>
  <c r="D13315"/>
  <c r="D13316"/>
  <c r="D13317"/>
  <c r="D13318"/>
  <c r="D13319"/>
  <c r="D13320"/>
  <c r="D13321"/>
  <c r="D13322"/>
  <c r="D13323"/>
  <c r="D13324"/>
  <c r="D13325"/>
  <c r="D13326"/>
  <c r="D13327"/>
  <c r="D13328"/>
  <c r="D13329"/>
  <c r="D13330"/>
  <c r="D13331"/>
  <c r="D13332"/>
  <c r="D13333"/>
  <c r="D13334"/>
  <c r="D13335"/>
  <c r="D13336"/>
  <c r="D13337"/>
  <c r="D13338"/>
  <c r="D13339"/>
  <c r="D13340"/>
  <c r="D13341"/>
  <c r="D13342"/>
  <c r="D13343"/>
  <c r="D13344"/>
  <c r="D13345"/>
  <c r="D13346"/>
  <c r="D13347"/>
  <c r="D13348"/>
  <c r="D13349"/>
  <c r="D13350"/>
  <c r="D13351"/>
  <c r="D13352"/>
  <c r="D13353"/>
  <c r="D13354"/>
  <c r="D13355"/>
  <c r="D13356"/>
  <c r="D13357"/>
  <c r="D13358"/>
  <c r="D13359"/>
  <c r="D13360"/>
  <c r="D13361"/>
  <c r="D13362"/>
  <c r="D13363"/>
  <c r="D13364"/>
  <c r="D13365"/>
  <c r="D13366"/>
  <c r="D13367"/>
  <c r="D13368"/>
  <c r="D13369"/>
  <c r="D13370"/>
  <c r="D13371"/>
  <c r="D13372"/>
  <c r="D13373"/>
  <c r="D13374"/>
  <c r="D13375"/>
  <c r="D13376"/>
  <c r="D13377"/>
  <c r="D13378"/>
  <c r="D13379"/>
  <c r="D13380"/>
  <c r="D13381"/>
  <c r="D13382"/>
  <c r="D13383"/>
  <c r="D13384"/>
  <c r="D13385"/>
  <c r="D13386"/>
  <c r="D13387"/>
  <c r="D13388"/>
  <c r="D13389"/>
  <c r="D13390"/>
  <c r="D13391"/>
  <c r="D13392"/>
  <c r="D13393"/>
  <c r="D13394"/>
  <c r="D13395"/>
  <c r="D13396"/>
  <c r="D13397"/>
  <c r="D13398"/>
  <c r="D13399"/>
  <c r="D13400"/>
  <c r="D13401"/>
  <c r="D13402"/>
  <c r="D13403"/>
  <c r="D13404"/>
  <c r="D13405"/>
  <c r="D13406"/>
  <c r="D13407"/>
  <c r="D13408"/>
  <c r="D13409"/>
  <c r="D13410"/>
  <c r="D13411"/>
  <c r="D13412"/>
  <c r="D13413"/>
  <c r="D13414"/>
  <c r="D13415"/>
  <c r="D13416"/>
  <c r="D13417"/>
  <c r="D13418"/>
  <c r="D13419"/>
  <c r="D13420"/>
  <c r="D13421"/>
  <c r="D13422"/>
  <c r="D13423"/>
  <c r="D13424"/>
  <c r="D13425"/>
  <c r="D13426"/>
  <c r="D13427"/>
  <c r="D13428"/>
  <c r="D13429"/>
  <c r="D13430"/>
  <c r="D13431"/>
  <c r="D13432"/>
  <c r="D13433"/>
  <c r="D13434"/>
  <c r="D13435"/>
  <c r="D13436"/>
  <c r="D13437"/>
  <c r="D13438"/>
  <c r="D13439"/>
  <c r="D13440"/>
  <c r="D13441"/>
  <c r="D13442"/>
  <c r="D13443"/>
  <c r="D13444"/>
  <c r="D13445"/>
  <c r="D13446"/>
  <c r="D13447"/>
  <c r="D13448"/>
  <c r="D13449"/>
  <c r="D13450"/>
  <c r="D13451"/>
  <c r="D13452"/>
  <c r="D13453"/>
  <c r="D13454"/>
  <c r="D13455"/>
  <c r="D13456"/>
  <c r="D13457"/>
  <c r="D13458"/>
  <c r="D13459"/>
  <c r="D13460"/>
  <c r="D13461"/>
  <c r="D13462"/>
  <c r="D13463"/>
  <c r="D13464"/>
  <c r="D13465"/>
  <c r="D13466"/>
  <c r="D13467"/>
  <c r="D13468"/>
  <c r="D13469"/>
  <c r="D13470"/>
  <c r="D13471"/>
  <c r="D13472"/>
  <c r="D13473"/>
  <c r="D13474"/>
  <c r="D13475"/>
  <c r="D13476"/>
  <c r="D13477"/>
  <c r="D13478"/>
  <c r="D13479"/>
  <c r="D13480"/>
  <c r="D13481"/>
  <c r="D13482"/>
  <c r="D13483"/>
  <c r="D13484"/>
  <c r="D13485"/>
  <c r="D13486"/>
  <c r="D13487"/>
  <c r="D13488"/>
  <c r="D13489"/>
  <c r="D13490"/>
  <c r="D13491"/>
  <c r="D13492"/>
  <c r="D13493"/>
  <c r="D13494"/>
  <c r="D13495"/>
  <c r="D13496"/>
  <c r="D13497"/>
  <c r="D13498"/>
  <c r="D13499"/>
  <c r="D13500"/>
  <c r="D13501"/>
  <c r="D13502"/>
  <c r="D13503"/>
  <c r="D13504"/>
  <c r="D13505"/>
  <c r="D13506"/>
  <c r="D13507"/>
  <c r="D13508"/>
  <c r="D13509"/>
  <c r="D13510"/>
  <c r="D13511"/>
  <c r="D13512"/>
  <c r="D13513"/>
  <c r="D13514"/>
  <c r="D13515"/>
  <c r="D13516"/>
  <c r="D13517"/>
  <c r="D13518"/>
  <c r="D13519"/>
  <c r="D13520"/>
  <c r="D13521"/>
  <c r="D13522"/>
  <c r="D13523"/>
  <c r="D13524"/>
  <c r="D13525"/>
  <c r="D13526"/>
  <c r="D13527"/>
  <c r="D13528"/>
  <c r="D13529"/>
  <c r="D13530"/>
  <c r="D13531"/>
  <c r="D13532"/>
  <c r="D13533"/>
  <c r="D13534"/>
  <c r="D13535"/>
  <c r="D13536"/>
  <c r="D13537"/>
  <c r="D13538"/>
  <c r="D13539"/>
  <c r="D13540"/>
  <c r="D13541"/>
  <c r="D13542"/>
  <c r="D13543"/>
  <c r="D13544"/>
  <c r="D13545"/>
  <c r="D13546"/>
  <c r="D13547"/>
  <c r="D13548"/>
  <c r="D13549"/>
  <c r="D13550"/>
  <c r="D13551"/>
  <c r="D13552"/>
  <c r="D13553"/>
  <c r="D13554"/>
  <c r="D13555"/>
  <c r="D13556"/>
  <c r="D13557"/>
  <c r="D13558"/>
  <c r="D13559"/>
  <c r="D13560"/>
  <c r="D13561"/>
  <c r="D13562"/>
  <c r="D13563"/>
  <c r="D13564"/>
  <c r="D13565"/>
  <c r="D13566"/>
  <c r="D13567"/>
  <c r="D13568"/>
  <c r="D13569"/>
  <c r="D13570"/>
  <c r="D13571"/>
  <c r="D13572"/>
  <c r="D13573"/>
  <c r="D13574"/>
  <c r="D13575"/>
  <c r="D13576"/>
  <c r="D13577"/>
  <c r="D13578"/>
  <c r="D13579"/>
  <c r="D13580"/>
  <c r="D13581"/>
  <c r="D13582"/>
  <c r="D13583"/>
  <c r="D13584"/>
  <c r="D13585"/>
  <c r="D13586"/>
  <c r="D13587"/>
  <c r="D13588"/>
  <c r="D13589"/>
  <c r="D13590"/>
  <c r="D13591"/>
  <c r="D13592"/>
  <c r="D13593"/>
  <c r="D13594"/>
  <c r="D13595"/>
  <c r="D13596"/>
  <c r="D13597"/>
  <c r="D13598"/>
  <c r="D13599"/>
  <c r="D13600"/>
  <c r="D13601"/>
  <c r="D13602"/>
  <c r="D13603"/>
  <c r="D13604"/>
  <c r="D13605"/>
  <c r="D13606"/>
  <c r="D13607"/>
  <c r="D13608"/>
  <c r="D13609"/>
  <c r="D13610"/>
  <c r="D13611"/>
  <c r="D13612"/>
  <c r="D13613"/>
  <c r="D13614"/>
  <c r="D13615"/>
  <c r="D13616"/>
  <c r="D13617"/>
  <c r="D13618"/>
  <c r="D13619"/>
  <c r="D13620"/>
  <c r="D13621"/>
  <c r="D13622"/>
  <c r="D13623"/>
  <c r="D13624"/>
  <c r="D13625"/>
  <c r="D13626"/>
  <c r="D13627"/>
  <c r="D13628"/>
  <c r="D13629"/>
  <c r="D13630"/>
  <c r="D13631"/>
  <c r="D13632"/>
  <c r="D13633"/>
  <c r="D13634"/>
  <c r="D13635"/>
  <c r="D13636"/>
  <c r="D13637"/>
  <c r="D13638"/>
  <c r="D13639"/>
  <c r="D13640"/>
  <c r="D13641"/>
  <c r="D13642"/>
  <c r="D13643"/>
  <c r="D13644"/>
  <c r="D13645"/>
  <c r="D13646"/>
  <c r="D13647"/>
  <c r="D13648"/>
  <c r="D13649"/>
  <c r="D13650"/>
  <c r="D13651"/>
  <c r="D13652"/>
  <c r="D13653"/>
  <c r="D13654"/>
  <c r="D13655"/>
  <c r="D13656"/>
  <c r="D13657"/>
  <c r="D13658"/>
  <c r="D13659"/>
  <c r="D13660"/>
  <c r="D13661"/>
  <c r="D13662"/>
  <c r="D13663"/>
  <c r="D13664"/>
  <c r="D13665"/>
  <c r="D13666"/>
  <c r="D13667"/>
  <c r="D13668"/>
  <c r="D13669"/>
  <c r="D13670"/>
  <c r="D13671"/>
  <c r="D13672"/>
  <c r="D13673"/>
  <c r="D13674"/>
  <c r="D13675"/>
  <c r="D13676"/>
  <c r="D13677"/>
  <c r="D13678"/>
  <c r="D13679"/>
  <c r="D13680"/>
  <c r="D13681"/>
  <c r="D13682"/>
  <c r="D13683"/>
  <c r="D13684"/>
  <c r="D13685"/>
  <c r="D13686"/>
  <c r="D13687"/>
  <c r="D13688"/>
  <c r="D13689"/>
  <c r="D13690"/>
  <c r="D13691"/>
  <c r="D13692"/>
  <c r="D13693"/>
  <c r="D13694"/>
  <c r="D13695"/>
  <c r="D13696"/>
  <c r="D13697"/>
  <c r="D13698"/>
  <c r="D13699"/>
  <c r="D13700"/>
  <c r="D13701"/>
  <c r="D13702"/>
  <c r="D13703"/>
  <c r="D13704"/>
  <c r="D13705"/>
  <c r="D13706"/>
  <c r="D13707"/>
  <c r="D13708"/>
  <c r="D13709"/>
  <c r="D13710"/>
  <c r="D13711"/>
  <c r="D13712"/>
  <c r="D13713"/>
  <c r="D13714"/>
  <c r="D13715"/>
  <c r="D13716"/>
  <c r="D13717"/>
  <c r="D13718"/>
  <c r="D13719"/>
  <c r="D13720"/>
  <c r="D13721"/>
  <c r="D13722"/>
  <c r="D13723"/>
  <c r="D13724"/>
  <c r="D13725"/>
  <c r="D13726"/>
  <c r="D13727"/>
  <c r="D13728"/>
  <c r="D13729"/>
  <c r="D13730"/>
  <c r="D13731"/>
  <c r="D13732"/>
  <c r="D13733"/>
  <c r="D13734"/>
  <c r="D13735"/>
  <c r="D13736"/>
  <c r="D13737"/>
  <c r="D13738"/>
  <c r="D13739"/>
  <c r="D13740"/>
  <c r="D13741"/>
  <c r="D13742"/>
  <c r="D13743"/>
  <c r="D13744"/>
  <c r="D13745"/>
  <c r="D13746"/>
  <c r="D13747"/>
  <c r="D13748"/>
  <c r="D13749"/>
  <c r="D13750"/>
  <c r="D13751"/>
  <c r="D13752"/>
  <c r="D13753"/>
  <c r="D13754"/>
  <c r="D13755"/>
  <c r="D13756"/>
  <c r="D13757"/>
  <c r="D13758"/>
  <c r="D13759"/>
  <c r="D13760"/>
  <c r="D13761"/>
  <c r="D13762"/>
  <c r="D13763"/>
  <c r="D13764"/>
  <c r="D13765"/>
  <c r="D13766"/>
  <c r="D13767"/>
  <c r="D13768"/>
  <c r="D13769"/>
  <c r="D13770"/>
  <c r="D13771"/>
  <c r="D13772"/>
  <c r="D13773"/>
  <c r="D13774"/>
  <c r="D13775"/>
  <c r="D13776"/>
  <c r="D13777"/>
  <c r="D13778"/>
  <c r="D13779"/>
  <c r="D13780"/>
  <c r="D13781"/>
  <c r="D13782"/>
  <c r="D13783"/>
  <c r="D13784"/>
  <c r="D13785"/>
  <c r="D13786"/>
  <c r="D13787"/>
  <c r="D13788"/>
  <c r="D13789"/>
  <c r="D13790"/>
  <c r="D13791"/>
  <c r="D13792"/>
  <c r="D13793"/>
  <c r="D13794"/>
  <c r="D13795"/>
  <c r="D13796"/>
  <c r="D13797"/>
  <c r="D13798"/>
  <c r="D13799"/>
  <c r="D13800"/>
  <c r="D13801"/>
  <c r="D13802"/>
  <c r="D13803"/>
  <c r="D13804"/>
  <c r="D13805"/>
  <c r="D13806"/>
  <c r="D13807"/>
  <c r="D13808"/>
  <c r="D13809"/>
  <c r="D13810"/>
  <c r="D13811"/>
  <c r="D13812"/>
  <c r="D13813"/>
  <c r="D13814"/>
  <c r="D13815"/>
  <c r="D13816"/>
  <c r="D13817"/>
  <c r="D13818"/>
  <c r="D13819"/>
  <c r="D13820"/>
  <c r="D13821"/>
  <c r="D13822"/>
  <c r="D13823"/>
  <c r="D13824"/>
  <c r="D13825"/>
  <c r="D13826"/>
  <c r="D13827"/>
  <c r="D13828"/>
  <c r="D13829"/>
  <c r="D13830"/>
  <c r="D13831"/>
  <c r="D13832"/>
  <c r="D13833"/>
  <c r="D13834"/>
  <c r="D13835"/>
  <c r="D13836"/>
  <c r="D13837"/>
  <c r="D13838"/>
  <c r="D13839"/>
  <c r="D13840"/>
  <c r="D13841"/>
  <c r="D13842"/>
  <c r="D13843"/>
  <c r="D13844"/>
  <c r="D13845"/>
  <c r="D13846"/>
  <c r="D13847"/>
  <c r="D13848"/>
  <c r="D13849"/>
  <c r="D13850"/>
  <c r="D13851"/>
  <c r="D13852"/>
  <c r="D13853"/>
  <c r="D13854"/>
  <c r="D13855"/>
  <c r="D13856"/>
  <c r="D13857"/>
  <c r="D13858"/>
  <c r="D13859"/>
  <c r="D13860"/>
  <c r="D13861"/>
  <c r="D13862"/>
  <c r="D13863"/>
  <c r="D13864"/>
  <c r="D13865"/>
  <c r="D13866"/>
  <c r="D13867"/>
  <c r="D13868"/>
  <c r="D13869"/>
  <c r="D13870"/>
  <c r="D13871"/>
  <c r="D13872"/>
  <c r="D13873"/>
  <c r="D13874"/>
  <c r="D13875"/>
  <c r="D13876"/>
  <c r="D13877"/>
  <c r="D13878"/>
  <c r="D13879"/>
  <c r="D13880"/>
  <c r="D13881"/>
  <c r="D13882"/>
  <c r="D13883"/>
  <c r="D13884"/>
  <c r="D13885"/>
  <c r="D13886"/>
  <c r="D13887"/>
  <c r="D13888"/>
  <c r="D13889"/>
  <c r="D13890"/>
  <c r="D13891"/>
  <c r="D13892"/>
  <c r="D13893"/>
  <c r="D13894"/>
  <c r="D13895"/>
  <c r="D13896"/>
  <c r="D13897"/>
  <c r="D13898"/>
  <c r="D13899"/>
  <c r="D13900"/>
  <c r="D13901"/>
  <c r="D13902"/>
  <c r="D13903"/>
  <c r="D13904"/>
  <c r="D13905"/>
  <c r="D13906"/>
  <c r="D13907"/>
  <c r="D13908"/>
  <c r="D13909"/>
  <c r="D13910"/>
  <c r="D13911"/>
  <c r="D13912"/>
  <c r="D13913"/>
  <c r="D13914"/>
  <c r="D13915"/>
  <c r="D13916"/>
  <c r="D13917"/>
  <c r="D13918"/>
  <c r="D13919"/>
  <c r="D13920"/>
  <c r="D13921"/>
  <c r="D13922"/>
  <c r="D13923"/>
  <c r="D13924"/>
  <c r="D13925"/>
  <c r="D13926"/>
  <c r="D13927"/>
  <c r="D13928"/>
  <c r="D13929"/>
  <c r="D13930"/>
  <c r="D13931"/>
  <c r="D13932"/>
  <c r="D13933"/>
  <c r="D13934"/>
  <c r="D13935"/>
  <c r="D13936"/>
  <c r="D13937"/>
  <c r="D13938"/>
  <c r="D13939"/>
  <c r="D13940"/>
  <c r="D13941"/>
  <c r="D13942"/>
  <c r="D13943"/>
  <c r="D13944"/>
  <c r="D13945"/>
  <c r="D13946"/>
  <c r="D13947"/>
  <c r="D13948"/>
  <c r="D13949"/>
  <c r="D13950"/>
  <c r="D13951"/>
  <c r="D13952"/>
  <c r="D13953"/>
  <c r="D13954"/>
  <c r="D13955"/>
  <c r="D13956"/>
  <c r="D13957"/>
  <c r="D13958"/>
  <c r="D13959"/>
  <c r="D13960"/>
  <c r="D13961"/>
  <c r="D13962"/>
  <c r="D13963"/>
  <c r="D13964"/>
  <c r="D13965"/>
  <c r="D13966"/>
  <c r="D13967"/>
  <c r="D13968"/>
  <c r="D13969"/>
  <c r="D13970"/>
  <c r="D13971"/>
  <c r="D13972"/>
  <c r="D13973"/>
  <c r="D13974"/>
  <c r="D13975"/>
  <c r="D13976"/>
  <c r="D13977"/>
  <c r="D13978"/>
  <c r="D13979"/>
  <c r="D13980"/>
  <c r="D13981"/>
  <c r="D13982"/>
  <c r="D13983"/>
  <c r="D13984"/>
  <c r="D13985"/>
  <c r="D13986"/>
  <c r="D13987"/>
  <c r="D13988"/>
  <c r="D13989"/>
  <c r="D13990"/>
  <c r="D13991"/>
  <c r="D13992"/>
  <c r="D13993"/>
  <c r="D13994"/>
  <c r="D13995"/>
  <c r="D13996"/>
  <c r="D13997"/>
  <c r="D13998"/>
  <c r="D13999"/>
  <c r="D14000"/>
  <c r="D14001"/>
  <c r="D14002"/>
  <c r="D14003"/>
  <c r="D14004"/>
  <c r="D14005"/>
  <c r="D14006"/>
  <c r="D14007"/>
  <c r="D14008"/>
  <c r="D14009"/>
  <c r="D14010"/>
  <c r="D14011"/>
  <c r="D14012"/>
  <c r="D14013"/>
  <c r="D14014"/>
  <c r="D14015"/>
  <c r="D14016"/>
  <c r="D14017"/>
  <c r="D14018"/>
  <c r="D14019"/>
  <c r="D14020"/>
  <c r="D14021"/>
  <c r="D14022"/>
  <c r="D14023"/>
  <c r="D14024"/>
  <c r="D14025"/>
  <c r="D14026"/>
  <c r="D14027"/>
  <c r="D14028"/>
  <c r="D14029"/>
  <c r="D14030"/>
  <c r="D14031"/>
  <c r="D14032"/>
  <c r="D14033"/>
  <c r="D14034"/>
  <c r="D14035"/>
  <c r="D14036"/>
  <c r="D14037"/>
  <c r="D14038"/>
  <c r="D14039"/>
  <c r="D14040"/>
  <c r="D14041"/>
  <c r="D14042"/>
  <c r="D14043"/>
  <c r="D14044"/>
  <c r="D14045"/>
  <c r="D14046"/>
  <c r="D14047"/>
  <c r="D14048"/>
  <c r="D14049"/>
  <c r="D14050"/>
  <c r="D14051"/>
  <c r="D14052"/>
  <c r="D14053"/>
  <c r="D14054"/>
  <c r="D14055"/>
  <c r="D14056"/>
  <c r="D14057"/>
  <c r="D14058"/>
  <c r="D14059"/>
  <c r="D14060"/>
  <c r="D14061"/>
  <c r="D14062"/>
  <c r="D14063"/>
  <c r="D14064"/>
  <c r="D14065"/>
  <c r="D14066"/>
  <c r="D14067"/>
  <c r="D14068"/>
  <c r="D14069"/>
  <c r="D14070"/>
  <c r="D14071"/>
  <c r="D14072"/>
  <c r="D14073"/>
  <c r="D14074"/>
  <c r="D14075"/>
  <c r="D14076"/>
  <c r="D14077"/>
  <c r="D14078"/>
  <c r="D14079"/>
  <c r="D14080"/>
  <c r="D14081"/>
  <c r="D14082"/>
  <c r="D14083"/>
  <c r="D14084"/>
  <c r="D14085"/>
  <c r="D14086"/>
  <c r="D14087"/>
  <c r="D14088"/>
  <c r="D14089"/>
  <c r="D14090"/>
  <c r="D14091"/>
  <c r="D14092"/>
  <c r="D14093"/>
  <c r="D14094"/>
  <c r="D14095"/>
  <c r="D14096"/>
  <c r="D14097"/>
  <c r="D14098"/>
  <c r="D14099"/>
  <c r="D14100"/>
  <c r="D14101"/>
  <c r="D14102"/>
  <c r="D14103"/>
  <c r="D14104"/>
  <c r="D14105"/>
  <c r="D14106"/>
  <c r="D14107"/>
  <c r="D14108"/>
  <c r="D14109"/>
  <c r="D14110"/>
  <c r="D14111"/>
  <c r="D14112"/>
  <c r="D14113"/>
  <c r="D14114"/>
  <c r="D14115"/>
  <c r="D14116"/>
  <c r="D14117"/>
  <c r="D14118"/>
  <c r="D14119"/>
  <c r="D14120"/>
  <c r="D14121"/>
  <c r="D14122"/>
  <c r="D14123"/>
  <c r="D14124"/>
  <c r="D14125"/>
  <c r="D14126"/>
  <c r="D14127"/>
  <c r="D14128"/>
  <c r="D14129"/>
  <c r="D14130"/>
  <c r="D14131"/>
  <c r="D14132"/>
  <c r="D14133"/>
  <c r="D14134"/>
  <c r="D14135"/>
  <c r="D14136"/>
  <c r="D14137"/>
  <c r="D14138"/>
  <c r="D14139"/>
  <c r="D14140"/>
  <c r="D14141"/>
  <c r="D14142"/>
  <c r="D14143"/>
  <c r="D14144"/>
  <c r="D14145"/>
  <c r="D14146"/>
  <c r="D14147"/>
  <c r="D14148"/>
  <c r="D14149"/>
  <c r="D14150"/>
  <c r="D14151"/>
  <c r="D14152"/>
  <c r="D14153"/>
  <c r="D14154"/>
  <c r="D14155"/>
  <c r="D14156"/>
  <c r="D14157"/>
  <c r="D14158"/>
  <c r="D14159"/>
  <c r="D14160"/>
  <c r="D14161"/>
  <c r="D14162"/>
  <c r="D14163"/>
  <c r="D14164"/>
  <c r="D14165"/>
  <c r="D14166"/>
  <c r="D14167"/>
  <c r="D14168"/>
  <c r="D14169"/>
  <c r="D14170"/>
  <c r="D14171"/>
  <c r="D14172"/>
  <c r="D14173"/>
  <c r="D14174"/>
  <c r="D14175"/>
  <c r="D14176"/>
  <c r="D14177"/>
  <c r="D14178"/>
  <c r="D14179"/>
  <c r="D14180"/>
  <c r="D14181"/>
  <c r="D14182"/>
  <c r="D14183"/>
  <c r="D14184"/>
  <c r="D14185"/>
  <c r="D14186"/>
  <c r="D14187"/>
  <c r="D14188"/>
  <c r="D14189"/>
  <c r="D14190"/>
  <c r="D14191"/>
  <c r="D14192"/>
  <c r="D14193"/>
  <c r="D14194"/>
  <c r="D14195"/>
  <c r="D14196"/>
  <c r="D14197"/>
  <c r="D14198"/>
  <c r="D14199"/>
  <c r="D14200"/>
  <c r="D14201"/>
  <c r="D14202"/>
  <c r="D14203"/>
  <c r="D14204"/>
  <c r="D14205"/>
  <c r="D14206"/>
  <c r="D14207"/>
  <c r="D14208"/>
  <c r="D14209"/>
  <c r="D14210"/>
  <c r="D14211"/>
  <c r="D14212"/>
  <c r="D14213"/>
  <c r="D14214"/>
  <c r="D14215"/>
  <c r="D14216"/>
  <c r="D14217"/>
  <c r="D14218"/>
  <c r="D14219"/>
  <c r="D14220"/>
  <c r="D14221"/>
  <c r="D14222"/>
  <c r="D14223"/>
  <c r="D14224"/>
  <c r="D14225"/>
  <c r="D14226"/>
  <c r="D14227"/>
  <c r="D14228"/>
  <c r="D14229"/>
  <c r="D14230"/>
  <c r="D14231"/>
  <c r="D14232"/>
  <c r="D14233"/>
  <c r="D14234"/>
  <c r="D14235"/>
  <c r="D14236"/>
  <c r="D14237"/>
  <c r="D14238"/>
  <c r="D14239"/>
  <c r="D14240"/>
  <c r="D14241"/>
  <c r="D14242"/>
  <c r="D14243"/>
  <c r="D14244"/>
  <c r="D14245"/>
  <c r="D14246"/>
  <c r="D14247"/>
  <c r="D14248"/>
  <c r="D14249"/>
  <c r="D14250"/>
  <c r="D14251"/>
  <c r="D14252"/>
  <c r="D14253"/>
  <c r="D14254"/>
  <c r="D14255"/>
  <c r="D14256"/>
  <c r="D14257"/>
  <c r="D14258"/>
  <c r="D14259"/>
  <c r="D14260"/>
  <c r="D14261"/>
  <c r="D14262"/>
  <c r="D14263"/>
  <c r="D14264"/>
  <c r="D14265"/>
  <c r="D14266"/>
  <c r="D14267"/>
  <c r="D14268"/>
  <c r="D14269"/>
  <c r="D14270"/>
  <c r="D14271"/>
  <c r="D14272"/>
  <c r="D14273"/>
  <c r="D14274"/>
  <c r="D14275"/>
  <c r="D14276"/>
  <c r="D14277"/>
  <c r="D14278"/>
  <c r="D14279"/>
  <c r="D14280"/>
  <c r="D14281"/>
  <c r="D14282"/>
  <c r="D14283"/>
  <c r="D14284"/>
  <c r="D14285"/>
  <c r="D14286"/>
  <c r="D14287"/>
  <c r="D14288"/>
  <c r="D14289"/>
  <c r="D14290"/>
  <c r="D14291"/>
  <c r="D14292"/>
  <c r="D14293"/>
  <c r="D14294"/>
  <c r="D14295"/>
  <c r="D14296"/>
  <c r="D14297"/>
  <c r="D14298"/>
  <c r="D14299"/>
  <c r="D14300"/>
  <c r="D14301"/>
  <c r="D14302"/>
  <c r="D14303"/>
  <c r="D14304"/>
  <c r="D14305"/>
  <c r="D14306"/>
  <c r="D14307"/>
  <c r="D14308"/>
  <c r="D14309"/>
  <c r="D14310"/>
  <c r="D14311"/>
  <c r="D14312"/>
  <c r="D14313"/>
  <c r="D14314"/>
  <c r="D14315"/>
  <c r="D14316"/>
  <c r="D14317"/>
  <c r="D14318"/>
  <c r="D14319"/>
  <c r="D14320"/>
  <c r="D14321"/>
  <c r="D14322"/>
  <c r="D14323"/>
  <c r="D14324"/>
  <c r="D14325"/>
  <c r="D14326"/>
  <c r="D14327"/>
  <c r="D14328"/>
  <c r="D14329"/>
  <c r="D14330"/>
  <c r="D14331"/>
  <c r="D14332"/>
  <c r="D14333"/>
  <c r="D14334"/>
  <c r="D14335"/>
  <c r="D14336"/>
  <c r="D14337"/>
  <c r="D14338"/>
  <c r="D14339"/>
  <c r="D14340"/>
  <c r="D14341"/>
  <c r="D14342"/>
  <c r="D14343"/>
  <c r="D14344"/>
  <c r="D14345"/>
  <c r="D14346"/>
  <c r="D14347"/>
  <c r="D14348"/>
  <c r="D14349"/>
  <c r="D14350"/>
  <c r="D14351"/>
  <c r="D14352"/>
  <c r="D14353"/>
  <c r="D14354"/>
  <c r="D14355"/>
  <c r="D14356"/>
  <c r="D14357"/>
  <c r="D14358"/>
  <c r="D14359"/>
  <c r="D14360"/>
  <c r="D14361"/>
  <c r="D14362"/>
  <c r="D14363"/>
  <c r="D14364"/>
  <c r="D14365"/>
  <c r="D14366"/>
  <c r="D14367"/>
  <c r="D14368"/>
  <c r="D14369"/>
  <c r="D14370"/>
  <c r="D14371"/>
  <c r="D14372"/>
  <c r="D14373"/>
  <c r="D14374"/>
  <c r="D14375"/>
  <c r="D14376"/>
  <c r="D14377"/>
  <c r="D14378"/>
  <c r="D14379"/>
  <c r="D14380"/>
  <c r="D14381"/>
  <c r="D14382"/>
  <c r="D14383"/>
  <c r="D14384"/>
  <c r="D14385"/>
  <c r="D14386"/>
  <c r="D14387"/>
  <c r="D14388"/>
  <c r="D14389"/>
  <c r="D14390"/>
  <c r="D14391"/>
  <c r="D14392"/>
  <c r="D14393"/>
  <c r="D14394"/>
  <c r="D14395"/>
  <c r="D14396"/>
  <c r="D14397"/>
  <c r="D14398"/>
  <c r="D14399"/>
  <c r="D14400"/>
  <c r="D14401"/>
  <c r="D14402"/>
  <c r="D14403"/>
  <c r="D14404"/>
  <c r="D14405"/>
  <c r="D14406"/>
  <c r="D14407"/>
  <c r="D14408"/>
  <c r="D14409"/>
  <c r="D14410"/>
  <c r="D14411"/>
  <c r="D14412"/>
  <c r="D14413"/>
  <c r="D14414"/>
  <c r="D14415"/>
  <c r="D14416"/>
  <c r="D14417"/>
  <c r="D14418"/>
  <c r="D14419"/>
  <c r="D14420"/>
  <c r="D14421"/>
  <c r="D14422"/>
  <c r="D14423"/>
  <c r="D14424"/>
  <c r="D14425"/>
  <c r="D14426"/>
  <c r="D14427"/>
  <c r="D14428"/>
  <c r="D14429"/>
  <c r="D14430"/>
  <c r="D14431"/>
  <c r="D14432"/>
  <c r="D14433"/>
  <c r="D14434"/>
  <c r="D14435"/>
  <c r="D14436"/>
  <c r="D14437"/>
  <c r="D14438"/>
  <c r="D14439"/>
  <c r="D14440"/>
  <c r="D14441"/>
  <c r="D14442"/>
  <c r="D14443"/>
  <c r="D14444"/>
  <c r="D14445"/>
  <c r="D14446"/>
  <c r="D14447"/>
  <c r="D14448"/>
  <c r="D14449"/>
  <c r="D14450"/>
  <c r="D14451"/>
  <c r="D14452"/>
  <c r="D14453"/>
  <c r="D14454"/>
  <c r="D14455"/>
  <c r="D14456"/>
  <c r="D14457"/>
  <c r="D14458"/>
  <c r="D14459"/>
  <c r="D14460"/>
  <c r="D14461"/>
  <c r="D14462"/>
  <c r="D14463"/>
  <c r="D14464"/>
  <c r="D14465"/>
  <c r="D14466"/>
  <c r="D14467"/>
  <c r="D14468"/>
  <c r="D14469"/>
  <c r="D14470"/>
  <c r="D14471"/>
  <c r="D14472"/>
  <c r="D14473"/>
  <c r="D14474"/>
  <c r="D14475"/>
  <c r="D14476"/>
  <c r="D14477"/>
  <c r="D14478"/>
  <c r="D14479"/>
  <c r="D14480"/>
  <c r="D14481"/>
  <c r="D14482"/>
  <c r="D14483"/>
  <c r="D14484"/>
  <c r="D14485"/>
  <c r="D14486"/>
  <c r="D14487"/>
  <c r="D14488"/>
  <c r="D14489"/>
  <c r="D14490"/>
  <c r="D14491"/>
  <c r="D14492"/>
  <c r="D14493"/>
  <c r="D14494"/>
  <c r="D14495"/>
  <c r="D14496"/>
  <c r="D14497"/>
  <c r="D14498"/>
  <c r="D14499"/>
  <c r="D14500"/>
  <c r="D14501"/>
  <c r="D14502"/>
  <c r="D14503"/>
  <c r="D14504"/>
  <c r="D14505"/>
  <c r="D14506"/>
  <c r="D14507"/>
  <c r="D14508"/>
  <c r="D14509"/>
  <c r="D14510"/>
  <c r="D14511"/>
  <c r="D14512"/>
  <c r="D14513"/>
  <c r="D14514"/>
  <c r="D14515"/>
  <c r="D14516"/>
  <c r="D14517"/>
  <c r="D14518"/>
  <c r="D14519"/>
  <c r="D14520"/>
  <c r="D14521"/>
  <c r="D14522"/>
  <c r="D14523"/>
  <c r="D14524"/>
  <c r="D14525"/>
  <c r="D14526"/>
  <c r="D14527"/>
  <c r="D14528"/>
  <c r="D14529"/>
  <c r="D14530"/>
  <c r="D14531"/>
  <c r="D14532"/>
  <c r="D14533"/>
  <c r="D14534"/>
  <c r="D14535"/>
  <c r="D14536"/>
  <c r="D14537"/>
  <c r="D14538"/>
  <c r="D14539"/>
  <c r="D14540"/>
  <c r="D14541"/>
  <c r="D14542"/>
  <c r="D14543"/>
  <c r="D14544"/>
  <c r="D14545"/>
  <c r="D14546"/>
  <c r="D14547"/>
  <c r="D14548"/>
  <c r="D14549"/>
  <c r="D14550"/>
  <c r="D14551"/>
  <c r="D14552"/>
  <c r="D14553"/>
  <c r="D14554"/>
  <c r="D14555"/>
  <c r="D14556"/>
  <c r="D14557"/>
  <c r="D14558"/>
  <c r="D14559"/>
  <c r="D14560"/>
  <c r="D14561"/>
  <c r="D14562"/>
  <c r="D14563"/>
  <c r="D14564"/>
  <c r="D14565"/>
  <c r="D14566"/>
  <c r="D14567"/>
  <c r="D14568"/>
  <c r="D14569"/>
  <c r="D14570"/>
  <c r="D14571"/>
  <c r="D14572"/>
  <c r="D14573"/>
  <c r="D14574"/>
  <c r="D14575"/>
  <c r="D14576"/>
  <c r="D14577"/>
  <c r="D14578"/>
  <c r="D14579"/>
  <c r="D14580"/>
  <c r="D14581"/>
  <c r="D14582"/>
  <c r="D14583"/>
  <c r="D14584"/>
  <c r="D14585"/>
  <c r="D14586"/>
  <c r="D14587"/>
  <c r="D14588"/>
  <c r="D14589"/>
  <c r="D14590"/>
  <c r="D14591"/>
  <c r="D14592"/>
  <c r="D14593"/>
  <c r="D14594"/>
  <c r="D14595"/>
  <c r="D14596"/>
  <c r="D14597"/>
  <c r="D14598"/>
  <c r="D14599"/>
  <c r="D14600"/>
  <c r="D14601"/>
  <c r="D14602"/>
  <c r="D14603"/>
  <c r="D14604"/>
  <c r="D14605"/>
  <c r="D14606"/>
  <c r="D14607"/>
  <c r="D14608"/>
  <c r="D14609"/>
  <c r="D14610"/>
  <c r="D14611"/>
  <c r="D14612"/>
  <c r="D14613"/>
  <c r="D14614"/>
  <c r="D14615"/>
  <c r="D14616"/>
  <c r="D14617"/>
  <c r="D14618"/>
  <c r="D14619"/>
  <c r="D14620"/>
  <c r="D14621"/>
  <c r="D14622"/>
  <c r="D14623"/>
  <c r="D14624"/>
  <c r="D14625"/>
  <c r="D14626"/>
  <c r="D14627"/>
  <c r="D14628"/>
  <c r="D14629"/>
  <c r="D14630"/>
  <c r="D14631"/>
  <c r="D14632"/>
  <c r="D14633"/>
  <c r="D14634"/>
  <c r="D14635"/>
  <c r="D14636"/>
  <c r="D14637"/>
  <c r="D14638"/>
  <c r="D14639"/>
  <c r="D14640"/>
  <c r="D14641"/>
  <c r="D14642"/>
  <c r="D14643"/>
  <c r="D14644"/>
  <c r="D14645"/>
  <c r="D14646"/>
  <c r="D14647"/>
  <c r="D14648"/>
  <c r="D14649"/>
  <c r="D14650"/>
  <c r="D14651"/>
  <c r="D14652"/>
  <c r="D14653"/>
  <c r="D14654"/>
  <c r="D14655"/>
  <c r="D14656"/>
  <c r="D14657"/>
  <c r="D14658"/>
  <c r="D14659"/>
  <c r="D14660"/>
  <c r="D14661"/>
  <c r="D14662"/>
  <c r="D14663"/>
  <c r="D14664"/>
  <c r="D14665"/>
  <c r="D14666"/>
  <c r="D14667"/>
  <c r="D14668"/>
  <c r="D14669"/>
  <c r="D14670"/>
  <c r="D14671"/>
  <c r="D14672"/>
  <c r="D14673"/>
  <c r="D14674"/>
  <c r="D14675"/>
  <c r="D14676"/>
  <c r="D14677"/>
  <c r="D14678"/>
  <c r="D14679"/>
  <c r="D14680"/>
  <c r="D14681"/>
  <c r="D14682"/>
  <c r="D14683"/>
  <c r="D14684"/>
  <c r="D14685"/>
  <c r="D14686"/>
  <c r="D14687"/>
  <c r="D14688"/>
  <c r="D14689"/>
  <c r="D14690"/>
  <c r="D14691"/>
  <c r="D14692"/>
  <c r="D14693"/>
  <c r="D14694"/>
  <c r="D14695"/>
  <c r="D14696"/>
  <c r="D14697"/>
  <c r="D14698"/>
  <c r="D14699"/>
  <c r="D14700"/>
  <c r="D14701"/>
  <c r="D14702"/>
  <c r="D14703"/>
  <c r="D14704"/>
  <c r="D14705"/>
  <c r="D14706"/>
  <c r="D14707"/>
  <c r="D14708"/>
  <c r="D14709"/>
  <c r="D14710"/>
  <c r="D14711"/>
  <c r="D14712"/>
  <c r="D14713"/>
  <c r="D14714"/>
  <c r="D14715"/>
  <c r="D14716"/>
  <c r="D14717"/>
  <c r="D14718"/>
  <c r="D14719"/>
  <c r="D14720"/>
  <c r="D14721"/>
  <c r="D14722"/>
  <c r="D14723"/>
  <c r="D14724"/>
  <c r="D14725"/>
  <c r="D14726"/>
  <c r="D14727"/>
  <c r="D14728"/>
  <c r="D14729"/>
  <c r="D14730"/>
  <c r="D14731"/>
  <c r="D14732"/>
  <c r="D14733"/>
  <c r="D14734"/>
  <c r="D14735"/>
  <c r="D14736"/>
  <c r="D14737"/>
  <c r="D14738"/>
  <c r="D14739"/>
  <c r="D14740"/>
  <c r="D14741"/>
  <c r="D14742"/>
  <c r="D14743"/>
  <c r="D14744"/>
  <c r="D14745"/>
  <c r="D14746"/>
  <c r="D14747"/>
  <c r="D14748"/>
  <c r="D14749"/>
  <c r="D14750"/>
  <c r="D14751"/>
  <c r="D14752"/>
  <c r="D14753"/>
  <c r="D14754"/>
  <c r="D14755"/>
  <c r="D14756"/>
  <c r="D14757"/>
  <c r="D14758"/>
  <c r="D14759"/>
  <c r="D14760"/>
  <c r="D14761"/>
  <c r="D14762"/>
  <c r="D14763"/>
  <c r="D14764"/>
  <c r="D14765"/>
  <c r="D14766"/>
  <c r="D14767"/>
  <c r="D14768"/>
  <c r="D14769"/>
  <c r="D14770"/>
  <c r="D14771"/>
  <c r="D14772"/>
  <c r="D14773"/>
  <c r="D14774"/>
  <c r="D14775"/>
  <c r="D14776"/>
  <c r="D14777"/>
  <c r="D14778"/>
  <c r="D14779"/>
  <c r="D14780"/>
  <c r="D14781"/>
  <c r="D14782"/>
  <c r="D14783"/>
  <c r="D14784"/>
  <c r="D14785"/>
  <c r="D14786"/>
  <c r="D14787"/>
  <c r="D14788"/>
  <c r="D14789"/>
  <c r="D14790"/>
  <c r="D14791"/>
  <c r="D14792"/>
  <c r="D14793"/>
  <c r="D14794"/>
  <c r="D14795"/>
  <c r="D14796"/>
  <c r="D14797"/>
  <c r="D14798"/>
  <c r="D14799"/>
  <c r="D14800"/>
  <c r="D14801"/>
  <c r="D14802"/>
  <c r="D14803"/>
  <c r="D14804"/>
  <c r="D14805"/>
  <c r="D14806"/>
  <c r="D14807"/>
  <c r="D14808"/>
  <c r="D14809"/>
  <c r="D14810"/>
  <c r="D14811"/>
  <c r="D14812"/>
  <c r="D14813"/>
  <c r="D14814"/>
  <c r="D14815"/>
  <c r="D14816"/>
  <c r="D14817"/>
  <c r="D14818"/>
  <c r="D14819"/>
  <c r="D14820"/>
  <c r="D14821"/>
  <c r="D14822"/>
  <c r="D14823"/>
  <c r="D14824"/>
  <c r="D14825"/>
  <c r="D14826"/>
  <c r="D14827"/>
  <c r="D14828"/>
  <c r="D14829"/>
  <c r="D14830"/>
  <c r="D14831"/>
  <c r="D14832"/>
  <c r="D14833"/>
  <c r="D14834"/>
  <c r="D14835"/>
  <c r="D14836"/>
  <c r="D14837"/>
  <c r="D14838"/>
  <c r="D14839"/>
  <c r="D14840"/>
  <c r="D14841"/>
  <c r="D14842"/>
  <c r="D14843"/>
  <c r="D14844"/>
  <c r="D14845"/>
  <c r="D14846"/>
  <c r="D14847"/>
  <c r="D14848"/>
  <c r="D14849"/>
  <c r="D14850"/>
  <c r="D14851"/>
  <c r="D14852"/>
  <c r="D14853"/>
  <c r="D14854"/>
  <c r="D14855"/>
  <c r="D14856"/>
  <c r="D14857"/>
  <c r="D14858"/>
  <c r="D14859"/>
  <c r="D14860"/>
  <c r="D14861"/>
  <c r="D14862"/>
  <c r="D14863"/>
  <c r="D14864"/>
  <c r="D14865"/>
  <c r="D14866"/>
  <c r="D14867"/>
  <c r="D14868"/>
  <c r="D14869"/>
  <c r="D14870"/>
  <c r="D14871"/>
  <c r="D14872"/>
  <c r="D14873"/>
  <c r="D14874"/>
  <c r="D14875"/>
  <c r="D14876"/>
  <c r="D14877"/>
  <c r="D14878"/>
  <c r="D14879"/>
  <c r="D14880"/>
  <c r="D14881"/>
  <c r="D14882"/>
  <c r="D14883"/>
  <c r="D14884"/>
  <c r="D14885"/>
  <c r="D14886"/>
  <c r="D14887"/>
  <c r="D14888"/>
  <c r="D14889"/>
  <c r="D14890"/>
  <c r="D14891"/>
  <c r="D14892"/>
  <c r="D14893"/>
  <c r="D14894"/>
  <c r="D14895"/>
  <c r="D14896"/>
  <c r="D14897"/>
  <c r="D14898"/>
  <c r="D14899"/>
  <c r="D14900"/>
  <c r="D14901"/>
  <c r="D14902"/>
  <c r="D14903"/>
  <c r="D14904"/>
  <c r="D14905"/>
  <c r="D14906"/>
  <c r="D14907"/>
  <c r="D14908"/>
  <c r="D14909"/>
  <c r="D14910"/>
  <c r="D14911"/>
  <c r="D14912"/>
  <c r="D14913"/>
  <c r="D14914"/>
  <c r="D14915"/>
  <c r="D14916"/>
  <c r="D14917"/>
  <c r="D14918"/>
  <c r="D14919"/>
  <c r="D14920"/>
  <c r="D14921"/>
  <c r="D14922"/>
  <c r="D14923"/>
  <c r="D14924"/>
  <c r="D14925"/>
  <c r="D14926"/>
  <c r="D14927"/>
  <c r="D14928"/>
  <c r="D14929"/>
  <c r="D14930"/>
  <c r="D14931"/>
  <c r="D14932"/>
  <c r="D14933"/>
  <c r="D14934"/>
  <c r="D14935"/>
  <c r="D14936"/>
  <c r="D14937"/>
  <c r="D14938"/>
  <c r="D14939"/>
  <c r="D14940"/>
  <c r="D14941"/>
  <c r="D14942"/>
  <c r="D14943"/>
  <c r="D14944"/>
  <c r="D14945"/>
  <c r="D14946"/>
  <c r="D14947"/>
  <c r="D14948"/>
  <c r="D14949"/>
  <c r="D14950"/>
  <c r="D14951"/>
  <c r="D14952"/>
  <c r="D14953"/>
  <c r="D14954"/>
  <c r="D14955"/>
  <c r="D14956"/>
  <c r="D14957"/>
  <c r="D14958"/>
  <c r="D14959"/>
  <c r="D14960"/>
  <c r="D14961"/>
  <c r="D14962"/>
  <c r="D14963"/>
  <c r="D14964"/>
  <c r="D14965"/>
  <c r="D14966"/>
  <c r="D14967"/>
  <c r="D14968"/>
  <c r="D14969"/>
  <c r="D14970"/>
  <c r="D14971"/>
  <c r="D14972"/>
  <c r="D14973"/>
  <c r="D14974"/>
  <c r="D14975"/>
  <c r="D14976"/>
  <c r="D14977"/>
  <c r="D14978"/>
  <c r="D14979"/>
  <c r="D14980"/>
  <c r="D14981"/>
  <c r="D14982"/>
  <c r="D14983"/>
  <c r="D14984"/>
  <c r="D14985"/>
  <c r="D14986"/>
  <c r="D14987"/>
  <c r="D14988"/>
  <c r="D14989"/>
  <c r="D14990"/>
  <c r="D14991"/>
  <c r="D14992"/>
  <c r="D14993"/>
  <c r="D14994"/>
  <c r="D14995"/>
  <c r="D14996"/>
  <c r="D14997"/>
  <c r="D14998"/>
  <c r="D14999"/>
  <c r="D15000"/>
  <c r="D15001"/>
  <c r="D15002"/>
  <c r="D15003"/>
  <c r="D15004"/>
  <c r="D15005"/>
  <c r="D15006"/>
  <c r="D15007"/>
  <c r="D15008"/>
  <c r="D15009"/>
  <c r="D15010"/>
  <c r="D15011"/>
  <c r="D15012"/>
  <c r="D15013"/>
  <c r="D15014"/>
  <c r="D15015"/>
  <c r="D15016"/>
  <c r="D15017"/>
  <c r="D15018"/>
  <c r="D15019"/>
  <c r="D15020"/>
  <c r="D15021"/>
  <c r="D15022"/>
  <c r="D15023"/>
  <c r="D15024"/>
  <c r="D15025"/>
  <c r="D15026"/>
  <c r="D15027"/>
  <c r="D15028"/>
  <c r="D15029"/>
  <c r="D15030"/>
  <c r="D15031"/>
  <c r="D15032"/>
  <c r="D15033"/>
  <c r="D15034"/>
  <c r="D15035"/>
  <c r="D15036"/>
  <c r="D15037"/>
  <c r="D15038"/>
  <c r="D15039"/>
  <c r="D15040"/>
  <c r="D15041"/>
  <c r="D15042"/>
  <c r="D15043"/>
  <c r="D15044"/>
  <c r="D15045"/>
  <c r="D15046"/>
  <c r="D15047"/>
  <c r="D15048"/>
  <c r="D15049"/>
  <c r="D15050"/>
  <c r="D15051"/>
  <c r="D15052"/>
  <c r="D15053"/>
  <c r="D15054"/>
  <c r="D15055"/>
  <c r="D15056"/>
  <c r="D15057"/>
  <c r="D15058"/>
  <c r="D15059"/>
  <c r="D15060"/>
  <c r="D15061"/>
  <c r="D15062"/>
  <c r="D15063"/>
  <c r="D15064"/>
  <c r="D15065"/>
  <c r="D15066"/>
  <c r="D15067"/>
  <c r="D15068"/>
  <c r="D15069"/>
  <c r="D15070"/>
  <c r="D15071"/>
  <c r="D15072"/>
  <c r="D15073"/>
  <c r="D15074"/>
  <c r="D15075"/>
  <c r="D15076"/>
  <c r="D15077"/>
  <c r="D15078"/>
  <c r="D15079"/>
  <c r="D15080"/>
  <c r="D15081"/>
  <c r="D15082"/>
  <c r="D15083"/>
  <c r="D15084"/>
  <c r="D15085"/>
  <c r="D15086"/>
  <c r="D15087"/>
  <c r="D15088"/>
  <c r="D15089"/>
  <c r="D15090"/>
  <c r="D15091"/>
  <c r="D15092"/>
  <c r="D15093"/>
  <c r="D15094"/>
  <c r="D15095"/>
  <c r="D15096"/>
  <c r="D15097"/>
  <c r="D15098"/>
  <c r="D15099"/>
  <c r="D15100"/>
  <c r="D15101"/>
  <c r="D15102"/>
  <c r="D15103"/>
  <c r="D15104"/>
  <c r="D15105"/>
  <c r="D15106"/>
  <c r="D15107"/>
  <c r="D15108"/>
  <c r="D15109"/>
  <c r="D15110"/>
  <c r="D15111"/>
  <c r="D15112"/>
  <c r="D15113"/>
  <c r="D15114"/>
  <c r="D15115"/>
  <c r="D15116"/>
  <c r="D15117"/>
  <c r="D15118"/>
  <c r="D15119"/>
  <c r="D15120"/>
  <c r="D15121"/>
  <c r="D15122"/>
  <c r="D15123"/>
  <c r="D15124"/>
  <c r="D15125"/>
  <c r="D15126"/>
  <c r="D15127"/>
  <c r="D15128"/>
  <c r="D15129"/>
  <c r="D15130"/>
  <c r="D15131"/>
  <c r="D15132"/>
  <c r="D15133"/>
  <c r="D15134"/>
  <c r="D15135"/>
  <c r="D15136"/>
  <c r="D15137"/>
  <c r="D15138"/>
  <c r="D15139"/>
  <c r="D15140"/>
  <c r="D15141"/>
  <c r="D15142"/>
  <c r="D15143"/>
  <c r="D15144"/>
  <c r="D15145"/>
  <c r="D15146"/>
  <c r="D15147"/>
  <c r="D15148"/>
  <c r="D15149"/>
  <c r="D15150"/>
  <c r="D15151"/>
  <c r="D15152"/>
  <c r="D15153"/>
  <c r="D15154"/>
  <c r="D15155"/>
  <c r="D15156"/>
  <c r="D15157"/>
  <c r="D15158"/>
  <c r="D15159"/>
  <c r="D15160"/>
  <c r="D15161"/>
  <c r="D15162"/>
  <c r="D15163"/>
  <c r="D15164"/>
  <c r="D15165"/>
  <c r="D15166"/>
  <c r="D15167"/>
  <c r="D15168"/>
  <c r="D15169"/>
  <c r="D15170"/>
  <c r="D15171"/>
  <c r="D15172"/>
  <c r="D15173"/>
  <c r="D15174"/>
  <c r="D15175"/>
  <c r="D15176"/>
  <c r="D15177"/>
  <c r="D15178"/>
  <c r="D15179"/>
  <c r="D15180"/>
  <c r="D15181"/>
  <c r="D15182"/>
  <c r="D15183"/>
  <c r="D15184"/>
  <c r="D15185"/>
  <c r="D15186"/>
  <c r="D15187"/>
  <c r="D15188"/>
  <c r="D15189"/>
  <c r="D15190"/>
  <c r="D15191"/>
  <c r="D15192"/>
  <c r="D15193"/>
  <c r="D15194"/>
  <c r="D15195"/>
  <c r="D15196"/>
  <c r="D15197"/>
  <c r="D15198"/>
  <c r="D15199"/>
  <c r="D15200"/>
  <c r="D15201"/>
  <c r="D15202"/>
  <c r="D15203"/>
  <c r="D15204"/>
  <c r="D15205"/>
  <c r="D15206"/>
  <c r="D15207"/>
  <c r="D15208"/>
  <c r="D15209"/>
  <c r="D15210"/>
  <c r="D15211"/>
  <c r="D15212"/>
  <c r="D15213"/>
  <c r="D15214"/>
  <c r="D15215"/>
  <c r="D15216"/>
  <c r="D15217"/>
  <c r="D15218"/>
  <c r="D15219"/>
  <c r="D15220"/>
  <c r="D15221"/>
  <c r="D15222"/>
  <c r="D15223"/>
  <c r="D15224"/>
  <c r="D15225"/>
  <c r="D15226"/>
  <c r="D15227"/>
  <c r="D15228"/>
  <c r="D15229"/>
  <c r="D15230"/>
  <c r="D15231"/>
  <c r="D15232"/>
  <c r="D15233"/>
  <c r="D15234"/>
  <c r="D15235"/>
  <c r="D15236"/>
  <c r="D15237"/>
  <c r="D15238"/>
  <c r="D15239"/>
  <c r="D15240"/>
  <c r="D15241"/>
  <c r="D15242"/>
  <c r="D15243"/>
  <c r="D15244"/>
  <c r="D15245"/>
  <c r="D15246"/>
  <c r="D15247"/>
  <c r="D15248"/>
  <c r="D15249"/>
  <c r="D15250"/>
  <c r="D15251"/>
  <c r="D15252"/>
  <c r="D15253"/>
  <c r="D15254"/>
  <c r="D15255"/>
  <c r="D15256"/>
  <c r="D15257"/>
  <c r="D15258"/>
  <c r="D15259"/>
  <c r="D15260"/>
  <c r="D15261"/>
  <c r="D15262"/>
  <c r="D15263"/>
  <c r="D15264"/>
  <c r="D15265"/>
  <c r="D15266"/>
  <c r="D15267"/>
  <c r="D15268"/>
  <c r="D15269"/>
  <c r="D15270"/>
  <c r="D15271"/>
  <c r="D15272"/>
  <c r="D15273"/>
  <c r="D15274"/>
  <c r="D15275"/>
  <c r="D15276"/>
  <c r="D15277"/>
  <c r="D15278"/>
  <c r="D15279"/>
  <c r="D15280"/>
  <c r="D15281"/>
  <c r="D15282"/>
  <c r="D15283"/>
  <c r="D15284"/>
  <c r="D15285"/>
  <c r="D15286"/>
  <c r="D15287"/>
  <c r="D15288"/>
  <c r="D15289"/>
  <c r="D15290"/>
  <c r="D15291"/>
  <c r="D15292"/>
  <c r="D15293"/>
  <c r="D15294"/>
  <c r="D15295"/>
  <c r="D15296"/>
  <c r="D15297"/>
  <c r="D15298"/>
  <c r="D15299"/>
  <c r="D15300"/>
  <c r="D15301"/>
  <c r="D15302"/>
  <c r="D15303"/>
  <c r="D15304"/>
  <c r="D15305"/>
  <c r="D15306"/>
  <c r="D15307"/>
  <c r="D15308"/>
  <c r="D15309"/>
  <c r="D15310"/>
  <c r="D15311"/>
  <c r="D15312"/>
  <c r="D15313"/>
  <c r="D15314"/>
  <c r="D15315"/>
  <c r="D15316"/>
  <c r="D15317"/>
  <c r="D15318"/>
  <c r="D15319"/>
  <c r="D15320"/>
  <c r="D15321"/>
  <c r="D15322"/>
  <c r="D15323"/>
  <c r="D15324"/>
  <c r="D15325"/>
  <c r="D15326"/>
  <c r="D15327"/>
  <c r="D15328"/>
  <c r="D15329"/>
  <c r="D15330"/>
  <c r="D15331"/>
  <c r="D15332"/>
  <c r="D15333"/>
  <c r="D15334"/>
  <c r="D15335"/>
  <c r="D15336"/>
  <c r="D15337"/>
  <c r="D15338"/>
  <c r="D15339"/>
  <c r="D15340"/>
  <c r="D15341"/>
  <c r="D15342"/>
  <c r="D15343"/>
  <c r="D15344"/>
  <c r="D15345"/>
  <c r="D15346"/>
  <c r="D15347"/>
  <c r="D15348"/>
  <c r="D15349"/>
  <c r="D15350"/>
  <c r="D15351"/>
  <c r="D15352"/>
  <c r="D15353"/>
  <c r="D15354"/>
  <c r="D15355"/>
  <c r="D15356"/>
  <c r="D15357"/>
  <c r="D15358"/>
  <c r="D15359"/>
  <c r="D15360"/>
  <c r="D15361"/>
  <c r="D15362"/>
  <c r="D15363"/>
  <c r="D15364"/>
  <c r="D15365"/>
  <c r="D15366"/>
  <c r="D15367"/>
  <c r="D15368"/>
  <c r="D15369"/>
  <c r="D15370"/>
  <c r="D15371"/>
  <c r="D15372"/>
  <c r="D15373"/>
  <c r="D15374"/>
  <c r="D15375"/>
  <c r="D15376"/>
  <c r="D15377"/>
  <c r="D15378"/>
  <c r="D15379"/>
  <c r="D15380"/>
  <c r="D15381"/>
  <c r="D15382"/>
  <c r="D15383"/>
  <c r="D15384"/>
  <c r="D15385"/>
  <c r="D15386"/>
  <c r="D15387"/>
  <c r="D15388"/>
  <c r="D15389"/>
  <c r="D15390"/>
  <c r="D15391"/>
  <c r="D15392"/>
  <c r="D15393"/>
  <c r="D15394"/>
  <c r="D15395"/>
  <c r="D15396"/>
  <c r="D15397"/>
  <c r="D15398"/>
  <c r="D15399"/>
  <c r="D15400"/>
  <c r="D15401"/>
  <c r="D15402"/>
  <c r="D15403"/>
  <c r="D15404"/>
  <c r="D15405"/>
  <c r="D15406"/>
  <c r="D15407"/>
  <c r="D15408"/>
  <c r="D15409"/>
  <c r="D15410"/>
  <c r="D15411"/>
  <c r="D15412"/>
  <c r="D15413"/>
  <c r="D15414"/>
  <c r="D15415"/>
  <c r="D15416"/>
  <c r="D15417"/>
  <c r="D15418"/>
  <c r="D15419"/>
  <c r="D15420"/>
  <c r="D15421"/>
  <c r="D15422"/>
  <c r="D15423"/>
  <c r="D15424"/>
  <c r="D15425"/>
  <c r="D15426"/>
  <c r="D15427"/>
  <c r="D15428"/>
  <c r="D15429"/>
  <c r="D15430"/>
  <c r="D15431"/>
  <c r="D15432"/>
  <c r="D15433"/>
  <c r="D15434"/>
  <c r="D15435"/>
  <c r="D15436"/>
  <c r="D15437"/>
  <c r="D15438"/>
  <c r="D15439"/>
  <c r="D15440"/>
  <c r="D15441"/>
  <c r="D15442"/>
  <c r="D15443"/>
  <c r="D15444"/>
  <c r="D15445"/>
  <c r="D15446"/>
  <c r="D15447"/>
  <c r="D15448"/>
  <c r="D15449"/>
  <c r="D15450"/>
  <c r="D15451"/>
  <c r="D15452"/>
  <c r="D15453"/>
  <c r="D15454"/>
  <c r="D15455"/>
  <c r="D15456"/>
  <c r="D15457"/>
  <c r="D15458"/>
  <c r="D15459"/>
  <c r="D15460"/>
  <c r="D15461"/>
  <c r="D15462"/>
  <c r="D15463"/>
  <c r="D15464"/>
  <c r="D15465"/>
  <c r="D15466"/>
  <c r="D15467"/>
  <c r="D15468"/>
  <c r="D15469"/>
  <c r="D15470"/>
  <c r="D15471"/>
  <c r="D15472"/>
  <c r="D15473"/>
  <c r="D15474"/>
  <c r="D15475"/>
  <c r="D15476"/>
  <c r="D15477"/>
  <c r="D15478"/>
  <c r="D15479"/>
  <c r="D15480"/>
  <c r="D15481"/>
  <c r="D15482"/>
  <c r="D15483"/>
  <c r="D15484"/>
  <c r="D15485"/>
  <c r="D15486"/>
  <c r="D15487"/>
  <c r="D15488"/>
  <c r="D15489"/>
  <c r="D15490"/>
  <c r="D15491"/>
  <c r="D15492"/>
  <c r="D15493"/>
  <c r="D15494"/>
  <c r="D15495"/>
  <c r="D15496"/>
  <c r="D15497"/>
  <c r="D15498"/>
  <c r="D15499"/>
  <c r="D15500"/>
  <c r="D15501"/>
  <c r="D15502"/>
  <c r="D15503"/>
  <c r="D15504"/>
  <c r="D15505"/>
  <c r="D15506"/>
  <c r="D15507"/>
  <c r="D15508"/>
  <c r="D15509"/>
  <c r="D15510"/>
  <c r="D15511"/>
  <c r="D15512"/>
  <c r="D15513"/>
  <c r="D15514"/>
  <c r="D15515"/>
  <c r="D15516"/>
  <c r="D15517"/>
  <c r="D15518"/>
  <c r="D15519"/>
  <c r="D15520"/>
  <c r="D15521"/>
  <c r="D15522"/>
  <c r="D15523"/>
  <c r="D15524"/>
  <c r="D15525"/>
  <c r="D15526"/>
  <c r="D15527"/>
  <c r="D15528"/>
  <c r="D15529"/>
  <c r="D15530"/>
  <c r="D15531"/>
  <c r="D15532"/>
  <c r="D15533"/>
  <c r="D15534"/>
  <c r="D15535"/>
  <c r="D15536"/>
  <c r="D15537"/>
  <c r="D15538"/>
  <c r="D15539"/>
  <c r="D15540"/>
  <c r="D15541"/>
  <c r="D15542"/>
  <c r="D15543"/>
  <c r="D15544"/>
  <c r="D15545"/>
  <c r="D15546"/>
  <c r="D15547"/>
  <c r="D15548"/>
  <c r="D15549"/>
  <c r="D15550"/>
  <c r="D15551"/>
  <c r="D15552"/>
  <c r="D15553"/>
  <c r="D15554"/>
  <c r="D15555"/>
  <c r="D15556"/>
  <c r="D15557"/>
  <c r="D15558"/>
  <c r="D15559"/>
  <c r="D15560"/>
  <c r="D15561"/>
  <c r="D15562"/>
  <c r="D15563"/>
  <c r="D15564"/>
  <c r="D15565"/>
  <c r="D15566"/>
  <c r="D15567"/>
  <c r="D15568"/>
  <c r="D15569"/>
  <c r="D15570"/>
  <c r="D15571"/>
  <c r="D15572"/>
  <c r="D15573"/>
  <c r="D15574"/>
  <c r="D15575"/>
  <c r="D15576"/>
  <c r="D15577"/>
  <c r="D15578"/>
  <c r="D15579"/>
  <c r="D15580"/>
  <c r="D15581"/>
  <c r="D15582"/>
  <c r="D15583"/>
  <c r="D15584"/>
  <c r="D15585"/>
  <c r="D15586"/>
  <c r="D15587"/>
  <c r="D15588"/>
  <c r="D15589"/>
  <c r="D15590"/>
  <c r="D15591"/>
  <c r="D15592"/>
  <c r="D15593"/>
  <c r="D15594"/>
  <c r="D15595"/>
  <c r="D15596"/>
  <c r="D15597"/>
  <c r="D15598"/>
  <c r="D15599"/>
  <c r="D15600"/>
  <c r="D15601"/>
  <c r="D15602"/>
  <c r="D15603"/>
  <c r="D15604"/>
  <c r="D15605"/>
  <c r="D15606"/>
  <c r="D15607"/>
  <c r="D15608"/>
  <c r="D15609"/>
  <c r="D15610"/>
  <c r="D15611"/>
  <c r="D15612"/>
  <c r="D15613"/>
  <c r="D15614"/>
  <c r="D15615"/>
  <c r="D15616"/>
  <c r="D15617"/>
  <c r="D15618"/>
  <c r="D15619"/>
  <c r="D15620"/>
  <c r="D15621"/>
  <c r="D15622"/>
  <c r="D15623"/>
  <c r="D15624"/>
  <c r="D15625"/>
  <c r="D15626"/>
  <c r="D15627"/>
  <c r="D15628"/>
  <c r="D15629"/>
  <c r="D15630"/>
  <c r="D15631"/>
  <c r="D15632"/>
  <c r="D15633"/>
  <c r="D15634"/>
  <c r="D15635"/>
  <c r="D15636"/>
  <c r="D15637"/>
  <c r="D15638"/>
  <c r="D15639"/>
  <c r="D15640"/>
  <c r="D15641"/>
  <c r="D15642"/>
  <c r="D15643"/>
  <c r="D15644"/>
  <c r="D15645"/>
  <c r="D15646"/>
  <c r="D15647"/>
  <c r="D15648"/>
  <c r="D15649"/>
  <c r="D15650"/>
  <c r="D15651"/>
  <c r="D15652"/>
  <c r="D15653"/>
  <c r="D15654"/>
  <c r="D15655"/>
  <c r="D15656"/>
  <c r="D15657"/>
  <c r="D15658"/>
  <c r="D15659"/>
  <c r="D15660"/>
  <c r="D15661"/>
  <c r="D15662"/>
  <c r="D15663"/>
  <c r="D15664"/>
  <c r="D15665"/>
  <c r="D15666"/>
  <c r="D15667"/>
  <c r="D15668"/>
  <c r="D15669"/>
  <c r="D15670"/>
  <c r="D15671"/>
  <c r="D15672"/>
  <c r="D15673"/>
  <c r="D15674"/>
  <c r="D15675"/>
  <c r="D15676"/>
  <c r="D15677"/>
  <c r="D15678"/>
  <c r="D15679"/>
  <c r="D15680"/>
  <c r="D15681"/>
  <c r="D15682"/>
  <c r="D15683"/>
  <c r="D15684"/>
  <c r="D15685"/>
  <c r="D15686"/>
  <c r="D15687"/>
  <c r="D15688"/>
  <c r="D15689"/>
  <c r="D15690"/>
  <c r="D15691"/>
  <c r="D15692"/>
  <c r="D15693"/>
  <c r="D15694"/>
  <c r="D15695"/>
  <c r="D15696"/>
  <c r="D15697"/>
  <c r="D15698"/>
  <c r="D15699"/>
  <c r="D15700"/>
  <c r="D15701"/>
  <c r="D15702"/>
  <c r="D15703"/>
  <c r="D15704"/>
  <c r="D15705"/>
  <c r="D15706"/>
  <c r="D15707"/>
  <c r="D15708"/>
  <c r="D15709"/>
  <c r="D15710"/>
  <c r="D15711"/>
  <c r="D15712"/>
  <c r="D15713"/>
  <c r="D15714"/>
  <c r="D15715"/>
  <c r="D15716"/>
  <c r="D15717"/>
  <c r="D15718"/>
  <c r="D15719"/>
  <c r="D15720"/>
  <c r="D15721"/>
  <c r="D15722"/>
  <c r="D15723"/>
  <c r="D15724"/>
  <c r="D15725"/>
  <c r="D15726"/>
  <c r="D15727"/>
  <c r="D15728"/>
  <c r="D15729"/>
  <c r="D15730"/>
  <c r="D15731"/>
  <c r="D15732"/>
  <c r="D15733"/>
  <c r="D15734"/>
  <c r="D15735"/>
  <c r="D15736"/>
  <c r="D15737"/>
  <c r="D15738"/>
  <c r="D15739"/>
  <c r="D15740"/>
  <c r="D15741"/>
  <c r="D15742"/>
  <c r="D15743"/>
  <c r="D15744"/>
  <c r="D15745"/>
  <c r="D15746"/>
  <c r="D15747"/>
  <c r="D15748"/>
  <c r="D15749"/>
  <c r="D15750"/>
  <c r="D15751"/>
  <c r="D15752"/>
  <c r="D15753"/>
  <c r="D15754"/>
  <c r="D15755"/>
  <c r="D15756"/>
  <c r="D15757"/>
  <c r="D15758"/>
  <c r="D15759"/>
  <c r="D15760"/>
  <c r="D15761"/>
  <c r="D15762"/>
  <c r="D15763"/>
  <c r="D15764"/>
  <c r="D15765"/>
  <c r="D15766"/>
  <c r="D15767"/>
  <c r="D15768"/>
  <c r="D15769"/>
  <c r="D15770"/>
  <c r="D15771"/>
  <c r="D15772"/>
  <c r="D15773"/>
  <c r="D15774"/>
  <c r="D15775"/>
  <c r="D15776"/>
  <c r="D15777"/>
  <c r="D15778"/>
  <c r="D15779"/>
  <c r="D15780"/>
  <c r="D15781"/>
  <c r="D15782"/>
  <c r="D15783"/>
  <c r="D15784"/>
  <c r="D15785"/>
  <c r="D15786"/>
  <c r="D15787"/>
  <c r="D15788"/>
  <c r="D15789"/>
  <c r="D15790"/>
  <c r="D15791"/>
  <c r="D15792"/>
  <c r="D15793"/>
  <c r="D15794"/>
  <c r="D15795"/>
  <c r="D15796"/>
  <c r="D15797"/>
  <c r="D15798"/>
  <c r="D15799"/>
  <c r="D15800"/>
  <c r="D15801"/>
  <c r="D15802"/>
  <c r="D15803"/>
  <c r="D15804"/>
  <c r="D15805"/>
  <c r="D15806"/>
  <c r="D15807"/>
  <c r="D15808"/>
  <c r="D15809"/>
  <c r="D15810"/>
  <c r="D15811"/>
  <c r="D15812"/>
  <c r="D15813"/>
  <c r="D15814"/>
  <c r="D15815"/>
  <c r="D15816"/>
  <c r="D15817"/>
  <c r="D15818"/>
  <c r="D15819"/>
  <c r="D15820"/>
  <c r="D15821"/>
  <c r="D15822"/>
  <c r="D15823"/>
  <c r="D15824"/>
  <c r="D15825"/>
  <c r="D15826"/>
  <c r="D15827"/>
  <c r="D15828"/>
  <c r="D15829"/>
  <c r="D15830"/>
  <c r="D15831"/>
  <c r="D15832"/>
  <c r="D15833"/>
  <c r="D15834"/>
  <c r="D15835"/>
  <c r="D15836"/>
  <c r="D15837"/>
  <c r="D15838"/>
  <c r="D15839"/>
  <c r="D15840"/>
  <c r="D15841"/>
  <c r="D15842"/>
  <c r="D15843"/>
  <c r="D15844"/>
  <c r="D15845"/>
  <c r="D15846"/>
  <c r="D15847"/>
  <c r="D15848"/>
  <c r="D15849"/>
  <c r="D15850"/>
  <c r="D15851"/>
  <c r="D15852"/>
  <c r="D15853"/>
  <c r="D15854"/>
  <c r="D15855"/>
  <c r="D15856"/>
  <c r="D15857"/>
  <c r="D15858"/>
  <c r="D15859"/>
  <c r="D15860"/>
  <c r="D15861"/>
  <c r="D15862"/>
  <c r="D15863"/>
  <c r="D15864"/>
  <c r="D15865"/>
  <c r="D15866"/>
  <c r="D15867"/>
  <c r="D15868"/>
  <c r="D15869"/>
  <c r="D15870"/>
  <c r="D15871"/>
  <c r="D15872"/>
  <c r="D15873"/>
  <c r="D15874"/>
  <c r="D15875"/>
  <c r="D15876"/>
  <c r="D15877"/>
  <c r="D15878"/>
  <c r="D15879"/>
  <c r="D15880"/>
  <c r="D15881"/>
  <c r="D15882"/>
  <c r="D15883"/>
  <c r="D15884"/>
  <c r="D15885"/>
  <c r="D15886"/>
  <c r="D15887"/>
  <c r="D15888"/>
  <c r="D15889"/>
  <c r="D15890"/>
  <c r="D15891"/>
  <c r="D15892"/>
  <c r="D15893"/>
  <c r="D15894"/>
  <c r="D15895"/>
  <c r="D15896"/>
  <c r="D15897"/>
  <c r="D15898"/>
  <c r="D15899"/>
  <c r="D15900"/>
  <c r="D15901"/>
  <c r="D15902"/>
  <c r="D15903"/>
  <c r="D15904"/>
  <c r="D15905"/>
  <c r="D15906"/>
  <c r="D15907"/>
  <c r="D15908"/>
  <c r="D15909"/>
  <c r="D15910"/>
  <c r="D15911"/>
  <c r="D15912"/>
  <c r="D15913"/>
  <c r="D15914"/>
  <c r="D15915"/>
  <c r="D15916"/>
  <c r="D15917"/>
  <c r="D15918"/>
  <c r="D15919"/>
  <c r="D15920"/>
  <c r="D15921"/>
  <c r="D15922"/>
  <c r="D15923"/>
  <c r="D15924"/>
  <c r="D15925"/>
  <c r="D15926"/>
  <c r="D15927"/>
  <c r="D15928"/>
  <c r="D15929"/>
  <c r="D15930"/>
  <c r="D15931"/>
  <c r="D15932"/>
  <c r="D15933"/>
  <c r="D15934"/>
  <c r="D15935"/>
  <c r="D15936"/>
  <c r="D15937"/>
  <c r="D15938"/>
  <c r="D15939"/>
  <c r="D15940"/>
  <c r="D15941"/>
  <c r="D15942"/>
  <c r="D15943"/>
  <c r="D15944"/>
  <c r="D15945"/>
  <c r="D15946"/>
  <c r="D15947"/>
  <c r="D15948"/>
  <c r="D15949"/>
  <c r="D15950"/>
  <c r="D15951"/>
  <c r="D15952"/>
  <c r="D15953"/>
  <c r="D15954"/>
  <c r="D15955"/>
  <c r="D15956"/>
  <c r="D15957"/>
  <c r="D15958"/>
  <c r="D15959"/>
  <c r="D15960"/>
  <c r="D15961"/>
  <c r="D15962"/>
  <c r="D15963"/>
  <c r="D15964"/>
  <c r="D15965"/>
  <c r="D15966"/>
  <c r="D15967"/>
  <c r="D15968"/>
  <c r="D15969"/>
  <c r="D15970"/>
  <c r="D15971"/>
  <c r="D15972"/>
  <c r="D15973"/>
  <c r="D15974"/>
  <c r="D15975"/>
  <c r="D15976"/>
  <c r="D15977"/>
  <c r="D15978"/>
  <c r="D15979"/>
  <c r="D15980"/>
  <c r="D15981"/>
  <c r="D15982"/>
  <c r="D15983"/>
  <c r="D15984"/>
  <c r="D15985"/>
  <c r="D15986"/>
  <c r="D15987"/>
  <c r="D15988"/>
  <c r="D15989"/>
  <c r="D15990"/>
  <c r="D15991"/>
  <c r="D15992"/>
  <c r="D15993"/>
  <c r="D15994"/>
  <c r="D15995"/>
  <c r="D15996"/>
  <c r="D15997"/>
  <c r="D15998"/>
  <c r="D15999"/>
  <c r="D16000"/>
  <c r="D16001"/>
  <c r="D16002"/>
  <c r="D16003"/>
  <c r="D16004"/>
  <c r="D16005"/>
  <c r="D16006"/>
  <c r="D16007"/>
  <c r="D16008"/>
  <c r="D16009"/>
  <c r="D16010"/>
  <c r="D16011"/>
  <c r="D16012"/>
  <c r="D16013"/>
  <c r="D16014"/>
  <c r="D16015"/>
  <c r="D16016"/>
  <c r="D16017"/>
  <c r="D16018"/>
  <c r="D16019"/>
  <c r="D16020"/>
  <c r="D16021"/>
  <c r="D16022"/>
  <c r="D16023"/>
  <c r="D16024"/>
  <c r="D16025"/>
  <c r="D16026"/>
  <c r="D16027"/>
  <c r="D16028"/>
  <c r="D16029"/>
  <c r="D16030"/>
  <c r="D16031"/>
  <c r="D16032"/>
  <c r="D16033"/>
  <c r="D16034"/>
  <c r="D16035"/>
  <c r="D16036"/>
  <c r="D16037"/>
  <c r="D16038"/>
  <c r="D16039"/>
  <c r="D16040"/>
  <c r="D16041"/>
  <c r="D16042"/>
  <c r="D16043"/>
  <c r="D16044"/>
  <c r="D16045"/>
  <c r="D16046"/>
  <c r="D16047"/>
  <c r="D16048"/>
  <c r="D16049"/>
  <c r="D16050"/>
  <c r="D16051"/>
  <c r="D16052"/>
  <c r="D16053"/>
  <c r="D16054"/>
  <c r="D16055"/>
  <c r="D16056"/>
  <c r="D16057"/>
  <c r="D16058"/>
  <c r="D16059"/>
  <c r="D16060"/>
  <c r="D16061"/>
  <c r="D16062"/>
  <c r="D16063"/>
  <c r="D16064"/>
  <c r="D16065"/>
  <c r="D16066"/>
  <c r="D16067"/>
  <c r="D16068"/>
  <c r="D16069"/>
  <c r="D16070"/>
  <c r="D16071"/>
  <c r="D16072"/>
  <c r="D16073"/>
  <c r="D16074"/>
  <c r="D16075"/>
  <c r="D16076"/>
  <c r="D16077"/>
  <c r="D16078"/>
  <c r="D16079"/>
  <c r="D16080"/>
  <c r="D16081"/>
  <c r="D16082"/>
  <c r="D16083"/>
  <c r="D16084"/>
  <c r="D16085"/>
  <c r="D16086"/>
  <c r="D16087"/>
  <c r="D16088"/>
  <c r="D16089"/>
  <c r="D16090"/>
  <c r="D16091"/>
  <c r="D16092"/>
  <c r="D16093"/>
  <c r="D16094"/>
  <c r="D16095"/>
  <c r="D16096"/>
  <c r="D16097"/>
  <c r="D16098"/>
  <c r="D16099"/>
  <c r="D16100"/>
  <c r="D16101"/>
  <c r="D16102"/>
  <c r="D16103"/>
  <c r="D16104"/>
  <c r="D16105"/>
  <c r="D16106"/>
  <c r="D16107"/>
  <c r="D16108"/>
  <c r="D16109"/>
  <c r="D16110"/>
  <c r="D16111"/>
  <c r="D16112"/>
  <c r="D16113"/>
  <c r="D16114"/>
  <c r="D16115"/>
  <c r="D16116"/>
  <c r="D16117"/>
  <c r="D16118"/>
  <c r="D16119"/>
  <c r="D16120"/>
  <c r="D16121"/>
  <c r="D16122"/>
  <c r="D16123"/>
  <c r="D16124"/>
  <c r="D16125"/>
  <c r="D16126"/>
  <c r="D16127"/>
  <c r="D16128"/>
  <c r="D16129"/>
  <c r="D16130"/>
  <c r="D16131"/>
  <c r="D16132"/>
  <c r="D16133"/>
  <c r="D16134"/>
  <c r="D16135"/>
  <c r="D16136"/>
  <c r="D16137"/>
  <c r="D16138"/>
  <c r="D16139"/>
  <c r="D16140"/>
  <c r="D16141"/>
  <c r="D16142"/>
  <c r="D16143"/>
  <c r="D16144"/>
  <c r="D16145"/>
  <c r="D16146"/>
  <c r="D16147"/>
  <c r="D16148"/>
  <c r="D16149"/>
  <c r="D16150"/>
  <c r="D16151"/>
  <c r="D16152"/>
  <c r="D16153"/>
  <c r="D16154"/>
  <c r="D16155"/>
  <c r="D16156"/>
  <c r="D16157"/>
  <c r="D16158"/>
  <c r="D16159"/>
  <c r="D16160"/>
  <c r="D16161"/>
  <c r="D16162"/>
  <c r="D16163"/>
  <c r="D16164"/>
  <c r="D16165"/>
  <c r="D16166"/>
  <c r="D16167"/>
  <c r="D16168"/>
  <c r="D16169"/>
  <c r="D16170"/>
  <c r="D16171"/>
  <c r="D16172"/>
  <c r="D16173"/>
  <c r="D16174"/>
  <c r="D16175"/>
  <c r="D16176"/>
  <c r="D16177"/>
  <c r="D16178"/>
  <c r="D16179"/>
  <c r="D16180"/>
  <c r="D16181"/>
  <c r="D16182"/>
  <c r="D16183"/>
  <c r="D16184"/>
  <c r="D16185"/>
  <c r="D16186"/>
  <c r="D16187"/>
  <c r="D16188"/>
  <c r="D16189"/>
  <c r="D16190"/>
  <c r="D16191"/>
  <c r="D16192"/>
  <c r="D16193"/>
  <c r="D16194"/>
  <c r="D16195"/>
  <c r="D16196"/>
  <c r="D16197"/>
  <c r="D16198"/>
  <c r="D16199"/>
  <c r="D16200"/>
  <c r="D16201"/>
  <c r="D16202"/>
  <c r="D16203"/>
  <c r="D16204"/>
  <c r="D16205"/>
  <c r="D16206"/>
  <c r="D16207"/>
  <c r="D16208"/>
  <c r="D16209"/>
  <c r="D16210"/>
  <c r="D16211"/>
  <c r="D16212"/>
  <c r="D16213"/>
  <c r="D16214"/>
  <c r="D16215"/>
  <c r="D16216"/>
  <c r="D16217"/>
  <c r="D16218"/>
  <c r="D16219"/>
  <c r="D16220"/>
  <c r="D16221"/>
  <c r="D16222"/>
  <c r="D16223"/>
  <c r="D16224"/>
  <c r="D16225"/>
  <c r="D16226"/>
  <c r="D16227"/>
  <c r="D16228"/>
  <c r="D16229"/>
  <c r="D16230"/>
  <c r="D16231"/>
  <c r="D16232"/>
  <c r="D16233"/>
  <c r="D16234"/>
  <c r="D16235"/>
  <c r="D16236"/>
  <c r="D16237"/>
  <c r="D16238"/>
  <c r="D16239"/>
  <c r="D16240"/>
  <c r="D16241"/>
  <c r="D16242"/>
  <c r="D16243"/>
  <c r="D16244"/>
  <c r="D16245"/>
  <c r="D16246"/>
  <c r="D16247"/>
  <c r="D16248"/>
  <c r="D16249"/>
  <c r="D16250"/>
  <c r="D16251"/>
  <c r="D16252"/>
  <c r="D16253"/>
  <c r="D16254"/>
  <c r="D16255"/>
  <c r="D16256"/>
  <c r="D16257"/>
  <c r="D16258"/>
  <c r="D16259"/>
  <c r="D16260"/>
  <c r="D16261"/>
  <c r="D16262"/>
  <c r="D16263"/>
  <c r="D16264"/>
  <c r="D16265"/>
  <c r="D16266"/>
  <c r="D16267"/>
  <c r="D16268"/>
  <c r="D16269"/>
  <c r="D16270"/>
  <c r="D16271"/>
  <c r="D16272"/>
  <c r="D16273"/>
  <c r="D16274"/>
  <c r="D16275"/>
  <c r="D16276"/>
  <c r="D16277"/>
  <c r="D16278"/>
  <c r="D16279"/>
  <c r="D16280"/>
  <c r="D16281"/>
  <c r="D16282"/>
  <c r="D16283"/>
  <c r="D16284"/>
  <c r="D16285"/>
  <c r="D16286"/>
  <c r="D16287"/>
  <c r="D16288"/>
  <c r="D16289"/>
  <c r="D16290"/>
  <c r="D16291"/>
  <c r="D16292"/>
  <c r="D16293"/>
  <c r="D16294"/>
  <c r="D16295"/>
  <c r="D16296"/>
  <c r="D16297"/>
  <c r="D16298"/>
  <c r="D16299"/>
  <c r="D16300"/>
  <c r="D16301"/>
  <c r="D16302"/>
  <c r="D16303"/>
  <c r="D16304"/>
  <c r="D16305"/>
  <c r="D16306"/>
  <c r="D16307"/>
  <c r="D16308"/>
  <c r="D16309"/>
  <c r="D16310"/>
  <c r="D16311"/>
  <c r="D16312"/>
  <c r="D16313"/>
  <c r="D16314"/>
  <c r="D16315"/>
  <c r="D16316"/>
  <c r="D16317"/>
  <c r="D16318"/>
  <c r="D16319"/>
  <c r="D16320"/>
  <c r="D16321"/>
  <c r="D16322"/>
  <c r="D16323"/>
  <c r="D16324"/>
  <c r="D16325"/>
  <c r="D16326"/>
  <c r="D16327"/>
  <c r="D16328"/>
  <c r="D16329"/>
  <c r="D16330"/>
  <c r="D16331"/>
  <c r="D16332"/>
  <c r="D16333"/>
  <c r="D16334"/>
  <c r="D16335"/>
  <c r="D16336"/>
  <c r="D16337"/>
  <c r="D16338"/>
  <c r="D16339"/>
  <c r="D16340"/>
  <c r="D16341"/>
  <c r="D16342"/>
  <c r="D16343"/>
  <c r="D16344"/>
  <c r="D16345"/>
  <c r="D16346"/>
  <c r="D16347"/>
  <c r="D16348"/>
  <c r="D16349"/>
  <c r="D16350"/>
  <c r="D16351"/>
  <c r="D16352"/>
  <c r="D16353"/>
  <c r="D16354"/>
  <c r="D16355"/>
  <c r="D16356"/>
  <c r="D16357"/>
  <c r="D16358"/>
  <c r="D16359"/>
  <c r="D16360"/>
  <c r="D16361"/>
  <c r="D16362"/>
  <c r="D16363"/>
  <c r="D16364"/>
  <c r="D16365"/>
  <c r="D16366"/>
  <c r="D16367"/>
  <c r="D16368"/>
  <c r="D16369"/>
  <c r="D16370"/>
  <c r="D16371"/>
  <c r="D16372"/>
  <c r="D16373"/>
  <c r="D16374"/>
  <c r="D16375"/>
  <c r="D16376"/>
  <c r="D16377"/>
  <c r="D16378"/>
  <c r="D16379"/>
  <c r="D16380"/>
  <c r="D16381"/>
  <c r="D16382"/>
  <c r="D16383"/>
  <c r="D16384"/>
  <c r="D16385"/>
  <c r="D16386"/>
  <c r="D16387"/>
  <c r="D16388"/>
  <c r="D16389"/>
  <c r="D16390"/>
  <c r="D16391"/>
  <c r="D16392"/>
  <c r="D16393"/>
  <c r="D16394"/>
  <c r="D16395"/>
  <c r="D16396"/>
  <c r="D16397"/>
  <c r="D16398"/>
  <c r="D16399"/>
  <c r="D16400"/>
  <c r="D16401"/>
  <c r="D16402"/>
  <c r="D16403"/>
  <c r="D16404"/>
  <c r="D16405"/>
  <c r="D16406"/>
  <c r="D16407"/>
  <c r="D16408"/>
  <c r="D16409"/>
  <c r="D16410"/>
  <c r="D16411"/>
  <c r="D16412"/>
  <c r="D16413"/>
  <c r="D16414"/>
  <c r="D16415"/>
  <c r="D16416"/>
  <c r="D16417"/>
  <c r="D16418"/>
  <c r="D16419"/>
  <c r="D16420"/>
  <c r="D16421"/>
  <c r="D16422"/>
  <c r="D16423"/>
  <c r="D16424"/>
  <c r="D16425"/>
  <c r="D16426"/>
  <c r="D16427"/>
  <c r="D16428"/>
  <c r="D16429"/>
  <c r="D16430"/>
  <c r="D16431"/>
  <c r="D16432"/>
  <c r="D16433"/>
  <c r="D16434"/>
  <c r="D16435"/>
  <c r="D16436"/>
  <c r="D16437"/>
  <c r="D16438"/>
  <c r="D16439"/>
  <c r="D16440"/>
  <c r="D16441"/>
  <c r="D16442"/>
  <c r="D16443"/>
  <c r="D16444"/>
  <c r="D16445"/>
  <c r="D16446"/>
  <c r="D16447"/>
  <c r="D16448"/>
  <c r="D16449"/>
  <c r="D16450"/>
  <c r="D16451"/>
  <c r="D16452"/>
  <c r="D16453"/>
  <c r="D16454"/>
  <c r="D16455"/>
  <c r="D16456"/>
  <c r="D16457"/>
  <c r="D16458"/>
  <c r="D16459"/>
  <c r="D16460"/>
  <c r="D16461"/>
  <c r="D16462"/>
  <c r="D16463"/>
  <c r="D16464"/>
  <c r="D16465"/>
  <c r="D16466"/>
  <c r="D16467"/>
  <c r="D16468"/>
  <c r="D16469"/>
  <c r="D16470"/>
  <c r="D16471"/>
  <c r="D16472"/>
  <c r="D16473"/>
  <c r="D16474"/>
  <c r="D16475"/>
  <c r="D16476"/>
  <c r="D16477"/>
  <c r="D16478"/>
  <c r="D16479"/>
  <c r="D16480"/>
  <c r="D16481"/>
  <c r="D16482"/>
  <c r="D16483"/>
  <c r="D16484"/>
  <c r="D16485"/>
  <c r="D16486"/>
  <c r="D16487"/>
  <c r="D16488"/>
  <c r="D16489"/>
  <c r="D16490"/>
  <c r="D16491"/>
  <c r="D16492"/>
  <c r="D16493"/>
  <c r="D16494"/>
  <c r="D16495"/>
  <c r="D16496"/>
  <c r="D16497"/>
  <c r="D16498"/>
  <c r="D16499"/>
  <c r="D16500"/>
  <c r="D16501"/>
  <c r="D16502"/>
  <c r="D16503"/>
  <c r="D16504"/>
  <c r="D16505"/>
  <c r="D16506"/>
  <c r="D16507"/>
  <c r="D16508"/>
  <c r="D16509"/>
  <c r="D16510"/>
  <c r="D16511"/>
  <c r="D16512"/>
  <c r="D16513"/>
  <c r="D16514"/>
  <c r="D16515"/>
  <c r="D16516"/>
  <c r="D16517"/>
  <c r="D16518"/>
  <c r="D16519"/>
  <c r="D16520"/>
  <c r="D16521"/>
  <c r="D16522"/>
  <c r="D16523"/>
  <c r="D16524"/>
  <c r="D16525"/>
  <c r="D16526"/>
  <c r="D16527"/>
  <c r="D16528"/>
  <c r="D16529"/>
  <c r="D16530"/>
  <c r="D16531"/>
  <c r="D16532"/>
  <c r="D16533"/>
  <c r="D16534"/>
  <c r="D16535"/>
  <c r="D16536"/>
  <c r="D16537"/>
  <c r="D16538"/>
  <c r="D16539"/>
  <c r="D16540"/>
  <c r="D16541"/>
  <c r="D16542"/>
  <c r="D16543"/>
  <c r="D16544"/>
  <c r="D16545"/>
  <c r="D16546"/>
  <c r="D16547"/>
  <c r="D16548"/>
  <c r="D16549"/>
  <c r="D16550"/>
  <c r="D16551"/>
  <c r="D16552"/>
  <c r="D16553"/>
  <c r="D16554"/>
  <c r="D16555"/>
  <c r="D16556"/>
  <c r="D16557"/>
  <c r="D16558"/>
  <c r="D16559"/>
  <c r="D16560"/>
  <c r="D16561"/>
  <c r="D16562"/>
  <c r="D16563"/>
  <c r="D16564"/>
  <c r="D16565"/>
  <c r="D16566"/>
  <c r="D16567"/>
  <c r="D16568"/>
  <c r="D16569"/>
  <c r="D16570"/>
  <c r="D16571"/>
  <c r="D16572"/>
  <c r="D16573"/>
  <c r="D16574"/>
  <c r="D16575"/>
  <c r="D16576"/>
  <c r="D16577"/>
  <c r="D16578"/>
  <c r="D16579"/>
  <c r="D16580"/>
  <c r="D16581"/>
  <c r="D16582"/>
  <c r="D16583"/>
  <c r="D16584"/>
  <c r="D16585"/>
  <c r="D16586"/>
  <c r="D16587"/>
  <c r="D16588"/>
  <c r="D16589"/>
  <c r="D16590"/>
  <c r="D16591"/>
  <c r="D16592"/>
  <c r="D16593"/>
  <c r="D16594"/>
  <c r="D16595"/>
  <c r="D16596"/>
  <c r="D16597"/>
  <c r="D16598"/>
  <c r="D16599"/>
  <c r="D16600"/>
  <c r="D16601"/>
  <c r="D16602"/>
  <c r="D16603"/>
  <c r="D16604"/>
  <c r="D16605"/>
  <c r="D16606"/>
  <c r="D16607"/>
  <c r="D16608"/>
  <c r="D16609"/>
  <c r="D16610"/>
  <c r="D16611"/>
  <c r="D16612"/>
  <c r="D16613"/>
  <c r="D16614"/>
  <c r="D16615"/>
  <c r="D16616"/>
  <c r="D16617"/>
  <c r="D16618"/>
  <c r="D16619"/>
  <c r="D16620"/>
  <c r="D16621"/>
  <c r="D16622"/>
  <c r="D16623"/>
  <c r="D16624"/>
  <c r="D16625"/>
  <c r="D16626"/>
  <c r="D16627"/>
  <c r="D16628"/>
  <c r="D16629"/>
  <c r="D16630"/>
  <c r="D16631"/>
  <c r="D16632"/>
  <c r="D16633"/>
  <c r="D16634"/>
  <c r="D16635"/>
  <c r="D16636"/>
  <c r="D16637"/>
  <c r="D16638"/>
  <c r="D16639"/>
  <c r="D16640"/>
  <c r="D16641"/>
  <c r="D16642"/>
  <c r="D16643"/>
  <c r="D16644"/>
  <c r="D16645"/>
  <c r="D16646"/>
  <c r="D16647"/>
  <c r="D16648"/>
  <c r="D16649"/>
  <c r="D16650"/>
  <c r="D16651"/>
  <c r="D16652"/>
  <c r="D16653"/>
  <c r="D16654"/>
  <c r="D16655"/>
  <c r="D16656"/>
  <c r="D16657"/>
  <c r="D16658"/>
  <c r="D16659"/>
  <c r="D16660"/>
  <c r="D16661"/>
  <c r="D16662"/>
  <c r="D16663"/>
  <c r="D16664"/>
  <c r="D16665"/>
  <c r="D16666"/>
  <c r="D16667"/>
  <c r="D16668"/>
  <c r="D16669"/>
  <c r="D16670"/>
  <c r="D16671"/>
  <c r="D16672"/>
  <c r="D16673"/>
  <c r="D16674"/>
  <c r="D16675"/>
  <c r="D16676"/>
  <c r="D16677"/>
  <c r="D16678"/>
  <c r="D16679"/>
  <c r="D16680"/>
  <c r="D16681"/>
  <c r="D16682"/>
  <c r="D16683"/>
  <c r="D16684"/>
  <c r="D16685"/>
  <c r="D16686"/>
  <c r="D16687"/>
  <c r="D16688"/>
  <c r="D16689"/>
  <c r="D16690"/>
  <c r="D16691"/>
  <c r="D16692"/>
  <c r="D16693"/>
  <c r="D16694"/>
  <c r="D16695"/>
  <c r="D16696"/>
  <c r="D16697"/>
  <c r="D16698"/>
  <c r="D16699"/>
  <c r="D16700"/>
  <c r="D16701"/>
  <c r="D16702"/>
  <c r="D16703"/>
  <c r="D16704"/>
  <c r="D16705"/>
  <c r="D16706"/>
  <c r="D16707"/>
  <c r="D16708"/>
  <c r="D16709"/>
  <c r="D16710"/>
  <c r="D16711"/>
  <c r="D16712"/>
  <c r="D16713"/>
  <c r="D16714"/>
  <c r="D16715"/>
  <c r="D16716"/>
  <c r="D16717"/>
  <c r="D16718"/>
  <c r="D16719"/>
  <c r="D16720"/>
  <c r="D16721"/>
  <c r="D16722"/>
  <c r="D16723"/>
  <c r="D16724"/>
  <c r="D16725"/>
  <c r="D16726"/>
  <c r="D16727"/>
  <c r="D16728"/>
  <c r="D16729"/>
  <c r="D16730"/>
  <c r="D16731"/>
  <c r="D16732"/>
  <c r="D16733"/>
  <c r="D16734"/>
  <c r="D16735"/>
  <c r="D16736"/>
  <c r="D16737"/>
  <c r="D16738"/>
  <c r="D16739"/>
  <c r="D16740"/>
  <c r="D16741"/>
  <c r="D16742"/>
  <c r="D16743"/>
  <c r="D16744"/>
  <c r="D16745"/>
  <c r="D16746"/>
  <c r="D16747"/>
  <c r="D16748"/>
  <c r="D16749"/>
  <c r="D16750"/>
  <c r="D16751"/>
  <c r="D16752"/>
  <c r="D16753"/>
  <c r="D16754"/>
  <c r="D16755"/>
  <c r="D16756"/>
  <c r="D16757"/>
  <c r="D16758"/>
  <c r="D16759"/>
  <c r="D16760"/>
  <c r="D16761"/>
  <c r="D16762"/>
  <c r="D16763"/>
  <c r="D16764"/>
  <c r="D16765"/>
  <c r="D16766"/>
  <c r="D16767"/>
  <c r="D16768"/>
  <c r="D16769"/>
  <c r="D16770"/>
  <c r="D16771"/>
  <c r="D16772"/>
  <c r="D16773"/>
  <c r="D16774"/>
  <c r="D16775"/>
  <c r="D16776"/>
  <c r="D16777"/>
  <c r="D16778"/>
  <c r="D16779"/>
  <c r="D16780"/>
  <c r="D16781"/>
  <c r="D16782"/>
  <c r="D16783"/>
  <c r="D16784"/>
  <c r="D16785"/>
  <c r="D16786"/>
  <c r="D16787"/>
  <c r="D16788"/>
  <c r="D16789"/>
  <c r="D16790"/>
  <c r="D16791"/>
  <c r="D16792"/>
  <c r="D16793"/>
  <c r="D16794"/>
  <c r="D16795"/>
  <c r="D16796"/>
  <c r="D16797"/>
  <c r="D16798"/>
  <c r="D16799"/>
  <c r="D16800"/>
  <c r="D16801"/>
  <c r="D16802"/>
  <c r="D16803"/>
  <c r="D16804"/>
  <c r="D16805"/>
  <c r="D16806"/>
  <c r="D16807"/>
  <c r="D16808"/>
  <c r="D16809"/>
  <c r="D16810"/>
  <c r="D16811"/>
  <c r="D16812"/>
  <c r="D16813"/>
  <c r="D16814"/>
  <c r="D16815"/>
  <c r="D16816"/>
  <c r="D16817"/>
  <c r="D16818"/>
  <c r="D16819"/>
  <c r="D16820"/>
  <c r="D16821"/>
  <c r="D16822"/>
  <c r="D16823"/>
  <c r="D16824"/>
  <c r="D16825"/>
  <c r="D16826"/>
  <c r="D16827"/>
  <c r="D16828"/>
  <c r="D16829"/>
  <c r="D16830"/>
  <c r="D16831"/>
  <c r="D16832"/>
  <c r="D16833"/>
  <c r="D16834"/>
  <c r="D16835"/>
  <c r="D16836"/>
  <c r="D16837"/>
  <c r="D16838"/>
  <c r="D16839"/>
  <c r="D16840"/>
  <c r="D16841"/>
  <c r="D16842"/>
  <c r="D16843"/>
  <c r="D16844"/>
  <c r="D16845"/>
  <c r="D16846"/>
  <c r="D16847"/>
  <c r="D16848"/>
  <c r="D16849"/>
  <c r="D16850"/>
  <c r="D16851"/>
  <c r="D16852"/>
  <c r="D16853"/>
  <c r="D16854"/>
  <c r="D16855"/>
  <c r="D16856"/>
  <c r="D16857"/>
  <c r="D16858"/>
  <c r="D16859"/>
  <c r="D16860"/>
  <c r="D16861"/>
  <c r="D16862"/>
  <c r="D16863"/>
  <c r="D16864"/>
  <c r="D16865"/>
  <c r="D16866"/>
  <c r="D16867"/>
  <c r="D16868"/>
  <c r="D16869"/>
  <c r="D16870"/>
  <c r="D16871"/>
  <c r="D16872"/>
  <c r="D16873"/>
  <c r="D16874"/>
  <c r="D16875"/>
  <c r="D16876"/>
  <c r="D16877"/>
  <c r="D16878"/>
  <c r="D16879"/>
  <c r="D16880"/>
  <c r="D16881"/>
  <c r="D16882"/>
  <c r="D16883"/>
  <c r="D16884"/>
  <c r="D16885"/>
  <c r="D16886"/>
  <c r="D16887"/>
  <c r="D16888"/>
  <c r="D16889"/>
  <c r="D16890"/>
  <c r="D16891"/>
  <c r="D16892"/>
  <c r="D16893"/>
  <c r="D16894"/>
  <c r="D16895"/>
  <c r="D16896"/>
  <c r="D16897"/>
  <c r="D16898"/>
  <c r="D16899"/>
  <c r="D16900"/>
  <c r="D16901"/>
  <c r="D16902"/>
  <c r="D16903"/>
  <c r="D16904"/>
  <c r="D16905"/>
  <c r="D16906"/>
  <c r="D16907"/>
  <c r="D16908"/>
  <c r="D16909"/>
  <c r="D16910"/>
  <c r="D16911"/>
  <c r="D16912"/>
  <c r="D16913"/>
  <c r="D16914"/>
  <c r="D16915"/>
  <c r="D16916"/>
  <c r="D16917"/>
  <c r="D16918"/>
  <c r="D16919"/>
  <c r="D16920"/>
  <c r="D16921"/>
  <c r="D16922"/>
  <c r="D16923"/>
  <c r="D16924"/>
  <c r="D16925"/>
  <c r="D16926"/>
  <c r="D16927"/>
  <c r="D16928"/>
  <c r="D16929"/>
  <c r="D16930"/>
  <c r="D16931"/>
  <c r="D16932"/>
  <c r="D16933"/>
  <c r="D16934"/>
  <c r="D16935"/>
  <c r="D16936"/>
  <c r="D16937"/>
  <c r="D16938"/>
  <c r="D16939"/>
  <c r="D16940"/>
  <c r="D16941"/>
  <c r="D16942"/>
  <c r="D16943"/>
  <c r="D16944"/>
  <c r="D16945"/>
  <c r="D16946"/>
  <c r="D16947"/>
  <c r="D16948"/>
  <c r="D16949"/>
  <c r="D16950"/>
  <c r="D16951"/>
  <c r="D16952"/>
  <c r="D16953"/>
  <c r="D16954"/>
  <c r="D16955"/>
  <c r="D16956"/>
  <c r="D16957"/>
  <c r="D16958"/>
  <c r="D16959"/>
  <c r="D16960"/>
  <c r="D16961"/>
  <c r="D16962"/>
  <c r="D16963"/>
  <c r="D16964"/>
  <c r="D16965"/>
  <c r="D16966"/>
  <c r="D16967"/>
  <c r="D16968"/>
  <c r="D16969"/>
  <c r="D16970"/>
  <c r="D16971"/>
  <c r="D16972"/>
  <c r="D16973"/>
  <c r="D16974"/>
  <c r="D16975"/>
  <c r="D16976"/>
  <c r="D16977"/>
  <c r="D16978"/>
  <c r="D16979"/>
  <c r="D16980"/>
  <c r="D16981"/>
  <c r="D16982"/>
  <c r="D16983"/>
  <c r="D16984"/>
  <c r="D16985"/>
  <c r="D16986"/>
  <c r="D16987"/>
  <c r="D16988"/>
  <c r="D16989"/>
  <c r="D16990"/>
  <c r="D16991"/>
  <c r="D16992"/>
  <c r="D16993"/>
  <c r="D16994"/>
  <c r="D16995"/>
  <c r="D16996"/>
  <c r="D16997"/>
  <c r="D16998"/>
  <c r="D16999"/>
  <c r="D17000"/>
  <c r="D17001"/>
  <c r="D17002"/>
  <c r="D17003"/>
  <c r="D17004"/>
  <c r="D17005"/>
  <c r="D17006"/>
  <c r="D17007"/>
  <c r="D17008"/>
  <c r="D17009"/>
  <c r="D17010"/>
  <c r="D17011"/>
  <c r="D17012"/>
  <c r="D17013"/>
  <c r="D17014"/>
  <c r="D17015"/>
  <c r="D17016"/>
  <c r="D17017"/>
  <c r="D17018"/>
  <c r="D17019"/>
  <c r="D17020"/>
  <c r="D17021"/>
  <c r="D17022"/>
  <c r="D17023"/>
  <c r="D17024"/>
  <c r="D17025"/>
  <c r="D17026"/>
  <c r="D17027"/>
  <c r="D17028"/>
  <c r="D17029"/>
  <c r="D17030"/>
  <c r="D17031"/>
  <c r="D17032"/>
  <c r="D17033"/>
  <c r="D17034"/>
  <c r="D17035"/>
  <c r="D17036"/>
  <c r="D17037"/>
  <c r="D17038"/>
  <c r="D17039"/>
  <c r="D17040"/>
  <c r="D17041"/>
  <c r="D17042"/>
  <c r="D17043"/>
  <c r="D17044"/>
  <c r="D17045"/>
  <c r="D17046"/>
  <c r="D17047"/>
  <c r="D17048"/>
  <c r="D17049"/>
  <c r="D17050"/>
  <c r="D17051"/>
  <c r="D17052"/>
  <c r="D17053"/>
  <c r="D17054"/>
  <c r="D17055"/>
  <c r="D17056"/>
  <c r="D17057"/>
  <c r="D17058"/>
  <c r="D17059"/>
  <c r="D17060"/>
  <c r="D17061"/>
  <c r="D17062"/>
  <c r="D17063"/>
  <c r="D17064"/>
  <c r="D17065"/>
  <c r="D17066"/>
  <c r="D17067"/>
  <c r="D17068"/>
  <c r="D17069"/>
  <c r="D17070"/>
  <c r="D17071"/>
  <c r="D17072"/>
  <c r="D17073"/>
  <c r="D17074"/>
  <c r="D17075"/>
  <c r="D17076"/>
  <c r="D17077"/>
  <c r="D17078"/>
  <c r="D17079"/>
  <c r="D17080"/>
  <c r="D17081"/>
  <c r="D17082"/>
  <c r="D17083"/>
  <c r="D17084"/>
  <c r="D17085"/>
  <c r="D17086"/>
  <c r="D17087"/>
  <c r="D17088"/>
  <c r="D17089"/>
  <c r="D17090"/>
  <c r="D17091"/>
  <c r="D17092"/>
  <c r="D17093"/>
  <c r="D17094"/>
  <c r="D17095"/>
  <c r="D17096"/>
  <c r="D17097"/>
  <c r="D17098"/>
  <c r="D17099"/>
  <c r="D17100"/>
  <c r="D17101"/>
  <c r="D17102"/>
  <c r="D17103"/>
  <c r="D17104"/>
  <c r="D17105"/>
  <c r="D17106"/>
  <c r="D17107"/>
  <c r="D17108"/>
  <c r="D17109"/>
  <c r="D17110"/>
  <c r="D17111"/>
  <c r="D17112"/>
  <c r="D17113"/>
  <c r="D17114"/>
  <c r="D17115"/>
  <c r="D17116"/>
  <c r="D17117"/>
  <c r="D17118"/>
  <c r="D17119"/>
  <c r="D17120"/>
  <c r="D17121"/>
  <c r="D17122"/>
  <c r="D17123"/>
  <c r="D17124"/>
  <c r="D17125"/>
  <c r="D17126"/>
  <c r="D17127"/>
  <c r="D17128"/>
  <c r="D17129"/>
  <c r="D17130"/>
  <c r="D17131"/>
  <c r="D17132"/>
  <c r="D17133"/>
  <c r="D17134"/>
  <c r="D17135"/>
  <c r="D17136"/>
  <c r="D17137"/>
  <c r="D17138"/>
  <c r="D17139"/>
  <c r="D17140"/>
  <c r="D17141"/>
  <c r="D17142"/>
  <c r="D17143"/>
  <c r="D17144"/>
  <c r="D17145"/>
  <c r="D17146"/>
  <c r="D17147"/>
  <c r="D17148"/>
  <c r="D17149"/>
  <c r="D17150"/>
  <c r="D17151"/>
  <c r="D17152"/>
  <c r="D17153"/>
  <c r="D17154"/>
  <c r="D17155"/>
  <c r="D17156"/>
  <c r="D17157"/>
  <c r="D17158"/>
  <c r="D17159"/>
  <c r="D17160"/>
  <c r="D17161"/>
  <c r="D17162"/>
  <c r="D17163"/>
  <c r="D17164"/>
  <c r="D17165"/>
  <c r="D17166"/>
  <c r="D17167"/>
  <c r="D17168"/>
  <c r="D17169"/>
  <c r="D17170"/>
  <c r="D17171"/>
  <c r="D17172"/>
  <c r="D17173"/>
  <c r="D17174"/>
  <c r="D17175"/>
  <c r="D17176"/>
  <c r="D17177"/>
  <c r="D17178"/>
  <c r="D17179"/>
  <c r="D17180"/>
  <c r="D17181"/>
  <c r="D17182"/>
  <c r="D17183"/>
  <c r="D17184"/>
  <c r="D17185"/>
  <c r="D17186"/>
  <c r="D17187"/>
  <c r="D17188"/>
  <c r="D17189"/>
  <c r="D17190"/>
  <c r="D17191"/>
  <c r="D17192"/>
  <c r="D17193"/>
  <c r="D17194"/>
  <c r="D17195"/>
  <c r="D17196"/>
  <c r="D17197"/>
  <c r="D17198"/>
  <c r="D17199"/>
  <c r="D17200"/>
  <c r="D17201"/>
  <c r="D17202"/>
  <c r="D17203"/>
  <c r="D17204"/>
  <c r="D17205"/>
  <c r="D17206"/>
  <c r="D17207"/>
  <c r="D17208"/>
  <c r="D17209"/>
  <c r="D17210"/>
  <c r="D17211"/>
  <c r="D17212"/>
  <c r="D17213"/>
  <c r="D17214"/>
  <c r="D17215"/>
  <c r="D17216"/>
  <c r="D17217"/>
  <c r="D17218"/>
  <c r="D17219"/>
  <c r="D17220"/>
  <c r="D17221"/>
  <c r="D17222"/>
  <c r="D17223"/>
  <c r="D17224"/>
  <c r="D17225"/>
  <c r="D17226"/>
  <c r="D17227"/>
  <c r="D17228"/>
  <c r="D17229"/>
  <c r="D17230"/>
  <c r="D17231"/>
  <c r="D17232"/>
  <c r="D17233"/>
  <c r="D17234"/>
  <c r="D17235"/>
  <c r="D17236"/>
  <c r="D17237"/>
  <c r="D17238"/>
  <c r="D17239"/>
  <c r="D17240"/>
  <c r="D17241"/>
  <c r="D17242"/>
  <c r="D17243"/>
  <c r="D17244"/>
  <c r="D17245"/>
  <c r="D17246"/>
  <c r="D17247"/>
  <c r="D17248"/>
  <c r="D17249"/>
  <c r="D17250"/>
  <c r="D17251"/>
  <c r="D17252"/>
  <c r="D17253"/>
  <c r="D17254"/>
  <c r="D17255"/>
  <c r="D17256"/>
  <c r="D17257"/>
  <c r="D17258"/>
  <c r="D17259"/>
  <c r="D17260"/>
  <c r="D17261"/>
  <c r="D17262"/>
  <c r="D17263"/>
  <c r="D17264"/>
  <c r="D17265"/>
  <c r="D17266"/>
  <c r="D17267"/>
  <c r="D17268"/>
  <c r="D17269"/>
  <c r="D17270"/>
  <c r="D17271"/>
  <c r="D17272"/>
  <c r="D17273"/>
  <c r="D17274"/>
  <c r="D17275"/>
  <c r="D17276"/>
  <c r="D17277"/>
  <c r="D17278"/>
  <c r="D17279"/>
  <c r="D17280"/>
  <c r="D17281"/>
  <c r="D17282"/>
  <c r="D17283"/>
  <c r="D17284"/>
  <c r="D17285"/>
  <c r="D17286"/>
  <c r="D17287"/>
  <c r="D17288"/>
  <c r="D17289"/>
  <c r="D17290"/>
  <c r="D17291"/>
  <c r="D17292"/>
  <c r="D17293"/>
  <c r="D17294"/>
  <c r="D17295"/>
  <c r="D17296"/>
  <c r="D17297"/>
  <c r="D17298"/>
  <c r="D17299"/>
  <c r="D17300"/>
  <c r="D17301"/>
  <c r="D17302"/>
  <c r="D17303"/>
  <c r="D17304"/>
  <c r="D17305"/>
  <c r="D17306"/>
  <c r="D17307"/>
  <c r="D17308"/>
  <c r="D17309"/>
  <c r="D17310"/>
  <c r="D17311"/>
  <c r="D17312"/>
  <c r="D17313"/>
  <c r="D17314"/>
  <c r="D17315"/>
  <c r="D17316"/>
  <c r="D17317"/>
  <c r="D17318"/>
  <c r="D17319"/>
  <c r="D17320"/>
  <c r="D17321"/>
  <c r="D17322"/>
  <c r="D17323"/>
  <c r="D17324"/>
  <c r="D17325"/>
  <c r="D17326"/>
  <c r="D17327"/>
  <c r="D17328"/>
  <c r="D17329"/>
  <c r="D17330"/>
  <c r="D17331"/>
  <c r="D17332"/>
  <c r="D17333"/>
  <c r="D17334"/>
  <c r="D17335"/>
  <c r="D17336"/>
  <c r="D17337"/>
  <c r="D17338"/>
  <c r="D17339"/>
  <c r="D17340"/>
  <c r="D17341"/>
  <c r="D17342"/>
  <c r="D17343"/>
  <c r="D17344"/>
  <c r="D17345"/>
  <c r="D17346"/>
  <c r="D17347"/>
  <c r="D17348"/>
  <c r="D17349"/>
  <c r="D17350"/>
  <c r="D17351"/>
  <c r="D17352"/>
  <c r="D17353"/>
  <c r="D17354"/>
  <c r="D17355"/>
  <c r="D17356"/>
  <c r="D17357"/>
  <c r="D17358"/>
  <c r="D17359"/>
  <c r="D17360"/>
  <c r="D17361"/>
  <c r="D17362"/>
  <c r="D17363"/>
  <c r="D17364"/>
  <c r="D17365"/>
  <c r="D17366"/>
  <c r="D17367"/>
  <c r="D17368"/>
  <c r="D17369"/>
  <c r="D17370"/>
  <c r="D17371"/>
  <c r="D17372"/>
  <c r="D17373"/>
  <c r="D17374"/>
  <c r="D17375"/>
  <c r="D17376"/>
  <c r="D17377"/>
  <c r="D17378"/>
  <c r="D17379"/>
  <c r="D17380"/>
  <c r="D17381"/>
  <c r="D17382"/>
  <c r="D17383"/>
  <c r="D17384"/>
  <c r="D17385"/>
  <c r="D17386"/>
  <c r="D17387"/>
  <c r="D17388"/>
  <c r="D17389"/>
  <c r="D17390"/>
  <c r="D17391"/>
  <c r="D17392"/>
  <c r="D17393"/>
  <c r="D17394"/>
  <c r="D17395"/>
  <c r="D17396"/>
  <c r="D17397"/>
  <c r="D17398"/>
  <c r="D17399"/>
  <c r="D17400"/>
  <c r="D17401"/>
  <c r="D17402"/>
  <c r="D17403"/>
  <c r="D17404"/>
  <c r="D17405"/>
  <c r="D17406"/>
  <c r="D17407"/>
  <c r="D17408"/>
  <c r="D17409"/>
  <c r="D17410"/>
  <c r="D17411"/>
  <c r="D17412"/>
  <c r="D17413"/>
  <c r="D17414"/>
  <c r="D17415"/>
  <c r="D17416"/>
  <c r="D17417"/>
  <c r="D17418"/>
  <c r="D17419"/>
  <c r="D17420"/>
  <c r="D17421"/>
  <c r="D17422"/>
  <c r="D17423"/>
  <c r="D17424"/>
  <c r="D17425"/>
  <c r="D17426"/>
  <c r="D17427"/>
  <c r="D17428"/>
  <c r="D17429"/>
  <c r="D17430"/>
  <c r="D17431"/>
  <c r="D17432"/>
  <c r="D17433"/>
  <c r="D17434"/>
  <c r="D17435"/>
  <c r="D17436"/>
  <c r="D17437"/>
  <c r="D17438"/>
  <c r="D17439"/>
  <c r="D17440"/>
  <c r="D17441"/>
  <c r="D17442"/>
  <c r="D17443"/>
  <c r="D17444"/>
  <c r="D17445"/>
  <c r="D17446"/>
  <c r="D17447"/>
  <c r="D17448"/>
  <c r="D17449"/>
  <c r="D17450"/>
  <c r="D17451"/>
  <c r="D17452"/>
  <c r="D17453"/>
  <c r="D17454"/>
  <c r="D17455"/>
  <c r="D17456"/>
  <c r="D17457"/>
  <c r="D17458"/>
  <c r="D17459"/>
  <c r="D17460"/>
  <c r="D17461"/>
  <c r="D17462"/>
  <c r="D17463"/>
  <c r="D17464"/>
  <c r="D17465"/>
  <c r="D17466"/>
  <c r="D17467"/>
  <c r="D17468"/>
  <c r="D17469"/>
  <c r="D17470"/>
  <c r="D17471"/>
  <c r="D17472"/>
  <c r="D17473"/>
  <c r="D17474"/>
  <c r="D17475"/>
  <c r="D17476"/>
  <c r="D17477"/>
  <c r="D17478"/>
  <c r="D17479"/>
  <c r="D17480"/>
  <c r="D17481"/>
  <c r="D17482"/>
  <c r="D17483"/>
  <c r="D17484"/>
  <c r="D17485"/>
  <c r="D17486"/>
  <c r="D17487"/>
  <c r="D17488"/>
  <c r="D17489"/>
  <c r="D17490"/>
  <c r="D17491"/>
  <c r="D17492"/>
  <c r="D17493"/>
  <c r="D17494"/>
  <c r="D17495"/>
  <c r="D17496"/>
  <c r="D17497"/>
  <c r="D17498"/>
  <c r="D17499"/>
  <c r="D17500"/>
  <c r="D17501"/>
  <c r="D17502"/>
  <c r="D17503"/>
  <c r="D17504"/>
  <c r="D17505"/>
  <c r="D17506"/>
  <c r="D17507"/>
  <c r="D17508"/>
  <c r="D17509"/>
  <c r="D17510"/>
  <c r="D17511"/>
  <c r="D17512"/>
  <c r="D17513"/>
  <c r="D17514"/>
  <c r="D17515"/>
  <c r="D17516"/>
  <c r="D17517"/>
  <c r="D17518"/>
  <c r="D17519"/>
  <c r="D17520"/>
  <c r="D17521"/>
  <c r="D17522"/>
  <c r="D17523"/>
  <c r="D17524"/>
  <c r="D17525"/>
  <c r="D17526"/>
  <c r="D17527"/>
  <c r="D17528"/>
  <c r="D17529"/>
  <c r="D17530"/>
  <c r="D17531"/>
  <c r="D17532"/>
  <c r="D17533"/>
  <c r="D17534"/>
  <c r="D17535"/>
  <c r="D17536"/>
  <c r="D17537"/>
  <c r="D17538"/>
  <c r="D17539"/>
  <c r="D17540"/>
  <c r="D17541"/>
  <c r="D17542"/>
  <c r="D17543"/>
  <c r="D17544"/>
  <c r="D17545"/>
  <c r="D17546"/>
  <c r="D17547"/>
  <c r="D17548"/>
  <c r="D17549"/>
  <c r="D17550"/>
  <c r="D17551"/>
  <c r="D17552"/>
  <c r="D17553"/>
  <c r="D17554"/>
  <c r="D17555"/>
  <c r="D17556"/>
  <c r="D17557"/>
  <c r="D17558"/>
  <c r="D17559"/>
  <c r="D17560"/>
  <c r="D17561"/>
  <c r="D17562"/>
  <c r="D17563"/>
  <c r="D17564"/>
  <c r="D17565"/>
  <c r="D17566"/>
  <c r="D17567"/>
  <c r="D17568"/>
  <c r="D17569"/>
  <c r="D17570"/>
  <c r="D17571"/>
  <c r="D17572"/>
  <c r="D17573"/>
  <c r="D17574"/>
  <c r="D17575"/>
  <c r="D17576"/>
  <c r="D17577"/>
  <c r="D17578"/>
  <c r="D17579"/>
  <c r="D17580"/>
  <c r="D17581"/>
  <c r="D17582"/>
  <c r="D17583"/>
  <c r="D17584"/>
  <c r="D17585"/>
  <c r="D17586"/>
  <c r="D17587"/>
  <c r="D17588"/>
  <c r="D17589"/>
  <c r="D17590"/>
  <c r="D17591"/>
  <c r="D17592"/>
  <c r="D17593"/>
  <c r="D17594"/>
  <c r="D17595"/>
  <c r="D17596"/>
  <c r="D17597"/>
  <c r="D17598"/>
  <c r="D17599"/>
  <c r="D17600"/>
  <c r="D17601"/>
  <c r="D17602"/>
  <c r="D17603"/>
  <c r="D17604"/>
  <c r="D17605"/>
  <c r="D17606"/>
  <c r="D17607"/>
  <c r="D17608"/>
  <c r="D17609"/>
  <c r="D17610"/>
  <c r="D17611"/>
  <c r="D17612"/>
  <c r="D17613"/>
  <c r="D17614"/>
  <c r="D17615"/>
  <c r="D17616"/>
  <c r="D17617"/>
  <c r="D17618"/>
  <c r="D17619"/>
  <c r="D17620"/>
  <c r="D17621"/>
  <c r="D17622"/>
  <c r="D17623"/>
  <c r="D17624"/>
  <c r="D17625"/>
  <c r="D17626"/>
  <c r="D17627"/>
  <c r="D17628"/>
  <c r="D17629"/>
  <c r="D17630"/>
  <c r="D17631"/>
  <c r="D17632"/>
  <c r="D17633"/>
  <c r="D17634"/>
  <c r="D17635"/>
  <c r="D17636"/>
  <c r="D17637"/>
  <c r="D17638"/>
  <c r="D17639"/>
  <c r="D17640"/>
  <c r="D17641"/>
  <c r="D17642"/>
  <c r="D17643"/>
  <c r="D17644"/>
  <c r="D17645"/>
  <c r="D17646"/>
  <c r="D17647"/>
  <c r="D17648"/>
  <c r="D17649"/>
  <c r="D17650"/>
  <c r="D17651"/>
  <c r="D17652"/>
  <c r="D17653"/>
  <c r="D17654"/>
  <c r="D17655"/>
  <c r="D17656"/>
  <c r="D17657"/>
  <c r="D17658"/>
  <c r="D17659"/>
  <c r="D17660"/>
  <c r="D17661"/>
  <c r="D17662"/>
  <c r="D17663"/>
  <c r="D17664"/>
  <c r="D17665"/>
  <c r="D17666"/>
  <c r="D17667"/>
  <c r="D17668"/>
  <c r="D17669"/>
  <c r="D17670"/>
  <c r="D17671"/>
  <c r="D17672"/>
  <c r="D17673"/>
  <c r="D17674"/>
  <c r="D17675"/>
  <c r="D17676"/>
  <c r="D17677"/>
  <c r="D17678"/>
  <c r="D17679"/>
  <c r="D17680"/>
  <c r="D17681"/>
  <c r="D17682"/>
  <c r="D17683"/>
  <c r="D17684"/>
  <c r="D17685"/>
  <c r="D17686"/>
  <c r="D17687"/>
  <c r="D17688"/>
  <c r="D17689"/>
  <c r="D17690"/>
  <c r="D17691"/>
  <c r="D17692"/>
  <c r="D17693"/>
  <c r="D17694"/>
  <c r="D17695"/>
  <c r="D17696"/>
  <c r="D17697"/>
  <c r="D17698"/>
  <c r="D17699"/>
  <c r="D17700"/>
  <c r="D17701"/>
  <c r="D17702"/>
  <c r="D17703"/>
  <c r="D17704"/>
  <c r="D17705"/>
  <c r="D17706"/>
  <c r="D17707"/>
  <c r="D17708"/>
  <c r="D17709"/>
  <c r="D17710"/>
  <c r="D17711"/>
  <c r="D17712"/>
  <c r="D17713"/>
  <c r="D17714"/>
  <c r="D17715"/>
  <c r="D17716"/>
  <c r="D17717"/>
  <c r="D17718"/>
  <c r="D17719"/>
  <c r="D17720"/>
  <c r="D17721"/>
  <c r="D17722"/>
  <c r="D17723"/>
  <c r="D17724"/>
  <c r="D17725"/>
  <c r="D17726"/>
  <c r="D17727"/>
  <c r="D17728"/>
  <c r="D17729"/>
  <c r="D17730"/>
  <c r="D17731"/>
  <c r="D17732"/>
  <c r="D17733"/>
  <c r="D17734"/>
  <c r="D17735"/>
  <c r="D17736"/>
  <c r="D17737"/>
  <c r="D17738"/>
  <c r="D17739"/>
  <c r="D17740"/>
  <c r="D17741"/>
  <c r="D17742"/>
  <c r="D17743"/>
  <c r="D17744"/>
  <c r="D17745"/>
  <c r="D17746"/>
  <c r="D17747"/>
  <c r="D17748"/>
  <c r="D17749"/>
  <c r="D17750"/>
  <c r="D17751"/>
  <c r="D17752"/>
  <c r="D17753"/>
  <c r="D17754"/>
  <c r="D17755"/>
  <c r="D17756"/>
  <c r="D17757"/>
  <c r="D17758"/>
  <c r="D17759"/>
  <c r="D17760"/>
  <c r="D17761"/>
  <c r="D17762"/>
  <c r="D17763"/>
  <c r="D17764"/>
  <c r="D17765"/>
  <c r="D17766"/>
  <c r="D17767"/>
  <c r="D17768"/>
  <c r="D17769"/>
  <c r="D17770"/>
  <c r="D17771"/>
  <c r="D17772"/>
  <c r="D17773"/>
  <c r="D17774"/>
  <c r="D17775"/>
  <c r="D17776"/>
  <c r="D17777"/>
  <c r="D17778"/>
  <c r="D17779"/>
  <c r="D17780"/>
  <c r="D17781"/>
  <c r="D17782"/>
  <c r="D17783"/>
  <c r="D17784"/>
  <c r="D17785"/>
  <c r="D17786"/>
  <c r="D17787"/>
  <c r="D17788"/>
  <c r="D17789"/>
  <c r="D17790"/>
  <c r="D17791"/>
  <c r="D17792"/>
  <c r="D17793"/>
  <c r="D17794"/>
  <c r="D17795"/>
  <c r="D17796"/>
  <c r="D17797"/>
  <c r="D17798"/>
  <c r="D17799"/>
  <c r="D17800"/>
  <c r="D17801"/>
  <c r="D17802"/>
  <c r="D17803"/>
  <c r="D17804"/>
  <c r="D17805"/>
  <c r="D17806"/>
  <c r="D17807"/>
  <c r="D17808"/>
  <c r="D17809"/>
  <c r="D17810"/>
  <c r="D17811"/>
  <c r="D17812"/>
  <c r="D17813"/>
  <c r="D17814"/>
  <c r="D17815"/>
  <c r="D17816"/>
  <c r="D17817"/>
  <c r="D17818"/>
  <c r="D17819"/>
  <c r="D17820"/>
  <c r="D17821"/>
  <c r="D17822"/>
  <c r="D17823"/>
  <c r="D17824"/>
  <c r="D17825"/>
  <c r="D17826"/>
  <c r="D17827"/>
  <c r="D17828"/>
  <c r="D17829"/>
  <c r="D17830"/>
  <c r="D17831"/>
  <c r="D17832"/>
  <c r="D17833"/>
  <c r="D17834"/>
  <c r="D17835"/>
  <c r="D17836"/>
  <c r="D17837"/>
  <c r="D17838"/>
  <c r="D17839"/>
  <c r="D17840"/>
  <c r="D17841"/>
  <c r="D17842"/>
  <c r="D17843"/>
  <c r="D17844"/>
  <c r="D17845"/>
  <c r="D17846"/>
  <c r="D17847"/>
  <c r="D17848"/>
  <c r="D17849"/>
  <c r="D17850"/>
  <c r="D17851"/>
  <c r="D17852"/>
  <c r="D17853"/>
  <c r="D17854"/>
  <c r="D17855"/>
  <c r="D17856"/>
  <c r="D17857"/>
  <c r="D17858"/>
  <c r="D17859"/>
  <c r="D17860"/>
  <c r="D17861"/>
  <c r="D17862"/>
  <c r="D17863"/>
  <c r="D17864"/>
  <c r="D17865"/>
  <c r="D17866"/>
  <c r="D17867"/>
  <c r="D17868"/>
  <c r="D17869"/>
  <c r="D17870"/>
  <c r="D17871"/>
  <c r="D17872"/>
  <c r="D17873"/>
  <c r="D17874"/>
  <c r="D17875"/>
  <c r="D17876"/>
  <c r="D17877"/>
  <c r="D17878"/>
  <c r="D17879"/>
  <c r="D17880"/>
  <c r="D17881"/>
  <c r="D17882"/>
  <c r="D17883"/>
  <c r="D17884"/>
  <c r="D17885"/>
  <c r="D17886"/>
  <c r="D17887"/>
  <c r="D17888"/>
  <c r="D17889"/>
  <c r="D17890"/>
  <c r="D17891"/>
  <c r="D17892"/>
  <c r="D17893"/>
  <c r="D17894"/>
  <c r="D17895"/>
  <c r="D17896"/>
  <c r="D17897"/>
  <c r="D17898"/>
  <c r="D17899"/>
  <c r="D17900"/>
  <c r="D17901"/>
  <c r="D17902"/>
  <c r="D17903"/>
  <c r="D17904"/>
  <c r="D17905"/>
  <c r="D17906"/>
  <c r="D17907"/>
  <c r="D17908"/>
  <c r="D17909"/>
  <c r="D17910"/>
  <c r="D17911"/>
  <c r="D17912"/>
  <c r="D17913"/>
  <c r="D17914"/>
  <c r="D17915"/>
  <c r="D17916"/>
  <c r="D17917"/>
  <c r="D17918"/>
  <c r="D17919"/>
  <c r="D17920"/>
  <c r="D17921"/>
  <c r="D17922"/>
  <c r="D17923"/>
  <c r="D17924"/>
  <c r="D17925"/>
  <c r="D17926"/>
  <c r="D17927"/>
  <c r="D17928"/>
  <c r="D17929"/>
  <c r="D17930"/>
  <c r="D17931"/>
  <c r="D17932"/>
  <c r="D17933"/>
  <c r="D17934"/>
  <c r="D17935"/>
  <c r="D17936"/>
  <c r="D17937"/>
  <c r="D17938"/>
  <c r="D17939"/>
  <c r="D17940"/>
  <c r="D17941"/>
  <c r="D17942"/>
  <c r="D17943"/>
  <c r="D17944"/>
  <c r="D17945"/>
  <c r="D17946"/>
  <c r="D17947"/>
  <c r="D17948"/>
  <c r="D17949"/>
  <c r="D17950"/>
  <c r="D17951"/>
  <c r="D17952"/>
  <c r="D17953"/>
  <c r="D17954"/>
  <c r="D17955"/>
  <c r="D17956"/>
  <c r="D17957"/>
  <c r="D17958"/>
  <c r="D17959"/>
  <c r="D17960"/>
  <c r="D17961"/>
  <c r="D17962"/>
  <c r="D17963"/>
  <c r="D17964"/>
  <c r="D17965"/>
  <c r="D17966"/>
  <c r="D17967"/>
  <c r="D17968"/>
  <c r="D17969"/>
  <c r="D17970"/>
  <c r="D17971"/>
  <c r="D17972"/>
  <c r="D17973"/>
  <c r="D17974"/>
  <c r="D17975"/>
  <c r="D17976"/>
  <c r="D17977"/>
  <c r="D17978"/>
  <c r="D17979"/>
  <c r="D17980"/>
  <c r="D17981"/>
  <c r="D17982"/>
  <c r="D17983"/>
  <c r="D17984"/>
  <c r="D17985"/>
  <c r="D17986"/>
  <c r="D17987"/>
  <c r="D17988"/>
  <c r="D17989"/>
  <c r="D17990"/>
  <c r="D17991"/>
  <c r="D17992"/>
  <c r="D17993"/>
  <c r="D17994"/>
  <c r="D17995"/>
  <c r="D17996"/>
  <c r="D17997"/>
  <c r="D17998"/>
  <c r="D17999"/>
  <c r="D18000"/>
  <c r="D18001"/>
  <c r="D18002"/>
  <c r="D18003"/>
  <c r="D18004"/>
  <c r="D18005"/>
  <c r="D18006"/>
  <c r="D18007"/>
  <c r="D18008"/>
  <c r="D18009"/>
  <c r="D18010"/>
  <c r="D18011"/>
  <c r="D18012"/>
  <c r="D18013"/>
  <c r="D18014"/>
  <c r="D18015"/>
  <c r="D18016"/>
  <c r="D18017"/>
  <c r="D18018"/>
  <c r="D18019"/>
  <c r="D18020"/>
  <c r="D18021"/>
  <c r="D18022"/>
  <c r="D18023"/>
  <c r="D18024"/>
  <c r="D18025"/>
  <c r="D18026"/>
  <c r="D18027"/>
  <c r="D18028"/>
  <c r="D18029"/>
  <c r="D18030"/>
  <c r="D18031"/>
  <c r="D18032"/>
  <c r="D18033"/>
  <c r="D18034"/>
  <c r="D18035"/>
  <c r="D18036"/>
  <c r="D18037"/>
  <c r="D18038"/>
  <c r="D18039"/>
  <c r="D18040"/>
  <c r="D18041"/>
  <c r="D18042"/>
  <c r="D18043"/>
  <c r="D18044"/>
  <c r="D18045"/>
  <c r="D18046"/>
  <c r="D18047"/>
  <c r="D18048"/>
  <c r="D18049"/>
  <c r="D18050"/>
  <c r="D18051"/>
  <c r="D18052"/>
  <c r="D18053"/>
  <c r="D18054"/>
  <c r="D18055"/>
  <c r="D18056"/>
  <c r="D18057"/>
  <c r="D18058"/>
  <c r="D18059"/>
  <c r="D18060"/>
  <c r="D18061"/>
  <c r="D18062"/>
  <c r="D18063"/>
  <c r="D18064"/>
  <c r="D18065"/>
  <c r="D18066"/>
  <c r="D18067"/>
  <c r="D18068"/>
  <c r="D18069"/>
  <c r="D18070"/>
  <c r="D18071"/>
  <c r="D18072"/>
  <c r="D18073"/>
  <c r="D18074"/>
  <c r="D18075"/>
  <c r="D18076"/>
  <c r="D18077"/>
  <c r="D18078"/>
  <c r="D18079"/>
  <c r="D18080"/>
  <c r="D18081"/>
  <c r="D18082"/>
  <c r="D18083"/>
  <c r="D18084"/>
  <c r="D18085"/>
  <c r="D18086"/>
  <c r="D18087"/>
  <c r="D18088"/>
  <c r="D18089"/>
  <c r="D18090"/>
  <c r="D18091"/>
  <c r="D18092"/>
  <c r="D18093"/>
  <c r="D18094"/>
  <c r="D18095"/>
  <c r="D18096"/>
  <c r="D18097"/>
  <c r="D18098"/>
  <c r="D18099"/>
  <c r="D18100"/>
  <c r="D18101"/>
  <c r="D18102"/>
  <c r="D18103"/>
  <c r="D18104"/>
  <c r="D18105"/>
  <c r="D18106"/>
  <c r="D18107"/>
  <c r="D18108"/>
  <c r="D18109"/>
  <c r="D18110"/>
  <c r="D18111"/>
  <c r="D18112"/>
  <c r="D18113"/>
  <c r="D18114"/>
  <c r="D18115"/>
  <c r="D18116"/>
  <c r="D18117"/>
  <c r="D18118"/>
  <c r="D18119"/>
  <c r="D18120"/>
  <c r="D18121"/>
  <c r="D18122"/>
  <c r="D18123"/>
  <c r="D18124"/>
  <c r="D18125"/>
  <c r="D18126"/>
  <c r="D18127"/>
  <c r="D18128"/>
  <c r="D18129"/>
  <c r="D18130"/>
  <c r="D18131"/>
  <c r="D18132"/>
  <c r="D18133"/>
  <c r="D18134"/>
  <c r="D18135"/>
  <c r="D18136"/>
  <c r="D18137"/>
  <c r="D18138"/>
  <c r="D18139"/>
  <c r="D18140"/>
  <c r="D18141"/>
  <c r="D18142"/>
  <c r="D18143"/>
  <c r="D18144"/>
  <c r="D18145"/>
  <c r="D18146"/>
  <c r="D18147"/>
  <c r="D18148"/>
  <c r="D18149"/>
  <c r="D18150"/>
  <c r="D18151"/>
  <c r="D18152"/>
  <c r="D18153"/>
  <c r="D18154"/>
  <c r="D18155"/>
  <c r="D18156"/>
  <c r="D18157"/>
  <c r="D18158"/>
  <c r="D18159"/>
  <c r="D18160"/>
  <c r="D18161"/>
  <c r="D18162"/>
  <c r="D18163"/>
  <c r="D18164"/>
  <c r="D18165"/>
  <c r="D18166"/>
  <c r="D18167"/>
  <c r="D18168"/>
  <c r="D18169"/>
  <c r="D18170"/>
  <c r="D18171"/>
  <c r="D18172"/>
  <c r="D18173"/>
  <c r="D18174"/>
  <c r="D18175"/>
  <c r="D18176"/>
  <c r="D18177"/>
  <c r="D18178"/>
  <c r="D18179"/>
  <c r="D18180"/>
  <c r="D18181"/>
  <c r="D18182"/>
  <c r="D18183"/>
  <c r="D18184"/>
  <c r="D18185"/>
  <c r="D18186"/>
  <c r="D18187"/>
  <c r="D18188"/>
  <c r="D18189"/>
  <c r="D18190"/>
  <c r="D18191"/>
  <c r="D18192"/>
  <c r="D18193"/>
  <c r="D18194"/>
  <c r="D18195"/>
  <c r="D18196"/>
  <c r="D18197"/>
  <c r="D18198"/>
  <c r="D18199"/>
  <c r="D18200"/>
  <c r="D18201"/>
  <c r="D18202"/>
  <c r="D18203"/>
  <c r="D18204"/>
  <c r="D18205"/>
  <c r="D18206"/>
  <c r="D18207"/>
  <c r="D18208"/>
  <c r="D18209"/>
  <c r="D18210"/>
  <c r="D18211"/>
  <c r="D18212"/>
  <c r="D18213"/>
  <c r="D18214"/>
  <c r="D18215"/>
  <c r="D18216"/>
  <c r="D18217"/>
  <c r="D18218"/>
  <c r="D18219"/>
  <c r="D18220"/>
  <c r="D18221"/>
  <c r="D18222"/>
  <c r="D18223"/>
  <c r="D18224"/>
  <c r="D18225"/>
  <c r="D18226"/>
  <c r="D18227"/>
  <c r="D18228"/>
  <c r="D18229"/>
  <c r="D18230"/>
  <c r="D18231"/>
  <c r="D18232"/>
  <c r="D18233"/>
  <c r="D18234"/>
  <c r="D18235"/>
  <c r="D18236"/>
  <c r="D18237"/>
  <c r="D18238"/>
  <c r="D18239"/>
  <c r="D18240"/>
  <c r="D18241"/>
  <c r="D18242"/>
  <c r="D18243"/>
  <c r="D18244"/>
  <c r="D18245"/>
  <c r="D18246"/>
  <c r="D18247"/>
  <c r="D18248"/>
  <c r="D18249"/>
  <c r="D18250"/>
  <c r="D18251"/>
  <c r="D18252"/>
  <c r="D18253"/>
  <c r="D18254"/>
  <c r="D18255"/>
  <c r="D18256"/>
  <c r="D18257"/>
  <c r="D18258"/>
  <c r="D18259"/>
  <c r="D18260"/>
  <c r="D18261"/>
  <c r="D18262"/>
  <c r="D18263"/>
  <c r="D18264"/>
  <c r="D18265"/>
  <c r="D18266"/>
  <c r="D18267"/>
  <c r="D18268"/>
  <c r="D18269"/>
  <c r="D18270"/>
  <c r="D18271"/>
  <c r="D18272"/>
  <c r="D18273"/>
  <c r="D18274"/>
  <c r="D18275"/>
  <c r="D18276"/>
  <c r="D18277"/>
  <c r="D18278"/>
  <c r="D18279"/>
  <c r="D18280"/>
  <c r="D18281"/>
  <c r="D18282"/>
  <c r="D18283"/>
  <c r="D18284"/>
  <c r="D18285"/>
  <c r="D18286"/>
  <c r="D18287"/>
  <c r="D18288"/>
  <c r="D18289"/>
  <c r="D18290"/>
  <c r="D18291"/>
  <c r="D18292"/>
  <c r="D18293"/>
  <c r="D18294"/>
  <c r="D18295"/>
  <c r="D18296"/>
  <c r="D18297"/>
  <c r="D18298"/>
  <c r="D18299"/>
  <c r="D18300"/>
  <c r="D18301"/>
  <c r="D18302"/>
  <c r="D18303"/>
  <c r="D18304"/>
  <c r="D18305"/>
  <c r="D18306"/>
  <c r="D18307"/>
  <c r="D18308"/>
  <c r="D18309"/>
  <c r="D18310"/>
  <c r="D18311"/>
  <c r="D18312"/>
  <c r="D18313"/>
  <c r="D18314"/>
  <c r="D18315"/>
  <c r="D18316"/>
  <c r="D18317"/>
  <c r="D18318"/>
  <c r="D18319"/>
  <c r="D18320"/>
  <c r="D18321"/>
  <c r="D18322"/>
  <c r="D18323"/>
  <c r="D18324"/>
  <c r="D18325"/>
  <c r="D18326"/>
  <c r="D18327"/>
  <c r="D18328"/>
  <c r="D18329"/>
  <c r="D18330"/>
  <c r="D18331"/>
  <c r="D18332"/>
  <c r="D18333"/>
  <c r="D18334"/>
  <c r="D18335"/>
  <c r="D18336"/>
  <c r="D18337"/>
  <c r="D18338"/>
  <c r="D18339"/>
  <c r="D18340"/>
  <c r="D18341"/>
  <c r="D18342"/>
  <c r="D18343"/>
  <c r="D18344"/>
  <c r="D18345"/>
  <c r="D18346"/>
  <c r="D18347"/>
  <c r="D18348"/>
  <c r="D18349"/>
  <c r="D18350"/>
  <c r="D18351"/>
  <c r="D18352"/>
  <c r="D18353"/>
  <c r="D18354"/>
  <c r="D18355"/>
  <c r="D18356"/>
  <c r="D18357"/>
  <c r="D18358"/>
  <c r="D18359"/>
  <c r="D18360"/>
  <c r="D18361"/>
  <c r="D18362"/>
  <c r="D18363"/>
  <c r="D18364"/>
  <c r="D18365"/>
  <c r="D18366"/>
  <c r="D18367"/>
  <c r="D18368"/>
  <c r="D18369"/>
  <c r="D18370"/>
  <c r="D18371"/>
  <c r="D18372"/>
  <c r="D18373"/>
  <c r="D18374"/>
  <c r="D18375"/>
  <c r="D18376"/>
  <c r="D18377"/>
  <c r="D18378"/>
  <c r="D18379"/>
  <c r="D18380"/>
  <c r="D18381"/>
  <c r="D18382"/>
  <c r="D18383"/>
  <c r="D18384"/>
  <c r="D18385"/>
  <c r="D18386"/>
  <c r="D18387"/>
  <c r="D18388"/>
  <c r="D18389"/>
  <c r="D18390"/>
  <c r="D18391"/>
  <c r="D18392"/>
  <c r="D18393"/>
  <c r="D18394"/>
  <c r="D18395"/>
  <c r="D18396"/>
  <c r="D18397"/>
  <c r="D18398"/>
  <c r="D18399"/>
  <c r="D18400"/>
  <c r="D18401"/>
  <c r="D18402"/>
  <c r="D18403"/>
  <c r="D18404"/>
  <c r="D18405"/>
  <c r="D18406"/>
  <c r="D18407"/>
  <c r="D18408"/>
  <c r="D18409"/>
  <c r="D18410"/>
  <c r="D18411"/>
  <c r="D18412"/>
  <c r="D18413"/>
  <c r="D18414"/>
  <c r="D18415"/>
  <c r="D18416"/>
  <c r="D18417"/>
  <c r="D18418"/>
  <c r="D18419"/>
  <c r="D18420"/>
  <c r="D18421"/>
  <c r="D18422"/>
  <c r="D18423"/>
  <c r="D18424"/>
  <c r="D18425"/>
  <c r="D18426"/>
  <c r="D18427"/>
  <c r="D18428"/>
  <c r="D18429"/>
  <c r="D18430"/>
  <c r="D18431"/>
  <c r="D18432"/>
  <c r="D18433"/>
  <c r="D18434"/>
  <c r="D18435"/>
  <c r="D18436"/>
  <c r="D18437"/>
  <c r="D18438"/>
  <c r="D18439"/>
  <c r="D18440"/>
  <c r="D18441"/>
  <c r="D18442"/>
  <c r="D18443"/>
  <c r="D18444"/>
  <c r="D18445"/>
  <c r="D18446"/>
  <c r="D18447"/>
  <c r="D18448"/>
  <c r="D18449"/>
  <c r="D18450"/>
  <c r="D18451"/>
  <c r="D18452"/>
  <c r="D18453"/>
  <c r="D18454"/>
  <c r="D18455"/>
  <c r="D18456"/>
  <c r="D18457"/>
  <c r="D18458"/>
  <c r="D18459"/>
  <c r="D18460"/>
  <c r="D18461"/>
  <c r="D18462"/>
  <c r="D18463"/>
  <c r="D18464"/>
  <c r="D18465"/>
  <c r="D18466"/>
  <c r="D18467"/>
  <c r="D18468"/>
  <c r="D18469"/>
  <c r="D18470"/>
  <c r="D18471"/>
  <c r="D18472"/>
  <c r="D18473"/>
  <c r="D18474"/>
  <c r="D18475"/>
  <c r="D18476"/>
  <c r="D18477"/>
  <c r="D18478"/>
  <c r="D18479"/>
  <c r="D18480"/>
  <c r="D18481"/>
  <c r="D18482"/>
  <c r="D18483"/>
  <c r="D18484"/>
  <c r="D18485"/>
  <c r="D18486"/>
  <c r="D18487"/>
  <c r="D18488"/>
  <c r="D18489"/>
  <c r="D18490"/>
  <c r="D18491"/>
  <c r="D18492"/>
  <c r="D18493"/>
  <c r="D18494"/>
  <c r="D18495"/>
  <c r="D18496"/>
  <c r="D18497"/>
  <c r="D18498"/>
  <c r="D18499"/>
  <c r="D18500"/>
  <c r="D18501"/>
  <c r="D18502"/>
  <c r="D18503"/>
  <c r="D18504"/>
  <c r="D18505"/>
  <c r="D18506"/>
  <c r="D18507"/>
  <c r="D18508"/>
  <c r="D18509"/>
  <c r="D18510"/>
  <c r="D18511"/>
  <c r="D18512"/>
  <c r="D18513"/>
  <c r="D18514"/>
  <c r="D18515"/>
  <c r="D18516"/>
  <c r="D18517"/>
  <c r="D18518"/>
  <c r="D18519"/>
  <c r="D18520"/>
  <c r="D18521"/>
  <c r="D18522"/>
  <c r="D18523"/>
  <c r="D18524"/>
  <c r="D18525"/>
  <c r="D18526"/>
  <c r="D18527"/>
  <c r="D18528"/>
  <c r="D18529"/>
  <c r="D18530"/>
  <c r="D18531"/>
  <c r="D18532"/>
  <c r="D18533"/>
  <c r="D18534"/>
  <c r="D18535"/>
  <c r="D18536"/>
  <c r="D18537"/>
  <c r="D18538"/>
  <c r="D18539"/>
  <c r="D18540"/>
  <c r="D18541"/>
  <c r="D18542"/>
  <c r="D18543"/>
  <c r="D18544"/>
  <c r="D18545"/>
  <c r="D18546"/>
  <c r="D18547"/>
  <c r="D18548"/>
  <c r="D18549"/>
  <c r="D18550"/>
  <c r="D18551"/>
  <c r="D18552"/>
  <c r="D18553"/>
  <c r="D18554"/>
  <c r="D18555"/>
  <c r="D18556"/>
  <c r="D18557"/>
  <c r="D18558"/>
  <c r="D18559"/>
  <c r="D18560"/>
  <c r="D18561"/>
  <c r="D18562"/>
  <c r="D18563"/>
  <c r="D18564"/>
  <c r="D18565"/>
  <c r="D18566"/>
  <c r="D18567"/>
  <c r="D18568"/>
  <c r="D18569"/>
  <c r="D18570"/>
  <c r="D18571"/>
  <c r="D18572"/>
  <c r="D18573"/>
  <c r="D18574"/>
  <c r="D18575"/>
  <c r="D18576"/>
  <c r="D18577"/>
  <c r="D18578"/>
  <c r="D18579"/>
  <c r="D18580"/>
  <c r="D18581"/>
  <c r="D18582"/>
  <c r="D18583"/>
  <c r="D18584"/>
  <c r="D18585"/>
  <c r="D18586"/>
  <c r="D18587"/>
  <c r="D18588"/>
  <c r="D18589"/>
  <c r="D18590"/>
  <c r="D18591"/>
  <c r="D18592"/>
  <c r="D18593"/>
  <c r="D18594"/>
  <c r="D18595"/>
  <c r="D18596"/>
  <c r="D18597"/>
  <c r="D18598"/>
  <c r="D18599"/>
  <c r="D18600"/>
  <c r="D18601"/>
  <c r="D18602"/>
  <c r="D18603"/>
  <c r="D18604"/>
  <c r="D18605"/>
  <c r="D18606"/>
  <c r="D18607"/>
  <c r="D18608"/>
  <c r="D18609"/>
  <c r="D18610"/>
  <c r="D18611"/>
  <c r="D18612"/>
  <c r="D18613"/>
  <c r="D18614"/>
  <c r="D18615"/>
  <c r="D18616"/>
  <c r="D18617"/>
  <c r="D18618"/>
  <c r="D18619"/>
  <c r="D18620"/>
  <c r="D18621"/>
  <c r="D18622"/>
  <c r="D18623"/>
  <c r="D18624"/>
  <c r="D18625"/>
  <c r="D18626"/>
  <c r="D18627"/>
  <c r="D18628"/>
  <c r="D18629"/>
  <c r="D18630"/>
  <c r="D18631"/>
  <c r="D18632"/>
  <c r="D18633"/>
  <c r="D18634"/>
  <c r="D18635"/>
  <c r="D18636"/>
  <c r="D18637"/>
  <c r="D18638"/>
  <c r="D18639"/>
  <c r="D18640"/>
  <c r="D18641"/>
  <c r="D18642"/>
  <c r="D18643"/>
  <c r="D18644"/>
  <c r="D18645"/>
  <c r="D18646"/>
  <c r="D18647"/>
  <c r="D18648"/>
  <c r="D18649"/>
  <c r="D18650"/>
  <c r="D18651"/>
  <c r="D18652"/>
  <c r="D18653"/>
  <c r="D18654"/>
  <c r="D18655"/>
  <c r="D18656"/>
  <c r="D18657"/>
  <c r="D18658"/>
  <c r="D18659"/>
  <c r="D18660"/>
  <c r="D18661"/>
  <c r="D18662"/>
  <c r="D18663"/>
  <c r="D18664"/>
  <c r="D18665"/>
  <c r="D18666"/>
  <c r="D18667"/>
  <c r="D18668"/>
  <c r="D18669"/>
  <c r="D18670"/>
  <c r="D18671"/>
  <c r="D18672"/>
  <c r="D18673"/>
  <c r="D18674"/>
  <c r="D18675"/>
  <c r="D18676"/>
  <c r="D18677"/>
  <c r="D18678"/>
  <c r="D18679"/>
  <c r="D18680"/>
  <c r="D18681"/>
  <c r="D18682"/>
  <c r="D18683"/>
  <c r="D18684"/>
  <c r="D18685"/>
  <c r="D18686"/>
  <c r="D18687"/>
  <c r="D18688"/>
  <c r="D18689"/>
  <c r="D18690"/>
  <c r="D18691"/>
  <c r="D18692"/>
  <c r="D18693"/>
  <c r="D18694"/>
  <c r="D18695"/>
  <c r="D18696"/>
  <c r="D18697"/>
  <c r="D18698"/>
  <c r="D18699"/>
  <c r="D18700"/>
  <c r="D18701"/>
  <c r="D18702"/>
  <c r="D18703"/>
  <c r="D18704"/>
  <c r="D18705"/>
  <c r="D18706"/>
  <c r="D18707"/>
  <c r="D18708"/>
  <c r="D18709"/>
  <c r="D18710"/>
  <c r="D18711"/>
  <c r="D18712"/>
  <c r="D18713"/>
  <c r="D18714"/>
  <c r="D18715"/>
  <c r="D18716"/>
  <c r="D18717"/>
  <c r="D18718"/>
  <c r="D18719"/>
  <c r="D18720"/>
  <c r="D18721"/>
  <c r="D18722"/>
  <c r="D18723"/>
  <c r="D18724"/>
  <c r="D18725"/>
  <c r="D18726"/>
  <c r="D18727"/>
  <c r="D18728"/>
  <c r="D18729"/>
  <c r="D18730"/>
  <c r="D18731"/>
  <c r="D18732"/>
  <c r="D18733"/>
  <c r="D18734"/>
  <c r="D18735"/>
  <c r="D18736"/>
  <c r="D18737"/>
  <c r="D18738"/>
  <c r="D18739"/>
  <c r="D18740"/>
  <c r="D18741"/>
  <c r="D18742"/>
  <c r="D18743"/>
  <c r="D18744"/>
  <c r="D18745"/>
  <c r="D18746"/>
  <c r="D18747"/>
  <c r="D18748"/>
  <c r="D18749"/>
  <c r="D18750"/>
  <c r="D18751"/>
  <c r="D18752"/>
  <c r="D18753"/>
  <c r="D18754"/>
  <c r="D18755"/>
  <c r="D18756"/>
  <c r="D18757"/>
  <c r="D18758"/>
  <c r="D18759"/>
  <c r="D18760"/>
  <c r="D18761"/>
  <c r="D18762"/>
  <c r="D18763"/>
  <c r="D18764"/>
  <c r="D18765"/>
  <c r="D18766"/>
  <c r="D18767"/>
  <c r="D18768"/>
  <c r="D18769"/>
  <c r="D18770"/>
  <c r="D18771"/>
  <c r="D18772"/>
  <c r="D18773"/>
  <c r="D18774"/>
  <c r="D18775"/>
  <c r="D18776"/>
  <c r="D18777"/>
  <c r="D18778"/>
  <c r="D18779"/>
  <c r="D18780"/>
  <c r="D18781"/>
  <c r="D18782"/>
  <c r="D18783"/>
  <c r="D18784"/>
  <c r="D18785"/>
  <c r="D18786"/>
  <c r="D18787"/>
  <c r="D18788"/>
  <c r="D18789"/>
  <c r="D18790"/>
  <c r="D18791"/>
  <c r="D18792"/>
  <c r="D18793"/>
  <c r="D18794"/>
  <c r="D18795"/>
  <c r="D18796"/>
  <c r="D18797"/>
  <c r="D18798"/>
  <c r="D18799"/>
  <c r="D18800"/>
  <c r="D18801"/>
  <c r="D18802"/>
  <c r="D18803"/>
  <c r="D18804"/>
  <c r="D18805"/>
  <c r="D18806"/>
  <c r="D18807"/>
  <c r="D18808"/>
  <c r="D18809"/>
  <c r="D18810"/>
  <c r="D18811"/>
  <c r="D18812"/>
  <c r="D18813"/>
  <c r="D18814"/>
  <c r="D18815"/>
  <c r="D18816"/>
  <c r="D18817"/>
  <c r="D18818"/>
  <c r="D18819"/>
  <c r="D18820"/>
  <c r="D18821"/>
  <c r="D18822"/>
  <c r="D18823"/>
  <c r="D18824"/>
  <c r="D18825"/>
  <c r="D18826"/>
  <c r="D18827"/>
  <c r="D18828"/>
  <c r="D18829"/>
  <c r="D18830"/>
  <c r="D18831"/>
  <c r="D18832"/>
  <c r="D18833"/>
  <c r="D18834"/>
  <c r="D18835"/>
  <c r="D18836"/>
  <c r="D18837"/>
  <c r="D18838"/>
  <c r="D18839"/>
  <c r="D18840"/>
  <c r="D18841"/>
  <c r="D18842"/>
  <c r="D18843"/>
  <c r="D18844"/>
  <c r="D18845"/>
  <c r="D18846"/>
  <c r="D18847"/>
  <c r="D18848"/>
  <c r="D18849"/>
  <c r="D18850"/>
  <c r="D18851"/>
  <c r="D18852"/>
  <c r="D18853"/>
  <c r="D18854"/>
  <c r="D18855"/>
  <c r="D18856"/>
  <c r="D18857"/>
  <c r="D18858"/>
  <c r="D18859"/>
  <c r="D18860"/>
  <c r="D18861"/>
  <c r="D18862"/>
  <c r="D18863"/>
  <c r="D18864"/>
  <c r="D18865"/>
  <c r="D18866"/>
  <c r="D18867"/>
  <c r="D18868"/>
  <c r="D18869"/>
  <c r="D18870"/>
  <c r="D18871"/>
  <c r="D18872"/>
  <c r="D18873"/>
  <c r="D18874"/>
  <c r="D18875"/>
  <c r="D18876"/>
  <c r="D18877"/>
  <c r="D18878"/>
  <c r="D18879"/>
  <c r="D18880"/>
  <c r="D18881"/>
  <c r="D18882"/>
  <c r="D18883"/>
  <c r="D18884"/>
  <c r="D18885"/>
  <c r="D18886"/>
  <c r="D18887"/>
  <c r="D18888"/>
  <c r="D18889"/>
  <c r="D18890"/>
  <c r="D18891"/>
  <c r="D18892"/>
  <c r="D18893"/>
  <c r="D18894"/>
  <c r="D18895"/>
  <c r="D18896"/>
  <c r="D18897"/>
  <c r="D18898"/>
  <c r="D18899"/>
  <c r="D18900"/>
  <c r="D18901"/>
  <c r="D18902"/>
  <c r="D18903"/>
  <c r="D18904"/>
  <c r="D18905"/>
  <c r="D18906"/>
  <c r="D18907"/>
  <c r="D18908"/>
  <c r="D18909"/>
  <c r="D18910"/>
  <c r="D18911"/>
  <c r="D18912"/>
  <c r="D18913"/>
  <c r="D18914"/>
  <c r="D18915"/>
  <c r="D18916"/>
  <c r="D18917"/>
  <c r="D18918"/>
  <c r="D18919"/>
  <c r="D18920"/>
  <c r="D18921"/>
  <c r="D18922"/>
  <c r="D18923"/>
  <c r="D18924"/>
  <c r="D18925"/>
  <c r="D18926"/>
  <c r="D18927"/>
  <c r="D18928"/>
  <c r="D18929"/>
  <c r="D18930"/>
  <c r="D18931"/>
  <c r="D18932"/>
  <c r="D18933"/>
  <c r="D18934"/>
  <c r="D18935"/>
  <c r="D18936"/>
  <c r="D18937"/>
  <c r="D18938"/>
  <c r="D18939"/>
  <c r="D18940"/>
  <c r="D18941"/>
  <c r="D18942"/>
  <c r="D18943"/>
  <c r="D18944"/>
  <c r="D18945"/>
  <c r="D18946"/>
  <c r="D18947"/>
  <c r="D18948"/>
  <c r="D18949"/>
  <c r="D18950"/>
  <c r="D18951"/>
  <c r="D18952"/>
  <c r="D18953"/>
  <c r="D18954"/>
  <c r="D18955"/>
  <c r="D18956"/>
  <c r="D18957"/>
  <c r="D18958"/>
  <c r="D18959"/>
  <c r="D18960"/>
  <c r="D18961"/>
  <c r="D18962"/>
  <c r="D18963"/>
  <c r="D18964"/>
  <c r="D18965"/>
  <c r="D18966"/>
  <c r="D18967"/>
  <c r="D18968"/>
  <c r="D18969"/>
  <c r="D18970"/>
  <c r="D18971"/>
  <c r="D18972"/>
  <c r="D18973"/>
  <c r="D18974"/>
  <c r="D18975"/>
  <c r="D18976"/>
  <c r="D18977"/>
  <c r="D18978"/>
  <c r="D18979"/>
  <c r="D18980"/>
  <c r="D18981"/>
  <c r="D18982"/>
  <c r="D18983"/>
  <c r="D18984"/>
  <c r="D18985"/>
  <c r="D18986"/>
  <c r="D18987"/>
  <c r="D18988"/>
  <c r="D18989"/>
  <c r="D18990"/>
  <c r="D18991"/>
  <c r="D18992"/>
  <c r="D18993"/>
  <c r="D18994"/>
  <c r="D18995"/>
  <c r="D18996"/>
  <c r="D18997"/>
  <c r="D18998"/>
  <c r="D18999"/>
  <c r="D19000"/>
  <c r="D19001"/>
  <c r="D19002"/>
  <c r="D19003"/>
  <c r="D19004"/>
  <c r="D19005"/>
  <c r="D19006"/>
  <c r="D19007"/>
  <c r="D19008"/>
  <c r="D19009"/>
  <c r="D19010"/>
  <c r="D19011"/>
  <c r="D19012"/>
  <c r="D19013"/>
  <c r="D19014"/>
  <c r="D19015"/>
  <c r="D19016"/>
  <c r="D19017"/>
  <c r="D19018"/>
  <c r="D19019"/>
  <c r="D19020"/>
  <c r="D19021"/>
  <c r="D19022"/>
  <c r="D19023"/>
  <c r="D19024"/>
  <c r="D19025"/>
  <c r="D19026"/>
  <c r="D19027"/>
  <c r="D19028"/>
  <c r="D19029"/>
  <c r="D19030"/>
  <c r="D19031"/>
  <c r="D19032"/>
  <c r="D19033"/>
  <c r="D19034"/>
  <c r="D19035"/>
  <c r="D19036"/>
  <c r="D19037"/>
  <c r="D19038"/>
  <c r="D19039"/>
  <c r="D19040"/>
  <c r="D19041"/>
  <c r="D19042"/>
  <c r="D19043"/>
  <c r="D19044"/>
  <c r="D19045"/>
  <c r="D19046"/>
  <c r="D19047"/>
  <c r="D19048"/>
  <c r="D19049"/>
  <c r="D19050"/>
  <c r="D19051"/>
  <c r="D19052"/>
  <c r="D19053"/>
  <c r="D19054"/>
  <c r="D19055"/>
  <c r="D19056"/>
  <c r="D19057"/>
  <c r="D19058"/>
  <c r="D19059"/>
  <c r="D19060"/>
  <c r="D19061"/>
  <c r="D19062"/>
  <c r="D19063"/>
  <c r="D19064"/>
  <c r="D19065"/>
  <c r="D19066"/>
  <c r="D19067"/>
  <c r="D19068"/>
  <c r="D19069"/>
  <c r="D19070"/>
  <c r="D19071"/>
  <c r="D19072"/>
  <c r="D19073"/>
  <c r="D19074"/>
  <c r="D19075"/>
  <c r="D19076"/>
  <c r="D19077"/>
  <c r="D19078"/>
  <c r="D19079"/>
  <c r="D19080"/>
  <c r="D19081"/>
  <c r="D19082"/>
  <c r="D19083"/>
  <c r="D19084"/>
  <c r="D19085"/>
  <c r="D19086"/>
  <c r="D19087"/>
  <c r="D19088"/>
  <c r="D19089"/>
  <c r="D19090"/>
  <c r="D19091"/>
  <c r="D19092"/>
  <c r="D19093"/>
  <c r="D19094"/>
  <c r="D19095"/>
  <c r="D19096"/>
  <c r="D19097"/>
  <c r="D19098"/>
  <c r="D19099"/>
  <c r="D19100"/>
  <c r="D19101"/>
  <c r="D19102"/>
  <c r="D19103"/>
  <c r="D19104"/>
  <c r="D19105"/>
  <c r="D19106"/>
  <c r="D19107"/>
  <c r="D19108"/>
  <c r="D19109"/>
  <c r="D19110"/>
  <c r="D19111"/>
  <c r="D19112"/>
  <c r="D19113"/>
  <c r="D19114"/>
  <c r="D19115"/>
  <c r="D19116"/>
  <c r="D19117"/>
  <c r="D19118"/>
  <c r="D19119"/>
  <c r="D19120"/>
  <c r="D19121"/>
  <c r="D19122"/>
  <c r="D19123"/>
  <c r="D19124"/>
  <c r="D19125"/>
  <c r="D19126"/>
  <c r="D19127"/>
  <c r="D19128"/>
  <c r="D19129"/>
  <c r="D19130"/>
  <c r="D19131"/>
  <c r="D19132"/>
  <c r="D19133"/>
  <c r="D19134"/>
  <c r="D19135"/>
  <c r="D19136"/>
  <c r="D19137"/>
  <c r="D19138"/>
  <c r="D19139"/>
  <c r="D19140"/>
  <c r="D19141"/>
  <c r="D19142"/>
  <c r="D19143"/>
  <c r="D19144"/>
  <c r="D19145"/>
  <c r="D19146"/>
  <c r="D19147"/>
  <c r="D19148"/>
  <c r="D19149"/>
  <c r="D19150"/>
  <c r="D19151"/>
  <c r="D19152"/>
  <c r="D19153"/>
  <c r="D19154"/>
  <c r="D19155"/>
  <c r="D19156"/>
  <c r="D19157"/>
  <c r="D19158"/>
  <c r="D19159"/>
  <c r="D19160"/>
  <c r="D19161"/>
  <c r="D19162"/>
  <c r="D19163"/>
  <c r="D19164"/>
  <c r="D19165"/>
  <c r="D19166"/>
  <c r="D19167"/>
  <c r="D19168"/>
  <c r="D19169"/>
  <c r="D19170"/>
  <c r="D19171"/>
  <c r="D19172"/>
  <c r="D19173"/>
  <c r="D19174"/>
  <c r="D19175"/>
  <c r="D19176"/>
  <c r="D19177"/>
  <c r="D19178"/>
  <c r="D19179"/>
  <c r="D19180"/>
  <c r="D19181"/>
  <c r="D19182"/>
  <c r="D19183"/>
  <c r="D19184"/>
  <c r="D19185"/>
  <c r="D19186"/>
  <c r="D19187"/>
  <c r="D19188"/>
  <c r="D19189"/>
  <c r="D19190"/>
  <c r="D19191"/>
  <c r="D19192"/>
  <c r="D19193"/>
  <c r="D19194"/>
  <c r="D19195"/>
  <c r="D19196"/>
  <c r="D19197"/>
  <c r="D19198"/>
  <c r="D19199"/>
  <c r="D19200"/>
  <c r="D19201"/>
  <c r="D19202"/>
  <c r="D19203"/>
  <c r="D19204"/>
  <c r="D19205"/>
  <c r="D19206"/>
  <c r="D19207"/>
  <c r="D19208"/>
  <c r="D19209"/>
  <c r="D19210"/>
  <c r="D19211"/>
  <c r="D19212"/>
  <c r="D19213"/>
  <c r="D19214"/>
  <c r="D19215"/>
  <c r="D19216"/>
  <c r="D19217"/>
  <c r="D19218"/>
  <c r="D19219"/>
  <c r="D19220"/>
  <c r="D19221"/>
  <c r="D19222"/>
  <c r="D19223"/>
  <c r="D19224"/>
  <c r="D19225"/>
  <c r="D19226"/>
  <c r="D19227"/>
  <c r="D19228"/>
  <c r="D19229"/>
  <c r="D19230"/>
  <c r="D19231"/>
  <c r="D19232"/>
  <c r="D19233"/>
  <c r="D19234"/>
  <c r="D19235"/>
  <c r="D19236"/>
  <c r="D19237"/>
  <c r="D19238"/>
  <c r="D19239"/>
  <c r="D19240"/>
  <c r="D19241"/>
  <c r="D19242"/>
  <c r="D19243"/>
  <c r="D19244"/>
  <c r="D19245"/>
  <c r="D19246"/>
  <c r="D19247"/>
  <c r="D19248"/>
  <c r="D19249"/>
  <c r="D19250"/>
  <c r="D19251"/>
  <c r="D19252"/>
  <c r="D19253"/>
  <c r="D19254"/>
  <c r="D19255"/>
  <c r="D19256"/>
  <c r="D19257"/>
  <c r="D19258"/>
  <c r="D19259"/>
  <c r="D19260"/>
  <c r="D19261"/>
  <c r="D19262"/>
  <c r="D19263"/>
  <c r="D19264"/>
  <c r="D19265"/>
  <c r="D19266"/>
  <c r="D19267"/>
  <c r="D19268"/>
  <c r="D19269"/>
  <c r="D19270"/>
  <c r="D19271"/>
  <c r="D19272"/>
  <c r="D19273"/>
  <c r="D19274"/>
  <c r="D19275"/>
  <c r="D19276"/>
  <c r="D19277"/>
  <c r="D19278"/>
  <c r="D19279"/>
  <c r="D19280"/>
  <c r="D19281"/>
  <c r="D19282"/>
  <c r="D19283"/>
  <c r="D19284"/>
  <c r="D19285"/>
  <c r="D19286"/>
  <c r="D19287"/>
  <c r="D19288"/>
  <c r="D19289"/>
  <c r="D19290"/>
  <c r="D19291"/>
  <c r="D19292"/>
  <c r="D19293"/>
  <c r="D19294"/>
  <c r="D19295"/>
  <c r="D19296"/>
  <c r="D19297"/>
  <c r="D19298"/>
  <c r="D19299"/>
  <c r="D19300"/>
  <c r="D19301"/>
  <c r="D19302"/>
  <c r="D19303"/>
  <c r="D19304"/>
  <c r="D19305"/>
  <c r="D19306"/>
  <c r="D19307"/>
  <c r="D19308"/>
  <c r="D19309"/>
  <c r="D19310"/>
  <c r="D19311"/>
  <c r="D19312"/>
  <c r="D19313"/>
  <c r="D19314"/>
  <c r="D19315"/>
  <c r="D19316"/>
  <c r="D19317"/>
  <c r="D19318"/>
  <c r="D19319"/>
  <c r="D19320"/>
  <c r="D19321"/>
  <c r="D19322"/>
  <c r="D19323"/>
  <c r="D19324"/>
  <c r="D19325"/>
  <c r="D19326"/>
  <c r="D19327"/>
  <c r="D19328"/>
  <c r="D19329"/>
  <c r="D19330"/>
  <c r="D19331"/>
  <c r="D19332"/>
  <c r="D19333"/>
  <c r="D19334"/>
  <c r="D19335"/>
  <c r="D19336"/>
  <c r="D19337"/>
  <c r="D19338"/>
  <c r="D19339"/>
  <c r="D19340"/>
  <c r="D19341"/>
  <c r="D19342"/>
  <c r="D19343"/>
  <c r="D19344"/>
  <c r="D19345"/>
  <c r="D19346"/>
  <c r="D19347"/>
  <c r="D19348"/>
  <c r="D19349"/>
  <c r="D19350"/>
  <c r="D19351"/>
  <c r="D19352"/>
  <c r="D19353"/>
  <c r="D19354"/>
  <c r="D19355"/>
  <c r="D19356"/>
  <c r="D19357"/>
  <c r="D19358"/>
  <c r="D19359"/>
  <c r="D19360"/>
  <c r="D19361"/>
  <c r="D19362"/>
  <c r="D19363"/>
  <c r="D19364"/>
  <c r="D19365"/>
  <c r="D19366"/>
  <c r="D19367"/>
  <c r="D19368"/>
  <c r="D19369"/>
  <c r="D19370"/>
  <c r="D19371"/>
  <c r="D19372"/>
  <c r="D19373"/>
  <c r="D19374"/>
  <c r="D19375"/>
  <c r="D19376"/>
  <c r="D19377"/>
  <c r="D19378"/>
  <c r="D19379"/>
  <c r="D19380"/>
  <c r="D19381"/>
  <c r="D19382"/>
  <c r="D19383"/>
  <c r="D19384"/>
  <c r="D19385"/>
  <c r="D19386"/>
  <c r="D19387"/>
  <c r="D19388"/>
  <c r="D19389"/>
  <c r="D19390"/>
  <c r="D19391"/>
  <c r="D19392"/>
  <c r="D19393"/>
  <c r="D19394"/>
  <c r="D19395"/>
  <c r="D19396"/>
  <c r="D19397"/>
  <c r="D19398"/>
  <c r="D19399"/>
  <c r="D19400"/>
  <c r="D19401"/>
  <c r="D19402"/>
  <c r="D19403"/>
  <c r="D19404"/>
  <c r="D19405"/>
  <c r="D19406"/>
  <c r="D19407"/>
  <c r="D19408"/>
  <c r="D19409"/>
  <c r="D19410"/>
  <c r="D19411"/>
  <c r="D19412"/>
  <c r="D19413"/>
  <c r="D19414"/>
  <c r="D19415"/>
  <c r="D19416"/>
  <c r="D19417"/>
  <c r="D19418"/>
  <c r="D19419"/>
  <c r="D19420"/>
  <c r="D19421"/>
  <c r="D19422"/>
  <c r="D19423"/>
  <c r="D19424"/>
  <c r="D19425"/>
  <c r="D19426"/>
  <c r="D19427"/>
  <c r="D19428"/>
  <c r="D19429"/>
  <c r="D19430"/>
  <c r="D19431"/>
  <c r="D19432"/>
  <c r="D19433"/>
  <c r="D19434"/>
  <c r="D19435"/>
  <c r="D19436"/>
  <c r="D19437"/>
  <c r="D19438"/>
  <c r="D19439"/>
  <c r="D19440"/>
  <c r="D19441"/>
  <c r="D19442"/>
  <c r="D19443"/>
  <c r="D19444"/>
  <c r="D19445"/>
  <c r="D19446"/>
  <c r="D19447"/>
  <c r="D19448"/>
  <c r="D19449"/>
  <c r="D19450"/>
  <c r="D19451"/>
  <c r="D19452"/>
  <c r="D19453"/>
  <c r="D19454"/>
  <c r="D19455"/>
  <c r="D19456"/>
  <c r="D19457"/>
  <c r="D19458"/>
  <c r="D19459"/>
  <c r="D19460"/>
  <c r="D19461"/>
  <c r="D19462"/>
  <c r="D19463"/>
  <c r="D19464"/>
  <c r="D19465"/>
  <c r="D19466"/>
  <c r="D19467"/>
  <c r="D19468"/>
  <c r="D19469"/>
  <c r="D19470"/>
  <c r="D19471"/>
  <c r="D19472"/>
  <c r="D19473"/>
  <c r="D19474"/>
  <c r="D19475"/>
  <c r="D19476"/>
  <c r="D19477"/>
  <c r="D19478"/>
  <c r="D19479"/>
  <c r="D19480"/>
  <c r="D19481"/>
  <c r="D19482"/>
  <c r="D19483"/>
  <c r="D19484"/>
  <c r="D19485"/>
  <c r="D19486"/>
  <c r="D19487"/>
  <c r="D19488"/>
  <c r="D19489"/>
  <c r="D19490"/>
  <c r="D19491"/>
  <c r="D19492"/>
  <c r="D19493"/>
  <c r="D19494"/>
  <c r="D19495"/>
  <c r="D19496"/>
  <c r="D19497"/>
  <c r="D19498"/>
  <c r="D19499"/>
  <c r="D19500"/>
  <c r="D19501"/>
  <c r="D19502"/>
  <c r="D19503"/>
  <c r="D19504"/>
  <c r="D19505"/>
  <c r="D19506"/>
  <c r="D19507"/>
  <c r="D19508"/>
  <c r="D19509"/>
  <c r="D19510"/>
  <c r="D19511"/>
  <c r="D19512"/>
  <c r="D19513"/>
  <c r="D19514"/>
  <c r="D19515"/>
  <c r="D19516"/>
  <c r="D19517"/>
  <c r="D19518"/>
  <c r="D19519"/>
  <c r="D19520"/>
  <c r="D19521"/>
  <c r="D19522"/>
  <c r="D19523"/>
  <c r="D19524"/>
  <c r="D19525"/>
  <c r="D19526"/>
  <c r="D19527"/>
  <c r="D19528"/>
  <c r="D19529"/>
  <c r="D19530"/>
  <c r="D19531"/>
  <c r="D19532"/>
  <c r="D19533"/>
  <c r="D19534"/>
  <c r="D19535"/>
  <c r="D19536"/>
  <c r="D19537"/>
  <c r="D19538"/>
  <c r="D19539"/>
  <c r="D19540"/>
  <c r="D19541"/>
  <c r="D19542"/>
  <c r="D19543"/>
  <c r="D19544"/>
  <c r="D19545"/>
  <c r="D19546"/>
  <c r="D19547"/>
  <c r="D19548"/>
  <c r="D19549"/>
  <c r="D19550"/>
  <c r="D19551"/>
  <c r="D19552"/>
  <c r="D19553"/>
  <c r="D19554"/>
  <c r="D19555"/>
  <c r="D19556"/>
  <c r="D19557"/>
  <c r="D19558"/>
  <c r="D19559"/>
  <c r="D19560"/>
  <c r="D19561"/>
  <c r="D19562"/>
  <c r="D19563"/>
  <c r="D19564"/>
  <c r="D19565"/>
  <c r="D19566"/>
  <c r="D19567"/>
  <c r="D19568"/>
  <c r="D19569"/>
  <c r="D19570"/>
  <c r="D19571"/>
  <c r="D19572"/>
  <c r="D19573"/>
  <c r="D19574"/>
  <c r="D19575"/>
  <c r="D19576"/>
  <c r="D19577"/>
  <c r="D19578"/>
  <c r="D19579"/>
  <c r="D19580"/>
  <c r="D19581"/>
  <c r="D19582"/>
  <c r="D19583"/>
  <c r="D19584"/>
  <c r="D19585"/>
  <c r="D19586"/>
  <c r="D19587"/>
  <c r="D19588"/>
  <c r="D19589"/>
  <c r="D19590"/>
  <c r="D19591"/>
  <c r="D19592"/>
  <c r="D19593"/>
  <c r="D19594"/>
  <c r="D19595"/>
  <c r="D19596"/>
  <c r="D19597"/>
  <c r="D19598"/>
  <c r="D19599"/>
  <c r="D19600"/>
  <c r="D19601"/>
  <c r="D19602"/>
  <c r="D19603"/>
  <c r="D19604"/>
  <c r="D19605"/>
  <c r="D19606"/>
  <c r="D19607"/>
  <c r="D19608"/>
  <c r="D19609"/>
  <c r="D19610"/>
  <c r="D19611"/>
  <c r="D19612"/>
  <c r="D19613"/>
  <c r="D19614"/>
  <c r="D19615"/>
  <c r="D19616"/>
  <c r="D19617"/>
  <c r="D19618"/>
  <c r="D19619"/>
  <c r="D19620"/>
  <c r="D19621"/>
  <c r="D19622"/>
  <c r="D19623"/>
  <c r="D19624"/>
  <c r="D19625"/>
  <c r="D19626"/>
  <c r="D19627"/>
  <c r="D19628"/>
  <c r="D19629"/>
  <c r="D19630"/>
  <c r="D19631"/>
  <c r="D19632"/>
  <c r="D19633"/>
  <c r="D19634"/>
  <c r="D19635"/>
  <c r="D19636"/>
  <c r="D19637"/>
  <c r="D19638"/>
  <c r="D19639"/>
  <c r="D19640"/>
  <c r="D19641"/>
  <c r="D19642"/>
  <c r="D19643"/>
  <c r="D19644"/>
  <c r="D19645"/>
  <c r="D19646"/>
  <c r="D19647"/>
  <c r="D19648"/>
  <c r="D19649"/>
  <c r="D19650"/>
  <c r="D19651"/>
  <c r="D19652"/>
  <c r="D19653"/>
  <c r="D19654"/>
  <c r="D19655"/>
  <c r="D19656"/>
  <c r="D19657"/>
  <c r="D19658"/>
  <c r="D19659"/>
  <c r="D19660"/>
  <c r="D19661"/>
  <c r="D19662"/>
  <c r="D19663"/>
  <c r="D19664"/>
  <c r="D19665"/>
  <c r="D19666"/>
  <c r="D19667"/>
  <c r="D19668"/>
  <c r="D19669"/>
  <c r="D19670"/>
  <c r="D19671"/>
  <c r="D19672"/>
  <c r="D19673"/>
  <c r="D19674"/>
  <c r="D19675"/>
  <c r="D19676"/>
  <c r="D19677"/>
  <c r="D19678"/>
  <c r="D19679"/>
  <c r="D19680"/>
  <c r="D19681"/>
  <c r="D19682"/>
  <c r="D19683"/>
  <c r="D19684"/>
  <c r="D19685"/>
  <c r="D19686"/>
  <c r="D19687"/>
  <c r="D19688"/>
  <c r="D19689"/>
  <c r="D19690"/>
  <c r="D19691"/>
  <c r="D19692"/>
  <c r="D19693"/>
  <c r="D19694"/>
  <c r="D19695"/>
  <c r="D19696"/>
  <c r="D19697"/>
  <c r="D19698"/>
  <c r="D19699"/>
  <c r="D19700"/>
  <c r="D19701"/>
  <c r="D19702"/>
  <c r="D19703"/>
  <c r="D19704"/>
  <c r="D19705"/>
  <c r="D19706"/>
  <c r="D19707"/>
  <c r="D19708"/>
  <c r="D19709"/>
  <c r="D19710"/>
  <c r="D19711"/>
  <c r="D19712"/>
  <c r="D19713"/>
  <c r="D19714"/>
  <c r="D19715"/>
  <c r="D19716"/>
  <c r="D19717"/>
  <c r="D19718"/>
  <c r="D19719"/>
  <c r="D19720"/>
  <c r="D19721"/>
  <c r="D19722"/>
  <c r="D19723"/>
  <c r="D19724"/>
  <c r="D19725"/>
  <c r="D19726"/>
  <c r="D19727"/>
  <c r="D19728"/>
  <c r="D19729"/>
  <c r="D19730"/>
  <c r="D19731"/>
  <c r="D19732"/>
  <c r="D19733"/>
  <c r="D19734"/>
  <c r="D19735"/>
  <c r="D19736"/>
  <c r="D19737"/>
  <c r="D19738"/>
  <c r="D19739"/>
  <c r="D19740"/>
  <c r="D19741"/>
  <c r="D19742"/>
  <c r="D19743"/>
  <c r="D19744"/>
  <c r="D19745"/>
  <c r="D19746"/>
  <c r="D19747"/>
  <c r="D19748"/>
  <c r="D19749"/>
  <c r="D19750"/>
  <c r="D19751"/>
  <c r="D19752"/>
  <c r="D19753"/>
  <c r="D19754"/>
  <c r="D19755"/>
  <c r="D19756"/>
  <c r="D19757"/>
  <c r="D19758"/>
  <c r="D19759"/>
  <c r="D19760"/>
  <c r="D19761"/>
  <c r="D19762"/>
  <c r="D19763"/>
  <c r="D19764"/>
  <c r="D19765"/>
  <c r="D19766"/>
  <c r="D19767"/>
  <c r="D19768"/>
  <c r="D19769"/>
  <c r="D19770"/>
  <c r="D19771"/>
  <c r="D19772"/>
  <c r="D19773"/>
  <c r="D19774"/>
  <c r="D19775"/>
  <c r="D19776"/>
  <c r="D19777"/>
  <c r="D19778"/>
  <c r="D19779"/>
  <c r="D19780"/>
  <c r="D19781"/>
  <c r="D19782"/>
  <c r="D19783"/>
  <c r="D19784"/>
  <c r="D19785"/>
  <c r="D19786"/>
  <c r="D19787"/>
  <c r="D19788"/>
  <c r="D19789"/>
  <c r="D19790"/>
  <c r="D19791"/>
  <c r="D19792"/>
  <c r="D19793"/>
  <c r="D19794"/>
  <c r="D19795"/>
  <c r="D19796"/>
  <c r="D19797"/>
  <c r="D19798"/>
  <c r="D19799"/>
  <c r="D19800"/>
  <c r="D19801"/>
  <c r="D19802"/>
  <c r="D19803"/>
  <c r="D19804"/>
  <c r="D19805"/>
  <c r="D19806"/>
  <c r="D19807"/>
  <c r="D19808"/>
  <c r="D19809"/>
  <c r="D19810"/>
  <c r="D19811"/>
  <c r="D19812"/>
  <c r="D19813"/>
  <c r="D19814"/>
  <c r="D19815"/>
  <c r="D19816"/>
  <c r="D19817"/>
  <c r="D19818"/>
  <c r="D19819"/>
  <c r="D19820"/>
  <c r="D19821"/>
  <c r="D19822"/>
  <c r="D19823"/>
  <c r="D19824"/>
  <c r="D19825"/>
  <c r="D19826"/>
  <c r="D19827"/>
  <c r="D19828"/>
  <c r="D19829"/>
  <c r="D19830"/>
  <c r="D19831"/>
  <c r="D19832"/>
  <c r="D19833"/>
  <c r="D19834"/>
  <c r="D19835"/>
  <c r="D19836"/>
  <c r="D19837"/>
  <c r="D19838"/>
  <c r="D19839"/>
  <c r="D19840"/>
  <c r="D19841"/>
  <c r="D19842"/>
  <c r="D19843"/>
  <c r="D19844"/>
  <c r="D19845"/>
  <c r="D19846"/>
  <c r="D19847"/>
  <c r="D19848"/>
  <c r="D19849"/>
  <c r="D19850"/>
  <c r="D19851"/>
  <c r="D19852"/>
  <c r="D19853"/>
  <c r="D19854"/>
  <c r="D19855"/>
  <c r="D19856"/>
  <c r="D19857"/>
  <c r="D19858"/>
  <c r="D19859"/>
  <c r="D19860"/>
  <c r="D19861"/>
  <c r="D19862"/>
  <c r="D19863"/>
  <c r="D19864"/>
  <c r="D19865"/>
  <c r="D19866"/>
  <c r="D19867"/>
  <c r="D19868"/>
  <c r="D19869"/>
  <c r="D19870"/>
  <c r="D19871"/>
  <c r="D19872"/>
  <c r="D19873"/>
  <c r="D19874"/>
  <c r="D19875"/>
  <c r="D19876"/>
  <c r="D19877"/>
  <c r="D19878"/>
  <c r="D19879"/>
  <c r="D19880"/>
  <c r="D19881"/>
  <c r="D19882"/>
  <c r="D19883"/>
  <c r="D19884"/>
  <c r="D19885"/>
  <c r="D19886"/>
  <c r="D19887"/>
  <c r="D19888"/>
  <c r="D19889"/>
  <c r="D19890"/>
  <c r="D19891"/>
  <c r="D19892"/>
  <c r="D19893"/>
  <c r="D19894"/>
  <c r="D19895"/>
  <c r="D19896"/>
  <c r="D19897"/>
  <c r="D19898"/>
  <c r="D19899"/>
  <c r="D19900"/>
  <c r="D19901"/>
  <c r="D19902"/>
  <c r="D19903"/>
  <c r="D19904"/>
  <c r="D19905"/>
  <c r="D19906"/>
  <c r="D19907"/>
  <c r="D19908"/>
  <c r="D19909"/>
  <c r="D19910"/>
  <c r="D19911"/>
  <c r="D19912"/>
  <c r="D19913"/>
  <c r="D19914"/>
  <c r="D19915"/>
  <c r="D19916"/>
  <c r="D19917"/>
  <c r="D19918"/>
  <c r="D19919"/>
  <c r="D19920"/>
  <c r="D19921"/>
  <c r="D19922"/>
  <c r="D19923"/>
  <c r="D19924"/>
  <c r="D19925"/>
  <c r="D19926"/>
  <c r="D19927"/>
  <c r="D19928"/>
  <c r="D19929"/>
  <c r="D19930"/>
  <c r="D19931"/>
  <c r="D19932"/>
  <c r="D19933"/>
  <c r="D19934"/>
  <c r="D19935"/>
  <c r="D19936"/>
  <c r="D19937"/>
  <c r="D19938"/>
  <c r="D19939"/>
  <c r="D19940"/>
  <c r="D19941"/>
  <c r="D19942"/>
  <c r="D19943"/>
  <c r="D19944"/>
  <c r="D19945"/>
  <c r="D19946"/>
  <c r="D19947"/>
  <c r="D19948"/>
  <c r="D19949"/>
  <c r="D19950"/>
  <c r="D19951"/>
  <c r="D19952"/>
  <c r="D19953"/>
  <c r="D19954"/>
  <c r="D19955"/>
  <c r="D19956"/>
  <c r="D19957"/>
  <c r="D19958"/>
  <c r="D19959"/>
  <c r="D19960"/>
  <c r="D19961"/>
  <c r="D19962"/>
  <c r="D19963"/>
  <c r="D19964"/>
  <c r="D19965"/>
  <c r="D19966"/>
  <c r="D19967"/>
  <c r="D19968"/>
  <c r="D19969"/>
  <c r="D19970"/>
  <c r="D19971"/>
  <c r="D19972"/>
  <c r="D19973"/>
  <c r="D19974"/>
  <c r="D19975"/>
  <c r="D19976"/>
  <c r="D19977"/>
  <c r="D19978"/>
  <c r="D19979"/>
  <c r="D19980"/>
  <c r="D19981"/>
  <c r="D19982"/>
  <c r="D19983"/>
  <c r="D19984"/>
  <c r="D19985"/>
  <c r="D19986"/>
  <c r="D19987"/>
  <c r="D19988"/>
  <c r="D19989"/>
  <c r="D19990"/>
  <c r="D19991"/>
  <c r="D19992"/>
  <c r="D19993"/>
  <c r="D19994"/>
  <c r="D19995"/>
  <c r="D19996"/>
  <c r="D19997"/>
  <c r="D19998"/>
  <c r="D19999"/>
  <c r="D20000"/>
  <c r="D20001"/>
  <c r="D20002"/>
  <c r="D20003"/>
  <c r="D20004"/>
  <c r="D20005"/>
  <c r="D20006"/>
  <c r="D20007"/>
  <c r="D20008"/>
  <c r="D20009"/>
  <c r="D20010"/>
  <c r="D20011"/>
  <c r="D20012"/>
  <c r="D20013"/>
  <c r="D20014"/>
  <c r="D20015"/>
  <c r="D20016"/>
  <c r="D20017"/>
  <c r="D20018"/>
  <c r="D20019"/>
  <c r="D20020"/>
  <c r="D20021"/>
  <c r="D20022"/>
  <c r="D20023"/>
  <c r="D20024"/>
  <c r="D20025"/>
  <c r="D20026"/>
  <c r="D20027"/>
  <c r="D20028"/>
  <c r="D20029"/>
  <c r="D20030"/>
  <c r="D20031"/>
  <c r="D20032"/>
  <c r="D20033"/>
  <c r="D20034"/>
  <c r="D20035"/>
  <c r="D20036"/>
  <c r="D20037"/>
  <c r="D20038"/>
  <c r="D20039"/>
  <c r="D20040"/>
  <c r="D20041"/>
  <c r="D20042"/>
  <c r="D20043"/>
  <c r="D20044"/>
  <c r="D20045"/>
  <c r="D20046"/>
  <c r="D20047"/>
  <c r="D20048"/>
  <c r="D20049"/>
  <c r="D20050"/>
  <c r="D20051"/>
  <c r="D20052"/>
  <c r="D20053"/>
  <c r="D20054"/>
  <c r="D20055"/>
  <c r="D20056"/>
  <c r="D20057"/>
  <c r="D20058"/>
  <c r="D20059"/>
  <c r="D20060"/>
  <c r="D20061"/>
  <c r="D20062"/>
  <c r="D20063"/>
  <c r="D20064"/>
  <c r="D20065"/>
  <c r="D20066"/>
  <c r="D20067"/>
  <c r="D20068"/>
  <c r="D20069"/>
  <c r="D20070"/>
  <c r="D20071"/>
  <c r="D20072"/>
  <c r="D20073"/>
  <c r="D20074"/>
  <c r="D20075"/>
  <c r="D20076"/>
  <c r="D20077"/>
  <c r="D20078"/>
  <c r="D20079"/>
  <c r="D20080"/>
  <c r="D20081"/>
  <c r="D20082"/>
  <c r="D20083"/>
  <c r="D20084"/>
  <c r="D20085"/>
  <c r="D20086"/>
  <c r="D20087"/>
  <c r="D20088"/>
  <c r="D20089"/>
  <c r="D20090"/>
  <c r="D20091"/>
  <c r="D20092"/>
  <c r="D20093"/>
  <c r="D20094"/>
  <c r="D20095"/>
  <c r="D20096"/>
  <c r="D20097"/>
  <c r="D20098"/>
  <c r="D20099"/>
  <c r="D20100"/>
  <c r="D20101"/>
  <c r="D20102"/>
  <c r="D20103"/>
  <c r="D20104"/>
  <c r="D20105"/>
  <c r="D20106"/>
  <c r="D20107"/>
  <c r="D20108"/>
  <c r="D20109"/>
  <c r="D20110"/>
  <c r="D20111"/>
  <c r="D20112"/>
  <c r="D20113"/>
  <c r="D20114"/>
  <c r="D20115"/>
  <c r="D20116"/>
  <c r="D20117"/>
  <c r="D20118"/>
  <c r="D20119"/>
  <c r="D20120"/>
  <c r="D20121"/>
  <c r="D20122"/>
  <c r="D20123"/>
  <c r="D20124"/>
  <c r="D20125"/>
  <c r="D20126"/>
  <c r="D20127"/>
  <c r="D20128"/>
  <c r="D20129"/>
  <c r="D20130"/>
  <c r="D20131"/>
  <c r="D20132"/>
  <c r="D20133"/>
  <c r="D20134"/>
  <c r="D20135"/>
  <c r="D20136"/>
  <c r="D20137"/>
  <c r="D20138"/>
  <c r="D20139"/>
  <c r="D20140"/>
  <c r="D20141"/>
  <c r="D20142"/>
  <c r="D20143"/>
  <c r="D20144"/>
  <c r="D20145"/>
  <c r="D20146"/>
  <c r="D20147"/>
  <c r="D20148"/>
  <c r="D20149"/>
  <c r="D20150"/>
  <c r="D20151"/>
  <c r="D20152"/>
  <c r="D20153"/>
  <c r="D20154"/>
  <c r="D20155"/>
  <c r="D20156"/>
  <c r="D20157"/>
  <c r="D20158"/>
  <c r="D20159"/>
  <c r="D20160"/>
  <c r="D20161"/>
  <c r="D20162"/>
  <c r="D20163"/>
  <c r="D20164"/>
  <c r="D20165"/>
  <c r="D20166"/>
  <c r="D20167"/>
  <c r="D20168"/>
  <c r="D20169"/>
  <c r="D20170"/>
  <c r="D20171"/>
  <c r="D20172"/>
  <c r="D20173"/>
  <c r="D20174"/>
  <c r="D20175"/>
  <c r="D20176"/>
  <c r="D20177"/>
  <c r="D20178"/>
  <c r="D20179"/>
  <c r="D20180"/>
  <c r="D20181"/>
  <c r="D20182"/>
  <c r="D20183"/>
  <c r="D20184"/>
  <c r="D20185"/>
  <c r="D20186"/>
  <c r="D20187"/>
  <c r="D20188"/>
  <c r="D20189"/>
  <c r="D20190"/>
  <c r="D20191"/>
  <c r="D20192"/>
  <c r="D20193"/>
  <c r="D20194"/>
  <c r="D20195"/>
  <c r="D20196"/>
  <c r="D20197"/>
  <c r="D20198"/>
  <c r="D20199"/>
  <c r="D20200"/>
  <c r="D20201"/>
  <c r="D20202"/>
  <c r="D20203"/>
  <c r="D20204"/>
  <c r="D20205"/>
  <c r="D20206"/>
  <c r="D20207"/>
  <c r="D20208"/>
  <c r="D20209"/>
  <c r="D20210"/>
  <c r="D20211"/>
  <c r="D20212"/>
  <c r="D20213"/>
  <c r="D20214"/>
  <c r="D20215"/>
  <c r="D20216"/>
  <c r="D20217"/>
  <c r="D20218"/>
  <c r="D20219"/>
  <c r="D20220"/>
  <c r="D20221"/>
  <c r="D20222"/>
  <c r="D20223"/>
  <c r="D20224"/>
  <c r="D20225"/>
  <c r="D20226"/>
  <c r="D20227"/>
  <c r="D20228"/>
  <c r="D20229"/>
  <c r="D20230"/>
  <c r="D20231"/>
  <c r="D20232"/>
  <c r="D20233"/>
  <c r="D20234"/>
  <c r="D20235"/>
  <c r="D20236"/>
  <c r="D20237"/>
  <c r="D20238"/>
  <c r="D20239"/>
  <c r="D20240"/>
  <c r="D20241"/>
  <c r="D20242"/>
  <c r="D20243"/>
  <c r="D20244"/>
  <c r="D20245"/>
  <c r="D20246"/>
  <c r="D20247"/>
  <c r="D20248"/>
  <c r="D20249"/>
  <c r="D20250"/>
  <c r="D20251"/>
  <c r="D20252"/>
  <c r="D20253"/>
  <c r="D20254"/>
  <c r="D20255"/>
  <c r="D20256"/>
  <c r="D20257"/>
  <c r="D20258"/>
  <c r="D20259"/>
  <c r="D20260"/>
  <c r="D20261"/>
  <c r="D20262"/>
  <c r="D20263"/>
  <c r="D20264"/>
  <c r="D20265"/>
  <c r="D20266"/>
  <c r="D20267"/>
  <c r="D20268"/>
  <c r="D20269"/>
  <c r="D20270"/>
  <c r="D20271"/>
  <c r="D20272"/>
  <c r="D20273"/>
  <c r="D20274"/>
  <c r="D20275"/>
  <c r="D20276"/>
  <c r="D20277"/>
  <c r="D20278"/>
  <c r="D20279"/>
  <c r="D20280"/>
  <c r="D20281"/>
  <c r="D20282"/>
  <c r="D20283"/>
  <c r="D20284"/>
  <c r="D20285"/>
  <c r="D20286"/>
  <c r="D20287"/>
  <c r="D20288"/>
  <c r="D20289"/>
  <c r="D20290"/>
  <c r="D20291"/>
  <c r="D20292"/>
  <c r="D20293"/>
  <c r="D20294"/>
  <c r="D20295"/>
  <c r="D20296"/>
  <c r="D20297"/>
  <c r="D20298"/>
  <c r="D20299"/>
  <c r="D20300"/>
  <c r="D20301"/>
  <c r="D20302"/>
  <c r="D20303"/>
  <c r="D20304"/>
  <c r="D20305"/>
  <c r="D20306"/>
  <c r="D20307"/>
  <c r="D20308"/>
  <c r="D20309"/>
  <c r="D20310"/>
  <c r="D20311"/>
  <c r="D20312"/>
  <c r="D20313"/>
  <c r="D20314"/>
  <c r="D20315"/>
  <c r="D20316"/>
  <c r="D20317"/>
  <c r="D20318"/>
  <c r="D20319"/>
  <c r="D20320"/>
  <c r="D20321"/>
  <c r="D20322"/>
  <c r="D20323"/>
  <c r="D20324"/>
  <c r="D20325"/>
  <c r="D20326"/>
  <c r="D20327"/>
  <c r="D20328"/>
  <c r="D20329"/>
  <c r="D20330"/>
  <c r="D20331"/>
  <c r="D20332"/>
  <c r="D20333"/>
  <c r="D20334"/>
  <c r="D20335"/>
  <c r="D20336"/>
  <c r="D20337"/>
  <c r="D20338"/>
  <c r="D20339"/>
  <c r="D20340"/>
  <c r="D20341"/>
  <c r="D20342"/>
  <c r="D20343"/>
  <c r="D20344"/>
  <c r="D20345"/>
  <c r="D20346"/>
  <c r="D20347"/>
  <c r="D20348"/>
  <c r="D20349"/>
  <c r="D20350"/>
  <c r="D20351"/>
  <c r="D20352"/>
  <c r="D20353"/>
  <c r="D20354"/>
  <c r="D20355"/>
  <c r="D20356"/>
  <c r="D20357"/>
  <c r="D20358"/>
  <c r="D20359"/>
  <c r="D20360"/>
  <c r="D20361"/>
  <c r="D20362"/>
  <c r="D20363"/>
  <c r="D20364"/>
  <c r="D20365"/>
  <c r="D20366"/>
  <c r="D20367"/>
  <c r="D20368"/>
  <c r="D20369"/>
  <c r="D20370"/>
  <c r="D20371"/>
  <c r="D20372"/>
  <c r="D20373"/>
  <c r="D20374"/>
  <c r="D20375"/>
  <c r="D20376"/>
  <c r="D20377"/>
  <c r="D20378"/>
  <c r="D20379"/>
  <c r="D20380"/>
  <c r="D20381"/>
  <c r="D20382"/>
  <c r="D20383"/>
  <c r="D20384"/>
  <c r="D20385"/>
  <c r="D20386"/>
  <c r="D20387"/>
  <c r="D20388"/>
  <c r="D20389"/>
  <c r="D20390"/>
  <c r="D20391"/>
  <c r="D20392"/>
  <c r="D20393"/>
  <c r="D20394"/>
  <c r="D20395"/>
  <c r="D20396"/>
  <c r="D20397"/>
  <c r="D20398"/>
  <c r="D20399"/>
  <c r="D20400"/>
  <c r="D20401"/>
  <c r="D20402"/>
  <c r="D20403"/>
  <c r="D20404"/>
  <c r="D20405"/>
  <c r="D20406"/>
  <c r="D20407"/>
  <c r="D20408"/>
  <c r="D20409"/>
  <c r="D20410"/>
  <c r="D20411"/>
  <c r="D20412"/>
  <c r="D20413"/>
  <c r="D20414"/>
  <c r="D20415"/>
  <c r="D20416"/>
  <c r="D20417"/>
  <c r="D20418"/>
  <c r="D20419"/>
  <c r="D20420"/>
  <c r="D20421"/>
  <c r="D20422"/>
  <c r="D20423"/>
  <c r="D20424"/>
  <c r="D20425"/>
  <c r="D20426"/>
  <c r="D20427"/>
  <c r="D20428"/>
  <c r="D20429"/>
  <c r="D20430"/>
  <c r="D20431"/>
  <c r="D20432"/>
  <c r="D20433"/>
  <c r="D20434"/>
  <c r="D20435"/>
  <c r="D20436"/>
  <c r="D20437"/>
  <c r="D20438"/>
  <c r="D20439"/>
  <c r="D20440"/>
  <c r="D20441"/>
  <c r="D20442"/>
  <c r="D20443"/>
  <c r="D20444"/>
  <c r="D20445"/>
  <c r="D20446"/>
  <c r="D20447"/>
  <c r="D20448"/>
  <c r="D20449"/>
  <c r="D20450"/>
  <c r="D20451"/>
  <c r="D20452"/>
  <c r="D20453"/>
  <c r="D20454"/>
  <c r="D20455"/>
  <c r="D20456"/>
  <c r="D20457"/>
  <c r="D20458"/>
  <c r="D20459"/>
  <c r="D20460"/>
  <c r="D20461"/>
  <c r="D20462"/>
  <c r="D20463"/>
  <c r="D20464"/>
  <c r="D20465"/>
  <c r="D20466"/>
  <c r="D20467"/>
  <c r="D20468"/>
  <c r="D20469"/>
  <c r="D20470"/>
  <c r="D20471"/>
  <c r="D20472"/>
  <c r="D20473"/>
  <c r="D20474"/>
  <c r="D20475"/>
  <c r="D20476"/>
  <c r="D20477"/>
  <c r="D20478"/>
  <c r="D20479"/>
  <c r="D20480"/>
  <c r="D20481"/>
  <c r="D20482"/>
  <c r="D20483"/>
  <c r="D20484"/>
  <c r="D20485"/>
  <c r="D20486"/>
  <c r="D20487"/>
  <c r="D20488"/>
  <c r="D20489"/>
  <c r="D20490"/>
  <c r="D20491"/>
  <c r="D20492"/>
  <c r="D20493"/>
  <c r="D20494"/>
  <c r="D20495"/>
  <c r="D20496"/>
  <c r="D20497"/>
  <c r="D20498"/>
  <c r="D20499"/>
  <c r="D20500"/>
  <c r="D20501"/>
  <c r="D20502"/>
  <c r="D20503"/>
  <c r="D20504"/>
  <c r="D20505"/>
  <c r="D20506"/>
  <c r="D20507"/>
  <c r="D20508"/>
  <c r="D20509"/>
  <c r="D20510"/>
  <c r="D20511"/>
  <c r="D20512"/>
  <c r="D20513"/>
  <c r="D20514"/>
  <c r="D20515"/>
  <c r="D20516"/>
  <c r="D20517"/>
  <c r="D20518"/>
  <c r="D20519"/>
  <c r="D20520"/>
  <c r="D20521"/>
  <c r="D20522"/>
  <c r="D20523"/>
  <c r="D20524"/>
  <c r="D20525"/>
  <c r="D20526"/>
  <c r="D20527"/>
  <c r="D20528"/>
  <c r="D20529"/>
  <c r="D20530"/>
  <c r="D20531"/>
  <c r="D20532"/>
  <c r="D20533"/>
  <c r="D20534"/>
  <c r="D20535"/>
  <c r="D20536"/>
  <c r="D20537"/>
  <c r="D20538"/>
  <c r="D20539"/>
  <c r="D20540"/>
  <c r="D20541"/>
  <c r="D20542"/>
  <c r="D20543"/>
  <c r="D20544"/>
  <c r="D20545"/>
  <c r="D20546"/>
  <c r="D20547"/>
  <c r="D20548"/>
  <c r="D20549"/>
  <c r="D20550"/>
  <c r="D20551"/>
  <c r="D20552"/>
  <c r="D20553"/>
  <c r="D20554"/>
  <c r="D20555"/>
  <c r="D20556"/>
  <c r="D20557"/>
  <c r="D20558"/>
  <c r="D20559"/>
  <c r="D20560"/>
  <c r="D20561"/>
  <c r="D20562"/>
  <c r="D20563"/>
  <c r="D20564"/>
  <c r="D20565"/>
  <c r="D20566"/>
  <c r="D20567"/>
  <c r="D20568"/>
  <c r="D20569"/>
  <c r="D20570"/>
  <c r="D20571"/>
  <c r="D20572"/>
  <c r="D20573"/>
  <c r="D20574"/>
  <c r="D20575"/>
  <c r="D20576"/>
  <c r="D20577"/>
  <c r="D20578"/>
  <c r="D20579"/>
  <c r="D20580"/>
  <c r="D20581"/>
  <c r="D20582"/>
  <c r="D20583"/>
  <c r="D20584"/>
  <c r="D20585"/>
  <c r="D20586"/>
  <c r="D20587"/>
  <c r="D20588"/>
  <c r="D20589"/>
  <c r="D20590"/>
  <c r="D20591"/>
  <c r="D20592"/>
  <c r="D20593"/>
  <c r="D20594"/>
  <c r="D20595"/>
  <c r="D20596"/>
  <c r="D20597"/>
  <c r="D20598"/>
  <c r="D20599"/>
  <c r="D20600"/>
  <c r="D20601"/>
  <c r="D20602"/>
  <c r="D20603"/>
  <c r="D20604"/>
  <c r="D20605"/>
  <c r="D20606"/>
  <c r="D20607"/>
  <c r="D20608"/>
  <c r="D20609"/>
  <c r="D20610"/>
  <c r="D20611"/>
  <c r="D20612"/>
  <c r="D20613"/>
  <c r="D20614"/>
  <c r="D20615"/>
  <c r="D20616"/>
  <c r="D20617"/>
  <c r="D20618"/>
  <c r="D20619"/>
  <c r="D20620"/>
  <c r="D20621"/>
  <c r="D20622"/>
  <c r="D20623"/>
  <c r="D20624"/>
  <c r="D20625"/>
  <c r="D20626"/>
  <c r="D20627"/>
  <c r="D20628"/>
  <c r="D20629"/>
  <c r="D20630"/>
  <c r="D20631"/>
  <c r="D20632"/>
  <c r="D20633"/>
  <c r="D20634"/>
  <c r="D20635"/>
  <c r="D20636"/>
  <c r="D20637"/>
  <c r="D20638"/>
  <c r="D20639"/>
  <c r="D20640"/>
  <c r="D20641"/>
  <c r="D20642"/>
  <c r="D20643"/>
  <c r="D20644"/>
  <c r="D20645"/>
  <c r="D20646"/>
  <c r="D20647"/>
  <c r="D20648"/>
  <c r="D20649"/>
  <c r="D20650"/>
  <c r="D20651"/>
  <c r="D20652"/>
  <c r="D20653"/>
  <c r="D20654"/>
  <c r="D20655"/>
  <c r="D20656"/>
  <c r="D20657"/>
  <c r="D20658"/>
  <c r="D20659"/>
  <c r="D20660"/>
  <c r="D20661"/>
  <c r="D20662"/>
  <c r="D20663"/>
  <c r="D20664"/>
  <c r="D20665"/>
  <c r="D20666"/>
  <c r="D20667"/>
  <c r="D20668"/>
  <c r="D20669"/>
  <c r="D20670"/>
  <c r="D20671"/>
  <c r="D20672"/>
  <c r="D20673"/>
  <c r="D20674"/>
  <c r="D20675"/>
  <c r="D20676"/>
  <c r="D20677"/>
  <c r="D20678"/>
  <c r="D20679"/>
  <c r="D20680"/>
  <c r="D20681"/>
  <c r="D20682"/>
  <c r="D20683"/>
  <c r="D20684"/>
  <c r="D20685"/>
  <c r="D20686"/>
  <c r="D20687"/>
  <c r="D20688"/>
  <c r="D20689"/>
  <c r="D20690"/>
  <c r="D20691"/>
  <c r="D20692"/>
  <c r="D20693"/>
  <c r="D20694"/>
  <c r="D20695"/>
  <c r="D20696"/>
  <c r="D20697"/>
  <c r="D20698"/>
  <c r="D20699"/>
  <c r="D20700"/>
  <c r="D20701"/>
  <c r="D20702"/>
  <c r="D20703"/>
  <c r="D20704"/>
  <c r="D20705"/>
  <c r="D20706"/>
  <c r="D20707"/>
  <c r="D20708"/>
  <c r="D20709"/>
  <c r="D20710"/>
  <c r="D20711"/>
  <c r="D20712"/>
  <c r="D20713"/>
  <c r="D20714"/>
  <c r="D20715"/>
  <c r="D20716"/>
  <c r="D20717"/>
  <c r="D20718"/>
  <c r="D20719"/>
  <c r="D20720"/>
  <c r="D20721"/>
  <c r="D20722"/>
  <c r="D20723"/>
  <c r="D20724"/>
  <c r="D20725"/>
  <c r="D20726"/>
  <c r="D20727"/>
  <c r="D20728"/>
  <c r="D20729"/>
  <c r="D20730"/>
  <c r="D20731"/>
  <c r="D20732"/>
  <c r="D20733"/>
  <c r="D20734"/>
  <c r="D20735"/>
  <c r="D20736"/>
  <c r="D20737"/>
  <c r="D20738"/>
  <c r="D20739"/>
  <c r="D20740"/>
  <c r="D20741"/>
  <c r="D20742"/>
  <c r="D20743"/>
  <c r="D20744"/>
  <c r="D20745"/>
  <c r="D20746"/>
  <c r="D20747"/>
  <c r="D20748"/>
  <c r="D20749"/>
  <c r="D20750"/>
  <c r="D20751"/>
  <c r="D20752"/>
  <c r="D20753"/>
  <c r="D20754"/>
  <c r="D20755"/>
  <c r="D20756"/>
  <c r="D20757"/>
  <c r="D20758"/>
  <c r="D20759"/>
  <c r="D20760"/>
  <c r="D20761"/>
  <c r="D20762"/>
  <c r="D20763"/>
  <c r="D20764"/>
  <c r="D20765"/>
  <c r="D20766"/>
  <c r="D20767"/>
  <c r="D20768"/>
  <c r="D20769"/>
  <c r="D20770"/>
  <c r="D20771"/>
  <c r="D20772"/>
  <c r="D20773"/>
  <c r="D20774"/>
  <c r="D20775"/>
  <c r="D20776"/>
  <c r="D20777"/>
  <c r="D20778"/>
  <c r="D20779"/>
  <c r="D20780"/>
  <c r="D20781"/>
  <c r="D20782"/>
  <c r="D20783"/>
  <c r="D20784"/>
  <c r="D20785"/>
  <c r="D20786"/>
  <c r="D20787"/>
  <c r="D20788"/>
  <c r="D20789"/>
  <c r="D20790"/>
  <c r="D20791"/>
  <c r="D20792"/>
  <c r="D20793"/>
  <c r="D20794"/>
  <c r="D20795"/>
  <c r="D20796"/>
  <c r="D20797"/>
  <c r="D20798"/>
  <c r="D20799"/>
  <c r="D20800"/>
  <c r="D20801"/>
  <c r="D20802"/>
  <c r="D20803"/>
  <c r="D20804"/>
  <c r="D20805"/>
  <c r="D20806"/>
  <c r="D20807"/>
  <c r="D20808"/>
  <c r="D20809"/>
  <c r="D20810"/>
  <c r="D20811"/>
  <c r="D20812"/>
  <c r="D20813"/>
  <c r="D20814"/>
  <c r="D20815"/>
  <c r="D20816"/>
  <c r="D20817"/>
  <c r="D20818"/>
  <c r="D20819"/>
  <c r="D20820"/>
  <c r="D20821"/>
  <c r="D20822"/>
  <c r="D20823"/>
  <c r="D20824"/>
  <c r="D20825"/>
  <c r="D20826"/>
  <c r="D20827"/>
  <c r="D20828"/>
  <c r="D20829"/>
  <c r="D20830"/>
  <c r="D20831"/>
  <c r="D20832"/>
  <c r="D20833"/>
  <c r="D20834"/>
  <c r="D20835"/>
  <c r="D20836"/>
  <c r="D20837"/>
  <c r="D20838"/>
  <c r="D20839"/>
  <c r="D20840"/>
  <c r="D20841"/>
  <c r="D20842"/>
  <c r="D20843"/>
  <c r="D20844"/>
  <c r="D20845"/>
  <c r="D20846"/>
  <c r="D20847"/>
  <c r="D20848"/>
  <c r="D20849"/>
  <c r="D20850"/>
  <c r="D20851"/>
  <c r="D20852"/>
  <c r="D20853"/>
  <c r="D20854"/>
  <c r="D20855"/>
  <c r="D20856"/>
  <c r="D20857"/>
  <c r="D20858"/>
  <c r="D20859"/>
  <c r="D20860"/>
  <c r="D20861"/>
  <c r="D20862"/>
  <c r="D20863"/>
  <c r="D20864"/>
  <c r="D20865"/>
  <c r="D20866"/>
  <c r="D20867"/>
  <c r="D20868"/>
  <c r="D20869"/>
  <c r="D20870"/>
  <c r="D20871"/>
  <c r="D20872"/>
  <c r="D20873"/>
  <c r="D20874"/>
  <c r="D20875"/>
  <c r="D20876"/>
  <c r="D20877"/>
  <c r="D20878"/>
  <c r="D20879"/>
  <c r="D20880"/>
  <c r="D20881"/>
  <c r="D20882"/>
  <c r="D20883"/>
  <c r="D20884"/>
  <c r="D20885"/>
  <c r="D20886"/>
  <c r="D20887"/>
  <c r="D20888"/>
  <c r="D20889"/>
  <c r="D20890"/>
  <c r="D20891"/>
  <c r="D20892"/>
  <c r="D20893"/>
  <c r="D20894"/>
  <c r="D20895"/>
  <c r="D20896"/>
  <c r="D20897"/>
  <c r="D20898"/>
  <c r="D20899"/>
  <c r="D20900"/>
  <c r="D20901"/>
  <c r="D20902"/>
  <c r="D20903"/>
  <c r="D20904"/>
  <c r="D20905"/>
  <c r="D20906"/>
  <c r="D20907"/>
  <c r="D20908"/>
  <c r="D20909"/>
  <c r="D20910"/>
  <c r="D20911"/>
  <c r="D20912"/>
  <c r="D20913"/>
  <c r="D20914"/>
  <c r="D20915"/>
  <c r="D20916"/>
  <c r="D20917"/>
  <c r="D20918"/>
  <c r="D20919"/>
  <c r="D20920"/>
  <c r="D20921"/>
  <c r="D20922"/>
  <c r="D20923"/>
  <c r="D20924"/>
  <c r="D20925"/>
  <c r="D20926"/>
  <c r="D20927"/>
  <c r="D20928"/>
  <c r="D20929"/>
  <c r="D20930"/>
  <c r="D20931"/>
  <c r="D20932"/>
  <c r="D20933"/>
  <c r="D20934"/>
  <c r="D20935"/>
  <c r="D20936"/>
  <c r="D20937"/>
  <c r="D20938"/>
  <c r="D20939"/>
  <c r="D20940"/>
  <c r="D20941"/>
  <c r="D20942"/>
  <c r="D20943"/>
  <c r="D20944"/>
  <c r="D20945"/>
  <c r="D20946"/>
  <c r="D20947"/>
  <c r="D20948"/>
  <c r="D20949"/>
  <c r="D20950"/>
  <c r="D20951"/>
  <c r="D20952"/>
  <c r="D20953"/>
  <c r="D20954"/>
  <c r="D20955"/>
  <c r="D20956"/>
  <c r="D20957"/>
  <c r="D20958"/>
  <c r="D20959"/>
  <c r="D20960"/>
  <c r="D20961"/>
  <c r="D20962"/>
  <c r="D20963"/>
  <c r="D20964"/>
  <c r="D20965"/>
  <c r="D20966"/>
  <c r="D20967"/>
  <c r="D20968"/>
  <c r="D20969"/>
  <c r="D20970"/>
  <c r="D20971"/>
  <c r="D20972"/>
  <c r="D20973"/>
  <c r="D20974"/>
  <c r="D20975"/>
  <c r="D20976"/>
  <c r="D20977"/>
  <c r="D20978"/>
  <c r="D20979"/>
  <c r="D20980"/>
  <c r="D20981"/>
  <c r="D20982"/>
  <c r="D20983"/>
  <c r="D20984"/>
  <c r="D20985"/>
  <c r="D20986"/>
  <c r="D20987"/>
  <c r="D20988"/>
  <c r="D20989"/>
  <c r="D20990"/>
  <c r="D20991"/>
  <c r="D20992"/>
  <c r="D20993"/>
  <c r="D20994"/>
  <c r="D20995"/>
  <c r="D20996"/>
  <c r="D20997"/>
  <c r="D20998"/>
  <c r="D20999"/>
  <c r="D21000"/>
  <c r="D21001"/>
  <c r="D21002"/>
  <c r="D21003"/>
  <c r="D21004"/>
  <c r="D21005"/>
  <c r="D21006"/>
  <c r="D21007"/>
  <c r="D21008"/>
  <c r="D21009"/>
  <c r="D21010"/>
  <c r="D21011"/>
  <c r="D21012"/>
  <c r="D21013"/>
  <c r="D21014"/>
  <c r="D21015"/>
  <c r="D21016"/>
  <c r="D21017"/>
  <c r="D21018"/>
  <c r="D21019"/>
  <c r="D21020"/>
  <c r="D21021"/>
  <c r="D21022"/>
  <c r="D21023"/>
  <c r="D21024"/>
  <c r="D21025"/>
  <c r="D21026"/>
  <c r="D21027"/>
  <c r="D21028"/>
  <c r="D21029"/>
  <c r="D21030"/>
  <c r="D21031"/>
  <c r="D21032"/>
  <c r="D21033"/>
  <c r="D21034"/>
  <c r="D21035"/>
  <c r="D21036"/>
  <c r="D21037"/>
  <c r="D21038"/>
  <c r="D21039"/>
  <c r="D21040"/>
  <c r="D21041"/>
  <c r="D21042"/>
  <c r="D21043"/>
  <c r="D21044"/>
  <c r="D21045"/>
  <c r="D21046"/>
  <c r="D21047"/>
  <c r="D21048"/>
  <c r="D21049"/>
  <c r="D21050"/>
  <c r="D21051"/>
  <c r="D21052"/>
  <c r="D21053"/>
  <c r="D21054"/>
  <c r="D21055"/>
  <c r="D21056"/>
  <c r="D21057"/>
  <c r="D21058"/>
  <c r="D21059"/>
  <c r="D21060"/>
  <c r="D21061"/>
  <c r="D21062"/>
  <c r="D21063"/>
  <c r="D21064"/>
  <c r="D21065"/>
  <c r="D21066"/>
  <c r="D21067"/>
  <c r="D21068"/>
  <c r="D21069"/>
  <c r="D21070"/>
  <c r="D21071"/>
  <c r="D21072"/>
  <c r="D21073"/>
  <c r="D21074"/>
  <c r="D21075"/>
  <c r="D21076"/>
  <c r="D21077"/>
  <c r="D21078"/>
  <c r="D21079"/>
  <c r="D21080"/>
  <c r="D21081"/>
  <c r="D21082"/>
  <c r="D21083"/>
  <c r="D21084"/>
  <c r="D21085"/>
  <c r="D21086"/>
  <c r="D21087"/>
  <c r="D21088"/>
  <c r="D21089"/>
  <c r="D21090"/>
  <c r="D21091"/>
  <c r="D21092"/>
  <c r="D21093"/>
  <c r="D21094"/>
  <c r="D21095"/>
  <c r="D21096"/>
  <c r="D21097"/>
  <c r="D21098"/>
  <c r="D21099"/>
  <c r="D21100"/>
  <c r="D21101"/>
  <c r="D21102"/>
  <c r="D21103"/>
  <c r="D21104"/>
  <c r="D21105"/>
  <c r="D21106"/>
  <c r="D21107"/>
  <c r="D21108"/>
  <c r="D21109"/>
  <c r="D21110"/>
  <c r="D21111"/>
  <c r="D21112"/>
  <c r="D21113"/>
  <c r="D21114"/>
  <c r="D21115"/>
  <c r="D21116"/>
  <c r="D21117"/>
  <c r="D21118"/>
  <c r="D21119"/>
  <c r="D21120"/>
  <c r="D21121"/>
  <c r="D21122"/>
  <c r="D21123"/>
  <c r="D21124"/>
  <c r="D21125"/>
  <c r="D21126"/>
  <c r="D21127"/>
  <c r="D21128"/>
  <c r="D21129"/>
  <c r="D21130"/>
  <c r="D21131"/>
  <c r="D21132"/>
  <c r="D21133"/>
  <c r="D21134"/>
  <c r="D21135"/>
  <c r="D21136"/>
  <c r="D21137"/>
  <c r="D21138"/>
  <c r="D21139"/>
  <c r="D21140"/>
  <c r="D21141"/>
  <c r="D21142"/>
  <c r="D21143"/>
  <c r="D21144"/>
  <c r="D21145"/>
  <c r="D21146"/>
  <c r="D21147"/>
  <c r="D21148"/>
  <c r="D21149"/>
  <c r="D21150"/>
  <c r="D21151"/>
  <c r="D21152"/>
  <c r="D21153"/>
  <c r="D21154"/>
  <c r="D21155"/>
  <c r="D21156"/>
  <c r="D21157"/>
  <c r="D21158"/>
  <c r="D21159"/>
  <c r="D21160"/>
  <c r="D21161"/>
  <c r="D21162"/>
  <c r="D21163"/>
  <c r="D21164"/>
  <c r="D21165"/>
  <c r="D21166"/>
  <c r="D21167"/>
  <c r="D21168"/>
  <c r="D21169"/>
  <c r="D21170"/>
  <c r="D21171"/>
  <c r="D21172"/>
  <c r="D21173"/>
  <c r="D21174"/>
  <c r="D21175"/>
  <c r="D21176"/>
  <c r="D21177"/>
  <c r="D21178"/>
  <c r="D21179"/>
  <c r="D21180"/>
  <c r="D21181"/>
  <c r="D21182"/>
  <c r="D21183"/>
  <c r="D21184"/>
  <c r="D21185"/>
  <c r="D21186"/>
  <c r="D21187"/>
  <c r="D21188"/>
  <c r="D21189"/>
  <c r="D21190"/>
  <c r="D21191"/>
  <c r="D21192"/>
  <c r="D21193"/>
  <c r="D21194"/>
  <c r="D21195"/>
  <c r="D21196"/>
  <c r="D21197"/>
  <c r="D21198"/>
  <c r="D21199"/>
  <c r="D21200"/>
  <c r="D21201"/>
  <c r="D21202"/>
  <c r="D21203"/>
  <c r="D21204"/>
  <c r="D21205"/>
  <c r="D21206"/>
  <c r="D21207"/>
  <c r="D21208"/>
  <c r="D21209"/>
  <c r="D21210"/>
  <c r="D21211"/>
  <c r="D21212"/>
  <c r="D21213"/>
  <c r="D21214"/>
  <c r="D21215"/>
  <c r="D21216"/>
  <c r="D21217"/>
  <c r="D21218"/>
  <c r="D21219"/>
  <c r="D21220"/>
  <c r="D21221"/>
  <c r="D21222"/>
  <c r="D21223"/>
  <c r="D21224"/>
  <c r="D21225"/>
  <c r="D21226"/>
  <c r="D21227"/>
  <c r="D21228"/>
  <c r="D21229"/>
  <c r="D21230"/>
  <c r="D21231"/>
  <c r="D21232"/>
  <c r="D21233"/>
  <c r="D21234"/>
  <c r="D21235"/>
  <c r="D21236"/>
  <c r="D21237"/>
  <c r="D21238"/>
  <c r="D21239"/>
  <c r="D21240"/>
  <c r="D21241"/>
  <c r="D21242"/>
  <c r="D21243"/>
  <c r="D21244"/>
  <c r="D21245"/>
  <c r="D21246"/>
  <c r="D21247"/>
  <c r="D21248"/>
  <c r="D21249"/>
  <c r="D21250"/>
  <c r="D21251"/>
  <c r="D21252"/>
  <c r="D21253"/>
  <c r="D21254"/>
  <c r="D21255"/>
  <c r="D21256"/>
  <c r="D21257"/>
  <c r="D21258"/>
  <c r="D21259"/>
  <c r="D21260"/>
  <c r="D21261"/>
  <c r="D21262"/>
  <c r="D21263"/>
  <c r="D21264"/>
  <c r="D21265"/>
  <c r="D21266"/>
  <c r="D21267"/>
  <c r="D21268"/>
  <c r="D21269"/>
  <c r="D21270"/>
  <c r="D21271"/>
  <c r="D21272"/>
  <c r="D21273"/>
  <c r="D21274"/>
  <c r="D21275"/>
  <c r="D21276"/>
  <c r="D21277"/>
  <c r="D21278"/>
  <c r="D21279"/>
  <c r="D21280"/>
  <c r="D21281"/>
  <c r="D21282"/>
  <c r="D21283"/>
  <c r="D21284"/>
  <c r="D21285"/>
  <c r="D21286"/>
  <c r="D21287"/>
  <c r="D21288"/>
  <c r="D21289"/>
  <c r="D21290"/>
  <c r="D21291"/>
  <c r="D21292"/>
  <c r="D21293"/>
  <c r="D21294"/>
  <c r="D21295"/>
  <c r="D21296"/>
  <c r="D21297"/>
  <c r="D21298"/>
  <c r="D21299"/>
  <c r="D21300"/>
  <c r="D21301"/>
  <c r="D21302"/>
  <c r="D21303"/>
  <c r="D21304"/>
  <c r="D21305"/>
  <c r="D21306"/>
  <c r="D21307"/>
  <c r="D21308"/>
  <c r="D21309"/>
  <c r="D21310"/>
  <c r="D21311"/>
  <c r="D21312"/>
  <c r="D21313"/>
  <c r="D21314"/>
  <c r="D21315"/>
  <c r="D21316"/>
  <c r="D21317"/>
  <c r="D21318"/>
  <c r="D21319"/>
  <c r="D21320"/>
  <c r="D21321"/>
  <c r="D21322"/>
  <c r="D21323"/>
  <c r="D21324"/>
  <c r="D21325"/>
  <c r="D21326"/>
  <c r="D21327"/>
  <c r="D21328"/>
  <c r="D21329"/>
  <c r="D21330"/>
  <c r="D21331"/>
  <c r="D21332"/>
  <c r="D21333"/>
  <c r="D21334"/>
  <c r="D21335"/>
  <c r="D21336"/>
  <c r="D21337"/>
  <c r="D21338"/>
  <c r="D21339"/>
  <c r="D21340"/>
  <c r="D21341"/>
  <c r="D21342"/>
  <c r="D21343"/>
  <c r="D21344"/>
  <c r="D21345"/>
  <c r="D21346"/>
  <c r="D21347"/>
  <c r="D21348"/>
  <c r="D21349"/>
  <c r="D21350"/>
  <c r="D21351"/>
  <c r="D21352"/>
  <c r="D21353"/>
  <c r="D21354"/>
  <c r="D21355"/>
  <c r="D21356"/>
  <c r="D21357"/>
  <c r="D21358"/>
  <c r="D21359"/>
  <c r="D21360"/>
  <c r="D21361"/>
  <c r="D21362"/>
  <c r="D21363"/>
  <c r="D21364"/>
  <c r="D21365"/>
  <c r="D21366"/>
  <c r="D21367"/>
  <c r="D21368"/>
  <c r="D21369"/>
  <c r="D21370"/>
  <c r="D21371"/>
  <c r="D21372"/>
  <c r="D21373"/>
  <c r="D21374"/>
  <c r="D21375"/>
  <c r="D21376"/>
  <c r="D21377"/>
  <c r="D21378"/>
  <c r="D21379"/>
  <c r="D21380"/>
  <c r="D21381"/>
  <c r="D21382"/>
  <c r="D21383"/>
  <c r="D21384"/>
  <c r="D21385"/>
  <c r="D21386"/>
  <c r="D21387"/>
  <c r="D21388"/>
  <c r="D21389"/>
  <c r="D21390"/>
  <c r="D21391"/>
  <c r="D21392"/>
  <c r="D21393"/>
  <c r="D21394"/>
  <c r="D21395"/>
  <c r="D21396"/>
  <c r="D21397"/>
  <c r="D21398"/>
  <c r="D21399"/>
  <c r="D21400"/>
  <c r="D21401"/>
  <c r="D21402"/>
  <c r="D21403"/>
  <c r="D21404"/>
  <c r="D21405"/>
  <c r="D21406"/>
  <c r="D21407"/>
  <c r="D21408"/>
  <c r="D21409"/>
  <c r="D21410"/>
  <c r="D21411"/>
  <c r="D21412"/>
  <c r="D21413"/>
  <c r="D21414"/>
  <c r="D21415"/>
  <c r="D21416"/>
  <c r="D21417"/>
  <c r="D21418"/>
  <c r="D21419"/>
  <c r="D21420"/>
  <c r="D21421"/>
  <c r="D21422"/>
  <c r="D21423"/>
  <c r="D21424"/>
  <c r="D21425"/>
  <c r="D21426"/>
  <c r="D21427"/>
  <c r="D21428"/>
  <c r="D21429"/>
  <c r="D21430"/>
  <c r="D21431"/>
  <c r="D21432"/>
  <c r="D21433"/>
  <c r="D21434"/>
  <c r="D21435"/>
  <c r="D21436"/>
  <c r="D21437"/>
  <c r="D21438"/>
  <c r="D21439"/>
  <c r="D21440"/>
  <c r="D21441"/>
  <c r="D21442"/>
  <c r="D21443"/>
  <c r="D21444"/>
  <c r="D21445"/>
  <c r="D21446"/>
  <c r="D21447"/>
  <c r="D21448"/>
  <c r="D21449"/>
  <c r="D21450"/>
  <c r="D21451"/>
  <c r="D21452"/>
  <c r="D21453"/>
  <c r="D21454"/>
  <c r="D21455"/>
  <c r="D21456"/>
  <c r="D21457"/>
  <c r="D21458"/>
  <c r="D21459"/>
  <c r="D21460"/>
  <c r="D21461"/>
  <c r="D21462"/>
  <c r="D21463"/>
  <c r="D21464"/>
  <c r="D21465"/>
  <c r="D21466"/>
  <c r="D21467"/>
  <c r="D21468"/>
  <c r="D21469"/>
  <c r="D21470"/>
  <c r="D21471"/>
  <c r="D21472"/>
  <c r="D21473"/>
  <c r="D21474"/>
  <c r="D21475"/>
  <c r="D21476"/>
  <c r="D21477"/>
  <c r="D21478"/>
  <c r="D21479"/>
  <c r="D21480"/>
  <c r="D21481"/>
  <c r="D21482"/>
  <c r="D21483"/>
  <c r="D21484"/>
  <c r="D21485"/>
  <c r="D21486"/>
  <c r="D21487"/>
  <c r="D21488"/>
  <c r="D21489"/>
  <c r="D21490"/>
  <c r="D21491"/>
  <c r="D21492"/>
  <c r="D21493"/>
  <c r="D21494"/>
  <c r="D21495"/>
  <c r="D21496"/>
  <c r="D21497"/>
  <c r="D21498"/>
  <c r="D21499"/>
  <c r="D21500"/>
  <c r="D21501"/>
  <c r="D21502"/>
  <c r="D21503"/>
  <c r="D21504"/>
  <c r="D21505"/>
  <c r="D21506"/>
  <c r="D21507"/>
  <c r="D21508"/>
  <c r="D21509"/>
  <c r="D21510"/>
  <c r="D21511"/>
  <c r="D21512"/>
  <c r="D21513"/>
  <c r="D21514"/>
  <c r="D21515"/>
  <c r="D21516"/>
  <c r="D21517"/>
  <c r="D21518"/>
  <c r="D21519"/>
  <c r="D21520"/>
  <c r="D21521"/>
  <c r="D21522"/>
  <c r="D21523"/>
  <c r="D21524"/>
  <c r="D21525"/>
  <c r="D21526"/>
  <c r="D21527"/>
  <c r="D21528"/>
  <c r="D21529"/>
  <c r="D21530"/>
  <c r="D21531"/>
  <c r="D21532"/>
  <c r="D21533"/>
  <c r="D21534"/>
  <c r="D21535"/>
  <c r="D21536"/>
  <c r="D21537"/>
  <c r="D21538"/>
  <c r="D21539"/>
  <c r="D21540"/>
  <c r="D21541"/>
  <c r="D21542"/>
  <c r="D21543"/>
  <c r="D21544"/>
  <c r="D21545"/>
  <c r="D21546"/>
  <c r="D21547"/>
  <c r="D21548"/>
  <c r="D21549"/>
  <c r="D21550"/>
  <c r="D21551"/>
  <c r="D21552"/>
  <c r="D21553"/>
  <c r="D21554"/>
  <c r="D21555"/>
  <c r="D21556"/>
  <c r="D21557"/>
  <c r="D21558"/>
  <c r="D21559"/>
  <c r="D21560"/>
  <c r="D21561"/>
  <c r="D21562"/>
  <c r="D21563"/>
  <c r="D21564"/>
  <c r="D21565"/>
  <c r="D21566"/>
  <c r="D21567"/>
  <c r="D21568"/>
  <c r="D21569"/>
  <c r="D21570"/>
  <c r="D21571"/>
  <c r="D21572"/>
  <c r="D21573"/>
  <c r="D21574"/>
  <c r="D21575"/>
  <c r="D21576"/>
  <c r="D21577"/>
  <c r="D21578"/>
  <c r="D21579"/>
  <c r="D21580"/>
  <c r="D21581"/>
  <c r="D21582"/>
  <c r="D21583"/>
  <c r="D21584"/>
  <c r="D21585"/>
  <c r="D21586"/>
  <c r="D21587"/>
  <c r="D21588"/>
  <c r="D21589"/>
  <c r="D21590"/>
  <c r="D21591"/>
  <c r="D21592"/>
  <c r="D21593"/>
  <c r="D21594"/>
  <c r="D21595"/>
  <c r="D21596"/>
  <c r="D21597"/>
  <c r="D21598"/>
  <c r="D21599"/>
  <c r="D21600"/>
  <c r="D21601"/>
  <c r="D21602"/>
  <c r="D21603"/>
  <c r="D21604"/>
  <c r="D21605"/>
  <c r="D21606"/>
  <c r="D21607"/>
  <c r="D21608"/>
  <c r="D21609"/>
  <c r="D21610"/>
  <c r="D21611"/>
  <c r="D21612"/>
  <c r="D21613"/>
  <c r="D21614"/>
  <c r="D21615"/>
  <c r="D21616"/>
  <c r="D21617"/>
  <c r="D21618"/>
  <c r="D21619"/>
  <c r="D21620"/>
  <c r="D21621"/>
  <c r="D21622"/>
  <c r="D21623"/>
  <c r="D21624"/>
  <c r="D21625"/>
  <c r="D21626"/>
  <c r="D21627"/>
  <c r="D21628"/>
  <c r="D21629"/>
  <c r="D21630"/>
  <c r="D21631"/>
  <c r="D21632"/>
  <c r="D21633"/>
  <c r="D21634"/>
  <c r="D21635"/>
  <c r="D21636"/>
  <c r="D21637"/>
  <c r="D21638"/>
  <c r="D21639"/>
  <c r="D21640"/>
  <c r="D21641"/>
  <c r="D21642"/>
  <c r="D21643"/>
  <c r="D21644"/>
  <c r="D21645"/>
  <c r="D21646"/>
  <c r="D21647"/>
  <c r="D21648"/>
  <c r="D21649"/>
  <c r="D21650"/>
  <c r="D21651"/>
  <c r="D21652"/>
  <c r="D21653"/>
  <c r="D21654"/>
  <c r="D21655"/>
  <c r="D21656"/>
  <c r="D21657"/>
  <c r="D21658"/>
  <c r="D21659"/>
  <c r="D21660"/>
  <c r="D21661"/>
  <c r="D21662"/>
  <c r="D21663"/>
  <c r="D21664"/>
  <c r="D21665"/>
  <c r="D21666"/>
  <c r="D21667"/>
  <c r="D21668"/>
  <c r="D21669"/>
  <c r="D21670"/>
  <c r="D21671"/>
  <c r="D21672"/>
  <c r="D21673"/>
  <c r="D21674"/>
  <c r="D21675"/>
  <c r="D21676"/>
  <c r="D21677"/>
  <c r="D21678"/>
  <c r="D21679"/>
  <c r="D21680"/>
  <c r="D21681"/>
  <c r="D21682"/>
  <c r="D21683"/>
  <c r="D21684"/>
  <c r="D21685"/>
  <c r="D21686"/>
  <c r="D21687"/>
  <c r="D21688"/>
  <c r="D21689"/>
  <c r="D21690"/>
  <c r="D21691"/>
  <c r="D21692"/>
  <c r="D21693"/>
  <c r="D21694"/>
  <c r="D21695"/>
  <c r="D21696"/>
  <c r="D21697"/>
  <c r="D21698"/>
  <c r="D21699"/>
  <c r="D21700"/>
  <c r="D21701"/>
  <c r="D21702"/>
  <c r="D21703"/>
  <c r="D21704"/>
  <c r="D21705"/>
  <c r="D21706"/>
  <c r="D21707"/>
  <c r="D21708"/>
  <c r="D21709"/>
  <c r="D21710"/>
  <c r="D21711"/>
  <c r="D21712"/>
  <c r="D21713"/>
  <c r="D21714"/>
  <c r="D21715"/>
  <c r="D21716"/>
  <c r="D21717"/>
  <c r="D21718"/>
  <c r="D21719"/>
  <c r="D21720"/>
  <c r="D21721"/>
  <c r="D21722"/>
  <c r="D21723"/>
  <c r="D21724"/>
  <c r="D21725"/>
  <c r="D21726"/>
  <c r="D21727"/>
  <c r="D21728"/>
  <c r="D21729"/>
  <c r="D21730"/>
  <c r="D21731"/>
  <c r="D21732"/>
  <c r="D21733"/>
  <c r="D21734"/>
  <c r="D21735"/>
  <c r="D21736"/>
  <c r="D21737"/>
  <c r="D21738"/>
  <c r="D21739"/>
  <c r="D21740"/>
  <c r="D21741"/>
  <c r="D21742"/>
  <c r="D21743"/>
  <c r="D21744"/>
  <c r="D21745"/>
  <c r="D21746"/>
  <c r="D21747"/>
  <c r="D21748"/>
  <c r="D21749"/>
  <c r="D21750"/>
  <c r="D21751"/>
  <c r="D21752"/>
  <c r="D21753"/>
  <c r="D21754"/>
  <c r="D21755"/>
  <c r="D21756"/>
  <c r="D21757"/>
  <c r="D21758"/>
  <c r="D21759"/>
  <c r="D21760"/>
  <c r="D21761"/>
  <c r="D21762"/>
  <c r="D21763"/>
  <c r="D21764"/>
  <c r="D21765"/>
  <c r="D21766"/>
  <c r="D21767"/>
  <c r="D21768"/>
  <c r="D21769"/>
  <c r="D21770"/>
  <c r="D21771"/>
  <c r="D21772"/>
  <c r="D21773"/>
  <c r="D21774"/>
  <c r="D21775"/>
  <c r="D21776"/>
  <c r="D21777"/>
  <c r="D21778"/>
  <c r="D21779"/>
  <c r="D21780"/>
  <c r="D21781"/>
  <c r="D21782"/>
  <c r="D21783"/>
  <c r="D21784"/>
  <c r="D21785"/>
  <c r="D21786"/>
  <c r="D21787"/>
  <c r="D21788"/>
  <c r="D21789"/>
  <c r="D21790"/>
  <c r="D21791"/>
  <c r="D21792"/>
  <c r="D21793"/>
  <c r="D21794"/>
  <c r="D21795"/>
  <c r="D21796"/>
  <c r="D21797"/>
  <c r="D21798"/>
  <c r="D21799"/>
  <c r="D21800"/>
  <c r="D21801"/>
  <c r="D21802"/>
  <c r="D21803"/>
  <c r="D21804"/>
  <c r="D21805"/>
  <c r="D21806"/>
  <c r="D21807"/>
  <c r="D21808"/>
  <c r="D21809"/>
  <c r="D21810"/>
  <c r="D21811"/>
  <c r="D21812"/>
  <c r="D21813"/>
  <c r="D21814"/>
  <c r="D21815"/>
  <c r="D21816"/>
  <c r="D21817"/>
  <c r="D21818"/>
  <c r="D21819"/>
  <c r="D21820"/>
  <c r="D21821"/>
  <c r="D21822"/>
  <c r="D21823"/>
  <c r="D21824"/>
  <c r="D21825"/>
  <c r="D21826"/>
  <c r="D21827"/>
  <c r="D21828"/>
  <c r="D21829"/>
  <c r="D21830"/>
  <c r="D21831"/>
  <c r="D21832"/>
  <c r="D21833"/>
  <c r="D21834"/>
  <c r="D21835"/>
  <c r="D21836"/>
  <c r="D21837"/>
  <c r="D21838"/>
  <c r="D21839"/>
  <c r="D21840"/>
  <c r="D21841"/>
  <c r="D21842"/>
  <c r="D21843"/>
  <c r="D21844"/>
  <c r="D21845"/>
  <c r="D21846"/>
  <c r="D21847"/>
  <c r="D21848"/>
  <c r="D21849"/>
  <c r="D21850"/>
  <c r="D21851"/>
  <c r="D21852"/>
  <c r="D21853"/>
  <c r="D21854"/>
  <c r="D21855"/>
  <c r="D21856"/>
  <c r="D21857"/>
  <c r="D21858"/>
  <c r="D21859"/>
  <c r="D21860"/>
  <c r="D21861"/>
  <c r="D21862"/>
  <c r="D21863"/>
  <c r="D21864"/>
  <c r="D21865"/>
  <c r="D21866"/>
  <c r="D21867"/>
  <c r="D21868"/>
  <c r="D21869"/>
  <c r="D21870"/>
  <c r="D21871"/>
  <c r="D21872"/>
  <c r="D21873"/>
  <c r="D21874"/>
  <c r="D21875"/>
  <c r="D21876"/>
  <c r="D21877"/>
  <c r="D21878"/>
  <c r="D21879"/>
  <c r="D21880"/>
  <c r="D21881"/>
  <c r="D21882"/>
  <c r="D21883"/>
  <c r="D21884"/>
  <c r="D21885"/>
  <c r="D21886"/>
  <c r="D21887"/>
  <c r="D21888"/>
  <c r="D21889"/>
  <c r="D21890"/>
  <c r="D21891"/>
  <c r="D21892"/>
  <c r="D21893"/>
  <c r="D21894"/>
  <c r="D21895"/>
  <c r="D21896"/>
  <c r="D21897"/>
  <c r="D21898"/>
  <c r="D21899"/>
  <c r="D21900"/>
  <c r="D21901"/>
  <c r="D21902"/>
  <c r="D21903"/>
  <c r="D21904"/>
  <c r="D21905"/>
  <c r="D21906"/>
  <c r="D21907"/>
  <c r="D21908"/>
  <c r="D21909"/>
  <c r="D21910"/>
  <c r="D21911"/>
  <c r="D21912"/>
  <c r="D21913"/>
  <c r="D21914"/>
  <c r="D21915"/>
  <c r="D21916"/>
  <c r="D21917"/>
  <c r="D21918"/>
  <c r="D21919"/>
  <c r="D21920"/>
  <c r="D21921"/>
  <c r="D21922"/>
  <c r="D21923"/>
  <c r="D21924"/>
  <c r="D21925"/>
  <c r="D21926"/>
  <c r="D21927"/>
  <c r="D21928"/>
  <c r="D21929"/>
  <c r="D21930"/>
  <c r="D21931"/>
  <c r="D21932"/>
  <c r="D21933"/>
  <c r="D21934"/>
  <c r="D21935"/>
  <c r="D21936"/>
  <c r="D21937"/>
  <c r="D21938"/>
  <c r="D21939"/>
  <c r="D21940"/>
  <c r="D21941"/>
  <c r="D21942"/>
  <c r="D21943"/>
  <c r="D21944"/>
  <c r="D21945"/>
  <c r="D21946"/>
  <c r="D21947"/>
  <c r="D21948"/>
  <c r="D21949"/>
  <c r="D21950"/>
  <c r="D21951"/>
  <c r="D21952"/>
  <c r="D21953"/>
  <c r="D21954"/>
  <c r="D21955"/>
  <c r="D21956"/>
  <c r="D21957"/>
  <c r="D21958"/>
  <c r="D21959"/>
  <c r="D21960"/>
  <c r="D21961"/>
  <c r="D21962"/>
  <c r="D21963"/>
  <c r="D21964"/>
  <c r="D21965"/>
  <c r="D21966"/>
  <c r="D21967"/>
  <c r="D21968"/>
  <c r="D21969"/>
  <c r="D21970"/>
  <c r="D21971"/>
  <c r="D21972"/>
  <c r="D21973"/>
  <c r="D21974"/>
  <c r="D21975"/>
  <c r="D21976"/>
  <c r="D21977"/>
  <c r="D21978"/>
  <c r="D21979"/>
  <c r="D21980"/>
  <c r="D21981"/>
  <c r="D21982"/>
  <c r="D21983"/>
  <c r="D21984"/>
  <c r="D21985"/>
  <c r="D21986"/>
  <c r="D21987"/>
  <c r="D21988"/>
  <c r="D21989"/>
  <c r="D21990"/>
  <c r="D21991"/>
  <c r="D21992"/>
  <c r="D21993"/>
  <c r="D21994"/>
  <c r="D21995"/>
  <c r="D21996"/>
  <c r="D21997"/>
  <c r="D21998"/>
  <c r="D21999"/>
  <c r="D22000"/>
  <c r="D22001"/>
  <c r="D22002"/>
  <c r="D22003"/>
  <c r="D22004"/>
  <c r="D22005"/>
  <c r="D22006"/>
  <c r="D22007"/>
  <c r="D22008"/>
  <c r="D22009"/>
  <c r="D22010"/>
  <c r="D22011"/>
  <c r="D22012"/>
  <c r="D22013"/>
  <c r="D22014"/>
  <c r="D22015"/>
  <c r="D22016"/>
  <c r="D22017"/>
  <c r="D22018"/>
  <c r="D22019"/>
  <c r="D22020"/>
  <c r="D22021"/>
  <c r="D22022"/>
  <c r="D22023"/>
  <c r="D22024"/>
  <c r="D22025"/>
  <c r="D22026"/>
  <c r="D22027"/>
  <c r="D22028"/>
  <c r="D22029"/>
  <c r="D22030"/>
  <c r="D22031"/>
  <c r="D22032"/>
  <c r="D22033"/>
  <c r="D22034"/>
  <c r="D22035"/>
  <c r="D22036"/>
  <c r="D22037"/>
  <c r="D22038"/>
  <c r="D22039"/>
  <c r="D22040"/>
  <c r="D22041"/>
  <c r="D22042"/>
  <c r="D22043"/>
  <c r="D22044"/>
  <c r="D22045"/>
  <c r="D22046"/>
  <c r="D22047"/>
  <c r="D22048"/>
  <c r="D22049"/>
  <c r="D22050"/>
  <c r="D22051"/>
  <c r="D22052"/>
  <c r="D22053"/>
  <c r="D22054"/>
  <c r="D22055"/>
  <c r="D22056"/>
  <c r="D22057"/>
  <c r="D22058"/>
  <c r="D22059"/>
  <c r="D22060"/>
  <c r="D22061"/>
  <c r="D22062"/>
  <c r="D22063"/>
  <c r="D22064"/>
  <c r="D22065"/>
  <c r="D22066"/>
  <c r="D22067"/>
  <c r="D22068"/>
  <c r="D22069"/>
  <c r="D22070"/>
  <c r="D22071"/>
  <c r="D22072"/>
  <c r="D22073"/>
  <c r="D22074"/>
  <c r="D22075"/>
  <c r="D22076"/>
  <c r="D22077"/>
  <c r="D22078"/>
  <c r="D22079"/>
  <c r="D22080"/>
  <c r="D22081"/>
  <c r="D22082"/>
  <c r="D22083"/>
  <c r="D22084"/>
  <c r="D22085"/>
  <c r="D22086"/>
  <c r="D22087"/>
  <c r="D22088"/>
  <c r="D22089"/>
  <c r="D22090"/>
  <c r="D22091"/>
  <c r="D22092"/>
  <c r="D22093"/>
  <c r="D22094"/>
  <c r="D22095"/>
  <c r="D22096"/>
  <c r="D22097"/>
  <c r="D22098"/>
  <c r="D22099"/>
  <c r="D22100"/>
  <c r="D22101"/>
  <c r="D22102"/>
  <c r="D22103"/>
  <c r="D22104"/>
  <c r="D22105"/>
  <c r="D22106"/>
  <c r="D22107"/>
  <c r="D22108"/>
  <c r="D22109"/>
  <c r="D22110"/>
  <c r="D22111"/>
  <c r="D22112"/>
  <c r="D22113"/>
  <c r="D22114"/>
  <c r="D22115"/>
  <c r="D22116"/>
  <c r="D22117"/>
  <c r="D22118"/>
  <c r="D22119"/>
  <c r="D22120"/>
  <c r="D22121"/>
  <c r="D22122"/>
  <c r="D22123"/>
  <c r="D22124"/>
  <c r="D22125"/>
  <c r="D22126"/>
  <c r="D22127"/>
  <c r="D22128"/>
  <c r="D22129"/>
  <c r="D22130"/>
  <c r="D22131"/>
  <c r="D22132"/>
  <c r="D22133"/>
  <c r="D22134"/>
  <c r="D22135"/>
  <c r="D22136"/>
  <c r="D22137"/>
  <c r="D22138"/>
  <c r="D22139"/>
  <c r="D22140"/>
  <c r="D22141"/>
  <c r="D22142"/>
  <c r="D22143"/>
  <c r="D22144"/>
  <c r="D22145"/>
  <c r="D22146"/>
  <c r="D22147"/>
  <c r="D22148"/>
  <c r="D22149"/>
  <c r="D22150"/>
  <c r="D22151"/>
  <c r="D22152"/>
  <c r="D22153"/>
  <c r="D22154"/>
  <c r="D22155"/>
  <c r="D22156"/>
  <c r="D22157"/>
  <c r="D22158"/>
  <c r="D22159"/>
  <c r="D22160"/>
  <c r="D22161"/>
  <c r="D22162"/>
  <c r="D22163"/>
  <c r="D22164"/>
  <c r="D22165"/>
  <c r="D22166"/>
  <c r="D22167"/>
  <c r="D22168"/>
  <c r="D22169"/>
  <c r="D22170"/>
  <c r="D22171"/>
  <c r="D22172"/>
  <c r="D22173"/>
  <c r="D22174"/>
  <c r="D22175"/>
  <c r="D22176"/>
  <c r="D22177"/>
  <c r="D22178"/>
  <c r="D22179"/>
  <c r="D22180"/>
  <c r="D22181"/>
  <c r="D22182"/>
  <c r="D22183"/>
  <c r="D22184"/>
  <c r="D22185"/>
  <c r="D22186"/>
  <c r="D22187"/>
  <c r="D22188"/>
  <c r="D22189"/>
  <c r="D22190"/>
  <c r="D22191"/>
  <c r="D22192"/>
  <c r="D22193"/>
  <c r="D22194"/>
  <c r="D22195"/>
  <c r="D22196"/>
  <c r="D22197"/>
  <c r="D22198"/>
  <c r="D22199"/>
  <c r="D22200"/>
  <c r="D22201"/>
  <c r="D22202"/>
  <c r="D22203"/>
  <c r="D22204"/>
  <c r="D22205"/>
  <c r="D22206"/>
  <c r="D22207"/>
  <c r="D22208"/>
  <c r="D22209"/>
  <c r="D22210"/>
  <c r="D22211"/>
  <c r="D22212"/>
  <c r="D22213"/>
  <c r="D22214"/>
  <c r="D22215"/>
  <c r="D22216"/>
  <c r="D22217"/>
  <c r="D22218"/>
  <c r="D22219"/>
  <c r="D22220"/>
  <c r="D22221"/>
  <c r="D22222"/>
  <c r="D22223"/>
  <c r="D22224"/>
  <c r="D22225"/>
  <c r="D22226"/>
  <c r="D22227"/>
  <c r="D22228"/>
  <c r="D22229"/>
  <c r="D22230"/>
  <c r="D22231"/>
  <c r="D22232"/>
  <c r="D22233"/>
  <c r="D22234"/>
  <c r="D22235"/>
  <c r="D22236"/>
  <c r="D22237"/>
  <c r="D22238"/>
  <c r="D22239"/>
  <c r="D22240"/>
  <c r="D22241"/>
  <c r="D22242"/>
  <c r="D22243"/>
  <c r="D22244"/>
  <c r="D22245"/>
  <c r="D22246"/>
  <c r="D22247"/>
  <c r="D22248"/>
  <c r="D22249"/>
  <c r="D22250"/>
  <c r="D22251"/>
  <c r="D22252"/>
  <c r="D22253"/>
  <c r="D22254"/>
  <c r="D22255"/>
  <c r="D22256"/>
  <c r="D22257"/>
  <c r="D22258"/>
  <c r="D22259"/>
  <c r="D22260"/>
  <c r="D22261"/>
  <c r="D22262"/>
  <c r="D22263"/>
  <c r="D22264"/>
  <c r="D22265"/>
  <c r="D22266"/>
  <c r="D22267"/>
  <c r="D22268"/>
  <c r="D22269"/>
  <c r="D22270"/>
  <c r="D22271"/>
  <c r="D22272"/>
  <c r="D22273"/>
  <c r="D22274"/>
  <c r="D22275"/>
  <c r="D22276"/>
  <c r="D22277"/>
  <c r="D22278"/>
  <c r="D22279"/>
  <c r="D22280"/>
  <c r="D22281"/>
  <c r="D22282"/>
  <c r="D22283"/>
  <c r="D22284"/>
  <c r="D22285"/>
  <c r="D22286"/>
  <c r="D22287"/>
  <c r="D22288"/>
  <c r="D22289"/>
  <c r="D22290"/>
  <c r="D22291"/>
  <c r="D22292"/>
  <c r="D22293"/>
  <c r="D22294"/>
  <c r="D22295"/>
  <c r="D22296"/>
  <c r="D22297"/>
  <c r="D22298"/>
  <c r="D22299"/>
  <c r="D22300"/>
  <c r="D22301"/>
  <c r="D22302"/>
  <c r="D22303"/>
  <c r="D22304"/>
  <c r="D22305"/>
  <c r="D22306"/>
  <c r="D22307"/>
  <c r="D22308"/>
  <c r="D22309"/>
  <c r="D22310"/>
  <c r="D22311"/>
  <c r="D22312"/>
  <c r="D22313"/>
  <c r="D22314"/>
  <c r="D22315"/>
  <c r="D22316"/>
  <c r="D22317"/>
  <c r="D22318"/>
  <c r="D22319"/>
  <c r="D22320"/>
  <c r="D22321"/>
  <c r="D22322"/>
  <c r="D22323"/>
  <c r="D22324"/>
  <c r="D22325"/>
  <c r="D22326"/>
  <c r="D22327"/>
  <c r="D22328"/>
  <c r="D22329"/>
  <c r="D22330"/>
  <c r="D22331"/>
  <c r="D22332"/>
  <c r="D22333"/>
  <c r="D22334"/>
  <c r="D22335"/>
  <c r="D22336"/>
  <c r="D22337"/>
  <c r="D22338"/>
  <c r="D22339"/>
  <c r="D22340"/>
  <c r="D22341"/>
  <c r="D22342"/>
  <c r="D22343"/>
  <c r="D22344"/>
  <c r="D22345"/>
  <c r="D22346"/>
  <c r="D22347"/>
  <c r="D22348"/>
  <c r="D22349"/>
  <c r="D22350"/>
  <c r="D22351"/>
  <c r="D22352"/>
  <c r="D22353"/>
  <c r="D22354"/>
  <c r="D22355"/>
  <c r="D22356"/>
  <c r="D22357"/>
  <c r="D22358"/>
  <c r="D22359"/>
  <c r="D22360"/>
  <c r="D22361"/>
  <c r="D22362"/>
  <c r="D22363"/>
  <c r="D22364"/>
  <c r="D22365"/>
  <c r="D22366"/>
  <c r="D22367"/>
  <c r="D22368"/>
  <c r="D22369"/>
  <c r="D22370"/>
  <c r="D22371"/>
  <c r="D22372"/>
  <c r="D22373"/>
  <c r="D22374"/>
  <c r="D22375"/>
  <c r="D22376"/>
  <c r="D22377"/>
  <c r="D22378"/>
  <c r="D22379"/>
  <c r="D22380"/>
  <c r="D22381"/>
  <c r="D22382"/>
  <c r="D22383"/>
  <c r="D22384"/>
  <c r="D22385"/>
  <c r="D22386"/>
  <c r="D22387"/>
  <c r="D22388"/>
  <c r="D22389"/>
  <c r="D22390"/>
  <c r="D22391"/>
  <c r="D22392"/>
  <c r="D22393"/>
  <c r="D22394"/>
  <c r="D22395"/>
  <c r="D22396"/>
  <c r="D22397"/>
  <c r="D22398"/>
  <c r="D22399"/>
  <c r="D22400"/>
  <c r="D22401"/>
  <c r="D22402"/>
  <c r="D22403"/>
  <c r="D22404"/>
  <c r="D22405"/>
  <c r="D22406"/>
  <c r="D22407"/>
  <c r="D22408"/>
  <c r="D22409"/>
  <c r="D22410"/>
  <c r="D22411"/>
  <c r="D22412"/>
  <c r="D22413"/>
  <c r="D22414"/>
  <c r="D22415"/>
  <c r="D22416"/>
  <c r="D22417"/>
  <c r="D22418"/>
  <c r="D22419"/>
  <c r="D22420"/>
  <c r="D22421"/>
  <c r="D22422"/>
  <c r="D22423"/>
  <c r="D22424"/>
  <c r="D22425"/>
  <c r="D22426"/>
  <c r="D22427"/>
  <c r="D22428"/>
  <c r="D22429"/>
  <c r="D22430"/>
  <c r="D22431"/>
  <c r="D22432"/>
  <c r="D22433"/>
  <c r="D22434"/>
  <c r="D22435"/>
  <c r="D22436"/>
  <c r="D22437"/>
  <c r="D22438"/>
  <c r="D22439"/>
  <c r="D22440"/>
  <c r="D22441"/>
  <c r="D22442"/>
  <c r="D22443"/>
  <c r="D22444"/>
  <c r="D22445"/>
  <c r="D22446"/>
  <c r="D22447"/>
  <c r="D22448"/>
  <c r="D22449"/>
  <c r="D22450"/>
  <c r="D22451"/>
  <c r="D22452"/>
  <c r="D22453"/>
  <c r="D22454"/>
  <c r="D22455"/>
  <c r="D22456"/>
  <c r="D22457"/>
  <c r="D22458"/>
  <c r="D22459"/>
  <c r="D22460"/>
  <c r="D22461"/>
  <c r="D22462"/>
  <c r="D22463"/>
  <c r="D22464"/>
  <c r="D22465"/>
  <c r="D22466"/>
  <c r="D22467"/>
  <c r="D22468"/>
  <c r="D22469"/>
  <c r="D22470"/>
  <c r="D22471"/>
  <c r="D22472"/>
  <c r="D22473"/>
  <c r="D22474"/>
  <c r="D22475"/>
  <c r="D22476"/>
  <c r="D22477"/>
  <c r="D22478"/>
  <c r="D22479"/>
  <c r="D22480"/>
  <c r="D22481"/>
  <c r="D22482"/>
  <c r="D22483"/>
  <c r="D22484"/>
  <c r="D22485"/>
  <c r="D22486"/>
  <c r="D22487"/>
  <c r="D22488"/>
  <c r="D22489"/>
  <c r="D22490"/>
  <c r="D22491"/>
  <c r="D22492"/>
  <c r="D22493"/>
  <c r="D22494"/>
  <c r="D22495"/>
  <c r="D22496"/>
  <c r="D22497"/>
  <c r="D22498"/>
  <c r="D22499"/>
  <c r="D22500"/>
  <c r="D22501"/>
  <c r="D22502"/>
  <c r="D22503"/>
  <c r="D22504"/>
  <c r="D22505"/>
  <c r="D22506"/>
  <c r="D22507"/>
  <c r="D22508"/>
  <c r="D22509"/>
  <c r="D22510"/>
  <c r="D22511"/>
  <c r="D22512"/>
  <c r="D22513"/>
  <c r="D22514"/>
  <c r="D22515"/>
  <c r="D22516"/>
  <c r="D22517"/>
  <c r="D22518"/>
  <c r="D22519"/>
  <c r="D22520"/>
  <c r="D22521"/>
  <c r="D22522"/>
  <c r="D22523"/>
  <c r="D22524"/>
  <c r="D22525"/>
  <c r="D22526"/>
  <c r="D22527"/>
  <c r="D22528"/>
  <c r="D22529"/>
  <c r="D22530"/>
  <c r="D22531"/>
  <c r="D22532"/>
  <c r="D22533"/>
  <c r="D22534"/>
  <c r="D22535"/>
  <c r="D22536"/>
  <c r="D22537"/>
  <c r="D22538"/>
  <c r="D22539"/>
  <c r="D22540"/>
  <c r="D22541"/>
  <c r="D22542"/>
  <c r="D22543"/>
  <c r="D22544"/>
  <c r="D22545"/>
  <c r="D22546"/>
  <c r="D22547"/>
  <c r="D22548"/>
  <c r="D22549"/>
  <c r="D22550"/>
  <c r="D22551"/>
  <c r="D22552"/>
  <c r="D22553"/>
  <c r="D22554"/>
  <c r="D22555"/>
  <c r="D22556"/>
  <c r="D22557"/>
  <c r="D22558"/>
  <c r="D22559"/>
  <c r="D22560"/>
  <c r="D22561"/>
  <c r="D22562"/>
  <c r="D22563"/>
  <c r="D22564"/>
  <c r="D22565"/>
  <c r="D22566"/>
  <c r="D22567"/>
  <c r="D22568"/>
  <c r="D22569"/>
  <c r="D22570"/>
  <c r="D22571"/>
  <c r="D22572"/>
  <c r="D22573"/>
  <c r="D22574"/>
  <c r="D22575"/>
  <c r="D22576"/>
  <c r="D22577"/>
  <c r="D22578"/>
  <c r="D22579"/>
  <c r="D22580"/>
  <c r="D22581"/>
  <c r="D22582"/>
  <c r="D22583"/>
  <c r="D22584"/>
  <c r="D22585"/>
  <c r="D22586"/>
  <c r="D22587"/>
  <c r="D22588"/>
  <c r="D22589"/>
  <c r="D22590"/>
  <c r="D22591"/>
  <c r="D22592"/>
  <c r="D22593"/>
  <c r="D22594"/>
  <c r="D22595"/>
  <c r="D22596"/>
  <c r="D22597"/>
  <c r="D22598"/>
  <c r="D22599"/>
  <c r="D22600"/>
  <c r="D22601"/>
  <c r="D22602"/>
  <c r="D22603"/>
  <c r="D22604"/>
  <c r="D22605"/>
  <c r="D22606"/>
  <c r="D22607"/>
  <c r="D22608"/>
  <c r="D22609"/>
  <c r="D22610"/>
  <c r="D22611"/>
  <c r="D22612"/>
  <c r="D22613"/>
  <c r="D22614"/>
  <c r="D22615"/>
  <c r="D22616"/>
  <c r="D22617"/>
  <c r="D22618"/>
  <c r="D22619"/>
  <c r="D22620"/>
  <c r="D22621"/>
  <c r="D22622"/>
  <c r="D22623"/>
  <c r="D22624"/>
  <c r="D22625"/>
  <c r="D22626"/>
  <c r="D22627"/>
  <c r="D22628"/>
  <c r="D22629"/>
  <c r="D22630"/>
  <c r="D22631"/>
  <c r="D22632"/>
  <c r="D22633"/>
  <c r="D22634"/>
  <c r="D22635"/>
  <c r="D22636"/>
  <c r="D22637"/>
  <c r="D22638"/>
  <c r="D22639"/>
  <c r="D22640"/>
  <c r="D22641"/>
  <c r="D22642"/>
  <c r="D22643"/>
  <c r="D22644"/>
  <c r="D22645"/>
  <c r="D22646"/>
  <c r="D22647"/>
  <c r="D22648"/>
  <c r="D22649"/>
  <c r="D22650"/>
  <c r="D22651"/>
  <c r="D22652"/>
  <c r="D22653"/>
  <c r="D22654"/>
  <c r="D22655"/>
  <c r="D22656"/>
  <c r="D22657"/>
  <c r="D22658"/>
  <c r="D22659"/>
  <c r="D22660"/>
  <c r="D22661"/>
  <c r="D22662"/>
  <c r="D22663"/>
  <c r="D22664"/>
  <c r="D22665"/>
  <c r="D22666"/>
  <c r="D22667"/>
  <c r="D22668"/>
  <c r="D22669"/>
  <c r="D22670"/>
  <c r="D22671"/>
  <c r="D22672"/>
  <c r="D22673"/>
  <c r="D22674"/>
  <c r="D22675"/>
  <c r="D22676"/>
  <c r="D22677"/>
  <c r="D22678"/>
  <c r="D22679"/>
  <c r="D22680"/>
  <c r="D22681"/>
  <c r="D22682"/>
  <c r="D22683"/>
  <c r="D22684"/>
  <c r="D22685"/>
  <c r="D22686"/>
  <c r="D22687"/>
  <c r="D22688"/>
  <c r="D22689"/>
  <c r="D22690"/>
  <c r="D22691"/>
  <c r="D22692"/>
  <c r="D22693"/>
  <c r="D22694"/>
  <c r="D22695"/>
  <c r="D22696"/>
  <c r="D22697"/>
  <c r="D22698"/>
  <c r="D22699"/>
  <c r="D22700"/>
  <c r="D22701"/>
  <c r="D22702"/>
  <c r="D22703"/>
  <c r="D22704"/>
  <c r="D22705"/>
  <c r="D22706"/>
  <c r="D22707"/>
  <c r="D22708"/>
  <c r="D22709"/>
  <c r="D22710"/>
  <c r="D22711"/>
  <c r="D22712"/>
  <c r="D22713"/>
  <c r="D22714"/>
  <c r="D22715"/>
  <c r="D22716"/>
  <c r="D22717"/>
  <c r="D22718"/>
  <c r="D22719"/>
  <c r="D22720"/>
  <c r="D22721"/>
  <c r="D22722"/>
  <c r="D22723"/>
  <c r="D22724"/>
  <c r="D22725"/>
  <c r="D22726"/>
  <c r="D22727"/>
  <c r="D22728"/>
  <c r="D22729"/>
  <c r="D22730"/>
  <c r="D22731"/>
  <c r="D22732"/>
  <c r="D22733"/>
  <c r="D22734"/>
  <c r="D22735"/>
  <c r="D22736"/>
  <c r="D22737"/>
  <c r="D22738"/>
  <c r="D22739"/>
  <c r="D22740"/>
  <c r="D22741"/>
  <c r="D22742"/>
  <c r="D22743"/>
  <c r="D22744"/>
  <c r="D22745"/>
  <c r="D22746"/>
  <c r="D22747"/>
  <c r="D22748"/>
  <c r="D22749"/>
  <c r="D22750"/>
  <c r="D22751"/>
  <c r="D22752"/>
  <c r="D22753"/>
  <c r="D22754"/>
  <c r="D22755"/>
  <c r="D22756"/>
  <c r="D22757"/>
  <c r="D22758"/>
  <c r="D22759"/>
  <c r="D22760"/>
  <c r="D22761"/>
  <c r="D22762"/>
  <c r="D22763"/>
  <c r="D22764"/>
  <c r="D22765"/>
  <c r="D22766"/>
  <c r="D22767"/>
  <c r="D22768"/>
  <c r="D22769"/>
  <c r="D22770"/>
  <c r="D22771"/>
  <c r="D22772"/>
  <c r="D22773"/>
  <c r="D22774"/>
  <c r="D22775"/>
  <c r="D22776"/>
  <c r="D22777"/>
  <c r="D22778"/>
  <c r="D22779"/>
  <c r="D22780"/>
  <c r="D22781"/>
  <c r="D22782"/>
  <c r="D22783"/>
  <c r="D22784"/>
  <c r="D22785"/>
  <c r="D22786"/>
  <c r="D22787"/>
  <c r="D22788"/>
  <c r="D22789"/>
  <c r="D22790"/>
  <c r="D22791"/>
  <c r="D22792"/>
  <c r="D22793"/>
  <c r="D22794"/>
  <c r="D22795"/>
  <c r="D22796"/>
  <c r="D22797"/>
  <c r="D22798"/>
  <c r="D22799"/>
  <c r="D22800"/>
  <c r="D22801"/>
  <c r="D22802"/>
  <c r="D22803"/>
  <c r="D22804"/>
  <c r="D22805"/>
  <c r="D22806"/>
  <c r="D22807"/>
  <c r="D22808"/>
  <c r="D22809"/>
  <c r="D22810"/>
  <c r="D22811"/>
  <c r="D22812"/>
  <c r="D22813"/>
  <c r="D22814"/>
  <c r="D22815"/>
  <c r="D22816"/>
  <c r="D22817"/>
  <c r="D22818"/>
  <c r="D22819"/>
  <c r="D22820"/>
  <c r="D22821"/>
  <c r="D22822"/>
  <c r="D22823"/>
  <c r="D22824"/>
  <c r="D22825"/>
  <c r="D22826"/>
  <c r="D22827"/>
  <c r="D22828"/>
  <c r="D22829"/>
  <c r="D22830"/>
  <c r="D22831"/>
  <c r="D22832"/>
  <c r="D22833"/>
  <c r="D22834"/>
  <c r="D22835"/>
  <c r="D22836"/>
  <c r="D22837"/>
  <c r="D22838"/>
  <c r="D22839"/>
  <c r="D22840"/>
  <c r="D22841"/>
  <c r="D22842"/>
  <c r="D22843"/>
  <c r="D22844"/>
  <c r="D22845"/>
  <c r="D22846"/>
  <c r="D22847"/>
  <c r="D22848"/>
  <c r="D22849"/>
  <c r="D22850"/>
  <c r="D22851"/>
  <c r="D22852"/>
  <c r="D22853"/>
  <c r="D22854"/>
  <c r="D22855"/>
  <c r="D22856"/>
  <c r="D22857"/>
  <c r="D22858"/>
  <c r="D22859"/>
  <c r="D22860"/>
  <c r="D22861"/>
  <c r="D22862"/>
  <c r="D22863"/>
  <c r="D22864"/>
  <c r="D22865"/>
  <c r="D22866"/>
  <c r="D22867"/>
  <c r="D22868"/>
  <c r="D22869"/>
  <c r="D22870"/>
  <c r="D22871"/>
  <c r="D22872"/>
  <c r="D22873"/>
  <c r="D22874"/>
  <c r="D22875"/>
  <c r="D22876"/>
  <c r="D22877"/>
  <c r="D22878"/>
  <c r="D22879"/>
  <c r="D22880"/>
  <c r="D22881"/>
  <c r="D22882"/>
  <c r="D22883"/>
  <c r="D22884"/>
  <c r="D22885"/>
  <c r="D22886"/>
  <c r="D22887"/>
  <c r="D22888"/>
  <c r="D22889"/>
  <c r="D22890"/>
  <c r="D22891"/>
  <c r="D22892"/>
  <c r="D22893"/>
  <c r="D22894"/>
  <c r="D22895"/>
  <c r="D22896"/>
  <c r="D22897"/>
  <c r="D22898"/>
  <c r="D22899"/>
  <c r="D22900"/>
  <c r="D22901"/>
  <c r="D22902"/>
  <c r="D22903"/>
  <c r="D22904"/>
  <c r="D22905"/>
  <c r="D22906"/>
  <c r="D22907"/>
  <c r="D22908"/>
  <c r="D22909"/>
  <c r="D22910"/>
  <c r="D22911"/>
  <c r="D22912"/>
  <c r="D22913"/>
  <c r="D22914"/>
  <c r="D22915"/>
  <c r="D22916"/>
  <c r="D22917"/>
  <c r="D22918"/>
  <c r="D22919"/>
  <c r="D22920"/>
  <c r="D22921"/>
  <c r="D22922"/>
  <c r="D22923"/>
  <c r="D22924"/>
  <c r="D22925"/>
  <c r="D22926"/>
  <c r="D22927"/>
  <c r="D22928"/>
  <c r="D22929"/>
  <c r="D22930"/>
  <c r="D22931"/>
  <c r="D22932"/>
  <c r="D22933"/>
  <c r="D22934"/>
  <c r="D22935"/>
  <c r="D22936"/>
  <c r="D22937"/>
  <c r="D22938"/>
  <c r="D22939"/>
  <c r="D22940"/>
  <c r="D22941"/>
  <c r="D22942"/>
  <c r="D22943"/>
  <c r="D22944"/>
  <c r="D22945"/>
  <c r="D22946"/>
  <c r="D22947"/>
  <c r="D22948"/>
  <c r="D22949"/>
  <c r="D22950"/>
  <c r="D22951"/>
  <c r="D22952"/>
  <c r="D22953"/>
  <c r="D22954"/>
  <c r="D22955"/>
  <c r="D22956"/>
  <c r="D22957"/>
  <c r="D22958"/>
  <c r="D22959"/>
  <c r="D22960"/>
  <c r="D22961"/>
  <c r="D22962"/>
  <c r="D22963"/>
  <c r="D22964"/>
  <c r="D22965"/>
  <c r="D22966"/>
  <c r="D22967"/>
  <c r="D22968"/>
  <c r="D22969"/>
  <c r="D22970"/>
  <c r="D22971"/>
  <c r="D22972"/>
  <c r="D22973"/>
  <c r="D22974"/>
  <c r="D22975"/>
  <c r="D22976"/>
  <c r="D22977"/>
  <c r="D22978"/>
  <c r="D22979"/>
  <c r="D22980"/>
  <c r="D22981"/>
  <c r="D22982"/>
  <c r="D22983"/>
  <c r="D22984"/>
  <c r="D22985"/>
  <c r="D22986"/>
  <c r="D22987"/>
  <c r="D22988"/>
  <c r="D22989"/>
  <c r="D22990"/>
  <c r="D22991"/>
  <c r="D22992"/>
  <c r="D22993"/>
  <c r="D22994"/>
  <c r="D22995"/>
  <c r="D22996"/>
  <c r="D22997"/>
  <c r="D22998"/>
  <c r="D22999"/>
  <c r="D23000"/>
  <c r="D23001"/>
  <c r="D23002"/>
  <c r="D23003"/>
  <c r="D23004"/>
  <c r="D23005"/>
  <c r="D23006"/>
  <c r="D23007"/>
  <c r="D23008"/>
  <c r="D23009"/>
  <c r="D23010"/>
  <c r="D23011"/>
  <c r="D23012"/>
  <c r="D23013"/>
  <c r="D23014"/>
  <c r="D23015"/>
  <c r="D23016"/>
  <c r="D23017"/>
  <c r="D23018"/>
  <c r="D23019"/>
  <c r="D23020"/>
  <c r="C12" i="17"/>
  <c r="F12"/>
  <c r="C13"/>
  <c r="F13"/>
  <c r="C14"/>
  <c r="F14"/>
  <c r="C15"/>
  <c r="F15"/>
  <c r="C16"/>
  <c r="F16"/>
  <c r="C17"/>
  <c r="F17"/>
  <c r="C18"/>
  <c r="F18"/>
  <c r="C19"/>
  <c r="F19"/>
  <c r="B3" i="21"/>
  <c r="K3"/>
  <c r="K5"/>
  <c r="C9"/>
  <c r="N9"/>
  <c r="G12"/>
  <c r="C14"/>
  <c r="K14"/>
  <c r="N14"/>
  <c r="J16"/>
  <c r="J17"/>
  <c r="J18"/>
  <c r="J19"/>
  <c r="J20"/>
  <c r="J21"/>
  <c r="J22"/>
  <c r="C24"/>
  <c r="K24"/>
  <c r="N24"/>
  <c r="J27"/>
  <c r="J28"/>
  <c r="L24"/>
  <c r="O24"/>
  <c r="C30"/>
  <c r="K30"/>
  <c r="N30"/>
  <c r="J33"/>
  <c r="J34"/>
  <c r="L30"/>
  <c r="O30"/>
  <c r="K36"/>
  <c r="N36"/>
  <c r="C41"/>
  <c r="K41"/>
  <c r="N41"/>
  <c r="J44"/>
  <c r="J45"/>
  <c r="L41"/>
  <c r="O41"/>
  <c r="C47"/>
  <c r="K47"/>
  <c r="N47"/>
  <c r="H50"/>
  <c r="J50"/>
  <c r="L47"/>
  <c r="C52"/>
  <c r="N52"/>
  <c r="L56"/>
  <c r="L52"/>
  <c r="C58"/>
  <c r="N58"/>
  <c r="G61"/>
  <c r="L58"/>
  <c r="O58"/>
  <c r="C63"/>
  <c r="N63"/>
  <c r="H66"/>
  <c r="L63"/>
  <c r="C68"/>
  <c r="K68"/>
  <c r="N68"/>
  <c r="L71"/>
  <c r="L78"/>
  <c r="L68"/>
  <c r="O68"/>
  <c r="L72"/>
  <c r="L73"/>
  <c r="L74"/>
  <c r="L75"/>
  <c r="L76"/>
  <c r="L77"/>
  <c r="C80"/>
  <c r="L80"/>
  <c r="N80"/>
  <c r="C85"/>
  <c r="L85"/>
  <c r="N85"/>
  <c r="C90"/>
  <c r="L90"/>
  <c r="N90"/>
  <c r="C95"/>
  <c r="L95"/>
  <c r="N95"/>
  <c r="O95"/>
  <c r="C100"/>
  <c r="L100"/>
  <c r="N100"/>
  <c r="O100"/>
  <c r="C105"/>
  <c r="N105"/>
  <c r="L108"/>
  <c r="L105"/>
  <c r="O105"/>
  <c r="C110"/>
  <c r="N110"/>
  <c r="L120"/>
  <c r="L110"/>
  <c r="C122"/>
  <c r="K122"/>
  <c r="K135"/>
  <c r="N122"/>
  <c r="L125"/>
  <c r="L132"/>
  <c r="L122"/>
  <c r="O122"/>
  <c r="L126"/>
  <c r="L127"/>
  <c r="L128"/>
  <c r="L129"/>
  <c r="L130"/>
  <c r="L131"/>
  <c r="C135"/>
  <c r="N135"/>
  <c r="L138"/>
  <c r="L135"/>
  <c r="O135"/>
  <c r="C140"/>
  <c r="N140"/>
  <c r="L143"/>
  <c r="L140"/>
  <c r="O140"/>
  <c r="C145"/>
  <c r="K145"/>
  <c r="N145"/>
  <c r="L148"/>
  <c r="L149"/>
  <c r="C151"/>
  <c r="K151"/>
  <c r="N151"/>
  <c r="L154"/>
  <c r="L151"/>
  <c r="O151"/>
  <c r="C156"/>
  <c r="N156"/>
  <c r="L159"/>
  <c r="L160"/>
  <c r="L161"/>
  <c r="L162"/>
  <c r="L163"/>
  <c r="L164"/>
  <c r="L167"/>
  <c r="L168"/>
  <c r="L169"/>
  <c r="L170"/>
  <c r="L171"/>
  <c r="L172"/>
  <c r="L173"/>
  <c r="L176"/>
  <c r="L177"/>
  <c r="L178"/>
  <c r="L179"/>
  <c r="L180"/>
  <c r="E185"/>
  <c r="L185"/>
  <c r="E186"/>
  <c r="L186"/>
  <c r="C189"/>
  <c r="N189"/>
  <c r="L202"/>
  <c r="L203"/>
  <c r="L204"/>
  <c r="L205"/>
  <c r="C208"/>
  <c r="N208"/>
  <c r="L220"/>
  <c r="L208"/>
  <c r="O208"/>
  <c r="C222"/>
  <c r="N222"/>
  <c r="L225"/>
  <c r="L226"/>
  <c r="C229"/>
  <c r="N229"/>
  <c r="L232"/>
  <c r="L233"/>
  <c r="L234"/>
  <c r="L229"/>
  <c r="O229"/>
  <c r="C236"/>
  <c r="N236"/>
  <c r="L239"/>
  <c r="L240"/>
  <c r="E241"/>
  <c r="L241"/>
  <c r="C244"/>
  <c r="N244"/>
  <c r="L247"/>
  <c r="L248"/>
  <c r="L244"/>
  <c r="O244"/>
  <c r="C250"/>
  <c r="N250"/>
  <c r="L253"/>
  <c r="L254"/>
  <c r="L250"/>
  <c r="O250"/>
  <c r="C256"/>
  <c r="N256"/>
  <c r="L259"/>
  <c r="L260"/>
  <c r="L256"/>
  <c r="C262"/>
  <c r="K262"/>
  <c r="N262"/>
  <c r="L280"/>
  <c r="L262"/>
  <c r="O262"/>
  <c r="C282"/>
  <c r="N282"/>
  <c r="L289"/>
  <c r="L282"/>
  <c r="C291"/>
  <c r="N291"/>
  <c r="L298"/>
  <c r="L291"/>
  <c r="C300"/>
  <c r="L306"/>
  <c r="L300"/>
  <c r="N300"/>
  <c r="O300"/>
  <c r="C308"/>
  <c r="N308"/>
  <c r="L313"/>
  <c r="L308"/>
  <c r="O308"/>
  <c r="C315"/>
  <c r="N315"/>
  <c r="L318"/>
  <c r="L319"/>
  <c r="L320"/>
  <c r="L321"/>
  <c r="L315"/>
  <c r="O315"/>
  <c r="C323"/>
  <c r="N323"/>
  <c r="L326"/>
  <c r="L327"/>
  <c r="L328"/>
  <c r="L329"/>
  <c r="L323"/>
  <c r="O323"/>
  <c r="C331"/>
  <c r="N331"/>
  <c r="L339"/>
  <c r="L331"/>
  <c r="O331"/>
  <c r="C341"/>
  <c r="N341"/>
  <c r="L347"/>
  <c r="L341"/>
  <c r="O341"/>
  <c r="C349"/>
  <c r="L355"/>
  <c r="L349"/>
  <c r="N349"/>
  <c r="O349"/>
  <c r="C357"/>
  <c r="L360"/>
  <c r="L357"/>
  <c r="N357"/>
  <c r="O357"/>
  <c r="C362"/>
  <c r="N362"/>
  <c r="L365"/>
  <c r="L362"/>
  <c r="O362"/>
  <c r="C367"/>
  <c r="N367"/>
  <c r="L370"/>
  <c r="L367"/>
  <c r="O367"/>
  <c r="C372"/>
  <c r="N372"/>
  <c r="L376"/>
  <c r="L372"/>
  <c r="C378"/>
  <c r="N378"/>
  <c r="L381"/>
  <c r="L382"/>
  <c r="L388"/>
  <c r="L378"/>
  <c r="O378"/>
  <c r="L383"/>
  <c r="L384"/>
  <c r="L385"/>
  <c r="L386"/>
  <c r="L387"/>
  <c r="C390"/>
  <c r="K390"/>
  <c r="N390"/>
  <c r="L393"/>
  <c r="L394"/>
  <c r="L395"/>
  <c r="C398"/>
  <c r="K398"/>
  <c r="N398"/>
  <c r="L401"/>
  <c r="L402"/>
  <c r="L398"/>
  <c r="O398"/>
  <c r="C405"/>
  <c r="N405"/>
  <c r="L408"/>
  <c r="L409"/>
  <c r="L410"/>
  <c r="L411"/>
  <c r="L412"/>
  <c r="L413"/>
  <c r="L414"/>
  <c r="L415"/>
  <c r="L416"/>
  <c r="L417"/>
  <c r="L418"/>
  <c r="L419"/>
  <c r="L420"/>
  <c r="L421"/>
  <c r="L422"/>
  <c r="L423"/>
  <c r="L424"/>
  <c r="L405"/>
  <c r="O405"/>
  <c r="C426"/>
  <c r="N426"/>
  <c r="L429"/>
  <c r="L430"/>
  <c r="C433"/>
  <c r="N433"/>
  <c r="L436"/>
  <c r="L437"/>
  <c r="L438"/>
  <c r="L433"/>
  <c r="O433"/>
  <c r="C440"/>
  <c r="N440"/>
  <c r="L443"/>
  <c r="L444"/>
  <c r="L459"/>
  <c r="L440"/>
  <c r="L445"/>
  <c r="L446"/>
  <c r="L447"/>
  <c r="L448"/>
  <c r="L449"/>
  <c r="L450"/>
  <c r="L451"/>
  <c r="L452"/>
  <c r="L453"/>
  <c r="L454"/>
  <c r="L455"/>
  <c r="L456"/>
  <c r="L457"/>
  <c r="L458"/>
  <c r="C461"/>
  <c r="N461"/>
  <c r="L464"/>
  <c r="L465"/>
  <c r="L471"/>
  <c r="L461"/>
  <c r="O461"/>
  <c r="L466"/>
  <c r="L467"/>
  <c r="L468"/>
  <c r="L469"/>
  <c r="L470"/>
  <c r="C473"/>
  <c r="N473"/>
  <c r="L476"/>
  <c r="L477"/>
  <c r="L478"/>
  <c r="L473"/>
  <c r="O473"/>
  <c r="C484"/>
  <c r="N484"/>
  <c r="L487"/>
  <c r="L488"/>
  <c r="L489"/>
  <c r="L484"/>
  <c r="O484"/>
  <c r="C491"/>
  <c r="N491"/>
  <c r="L495"/>
  <c r="L491"/>
  <c r="O491"/>
  <c r="C497"/>
  <c r="N497"/>
  <c r="L500"/>
  <c r="L501"/>
  <c r="L502"/>
  <c r="C504"/>
  <c r="N504"/>
  <c r="L507"/>
  <c r="L508"/>
  <c r="L509"/>
  <c r="L510"/>
  <c r="L504"/>
  <c r="O504"/>
  <c r="C512"/>
  <c r="N512"/>
  <c r="L515"/>
  <c r="L516"/>
  <c r="L517"/>
  <c r="L518"/>
  <c r="L519"/>
  <c r="L520"/>
  <c r="L521"/>
  <c r="L522"/>
  <c r="C525"/>
  <c r="N525"/>
  <c r="L528"/>
  <c r="L529"/>
  <c r="L536"/>
  <c r="L525"/>
  <c r="O525"/>
  <c r="L530"/>
  <c r="L531"/>
  <c r="L532"/>
  <c r="L533"/>
  <c r="L534"/>
  <c r="L535"/>
  <c r="C538"/>
  <c r="N538"/>
  <c r="L541"/>
  <c r="L542"/>
  <c r="L543"/>
  <c r="L544"/>
  <c r="L545"/>
  <c r="L546"/>
  <c r="L547"/>
  <c r="L548"/>
  <c r="C551"/>
  <c r="N551"/>
  <c r="L554"/>
  <c r="L555"/>
  <c r="L556"/>
  <c r="L551"/>
  <c r="O551"/>
  <c r="C558"/>
  <c r="N558"/>
  <c r="L561"/>
  <c r="L562"/>
  <c r="L563"/>
  <c r="L564"/>
  <c r="L565"/>
  <c r="L566"/>
  <c r="L567"/>
  <c r="C571"/>
  <c r="N571"/>
  <c r="L574"/>
  <c r="L575"/>
  <c r="L576"/>
  <c r="C12" i="11"/>
  <c r="B15"/>
  <c r="C17"/>
  <c r="B20"/>
  <c r="B21"/>
  <c r="B22"/>
  <c r="B23"/>
  <c r="B24"/>
  <c r="B25"/>
  <c r="B26"/>
  <c r="B27"/>
  <c r="B28"/>
  <c r="B30"/>
  <c r="C58"/>
  <c r="B61"/>
  <c r="B62"/>
  <c r="C64"/>
  <c r="B66"/>
  <c r="B67" s="1"/>
  <c r="C69"/>
  <c r="I73"/>
  <c r="K73" s="1"/>
  <c r="B73" s="1"/>
  <c r="I74"/>
  <c r="K74" s="1"/>
  <c r="B74" s="1"/>
  <c r="I75"/>
  <c r="K75"/>
  <c r="B75" s="1"/>
  <c r="I76"/>
  <c r="K76" s="1"/>
  <c r="B76" s="1"/>
  <c r="I77"/>
  <c r="K77" s="1"/>
  <c r="B77" s="1"/>
  <c r="I78"/>
  <c r="K78" s="1"/>
  <c r="B78" s="1"/>
  <c r="I79"/>
  <c r="K79"/>
  <c r="B79" s="1"/>
  <c r="I80"/>
  <c r="K80" s="1"/>
  <c r="B80" s="1"/>
  <c r="I81"/>
  <c r="K81" s="1"/>
  <c r="B81" s="1"/>
  <c r="I82"/>
  <c r="K82" s="1"/>
  <c r="B82" s="1"/>
  <c r="C110"/>
  <c r="C115"/>
  <c r="I118"/>
  <c r="B118" s="1"/>
  <c r="B119" s="1"/>
  <c r="C121"/>
  <c r="C133"/>
  <c r="C139"/>
  <c r="C180"/>
  <c r="C185"/>
  <c r="C190"/>
  <c r="B192"/>
  <c r="B193"/>
  <c r="C195"/>
  <c r="B197"/>
  <c r="B198" s="1"/>
  <c r="C200"/>
  <c r="C207"/>
  <c r="C214"/>
  <c r="C255"/>
  <c r="C343"/>
  <c r="C348"/>
  <c r="C353"/>
  <c r="C359"/>
  <c r="C369"/>
  <c r="C435"/>
  <c r="C374"/>
  <c r="C390"/>
  <c r="C455"/>
  <c r="C462"/>
  <c r="C472"/>
  <c r="C477"/>
  <c r="C481"/>
  <c r="C485"/>
  <c r="C489"/>
  <c r="C493"/>
  <c r="C497"/>
  <c r="C523"/>
  <c r="C530"/>
  <c r="C537"/>
  <c r="C541"/>
  <c r="C545"/>
  <c r="C549"/>
  <c r="C553"/>
  <c r="C584"/>
  <c r="C589"/>
  <c r="C568"/>
  <c r="C575"/>
  <c r="C580"/>
  <c r="C596"/>
  <c r="C636"/>
  <c r="C641"/>
  <c r="C647"/>
  <c r="C653"/>
  <c r="C660"/>
  <c r="C701"/>
  <c r="C748"/>
  <c r="C741"/>
  <c r="C768"/>
  <c r="C772"/>
  <c r="C798"/>
  <c r="C893"/>
  <c r="C934"/>
  <c r="C974"/>
  <c r="C1022"/>
  <c r="C1069"/>
  <c r="C1125"/>
  <c r="C1149"/>
  <c r="B1151"/>
  <c r="B1152"/>
  <c r="B1153"/>
  <c r="C1156"/>
  <c r="C1165"/>
  <c r="B1169"/>
  <c r="B1173" s="1"/>
  <c r="E120" i="12" s="1"/>
  <c r="G120" s="1"/>
  <c r="C1175" i="11"/>
  <c r="B1177"/>
  <c r="D835"/>
  <c r="B706"/>
  <c r="B715"/>
  <c r="B723"/>
  <c r="B727"/>
  <c r="B735"/>
  <c r="B711"/>
  <c r="B703"/>
  <c r="B1029"/>
  <c r="L187" i="21"/>
  <c r="O63"/>
  <c r="O47"/>
  <c r="D846" i="11"/>
  <c r="D957"/>
  <c r="D969"/>
  <c r="D795"/>
  <c r="D1120"/>
  <c r="B633"/>
  <c r="B737"/>
  <c r="B709"/>
  <c r="B704"/>
  <c r="B708"/>
  <c r="B716"/>
  <c r="B1054"/>
  <c r="B712"/>
  <c r="B720"/>
  <c r="L431" i="21"/>
  <c r="L426"/>
  <c r="O426"/>
  <c r="O282"/>
  <c r="O256"/>
  <c r="L242"/>
  <c r="L236"/>
  <c r="O236"/>
  <c r="L227"/>
  <c r="L222"/>
  <c r="O222"/>
  <c r="L549"/>
  <c r="L538"/>
  <c r="O538"/>
  <c r="L503"/>
  <c r="L497"/>
  <c r="O497"/>
  <c r="L150"/>
  <c r="L145"/>
  <c r="O145"/>
  <c r="L577"/>
  <c r="L571"/>
  <c r="O571"/>
  <c r="L568"/>
  <c r="L558"/>
  <c r="O558"/>
  <c r="L206"/>
  <c r="L189"/>
  <c r="O189"/>
  <c r="J23"/>
  <c r="L14"/>
  <c r="O14"/>
  <c r="O372"/>
  <c r="O291"/>
  <c r="O90"/>
  <c r="O52"/>
  <c r="L523"/>
  <c r="L512"/>
  <c r="O512"/>
  <c r="B717" i="11"/>
  <c r="D947"/>
  <c r="B729"/>
  <c r="D1110"/>
  <c r="B705"/>
  <c r="D780"/>
  <c r="B721"/>
  <c r="F1122"/>
  <c r="B1122" s="1"/>
  <c r="D1122"/>
  <c r="D959"/>
  <c r="D1098"/>
  <c r="D824"/>
  <c r="B710"/>
  <c r="H858"/>
  <c r="H784"/>
  <c r="B784" s="1"/>
  <c r="H844"/>
  <c r="F777"/>
  <c r="H791"/>
  <c r="F858"/>
  <c r="H795"/>
  <c r="F774"/>
  <c r="H860"/>
  <c r="H840"/>
  <c r="B840" s="1"/>
  <c r="F848"/>
  <c r="F956"/>
  <c r="F846"/>
  <c r="H842"/>
  <c r="B842" s="1"/>
  <c r="B912"/>
  <c r="H857"/>
  <c r="H780"/>
  <c r="H781"/>
  <c r="H968"/>
  <c r="F856"/>
  <c r="B856" s="1"/>
  <c r="B924"/>
  <c r="H956"/>
  <c r="H936"/>
  <c r="H990"/>
  <c r="H777"/>
  <c r="B777" s="1"/>
  <c r="F960"/>
  <c r="F936"/>
  <c r="F968"/>
  <c r="H964"/>
  <c r="H785"/>
  <c r="H841"/>
  <c r="H960"/>
  <c r="H1011"/>
  <c r="B1011"/>
  <c r="F961"/>
  <c r="F787"/>
  <c r="B728"/>
  <c r="H957"/>
  <c r="B957" s="1"/>
  <c r="H846"/>
  <c r="B724"/>
  <c r="O85" i="21"/>
  <c r="F937" i="11"/>
  <c r="H965"/>
  <c r="B732"/>
  <c r="F949"/>
  <c r="F782"/>
  <c r="B782" s="1"/>
  <c r="H945"/>
  <c r="H778"/>
  <c r="H953"/>
  <c r="H783"/>
  <c r="L396" i="21"/>
  <c r="L390"/>
  <c r="O390"/>
  <c r="F945" i="11"/>
  <c r="H941"/>
  <c r="H847"/>
  <c r="O80" i="21"/>
  <c r="H961" i="11"/>
  <c r="H787"/>
  <c r="F953"/>
  <c r="F783"/>
  <c r="H949"/>
  <c r="B949" s="1"/>
  <c r="H782"/>
  <c r="O110" i="21"/>
  <c r="F941" i="11"/>
  <c r="B941" s="1"/>
  <c r="F847"/>
  <c r="H937"/>
  <c r="H775"/>
  <c r="H969"/>
  <c r="H793"/>
  <c r="B793" s="1"/>
  <c r="F841"/>
  <c r="H859"/>
  <c r="H843"/>
  <c r="B843" s="1"/>
  <c r="H790"/>
  <c r="F938"/>
  <c r="F954"/>
  <c r="B954"/>
  <c r="F962"/>
  <c r="H938"/>
  <c r="H942"/>
  <c r="H946"/>
  <c r="B946" s="1"/>
  <c r="H962"/>
  <c r="H970"/>
  <c r="F1019"/>
  <c r="H989"/>
  <c r="H993"/>
  <c r="H997"/>
  <c r="H1001"/>
  <c r="AR180" i="23"/>
  <c r="I325" i="11"/>
  <c r="J314"/>
  <c r="G314"/>
  <c r="G325"/>
  <c r="J325"/>
  <c r="H325"/>
  <c r="E325"/>
  <c r="I314"/>
  <c r="F325"/>
  <c r="H314"/>
  <c r="F314"/>
  <c r="AZ180" i="23"/>
  <c r="AB180"/>
  <c r="E98" i="12"/>
  <c r="D968" i="11"/>
  <c r="F966"/>
  <c r="B966" s="1"/>
  <c r="D856"/>
  <c r="D833"/>
  <c r="D966"/>
  <c r="D967"/>
  <c r="F830"/>
  <c r="B830"/>
  <c r="D793"/>
  <c r="B631"/>
  <c r="B930"/>
  <c r="B918"/>
  <c r="B906"/>
  <c r="B615"/>
  <c r="D778"/>
  <c r="E27" i="12"/>
  <c r="L9" i="21"/>
  <c r="O9" s="1"/>
  <c r="E111" i="12"/>
  <c r="E21"/>
  <c r="E30"/>
  <c r="E438" i="11"/>
  <c r="B438"/>
  <c r="E17" i="12"/>
  <c r="E78"/>
  <c r="E35"/>
  <c r="E22"/>
  <c r="E28"/>
  <c r="E20"/>
  <c r="E16"/>
  <c r="E19"/>
  <c r="G19" s="1"/>
  <c r="E23"/>
  <c r="E59"/>
  <c r="D1109" i="11"/>
  <c r="D823"/>
  <c r="F833"/>
  <c r="B833" s="1"/>
  <c r="F793"/>
  <c r="F813"/>
  <c r="B813" s="1"/>
  <c r="F781"/>
  <c r="B781" s="1"/>
  <c r="F809"/>
  <c r="B809" s="1"/>
  <c r="F842"/>
  <c r="F834"/>
  <c r="F794"/>
  <c r="B794"/>
  <c r="F832"/>
  <c r="B832" s="1"/>
  <c r="F792"/>
  <c r="B792"/>
  <c r="F802"/>
  <c r="B802" s="1"/>
  <c r="F775"/>
  <c r="B775"/>
  <c r="B943"/>
  <c r="B916"/>
  <c r="D830"/>
  <c r="D941"/>
  <c r="D1091"/>
  <c r="F946"/>
  <c r="F860"/>
  <c r="B860"/>
  <c r="D953"/>
  <c r="F1115"/>
  <c r="B1115"/>
  <c r="D783"/>
  <c r="D940"/>
  <c r="F840"/>
  <c r="D1104"/>
  <c r="B928"/>
  <c r="D965"/>
  <c r="B731"/>
  <c r="D1119"/>
  <c r="F843"/>
  <c r="B707"/>
  <c r="B606"/>
  <c r="B713"/>
  <c r="B719"/>
  <c r="F789"/>
  <c r="B789" s="1"/>
  <c r="F964"/>
  <c r="B964" s="1"/>
  <c r="B725"/>
  <c r="F952"/>
  <c r="F940"/>
  <c r="B940" s="1"/>
  <c r="F779"/>
  <c r="B779" s="1"/>
  <c r="F958"/>
  <c r="B958"/>
  <c r="B944"/>
  <c r="D1105"/>
  <c r="B902"/>
  <c r="F668"/>
  <c r="B668" s="1"/>
  <c r="D819"/>
  <c r="F692"/>
  <c r="B692" s="1"/>
  <c r="D954"/>
  <c r="B629"/>
  <c r="F1117"/>
  <c r="B1117" s="1"/>
  <c r="B913"/>
  <c r="D1093"/>
  <c r="B901"/>
  <c r="D848"/>
  <c r="D1117"/>
  <c r="D807"/>
  <c r="D943"/>
  <c r="D790"/>
  <c r="F1093"/>
  <c r="B1093"/>
  <c r="F1105"/>
  <c r="B1105" s="1"/>
  <c r="B925"/>
  <c r="F680"/>
  <c r="B680"/>
  <c r="B617"/>
  <c r="D791"/>
  <c r="F1106"/>
  <c r="B1106"/>
  <c r="D785"/>
  <c r="B778"/>
  <c r="D1118"/>
  <c r="D1094"/>
  <c r="D1106"/>
  <c r="B1170"/>
  <c r="B776"/>
  <c r="B914"/>
  <c r="D820"/>
  <c r="B605"/>
  <c r="D831"/>
  <c r="F669"/>
  <c r="B669"/>
  <c r="D808"/>
  <c r="B1163"/>
  <c r="E119" i="12" s="1"/>
  <c r="G119" s="1"/>
  <c r="F693" i="11"/>
  <c r="B693"/>
  <c r="F662"/>
  <c r="B662" s="1"/>
  <c r="D1087"/>
  <c r="D826"/>
  <c r="D787"/>
  <c r="B948"/>
  <c r="E441"/>
  <c r="B441" s="1"/>
  <c r="B920"/>
  <c r="D802"/>
  <c r="D949"/>
  <c r="F790"/>
  <c r="B896"/>
  <c r="F672"/>
  <c r="B672" s="1"/>
  <c r="D1097"/>
  <c r="F684"/>
  <c r="B684"/>
  <c r="D779"/>
  <c r="D946"/>
  <c r="F1121"/>
  <c r="B1121"/>
  <c r="B929"/>
  <c r="D794"/>
  <c r="D843"/>
  <c r="F1109"/>
  <c r="B1109"/>
  <c r="F1097"/>
  <c r="B1097"/>
  <c r="D970"/>
  <c r="D1121"/>
  <c r="D1101"/>
  <c r="F696"/>
  <c r="B696" s="1"/>
  <c r="E14" i="12"/>
  <c r="G14" s="1"/>
  <c r="D1089" i="11"/>
  <c r="F1089"/>
  <c r="B1089" s="1"/>
  <c r="B909"/>
  <c r="F1113"/>
  <c r="B1113"/>
  <c r="B962"/>
  <c r="D858"/>
  <c r="F1101"/>
  <c r="B1101"/>
  <c r="D776"/>
  <c r="D962"/>
  <c r="B600"/>
  <c r="D1113"/>
  <c r="D827"/>
  <c r="B921"/>
  <c r="F688"/>
  <c r="B688"/>
  <c r="F676"/>
  <c r="B676" s="1"/>
  <c r="D815"/>
  <c r="D803"/>
  <c r="AO14" i="23"/>
  <c r="BB91"/>
  <c r="AO36"/>
  <c r="AN36"/>
  <c r="AN37"/>
  <c r="AO37"/>
  <c r="AN95"/>
  <c r="AO95"/>
  <c r="AO30"/>
  <c r="AN30"/>
  <c r="AO18"/>
  <c r="AN18"/>
  <c r="W74"/>
  <c r="X74"/>
  <c r="AZ98"/>
  <c r="AO13"/>
  <c r="AN13"/>
  <c r="BB13"/>
  <c r="X13"/>
  <c r="W13"/>
  <c r="W101"/>
  <c r="X101"/>
  <c r="W70"/>
  <c r="BB70"/>
  <c r="X70"/>
  <c r="AO85"/>
  <c r="AN85"/>
  <c r="BB96"/>
  <c r="BE122"/>
  <c r="AO93"/>
  <c r="AN93"/>
  <c r="O440" i="21"/>
  <c r="AO46" i="23"/>
  <c r="AN46"/>
  <c r="D1090" i="11"/>
  <c r="L174" i="21"/>
  <c r="L156"/>
  <c r="O156"/>
  <c r="D677" i="11"/>
  <c r="D1102"/>
  <c r="D689"/>
  <c r="D1114"/>
  <c r="B601"/>
  <c r="F665"/>
  <c r="B665"/>
  <c r="F1090"/>
  <c r="B1090"/>
  <c r="F1102"/>
  <c r="B1102"/>
  <c r="B613"/>
  <c r="D939"/>
  <c r="D777"/>
  <c r="D804"/>
  <c r="D951"/>
  <c r="D859"/>
  <c r="D857"/>
  <c r="D828"/>
  <c r="D963"/>
  <c r="F980"/>
  <c r="B980" s="1"/>
  <c r="B898"/>
  <c r="F992"/>
  <c r="B992" s="1"/>
  <c r="B910"/>
  <c r="F1004"/>
  <c r="B1004" s="1"/>
  <c r="B922"/>
  <c r="BB63" i="23"/>
  <c r="BB28"/>
  <c r="AO74"/>
  <c r="AO96"/>
  <c r="W88"/>
  <c r="X88"/>
  <c r="W17"/>
  <c r="W20"/>
  <c r="X20"/>
  <c r="B845" i="11"/>
  <c r="W23" i="23"/>
  <c r="AO89"/>
  <c r="AN89"/>
  <c r="X108"/>
  <c r="W108"/>
  <c r="X112"/>
  <c r="W112"/>
  <c r="AZ62"/>
  <c r="BB191"/>
  <c r="AN71"/>
  <c r="X87"/>
  <c r="W87"/>
  <c r="AN90"/>
  <c r="B788" i="11"/>
  <c r="AN55" i="23"/>
  <c r="AO88"/>
  <c r="W116"/>
  <c r="X125"/>
  <c r="W125"/>
  <c r="W29"/>
  <c r="AO77"/>
  <c r="W95"/>
  <c r="BB121"/>
  <c r="BB46"/>
  <c r="X46"/>
  <c r="W46"/>
  <c r="B1188" i="11"/>
  <c r="AO90" i="23"/>
  <c r="AO101"/>
  <c r="AN87"/>
  <c r="AN91"/>
  <c r="X28"/>
  <c r="W67"/>
  <c r="X67"/>
  <c r="BB55"/>
  <c r="X58"/>
  <c r="W58"/>
  <c r="W35"/>
  <c r="BB364"/>
  <c r="X240"/>
  <c r="W240"/>
  <c r="X41"/>
  <c r="BB81"/>
  <c r="X79"/>
  <c r="X121"/>
  <c r="AN203"/>
  <c r="AO203"/>
  <c r="W79"/>
  <c r="X85"/>
  <c r="X122"/>
  <c r="BB169"/>
  <c r="W53"/>
  <c r="W89"/>
  <c r="AN276"/>
  <c r="BB358"/>
  <c r="BB185"/>
  <c r="AN188"/>
  <c r="AN286"/>
  <c r="BB172"/>
  <c r="AO152"/>
  <c r="AO144"/>
  <c r="AN190"/>
  <c r="AN206"/>
  <c r="AO198"/>
  <c r="AO150"/>
  <c r="AN228"/>
  <c r="AO228"/>
  <c r="BB128"/>
  <c r="AN318"/>
  <c r="AO318"/>
  <c r="AO255"/>
  <c r="AN255"/>
  <c r="AN155"/>
  <c r="AO358"/>
  <c r="AN358"/>
  <c r="AO136"/>
  <c r="W160"/>
  <c r="X172"/>
  <c r="AN287"/>
  <c r="X277"/>
  <c r="W277"/>
  <c r="W334"/>
  <c r="X334"/>
  <c r="AO312"/>
  <c r="AO354"/>
  <c r="AN175"/>
  <c r="AZ303"/>
  <c r="AZ312"/>
  <c r="BB184"/>
  <c r="AO363"/>
  <c r="AN363"/>
  <c r="AN379"/>
  <c r="AZ273"/>
  <c r="AO300"/>
  <c r="AO364"/>
  <c r="AN328"/>
  <c r="AO385"/>
  <c r="AO278"/>
  <c r="AO379"/>
  <c r="AO172"/>
  <c r="AO326"/>
  <c r="AO361"/>
  <c r="X278"/>
  <c r="W278"/>
  <c r="X281"/>
  <c r="F307" i="11"/>
  <c r="I318"/>
  <c r="H329"/>
  <c r="G329"/>
  <c r="AR382" i="23"/>
  <c r="G307" i="11"/>
  <c r="F329"/>
  <c r="I329"/>
  <c r="G318"/>
  <c r="E318"/>
  <c r="J329"/>
  <c r="H318"/>
  <c r="J318"/>
  <c r="E329"/>
  <c r="F318"/>
  <c r="AZ382" i="23"/>
  <c r="AZ321"/>
  <c r="AR321"/>
  <c r="AZ307"/>
  <c r="AR307"/>
  <c r="H316" i="11"/>
  <c r="H319" s="1"/>
  <c r="E327"/>
  <c r="H327"/>
  <c r="H330" s="1"/>
  <c r="I316"/>
  <c r="J327"/>
  <c r="F327"/>
  <c r="J316"/>
  <c r="G327"/>
  <c r="G330"/>
  <c r="B513" s="1"/>
  <c r="E68" i="12" s="1"/>
  <c r="G68" s="1"/>
  <c r="AR292" i="23"/>
  <c r="AZ292"/>
  <c r="E316" i="11"/>
  <c r="F316"/>
  <c r="I327"/>
  <c r="J155" i="23"/>
  <c r="G313" i="11"/>
  <c r="AO130" i="23"/>
  <c r="X356"/>
  <c r="W356"/>
  <c r="W332"/>
  <c r="W306"/>
  <c r="X213"/>
  <c r="W213"/>
  <c r="AZ208"/>
  <c r="W184"/>
  <c r="G316" i="11"/>
  <c r="AZ305" i="23"/>
  <c r="W375"/>
  <c r="W371"/>
  <c r="X371"/>
  <c r="X164"/>
  <c r="W368"/>
  <c r="X368"/>
  <c r="W329"/>
  <c r="X329"/>
  <c r="I326" i="11"/>
  <c r="G304"/>
  <c r="I315"/>
  <c r="F326"/>
  <c r="H326"/>
  <c r="AZ237" i="23"/>
  <c r="J326" i="11"/>
  <c r="H315"/>
  <c r="J315"/>
  <c r="E326"/>
  <c r="E315"/>
  <c r="E319" s="1"/>
  <c r="BB369" i="23"/>
  <c r="W215"/>
  <c r="BH375"/>
  <c r="W373"/>
  <c r="X373"/>
  <c r="W339"/>
  <c r="X214"/>
  <c r="BH366"/>
  <c r="BH367"/>
  <c r="BE369"/>
  <c r="W338"/>
  <c r="W336"/>
  <c r="X215"/>
  <c r="F306" i="11"/>
  <c r="I317"/>
  <c r="G306"/>
  <c r="E328"/>
  <c r="F317"/>
  <c r="F304"/>
  <c r="G403" i="23"/>
  <c r="G402"/>
  <c r="G401"/>
  <c r="G400"/>
  <c r="G301" i="11"/>
  <c r="G399" i="23"/>
  <c r="G396"/>
  <c r="AC395"/>
  <c r="G395"/>
  <c r="G394"/>
  <c r="G305" i="11"/>
  <c r="G302"/>
  <c r="H324"/>
  <c r="J166" i="23"/>
  <c r="E305" i="11"/>
  <c r="E308" s="1"/>
  <c r="F525"/>
  <c r="F302"/>
  <c r="J180" i="23"/>
  <c r="G398"/>
  <c r="G303" i="11"/>
  <c r="F301"/>
  <c r="F305"/>
  <c r="D842"/>
  <c r="F21" i="17"/>
  <c r="C24"/>
  <c r="G24"/>
  <c r="F124" i="12"/>
  <c r="G124"/>
  <c r="B952" i="11"/>
  <c r="B907"/>
  <c r="D801"/>
  <c r="B598"/>
  <c r="F666"/>
  <c r="B666" s="1"/>
  <c r="F682"/>
  <c r="B682" s="1"/>
  <c r="D1111"/>
  <c r="F1095"/>
  <c r="B1095"/>
  <c r="D829"/>
  <c r="D774"/>
  <c r="B899"/>
  <c r="F1103"/>
  <c r="B1103" s="1"/>
  <c r="D1099"/>
  <c r="D840"/>
  <c r="D792"/>
  <c r="F686"/>
  <c r="B686"/>
  <c r="F690"/>
  <c r="B690"/>
  <c r="D1115"/>
  <c r="F1099"/>
  <c r="B1099" s="1"/>
  <c r="D1019"/>
  <c r="B733"/>
  <c r="D810"/>
  <c r="F678"/>
  <c r="B678"/>
  <c r="B623"/>
  <c r="D956"/>
  <c r="D782"/>
  <c r="B602"/>
  <c r="F1092"/>
  <c r="B1092" s="1"/>
  <c r="D1103"/>
  <c r="F1119"/>
  <c r="B1119"/>
  <c r="F1107"/>
  <c r="B1107" s="1"/>
  <c r="B848"/>
  <c r="D1095"/>
  <c r="B774"/>
  <c r="D860"/>
  <c r="F694"/>
  <c r="B694"/>
  <c r="D1107"/>
  <c r="F1111"/>
  <c r="B1111" s="1"/>
  <c r="F674"/>
  <c r="B674" s="1"/>
  <c r="B372"/>
  <c r="B950"/>
  <c r="B826"/>
  <c r="B939"/>
  <c r="B786"/>
  <c r="B965"/>
  <c r="D809"/>
  <c r="B931"/>
  <c r="D1128"/>
  <c r="B599"/>
  <c r="D845"/>
  <c r="D937"/>
  <c r="D960"/>
  <c r="D847"/>
  <c r="F1120"/>
  <c r="B1120" s="1"/>
  <c r="B603"/>
  <c r="F691"/>
  <c r="B691"/>
  <c r="F1116"/>
  <c r="B1116"/>
  <c r="D1088"/>
  <c r="D1112"/>
  <c r="D832"/>
  <c r="B566"/>
  <c r="B942"/>
  <c r="B990"/>
  <c r="B904"/>
  <c r="F638"/>
  <c r="B638" s="1"/>
  <c r="B639" s="1"/>
  <c r="E88" i="12" s="1"/>
  <c r="G88" s="1"/>
  <c r="F671" i="11"/>
  <c r="B671" s="1"/>
  <c r="B607"/>
  <c r="F663"/>
  <c r="B663"/>
  <c r="D1092"/>
  <c r="D964"/>
  <c r="D948"/>
  <c r="D786"/>
  <c r="D1108"/>
  <c r="F683"/>
  <c r="B683" s="1"/>
  <c r="F1108"/>
  <c r="B1108"/>
  <c r="D1096"/>
  <c r="F1128"/>
  <c r="B1128"/>
  <c r="B1132"/>
  <c r="D813"/>
  <c r="F675"/>
  <c r="B675"/>
  <c r="B970"/>
  <c r="B938"/>
  <c r="F969"/>
  <c r="B969"/>
  <c r="B927"/>
  <c r="B923"/>
  <c r="B908"/>
  <c r="B736"/>
  <c r="D1116"/>
  <c r="F1104"/>
  <c r="B1104"/>
  <c r="F1112"/>
  <c r="B1112"/>
  <c r="D952"/>
  <c r="D1100"/>
  <c r="F1100"/>
  <c r="B1100"/>
  <c r="B900"/>
  <c r="B977"/>
  <c r="A58"/>
  <c r="B787"/>
  <c r="B847"/>
  <c r="B1145"/>
  <c r="E115" i="12" s="1"/>
  <c r="B834" i="11"/>
  <c r="B1005"/>
  <c r="B204"/>
  <c r="B205"/>
  <c r="E29" i="12" s="1"/>
  <c r="G29" s="1"/>
  <c r="B846" i="11"/>
  <c r="B956"/>
  <c r="B56"/>
  <c r="B178"/>
  <c r="D27" i="24"/>
  <c r="D30"/>
  <c r="D32"/>
  <c r="D34"/>
  <c r="F4" i="12"/>
  <c r="D128"/>
  <c r="B937" i="11"/>
  <c r="B960"/>
  <c r="B1052"/>
  <c r="B1060"/>
  <c r="B968"/>
  <c r="B825"/>
  <c r="B818"/>
  <c r="B817"/>
  <c r="B810"/>
  <c r="B808"/>
  <c r="B989"/>
  <c r="B841"/>
  <c r="B995"/>
  <c r="B1027"/>
  <c r="B801"/>
  <c r="B1036"/>
  <c r="B783"/>
  <c r="B953"/>
  <c r="B936"/>
  <c r="B790"/>
  <c r="B961"/>
  <c r="B945"/>
  <c r="B986"/>
  <c r="B994"/>
  <c r="B829"/>
  <c r="B822"/>
  <c r="B821"/>
  <c r="B814"/>
  <c r="B806"/>
  <c r="B805"/>
  <c r="B804"/>
  <c r="B979"/>
  <c r="B983"/>
  <c r="B987"/>
  <c r="B991"/>
  <c r="B998"/>
  <c r="B1002"/>
  <c r="B1008"/>
  <c r="B1031"/>
  <c r="B823"/>
  <c r="B815"/>
  <c r="B807"/>
  <c r="B984"/>
  <c r="B988"/>
  <c r="B999"/>
  <c r="B1003"/>
  <c r="B1006"/>
  <c r="B1009"/>
  <c r="B1044"/>
  <c r="B981"/>
  <c r="B985"/>
  <c r="B1000"/>
  <c r="B1007"/>
  <c r="B1010"/>
  <c r="B827"/>
  <c r="B819"/>
  <c r="B811"/>
  <c r="B803"/>
  <c r="B897"/>
  <c r="B917"/>
  <c r="B903"/>
  <c r="B905"/>
  <c r="H1019"/>
  <c r="B1019"/>
  <c r="B1020" s="1"/>
  <c r="B978"/>
  <c r="D14" i="12"/>
  <c r="F14"/>
  <c r="E39"/>
  <c r="E121"/>
  <c r="E15"/>
  <c r="G15" s="1"/>
  <c r="E107"/>
  <c r="E79"/>
  <c r="E187" i="11"/>
  <c r="B187" s="1"/>
  <c r="B188"/>
  <c r="E26" i="12" s="1"/>
  <c r="G125"/>
  <c r="C24" i="15"/>
  <c r="K24" s="1"/>
  <c r="D15" i="12"/>
  <c r="F15"/>
  <c r="E330" i="11"/>
  <c r="B504" s="1"/>
  <c r="B505"/>
  <c r="E66" i="12" s="1"/>
  <c r="G66" s="1"/>
  <c r="I330" i="11"/>
  <c r="B517" s="1"/>
  <c r="E69" i="12" s="1"/>
  <c r="G69" s="1"/>
  <c r="B495" i="11"/>
  <c r="E64" i="12" s="1"/>
  <c r="G64" s="1"/>
  <c r="G308" i="11"/>
  <c r="F527" s="1"/>
  <c r="B527" s="1"/>
  <c r="AB321" i="23"/>
  <c r="X229"/>
  <c r="W229"/>
  <c r="W351"/>
  <c r="X351"/>
  <c r="BB79"/>
  <c r="AO112"/>
  <c r="AN112"/>
  <c r="AN20"/>
  <c r="AO20"/>
  <c r="BB374"/>
  <c r="BE374"/>
  <c r="W360"/>
  <c r="X360"/>
  <c r="W204"/>
  <c r="X204"/>
  <c r="BB213"/>
  <c r="BE213"/>
  <c r="BB306"/>
  <c r="BB89"/>
  <c r="BB107"/>
  <c r="BB58"/>
  <c r="BB108"/>
  <c r="X233"/>
  <c r="W233"/>
  <c r="BB334"/>
  <c r="BE334"/>
  <c r="AB362"/>
  <c r="AB145"/>
  <c r="X328"/>
  <c r="W328"/>
  <c r="W203"/>
  <c r="X203"/>
  <c r="X274"/>
  <c r="W274"/>
  <c r="X279"/>
  <c r="W279"/>
  <c r="BB57"/>
  <c r="BB94"/>
  <c r="AN73"/>
  <c r="AO73"/>
  <c r="BB116"/>
  <c r="BE116"/>
  <c r="BB37"/>
  <c r="X180"/>
  <c r="W180"/>
  <c r="BB180"/>
  <c r="AO180"/>
  <c r="AN180"/>
  <c r="BB74"/>
  <c r="AB344"/>
  <c r="X313"/>
  <c r="W313"/>
  <c r="AB292"/>
  <c r="BB379"/>
  <c r="W192"/>
  <c r="X192"/>
  <c r="BB368"/>
  <c r="BE368"/>
  <c r="BB164"/>
  <c r="X45"/>
  <c r="W45"/>
  <c r="BB113"/>
  <c r="BB87"/>
  <c r="W280"/>
  <c r="X280"/>
  <c r="AB157"/>
  <c r="X288"/>
  <c r="W288"/>
  <c r="BB373"/>
  <c r="BE373"/>
  <c r="W314"/>
  <c r="X314"/>
  <c r="W200"/>
  <c r="X200"/>
  <c r="AB237"/>
  <c r="W266"/>
  <c r="X266"/>
  <c r="W152"/>
  <c r="X152"/>
  <c r="X198"/>
  <c r="W198"/>
  <c r="W92"/>
  <c r="X92"/>
  <c r="AO113"/>
  <c r="AN113"/>
  <c r="BB117"/>
  <c r="BE117"/>
  <c r="X98"/>
  <c r="W98"/>
  <c r="AC393"/>
  <c r="BB375"/>
  <c r="BE375"/>
  <c r="W263"/>
  <c r="X263"/>
  <c r="X300"/>
  <c r="W300"/>
  <c r="AB307"/>
  <c r="BB277"/>
  <c r="X124"/>
  <c r="W124"/>
  <c r="W49"/>
  <c r="X49"/>
  <c r="W39"/>
  <c r="BB39"/>
  <c r="X39"/>
  <c r="BB29"/>
  <c r="AN41"/>
  <c r="AO41"/>
  <c r="BI387"/>
  <c r="X40"/>
  <c r="BB40"/>
  <c r="W40"/>
  <c r="BB61"/>
  <c r="X171"/>
  <c r="W171"/>
  <c r="X176"/>
  <c r="W176"/>
  <c r="AB382"/>
  <c r="X312"/>
  <c r="W312"/>
  <c r="X42"/>
  <c r="BB42"/>
  <c r="W42"/>
  <c r="AN29"/>
  <c r="AO29"/>
  <c r="BB14"/>
  <c r="X14"/>
  <c r="W14"/>
  <c r="AC394"/>
  <c r="AB28"/>
  <c r="H334" i="11"/>
  <c r="B551"/>
  <c r="E76" i="12" s="1"/>
  <c r="G76" s="1"/>
  <c r="I334" i="11"/>
  <c r="B555" s="1"/>
  <c r="G334"/>
  <c r="B547" s="1"/>
  <c r="E75" i="12" s="1"/>
  <c r="W331" i="23"/>
  <c r="X331"/>
  <c r="AC390"/>
  <c r="X355"/>
  <c r="W355"/>
  <c r="X330"/>
  <c r="W330"/>
  <c r="BB166"/>
  <c r="W166"/>
  <c r="X166"/>
  <c r="X305"/>
  <c r="W305"/>
  <c r="AO149"/>
  <c r="AN149"/>
  <c r="X303"/>
  <c r="W303"/>
  <c r="BB160"/>
  <c r="W18"/>
  <c r="X18"/>
  <c r="BB41"/>
  <c r="BB240"/>
  <c r="AO35"/>
  <c r="AN35"/>
  <c r="W333"/>
  <c r="X333"/>
  <c r="W337"/>
  <c r="X337"/>
  <c r="X38"/>
  <c r="W38"/>
  <c r="AC391"/>
  <c r="W271"/>
  <c r="X271"/>
  <c r="X294"/>
  <c r="W294"/>
  <c r="W367"/>
  <c r="X367"/>
  <c r="AB250"/>
  <c r="AN346"/>
  <c r="AO346"/>
  <c r="AO380"/>
  <c r="AN380"/>
  <c r="AO302"/>
  <c r="AN302"/>
  <c r="BB67"/>
  <c r="BB125"/>
  <c r="BE125"/>
  <c r="BB20"/>
  <c r="AB207"/>
  <c r="F334" i="11"/>
  <c r="BB336" i="23"/>
  <c r="BE336"/>
  <c r="AB182"/>
  <c r="AB264"/>
  <c r="E334" i="11"/>
  <c r="AO182" i="23"/>
  <c r="AC392"/>
  <c r="E314" i="11"/>
  <c r="B483"/>
  <c r="E61" i="12" s="1"/>
  <c r="G61" s="1"/>
  <c r="X366" i="23"/>
  <c r="W366"/>
  <c r="AZ264"/>
  <c r="X208"/>
  <c r="W208"/>
  <c r="X273"/>
  <c r="W273"/>
  <c r="W84"/>
  <c r="X84"/>
  <c r="AO81"/>
  <c r="AN81"/>
  <c r="X62"/>
  <c r="W62"/>
  <c r="BB23"/>
  <c r="X144"/>
  <c r="W144"/>
  <c r="BB356"/>
  <c r="W251"/>
  <c r="X251"/>
  <c r="BB371"/>
  <c r="BE371"/>
  <c r="X143"/>
  <c r="W143"/>
  <c r="AO323"/>
  <c r="AN323"/>
  <c r="W26"/>
  <c r="X26"/>
  <c r="BB101"/>
  <c r="C39" i="21"/>
  <c r="H39"/>
  <c r="L36"/>
  <c r="O36"/>
  <c r="E182" i="11"/>
  <c r="B182"/>
  <c r="B183" s="1"/>
  <c r="E25" i="12" s="1"/>
  <c r="E24"/>
  <c r="I125"/>
  <c r="J125"/>
  <c r="A64" i="11"/>
  <c r="A69" s="1"/>
  <c r="A110" s="1"/>
  <c r="A115" s="1"/>
  <c r="A121" s="1"/>
  <c r="A127" s="1"/>
  <c r="A133" s="1"/>
  <c r="A139" s="1"/>
  <c r="A180" s="1"/>
  <c r="A185" s="1"/>
  <c r="A190" s="1"/>
  <c r="A195" s="1"/>
  <c r="A200" s="1"/>
  <c r="A207" s="1"/>
  <c r="A214" s="1"/>
  <c r="A255" s="1"/>
  <c r="A343" s="1"/>
  <c r="A348" s="1"/>
  <c r="A353" s="1"/>
  <c r="A359" s="1"/>
  <c r="A369" s="1"/>
  <c r="A374" s="1"/>
  <c r="A380" s="1"/>
  <c r="A385" s="1"/>
  <c r="A390" s="1"/>
  <c r="A395" s="1"/>
  <c r="A400" s="1"/>
  <c r="A405" s="1"/>
  <c r="A410" s="1"/>
  <c r="A415" s="1"/>
  <c r="A420" s="1"/>
  <c r="A425" s="1"/>
  <c r="A430" s="1"/>
  <c r="A435" s="1"/>
  <c r="A444" s="1"/>
  <c r="A447" s="1"/>
  <c r="A450" s="1"/>
  <c r="A455" s="1"/>
  <c r="A462" s="1"/>
  <c r="A468" s="1"/>
  <c r="A472" s="1"/>
  <c r="A477" s="1"/>
  <c r="A481" s="1"/>
  <c r="A485" s="1"/>
  <c r="A489" s="1"/>
  <c r="A493" s="1"/>
  <c r="A497" s="1"/>
  <c r="A501" s="1"/>
  <c r="A507" s="1"/>
  <c r="A511" s="1"/>
  <c r="A515" s="1"/>
  <c r="A519" s="1"/>
  <c r="A523" s="1"/>
  <c r="A530" s="1"/>
  <c r="A537" s="1"/>
  <c r="A541" s="1"/>
  <c r="A545" s="1"/>
  <c r="A549" s="1"/>
  <c r="A553" s="1"/>
  <c r="A557" s="1"/>
  <c r="A561" s="1"/>
  <c r="A568" s="1"/>
  <c r="A575" s="1"/>
  <c r="A580" s="1"/>
  <c r="A584" s="1"/>
  <c r="A589" s="1"/>
  <c r="A596" s="1"/>
  <c r="A636" s="1"/>
  <c r="A641" s="1"/>
  <c r="A647" s="1"/>
  <c r="A653" s="1"/>
  <c r="A660" s="1"/>
  <c r="A701" s="1"/>
  <c r="A741" s="1"/>
  <c r="F745"/>
  <c r="E77" i="12"/>
  <c r="G77" s="1"/>
  <c r="M24" i="15"/>
  <c r="L24"/>
  <c r="J24"/>
  <c r="Q24"/>
  <c r="I24"/>
  <c r="D24"/>
  <c r="F24"/>
  <c r="AN307" i="23"/>
  <c r="AO307"/>
  <c r="AO344"/>
  <c r="AN344"/>
  <c r="AO237"/>
  <c r="AN237"/>
  <c r="B539" i="11"/>
  <c r="E73" i="12" s="1"/>
  <c r="AO207" i="23"/>
  <c r="AN207"/>
  <c r="AO382"/>
  <c r="AN382"/>
  <c r="AN321"/>
  <c r="AO321"/>
  <c r="BB45"/>
  <c r="BB337"/>
  <c r="BE337"/>
  <c r="BB360"/>
  <c r="BB144"/>
  <c r="BB366"/>
  <c r="BE366"/>
  <c r="AN28"/>
  <c r="BB176"/>
  <c r="AN351"/>
  <c r="AO351"/>
  <c r="BB198"/>
  <c r="BB279"/>
  <c r="BB351"/>
  <c r="BE351"/>
  <c r="BB229"/>
  <c r="BB208"/>
  <c r="BB266"/>
  <c r="BB200"/>
  <c r="BB274"/>
  <c r="AN182"/>
  <c r="AO157"/>
  <c r="AN362"/>
  <c r="AN176"/>
  <c r="AO176"/>
  <c r="BB192"/>
  <c r="BB251"/>
  <c r="BB62"/>
  <c r="BB303"/>
  <c r="BB292"/>
  <c r="X292"/>
  <c r="W292"/>
  <c r="BB152"/>
  <c r="AO362"/>
  <c r="BB204"/>
  <c r="V387"/>
  <c r="X207"/>
  <c r="X237"/>
  <c r="X264"/>
  <c r="X307"/>
  <c r="X321"/>
  <c r="X344"/>
  <c r="X362"/>
  <c r="X382"/>
  <c r="X387"/>
  <c r="B577" i="11"/>
  <c r="B578"/>
  <c r="E81" i="12" s="1"/>
  <c r="W207" i="23"/>
  <c r="W237"/>
  <c r="W264"/>
  <c r="W307"/>
  <c r="W321"/>
  <c r="W344"/>
  <c r="W362"/>
  <c r="W382"/>
  <c r="W387"/>
  <c r="BB207"/>
  <c r="U387"/>
  <c r="BB271"/>
  <c r="BB273"/>
  <c r="BB330"/>
  <c r="AO250"/>
  <c r="BB38"/>
  <c r="BB18"/>
  <c r="BB355"/>
  <c r="BB331"/>
  <c r="AO28"/>
  <c r="BB300"/>
  <c r="BB362"/>
  <c r="BB26"/>
  <c r="BB84"/>
  <c r="BB333"/>
  <c r="BE333"/>
  <c r="BB263"/>
  <c r="BB92"/>
  <c r="BB313"/>
  <c r="BB143"/>
  <c r="AO251"/>
  <c r="AN251"/>
  <c r="BB171"/>
  <c r="BB237"/>
  <c r="BB344"/>
  <c r="BB305"/>
  <c r="BB314"/>
  <c r="BB280"/>
  <c r="BE280"/>
  <c r="BB328"/>
  <c r="BB233"/>
  <c r="AO333"/>
  <c r="AN333"/>
  <c r="BB312"/>
  <c r="BB288"/>
  <c r="AN157"/>
  <c r="BB321"/>
  <c r="AN250"/>
  <c r="BB367"/>
  <c r="BE367"/>
  <c r="BB294"/>
  <c r="BB264"/>
  <c r="AN330"/>
  <c r="AO330"/>
  <c r="BB49"/>
  <c r="BE124"/>
  <c r="BE387"/>
  <c r="E452" i="11"/>
  <c r="B452" s="1"/>
  <c r="B453"/>
  <c r="E55" i="12" s="1"/>
  <c r="BB124" i="23"/>
  <c r="BB98"/>
  <c r="BB382"/>
  <c r="BB203"/>
  <c r="BB307"/>
  <c r="A106" i="12"/>
  <c r="A107"/>
  <c r="A108"/>
  <c r="A109"/>
  <c r="A110"/>
  <c r="A111"/>
  <c r="A112"/>
  <c r="A113"/>
  <c r="A114"/>
  <c r="A115"/>
  <c r="A118"/>
  <c r="A119"/>
  <c r="A120"/>
  <c r="A121"/>
  <c r="A124"/>
  <c r="B851" i="11"/>
  <c r="F16" i="12"/>
  <c r="G16"/>
  <c r="D16"/>
  <c r="B745" i="11"/>
  <c r="B436"/>
  <c r="AN264" i="23"/>
  <c r="AO264"/>
  <c r="BD387"/>
  <c r="B448" i="11"/>
  <c r="R387" i="23"/>
  <c r="BC387"/>
  <c r="B445" i="11"/>
  <c r="E53" i="12" s="1"/>
  <c r="AN145" i="23"/>
  <c r="AO145"/>
  <c r="AO292"/>
  <c r="AO387"/>
  <c r="AK387"/>
  <c r="AL387"/>
  <c r="G412" i="11"/>
  <c r="I413"/>
  <c r="K413" s="1"/>
  <c r="B413"/>
  <c r="E47" i="12" s="1"/>
  <c r="G47" s="1"/>
  <c r="AN292" i="23"/>
  <c r="S387"/>
  <c r="AN387"/>
  <c r="B581" i="11"/>
  <c r="B582"/>
  <c r="E82" i="12"/>
  <c r="G82" s="1"/>
  <c r="AM387" i="23"/>
  <c r="F18" i="12"/>
  <c r="D18"/>
  <c r="F17"/>
  <c r="G17"/>
  <c r="D17"/>
  <c r="G22" i="27"/>
  <c r="E54" i="12"/>
  <c r="T387" i="23"/>
  <c r="AJ387"/>
  <c r="G402" i="11"/>
  <c r="I403" s="1"/>
  <c r="K403"/>
  <c r="B403" s="1"/>
  <c r="AI387" i="23"/>
  <c r="B377" i="11"/>
  <c r="G397"/>
  <c r="G417"/>
  <c r="I418" s="1"/>
  <c r="K418"/>
  <c r="B418" s="1"/>
  <c r="E48" i="12" s="1"/>
  <c r="G48" s="1"/>
  <c r="G392" i="11"/>
  <c r="G427" s="1"/>
  <c r="D19" i="12"/>
  <c r="F19"/>
  <c r="I393" i="11"/>
  <c r="K393" s="1"/>
  <c r="B393" s="1"/>
  <c r="I428"/>
  <c r="K428" s="1"/>
  <c r="B428" s="1"/>
  <c r="E50" i="12" s="1"/>
  <c r="G50" s="1"/>
  <c r="G387" i="11"/>
  <c r="G407"/>
  <c r="I408" s="1"/>
  <c r="K408"/>
  <c r="B408" s="1"/>
  <c r="E46" i="12" s="1"/>
  <c r="G46" s="1"/>
  <c r="G432" i="11"/>
  <c r="I433"/>
  <c r="K433" s="1"/>
  <c r="B433"/>
  <c r="E51" i="12" s="1"/>
  <c r="G51" s="1"/>
  <c r="I398" i="11"/>
  <c r="K398"/>
  <c r="B398" s="1"/>
  <c r="E44" i="12" s="1"/>
  <c r="G382" i="11"/>
  <c r="I383" s="1"/>
  <c r="K383"/>
  <c r="B383" s="1"/>
  <c r="E41" i="12" s="1"/>
  <c r="E43"/>
  <c r="I388" i="11"/>
  <c r="K388" s="1"/>
  <c r="B388" s="1"/>
  <c r="E42" i="12" s="1"/>
  <c r="G42" s="1"/>
  <c r="G422" i="11"/>
  <c r="I423"/>
  <c r="K423" s="1"/>
  <c r="B423"/>
  <c r="E49" i="12" s="1"/>
  <c r="G49" s="1"/>
  <c r="D20"/>
  <c r="F20"/>
  <c r="G20"/>
  <c r="F21"/>
  <c r="G21"/>
  <c r="D21"/>
  <c r="F23"/>
  <c r="G23"/>
  <c r="D23"/>
  <c r="D22"/>
  <c r="F22"/>
  <c r="G22"/>
  <c r="D24"/>
  <c r="F24"/>
  <c r="G24"/>
  <c r="D25"/>
  <c r="F25"/>
  <c r="G25"/>
  <c r="D27"/>
  <c r="F27"/>
  <c r="G27"/>
  <c r="D48"/>
  <c r="F48"/>
  <c r="D46"/>
  <c r="F46"/>
  <c r="D47"/>
  <c r="F47"/>
  <c r="F45"/>
  <c r="D45"/>
  <c r="F97"/>
  <c r="D97"/>
  <c r="F81"/>
  <c r="G81"/>
  <c r="D81"/>
  <c r="D83"/>
  <c r="F83"/>
  <c r="F42"/>
  <c r="D42"/>
  <c r="F63"/>
  <c r="D63"/>
  <c r="F69"/>
  <c r="D69"/>
  <c r="F37"/>
  <c r="D37"/>
  <c r="F96"/>
  <c r="D96"/>
  <c r="D77"/>
  <c r="F77"/>
  <c r="F30"/>
  <c r="G30"/>
  <c r="D30"/>
  <c r="D94"/>
  <c r="F94"/>
  <c r="F76"/>
  <c r="D76"/>
  <c r="F44"/>
  <c r="G44"/>
  <c r="D44"/>
  <c r="D26"/>
  <c r="F26"/>
  <c r="G26"/>
  <c r="F54"/>
  <c r="G54"/>
  <c r="D54"/>
  <c r="F40"/>
  <c r="D40"/>
  <c r="F28"/>
  <c r="G28"/>
  <c r="D28"/>
  <c r="F58"/>
  <c r="D58"/>
  <c r="F61"/>
  <c r="D61"/>
  <c r="F91"/>
  <c r="D91"/>
  <c r="F57"/>
  <c r="D57"/>
  <c r="F80"/>
  <c r="D80"/>
  <c r="F98"/>
  <c r="G98"/>
  <c r="D98"/>
  <c r="D35"/>
  <c r="F35"/>
  <c r="G35"/>
  <c r="D88"/>
  <c r="F88"/>
  <c r="D89"/>
  <c r="F89"/>
  <c r="D90"/>
  <c r="F90"/>
  <c r="F78"/>
  <c r="G78"/>
  <c r="D78"/>
  <c r="F74"/>
  <c r="D74"/>
  <c r="F62"/>
  <c r="D62"/>
  <c r="F64"/>
  <c r="D64"/>
  <c r="D79"/>
  <c r="F79"/>
  <c r="G79"/>
  <c r="F100"/>
  <c r="D100"/>
  <c r="F99"/>
  <c r="D99"/>
  <c r="F55"/>
  <c r="G55"/>
  <c r="D55"/>
  <c r="D39"/>
  <c r="F39"/>
  <c r="G39"/>
  <c r="F67"/>
  <c r="D67"/>
  <c r="F65"/>
  <c r="D65"/>
  <c r="F60"/>
  <c r="G60"/>
  <c r="D60"/>
  <c r="F51"/>
  <c r="D51"/>
  <c r="F84"/>
  <c r="D84"/>
  <c r="D38"/>
  <c r="F38"/>
  <c r="D56"/>
  <c r="F56"/>
  <c r="D93"/>
  <c r="F93"/>
  <c r="F75"/>
  <c r="G75"/>
  <c r="D75"/>
  <c r="D87"/>
  <c r="F87"/>
  <c r="F59"/>
  <c r="G59"/>
  <c r="D59"/>
  <c r="F32"/>
  <c r="D32"/>
  <c r="F43"/>
  <c r="G43"/>
  <c r="D43"/>
  <c r="D95"/>
  <c r="F95"/>
  <c r="F92"/>
  <c r="D92"/>
  <c r="F31"/>
  <c r="D31"/>
  <c r="D66"/>
  <c r="F66"/>
  <c r="F73"/>
  <c r="G73"/>
  <c r="D73"/>
  <c r="D53"/>
  <c r="F53"/>
  <c r="G53"/>
  <c r="F29"/>
  <c r="D29"/>
  <c r="D68"/>
  <c r="F68"/>
  <c r="D71"/>
  <c r="F71"/>
  <c r="F50"/>
  <c r="D50"/>
  <c r="F82"/>
  <c r="D82"/>
  <c r="D36"/>
  <c r="F36"/>
  <c r="D70"/>
  <c r="F70"/>
  <c r="D49"/>
  <c r="F49"/>
  <c r="D52"/>
  <c r="F52"/>
  <c r="D72"/>
  <c r="F72"/>
  <c r="D41"/>
  <c r="F41"/>
  <c r="G41"/>
  <c r="F104"/>
  <c r="D104"/>
  <c r="D103"/>
  <c r="F103"/>
  <c r="D106"/>
  <c r="F106"/>
  <c r="D105"/>
  <c r="F105"/>
  <c r="F107"/>
  <c r="G107"/>
  <c r="D107"/>
  <c r="F108"/>
  <c r="D108"/>
  <c r="F110"/>
  <c r="D110"/>
  <c r="D101"/>
  <c r="F101"/>
  <c r="D102"/>
  <c r="F102"/>
  <c r="G102"/>
  <c r="F119"/>
  <c r="D119"/>
  <c r="F111"/>
  <c r="G111"/>
  <c r="D111"/>
  <c r="D120"/>
  <c r="F120"/>
  <c r="D112"/>
  <c r="F112"/>
  <c r="F118"/>
  <c r="D118"/>
  <c r="D113"/>
  <c r="F113"/>
  <c r="F115"/>
  <c r="G115"/>
  <c r="D115"/>
  <c r="F114"/>
  <c r="D114"/>
  <c r="D121"/>
  <c r="F121"/>
  <c r="G121"/>
  <c r="F109"/>
  <c r="G109"/>
  <c r="D109"/>
  <c r="N24" i="15" l="1"/>
  <c r="E24"/>
  <c r="O24"/>
  <c r="P24"/>
  <c r="G24"/>
  <c r="H24"/>
  <c r="R24"/>
  <c r="C757" i="11"/>
  <c r="A748"/>
  <c r="A756" s="1"/>
  <c r="A760" s="1"/>
  <c r="A768" s="1"/>
  <c r="A772" s="1"/>
  <c r="A798" s="1"/>
  <c r="A838" s="1"/>
  <c r="A863" s="1"/>
  <c r="A888" s="1"/>
  <c r="A893" s="1"/>
  <c r="A934" s="1"/>
  <c r="A974" s="1"/>
  <c r="A1015" s="1"/>
  <c r="A1022" s="1"/>
  <c r="A1063" s="1"/>
  <c r="A1069" s="1"/>
  <c r="A1074" s="1"/>
  <c r="A1079" s="1"/>
  <c r="A1085" s="1"/>
  <c r="A1125" s="1"/>
  <c r="A1134" s="1"/>
  <c r="A1149" s="1"/>
  <c r="A1156" s="1"/>
  <c r="A1165" s="1"/>
  <c r="A1175" s="1"/>
  <c r="E45" i="12"/>
  <c r="G45" s="1"/>
  <c r="F458" i="11"/>
  <c r="B458" s="1"/>
  <c r="F744"/>
  <c r="B744" s="1"/>
  <c r="E114" i="12"/>
  <c r="G114" s="1"/>
  <c r="B525" i="11"/>
  <c r="F532"/>
  <c r="B532" s="1"/>
  <c r="F308"/>
  <c r="F459"/>
  <c r="B459" s="1"/>
  <c r="F534"/>
  <c r="B534" s="1"/>
  <c r="G319"/>
  <c r="B491" s="1"/>
  <c r="E63" i="12" s="1"/>
  <c r="G63" s="1"/>
  <c r="F752" i="11"/>
  <c r="B752" s="1"/>
  <c r="F765"/>
  <c r="B765" s="1"/>
  <c r="B543"/>
  <c r="E74" i="12" s="1"/>
  <c r="G74" s="1"/>
  <c r="B571" i="11"/>
  <c r="B572" s="1"/>
  <c r="E80" i="12" s="1"/>
  <c r="G80" s="1"/>
  <c r="F362" i="11"/>
  <c r="B362" s="1"/>
  <c r="J330"/>
  <c r="B521" s="1"/>
  <c r="E70" i="12" s="1"/>
  <c r="G70" s="1"/>
  <c r="F319" i="11"/>
  <c r="B108"/>
  <c r="E18" i="12" s="1"/>
  <c r="G18" s="1"/>
  <c r="J319" i="11"/>
  <c r="F330"/>
  <c r="B509" s="1"/>
  <c r="E67" i="12" s="1"/>
  <c r="G67" s="1"/>
  <c r="I319" i="11"/>
  <c r="B499" s="1"/>
  <c r="E65" i="12" s="1"/>
  <c r="G65" s="1"/>
  <c r="B858" i="11"/>
  <c r="B1154"/>
  <c r="E118" i="12" s="1"/>
  <c r="G118" s="1"/>
  <c r="F376" i="11"/>
  <c r="B376" s="1"/>
  <c r="B926"/>
  <c r="B1025"/>
  <c r="B1033"/>
  <c r="B1035"/>
  <c r="F293"/>
  <c r="B293" s="1"/>
  <c r="F252"/>
  <c r="B252" s="1"/>
  <c r="F738"/>
  <c r="F289"/>
  <c r="B289" s="1"/>
  <c r="F248"/>
  <c r="B248" s="1"/>
  <c r="F734"/>
  <c r="F285"/>
  <c r="B285" s="1"/>
  <c r="F244"/>
  <c r="B244" s="1"/>
  <c r="F625"/>
  <c r="F730"/>
  <c r="F281"/>
  <c r="B281" s="1"/>
  <c r="F240"/>
  <c r="B240" s="1"/>
  <c r="F1048"/>
  <c r="B1048" s="1"/>
  <c r="E919"/>
  <c r="F621"/>
  <c r="F726"/>
  <c r="F277"/>
  <c r="B277" s="1"/>
  <c r="F236"/>
  <c r="B236" s="1"/>
  <c r="E915"/>
  <c r="F722"/>
  <c r="F273"/>
  <c r="B273" s="1"/>
  <c r="F232"/>
  <c r="B232" s="1"/>
  <c r="E911"/>
  <c r="F718"/>
  <c r="F269"/>
  <c r="B269" s="1"/>
  <c r="F228"/>
  <c r="B228" s="1"/>
  <c r="F609"/>
  <c r="F714"/>
  <c r="F265"/>
  <c r="B265" s="1"/>
  <c r="F224"/>
  <c r="B224" s="1"/>
  <c r="F261"/>
  <c r="B261" s="1"/>
  <c r="F220"/>
  <c r="B220" s="1"/>
  <c r="G33" i="12" l="1"/>
  <c r="F947" i="11"/>
  <c r="B947" s="1"/>
  <c r="B714"/>
  <c r="F812"/>
  <c r="B812" s="1"/>
  <c r="F780"/>
  <c r="B780" s="1"/>
  <c r="F739"/>
  <c r="F820"/>
  <c r="B820" s="1"/>
  <c r="F785"/>
  <c r="B785" s="1"/>
  <c r="F955"/>
  <c r="B955" s="1"/>
  <c r="B722"/>
  <c r="B487"/>
  <c r="E62" i="12" s="1"/>
  <c r="G62" s="1"/>
  <c r="F586" i="11"/>
  <c r="B294"/>
  <c r="E32" i="12" s="1"/>
  <c r="G32" s="1"/>
  <c r="E643" i="11"/>
  <c r="B609"/>
  <c r="F1070"/>
  <c r="F673"/>
  <c r="B673" s="1"/>
  <c r="F1098"/>
  <c r="B1098" s="1"/>
  <c r="B1123" s="1"/>
  <c r="E113" i="12" s="1"/>
  <c r="G113" s="1"/>
  <c r="F993" i="11"/>
  <c r="B993" s="1"/>
  <c r="B911"/>
  <c r="F997"/>
  <c r="B997" s="1"/>
  <c r="B915"/>
  <c r="F1110"/>
  <c r="B1110" s="1"/>
  <c r="F685"/>
  <c r="B685" s="1"/>
  <c r="B621"/>
  <c r="B738"/>
  <c r="F835"/>
  <c r="B835" s="1"/>
  <c r="F795"/>
  <c r="B795" s="1"/>
  <c r="F971"/>
  <c r="B971" s="1"/>
  <c r="G122" i="12"/>
  <c r="I122" s="1"/>
  <c r="J122" s="1"/>
  <c r="B253" i="11"/>
  <c r="E31" i="12" s="1"/>
  <c r="G31" s="1"/>
  <c r="F816" i="11"/>
  <c r="B816" s="1"/>
  <c r="B718"/>
  <c r="F951"/>
  <c r="B951" s="1"/>
  <c r="F859"/>
  <c r="B859" s="1"/>
  <c r="F959"/>
  <c r="B959" s="1"/>
  <c r="F824"/>
  <c r="B824" s="1"/>
  <c r="F844"/>
  <c r="B844" s="1"/>
  <c r="B726"/>
  <c r="E439"/>
  <c r="B439" s="1"/>
  <c r="B442" s="1"/>
  <c r="E52" i="12" s="1"/>
  <c r="G52" s="1"/>
  <c r="B378" i="11"/>
  <c r="F526"/>
  <c r="E350"/>
  <c r="F1001"/>
  <c r="B1001" s="1"/>
  <c r="B919"/>
  <c r="F828"/>
  <c r="B828" s="1"/>
  <c r="F963"/>
  <c r="B963" s="1"/>
  <c r="B730"/>
  <c r="F857"/>
  <c r="B857" s="1"/>
  <c r="B734"/>
  <c r="F791"/>
  <c r="B791" s="1"/>
  <c r="F967"/>
  <c r="B967" s="1"/>
  <c r="F831"/>
  <c r="B831" s="1"/>
  <c r="B1061"/>
  <c r="E108" i="12" s="1"/>
  <c r="G108" s="1"/>
  <c r="F764" i="11"/>
  <c r="B764" s="1"/>
  <c r="F751"/>
  <c r="B751" s="1"/>
  <c r="F1114"/>
  <c r="B1114" s="1"/>
  <c r="F689"/>
  <c r="B689" s="1"/>
  <c r="B625"/>
  <c r="I33" i="12"/>
  <c r="J33" s="1"/>
  <c r="E355" i="11" l="1"/>
  <c r="B350"/>
  <c r="B351" s="1"/>
  <c r="E36" i="12" s="1"/>
  <c r="G36" s="1"/>
  <c r="B526" i="11"/>
  <c r="B528" s="1"/>
  <c r="E71" i="12" s="1"/>
  <c r="G71" s="1"/>
  <c r="F533" i="11"/>
  <c r="B533" s="1"/>
  <c r="B535" s="1"/>
  <c r="E72" i="12" s="1"/>
  <c r="G72" s="1"/>
  <c r="B1013" i="11"/>
  <c r="E106" i="12" s="1"/>
  <c r="G106" s="1"/>
  <c r="B634" i="11"/>
  <c r="E87" i="12" s="1"/>
  <c r="G87" s="1"/>
  <c r="B836" i="11"/>
  <c r="E100" i="12" s="1"/>
  <c r="G100" s="1"/>
  <c r="B861" i="11"/>
  <c r="B643"/>
  <c r="B644" s="1"/>
  <c r="E89" i="12" s="1"/>
  <c r="G89" s="1"/>
  <c r="F656" i="11"/>
  <c r="B656" s="1"/>
  <c r="B657" s="1"/>
  <c r="E91" i="12" s="1"/>
  <c r="G91" s="1"/>
  <c r="B739" i="11"/>
  <c r="E40" i="12"/>
  <c r="G40" s="1"/>
  <c r="F457" i="11"/>
  <c r="B457" s="1"/>
  <c r="B460" s="1"/>
  <c r="B698"/>
  <c r="E92" i="12" s="1"/>
  <c r="G92" s="1"/>
  <c r="B972" i="11"/>
  <c r="C22" i="15"/>
  <c r="B932" i="11"/>
  <c r="F650"/>
  <c r="B650" s="1"/>
  <c r="B651" s="1"/>
  <c r="E90" i="12" s="1"/>
  <c r="G90" s="1"/>
  <c r="B1070" i="11"/>
  <c r="B1071" s="1"/>
  <c r="E110" i="12" s="1"/>
  <c r="G110" s="1"/>
  <c r="B586" i="11"/>
  <c r="B587" s="1"/>
  <c r="E83" i="12" s="1"/>
  <c r="G83" s="1"/>
  <c r="F591" i="11"/>
  <c r="B591" s="1"/>
  <c r="B592" s="1"/>
  <c r="E84" i="12" s="1"/>
  <c r="G84" s="1"/>
  <c r="B796" i="11"/>
  <c r="E99" i="12" s="1"/>
  <c r="G99" s="1"/>
  <c r="C16" i="15"/>
  <c r="E104" i="12" l="1"/>
  <c r="G104" s="1"/>
  <c r="F753" i="11"/>
  <c r="B753" s="1"/>
  <c r="N16" i="15"/>
  <c r="D16"/>
  <c r="K16"/>
  <c r="P16"/>
  <c r="M16"/>
  <c r="F16"/>
  <c r="E16"/>
  <c r="I16"/>
  <c r="O16"/>
  <c r="R16"/>
  <c r="G16"/>
  <c r="Q16"/>
  <c r="J16"/>
  <c r="H16"/>
  <c r="L16"/>
  <c r="F743" i="11"/>
  <c r="B743" s="1"/>
  <c r="E93" i="12"/>
  <c r="G93" s="1"/>
  <c r="E101"/>
  <c r="G101" s="1"/>
  <c r="H891" i="11"/>
  <c r="B891" s="1"/>
  <c r="B470"/>
  <c r="E58" i="12" s="1"/>
  <c r="G58" s="1"/>
  <c r="F464" i="11"/>
  <c r="B464" s="1"/>
  <c r="B465" s="1"/>
  <c r="E57" i="12" s="1"/>
  <c r="G57" s="1"/>
  <c r="E56"/>
  <c r="G56" s="1"/>
  <c r="R22" i="15"/>
  <c r="P22"/>
  <c r="L22"/>
  <c r="Q22"/>
  <c r="N22"/>
  <c r="M22"/>
  <c r="K22"/>
  <c r="O22"/>
  <c r="F1081" i="11"/>
  <c r="B1081" s="1"/>
  <c r="B1082" s="1"/>
  <c r="E112" i="12" s="1"/>
  <c r="G112" s="1"/>
  <c r="E105"/>
  <c r="G105" s="1"/>
  <c r="F364" i="11"/>
  <c r="B364" s="1"/>
  <c r="B366" s="1"/>
  <c r="E38" i="12" s="1"/>
  <c r="G38" s="1"/>
  <c r="B355" i="11"/>
  <c r="B356" s="1"/>
  <c r="E37" i="12" s="1"/>
  <c r="G37" s="1"/>
  <c r="F750" i="11" l="1"/>
  <c r="B750" s="1"/>
  <c r="B754" s="1"/>
  <c r="E95" i="12" s="1"/>
  <c r="G95" s="1"/>
  <c r="F763" i="11"/>
  <c r="B763" s="1"/>
  <c r="B766" s="1"/>
  <c r="E97" i="12" s="1"/>
  <c r="G97" s="1"/>
  <c r="B746" i="11"/>
  <c r="E103" i="12"/>
  <c r="G103" s="1"/>
  <c r="B890" i="11"/>
  <c r="R27" i="15"/>
  <c r="R28" s="1"/>
  <c r="G85" i="12"/>
  <c r="I85" l="1"/>
  <c r="J85" s="1"/>
  <c r="F33" i="16"/>
  <c r="E94" i="12"/>
  <c r="G94" s="1"/>
  <c r="B758" i="11"/>
  <c r="E96" i="12" s="1"/>
  <c r="G96" s="1"/>
  <c r="C18" i="15"/>
  <c r="O18" l="1"/>
  <c r="G18"/>
  <c r="K18"/>
  <c r="M18"/>
  <c r="E18"/>
  <c r="D18"/>
  <c r="I18"/>
  <c r="L18"/>
  <c r="N18"/>
  <c r="J18"/>
  <c r="F18"/>
  <c r="H18"/>
  <c r="I116" i="12"/>
  <c r="J116" s="1"/>
  <c r="G116"/>
  <c r="D27" i="15" l="1"/>
  <c r="D28" s="1"/>
  <c r="E27"/>
  <c r="E28" s="1"/>
  <c r="H116" i="12"/>
  <c r="C20" i="15"/>
  <c r="K125" i="12"/>
  <c r="G126"/>
  <c r="I126"/>
  <c r="J126" s="1"/>
  <c r="F20" i="16" l="1"/>
  <c r="D29" i="15"/>
  <c r="E29" s="1"/>
  <c r="F19" i="16"/>
  <c r="G19" s="1"/>
  <c r="P20" i="15"/>
  <c r="I20"/>
  <c r="L20"/>
  <c r="N20"/>
  <c r="K20"/>
  <c r="H20"/>
  <c r="O20"/>
  <c r="G20"/>
  <c r="J20"/>
  <c r="F20"/>
  <c r="M20"/>
  <c r="M27" s="1"/>
  <c r="Q20"/>
  <c r="H104" i="12"/>
  <c r="H117"/>
  <c r="H81"/>
  <c r="H15"/>
  <c r="G128"/>
  <c r="C27" i="15" s="1"/>
  <c r="R26" s="1"/>
  <c r="H30" i="12"/>
  <c r="H16"/>
  <c r="H17"/>
  <c r="H109"/>
  <c r="H86"/>
  <c r="H78"/>
  <c r="H124"/>
  <c r="H123"/>
  <c r="H34"/>
  <c r="H19"/>
  <c r="H53"/>
  <c r="H55"/>
  <c r="H73"/>
  <c r="H24"/>
  <c r="H35"/>
  <c r="H79"/>
  <c r="H60"/>
  <c r="H115"/>
  <c r="H102"/>
  <c r="H69"/>
  <c r="H23"/>
  <c r="H121"/>
  <c r="H21"/>
  <c r="H20"/>
  <c r="H28"/>
  <c r="H26"/>
  <c r="H82"/>
  <c r="H22"/>
  <c r="H43"/>
  <c r="H25"/>
  <c r="H29"/>
  <c r="H111"/>
  <c r="H49"/>
  <c r="H66"/>
  <c r="H41"/>
  <c r="H68"/>
  <c r="H47"/>
  <c r="H42"/>
  <c r="H59"/>
  <c r="H48"/>
  <c r="H88"/>
  <c r="H75"/>
  <c r="H14"/>
  <c r="G130"/>
  <c r="H77"/>
  <c r="H98"/>
  <c r="H50"/>
  <c r="H119"/>
  <c r="H39"/>
  <c r="H61"/>
  <c r="H120"/>
  <c r="H54"/>
  <c r="H46"/>
  <c r="H27"/>
  <c r="H64"/>
  <c r="H51"/>
  <c r="H44"/>
  <c r="H76"/>
  <c r="H107"/>
  <c r="H74"/>
  <c r="H70"/>
  <c r="H114"/>
  <c r="H63"/>
  <c r="H18"/>
  <c r="H118"/>
  <c r="H80"/>
  <c r="H67"/>
  <c r="H45"/>
  <c r="H65"/>
  <c r="H113"/>
  <c r="H31"/>
  <c r="H62"/>
  <c r="H52"/>
  <c r="H108"/>
  <c r="H32"/>
  <c r="H33"/>
  <c r="H122"/>
  <c r="H100"/>
  <c r="H71"/>
  <c r="H84"/>
  <c r="H40"/>
  <c r="H72"/>
  <c r="H99"/>
  <c r="H83"/>
  <c r="H89"/>
  <c r="H110"/>
  <c r="H87"/>
  <c r="H92"/>
  <c r="H90"/>
  <c r="H91"/>
  <c r="H36"/>
  <c r="H106"/>
  <c r="H101"/>
  <c r="H58"/>
  <c r="H37"/>
  <c r="H56"/>
  <c r="H105"/>
  <c r="H93"/>
  <c r="H57"/>
  <c r="H112"/>
  <c r="H38"/>
  <c r="H103"/>
  <c r="H97"/>
  <c r="H95"/>
  <c r="H85"/>
  <c r="H96"/>
  <c r="H94"/>
  <c r="D26" i="15"/>
  <c r="G20" i="16" l="1"/>
  <c r="G5" i="12"/>
  <c r="K4" i="21" s="1"/>
  <c r="L39"/>
  <c r="I130" i="12"/>
  <c r="F27" i="15"/>
  <c r="F26" s="1"/>
  <c r="H27"/>
  <c r="H26" s="1"/>
  <c r="C29"/>
  <c r="J27"/>
  <c r="J26" s="1"/>
  <c r="K27"/>
  <c r="K26" s="1"/>
  <c r="P27"/>
  <c r="P26" s="1"/>
  <c r="Q27"/>
  <c r="Q26" s="1"/>
  <c r="G27"/>
  <c r="G26" s="1"/>
  <c r="N27"/>
  <c r="N26" s="1"/>
  <c r="M28"/>
  <c r="M26"/>
  <c r="O27"/>
  <c r="O26" s="1"/>
  <c r="L27"/>
  <c r="L26" s="1"/>
  <c r="E26"/>
  <c r="I27"/>
  <c r="I26" s="1"/>
  <c r="O28" l="1"/>
  <c r="F30" i="16" s="1"/>
  <c r="P28" i="15"/>
  <c r="H28"/>
  <c r="F23" i="16" s="1"/>
  <c r="I28" i="15"/>
  <c r="F28" i="16"/>
  <c r="M32" i="15"/>
  <c r="D28" i="16" s="1"/>
  <c r="N28" i="15"/>
  <c r="Q28"/>
  <c r="K28"/>
  <c r="D32"/>
  <c r="R32"/>
  <c r="D33" i="16" s="1"/>
  <c r="E32" i="15"/>
  <c r="D20" i="16" s="1"/>
  <c r="F28" i="15"/>
  <c r="L28"/>
  <c r="G28"/>
  <c r="O32"/>
  <c r="D30" i="16" s="1"/>
  <c r="C26" i="15"/>
  <c r="F31" i="16"/>
  <c r="P32" i="15"/>
  <c r="D31" i="16" s="1"/>
  <c r="J28" i="15"/>
  <c r="H32"/>
  <c r="D23" i="16" s="1"/>
  <c r="F25" l="1"/>
  <c r="J32" i="15"/>
  <c r="D25" i="16" s="1"/>
  <c r="F32" i="15"/>
  <c r="D21" i="16" s="1"/>
  <c r="F21"/>
  <c r="G21" s="1"/>
  <c r="F29" i="15"/>
  <c r="G29" s="1"/>
  <c r="H29" s="1"/>
  <c r="I29" s="1"/>
  <c r="J29" s="1"/>
  <c r="K29" s="1"/>
  <c r="L29" s="1"/>
  <c r="M29" s="1"/>
  <c r="N29" s="1"/>
  <c r="O29" s="1"/>
  <c r="P29" s="1"/>
  <c r="Q29" s="1"/>
  <c r="R29" s="1"/>
  <c r="F32" i="16"/>
  <c r="Q32" i="15"/>
  <c r="D32" i="16" s="1"/>
  <c r="F22"/>
  <c r="G32" i="15"/>
  <c r="D22" i="16" s="1"/>
  <c r="F29"/>
  <c r="N32" i="15"/>
  <c r="D29" i="16" s="1"/>
  <c r="K32" i="15"/>
  <c r="D26" i="16" s="1"/>
  <c r="F26"/>
  <c r="I32" i="15"/>
  <c r="D24" i="16" s="1"/>
  <c r="F24"/>
  <c r="F27"/>
  <c r="L32" i="15"/>
  <c r="D27" i="16" s="1"/>
  <c r="D33" i="15"/>
  <c r="E33" s="1"/>
  <c r="F33" s="1"/>
  <c r="G33" s="1"/>
  <c r="H33" s="1"/>
  <c r="I33" s="1"/>
  <c r="J33" s="1"/>
  <c r="K33" s="1"/>
  <c r="D19" i="16"/>
  <c r="E19" s="1"/>
  <c r="E20" s="1"/>
  <c r="E21" s="1"/>
  <c r="E22" s="1"/>
  <c r="E23" s="1"/>
  <c r="L33" i="15" l="1"/>
  <c r="M33" s="1"/>
  <c r="N33" s="1"/>
  <c r="O33" s="1"/>
  <c r="P33" s="1"/>
  <c r="Q33" s="1"/>
  <c r="R33" s="1"/>
  <c r="E24" i="16"/>
  <c r="E25" s="1"/>
  <c r="E26" s="1"/>
  <c r="E27" s="1"/>
  <c r="E28" s="1"/>
  <c r="E29" s="1"/>
  <c r="E30" s="1"/>
  <c r="E31" s="1"/>
  <c r="E32" s="1"/>
  <c r="E33" s="1"/>
  <c r="G22"/>
  <c r="G23" s="1"/>
  <c r="G24" s="1"/>
  <c r="G25" s="1"/>
  <c r="G26" s="1"/>
  <c r="G27" s="1"/>
  <c r="G28" s="1"/>
  <c r="G29" s="1"/>
  <c r="G30" s="1"/>
  <c r="G31" s="1"/>
  <c r="G32" s="1"/>
  <c r="G33" s="1"/>
</calcChain>
</file>

<file path=xl/sharedStrings.xml><?xml version="1.0" encoding="utf-8"?>
<sst xmlns="http://schemas.openxmlformats.org/spreadsheetml/2006/main" count="98165" uniqueCount="35737">
  <si>
    <t>tubo 400</t>
  </si>
  <si>
    <t>Largura</t>
  </si>
  <si>
    <t>Altura</t>
  </si>
  <si>
    <t>Quantidade</t>
  </si>
  <si>
    <t>Extensão</t>
  </si>
  <si>
    <t>desconto 400</t>
  </si>
  <si>
    <t>p/m</t>
  </si>
  <si>
    <t>(1,60 x 1,60 x 1,50 )</t>
  </si>
  <si>
    <t>QUANT.</t>
  </si>
  <si>
    <t>ITEM</t>
  </si>
  <si>
    <t>DESCRIÇÃO</t>
  </si>
  <si>
    <t>Titulo :</t>
  </si>
  <si>
    <t>&lt; ---  TOTAL</t>
  </si>
  <si>
    <t>M2</t>
  </si>
  <si>
    <t>M</t>
  </si>
  <si>
    <t>UN</t>
  </si>
  <si>
    <t>M3</t>
  </si>
  <si>
    <t>=</t>
  </si>
  <si>
    <t>X</t>
  </si>
  <si>
    <t>t</t>
  </si>
  <si>
    <t>PV &lt;700</t>
  </si>
  <si>
    <t>2.1</t>
  </si>
  <si>
    <t>2.2</t>
  </si>
  <si>
    <t>km</t>
  </si>
  <si>
    <t>ramal de ralo</t>
  </si>
  <si>
    <t>2.3</t>
  </si>
  <si>
    <t>Volume</t>
  </si>
  <si>
    <t>t/m³</t>
  </si>
  <si>
    <t>Distância</t>
  </si>
  <si>
    <t>Peso</t>
  </si>
  <si>
    <t>Lados</t>
  </si>
  <si>
    <t>x</t>
  </si>
  <si>
    <t>desc. pv's até 700</t>
  </si>
  <si>
    <t xml:space="preserve">desc. Caixa Ralo </t>
  </si>
  <si>
    <t>(0,90 x 0,30 x 1,00 )</t>
  </si>
  <si>
    <t>UNXMES</t>
  </si>
  <si>
    <t xml:space="preserve">SERVIÇOS  DE ESCRITORIO LABORATORIO E CAMPO </t>
  </si>
  <si>
    <t xml:space="preserve"> X</t>
  </si>
  <si>
    <t xml:space="preserve"> /</t>
  </si>
  <si>
    <t>2.5</t>
  </si>
  <si>
    <t>2.6</t>
  </si>
  <si>
    <t>2.7</t>
  </si>
  <si>
    <t xml:space="preserve">Caixas Ralos </t>
  </si>
  <si>
    <t>2.9</t>
  </si>
  <si>
    <t>2.10</t>
  </si>
  <si>
    <t>2.11</t>
  </si>
  <si>
    <t>2.12</t>
  </si>
  <si>
    <t>2.13</t>
  </si>
  <si>
    <t>2.14</t>
  </si>
  <si>
    <t>2.15</t>
  </si>
  <si>
    <t>2.16</t>
  </si>
  <si>
    <t>2.17</t>
  </si>
  <si>
    <t>2.18</t>
  </si>
  <si>
    <t>2.19</t>
  </si>
  <si>
    <t>2.25</t>
  </si>
  <si>
    <t>2.26</t>
  </si>
  <si>
    <t xml:space="preserve">Distancia </t>
  </si>
  <si>
    <t xml:space="preserve">Reparo nas redes de agua </t>
  </si>
  <si>
    <t xml:space="preserve">Etapas </t>
  </si>
  <si>
    <t>2.4</t>
  </si>
  <si>
    <t>(1,90 x 1,90 x 1,50 )</t>
  </si>
  <si>
    <t>2.20</t>
  </si>
  <si>
    <t>Ruas</t>
  </si>
  <si>
    <t>Und. / Rua</t>
  </si>
  <si>
    <t>Extensão de rede</t>
  </si>
  <si>
    <t>(1,80 x 1,80 x 1,50 )</t>
  </si>
  <si>
    <t>PREFEITURA MUNICIPAL DE  SÃO GONÇALO</t>
  </si>
  <si>
    <t>altura</t>
  </si>
  <si>
    <t>01.005.0003-A</t>
  </si>
  <si>
    <t>02.006.0050-A</t>
  </si>
  <si>
    <t>02.011.0014-A</t>
  </si>
  <si>
    <t>02.020.0009-A</t>
  </si>
  <si>
    <t>02.030.0005-A</t>
  </si>
  <si>
    <t>03.001.0002-B</t>
  </si>
  <si>
    <t>03.008.0020-B</t>
  </si>
  <si>
    <t>03.015.0012-A</t>
  </si>
  <si>
    <t>03.016.0005-B</t>
  </si>
  <si>
    <t>03.016.0010-B</t>
  </si>
  <si>
    <t>03.025.0005-A</t>
  </si>
  <si>
    <t>03.025.0033-A</t>
  </si>
  <si>
    <t>04.005.0003-A</t>
  </si>
  <si>
    <t>04.010.0045-A</t>
  </si>
  <si>
    <t>05.002.0100-A</t>
  </si>
  <si>
    <t>05.010.0001-A</t>
  </si>
  <si>
    <t>06.004.0062-A</t>
  </si>
  <si>
    <t>06.004.0064-A</t>
  </si>
  <si>
    <t>06.004.0068-A</t>
  </si>
  <si>
    <t>06.004.0072-A</t>
  </si>
  <si>
    <t>06.012.0016-A</t>
  </si>
  <si>
    <t>06.012.0017-A</t>
  </si>
  <si>
    <t>06.012.0019-A</t>
  </si>
  <si>
    <t>06.014.0101-A</t>
  </si>
  <si>
    <t>06.016.0100-A</t>
  </si>
  <si>
    <t>06.101.0001-A</t>
  </si>
  <si>
    <t>08.026.0005-A</t>
  </si>
  <si>
    <t>08.027.0045-A</t>
  </si>
  <si>
    <t>08.035.0001-A</t>
  </si>
  <si>
    <t>13.370.0010-A</t>
  </si>
  <si>
    <t>15.069.0001-A</t>
  </si>
  <si>
    <t>15.069.0010-A</t>
  </si>
  <si>
    <t>PAVIMENTAÇÃO</t>
  </si>
  <si>
    <t>Etapas</t>
  </si>
  <si>
    <t>PAVIMENTAÇÃO DE RUAS</t>
  </si>
  <si>
    <t xml:space="preserve">Largura </t>
  </si>
  <si>
    <t>Corte mecânico</t>
  </si>
  <si>
    <t>Transporte de CBUQ</t>
  </si>
  <si>
    <t>lados</t>
  </si>
  <si>
    <t>Espessura</t>
  </si>
  <si>
    <t>3.1</t>
  </si>
  <si>
    <t>3.2</t>
  </si>
  <si>
    <t>3.3</t>
  </si>
  <si>
    <t>3.4</t>
  </si>
  <si>
    <t>3.5</t>
  </si>
  <si>
    <t>3.6</t>
  </si>
  <si>
    <t>3.7</t>
  </si>
  <si>
    <t>3.8</t>
  </si>
  <si>
    <t>3.9</t>
  </si>
  <si>
    <t>3.10</t>
  </si>
  <si>
    <t>3.11</t>
  </si>
  <si>
    <t>3.12</t>
  </si>
  <si>
    <t>3.13</t>
  </si>
  <si>
    <t>3.14</t>
  </si>
  <si>
    <t>TUBO DE CONCRETO ARMADO,CLASSE PA-1(NBR 8890/03),PARA GALERIAS DE AGUAS PLUVIAIS,COM DIAMETRO DE 500MM,ATERRO E SOCA ATEA ALTURA DA GERATRIZ SUPERIOR DO TUBO,CONSIDERANDO O MATERIAL DA PROPRIA ESCAVACAO,INCLUSIVE FORNECIMENTO DO MATERIAL PARA REJUNTAMENTO COM ARGAMASSA DE CIMENTO E AREIA,NO TRACO 1:4 E ACERTO DE FUNDO DE VALA.FORNECIMENTO E ASSENTAMENTO</t>
  </si>
  <si>
    <t>TUBO DE CONCRETO ARMADO,CLASSE PA-1(NBR 8890/03),PARA GALERIAS DE AGUAS PLUVIAIS,COM DIAMETRO DE 900MM,ATERRO E SOCA ATEA ALTURA DA GERATRIZ SUPERIOR DO TUBO,CONSIDERANDO O MATERIAL DA PROPRIA ESCAVACAO,INCLUSIVE FORNECIMENTO DO MATERIAL PARA REJUNTAMENTO COM ARGAMASSA DE CIMENTO E AREIA,NO TRACO 1:4 E ACERTO DE FUNDO DE VALA.FORNECIMENTO E ASSENTAMENTO</t>
  </si>
  <si>
    <t>POCO DE VISITA DE CONCRETO ARMADO DE 1,10X1,10X1,40M,PARA COLETOR DE AGUAS PLUVIAIS DE 0,60M DE DIAMETRO COM PAREDES DE0,15M DE ESPESSURA E BASE EM CONCRETO DOSADO PARA FCK=10MPAE REVESTIDA COM ARGAMASSA DE CIMENTO E AREIA,TRACO 1:4 EM VOLUME,DEGRAUS DE FERRO FUNDIDO,INCLUSIVE FORNECIMENTO DE TODOS OS MATERIAIS</t>
  </si>
  <si>
    <t>POCO DE VISITA DE CONCRETO ARMADO DE 1,40X1,40X1,50M,PARA COLETOR DE AGUAS PLUVIAIS DE 0,90M DE DIAMETRO COM PAREDES DE0,15M DE ESPESSURA E BASE EM CONCRETO DOSADO PARA FCK=10MPAE REVESTIDA COM ARGAMASSA DE CIMENTO E AREIA,TRACO 1:4 EM VOLUME,DEGRAUS DE FERRO FUNDIDO,INCLUSIVE FORNECIMENTO DE TODOS OS MATERIAIS</t>
  </si>
  <si>
    <t>COLCHAO DRENANTE,COM CAMADA DE 30CM DE PEDRA BRITADA N°3 E FILTRO DE TRANSICAO DE MANTA GEOTEXTIL 100% POLIPROPILENO OU100% POLIESTER,INCLUINDO FORNECIMENTO E COLOCACAO DOS MATERIAIS</t>
  </si>
  <si>
    <t>INTERVENCAO NO RAMAL CONFORME ESPECIFICACOES CEDAE,INCLUSIVEESCAVACAO E REATERRO COM O FORNECIMENTO DE TODO O MATERIALNECESSARIO,EXCLUSIVE REMOCAO E REPOSICAO DE PAVIMENTOS E RETIRADA DO CAVALETE,COM DIAMETRO DE 1/2"</t>
  </si>
  <si>
    <t>INTERVENCAO NO RAMAL CONFORME ESPECIFICACOES CEDAE,INCLUSIVEESCAVACAO E REATERRO COM O FORNECIMENTO DE TODO O MATERIALNECESSARIO,EXCLUSIVE REMOCAO E REPOSICAO DE PAVIMENTOS E RETIRADA DO CAVALETE,COM DIAMETRO DE 3/4"</t>
  </si>
  <si>
    <t>Frentes trabalho</t>
  </si>
  <si>
    <t>SINALIZAÇÃO</t>
  </si>
  <si>
    <t>4.1</t>
  </si>
  <si>
    <t>Largura/faixa</t>
  </si>
  <si>
    <t>2.8</t>
  </si>
  <si>
    <t>3.15</t>
  </si>
  <si>
    <t xml:space="preserve">Largura / Cx de rua </t>
  </si>
  <si>
    <t>Tempo de Obra / Meses</t>
  </si>
  <si>
    <t>06.004.0074-A</t>
  </si>
  <si>
    <t>06.004.0078-A</t>
  </si>
  <si>
    <t>TUBO DE CONCRETO ARMADO,CLASSE PA-1(NBR 8890/03),PARA GALERIAS DE AGUAS PLUVIAIS,COM DIAMETRO DE 1.200MM,ATERRO E SOCA ATE A ALTURA DA GERATRIZ SUPERIOR DO TUBO,CONSIDERANDO O MATERIAL DA PROPRIA ESCAVACAO,INCLUSIVE FORNECIMENTO DO MATERIALPARA REJUNTAMENTO COM ARGAMASSA DE CIMENTO E AREIA,NO TRACO1:4 E ACERTO DE FUNDO DE VALA.FORNECIMENTO E ASSENTAMENTO</t>
  </si>
  <si>
    <t>TOTAL  DOS SERVIÇOS</t>
  </si>
  <si>
    <t>PV 1000</t>
  </si>
  <si>
    <t>tubo 1000</t>
  </si>
  <si>
    <t>desc. pv's 1000</t>
  </si>
  <si>
    <t>desconto 1000</t>
  </si>
  <si>
    <t>06.012.0020-A</t>
  </si>
  <si>
    <t>06.012.0022-A</t>
  </si>
  <si>
    <t>MATERIAL DE 1ª CATEGORIA</t>
  </si>
  <si>
    <t>13.333.0010-A</t>
  </si>
  <si>
    <t>05.002.0001-A</t>
  </si>
  <si>
    <t>13.333.0015-A</t>
  </si>
  <si>
    <t>2.27</t>
  </si>
  <si>
    <t>2.28</t>
  </si>
  <si>
    <t>CBUQ - Pavimentaçao =</t>
  </si>
  <si>
    <t>Largura média</t>
  </si>
  <si>
    <t>DEMOLICAO,COM EQUIPAMENTO DE AR COMPRIMIDO,DE PISOS OU PAVIMENTOS DE CONCRETO SIMPLES,INCLUSIVE EMPILHAMENTO LATERAL DENTRO DO CANTEIRO DE SERVICO</t>
  </si>
  <si>
    <t>03.009.0004-A</t>
  </si>
  <si>
    <t>05.002.0008-A</t>
  </si>
  <si>
    <t>2.29</t>
  </si>
  <si>
    <t>06.088.0010-A</t>
  </si>
  <si>
    <t>EMBASAMENTO DE TUBULACAO,FEITO COM PO-DE-PEDRA</t>
  </si>
  <si>
    <t>20.104.0001-A</t>
  </si>
  <si>
    <t>SAIBRO,INCLUSIVE TRANSPORTE.FORNECIMENTO</t>
  </si>
  <si>
    <t>T</t>
  </si>
  <si>
    <t>TXKM</t>
  </si>
  <si>
    <t>05.001.0172-A</t>
  </si>
  <si>
    <t>05.013.0002-A</t>
  </si>
  <si>
    <t>06.001.0243-A</t>
  </si>
  <si>
    <t>06.016.0003-A</t>
  </si>
  <si>
    <t>UNID</t>
  </si>
  <si>
    <t>06.017.0004-A</t>
  </si>
  <si>
    <t>06.017.0040-A</t>
  </si>
  <si>
    <t>06.272.0003-A</t>
  </si>
  <si>
    <t>06.272.0035-A</t>
  </si>
  <si>
    <t>01.017.0002-A</t>
  </si>
  <si>
    <t>KM</t>
  </si>
  <si>
    <t>1.1</t>
  </si>
  <si>
    <t>02.004.0004-A</t>
  </si>
  <si>
    <t>Comprimento</t>
  </si>
  <si>
    <t>1.2</t>
  </si>
  <si>
    <t>02.001.0002-A</t>
  </si>
  <si>
    <t>1.3</t>
  </si>
  <si>
    <t>02.020.0001-A</t>
  </si>
  <si>
    <t>Placa</t>
  </si>
  <si>
    <t>1.4</t>
  </si>
  <si>
    <t>COMPOSIÇÃO</t>
  </si>
  <si>
    <t>UR</t>
  </si>
  <si>
    <t>1.5</t>
  </si>
  <si>
    <t>1.6</t>
  </si>
  <si>
    <t>01.016.0085-A</t>
  </si>
  <si>
    <t xml:space="preserve">MEMÓRIA DE CALCULO </t>
  </si>
  <si>
    <t>03.008.0060-1</t>
  </si>
  <si>
    <t>01.050.0156-A</t>
  </si>
  <si>
    <t>03.001.0001-B</t>
  </si>
  <si>
    <t>05.020.0007-0</t>
  </si>
  <si>
    <t>06.015.0031-A</t>
  </si>
  <si>
    <t>08.021.0001-A</t>
  </si>
  <si>
    <t>08.026.0010-A</t>
  </si>
  <si>
    <t>08.027.0042-A</t>
  </si>
  <si>
    <t>11.025.0009-0</t>
  </si>
  <si>
    <t>15.075.0011-A</t>
  </si>
  <si>
    <t>PASSEIO</t>
  </si>
  <si>
    <t>Extensão das Ruas - PAV. CONCRETO</t>
  </si>
  <si>
    <t>rede</t>
  </si>
  <si>
    <t>PREFEITURA MUNICIPAL DE SÃO GONÇALO</t>
  </si>
  <si>
    <t>VALOR DA OBRA</t>
  </si>
  <si>
    <t xml:space="preserve">PLANILHA ORÇAMENTARIA </t>
  </si>
  <si>
    <t>PRAZO DA OBRA</t>
  </si>
  <si>
    <t>CÓDIGO</t>
  </si>
  <si>
    <t xml:space="preserve">QTD </t>
  </si>
  <si>
    <t>PREÇO</t>
  </si>
  <si>
    <t>UNITÁRIO</t>
  </si>
  <si>
    <t>TOTAL</t>
  </si>
  <si>
    <t>01.016.0100-A</t>
  </si>
  <si>
    <t>TOTAL DO ITEM</t>
  </si>
  <si>
    <t>03.008.0060-B</t>
  </si>
  <si>
    <t>2.22</t>
  </si>
  <si>
    <t>06.004.0505-0</t>
  </si>
  <si>
    <t>GALERIA TECNICA PRE-FABRICADA DE CONCRETO ARMADO,DIMENSOESINTERNAS DE 1,50X1,00M (BXH) RECOBRIMENTO COM 2CM,EXCLUSIVEESCAVACAO E REATERRO.FORNECIMENTO E ASSENTAMENTO</t>
  </si>
  <si>
    <t>2.23</t>
  </si>
  <si>
    <t>06.004.0515-0</t>
  </si>
  <si>
    <t>GALERIA TECNICA PRE-FABRICADA DE CONCRETO ARMADO,DIMENSOESINTERNAS DE 2,00X1,50M (BXH) RECOBRIMENTO COM 2CM,EXCLUSIVEESCAVACAO E REATERRO.FORNECIMENTO E ASSENTAMENTO</t>
  </si>
  <si>
    <t>2.24</t>
  </si>
  <si>
    <t>06.004.0525-0</t>
  </si>
  <si>
    <t>GALERIA TECNICA PRE-FABRICADA DE CONCRETO ARMADO,DIMENSOESINTERNAS DE 2,50X2,00M (BXH) RECOBRIMENTO COM 2CM,EXCLUSIVEESCAVACAO E REATERRO.FORNECIMENTO E ASSENTAMENTO</t>
  </si>
  <si>
    <t>06.004.0530-0</t>
  </si>
  <si>
    <t>GALERIA TECNICA PRE-FABRICADA DE CONCRETO ARMADO,DIMENSOESINTERNAS DE 3,00X2,00M (BXH) RECOBRIMENTO COM 2CM,EXCLUSIVEESCAVACAO E REATERRO.FORNECIMENTO E ASSENTAMENTO</t>
  </si>
  <si>
    <t>06.015.0010-0</t>
  </si>
  <si>
    <t>06.015.0011-0</t>
  </si>
  <si>
    <t>06.015.0013-0</t>
  </si>
  <si>
    <t>06.015.0015-0</t>
  </si>
  <si>
    <t>06.015.0016-0</t>
  </si>
  <si>
    <t>15.069.0001-0</t>
  </si>
  <si>
    <t>15.069.0010-0</t>
  </si>
  <si>
    <t>05.085.0011-0</t>
  </si>
  <si>
    <t>05.020.0007-A</t>
  </si>
  <si>
    <t xml:space="preserve">                                                                                               SUBTOTAL DO ORÇAMENTO</t>
  </si>
  <si>
    <t xml:space="preserve">                                                                                                  TOTAL DO ORÇAMENTO</t>
  </si>
  <si>
    <t>11.025.0009-A</t>
  </si>
  <si>
    <t>CODIGO</t>
  </si>
  <si>
    <t>01.001.0001-0</t>
  </si>
  <si>
    <t>LIMITE DE PLASTICIDADE</t>
  </si>
  <si>
    <t>01.001.0001-A</t>
  </si>
  <si>
    <t>01.001.0002-0</t>
  </si>
  <si>
    <t>LIMITE DE LIQUIDEZ</t>
  </si>
  <si>
    <t>01.001.0002-A</t>
  </si>
  <si>
    <t>01.001.0003-0</t>
  </si>
  <si>
    <t>LIMITE DE CONTRACAO</t>
  </si>
  <si>
    <t>01.001.0003-A</t>
  </si>
  <si>
    <t>01.001.0004-0</t>
  </si>
  <si>
    <t>ANALISE GRANULOMETRICA SEM SEDIMENTACAO (PENEIRAMENTO)</t>
  </si>
  <si>
    <t>01.001.0004-A</t>
  </si>
  <si>
    <t>01.001.0005-0</t>
  </si>
  <si>
    <t>ANALISE GRANULOMETRICA COM SEDIMENTACAO</t>
  </si>
  <si>
    <t>01.001.0005-A</t>
  </si>
  <si>
    <t>01.001.0006-0</t>
  </si>
  <si>
    <t>MASSA ESPECIFICA REAL</t>
  </si>
  <si>
    <t>01.001.0006-A</t>
  </si>
  <si>
    <t>01.001.0007-0</t>
  </si>
  <si>
    <t>MASSA ESPECIFICA APARENTE "IN SITU"</t>
  </si>
  <si>
    <t>01.001.0007-A</t>
  </si>
  <si>
    <t>01.001.0008-0</t>
  </si>
  <si>
    <t>UMIDADE NATURAL EM ESTUFA</t>
  </si>
  <si>
    <t>01.001.0008-A</t>
  </si>
  <si>
    <t>01.001.0009-0</t>
  </si>
  <si>
    <t>EQUIVALENTE DE AREIA</t>
  </si>
  <si>
    <t>01.001.0009-A</t>
  </si>
  <si>
    <t>01.001.0010-0</t>
  </si>
  <si>
    <t>UMIDADE PELO METODO EXPEDITO "SPEEDY"</t>
  </si>
  <si>
    <t>01.001.0010-A</t>
  </si>
  <si>
    <t>01.001.0011-0</t>
  </si>
  <si>
    <t>COMPACTACAO: ENERGIA PROCTOR NORMAL</t>
  </si>
  <si>
    <t>01.001.0011-A</t>
  </si>
  <si>
    <t>01.001.0012-0</t>
  </si>
  <si>
    <t>COMPACTACAO: ENERGIA AASHO INTERMEDIARIA</t>
  </si>
  <si>
    <t>01.001.0012-A</t>
  </si>
  <si>
    <t>01.001.0013-0</t>
  </si>
  <si>
    <t>COMPACTACAO: ENERGIA AASHO MODIFICADA</t>
  </si>
  <si>
    <t>01.001.0013-A</t>
  </si>
  <si>
    <t>01.001.0014-0</t>
  </si>
  <si>
    <t>01.001.0014-A</t>
  </si>
  <si>
    <t>01.001.0015-0</t>
  </si>
  <si>
    <t>01.001.0015-A</t>
  </si>
  <si>
    <t>01.001.0016-0</t>
  </si>
  <si>
    <t>01.001.0016-A</t>
  </si>
  <si>
    <t>01.001.0017-0</t>
  </si>
  <si>
    <t>01.001.0017-A</t>
  </si>
  <si>
    <t>01.001.0018-0</t>
  </si>
  <si>
    <t>01.001.0018-A</t>
  </si>
  <si>
    <t>01.001.0019-0</t>
  </si>
  <si>
    <t>01.001.0019-A</t>
  </si>
  <si>
    <t>01.001.0020-0</t>
  </si>
  <si>
    <t>01.001.0020-A</t>
  </si>
  <si>
    <t>01.001.0021-0</t>
  </si>
  <si>
    <t>01.001.0021-A</t>
  </si>
  <si>
    <t>01.001.0022-0</t>
  </si>
  <si>
    <t>01.001.0022-A</t>
  </si>
  <si>
    <t>01.001.0023-0</t>
  </si>
  <si>
    <t>PERMEABILIDADE EM AMOSTRA NATURAL</t>
  </si>
  <si>
    <t>01.001.0023-A</t>
  </si>
  <si>
    <t>01.001.0024-0</t>
  </si>
  <si>
    <t>PERMEABILIDADE EM AMOSTRA MOLDADA ARGILOSA</t>
  </si>
  <si>
    <t>01.001.0024-A</t>
  </si>
  <si>
    <t>01.001.0025-0</t>
  </si>
  <si>
    <t>PERMEABILIDADE EM AMOSTRA DE AREIA</t>
  </si>
  <si>
    <t>01.001.0025-A</t>
  </si>
  <si>
    <t>01.001.0026-0</t>
  </si>
  <si>
    <t>COMPRESSAO SIMPLES EM AMOSTRA NATURAL,POR CORPO DE PROVA</t>
  </si>
  <si>
    <t>01.001.0026-A</t>
  </si>
  <si>
    <t>01.001.0027-0</t>
  </si>
  <si>
    <t>COMPRESSAO SIMPLES EM AMOSTRA MOLDADA,POR CORPO DE PROVA</t>
  </si>
  <si>
    <t>01.001.0027-A</t>
  </si>
  <si>
    <t>01.001.0028-0</t>
  </si>
  <si>
    <t>ADENSAMENTO EM AMOSTRA NATURAL</t>
  </si>
  <si>
    <t>01.001.0028-A</t>
  </si>
  <si>
    <t>01.001.0029-0</t>
  </si>
  <si>
    <t>ADENSAMENTO EM AMOSTRA MOLDADA</t>
  </si>
  <si>
    <t>01.001.0029-A</t>
  </si>
  <si>
    <t>01.001.0030-0</t>
  </si>
  <si>
    <t>01.001.0030-A</t>
  </si>
  <si>
    <t>01.001.0031-0</t>
  </si>
  <si>
    <t>CISALHAMENTO LENTO,POR CORPO DE PROVA</t>
  </si>
  <si>
    <t>01.001.0031-A</t>
  </si>
  <si>
    <t>01.001.0032-0</t>
  </si>
  <si>
    <t>CISALHAMENTO RAPIDO,POR CORPO DE PROVA</t>
  </si>
  <si>
    <t>01.001.0032-A</t>
  </si>
  <si>
    <t>01.001.0033-0</t>
  </si>
  <si>
    <t>TRIAXIAL DRENADO,EM AMOSTRA NATURAL,POR CORPO DE PROVA</t>
  </si>
  <si>
    <t>01.001.0033-A</t>
  </si>
  <si>
    <t>01.001.0034-0</t>
  </si>
  <si>
    <t>TRIAXIAL DRENADO,EM AMOSTRA MOLDADA,POR CORPO DE PROVA</t>
  </si>
  <si>
    <t>01.001.0034-A</t>
  </si>
  <si>
    <t>01.001.0035-0</t>
  </si>
  <si>
    <t>TRIAXIAL NAO DRENADO,EM AMOSTRA NATURAL,POR CORPO DE PROVA</t>
  </si>
  <si>
    <t>01.001.0035-A</t>
  </si>
  <si>
    <t>01.001.0036-0</t>
  </si>
  <si>
    <t>TRIAXIAL NAO DRENADO,EM AMOSTRA MOLDADA,POR CORPO DE PROVA</t>
  </si>
  <si>
    <t>01.001.0036-A</t>
  </si>
  <si>
    <t>01.001.0037-0</t>
  </si>
  <si>
    <t>01.001.0037-A</t>
  </si>
  <si>
    <t>01.001.0038-0</t>
  </si>
  <si>
    <t>01.001.0038-A</t>
  </si>
  <si>
    <t>01.001.0039-0</t>
  </si>
  <si>
    <t>01.001.0039-A</t>
  </si>
  <si>
    <t>01.001.0040-0</t>
  </si>
  <si>
    <t>01.001.0040-A</t>
  </si>
  <si>
    <t>01.001.0042-0</t>
  </si>
  <si>
    <t>SONDAGEM MANUAL,COM PA E PICARETA,POR METRO LINEAR OU FRACAO</t>
  </si>
  <si>
    <t>01.001.0042-A</t>
  </si>
  <si>
    <t>01.001.0043-0</t>
  </si>
  <si>
    <t>01.001.0043-A</t>
  </si>
  <si>
    <t>01.001.0044-0</t>
  </si>
  <si>
    <t>01.001.0044-A</t>
  </si>
  <si>
    <t>01.001.0046-0</t>
  </si>
  <si>
    <t>FRACIONAMENTO QUIMICO (METODO ROSTLER)</t>
  </si>
  <si>
    <t>01.001.0046-A</t>
  </si>
  <si>
    <t>01.001.0047-0</t>
  </si>
  <si>
    <t>01.001.0047-A</t>
  </si>
  <si>
    <t>01.001.0048-0</t>
  </si>
  <si>
    <t>ENSAIO DE PALHETA("VANE TEST"),REALIZADO EM LABORATORIO</t>
  </si>
  <si>
    <t>01.001.0048-A</t>
  </si>
  <si>
    <t>01.001.0049-0</t>
  </si>
  <si>
    <t>CLASSIFICACAO MACROSCOPICA DE AMOSTRAS DE SONDAGEM ROTATIVA</t>
  </si>
  <si>
    <t>01.001.0049-A</t>
  </si>
  <si>
    <t>01.001.0050-0</t>
  </si>
  <si>
    <t>01.001.0050-A</t>
  </si>
  <si>
    <t>01.001.0051-0</t>
  </si>
  <si>
    <t>01.001.0051-A</t>
  </si>
  <si>
    <t>01.001.0052-0</t>
  </si>
  <si>
    <t>01.001.0052-A</t>
  </si>
  <si>
    <t>01.001.0053-0</t>
  </si>
  <si>
    <t>MINI-MCV - SOLO COMPACTADO EM EQUIPAMENTO MINIATURA</t>
  </si>
  <si>
    <t>01.001.0053-A</t>
  </si>
  <si>
    <t>01.001.0054-0</t>
  </si>
  <si>
    <t>01.001.0054-A</t>
  </si>
  <si>
    <t>01.001.0055-0</t>
  </si>
  <si>
    <t>01.001.0055-A</t>
  </si>
  <si>
    <t>01.001.0056-0</t>
  </si>
  <si>
    <t>01.001.0056-A</t>
  </si>
  <si>
    <t>01.001.0057-0</t>
  </si>
  <si>
    <t>01.001.0057-A</t>
  </si>
  <si>
    <t>01.001.0059-0</t>
  </si>
  <si>
    <t>01.001.0059-A</t>
  </si>
  <si>
    <t>01.001.0060-0</t>
  </si>
  <si>
    <t>01.001.0060-A</t>
  </si>
  <si>
    <t>01.001.0061-0</t>
  </si>
  <si>
    <t>01.001.0061-A</t>
  </si>
  <si>
    <t>01.001.0062-0</t>
  </si>
  <si>
    <t>ADENSAMENTO UNIDIMENSIONAL</t>
  </si>
  <si>
    <t>01.001.0062-A</t>
  </si>
  <si>
    <t>01.001.0063-0</t>
  </si>
  <si>
    <t>METODO RIEDEL-WEBER(AGREGADO GRAUDO)</t>
  </si>
  <si>
    <t>01.001.0063-A</t>
  </si>
  <si>
    <t>01.001.0064-0</t>
  </si>
  <si>
    <t>COMPACTACAO DE SOLO EM EQUIPAMENTO MINIATURA</t>
  </si>
  <si>
    <t>01.001.0064-A</t>
  </si>
  <si>
    <t>01.001.0065-0</t>
  </si>
  <si>
    <t>01.001.0065-A</t>
  </si>
  <si>
    <t>01.001.0066-0</t>
  </si>
  <si>
    <t>01.001.0066-A</t>
  </si>
  <si>
    <t>01.001.0068-0</t>
  </si>
  <si>
    <t>ENSAIO DE PENETRACAO TIPO "DEEP SOUNDING"</t>
  </si>
  <si>
    <t>01.001.0068-A</t>
  </si>
  <si>
    <t>01.001.0069-0</t>
  </si>
  <si>
    <t>ENSAIO DE INFILTRACAO EM SOLO</t>
  </si>
  <si>
    <t>01.001.0069-A</t>
  </si>
  <si>
    <t>01.001.0071-0</t>
  </si>
  <si>
    <t>01.001.0071-A</t>
  </si>
  <si>
    <t>01.001.0073-0</t>
  </si>
  <si>
    <t>ENSAIO DE PENETRACAO TIPO SPT</t>
  </si>
  <si>
    <t>01.001.0073-A</t>
  </si>
  <si>
    <t>01.001.0075-1</t>
  </si>
  <si>
    <t>PERFURACAO MANUAL DE SOLO,A TRADO ATE 6"</t>
  </si>
  <si>
    <t>01.001.0075-B</t>
  </si>
  <si>
    <t>01.001.0076-0</t>
  </si>
  <si>
    <t>PERFURACAO MANUAL DE SOLO,A TRADO ATE 8"</t>
  </si>
  <si>
    <t>01.001.0076-A</t>
  </si>
  <si>
    <t>01.001.0077-0</t>
  </si>
  <si>
    <t>PERFURACAO MANUAL DE SOLO,A TRADO ATE 10"</t>
  </si>
  <si>
    <t>01.001.0077-A</t>
  </si>
  <si>
    <t>01.001.0078-0</t>
  </si>
  <si>
    <t>PERFURACAO MANUAL DE SOLO,A TRADO ACIMA DE 10"</t>
  </si>
  <si>
    <t>01.001.0078-A</t>
  </si>
  <si>
    <t>01.001.0081-0</t>
  </si>
  <si>
    <t>ANALISE GRANULOMETRICA EM AGREGADO MIUDO</t>
  </si>
  <si>
    <t>01.001.0081-A</t>
  </si>
  <si>
    <t>01.001.0082-0</t>
  </si>
  <si>
    <t>ANALISE GRANULOMETRICA EM AGREGADO GRAUDO</t>
  </si>
  <si>
    <t>01.001.0082-A</t>
  </si>
  <si>
    <t>01.001.0083-0</t>
  </si>
  <si>
    <t>AVALIACAO DAS IMPUREZAS ORGANICAS DAS AREIAS</t>
  </si>
  <si>
    <t>01.001.0083-A</t>
  </si>
  <si>
    <t>01.001.0084-0</t>
  </si>
  <si>
    <t>01.001.0084-A</t>
  </si>
  <si>
    <t>01.001.0085-0</t>
  </si>
  <si>
    <t>TEOR DE ARGILA EM TORROES(AGREGADO MIUDO)</t>
  </si>
  <si>
    <t>01.001.0085-A</t>
  </si>
  <si>
    <t>01.001.0086-0</t>
  </si>
  <si>
    <t>TEOR DE ARGILA EM TORROES(AGREGADO GRAUDO)</t>
  </si>
  <si>
    <t>01.001.0086-A</t>
  </si>
  <si>
    <t>01.001.0087-0</t>
  </si>
  <si>
    <t>TEOR DE MATERIAIS PULVERULENTOS(AGREGADO MIUDO)</t>
  </si>
  <si>
    <t>01.001.0087-A</t>
  </si>
  <si>
    <t>01.001.0088-0</t>
  </si>
  <si>
    <t>TEOR DE MATERIAIS PULVERULENTOS(AGREGADO GRAUDO)</t>
  </si>
  <si>
    <t>01.001.0088-A</t>
  </si>
  <si>
    <t>01.001.0089-0</t>
  </si>
  <si>
    <t>DENSIDADE REAL(AGREGADO MIUDO)</t>
  </si>
  <si>
    <t>01.001.0089-A</t>
  </si>
  <si>
    <t>01.001.0090-0</t>
  </si>
  <si>
    <t>DENSIDADE REAL(AGREGADO GRAUDO)</t>
  </si>
  <si>
    <t>01.001.0090-A</t>
  </si>
  <si>
    <t>01.001.0091-0</t>
  </si>
  <si>
    <t>DENSIDADE APARENTE(AGREGADO MIUDO)</t>
  </si>
  <si>
    <t>01.001.0091-A</t>
  </si>
  <si>
    <t>01.001.0092-0</t>
  </si>
  <si>
    <t>DENSIDADE APARENTE(AGREGADO GRAUDO)</t>
  </si>
  <si>
    <t>01.001.0092-A</t>
  </si>
  <si>
    <t>01.001.0093-0</t>
  </si>
  <si>
    <t>DESGASTE A ABRASAO "LOS ANGELES"</t>
  </si>
  <si>
    <t>01.001.0093-A</t>
  </si>
  <si>
    <t>01.001.0094-0</t>
  </si>
  <si>
    <t>ESMAGAMENTO</t>
  </si>
  <si>
    <t>01.001.0094-A</t>
  </si>
  <si>
    <t>01.001.0095-0</t>
  </si>
  <si>
    <t>RESISTENCIA AO IMPACTO "TRETON"</t>
  </si>
  <si>
    <t>01.001.0095-A</t>
  </si>
  <si>
    <t>01.001.0096-0</t>
  </si>
  <si>
    <t>INDICE DE FORMA(CUBICIDADE)</t>
  </si>
  <si>
    <t>01.001.0096-A</t>
  </si>
  <si>
    <t>01.001.0097-0</t>
  </si>
  <si>
    <t>01.001.0097-A</t>
  </si>
  <si>
    <t>01.001.0098-0</t>
  </si>
  <si>
    <t>01.001.0098-A</t>
  </si>
  <si>
    <t>01.001.0121-0</t>
  </si>
  <si>
    <t>01.001.0121-A</t>
  </si>
  <si>
    <t>01.001.0123-0</t>
  </si>
  <si>
    <t>01.001.0123-A</t>
  </si>
  <si>
    <t>01.001.0124-0</t>
  </si>
  <si>
    <t>01.001.0124-A</t>
  </si>
  <si>
    <t>01.001.0125-0</t>
  </si>
  <si>
    <t>01.001.0125-A</t>
  </si>
  <si>
    <t>01.001.0126-0</t>
  </si>
  <si>
    <t>01.001.0126-A</t>
  </si>
  <si>
    <t>01.001.0127-0</t>
  </si>
  <si>
    <t>01.001.0127-A</t>
  </si>
  <si>
    <t>01.001.0128-0</t>
  </si>
  <si>
    <t>01.001.0128-A</t>
  </si>
  <si>
    <t>01.001.0129-0</t>
  </si>
  <si>
    <t>"SLUMP TEST"</t>
  </si>
  <si>
    <t>01.001.0129-A</t>
  </si>
  <si>
    <t>01.001.0130-0</t>
  </si>
  <si>
    <t>01.001.0130-A</t>
  </si>
  <si>
    <t>01.001.0131-0</t>
  </si>
  <si>
    <t>01.001.0131-A</t>
  </si>
  <si>
    <t>01.001.0132-0</t>
  </si>
  <si>
    <t>01.001.0132-A</t>
  </si>
  <si>
    <t>01.001.0133-0</t>
  </si>
  <si>
    <t>01.001.0133-A</t>
  </si>
  <si>
    <t>01.001.0134-0</t>
  </si>
  <si>
    <t>01.001.0134-A</t>
  </si>
  <si>
    <t>01.001.0135-0</t>
  </si>
  <si>
    <t>01.001.0135-A</t>
  </si>
  <si>
    <t>01.001.0136-0</t>
  </si>
  <si>
    <t>01.001.0136-A</t>
  </si>
  <si>
    <t>01.001.0137-0</t>
  </si>
  <si>
    <t>01.001.0137-A</t>
  </si>
  <si>
    <t>01.001.0138-0</t>
  </si>
  <si>
    <t>01.001.0138-A</t>
  </si>
  <si>
    <t>01.001.0139-0</t>
  </si>
  <si>
    <t>01.001.0139-A</t>
  </si>
  <si>
    <t>01.001.0140-0</t>
  </si>
  <si>
    <t>01.001.0140-A</t>
  </si>
  <si>
    <t>01.001.0141-0</t>
  </si>
  <si>
    <t>01.001.0141-A</t>
  </si>
  <si>
    <t>01.001.0143-0</t>
  </si>
  <si>
    <t>01.001.0143-A</t>
  </si>
  <si>
    <t>01.001.0144-0</t>
  </si>
  <si>
    <t>01.001.0144-A</t>
  </si>
  <si>
    <t>01.001.0145-0</t>
  </si>
  <si>
    <t>01.001.0145-A</t>
  </si>
  <si>
    <t>01.001.0147-0</t>
  </si>
  <si>
    <t>01.001.0147-A</t>
  </si>
  <si>
    <t>01.001.0148-0</t>
  </si>
  <si>
    <t>01.001.0148-A</t>
  </si>
  <si>
    <t>01.001.0149-0</t>
  </si>
  <si>
    <t>01.001.0149-A</t>
  </si>
  <si>
    <t>01.001.0150-0</t>
  </si>
  <si>
    <t>01.001.0150-A</t>
  </si>
  <si>
    <t>01.001.0151-0</t>
  </si>
  <si>
    <t>01.001.0151-A</t>
  </si>
  <si>
    <t>01.001.0152-0</t>
  </si>
  <si>
    <t>01.001.0152-A</t>
  </si>
  <si>
    <t>01.001.0160-0</t>
  </si>
  <si>
    <t>PENETRACAO A 25°C,100G E 5S</t>
  </si>
  <si>
    <t>01.001.0160-A</t>
  </si>
  <si>
    <t>01.001.0161-0</t>
  </si>
  <si>
    <t>PONTO DE FULGOR CLEVELAND</t>
  </si>
  <si>
    <t>01.001.0161-A</t>
  </si>
  <si>
    <t>01.001.0162-0</t>
  </si>
  <si>
    <t>DUCTIBILIDADE A 25°C</t>
  </si>
  <si>
    <t>01.001.0162-A</t>
  </si>
  <si>
    <t>01.001.0163-0</t>
  </si>
  <si>
    <t>VISCOSIDADE SSF,A CADA TEMPERATURA PARA EMULSAO</t>
  </si>
  <si>
    <t>01.001.0163-A</t>
  </si>
  <si>
    <t>01.001.0164-0</t>
  </si>
  <si>
    <t>VISCOSIDADE SSF,A CADA TEMPERATURA PARA ASFALTO DILUIDO</t>
  </si>
  <si>
    <t>01.001.0164-A</t>
  </si>
  <si>
    <t>01.001.0165-0</t>
  </si>
  <si>
    <t>VISCOSIDADE CINEMATICA,A CADA TEMPERATURA</t>
  </si>
  <si>
    <t>01.001.0165-A</t>
  </si>
  <si>
    <t>01.001.0166-0</t>
  </si>
  <si>
    <t>VISCOSIDADE DINAMICA,A CADA TEMPERATURA</t>
  </si>
  <si>
    <t>01.001.0166-A</t>
  </si>
  <si>
    <t>01.001.0167-0</t>
  </si>
  <si>
    <t>TEOR DE BETUME (SOLUBILIDADE)</t>
  </si>
  <si>
    <t>01.001.0167-A</t>
  </si>
  <si>
    <t>01.001.0168-0</t>
  </si>
  <si>
    <t>INDICE DE SUSCETIBILIDADE TERMICA</t>
  </si>
  <si>
    <t>01.001.0168-A</t>
  </si>
  <si>
    <t>01.001.0169-0</t>
  </si>
  <si>
    <t>01.001.0169-A</t>
  </si>
  <si>
    <t>01.001.0170-0</t>
  </si>
  <si>
    <t>EFEITO DO CALOR E DO AR,POR PERCENTAGEM DA VARIACAO EM PESO</t>
  </si>
  <si>
    <t>01.001.0170-A</t>
  </si>
  <si>
    <t>01.001.0171-0</t>
  </si>
  <si>
    <t>PONTO DE AMOLECIMENTO</t>
  </si>
  <si>
    <t>01.001.0171-A</t>
  </si>
  <si>
    <t>01.001.0172-0</t>
  </si>
  <si>
    <t>DENSIDADE A 25°C</t>
  </si>
  <si>
    <t>01.001.0172-A</t>
  </si>
  <si>
    <t>01.001.0173-0</t>
  </si>
  <si>
    <t>DETERMINACAO DA CURVA VISCOSIDADE X TEMPERATURA</t>
  </si>
  <si>
    <t>01.001.0173-A</t>
  </si>
  <si>
    <t>01.001.0174-0</t>
  </si>
  <si>
    <t>PONTO DE FULGOR TAG</t>
  </si>
  <si>
    <t>01.001.0174-A</t>
  </si>
  <si>
    <t>01.001.0175-0</t>
  </si>
  <si>
    <t>DESTILACAO DE ASFALTOS DILUIDOS</t>
  </si>
  <si>
    <t>01.001.0175-A</t>
  </si>
  <si>
    <t>01.001.0176-0</t>
  </si>
  <si>
    <t>DETERMINACAO DE AGUA POR DESTILACAO</t>
  </si>
  <si>
    <t>01.001.0176-A</t>
  </si>
  <si>
    <t>01.001.0177-0</t>
  </si>
  <si>
    <t>ENSAIOS DO RESIDUO DA DESTILACAO</t>
  </si>
  <si>
    <t>01.001.0177-A</t>
  </si>
  <si>
    <t>01.001.0178-0</t>
  </si>
  <si>
    <t>VISCOSIDADE ESPECIFICA ENGLER</t>
  </si>
  <si>
    <t>01.001.0178-A</t>
  </si>
  <si>
    <t>01.001.0179-0</t>
  </si>
  <si>
    <t>FLUTUACAO</t>
  </si>
  <si>
    <t>01.001.0179-A</t>
  </si>
  <si>
    <t>01.001.0180-0</t>
  </si>
  <si>
    <t>DESTILACAO DO ALCATRAO</t>
  </si>
  <si>
    <t>01.001.0180-A</t>
  </si>
  <si>
    <t>01.001.0181-0</t>
  </si>
  <si>
    <t>INDICE DE SULFONACAO</t>
  </si>
  <si>
    <t>01.001.0181-A</t>
  </si>
  <si>
    <t>01.001.0182-0</t>
  </si>
  <si>
    <t>BETUME TOTAL</t>
  </si>
  <si>
    <t>01.001.0182-A</t>
  </si>
  <si>
    <t>01.001.0183-0</t>
  </si>
  <si>
    <t>SEDIMENTACAO A 5 DIAS</t>
  </si>
  <si>
    <t>01.001.0183-A</t>
  </si>
  <si>
    <t>01.001.0184-0</t>
  </si>
  <si>
    <t>PENEIRACAO</t>
  </si>
  <si>
    <t>01.001.0184-A</t>
  </si>
  <si>
    <t>01.001.0185-0</t>
  </si>
  <si>
    <t>RESISTENCIA A AGUA</t>
  </si>
  <si>
    <t>01.001.0185-A</t>
  </si>
  <si>
    <t>01.001.0186-0</t>
  </si>
  <si>
    <t>MISTURA COM CIMENTO OU COM FILLER SILICICO</t>
  </si>
  <si>
    <t>01.001.0186-A</t>
  </si>
  <si>
    <t>01.001.0187-0</t>
  </si>
  <si>
    <t>CARGA DAS PARTICULAS</t>
  </si>
  <si>
    <t>01.001.0187-A</t>
  </si>
  <si>
    <t>01.001.0188-0</t>
  </si>
  <si>
    <t>DESEMULSIBILIDADE</t>
  </si>
  <si>
    <t>01.001.0188-A</t>
  </si>
  <si>
    <t>01.001.0189-0</t>
  </si>
  <si>
    <t>DESTILACAO DE EMULSOES ASFALTICAS E OLEO DESTILADO</t>
  </si>
  <si>
    <t>01.001.0189-A</t>
  </si>
  <si>
    <t>01.001.0190-0</t>
  </si>
  <si>
    <t>RESISTENCIA AO CALOR</t>
  </si>
  <si>
    <t>01.001.0190-A</t>
  </si>
  <si>
    <t>01.001.0191-0</t>
  </si>
  <si>
    <t>ENSAIO RRL PARA AGREGADO GRAUDO</t>
  </si>
  <si>
    <t>01.001.0191-A</t>
  </si>
  <si>
    <t>01.001.0192-0</t>
  </si>
  <si>
    <t>DETERMINACAO DE PERCENTAGEM DE AGENTES ATIVOS</t>
  </si>
  <si>
    <t>01.001.0192-A</t>
  </si>
  <si>
    <t>01.001.0193-0</t>
  </si>
  <si>
    <t>ENSAIO LCPC</t>
  </si>
  <si>
    <t>01.001.0193-A</t>
  </si>
  <si>
    <t>01.001.0194-0</t>
  </si>
  <si>
    <t>MATERIAL DE ENCHIMENTO (AMOSTRA GRANULOMETRICA)</t>
  </si>
  <si>
    <t>01.001.0194-A</t>
  </si>
  <si>
    <t>01.001.0195-0</t>
  </si>
  <si>
    <t>DETERMINACAO DE PERCENTAGEM DE CARBONATO DE CALCIO</t>
  </si>
  <si>
    <t>01.001.0195-A</t>
  </si>
  <si>
    <t>01.001.0196-0</t>
  </si>
  <si>
    <t>MASSA ESPECIFICA REAL DO CORRETIVO DE ADESIVIDADE</t>
  </si>
  <si>
    <t>01.001.0196-A</t>
  </si>
  <si>
    <t>01.001.0197-0</t>
  </si>
  <si>
    <t>MASSA ESPECIFICA APARENTE DO CORRETIVO DE ADESIVIDADE</t>
  </si>
  <si>
    <t>01.001.0197-A</t>
  </si>
  <si>
    <t>01.001.0198-0</t>
  </si>
  <si>
    <t>DETERMINACAO DO TEOR DE BETUME</t>
  </si>
  <si>
    <t>01.001.0198-A</t>
  </si>
  <si>
    <t>01.001.0199-0</t>
  </si>
  <si>
    <t>DETERMINACAO DA ESTABILIDADE E FLUENCIA MARSHALL</t>
  </si>
  <si>
    <t>01.001.0199-A</t>
  </si>
  <si>
    <t>01.001.0200-0</t>
  </si>
  <si>
    <t>DENSIDADE APARENTE</t>
  </si>
  <si>
    <t>01.001.0200-A</t>
  </si>
  <si>
    <t>01.001.0201-0</t>
  </si>
  <si>
    <t>PERCENTAGEM DE VAZIOS RICE</t>
  </si>
  <si>
    <t>01.001.0201-A</t>
  </si>
  <si>
    <t>01.001.0202-0</t>
  </si>
  <si>
    <t>DOSAGEM MARSHALL</t>
  </si>
  <si>
    <t>01.001.0202-A</t>
  </si>
  <si>
    <t>01.001.0203-0</t>
  </si>
  <si>
    <t>RECUPERACAO DO LIGANTE (ALSON)</t>
  </si>
  <si>
    <t>01.001.0203-A</t>
  </si>
  <si>
    <t>01.001.0204-0</t>
  </si>
  <si>
    <t>AMOSTRA GRANULOMETRICA APOS EXTRACAO DO LIGANTE</t>
  </si>
  <si>
    <t>01.001.0204-A</t>
  </si>
  <si>
    <t>01.001.0205-0</t>
  </si>
  <si>
    <t>01.001.0205-A</t>
  </si>
  <si>
    <t>01.001.0206-0</t>
  </si>
  <si>
    <t>CONTROLE DE COMPACTACAO,POR PONTO(METODO DO ANEL)</t>
  </si>
  <si>
    <t>01.001.0206-A</t>
  </si>
  <si>
    <t>01.001.0208-0</t>
  </si>
  <si>
    <t>01.001.0208-A</t>
  </si>
  <si>
    <t>01.001.0209-0</t>
  </si>
  <si>
    <t>01.001.0209-A</t>
  </si>
  <si>
    <t>01.001.0210-0</t>
  </si>
  <si>
    <t>01.001.0210-A</t>
  </si>
  <si>
    <t>01.001.0220-0</t>
  </si>
  <si>
    <t>ENSAIO NORMAL COMPLETO</t>
  </si>
  <si>
    <t>01.001.0220-A</t>
  </si>
  <si>
    <t>01.001.0221-0</t>
  </si>
  <si>
    <t>ENSAIO DE PEGA</t>
  </si>
  <si>
    <t>01.001.0221-A</t>
  </si>
  <si>
    <t>01.001.0222-0</t>
  </si>
  <si>
    <t>ENSAIO DE EXPANSIBILIDADE(LE CHATELIER)</t>
  </si>
  <si>
    <t>01.001.0222-A</t>
  </si>
  <si>
    <t>01.001.0223-0</t>
  </si>
  <si>
    <t>ENSAIO DE EXPANSIBILIDADE EM AUTO-CLAVE</t>
  </si>
  <si>
    <t>01.001.0223-A</t>
  </si>
  <si>
    <t>01.001.0224-0</t>
  </si>
  <si>
    <t>ENSAIO DE FINURA: RESIDUO NA PENEIRA Nº 200</t>
  </si>
  <si>
    <t>01.001.0224-A</t>
  </si>
  <si>
    <t>01.001.0225-0</t>
  </si>
  <si>
    <t>ENSAIO DE FINURA: SUPERFICIE ESPECIFICA BLAINE</t>
  </si>
  <si>
    <t>01.001.0225-A</t>
  </si>
  <si>
    <t>01.001.0226-0</t>
  </si>
  <si>
    <t>RESISTENCIA A COMPRESSAO AOS 3,7 E 28 DIAS DE IDADE</t>
  </si>
  <si>
    <t>01.001.0226-A</t>
  </si>
  <si>
    <t>01.001.0227-0</t>
  </si>
  <si>
    <t>RESISTENCIA A COMPRESSAO,PARA CADA IDADE COMPLEMENTAR</t>
  </si>
  <si>
    <t>01.001.0227-A</t>
  </si>
  <si>
    <t>01.001.0228-0</t>
  </si>
  <si>
    <t>MASSA ESPECIFICA REAL DO CIMENTO PORTLAND</t>
  </si>
  <si>
    <t>01.001.0228-A</t>
  </si>
  <si>
    <t>01.001.0229-0</t>
  </si>
  <si>
    <t>CALOR DE HIDRATACAO AOS 7 E 28 DIAS DE IDADE</t>
  </si>
  <si>
    <t>01.001.0229-A</t>
  </si>
  <si>
    <t>01.001.0230-0</t>
  </si>
  <si>
    <t>PERDA AO FOGO(PORTLAND COMUM)</t>
  </si>
  <si>
    <t>01.001.0230-A</t>
  </si>
  <si>
    <t>01.001.0231-0</t>
  </si>
  <si>
    <t>PERDA AO FOGO(POZOLANICO)</t>
  </si>
  <si>
    <t>01.001.0231-A</t>
  </si>
  <si>
    <t>01.001.0232-0</t>
  </si>
  <si>
    <t>RESIDUO INSOLUVEL</t>
  </si>
  <si>
    <t>01.001.0232-A</t>
  </si>
  <si>
    <t>01.001.0233-0</t>
  </si>
  <si>
    <t>QUANTIDADE DE ANIDRIDO SULFURICO</t>
  </si>
  <si>
    <t>01.001.0233-A</t>
  </si>
  <si>
    <t>01.001.0234-0</t>
  </si>
  <si>
    <t>QUANTIDADE DE SILICA</t>
  </si>
  <si>
    <t>01.001.0234-A</t>
  </si>
  <si>
    <t>01.001.0235-0</t>
  </si>
  <si>
    <t>QUANTIDADE DE OXIDO DE FERRO</t>
  </si>
  <si>
    <t>01.001.0235-A</t>
  </si>
  <si>
    <t>01.001.0236-0</t>
  </si>
  <si>
    <t>QUANTIDADE DE OXIDO DE ALUMINIO</t>
  </si>
  <si>
    <t>01.001.0236-A</t>
  </si>
  <si>
    <t>01.001.0237-0</t>
  </si>
  <si>
    <t>QUANTIDADE DE OXIDO DE CALCIO</t>
  </si>
  <si>
    <t>01.001.0237-A</t>
  </si>
  <si>
    <t>01.001.0238-0</t>
  </si>
  <si>
    <t>QUANTIDADE DE OXIDO DE MAGNESIO</t>
  </si>
  <si>
    <t>01.001.0238-A</t>
  </si>
  <si>
    <t>01.001.0239-0</t>
  </si>
  <si>
    <t>QUANTIDADE DE ANIDRIDO SILICICO</t>
  </si>
  <si>
    <t>01.001.0239-A</t>
  </si>
  <si>
    <t>01.001.0240-0</t>
  </si>
  <si>
    <t>QUANTIDADE DE OXIDO DE POTASSIO</t>
  </si>
  <si>
    <t>01.001.0240-A</t>
  </si>
  <si>
    <t>01.001.0241-0</t>
  </si>
  <si>
    <t>QUANTIDADE DE OXIDO DE SODIO</t>
  </si>
  <si>
    <t>01.001.0241-A</t>
  </si>
  <si>
    <t>01.001.0242-0</t>
  </si>
  <si>
    <t>QUANTIDADE DE CALCIO</t>
  </si>
  <si>
    <t>01.001.0242-A</t>
  </si>
  <si>
    <t>01.001.0243-0</t>
  </si>
  <si>
    <t>QUANTIDADE DE OXIDO DE MANGANES</t>
  </si>
  <si>
    <t>01.001.0243-A</t>
  </si>
  <si>
    <t>01.001.0244-0</t>
  </si>
  <si>
    <t>QUANTIDADE DE SULFATO</t>
  </si>
  <si>
    <t>01.001.0244-A</t>
  </si>
  <si>
    <t>01.001.0245-0</t>
  </si>
  <si>
    <t>01.001.0245-A</t>
  </si>
  <si>
    <t>01.001.0246-0</t>
  </si>
  <si>
    <t>ENSAIO QUIMICO COMPLETO DE CIMENTO</t>
  </si>
  <si>
    <t>01.001.0246-A</t>
  </si>
  <si>
    <t>01.001.0247-0</t>
  </si>
  <si>
    <t>01.001.0247-A</t>
  </si>
  <si>
    <t>01.001.0248-0</t>
  </si>
  <si>
    <t>01.001.0248-A</t>
  </si>
  <si>
    <t>01.001.0249-0</t>
  </si>
  <si>
    <t>01.001.0249-A</t>
  </si>
  <si>
    <t>01.001.0250-0</t>
  </si>
  <si>
    <t>DOBRAMENTO SIMPLES,EM UMA OPERACAO</t>
  </si>
  <si>
    <t>01.001.0250-A</t>
  </si>
  <si>
    <t>01.001.0251-0</t>
  </si>
  <si>
    <t>DOBRAMENTO SIMPLES, EM DUAS OPERACOES (FLEXAO E COMPRESSAO)</t>
  </si>
  <si>
    <t>01.001.0251-A</t>
  </si>
  <si>
    <t>01.001.0252-0</t>
  </si>
  <si>
    <t>TRACAO SIMPLES,COM ESFORCO ATE 5T</t>
  </si>
  <si>
    <t>01.001.0252-A</t>
  </si>
  <si>
    <t>01.001.0253-0</t>
  </si>
  <si>
    <t>TRACAO SIMPLES,COM ESFORCO DE 5 ATE 30T</t>
  </si>
  <si>
    <t>01.001.0253-A</t>
  </si>
  <si>
    <t>01.001.0254-0</t>
  </si>
  <si>
    <t>TRACAO SIMPLES,COM ESFORCO DE 30 ATE 100T</t>
  </si>
  <si>
    <t>01.001.0254-A</t>
  </si>
  <si>
    <t>01.001.0255-0</t>
  </si>
  <si>
    <t>TRACAO COM DETERMINACAO DE ALONGAMENTO SOB CARGA</t>
  </si>
  <si>
    <t>01.001.0255-A</t>
  </si>
  <si>
    <t>01.001.0256-0</t>
  </si>
  <si>
    <t>MODULO DE ELASTICIDADE</t>
  </si>
  <si>
    <t>01.001.0256-A</t>
  </si>
  <si>
    <t>01.001.0257-0</t>
  </si>
  <si>
    <t>01.001.0257-A</t>
  </si>
  <si>
    <t>01.001.0258-0</t>
  </si>
  <si>
    <t>01.001.0258-A</t>
  </si>
  <si>
    <t>01.001.0259-0</t>
  </si>
  <si>
    <t>01.001.0259-A</t>
  </si>
  <si>
    <t>01.001.0260-0</t>
  </si>
  <si>
    <t>01.001.0260-A</t>
  </si>
  <si>
    <t>01.001.0261-0</t>
  </si>
  <si>
    <t>COMPRESSAO DIAMETRAL</t>
  </si>
  <si>
    <t>01.001.0261-A</t>
  </si>
  <si>
    <t>01.001.0262-0</t>
  </si>
  <si>
    <t>PERMEABILIDADE</t>
  </si>
  <si>
    <t>01.001.0262-A</t>
  </si>
  <si>
    <t>01.001.0263-0</t>
  </si>
  <si>
    <t>ABSORCAO</t>
  </si>
  <si>
    <t>01.001.0263-A</t>
  </si>
  <si>
    <t>01.001.0264-0</t>
  </si>
  <si>
    <t>DIMENSAO</t>
  </si>
  <si>
    <t>01.001.0264-A</t>
  </si>
  <si>
    <t>01.001.0265-0</t>
  </si>
  <si>
    <t>01.001.0265-A</t>
  </si>
  <si>
    <t>01.001.0266-0</t>
  </si>
  <si>
    <t>01.001.0266-A</t>
  </si>
  <si>
    <t>01.001.0267-0</t>
  </si>
  <si>
    <t>01.001.0267-A</t>
  </si>
  <si>
    <t>01.001.0268-0</t>
  </si>
  <si>
    <t>01.001.0268-A</t>
  </si>
  <si>
    <t>01.001.0269-0</t>
  </si>
  <si>
    <t>01.001.0269-A</t>
  </si>
  <si>
    <t>01.001.0270-0</t>
  </si>
  <si>
    <t>01.001.0270-A</t>
  </si>
  <si>
    <t>01.001.0271-0</t>
  </si>
  <si>
    <t>01.001.0271-A</t>
  </si>
  <si>
    <t>01.001.0272-0</t>
  </si>
  <si>
    <t>RESISTENCIA A COMPRESSAO EM UNIDADES MACICAS</t>
  </si>
  <si>
    <t>01.001.0272-A</t>
  </si>
  <si>
    <t>01.001.0273-0</t>
  </si>
  <si>
    <t>RESISTENCIA A COMPRESSAO EM UNIDADES FURADAS</t>
  </si>
  <si>
    <t>01.001.0273-A</t>
  </si>
  <si>
    <t>01.001.0274-0</t>
  </si>
  <si>
    <t>INDICE DE VICAT DE CAL HIDRAULICA</t>
  </si>
  <si>
    <t>01.001.0274-A</t>
  </si>
  <si>
    <t>01.001.0275-0</t>
  </si>
  <si>
    <t>ENSAIO QUIMICO COMPLETO DE CAL</t>
  </si>
  <si>
    <t>01.001.0275-A</t>
  </si>
  <si>
    <t>01.001.0278-0</t>
  </si>
  <si>
    <t>FINURA</t>
  </si>
  <si>
    <t>01.001.0278-A</t>
  </si>
  <si>
    <t>01.001.0279-0</t>
  </si>
  <si>
    <t>ESTABILIDADE</t>
  </si>
  <si>
    <t>01.001.0279-A</t>
  </si>
  <si>
    <t>01.001.0280-0</t>
  </si>
  <si>
    <t>01.001.0280-A</t>
  </si>
  <si>
    <t>01.001.0281-0</t>
  </si>
  <si>
    <t>01.001.0281-A</t>
  </si>
  <si>
    <t>01.001.0290-0</t>
  </si>
  <si>
    <t>01.001.0290-A</t>
  </si>
  <si>
    <t>01.001.0298-0</t>
  </si>
  <si>
    <t>ENSAIO COMPLETO</t>
  </si>
  <si>
    <t>01.001.0298-A</t>
  </si>
  <si>
    <t>01.001.0300-0</t>
  </si>
  <si>
    <t>01.001.0300-A</t>
  </si>
  <si>
    <t>01.001.0301-0</t>
  </si>
  <si>
    <t>01.001.0301-A</t>
  </si>
  <si>
    <t>01.001.0302-0</t>
  </si>
  <si>
    <t>01.001.0302-A</t>
  </si>
  <si>
    <t>01.001.0303-0</t>
  </si>
  <si>
    <t>01.001.0303-A</t>
  </si>
  <si>
    <t>01.001.0304-0</t>
  </si>
  <si>
    <t>01.001.0304-A</t>
  </si>
  <si>
    <t>01.001.0305-0</t>
  </si>
  <si>
    <t>01.001.0305-A</t>
  </si>
  <si>
    <t>01.001.0306-0</t>
  </si>
  <si>
    <t>01.001.0306-A</t>
  </si>
  <si>
    <t>01.001.0307-0</t>
  </si>
  <si>
    <t>01.001.0307-A</t>
  </si>
  <si>
    <t>01.001.0400-0</t>
  </si>
  <si>
    <t>01.001.0400-A</t>
  </si>
  <si>
    <t>01.001.0405-0</t>
  </si>
  <si>
    <t>01.001.0405-A</t>
  </si>
  <si>
    <t>01.001.0410-0</t>
  </si>
  <si>
    <t>01.001.0410-A</t>
  </si>
  <si>
    <t>01.002.0001-0</t>
  </si>
  <si>
    <t>01.002.0001-A</t>
  </si>
  <si>
    <t>01.002.0002-0</t>
  </si>
  <si>
    <t>01.002.0002-A</t>
  </si>
  <si>
    <t>01.002.0003-0</t>
  </si>
  <si>
    <t>01.002.0003-A</t>
  </si>
  <si>
    <t>01.002.0004-0</t>
  </si>
  <si>
    <t>01.002.0004-A</t>
  </si>
  <si>
    <t>01.002.0005-0</t>
  </si>
  <si>
    <t>01.002.0005-A</t>
  </si>
  <si>
    <t>01.002.0006-0</t>
  </si>
  <si>
    <t>01.002.0006-A</t>
  </si>
  <si>
    <t>01.002.0007-0</t>
  </si>
  <si>
    <t>01.002.0007-A</t>
  </si>
  <si>
    <t>01.002.0008-0</t>
  </si>
  <si>
    <t>01.002.0008-A</t>
  </si>
  <si>
    <t>01.002.0009-0</t>
  </si>
  <si>
    <t>01.002.0009-A</t>
  </si>
  <si>
    <t>01.002.0010-0</t>
  </si>
  <si>
    <t>01.002.0010-A</t>
  </si>
  <si>
    <t>01.002.0011-0</t>
  </si>
  <si>
    <t>01.002.0011-A</t>
  </si>
  <si>
    <t>01.002.0012-0</t>
  </si>
  <si>
    <t>01.002.0012-A</t>
  </si>
  <si>
    <t>01.002.0013-0</t>
  </si>
  <si>
    <t>01.002.0013-A</t>
  </si>
  <si>
    <t>01.002.0014-0</t>
  </si>
  <si>
    <t>01.002.0014-A</t>
  </si>
  <si>
    <t>01.002.0015-0</t>
  </si>
  <si>
    <t>01.002.0015-A</t>
  </si>
  <si>
    <t>01.002.0016-0</t>
  </si>
  <si>
    <t>01.002.0016-A</t>
  </si>
  <si>
    <t>01.002.0021-0</t>
  </si>
  <si>
    <t>01.002.0021-A</t>
  </si>
  <si>
    <t>01.002.0022-0</t>
  </si>
  <si>
    <t>01.002.0022-A</t>
  </si>
  <si>
    <t>01.002.0023-0</t>
  </si>
  <si>
    <t>01.002.0023-A</t>
  </si>
  <si>
    <t>01.002.0024-0</t>
  </si>
  <si>
    <t>01.002.0024-A</t>
  </si>
  <si>
    <t>01.002.0025-0</t>
  </si>
  <si>
    <t>01.002.0025-A</t>
  </si>
  <si>
    <t>01.002.0026-0</t>
  </si>
  <si>
    <t>01.002.0026-A</t>
  </si>
  <si>
    <t>01.002.0027-0</t>
  </si>
  <si>
    <t>01.002.0027-A</t>
  </si>
  <si>
    <t>01.002.0028-0</t>
  </si>
  <si>
    <t>01.002.0028-A</t>
  </si>
  <si>
    <t>01.002.0039-0</t>
  </si>
  <si>
    <t>01.002.0039-A</t>
  </si>
  <si>
    <t>01.002.0041-0</t>
  </si>
  <si>
    <t>01.002.0041-A</t>
  </si>
  <si>
    <t>01.002.0042-0</t>
  </si>
  <si>
    <t>01.002.0042-A</t>
  </si>
  <si>
    <t>01.002.0043-0</t>
  </si>
  <si>
    <t>01.002.0043-A</t>
  </si>
  <si>
    <t>01.002.0044-0</t>
  </si>
  <si>
    <t>01.002.0044-A</t>
  </si>
  <si>
    <t>01.002.0045-0</t>
  </si>
  <si>
    <t>01.002.0045-A</t>
  </si>
  <si>
    <t>01.002.0046-0</t>
  </si>
  <si>
    <t>01.002.0046-A</t>
  </si>
  <si>
    <t>01.002.0060-0</t>
  </si>
  <si>
    <t>01.002.0060-A</t>
  </si>
  <si>
    <t>01.002.0061-0</t>
  </si>
  <si>
    <t>01.002.0061-A</t>
  </si>
  <si>
    <t>01.002.0062-0</t>
  </si>
  <si>
    <t>01.002.0062-A</t>
  </si>
  <si>
    <t>01.002.0063-0</t>
  </si>
  <si>
    <t>01.002.0063-A</t>
  </si>
  <si>
    <t>01.002.0064-0</t>
  </si>
  <si>
    <t>01.002.0064-A</t>
  </si>
  <si>
    <t>01.002.0065-0</t>
  </si>
  <si>
    <t>01.002.0065-A</t>
  </si>
  <si>
    <t>01.002.0066-0</t>
  </si>
  <si>
    <t>01.002.0066-A</t>
  </si>
  <si>
    <t>01.002.0067-0</t>
  </si>
  <si>
    <t>01.002.0067-A</t>
  </si>
  <si>
    <t>01.002.0068-0</t>
  </si>
  <si>
    <t>01.002.0068-A</t>
  </si>
  <si>
    <t>01.002.0069-0</t>
  </si>
  <si>
    <t>01.002.0069-A</t>
  </si>
  <si>
    <t>01.002.0070-0</t>
  </si>
  <si>
    <t>01.002.0070-A</t>
  </si>
  <si>
    <t>01.002.0075-0</t>
  </si>
  <si>
    <t>01.002.0075-A</t>
  </si>
  <si>
    <t>01.002.0076-0</t>
  </si>
  <si>
    <t>01.002.0076-A</t>
  </si>
  <si>
    <t>01.002.0077-0</t>
  </si>
  <si>
    <t>01.002.0077-A</t>
  </si>
  <si>
    <t>01.002.0078-0</t>
  </si>
  <si>
    <t>01.002.0078-A</t>
  </si>
  <si>
    <t>01.002.0079-0</t>
  </si>
  <si>
    <t>01.002.0079-A</t>
  </si>
  <si>
    <t>01.002.0080-0</t>
  </si>
  <si>
    <t>01.002.0080-A</t>
  </si>
  <si>
    <t>01.002.0081-0</t>
  </si>
  <si>
    <t>01.002.0081-A</t>
  </si>
  <si>
    <t>01.002.0082-0</t>
  </si>
  <si>
    <t>01.002.0082-A</t>
  </si>
  <si>
    <t>01.002.0083-0</t>
  </si>
  <si>
    <t>01.002.0083-A</t>
  </si>
  <si>
    <t>01.002.0084-0</t>
  </si>
  <si>
    <t>01.002.0084-A</t>
  </si>
  <si>
    <t>01.002.0085-0</t>
  </si>
  <si>
    <t>01.002.0085-A</t>
  </si>
  <si>
    <t>01.003.0001-0</t>
  </si>
  <si>
    <t>01.003.0001-A</t>
  </si>
  <si>
    <t>01.003.0002-0</t>
  </si>
  <si>
    <t>01.003.0002-A</t>
  </si>
  <si>
    <t>01.003.0003-0</t>
  </si>
  <si>
    <t>01.003.0003-A</t>
  </si>
  <si>
    <t>01.003.0005-0</t>
  </si>
  <si>
    <t>01.003.0005-A</t>
  </si>
  <si>
    <t>01.003.0006-0</t>
  </si>
  <si>
    <t>01.003.0006-A</t>
  </si>
  <si>
    <t>01.003.0011-0</t>
  </si>
  <si>
    <t>01.003.0011-A</t>
  </si>
  <si>
    <t>01.003.0012-0</t>
  </si>
  <si>
    <t>01.003.0012-A</t>
  </si>
  <si>
    <t>01.003.0013-0</t>
  </si>
  <si>
    <t>01.003.0013-A</t>
  </si>
  <si>
    <t>01.003.0021-0</t>
  </si>
  <si>
    <t>01.003.0021-A</t>
  </si>
  <si>
    <t>01.003.0022-0</t>
  </si>
  <si>
    <t>01.003.0022-A</t>
  </si>
  <si>
    <t>01.003.0023-0</t>
  </si>
  <si>
    <t>01.003.0023-A</t>
  </si>
  <si>
    <t>01.003.0029-0</t>
  </si>
  <si>
    <t>01.003.0029-A</t>
  </si>
  <si>
    <t>01.003.0030-0</t>
  </si>
  <si>
    <t>01.003.0030-A</t>
  </si>
  <si>
    <t>01.003.0032-0</t>
  </si>
  <si>
    <t>01.003.0032-A</t>
  </si>
  <si>
    <t>01.003.0034-0</t>
  </si>
  <si>
    <t>01.003.0034-A</t>
  </si>
  <si>
    <t>01.003.0036-0</t>
  </si>
  <si>
    <t>01.003.0036-A</t>
  </si>
  <si>
    <t>01.003.0038-0</t>
  </si>
  <si>
    <t>01.003.0038-A</t>
  </si>
  <si>
    <t>01.003.0040-0</t>
  </si>
  <si>
    <t>01.003.0040-A</t>
  </si>
  <si>
    <t>01.003.0050-0</t>
  </si>
  <si>
    <t>01.003.0050-A</t>
  </si>
  <si>
    <t>01.003.0052-0</t>
  </si>
  <si>
    <t>01.003.0052-A</t>
  </si>
  <si>
    <t>01.003.0054-0</t>
  </si>
  <si>
    <t>01.003.0054-A</t>
  </si>
  <si>
    <t>01.003.0056-0</t>
  </si>
  <si>
    <t>01.003.0056-A</t>
  </si>
  <si>
    <t>01.004.0001-0</t>
  </si>
  <si>
    <t>01.004.0001-A</t>
  </si>
  <si>
    <t>01.004.0002-0</t>
  </si>
  <si>
    <t>01.004.0002-A</t>
  </si>
  <si>
    <t>01.004.0003-0</t>
  </si>
  <si>
    <t>01.004.0003-A</t>
  </si>
  <si>
    <t>01.004.0004-0</t>
  </si>
  <si>
    <t>01.004.0004-A</t>
  </si>
  <si>
    <t>01.004.0005-0</t>
  </si>
  <si>
    <t>01.004.0005-A</t>
  </si>
  <si>
    <t>01.004.0011-0</t>
  </si>
  <si>
    <t>01.004.0011-A</t>
  </si>
  <si>
    <t>01.004.0012-0</t>
  </si>
  <si>
    <t>01.004.0012-A</t>
  </si>
  <si>
    <t>01.004.0013-0</t>
  </si>
  <si>
    <t>01.004.0013-A</t>
  </si>
  <si>
    <t>01.004.0014-0</t>
  </si>
  <si>
    <t>01.004.0014-A</t>
  </si>
  <si>
    <t>01.004.0015-0</t>
  </si>
  <si>
    <t>01.004.0015-A</t>
  </si>
  <si>
    <t>01.004.0016-0</t>
  </si>
  <si>
    <t>01.004.0016-A</t>
  </si>
  <si>
    <t>01.004.0017-0</t>
  </si>
  <si>
    <t>01.004.0017-A</t>
  </si>
  <si>
    <t>01.004.0021-0</t>
  </si>
  <si>
    <t>01.004.0021-A</t>
  </si>
  <si>
    <t>01.004.0022-0</t>
  </si>
  <si>
    <t>01.004.0022-A</t>
  </si>
  <si>
    <t>01.004.0023-0</t>
  </si>
  <si>
    <t>01.004.0023-A</t>
  </si>
  <si>
    <t>01.004.0024-0</t>
  </si>
  <si>
    <t>01.004.0024-A</t>
  </si>
  <si>
    <t>01.004.0025-0</t>
  </si>
  <si>
    <t>01.004.0025-A</t>
  </si>
  <si>
    <t>01.004.0031-0</t>
  </si>
  <si>
    <t>01.004.0031-A</t>
  </si>
  <si>
    <t>01.004.0035-0</t>
  </si>
  <si>
    <t>01.004.0035-A</t>
  </si>
  <si>
    <t>01.004.0037-0</t>
  </si>
  <si>
    <t>01.004.0037-A</t>
  </si>
  <si>
    <t>01.004.0039-0</t>
  </si>
  <si>
    <t>01.004.0039-A</t>
  </si>
  <si>
    <t>01.004.0041-0</t>
  </si>
  <si>
    <t>01.004.0041-A</t>
  </si>
  <si>
    <t>01.004.0043-0</t>
  </si>
  <si>
    <t>01.004.0043-A</t>
  </si>
  <si>
    <t>01.004.0045-0</t>
  </si>
  <si>
    <t>01.004.0045-A</t>
  </si>
  <si>
    <t>01.004.0070-0</t>
  </si>
  <si>
    <t>01.004.0070-A</t>
  </si>
  <si>
    <t>01.004.0073-0</t>
  </si>
  <si>
    <t>01.004.0073-A</t>
  </si>
  <si>
    <t>01.004.0075-0</t>
  </si>
  <si>
    <t>01.004.0075-A</t>
  </si>
  <si>
    <t>01.004.0079-0</t>
  </si>
  <si>
    <t>01.004.0079-A</t>
  </si>
  <si>
    <t>01.004.0100-0</t>
  </si>
  <si>
    <t>01.004.0100-A</t>
  </si>
  <si>
    <t>01.004.0105-0</t>
  </si>
  <si>
    <t>01.004.0105-A</t>
  </si>
  <si>
    <t>01.004.0110-0</t>
  </si>
  <si>
    <t>01.004.0110-A</t>
  </si>
  <si>
    <t>01.004.0115-0</t>
  </si>
  <si>
    <t>01.004.0115-A</t>
  </si>
  <si>
    <t>01.004.0120-0</t>
  </si>
  <si>
    <t>01.004.0120-A</t>
  </si>
  <si>
    <t>01.004.0125-0</t>
  </si>
  <si>
    <t>01.004.0125-A</t>
  </si>
  <si>
    <t>01.004.0130-0</t>
  </si>
  <si>
    <t>01.004.0130-A</t>
  </si>
  <si>
    <t>01.004.0135-0</t>
  </si>
  <si>
    <t>01.004.0135-A</t>
  </si>
  <si>
    <t>01.004.0140-0</t>
  </si>
  <si>
    <t>01.004.0140-A</t>
  </si>
  <si>
    <t>01.004.0145-0</t>
  </si>
  <si>
    <t>01.004.0145-A</t>
  </si>
  <si>
    <t>01.005.0001-0</t>
  </si>
  <si>
    <t>01.005.0001-A</t>
  </si>
  <si>
    <t>01.005.0003-0</t>
  </si>
  <si>
    <t>01.005.0004-0</t>
  </si>
  <si>
    <t>01.005.0004-A</t>
  </si>
  <si>
    <t>01.005.0005-0</t>
  </si>
  <si>
    <t>01.005.0005-A</t>
  </si>
  <si>
    <t>01.005.0006-0</t>
  </si>
  <si>
    <t>01.005.0006-A</t>
  </si>
  <si>
    <t>01.005.0007-0</t>
  </si>
  <si>
    <t>01.005.0007-A</t>
  </si>
  <si>
    <t>01.005.0008-0</t>
  </si>
  <si>
    <t>01.005.0008-A</t>
  </si>
  <si>
    <t>01.005.0009-0</t>
  </si>
  <si>
    <t>ABERTURA DE PICADA,EM ENCOSTA,EM TERRENO DE VEGETACAO DENSA</t>
  </si>
  <si>
    <t>01.005.0009-A</t>
  </si>
  <si>
    <t>01.005.0013-0</t>
  </si>
  <si>
    <t>01.005.0013-A</t>
  </si>
  <si>
    <t>01.005.0014-0</t>
  </si>
  <si>
    <t>01.005.0014-A</t>
  </si>
  <si>
    <t>01.005.0020-0</t>
  </si>
  <si>
    <t>01.005.0020-A</t>
  </si>
  <si>
    <t>01.005.0021-0</t>
  </si>
  <si>
    <t>01.005.0021-A</t>
  </si>
  <si>
    <t>01.005.0022-0</t>
  </si>
  <si>
    <t>01.005.0022-A</t>
  </si>
  <si>
    <t>01.006.0001-0</t>
  </si>
  <si>
    <t>DESTOCAMENTO MECANICO DE TOCOS DE ATE 0,30M DE DIAMETRO</t>
  </si>
  <si>
    <t>01.006.0001-A</t>
  </si>
  <si>
    <t>01.006.0002-0</t>
  </si>
  <si>
    <t>DESTOCAMENTO MECANICO DE TOCOS DE 0,30 A 0,50M DE DIAMETRO</t>
  </si>
  <si>
    <t>01.006.0002-A</t>
  </si>
  <si>
    <t>01.006.0003-0</t>
  </si>
  <si>
    <t>DESTOCAMENTO MECANICO DE TOCOS MAIORES QUE O,50M DE DIAMETRO</t>
  </si>
  <si>
    <t>01.006.0003-A</t>
  </si>
  <si>
    <t>01.006.0004-0</t>
  </si>
  <si>
    <t>01.006.0004-A</t>
  </si>
  <si>
    <t>01.006.0010-0</t>
  </si>
  <si>
    <t>01.006.0010-A</t>
  </si>
  <si>
    <t>01.007.0010-0</t>
  </si>
  <si>
    <t>01.007.0010-A</t>
  </si>
  <si>
    <t>01.007.0020-0</t>
  </si>
  <si>
    <t>CRAVACAO E RETIRADA DE UMA PONTEIRA FILTRANTE</t>
  </si>
  <si>
    <t>01.007.0020-A</t>
  </si>
  <si>
    <t>01.007.0025-0</t>
  </si>
  <si>
    <t>DIA</t>
  </si>
  <si>
    <t>01.007.0025-A</t>
  </si>
  <si>
    <t>01.007.0030-0</t>
  </si>
  <si>
    <t>CV X H</t>
  </si>
  <si>
    <t>01.007.0030-A</t>
  </si>
  <si>
    <t>01.007.0080-0</t>
  </si>
  <si>
    <t>01.007.0080-A</t>
  </si>
  <si>
    <t>01.007.0081-0</t>
  </si>
  <si>
    <t>01.007.0081-A</t>
  </si>
  <si>
    <t>01.008.0050-0</t>
  </si>
  <si>
    <t>01.008.0050-A</t>
  </si>
  <si>
    <t>01.008.0100-0</t>
  </si>
  <si>
    <t>01.008.0100-A</t>
  </si>
  <si>
    <t>01.008.0200-0</t>
  </si>
  <si>
    <t>01.008.0200-A</t>
  </si>
  <si>
    <t>01.009.0050-0</t>
  </si>
  <si>
    <t>01.009.0050-A</t>
  </si>
  <si>
    <t>01.009.0100-0</t>
  </si>
  <si>
    <t>01.009.0100-A</t>
  </si>
  <si>
    <t>01.009.0200-0</t>
  </si>
  <si>
    <t>01.009.0200-A</t>
  </si>
  <si>
    <t>01.016.0001-0</t>
  </si>
  <si>
    <t>HA</t>
  </si>
  <si>
    <t>01.016.0001-A</t>
  </si>
  <si>
    <t>01.016.0002-0</t>
  </si>
  <si>
    <t>01.016.0002-A</t>
  </si>
  <si>
    <t>01.016.0003-0</t>
  </si>
  <si>
    <t>01.016.0003-A</t>
  </si>
  <si>
    <t>01.016.0004-0</t>
  </si>
  <si>
    <t>01.016.0004-A</t>
  </si>
  <si>
    <t>01.016.0005-0</t>
  </si>
  <si>
    <t>01.016.0005-A</t>
  </si>
  <si>
    <t>01.016.0006-0</t>
  </si>
  <si>
    <t>01.016.0006-A</t>
  </si>
  <si>
    <t>01.016.0007-0</t>
  </si>
  <si>
    <t>01.016.0007-A</t>
  </si>
  <si>
    <t>01.016.0008-0</t>
  </si>
  <si>
    <t>01.016.0008-A</t>
  </si>
  <si>
    <t>01.016.0009-0</t>
  </si>
  <si>
    <t>01.016.0009-A</t>
  </si>
  <si>
    <t>01.016.0010-0</t>
  </si>
  <si>
    <t>01.016.0010-A</t>
  </si>
  <si>
    <t>01.016.0011-0</t>
  </si>
  <si>
    <t>01.016.0011-A</t>
  </si>
  <si>
    <t>01.016.0012-0</t>
  </si>
  <si>
    <t>01.016.0012-A</t>
  </si>
  <si>
    <t>01.016.0020-0</t>
  </si>
  <si>
    <t>01.016.0020-A</t>
  </si>
  <si>
    <t>01.016.0021-0</t>
  </si>
  <si>
    <t>01.016.0021-A</t>
  </si>
  <si>
    <t>01.016.0030-0</t>
  </si>
  <si>
    <t>01.016.0030-A</t>
  </si>
  <si>
    <t>01.016.0031-0</t>
  </si>
  <si>
    <t>01.016.0031-A</t>
  </si>
  <si>
    <t>01.016.0032-0</t>
  </si>
  <si>
    <t>01.016.0032-A</t>
  </si>
  <si>
    <t>01.016.0033-0</t>
  </si>
  <si>
    <t>01.016.0033-A</t>
  </si>
  <si>
    <t>01.016.0034-0</t>
  </si>
  <si>
    <t>01.016.0034-A</t>
  </si>
  <si>
    <t>01.016.0035-0</t>
  </si>
  <si>
    <t>01.016.0035-A</t>
  </si>
  <si>
    <t>01.016.0036-0</t>
  </si>
  <si>
    <t>01.016.0036-A</t>
  </si>
  <si>
    <t>01.016.0037-0</t>
  </si>
  <si>
    <t>01.016.0037-A</t>
  </si>
  <si>
    <t>01.016.0050-0</t>
  </si>
  <si>
    <t>01.016.0050-A</t>
  </si>
  <si>
    <t>01.016.0051-0</t>
  </si>
  <si>
    <t>01.016.0051-A</t>
  </si>
  <si>
    <t>01.016.0052-0</t>
  </si>
  <si>
    <t>01.016.0052-A</t>
  </si>
  <si>
    <t>01.016.0060-0</t>
  </si>
  <si>
    <t>01.016.0060-A</t>
  </si>
  <si>
    <t>01.016.0061-0</t>
  </si>
  <si>
    <t>01.016.0061-A</t>
  </si>
  <si>
    <t>01.016.0062-0</t>
  </si>
  <si>
    <t>01.016.0062-A</t>
  </si>
  <si>
    <t>01.016.0063-0</t>
  </si>
  <si>
    <t>01.016.0063-A</t>
  </si>
  <si>
    <t>01.016.0064-0</t>
  </si>
  <si>
    <t>01.016.0064-A</t>
  </si>
  <si>
    <t>01.016.0067-0</t>
  </si>
  <si>
    <t>01.016.0067-A</t>
  </si>
  <si>
    <t>01.016.0070-0</t>
  </si>
  <si>
    <t>01.016.0070-A</t>
  </si>
  <si>
    <t>01.016.0080-0</t>
  </si>
  <si>
    <t>01.016.0080-A</t>
  </si>
  <si>
    <t>01.016.0081-0</t>
  </si>
  <si>
    <t>01.016.0081-A</t>
  </si>
  <si>
    <t>01.016.0082-0</t>
  </si>
  <si>
    <t>01.016.0082-A</t>
  </si>
  <si>
    <t>01.016.0083-0</t>
  </si>
  <si>
    <t>01.016.0083-A</t>
  </si>
  <si>
    <t>01.016.0084-0</t>
  </si>
  <si>
    <t>01.016.0084-A</t>
  </si>
  <si>
    <t>01.016.0085-0</t>
  </si>
  <si>
    <t>01.016.0086-0</t>
  </si>
  <si>
    <t>01.016.0086-A</t>
  </si>
  <si>
    <t>01.016.0087-0</t>
  </si>
  <si>
    <t>01.016.0087-A</t>
  </si>
  <si>
    <t>01.016.0090-0</t>
  </si>
  <si>
    <t>01.016.0090-A</t>
  </si>
  <si>
    <t>01.016.0092-0</t>
  </si>
  <si>
    <t>01.016.0092-A</t>
  </si>
  <si>
    <t>01.016.0100-0</t>
  </si>
  <si>
    <t>01.016.0150-0</t>
  </si>
  <si>
    <t>01.016.0150-A</t>
  </si>
  <si>
    <t>01.016.0152-0</t>
  </si>
  <si>
    <t>01.016.0152-A</t>
  </si>
  <si>
    <t>01.016.0155-0</t>
  </si>
  <si>
    <t>01.016.0155-A</t>
  </si>
  <si>
    <t>01.016.0160-0</t>
  </si>
  <si>
    <t>01.016.0160-A</t>
  </si>
  <si>
    <t>01.016.0165-0</t>
  </si>
  <si>
    <t>01.016.0165-A</t>
  </si>
  <si>
    <t>01.016.0190-0</t>
  </si>
  <si>
    <t>01.016.0190-A</t>
  </si>
  <si>
    <t>01.016.0200-0</t>
  </si>
  <si>
    <t>01.016.0200-A</t>
  </si>
  <si>
    <t>01.016.0203-0</t>
  </si>
  <si>
    <t>01.016.0203-A</t>
  </si>
  <si>
    <t>01.016.0206-0</t>
  </si>
  <si>
    <t>01.016.0206-A</t>
  </si>
  <si>
    <t>01.016.0209-0</t>
  </si>
  <si>
    <t>01.016.0209-A</t>
  </si>
  <si>
    <t>01.016.0220-0</t>
  </si>
  <si>
    <t>01.016.0220-A</t>
  </si>
  <si>
    <t>01.016.0223-0</t>
  </si>
  <si>
    <t>01.016.0223-A</t>
  </si>
  <si>
    <t>01.016.0226-0</t>
  </si>
  <si>
    <t>01.016.0226-A</t>
  </si>
  <si>
    <t>01.016.0229-0</t>
  </si>
  <si>
    <t>01.016.0229-A</t>
  </si>
  <si>
    <t>01.016.0240-0</t>
  </si>
  <si>
    <t>01.016.0240-A</t>
  </si>
  <si>
    <t>01.016.0243-0</t>
  </si>
  <si>
    <t>01.016.0243-A</t>
  </si>
  <si>
    <t>01.016.0246-0</t>
  </si>
  <si>
    <t>01.016.0246-A</t>
  </si>
  <si>
    <t>01.016.0249-0</t>
  </si>
  <si>
    <t>01.016.0249-A</t>
  </si>
  <si>
    <t>01.017.0001-0</t>
  </si>
  <si>
    <t>01.017.0001-A</t>
  </si>
  <si>
    <t>01.017.0002-0</t>
  </si>
  <si>
    <t>01.017.0003-0</t>
  </si>
  <si>
    <t>01.017.0003-A</t>
  </si>
  <si>
    <t>01.017.0004-0</t>
  </si>
  <si>
    <t>01.017.0004-A</t>
  </si>
  <si>
    <t>01.017.0005-0</t>
  </si>
  <si>
    <t>01.017.0005-A</t>
  </si>
  <si>
    <t>01.017.0010-0</t>
  </si>
  <si>
    <t>01.017.0010-A</t>
  </si>
  <si>
    <t>01.018.0001-0</t>
  </si>
  <si>
    <t>01.018.0001-A</t>
  </si>
  <si>
    <t>01.018.0002-0</t>
  </si>
  <si>
    <t>01.018.0002-A</t>
  </si>
  <si>
    <t>01.019.0040-0</t>
  </si>
  <si>
    <t>01.019.0040-A</t>
  </si>
  <si>
    <t>01.019.0045-0</t>
  </si>
  <si>
    <t>01.019.0045-A</t>
  </si>
  <si>
    <t>01.019.0050-0</t>
  </si>
  <si>
    <t>01.019.0050-A</t>
  </si>
  <si>
    <t>01.019.0055-0</t>
  </si>
  <si>
    <t>01.019.0055-A</t>
  </si>
  <si>
    <t>01.019.0060-0</t>
  </si>
  <si>
    <t>01.019.0060-A</t>
  </si>
  <si>
    <t>01.019.0065-0</t>
  </si>
  <si>
    <t>01.019.0065-A</t>
  </si>
  <si>
    <t>01.019.0070-0</t>
  </si>
  <si>
    <t>01.019.0070-A</t>
  </si>
  <si>
    <t>01.019.0075-0</t>
  </si>
  <si>
    <t>01.019.0075-A</t>
  </si>
  <si>
    <t>01.019.0080-0</t>
  </si>
  <si>
    <t>01.019.0080-A</t>
  </si>
  <si>
    <t>01.050.0010-0</t>
  </si>
  <si>
    <t>01.050.0010-A</t>
  </si>
  <si>
    <t>01.050.0011-0</t>
  </si>
  <si>
    <t>01.050.0011-A</t>
  </si>
  <si>
    <t>01.050.0012-0</t>
  </si>
  <si>
    <t>01.050.0012-A</t>
  </si>
  <si>
    <t>01.050.0013-0</t>
  </si>
  <si>
    <t>01.050.0013-A</t>
  </si>
  <si>
    <t>01.050.0014-0</t>
  </si>
  <si>
    <t>01.050.0014-A</t>
  </si>
  <si>
    <t>01.050.0015-0</t>
  </si>
  <si>
    <t>01.050.0015-A</t>
  </si>
  <si>
    <t>01.050.0016-0</t>
  </si>
  <si>
    <t>01.050.0016-A</t>
  </si>
  <si>
    <t>01.050.0017-0</t>
  </si>
  <si>
    <t>01.050.0017-A</t>
  </si>
  <si>
    <t>01.050.0018-0</t>
  </si>
  <si>
    <t>01.050.0018-A</t>
  </si>
  <si>
    <t>01.050.0019-0</t>
  </si>
  <si>
    <t>01.050.0019-A</t>
  </si>
  <si>
    <t>01.050.0020-0</t>
  </si>
  <si>
    <t>01.050.0020-A</t>
  </si>
  <si>
    <t>01.050.0021-0</t>
  </si>
  <si>
    <t>01.050.0021-A</t>
  </si>
  <si>
    <t>01.050.0022-0</t>
  </si>
  <si>
    <t>01.050.0022-A</t>
  </si>
  <si>
    <t>01.050.0023-0</t>
  </si>
  <si>
    <t>01.050.0023-A</t>
  </si>
  <si>
    <t>01.050.0024-0</t>
  </si>
  <si>
    <t>01.050.0024-A</t>
  </si>
  <si>
    <t>01.050.0025-0</t>
  </si>
  <si>
    <t>01.050.0025-A</t>
  </si>
  <si>
    <t>01.050.0026-0</t>
  </si>
  <si>
    <t>01.050.0026-A</t>
  </si>
  <si>
    <t>01.050.0027-0</t>
  </si>
  <si>
    <t>01.050.0027-A</t>
  </si>
  <si>
    <t>01.050.0028-0</t>
  </si>
  <si>
    <t>01.050.0028-A</t>
  </si>
  <si>
    <t>01.050.0029-0</t>
  </si>
  <si>
    <t>01.050.0029-A</t>
  </si>
  <si>
    <t>01.050.0030-0</t>
  </si>
  <si>
    <t>01.050.0030-A</t>
  </si>
  <si>
    <t>01.050.0031-0</t>
  </si>
  <si>
    <t>01.050.0031-A</t>
  </si>
  <si>
    <t>01.050.0032-0</t>
  </si>
  <si>
    <t>01.050.0032-A</t>
  </si>
  <si>
    <t>01.050.0033-0</t>
  </si>
  <si>
    <t>01.050.0033-A</t>
  </si>
  <si>
    <t>01.050.0034-0</t>
  </si>
  <si>
    <t>01.050.0034-A</t>
  </si>
  <si>
    <t>01.050.0035-0</t>
  </si>
  <si>
    <t>01.050.0035-A</t>
  </si>
  <si>
    <t>01.050.0036-0</t>
  </si>
  <si>
    <t>01.050.0036-A</t>
  </si>
  <si>
    <t>01.050.0037-0</t>
  </si>
  <si>
    <t>01.050.0037-A</t>
  </si>
  <si>
    <t>01.050.0038-0</t>
  </si>
  <si>
    <t>01.050.0038-A</t>
  </si>
  <si>
    <t>01.050.0039-0</t>
  </si>
  <si>
    <t>01.050.0039-A</t>
  </si>
  <si>
    <t>01.050.0040-0</t>
  </si>
  <si>
    <t>01.050.0040-A</t>
  </si>
  <si>
    <t>01.050.0041-0</t>
  </si>
  <si>
    <t>01.050.0041-A</t>
  </si>
  <si>
    <t>01.050.0042-0</t>
  </si>
  <si>
    <t>01.050.0042-A</t>
  </si>
  <si>
    <t>01.050.0043-0</t>
  </si>
  <si>
    <t>01.050.0043-A</t>
  </si>
  <si>
    <t>01.050.0044-0</t>
  </si>
  <si>
    <t>01.050.0044-A</t>
  </si>
  <si>
    <t>01.050.0045-0</t>
  </si>
  <si>
    <t>01.050.0045-A</t>
  </si>
  <si>
    <t>01.050.0046-0</t>
  </si>
  <si>
    <t>01.050.0046-A</t>
  </si>
  <si>
    <t>01.050.0047-0</t>
  </si>
  <si>
    <t>01.050.0047-A</t>
  </si>
  <si>
    <t>01.050.0048-0</t>
  </si>
  <si>
    <t>01.050.0048-A</t>
  </si>
  <si>
    <t>01.050.0049-0</t>
  </si>
  <si>
    <t>01.050.0049-A</t>
  </si>
  <si>
    <t>01.050.0050-0</t>
  </si>
  <si>
    <t>01.050.0050-A</t>
  </si>
  <si>
    <t>01.050.0051-0</t>
  </si>
  <si>
    <t>01.050.0051-A</t>
  </si>
  <si>
    <t>01.050.0052-0</t>
  </si>
  <si>
    <t>01.050.0052-A</t>
  </si>
  <si>
    <t>01.050.0053-0</t>
  </si>
  <si>
    <t>01.050.0053-A</t>
  </si>
  <si>
    <t>01.050.0054-0</t>
  </si>
  <si>
    <t>01.050.0054-A</t>
  </si>
  <si>
    <t>01.050.0055-0</t>
  </si>
  <si>
    <t>01.050.0055-A</t>
  </si>
  <si>
    <t>01.050.0056-0</t>
  </si>
  <si>
    <t>01.050.0056-A</t>
  </si>
  <si>
    <t>01.050.0057-0</t>
  </si>
  <si>
    <t>01.050.0057-A</t>
  </si>
  <si>
    <t>01.050.0058-0</t>
  </si>
  <si>
    <t>01.050.0058-A</t>
  </si>
  <si>
    <t>01.050.0059-0</t>
  </si>
  <si>
    <t>01.050.0059-A</t>
  </si>
  <si>
    <t>01.050.0060-0</t>
  </si>
  <si>
    <t>01.050.0060-A</t>
  </si>
  <si>
    <t>01.050.0061-0</t>
  </si>
  <si>
    <t>01.050.0061-A</t>
  </si>
  <si>
    <t>01.050.0062-0</t>
  </si>
  <si>
    <t>01.050.0062-A</t>
  </si>
  <si>
    <t>01.050.0063-0</t>
  </si>
  <si>
    <t>01.050.0063-A</t>
  </si>
  <si>
    <t>01.050.0064-0</t>
  </si>
  <si>
    <t>01.050.0064-A</t>
  </si>
  <si>
    <t>01.050.0065-0</t>
  </si>
  <si>
    <t>01.050.0065-A</t>
  </si>
  <si>
    <t>01.050.0066-0</t>
  </si>
  <si>
    <t>01.050.0066-A</t>
  </si>
  <si>
    <t>01.050.0067-0</t>
  </si>
  <si>
    <t>01.050.0067-A</t>
  </si>
  <si>
    <t>01.050.0068-0</t>
  </si>
  <si>
    <t>01.050.0068-A</t>
  </si>
  <si>
    <t>01.050.0078-0</t>
  </si>
  <si>
    <t>01.050.0078-A</t>
  </si>
  <si>
    <t>01.050.0079-0</t>
  </si>
  <si>
    <t>01.050.0079-A</t>
  </si>
  <si>
    <t>01.050.0080-0</t>
  </si>
  <si>
    <t>01.050.0080-A</t>
  </si>
  <si>
    <t>01.050.0081-0</t>
  </si>
  <si>
    <t>01.050.0081-A</t>
  </si>
  <si>
    <t>01.050.0082-0</t>
  </si>
  <si>
    <t>01.050.0082-A</t>
  </si>
  <si>
    <t>01.050.0083-0</t>
  </si>
  <si>
    <t>01.050.0083-A</t>
  </si>
  <si>
    <t>01.050.0084-0</t>
  </si>
  <si>
    <t>01.050.0084-A</t>
  </si>
  <si>
    <t>01.050.0085-0</t>
  </si>
  <si>
    <t>01.050.0085-A</t>
  </si>
  <si>
    <t>01.050.0086-0</t>
  </si>
  <si>
    <t>01.050.0086-A</t>
  </si>
  <si>
    <t>01.050.0087-0</t>
  </si>
  <si>
    <t>01.050.0087-A</t>
  </si>
  <si>
    <t>01.050.0088-0</t>
  </si>
  <si>
    <t>01.050.0088-A</t>
  </si>
  <si>
    <t>01.050.0089-0</t>
  </si>
  <si>
    <t>01.050.0089-A</t>
  </si>
  <si>
    <t>01.050.0090-0</t>
  </si>
  <si>
    <t>01.050.0090-A</t>
  </si>
  <si>
    <t>01.050.0091-0</t>
  </si>
  <si>
    <t>01.050.0091-A</t>
  </si>
  <si>
    <t>01.050.0092-0</t>
  </si>
  <si>
    <t>01.050.0092-A</t>
  </si>
  <si>
    <t>01.050.0093-0</t>
  </si>
  <si>
    <t>01.050.0093-A</t>
  </si>
  <si>
    <t>01.050.0094-0</t>
  </si>
  <si>
    <t>01.050.0094-A</t>
  </si>
  <si>
    <t>01.050.0095-0</t>
  </si>
  <si>
    <t>01.050.0095-A</t>
  </si>
  <si>
    <t>01.050.0096-0</t>
  </si>
  <si>
    <t>01.050.0096-A</t>
  </si>
  <si>
    <t>01.050.0097-0</t>
  </si>
  <si>
    <t>01.050.0097-A</t>
  </si>
  <si>
    <t>01.050.0098-0</t>
  </si>
  <si>
    <t>01.050.0098-A</t>
  </si>
  <si>
    <t>01.050.0099-0</t>
  </si>
  <si>
    <t>01.050.0099-A</t>
  </si>
  <si>
    <t>01.050.0100-0</t>
  </si>
  <si>
    <t>01.050.0100-A</t>
  </si>
  <si>
    <t>01.050.0101-0</t>
  </si>
  <si>
    <t>01.050.0101-A</t>
  </si>
  <si>
    <t>01.050.0102-0</t>
  </si>
  <si>
    <t>01.050.0102-A</t>
  </si>
  <si>
    <t>01.050.0103-0</t>
  </si>
  <si>
    <t>01.050.0103-A</t>
  </si>
  <si>
    <t>01.050.0104-0</t>
  </si>
  <si>
    <t>01.050.0104-A</t>
  </si>
  <si>
    <t>01.050.0105-0</t>
  </si>
  <si>
    <t>01.050.0105-A</t>
  </si>
  <si>
    <t>01.050.0106-0</t>
  </si>
  <si>
    <t>01.050.0106-A</t>
  </si>
  <si>
    <t>01.050.0107-0</t>
  </si>
  <si>
    <t>01.050.0107-A</t>
  </si>
  <si>
    <t>01.050.0108-0</t>
  </si>
  <si>
    <t>01.050.0108-A</t>
  </si>
  <si>
    <t>01.050.0109-0</t>
  </si>
  <si>
    <t>01.050.0109-A</t>
  </si>
  <si>
    <t>01.050.0110-0</t>
  </si>
  <si>
    <t>01.050.0110-A</t>
  </si>
  <si>
    <t>01.050.0111-0</t>
  </si>
  <si>
    <t>01.050.0111-A</t>
  </si>
  <si>
    <t>01.050.0112-0</t>
  </si>
  <si>
    <t>01.050.0112-A</t>
  </si>
  <si>
    <t>01.050.0113-0</t>
  </si>
  <si>
    <t>01.050.0113-A</t>
  </si>
  <si>
    <t>01.050.0114-0</t>
  </si>
  <si>
    <t>01.050.0114-A</t>
  </si>
  <si>
    <t>01.050.0115-0</t>
  </si>
  <si>
    <t>01.050.0115-A</t>
  </si>
  <si>
    <t>01.050.0116-0</t>
  </si>
  <si>
    <t>01.050.0116-A</t>
  </si>
  <si>
    <t>01.050.0117-0</t>
  </si>
  <si>
    <t>01.050.0117-A</t>
  </si>
  <si>
    <t>01.050.0118-0</t>
  </si>
  <si>
    <t>01.050.0118-A</t>
  </si>
  <si>
    <t>01.050.0119-0</t>
  </si>
  <si>
    <t>01.050.0119-A</t>
  </si>
  <si>
    <t>01.050.0120-0</t>
  </si>
  <si>
    <t>01.050.0120-A</t>
  </si>
  <si>
    <t>01.050.0121-0</t>
  </si>
  <si>
    <t>01.050.0121-A</t>
  </si>
  <si>
    <t>01.050.0122-0</t>
  </si>
  <si>
    <t>01.050.0122-A</t>
  </si>
  <si>
    <t>01.050.0123-0</t>
  </si>
  <si>
    <t>01.050.0123-A</t>
  </si>
  <si>
    <t>01.050.0124-0</t>
  </si>
  <si>
    <t>01.050.0124-A</t>
  </si>
  <si>
    <t>01.050.0125-0</t>
  </si>
  <si>
    <t>01.050.0125-A</t>
  </si>
  <si>
    <t>01.050.0126-0</t>
  </si>
  <si>
    <t>01.050.0126-A</t>
  </si>
  <si>
    <t>01.050.0127-0</t>
  </si>
  <si>
    <t>01.050.0127-A</t>
  </si>
  <si>
    <t>01.050.0128-0</t>
  </si>
  <si>
    <t>01.050.0128-A</t>
  </si>
  <si>
    <t>01.050.0129-0</t>
  </si>
  <si>
    <t>01.050.0129-A</t>
  </si>
  <si>
    <t>01.050.0130-0</t>
  </si>
  <si>
    <t>01.050.0130-A</t>
  </si>
  <si>
    <t>01.050.0137-0</t>
  </si>
  <si>
    <t>01.050.0137-A</t>
  </si>
  <si>
    <t>01.050.0138-0</t>
  </si>
  <si>
    <t>01.050.0138-A</t>
  </si>
  <si>
    <t>01.050.0139-0</t>
  </si>
  <si>
    <t>01.050.0139-A</t>
  </si>
  <si>
    <t>01.050.0140-0</t>
  </si>
  <si>
    <t>01.050.0140-A</t>
  </si>
  <si>
    <t>01.050.0141-0</t>
  </si>
  <si>
    <t>01.050.0141-A</t>
  </si>
  <si>
    <t>01.050.0142-0</t>
  </si>
  <si>
    <t>01.050.0142-A</t>
  </si>
  <si>
    <t>01.050.0143-0</t>
  </si>
  <si>
    <t>01.050.0143-A</t>
  </si>
  <si>
    <t>01.050.0153-0</t>
  </si>
  <si>
    <t>01.050.0153-A</t>
  </si>
  <si>
    <t>01.050.0154-0</t>
  </si>
  <si>
    <t>01.050.0154-A</t>
  </si>
  <si>
    <t>01.050.0156-0</t>
  </si>
  <si>
    <t>01.050.0157-0</t>
  </si>
  <si>
    <t>01.050.0157-A</t>
  </si>
  <si>
    <t>01.050.0160-0</t>
  </si>
  <si>
    <t>01.050.0160-A</t>
  </si>
  <si>
    <t>01.050.0162-0</t>
  </si>
  <si>
    <t>01.050.0162-A</t>
  </si>
  <si>
    <t>01.050.0165-0</t>
  </si>
  <si>
    <t>01.050.0165-A</t>
  </si>
  <si>
    <t>01.050.0168-0</t>
  </si>
  <si>
    <t>01.050.0168-A</t>
  </si>
  <si>
    <t>01.050.0170-0</t>
  </si>
  <si>
    <t>01.050.0170-A</t>
  </si>
  <si>
    <t>01.050.0175-0</t>
  </si>
  <si>
    <t>01.050.0175-A</t>
  </si>
  <si>
    <t>01.050.0180-0</t>
  </si>
  <si>
    <t>01.050.0180-A</t>
  </si>
  <si>
    <t>01.050.0185-0</t>
  </si>
  <si>
    <t>01.050.0185-A</t>
  </si>
  <si>
    <t>01.050.0190-0</t>
  </si>
  <si>
    <t>01.050.0190-A</t>
  </si>
  <si>
    <t>01.050.0195-0</t>
  </si>
  <si>
    <t>01.050.0195-A</t>
  </si>
  <si>
    <t>01.050.0200-0</t>
  </si>
  <si>
    <t>01.050.0200-A</t>
  </si>
  <si>
    <t>01.050.0205-0</t>
  </si>
  <si>
    <t>01.050.0205-A</t>
  </si>
  <si>
    <t>01.050.0210-0</t>
  </si>
  <si>
    <t>01.050.0210-A</t>
  </si>
  <si>
    <t>01.050.0215-0</t>
  </si>
  <si>
    <t>01.050.0215-A</t>
  </si>
  <si>
    <t>01.050.0220-0</t>
  </si>
  <si>
    <t>01.050.0220-A</t>
  </si>
  <si>
    <t>01.050.0230-0</t>
  </si>
  <si>
    <t>01.050.0230-A</t>
  </si>
  <si>
    <t>01.050.0232-0</t>
  </si>
  <si>
    <t>01.050.0232-A</t>
  </si>
  <si>
    <t>01.050.0235-0</t>
  </si>
  <si>
    <t>01.050.0235-A</t>
  </si>
  <si>
    <t>01.050.0245-0</t>
  </si>
  <si>
    <t>01.050.0245-A</t>
  </si>
  <si>
    <t>01.050.0250-0</t>
  </si>
  <si>
    <t>01.050.0250-A</t>
  </si>
  <si>
    <t>01.050.0300-0</t>
  </si>
  <si>
    <t>01.050.0300-A</t>
  </si>
  <si>
    <t>01.050.0315-0</t>
  </si>
  <si>
    <t>01.050.0315-A</t>
  </si>
  <si>
    <t>01.050.0320-0</t>
  </si>
  <si>
    <t>01.050.0320-A</t>
  </si>
  <si>
    <t>01.050.0322-0</t>
  </si>
  <si>
    <t>01.050.0322-A</t>
  </si>
  <si>
    <t>01.050.0324-0</t>
  </si>
  <si>
    <t>01.050.0324-A</t>
  </si>
  <si>
    <t>01.050.0325-0</t>
  </si>
  <si>
    <t>01.050.0325-A</t>
  </si>
  <si>
    <t>01.050.0326-0</t>
  </si>
  <si>
    <t>01.050.0326-A</t>
  </si>
  <si>
    <t>01.050.0327-0</t>
  </si>
  <si>
    <t>01.050.0327-A</t>
  </si>
  <si>
    <t>01.050.0328-0</t>
  </si>
  <si>
    <t>01.050.0328-A</t>
  </si>
  <si>
    <t>H</t>
  </si>
  <si>
    <t>01.050.0700-0</t>
  </si>
  <si>
    <t>MES</t>
  </si>
  <si>
    <t>01.050.0700-A</t>
  </si>
  <si>
    <t>01.050.0701-0</t>
  </si>
  <si>
    <t>01.050.0701-A</t>
  </si>
  <si>
    <t>01.050.0702-0</t>
  </si>
  <si>
    <t>01.050.0702-A</t>
  </si>
  <si>
    <t>01.050.0703-0</t>
  </si>
  <si>
    <t>01.050.0703-A</t>
  </si>
  <si>
    <t>01.050.0704-0</t>
  </si>
  <si>
    <t>01.050.0704-A</t>
  </si>
  <si>
    <t>01.050.0705-0</t>
  </si>
  <si>
    <t>01.050.0705-A</t>
  </si>
  <si>
    <t>01.050.0706-0</t>
  </si>
  <si>
    <t>01.050.0706-A</t>
  </si>
  <si>
    <t>01.050.0707-0</t>
  </si>
  <si>
    <t>01.050.0707-A</t>
  </si>
  <si>
    <t>01.050.0708-0</t>
  </si>
  <si>
    <t>01.050.0708-A</t>
  </si>
  <si>
    <t>01.050.0710-0</t>
  </si>
  <si>
    <t>01.050.0710-A</t>
  </si>
  <si>
    <t>01.050.0711-0</t>
  </si>
  <si>
    <t>01.050.0711-A</t>
  </si>
  <si>
    <t>01.050.0712-0</t>
  </si>
  <si>
    <t>01.050.0712-A</t>
  </si>
  <si>
    <t>01.050.0713-0</t>
  </si>
  <si>
    <t>01.050.0713-A</t>
  </si>
  <si>
    <t>01.050.0714-0</t>
  </si>
  <si>
    <t>01.050.0714-A</t>
  </si>
  <si>
    <t>01.050.0715-0</t>
  </si>
  <si>
    <t>01.050.0715-A</t>
  </si>
  <si>
    <t>01.050.0716-0</t>
  </si>
  <si>
    <t>01.050.0716-A</t>
  </si>
  <si>
    <t>01.050.0717-0</t>
  </si>
  <si>
    <t>01.050.0717-A</t>
  </si>
  <si>
    <t>01.050.0718-0</t>
  </si>
  <si>
    <t>01.050.0718-A</t>
  </si>
  <si>
    <t>01.050.0719-0</t>
  </si>
  <si>
    <t>01.050.0719-A</t>
  </si>
  <si>
    <t>01.050.0720-0</t>
  </si>
  <si>
    <t>01.050.0720-A</t>
  </si>
  <si>
    <t>01.050.0721-0</t>
  </si>
  <si>
    <t>01.050.0721-A</t>
  </si>
  <si>
    <t>01.050.0722-0</t>
  </si>
  <si>
    <t>01.050.0722-A</t>
  </si>
  <si>
    <t>01.050.0723-0</t>
  </si>
  <si>
    <t>01.050.0723-A</t>
  </si>
  <si>
    <t>01.050.0724-0</t>
  </si>
  <si>
    <t>01.050.0724-A</t>
  </si>
  <si>
    <t>01.050.0726-0</t>
  </si>
  <si>
    <t>01.050.0726-A</t>
  </si>
  <si>
    <t>01.050.0727-0</t>
  </si>
  <si>
    <t>01.050.0727-A</t>
  </si>
  <si>
    <t>01.050.0728-0</t>
  </si>
  <si>
    <t>01.050.0728-A</t>
  </si>
  <si>
    <t>01.050.0729-0</t>
  </si>
  <si>
    <t>01.050.0729-A</t>
  </si>
  <si>
    <t>01.050.0730-0</t>
  </si>
  <si>
    <t>01.050.0730-A</t>
  </si>
  <si>
    <t>01.050.0731-0</t>
  </si>
  <si>
    <t>01.050.0731-A</t>
  </si>
  <si>
    <t>01.050.0732-0</t>
  </si>
  <si>
    <t>01.050.0732-A</t>
  </si>
  <si>
    <t>01.050.0735-0</t>
  </si>
  <si>
    <t>01.050.0735-A</t>
  </si>
  <si>
    <t>01.050.0736-0</t>
  </si>
  <si>
    <t>01.050.0736-A</t>
  </si>
  <si>
    <t>01.050.0740-0</t>
  </si>
  <si>
    <t>01.050.0740-A</t>
  </si>
  <si>
    <t>01.050.0741-0</t>
  </si>
  <si>
    <t>01.050.0741-A</t>
  </si>
  <si>
    <t>01.050.0750-0</t>
  </si>
  <si>
    <t>01.050.0750-A</t>
  </si>
  <si>
    <t>01.050.0751-0</t>
  </si>
  <si>
    <t>01.050.0751-A</t>
  </si>
  <si>
    <t>01.050.9999-0</t>
  </si>
  <si>
    <t>01.050.9999-A</t>
  </si>
  <si>
    <t>02.001.0001-0</t>
  </si>
  <si>
    <t>02.001.0001-A</t>
  </si>
  <si>
    <t>02.001.0002-0</t>
  </si>
  <si>
    <t>02.001.0003-0</t>
  </si>
  <si>
    <t>02.001.0003-A</t>
  </si>
  <si>
    <t>02.002.0005-0</t>
  </si>
  <si>
    <t>02.002.0005-A</t>
  </si>
  <si>
    <t>02.002.0006-0</t>
  </si>
  <si>
    <t>02.002.0006-A</t>
  </si>
  <si>
    <t>02.002.0007-0</t>
  </si>
  <si>
    <t>02.002.0007-A</t>
  </si>
  <si>
    <t>02.002.0010-0</t>
  </si>
  <si>
    <t>02.002.0010-A</t>
  </si>
  <si>
    <t>02.002.0011-0</t>
  </si>
  <si>
    <t>02.002.0011-A</t>
  </si>
  <si>
    <t>02.002.0012-0</t>
  </si>
  <si>
    <t>02.002.0012-A</t>
  </si>
  <si>
    <t>02.003.0001-1</t>
  </si>
  <si>
    <t>02.003.0001-B</t>
  </si>
  <si>
    <t>02.004.0001-0</t>
  </si>
  <si>
    <t>02.004.0001-A</t>
  </si>
  <si>
    <t>02.004.0002-1</t>
  </si>
  <si>
    <t>02.004.0002-B</t>
  </si>
  <si>
    <t>02.004.0003-0</t>
  </si>
  <si>
    <t>02.004.0003-A</t>
  </si>
  <si>
    <t>02.004.0004-0</t>
  </si>
  <si>
    <t>02.004.0005-0</t>
  </si>
  <si>
    <t>02.004.0005-A</t>
  </si>
  <si>
    <t>02.004.0006-0</t>
  </si>
  <si>
    <t>02.004.0006-A</t>
  </si>
  <si>
    <t>02.004.0007-0</t>
  </si>
  <si>
    <t>02.004.0007-A</t>
  </si>
  <si>
    <t>02.004.0010-0</t>
  </si>
  <si>
    <t>02.004.0010-A</t>
  </si>
  <si>
    <t>02.004.0012-0</t>
  </si>
  <si>
    <t>02.004.0012-A</t>
  </si>
  <si>
    <t>02.004.0013-0</t>
  </si>
  <si>
    <t>02.004.0013-A</t>
  </si>
  <si>
    <t>02.006.0010-0</t>
  </si>
  <si>
    <t>02.006.0010-A</t>
  </si>
  <si>
    <t>02.006.0015-0</t>
  </si>
  <si>
    <t>02.006.0015-A</t>
  </si>
  <si>
    <t>02.006.0020-0</t>
  </si>
  <si>
    <t>02.006.0020-A</t>
  </si>
  <si>
    <t>02.006.0025-0</t>
  </si>
  <si>
    <t>02.006.0025-A</t>
  </si>
  <si>
    <t>02.006.0030-0</t>
  </si>
  <si>
    <t>02.006.0030-A</t>
  </si>
  <si>
    <t>02.006.0050-0</t>
  </si>
  <si>
    <t>02.010.0001-0</t>
  </si>
  <si>
    <t>02.010.0001-A</t>
  </si>
  <si>
    <t>02.010.0002-0</t>
  </si>
  <si>
    <t>02.010.0002-A</t>
  </si>
  <si>
    <t>02.011.0001-0</t>
  </si>
  <si>
    <t>02.011.0001-A</t>
  </si>
  <si>
    <t>02.011.0002-0</t>
  </si>
  <si>
    <t>02.011.0002-A</t>
  </si>
  <si>
    <t>02.011.0003-0</t>
  </si>
  <si>
    <t>02.011.0003-A</t>
  </si>
  <si>
    <t>02.011.0010-0</t>
  </si>
  <si>
    <t>02.011.0010-A</t>
  </si>
  <si>
    <t>02.011.0014-0</t>
  </si>
  <si>
    <t>02.015.0001-0</t>
  </si>
  <si>
    <t>02.015.0001-A</t>
  </si>
  <si>
    <t>02.016.0001-0</t>
  </si>
  <si>
    <t>02.016.0001-A</t>
  </si>
  <si>
    <t>02.016.0003-0</t>
  </si>
  <si>
    <t>02.016.0003-A</t>
  </si>
  <si>
    <t>02.016.0004-0</t>
  </si>
  <si>
    <t>02.016.0004-A</t>
  </si>
  <si>
    <t>02.016.0006-0</t>
  </si>
  <si>
    <t>02.016.0006-A</t>
  </si>
  <si>
    <t>02.016.0008-0</t>
  </si>
  <si>
    <t>02.016.0008-A</t>
  </si>
  <si>
    <t>02.016.0010-0</t>
  </si>
  <si>
    <t>02.016.0010-A</t>
  </si>
  <si>
    <t>02.020.0001-0</t>
  </si>
  <si>
    <t>02.020.0002-0</t>
  </si>
  <si>
    <t>02.020.0002-A</t>
  </si>
  <si>
    <t>02.020.0003-0</t>
  </si>
  <si>
    <t>02.020.0003-A</t>
  </si>
  <si>
    <t>02.020.0005-0</t>
  </si>
  <si>
    <t>02.020.0005-A</t>
  </si>
  <si>
    <t>02.020.0009-0</t>
  </si>
  <si>
    <t>02.025.0010-0</t>
  </si>
  <si>
    <t>02.025.0010-A</t>
  </si>
  <si>
    <t>02.025.0012-0</t>
  </si>
  <si>
    <t>02.025.0012-A</t>
  </si>
  <si>
    <t>02.025.0015-0</t>
  </si>
  <si>
    <t>02.025.0015-A</t>
  </si>
  <si>
    <t>02.025.0020-0</t>
  </si>
  <si>
    <t>02.025.0020-A</t>
  </si>
  <si>
    <t>02.025.0025-0</t>
  </si>
  <si>
    <t>02.025.0025-A</t>
  </si>
  <si>
    <t>02.025.0030-0</t>
  </si>
  <si>
    <t>02.025.0030-A</t>
  </si>
  <si>
    <t>02.030.0005-0</t>
  </si>
  <si>
    <t>02.030.0010-0</t>
  </si>
  <si>
    <t>02.030.0010-A</t>
  </si>
  <si>
    <t>02.030.0020-0</t>
  </si>
  <si>
    <t>02.030.0020-A</t>
  </si>
  <si>
    <t>02.030.0025-0</t>
  </si>
  <si>
    <t>02.030.0025-A</t>
  </si>
  <si>
    <t>02.030.0035-0</t>
  </si>
  <si>
    <t>02.030.0035-A</t>
  </si>
  <si>
    <t>02.030.0040-0</t>
  </si>
  <si>
    <t>M2XMES</t>
  </si>
  <si>
    <t>02.030.0040-A</t>
  </si>
  <si>
    <t>02.030.0060-0</t>
  </si>
  <si>
    <t>02.030.0060-A</t>
  </si>
  <si>
    <t>02.050.0001-0</t>
  </si>
  <si>
    <t>REPINTURA DE PLACA DE IDENTIFICACAO DE OBRAS PUBLICAS</t>
  </si>
  <si>
    <t>02.050.0001-A</t>
  </si>
  <si>
    <t>03.001.0001-1</t>
  </si>
  <si>
    <t>03.001.0002-1</t>
  </si>
  <si>
    <t>03.001.0003-1</t>
  </si>
  <si>
    <t>03.001.0003-B</t>
  </si>
  <si>
    <t>03.001.0004-1</t>
  </si>
  <si>
    <t>03.001.0004-B</t>
  </si>
  <si>
    <t>03.001.0009-1</t>
  </si>
  <si>
    <t>03.001.0009-B</t>
  </si>
  <si>
    <t>03.001.0010-0</t>
  </si>
  <si>
    <t>03.001.0010-A</t>
  </si>
  <si>
    <t>03.001.0011-0</t>
  </si>
  <si>
    <t>03.001.0011-A</t>
  </si>
  <si>
    <t>03.001.0012-0</t>
  </si>
  <si>
    <t>03.001.0012-A</t>
  </si>
  <si>
    <t>03.001.0021-0</t>
  </si>
  <si>
    <t>03.001.0021-A</t>
  </si>
  <si>
    <t>03.001.0022-0</t>
  </si>
  <si>
    <t>03.001.0022-A</t>
  </si>
  <si>
    <t>03.001.0041-0</t>
  </si>
  <si>
    <t>03.001.0041-A</t>
  </si>
  <si>
    <t>03.001.0042-0</t>
  </si>
  <si>
    <t>03.001.0042-A</t>
  </si>
  <si>
    <t>03.001.0043-0</t>
  </si>
  <si>
    <t>03.001.0043-A</t>
  </si>
  <si>
    <t>03.001.0044-0</t>
  </si>
  <si>
    <t>03.001.0044-A</t>
  </si>
  <si>
    <t>03.001.0045-0</t>
  </si>
  <si>
    <t>03.001.0045-A</t>
  </si>
  <si>
    <t>03.001.0047-0</t>
  </si>
  <si>
    <t>03.001.0047-A</t>
  </si>
  <si>
    <t>03.001.0048-0</t>
  </si>
  <si>
    <t>03.001.0048-A</t>
  </si>
  <si>
    <t>03.001.0049-0</t>
  </si>
  <si>
    <t>03.001.0049-A</t>
  </si>
  <si>
    <t>03.001.0050-0</t>
  </si>
  <si>
    <t>03.001.0050-A</t>
  </si>
  <si>
    <t>03.001.0051-0</t>
  </si>
  <si>
    <t>03.001.0051-A</t>
  </si>
  <si>
    <t>03.001.0061-0</t>
  </si>
  <si>
    <t>03.001.0061-A</t>
  </si>
  <si>
    <t>03.001.0065-1</t>
  </si>
  <si>
    <t>03.001.0065-B</t>
  </si>
  <si>
    <t>03.001.0070-1</t>
  </si>
  <si>
    <t>03.001.0070-B</t>
  </si>
  <si>
    <t>03.001.0071-1</t>
  </si>
  <si>
    <t>03.001.0071-B</t>
  </si>
  <si>
    <t>03.001.0080-1</t>
  </si>
  <si>
    <t>03.001.0080-B</t>
  </si>
  <si>
    <t>03.001.0085-1</t>
  </si>
  <si>
    <t>03.001.0085-B</t>
  </si>
  <si>
    <t>03.001.0090-0</t>
  </si>
  <si>
    <t>03.001.0090-A</t>
  </si>
  <si>
    <t>03.001.0095-0</t>
  </si>
  <si>
    <t>03.001.0095-A</t>
  </si>
  <si>
    <t>03.001.0096-0</t>
  </si>
  <si>
    <t>03.001.0096-A</t>
  </si>
  <si>
    <t>03.001.0098-0</t>
  </si>
  <si>
    <t>03.001.0098-A</t>
  </si>
  <si>
    <t>03.001.0099-0</t>
  </si>
  <si>
    <t>03.001.0099-A</t>
  </si>
  <si>
    <t>03.001.0100-0</t>
  </si>
  <si>
    <t>03.001.0100-A</t>
  </si>
  <si>
    <t>03.001.0101-0</t>
  </si>
  <si>
    <t>03.001.0101-A</t>
  </si>
  <si>
    <t>03.001.0102-0</t>
  </si>
  <si>
    <t>03.001.0102-A</t>
  </si>
  <si>
    <t>03.001.0110-0</t>
  </si>
  <si>
    <t>03.001.0110-A</t>
  </si>
  <si>
    <t>03.001.0111-0</t>
  </si>
  <si>
    <t>03.001.0111-A</t>
  </si>
  <si>
    <t>03.002.0001-1</t>
  </si>
  <si>
    <t>03.002.0001-B</t>
  </si>
  <si>
    <t>03.004.0001-1</t>
  </si>
  <si>
    <t>03.004.0001-B</t>
  </si>
  <si>
    <t>03.004.0002-0</t>
  </si>
  <si>
    <t>03.004.0002-A</t>
  </si>
  <si>
    <t>03.004.0003-0</t>
  </si>
  <si>
    <t>03.004.0003-A</t>
  </si>
  <si>
    <t>03.004.0012-0</t>
  </si>
  <si>
    <t>03.004.0012-A</t>
  </si>
  <si>
    <t>03.004.0013-0</t>
  </si>
  <si>
    <t>03.004.0013-A</t>
  </si>
  <si>
    <t>03.004.0020-1</t>
  </si>
  <si>
    <t>03.004.0020-B</t>
  </si>
  <si>
    <t>03.004.0021-0</t>
  </si>
  <si>
    <t>03.004.0021-A</t>
  </si>
  <si>
    <t>03.004.0022-0</t>
  </si>
  <si>
    <t>03.004.0022-A</t>
  </si>
  <si>
    <t>03.004.0023-0</t>
  </si>
  <si>
    <t>03.004.0023-A</t>
  </si>
  <si>
    <t>03.004.0024-0</t>
  </si>
  <si>
    <t>03.004.0024-A</t>
  </si>
  <si>
    <t>03.004.0025-0</t>
  </si>
  <si>
    <t>03.004.0025-A</t>
  </si>
  <si>
    <t>03.004.0028-0</t>
  </si>
  <si>
    <t>03.004.0028-A</t>
  </si>
  <si>
    <t>03.004.0030-0</t>
  </si>
  <si>
    <t>03.004.0030-A</t>
  </si>
  <si>
    <t>03.004.0031-0</t>
  </si>
  <si>
    <t>03.004.0031-A</t>
  </si>
  <si>
    <t>03.005.0011-0</t>
  </si>
  <si>
    <t>03.005.0011-A</t>
  </si>
  <si>
    <t>03.005.0013-0</t>
  </si>
  <si>
    <t>03.005.0013-A</t>
  </si>
  <si>
    <t>03.005.0020-1</t>
  </si>
  <si>
    <t>03.005.0020-B</t>
  </si>
  <si>
    <t>03.005.0021-0</t>
  </si>
  <si>
    <t>03.005.0021-A</t>
  </si>
  <si>
    <t>03.005.0022-0</t>
  </si>
  <si>
    <t>03.005.0022-A</t>
  </si>
  <si>
    <t>03.005.0023-0</t>
  </si>
  <si>
    <t>03.005.0023-A</t>
  </si>
  <si>
    <t>03.005.0024-0</t>
  </si>
  <si>
    <t>03.005.0024-A</t>
  </si>
  <si>
    <t>03.005.0025-0</t>
  </si>
  <si>
    <t>03.005.0025-A</t>
  </si>
  <si>
    <t>03.005.0026-0</t>
  </si>
  <si>
    <t>03.005.0026-A</t>
  </si>
  <si>
    <t>03.005.0030-1</t>
  </si>
  <si>
    <t>03.005.0030-B</t>
  </si>
  <si>
    <t>03.005.0031-0</t>
  </si>
  <si>
    <t>03.005.0031-A</t>
  </si>
  <si>
    <t>03.005.0032-0</t>
  </si>
  <si>
    <t>03.005.0032-A</t>
  </si>
  <si>
    <t>03.005.0033-0</t>
  </si>
  <si>
    <t>03.005.0033-A</t>
  </si>
  <si>
    <t>03.005.0034-0</t>
  </si>
  <si>
    <t>03.005.0034-A</t>
  </si>
  <si>
    <t>03.005.0038-1</t>
  </si>
  <si>
    <t>03.005.0038-B</t>
  </si>
  <si>
    <t>03.005.0039-0</t>
  </si>
  <si>
    <t>03.005.0039-A</t>
  </si>
  <si>
    <t>03.005.0040-0</t>
  </si>
  <si>
    <t>03.005.0040-A</t>
  </si>
  <si>
    <t>03.005.0041-0</t>
  </si>
  <si>
    <t>03.005.0041-A</t>
  </si>
  <si>
    <t>03.005.0045-0</t>
  </si>
  <si>
    <t>03.005.0045-A</t>
  </si>
  <si>
    <t>03.005.0046-0</t>
  </si>
  <si>
    <t>03.005.0046-A</t>
  </si>
  <si>
    <t>03.008.0010-1</t>
  </si>
  <si>
    <t>03.008.0010-B</t>
  </si>
  <si>
    <t>03.008.0011-0</t>
  </si>
  <si>
    <t>03.008.0011-A</t>
  </si>
  <si>
    <t>03.008.0012-0</t>
  </si>
  <si>
    <t>03.008.0012-A</t>
  </si>
  <si>
    <t>03.008.0013-0</t>
  </si>
  <si>
    <t>03.008.0013-A</t>
  </si>
  <si>
    <t>03.008.0014-0</t>
  </si>
  <si>
    <t>03.008.0014-A</t>
  </si>
  <si>
    <t>03.008.0020-1</t>
  </si>
  <si>
    <t>03.008.0021-0</t>
  </si>
  <si>
    <t>03.008.0021-A</t>
  </si>
  <si>
    <t>03.008.0022-0</t>
  </si>
  <si>
    <t>03.008.0022-A</t>
  </si>
  <si>
    <t>03.008.0023-0</t>
  </si>
  <si>
    <t>03.008.0023-A</t>
  </si>
  <si>
    <t>03.008.0024-0</t>
  </si>
  <si>
    <t>03.008.0024-A</t>
  </si>
  <si>
    <t>03.008.0050-1</t>
  </si>
  <si>
    <t>03.008.0050-B</t>
  </si>
  <si>
    <t>03.008.0051-0</t>
  </si>
  <si>
    <t>03.008.0051-A</t>
  </si>
  <si>
    <t>03.008.0052-0</t>
  </si>
  <si>
    <t>03.008.0052-A</t>
  </si>
  <si>
    <t>03.008.0053-0</t>
  </si>
  <si>
    <t>03.008.0053-A</t>
  </si>
  <si>
    <t>03.008.0054-0</t>
  </si>
  <si>
    <t>03.008.0054-A</t>
  </si>
  <si>
    <t>03.008.0061-0</t>
  </si>
  <si>
    <t>03.008.0061-A</t>
  </si>
  <si>
    <t>03.008.0062-0</t>
  </si>
  <si>
    <t>03.008.0062-A</t>
  </si>
  <si>
    <t>03.008.0063-0</t>
  </si>
  <si>
    <t>03.008.0063-A</t>
  </si>
  <si>
    <t>03.008.0064-0</t>
  </si>
  <si>
    <t>03.008.0064-A</t>
  </si>
  <si>
    <t>03.008.0080-1</t>
  </si>
  <si>
    <t>03.008.0080-B</t>
  </si>
  <si>
    <t>03.008.0085-0</t>
  </si>
  <si>
    <t>03.008.0085-A</t>
  </si>
  <si>
    <t>03.008.0090-1</t>
  </si>
  <si>
    <t>03.008.0090-B</t>
  </si>
  <si>
    <t>03.008.0095-0</t>
  </si>
  <si>
    <t>03.008.0095-A</t>
  </si>
  <si>
    <t>03.008.0120-1</t>
  </si>
  <si>
    <t>03.008.0120-B</t>
  </si>
  <si>
    <t>03.008.0125-1</t>
  </si>
  <si>
    <t>03.008.0125-B</t>
  </si>
  <si>
    <t>03.008.0150-1</t>
  </si>
  <si>
    <t>03.008.0150-B</t>
  </si>
  <si>
    <t>03.009.0002-1</t>
  </si>
  <si>
    <t>COMPACTACAO DE ATERRO,EM CAMADAS DE 15CM,COM MACO</t>
  </si>
  <si>
    <t>03.009.0002-B</t>
  </si>
  <si>
    <t>03.009.0003-0</t>
  </si>
  <si>
    <t>COMPACTACAO DE ATERRO,EM CAMADAS DE 20CM,COM MACO</t>
  </si>
  <si>
    <t>03.009.0003-A</t>
  </si>
  <si>
    <t>03.009.0004-0</t>
  </si>
  <si>
    <t>03.009.0005-0</t>
  </si>
  <si>
    <t>03.009.0005-A</t>
  </si>
  <si>
    <t>03.009.0006-0</t>
  </si>
  <si>
    <t>03.009.0006-A</t>
  </si>
  <si>
    <t>03.009.0007-0</t>
  </si>
  <si>
    <t>03.009.0007-A</t>
  </si>
  <si>
    <t>03.009.0008-0</t>
  </si>
  <si>
    <t>03.009.0008-A</t>
  </si>
  <si>
    <t>03.009.0009-0</t>
  </si>
  <si>
    <t>03.009.0009-A</t>
  </si>
  <si>
    <t>03.009.0015-0</t>
  </si>
  <si>
    <t>03.009.0015-A</t>
  </si>
  <si>
    <t>03.009.0020-0</t>
  </si>
  <si>
    <t>03.009.0020-A</t>
  </si>
  <si>
    <t>03.009.0025-0</t>
  </si>
  <si>
    <t>03.009.0025-A</t>
  </si>
  <si>
    <t>03.009.0030-0</t>
  </si>
  <si>
    <t>03.009.0030-A</t>
  </si>
  <si>
    <t>03.009.0035-0</t>
  </si>
  <si>
    <t>03.009.0035-A</t>
  </si>
  <si>
    <t>03.009.0080-0</t>
  </si>
  <si>
    <t>03.009.0080-A</t>
  </si>
  <si>
    <t>03.010.0015-0</t>
  </si>
  <si>
    <t>03.010.0015-A</t>
  </si>
  <si>
    <t>03.010.0016-0</t>
  </si>
  <si>
    <t>03.010.0016-A</t>
  </si>
  <si>
    <t>03.010.0017-0</t>
  </si>
  <si>
    <t>03.010.0017-A</t>
  </si>
  <si>
    <t>03.010.0018-0</t>
  </si>
  <si>
    <t>03.010.0018-A</t>
  </si>
  <si>
    <t>03.010.0019-0</t>
  </si>
  <si>
    <t>03.010.0019-A</t>
  </si>
  <si>
    <t>03.010.0020-0</t>
  </si>
  <si>
    <t>03.010.0020-A</t>
  </si>
  <si>
    <t>03.010.0021-0</t>
  </si>
  <si>
    <t>03.010.0021-A</t>
  </si>
  <si>
    <t>03.010.0022-0</t>
  </si>
  <si>
    <t>03.010.0022-A</t>
  </si>
  <si>
    <t>03.010.0023-0</t>
  </si>
  <si>
    <t>03.010.0023-A</t>
  </si>
  <si>
    <t>03.010.0024-0</t>
  </si>
  <si>
    <t>03.010.0024-A</t>
  </si>
  <si>
    <t>03.010.0030-0</t>
  </si>
  <si>
    <t>03.010.0030-A</t>
  </si>
  <si>
    <t>03.010.0035-0</t>
  </si>
  <si>
    <t>03.010.0035-A</t>
  </si>
  <si>
    <t>03.010.0040-0</t>
  </si>
  <si>
    <t>03.010.0040-A</t>
  </si>
  <si>
    <t>03.010.0045-0</t>
  </si>
  <si>
    <t>03.010.0045-A</t>
  </si>
  <si>
    <t>03.010.0049-0</t>
  </si>
  <si>
    <t>03.010.0049-A</t>
  </si>
  <si>
    <t>03.010.0100-0</t>
  </si>
  <si>
    <t>03.010.0100-A</t>
  </si>
  <si>
    <t>03.010.0101-0</t>
  </si>
  <si>
    <t>03.010.0101-A</t>
  </si>
  <si>
    <t>03.010.0105-0</t>
  </si>
  <si>
    <t>03.010.0105-A</t>
  </si>
  <si>
    <t>03.010.0106-0</t>
  </si>
  <si>
    <t>03.010.0106-A</t>
  </si>
  <si>
    <t>03.011.0015-1</t>
  </si>
  <si>
    <t>03.011.0015-B</t>
  </si>
  <si>
    <t>03.012.0010-0</t>
  </si>
  <si>
    <t>03.012.0010-A</t>
  </si>
  <si>
    <t>03.013.0001-1</t>
  </si>
  <si>
    <t>03.013.0001-B</t>
  </si>
  <si>
    <t>03.013.0002-0</t>
  </si>
  <si>
    <t>03.013.0002-A</t>
  </si>
  <si>
    <t>03.013.0005-0</t>
  </si>
  <si>
    <t>03.013.0005-A</t>
  </si>
  <si>
    <t>03.013.0006-0</t>
  </si>
  <si>
    <t>03.013.0006-A</t>
  </si>
  <si>
    <t>03.014.0005-0</t>
  </si>
  <si>
    <t>03.014.0005-A</t>
  </si>
  <si>
    <t>03.014.0010-0</t>
  </si>
  <si>
    <t>03.014.0010-A</t>
  </si>
  <si>
    <t>03.015.0010-0</t>
  </si>
  <si>
    <t>03.015.0010-A</t>
  </si>
  <si>
    <t>03.015.0012-0</t>
  </si>
  <si>
    <t>03.015.0014-0</t>
  </si>
  <si>
    <t>03.015.0014-A</t>
  </si>
  <si>
    <t>03.015.0016-0</t>
  </si>
  <si>
    <t>03.015.0016-A</t>
  </si>
  <si>
    <t>03.015.0025-0</t>
  </si>
  <si>
    <t>03.015.0025-A</t>
  </si>
  <si>
    <t>03.015.0026-0</t>
  </si>
  <si>
    <t>03.015.0026-A</t>
  </si>
  <si>
    <t>03.016.0005-1</t>
  </si>
  <si>
    <t>03.016.0010-1</t>
  </si>
  <si>
    <t>03.016.0015-1</t>
  </si>
  <si>
    <t>03.016.0015-B</t>
  </si>
  <si>
    <t>03.016.0018-1</t>
  </si>
  <si>
    <t>03.016.0018-B</t>
  </si>
  <si>
    <t>03.016.0020-1</t>
  </si>
  <si>
    <t>03.016.0020-B</t>
  </si>
  <si>
    <t>03.016.0025-1</t>
  </si>
  <si>
    <t>03.016.0025-B</t>
  </si>
  <si>
    <t>03.016.0050-1</t>
  </si>
  <si>
    <t>03.016.0050-B</t>
  </si>
  <si>
    <t>03.016.0055-1</t>
  </si>
  <si>
    <t>03.016.0055-B</t>
  </si>
  <si>
    <t>03.020.0030-1</t>
  </si>
  <si>
    <t>03.020.0030-B</t>
  </si>
  <si>
    <t>03.020.0035-1</t>
  </si>
  <si>
    <t>03.020.0035-B</t>
  </si>
  <si>
    <t>03.020.0040-1</t>
  </si>
  <si>
    <t>03.020.0040-B</t>
  </si>
  <si>
    <t>03.020.0045-1</t>
  </si>
  <si>
    <t>03.020.0045-B</t>
  </si>
  <si>
    <t>03.020.0050-1</t>
  </si>
  <si>
    <t>03.020.0050-B</t>
  </si>
  <si>
    <t>03.020.0052-1</t>
  </si>
  <si>
    <t>03.020.0052-B</t>
  </si>
  <si>
    <t>03.020.0055-1</t>
  </si>
  <si>
    <t>03.020.0055-B</t>
  </si>
  <si>
    <t>03.020.0057-1</t>
  </si>
  <si>
    <t>03.020.0057-B</t>
  </si>
  <si>
    <t>03.020.0060-1</t>
  </si>
  <si>
    <t>03.020.0060-B</t>
  </si>
  <si>
    <t>03.020.0065-1</t>
  </si>
  <si>
    <t>03.020.0065-B</t>
  </si>
  <si>
    <t>03.020.0070-1</t>
  </si>
  <si>
    <t>03.020.0070-B</t>
  </si>
  <si>
    <t>03.020.0075-1</t>
  </si>
  <si>
    <t>03.020.0075-B</t>
  </si>
  <si>
    <t>03.020.0080-1</t>
  </si>
  <si>
    <t>03.020.0080-B</t>
  </si>
  <si>
    <t>03.020.0085-1</t>
  </si>
  <si>
    <t>03.020.0085-B</t>
  </si>
  <si>
    <t>03.020.0090-1</t>
  </si>
  <si>
    <t>03.020.0090-B</t>
  </si>
  <si>
    <t>03.020.0100-1</t>
  </si>
  <si>
    <t>03.020.0100-B</t>
  </si>
  <si>
    <t>03.020.0200-0</t>
  </si>
  <si>
    <t>03.020.0200-A</t>
  </si>
  <si>
    <t>03.021.0005-1</t>
  </si>
  <si>
    <t>03.021.0005-B</t>
  </si>
  <si>
    <t>03.022.0010-0</t>
  </si>
  <si>
    <t>03.022.0010-A</t>
  </si>
  <si>
    <t>03.023.0010-1</t>
  </si>
  <si>
    <t>03.023.0010-B</t>
  </si>
  <si>
    <t>03.025.0005-0</t>
  </si>
  <si>
    <t>03.025.0010-0</t>
  </si>
  <si>
    <t>03.025.0010-A</t>
  </si>
  <si>
    <t>03.025.0015-1</t>
  </si>
  <si>
    <t>03.025.0015-B</t>
  </si>
  <si>
    <t>03.025.0020-0</t>
  </si>
  <si>
    <t>03.025.0020-A</t>
  </si>
  <si>
    <t>03.025.0025-0</t>
  </si>
  <si>
    <t>03.025.0025-A</t>
  </si>
  <si>
    <t>03.025.0027-0</t>
  </si>
  <si>
    <t>03.025.0027-A</t>
  </si>
  <si>
    <t>03.025.0030-0</t>
  </si>
  <si>
    <t>03.025.0030-A</t>
  </si>
  <si>
    <t>03.025.0031-0</t>
  </si>
  <si>
    <t>03.025.0031-A</t>
  </si>
  <si>
    <t>03.025.0033-0</t>
  </si>
  <si>
    <t>03.025.0035-0</t>
  </si>
  <si>
    <t>03.025.0035-A</t>
  </si>
  <si>
    <t>03.025.0036-0</t>
  </si>
  <si>
    <t>03.025.0036-A</t>
  </si>
  <si>
    <t>03.025.0037-0</t>
  </si>
  <si>
    <t>03.025.0037-A</t>
  </si>
  <si>
    <t>03.025.0038-0</t>
  </si>
  <si>
    <t>03.025.0038-A</t>
  </si>
  <si>
    <t>03.025.0039-0</t>
  </si>
  <si>
    <t>03.025.0039-A</t>
  </si>
  <si>
    <t>03.025.0040-0</t>
  </si>
  <si>
    <t>03.025.0040-A</t>
  </si>
  <si>
    <t>03.026.0010-0</t>
  </si>
  <si>
    <t>03.026.0010-A</t>
  </si>
  <si>
    <t>03.026.0015-0</t>
  </si>
  <si>
    <t>03.026.0015-A</t>
  </si>
  <si>
    <t>03.026.0020-0</t>
  </si>
  <si>
    <t>03.026.0020-A</t>
  </si>
  <si>
    <t>03.030.0150-0</t>
  </si>
  <si>
    <t>03.030.0150-A</t>
  </si>
  <si>
    <t>03.030.0155-0</t>
  </si>
  <si>
    <t>03.030.0155-A</t>
  </si>
  <si>
    <t>03.030.0159-0</t>
  </si>
  <si>
    <t>03.030.0159-A</t>
  </si>
  <si>
    <t>03.036.0200-0</t>
  </si>
  <si>
    <t>03.036.0200-A</t>
  </si>
  <si>
    <t>03.036.0205-0</t>
  </si>
  <si>
    <t>03.036.0205-A</t>
  </si>
  <si>
    <t>03.036.0210-0</t>
  </si>
  <si>
    <t>03.036.0210-A</t>
  </si>
  <si>
    <t>03.036.0215-0</t>
  </si>
  <si>
    <t>03.036.0215-A</t>
  </si>
  <si>
    <t>03.040.0001-0</t>
  </si>
  <si>
    <t>03.040.0001-A</t>
  </si>
  <si>
    <t>03.040.0002-0</t>
  </si>
  <si>
    <t>03.040.0002-A</t>
  </si>
  <si>
    <t>03.040.0003-0</t>
  </si>
  <si>
    <t>03.040.0003-A</t>
  </si>
  <si>
    <t>03.040.0004-0</t>
  </si>
  <si>
    <t>03.040.0004-A</t>
  </si>
  <si>
    <t>03.040.0005-0</t>
  </si>
  <si>
    <t>03.040.0005-A</t>
  </si>
  <si>
    <t>03.040.0006-0</t>
  </si>
  <si>
    <t>03.040.0006-A</t>
  </si>
  <si>
    <t>03.040.0007-0</t>
  </si>
  <si>
    <t>03.040.0007-A</t>
  </si>
  <si>
    <t>03.040.0008-0</t>
  </si>
  <si>
    <t>03.040.0008-A</t>
  </si>
  <si>
    <t>03.040.0009-0</t>
  </si>
  <si>
    <t>03.040.0009-A</t>
  </si>
  <si>
    <t>03.040.0010-0</t>
  </si>
  <si>
    <t>03.040.0010-A</t>
  </si>
  <si>
    <t>03.040.0011-0</t>
  </si>
  <si>
    <t>03.040.0011-A</t>
  </si>
  <si>
    <t>03.040.0012-0</t>
  </si>
  <si>
    <t>03.040.0012-A</t>
  </si>
  <si>
    <t>03.040.0013-0</t>
  </si>
  <si>
    <t>03.040.0013-A</t>
  </si>
  <si>
    <t>03.040.0014-0</t>
  </si>
  <si>
    <t>03.040.0014-A</t>
  </si>
  <si>
    <t>03.040.0015-0</t>
  </si>
  <si>
    <t>03.040.0015-A</t>
  </si>
  <si>
    <t>03.040.0016-0</t>
  </si>
  <si>
    <t>03.040.0016-A</t>
  </si>
  <si>
    <t>03.040.0017-0</t>
  </si>
  <si>
    <t>03.040.0017-A</t>
  </si>
  <si>
    <t>03.040.0018-0</t>
  </si>
  <si>
    <t>03.040.0018-A</t>
  </si>
  <si>
    <t>03.040.0019-0</t>
  </si>
  <si>
    <t>03.040.0019-A</t>
  </si>
  <si>
    <t>03.040.0020-0</t>
  </si>
  <si>
    <t>03.040.0020-A</t>
  </si>
  <si>
    <t>03.040.0021-0</t>
  </si>
  <si>
    <t>03.040.0021-A</t>
  </si>
  <si>
    <t>03.040.0022-0</t>
  </si>
  <si>
    <t>03.040.0022-A</t>
  </si>
  <si>
    <t>03.040.0023-0</t>
  </si>
  <si>
    <t>03.040.0023-A</t>
  </si>
  <si>
    <t>03.040.0024-0</t>
  </si>
  <si>
    <t>03.040.0024-A</t>
  </si>
  <si>
    <t>03.040.0025-0</t>
  </si>
  <si>
    <t>03.040.0025-A</t>
  </si>
  <si>
    <t>03.040.0026-0</t>
  </si>
  <si>
    <t>03.040.0026-A</t>
  </si>
  <si>
    <t>03.040.0027-0</t>
  </si>
  <si>
    <t>03.040.0027-A</t>
  </si>
  <si>
    <t>03.040.0028-0</t>
  </si>
  <si>
    <t>03.040.0028-A</t>
  </si>
  <si>
    <t>03.040.0029-0</t>
  </si>
  <si>
    <t>03.040.0029-A</t>
  </si>
  <si>
    <t>03.040.0030-0</t>
  </si>
  <si>
    <t>03.040.0030-A</t>
  </si>
  <si>
    <t>03.040.0031-0</t>
  </si>
  <si>
    <t>03.040.0031-A</t>
  </si>
  <si>
    <t>03.040.0032-0</t>
  </si>
  <si>
    <t>03.040.0032-A</t>
  </si>
  <si>
    <t>03.040.0033-0</t>
  </si>
  <si>
    <t>03.040.0033-A</t>
  </si>
  <si>
    <t>03.040.0034-0</t>
  </si>
  <si>
    <t>03.040.0034-A</t>
  </si>
  <si>
    <t>03.040.0035-0</t>
  </si>
  <si>
    <t>03.040.0035-A</t>
  </si>
  <si>
    <t>03.040.0036-0</t>
  </si>
  <si>
    <t>03.040.0036-A</t>
  </si>
  <si>
    <t>03.040.0037-0</t>
  </si>
  <si>
    <t>03.040.0037-A</t>
  </si>
  <si>
    <t>03.040.0038-0</t>
  </si>
  <si>
    <t>03.040.0038-A</t>
  </si>
  <si>
    <t>03.040.0039-0</t>
  </si>
  <si>
    <t>03.040.0039-A</t>
  </si>
  <si>
    <t>03.040.0040-0</t>
  </si>
  <si>
    <t>03.040.0040-A</t>
  </si>
  <si>
    <t>03.040.0041-0</t>
  </si>
  <si>
    <t>03.040.0041-A</t>
  </si>
  <si>
    <t>03.040.0042-0</t>
  </si>
  <si>
    <t>03.040.0042-A</t>
  </si>
  <si>
    <t>03.040.0043-0</t>
  </si>
  <si>
    <t>03.040.0043-A</t>
  </si>
  <si>
    <t>03.040.0044-0</t>
  </si>
  <si>
    <t>03.040.0044-A</t>
  </si>
  <si>
    <t>03.040.0045-0</t>
  </si>
  <si>
    <t>03.040.0045-A</t>
  </si>
  <si>
    <t>03.040.0046-0</t>
  </si>
  <si>
    <t>03.040.0046-A</t>
  </si>
  <si>
    <t>04.005.0003-0</t>
  </si>
  <si>
    <t>T X KM</t>
  </si>
  <si>
    <t>04.005.0004-0</t>
  </si>
  <si>
    <t>04.005.0004-A</t>
  </si>
  <si>
    <t>04.005.0005-0</t>
  </si>
  <si>
    <t>04.005.0005-A</t>
  </si>
  <si>
    <t>04.005.0006-1</t>
  </si>
  <si>
    <t>04.005.0006-B</t>
  </si>
  <si>
    <t>04.005.0007-0</t>
  </si>
  <si>
    <t>04.005.0007-A</t>
  </si>
  <si>
    <t>04.005.0011-0</t>
  </si>
  <si>
    <t>04.005.0011-A</t>
  </si>
  <si>
    <t>04.005.0012-1</t>
  </si>
  <si>
    <t>04.005.0012-B</t>
  </si>
  <si>
    <t>04.005.0013-0</t>
  </si>
  <si>
    <t>04.005.0013-A</t>
  </si>
  <si>
    <t>04.005.0014-0</t>
  </si>
  <si>
    <t>04.005.0014-A</t>
  </si>
  <si>
    <t>04.005.0015-0</t>
  </si>
  <si>
    <t>04.005.0015-A</t>
  </si>
  <si>
    <t>04.005.0016-0</t>
  </si>
  <si>
    <t>04.005.0016-A</t>
  </si>
  <si>
    <t>04.005.0017-0</t>
  </si>
  <si>
    <t>04.005.0017-A</t>
  </si>
  <si>
    <t>04.005.0018-0</t>
  </si>
  <si>
    <t>04.005.0018-A</t>
  </si>
  <si>
    <t>04.005.0019-0</t>
  </si>
  <si>
    <t>04.005.0019-A</t>
  </si>
  <si>
    <t>04.005.0020-0</t>
  </si>
  <si>
    <t>04.005.0020-A</t>
  </si>
  <si>
    <t>04.005.0021-0</t>
  </si>
  <si>
    <t>04.005.0021-A</t>
  </si>
  <si>
    <t>04.005.0022-0</t>
  </si>
  <si>
    <t>04.005.0022-A</t>
  </si>
  <si>
    <t>04.005.0023-0</t>
  </si>
  <si>
    <t>04.005.0023-A</t>
  </si>
  <si>
    <t>04.005.0100-0</t>
  </si>
  <si>
    <t>04.005.0100-A</t>
  </si>
  <si>
    <t>04.005.0101-0</t>
  </si>
  <si>
    <t>04.005.0101-A</t>
  </si>
  <si>
    <t>04.005.0102-0</t>
  </si>
  <si>
    <t>04.005.0102-A</t>
  </si>
  <si>
    <t>04.005.0103-0</t>
  </si>
  <si>
    <t>04.005.0103-A</t>
  </si>
  <si>
    <t>04.005.0104-0</t>
  </si>
  <si>
    <t>04.005.0104-A</t>
  </si>
  <si>
    <t>04.005.0105-0</t>
  </si>
  <si>
    <t>04.005.0105-A</t>
  </si>
  <si>
    <t>04.005.0106-0</t>
  </si>
  <si>
    <t>04.005.0106-A</t>
  </si>
  <si>
    <t>04.005.0107-0</t>
  </si>
  <si>
    <t>04.005.0107-A</t>
  </si>
  <si>
    <t>04.005.0108-0</t>
  </si>
  <si>
    <t>04.005.0108-A</t>
  </si>
  <si>
    <t>04.005.0120-0</t>
  </si>
  <si>
    <t>04.005.0120-A</t>
  </si>
  <si>
    <t>04.005.0121-0</t>
  </si>
  <si>
    <t>04.005.0121-A</t>
  </si>
  <si>
    <t>04.005.0122-0</t>
  </si>
  <si>
    <t>04.005.0122-A</t>
  </si>
  <si>
    <t>04.005.0123-1</t>
  </si>
  <si>
    <t>04.005.0123-B</t>
  </si>
  <si>
    <t>04.005.0124-0</t>
  </si>
  <si>
    <t>04.005.0124-A</t>
  </si>
  <si>
    <t>04.005.0125-0</t>
  </si>
  <si>
    <t>04.005.0125-A</t>
  </si>
  <si>
    <t>04.005.0126-0</t>
  </si>
  <si>
    <t>04.005.0126-A</t>
  </si>
  <si>
    <t>04.005.0127-0</t>
  </si>
  <si>
    <t>04.005.0127-A</t>
  </si>
  <si>
    <t>04.005.0128-0</t>
  </si>
  <si>
    <t>04.005.0128-A</t>
  </si>
  <si>
    <t>04.005.0140-0</t>
  </si>
  <si>
    <t>04.005.0140-A</t>
  </si>
  <si>
    <t>04.005.0141-0</t>
  </si>
  <si>
    <t>04.005.0141-A</t>
  </si>
  <si>
    <t>04.005.0142-0</t>
  </si>
  <si>
    <t>04.005.0142-A</t>
  </si>
  <si>
    <t>04.005.0143-1</t>
  </si>
  <si>
    <t>04.005.0143-B</t>
  </si>
  <si>
    <t>04.005.0144-0</t>
  </si>
  <si>
    <t>04.005.0144-A</t>
  </si>
  <si>
    <t>04.005.0145-0</t>
  </si>
  <si>
    <t>04.005.0145-A</t>
  </si>
  <si>
    <t>04.005.0146-0</t>
  </si>
  <si>
    <t>04.005.0146-A</t>
  </si>
  <si>
    <t>04.005.0147-0</t>
  </si>
  <si>
    <t>04.005.0147-A</t>
  </si>
  <si>
    <t>04.005.0148-0</t>
  </si>
  <si>
    <t>04.005.0148-A</t>
  </si>
  <si>
    <t>04.005.0160-0</t>
  </si>
  <si>
    <t>04.005.0160-A</t>
  </si>
  <si>
    <t>04.005.0161-0</t>
  </si>
  <si>
    <t>04.005.0161-A</t>
  </si>
  <si>
    <t>04.005.0162-0</t>
  </si>
  <si>
    <t>04.005.0162-A</t>
  </si>
  <si>
    <t>04.005.0163-0</t>
  </si>
  <si>
    <t>04.005.0163-A</t>
  </si>
  <si>
    <t>04.005.0164-0</t>
  </si>
  <si>
    <t>04.005.0164-A</t>
  </si>
  <si>
    <t>04.005.0165-0</t>
  </si>
  <si>
    <t>04.005.0165-A</t>
  </si>
  <si>
    <t>04.005.0166-0</t>
  </si>
  <si>
    <t>04.005.0166-A</t>
  </si>
  <si>
    <t>04.005.0167-0</t>
  </si>
  <si>
    <t>04.005.0167-A</t>
  </si>
  <si>
    <t>04.005.0168-0</t>
  </si>
  <si>
    <t>04.005.0168-A</t>
  </si>
  <si>
    <t>04.005.0170-0</t>
  </si>
  <si>
    <t>04.005.0170-A</t>
  </si>
  <si>
    <t>04.005.0171-0</t>
  </si>
  <si>
    <t>04.005.0171-A</t>
  </si>
  <si>
    <t>04.005.0172-0</t>
  </si>
  <si>
    <t>04.005.0172-A</t>
  </si>
  <si>
    <t>04.005.0180-0</t>
  </si>
  <si>
    <t>04.005.0180-A</t>
  </si>
  <si>
    <t>04.005.0300-0</t>
  </si>
  <si>
    <t>UNXKM</t>
  </si>
  <si>
    <t>04.005.0300-A</t>
  </si>
  <si>
    <t>04.005.0350-1</t>
  </si>
  <si>
    <t>04.005.0350-B</t>
  </si>
  <si>
    <t>04.005.0495-0</t>
  </si>
  <si>
    <t>04.005.0495-A</t>
  </si>
  <si>
    <t>04.005.0501-0</t>
  </si>
  <si>
    <t>04.005.0501-A</t>
  </si>
  <si>
    <t>04.005.0502-0</t>
  </si>
  <si>
    <t>04.005.0502-A</t>
  </si>
  <si>
    <t>04.005.0503-0</t>
  </si>
  <si>
    <t>04.005.0503-A</t>
  </si>
  <si>
    <t>04.005.0504-0</t>
  </si>
  <si>
    <t>04.005.0504-A</t>
  </si>
  <si>
    <t>04.005.0505-0</t>
  </si>
  <si>
    <t>04.005.0505-A</t>
  </si>
  <si>
    <t>04.005.0506-0</t>
  </si>
  <si>
    <t>04.005.0506-A</t>
  </si>
  <si>
    <t>04.005.0507-0</t>
  </si>
  <si>
    <t>04.005.0507-A</t>
  </si>
  <si>
    <t>04.005.0508-0</t>
  </si>
  <si>
    <t>04.005.0508-A</t>
  </si>
  <si>
    <t>04.006.0008-1</t>
  </si>
  <si>
    <t>04.006.0008-B</t>
  </si>
  <si>
    <t>04.006.0009-0</t>
  </si>
  <si>
    <t>04.006.0009-A</t>
  </si>
  <si>
    <t>04.006.0010-0</t>
  </si>
  <si>
    <t>04.006.0010-A</t>
  </si>
  <si>
    <t>04.006.0012-0</t>
  </si>
  <si>
    <t>04.006.0012-A</t>
  </si>
  <si>
    <t>04.006.0013-1</t>
  </si>
  <si>
    <t>04.006.0013-B</t>
  </si>
  <si>
    <t>04.006.0014-1</t>
  </si>
  <si>
    <t>04.006.0014-B</t>
  </si>
  <si>
    <t>04.006.0020-0</t>
  </si>
  <si>
    <t>04.006.0020-A</t>
  </si>
  <si>
    <t>04.007.0015-0</t>
  </si>
  <si>
    <t>04.007.0015-A</t>
  </si>
  <si>
    <t>04.007.0016-0</t>
  </si>
  <si>
    <t>04.007.0016-A</t>
  </si>
  <si>
    <t>04.007.0017-0</t>
  </si>
  <si>
    <t>04.007.0017-A</t>
  </si>
  <si>
    <t>04.007.0018-0</t>
  </si>
  <si>
    <t>04.007.0018-A</t>
  </si>
  <si>
    <t>04.007.0019-0</t>
  </si>
  <si>
    <t>04.007.0019-A</t>
  </si>
  <si>
    <t>04.007.0050-0</t>
  </si>
  <si>
    <t>04.007.0050-A</t>
  </si>
  <si>
    <t>04.008.0020-0</t>
  </si>
  <si>
    <t>04.008.0020-A</t>
  </si>
  <si>
    <t>04.008.0021-0</t>
  </si>
  <si>
    <t>04.008.0021-A</t>
  </si>
  <si>
    <t>04.009.0022-0</t>
  </si>
  <si>
    <t>04.009.0022-A</t>
  </si>
  <si>
    <t>04.009.0023-0</t>
  </si>
  <si>
    <t>04.009.0023-A</t>
  </si>
  <si>
    <t>04.010.0045-0</t>
  </si>
  <si>
    <t>04.010.0046-0</t>
  </si>
  <si>
    <t>04.010.0046-A</t>
  </si>
  <si>
    <t>04.010.0047-0</t>
  </si>
  <si>
    <t>04.010.0047-A</t>
  </si>
  <si>
    <t>04.011.0051-1</t>
  </si>
  <si>
    <t>04.011.0051-B</t>
  </si>
  <si>
    <t>04.011.0052-1</t>
  </si>
  <si>
    <t>04.011.0052-B</t>
  </si>
  <si>
    <t>04.011.0053-1</t>
  </si>
  <si>
    <t>04.011.0053-B</t>
  </si>
  <si>
    <t>04.011.0054-1</t>
  </si>
  <si>
    <t>04.011.0054-B</t>
  </si>
  <si>
    <t>04.011.0055-1</t>
  </si>
  <si>
    <t>04.011.0055-B</t>
  </si>
  <si>
    <t>04.011.0056-1</t>
  </si>
  <si>
    <t>04.011.0056-B</t>
  </si>
  <si>
    <t>04.011.0057-1</t>
  </si>
  <si>
    <t>04.011.0057-B</t>
  </si>
  <si>
    <t>04.011.0058-1</t>
  </si>
  <si>
    <t>04.011.0058-B</t>
  </si>
  <si>
    <t>04.012.0071-1</t>
  </si>
  <si>
    <t>04.012.0071-B</t>
  </si>
  <si>
    <t>04.012.0072-1</t>
  </si>
  <si>
    <t>04.012.0072-B</t>
  </si>
  <si>
    <t>04.012.0073-1</t>
  </si>
  <si>
    <t>04.012.0073-B</t>
  </si>
  <si>
    <t>04.012.0074-1</t>
  </si>
  <si>
    <t>04.012.0074-B</t>
  </si>
  <si>
    <t>04.012.0075-1</t>
  </si>
  <si>
    <t>04.012.0075-B</t>
  </si>
  <si>
    <t>04.012.0076-1</t>
  </si>
  <si>
    <t>04.012.0076-B</t>
  </si>
  <si>
    <t>04.012.0077-1</t>
  </si>
  <si>
    <t>04.012.0077-B</t>
  </si>
  <si>
    <t>04.012.0078-1</t>
  </si>
  <si>
    <t>04.012.0078-B</t>
  </si>
  <si>
    <t>04.013.0015-0</t>
  </si>
  <si>
    <t>04.013.0015-A</t>
  </si>
  <si>
    <t>04.014.0091-1</t>
  </si>
  <si>
    <t>04.014.0091-B</t>
  </si>
  <si>
    <t>04.014.0095-0</t>
  </si>
  <si>
    <t>04.014.0095-A</t>
  </si>
  <si>
    <t>04.015.0100-0</t>
  </si>
  <si>
    <t>04.015.0100-A</t>
  </si>
  <si>
    <t>04.015.0101-0</t>
  </si>
  <si>
    <t>04.015.0101-A</t>
  </si>
  <si>
    <t>04.015.0105-0</t>
  </si>
  <si>
    <t>04.015.0105-A</t>
  </si>
  <si>
    <t>04.015.0106-0</t>
  </si>
  <si>
    <t>04.015.0106-A</t>
  </si>
  <si>
    <t>04.015.0111-0</t>
  </si>
  <si>
    <t>04.015.0111-A</t>
  </si>
  <si>
    <t>04.018.0010-0</t>
  </si>
  <si>
    <t>04.018.0010-A</t>
  </si>
  <si>
    <t>04.018.0012-0</t>
  </si>
  <si>
    <t>04.018.0012-A</t>
  </si>
  <si>
    <t>04.018.0015-0</t>
  </si>
  <si>
    <t>04.018.0015-A</t>
  </si>
  <si>
    <t>04.018.0020-1</t>
  </si>
  <si>
    <t>04.018.0020-B</t>
  </si>
  <si>
    <t>04.018.0025-0</t>
  </si>
  <si>
    <t>04.018.0025-A</t>
  </si>
  <si>
    <t>04.018.0030-0</t>
  </si>
  <si>
    <t>04.018.0030-A</t>
  </si>
  <si>
    <t>04.020.0122-0</t>
  </si>
  <si>
    <t>M2XKM</t>
  </si>
  <si>
    <t>04.020.0122-A</t>
  </si>
  <si>
    <t>04.020.0126-0</t>
  </si>
  <si>
    <t>04.020.0126-A</t>
  </si>
  <si>
    <t>04.020.0136-0</t>
  </si>
  <si>
    <t>04.020.0136-A</t>
  </si>
  <si>
    <t>04.021.0010-0</t>
  </si>
  <si>
    <t>04.021.0010-A</t>
  </si>
  <si>
    <t>04.021.0015-0</t>
  </si>
  <si>
    <t>04.021.0015-A</t>
  </si>
  <si>
    <t>04.021.0025-0</t>
  </si>
  <si>
    <t>04.021.0025-A</t>
  </si>
  <si>
    <t>04.025.0200-0</t>
  </si>
  <si>
    <t>04.025.0200-A</t>
  </si>
  <si>
    <t>04.025.0205-0</t>
  </si>
  <si>
    <t>04.025.0205-A</t>
  </si>
  <si>
    <t>04.025.0210-0</t>
  </si>
  <si>
    <t>04.025.0210-A</t>
  </si>
  <si>
    <t>04.025.0215-0</t>
  </si>
  <si>
    <t>04.025.0215-A</t>
  </si>
  <si>
    <t>05.001.0001-0</t>
  </si>
  <si>
    <t>05.001.0001-A</t>
  </si>
  <si>
    <t>05.001.0002-1</t>
  </si>
  <si>
    <t>05.001.0002-B</t>
  </si>
  <si>
    <t>05.001.0005-0</t>
  </si>
  <si>
    <t>05.001.0005-A</t>
  </si>
  <si>
    <t>05.001.0006-0</t>
  </si>
  <si>
    <t>05.001.0006-A</t>
  </si>
  <si>
    <t>05.001.0007-0</t>
  </si>
  <si>
    <t>05.001.0007-A</t>
  </si>
  <si>
    <t>05.001.0008-0</t>
  </si>
  <si>
    <t>05.001.0008-A</t>
  </si>
  <si>
    <t>05.001.0009-0</t>
  </si>
  <si>
    <t>05.001.0009-A</t>
  </si>
  <si>
    <t>05.001.0010-0</t>
  </si>
  <si>
    <t>05.001.0010-A</t>
  </si>
  <si>
    <t>05.001.0011-0</t>
  </si>
  <si>
    <t>05.001.0011-A</t>
  </si>
  <si>
    <t>05.001.0012-0</t>
  </si>
  <si>
    <t>05.001.0012-A</t>
  </si>
  <si>
    <t>05.001.0013-0</t>
  </si>
  <si>
    <t>05.001.0013-A</t>
  </si>
  <si>
    <t>05.001.0014-0</t>
  </si>
  <si>
    <t>05.001.0014-A</t>
  </si>
  <si>
    <t>05.001.0015-0</t>
  </si>
  <si>
    <t>05.001.0015-A</t>
  </si>
  <si>
    <t>05.001.0016-0</t>
  </si>
  <si>
    <t>05.001.0016-A</t>
  </si>
  <si>
    <t>05.001.0017-0</t>
  </si>
  <si>
    <t>05.001.0017-A</t>
  </si>
  <si>
    <t>05.001.0018-0</t>
  </si>
  <si>
    <t>05.001.0018-A</t>
  </si>
  <si>
    <t>05.001.0019-0</t>
  </si>
  <si>
    <t>05.001.0019-A</t>
  </si>
  <si>
    <t>05.001.0020-0</t>
  </si>
  <si>
    <t>05.001.0020-A</t>
  </si>
  <si>
    <t>05.001.0021-0</t>
  </si>
  <si>
    <t>05.001.0021-A</t>
  </si>
  <si>
    <t>05.001.0022-0</t>
  </si>
  <si>
    <t>DEMOLICAO DE ESTRUTURA DE CONCRETO CELULAR(LAJES,VIGAS,ETC)</t>
  </si>
  <si>
    <t>05.001.0022-A</t>
  </si>
  <si>
    <t>05.001.0023-0</t>
  </si>
  <si>
    <t>05.001.0023-A</t>
  </si>
  <si>
    <t>05.001.0024-0</t>
  </si>
  <si>
    <t>05.001.0024-A</t>
  </si>
  <si>
    <t>05.001.0025-0</t>
  </si>
  <si>
    <t>05.001.0025-A</t>
  </si>
  <si>
    <t>05.001.0027-0</t>
  </si>
  <si>
    <t>05.001.0027-A</t>
  </si>
  <si>
    <t>05.001.0031-0</t>
  </si>
  <si>
    <t>05.001.0031-A</t>
  </si>
  <si>
    <t>05.001.0033-0</t>
  </si>
  <si>
    <t>05.001.0033-A</t>
  </si>
  <si>
    <t>05.001.0035-0</t>
  </si>
  <si>
    <t>DEMOLICAO DE RODAPE DE ALTA RESISTENCIA</t>
  </si>
  <si>
    <t>05.001.0035-A</t>
  </si>
  <si>
    <t>05.001.0039-0</t>
  </si>
  <si>
    <t>DEMOLICAO DE DIVISORIAS DE PLACAS DE MARMORITE OU CONCRETO</t>
  </si>
  <si>
    <t>05.001.0039-A</t>
  </si>
  <si>
    <t>05.001.0040-0</t>
  </si>
  <si>
    <t>05.001.0040-A</t>
  </si>
  <si>
    <t>05.001.0041-0</t>
  </si>
  <si>
    <t>05.001.0041-A</t>
  </si>
  <si>
    <t>05.001.0042-0</t>
  </si>
  <si>
    <t>05.001.0042-A</t>
  </si>
  <si>
    <t>05.001.0043-0</t>
  </si>
  <si>
    <t>05.001.0043-A</t>
  </si>
  <si>
    <t>05.001.0044-0</t>
  </si>
  <si>
    <t>05.001.0044-A</t>
  </si>
  <si>
    <t>05.001.0045-0</t>
  </si>
  <si>
    <t>05.001.0045-A</t>
  </si>
  <si>
    <t>05.001.0046-0</t>
  </si>
  <si>
    <t>05.001.0046-A</t>
  </si>
  <si>
    <t>05.001.0047-0</t>
  </si>
  <si>
    <t>05.001.0047-A</t>
  </si>
  <si>
    <t>05.001.0048-0</t>
  </si>
  <si>
    <t>05.001.0048-A</t>
  </si>
  <si>
    <t>05.001.0049-0</t>
  </si>
  <si>
    <t>REMOCAO DE MADEIRAMENTO DE TELHADO EM TELHA CERAMICA</t>
  </si>
  <si>
    <t>05.001.0049-A</t>
  </si>
  <si>
    <t>05.001.0050-0</t>
  </si>
  <si>
    <t>05.001.0050-A</t>
  </si>
  <si>
    <t>05.001.0051-0</t>
  </si>
  <si>
    <t>05.001.0051-A</t>
  </si>
  <si>
    <t>05.001.0052-0</t>
  </si>
  <si>
    <t>05.001.0052-A</t>
  </si>
  <si>
    <t>05.001.0055-0</t>
  </si>
  <si>
    <t>05.001.0055-A</t>
  </si>
  <si>
    <t>05.001.0056-0</t>
  </si>
  <si>
    <t>05.001.0056-A</t>
  </si>
  <si>
    <t>05.001.0057-0</t>
  </si>
  <si>
    <t>05.001.0057-A</t>
  </si>
  <si>
    <t>05.001.0058-0</t>
  </si>
  <si>
    <t>05.001.0058-A</t>
  </si>
  <si>
    <t>05.001.0059-0</t>
  </si>
  <si>
    <t>05.001.0059-A</t>
  </si>
  <si>
    <t>05.001.0060-0</t>
  </si>
  <si>
    <t>REMOCACO MANUAL DE PASSEIO DE PEDRA PORTUGUESA</t>
  </si>
  <si>
    <t>05.001.0060-A</t>
  </si>
  <si>
    <t>05.001.0061-0</t>
  </si>
  <si>
    <t>05.001.0061-A</t>
  </si>
  <si>
    <t>05.001.0062-0</t>
  </si>
  <si>
    <t>REMOCAO DE PLAQUEAMENTO DE CONCRETO</t>
  </si>
  <si>
    <t>05.001.0062-A</t>
  </si>
  <si>
    <t>05.001.0063-0</t>
  </si>
  <si>
    <t>REMOCAO CUIDADOSA DE CAMADA DE PROTECAO DE IMPERMEABILIZACAO</t>
  </si>
  <si>
    <t>05.001.0063-A</t>
  </si>
  <si>
    <t>05.001.0064-0</t>
  </si>
  <si>
    <t>05.001.0064-A</t>
  </si>
  <si>
    <t>05.001.0066-0</t>
  </si>
  <si>
    <t>05.001.0066-A</t>
  </si>
  <si>
    <t>05.001.0067-0</t>
  </si>
  <si>
    <t>05.001.0067-A</t>
  </si>
  <si>
    <t>05.001.0068-0</t>
  </si>
  <si>
    <t>05.001.0068-A</t>
  </si>
  <si>
    <t>05.001.0069-0</t>
  </si>
  <si>
    <t>05.001.0069-A</t>
  </si>
  <si>
    <t>05.001.0070-0</t>
  </si>
  <si>
    <t>05.001.0070-A</t>
  </si>
  <si>
    <t>05.001.0071-0</t>
  </si>
  <si>
    <t>REMOCAO CUIDADOSA DE PEITORIS,SOLEIRAS OU CHAPINS</t>
  </si>
  <si>
    <t>05.001.0071-A</t>
  </si>
  <si>
    <t>05.001.0072-0</t>
  </si>
  <si>
    <t>REMOCAO DE CALHAS E CONDUTORES</t>
  </si>
  <si>
    <t>05.001.0072-A</t>
  </si>
  <si>
    <t>05.001.0073-0</t>
  </si>
  <si>
    <t>REMOCAO DE PLACAS DE PISO VINILICO OU DE BORRACHA SINTETICA</t>
  </si>
  <si>
    <t>05.001.0073-A</t>
  </si>
  <si>
    <t>05.001.0074-0</t>
  </si>
  <si>
    <t>05.001.0074-A</t>
  </si>
  <si>
    <t>05.001.0075-0</t>
  </si>
  <si>
    <t>05.001.0075-A</t>
  </si>
  <si>
    <t>05.001.0076-0</t>
  </si>
  <si>
    <t>05.001.0076-A</t>
  </si>
  <si>
    <t>05.001.0077-0</t>
  </si>
  <si>
    <t>REMOCAO DE ESCADA DE MADEIRA</t>
  </si>
  <si>
    <t>05.001.0077-A</t>
  </si>
  <si>
    <t>05.001.0078-0</t>
  </si>
  <si>
    <t>REMOCAO DE RODAPES DE MADEIRA,CERAMICA OU SEMELHANTE</t>
  </si>
  <si>
    <t>05.001.0078-A</t>
  </si>
  <si>
    <t>05.001.0079-0</t>
  </si>
  <si>
    <t>REMOCAO DE FRISOS DE ASSOALHO,EXCLUSIVE BARROTES OU GRAZEPES</t>
  </si>
  <si>
    <t>05.001.0079-A</t>
  </si>
  <si>
    <t>05.001.0080-0</t>
  </si>
  <si>
    <t>05.001.0080-A</t>
  </si>
  <si>
    <t>05.001.0081-0</t>
  </si>
  <si>
    <t>REMOCAO DE RIPAS,SEM APROVEITAMENTO DE MATERIAL RETIRADO</t>
  </si>
  <si>
    <t>05.001.0081-A</t>
  </si>
  <si>
    <t>05.001.0082-0</t>
  </si>
  <si>
    <t>05.001.0082-A</t>
  </si>
  <si>
    <t>05.001.0083-0</t>
  </si>
  <si>
    <t>05.001.0083-A</t>
  </si>
  <si>
    <t>05.001.0084-0</t>
  </si>
  <si>
    <t>REMOCAO DE PISO DE MARMORE OU GRANITO</t>
  </si>
  <si>
    <t>05.001.0084-A</t>
  </si>
  <si>
    <t>05.001.0085-0</t>
  </si>
  <si>
    <t>05.001.0085-A</t>
  </si>
  <si>
    <t>05.001.0086-0</t>
  </si>
  <si>
    <t>05.001.0086-A</t>
  </si>
  <si>
    <t>05.001.0087-0</t>
  </si>
  <si>
    <t>05.001.0087-A</t>
  </si>
  <si>
    <t>05.001.0088-0</t>
  </si>
  <si>
    <t>REMOCAO DE PISO ELEVADO EM PLACAS</t>
  </si>
  <si>
    <t>05.001.0088-A</t>
  </si>
  <si>
    <t>05.001.0089-0</t>
  </si>
  <si>
    <t>05.001.0089-A</t>
  </si>
  <si>
    <t>05.001.0090-0</t>
  </si>
  <si>
    <t>05.001.0090-A</t>
  </si>
  <si>
    <t>05.001.0095-0</t>
  </si>
  <si>
    <t>REMOCAO DE JUNTA DE DILATACAO E VEDACAO</t>
  </si>
  <si>
    <t>05.001.0095-A</t>
  </si>
  <si>
    <t>05.001.0100-0</t>
  </si>
  <si>
    <t>REMOCAO CUIDADOSA DE DIVISORIA DE GRANITO</t>
  </si>
  <si>
    <t>05.001.0100-A</t>
  </si>
  <si>
    <t>05.001.0105-0</t>
  </si>
  <si>
    <t>REMOCAO CUIDADOSA DE DIVISORIA DE MARMORE</t>
  </si>
  <si>
    <t>05.001.0105-A</t>
  </si>
  <si>
    <t>05.001.0106-0</t>
  </si>
  <si>
    <t>REMOCAO DE REVESTIMENTO DE LENCOL DE CHUMBO EM PAREDES</t>
  </si>
  <si>
    <t>05.001.0106-A</t>
  </si>
  <si>
    <t>05.001.0123-0</t>
  </si>
  <si>
    <t>REMOCAO DE LEITO FILTRANTE</t>
  </si>
  <si>
    <t>05.001.0123-A</t>
  </si>
  <si>
    <t>05.001.0124-0</t>
  </si>
  <si>
    <t>REMOCAO DE TUBULACAO DE ACO,EXCLUSIVE ESCAVACAO E REATERRO</t>
  </si>
  <si>
    <t>KG</t>
  </si>
  <si>
    <t>05.001.0124-A</t>
  </si>
  <si>
    <t>05.001.0125-0</t>
  </si>
  <si>
    <t>05.001.0125-A</t>
  </si>
  <si>
    <t>05.001.0126-0</t>
  </si>
  <si>
    <t>05.001.0126-A</t>
  </si>
  <si>
    <t>05.001.0127-0</t>
  </si>
  <si>
    <t>05.001.0127-A</t>
  </si>
  <si>
    <t>05.001.0128-0</t>
  </si>
  <si>
    <t>REMOCAO DE TUBO DE CONCRETO COM D.N ACIMA DE 1500MM</t>
  </si>
  <si>
    <t>05.001.0128-A</t>
  </si>
  <si>
    <t>05.001.0130-0</t>
  </si>
  <si>
    <t>REMOCAO DE VIDRO ATE 0,30X0,30M COM LIMPEZA LOCAL</t>
  </si>
  <si>
    <t>05.001.0130-A</t>
  </si>
  <si>
    <t>05.001.0131-0</t>
  </si>
  <si>
    <t>REMOCAO DE VIDRO ACIMA DE 0,30X0,30M,COM LIMPEZA LOCAL</t>
  </si>
  <si>
    <t>05.001.0131-A</t>
  </si>
  <si>
    <t>05.001.0132-0</t>
  </si>
  <si>
    <t>05.001.0132-A</t>
  </si>
  <si>
    <t>05.001.0133-0</t>
  </si>
  <si>
    <t>05.001.0133-A</t>
  </si>
  <si>
    <t>05.001.0134-0</t>
  </si>
  <si>
    <t>05.001.0134-A</t>
  </si>
  <si>
    <t>05.001.0135-0</t>
  </si>
  <si>
    <t>05.001.0135-A</t>
  </si>
  <si>
    <t>05.001.0136-0</t>
  </si>
  <si>
    <t>05.001.0136-A</t>
  </si>
  <si>
    <t>05.001.0137-0</t>
  </si>
  <si>
    <t>05.001.0137-A</t>
  </si>
  <si>
    <t>05.001.0138-0</t>
  </si>
  <si>
    <t>05.001.0138-A</t>
  </si>
  <si>
    <t>05.001.0141-0</t>
  </si>
  <si>
    <t>05.001.0141-A</t>
  </si>
  <si>
    <t>05.001.0142-0</t>
  </si>
  <si>
    <t>05.001.0142-A</t>
  </si>
  <si>
    <t>05.001.0143-0</t>
  </si>
  <si>
    <t>05.001.0143-A</t>
  </si>
  <si>
    <t>05.001.0144-0</t>
  </si>
  <si>
    <t>ARRANCAMENTO DE APARELHOS DE ILUMINACAO, INCLUSIVE LAMPADAS</t>
  </si>
  <si>
    <t>05.001.0144-A</t>
  </si>
  <si>
    <t>05.001.0145-0</t>
  </si>
  <si>
    <t>ARRANCAMENTO DE APARELHOS SANITARIOS</t>
  </si>
  <si>
    <t>05.001.0145-A</t>
  </si>
  <si>
    <t>05.001.0146-0</t>
  </si>
  <si>
    <t>05.001.0146-A</t>
  </si>
  <si>
    <t>05.001.0147-0</t>
  </si>
  <si>
    <t>ARRANCAMENTO DE GRADES,GRADIS,ALAMBRADOS,CERCAS E PORTOES</t>
  </si>
  <si>
    <t>05.001.0147-A</t>
  </si>
  <si>
    <t>05.001.0148-0</t>
  </si>
  <si>
    <t>ARRANCAMENTO DE CALHA QUEBRADA EM ENCOSTA</t>
  </si>
  <si>
    <t>05.001.0148-A</t>
  </si>
  <si>
    <t>05.001.0149-0</t>
  </si>
  <si>
    <t>ARRANCAMENTO DE CERCAS DE MOIROES E ARAME FARPADO</t>
  </si>
  <si>
    <t>05.001.0149-A</t>
  </si>
  <si>
    <t>05.001.0155-0</t>
  </si>
  <si>
    <t>05.001.0155-A</t>
  </si>
  <si>
    <t>05.001.0158-0</t>
  </si>
  <si>
    <t>05.001.0158-A</t>
  </si>
  <si>
    <t>05.001.0160-0</t>
  </si>
  <si>
    <t>PERCUSSAO COM BATIDAS LEVES,SEM RETIRADA DO MATERIAL SOLTO</t>
  </si>
  <si>
    <t>05.001.0160-A</t>
  </si>
  <si>
    <t>05.001.0162-0</t>
  </si>
  <si>
    <t>05.001.0162-A</t>
  </si>
  <si>
    <t>05.001.0163-0</t>
  </si>
  <si>
    <t>05.001.0163-A</t>
  </si>
  <si>
    <t>05.001.0164-0</t>
  </si>
  <si>
    <t>05.001.0164-A</t>
  </si>
  <si>
    <t>05.001.0168-0</t>
  </si>
  <si>
    <t>RECOLOCACAO DE CALHA EM ENCOSTA</t>
  </si>
  <si>
    <t>05.001.0168-A</t>
  </si>
  <si>
    <t>05.001.0169-0</t>
  </si>
  <si>
    <t>05.001.0169-A</t>
  </si>
  <si>
    <t>05.001.0170-0</t>
  </si>
  <si>
    <t>05.001.0170-A</t>
  </si>
  <si>
    <t>05.001.0171-0</t>
  </si>
  <si>
    <t>05.001.0171-A</t>
  </si>
  <si>
    <t>05.001.0172-0</t>
  </si>
  <si>
    <t>05.001.0173-0</t>
  </si>
  <si>
    <t>05.001.0173-A</t>
  </si>
  <si>
    <t>05.001.0177-0</t>
  </si>
  <si>
    <t>05.001.0177-A</t>
  </si>
  <si>
    <t>05.001.0178-0</t>
  </si>
  <si>
    <t>05.001.0178-A</t>
  </si>
  <si>
    <t>05.001.0179-0</t>
  </si>
  <si>
    <t>05.001.0179-A</t>
  </si>
  <si>
    <t>05.001.0185-0</t>
  </si>
  <si>
    <t>TXM</t>
  </si>
  <si>
    <t>05.001.0185-A</t>
  </si>
  <si>
    <t>05.001.0186-0</t>
  </si>
  <si>
    <t>05.001.0186-A</t>
  </si>
  <si>
    <t>05.001.0187-0</t>
  </si>
  <si>
    <t>05.001.0187-A</t>
  </si>
  <si>
    <t>05.001.0188-0</t>
  </si>
  <si>
    <t>05.001.0188-A</t>
  </si>
  <si>
    <t>05.001.0189-0</t>
  </si>
  <si>
    <t>05.001.0189-A</t>
  </si>
  <si>
    <t>05.001.0195-0</t>
  </si>
  <si>
    <t>M3XM</t>
  </si>
  <si>
    <t>05.001.0195-A</t>
  </si>
  <si>
    <t>05.001.0196-0</t>
  </si>
  <si>
    <t>05.001.0196-A</t>
  </si>
  <si>
    <t>05.001.0205-0</t>
  </si>
  <si>
    <t>UNXM</t>
  </si>
  <si>
    <t>05.001.0205-A</t>
  </si>
  <si>
    <t>05.001.0206-0</t>
  </si>
  <si>
    <t>05.001.0206-A</t>
  </si>
  <si>
    <t>05.001.0250-0</t>
  </si>
  <si>
    <t>05.001.0250-A</t>
  </si>
  <si>
    <t>05.001.0300-0</t>
  </si>
  <si>
    <t>05.001.0300-A</t>
  </si>
  <si>
    <t>05.001.0301-0</t>
  </si>
  <si>
    <t>05.001.0301-A</t>
  </si>
  <si>
    <t>05.001.0305-0</t>
  </si>
  <si>
    <t>05.001.0305-A</t>
  </si>
  <si>
    <t>05.001.0310-0</t>
  </si>
  <si>
    <t>05.001.0310-A</t>
  </si>
  <si>
    <t>05.001.0315-0</t>
  </si>
  <si>
    <t>05.001.0315-A</t>
  </si>
  <si>
    <t>05.001.0320-0</t>
  </si>
  <si>
    <t>05.001.0320-A</t>
  </si>
  <si>
    <t>05.001.0325-0</t>
  </si>
  <si>
    <t>05.001.0325-A</t>
  </si>
  <si>
    <t>05.001.0350-0</t>
  </si>
  <si>
    <t>LIMPEZA DE VIDROS,FEITA NOS DOIS LADOS,CONTADO UM LADO</t>
  </si>
  <si>
    <t>05.001.0350-A</t>
  </si>
  <si>
    <t>05.001.0360-0</t>
  </si>
  <si>
    <t>LIMPEZA DE PISOS CIMENTADOS</t>
  </si>
  <si>
    <t>05.001.0360-A</t>
  </si>
  <si>
    <t>05.001.0365-0</t>
  </si>
  <si>
    <t>05.001.0365-A</t>
  </si>
  <si>
    <t>05.001.0366-0</t>
  </si>
  <si>
    <t>LIMPEZA DE PISOS DE BORRACHA</t>
  </si>
  <si>
    <t>05.001.0366-A</t>
  </si>
  <si>
    <t>05.001.0370-0</t>
  </si>
  <si>
    <t>LIMPEZA DE APARELHOS SANITARIOS,INCLUSIVE METAIS</t>
  </si>
  <si>
    <t>05.001.0370-A</t>
  </si>
  <si>
    <t>05.001.0375-0</t>
  </si>
  <si>
    <t>LIMPEZA DE METAIS,EXCLUSIVE APARELHOS SANITARIOS</t>
  </si>
  <si>
    <t>05.001.0375-A</t>
  </si>
  <si>
    <t>05.001.0380-0</t>
  </si>
  <si>
    <t>LIMPEZA DE PEITORIS</t>
  </si>
  <si>
    <t>05.001.0380-A</t>
  </si>
  <si>
    <t>05.001.0385-0</t>
  </si>
  <si>
    <t>LIMPEZA DE PAREDES REVESTIDAS DE CERAMICAS OU AZULEJOS</t>
  </si>
  <si>
    <t>05.001.0385-A</t>
  </si>
  <si>
    <t>05.001.0386-0</t>
  </si>
  <si>
    <t>LIMPEZA DE PISOS VINILICOS</t>
  </si>
  <si>
    <t>05.001.0386-A</t>
  </si>
  <si>
    <t>05.001.0387-0</t>
  </si>
  <si>
    <t>LIMPEZA DE PISOS DE PEDRA</t>
  </si>
  <si>
    <t>05.001.0387-A</t>
  </si>
  <si>
    <t>05.001.0388-0</t>
  </si>
  <si>
    <t>LAVAGEM DE TAPETES EXECUTADA NO LOCAL</t>
  </si>
  <si>
    <t>05.001.0388-A</t>
  </si>
  <si>
    <t>05.001.0389-0</t>
  </si>
  <si>
    <t>05.001.0389-A</t>
  </si>
  <si>
    <t>05.001.0391-0</t>
  </si>
  <si>
    <t>05.001.0391-A</t>
  </si>
  <si>
    <t>05.001.0392-0</t>
  </si>
  <si>
    <t>05.001.0392-A</t>
  </si>
  <si>
    <t>05.001.0393-0</t>
  </si>
  <si>
    <t>05.001.0393-A</t>
  </si>
  <si>
    <t>05.001.0400-0</t>
  </si>
  <si>
    <t>LIMPEZA DE CALHA EM ENCOSTA</t>
  </si>
  <si>
    <t>05.001.0400-A</t>
  </si>
  <si>
    <t>05.001.0402-0</t>
  </si>
  <si>
    <t>05.001.0402-A</t>
  </si>
  <si>
    <t>05.001.0405-0</t>
  </si>
  <si>
    <t>05.001.0405-A</t>
  </si>
  <si>
    <t>05.001.0410-0</t>
  </si>
  <si>
    <t>LIMPEZA DE PAINEIS DE ALUMINIO</t>
  </si>
  <si>
    <t>05.001.0410-A</t>
  </si>
  <si>
    <t>05.001.0415-0</t>
  </si>
  <si>
    <t>LIMPEZA DE PAINEIS DE ACO ESCOVADO</t>
  </si>
  <si>
    <t>05.001.0415-A</t>
  </si>
  <si>
    <t>05.001.0450-0</t>
  </si>
  <si>
    <t>05.001.0450-A</t>
  </si>
  <si>
    <t>05.001.0455-0</t>
  </si>
  <si>
    <t>05.001.0455-A</t>
  </si>
  <si>
    <t>05.001.0460-0</t>
  </si>
  <si>
    <t>05.001.0460-A</t>
  </si>
  <si>
    <t>05.001.0465-0</t>
  </si>
  <si>
    <t>05.001.0465-A</t>
  </si>
  <si>
    <t>05.001.0600-0</t>
  </si>
  <si>
    <t>05.001.0600-A</t>
  </si>
  <si>
    <t>05.001.0601-0</t>
  </si>
  <si>
    <t>APICOAMENTO DE CONCRETO OU PISO CIMENTADO</t>
  </si>
  <si>
    <t>05.001.0601-A</t>
  </si>
  <si>
    <t>05.001.0602-0</t>
  </si>
  <si>
    <t>05.001.0602-A</t>
  </si>
  <si>
    <t>05.001.0603-0</t>
  </si>
  <si>
    <t>05.001.0603-A</t>
  </si>
  <si>
    <t>05.001.0605-0</t>
  </si>
  <si>
    <t>05.001.0605-A</t>
  </si>
  <si>
    <t>05.001.0606-0</t>
  </si>
  <si>
    <t>05.001.0606-A</t>
  </si>
  <si>
    <t>05.001.0607-0</t>
  </si>
  <si>
    <t>05.001.0607-A</t>
  </si>
  <si>
    <t>05.001.0608-0</t>
  </si>
  <si>
    <t>05.001.0608-A</t>
  </si>
  <si>
    <t>05.001.0609-0</t>
  </si>
  <si>
    <t>05.001.0609-A</t>
  </si>
  <si>
    <t>05.001.0612-0</t>
  </si>
  <si>
    <t>05.001.0612-A</t>
  </si>
  <si>
    <t>05.001.0613-0</t>
  </si>
  <si>
    <t>05.001.0613-A</t>
  </si>
  <si>
    <t>05.001.0615-0</t>
  </si>
  <si>
    <t>FURACAO DE CONCRETO,A PONTEIRO,TENDO O FURO 5X5X7CM</t>
  </si>
  <si>
    <t>un</t>
  </si>
  <si>
    <t>05.001.0615-A</t>
  </si>
  <si>
    <t>05.001.0616-0</t>
  </si>
  <si>
    <t>FURACAO DE CONCRETO,A PONTEIRO,TENDO O FURO 10X10X15CM</t>
  </si>
  <si>
    <t>05.001.0616-A</t>
  </si>
  <si>
    <t>05.001.0618-0</t>
  </si>
  <si>
    <t>05.001.0618-A</t>
  </si>
  <si>
    <t>05.001.0620-0</t>
  </si>
  <si>
    <t>05.001.0620-A</t>
  </si>
  <si>
    <t>05.001.0621-0</t>
  </si>
  <si>
    <t>05.001.0621-A</t>
  </si>
  <si>
    <t>05.001.0622-0</t>
  </si>
  <si>
    <t>05.001.0622-A</t>
  </si>
  <si>
    <t>05.001.0623-0</t>
  </si>
  <si>
    <t>05.001.0623-A</t>
  </si>
  <si>
    <t>05.001.0680-0</t>
  </si>
  <si>
    <t>CORTE EM TETO DE GESSO COM MAQUITA</t>
  </si>
  <si>
    <t>05.001.0680-A</t>
  </si>
  <si>
    <t>05.001.0690-0</t>
  </si>
  <si>
    <t>CORTE EM PISOS DE MARMORE,MARMORITE OU CERAMICA COM MAQUITA</t>
  </si>
  <si>
    <t>05.001.0690-A</t>
  </si>
  <si>
    <t>05.001.0700-0</t>
  </si>
  <si>
    <t>05.001.0700-A</t>
  </si>
  <si>
    <t>05.001.0750-0</t>
  </si>
  <si>
    <t>05.001.0750-A</t>
  </si>
  <si>
    <t>05.001.0755-0</t>
  </si>
  <si>
    <t>05.001.0755-A</t>
  </si>
  <si>
    <t>05.001.0758-0</t>
  </si>
  <si>
    <t>05.001.0758-A</t>
  </si>
  <si>
    <t>05.001.0800-0</t>
  </si>
  <si>
    <t>POLIMENTO MANUAL DE PEITORIL DE MARMORITE</t>
  </si>
  <si>
    <t>05.001.0800-A</t>
  </si>
  <si>
    <t>05.001.0802-0</t>
  </si>
  <si>
    <t>POLIMENTO MANUAL DE PEITORIL DE MARMORE</t>
  </si>
  <si>
    <t>05.001.0802-A</t>
  </si>
  <si>
    <t>05.001.0805-0</t>
  </si>
  <si>
    <t>POLIMENTO MANUAL DE PISO E ESPELHO,EM ESCADA DE MARMORITE</t>
  </si>
  <si>
    <t>05.001.0805-A</t>
  </si>
  <si>
    <t>05.001.0810-0</t>
  </si>
  <si>
    <t>POLIMENTO MANUAL DE RODAPE DE MARMORITE</t>
  </si>
  <si>
    <t>05.001.0810-A</t>
  </si>
  <si>
    <t>05.001.0815-0</t>
  </si>
  <si>
    <t>POLIMENTO MANUAL DE RODAPE EM MATERIAL DE ALTA RESISTENCIA</t>
  </si>
  <si>
    <t>05.001.0815-A</t>
  </si>
  <si>
    <t>05.001.0820-0</t>
  </si>
  <si>
    <t>05.001.0820-A</t>
  </si>
  <si>
    <t>05.001.0825-0</t>
  </si>
  <si>
    <t>05.001.0825-A</t>
  </si>
  <si>
    <t>05.001.0840-0</t>
  </si>
  <si>
    <t>05.001.0840-A</t>
  </si>
  <si>
    <t>05.001.0845-0</t>
  </si>
  <si>
    <t>05.001.0845-A</t>
  </si>
  <si>
    <t>05.001.0850-0</t>
  </si>
  <si>
    <t>05.001.0850-A</t>
  </si>
  <si>
    <t>05.001.0876-0</t>
  </si>
  <si>
    <t>05.001.0876-A</t>
  </si>
  <si>
    <t>05.001.0900-0</t>
  </si>
  <si>
    <t>05.001.0900-A</t>
  </si>
  <si>
    <t>05.001.0950-0</t>
  </si>
  <si>
    <t>05.001.0950-A</t>
  </si>
  <si>
    <t>05.001.0955-0</t>
  </si>
  <si>
    <t>05.001.0955-A</t>
  </si>
  <si>
    <t>05.001.0960-0</t>
  </si>
  <si>
    <t>05.001.0960-A</t>
  </si>
  <si>
    <t>05.002.0001-0</t>
  </si>
  <si>
    <t>05.002.0002-0</t>
  </si>
  <si>
    <t>05.002.0002-A</t>
  </si>
  <si>
    <t>05.002.0003-1</t>
  </si>
  <si>
    <t>05.002.0003-B</t>
  </si>
  <si>
    <t>05.002.0004-0</t>
  </si>
  <si>
    <t>05.002.0004-A</t>
  </si>
  <si>
    <t>05.002.0005-1</t>
  </si>
  <si>
    <t>05.002.0005-B</t>
  </si>
  <si>
    <t>05.002.0006-1</t>
  </si>
  <si>
    <t>05.002.0006-B</t>
  </si>
  <si>
    <t>05.002.0007-0</t>
  </si>
  <si>
    <t>05.002.0007-A</t>
  </si>
  <si>
    <t>05.002.0008-0</t>
  </si>
  <si>
    <t>05.002.0009-1</t>
  </si>
  <si>
    <t>05.002.0009-B</t>
  </si>
  <si>
    <t>05.002.0010-1</t>
  </si>
  <si>
    <t>05.002.0010-B</t>
  </si>
  <si>
    <t>05.002.0011-0</t>
  </si>
  <si>
    <t>05.002.0011-A</t>
  </si>
  <si>
    <t>05.002.0012-0</t>
  </si>
  <si>
    <t>05.002.0012-A</t>
  </si>
  <si>
    <t>05.002.0013-0</t>
  </si>
  <si>
    <t>05.002.0013-A</t>
  </si>
  <si>
    <t>05.002.0014-0</t>
  </si>
  <si>
    <t>05.002.0014-A</t>
  </si>
  <si>
    <t>05.002.0015-0</t>
  </si>
  <si>
    <t>05.002.0015-A</t>
  </si>
  <si>
    <t>05.002.0016-0</t>
  </si>
  <si>
    <t>05.002.0016-A</t>
  </si>
  <si>
    <t>05.002.0030-0</t>
  </si>
  <si>
    <t>05.002.0030-A</t>
  </si>
  <si>
    <t>05.002.0031-0</t>
  </si>
  <si>
    <t>05.002.0031-A</t>
  </si>
  <si>
    <t>05.002.0050-0</t>
  </si>
  <si>
    <t>05.002.0050-A</t>
  </si>
  <si>
    <t>05.002.0055-0</t>
  </si>
  <si>
    <t>05.002.0055-A</t>
  </si>
  <si>
    <t>05.002.0060-0</t>
  </si>
  <si>
    <t>05.002.0060-A</t>
  </si>
  <si>
    <t>05.002.0061-0</t>
  </si>
  <si>
    <t>05.002.0061-A</t>
  </si>
  <si>
    <t>05.002.0062-0</t>
  </si>
  <si>
    <t>05.002.0062-A</t>
  </si>
  <si>
    <t>05.002.0063-0</t>
  </si>
  <si>
    <t>05.002.0063-A</t>
  </si>
  <si>
    <t>05.002.0065-0</t>
  </si>
  <si>
    <t>05.002.0065-A</t>
  </si>
  <si>
    <t>05.002.0070-0</t>
  </si>
  <si>
    <t>05.002.0070-A</t>
  </si>
  <si>
    <t>05.002.0075-0</t>
  </si>
  <si>
    <t>05.002.0075-A</t>
  </si>
  <si>
    <t>05.002.0081-0</t>
  </si>
  <si>
    <t>05.002.0081-A</t>
  </si>
  <si>
    <t>05.002.0082-0</t>
  </si>
  <si>
    <t>05.002.0082-A</t>
  </si>
  <si>
    <t>05.002.0083-0</t>
  </si>
  <si>
    <t>05.002.0083-A</t>
  </si>
  <si>
    <t>05.002.0084-0</t>
  </si>
  <si>
    <t>05.002.0084-A</t>
  </si>
  <si>
    <t>05.002.0085-0</t>
  </si>
  <si>
    <t>05.002.0085-A</t>
  </si>
  <si>
    <t>05.002.0086-0</t>
  </si>
  <si>
    <t>05.002.0086-A</t>
  </si>
  <si>
    <t>05.002.0087-0</t>
  </si>
  <si>
    <t>05.002.0087-A</t>
  </si>
  <si>
    <t>05.002.0088-0</t>
  </si>
  <si>
    <t>05.002.0088-A</t>
  </si>
  <si>
    <t>05.002.0089-0</t>
  </si>
  <si>
    <t>05.002.0089-A</t>
  </si>
  <si>
    <t>05.002.0090-0</t>
  </si>
  <si>
    <t>05.002.0090-A</t>
  </si>
  <si>
    <t>05.002.0091-0</t>
  </si>
  <si>
    <t>05.002.0091-A</t>
  </si>
  <si>
    <t>05.002.0092-0</t>
  </si>
  <si>
    <t>05.002.0092-A</t>
  </si>
  <si>
    <t>05.002.0093-0</t>
  </si>
  <si>
    <t>05.002.0093-A</t>
  </si>
  <si>
    <t>05.002.0100-0</t>
  </si>
  <si>
    <t>05.002.0101-0</t>
  </si>
  <si>
    <t>05.002.0101-A</t>
  </si>
  <si>
    <t>05.002.0102-0</t>
  </si>
  <si>
    <t>05.002.0102-A</t>
  </si>
  <si>
    <t>05.002.0105-0</t>
  </si>
  <si>
    <t>05.002.0105-A</t>
  </si>
  <si>
    <t>05.002.0106-0</t>
  </si>
  <si>
    <t>05.002.0106-A</t>
  </si>
  <si>
    <t>05.003.0010-1</t>
  </si>
  <si>
    <t>05.003.0010-B</t>
  </si>
  <si>
    <t>05.003.0011-0</t>
  </si>
  <si>
    <t>05.003.0011-A</t>
  </si>
  <si>
    <t>05.003.0015-1</t>
  </si>
  <si>
    <t>05.003.0015-B</t>
  </si>
  <si>
    <t>05.003.0016-1</t>
  </si>
  <si>
    <t>05.003.0016-B</t>
  </si>
  <si>
    <t>05.003.0017-1</t>
  </si>
  <si>
    <t>05.003.0017-B</t>
  </si>
  <si>
    <t>05.003.0020-0</t>
  </si>
  <si>
    <t>05.003.0020-A</t>
  </si>
  <si>
    <t>05.003.0021-0</t>
  </si>
  <si>
    <t>05.003.0021-A</t>
  </si>
  <si>
    <t>05.003.0022-0</t>
  </si>
  <si>
    <t>05.003.0022-A</t>
  </si>
  <si>
    <t>05.003.0090-0</t>
  </si>
  <si>
    <t>05.003.0090-A</t>
  </si>
  <si>
    <t>05.003.0091-0</t>
  </si>
  <si>
    <t>05.003.0091-A</t>
  </si>
  <si>
    <t>05.003.0092-0</t>
  </si>
  <si>
    <t>05.003.0092-A</t>
  </si>
  <si>
    <t>05.004.0010-0</t>
  </si>
  <si>
    <t>05.004.0010-A</t>
  </si>
  <si>
    <t>05.004.0025-0</t>
  </si>
  <si>
    <t>05.004.0025-A</t>
  </si>
  <si>
    <t>05.004.0026-0</t>
  </si>
  <si>
    <t>05.004.0026-A</t>
  </si>
  <si>
    <t>05.004.0027-0</t>
  </si>
  <si>
    <t>05.004.0027-A</t>
  </si>
  <si>
    <t>05.004.0028-0</t>
  </si>
  <si>
    <t>05.004.0028-A</t>
  </si>
  <si>
    <t>05.004.0030-0</t>
  </si>
  <si>
    <t>05.004.0030-A</t>
  </si>
  <si>
    <t>05.004.0035-0</t>
  </si>
  <si>
    <t>05.004.0035-A</t>
  </si>
  <si>
    <t>05.004.0040-0</t>
  </si>
  <si>
    <t>05.004.0040-A</t>
  </si>
  <si>
    <t>05.004.0045-0</t>
  </si>
  <si>
    <t>05.004.0045-A</t>
  </si>
  <si>
    <t>05.004.0050-0</t>
  </si>
  <si>
    <t>05.004.0050-A</t>
  </si>
  <si>
    <t>05.004.0055-0</t>
  </si>
  <si>
    <t>05.004.0055-A</t>
  </si>
  <si>
    <t>05.004.0060-0</t>
  </si>
  <si>
    <t>05.004.0060-A</t>
  </si>
  <si>
    <t>05.004.0065-0</t>
  </si>
  <si>
    <t>05.004.0065-A</t>
  </si>
  <si>
    <t>05.004.0070-0</t>
  </si>
  <si>
    <t>05.004.0070-A</t>
  </si>
  <si>
    <t>05.004.0080-0</t>
  </si>
  <si>
    <t>05.004.0080-A</t>
  </si>
  <si>
    <t>05.004.0081-0</t>
  </si>
  <si>
    <t>05.004.0081-A</t>
  </si>
  <si>
    <t>05.004.0083-0</t>
  </si>
  <si>
    <t>05.004.0083-A</t>
  </si>
  <si>
    <t>05.004.0084-0</t>
  </si>
  <si>
    <t>05.004.0084-A</t>
  </si>
  <si>
    <t>05.004.0085-0</t>
  </si>
  <si>
    <t>05.004.0085-A</t>
  </si>
  <si>
    <t>05.004.0086-0</t>
  </si>
  <si>
    <t>05.004.0086-A</t>
  </si>
  <si>
    <t>05.004.0090-0</t>
  </si>
  <si>
    <t>05.004.0090-A</t>
  </si>
  <si>
    <t>05.005.0001-1</t>
  </si>
  <si>
    <t>05.005.0001-B</t>
  </si>
  <si>
    <t>05.005.0002-0</t>
  </si>
  <si>
    <t>05.005.0002-A</t>
  </si>
  <si>
    <t>05.005.0003-1</t>
  </si>
  <si>
    <t>05.005.0003-B</t>
  </si>
  <si>
    <t>05.005.0004-0</t>
  </si>
  <si>
    <t>05.005.0004-A</t>
  </si>
  <si>
    <t>05.005.0005-1</t>
  </si>
  <si>
    <t>05.005.0005-B</t>
  </si>
  <si>
    <t>05.005.0006-1</t>
  </si>
  <si>
    <t>05.005.0006-B</t>
  </si>
  <si>
    <t>05.005.0007-0</t>
  </si>
  <si>
    <t>05.005.0007-A</t>
  </si>
  <si>
    <t>05.005.0012-1</t>
  </si>
  <si>
    <t>05.005.0012-B</t>
  </si>
  <si>
    <t>05.005.0013-0</t>
  </si>
  <si>
    <t>05.005.0013-A</t>
  </si>
  <si>
    <t>05.005.0014-0</t>
  </si>
  <si>
    <t>05.005.0014-A</t>
  </si>
  <si>
    <t>05.005.0015-0</t>
  </si>
  <si>
    <t>05.005.0015-A</t>
  </si>
  <si>
    <t>05.005.0018-0</t>
  </si>
  <si>
    <t>05.005.0018-A</t>
  </si>
  <si>
    <t>05.005.0019-0</t>
  </si>
  <si>
    <t>05.005.0019-A</t>
  </si>
  <si>
    <t>05.005.0020-0</t>
  </si>
  <si>
    <t>05.005.0020-A</t>
  </si>
  <si>
    <t>05.005.0025-0</t>
  </si>
  <si>
    <t>05.005.0025-A</t>
  </si>
  <si>
    <t>05.005.0030-0</t>
  </si>
  <si>
    <t>05.005.0030-A</t>
  </si>
  <si>
    <t>05.005.0035-0</t>
  </si>
  <si>
    <t>05.005.0035-A</t>
  </si>
  <si>
    <t>05.005.0040-0</t>
  </si>
  <si>
    <t>05.005.0040-A</t>
  </si>
  <si>
    <t>05.005.0046-0</t>
  </si>
  <si>
    <t>05.005.0046-A</t>
  </si>
  <si>
    <t>05.005.0050-0</t>
  </si>
  <si>
    <t>05.005.0050-A</t>
  </si>
  <si>
    <t>05.005.0053-0</t>
  </si>
  <si>
    <t>05.005.0053-A</t>
  </si>
  <si>
    <t>05.005.0055-0</t>
  </si>
  <si>
    <t>05.005.0055-A</t>
  </si>
  <si>
    <t>05.006.0001-1</t>
  </si>
  <si>
    <t>05.006.0001-B</t>
  </si>
  <si>
    <t>05.006.0002-1</t>
  </si>
  <si>
    <t>MXMES</t>
  </si>
  <si>
    <t>05.006.0002-B</t>
  </si>
  <si>
    <t>05.006.0004-0</t>
  </si>
  <si>
    <t>05.006.0004-A</t>
  </si>
  <si>
    <t>05.006.0010-0</t>
  </si>
  <si>
    <t>05.006.0010-A</t>
  </si>
  <si>
    <t>05.006.0015-0</t>
  </si>
  <si>
    <t>05.006.0015-A</t>
  </si>
  <si>
    <t>05.007.0007-0</t>
  </si>
  <si>
    <t>05.007.0007-A</t>
  </si>
  <si>
    <t>05.007.0015-0</t>
  </si>
  <si>
    <t>05.007.0015-A</t>
  </si>
  <si>
    <t>05.008.0001-0</t>
  </si>
  <si>
    <t>05.008.0001-A</t>
  </si>
  <si>
    <t>05.008.0002-0</t>
  </si>
  <si>
    <t>05.008.0002-A</t>
  </si>
  <si>
    <t>05.008.0003-0</t>
  </si>
  <si>
    <t>05.008.0003-A</t>
  </si>
  <si>
    <t>05.008.0004-0</t>
  </si>
  <si>
    <t>05.008.0004-A</t>
  </si>
  <si>
    <t>05.008.0005-0</t>
  </si>
  <si>
    <t>05.008.0005-A</t>
  </si>
  <si>
    <t>05.008.0006-0</t>
  </si>
  <si>
    <t>05.008.0006-A</t>
  </si>
  <si>
    <t>05.008.0008-1</t>
  </si>
  <si>
    <t>05.008.0008-B</t>
  </si>
  <si>
    <t>05.008.0009-0</t>
  </si>
  <si>
    <t>05.008.0009-A</t>
  </si>
  <si>
    <t>05.008.0010-0</t>
  </si>
  <si>
    <t>05.008.0010-A</t>
  </si>
  <si>
    <t>05.008.0012-0</t>
  </si>
  <si>
    <t>05.008.0012-A</t>
  </si>
  <si>
    <t>05.008.0013-0</t>
  </si>
  <si>
    <t>05.008.0013-A</t>
  </si>
  <si>
    <t>05.009.0002-0</t>
  </si>
  <si>
    <t>05.009.0002-A</t>
  </si>
  <si>
    <t>05.009.0003-0</t>
  </si>
  <si>
    <t>05.009.0003-A</t>
  </si>
  <si>
    <t>05.009.0004-0</t>
  </si>
  <si>
    <t>05.009.0004-A</t>
  </si>
  <si>
    <t>05.009.0010-0</t>
  </si>
  <si>
    <t>05.009.0010-A</t>
  </si>
  <si>
    <t>05.009.0015-0</t>
  </si>
  <si>
    <t>05.009.0015-A</t>
  </si>
  <si>
    <t>05.010.0001-0</t>
  </si>
  <si>
    <t>05.010.0005-0</t>
  </si>
  <si>
    <t>CVxH</t>
  </si>
  <si>
    <t>05.010.0005-A</t>
  </si>
  <si>
    <t>05.010.0006-0</t>
  </si>
  <si>
    <t>CVXH</t>
  </si>
  <si>
    <t>05.010.0006-A</t>
  </si>
  <si>
    <t>05.010.0020-0</t>
  </si>
  <si>
    <t>05.010.0020-A</t>
  </si>
  <si>
    <t>05.010.0021-0</t>
  </si>
  <si>
    <t>05.010.0021-A</t>
  </si>
  <si>
    <t>05.011.0001-0</t>
  </si>
  <si>
    <t>05.011.0001-A</t>
  </si>
  <si>
    <t>05.011.0002-0</t>
  </si>
  <si>
    <t>05.011.0002-A</t>
  </si>
  <si>
    <t>05.011.0006-0</t>
  </si>
  <si>
    <t>05.011.0006-A</t>
  </si>
  <si>
    <t>05.012.0001-0</t>
  </si>
  <si>
    <t>05.012.0001-A</t>
  </si>
  <si>
    <t>05.012.0005-0</t>
  </si>
  <si>
    <t>05.012.0005-A</t>
  </si>
  <si>
    <t>05.013.0001-0</t>
  </si>
  <si>
    <t>05.013.0001-A</t>
  </si>
  <si>
    <t>05.013.0002-0</t>
  </si>
  <si>
    <t>05.013.0003-0</t>
  </si>
  <si>
    <t>05.013.0003-A</t>
  </si>
  <si>
    <t>05.014.0001-0</t>
  </si>
  <si>
    <t>05.014.0001-A</t>
  </si>
  <si>
    <t>05.014.0005-0</t>
  </si>
  <si>
    <t>05.014.0005-A</t>
  </si>
  <si>
    <t>05.014.0009-0</t>
  </si>
  <si>
    <t>05.014.0009-A</t>
  </si>
  <si>
    <t>05.014.0015-0</t>
  </si>
  <si>
    <t>05.014.0015-A</t>
  </si>
  <si>
    <t>05.014.0020-0</t>
  </si>
  <si>
    <t>05.014.0020-A</t>
  </si>
  <si>
    <t>05.014.0023-0</t>
  </si>
  <si>
    <t>05.014.0023-A</t>
  </si>
  <si>
    <t>05.014.0025-0</t>
  </si>
  <si>
    <t>05.014.0025-A</t>
  </si>
  <si>
    <t>05.015.0030-0</t>
  </si>
  <si>
    <t>05.015.0030-A</t>
  </si>
  <si>
    <t>05.015.0031-0</t>
  </si>
  <si>
    <t>05.015.0031-A</t>
  </si>
  <si>
    <t>05.015.0032-0</t>
  </si>
  <si>
    <t>05.015.0032-A</t>
  </si>
  <si>
    <t>05.015.0033-0</t>
  </si>
  <si>
    <t>05.015.0033-A</t>
  </si>
  <si>
    <t>05.015.0034-0</t>
  </si>
  <si>
    <t>05.015.0034-A</t>
  </si>
  <si>
    <t>05.015.0040-0</t>
  </si>
  <si>
    <t>05.015.0040-A</t>
  </si>
  <si>
    <t>05.015.0041-0</t>
  </si>
  <si>
    <t>05.015.0041-A</t>
  </si>
  <si>
    <t>05.015.0045-0</t>
  </si>
  <si>
    <t>05.015.0045-A</t>
  </si>
  <si>
    <t>05.015.0046-0</t>
  </si>
  <si>
    <t>05.015.0046-A</t>
  </si>
  <si>
    <t>05.015.0050-0</t>
  </si>
  <si>
    <t>05.015.0050-A</t>
  </si>
  <si>
    <t>05.015.0055-0</t>
  </si>
  <si>
    <t>05.015.0055-A</t>
  </si>
  <si>
    <t>05.015.0060-0</t>
  </si>
  <si>
    <t>05.015.0060-A</t>
  </si>
  <si>
    <t>05.015.0065-0</t>
  </si>
  <si>
    <t>05.015.0065-A</t>
  </si>
  <si>
    <t>05.015.0070-0</t>
  </si>
  <si>
    <t>05.015.0070-A</t>
  </si>
  <si>
    <t>05.015.0075-0</t>
  </si>
  <si>
    <t>05.015.0075-A</t>
  </si>
  <si>
    <t>05.020.0005-0</t>
  </si>
  <si>
    <t>05.020.0005-A</t>
  </si>
  <si>
    <t>05.020.0010-0</t>
  </si>
  <si>
    <t>05.020.0010-A</t>
  </si>
  <si>
    <t>05.020.0012-0</t>
  </si>
  <si>
    <t>05.020.0012-A</t>
  </si>
  <si>
    <t>05.020.0013-0</t>
  </si>
  <si>
    <t>05.020.0013-A</t>
  </si>
  <si>
    <t>05.020.0014-0</t>
  </si>
  <si>
    <t>05.020.0014-A</t>
  </si>
  <si>
    <t>05.020.0015-1</t>
  </si>
  <si>
    <t>05.020.0015-B</t>
  </si>
  <si>
    <t>05.020.0020-0</t>
  </si>
  <si>
    <t>05.020.0020-A</t>
  </si>
  <si>
    <t>05.020.0025-0</t>
  </si>
  <si>
    <t>05.020.0025-A</t>
  </si>
  <si>
    <t>05.020.0030-0</t>
  </si>
  <si>
    <t>05.020.0030-A</t>
  </si>
  <si>
    <t>05.021.0030-0</t>
  </si>
  <si>
    <t>05.021.0030-A</t>
  </si>
  <si>
    <t>05.021.0050-0</t>
  </si>
  <si>
    <t>05.021.0050-A</t>
  </si>
  <si>
    <t>05.021.0055-0</t>
  </si>
  <si>
    <t>05.021.0055-A</t>
  </si>
  <si>
    <t>05.021.0060-0</t>
  </si>
  <si>
    <t>05.021.0060-A</t>
  </si>
  <si>
    <t>05.021.0065-0</t>
  </si>
  <si>
    <t>05.021.0065-A</t>
  </si>
  <si>
    <t>05.021.0070-0</t>
  </si>
  <si>
    <t>05.021.0070-A</t>
  </si>
  <si>
    <t>05.021.0075-0</t>
  </si>
  <si>
    <t>05.021.0075-A</t>
  </si>
  <si>
    <t>05.021.0090-0</t>
  </si>
  <si>
    <t>05.021.0090-A</t>
  </si>
  <si>
    <t>05.021.0095-0</t>
  </si>
  <si>
    <t>05.021.0095-A</t>
  </si>
  <si>
    <t>05.021.0100-0</t>
  </si>
  <si>
    <t>05.021.0100-A</t>
  </si>
  <si>
    <t>05.022.0015-0</t>
  </si>
  <si>
    <t>05.022.0015-A</t>
  </si>
  <si>
    <t>05.022.0016-0</t>
  </si>
  <si>
    <t>05.022.0016-A</t>
  </si>
  <si>
    <t>05.022.0018-0</t>
  </si>
  <si>
    <t>05.022.0018-A</t>
  </si>
  <si>
    <t>05.022.0020-0</t>
  </si>
  <si>
    <t>05.022.0020-A</t>
  </si>
  <si>
    <t>05.022.0030-0</t>
  </si>
  <si>
    <t>05.022.0030-A</t>
  </si>
  <si>
    <t>05.022.0031-0</t>
  </si>
  <si>
    <t>05.022.0031-A</t>
  </si>
  <si>
    <t>05.022.0033-0</t>
  </si>
  <si>
    <t>05.022.0033-A</t>
  </si>
  <si>
    <t>05.022.0035-0</t>
  </si>
  <si>
    <t>05.022.0035-A</t>
  </si>
  <si>
    <t>05.025.0025-1</t>
  </si>
  <si>
    <t>05.025.0025-B</t>
  </si>
  <si>
    <t>05.025.0026-0</t>
  </si>
  <si>
    <t>05.025.0026-A</t>
  </si>
  <si>
    <t>05.025.0027-1</t>
  </si>
  <si>
    <t>05.025.0027-B</t>
  </si>
  <si>
    <t>05.025.0028-0</t>
  </si>
  <si>
    <t>05.025.0028-A</t>
  </si>
  <si>
    <t>05.025.0029-1</t>
  </si>
  <si>
    <t>05.025.0029-B</t>
  </si>
  <si>
    <t>05.025.0030-0</t>
  </si>
  <si>
    <t>05.025.0030-A</t>
  </si>
  <si>
    <t>05.025.0031-1</t>
  </si>
  <si>
    <t>05.025.0031-B</t>
  </si>
  <si>
    <t>05.025.0032-0</t>
  </si>
  <si>
    <t>05.025.0032-A</t>
  </si>
  <si>
    <t>05.025.0033-1</t>
  </si>
  <si>
    <t>05.025.0033-B</t>
  </si>
  <si>
    <t>05.025.0034-0</t>
  </si>
  <si>
    <t>05.025.0034-A</t>
  </si>
  <si>
    <t>05.025.0035-1</t>
  </si>
  <si>
    <t>05.025.0035-B</t>
  </si>
  <si>
    <t>05.025.0036-0</t>
  </si>
  <si>
    <t>05.025.0036-A</t>
  </si>
  <si>
    <t>05.025.0041-1</t>
  </si>
  <si>
    <t>05.025.0041-B</t>
  </si>
  <si>
    <t>05.025.0042-0</t>
  </si>
  <si>
    <t>05.025.0042-A</t>
  </si>
  <si>
    <t>05.025.0043-1</t>
  </si>
  <si>
    <t>05.025.0043-B</t>
  </si>
  <si>
    <t>05.025.0044-0</t>
  </si>
  <si>
    <t>05.025.0044-A</t>
  </si>
  <si>
    <t>05.025.0045-1</t>
  </si>
  <si>
    <t>05.025.0045-B</t>
  </si>
  <si>
    <t>05.025.0046-0</t>
  </si>
  <si>
    <t>05.025.0046-A</t>
  </si>
  <si>
    <t>05.025.0047-1</t>
  </si>
  <si>
    <t>05.025.0047-B</t>
  </si>
  <si>
    <t>05.025.0048-0</t>
  </si>
  <si>
    <t>05.025.0048-A</t>
  </si>
  <si>
    <t>05.025.0049-0</t>
  </si>
  <si>
    <t>SOLDA DE TOPO EM VERGALHOES DE ACO,COM DIAMETRO DE 1/4"</t>
  </si>
  <si>
    <t>05.025.0049-A</t>
  </si>
  <si>
    <t>05.025.0050-0</t>
  </si>
  <si>
    <t>SOLDA DE TOPO EM VERGALHOES DE ACO,COM DIAMETRO DE 3/8"</t>
  </si>
  <si>
    <t>05.025.0050-A</t>
  </si>
  <si>
    <t>05.025.0051-0</t>
  </si>
  <si>
    <t>SOLDA DE TOPO EM VERGALHOES DE ACO,COM DIAMETRO DE 1/2"</t>
  </si>
  <si>
    <t>05.025.0051-A</t>
  </si>
  <si>
    <t>05.025.0052-0</t>
  </si>
  <si>
    <t>SOLDA DE TOPO EM VERGALHOES DE ACO,COM DIAMETRO DE 5/8"</t>
  </si>
  <si>
    <t>05.025.0052-A</t>
  </si>
  <si>
    <t>05.025.0053-0</t>
  </si>
  <si>
    <t>SOLDA DE TOPO EM VERGALHOES DE ACO,COM DIAMETRO DE 1"</t>
  </si>
  <si>
    <t>05.025.0053-A</t>
  </si>
  <si>
    <t>05.026.0001-0</t>
  </si>
  <si>
    <t>05.026.0001-A</t>
  </si>
  <si>
    <t>05.026.0002-0</t>
  </si>
  <si>
    <t>05.026.0002-A</t>
  </si>
  <si>
    <t>05.026.0003-0</t>
  </si>
  <si>
    <t>05.026.0003-A</t>
  </si>
  <si>
    <t>05.026.0004-0</t>
  </si>
  <si>
    <t>05.026.0004-A</t>
  </si>
  <si>
    <t>05.027.0001-0</t>
  </si>
  <si>
    <t>05.027.0001-A</t>
  </si>
  <si>
    <t>05.027.0003-0</t>
  </si>
  <si>
    <t>05.027.0003-A</t>
  </si>
  <si>
    <t>05.027.0005-0</t>
  </si>
  <si>
    <t>05.027.0005-A</t>
  </si>
  <si>
    <t>05.027.0007-0</t>
  </si>
  <si>
    <t>05.027.0007-A</t>
  </si>
  <si>
    <t>05.027.0009-0</t>
  </si>
  <si>
    <t>05.027.0009-A</t>
  </si>
  <si>
    <t>05.027.0011-0</t>
  </si>
  <si>
    <t>05.027.0011-A</t>
  </si>
  <si>
    <t>05.028.0001-0</t>
  </si>
  <si>
    <t>05.028.0001-A</t>
  </si>
  <si>
    <t>05.028.0002-0</t>
  </si>
  <si>
    <t>05.028.0002-A</t>
  </si>
  <si>
    <t>05.028.0003-0</t>
  </si>
  <si>
    <t>05.028.0003-A</t>
  </si>
  <si>
    <t>05.028.0004-0</t>
  </si>
  <si>
    <t>05.028.0004-A</t>
  </si>
  <si>
    <t>05.028.0005-0</t>
  </si>
  <si>
    <t>05.028.0005-A</t>
  </si>
  <si>
    <t>05.028.0006-0</t>
  </si>
  <si>
    <t>05.028.0006-A</t>
  </si>
  <si>
    <t>05.028.0007-0</t>
  </si>
  <si>
    <t>05.028.0007-A</t>
  </si>
  <si>
    <t>05.028.0008-0</t>
  </si>
  <si>
    <t>05.028.0008-A</t>
  </si>
  <si>
    <t>05.032.0001-0</t>
  </si>
  <si>
    <t>ESCORAMENTO DE POSTE DE CONCRETO OU METALICO</t>
  </si>
  <si>
    <t>05.032.0001-A</t>
  </si>
  <si>
    <t>05.033.0001-0</t>
  </si>
  <si>
    <t>05.033.0001-A</t>
  </si>
  <si>
    <t>05.033.0002-0</t>
  </si>
  <si>
    <t>05.033.0002-A</t>
  </si>
  <si>
    <t>05.033.0003-0</t>
  </si>
  <si>
    <t>05.033.0003-A</t>
  </si>
  <si>
    <t>05.035.0001-0</t>
  </si>
  <si>
    <t>05.035.0001-A</t>
  </si>
  <si>
    <t>05.035.0002-0</t>
  </si>
  <si>
    <t>05.035.0002-A</t>
  </si>
  <si>
    <t>05.035.0003-0</t>
  </si>
  <si>
    <t>05.035.0003-A</t>
  </si>
  <si>
    <t>05.035.0004-0</t>
  </si>
  <si>
    <t>05.035.0004-A</t>
  </si>
  <si>
    <t>05.035.0005-0</t>
  </si>
  <si>
    <t>05.035.0005-A</t>
  </si>
  <si>
    <t>05.035.0006-0</t>
  </si>
  <si>
    <t>05.035.0006-A</t>
  </si>
  <si>
    <t>05.035.0007-0</t>
  </si>
  <si>
    <t>05.035.0007-A</t>
  </si>
  <si>
    <t>05.035.0008-0</t>
  </si>
  <si>
    <t>05.035.0008-A</t>
  </si>
  <si>
    <t>05.035.0009-0</t>
  </si>
  <si>
    <t>05.035.0009-A</t>
  </si>
  <si>
    <t>05.035.0010-0</t>
  </si>
  <si>
    <t>05.035.0010-A</t>
  </si>
  <si>
    <t>05.035.0011-0</t>
  </si>
  <si>
    <t>05.035.0011-A</t>
  </si>
  <si>
    <t>05.035.0012-0</t>
  </si>
  <si>
    <t>05.035.0012-A</t>
  </si>
  <si>
    <t>05.035.0013-0</t>
  </si>
  <si>
    <t>05.035.0013-A</t>
  </si>
  <si>
    <t>05.035.0015-0</t>
  </si>
  <si>
    <t>05.035.0015-A</t>
  </si>
  <si>
    <t>05.035.0016-0</t>
  </si>
  <si>
    <t>05.035.0016-A</t>
  </si>
  <si>
    <t>05.035.0019-0</t>
  </si>
  <si>
    <t>05.035.0019-A</t>
  </si>
  <si>
    <t>05.035.0020-0</t>
  </si>
  <si>
    <t>05.035.0020-A</t>
  </si>
  <si>
    <t>05.035.0021-0</t>
  </si>
  <si>
    <t>05.035.0021-A</t>
  </si>
  <si>
    <t>05.035.0025-0</t>
  </si>
  <si>
    <t>05.035.0025-A</t>
  </si>
  <si>
    <t>05.038.0001-0</t>
  </si>
  <si>
    <t>05.038.0001-A</t>
  </si>
  <si>
    <t>05.039.0001-0</t>
  </si>
  <si>
    <t>05.039.0001-A</t>
  </si>
  <si>
    <t>05.039.0005-0</t>
  </si>
  <si>
    <t>05.039.0005-A</t>
  </si>
  <si>
    <t>05.039.0010-0</t>
  </si>
  <si>
    <t>05.039.0010-A</t>
  </si>
  <si>
    <t>05.040.0870-0</t>
  </si>
  <si>
    <t>05.040.0870-A</t>
  </si>
  <si>
    <t>05.041.0875-0</t>
  </si>
  <si>
    <t>05.041.0875-A</t>
  </si>
  <si>
    <t>05.042.0880-0</t>
  </si>
  <si>
    <t>ENCERAMENTO DE PISO DE QUALQUER NATUREZA,UMA DEMAO</t>
  </si>
  <si>
    <t>05.042.0880-A</t>
  </si>
  <si>
    <t>05.042.0881-0</t>
  </si>
  <si>
    <t>ENCERAMENTO DE ROPADE DE QUALQUER NATUREZA,UMA DEMAO</t>
  </si>
  <si>
    <t>05.042.0881-A</t>
  </si>
  <si>
    <t>05.042.0882-0</t>
  </si>
  <si>
    <t>ENCERAMENTO DE DEGRAU DE QUALQUER NATUREZA,UMA DEMAO</t>
  </si>
  <si>
    <t>05.042.0882-A</t>
  </si>
  <si>
    <t>05.050.0001-0</t>
  </si>
  <si>
    <t>05.050.0001-A</t>
  </si>
  <si>
    <t>05.050.0003-0</t>
  </si>
  <si>
    <t>05.050.0003-A</t>
  </si>
  <si>
    <t>05.050.0008-0</t>
  </si>
  <si>
    <t>05.050.0008-A</t>
  </si>
  <si>
    <t>05.051.0010-0</t>
  </si>
  <si>
    <t>CM2</t>
  </si>
  <si>
    <t>05.051.0010-A</t>
  </si>
  <si>
    <t>05.054.0001-0</t>
  </si>
  <si>
    <t>05.054.0001-A</t>
  </si>
  <si>
    <t>05.054.0003-0</t>
  </si>
  <si>
    <t>05.054.0003-A</t>
  </si>
  <si>
    <t>05.054.0015-0</t>
  </si>
  <si>
    <t>05.054.0015-A</t>
  </si>
  <si>
    <t>05.054.0045-0</t>
  </si>
  <si>
    <t>05.054.0045-A</t>
  </si>
  <si>
    <t>05.054.0050-0</t>
  </si>
  <si>
    <t>05.054.0050-A</t>
  </si>
  <si>
    <t>05.054.0055-0</t>
  </si>
  <si>
    <t>05.054.0055-A</t>
  </si>
  <si>
    <t>05.055.0010-0</t>
  </si>
  <si>
    <t>05.055.0010-A</t>
  </si>
  <si>
    <t>05.055.0020-0</t>
  </si>
  <si>
    <t>05.055.0020-A</t>
  </si>
  <si>
    <t>05.055.0022-0</t>
  </si>
  <si>
    <t>05.055.0022-A</t>
  </si>
  <si>
    <t>05.055.0024-0</t>
  </si>
  <si>
    <t>05.055.0024-A</t>
  </si>
  <si>
    <t>05.055.0030-0</t>
  </si>
  <si>
    <t>05.055.0030-A</t>
  </si>
  <si>
    <t>05.055.0040-0</t>
  </si>
  <si>
    <t>05.055.0040-A</t>
  </si>
  <si>
    <t>05.056.0001-0</t>
  </si>
  <si>
    <t>05.056.0001-A</t>
  </si>
  <si>
    <t>05.056.0002-0</t>
  </si>
  <si>
    <t>05.056.0002-A</t>
  </si>
  <si>
    <t>05.057.0010-0</t>
  </si>
  <si>
    <t>05.057.0010-A</t>
  </si>
  <si>
    <t>05.058.0010-0</t>
  </si>
  <si>
    <t>05.058.0010-A</t>
  </si>
  <si>
    <t>05.058.0011-0</t>
  </si>
  <si>
    <t>05.058.0011-A</t>
  </si>
  <si>
    <t>05.058.0020-0</t>
  </si>
  <si>
    <t>05.058.0020-A</t>
  </si>
  <si>
    <t>05.058.0030-0</t>
  </si>
  <si>
    <t>05.058.0030-A</t>
  </si>
  <si>
    <t>05.075.0005-0</t>
  </si>
  <si>
    <t>05.075.0005-A</t>
  </si>
  <si>
    <t>05.075.0006-0</t>
  </si>
  <si>
    <t>05.075.0006-A</t>
  </si>
  <si>
    <t>05.075.0007-1</t>
  </si>
  <si>
    <t>05.075.0007-B</t>
  </si>
  <si>
    <t>05.075.0008-0</t>
  </si>
  <si>
    <t>05.075.0008-A</t>
  </si>
  <si>
    <t>05.077.0001-0</t>
  </si>
  <si>
    <t>05.077.0001-A</t>
  </si>
  <si>
    <t>05.077.0010-0</t>
  </si>
  <si>
    <t>05.077.0010-A</t>
  </si>
  <si>
    <t>05.080.0020-0</t>
  </si>
  <si>
    <t>05.080.0020-A</t>
  </si>
  <si>
    <t>05.080.0025-0</t>
  </si>
  <si>
    <t>05.080.0025-A</t>
  </si>
  <si>
    <t>05.080.0030-0</t>
  </si>
  <si>
    <t>05.080.0030-A</t>
  </si>
  <si>
    <t>05.080.0040-0</t>
  </si>
  <si>
    <t>05.080.0040-A</t>
  </si>
  <si>
    <t>05.080.0045-0</t>
  </si>
  <si>
    <t>05.080.0045-A</t>
  </si>
  <si>
    <t>05.080.0050-0</t>
  </si>
  <si>
    <t>05.080.0050-A</t>
  </si>
  <si>
    <t>05.080.0060-0</t>
  </si>
  <si>
    <t>05.080.0060-A</t>
  </si>
  <si>
    <t>05.080.0065-0</t>
  </si>
  <si>
    <t>05.080.0065-A</t>
  </si>
  <si>
    <t>05.080.0070-0</t>
  </si>
  <si>
    <t>05.080.0070-A</t>
  </si>
  <si>
    <t>05.081.0010-0</t>
  </si>
  <si>
    <t>05.081.0010-A</t>
  </si>
  <si>
    <t>05.081.0012-0</t>
  </si>
  <si>
    <t>05.081.0012-A</t>
  </si>
  <si>
    <t>05.081.0015-0</t>
  </si>
  <si>
    <t>05.081.0015-A</t>
  </si>
  <si>
    <t>05.081.0017-0</t>
  </si>
  <si>
    <t>05.081.0017-A</t>
  </si>
  <si>
    <t>05.081.0020-0</t>
  </si>
  <si>
    <t>05.081.0020-A</t>
  </si>
  <si>
    <t>05.081.0022-0</t>
  </si>
  <si>
    <t>05.081.0022-A</t>
  </si>
  <si>
    <t>05.081.0025-0</t>
  </si>
  <si>
    <t>05.081.0025-A</t>
  </si>
  <si>
    <t>05.081.0027-0</t>
  </si>
  <si>
    <t>05.081.0027-A</t>
  </si>
  <si>
    <t>05.081.0029-0</t>
  </si>
  <si>
    <t>05.081.0029-A</t>
  </si>
  <si>
    <t>05.081.0031-0</t>
  </si>
  <si>
    <t>05.081.0031-A</t>
  </si>
  <si>
    <t>05.081.0032-0</t>
  </si>
  <si>
    <t>05.081.0032-A</t>
  </si>
  <si>
    <t>05.081.0033-0</t>
  </si>
  <si>
    <t>05.081.0033-A</t>
  </si>
  <si>
    <t>05.081.0050-0</t>
  </si>
  <si>
    <t>05.081.0050-A</t>
  </si>
  <si>
    <t>05.081.0051-0</t>
  </si>
  <si>
    <t>05.081.0051-A</t>
  </si>
  <si>
    <t>05.081.0052-0</t>
  </si>
  <si>
    <t>05.081.0052-A</t>
  </si>
  <si>
    <t>05.082.0001-0</t>
  </si>
  <si>
    <t>05.082.0001-A</t>
  </si>
  <si>
    <t>05.085.0010-1</t>
  </si>
  <si>
    <t>05.085.0010-B</t>
  </si>
  <si>
    <t>05.085.0011-A</t>
  </si>
  <si>
    <t>05.085.0012-0</t>
  </si>
  <si>
    <t>05.085.0012-A</t>
  </si>
  <si>
    <t>05.085.0013-1</t>
  </si>
  <si>
    <t>05.085.0013-B</t>
  </si>
  <si>
    <t>05.085.0014-0</t>
  </si>
  <si>
    <t>05.085.0014-A</t>
  </si>
  <si>
    <t>05.085.0015-0</t>
  </si>
  <si>
    <t>05.085.0015-A</t>
  </si>
  <si>
    <t>05.085.0016-1</t>
  </si>
  <si>
    <t>05.085.0016-B</t>
  </si>
  <si>
    <t>05.085.0017-0</t>
  </si>
  <si>
    <t>05.085.0017-A</t>
  </si>
  <si>
    <t>05.085.0018-0</t>
  </si>
  <si>
    <t>05.085.0018-A</t>
  </si>
  <si>
    <t>05.085.0019-0</t>
  </si>
  <si>
    <t>05.085.0019-A</t>
  </si>
  <si>
    <t>05.085.0020-0</t>
  </si>
  <si>
    <t>05.085.0020-A</t>
  </si>
  <si>
    <t>05.085.0021-0</t>
  </si>
  <si>
    <t>05.085.0021-A</t>
  </si>
  <si>
    <t>05.090.0001-0</t>
  </si>
  <si>
    <t>05.090.0001-A</t>
  </si>
  <si>
    <t>05.090.0002-0</t>
  </si>
  <si>
    <t>05.090.0002-A</t>
  </si>
  <si>
    <t>05.095.0001-0</t>
  </si>
  <si>
    <t>05.095.0001-A</t>
  </si>
  <si>
    <t>05.095.0002-1</t>
  </si>
  <si>
    <t>05.095.0002-B</t>
  </si>
  <si>
    <t>05.097.0001-0</t>
  </si>
  <si>
    <t>05.097.0001-A</t>
  </si>
  <si>
    <t>05.098.0002-0</t>
  </si>
  <si>
    <t>05.098.0002-A</t>
  </si>
  <si>
    <t>05.099.0001-1</t>
  </si>
  <si>
    <t>05.099.0001-B</t>
  </si>
  <si>
    <t>05.099.0002-1</t>
  </si>
  <si>
    <t>05.099.0002-B</t>
  </si>
  <si>
    <t>05.099.0003-0</t>
  </si>
  <si>
    <t>05.099.0003-A</t>
  </si>
  <si>
    <t>05.099.0004-1</t>
  </si>
  <si>
    <t>05.099.0004-B</t>
  </si>
  <si>
    <t>05.100.0900-0</t>
  </si>
  <si>
    <t>05.100.0900-A</t>
  </si>
  <si>
    <t>05.100.9999-0</t>
  </si>
  <si>
    <t>05.100.9999-A</t>
  </si>
  <si>
    <t>05.103.9999-0</t>
  </si>
  <si>
    <t>05.103.9999-A</t>
  </si>
  <si>
    <t>MAO-DE-OBRA DE PINTOR,INCLUSIVE ENCARGOS SOCIAIS</t>
  </si>
  <si>
    <t>MAO-DE-OBRA DE GESSEIRO,INCLUSIVE ENCARGOS SOCIAIS</t>
  </si>
  <si>
    <t>MAO-DE-OBRA DE LADRILHEIRO,INCLUSIVE ENCARGOS SOCIAIS</t>
  </si>
  <si>
    <t>MAO-DE-OBRA DE TAQUEIRO,INCLUSIVE ENCARGOS SOCIAIS</t>
  </si>
  <si>
    <t>MAO-DE-OBRA DE ESTUCADOR,INCLUSIVE ENCARGOS SOCIAIS</t>
  </si>
  <si>
    <t>MAO-DE-OBRA DE PEDREIRO,INCLUSIVE ENCARGOS SOCIAIS</t>
  </si>
  <si>
    <t>MAO-DE-OBRA DE ELETRICISTA,INCLUSIVE ENCARGOS SOCIAIS</t>
  </si>
  <si>
    <t>MAO-DE-OBRA DE PINTOR DE LETRAS,INCLUSIVE ENCARGOS SOCIAIS</t>
  </si>
  <si>
    <t>MAO-DE-OBRA DE SERVENTE,INCLUSIVE ENCARGOS SOCIAIS</t>
  </si>
  <si>
    <t>MAO-DE-OBRA DE AJUDANTE,INCLUSIVE ENCARGOS SOCIAIS</t>
  </si>
  <si>
    <t>MAO-DE-OBRA DE SOLDADOR,INCLUSIVE ENCARGOS SOCIAIS</t>
  </si>
  <si>
    <t>MAO-DE-OBRA DE ARMADOR,INCLUSIVE ENCARGOS SOCIAIS</t>
  </si>
  <si>
    <t>MAO-DE-OBRA DE MARTELETEIRO,INCLUSIVE ENCARGOS SOCIAIS</t>
  </si>
  <si>
    <t>MAO-DE-OBRA DE JARDINEIRO,INCLUSIVE ENCARGOS SOCIAIS</t>
  </si>
  <si>
    <t>MAO-DE-OBRA DE APONTADOR,INCLUSIVE ENCARGOS SOCIAIS</t>
  </si>
  <si>
    <t>MAO-DE-OBRA DE ALMOXARIFE,INCLUSIVE ENCARGOS SOCIAIS</t>
  </si>
  <si>
    <t>MAO-DE-OBRA DE ESTAGIARIO,INCLUSIVE ENCARGOS SOCIAIS</t>
  </si>
  <si>
    <t>MAO-DE-OBRA DE AUXILIAR TECNICO,INCLUSIVE ENCARGOS SOCIAIS</t>
  </si>
  <si>
    <t>MAO-DE-OBRA DE MESTRE DE OBRA "A",INCLUSIVE ENCARGOS SOCIAIS</t>
  </si>
  <si>
    <t>MAO-DE-OBRA DE MESTRE DE OBRA "B",INCLUSIVE ENCARGOS SOCIAIS</t>
  </si>
  <si>
    <t>MAO-DE-OBRA DE SECRETARIA,INCLUSIVE ENCARGOS SOCIAIS</t>
  </si>
  <si>
    <t>MAO-DE-OBRA DE ESCRITURARIO,INCLUSIVE ENCARGOS SOCIAIS</t>
  </si>
  <si>
    <t>MAO-DE-OBRA DE CALCETEIRO,INCLUSIVE ENCARGOS SOCIAIS</t>
  </si>
  <si>
    <t>MAO-DE-OBRA DE VIDRACEIRO,INCLUSIVE ENCARGOS SOCIAIS</t>
  </si>
  <si>
    <t>MAO-DE-OBRA DE IMPERMEABILIZADOR,INCLUSIVE ENCARGOS SOCIAIS</t>
  </si>
  <si>
    <t>MAO-DE-OBRA DE ENFERMEIRO,INCLUSIVE ENCARGOS SOCIAIS</t>
  </si>
  <si>
    <t>MAO-DE-OBRA PARA TOPOGRAFO "A",INCLUSIVE ENCARGOS SOCIAIS</t>
  </si>
  <si>
    <t>MAO-DE-OBRA DE MOTORISTA,INCLUSIVE ENCARGOS SOCIAIS</t>
  </si>
  <si>
    <t>MAO-DE-OBRA DE TOPOGRAFO B,INCLUSIVE ENCARGOS SOCIAIS</t>
  </si>
  <si>
    <t>MAO-DE-OBRA DE DESENHISTA B,INCLUSIVE ENCARGOS SOCIAIS</t>
  </si>
  <si>
    <t>MAO-DE-OBRA DE TORNEIRO MECANICO,INCLUSIVE ENCARGOS SOCIAIS</t>
  </si>
  <si>
    <t>MAO-DE-OBRA ELETROTECNICO,INCLUSIVE ENCARGOS SOCIAIS</t>
  </si>
  <si>
    <t>MAO-DE-OBRA DE RASTILHEIRO,INCLUSIVE ENCARGOS SOCIAIS</t>
  </si>
  <si>
    <t>MAO-DE-OBRA DE MEDICO DO TRABALHO,INCLUSIVE ENCARGOS SOCIAIS</t>
  </si>
  <si>
    <t>MAO-DE-OBRA DE APROPRIADOR,INCLUSIVE ENCARGOS SOCIAIS</t>
  </si>
  <si>
    <t>MAO-DE-OBRA DE COMPRADOR,INCLUSIVE ENCARGOS SOCIAIS</t>
  </si>
  <si>
    <t>MAO-DE-OBRA DE COZINHEIRO,INCLUSIVE ENCARGOS SOCIAIS</t>
  </si>
  <si>
    <t>MAO-DE-OBRA DE FAXINEIRO,INCLUSIVE ENCARGOS SOCIAIS</t>
  </si>
  <si>
    <t>MAO-DE-OBRA DE COPEIRO,INCLUSIVE ENCARGOS SOCIAIS</t>
  </si>
  <si>
    <t>MAO-DE-OBRA DE MERGULHADOR,INCLUSIVE ENCARGOS SOCIAIS</t>
  </si>
  <si>
    <t>MAO-DE-OBRA DE VIGIA,INCLUSIVE ENCARGOS SOCIAIS</t>
  </si>
  <si>
    <t>05.105.0100-0</t>
  </si>
  <si>
    <t>05.105.0100-A</t>
  </si>
  <si>
    <t>05.105.0101-0</t>
  </si>
  <si>
    <t>MAO-DE-OBRA DE MARCENEIRO,INCLUSIVE ENCARGOS SOCIAIS</t>
  </si>
  <si>
    <t>05.105.0101-A</t>
  </si>
  <si>
    <t>05.105.0102-0</t>
  </si>
  <si>
    <t>05.105.0102-A</t>
  </si>
  <si>
    <t>05.105.0103-0</t>
  </si>
  <si>
    <t>05.105.0103-A</t>
  </si>
  <si>
    <t>05.105.0104-0</t>
  </si>
  <si>
    <t>05.105.0104-A</t>
  </si>
  <si>
    <t>05.105.0105-0</t>
  </si>
  <si>
    <t>05.105.0105-A</t>
  </si>
  <si>
    <t>05.105.0106-0</t>
  </si>
  <si>
    <t>05.105.0106-A</t>
  </si>
  <si>
    <t>05.105.0107-0</t>
  </si>
  <si>
    <t>05.105.0107-A</t>
  </si>
  <si>
    <t>05.105.0108-0</t>
  </si>
  <si>
    <t>05.105.0108-A</t>
  </si>
  <si>
    <t>05.105.0109-0</t>
  </si>
  <si>
    <t>05.105.0109-A</t>
  </si>
  <si>
    <t>05.105.0110-0</t>
  </si>
  <si>
    <t>05.105.0110-A</t>
  </si>
  <si>
    <t>05.105.0111-0</t>
  </si>
  <si>
    <t>05.105.0111-A</t>
  </si>
  <si>
    <t>05.105.0112-0</t>
  </si>
  <si>
    <t>05.105.0112-A</t>
  </si>
  <si>
    <t>05.105.0113-0</t>
  </si>
  <si>
    <t>05.105.0113-A</t>
  </si>
  <si>
    <t>05.105.0114-0</t>
  </si>
  <si>
    <t>05.105.0114-A</t>
  </si>
  <si>
    <t>05.105.0115-0</t>
  </si>
  <si>
    <t>05.105.0115-A</t>
  </si>
  <si>
    <t>05.105.0116-0</t>
  </si>
  <si>
    <t>05.105.0116-A</t>
  </si>
  <si>
    <t>05.105.0117-0</t>
  </si>
  <si>
    <t>05.105.0117-A</t>
  </si>
  <si>
    <t>05.105.0118-0</t>
  </si>
  <si>
    <t>05.105.0118-A</t>
  </si>
  <si>
    <t>05.105.0119-0</t>
  </si>
  <si>
    <t>05.105.0119-A</t>
  </si>
  <si>
    <t>05.105.0120-0</t>
  </si>
  <si>
    <t>05.105.0120-A</t>
  </si>
  <si>
    <t>05.105.0121-0</t>
  </si>
  <si>
    <t>05.105.0121-A</t>
  </si>
  <si>
    <t>05.105.0122-0</t>
  </si>
  <si>
    <t>05.105.0122-A</t>
  </si>
  <si>
    <t>05.105.0123-0</t>
  </si>
  <si>
    <t>05.105.0123-A</t>
  </si>
  <si>
    <t>05.105.0124-0</t>
  </si>
  <si>
    <t>05.105.0124-A</t>
  </si>
  <si>
    <t>05.105.0125-0</t>
  </si>
  <si>
    <t>05.105.0125-A</t>
  </si>
  <si>
    <t>05.105.0126-0</t>
  </si>
  <si>
    <t>05.105.0126-A</t>
  </si>
  <si>
    <t>05.105.0127-0</t>
  </si>
  <si>
    <t>05.105.0127-A</t>
  </si>
  <si>
    <t>05.105.0128-0</t>
  </si>
  <si>
    <t>05.105.0128-A</t>
  </si>
  <si>
    <t>05.105.0129-0</t>
  </si>
  <si>
    <t>05.105.0129-A</t>
  </si>
  <si>
    <t>05.105.0130-0</t>
  </si>
  <si>
    <t>05.105.0130-A</t>
  </si>
  <si>
    <t>05.105.0131-0</t>
  </si>
  <si>
    <t>05.105.0131-A</t>
  </si>
  <si>
    <t>05.105.0132-0</t>
  </si>
  <si>
    <t>05.105.0132-A</t>
  </si>
  <si>
    <t>05.105.0133-0</t>
  </si>
  <si>
    <t>MAO-DE-OBRA DESENHISTA "A",INCLUSIVE ENCARGOS SOCIAIS</t>
  </si>
  <si>
    <t>05.105.0133-A</t>
  </si>
  <si>
    <t>05.105.0134-0</t>
  </si>
  <si>
    <t>05.105.0134-A</t>
  </si>
  <si>
    <t>05.105.0135-0</t>
  </si>
  <si>
    <t>05.105.0135-A</t>
  </si>
  <si>
    <t>05.105.0136-0</t>
  </si>
  <si>
    <t>05.105.0136-A</t>
  </si>
  <si>
    <t>05.105.0138-0</t>
  </si>
  <si>
    <t>05.105.0138-A</t>
  </si>
  <si>
    <t>05.105.0139-0</t>
  </si>
  <si>
    <t>05.105.0139-A</t>
  </si>
  <si>
    <t>05.105.0140-0</t>
  </si>
  <si>
    <t>05.105.0140-A</t>
  </si>
  <si>
    <t>05.105.0141-0</t>
  </si>
  <si>
    <t>05.105.0141-A</t>
  </si>
  <si>
    <t>05.105.0142-0</t>
  </si>
  <si>
    <t>05.105.0142-A</t>
  </si>
  <si>
    <t>05.105.0143-0</t>
  </si>
  <si>
    <t>05.105.0143-A</t>
  </si>
  <si>
    <t>05.105.0144-0</t>
  </si>
  <si>
    <t>05.105.0144-A</t>
  </si>
  <si>
    <t>05.105.0145-0</t>
  </si>
  <si>
    <t>05.105.0145-A</t>
  </si>
  <si>
    <t>05.105.0146-0</t>
  </si>
  <si>
    <t>05.105.0146-A</t>
  </si>
  <si>
    <t>05.105.0147-0</t>
  </si>
  <si>
    <t>05.105.0147-A</t>
  </si>
  <si>
    <t>05.105.0148-0</t>
  </si>
  <si>
    <t>05.105.0148-A</t>
  </si>
  <si>
    <t>05.105.0149-0</t>
  </si>
  <si>
    <t>05.105.0149-A</t>
  </si>
  <si>
    <t>05.105.0150-0</t>
  </si>
  <si>
    <t>05.105.0150-A</t>
  </si>
  <si>
    <t>05.105.0151-0</t>
  </si>
  <si>
    <t>05.105.0151-A</t>
  </si>
  <si>
    <t>05.105.0152-0</t>
  </si>
  <si>
    <t>05.105.0152-A</t>
  </si>
  <si>
    <t>05.105.0153-0</t>
  </si>
  <si>
    <t>05.105.0153-A</t>
  </si>
  <si>
    <t>05.105.0154-0</t>
  </si>
  <si>
    <t>05.105.0154-A</t>
  </si>
  <si>
    <t>05.105.0155-0</t>
  </si>
  <si>
    <t>05.105.0155-A</t>
  </si>
  <si>
    <t>05.105.0156-0</t>
  </si>
  <si>
    <t>05.105.0156-A</t>
  </si>
  <si>
    <t>05.105.0157-0</t>
  </si>
  <si>
    <t>05.105.0157-A</t>
  </si>
  <si>
    <t>05.105.0158-0</t>
  </si>
  <si>
    <t>05.105.0158-A</t>
  </si>
  <si>
    <t>05.105.0159-0</t>
  </si>
  <si>
    <t>05.105.0159-A</t>
  </si>
  <si>
    <t>05.105.0165-0</t>
  </si>
  <si>
    <t>05.105.0165-A</t>
  </si>
  <si>
    <t>05.105.0169-0</t>
  </si>
  <si>
    <t>05.105.0169-A</t>
  </si>
  <si>
    <t>05.105.0175-0</t>
  </si>
  <si>
    <t>05.105.0175-A</t>
  </si>
  <si>
    <t>05.105.0176-0</t>
  </si>
  <si>
    <t>05.105.0176-A</t>
  </si>
  <si>
    <t>05.105.0178-0</t>
  </si>
  <si>
    <t>05.105.0178-A</t>
  </si>
  <si>
    <t>05.105.0179-0</t>
  </si>
  <si>
    <t>05.105.0179-A</t>
  </si>
  <si>
    <t>05.105.0180-0</t>
  </si>
  <si>
    <t>05.105.0180-A</t>
  </si>
  <si>
    <t>05.105.0185-0</t>
  </si>
  <si>
    <t>05.105.0185-A</t>
  </si>
  <si>
    <t>05.105.0186-0</t>
  </si>
  <si>
    <t>MAO-DE-OBRA DE DIGITADOR,INCLUSIVE ENCARGOS SOCIAIS</t>
  </si>
  <si>
    <t>05.105.0186-A</t>
  </si>
  <si>
    <t>05.105.0187-0</t>
  </si>
  <si>
    <t>05.105.0187-A</t>
  </si>
  <si>
    <t>05.105.0188-0</t>
  </si>
  <si>
    <t>05.105.0188-A</t>
  </si>
  <si>
    <t>05.105.0190-0</t>
  </si>
  <si>
    <t>05.105.0190-A</t>
  </si>
  <si>
    <t>05.105.0195-0</t>
  </si>
  <si>
    <t>05.105.0195-A</t>
  </si>
  <si>
    <t>05.105.0200-0</t>
  </si>
  <si>
    <t>05.105.0200-A</t>
  </si>
  <si>
    <t>05.105.0201-0</t>
  </si>
  <si>
    <t>05.105.0201-A</t>
  </si>
  <si>
    <t>05.105.0202-0</t>
  </si>
  <si>
    <t>05.105.0202-A</t>
  </si>
  <si>
    <t>05.105.0204-0</t>
  </si>
  <si>
    <t>05.105.0204-A</t>
  </si>
  <si>
    <t>05.105.0205-0</t>
  </si>
  <si>
    <t>05.105.0205-A</t>
  </si>
  <si>
    <t>05.105.0206-0</t>
  </si>
  <si>
    <t>05.105.0206-A</t>
  </si>
  <si>
    <t>05.105.9999-0</t>
  </si>
  <si>
    <t>05.105.9999-A</t>
  </si>
  <si>
    <t>05.205.0010-0</t>
  </si>
  <si>
    <t>05.205.0010-A</t>
  </si>
  <si>
    <t>05.205.0011-0</t>
  </si>
  <si>
    <t>05.205.0011-A</t>
  </si>
  <si>
    <t>05.205.0012-0</t>
  </si>
  <si>
    <t>05.205.0012-A</t>
  </si>
  <si>
    <t>05.205.0013-0</t>
  </si>
  <si>
    <t>05.205.0013-A</t>
  </si>
  <si>
    <t>05.205.0015-0</t>
  </si>
  <si>
    <t>05.205.0015-A</t>
  </si>
  <si>
    <t>05.205.0016-0</t>
  </si>
  <si>
    <t>05.205.0016-A</t>
  </si>
  <si>
    <t>05.205.0017-0</t>
  </si>
  <si>
    <t>05.205.0017-A</t>
  </si>
  <si>
    <t>05.205.0018-0</t>
  </si>
  <si>
    <t>05.205.0018-A</t>
  </si>
  <si>
    <t>05.205.9999-0</t>
  </si>
  <si>
    <t>05.205.9999-A</t>
  </si>
  <si>
    <t>06.001.0020-0</t>
  </si>
  <si>
    <t>06.001.0020-A</t>
  </si>
  <si>
    <t>06.001.0022-0</t>
  </si>
  <si>
    <t>06.001.0022-A</t>
  </si>
  <si>
    <t>06.001.0023-0</t>
  </si>
  <si>
    <t>06.001.0023-A</t>
  </si>
  <si>
    <t>06.001.0024-0</t>
  </si>
  <si>
    <t>06.001.0024-A</t>
  </si>
  <si>
    <t>06.001.0025-0</t>
  </si>
  <si>
    <t>06.001.0025-A</t>
  </si>
  <si>
    <t>06.001.0030-0</t>
  </si>
  <si>
    <t>06.001.0030-A</t>
  </si>
  <si>
    <t>06.001.0031-0</t>
  </si>
  <si>
    <t>06.001.0031-A</t>
  </si>
  <si>
    <t>06.001.0032-0</t>
  </si>
  <si>
    <t>06.001.0032-A</t>
  </si>
  <si>
    <t>06.001.0033-0</t>
  </si>
  <si>
    <t>06.001.0033-A</t>
  </si>
  <si>
    <t>06.001.0034-0</t>
  </si>
  <si>
    <t>06.001.0034-A</t>
  </si>
  <si>
    <t>06.001.0035-0</t>
  </si>
  <si>
    <t>06.001.0035-A</t>
  </si>
  <si>
    <t>06.001.0036-0</t>
  </si>
  <si>
    <t>06.001.0036-A</t>
  </si>
  <si>
    <t>06.001.0037-0</t>
  </si>
  <si>
    <t>06.001.0037-A</t>
  </si>
  <si>
    <t>06.001.0038-0</t>
  </si>
  <si>
    <t>06.001.0038-A</t>
  </si>
  <si>
    <t>06.001.0039-0</t>
  </si>
  <si>
    <t>06.001.0039-A</t>
  </si>
  <si>
    <t>06.001.0040-0</t>
  </si>
  <si>
    <t>06.001.0040-A</t>
  </si>
  <si>
    <t>06.001.0041-0</t>
  </si>
  <si>
    <t>06.001.0041-A</t>
  </si>
  <si>
    <t>06.001.0042-0</t>
  </si>
  <si>
    <t>06.001.0042-A</t>
  </si>
  <si>
    <t>06.001.0059-0</t>
  </si>
  <si>
    <t>06.001.0059-A</t>
  </si>
  <si>
    <t>06.001.0060-0</t>
  </si>
  <si>
    <t>06.001.0060-A</t>
  </si>
  <si>
    <t>06.001.0061-0</t>
  </si>
  <si>
    <t>06.001.0061-A</t>
  </si>
  <si>
    <t>06.001.0062-0</t>
  </si>
  <si>
    <t>06.001.0062-A</t>
  </si>
  <si>
    <t>06.001.0063-0</t>
  </si>
  <si>
    <t>06.001.0063-A</t>
  </si>
  <si>
    <t>06.001.0064-0</t>
  </si>
  <si>
    <t>06.001.0064-A</t>
  </si>
  <si>
    <t>06.001.0065-0</t>
  </si>
  <si>
    <t>06.001.0065-A</t>
  </si>
  <si>
    <t>06.001.0066-0</t>
  </si>
  <si>
    <t>06.001.0066-A</t>
  </si>
  <si>
    <t>06.001.0067-0</t>
  </si>
  <si>
    <t>06.001.0067-A</t>
  </si>
  <si>
    <t>06.001.0068-0</t>
  </si>
  <si>
    <t>06.001.0068-A</t>
  </si>
  <si>
    <t>06.001.0069-0</t>
  </si>
  <si>
    <t>06.001.0069-A</t>
  </si>
  <si>
    <t>06.001.0070-0</t>
  </si>
  <si>
    <t>06.001.0070-A</t>
  </si>
  <si>
    <t>06.001.0071-0</t>
  </si>
  <si>
    <t>06.001.0071-A</t>
  </si>
  <si>
    <t>06.001.0080-0</t>
  </si>
  <si>
    <t>06.001.0080-A</t>
  </si>
  <si>
    <t>06.001.0081-0</t>
  </si>
  <si>
    <t>06.001.0081-A</t>
  </si>
  <si>
    <t>06.001.0082-0</t>
  </si>
  <si>
    <t>06.001.0082-A</t>
  </si>
  <si>
    <t>06.001.0083-0</t>
  </si>
  <si>
    <t>06.001.0083-A</t>
  </si>
  <si>
    <t>06.001.0084-0</t>
  </si>
  <si>
    <t>06.001.0084-A</t>
  </si>
  <si>
    <t>06.001.0085-0</t>
  </si>
  <si>
    <t>06.001.0085-A</t>
  </si>
  <si>
    <t>06.001.0101-0</t>
  </si>
  <si>
    <t>06.001.0101-A</t>
  </si>
  <si>
    <t>06.001.0102-0</t>
  </si>
  <si>
    <t>06.001.0102-A</t>
  </si>
  <si>
    <t>06.001.0103-0</t>
  </si>
  <si>
    <t>06.001.0103-A</t>
  </si>
  <si>
    <t>06.001.0105-0</t>
  </si>
  <si>
    <t>06.001.0105-A</t>
  </si>
  <si>
    <t>06.001.0106-0</t>
  </si>
  <si>
    <t>06.001.0106-A</t>
  </si>
  <si>
    <t>06.001.0110-0</t>
  </si>
  <si>
    <t>06.001.0110-A</t>
  </si>
  <si>
    <t>06.001.0115-0</t>
  </si>
  <si>
    <t>06.001.0115-A</t>
  </si>
  <si>
    <t>06.001.0120-0</t>
  </si>
  <si>
    <t>06.001.0120-A</t>
  </si>
  <si>
    <t>06.001.0125-0</t>
  </si>
  <si>
    <t>06.001.0125-A</t>
  </si>
  <si>
    <t>06.001.0130-0</t>
  </si>
  <si>
    <t>06.001.0130-A</t>
  </si>
  <si>
    <t>06.001.0151-0</t>
  </si>
  <si>
    <t>06.001.0151-A</t>
  </si>
  <si>
    <t>06.001.0152-0</t>
  </si>
  <si>
    <t>06.001.0152-A</t>
  </si>
  <si>
    <t>06.001.0153-0</t>
  </si>
  <si>
    <t>06.001.0153-A</t>
  </si>
  <si>
    <t>06.001.0155-0</t>
  </si>
  <si>
    <t>06.001.0155-A</t>
  </si>
  <si>
    <t>06.001.0161-0</t>
  </si>
  <si>
    <t>06.001.0161-A</t>
  </si>
  <si>
    <t>06.001.0162-0</t>
  </si>
  <si>
    <t>06.001.0162-A</t>
  </si>
  <si>
    <t>06.001.0163-0</t>
  </si>
  <si>
    <t>06.001.0163-A</t>
  </si>
  <si>
    <t>06.001.0165-0</t>
  </si>
  <si>
    <t>06.001.0165-A</t>
  </si>
  <si>
    <t>06.001.0170-0</t>
  </si>
  <si>
    <t>06.001.0170-A</t>
  </si>
  <si>
    <t>06.001.0171-0</t>
  </si>
  <si>
    <t>06.001.0171-A</t>
  </si>
  <si>
    <t>06.001.0172-0</t>
  </si>
  <si>
    <t>06.001.0172-A</t>
  </si>
  <si>
    <t>06.001.0173-0</t>
  </si>
  <si>
    <t>06.001.0173-A</t>
  </si>
  <si>
    <t>06.001.0174-0</t>
  </si>
  <si>
    <t>06.001.0174-A</t>
  </si>
  <si>
    <t>06.001.0180-0</t>
  </si>
  <si>
    <t>06.001.0180-A</t>
  </si>
  <si>
    <t>06.001.0183-0</t>
  </si>
  <si>
    <t>06.001.0183-A</t>
  </si>
  <si>
    <t>06.001.0184-0</t>
  </si>
  <si>
    <t>06.001.0184-A</t>
  </si>
  <si>
    <t>06.001.0185-0</t>
  </si>
  <si>
    <t>06.001.0185-A</t>
  </si>
  <si>
    <t>06.001.0187-0</t>
  </si>
  <si>
    <t>06.001.0187-A</t>
  </si>
  <si>
    <t>06.001.0188-0</t>
  </si>
  <si>
    <t>06.001.0188-A</t>
  </si>
  <si>
    <t>06.001.0189-0</t>
  </si>
  <si>
    <t>06.001.0189-A</t>
  </si>
  <si>
    <t>06.001.0190-0</t>
  </si>
  <si>
    <t>06.001.0190-A</t>
  </si>
  <si>
    <t>06.001.0192-0</t>
  </si>
  <si>
    <t>06.001.0192-A</t>
  </si>
  <si>
    <t>06.001.0193-0</t>
  </si>
  <si>
    <t>06.001.0193-A</t>
  </si>
  <si>
    <t>06.001.0195-0</t>
  </si>
  <si>
    <t>06.001.0195-A</t>
  </si>
  <si>
    <t>06.001.0198-0</t>
  </si>
  <si>
    <t>06.001.0198-A</t>
  </si>
  <si>
    <t>06.001.0200-0</t>
  </si>
  <si>
    <t>06.001.0200-A</t>
  </si>
  <si>
    <t>06.001.0205-0</t>
  </si>
  <si>
    <t>06.001.0205-A</t>
  </si>
  <si>
    <t>06.001.0210-0</t>
  </si>
  <si>
    <t>06.001.0210-A</t>
  </si>
  <si>
    <t>06.001.0220-0</t>
  </si>
  <si>
    <t>06.001.0220-A</t>
  </si>
  <si>
    <t>06.001.0221-0</t>
  </si>
  <si>
    <t>06.001.0221-A</t>
  </si>
  <si>
    <t>06.001.0222-0</t>
  </si>
  <si>
    <t>06.001.0222-A</t>
  </si>
  <si>
    <t>06.001.0224-0</t>
  </si>
  <si>
    <t>06.001.0224-A</t>
  </si>
  <si>
    <t>06.001.0225-0</t>
  </si>
  <si>
    <t>06.001.0225-A</t>
  </si>
  <si>
    <t>06.001.0226-0</t>
  </si>
  <si>
    <t>06.001.0226-A</t>
  </si>
  <si>
    <t>06.001.0227-0</t>
  </si>
  <si>
    <t>06.001.0227-A</t>
  </si>
  <si>
    <t>06.001.0228-0</t>
  </si>
  <si>
    <t>06.001.0228-A</t>
  </si>
  <si>
    <t>06.001.0229-0</t>
  </si>
  <si>
    <t>06.001.0229-A</t>
  </si>
  <si>
    <t>06.001.0231-0</t>
  </si>
  <si>
    <t>06.001.0231-A</t>
  </si>
  <si>
    <t>06.001.0233-0</t>
  </si>
  <si>
    <t>06.001.0233-A</t>
  </si>
  <si>
    <t>06.001.0235-0</t>
  </si>
  <si>
    <t>06.001.0235-A</t>
  </si>
  <si>
    <t>06.001.0237-0</t>
  </si>
  <si>
    <t>06.001.0237-A</t>
  </si>
  <si>
    <t>06.001.0242-0</t>
  </si>
  <si>
    <t>06.001.0242-A</t>
  </si>
  <si>
    <t>06.001.0243-0</t>
  </si>
  <si>
    <t>06.001.0244-0</t>
  </si>
  <si>
    <t>06.001.0244-A</t>
  </si>
  <si>
    <t>06.001.0245-0</t>
  </si>
  <si>
    <t>06.001.0245-A</t>
  </si>
  <si>
    <t>06.001.0246-0</t>
  </si>
  <si>
    <t>06.001.0246-A</t>
  </si>
  <si>
    <t>06.001.0247-0</t>
  </si>
  <si>
    <t>06.001.0247-A</t>
  </si>
  <si>
    <t>06.001.0248-0</t>
  </si>
  <si>
    <t>06.001.0248-A</t>
  </si>
  <si>
    <t>06.001.0250-0</t>
  </si>
  <si>
    <t>06.001.0250-A</t>
  </si>
  <si>
    <t>06.001.0251-0</t>
  </si>
  <si>
    <t>06.001.0251-A</t>
  </si>
  <si>
    <t>06.001.0252-0</t>
  </si>
  <si>
    <t>06.001.0252-A</t>
  </si>
  <si>
    <t>06.001.0254-0</t>
  </si>
  <si>
    <t>06.001.0254-A</t>
  </si>
  <si>
    <t>06.001.0255-0</t>
  </si>
  <si>
    <t>06.001.0255-A</t>
  </si>
  <si>
    <t>06.001.0256-0</t>
  </si>
  <si>
    <t>06.001.0256-A</t>
  </si>
  <si>
    <t>06.001.0257-0</t>
  </si>
  <si>
    <t>06.001.0257-A</t>
  </si>
  <si>
    <t>06.001.0258-0</t>
  </si>
  <si>
    <t>06.001.0258-A</t>
  </si>
  <si>
    <t>06.001.0259-0</t>
  </si>
  <si>
    <t>06.001.0259-A</t>
  </si>
  <si>
    <t>06.001.0260-0</t>
  </si>
  <si>
    <t>06.001.0260-A</t>
  </si>
  <si>
    <t>06.001.0261-0</t>
  </si>
  <si>
    <t>06.001.0261-A</t>
  </si>
  <si>
    <t>06.001.0262-0</t>
  </si>
  <si>
    <t>06.001.0262-A</t>
  </si>
  <si>
    <t>06.001.0263-0</t>
  </si>
  <si>
    <t>06.001.0263-A</t>
  </si>
  <si>
    <t>06.001.0264-0</t>
  </si>
  <si>
    <t>06.001.0264-A</t>
  </si>
  <si>
    <t>06.001.0265-0</t>
  </si>
  <si>
    <t>06.001.0265-A</t>
  </si>
  <si>
    <t>06.001.0266-0</t>
  </si>
  <si>
    <t>06.001.0266-A</t>
  </si>
  <si>
    <t>06.001.0267-0</t>
  </si>
  <si>
    <t>06.001.0267-A</t>
  </si>
  <si>
    <t>06.001.0268-0</t>
  </si>
  <si>
    <t>06.001.0268-A</t>
  </si>
  <si>
    <t>06.001.0269-0</t>
  </si>
  <si>
    <t>06.001.0269-A</t>
  </si>
  <si>
    <t>06.001.0270-0</t>
  </si>
  <si>
    <t>06.001.0270-A</t>
  </si>
  <si>
    <t>06.001.0271-0</t>
  </si>
  <si>
    <t>06.001.0271-A</t>
  </si>
  <si>
    <t>06.001.0272-0</t>
  </si>
  <si>
    <t>06.001.0272-A</t>
  </si>
  <si>
    <t>06.001.0273-0</t>
  </si>
  <si>
    <t>06.001.0273-A</t>
  </si>
  <si>
    <t>06.001.0274-0</t>
  </si>
  <si>
    <t>06.001.0274-A</t>
  </si>
  <si>
    <t>06.001.0275-0</t>
  </si>
  <si>
    <t>06.001.0275-A</t>
  </si>
  <si>
    <t>06.001.0276-0</t>
  </si>
  <si>
    <t>06.001.0276-A</t>
  </si>
  <si>
    <t>06.001.0300-0</t>
  </si>
  <si>
    <t>06.001.0300-A</t>
  </si>
  <si>
    <t>06.001.0301-0</t>
  </si>
  <si>
    <t>06.001.0301-A</t>
  </si>
  <si>
    <t>06.001.0305-0</t>
  </si>
  <si>
    <t>06.001.0305-A</t>
  </si>
  <si>
    <t>06.001.0306-0</t>
  </si>
  <si>
    <t>06.001.0306-A</t>
  </si>
  <si>
    <t>06.001.0307-0</t>
  </si>
  <si>
    <t>06.001.0307-A</t>
  </si>
  <si>
    <t>06.001.0308-0</t>
  </si>
  <si>
    <t>06.001.0308-A</t>
  </si>
  <si>
    <t>06.001.0309-0</t>
  </si>
  <si>
    <t>06.001.0309-A</t>
  </si>
  <si>
    <t>06.001.0310-0</t>
  </si>
  <si>
    <t>06.001.0310-A</t>
  </si>
  <si>
    <t>06.001.0311-0</t>
  </si>
  <si>
    <t>06.001.0311-A</t>
  </si>
  <si>
    <t>06.001.0312-0</t>
  </si>
  <si>
    <t>06.001.0312-A</t>
  </si>
  <si>
    <t>06.001.0313-0</t>
  </si>
  <si>
    <t>06.001.0313-A</t>
  </si>
  <si>
    <t>06.001.0314-0</t>
  </si>
  <si>
    <t>06.001.0314-A</t>
  </si>
  <si>
    <t>06.001.0315-0</t>
  </si>
  <si>
    <t>06.001.0315-A</t>
  </si>
  <si>
    <t>06.001.0316-0</t>
  </si>
  <si>
    <t>06.001.0316-A</t>
  </si>
  <si>
    <t>06.001.0317-0</t>
  </si>
  <si>
    <t>06.001.0317-A</t>
  </si>
  <si>
    <t>06.001.0318-0</t>
  </si>
  <si>
    <t>06.001.0318-A</t>
  </si>
  <si>
    <t>06.001.0319-0</t>
  </si>
  <si>
    <t>06.001.0319-A</t>
  </si>
  <si>
    <t>06.001.0320-0</t>
  </si>
  <si>
    <t>06.001.0320-A</t>
  </si>
  <si>
    <t>06.001.0325-0</t>
  </si>
  <si>
    <t>06.001.0325-A</t>
  </si>
  <si>
    <t>06.001.0327-0</t>
  </si>
  <si>
    <t>06.001.0327-A</t>
  </si>
  <si>
    <t>06.001.0328-0</t>
  </si>
  <si>
    <t>06.001.0328-A</t>
  </si>
  <si>
    <t>06.001.0329-0</t>
  </si>
  <si>
    <t>06.001.0329-A</t>
  </si>
  <si>
    <t>06.001.0330-0</t>
  </si>
  <si>
    <t>06.001.0330-A</t>
  </si>
  <si>
    <t>06.001.0331-0</t>
  </si>
  <si>
    <t>06.001.0331-A</t>
  </si>
  <si>
    <t>06.001.0332-0</t>
  </si>
  <si>
    <t>06.001.0332-A</t>
  </si>
  <si>
    <t>06.001.0335-0</t>
  </si>
  <si>
    <t>06.001.0335-A</t>
  </si>
  <si>
    <t>06.001.0500-0</t>
  </si>
  <si>
    <t>06.001.0500-A</t>
  </si>
  <si>
    <t>06.001.0501-0</t>
  </si>
  <si>
    <t>06.001.0501-A</t>
  </si>
  <si>
    <t>06.001.0502-0</t>
  </si>
  <si>
    <t>06.001.0502-A</t>
  </si>
  <si>
    <t>06.001.0503-0</t>
  </si>
  <si>
    <t>06.001.0503-A</t>
  </si>
  <si>
    <t>06.001.0504-0</t>
  </si>
  <si>
    <t>06.001.0504-A</t>
  </si>
  <si>
    <t>06.001.0505-0</t>
  </si>
  <si>
    <t>06.001.0505-A</t>
  </si>
  <si>
    <t>06.001.0506-0</t>
  </si>
  <si>
    <t>06.001.0506-A</t>
  </si>
  <si>
    <t>06.001.0507-0</t>
  </si>
  <si>
    <t>06.001.0507-A</t>
  </si>
  <si>
    <t>06.001.0508-0</t>
  </si>
  <si>
    <t>06.001.0508-A</t>
  </si>
  <si>
    <t>06.001.0509-0</t>
  </si>
  <si>
    <t>06.001.0509-A</t>
  </si>
  <si>
    <t>06.001.0510-0</t>
  </si>
  <si>
    <t>06.001.0510-A</t>
  </si>
  <si>
    <t>06.001.0511-0</t>
  </si>
  <si>
    <t>06.001.0511-A</t>
  </si>
  <si>
    <t>06.001.0512-0</t>
  </si>
  <si>
    <t>06.001.0512-A</t>
  </si>
  <si>
    <t>06.001.0513-0</t>
  </si>
  <si>
    <t>06.001.0513-A</t>
  </si>
  <si>
    <t>06.001.0514-0</t>
  </si>
  <si>
    <t>06.001.0514-A</t>
  </si>
  <si>
    <t>06.001.0515-0</t>
  </si>
  <si>
    <t>06.001.0515-A</t>
  </si>
  <si>
    <t>06.001.0516-0</t>
  </si>
  <si>
    <t>06.001.0516-A</t>
  </si>
  <si>
    <t>06.001.0550-0</t>
  </si>
  <si>
    <t>06.001.0550-A</t>
  </si>
  <si>
    <t>06.001.0551-0</t>
  </si>
  <si>
    <t>06.001.0551-A</t>
  </si>
  <si>
    <t>06.001.0552-0</t>
  </si>
  <si>
    <t>06.001.0552-A</t>
  </si>
  <si>
    <t>06.001.0553-0</t>
  </si>
  <si>
    <t>06.001.0553-A</t>
  </si>
  <si>
    <t>06.001.0554-0</t>
  </si>
  <si>
    <t>06.001.0554-A</t>
  </si>
  <si>
    <t>06.001.0555-0</t>
  </si>
  <si>
    <t>06.001.0555-A</t>
  </si>
  <si>
    <t>06.001.0556-0</t>
  </si>
  <si>
    <t>06.001.0556-A</t>
  </si>
  <si>
    <t>06.001.0557-0</t>
  </si>
  <si>
    <t>06.001.0557-A</t>
  </si>
  <si>
    <t>06.001.0558-0</t>
  </si>
  <si>
    <t>06.001.0558-A</t>
  </si>
  <si>
    <t>06.001.0559-0</t>
  </si>
  <si>
    <t>06.001.0559-A</t>
  </si>
  <si>
    <t>06.001.0560-0</t>
  </si>
  <si>
    <t>06.001.0560-A</t>
  </si>
  <si>
    <t>06.001.0561-0</t>
  </si>
  <si>
    <t>06.001.0561-A</t>
  </si>
  <si>
    <t>06.001.0562-0</t>
  </si>
  <si>
    <t>06.001.0562-A</t>
  </si>
  <si>
    <t>06.001.0563-0</t>
  </si>
  <si>
    <t>06.001.0563-A</t>
  </si>
  <si>
    <t>06.001.0564-0</t>
  </si>
  <si>
    <t>06.001.0564-A</t>
  </si>
  <si>
    <t>06.001.0565-0</t>
  </si>
  <si>
    <t>06.001.0565-A</t>
  </si>
  <si>
    <t>06.001.0566-0</t>
  </si>
  <si>
    <t>06.001.0566-A</t>
  </si>
  <si>
    <t>06.001.0630-0</t>
  </si>
  <si>
    <t>06.001.0630-A</t>
  </si>
  <si>
    <t>06.001.0631-0</t>
  </si>
  <si>
    <t>06.001.0631-A</t>
  </si>
  <si>
    <t>06.001.0632-0</t>
  </si>
  <si>
    <t>06.001.0632-A</t>
  </si>
  <si>
    <t>06.001.0633-0</t>
  </si>
  <si>
    <t>06.001.0633-A</t>
  </si>
  <si>
    <t>06.001.0634-0</t>
  </si>
  <si>
    <t>06.001.0634-A</t>
  </si>
  <si>
    <t>06.001.0650-0</t>
  </si>
  <si>
    <t>06.001.0650-A</t>
  </si>
  <si>
    <t>06.001.0651-0</t>
  </si>
  <si>
    <t>06.001.0651-A</t>
  </si>
  <si>
    <t>06.001.0652-0</t>
  </si>
  <si>
    <t>06.001.0652-A</t>
  </si>
  <si>
    <t>06.001.0653-0</t>
  </si>
  <si>
    <t>06.001.0653-A</t>
  </si>
  <si>
    <t>06.001.0654-0</t>
  </si>
  <si>
    <t>06.001.0654-A</t>
  </si>
  <si>
    <t>06.001.0655-0</t>
  </si>
  <si>
    <t>06.001.0655-A</t>
  </si>
  <si>
    <t>06.001.0656-0</t>
  </si>
  <si>
    <t>06.001.0656-A</t>
  </si>
  <si>
    <t>06.001.0657-0</t>
  </si>
  <si>
    <t>06.001.0657-A</t>
  </si>
  <si>
    <t>06.001.0658-0</t>
  </si>
  <si>
    <t>06.001.0658-A</t>
  </si>
  <si>
    <t>06.001.0659-0</t>
  </si>
  <si>
    <t>06.001.0659-A</t>
  </si>
  <si>
    <t>06.001.0660-0</t>
  </si>
  <si>
    <t>06.001.0660-A</t>
  </si>
  <si>
    <t>06.001.0661-0</t>
  </si>
  <si>
    <t>06.001.0661-A</t>
  </si>
  <si>
    <t>06.001.0662-0</t>
  </si>
  <si>
    <t>06.001.0662-A</t>
  </si>
  <si>
    <t>06.001.0663-0</t>
  </si>
  <si>
    <t>06.001.0663-A</t>
  </si>
  <si>
    <t>06.001.0664-0</t>
  </si>
  <si>
    <t>06.001.0664-A</t>
  </si>
  <si>
    <t>06.001.0665-0</t>
  </si>
  <si>
    <t>06.001.0665-A</t>
  </si>
  <si>
    <t>06.001.0666-0</t>
  </si>
  <si>
    <t>06.001.0666-A</t>
  </si>
  <si>
    <t>06.001.0670-0</t>
  </si>
  <si>
    <t>06.001.0670-A</t>
  </si>
  <si>
    <t>06.001.0671-0</t>
  </si>
  <si>
    <t>06.001.0671-A</t>
  </si>
  <si>
    <t>06.001.0672-0</t>
  </si>
  <si>
    <t>06.001.0672-A</t>
  </si>
  <si>
    <t>06.001.0673-0</t>
  </si>
  <si>
    <t>06.001.0673-A</t>
  </si>
  <si>
    <t>06.001.0674-0</t>
  </si>
  <si>
    <t>06.001.0674-A</t>
  </si>
  <si>
    <t>06.001.0675-0</t>
  </si>
  <si>
    <t>06.001.0675-A</t>
  </si>
  <si>
    <t>06.001.0676-0</t>
  </si>
  <si>
    <t>06.001.0676-A</t>
  </si>
  <si>
    <t>06.001.0677-0</t>
  </si>
  <si>
    <t>06.001.0677-A</t>
  </si>
  <si>
    <t>06.001.0678-0</t>
  </si>
  <si>
    <t>06.001.0678-A</t>
  </si>
  <si>
    <t>06.001.0679-0</t>
  </si>
  <si>
    <t>06.001.0679-A</t>
  </si>
  <si>
    <t>06.001.0680-0</t>
  </si>
  <si>
    <t>06.001.0680-A</t>
  </si>
  <si>
    <t>06.001.0681-0</t>
  </si>
  <si>
    <t>06.001.0681-A</t>
  </si>
  <si>
    <t>06.001.0682-0</t>
  </si>
  <si>
    <t>06.001.0682-A</t>
  </si>
  <si>
    <t>06.001.0683-0</t>
  </si>
  <si>
    <t>06.001.0683-A</t>
  </si>
  <si>
    <t>06.001.0684-0</t>
  </si>
  <si>
    <t>06.001.0684-A</t>
  </si>
  <si>
    <t>06.001.0685-0</t>
  </si>
  <si>
    <t>06.001.0685-A</t>
  </si>
  <si>
    <t>06.001.0686-0</t>
  </si>
  <si>
    <t>06.001.0686-A</t>
  </si>
  <si>
    <t>06.001.0710-0</t>
  </si>
  <si>
    <t>06.001.0710-A</t>
  </si>
  <si>
    <t>06.001.0711-0</t>
  </si>
  <si>
    <t>06.001.0711-A</t>
  </si>
  <si>
    <t>06.001.0712-0</t>
  </si>
  <si>
    <t>06.001.0712-A</t>
  </si>
  <si>
    <t>06.001.0715-0</t>
  </si>
  <si>
    <t>06.001.0715-A</t>
  </si>
  <si>
    <t>06.001.0716-0</t>
  </si>
  <si>
    <t>06.001.0716-A</t>
  </si>
  <si>
    <t>06.001.0717-0</t>
  </si>
  <si>
    <t>06.001.0717-A</t>
  </si>
  <si>
    <t>06.001.0718-0</t>
  </si>
  <si>
    <t>06.001.0718-A</t>
  </si>
  <si>
    <t>06.001.0719-0</t>
  </si>
  <si>
    <t>06.001.0719-A</t>
  </si>
  <si>
    <t>06.001.0720-0</t>
  </si>
  <si>
    <t>06.001.0720-A</t>
  </si>
  <si>
    <t>06.001.0721-0</t>
  </si>
  <si>
    <t>06.001.0721-A</t>
  </si>
  <si>
    <t>06.001.0722-0</t>
  </si>
  <si>
    <t>06.001.0722-A</t>
  </si>
  <si>
    <t>06.001.0723-0</t>
  </si>
  <si>
    <t>06.001.0723-A</t>
  </si>
  <si>
    <t>06.001.0724-0</t>
  </si>
  <si>
    <t>06.001.0724-A</t>
  </si>
  <si>
    <t>06.001.0725-0</t>
  </si>
  <si>
    <t>06.001.0725-A</t>
  </si>
  <si>
    <t>06.001.0726-0</t>
  </si>
  <si>
    <t>06.001.0726-A</t>
  </si>
  <si>
    <t>06.001.0727-0</t>
  </si>
  <si>
    <t>06.001.0727-A</t>
  </si>
  <si>
    <t>06.001.0728-0</t>
  </si>
  <si>
    <t>06.001.0728-A</t>
  </si>
  <si>
    <t>06.001.0729-0</t>
  </si>
  <si>
    <t>06.001.0729-A</t>
  </si>
  <si>
    <t>06.001.0730-0</t>
  </si>
  <si>
    <t>06.001.0730-A</t>
  </si>
  <si>
    <t>06.001.0731-0</t>
  </si>
  <si>
    <t>06.001.0731-A</t>
  </si>
  <si>
    <t>06.001.0732-0</t>
  </si>
  <si>
    <t>06.001.0732-A</t>
  </si>
  <si>
    <t>06.001.0733-0</t>
  </si>
  <si>
    <t>06.001.0733-A</t>
  </si>
  <si>
    <t>06.001.0734-0</t>
  </si>
  <si>
    <t>06.001.0734-A</t>
  </si>
  <si>
    <t>06.001.0735-0</t>
  </si>
  <si>
    <t>06.001.0735-A</t>
  </si>
  <si>
    <t>06.001.0736-0</t>
  </si>
  <si>
    <t>06.001.0736-A</t>
  </si>
  <si>
    <t>06.001.0750-0</t>
  </si>
  <si>
    <t>06.001.0750-A</t>
  </si>
  <si>
    <t>06.001.0751-0</t>
  </si>
  <si>
    <t>06.001.0751-A</t>
  </si>
  <si>
    <t>06.001.0752-0</t>
  </si>
  <si>
    <t>06.001.0752-A</t>
  </si>
  <si>
    <t>06.001.0753-0</t>
  </si>
  <si>
    <t>06.001.0753-A</t>
  </si>
  <si>
    <t>06.001.0754-0</t>
  </si>
  <si>
    <t>06.001.0754-A</t>
  </si>
  <si>
    <t>06.001.0755-0</t>
  </si>
  <si>
    <t>06.001.0755-A</t>
  </si>
  <si>
    <t>06.001.0756-0</t>
  </si>
  <si>
    <t>06.001.0756-A</t>
  </si>
  <si>
    <t>06.001.0757-0</t>
  </si>
  <si>
    <t>06.001.0757-A</t>
  </si>
  <si>
    <t>06.001.0758-0</t>
  </si>
  <si>
    <t>06.001.0758-A</t>
  </si>
  <si>
    <t>06.001.0759-0</t>
  </si>
  <si>
    <t>06.001.0759-A</t>
  </si>
  <si>
    <t>06.001.0760-0</t>
  </si>
  <si>
    <t>06.001.0760-A</t>
  </si>
  <si>
    <t>06.001.0761-0</t>
  </si>
  <si>
    <t>06.001.0761-A</t>
  </si>
  <si>
    <t>06.001.0762-0</t>
  </si>
  <si>
    <t>06.001.0762-A</t>
  </si>
  <si>
    <t>06.001.0763-0</t>
  </si>
  <si>
    <t>06.001.0763-A</t>
  </si>
  <si>
    <t>06.001.0764-0</t>
  </si>
  <si>
    <t>06.001.0764-A</t>
  </si>
  <si>
    <t>06.001.0765-0</t>
  </si>
  <si>
    <t>06.001.0765-A</t>
  </si>
  <si>
    <t>06.001.0766-0</t>
  </si>
  <si>
    <t>06.001.0766-A</t>
  </si>
  <si>
    <t>06.001.0767-0</t>
  </si>
  <si>
    <t>06.001.0767-A</t>
  </si>
  <si>
    <t>06.001.0770-0</t>
  </si>
  <si>
    <t>06.001.0770-A</t>
  </si>
  <si>
    <t>06.001.0771-0</t>
  </si>
  <si>
    <t>06.001.0771-A</t>
  </si>
  <si>
    <t>06.001.0772-0</t>
  </si>
  <si>
    <t>06.001.0772-A</t>
  </si>
  <si>
    <t>06.001.0773-0</t>
  </si>
  <si>
    <t>06.001.0773-A</t>
  </si>
  <si>
    <t>06.001.0774-0</t>
  </si>
  <si>
    <t>06.001.0774-A</t>
  </si>
  <si>
    <t>06.001.0775-0</t>
  </si>
  <si>
    <t>06.001.0775-A</t>
  </si>
  <si>
    <t>06.001.0776-0</t>
  </si>
  <si>
    <t>06.001.0776-A</t>
  </si>
  <si>
    <t>06.001.0777-0</t>
  </si>
  <si>
    <t>06.001.0777-A</t>
  </si>
  <si>
    <t>06.001.0778-0</t>
  </si>
  <si>
    <t>06.001.0778-A</t>
  </si>
  <si>
    <t>06.001.0779-0</t>
  </si>
  <si>
    <t>06.001.0779-A</t>
  </si>
  <si>
    <t>06.001.0780-0</t>
  </si>
  <si>
    <t>06.001.0780-A</t>
  </si>
  <si>
    <t>06.001.0781-0</t>
  </si>
  <si>
    <t>06.001.0781-A</t>
  </si>
  <si>
    <t>06.002.0010-0</t>
  </si>
  <si>
    <t>06.002.0010-A</t>
  </si>
  <si>
    <t>06.002.0011-0</t>
  </si>
  <si>
    <t>06.002.0011-A</t>
  </si>
  <si>
    <t>06.002.0012-0</t>
  </si>
  <si>
    <t>06.002.0012-A</t>
  </si>
  <si>
    <t>06.002.0013-0</t>
  </si>
  <si>
    <t>06.002.0013-A</t>
  </si>
  <si>
    <t>06.002.0014-0</t>
  </si>
  <si>
    <t>06.002.0014-A</t>
  </si>
  <si>
    <t>06.002.0015-0</t>
  </si>
  <si>
    <t>06.002.0015-A</t>
  </si>
  <si>
    <t>06.002.0016-0</t>
  </si>
  <si>
    <t>06.002.0016-A</t>
  </si>
  <si>
    <t>06.002.0017-0</t>
  </si>
  <si>
    <t>06.002.0017-A</t>
  </si>
  <si>
    <t>06.002.0018-0</t>
  </si>
  <si>
    <t>06.002.0018-A</t>
  </si>
  <si>
    <t>06.002.0019-0</t>
  </si>
  <si>
    <t>06.002.0019-A</t>
  </si>
  <si>
    <t>06.002.0020-0</t>
  </si>
  <si>
    <t>06.002.0020-A</t>
  </si>
  <si>
    <t>06.002.0041-0</t>
  </si>
  <si>
    <t>06.002.0041-A</t>
  </si>
  <si>
    <t>06.002.0042-0</t>
  </si>
  <si>
    <t>06.002.0042-A</t>
  </si>
  <si>
    <t>06.002.0043-0</t>
  </si>
  <si>
    <t>06.002.0043-A</t>
  </si>
  <si>
    <t>06.002.0044-0</t>
  </si>
  <si>
    <t>06.002.0044-A</t>
  </si>
  <si>
    <t>06.002.0045-0</t>
  </si>
  <si>
    <t>06.002.0045-A</t>
  </si>
  <si>
    <t>06.002.0046-0</t>
  </si>
  <si>
    <t>06.002.0046-A</t>
  </si>
  <si>
    <t>06.002.0047-0</t>
  </si>
  <si>
    <t>06.002.0047-A</t>
  </si>
  <si>
    <t>06.002.0049-0</t>
  </si>
  <si>
    <t>06.002.0049-A</t>
  </si>
  <si>
    <t>06.002.0050-0</t>
  </si>
  <si>
    <t>06.002.0050-A</t>
  </si>
  <si>
    <t>06.002.0061-0</t>
  </si>
  <si>
    <t>06.002.0061-A</t>
  </si>
  <si>
    <t>06.002.0062-0</t>
  </si>
  <si>
    <t>06.002.0062-A</t>
  </si>
  <si>
    <t>06.002.0063-0</t>
  </si>
  <si>
    <t>06.002.0063-A</t>
  </si>
  <si>
    <t>06.002.0064-0</t>
  </si>
  <si>
    <t>06.002.0064-A</t>
  </si>
  <si>
    <t>06.002.0065-0</t>
  </si>
  <si>
    <t>06.002.0065-A</t>
  </si>
  <si>
    <t>06.002.0066-0</t>
  </si>
  <si>
    <t>06.002.0066-A</t>
  </si>
  <si>
    <t>06.002.0067-0</t>
  </si>
  <si>
    <t>06.002.0067-A</t>
  </si>
  <si>
    <t>06.002.0069-0</t>
  </si>
  <si>
    <t>06.002.0069-A</t>
  </si>
  <si>
    <t>06.002.0070-0</t>
  </si>
  <si>
    <t>06.002.0070-A</t>
  </si>
  <si>
    <t>06.003.0010-0</t>
  </si>
  <si>
    <t>06.003.0010-A</t>
  </si>
  <si>
    <t>06.003.0011-0</t>
  </si>
  <si>
    <t>06.003.0011-A</t>
  </si>
  <si>
    <t>06.003.0012-0</t>
  </si>
  <si>
    <t>06.003.0012-A</t>
  </si>
  <si>
    <t>06.003.0013-0</t>
  </si>
  <si>
    <t>06.003.0013-A</t>
  </si>
  <si>
    <t>06.003.0015-0</t>
  </si>
  <si>
    <t>06.003.0015-A</t>
  </si>
  <si>
    <t>06.003.0017-0</t>
  </si>
  <si>
    <t>06.003.0017-A</t>
  </si>
  <si>
    <t>06.003.0050-0</t>
  </si>
  <si>
    <t>06.003.0050-A</t>
  </si>
  <si>
    <t>06.003.0053-0</t>
  </si>
  <si>
    <t>06.003.0053-A</t>
  </si>
  <si>
    <t>06.003.0055-0</t>
  </si>
  <si>
    <t>06.003.0055-A</t>
  </si>
  <si>
    <t>06.003.0057-0</t>
  </si>
  <si>
    <t>06.003.0057-A</t>
  </si>
  <si>
    <t>06.003.0058-0</t>
  </si>
  <si>
    <t>06.003.0058-A</t>
  </si>
  <si>
    <t>06.003.0060-0</t>
  </si>
  <si>
    <t>06.003.0060-A</t>
  </si>
  <si>
    <t>06.003.0062-0</t>
  </si>
  <si>
    <t>06.003.0062-A</t>
  </si>
  <si>
    <t>06.003.0064-0</t>
  </si>
  <si>
    <t>06.003.0064-A</t>
  </si>
  <si>
    <t>06.003.0066-0</t>
  </si>
  <si>
    <t>06.003.0066-A</t>
  </si>
  <si>
    <t>06.003.0068-0</t>
  </si>
  <si>
    <t>06.003.0068-A</t>
  </si>
  <si>
    <t>06.004.0060-0</t>
  </si>
  <si>
    <t>06.004.0060-A</t>
  </si>
  <si>
    <t>06.004.0062-0</t>
  </si>
  <si>
    <t>06.004.0064-0</t>
  </si>
  <si>
    <t>06.004.0066-0</t>
  </si>
  <si>
    <t>06.004.0066-A</t>
  </si>
  <si>
    <t>06.004.0068-0</t>
  </si>
  <si>
    <t>06.004.0070-0</t>
  </si>
  <si>
    <t>06.004.0070-A</t>
  </si>
  <si>
    <t>06.004.0072-0</t>
  </si>
  <si>
    <t>06.004.0074-0</t>
  </si>
  <si>
    <t>06.004.0076-0</t>
  </si>
  <si>
    <t>06.004.0076-A</t>
  </si>
  <si>
    <t>06.004.0078-0</t>
  </si>
  <si>
    <t>06.004.0080-0</t>
  </si>
  <si>
    <t>06.004.0080-A</t>
  </si>
  <si>
    <t>06.004.0082-0</t>
  </si>
  <si>
    <t>06.004.0082-A</t>
  </si>
  <si>
    <t>06.004.0084-0</t>
  </si>
  <si>
    <t>06.004.0084-A</t>
  </si>
  <si>
    <t>06.004.0090-0</t>
  </si>
  <si>
    <t>06.004.0090-A</t>
  </si>
  <si>
    <t>06.004.0092-0</t>
  </si>
  <si>
    <t>06.004.0092-A</t>
  </si>
  <si>
    <t>06.004.0094-0</t>
  </si>
  <si>
    <t>06.004.0094-A</t>
  </si>
  <si>
    <t>06.004.0096-0</t>
  </si>
  <si>
    <t>06.004.0096-A</t>
  </si>
  <si>
    <t>06.004.0098-0</t>
  </si>
  <si>
    <t>06.004.0098-A</t>
  </si>
  <si>
    <t>06.004.0100-0</t>
  </si>
  <si>
    <t>06.004.0100-A</t>
  </si>
  <si>
    <t>06.004.0102-0</t>
  </si>
  <si>
    <t>06.004.0102-A</t>
  </si>
  <si>
    <t>06.004.0104-0</t>
  </si>
  <si>
    <t>06.004.0104-A</t>
  </si>
  <si>
    <t>06.004.0106-0</t>
  </si>
  <si>
    <t>06.004.0106-A</t>
  </si>
  <si>
    <t>06.004.0108-0</t>
  </si>
  <si>
    <t>06.004.0108-A</t>
  </si>
  <si>
    <t>06.004.0110-0</t>
  </si>
  <si>
    <t>06.004.0110-A</t>
  </si>
  <si>
    <t>06.004.0112-0</t>
  </si>
  <si>
    <t>06.004.0112-A</t>
  </si>
  <si>
    <t>06.004.0114-0</t>
  </si>
  <si>
    <t>06.004.0114-A</t>
  </si>
  <si>
    <t>06.004.0120-0</t>
  </si>
  <si>
    <t>06.004.0120-A</t>
  </si>
  <si>
    <t>06.004.0122-0</t>
  </si>
  <si>
    <t>06.004.0122-A</t>
  </si>
  <si>
    <t>06.004.0124-0</t>
  </si>
  <si>
    <t>06.004.0124-A</t>
  </si>
  <si>
    <t>06.004.0126-0</t>
  </si>
  <si>
    <t>06.004.0126-A</t>
  </si>
  <si>
    <t>06.004.0128-0</t>
  </si>
  <si>
    <t>06.004.0128-A</t>
  </si>
  <si>
    <t>06.004.0130-0</t>
  </si>
  <si>
    <t>06.004.0130-A</t>
  </si>
  <si>
    <t>06.004.0132-0</t>
  </si>
  <si>
    <t>06.004.0132-A</t>
  </si>
  <si>
    <t>06.004.0134-0</t>
  </si>
  <si>
    <t>06.004.0134-A</t>
  </si>
  <si>
    <t>06.004.0136-0</t>
  </si>
  <si>
    <t>06.004.0136-A</t>
  </si>
  <si>
    <t>06.004.0138-0</t>
  </si>
  <si>
    <t>06.004.0138-A</t>
  </si>
  <si>
    <t>06.004.0140-0</t>
  </si>
  <si>
    <t>06.004.0140-A</t>
  </si>
  <si>
    <t>06.004.0142-0</t>
  </si>
  <si>
    <t>06.004.0142-A</t>
  </si>
  <si>
    <t>06.004.0144-0</t>
  </si>
  <si>
    <t>06.004.0144-A</t>
  </si>
  <si>
    <t>06.004.0150-0</t>
  </si>
  <si>
    <t>06.004.0150-A</t>
  </si>
  <si>
    <t>06.004.0152-0</t>
  </si>
  <si>
    <t>06.004.0152-A</t>
  </si>
  <si>
    <t>06.004.0154-0</t>
  </si>
  <si>
    <t>06.004.0154-A</t>
  </si>
  <si>
    <t>06.004.0156-0</t>
  </si>
  <si>
    <t>06.004.0156-A</t>
  </si>
  <si>
    <t>06.004.0158-0</t>
  </si>
  <si>
    <t>06.004.0158-A</t>
  </si>
  <si>
    <t>06.004.0160-0</t>
  </si>
  <si>
    <t>06.004.0160-A</t>
  </si>
  <si>
    <t>06.004.0162-0</t>
  </si>
  <si>
    <t>06.004.0162-A</t>
  </si>
  <si>
    <t>06.004.0164-0</t>
  </si>
  <si>
    <t>06.004.0164-A</t>
  </si>
  <si>
    <t>06.004.0166-0</t>
  </si>
  <si>
    <t>06.004.0166-A</t>
  </si>
  <si>
    <t>06.004.0168-0</t>
  </si>
  <si>
    <t>06.004.0168-A</t>
  </si>
  <si>
    <t>06.004.0170-0</t>
  </si>
  <si>
    <t>06.004.0170-A</t>
  </si>
  <si>
    <t>06.004.0172-0</t>
  </si>
  <si>
    <t>06.004.0172-A</t>
  </si>
  <si>
    <t>06.004.0174-0</t>
  </si>
  <si>
    <t>06.004.0174-A</t>
  </si>
  <si>
    <t>06.004.0253-1</t>
  </si>
  <si>
    <t>06.004.0253-B</t>
  </si>
  <si>
    <t>06.004.0254-1</t>
  </si>
  <si>
    <t>06.004.0254-B</t>
  </si>
  <si>
    <t>06.004.0400-0</t>
  </si>
  <si>
    <t>06.004.0400-A</t>
  </si>
  <si>
    <t>06.004.0405-0</t>
  </si>
  <si>
    <t>06.004.0405-A</t>
  </si>
  <si>
    <t>06.004.0410-0</t>
  </si>
  <si>
    <t>06.004.0410-A</t>
  </si>
  <si>
    <t>06.004.0415-0</t>
  </si>
  <si>
    <t>06.004.0415-A</t>
  </si>
  <si>
    <t>06.004.0420-0</t>
  </si>
  <si>
    <t>06.004.0420-A</t>
  </si>
  <si>
    <t>06.004.0425-0</t>
  </si>
  <si>
    <t>06.004.0425-A</t>
  </si>
  <si>
    <t>06.004.0430-0</t>
  </si>
  <si>
    <t>06.004.0430-A</t>
  </si>
  <si>
    <t>06.004.0435-0</t>
  </si>
  <si>
    <t>06.004.0435-A</t>
  </si>
  <si>
    <t>06.004.0440-0</t>
  </si>
  <si>
    <t>06.004.0440-A</t>
  </si>
  <si>
    <t>06.004.0445-0</t>
  </si>
  <si>
    <t>06.004.0445-A</t>
  </si>
  <si>
    <t>06.004.0450-0</t>
  </si>
  <si>
    <t>06.004.0450-A</t>
  </si>
  <si>
    <t>06.004.0455-0</t>
  </si>
  <si>
    <t>06.004.0455-A</t>
  </si>
  <si>
    <t>06.004.0500-0</t>
  </si>
  <si>
    <t>06.004.0500-A</t>
  </si>
  <si>
    <t>06.004.0505-A</t>
  </si>
  <si>
    <t>06.004.0510-0</t>
  </si>
  <si>
    <t>06.004.0510-A</t>
  </si>
  <si>
    <t>06.004.0515-A</t>
  </si>
  <si>
    <t>06.004.0520-0</t>
  </si>
  <si>
    <t>06.004.0520-A</t>
  </si>
  <si>
    <t>06.004.0525-A</t>
  </si>
  <si>
    <t>06.004.0530-A</t>
  </si>
  <si>
    <t>06.004.0535-0</t>
  </si>
  <si>
    <t>06.004.0535-A</t>
  </si>
  <si>
    <t>06.005.0030-0</t>
  </si>
  <si>
    <t>06.005.0030-A</t>
  </si>
  <si>
    <t>06.005.0035-0</t>
  </si>
  <si>
    <t>06.005.0035-A</t>
  </si>
  <si>
    <t>06.005.0040-0</t>
  </si>
  <si>
    <t>06.005.0040-A</t>
  </si>
  <si>
    <t>06.005.0045-0</t>
  </si>
  <si>
    <t>06.005.0045-A</t>
  </si>
  <si>
    <t>06.005.0050-0</t>
  </si>
  <si>
    <t>06.005.0050-A</t>
  </si>
  <si>
    <t>06.006.0010-0</t>
  </si>
  <si>
    <t>06.006.0010-A</t>
  </si>
  <si>
    <t>06.006.0011-0</t>
  </si>
  <si>
    <t>06.006.0011-A</t>
  </si>
  <si>
    <t>06.006.0015-0</t>
  </si>
  <si>
    <t>06.006.0015-A</t>
  </si>
  <si>
    <t>06.006.0016-0</t>
  </si>
  <si>
    <t>06.006.0016-A</t>
  </si>
  <si>
    <t>06.006.0020-0</t>
  </si>
  <si>
    <t>06.006.0020-A</t>
  </si>
  <si>
    <t>06.006.0030-0</t>
  </si>
  <si>
    <t>06.006.0030-A</t>
  </si>
  <si>
    <t>06.006.0031-0</t>
  </si>
  <si>
    <t>06.006.0031-A</t>
  </si>
  <si>
    <t>06.006.0035-0</t>
  </si>
  <si>
    <t>06.006.0035-A</t>
  </si>
  <si>
    <t>06.006.0036-0</t>
  </si>
  <si>
    <t>06.006.0036-A</t>
  </si>
  <si>
    <t>06.006.0040-0</t>
  </si>
  <si>
    <t>06.006.0040-A</t>
  </si>
  <si>
    <t>06.006.0041-0</t>
  </si>
  <si>
    <t>06.006.0041-A</t>
  </si>
  <si>
    <t>06.006.0050-0</t>
  </si>
  <si>
    <t>06.006.0050-A</t>
  </si>
  <si>
    <t>06.006.0051-0</t>
  </si>
  <si>
    <t>06.006.0051-A</t>
  </si>
  <si>
    <t>06.006.0060-0</t>
  </si>
  <si>
    <t>06.006.0060-A</t>
  </si>
  <si>
    <t>06.006.0061-0</t>
  </si>
  <si>
    <t>06.006.0061-A</t>
  </si>
  <si>
    <t>06.006.0090-0</t>
  </si>
  <si>
    <t>06.006.0090-A</t>
  </si>
  <si>
    <t>06.006.0091-0</t>
  </si>
  <si>
    <t>06.006.0091-A</t>
  </si>
  <si>
    <t>06.007.0010-0</t>
  </si>
  <si>
    <t>06.007.0010-A</t>
  </si>
  <si>
    <t>06.007.0011-0</t>
  </si>
  <si>
    <t>06.007.0011-A</t>
  </si>
  <si>
    <t>06.007.0012-0</t>
  </si>
  <si>
    <t>06.007.0012-A</t>
  </si>
  <si>
    <t>06.007.0013-0</t>
  </si>
  <si>
    <t>06.007.0013-A</t>
  </si>
  <si>
    <t>06.007.0015-0</t>
  </si>
  <si>
    <t>06.007.0015-A</t>
  </si>
  <si>
    <t>06.007.0016-0</t>
  </si>
  <si>
    <t>06.007.0016-A</t>
  </si>
  <si>
    <t>06.007.0017-0</t>
  </si>
  <si>
    <t>06.007.0017-A</t>
  </si>
  <si>
    <t>06.007.0060-0</t>
  </si>
  <si>
    <t>06.007.0060-A</t>
  </si>
  <si>
    <t>06.007.0061-0</t>
  </si>
  <si>
    <t>06.007.0061-A</t>
  </si>
  <si>
    <t>06.007.0062-0</t>
  </si>
  <si>
    <t>06.007.0062-A</t>
  </si>
  <si>
    <t>06.007.0063-0</t>
  </si>
  <si>
    <t>06.007.0063-A</t>
  </si>
  <si>
    <t>06.007.0064-0</t>
  </si>
  <si>
    <t>06.007.0064-A</t>
  </si>
  <si>
    <t>06.007.0065-0</t>
  </si>
  <si>
    <t>06.007.0065-A</t>
  </si>
  <si>
    <t>06.007.0080-0</t>
  </si>
  <si>
    <t>06.007.0080-A</t>
  </si>
  <si>
    <t>06.007.0081-0</t>
  </si>
  <si>
    <t>06.007.0081-A</t>
  </si>
  <si>
    <t>06.007.0082-0</t>
  </si>
  <si>
    <t>06.007.0082-A</t>
  </si>
  <si>
    <t>06.007.0083-0</t>
  </si>
  <si>
    <t>06.007.0083-A</t>
  </si>
  <si>
    <t>06.007.0084-0</t>
  </si>
  <si>
    <t>06.007.0084-A</t>
  </si>
  <si>
    <t>06.007.0085-0</t>
  </si>
  <si>
    <t>06.007.0085-A</t>
  </si>
  <si>
    <t>06.007.0100-0</t>
  </si>
  <si>
    <t>06.007.0100-A</t>
  </si>
  <si>
    <t>06.007.0101-0</t>
  </si>
  <si>
    <t>06.007.0101-A</t>
  </si>
  <si>
    <t>06.007.0102-0</t>
  </si>
  <si>
    <t>06.007.0102-A</t>
  </si>
  <si>
    <t>06.007.0120-0</t>
  </si>
  <si>
    <t>06.007.0120-A</t>
  </si>
  <si>
    <t>06.007.0121-0</t>
  </si>
  <si>
    <t>06.007.0121-A</t>
  </si>
  <si>
    <t>06.007.0122-0</t>
  </si>
  <si>
    <t>06.007.0122-A</t>
  </si>
  <si>
    <t>06.007.0123-0</t>
  </si>
  <si>
    <t>06.007.0123-A</t>
  </si>
  <si>
    <t>06.007.0124-0</t>
  </si>
  <si>
    <t>06.007.0124-A</t>
  </si>
  <si>
    <t>06.007.0125-0</t>
  </si>
  <si>
    <t>06.007.0125-A</t>
  </si>
  <si>
    <t>06.008.0050-0</t>
  </si>
  <si>
    <t>06.008.0050-A</t>
  </si>
  <si>
    <t>06.008.0053-0</t>
  </si>
  <si>
    <t>06.008.0053-A</t>
  </si>
  <si>
    <t>06.008.0055-0</t>
  </si>
  <si>
    <t>06.008.0055-A</t>
  </si>
  <si>
    <t>06.008.0056-0</t>
  </si>
  <si>
    <t>06.008.0056-A</t>
  </si>
  <si>
    <t>06.008.0058-0</t>
  </si>
  <si>
    <t>06.008.0058-A</t>
  </si>
  <si>
    <t>06.008.0060-0</t>
  </si>
  <si>
    <t>06.008.0060-A</t>
  </si>
  <si>
    <t>06.008.0062-0</t>
  </si>
  <si>
    <t>06.008.0062-A</t>
  </si>
  <si>
    <t>06.008.0065-0</t>
  </si>
  <si>
    <t>06.008.0065-A</t>
  </si>
  <si>
    <t>06.008.0068-0</t>
  </si>
  <si>
    <t>06.008.0068-A</t>
  </si>
  <si>
    <t>06.008.0070-0</t>
  </si>
  <si>
    <t>06.008.0070-A</t>
  </si>
  <si>
    <t>06.008.0072-0</t>
  </si>
  <si>
    <t>06.008.0072-A</t>
  </si>
  <si>
    <t>06.008.0100-0</t>
  </si>
  <si>
    <t>06.008.0100-A</t>
  </si>
  <si>
    <t>06.008.0105-0</t>
  </si>
  <si>
    <t>06.008.0105-A</t>
  </si>
  <si>
    <t>06.009.0030-0</t>
  </si>
  <si>
    <t>06.009.0030-A</t>
  </si>
  <si>
    <t>06.009.0033-0</t>
  </si>
  <si>
    <t>06.009.0033-A</t>
  </si>
  <si>
    <t>06.009.0035-0</t>
  </si>
  <si>
    <t>06.009.0035-A</t>
  </si>
  <si>
    <t>06.009.0051-0</t>
  </si>
  <si>
    <t>06.009.0051-A</t>
  </si>
  <si>
    <t>06.009.0052-0</t>
  </si>
  <si>
    <t>06.009.0052-A</t>
  </si>
  <si>
    <t>06.009.0053-0</t>
  </si>
  <si>
    <t>06.009.0053-A</t>
  </si>
  <si>
    <t>06.009.0054-0</t>
  </si>
  <si>
    <t>06.009.0054-A</t>
  </si>
  <si>
    <t>06.009.0055-0</t>
  </si>
  <si>
    <t>06.009.0055-A</t>
  </si>
  <si>
    <t>06.009.0056-0</t>
  </si>
  <si>
    <t>06.009.0056-A</t>
  </si>
  <si>
    <t>06.009.0057-0</t>
  </si>
  <si>
    <t>06.009.0057-A</t>
  </si>
  <si>
    <t>06.009.0058-0</t>
  </si>
  <si>
    <t>06.009.0058-A</t>
  </si>
  <si>
    <t>06.009.0059-0</t>
  </si>
  <si>
    <t>06.009.0059-A</t>
  </si>
  <si>
    <t>06.009.0060-0</t>
  </si>
  <si>
    <t>06.009.0060-A</t>
  </si>
  <si>
    <t>06.009.0061-0</t>
  </si>
  <si>
    <t>06.009.0061-A</t>
  </si>
  <si>
    <t>06.009.0062-0</t>
  </si>
  <si>
    <t>06.009.0062-A</t>
  </si>
  <si>
    <t>06.009.0063-0</t>
  </si>
  <si>
    <t>06.009.0063-A</t>
  </si>
  <si>
    <t>06.009.0064-0</t>
  </si>
  <si>
    <t>06.009.0064-A</t>
  </si>
  <si>
    <t>06.009.0081-0</t>
  </si>
  <si>
    <t>06.009.0081-A</t>
  </si>
  <si>
    <t>06.009.0082-0</t>
  </si>
  <si>
    <t>06.009.0082-A</t>
  </si>
  <si>
    <t>06.009.0083-0</t>
  </si>
  <si>
    <t>06.009.0083-A</t>
  </si>
  <si>
    <t>06.009.0084-0</t>
  </si>
  <si>
    <t>06.009.0084-A</t>
  </si>
  <si>
    <t>06.009.0085-0</t>
  </si>
  <si>
    <t>06.009.0085-A</t>
  </si>
  <si>
    <t>06.009.0086-0</t>
  </si>
  <si>
    <t>06.009.0086-A</t>
  </si>
  <si>
    <t>06.009.0087-0</t>
  </si>
  <si>
    <t>06.009.0087-A</t>
  </si>
  <si>
    <t>06.009.0088-0</t>
  </si>
  <si>
    <t>06.009.0088-A</t>
  </si>
  <si>
    <t>06.009.0089-0</t>
  </si>
  <si>
    <t>06.009.0089-A</t>
  </si>
  <si>
    <t>06.009.0090-0</t>
  </si>
  <si>
    <t>06.009.0090-A</t>
  </si>
  <si>
    <t>06.009.0091-0</t>
  </si>
  <si>
    <t>06.009.0091-A</t>
  </si>
  <si>
    <t>06.009.0092-0</t>
  </si>
  <si>
    <t>06.009.0092-A</t>
  </si>
  <si>
    <t>06.010.0010-0</t>
  </si>
  <si>
    <t>06.010.0010-A</t>
  </si>
  <si>
    <t>06.010.0011-0</t>
  </si>
  <si>
    <t>06.010.0011-A</t>
  </si>
  <si>
    <t>06.010.0015-0</t>
  </si>
  <si>
    <t>06.010.0015-A</t>
  </si>
  <si>
    <t>06.010.0016-0</t>
  </si>
  <si>
    <t>06.010.0016-A</t>
  </si>
  <si>
    <t>06.010.0020-0</t>
  </si>
  <si>
    <t>06.010.0020-A</t>
  </si>
  <si>
    <t>06.010.0021-0</t>
  </si>
  <si>
    <t>06.010.0021-A</t>
  </si>
  <si>
    <t>06.010.0030-0</t>
  </si>
  <si>
    <t>06.010.0030-A</t>
  </si>
  <si>
    <t>06.010.0031-0</t>
  </si>
  <si>
    <t>06.010.0031-A</t>
  </si>
  <si>
    <t>06.010.0040-0</t>
  </si>
  <si>
    <t>06.010.0040-A</t>
  </si>
  <si>
    <t>06.010.0041-0</t>
  </si>
  <si>
    <t>06.010.0041-A</t>
  </si>
  <si>
    <t>06.011.0101-0</t>
  </si>
  <si>
    <t>06.011.0101-A</t>
  </si>
  <si>
    <t>06.011.0102-0</t>
  </si>
  <si>
    <t>06.011.0102-A</t>
  </si>
  <si>
    <t>06.011.0103-0</t>
  </si>
  <si>
    <t>06.011.0103-A</t>
  </si>
  <si>
    <t>06.011.0104-0</t>
  </si>
  <si>
    <t>06.011.0104-A</t>
  </si>
  <si>
    <t>06.011.0105-0</t>
  </si>
  <si>
    <t>06.011.0105-A</t>
  </si>
  <si>
    <t>06.011.0106-0</t>
  </si>
  <si>
    <t>06.011.0106-A</t>
  </si>
  <si>
    <t>06.011.0107-0</t>
  </si>
  <si>
    <t>06.011.0107-A</t>
  </si>
  <si>
    <t>06.011.0108-0</t>
  </si>
  <si>
    <t>06.011.0108-A</t>
  </si>
  <si>
    <t>06.011.0109-0</t>
  </si>
  <si>
    <t>06.011.0109-A</t>
  </si>
  <si>
    <t>06.011.0110-0</t>
  </si>
  <si>
    <t>06.011.0110-A</t>
  </si>
  <si>
    <t>06.011.0111-0</t>
  </si>
  <si>
    <t>06.011.0111-A</t>
  </si>
  <si>
    <t>06.011.0112-0</t>
  </si>
  <si>
    <t>06.011.0112-A</t>
  </si>
  <si>
    <t>06.011.0113-0</t>
  </si>
  <si>
    <t>06.011.0113-A</t>
  </si>
  <si>
    <t>06.011.0115-0</t>
  </si>
  <si>
    <t>06.011.0115-A</t>
  </si>
  <si>
    <t>06.011.0116-0</t>
  </si>
  <si>
    <t>06.011.0116-A</t>
  </si>
  <si>
    <t>06.011.0117-0</t>
  </si>
  <si>
    <t>06.011.0117-A</t>
  </si>
  <si>
    <t>06.011.0119-0</t>
  </si>
  <si>
    <t>06.011.0119-A</t>
  </si>
  <si>
    <t>06.011.0131-0</t>
  </si>
  <si>
    <t>06.011.0131-A</t>
  </si>
  <si>
    <t>06.011.0132-0</t>
  </si>
  <si>
    <t>06.011.0132-A</t>
  </si>
  <si>
    <t>06.011.0133-0</t>
  </si>
  <si>
    <t>06.011.0133-A</t>
  </si>
  <si>
    <t>06.011.0134-0</t>
  </si>
  <si>
    <t>06.011.0134-A</t>
  </si>
  <si>
    <t>06.011.0135-0</t>
  </si>
  <si>
    <t>06.011.0135-A</t>
  </si>
  <si>
    <t>06.011.0136-0</t>
  </si>
  <si>
    <t>06.011.0136-A</t>
  </si>
  <si>
    <t>06.011.0137-0</t>
  </si>
  <si>
    <t>06.011.0137-A</t>
  </si>
  <si>
    <t>06.011.0139-0</t>
  </si>
  <si>
    <t>06.011.0139-A</t>
  </si>
  <si>
    <t>06.011.0140-0</t>
  </si>
  <si>
    <t>06.011.0140-A</t>
  </si>
  <si>
    <t>06.011.0141-0</t>
  </si>
  <si>
    <t>06.011.0141-A</t>
  </si>
  <si>
    <t>06.011.0142-0</t>
  </si>
  <si>
    <t>06.011.0142-A</t>
  </si>
  <si>
    <t>06.011.0143-0</t>
  </si>
  <si>
    <t>06.011.0143-A</t>
  </si>
  <si>
    <t>06.011.0145-0</t>
  </si>
  <si>
    <t>06.011.0145-A</t>
  </si>
  <si>
    <t>06.011.0146-0</t>
  </si>
  <si>
    <t>06.011.0146-A</t>
  </si>
  <si>
    <t>06.011.0147-0</t>
  </si>
  <si>
    <t>06.011.0147-A</t>
  </si>
  <si>
    <t>06.011.0149-0</t>
  </si>
  <si>
    <t>06.011.0149-A</t>
  </si>
  <si>
    <t>06.011.0191-0</t>
  </si>
  <si>
    <t>06.011.0191-A</t>
  </si>
  <si>
    <t>06.011.0192-0</t>
  </si>
  <si>
    <t>06.011.0192-A</t>
  </si>
  <si>
    <t>06.011.0193-0</t>
  </si>
  <si>
    <t>06.011.0193-A</t>
  </si>
  <si>
    <t>06.011.0194-0</t>
  </si>
  <si>
    <t>06.011.0194-A</t>
  </si>
  <si>
    <t>06.011.0195-0</t>
  </si>
  <si>
    <t>06.011.0195-A</t>
  </si>
  <si>
    <t>06.011.0196-0</t>
  </si>
  <si>
    <t>06.011.0196-A</t>
  </si>
  <si>
    <t>06.011.0197-0</t>
  </si>
  <si>
    <t>06.011.0197-A</t>
  </si>
  <si>
    <t>06.011.0198-0</t>
  </si>
  <si>
    <t>06.011.0198-A</t>
  </si>
  <si>
    <t>06.011.0199-0</t>
  </si>
  <si>
    <t>06.011.0199-A</t>
  </si>
  <si>
    <t>06.011.0200-0</t>
  </si>
  <si>
    <t>06.011.0200-A</t>
  </si>
  <si>
    <t>06.011.0201-0</t>
  </si>
  <si>
    <t>06.011.0201-A</t>
  </si>
  <si>
    <t>06.011.0202-0</t>
  </si>
  <si>
    <t>06.011.0202-A</t>
  </si>
  <si>
    <t>06.011.0203-0</t>
  </si>
  <si>
    <t>06.011.0203-A</t>
  </si>
  <si>
    <t>06.011.0205-0</t>
  </si>
  <si>
    <t>06.011.0205-A</t>
  </si>
  <si>
    <t>06.011.0206-0</t>
  </si>
  <si>
    <t>06.011.0206-A</t>
  </si>
  <si>
    <t>06.011.0207-0</t>
  </si>
  <si>
    <t>06.011.0207-A</t>
  </si>
  <si>
    <t>06.011.0209-0</t>
  </si>
  <si>
    <t>06.011.0209-A</t>
  </si>
  <si>
    <t>06.011.0221-0</t>
  </si>
  <si>
    <t>06.011.0221-A</t>
  </si>
  <si>
    <t>06.011.0222-0</t>
  </si>
  <si>
    <t>06.011.0222-A</t>
  </si>
  <si>
    <t>06.011.0223-0</t>
  </si>
  <si>
    <t>06.011.0223-A</t>
  </si>
  <si>
    <t>06.011.0224-0</t>
  </si>
  <si>
    <t>06.011.0224-A</t>
  </si>
  <si>
    <t>06.011.0225-0</t>
  </si>
  <si>
    <t>06.011.0225-A</t>
  </si>
  <si>
    <t>06.011.0226-0</t>
  </si>
  <si>
    <t>06.011.0226-A</t>
  </si>
  <si>
    <t>06.011.0227-0</t>
  </si>
  <si>
    <t>06.011.0227-A</t>
  </si>
  <si>
    <t>06.011.0228-0</t>
  </si>
  <si>
    <t>06.011.0228-A</t>
  </si>
  <si>
    <t>06.011.0229-0</t>
  </si>
  <si>
    <t>06.011.0229-A</t>
  </si>
  <si>
    <t>06.011.0230-0</t>
  </si>
  <si>
    <t>06.011.0230-A</t>
  </si>
  <si>
    <t>06.011.0231-0</t>
  </si>
  <si>
    <t>06.011.0231-A</t>
  </si>
  <si>
    <t>06.011.0232-0</t>
  </si>
  <si>
    <t>06.011.0232-A</t>
  </si>
  <si>
    <t>06.011.0233-0</t>
  </si>
  <si>
    <t>06.011.0233-A</t>
  </si>
  <si>
    <t>06.011.0235-0</t>
  </si>
  <si>
    <t>06.011.0235-A</t>
  </si>
  <si>
    <t>06.011.0236-0</t>
  </si>
  <si>
    <t>06.011.0236-A</t>
  </si>
  <si>
    <t>06.011.0237-0</t>
  </si>
  <si>
    <t>06.011.0237-A</t>
  </si>
  <si>
    <t>06.011.0239-0</t>
  </si>
  <si>
    <t>06.011.0239-A</t>
  </si>
  <si>
    <t>06.011.0251-0</t>
  </si>
  <si>
    <t>06.011.0251-A</t>
  </si>
  <si>
    <t>06.011.0252-0</t>
  </si>
  <si>
    <t>06.011.0252-A</t>
  </si>
  <si>
    <t>06.011.0253-0</t>
  </si>
  <si>
    <t>06.011.0253-A</t>
  </si>
  <si>
    <t>06.011.0254-0</t>
  </si>
  <si>
    <t>06.011.0254-A</t>
  </si>
  <si>
    <t>06.011.0255-0</t>
  </si>
  <si>
    <t>06.011.0255-A</t>
  </si>
  <si>
    <t>06.011.0256-0</t>
  </si>
  <si>
    <t>06.011.0256-A</t>
  </si>
  <si>
    <t>06.011.0257-0</t>
  </si>
  <si>
    <t>06.011.0257-A</t>
  </si>
  <si>
    <t>06.011.0258-0</t>
  </si>
  <si>
    <t>06.011.0258-A</t>
  </si>
  <si>
    <t>06.011.0259-0</t>
  </si>
  <si>
    <t>06.011.0259-A</t>
  </si>
  <si>
    <t>06.011.0260-0</t>
  </si>
  <si>
    <t>06.011.0260-A</t>
  </si>
  <si>
    <t>06.011.0261-0</t>
  </si>
  <si>
    <t>06.011.0261-A</t>
  </si>
  <si>
    <t>06.011.0262-0</t>
  </si>
  <si>
    <t>06.011.0262-A</t>
  </si>
  <si>
    <t>06.011.0263-0</t>
  </si>
  <si>
    <t>06.011.0263-A</t>
  </si>
  <si>
    <t>06.011.0265-0</t>
  </si>
  <si>
    <t>06.011.0265-A</t>
  </si>
  <si>
    <t>06.011.0266-0</t>
  </si>
  <si>
    <t>06.011.0266-A</t>
  </si>
  <si>
    <t>06.011.0267-0</t>
  </si>
  <si>
    <t>06.011.0267-A</t>
  </si>
  <si>
    <t>06.011.0269-0</t>
  </si>
  <si>
    <t>06.011.0269-A</t>
  </si>
  <si>
    <t>06.011.0311-0</t>
  </si>
  <si>
    <t>06.011.0311-A</t>
  </si>
  <si>
    <t>06.011.0312-0</t>
  </si>
  <si>
    <t>06.011.0312-A</t>
  </si>
  <si>
    <t>06.011.0313-0</t>
  </si>
  <si>
    <t>06.011.0313-A</t>
  </si>
  <si>
    <t>06.011.0314-0</t>
  </si>
  <si>
    <t>06.011.0314-A</t>
  </si>
  <si>
    <t>06.011.0315-0</t>
  </si>
  <si>
    <t>06.011.0315-A</t>
  </si>
  <si>
    <t>06.011.0316-0</t>
  </si>
  <si>
    <t>06.011.0316-A</t>
  </si>
  <si>
    <t>06.011.0317-0</t>
  </si>
  <si>
    <t>06.011.0317-A</t>
  </si>
  <si>
    <t>06.011.0318-0</t>
  </si>
  <si>
    <t>06.011.0318-A</t>
  </si>
  <si>
    <t>06.011.0319-0</t>
  </si>
  <si>
    <t>06.011.0319-A</t>
  </si>
  <si>
    <t>06.011.0320-0</t>
  </si>
  <si>
    <t>06.011.0320-A</t>
  </si>
  <si>
    <t>06.011.0321-0</t>
  </si>
  <si>
    <t>06.011.0321-A</t>
  </si>
  <si>
    <t>06.011.0322-0</t>
  </si>
  <si>
    <t>06.011.0322-A</t>
  </si>
  <si>
    <t>06.011.0324-0</t>
  </si>
  <si>
    <t>06.011.0324-A</t>
  </si>
  <si>
    <t>06.011.0325-0</t>
  </si>
  <si>
    <t>06.011.0325-A</t>
  </si>
  <si>
    <t>06.011.0326-0</t>
  </si>
  <si>
    <t>06.011.0326-A</t>
  </si>
  <si>
    <t>06.011.0328-0</t>
  </si>
  <si>
    <t>06.011.0328-A</t>
  </si>
  <si>
    <t>06.011.0341-0</t>
  </si>
  <si>
    <t>06.011.0341-A</t>
  </si>
  <si>
    <t>06.011.0342-0</t>
  </si>
  <si>
    <t>06.011.0342-A</t>
  </si>
  <si>
    <t>06.011.0343-0</t>
  </si>
  <si>
    <t>06.011.0343-A</t>
  </si>
  <si>
    <t>06.011.0344-0</t>
  </si>
  <si>
    <t>06.011.0344-A</t>
  </si>
  <si>
    <t>06.011.0345-0</t>
  </si>
  <si>
    <t>06.011.0345-A</t>
  </si>
  <si>
    <t>06.011.0346-0</t>
  </si>
  <si>
    <t>06.011.0346-A</t>
  </si>
  <si>
    <t>06.011.0347-0</t>
  </si>
  <si>
    <t>06.011.0347-A</t>
  </si>
  <si>
    <t>06.011.0348-0</t>
  </si>
  <si>
    <t>06.011.0348-A</t>
  </si>
  <si>
    <t>06.011.0349-0</t>
  </si>
  <si>
    <t>06.011.0349-A</t>
  </si>
  <si>
    <t>06.011.0350-0</t>
  </si>
  <si>
    <t>06.011.0350-A</t>
  </si>
  <si>
    <t>06.011.0351-0</t>
  </si>
  <si>
    <t>06.011.0351-A</t>
  </si>
  <si>
    <t>06.011.0352-0</t>
  </si>
  <si>
    <t>06.011.0352-A</t>
  </si>
  <si>
    <t>06.011.0354-0</t>
  </si>
  <si>
    <t>06.011.0354-A</t>
  </si>
  <si>
    <t>06.011.0355-0</t>
  </si>
  <si>
    <t>06.011.0355-A</t>
  </si>
  <si>
    <t>06.011.0356-0</t>
  </si>
  <si>
    <t>06.011.0356-A</t>
  </si>
  <si>
    <t>06.011.0358-0</t>
  </si>
  <si>
    <t>06.011.0358-A</t>
  </si>
  <si>
    <t>06.011.0370-0</t>
  </si>
  <si>
    <t>06.011.0370-A</t>
  </si>
  <si>
    <t>06.011.0371-0</t>
  </si>
  <si>
    <t>06.011.0371-A</t>
  </si>
  <si>
    <t>06.011.0372-0</t>
  </si>
  <si>
    <t>06.011.0372-A</t>
  </si>
  <si>
    <t>06.011.0373-0</t>
  </si>
  <si>
    <t>06.011.0373-A</t>
  </si>
  <si>
    <t>06.011.0374-0</t>
  </si>
  <si>
    <t>06.011.0374-A</t>
  </si>
  <si>
    <t>06.011.0375-0</t>
  </si>
  <si>
    <t>06.011.0375-A</t>
  </si>
  <si>
    <t>06.011.0376-0</t>
  </si>
  <si>
    <t>06.011.0376-A</t>
  </si>
  <si>
    <t>06.011.0377-0</t>
  </si>
  <si>
    <t>06.011.0377-A</t>
  </si>
  <si>
    <t>06.011.0378-0</t>
  </si>
  <si>
    <t>06.011.0378-A</t>
  </si>
  <si>
    <t>06.011.0379-0</t>
  </si>
  <si>
    <t>06.011.0379-A</t>
  </si>
  <si>
    <t>06.011.0380-0</t>
  </si>
  <si>
    <t>06.011.0380-A</t>
  </si>
  <si>
    <t>06.011.0381-0</t>
  </si>
  <si>
    <t>06.011.0381-A</t>
  </si>
  <si>
    <t>06.011.0382-0</t>
  </si>
  <si>
    <t>06.011.0382-A</t>
  </si>
  <si>
    <t>06.011.0383-0</t>
  </si>
  <si>
    <t>06.011.0383-A</t>
  </si>
  <si>
    <t>06.011.0390-0</t>
  </si>
  <si>
    <t>06.011.0390-A</t>
  </si>
  <si>
    <t>06.011.0391-0</t>
  </si>
  <si>
    <t>06.011.0391-A</t>
  </si>
  <si>
    <t>06.011.0392-0</t>
  </si>
  <si>
    <t>06.011.0392-A</t>
  </si>
  <si>
    <t>06.011.0393-0</t>
  </si>
  <si>
    <t>06.011.0393-A</t>
  </si>
  <si>
    <t>06.011.0394-0</t>
  </si>
  <si>
    <t>06.011.0394-A</t>
  </si>
  <si>
    <t>06.011.0395-0</t>
  </si>
  <si>
    <t>06.011.0395-A</t>
  </si>
  <si>
    <t>06.011.0396-0</t>
  </si>
  <si>
    <t>06.011.0396-A</t>
  </si>
  <si>
    <t>06.011.0397-0</t>
  </si>
  <si>
    <t>06.011.0397-A</t>
  </si>
  <si>
    <t>06.011.0398-0</t>
  </si>
  <si>
    <t>06.011.0398-A</t>
  </si>
  <si>
    <t>06.011.0399-0</t>
  </si>
  <si>
    <t>06.011.0399-A</t>
  </si>
  <si>
    <t>06.011.0400-0</t>
  </si>
  <si>
    <t>06.011.0400-A</t>
  </si>
  <si>
    <t>06.011.0401-0</t>
  </si>
  <si>
    <t>06.011.0401-A</t>
  </si>
  <si>
    <t>06.011.0402-0</t>
  </si>
  <si>
    <t>06.011.0402-A</t>
  </si>
  <si>
    <t>06.011.0403-0</t>
  </si>
  <si>
    <t>06.011.0403-A</t>
  </si>
  <si>
    <t>06.011.0404-0</t>
  </si>
  <si>
    <t>06.011.0404-A</t>
  </si>
  <si>
    <t>06.011.0411-0</t>
  </si>
  <si>
    <t>06.011.0411-A</t>
  </si>
  <si>
    <t>06.011.0412-0</t>
  </si>
  <si>
    <t>06.011.0412-A</t>
  </si>
  <si>
    <t>06.011.0413-0</t>
  </si>
  <si>
    <t>06.011.0413-A</t>
  </si>
  <si>
    <t>06.011.0414-0</t>
  </si>
  <si>
    <t>06.011.0414-A</t>
  </si>
  <si>
    <t>06.011.0415-0</t>
  </si>
  <si>
    <t>06.011.0415-A</t>
  </si>
  <si>
    <t>06.011.0416-0</t>
  </si>
  <si>
    <t>06.011.0416-A</t>
  </si>
  <si>
    <t>06.011.0417-0</t>
  </si>
  <si>
    <t>06.011.0417-A</t>
  </si>
  <si>
    <t>06.011.0418-0</t>
  </si>
  <si>
    <t>06.011.0418-A</t>
  </si>
  <si>
    <t>06.011.0419-0</t>
  </si>
  <si>
    <t>06.011.0419-A</t>
  </si>
  <si>
    <t>06.011.0420-0</t>
  </si>
  <si>
    <t>06.011.0420-A</t>
  </si>
  <si>
    <t>06.011.0421-0</t>
  </si>
  <si>
    <t>06.011.0421-A</t>
  </si>
  <si>
    <t>06.011.0422-0</t>
  </si>
  <si>
    <t>06.011.0422-A</t>
  </si>
  <si>
    <t>06.011.0423-0</t>
  </si>
  <si>
    <t>06.011.0423-A</t>
  </si>
  <si>
    <t>06.011.0424-0</t>
  </si>
  <si>
    <t>06.011.0424-A</t>
  </si>
  <si>
    <t>06.011.0425-0</t>
  </si>
  <si>
    <t>06.011.0425-A</t>
  </si>
  <si>
    <t>06.011.0426-0</t>
  </si>
  <si>
    <t>06.011.0426-A</t>
  </si>
  <si>
    <t>06.011.0427-0</t>
  </si>
  <si>
    <t>06.011.0427-A</t>
  </si>
  <si>
    <t>06.011.0431-0</t>
  </si>
  <si>
    <t>06.011.0431-A</t>
  </si>
  <si>
    <t>06.011.0432-0</t>
  </si>
  <si>
    <t>06.011.0432-A</t>
  </si>
  <si>
    <t>06.011.0433-0</t>
  </si>
  <si>
    <t>06.011.0433-A</t>
  </si>
  <si>
    <t>06.011.0434-0</t>
  </si>
  <si>
    <t>06.011.0434-A</t>
  </si>
  <si>
    <t>06.011.0435-0</t>
  </si>
  <si>
    <t>06.011.0435-A</t>
  </si>
  <si>
    <t>06.011.0436-0</t>
  </si>
  <si>
    <t>06.011.0436-A</t>
  </si>
  <si>
    <t>06.011.0437-0</t>
  </si>
  <si>
    <t>06.011.0437-A</t>
  </si>
  <si>
    <t>06.011.0438-0</t>
  </si>
  <si>
    <t>06.011.0438-A</t>
  </si>
  <si>
    <t>06.011.0439-0</t>
  </si>
  <si>
    <t>06.011.0439-A</t>
  </si>
  <si>
    <t>06.011.0440-0</t>
  </si>
  <si>
    <t>06.011.0440-A</t>
  </si>
  <si>
    <t>06.011.0441-0</t>
  </si>
  <si>
    <t>06.011.0441-A</t>
  </si>
  <si>
    <t>06.011.0442-0</t>
  </si>
  <si>
    <t>06.011.0442-A</t>
  </si>
  <si>
    <t>06.011.0443-0</t>
  </si>
  <si>
    <t>06.011.0443-A</t>
  </si>
  <si>
    <t>06.011.0445-0</t>
  </si>
  <si>
    <t>06.011.0445-A</t>
  </si>
  <si>
    <t>06.011.0446-0</t>
  </si>
  <si>
    <t>06.011.0446-A</t>
  </si>
  <si>
    <t>06.011.0447-0</t>
  </si>
  <si>
    <t>06.011.0447-A</t>
  </si>
  <si>
    <t>06.011.0449-0</t>
  </si>
  <si>
    <t>06.011.0449-A</t>
  </si>
  <si>
    <t>06.012.0001-0</t>
  </si>
  <si>
    <t>06.012.0001-A</t>
  </si>
  <si>
    <t>06.012.0002-0</t>
  </si>
  <si>
    <t>06.012.0002-A</t>
  </si>
  <si>
    <t>06.012.0003-0</t>
  </si>
  <si>
    <t>06.012.0003-A</t>
  </si>
  <si>
    <t>06.012.0004-0</t>
  </si>
  <si>
    <t>06.012.0004-A</t>
  </si>
  <si>
    <t>06.012.0005-0</t>
  </si>
  <si>
    <t>06.012.0005-A</t>
  </si>
  <si>
    <t>06.012.0006-0</t>
  </si>
  <si>
    <t>06.012.0006-A</t>
  </si>
  <si>
    <t>06.012.0007-0</t>
  </si>
  <si>
    <t>06.012.0007-A</t>
  </si>
  <si>
    <t>06.012.0008-0</t>
  </si>
  <si>
    <t>06.012.0008-A</t>
  </si>
  <si>
    <t>06.012.0009-0</t>
  </si>
  <si>
    <t>06.012.0009-A</t>
  </si>
  <si>
    <t>06.012.0015-0</t>
  </si>
  <si>
    <t>06.012.0015-A</t>
  </si>
  <si>
    <t>06.012.0016-0</t>
  </si>
  <si>
    <t>06.012.0017-0</t>
  </si>
  <si>
    <t>06.012.0018-0</t>
  </si>
  <si>
    <t>06.012.0018-A</t>
  </si>
  <si>
    <t>06.012.0019-0</t>
  </si>
  <si>
    <t>06.012.0020-0</t>
  </si>
  <si>
    <t>06.012.0021-0</t>
  </si>
  <si>
    <t>06.012.0021-A</t>
  </si>
  <si>
    <t>06.012.0022-0</t>
  </si>
  <si>
    <t>06.012.0039-0</t>
  </si>
  <si>
    <t>06.012.0039-A</t>
  </si>
  <si>
    <t>06.012.0040-0</t>
  </si>
  <si>
    <t>06.012.0040-A</t>
  </si>
  <si>
    <t>06.012.0041-0</t>
  </si>
  <si>
    <t>06.012.0041-A</t>
  </si>
  <si>
    <t>06.012.0042-0</t>
  </si>
  <si>
    <t>06.012.0042-A</t>
  </si>
  <si>
    <t>06.012.0043-0</t>
  </si>
  <si>
    <t>06.012.0043-A</t>
  </si>
  <si>
    <t>06.012.0200-0</t>
  </si>
  <si>
    <t>06.012.0200-A</t>
  </si>
  <si>
    <t>06.012.0201-0</t>
  </si>
  <si>
    <t>06.012.0201-A</t>
  </si>
  <si>
    <t>06.012.0202-0</t>
  </si>
  <si>
    <t>06.012.0202-A</t>
  </si>
  <si>
    <t>06.012.0203-0</t>
  </si>
  <si>
    <t>06.012.0203-A</t>
  </si>
  <si>
    <t>06.012.0204-0</t>
  </si>
  <si>
    <t>06.012.0204-A</t>
  </si>
  <si>
    <t>06.012.0205-0</t>
  </si>
  <si>
    <t>06.012.0205-A</t>
  </si>
  <si>
    <t>06.012.0206-0</t>
  </si>
  <si>
    <t>06.012.0206-A</t>
  </si>
  <si>
    <t>06.012.0207-0</t>
  </si>
  <si>
    <t>06.012.0207-A</t>
  </si>
  <si>
    <t>06.012.0208-0</t>
  </si>
  <si>
    <t>06.012.0208-A</t>
  </si>
  <si>
    <t>06.012.0209-0</t>
  </si>
  <si>
    <t>06.012.0209-A</t>
  </si>
  <si>
    <t>06.012.0210-0</t>
  </si>
  <si>
    <t>06.012.0210-A</t>
  </si>
  <si>
    <t>06.012.0211-0</t>
  </si>
  <si>
    <t>06.012.0211-A</t>
  </si>
  <si>
    <t>06.012.0212-0</t>
  </si>
  <si>
    <t>06.012.0212-A</t>
  </si>
  <si>
    <t>06.012.0213-0</t>
  </si>
  <si>
    <t>06.012.0213-A</t>
  </si>
  <si>
    <t>06.012.0214-0</t>
  </si>
  <si>
    <t>06.012.0214-A</t>
  </si>
  <si>
    <t>06.012.0215-0</t>
  </si>
  <si>
    <t>06.012.0215-A</t>
  </si>
  <si>
    <t>06.012.0216-0</t>
  </si>
  <si>
    <t>06.012.0216-A</t>
  </si>
  <si>
    <t>06.012.0217-0</t>
  </si>
  <si>
    <t>06.012.0217-A</t>
  </si>
  <si>
    <t>06.012.0218-0</t>
  </si>
  <si>
    <t>06.012.0218-A</t>
  </si>
  <si>
    <t>06.012.0219-0</t>
  </si>
  <si>
    <t>06.012.0219-A</t>
  </si>
  <si>
    <t>06.012.0220-0</t>
  </si>
  <si>
    <t>06.012.0220-A</t>
  </si>
  <si>
    <t>06.012.0221-0</t>
  </si>
  <si>
    <t>06.012.0221-A</t>
  </si>
  <si>
    <t>06.012.0222-0</t>
  </si>
  <si>
    <t>06.012.0222-A</t>
  </si>
  <si>
    <t>06.012.0223-0</t>
  </si>
  <si>
    <t>06.012.0223-A</t>
  </si>
  <si>
    <t>06.012.0224-0</t>
  </si>
  <si>
    <t>06.012.0224-A</t>
  </si>
  <si>
    <t>06.012.0225-0</t>
  </si>
  <si>
    <t>06.012.0225-A</t>
  </si>
  <si>
    <t>06.012.0226-0</t>
  </si>
  <si>
    <t>06.012.0226-A</t>
  </si>
  <si>
    <t>06.012.0227-0</t>
  </si>
  <si>
    <t>06.012.0227-A</t>
  </si>
  <si>
    <t>06.012.0228-0</t>
  </si>
  <si>
    <t>06.012.0228-A</t>
  </si>
  <si>
    <t>06.012.0229-0</t>
  </si>
  <si>
    <t>06.012.0229-A</t>
  </si>
  <si>
    <t>06.012.0230-0</t>
  </si>
  <si>
    <t>06.012.0230-A</t>
  </si>
  <si>
    <t>06.012.0231-0</t>
  </si>
  <si>
    <t>06.012.0231-A</t>
  </si>
  <si>
    <t>06.012.0232-0</t>
  </si>
  <si>
    <t>06.012.0232-A</t>
  </si>
  <si>
    <t>06.012.0233-0</t>
  </si>
  <si>
    <t>06.012.0233-A</t>
  </si>
  <si>
    <t>06.012.0234-0</t>
  </si>
  <si>
    <t>06.012.0234-A</t>
  </si>
  <si>
    <t>06.012.0235-0</t>
  </si>
  <si>
    <t>06.012.0235-A</t>
  </si>
  <si>
    <t>06.012.0236-0</t>
  </si>
  <si>
    <t>06.012.0236-A</t>
  </si>
  <si>
    <t>06.012.0237-0</t>
  </si>
  <si>
    <t>06.012.0237-A</t>
  </si>
  <si>
    <t>06.012.0238-0</t>
  </si>
  <si>
    <t>06.012.0238-A</t>
  </si>
  <si>
    <t>06.012.0239-0</t>
  </si>
  <si>
    <t>06.012.0239-A</t>
  </si>
  <si>
    <t>06.012.0240-0</t>
  </si>
  <si>
    <t>06.012.0240-A</t>
  </si>
  <si>
    <t>06.012.0241-0</t>
  </si>
  <si>
    <t>06.012.0241-A</t>
  </si>
  <si>
    <t>06.012.0242-0</t>
  </si>
  <si>
    <t>06.012.0242-A</t>
  </si>
  <si>
    <t>06.012.0243-0</t>
  </si>
  <si>
    <t>06.012.0243-A</t>
  </si>
  <si>
    <t>06.012.0244-0</t>
  </si>
  <si>
    <t>06.012.0244-A</t>
  </si>
  <si>
    <t>06.012.0245-0</t>
  </si>
  <si>
    <t>06.012.0245-A</t>
  </si>
  <si>
    <t>06.012.0246-0</t>
  </si>
  <si>
    <t>06.012.0246-A</t>
  </si>
  <si>
    <t>06.012.0247-0</t>
  </si>
  <si>
    <t>06.012.0247-A</t>
  </si>
  <si>
    <t>06.012.0248-0</t>
  </si>
  <si>
    <t>06.012.0248-A</t>
  </si>
  <si>
    <t>06.012.0249-0</t>
  </si>
  <si>
    <t>06.012.0249-A</t>
  </si>
  <si>
    <t>06.012.0250-0</t>
  </si>
  <si>
    <t>06.012.0250-A</t>
  </si>
  <si>
    <t>06.012.0251-0</t>
  </si>
  <si>
    <t>06.012.0251-A</t>
  </si>
  <si>
    <t>06.012.0252-0</t>
  </si>
  <si>
    <t>06.012.0252-A</t>
  </si>
  <si>
    <t>06.012.0253-0</t>
  </si>
  <si>
    <t>06.012.0253-A</t>
  </si>
  <si>
    <t>06.012.0254-0</t>
  </si>
  <si>
    <t>06.012.0254-A</t>
  </si>
  <si>
    <t>06.012.0255-0</t>
  </si>
  <si>
    <t>06.012.0255-A</t>
  </si>
  <si>
    <t>06.012.0256-0</t>
  </si>
  <si>
    <t>06.012.0256-A</t>
  </si>
  <si>
    <t>06.012.0257-0</t>
  </si>
  <si>
    <t>06.012.0257-A</t>
  </si>
  <si>
    <t>06.012.0258-0</t>
  </si>
  <si>
    <t>06.012.0258-A</t>
  </si>
  <si>
    <t>06.012.0259-0</t>
  </si>
  <si>
    <t>06.012.0259-A</t>
  </si>
  <si>
    <t>06.012.0260-0</t>
  </si>
  <si>
    <t>06.012.0260-A</t>
  </si>
  <si>
    <t>06.012.0261-0</t>
  </si>
  <si>
    <t>06.012.0261-A</t>
  </si>
  <si>
    <t>06.012.0262-0</t>
  </si>
  <si>
    <t>06.012.0262-A</t>
  </si>
  <si>
    <t>06.012.0263-0</t>
  </si>
  <si>
    <t>06.012.0263-A</t>
  </si>
  <si>
    <t>06.012.0264-0</t>
  </si>
  <si>
    <t>06.012.0264-A</t>
  </si>
  <si>
    <t>06.012.0265-0</t>
  </si>
  <si>
    <t>06.012.0265-A</t>
  </si>
  <si>
    <t>06.012.0266-0</t>
  </si>
  <si>
    <t>06.012.0266-A</t>
  </si>
  <si>
    <t>06.012.0267-0</t>
  </si>
  <si>
    <t>06.012.0267-A</t>
  </si>
  <si>
    <t>06.012.0268-0</t>
  </si>
  <si>
    <t>06.012.0268-A</t>
  </si>
  <si>
    <t>06.012.0269-0</t>
  </si>
  <si>
    <t>06.012.0269-A</t>
  </si>
  <si>
    <t>06.012.0270-0</t>
  </si>
  <si>
    <t>06.012.0270-A</t>
  </si>
  <si>
    <t>06.012.0271-0</t>
  </si>
  <si>
    <t>06.012.0271-A</t>
  </si>
  <si>
    <t>06.012.0272-0</t>
  </si>
  <si>
    <t>06.012.0272-A</t>
  </si>
  <si>
    <t>06.012.0273-0</t>
  </si>
  <si>
    <t>06.012.0273-A</t>
  </si>
  <si>
    <t>06.012.0274-0</t>
  </si>
  <si>
    <t>06.012.0274-A</t>
  </si>
  <si>
    <t>06.012.0275-0</t>
  </si>
  <si>
    <t>06.012.0275-A</t>
  </si>
  <si>
    <t>06.012.0276-0</t>
  </si>
  <si>
    <t>06.012.0276-A</t>
  </si>
  <si>
    <t>06.012.0277-0</t>
  </si>
  <si>
    <t>06.012.0277-A</t>
  </si>
  <si>
    <t>06.012.0278-0</t>
  </si>
  <si>
    <t>06.012.0278-A</t>
  </si>
  <si>
    <t>06.012.0310-0</t>
  </si>
  <si>
    <t>06.012.0310-A</t>
  </si>
  <si>
    <t>06.012.0312-0</t>
  </si>
  <si>
    <t>06.012.0312-A</t>
  </si>
  <si>
    <t>06.012.0315-0</t>
  </si>
  <si>
    <t>06.012.0315-A</t>
  </si>
  <si>
    <t>06.012.0317-0</t>
  </si>
  <si>
    <t>06.012.0317-A</t>
  </si>
  <si>
    <t>06.012.0319-0</t>
  </si>
  <si>
    <t>06.012.0319-A</t>
  </si>
  <si>
    <t>06.012.0320-0</t>
  </si>
  <si>
    <t>06.012.0320-A</t>
  </si>
  <si>
    <t>06.012.0322-0</t>
  </si>
  <si>
    <t>06.012.0322-A</t>
  </si>
  <si>
    <t>06.012.0325-0</t>
  </si>
  <si>
    <t>06.012.0325-A</t>
  </si>
  <si>
    <t>06.012.0327-0</t>
  </si>
  <si>
    <t>06.012.0327-A</t>
  </si>
  <si>
    <t>06.012.0329-0</t>
  </si>
  <si>
    <t>06.012.0329-A</t>
  </si>
  <si>
    <t>06.012.0331-0</t>
  </si>
  <si>
    <t>06.012.0331-A</t>
  </si>
  <si>
    <t>06.012.0332-0</t>
  </si>
  <si>
    <t>06.012.0332-A</t>
  </si>
  <si>
    <t>06.012.0335-0</t>
  </si>
  <si>
    <t>06.012.0335-A</t>
  </si>
  <si>
    <t>06.012.0337-0</t>
  </si>
  <si>
    <t>06.012.0337-A</t>
  </si>
  <si>
    <t>06.012.0340-0</t>
  </si>
  <si>
    <t>06.012.0340-A</t>
  </si>
  <si>
    <t>06.012.0345-0</t>
  </si>
  <si>
    <t>06.012.0345-A</t>
  </si>
  <si>
    <t>06.012.0347-0</t>
  </si>
  <si>
    <t>06.012.0347-A</t>
  </si>
  <si>
    <t>06.012.0348-0</t>
  </si>
  <si>
    <t>06.012.0348-A</t>
  </si>
  <si>
    <t>06.012.0349-0</t>
  </si>
  <si>
    <t>06.012.0349-A</t>
  </si>
  <si>
    <t>06.012.0351-0</t>
  </si>
  <si>
    <t>06.012.0351-A</t>
  </si>
  <si>
    <t>06.012.0352-0</t>
  </si>
  <si>
    <t>06.012.0352-A</t>
  </si>
  <si>
    <t>06.012.0355-0</t>
  </si>
  <si>
    <t>06.012.0355-A</t>
  </si>
  <si>
    <t>06.012.0357-0</t>
  </si>
  <si>
    <t>06.012.0357-A</t>
  </si>
  <si>
    <t>06.012.0359-0</t>
  </si>
  <si>
    <t>06.012.0359-A</t>
  </si>
  <si>
    <t>06.012.0362-0</t>
  </si>
  <si>
    <t>06.012.0362-A</t>
  </si>
  <si>
    <t>06.012.0363-0</t>
  </si>
  <si>
    <t>06.012.0363-A</t>
  </si>
  <si>
    <t>06.012.0364-0</t>
  </si>
  <si>
    <t>06.012.0364-A</t>
  </si>
  <si>
    <t>06.012.0366-0</t>
  </si>
  <si>
    <t>06.012.0366-A</t>
  </si>
  <si>
    <t>06.012.0368-0</t>
  </si>
  <si>
    <t>06.012.0368-A</t>
  </si>
  <si>
    <t>06.012.0370-0</t>
  </si>
  <si>
    <t>06.012.0370-A</t>
  </si>
  <si>
    <t>06.012.0372-0</t>
  </si>
  <si>
    <t>06.012.0372-A</t>
  </si>
  <si>
    <t>06.012.0375-0</t>
  </si>
  <si>
    <t>06.012.0375-A</t>
  </si>
  <si>
    <t>06.012.0377-0</t>
  </si>
  <si>
    <t>06.012.0377-A</t>
  </si>
  <si>
    <t>06.012.0379-0</t>
  </si>
  <si>
    <t>06.012.0379-A</t>
  </si>
  <si>
    <t>06.012.0381-0</t>
  </si>
  <si>
    <t>06.012.0381-A</t>
  </si>
  <si>
    <t>06.012.0383-0</t>
  </si>
  <si>
    <t>06.012.0383-A</t>
  </si>
  <si>
    <t>06.012.0385-0</t>
  </si>
  <si>
    <t>06.012.0385-A</t>
  </si>
  <si>
    <t>06.012.0387-0</t>
  </si>
  <si>
    <t>06.012.0387-A</t>
  </si>
  <si>
    <t>06.012.0389-0</t>
  </si>
  <si>
    <t>06.012.0389-A</t>
  </si>
  <si>
    <t>06.012.0391-0</t>
  </si>
  <si>
    <t>06.012.0391-A</t>
  </si>
  <si>
    <t>06.012.0393-0</t>
  </si>
  <si>
    <t>06.012.0393-A</t>
  </si>
  <si>
    <t>06.012.0395-0</t>
  </si>
  <si>
    <t>06.012.0395-A</t>
  </si>
  <si>
    <t>06.012.0400-0</t>
  </si>
  <si>
    <t>06.012.0400-A</t>
  </si>
  <si>
    <t>06.014.0012-0</t>
  </si>
  <si>
    <t>06.014.0012-A</t>
  </si>
  <si>
    <t>06.014.0013-0</t>
  </si>
  <si>
    <t>06.014.0013-A</t>
  </si>
  <si>
    <t>06.014.0014-0</t>
  </si>
  <si>
    <t>06.014.0014-A</t>
  </si>
  <si>
    <t>06.014.0015-0</t>
  </si>
  <si>
    <t>06.014.0015-A</t>
  </si>
  <si>
    <t>06.014.0016-0</t>
  </si>
  <si>
    <t>06.014.0016-A</t>
  </si>
  <si>
    <t>06.014.0049-0</t>
  </si>
  <si>
    <t>06.014.0049-A</t>
  </si>
  <si>
    <t>06.014.0052-0</t>
  </si>
  <si>
    <t>06.014.0052-A</t>
  </si>
  <si>
    <t>06.014.0054-0</t>
  </si>
  <si>
    <t>06.014.0054-A</t>
  </si>
  <si>
    <t>06.014.0057-0</t>
  </si>
  <si>
    <t>06.014.0057-A</t>
  </si>
  <si>
    <t>06.014.0059-0</t>
  </si>
  <si>
    <t>06.014.0059-A</t>
  </si>
  <si>
    <t>06.014.0060-0</t>
  </si>
  <si>
    <t>06.014.0060-A</t>
  </si>
  <si>
    <t>06.014.0062-0</t>
  </si>
  <si>
    <t>06.014.0062-A</t>
  </si>
  <si>
    <t>06.014.0064-0</t>
  </si>
  <si>
    <t>06.014.0064-A</t>
  </si>
  <si>
    <t>06.014.0066-0</t>
  </si>
  <si>
    <t>06.014.0066-A</t>
  </si>
  <si>
    <t>06.014.0068-0</t>
  </si>
  <si>
    <t>06.014.0068-A</t>
  </si>
  <si>
    <t>06.014.0100-1</t>
  </si>
  <si>
    <t>06.014.0100-B</t>
  </si>
  <si>
    <t>06.014.0101-0</t>
  </si>
  <si>
    <t>06.014.0102-0</t>
  </si>
  <si>
    <t>06.014.0102-A</t>
  </si>
  <si>
    <t>06.014.0105-0</t>
  </si>
  <si>
    <t>06.014.0105-A</t>
  </si>
  <si>
    <t>06.014.0110-0</t>
  </si>
  <si>
    <t>06.014.0110-A</t>
  </si>
  <si>
    <t>06.014.0112-0</t>
  </si>
  <si>
    <t>06.014.0112-A</t>
  </si>
  <si>
    <t>06.014.0114-0</t>
  </si>
  <si>
    <t>06.014.0114-A</t>
  </si>
  <si>
    <t>06.014.0116-0</t>
  </si>
  <si>
    <t>06.014.0116-A</t>
  </si>
  <si>
    <t>06.014.0118-0</t>
  </si>
  <si>
    <t>06.014.0118-A</t>
  </si>
  <si>
    <t>06.014.0120-0</t>
  </si>
  <si>
    <t>06.014.0120-A</t>
  </si>
  <si>
    <t>06.014.0122-0</t>
  </si>
  <si>
    <t>06.014.0122-A</t>
  </si>
  <si>
    <t>06.014.0124-0</t>
  </si>
  <si>
    <t>06.014.0124-A</t>
  </si>
  <si>
    <t>06.014.0126-0</t>
  </si>
  <si>
    <t>06.014.0126-A</t>
  </si>
  <si>
    <t>06.014.0128-0</t>
  </si>
  <si>
    <t>06.014.0128-A</t>
  </si>
  <si>
    <t>06.014.0130-0</t>
  </si>
  <si>
    <t>06.014.0130-A</t>
  </si>
  <si>
    <t>06.014.0132-0</t>
  </si>
  <si>
    <t>06.014.0132-A</t>
  </si>
  <si>
    <t>06.015.0010-A</t>
  </si>
  <si>
    <t>06.015.0011-A</t>
  </si>
  <si>
    <t>06.015.0012-0</t>
  </si>
  <si>
    <t>06.015.0012-A</t>
  </si>
  <si>
    <t>06.015.0013-A</t>
  </si>
  <si>
    <t>06.015.0014-0</t>
  </si>
  <si>
    <t>06.015.0014-A</t>
  </si>
  <si>
    <t>06.015.0015-A</t>
  </si>
  <si>
    <t>06.015.0016-A</t>
  </si>
  <si>
    <t>06.015.0030-0</t>
  </si>
  <si>
    <t>06.015.0030-A</t>
  </si>
  <si>
    <t>06.015.0031-0</t>
  </si>
  <si>
    <t>06.015.0060-0</t>
  </si>
  <si>
    <t>06.015.0060-A</t>
  </si>
  <si>
    <t>06.015.0061-0</t>
  </si>
  <si>
    <t>06.015.0061-A</t>
  </si>
  <si>
    <t>06.015.0070-0</t>
  </si>
  <si>
    <t>06.015.0070-A</t>
  </si>
  <si>
    <t>06.016.0001-0</t>
  </si>
  <si>
    <t>06.016.0001-A</t>
  </si>
  <si>
    <t>06.016.0002-0</t>
  </si>
  <si>
    <t>06.016.0002-A</t>
  </si>
  <si>
    <t>06.016.0003-0</t>
  </si>
  <si>
    <t>06.016.0004-0</t>
  </si>
  <si>
    <t>06.016.0004-A</t>
  </si>
  <si>
    <t>06.016.0006-0</t>
  </si>
  <si>
    <t>06.016.0006-A</t>
  </si>
  <si>
    <t>06.016.0007-0</t>
  </si>
  <si>
    <t>06.016.0007-A</t>
  </si>
  <si>
    <t>06.016.0008-0</t>
  </si>
  <si>
    <t>06.016.0008-A</t>
  </si>
  <si>
    <t>06.016.0009-0</t>
  </si>
  <si>
    <t>06.016.0009-A</t>
  </si>
  <si>
    <t>06.016.0010-0</t>
  </si>
  <si>
    <t>06.016.0010-A</t>
  </si>
  <si>
    <t>06.016.0011-0</t>
  </si>
  <si>
    <t>06.016.0011-A</t>
  </si>
  <si>
    <t>06.016.0012-0</t>
  </si>
  <si>
    <t>06.016.0012-A</t>
  </si>
  <si>
    <t>06.016.0015-0</t>
  </si>
  <si>
    <t>06.016.0015-A</t>
  </si>
  <si>
    <t>06.016.0016-0</t>
  </si>
  <si>
    <t>06.016.0016-A</t>
  </si>
  <si>
    <t>06.016.0030-0</t>
  </si>
  <si>
    <t>06.016.0030-A</t>
  </si>
  <si>
    <t>06.016.0031-0</t>
  </si>
  <si>
    <t>06.016.0031-A</t>
  </si>
  <si>
    <t>06.016.0032-0</t>
  </si>
  <si>
    <t>06.016.0032-A</t>
  </si>
  <si>
    <t>06.016.0040-0</t>
  </si>
  <si>
    <t>06.016.0040-A</t>
  </si>
  <si>
    <t>06.016.0041-0</t>
  </si>
  <si>
    <t>06.016.0041-A</t>
  </si>
  <si>
    <t>06.016.0050-0</t>
  </si>
  <si>
    <t>06.016.0050-A</t>
  </si>
  <si>
    <t>06.016.0051-0</t>
  </si>
  <si>
    <t>06.016.0051-A</t>
  </si>
  <si>
    <t>06.016.0052-0</t>
  </si>
  <si>
    <t>06.016.0052-A</t>
  </si>
  <si>
    <t>06.016.0053-0</t>
  </si>
  <si>
    <t>06.016.0053-A</t>
  </si>
  <si>
    <t>06.016.0060-0</t>
  </si>
  <si>
    <t>06.016.0060-A</t>
  </si>
  <si>
    <t>06.016.0061-0</t>
  </si>
  <si>
    <t>06.016.0061-A</t>
  </si>
  <si>
    <t>06.016.0080-0</t>
  </si>
  <si>
    <t>06.016.0080-A</t>
  </si>
  <si>
    <t>06.016.0082-0</t>
  </si>
  <si>
    <t>06.016.0082-A</t>
  </si>
  <si>
    <t>06.016.0100-0</t>
  </si>
  <si>
    <t>06.016.0105-0</t>
  </si>
  <si>
    <t>06.016.0105-A</t>
  </si>
  <si>
    <t>06.017.0001-0</t>
  </si>
  <si>
    <t>06.017.0001-A</t>
  </si>
  <si>
    <t>06.017.0002-0</t>
  </si>
  <si>
    <t>06.017.0002-A</t>
  </si>
  <si>
    <t>06.017.0003-0</t>
  </si>
  <si>
    <t>06.017.0003-A</t>
  </si>
  <si>
    <t>06.017.0004-0</t>
  </si>
  <si>
    <t>06.017.0005-0</t>
  </si>
  <si>
    <t>06.017.0005-A</t>
  </si>
  <si>
    <t>06.017.0006-0</t>
  </si>
  <si>
    <t>06.017.0006-A</t>
  </si>
  <si>
    <t>06.017.0007-0</t>
  </si>
  <si>
    <t>06.017.0007-A</t>
  </si>
  <si>
    <t>06.017.0008-0</t>
  </si>
  <si>
    <t>06.017.0008-A</t>
  </si>
  <si>
    <t>06.017.0009-0</t>
  </si>
  <si>
    <t>06.017.0009-A</t>
  </si>
  <si>
    <t>06.017.0010-0</t>
  </si>
  <si>
    <t>06.017.0010-A</t>
  </si>
  <si>
    <t>06.017.0011-0</t>
  </si>
  <si>
    <t>06.017.0011-A</t>
  </si>
  <si>
    <t>06.017.0012-0</t>
  </si>
  <si>
    <t>06.017.0012-A</t>
  </si>
  <si>
    <t>06.017.0013-0</t>
  </si>
  <si>
    <t>06.017.0013-A</t>
  </si>
  <si>
    <t>06.017.0014-0</t>
  </si>
  <si>
    <t>06.017.0014-A</t>
  </si>
  <si>
    <t>06.017.0015-0</t>
  </si>
  <si>
    <t>06.017.0015-A</t>
  </si>
  <si>
    <t>06.017.0016-0</t>
  </si>
  <si>
    <t>06.017.0016-A</t>
  </si>
  <si>
    <t>06.017.0017-0</t>
  </si>
  <si>
    <t>06.017.0017-A</t>
  </si>
  <si>
    <t>06.017.0018-0</t>
  </si>
  <si>
    <t>06.017.0018-A</t>
  </si>
  <si>
    <t>06.017.0019-0</t>
  </si>
  <si>
    <t>06.017.0019-A</t>
  </si>
  <si>
    <t>06.017.0020-0</t>
  </si>
  <si>
    <t>06.017.0020-A</t>
  </si>
  <si>
    <t>06.017.0021-0</t>
  </si>
  <si>
    <t>06.017.0021-A</t>
  </si>
  <si>
    <t>06.017.0022-0</t>
  </si>
  <si>
    <t>06.017.0022-A</t>
  </si>
  <si>
    <t>06.017.0023-0</t>
  </si>
  <si>
    <t>06.017.0023-A</t>
  </si>
  <si>
    <t>06.017.0024-0</t>
  </si>
  <si>
    <t>06.017.0024-A</t>
  </si>
  <si>
    <t>06.017.0025-0</t>
  </si>
  <si>
    <t>06.017.0025-A</t>
  </si>
  <si>
    <t>06.017.0026-0</t>
  </si>
  <si>
    <t>06.017.0026-A</t>
  </si>
  <si>
    <t>06.017.0027-0</t>
  </si>
  <si>
    <t>06.017.0027-A</t>
  </si>
  <si>
    <t>06.017.0040-0</t>
  </si>
  <si>
    <t>06.017.0041-0</t>
  </si>
  <si>
    <t>06.017.0041-A</t>
  </si>
  <si>
    <t>06.017.0050-0</t>
  </si>
  <si>
    <t>06.017.0050-A</t>
  </si>
  <si>
    <t>06.017.0055-0</t>
  </si>
  <si>
    <t>06.017.0055-A</t>
  </si>
  <si>
    <t>06.017.0060-0</t>
  </si>
  <si>
    <t>06.017.0060-A</t>
  </si>
  <si>
    <t>06.017.0065-0</t>
  </si>
  <si>
    <t>06.017.0065-A</t>
  </si>
  <si>
    <t>06.017.0070-0</t>
  </si>
  <si>
    <t>06.017.0070-A</t>
  </si>
  <si>
    <t>06.017.0075-0</t>
  </si>
  <si>
    <t>06.017.0075-A</t>
  </si>
  <si>
    <t>06.017.0080-0</t>
  </si>
  <si>
    <t>06.017.0080-A</t>
  </si>
  <si>
    <t>06.017.0085-0</t>
  </si>
  <si>
    <t>06.017.0085-A</t>
  </si>
  <si>
    <t>06.017.0090-0</t>
  </si>
  <si>
    <t>06.017.0090-A</t>
  </si>
  <si>
    <t>06.017.0095-0</t>
  </si>
  <si>
    <t>06.017.0095-A</t>
  </si>
  <si>
    <t>06.018.0001-0</t>
  </si>
  <si>
    <t>06.018.0001-A</t>
  </si>
  <si>
    <t>06.018.0002-0</t>
  </si>
  <si>
    <t>06.018.0002-A</t>
  </si>
  <si>
    <t>06.018.0003-0</t>
  </si>
  <si>
    <t>06.018.0003-A</t>
  </si>
  <si>
    <t>06.018.0005-0</t>
  </si>
  <si>
    <t>06.018.0005-A</t>
  </si>
  <si>
    <t>06.018.0006-0</t>
  </si>
  <si>
    <t>06.018.0006-A</t>
  </si>
  <si>
    <t>06.018.0007-0</t>
  </si>
  <si>
    <t>06.018.0007-A</t>
  </si>
  <si>
    <t>06.018.0008-0</t>
  </si>
  <si>
    <t>06.018.0008-A</t>
  </si>
  <si>
    <t>06.018.0009-0</t>
  </si>
  <si>
    <t>06.018.0009-A</t>
  </si>
  <si>
    <t>06.020.0510-0</t>
  </si>
  <si>
    <t>06.020.0510-A</t>
  </si>
  <si>
    <t>06.020.0511-0</t>
  </si>
  <si>
    <t>06.020.0511-A</t>
  </si>
  <si>
    <t>06.020.0512-0</t>
  </si>
  <si>
    <t>06.020.0512-A</t>
  </si>
  <si>
    <t>06.020.0515-0</t>
  </si>
  <si>
    <t>06.020.0515-A</t>
  </si>
  <si>
    <t>06.020.0516-0</t>
  </si>
  <si>
    <t>06.020.0516-A</t>
  </si>
  <si>
    <t>06.020.0517-0</t>
  </si>
  <si>
    <t>06.020.0517-A</t>
  </si>
  <si>
    <t>06.020.0518-0</t>
  </si>
  <si>
    <t>06.020.0518-A</t>
  </si>
  <si>
    <t>06.020.0519-0</t>
  </si>
  <si>
    <t>06.020.0519-A</t>
  </si>
  <si>
    <t>06.020.0520-0</t>
  </si>
  <si>
    <t>06.020.0520-A</t>
  </si>
  <si>
    <t>06.020.0521-0</t>
  </si>
  <si>
    <t>06.020.0521-A</t>
  </si>
  <si>
    <t>06.020.0522-0</t>
  </si>
  <si>
    <t>06.020.0522-A</t>
  </si>
  <si>
    <t>06.020.0525-0</t>
  </si>
  <si>
    <t>06.020.0525-A</t>
  </si>
  <si>
    <t>06.020.0526-0</t>
  </si>
  <si>
    <t>06.020.0526-A</t>
  </si>
  <si>
    <t>06.020.0527-0</t>
  </si>
  <si>
    <t>06.020.0527-A</t>
  </si>
  <si>
    <t>06.020.0528-0</t>
  </si>
  <si>
    <t>06.020.0528-A</t>
  </si>
  <si>
    <t>06.020.0529-0</t>
  </si>
  <si>
    <t>06.020.0529-A</t>
  </si>
  <si>
    <t>06.020.0530-0</t>
  </si>
  <si>
    <t>06.020.0530-A</t>
  </si>
  <si>
    <t>06.020.0531-0</t>
  </si>
  <si>
    <t>06.020.0531-A</t>
  </si>
  <si>
    <t>06.020.0534-0</t>
  </si>
  <si>
    <t>06.020.0534-A</t>
  </si>
  <si>
    <t>06.020.0536-0</t>
  </si>
  <si>
    <t>06.020.0536-A</t>
  </si>
  <si>
    <t>06.020.0538-0</t>
  </si>
  <si>
    <t>06.020.0538-A</t>
  </si>
  <si>
    <t>06.020.0540-0</t>
  </si>
  <si>
    <t>06.020.0540-A</t>
  </si>
  <si>
    <t>06.020.0545-0</t>
  </si>
  <si>
    <t>06.020.0545-A</t>
  </si>
  <si>
    <t>06.020.0546-0</t>
  </si>
  <si>
    <t>06.020.0546-A</t>
  </si>
  <si>
    <t>06.020.0547-0</t>
  </si>
  <si>
    <t>06.020.0547-A</t>
  </si>
  <si>
    <t>06.020.0548-0</t>
  </si>
  <si>
    <t>06.020.0548-A</t>
  </si>
  <si>
    <t>06.020.0549-0</t>
  </si>
  <si>
    <t>06.020.0549-A</t>
  </si>
  <si>
    <t>06.020.0551-0</t>
  </si>
  <si>
    <t>06.020.0551-A</t>
  </si>
  <si>
    <t>06.020.0553-0</t>
  </si>
  <si>
    <t>06.020.0553-A</t>
  </si>
  <si>
    <t>06.020.0555-0</t>
  </si>
  <si>
    <t>06.020.0555-A</t>
  </si>
  <si>
    <t>06.020.0557-0</t>
  </si>
  <si>
    <t>06.020.0557-A</t>
  </si>
  <si>
    <t>06.020.0559-0</t>
  </si>
  <si>
    <t>06.020.0559-A</t>
  </si>
  <si>
    <t>06.020.0560-0</t>
  </si>
  <si>
    <t>06.020.0560-A</t>
  </si>
  <si>
    <t>06.020.0565-0</t>
  </si>
  <si>
    <t>06.020.0565-A</t>
  </si>
  <si>
    <t>06.020.0566-0</t>
  </si>
  <si>
    <t>06.020.0566-A</t>
  </si>
  <si>
    <t>06.020.0567-0</t>
  </si>
  <si>
    <t>06.020.0567-A</t>
  </si>
  <si>
    <t>06.020.0568-0</t>
  </si>
  <si>
    <t>06.020.0568-A</t>
  </si>
  <si>
    <t>06.020.0569-0</t>
  </si>
  <si>
    <t>06.020.0569-A</t>
  </si>
  <si>
    <t>06.020.0570-0</t>
  </si>
  <si>
    <t>06.020.0570-A</t>
  </si>
  <si>
    <t>06.020.0572-0</t>
  </si>
  <si>
    <t>06.020.0572-A</t>
  </si>
  <si>
    <t>06.020.0574-0</t>
  </si>
  <si>
    <t>06.020.0574-A</t>
  </si>
  <si>
    <t>06.020.0576-0</t>
  </si>
  <si>
    <t>06.020.0576-A</t>
  </si>
  <si>
    <t>06.020.0578-0</t>
  </si>
  <si>
    <t>06.020.0578-A</t>
  </si>
  <si>
    <t>06.020.0580-0</t>
  </si>
  <si>
    <t>06.020.0580-A</t>
  </si>
  <si>
    <t>06.020.0582-0</t>
  </si>
  <si>
    <t>06.020.0582-A</t>
  </si>
  <si>
    <t>06.020.0584-0</t>
  </si>
  <si>
    <t>06.020.0584-A</t>
  </si>
  <si>
    <t>06.020.0586-0</t>
  </si>
  <si>
    <t>06.020.0586-A</t>
  </si>
  <si>
    <t>06.020.0588-0</t>
  </si>
  <si>
    <t>06.020.0588-A</t>
  </si>
  <si>
    <t>06.020.0592-0</t>
  </si>
  <si>
    <t>06.020.0592-A</t>
  </si>
  <si>
    <t>06.020.0594-0</t>
  </si>
  <si>
    <t>06.020.0594-A</t>
  </si>
  <si>
    <t>06.020.0596-0</t>
  </si>
  <si>
    <t>06.020.0596-A</t>
  </si>
  <si>
    <t>06.020.0598-0</t>
  </si>
  <si>
    <t>06.020.0598-A</t>
  </si>
  <si>
    <t>06.020.0600-0</t>
  </si>
  <si>
    <t>06.020.0600-A</t>
  </si>
  <si>
    <t>06.020.0602-0</t>
  </si>
  <si>
    <t>06.020.0602-A</t>
  </si>
  <si>
    <t>06.020.0604-0</t>
  </si>
  <si>
    <t>06.020.0604-A</t>
  </si>
  <si>
    <t>06.020.0606-0</t>
  </si>
  <si>
    <t>06.020.0606-A</t>
  </si>
  <si>
    <t>06.020.0608-0</t>
  </si>
  <si>
    <t>06.020.0608-A</t>
  </si>
  <si>
    <t>06.020.0610-0</t>
  </si>
  <si>
    <t>06.020.0610-A</t>
  </si>
  <si>
    <t>06.020.0612-0</t>
  </si>
  <si>
    <t>06.020.0612-A</t>
  </si>
  <si>
    <t>06.020.0614-0</t>
  </si>
  <si>
    <t>06.020.0614-A</t>
  </si>
  <si>
    <t>06.020.0616-0</t>
  </si>
  <si>
    <t>06.020.0616-A</t>
  </si>
  <si>
    <t>06.020.0618-0</t>
  </si>
  <si>
    <t>06.020.0618-A</t>
  </si>
  <si>
    <t>06.020.0620-0</t>
  </si>
  <si>
    <t>06.020.0620-A</t>
  </si>
  <si>
    <t>06.020.0625-0</t>
  </si>
  <si>
    <t>06.020.0625-A</t>
  </si>
  <si>
    <t>06.020.0626-0</t>
  </si>
  <si>
    <t>06.020.0626-A</t>
  </si>
  <si>
    <t>06.020.0627-0</t>
  </si>
  <si>
    <t>06.020.0627-A</t>
  </si>
  <si>
    <t>06.020.0628-0</t>
  </si>
  <si>
    <t>06.020.0628-A</t>
  </si>
  <si>
    <t>06.020.0629-0</t>
  </si>
  <si>
    <t>06.020.0629-A</t>
  </si>
  <si>
    <t>06.020.0630-0</t>
  </si>
  <si>
    <t>06.020.0630-A</t>
  </si>
  <si>
    <t>06.020.0631-0</t>
  </si>
  <si>
    <t>06.020.0631-A</t>
  </si>
  <si>
    <t>06.020.0632-0</t>
  </si>
  <si>
    <t>06.020.0632-A</t>
  </si>
  <si>
    <t>06.020.0636-0</t>
  </si>
  <si>
    <t>06.020.0636-A</t>
  </si>
  <si>
    <t>06.020.0637-0</t>
  </si>
  <si>
    <t>06.020.0637-A</t>
  </si>
  <si>
    <t>06.020.0638-0</t>
  </si>
  <si>
    <t>06.020.0638-A</t>
  </si>
  <si>
    <t>06.020.0639-0</t>
  </si>
  <si>
    <t>06.020.0639-A</t>
  </si>
  <si>
    <t>06.020.0640-0</t>
  </si>
  <si>
    <t>06.020.0640-A</t>
  </si>
  <si>
    <t>06.020.0641-0</t>
  </si>
  <si>
    <t>06.020.0641-A</t>
  </si>
  <si>
    <t>06.020.0642-0</t>
  </si>
  <si>
    <t>06.020.0642-A</t>
  </si>
  <si>
    <t>06.020.0643-0</t>
  </si>
  <si>
    <t>06.020.0643-A</t>
  </si>
  <si>
    <t>06.020.0645-0</t>
  </si>
  <si>
    <t>06.020.0645-A</t>
  </si>
  <si>
    <t>06.020.0647-0</t>
  </si>
  <si>
    <t>06.020.0647-A</t>
  </si>
  <si>
    <t>06.020.0649-0</t>
  </si>
  <si>
    <t>06.020.0649-A</t>
  </si>
  <si>
    <t>06.020.0655-0</t>
  </si>
  <si>
    <t>06.020.0655-A</t>
  </si>
  <si>
    <t>06.020.0656-0</t>
  </si>
  <si>
    <t>06.020.0656-A</t>
  </si>
  <si>
    <t>06.020.0657-0</t>
  </si>
  <si>
    <t>06.020.0657-A</t>
  </si>
  <si>
    <t>06.020.0658-0</t>
  </si>
  <si>
    <t>06.020.0658-A</t>
  </si>
  <si>
    <t>06.020.0659-0</t>
  </si>
  <si>
    <t>06.020.0659-A</t>
  </si>
  <si>
    <t>06.020.0661-0</t>
  </si>
  <si>
    <t>06.020.0661-A</t>
  </si>
  <si>
    <t>06.020.0663-0</t>
  </si>
  <si>
    <t>06.020.0663-A</t>
  </si>
  <si>
    <t>06.020.0665-0</t>
  </si>
  <si>
    <t>06.020.0665-A</t>
  </si>
  <si>
    <t>06.020.0667-0</t>
  </si>
  <si>
    <t>06.020.0667-A</t>
  </si>
  <si>
    <t>06.020.0669-0</t>
  </si>
  <si>
    <t>06.020.0669-A</t>
  </si>
  <si>
    <t>06.020.0670-0</t>
  </si>
  <si>
    <t>06.020.0670-A</t>
  </si>
  <si>
    <t>06.020.0675-0</t>
  </si>
  <si>
    <t>06.020.0675-A</t>
  </si>
  <si>
    <t>06.020.0676-0</t>
  </si>
  <si>
    <t>06.020.0676-A</t>
  </si>
  <si>
    <t>06.020.0677-0</t>
  </si>
  <si>
    <t>06.020.0677-A</t>
  </si>
  <si>
    <t>06.020.0678-0</t>
  </si>
  <si>
    <t>06.020.0678-A</t>
  </si>
  <si>
    <t>06.020.0679-0</t>
  </si>
  <si>
    <t>06.020.0679-A</t>
  </si>
  <si>
    <t>06.020.0681-0</t>
  </si>
  <si>
    <t>06.020.0681-A</t>
  </si>
  <si>
    <t>06.020.0683-0</t>
  </si>
  <si>
    <t>06.020.0683-A</t>
  </si>
  <si>
    <t>06.020.0685-0</t>
  </si>
  <si>
    <t>06.020.0685-A</t>
  </si>
  <si>
    <t>06.020.0687-0</t>
  </si>
  <si>
    <t>06.020.0687-A</t>
  </si>
  <si>
    <t>06.020.0689-0</t>
  </si>
  <si>
    <t>06.020.0689-A</t>
  </si>
  <si>
    <t>06.020.0690-0</t>
  </si>
  <si>
    <t>06.020.0690-A</t>
  </si>
  <si>
    <t>06.020.0691-0</t>
  </si>
  <si>
    <t>06.020.0691-A</t>
  </si>
  <si>
    <t>06.020.0692-0</t>
  </si>
  <si>
    <t>06.020.0692-A</t>
  </si>
  <si>
    <t>06.020.0694-0</t>
  </si>
  <si>
    <t>06.020.0694-A</t>
  </si>
  <si>
    <t>06.020.0696-0</t>
  </si>
  <si>
    <t>06.020.0696-A</t>
  </si>
  <si>
    <t>06.020.0700-0</t>
  </si>
  <si>
    <t>06.020.0700-A</t>
  </si>
  <si>
    <t>06.020.0702-0</t>
  </si>
  <si>
    <t>06.020.0702-A</t>
  </si>
  <si>
    <t>06.020.0704-0</t>
  </si>
  <si>
    <t>06.020.0704-A</t>
  </si>
  <si>
    <t>06.020.0706-0</t>
  </si>
  <si>
    <t>06.020.0706-A</t>
  </si>
  <si>
    <t>06.020.0708-0</t>
  </si>
  <si>
    <t>06.020.0708-A</t>
  </si>
  <si>
    <t>06.020.0710-0</t>
  </si>
  <si>
    <t>06.020.0710-A</t>
  </si>
  <si>
    <t>06.020.0711-0</t>
  </si>
  <si>
    <t>06.020.0711-A</t>
  </si>
  <si>
    <t>06.020.0714-0</t>
  </si>
  <si>
    <t>06.020.0714-A</t>
  </si>
  <si>
    <t>06.020.0715-0</t>
  </si>
  <si>
    <t>06.020.0715-A</t>
  </si>
  <si>
    <t>06.020.0716-0</t>
  </si>
  <si>
    <t>06.020.0716-A</t>
  </si>
  <si>
    <t>06.020.0717-0</t>
  </si>
  <si>
    <t>06.020.0717-A</t>
  </si>
  <si>
    <t>06.020.0718-0</t>
  </si>
  <si>
    <t>06.020.0718-A</t>
  </si>
  <si>
    <t>06.020.0720-0</t>
  </si>
  <si>
    <t>06.020.0720-A</t>
  </si>
  <si>
    <t>06.020.0721-0</t>
  </si>
  <si>
    <t>06.020.0721-A</t>
  </si>
  <si>
    <t>06.020.0722-0</t>
  </si>
  <si>
    <t>06.020.0722-A</t>
  </si>
  <si>
    <t>06.020.0725-0</t>
  </si>
  <si>
    <t>06.020.0725-A</t>
  </si>
  <si>
    <t>06.020.0726-0</t>
  </si>
  <si>
    <t>06.020.0726-A</t>
  </si>
  <si>
    <t>06.020.0727-0</t>
  </si>
  <si>
    <t>06.020.0727-A</t>
  </si>
  <si>
    <t>06.020.0735-0</t>
  </si>
  <si>
    <t>06.020.0735-A</t>
  </si>
  <si>
    <t>06.020.0736-0</t>
  </si>
  <si>
    <t>06.020.0736-A</t>
  </si>
  <si>
    <t>06.020.0737-0</t>
  </si>
  <si>
    <t>06.020.0737-A</t>
  </si>
  <si>
    <t>06.020.0738-0</t>
  </si>
  <si>
    <t>06.020.0738-A</t>
  </si>
  <si>
    <t>06.020.0739-0</t>
  </si>
  <si>
    <t>06.020.0739-A</t>
  </si>
  <si>
    <t>06.020.0740-0</t>
  </si>
  <si>
    <t>06.020.0740-A</t>
  </si>
  <si>
    <t>06.020.0741-0</t>
  </si>
  <si>
    <t>06.020.0741-A</t>
  </si>
  <si>
    <t>06.020.0742-0</t>
  </si>
  <si>
    <t>06.020.0742-A</t>
  </si>
  <si>
    <t>06.020.0745-0</t>
  </si>
  <si>
    <t>06.020.0745-A</t>
  </si>
  <si>
    <t>06.020.0746-0</t>
  </si>
  <si>
    <t>06.020.0746-A</t>
  </si>
  <si>
    <t>06.020.0747-0</t>
  </si>
  <si>
    <t>06.020.0747-A</t>
  </si>
  <si>
    <t>06.020.0748-0</t>
  </si>
  <si>
    <t>06.020.0748-A</t>
  </si>
  <si>
    <t>06.020.0749-0</t>
  </si>
  <si>
    <t>06.020.0749-A</t>
  </si>
  <si>
    <t>06.020.0750-0</t>
  </si>
  <si>
    <t>06.020.0750-A</t>
  </si>
  <si>
    <t>06.020.0751-0</t>
  </si>
  <si>
    <t>06.020.0751-A</t>
  </si>
  <si>
    <t>06.020.0752-0</t>
  </si>
  <si>
    <t>06.020.0752-A</t>
  </si>
  <si>
    <t>06.020.0754-0</t>
  </si>
  <si>
    <t>06.020.0754-A</t>
  </si>
  <si>
    <t>06.020.0756-0</t>
  </si>
  <si>
    <t>06.020.0756-A</t>
  </si>
  <si>
    <t>06.020.0758-0</t>
  </si>
  <si>
    <t>06.020.0758-A</t>
  </si>
  <si>
    <t>06.020.0760-0</t>
  </si>
  <si>
    <t>06.020.0760-A</t>
  </si>
  <si>
    <t>06.020.0761-0</t>
  </si>
  <si>
    <t>06.020.0761-A</t>
  </si>
  <si>
    <t>06.020.0762-0</t>
  </si>
  <si>
    <t>06.020.0762-A</t>
  </si>
  <si>
    <t>06.020.0763-0</t>
  </si>
  <si>
    <t>06.020.0763-A</t>
  </si>
  <si>
    <t>06.020.0764-0</t>
  </si>
  <si>
    <t>06.020.0764-A</t>
  </si>
  <si>
    <t>06.020.0766-0</t>
  </si>
  <si>
    <t>06.020.0766-A</t>
  </si>
  <si>
    <t>06.020.0768-0</t>
  </si>
  <si>
    <t>06.020.0768-A</t>
  </si>
  <si>
    <t>06.020.0770-0</t>
  </si>
  <si>
    <t>06.020.0770-A</t>
  </si>
  <si>
    <t>06.020.0772-0</t>
  </si>
  <si>
    <t>06.020.0772-A</t>
  </si>
  <si>
    <t>06.020.0774-0</t>
  </si>
  <si>
    <t>06.020.0774-A</t>
  </si>
  <si>
    <t>06.020.0775-0</t>
  </si>
  <si>
    <t>06.020.0775-A</t>
  </si>
  <si>
    <t>06.020.0780-0</t>
  </si>
  <si>
    <t>06.020.0780-A</t>
  </si>
  <si>
    <t>06.020.0781-0</t>
  </si>
  <si>
    <t>06.020.0781-A</t>
  </si>
  <si>
    <t>06.020.0782-0</t>
  </si>
  <si>
    <t>06.020.0782-A</t>
  </si>
  <si>
    <t>06.020.0783-0</t>
  </si>
  <si>
    <t>06.020.0783-A</t>
  </si>
  <si>
    <t>06.020.0784-0</t>
  </si>
  <si>
    <t>06.020.0784-A</t>
  </si>
  <si>
    <t>06.020.0786-0</t>
  </si>
  <si>
    <t>06.020.0786-A</t>
  </si>
  <si>
    <t>06.020.0788-0</t>
  </si>
  <si>
    <t>06.020.0788-A</t>
  </si>
  <si>
    <t>06.020.0790-0</t>
  </si>
  <si>
    <t>06.020.0790-A</t>
  </si>
  <si>
    <t>06.020.0792-0</t>
  </si>
  <si>
    <t>06.020.0792-A</t>
  </si>
  <si>
    <t>06.020.0794-0</t>
  </si>
  <si>
    <t>06.020.0794-A</t>
  </si>
  <si>
    <t>06.020.0795-0</t>
  </si>
  <si>
    <t>06.020.0795-A</t>
  </si>
  <si>
    <t>06.020.0796-0</t>
  </si>
  <si>
    <t>06.020.0796-A</t>
  </si>
  <si>
    <t>06.020.0797-0</t>
  </si>
  <si>
    <t>06.020.0797-A</t>
  </si>
  <si>
    <t>06.020.0798-0</t>
  </si>
  <si>
    <t>06.020.0798-A</t>
  </si>
  <si>
    <t>06.020.0799-0</t>
  </si>
  <si>
    <t>06.020.0799-A</t>
  </si>
  <si>
    <t>06.020.0800-0</t>
  </si>
  <si>
    <t>06.020.0800-A</t>
  </si>
  <si>
    <t>06.020.0801-0</t>
  </si>
  <si>
    <t>06.020.0801-A</t>
  </si>
  <si>
    <t>06.020.0802-0</t>
  </si>
  <si>
    <t>06.020.0802-A</t>
  </si>
  <si>
    <t>06.020.0803-0</t>
  </si>
  <si>
    <t>06.020.0803-A</t>
  </si>
  <si>
    <t>06.020.0804-0</t>
  </si>
  <si>
    <t>06.020.0804-A</t>
  </si>
  <si>
    <t>06.020.0805-0</t>
  </si>
  <si>
    <t>06.020.0805-A</t>
  </si>
  <si>
    <t>06.020.0806-0</t>
  </si>
  <si>
    <t>06.020.0806-A</t>
  </si>
  <si>
    <t>06.020.0807-0</t>
  </si>
  <si>
    <t>06.020.0807-A</t>
  </si>
  <si>
    <t>06.020.0808-0</t>
  </si>
  <si>
    <t>06.020.0808-A</t>
  </si>
  <si>
    <t>06.020.0809-0</t>
  </si>
  <si>
    <t>06.020.0809-A</t>
  </si>
  <si>
    <t>06.020.0810-0</t>
  </si>
  <si>
    <t>06.020.0810-A</t>
  </si>
  <si>
    <t>06.020.0811-0</t>
  </si>
  <si>
    <t>06.020.0811-A</t>
  </si>
  <si>
    <t>06.020.0812-0</t>
  </si>
  <si>
    <t>06.020.0812-A</t>
  </si>
  <si>
    <t>06.020.0813-0</t>
  </si>
  <si>
    <t>06.020.0813-A</t>
  </si>
  <si>
    <t>06.020.0814-0</t>
  </si>
  <si>
    <t>06.020.0814-A</t>
  </si>
  <si>
    <t>06.020.0815-0</t>
  </si>
  <si>
    <t>06.020.0815-A</t>
  </si>
  <si>
    <t>06.020.0816-0</t>
  </si>
  <si>
    <t>06.020.0816-A</t>
  </si>
  <si>
    <t>06.020.0817-0</t>
  </si>
  <si>
    <t>06.020.0817-A</t>
  </si>
  <si>
    <t>06.020.0818-0</t>
  </si>
  <si>
    <t>06.020.0818-A</t>
  </si>
  <si>
    <t>06.020.0819-0</t>
  </si>
  <si>
    <t>06.020.0819-A</t>
  </si>
  <si>
    <t>06.020.0820-0</t>
  </si>
  <si>
    <t>06.020.0820-A</t>
  </si>
  <si>
    <t>06.020.0821-0</t>
  </si>
  <si>
    <t>06.020.0821-A</t>
  </si>
  <si>
    <t>06.020.0822-0</t>
  </si>
  <si>
    <t>06.020.0822-A</t>
  </si>
  <si>
    <t>06.020.0823-0</t>
  </si>
  <si>
    <t>06.020.0823-A</t>
  </si>
  <si>
    <t>06.020.0824-0</t>
  </si>
  <si>
    <t>06.020.0824-A</t>
  </si>
  <si>
    <t>06.020.0825-0</t>
  </si>
  <si>
    <t>06.020.0825-A</t>
  </si>
  <si>
    <t>06.020.0826-0</t>
  </si>
  <si>
    <t>06.020.0826-A</t>
  </si>
  <si>
    <t>06.020.0827-0</t>
  </si>
  <si>
    <t>06.020.0827-A</t>
  </si>
  <si>
    <t>06.020.0828-0</t>
  </si>
  <si>
    <t>06.020.0828-A</t>
  </si>
  <si>
    <t>06.020.0829-0</t>
  </si>
  <si>
    <t>06.020.0829-A</t>
  </si>
  <si>
    <t>06.020.0830-0</t>
  </si>
  <si>
    <t>06.020.0830-A</t>
  </si>
  <si>
    <t>06.020.0831-0</t>
  </si>
  <si>
    <t>06.020.0831-A</t>
  </si>
  <si>
    <t>06.020.0832-0</t>
  </si>
  <si>
    <t>06.020.0832-A</t>
  </si>
  <si>
    <t>06.020.0833-0</t>
  </si>
  <si>
    <t>06.020.0833-A</t>
  </si>
  <si>
    <t>06.020.0835-0</t>
  </si>
  <si>
    <t>06.020.0835-A</t>
  </si>
  <si>
    <t>06.020.0840-0</t>
  </si>
  <si>
    <t>06.020.0840-A</t>
  </si>
  <si>
    <t>06.020.0841-0</t>
  </si>
  <si>
    <t>06.020.0841-A</t>
  </si>
  <si>
    <t>06.020.0842-0</t>
  </si>
  <si>
    <t>06.020.0842-A</t>
  </si>
  <si>
    <t>06.020.0843-0</t>
  </si>
  <si>
    <t>06.020.0843-A</t>
  </si>
  <si>
    <t>06.020.0844-0</t>
  </si>
  <si>
    <t>06.020.0844-A</t>
  </si>
  <si>
    <t>06.020.0846-0</t>
  </si>
  <si>
    <t>06.020.0846-A</t>
  </si>
  <si>
    <t>06.020.0848-0</t>
  </si>
  <si>
    <t>06.020.0848-A</t>
  </si>
  <si>
    <t>06.020.0850-0</t>
  </si>
  <si>
    <t>06.020.0850-A</t>
  </si>
  <si>
    <t>06.020.0852-0</t>
  </si>
  <si>
    <t>06.020.0852-A</t>
  </si>
  <si>
    <t>06.020.0853-0</t>
  </si>
  <si>
    <t>06.020.0853-A</t>
  </si>
  <si>
    <t>06.020.0854-0</t>
  </si>
  <si>
    <t>06.020.0854-A</t>
  </si>
  <si>
    <t>06.020.0856-0</t>
  </si>
  <si>
    <t>06.020.0856-A</t>
  </si>
  <si>
    <t>06.020.0857-0</t>
  </si>
  <si>
    <t>06.020.0857-A</t>
  </si>
  <si>
    <t>06.020.0858-0</t>
  </si>
  <si>
    <t>06.020.0858-A</t>
  </si>
  <si>
    <t>06.020.0859-0</t>
  </si>
  <si>
    <t>06.020.0859-A</t>
  </si>
  <si>
    <t>06.020.0860-0</t>
  </si>
  <si>
    <t>06.020.0860-A</t>
  </si>
  <si>
    <t>06.020.0862-0</t>
  </si>
  <si>
    <t>06.020.0862-A</t>
  </si>
  <si>
    <t>06.020.0864-0</t>
  </si>
  <si>
    <t>06.020.0864-A</t>
  </si>
  <si>
    <t>06.020.0866-0</t>
  </si>
  <si>
    <t>06.020.0866-A</t>
  </si>
  <si>
    <t>06.020.0868-0</t>
  </si>
  <si>
    <t>06.020.0868-A</t>
  </si>
  <si>
    <t>06.020.0870-0</t>
  </si>
  <si>
    <t>06.020.0870-A</t>
  </si>
  <si>
    <t>06.020.0871-0</t>
  </si>
  <si>
    <t>06.020.0871-A</t>
  </si>
  <si>
    <t>06.020.0872-0</t>
  </si>
  <si>
    <t>06.020.0872-A</t>
  </si>
  <si>
    <t>06.020.0873-0</t>
  </si>
  <si>
    <t>06.020.0873-A</t>
  </si>
  <si>
    <t>06.020.0875-0</t>
  </si>
  <si>
    <t>06.020.0875-A</t>
  </si>
  <si>
    <t>06.020.0876-0</t>
  </si>
  <si>
    <t>06.020.0876-A</t>
  </si>
  <si>
    <t>06.020.0880-0</t>
  </si>
  <si>
    <t>06.020.0880-A</t>
  </si>
  <si>
    <t>06.020.0882-0</t>
  </si>
  <si>
    <t>06.020.0882-A</t>
  </si>
  <si>
    <t>06.020.0884-0</t>
  </si>
  <si>
    <t>06.020.0884-A</t>
  </si>
  <si>
    <t>06.020.0886-0</t>
  </si>
  <si>
    <t>06.020.0886-A</t>
  </si>
  <si>
    <t>06.020.0888-0</t>
  </si>
  <si>
    <t>06.020.0888-A</t>
  </si>
  <si>
    <t>06.020.0890-0</t>
  </si>
  <si>
    <t>06.020.0890-A</t>
  </si>
  <si>
    <t>06.020.0891-0</t>
  </si>
  <si>
    <t>06.020.0891-A</t>
  </si>
  <si>
    <t>06.020.0893-0</t>
  </si>
  <si>
    <t>06.020.0893-A</t>
  </si>
  <si>
    <t>06.020.0894-0</t>
  </si>
  <si>
    <t>06.020.0894-A</t>
  </si>
  <si>
    <t>06.020.0895-0</t>
  </si>
  <si>
    <t>06.020.0895-A</t>
  </si>
  <si>
    <t>06.020.0896-0</t>
  </si>
  <si>
    <t>06.020.0896-A</t>
  </si>
  <si>
    <t>06.020.0897-0</t>
  </si>
  <si>
    <t>06.020.0897-A</t>
  </si>
  <si>
    <t>06.020.0900-0</t>
  </si>
  <si>
    <t>06.020.0900-A</t>
  </si>
  <si>
    <t>06.020.0901-0</t>
  </si>
  <si>
    <t>06.020.0901-A</t>
  </si>
  <si>
    <t>06.020.0902-0</t>
  </si>
  <si>
    <t>06.020.0902-A</t>
  </si>
  <si>
    <t>06.020.0905-0</t>
  </si>
  <si>
    <t>06.020.0905-A</t>
  </si>
  <si>
    <t>06.020.0906-0</t>
  </si>
  <si>
    <t>06.020.0906-A</t>
  </si>
  <si>
    <t>06.020.0908-0</t>
  </si>
  <si>
    <t>06.020.0908-A</t>
  </si>
  <si>
    <t>06.020.0910-0</t>
  </si>
  <si>
    <t>06.020.0910-A</t>
  </si>
  <si>
    <t>06.020.0915-0</t>
  </si>
  <si>
    <t>06.020.0915-A</t>
  </si>
  <si>
    <t>06.020.0916-0</t>
  </si>
  <si>
    <t>06.020.0916-A</t>
  </si>
  <si>
    <t>06.020.0917-0</t>
  </si>
  <si>
    <t>06.020.0917-A</t>
  </si>
  <si>
    <t>06.020.0918-0</t>
  </si>
  <si>
    <t>06.020.0918-A</t>
  </si>
  <si>
    <t>06.020.0919-0</t>
  </si>
  <si>
    <t>06.020.0919-A</t>
  </si>
  <si>
    <t>06.020.0920-0</t>
  </si>
  <si>
    <t>06.020.0920-A</t>
  </si>
  <si>
    <t>06.020.0921-0</t>
  </si>
  <si>
    <t>06.020.0921-A</t>
  </si>
  <si>
    <t>06.020.0922-0</t>
  </si>
  <si>
    <t>06.020.0922-A</t>
  </si>
  <si>
    <t>06.020.0924-0</t>
  </si>
  <si>
    <t>06.020.0924-A</t>
  </si>
  <si>
    <t>06.020.0926-0</t>
  </si>
  <si>
    <t>06.020.0926-A</t>
  </si>
  <si>
    <t>06.020.0928-0</t>
  </si>
  <si>
    <t>06.020.0928-A</t>
  </si>
  <si>
    <t>06.020.0930-0</t>
  </si>
  <si>
    <t>06.020.0930-A</t>
  </si>
  <si>
    <t>06.020.0932-0</t>
  </si>
  <si>
    <t>06.020.0932-A</t>
  </si>
  <si>
    <t>06.020.0933-0</t>
  </si>
  <si>
    <t>06.020.0933-A</t>
  </si>
  <si>
    <t>06.020.0934-0</t>
  </si>
  <si>
    <t>06.020.0934-A</t>
  </si>
  <si>
    <t>06.020.0935-0</t>
  </si>
  <si>
    <t>06.020.0935-A</t>
  </si>
  <si>
    <t>06.020.0937-0</t>
  </si>
  <si>
    <t>06.020.0937-A</t>
  </si>
  <si>
    <t>06.020.0938-0</t>
  </si>
  <si>
    <t>06.020.0938-A</t>
  </si>
  <si>
    <t>06.021.0010-0</t>
  </si>
  <si>
    <t>06.021.0010-A</t>
  </si>
  <si>
    <t>06.021.0011-0</t>
  </si>
  <si>
    <t>06.021.0011-A</t>
  </si>
  <si>
    <t>06.021.0012-0</t>
  </si>
  <si>
    <t>06.021.0012-A</t>
  </si>
  <si>
    <t>06.021.0013-0</t>
  </si>
  <si>
    <t>06.021.0013-A</t>
  </si>
  <si>
    <t>06.021.0014-0</t>
  </si>
  <si>
    <t>06.021.0014-A</t>
  </si>
  <si>
    <t>06.021.0015-0</t>
  </si>
  <si>
    <t>06.021.0015-A</t>
  </si>
  <si>
    <t>06.021.0016-0</t>
  </si>
  <si>
    <t>06.021.0016-A</t>
  </si>
  <si>
    <t>06.021.0017-0</t>
  </si>
  <si>
    <t>06.021.0017-A</t>
  </si>
  <si>
    <t>06.021.0018-0</t>
  </si>
  <si>
    <t>06.021.0018-A</t>
  </si>
  <si>
    <t>06.021.0019-0</t>
  </si>
  <si>
    <t>06.021.0019-A</t>
  </si>
  <si>
    <t>06.021.0020-0</t>
  </si>
  <si>
    <t>06.021.0020-A</t>
  </si>
  <si>
    <t>06.021.0021-0</t>
  </si>
  <si>
    <t>06.021.0021-A</t>
  </si>
  <si>
    <t>06.021.0025-0</t>
  </si>
  <si>
    <t>06.021.0025-A</t>
  </si>
  <si>
    <t>06.021.0026-0</t>
  </si>
  <si>
    <t>06.021.0026-A</t>
  </si>
  <si>
    <t>06.021.0027-0</t>
  </si>
  <si>
    <t>06.021.0027-A</t>
  </si>
  <si>
    <t>06.021.0028-0</t>
  </si>
  <si>
    <t>06.021.0028-A</t>
  </si>
  <si>
    <t>06.021.0029-0</t>
  </si>
  <si>
    <t>06.021.0029-A</t>
  </si>
  <si>
    <t>06.021.0030-0</t>
  </si>
  <si>
    <t>06.021.0030-A</t>
  </si>
  <si>
    <t>06.021.0031-0</t>
  </si>
  <si>
    <t>06.021.0031-A</t>
  </si>
  <si>
    <t>06.021.0032-0</t>
  </si>
  <si>
    <t>06.021.0032-A</t>
  </si>
  <si>
    <t>06.021.0033-0</t>
  </si>
  <si>
    <t>06.021.0033-A</t>
  </si>
  <si>
    <t>06.021.0034-0</t>
  </si>
  <si>
    <t>06.021.0034-A</t>
  </si>
  <si>
    <t>06.021.0035-0</t>
  </si>
  <si>
    <t>06.021.0035-A</t>
  </si>
  <si>
    <t>06.021.0036-0</t>
  </si>
  <si>
    <t>06.021.0036-A</t>
  </si>
  <si>
    <t>06.021.0040-0</t>
  </si>
  <si>
    <t>06.021.0040-A</t>
  </si>
  <si>
    <t>06.021.0041-0</t>
  </si>
  <si>
    <t>06.021.0041-A</t>
  </si>
  <si>
    <t>06.022.0010-0</t>
  </si>
  <si>
    <t>06.022.0010-A</t>
  </si>
  <si>
    <t>06.061.0105-0</t>
  </si>
  <si>
    <t>06.061.0105-A</t>
  </si>
  <si>
    <t>06.061.0110-0</t>
  </si>
  <si>
    <t>06.061.0110-A</t>
  </si>
  <si>
    <t>06.061.0115-0</t>
  </si>
  <si>
    <t>06.061.0115-A</t>
  </si>
  <si>
    <t>06.061.0120-0</t>
  </si>
  <si>
    <t>06.061.0120-A</t>
  </si>
  <si>
    <t>06.061.0150-0</t>
  </si>
  <si>
    <t>06.061.0150-A</t>
  </si>
  <si>
    <t>06.061.0155-0</t>
  </si>
  <si>
    <t>06.061.0155-A</t>
  </si>
  <si>
    <t>06.061.0160-0</t>
  </si>
  <si>
    <t>06.061.0160-A</t>
  </si>
  <si>
    <t>06.061.0165-0</t>
  </si>
  <si>
    <t>06.061.0165-A</t>
  </si>
  <si>
    <t>06.061.0170-0</t>
  </si>
  <si>
    <t>06.061.0170-A</t>
  </si>
  <si>
    <t>06.061.0171-0</t>
  </si>
  <si>
    <t>06.061.0171-A</t>
  </si>
  <si>
    <t>06.061.0172-0</t>
  </si>
  <si>
    <t>06.061.0172-A</t>
  </si>
  <si>
    <t>06.061.0173-0</t>
  </si>
  <si>
    <t>06.061.0173-A</t>
  </si>
  <si>
    <t>06.061.0174-0</t>
  </si>
  <si>
    <t>06.061.0174-A</t>
  </si>
  <si>
    <t>06.061.0176-0</t>
  </si>
  <si>
    <t>06.061.0176-A</t>
  </si>
  <si>
    <t>06.061.0177-0</t>
  </si>
  <si>
    <t>06.061.0177-A</t>
  </si>
  <si>
    <t>06.062.0001-0</t>
  </si>
  <si>
    <t>06.062.0001-A</t>
  </si>
  <si>
    <t>06.062.0002-0</t>
  </si>
  <si>
    <t>06.062.0002-A</t>
  </si>
  <si>
    <t>06.063.0012-0</t>
  </si>
  <si>
    <t>06.063.0012-A</t>
  </si>
  <si>
    <t>06.063.0013-0</t>
  </si>
  <si>
    <t>06.063.0013-A</t>
  </si>
  <si>
    <t>06.063.0014-0</t>
  </si>
  <si>
    <t>06.063.0014-A</t>
  </si>
  <si>
    <t>06.063.0015-0</t>
  </si>
  <si>
    <t>06.063.0015-A</t>
  </si>
  <si>
    <t>06.063.0016-0</t>
  </si>
  <si>
    <t>06.063.0016-A</t>
  </si>
  <si>
    <t>06.063.0017-0</t>
  </si>
  <si>
    <t>06.063.0017-A</t>
  </si>
  <si>
    <t>06.063.0018-0</t>
  </si>
  <si>
    <t>06.063.0018-A</t>
  </si>
  <si>
    <t>06.063.0019-0</t>
  </si>
  <si>
    <t>06.063.0019-A</t>
  </si>
  <si>
    <t>06.063.0021-0</t>
  </si>
  <si>
    <t>06.063.0021-A</t>
  </si>
  <si>
    <t>06.063.0023-0</t>
  </si>
  <si>
    <t>06.063.0023-A</t>
  </si>
  <si>
    <t>06.069.0005-0</t>
  </si>
  <si>
    <t>06.069.0005-A</t>
  </si>
  <si>
    <t>06.069.0006-0</t>
  </si>
  <si>
    <t>06.069.0006-A</t>
  </si>
  <si>
    <t>06.069.0008-0</t>
  </si>
  <si>
    <t>06.069.0008-A</t>
  </si>
  <si>
    <t>06.069.0009-0</t>
  </si>
  <si>
    <t>06.069.0009-A</t>
  </si>
  <si>
    <t>06.069.0010-0</t>
  </si>
  <si>
    <t>06.069.0010-A</t>
  </si>
  <si>
    <t>06.069.0015-0</t>
  </si>
  <si>
    <t>06.069.0015-A</t>
  </si>
  <si>
    <t>06.069.0020-0</t>
  </si>
  <si>
    <t>06.069.0020-A</t>
  </si>
  <si>
    <t>06.069.0025-0</t>
  </si>
  <si>
    <t>06.069.0025-A</t>
  </si>
  <si>
    <t>06.069.0030-0</t>
  </si>
  <si>
    <t>06.069.0030-A</t>
  </si>
  <si>
    <t>06.069.0035-0</t>
  </si>
  <si>
    <t>06.069.0035-A</t>
  </si>
  <si>
    <t>06.069.0040-0</t>
  </si>
  <si>
    <t>06.069.0040-A</t>
  </si>
  <si>
    <t>06.069.0045-0</t>
  </si>
  <si>
    <t>06.069.0045-A</t>
  </si>
  <si>
    <t>06.069.0050-0</t>
  </si>
  <si>
    <t>06.069.0050-A</t>
  </si>
  <si>
    <t>06.069.0055-0</t>
  </si>
  <si>
    <t>06.069.0055-A</t>
  </si>
  <si>
    <t>06.069.0100-0</t>
  </si>
  <si>
    <t>06.069.0100-A</t>
  </si>
  <si>
    <t>06.069.0101-0</t>
  </si>
  <si>
    <t>06.069.0101-A</t>
  </si>
  <si>
    <t>06.069.0105-0</t>
  </si>
  <si>
    <t>06.069.0105-A</t>
  </si>
  <si>
    <t>06.069.0106-0</t>
  </si>
  <si>
    <t>06.069.0106-A</t>
  </si>
  <si>
    <t>06.069.0110-0</t>
  </si>
  <si>
    <t>06.069.0110-A</t>
  </si>
  <si>
    <t>06.069.0115-0</t>
  </si>
  <si>
    <t>06.069.0115-A</t>
  </si>
  <si>
    <t>06.069.0120-0</t>
  </si>
  <si>
    <t>06.069.0120-A</t>
  </si>
  <si>
    <t>06.069.0125-0</t>
  </si>
  <si>
    <t>06.069.0125-A</t>
  </si>
  <si>
    <t>06.069.0130-0</t>
  </si>
  <si>
    <t>06.069.0130-A</t>
  </si>
  <si>
    <t>06.069.0135-0</t>
  </si>
  <si>
    <t>06.069.0135-A</t>
  </si>
  <si>
    <t>06.069.0140-0</t>
  </si>
  <si>
    <t>06.069.0140-A</t>
  </si>
  <si>
    <t>06.069.0145-0</t>
  </si>
  <si>
    <t>06.069.0145-A</t>
  </si>
  <si>
    <t>06.069.0150-0</t>
  </si>
  <si>
    <t>06.069.0150-A</t>
  </si>
  <si>
    <t>06.069.0155-0</t>
  </si>
  <si>
    <t>06.069.0155-A</t>
  </si>
  <si>
    <t>06.069.0160-0</t>
  </si>
  <si>
    <t>06.069.0160-A</t>
  </si>
  <si>
    <t>06.069.0165-0</t>
  </si>
  <si>
    <t>06.069.0165-A</t>
  </si>
  <si>
    <t>06.072.0001-0</t>
  </si>
  <si>
    <t>06.072.0001-A</t>
  </si>
  <si>
    <t>06.072.0003-0</t>
  </si>
  <si>
    <t>06.072.0003-A</t>
  </si>
  <si>
    <t>06.075.0010-0</t>
  </si>
  <si>
    <t>06.075.0010-A</t>
  </si>
  <si>
    <t>06.075.0012-0</t>
  </si>
  <si>
    <t>06.075.0012-A</t>
  </si>
  <si>
    <t>06.076.0005-0</t>
  </si>
  <si>
    <t>06.076.0005-A</t>
  </si>
  <si>
    <t>06.076.0010-0</t>
  </si>
  <si>
    <t>06.076.0010-A</t>
  </si>
  <si>
    <t>06.076.0015-0</t>
  </si>
  <si>
    <t>06.076.0015-A</t>
  </si>
  <si>
    <t>06.076.0020-0</t>
  </si>
  <si>
    <t>06.076.0020-A</t>
  </si>
  <si>
    <t>06.076.0025-0</t>
  </si>
  <si>
    <t>06.076.0025-A</t>
  </si>
  <si>
    <t>06.077.0005-0</t>
  </si>
  <si>
    <t>06.077.0005-A</t>
  </si>
  <si>
    <t>06.077.0010-0</t>
  </si>
  <si>
    <t>06.077.0010-A</t>
  </si>
  <si>
    <t>06.077.0015-0</t>
  </si>
  <si>
    <t>06.077.0015-A</t>
  </si>
  <si>
    <t>06.077.0020-0</t>
  </si>
  <si>
    <t>06.077.0020-A</t>
  </si>
  <si>
    <t>06.077.0025-0</t>
  </si>
  <si>
    <t>06.077.0025-A</t>
  </si>
  <si>
    <t>06.081.0010-0</t>
  </si>
  <si>
    <t>06.081.0010-A</t>
  </si>
  <si>
    <t>06.082.0010-0</t>
  </si>
  <si>
    <t>06.082.0010-A</t>
  </si>
  <si>
    <t>06.082.0015-0</t>
  </si>
  <si>
    <t>06.082.0015-A</t>
  </si>
  <si>
    <t>06.082.0020-0</t>
  </si>
  <si>
    <t>06.082.0020-A</t>
  </si>
  <si>
    <t>06.082.0050-0</t>
  </si>
  <si>
    <t>06.082.0050-A</t>
  </si>
  <si>
    <t>06.082.0053-0</t>
  </si>
  <si>
    <t>06.082.0053-A</t>
  </si>
  <si>
    <t>06.082.0055-0</t>
  </si>
  <si>
    <t>06.082.0055-A</t>
  </si>
  <si>
    <t>06.082.0070-0</t>
  </si>
  <si>
    <t>06.082.0070-A</t>
  </si>
  <si>
    <t>06.082.0075-0</t>
  </si>
  <si>
    <t>06.082.0075-A</t>
  </si>
  <si>
    <t>06.084.0005-0</t>
  </si>
  <si>
    <t>06.084.0005-A</t>
  </si>
  <si>
    <t>06.085.0010-0</t>
  </si>
  <si>
    <t>06.085.0010-A</t>
  </si>
  <si>
    <t>06.085.0015-0</t>
  </si>
  <si>
    <t>06.085.0015-A</t>
  </si>
  <si>
    <t>06.085.0020-0</t>
  </si>
  <si>
    <t>06.085.0020-A</t>
  </si>
  <si>
    <t>06.085.0025-0</t>
  </si>
  <si>
    <t>06.085.0025-A</t>
  </si>
  <si>
    <t>06.085.0030-0</t>
  </si>
  <si>
    <t>06.085.0030-A</t>
  </si>
  <si>
    <t>06.085.0035-0</t>
  </si>
  <si>
    <t>06.085.0035-A</t>
  </si>
  <si>
    <t>06.085.0040-0</t>
  </si>
  <si>
    <t>06.085.0040-A</t>
  </si>
  <si>
    <t>06.085.0045-0</t>
  </si>
  <si>
    <t>06.085.0045-A</t>
  </si>
  <si>
    <t>06.085.0050-1</t>
  </si>
  <si>
    <t>06.085.0050-B</t>
  </si>
  <si>
    <t>06.085.0055-0</t>
  </si>
  <si>
    <t>06.085.0055-A</t>
  </si>
  <si>
    <t>06.085.0058-0</t>
  </si>
  <si>
    <t>06.085.0058-A</t>
  </si>
  <si>
    <t>06.085.0060-0</t>
  </si>
  <si>
    <t>06.085.0060-A</t>
  </si>
  <si>
    <t>06.085.0065-0</t>
  </si>
  <si>
    <t>CAMADA DE BRITA N°4 PARA FILTRO BIOLOGICO</t>
  </si>
  <si>
    <t>06.085.0065-A</t>
  </si>
  <si>
    <t>06.085.0070-0</t>
  </si>
  <si>
    <t>06.085.0070-A</t>
  </si>
  <si>
    <t>06.085.0072-0</t>
  </si>
  <si>
    <t>06.085.0072-A</t>
  </si>
  <si>
    <t>06.085.0074-0</t>
  </si>
  <si>
    <t>06.085.0074-A</t>
  </si>
  <si>
    <t>06.086.0010-0</t>
  </si>
  <si>
    <t>06.086.0010-A</t>
  </si>
  <si>
    <t>06.087.0010-0</t>
  </si>
  <si>
    <t>06.087.0010-A</t>
  </si>
  <si>
    <t>06.088.0010-0</t>
  </si>
  <si>
    <t>06.090.0010-0</t>
  </si>
  <si>
    <t>06.090.0010-A</t>
  </si>
  <si>
    <t>06.095.0010-0</t>
  </si>
  <si>
    <t>06.095.0010-A</t>
  </si>
  <si>
    <t>06.095.0013-0</t>
  </si>
  <si>
    <t>06.095.0013-A</t>
  </si>
  <si>
    <t>06.095.0015-0</t>
  </si>
  <si>
    <t>06.095.0015-A</t>
  </si>
  <si>
    <t>06.095.0018-0</t>
  </si>
  <si>
    <t>06.095.0018-A</t>
  </si>
  <si>
    <t>06.095.0020-0</t>
  </si>
  <si>
    <t>06.095.0020-A</t>
  </si>
  <si>
    <t>06.095.0022-0</t>
  </si>
  <si>
    <t>06.095.0022-A</t>
  </si>
  <si>
    <t>06.095.0025-0</t>
  </si>
  <si>
    <t>06.095.0025-A</t>
  </si>
  <si>
    <t>06.095.0028-0</t>
  </si>
  <si>
    <t>06.095.0028-A</t>
  </si>
  <si>
    <t>06.095.0030-0</t>
  </si>
  <si>
    <t>06.095.0030-A</t>
  </si>
  <si>
    <t>06.100.0010-0</t>
  </si>
  <si>
    <t>06.100.0010-A</t>
  </si>
  <si>
    <t>06.100.0011-0</t>
  </si>
  <si>
    <t>06.100.0011-A</t>
  </si>
  <si>
    <t>06.100.0012-0</t>
  </si>
  <si>
    <t>06.100.0012-A</t>
  </si>
  <si>
    <t>06.100.0020-0</t>
  </si>
  <si>
    <t>06.100.0020-A</t>
  </si>
  <si>
    <t>06.100.0030-0</t>
  </si>
  <si>
    <t>06.100.0030-A</t>
  </si>
  <si>
    <t>06.100.0040-0</t>
  </si>
  <si>
    <t>06.100.0040-A</t>
  </si>
  <si>
    <t>06.100.0050-0</t>
  </si>
  <si>
    <t>06.100.0050-A</t>
  </si>
  <si>
    <t>06.100.0056-0</t>
  </si>
  <si>
    <t>06.100.0056-A</t>
  </si>
  <si>
    <t>06.100.0058-0</t>
  </si>
  <si>
    <t>06.100.0058-A</t>
  </si>
  <si>
    <t>06.100.0060-0</t>
  </si>
  <si>
    <t>06.100.0060-A</t>
  </si>
  <si>
    <t>06.100.0062-0</t>
  </si>
  <si>
    <t>06.100.0062-A</t>
  </si>
  <si>
    <t>06.100.0064-0</t>
  </si>
  <si>
    <t>06.100.0064-A</t>
  </si>
  <si>
    <t>06.100.0068-0</t>
  </si>
  <si>
    <t>06.100.0068-A</t>
  </si>
  <si>
    <t>06.100.0079-0</t>
  </si>
  <si>
    <t>06.100.0079-A</t>
  </si>
  <si>
    <t>06.100.0080-0</t>
  </si>
  <si>
    <t>06.100.0080-A</t>
  </si>
  <si>
    <t>06.100.0082-0</t>
  </si>
  <si>
    <t>06.100.0082-A</t>
  </si>
  <si>
    <t>06.100.0085-0</t>
  </si>
  <si>
    <t>06.100.0085-A</t>
  </si>
  <si>
    <t>06.100.0087-0</t>
  </si>
  <si>
    <t>06.100.0087-A</t>
  </si>
  <si>
    <t>06.100.0090-0</t>
  </si>
  <si>
    <t>06.100.0090-A</t>
  </si>
  <si>
    <t>06.100.0092-0</t>
  </si>
  <si>
    <t>06.100.0092-A</t>
  </si>
  <si>
    <t>06.100.0095-0</t>
  </si>
  <si>
    <t>06.100.0095-A</t>
  </si>
  <si>
    <t>06.100.0100-0</t>
  </si>
  <si>
    <t>06.100.0100-A</t>
  </si>
  <si>
    <t>06.100.0105-0</t>
  </si>
  <si>
    <t>06.100.0105-A</t>
  </si>
  <si>
    <t>06.100.0110-0</t>
  </si>
  <si>
    <t>06.100.0110-A</t>
  </si>
  <si>
    <t>06.100.0115-0</t>
  </si>
  <si>
    <t>06.100.0115-A</t>
  </si>
  <si>
    <t>06.100.0130-0</t>
  </si>
  <si>
    <t>06.100.0130-A</t>
  </si>
  <si>
    <t>06.100.0132-0</t>
  </si>
  <si>
    <t>06.100.0132-A</t>
  </si>
  <si>
    <t>06.100.0134-0</t>
  </si>
  <si>
    <t>06.100.0134-A</t>
  </si>
  <si>
    <t>06.100.0136-0</t>
  </si>
  <si>
    <t>06.100.0136-A</t>
  </si>
  <si>
    <t>06.100.0138-0</t>
  </si>
  <si>
    <t>06.100.0138-A</t>
  </si>
  <si>
    <t>06.100.0140-0</t>
  </si>
  <si>
    <t>06.100.0140-A</t>
  </si>
  <si>
    <t>06.100.0142-0</t>
  </si>
  <si>
    <t>06.100.0142-A</t>
  </si>
  <si>
    <t>06.100.0144-0</t>
  </si>
  <si>
    <t>06.100.0144-A</t>
  </si>
  <si>
    <t>06.100.0148-0</t>
  </si>
  <si>
    <t>06.100.0148-A</t>
  </si>
  <si>
    <t>06.100.0150-0</t>
  </si>
  <si>
    <t>06.100.0150-A</t>
  </si>
  <si>
    <t>06.100.0155-0</t>
  </si>
  <si>
    <t>06.100.0155-A</t>
  </si>
  <si>
    <t>06.100.0160-0</t>
  </si>
  <si>
    <t>06.100.0160-A</t>
  </si>
  <si>
    <t>06.100.0165-0</t>
  </si>
  <si>
    <t>06.100.0165-A</t>
  </si>
  <si>
    <t>06.100.0170-0</t>
  </si>
  <si>
    <t>06.100.0170-A</t>
  </si>
  <si>
    <t>06.100.0175-0</t>
  </si>
  <si>
    <t>06.100.0175-A</t>
  </si>
  <si>
    <t>06.100.0180-0</t>
  </si>
  <si>
    <t>06.100.0180-A</t>
  </si>
  <si>
    <t>06.100.0185-0</t>
  </si>
  <si>
    <t>06.100.0185-A</t>
  </si>
  <si>
    <t>06.100.0187-0</t>
  </si>
  <si>
    <t>06.100.0187-A</t>
  </si>
  <si>
    <t>06.100.0190-0</t>
  </si>
  <si>
    <t>06.100.0190-A</t>
  </si>
  <si>
    <t>06.101.0001-0</t>
  </si>
  <si>
    <t>06.102.0010-0</t>
  </si>
  <si>
    <t>06.102.0010-A</t>
  </si>
  <si>
    <t>06.103.0010-0</t>
  </si>
  <si>
    <t>06.103.0010-A</t>
  </si>
  <si>
    <t>06.103.0015-0</t>
  </si>
  <si>
    <t>06.103.0015-A</t>
  </si>
  <si>
    <t>06.103.0020-0</t>
  </si>
  <si>
    <t>06.103.0020-A</t>
  </si>
  <si>
    <t>06.103.0025-0</t>
  </si>
  <si>
    <t>06.103.0025-A</t>
  </si>
  <si>
    <t>06.103.0030-0</t>
  </si>
  <si>
    <t>06.103.0030-A</t>
  </si>
  <si>
    <t>06.103.0035-0</t>
  </si>
  <si>
    <t>06.103.0035-A</t>
  </si>
  <si>
    <t>06.103.0040-0</t>
  </si>
  <si>
    <t>06.103.0040-A</t>
  </si>
  <si>
    <t>06.103.0045-0</t>
  </si>
  <si>
    <t>06.103.0045-A</t>
  </si>
  <si>
    <t>06.103.0050-0</t>
  </si>
  <si>
    <t>06.103.0050-A</t>
  </si>
  <si>
    <t>06.103.0055-0</t>
  </si>
  <si>
    <t>06.103.0055-A</t>
  </si>
  <si>
    <t>06.103.0080-0</t>
  </si>
  <si>
    <t>06.103.0080-A</t>
  </si>
  <si>
    <t>06.103.0085-0</t>
  </si>
  <si>
    <t>06.103.0085-A</t>
  </si>
  <si>
    <t>06.103.0090-0</t>
  </si>
  <si>
    <t>06.103.0090-A</t>
  </si>
  <si>
    <t>06.103.0095-0</t>
  </si>
  <si>
    <t>06.103.0095-A</t>
  </si>
  <si>
    <t>06.103.0100-0</t>
  </si>
  <si>
    <t>06.103.0100-A</t>
  </si>
  <si>
    <t>06.103.0105-0</t>
  </si>
  <si>
    <t>06.103.0105-A</t>
  </si>
  <si>
    <t>06.103.0110-0</t>
  </si>
  <si>
    <t>06.103.0110-A</t>
  </si>
  <si>
    <t>06.103.0115-0</t>
  </si>
  <si>
    <t>06.103.0115-A</t>
  </si>
  <si>
    <t>06.103.0120-0</t>
  </si>
  <si>
    <t>06.103.0120-A</t>
  </si>
  <si>
    <t>06.103.0125-0</t>
  </si>
  <si>
    <t>06.103.0125-A</t>
  </si>
  <si>
    <t>06.103.0150-0</t>
  </si>
  <si>
    <t>06.103.0150-A</t>
  </si>
  <si>
    <t>06.106.0011-0</t>
  </si>
  <si>
    <t>06.106.0011-A</t>
  </si>
  <si>
    <t>06.106.0012-0</t>
  </si>
  <si>
    <t>06.106.0012-A</t>
  </si>
  <si>
    <t>06.106.0014-0</t>
  </si>
  <si>
    <t>06.106.0014-A</t>
  </si>
  <si>
    <t>06.108.0005-0</t>
  </si>
  <si>
    <t>06.108.0005-A</t>
  </si>
  <si>
    <t>06.108.0006-0</t>
  </si>
  <si>
    <t>06.108.0006-A</t>
  </si>
  <si>
    <t>06.108.0007-0</t>
  </si>
  <si>
    <t>06.108.0007-A</t>
  </si>
  <si>
    <t>06.108.0008-0</t>
  </si>
  <si>
    <t>06.108.0008-A</t>
  </si>
  <si>
    <t>06.108.0009-0</t>
  </si>
  <si>
    <t>06.108.0009-A</t>
  </si>
  <si>
    <t>06.110.0001-0</t>
  </si>
  <si>
    <t>06.110.0001-A</t>
  </si>
  <si>
    <t>06.115.0001-0</t>
  </si>
  <si>
    <t>06.115.0001-A</t>
  </si>
  <si>
    <t>06.200.0030-0</t>
  </si>
  <si>
    <t>06.200.0030-A</t>
  </si>
  <si>
    <t>06.200.0033-0</t>
  </si>
  <si>
    <t>06.200.0033-A</t>
  </si>
  <si>
    <t>06.200.0035-0</t>
  </si>
  <si>
    <t>06.200.0035-A</t>
  </si>
  <si>
    <t>06.200.0051-0</t>
  </si>
  <si>
    <t>06.200.0051-A</t>
  </si>
  <si>
    <t>06.200.0052-0</t>
  </si>
  <si>
    <t>06.200.0052-A</t>
  </si>
  <si>
    <t>06.200.0053-0</t>
  </si>
  <si>
    <t>06.200.0053-A</t>
  </si>
  <si>
    <t>06.200.0054-0</t>
  </si>
  <si>
    <t>06.200.0054-A</t>
  </si>
  <si>
    <t>06.200.0055-0</t>
  </si>
  <si>
    <t>06.200.0055-A</t>
  </si>
  <si>
    <t>06.200.0056-0</t>
  </si>
  <si>
    <t>06.200.0056-A</t>
  </si>
  <si>
    <t>06.200.0057-0</t>
  </si>
  <si>
    <t>06.200.0057-A</t>
  </si>
  <si>
    <t>06.200.0058-0</t>
  </si>
  <si>
    <t>06.200.0058-A</t>
  </si>
  <si>
    <t>06.200.0059-0</t>
  </si>
  <si>
    <t>06.200.0059-A</t>
  </si>
  <si>
    <t>06.200.0060-0</t>
  </si>
  <si>
    <t>06.200.0060-A</t>
  </si>
  <si>
    <t>06.200.0062-0</t>
  </si>
  <si>
    <t>06.200.0062-A</t>
  </si>
  <si>
    <t>06.200.0064-0</t>
  </si>
  <si>
    <t>06.200.0064-A</t>
  </si>
  <si>
    <t>06.200.0065-0</t>
  </si>
  <si>
    <t>06.200.0065-A</t>
  </si>
  <si>
    <t>06.200.0066-0</t>
  </si>
  <si>
    <t>06.200.0066-A</t>
  </si>
  <si>
    <t>06.200.0067-0</t>
  </si>
  <si>
    <t>06.200.0067-A</t>
  </si>
  <si>
    <t>06.200.0068-0</t>
  </si>
  <si>
    <t>06.200.0068-A</t>
  </si>
  <si>
    <t>06.200.0071-0</t>
  </si>
  <si>
    <t>06.200.0071-A</t>
  </si>
  <si>
    <t>06.200.0072-0</t>
  </si>
  <si>
    <t>06.200.0072-A</t>
  </si>
  <si>
    <t>06.200.0073-0</t>
  </si>
  <si>
    <t>06.200.0073-A</t>
  </si>
  <si>
    <t>06.200.0074-0</t>
  </si>
  <si>
    <t>06.200.0074-A</t>
  </si>
  <si>
    <t>06.200.0075-0</t>
  </si>
  <si>
    <t>06.200.0075-A</t>
  </si>
  <si>
    <t>06.200.0076-0</t>
  </si>
  <si>
    <t>06.200.0076-A</t>
  </si>
  <si>
    <t>06.200.0077-0</t>
  </si>
  <si>
    <t>06.200.0077-A</t>
  </si>
  <si>
    <t>06.200.0078-0</t>
  </si>
  <si>
    <t>06.200.0078-A</t>
  </si>
  <si>
    <t>06.200.0080-0</t>
  </si>
  <si>
    <t>06.200.0080-A</t>
  </si>
  <si>
    <t>06.200.0081-0</t>
  </si>
  <si>
    <t>06.200.0081-A</t>
  </si>
  <si>
    <t>06.200.0083-0</t>
  </si>
  <si>
    <t>06.200.0083-A</t>
  </si>
  <si>
    <t>06.200.0084-0</t>
  </si>
  <si>
    <t>06.200.0084-A</t>
  </si>
  <si>
    <t>06.200.0085-0</t>
  </si>
  <si>
    <t>06.200.0085-A</t>
  </si>
  <si>
    <t>06.200.0086-0</t>
  </si>
  <si>
    <t>06.200.0086-A</t>
  </si>
  <si>
    <t>06.200.0090-0</t>
  </si>
  <si>
    <t>06.200.0090-A</t>
  </si>
  <si>
    <t>06.200.0092-0</t>
  </si>
  <si>
    <t>06.200.0092-A</t>
  </si>
  <si>
    <t>06.200.0093-0</t>
  </si>
  <si>
    <t>06.200.0093-A</t>
  </si>
  <si>
    <t>06.200.0094-0</t>
  </si>
  <si>
    <t>06.200.0094-A</t>
  </si>
  <si>
    <t>06.200.0095-0</t>
  </si>
  <si>
    <t>06.200.0095-A</t>
  </si>
  <si>
    <t>06.200.0096-0</t>
  </si>
  <si>
    <t>06.200.0096-A</t>
  </si>
  <si>
    <t>06.200.0097-0</t>
  </si>
  <si>
    <t>06.200.0097-A</t>
  </si>
  <si>
    <t>06.200.0098-0</t>
  </si>
  <si>
    <t>06.200.0098-A</t>
  </si>
  <si>
    <t>06.200.0099-0</t>
  </si>
  <si>
    <t>06.200.0099-A</t>
  </si>
  <si>
    <t>06.200.0100-0</t>
  </si>
  <si>
    <t>06.200.0100-A</t>
  </si>
  <si>
    <t>06.200.0102-0</t>
  </si>
  <si>
    <t>06.200.0102-A</t>
  </si>
  <si>
    <t>06.200.0104-0</t>
  </si>
  <si>
    <t>06.200.0104-A</t>
  </si>
  <si>
    <t>06.200.0105-0</t>
  </si>
  <si>
    <t>06.200.0105-A</t>
  </si>
  <si>
    <t>06.200.0106-0</t>
  </si>
  <si>
    <t>06.200.0106-A</t>
  </si>
  <si>
    <t>06.200.0107-0</t>
  </si>
  <si>
    <t>06.200.0107-A</t>
  </si>
  <si>
    <t>06.200.0108-0</t>
  </si>
  <si>
    <t>06.200.0108-A</t>
  </si>
  <si>
    <t>06.201.0051-0</t>
  </si>
  <si>
    <t>06.201.0051-A</t>
  </si>
  <si>
    <t>06.201.0052-0</t>
  </si>
  <si>
    <t>06.201.0052-A</t>
  </si>
  <si>
    <t>06.201.0053-0</t>
  </si>
  <si>
    <t>06.201.0053-A</t>
  </si>
  <si>
    <t>06.201.0054-0</t>
  </si>
  <si>
    <t>06.201.0054-A</t>
  </si>
  <si>
    <t>06.201.0055-0</t>
  </si>
  <si>
    <t>06.201.0055-A</t>
  </si>
  <si>
    <t>06.201.0056-0</t>
  </si>
  <si>
    <t>06.201.0056-A</t>
  </si>
  <si>
    <t>06.201.0057-0</t>
  </si>
  <si>
    <t>06.201.0057-A</t>
  </si>
  <si>
    <t>06.201.0058-0</t>
  </si>
  <si>
    <t>06.201.0058-A</t>
  </si>
  <si>
    <t>06.201.0059-0</t>
  </si>
  <si>
    <t>06.201.0059-A</t>
  </si>
  <si>
    <t>06.201.0060-0</t>
  </si>
  <si>
    <t>06.201.0060-A</t>
  </si>
  <si>
    <t>06.201.0061-0</t>
  </si>
  <si>
    <t>06.201.0061-A</t>
  </si>
  <si>
    <t>06.201.0062-0</t>
  </si>
  <si>
    <t>06.201.0062-A</t>
  </si>
  <si>
    <t>06.201.0063-0</t>
  </si>
  <si>
    <t>06.201.0063-A</t>
  </si>
  <si>
    <t>06.201.0064-0</t>
  </si>
  <si>
    <t>06.201.0064-A</t>
  </si>
  <si>
    <t>06.201.0065-0</t>
  </si>
  <si>
    <t>06.201.0065-A</t>
  </si>
  <si>
    <t>06.201.0066-0</t>
  </si>
  <si>
    <t>06.201.0066-A</t>
  </si>
  <si>
    <t>06.201.0071-0</t>
  </si>
  <si>
    <t>06.201.0071-A</t>
  </si>
  <si>
    <t>06.201.0072-0</t>
  </si>
  <si>
    <t>06.201.0072-A</t>
  </si>
  <si>
    <t>06.201.0073-0</t>
  </si>
  <si>
    <t>06.201.0073-A</t>
  </si>
  <si>
    <t>06.201.0074-0</t>
  </si>
  <si>
    <t>06.201.0074-A</t>
  </si>
  <si>
    <t>06.201.0075-0</t>
  </si>
  <si>
    <t>06.201.0075-A</t>
  </si>
  <si>
    <t>06.201.0076-0</t>
  </si>
  <si>
    <t>06.201.0076-A</t>
  </si>
  <si>
    <t>06.201.0077-0</t>
  </si>
  <si>
    <t>06.201.0077-A</t>
  </si>
  <si>
    <t>06.201.0078-0</t>
  </si>
  <si>
    <t>06.201.0078-A</t>
  </si>
  <si>
    <t>06.201.0079-0</t>
  </si>
  <si>
    <t>06.201.0079-A</t>
  </si>
  <si>
    <t>06.201.0080-0</t>
  </si>
  <si>
    <t>06.201.0080-A</t>
  </si>
  <si>
    <t>06.201.0081-0</t>
  </si>
  <si>
    <t>06.201.0081-A</t>
  </si>
  <si>
    <t>06.201.0082-0</t>
  </si>
  <si>
    <t>06.201.0082-A</t>
  </si>
  <si>
    <t>06.201.0091-0</t>
  </si>
  <si>
    <t>06.201.0091-A</t>
  </si>
  <si>
    <t>06.201.0092-0</t>
  </si>
  <si>
    <t>06.201.0092-A</t>
  </si>
  <si>
    <t>06.201.0093-0</t>
  </si>
  <si>
    <t>06.201.0093-A</t>
  </si>
  <si>
    <t>06.201.0094-0</t>
  </si>
  <si>
    <t>06.201.0094-A</t>
  </si>
  <si>
    <t>06.201.0095-0</t>
  </si>
  <si>
    <t>06.201.0095-A</t>
  </si>
  <si>
    <t>06.201.0096-0</t>
  </si>
  <si>
    <t>06.201.0096-A</t>
  </si>
  <si>
    <t>06.201.0097-0</t>
  </si>
  <si>
    <t>06.201.0097-A</t>
  </si>
  <si>
    <t>06.201.0098-0</t>
  </si>
  <si>
    <t>06.201.0098-A</t>
  </si>
  <si>
    <t>06.201.0099-0</t>
  </si>
  <si>
    <t>06.201.0099-A</t>
  </si>
  <si>
    <t>06.201.0100-0</t>
  </si>
  <si>
    <t>06.201.0100-A</t>
  </si>
  <si>
    <t>06.201.0101-0</t>
  </si>
  <si>
    <t>06.201.0101-A</t>
  </si>
  <si>
    <t>06.201.0102-0</t>
  </si>
  <si>
    <t>06.201.0102-A</t>
  </si>
  <si>
    <t>06.201.0111-0</t>
  </si>
  <si>
    <t>06.201.0111-A</t>
  </si>
  <si>
    <t>06.201.0112-0</t>
  </si>
  <si>
    <t>06.201.0112-A</t>
  </si>
  <si>
    <t>06.201.0113-0</t>
  </si>
  <si>
    <t>06.201.0113-A</t>
  </si>
  <si>
    <t>06.201.0114-0</t>
  </si>
  <si>
    <t>06.201.0114-A</t>
  </si>
  <si>
    <t>06.201.0115-0</t>
  </si>
  <si>
    <t>06.201.0115-A</t>
  </si>
  <si>
    <t>06.201.0116-0</t>
  </si>
  <si>
    <t>06.201.0116-A</t>
  </si>
  <si>
    <t>06.201.0117-0</t>
  </si>
  <si>
    <t>06.201.0117-A</t>
  </si>
  <si>
    <t>06.201.0118-0</t>
  </si>
  <si>
    <t>06.201.0118-A</t>
  </si>
  <si>
    <t>06.201.0119-0</t>
  </si>
  <si>
    <t>06.201.0119-A</t>
  </si>
  <si>
    <t>06.201.0120-0</t>
  </si>
  <si>
    <t>06.201.0120-A</t>
  </si>
  <si>
    <t>06.201.0121-0</t>
  </si>
  <si>
    <t>06.201.0121-A</t>
  </si>
  <si>
    <t>06.201.0122-0</t>
  </si>
  <si>
    <t>06.201.0122-A</t>
  </si>
  <si>
    <t>06.201.0123-0</t>
  </si>
  <si>
    <t>06.201.0123-A</t>
  </si>
  <si>
    <t>06.201.0124-0</t>
  </si>
  <si>
    <t>06.201.0124-A</t>
  </si>
  <si>
    <t>06.201.0125-0</t>
  </si>
  <si>
    <t>06.201.0125-A</t>
  </si>
  <si>
    <t>06.201.0126-0</t>
  </si>
  <si>
    <t>06.201.0126-A</t>
  </si>
  <si>
    <t>06.201.0131-0</t>
  </si>
  <si>
    <t>06.201.0131-A</t>
  </si>
  <si>
    <t>06.201.0132-0</t>
  </si>
  <si>
    <t>06.201.0132-A</t>
  </si>
  <si>
    <t>06.201.0133-0</t>
  </si>
  <si>
    <t>06.201.0133-A</t>
  </si>
  <si>
    <t>06.201.0134-0</t>
  </si>
  <si>
    <t>06.201.0134-A</t>
  </si>
  <si>
    <t>06.201.0135-0</t>
  </si>
  <si>
    <t>06.201.0135-A</t>
  </si>
  <si>
    <t>06.201.0136-0</t>
  </si>
  <si>
    <t>06.201.0136-A</t>
  </si>
  <si>
    <t>06.201.0137-0</t>
  </si>
  <si>
    <t>06.201.0137-A</t>
  </si>
  <si>
    <t>06.201.0138-0</t>
  </si>
  <si>
    <t>06.201.0138-A</t>
  </si>
  <si>
    <t>06.201.0139-0</t>
  </si>
  <si>
    <t>06.201.0139-A</t>
  </si>
  <si>
    <t>06.201.0140-0</t>
  </si>
  <si>
    <t>06.201.0140-A</t>
  </si>
  <si>
    <t>06.201.0141-0</t>
  </si>
  <si>
    <t>06.201.0141-A</t>
  </si>
  <si>
    <t>06.201.0142-0</t>
  </si>
  <si>
    <t>06.201.0142-A</t>
  </si>
  <si>
    <t>06.201.0161-0</t>
  </si>
  <si>
    <t>06.201.0161-A</t>
  </si>
  <si>
    <t>06.201.0162-0</t>
  </si>
  <si>
    <t>06.201.0162-A</t>
  </si>
  <si>
    <t>06.201.0163-0</t>
  </si>
  <si>
    <t>06.201.0163-A</t>
  </si>
  <si>
    <t>06.201.0164-0</t>
  </si>
  <si>
    <t>06.201.0164-A</t>
  </si>
  <si>
    <t>06.201.0165-0</t>
  </si>
  <si>
    <t>06.201.0165-A</t>
  </si>
  <si>
    <t>06.201.0166-0</t>
  </si>
  <si>
    <t>06.201.0166-A</t>
  </si>
  <si>
    <t>06.201.0167-0</t>
  </si>
  <si>
    <t>06.201.0167-A</t>
  </si>
  <si>
    <t>06.201.0168-0</t>
  </si>
  <si>
    <t>06.201.0168-A</t>
  </si>
  <si>
    <t>06.201.0169-0</t>
  </si>
  <si>
    <t>06.201.0169-A</t>
  </si>
  <si>
    <t>06.201.0170-0</t>
  </si>
  <si>
    <t>06.201.0170-A</t>
  </si>
  <si>
    <t>06.201.0171-0</t>
  </si>
  <si>
    <t>06.201.0171-A</t>
  </si>
  <si>
    <t>06.201.0172-0</t>
  </si>
  <si>
    <t>06.201.0172-A</t>
  </si>
  <si>
    <t>06.201.0173-0</t>
  </si>
  <si>
    <t>06.201.0173-A</t>
  </si>
  <si>
    <t>06.201.0174-0</t>
  </si>
  <si>
    <t>06.201.0174-A</t>
  </si>
  <si>
    <t>06.201.0175-0</t>
  </si>
  <si>
    <t>06.201.0175-A</t>
  </si>
  <si>
    <t>06.201.0176-0</t>
  </si>
  <si>
    <t>06.201.0176-A</t>
  </si>
  <si>
    <t>06.201.0181-0</t>
  </si>
  <si>
    <t>06.201.0181-A</t>
  </si>
  <si>
    <t>06.201.0182-0</t>
  </si>
  <si>
    <t>06.201.0182-A</t>
  </si>
  <si>
    <t>06.201.0183-0</t>
  </si>
  <si>
    <t>06.201.0183-A</t>
  </si>
  <si>
    <t>06.201.0184-0</t>
  </si>
  <si>
    <t>06.201.0184-A</t>
  </si>
  <si>
    <t>06.201.0185-0</t>
  </si>
  <si>
    <t>06.201.0185-A</t>
  </si>
  <si>
    <t>06.201.0186-0</t>
  </si>
  <si>
    <t>06.201.0186-A</t>
  </si>
  <si>
    <t>06.201.0187-0</t>
  </si>
  <si>
    <t>06.201.0187-A</t>
  </si>
  <si>
    <t>06.201.0188-0</t>
  </si>
  <si>
    <t>06.201.0188-A</t>
  </si>
  <si>
    <t>06.201.0189-0</t>
  </si>
  <si>
    <t>06.201.0189-A</t>
  </si>
  <si>
    <t>06.201.0190-0</t>
  </si>
  <si>
    <t>06.201.0190-A</t>
  </si>
  <si>
    <t>06.201.0191-0</t>
  </si>
  <si>
    <t>06.201.0191-A</t>
  </si>
  <si>
    <t>06.201.0192-0</t>
  </si>
  <si>
    <t>06.201.0192-A</t>
  </si>
  <si>
    <t>06.201.0211-0</t>
  </si>
  <si>
    <t>06.201.0211-A</t>
  </si>
  <si>
    <t>06.201.0212-0</t>
  </si>
  <si>
    <t>06.201.0212-A</t>
  </si>
  <si>
    <t>06.201.0213-0</t>
  </si>
  <si>
    <t>06.201.0213-A</t>
  </si>
  <si>
    <t>06.201.0214-0</t>
  </si>
  <si>
    <t>06.201.0214-A</t>
  </si>
  <si>
    <t>06.201.0215-0</t>
  </si>
  <si>
    <t>06.201.0215-A</t>
  </si>
  <si>
    <t>06.201.0216-0</t>
  </si>
  <si>
    <t>06.201.0216-A</t>
  </si>
  <si>
    <t>06.201.0217-0</t>
  </si>
  <si>
    <t>06.201.0217-A</t>
  </si>
  <si>
    <t>06.201.0218-0</t>
  </si>
  <si>
    <t>06.201.0218-A</t>
  </si>
  <si>
    <t>06.201.0219-0</t>
  </si>
  <si>
    <t>06.201.0219-A</t>
  </si>
  <si>
    <t>06.201.0220-0</t>
  </si>
  <si>
    <t>06.201.0220-A</t>
  </si>
  <si>
    <t>06.201.0221-0</t>
  </si>
  <si>
    <t>06.201.0221-A</t>
  </si>
  <si>
    <t>06.201.0222-0</t>
  </si>
  <si>
    <t>06.201.0222-A</t>
  </si>
  <si>
    <t>06.201.0223-0</t>
  </si>
  <si>
    <t>06.201.0223-A</t>
  </si>
  <si>
    <t>06.201.0224-0</t>
  </si>
  <si>
    <t>06.201.0224-A</t>
  </si>
  <si>
    <t>06.201.0225-0</t>
  </si>
  <si>
    <t>06.201.0225-A</t>
  </si>
  <si>
    <t>06.201.0226-0</t>
  </si>
  <si>
    <t>06.201.0226-A</t>
  </si>
  <si>
    <t>06.201.0231-0</t>
  </si>
  <si>
    <t>06.201.0231-A</t>
  </si>
  <si>
    <t>06.201.0232-0</t>
  </si>
  <si>
    <t>06.201.0232-A</t>
  </si>
  <si>
    <t>06.201.0233-0</t>
  </si>
  <si>
    <t>06.201.0233-A</t>
  </si>
  <si>
    <t>06.201.0234-0</t>
  </si>
  <si>
    <t>06.201.0234-A</t>
  </si>
  <si>
    <t>06.201.0235-0</t>
  </si>
  <si>
    <t>06.201.0235-A</t>
  </si>
  <si>
    <t>06.201.0236-0</t>
  </si>
  <si>
    <t>06.201.0236-A</t>
  </si>
  <si>
    <t>06.201.0237-0</t>
  </si>
  <si>
    <t>06.201.0237-A</t>
  </si>
  <si>
    <t>06.201.0238-0</t>
  </si>
  <si>
    <t>06.201.0238-A</t>
  </si>
  <si>
    <t>06.201.0239-0</t>
  </si>
  <si>
    <t>06.201.0239-A</t>
  </si>
  <si>
    <t>06.201.0240-0</t>
  </si>
  <si>
    <t>06.201.0240-A</t>
  </si>
  <si>
    <t>06.201.0241-0</t>
  </si>
  <si>
    <t>06.201.0241-A</t>
  </si>
  <si>
    <t>06.201.0242-0</t>
  </si>
  <si>
    <t>06.201.0242-A</t>
  </si>
  <si>
    <t>06.201.0243-0</t>
  </si>
  <si>
    <t>06.201.0243-A</t>
  </si>
  <si>
    <t>06.201.0244-0</t>
  </si>
  <si>
    <t>06.201.0244-A</t>
  </si>
  <si>
    <t>06.201.0245-0</t>
  </si>
  <si>
    <t>06.201.0245-A</t>
  </si>
  <si>
    <t>06.201.0246-0</t>
  </si>
  <si>
    <t>06.201.0246-A</t>
  </si>
  <si>
    <t>06.201.0251-0</t>
  </si>
  <si>
    <t>06.201.0251-A</t>
  </si>
  <si>
    <t>06.201.0252-0</t>
  </si>
  <si>
    <t>06.201.0252-A</t>
  </si>
  <si>
    <t>06.201.0253-0</t>
  </si>
  <si>
    <t>06.201.0253-A</t>
  </si>
  <si>
    <t>06.201.0254-0</t>
  </si>
  <si>
    <t>06.201.0254-A</t>
  </si>
  <si>
    <t>06.201.0255-0</t>
  </si>
  <si>
    <t>06.201.0255-A</t>
  </si>
  <si>
    <t>06.201.0256-0</t>
  </si>
  <si>
    <t>06.201.0256-A</t>
  </si>
  <si>
    <t>06.201.0257-0</t>
  </si>
  <si>
    <t>06.201.0257-A</t>
  </si>
  <si>
    <t>06.201.0258-0</t>
  </si>
  <si>
    <t>06.201.0258-A</t>
  </si>
  <si>
    <t>06.201.0259-0</t>
  </si>
  <si>
    <t>06.201.0259-A</t>
  </si>
  <si>
    <t>06.201.0260-0</t>
  </si>
  <si>
    <t>06.201.0260-A</t>
  </si>
  <si>
    <t>06.201.0261-0</t>
  </si>
  <si>
    <t>06.201.0261-A</t>
  </si>
  <si>
    <t>06.201.0262-0</t>
  </si>
  <si>
    <t>06.201.0262-A</t>
  </si>
  <si>
    <t>06.201.0263-0</t>
  </si>
  <si>
    <t>06.201.0263-A</t>
  </si>
  <si>
    <t>06.201.0264-0</t>
  </si>
  <si>
    <t>06.201.0264-A</t>
  </si>
  <si>
    <t>06.201.0265-0</t>
  </si>
  <si>
    <t>06.201.0265-A</t>
  </si>
  <si>
    <t>06.201.0266-0</t>
  </si>
  <si>
    <t>06.201.0266-A</t>
  </si>
  <si>
    <t>06.201.0271-0</t>
  </si>
  <si>
    <t>06.201.0271-A</t>
  </si>
  <si>
    <t>06.201.0272-0</t>
  </si>
  <si>
    <t>06.201.0272-A</t>
  </si>
  <si>
    <t>06.201.0273-0</t>
  </si>
  <si>
    <t>06.201.0273-A</t>
  </si>
  <si>
    <t>06.201.0274-0</t>
  </si>
  <si>
    <t>06.201.0274-A</t>
  </si>
  <si>
    <t>06.201.0275-0</t>
  </si>
  <si>
    <t>06.201.0275-A</t>
  </si>
  <si>
    <t>06.201.0276-0</t>
  </si>
  <si>
    <t>06.201.0276-A</t>
  </si>
  <si>
    <t>06.201.0277-0</t>
  </si>
  <si>
    <t>06.201.0277-A</t>
  </si>
  <si>
    <t>06.201.0278-0</t>
  </si>
  <si>
    <t>06.201.0278-A</t>
  </si>
  <si>
    <t>06.201.0279-0</t>
  </si>
  <si>
    <t>06.201.0279-A</t>
  </si>
  <si>
    <t>06.201.0280-0</t>
  </si>
  <si>
    <t>06.201.0280-A</t>
  </si>
  <si>
    <t>06.201.0281-0</t>
  </si>
  <si>
    <t>06.201.0281-A</t>
  </si>
  <si>
    <t>06.201.0282-0</t>
  </si>
  <si>
    <t>06.201.0282-A</t>
  </si>
  <si>
    <t>06.201.0291-0</t>
  </si>
  <si>
    <t>06.201.0291-A</t>
  </si>
  <si>
    <t>06.201.0292-0</t>
  </si>
  <si>
    <t>06.201.0292-A</t>
  </si>
  <si>
    <t>06.201.0293-0</t>
  </si>
  <si>
    <t>06.201.0293-A</t>
  </si>
  <si>
    <t>06.201.0294-0</t>
  </si>
  <si>
    <t>06.201.0294-A</t>
  </si>
  <si>
    <t>06.201.0295-0</t>
  </si>
  <si>
    <t>06.201.0295-A</t>
  </si>
  <si>
    <t>06.201.0296-0</t>
  </si>
  <si>
    <t>06.201.0296-A</t>
  </si>
  <si>
    <t>06.201.0297-0</t>
  </si>
  <si>
    <t>06.201.0297-A</t>
  </si>
  <si>
    <t>06.201.0298-0</t>
  </si>
  <si>
    <t>06.201.0298-A</t>
  </si>
  <si>
    <t>06.201.0299-0</t>
  </si>
  <si>
    <t>06.201.0299-A</t>
  </si>
  <si>
    <t>06.201.0300-0</t>
  </si>
  <si>
    <t>06.201.0300-A</t>
  </si>
  <si>
    <t>06.201.0301-0</t>
  </si>
  <si>
    <t>06.201.0301-A</t>
  </si>
  <si>
    <t>06.201.0302-0</t>
  </si>
  <si>
    <t>06.201.0302-A</t>
  </si>
  <si>
    <t>06.201.0311-0</t>
  </si>
  <si>
    <t>06.201.0311-A</t>
  </si>
  <si>
    <t>06.201.0312-0</t>
  </si>
  <si>
    <t>06.201.0312-A</t>
  </si>
  <si>
    <t>06.201.0313-0</t>
  </si>
  <si>
    <t>06.201.0313-A</t>
  </si>
  <si>
    <t>06.201.0314-0</t>
  </si>
  <si>
    <t>06.201.0314-A</t>
  </si>
  <si>
    <t>06.201.0315-0</t>
  </si>
  <si>
    <t>06.201.0315-A</t>
  </si>
  <si>
    <t>06.201.0316-0</t>
  </si>
  <si>
    <t>06.201.0316-A</t>
  </si>
  <si>
    <t>06.201.0317-0</t>
  </si>
  <si>
    <t>06.201.0317-A</t>
  </si>
  <si>
    <t>06.201.0318-0</t>
  </si>
  <si>
    <t>06.201.0318-A</t>
  </si>
  <si>
    <t>06.201.0319-0</t>
  </si>
  <si>
    <t>06.201.0319-A</t>
  </si>
  <si>
    <t>06.201.0320-0</t>
  </si>
  <si>
    <t>06.201.0320-A</t>
  </si>
  <si>
    <t>06.201.0321-0</t>
  </si>
  <si>
    <t>06.201.0321-A</t>
  </si>
  <si>
    <t>06.201.0322-0</t>
  </si>
  <si>
    <t>06.201.0322-A</t>
  </si>
  <si>
    <t>06.201.0323-0</t>
  </si>
  <si>
    <t>06.201.0323-A</t>
  </si>
  <si>
    <t>06.201.0324-0</t>
  </si>
  <si>
    <t>06.201.0324-A</t>
  </si>
  <si>
    <t>06.201.0325-0</t>
  </si>
  <si>
    <t>06.201.0325-A</t>
  </si>
  <si>
    <t>06.201.0326-0</t>
  </si>
  <si>
    <t>06.201.0326-A</t>
  </si>
  <si>
    <t>06.201.0331-0</t>
  </si>
  <si>
    <t>06.201.0331-A</t>
  </si>
  <si>
    <t>06.201.0332-0</t>
  </si>
  <si>
    <t>06.201.0332-A</t>
  </si>
  <si>
    <t>06.201.0333-0</t>
  </si>
  <si>
    <t>06.201.0333-A</t>
  </si>
  <si>
    <t>06.201.0334-0</t>
  </si>
  <si>
    <t>06.201.0334-A</t>
  </si>
  <si>
    <t>06.201.0335-0</t>
  </si>
  <si>
    <t>06.201.0335-A</t>
  </si>
  <si>
    <t>06.201.0336-0</t>
  </si>
  <si>
    <t>06.201.0336-A</t>
  </si>
  <si>
    <t>06.201.0337-0</t>
  </si>
  <si>
    <t>06.201.0337-A</t>
  </si>
  <si>
    <t>06.201.0338-0</t>
  </si>
  <si>
    <t>06.201.0338-A</t>
  </si>
  <si>
    <t>06.201.0339-0</t>
  </si>
  <si>
    <t>06.201.0339-A</t>
  </si>
  <si>
    <t>06.201.0340-0</t>
  </si>
  <si>
    <t>06.201.0340-A</t>
  </si>
  <si>
    <t>06.201.0341-0</t>
  </si>
  <si>
    <t>06.201.0341-A</t>
  </si>
  <si>
    <t>06.201.0342-0</t>
  </si>
  <si>
    <t>06.201.0342-A</t>
  </si>
  <si>
    <t>06.201.0361-0</t>
  </si>
  <si>
    <t>06.201.0361-A</t>
  </si>
  <si>
    <t>06.201.0362-0</t>
  </si>
  <si>
    <t>06.201.0362-A</t>
  </si>
  <si>
    <t>06.201.0363-0</t>
  </si>
  <si>
    <t>06.201.0363-A</t>
  </si>
  <si>
    <t>06.201.0364-0</t>
  </si>
  <si>
    <t>06.201.0364-A</t>
  </si>
  <si>
    <t>06.201.0365-0</t>
  </si>
  <si>
    <t>06.201.0365-A</t>
  </si>
  <si>
    <t>06.201.0366-0</t>
  </si>
  <si>
    <t>06.201.0366-A</t>
  </si>
  <si>
    <t>06.201.0367-0</t>
  </si>
  <si>
    <t>06.201.0367-A</t>
  </si>
  <si>
    <t>06.201.0368-0</t>
  </si>
  <si>
    <t>06.201.0368-A</t>
  </si>
  <si>
    <t>06.201.0369-0</t>
  </si>
  <si>
    <t>06.201.0369-A</t>
  </si>
  <si>
    <t>06.201.0370-0</t>
  </si>
  <si>
    <t>06.201.0370-A</t>
  </si>
  <si>
    <t>06.201.0371-0</t>
  </si>
  <si>
    <t>06.201.0371-A</t>
  </si>
  <si>
    <t>06.201.0372-0</t>
  </si>
  <si>
    <t>06.201.0372-A</t>
  </si>
  <si>
    <t>06.201.0373-0</t>
  </si>
  <si>
    <t>06.201.0373-A</t>
  </si>
  <si>
    <t>06.201.0374-0</t>
  </si>
  <si>
    <t>06.201.0374-A</t>
  </si>
  <si>
    <t>06.201.0375-0</t>
  </si>
  <si>
    <t>06.201.0375-A</t>
  </si>
  <si>
    <t>06.201.0376-0</t>
  </si>
  <si>
    <t>06.201.0376-A</t>
  </si>
  <si>
    <t>06.201.0381-0</t>
  </si>
  <si>
    <t>06.201.0381-A</t>
  </si>
  <si>
    <t>06.201.0382-0</t>
  </si>
  <si>
    <t>06.201.0382-A</t>
  </si>
  <si>
    <t>06.201.0383-0</t>
  </si>
  <si>
    <t>06.201.0383-A</t>
  </si>
  <si>
    <t>06.201.0384-0</t>
  </si>
  <si>
    <t>06.201.0384-A</t>
  </si>
  <si>
    <t>06.201.0385-0</t>
  </si>
  <si>
    <t>06.201.0385-A</t>
  </si>
  <si>
    <t>06.201.0386-0</t>
  </si>
  <si>
    <t>06.201.0386-A</t>
  </si>
  <si>
    <t>06.201.0387-0</t>
  </si>
  <si>
    <t>06.201.0387-A</t>
  </si>
  <si>
    <t>06.201.0388-0</t>
  </si>
  <si>
    <t>06.201.0388-A</t>
  </si>
  <si>
    <t>06.201.0389-0</t>
  </si>
  <si>
    <t>06.201.0389-A</t>
  </si>
  <si>
    <t>06.201.0390-0</t>
  </si>
  <si>
    <t>06.201.0390-A</t>
  </si>
  <si>
    <t>06.201.0391-0</t>
  </si>
  <si>
    <t>06.201.0391-A</t>
  </si>
  <si>
    <t>06.201.0392-0</t>
  </si>
  <si>
    <t>06.201.0392-A</t>
  </si>
  <si>
    <t>06.201.0411-0</t>
  </si>
  <si>
    <t>06.201.0411-A</t>
  </si>
  <si>
    <t>06.201.0412-0</t>
  </si>
  <si>
    <t>06.201.0412-A</t>
  </si>
  <si>
    <t>06.201.0413-0</t>
  </si>
  <si>
    <t>06.201.0413-A</t>
  </si>
  <si>
    <t>06.201.0414-0</t>
  </si>
  <si>
    <t>06.201.0414-A</t>
  </si>
  <si>
    <t>06.201.0415-0</t>
  </si>
  <si>
    <t>06.201.0415-A</t>
  </si>
  <si>
    <t>06.201.0416-0</t>
  </si>
  <si>
    <t>06.201.0416-A</t>
  </si>
  <si>
    <t>06.201.0417-0</t>
  </si>
  <si>
    <t>06.201.0417-A</t>
  </si>
  <si>
    <t>06.201.0418-0</t>
  </si>
  <si>
    <t>06.201.0418-A</t>
  </si>
  <si>
    <t>06.201.0419-0</t>
  </si>
  <si>
    <t>06.201.0419-A</t>
  </si>
  <si>
    <t>06.201.0420-0</t>
  </si>
  <si>
    <t>06.201.0420-A</t>
  </si>
  <si>
    <t>06.201.0421-0</t>
  </si>
  <si>
    <t>06.201.0421-A</t>
  </si>
  <si>
    <t>06.201.0422-0</t>
  </si>
  <si>
    <t>06.201.0422-A</t>
  </si>
  <si>
    <t>06.201.0423-0</t>
  </si>
  <si>
    <t>06.201.0423-A</t>
  </si>
  <si>
    <t>06.201.0424-0</t>
  </si>
  <si>
    <t>06.201.0424-A</t>
  </si>
  <si>
    <t>06.201.0425-0</t>
  </si>
  <si>
    <t>06.201.0425-A</t>
  </si>
  <si>
    <t>06.201.0426-0</t>
  </si>
  <si>
    <t>06.201.0426-A</t>
  </si>
  <si>
    <t>06.201.0431-0</t>
  </si>
  <si>
    <t>06.201.0431-A</t>
  </si>
  <si>
    <t>06.201.0432-0</t>
  </si>
  <si>
    <t>06.201.0432-A</t>
  </si>
  <si>
    <t>06.201.0433-0</t>
  </si>
  <si>
    <t>06.201.0433-A</t>
  </si>
  <si>
    <t>06.201.0434-0</t>
  </si>
  <si>
    <t>06.201.0434-A</t>
  </si>
  <si>
    <t>06.201.0435-0</t>
  </si>
  <si>
    <t>06.201.0435-A</t>
  </si>
  <si>
    <t>06.201.0436-0</t>
  </si>
  <si>
    <t>06.201.0436-A</t>
  </si>
  <si>
    <t>06.201.0437-0</t>
  </si>
  <si>
    <t>06.201.0437-A</t>
  </si>
  <si>
    <t>06.201.0438-0</t>
  </si>
  <si>
    <t>06.201.0438-A</t>
  </si>
  <si>
    <t>06.201.0439-0</t>
  </si>
  <si>
    <t>06.201.0439-A</t>
  </si>
  <si>
    <t>06.201.0440-0</t>
  </si>
  <si>
    <t>06.201.0440-A</t>
  </si>
  <si>
    <t>06.201.0441-0</t>
  </si>
  <si>
    <t>06.201.0441-A</t>
  </si>
  <si>
    <t>06.201.0442-0</t>
  </si>
  <si>
    <t>06.201.0442-A</t>
  </si>
  <si>
    <t>06.201.0443-0</t>
  </si>
  <si>
    <t>06.201.0443-A</t>
  </si>
  <si>
    <t>06.201.0444-0</t>
  </si>
  <si>
    <t>06.201.0444-A</t>
  </si>
  <si>
    <t>06.201.0445-0</t>
  </si>
  <si>
    <t>06.201.0445-A</t>
  </si>
  <si>
    <t>06.201.0446-0</t>
  </si>
  <si>
    <t>06.201.0446-A</t>
  </si>
  <si>
    <t>06.203.0006-0</t>
  </si>
  <si>
    <t>06.203.0006-A</t>
  </si>
  <si>
    <t>06.203.0007-0</t>
  </si>
  <si>
    <t>06.203.0007-A</t>
  </si>
  <si>
    <t>06.203.0008-0</t>
  </si>
  <si>
    <t>06.203.0008-A</t>
  </si>
  <si>
    <t>06.203.0009-0</t>
  </si>
  <si>
    <t>06.203.0009-A</t>
  </si>
  <si>
    <t>06.203.0010-0</t>
  </si>
  <si>
    <t>06.203.0010-A</t>
  </si>
  <si>
    <t>06.203.0011-0</t>
  </si>
  <si>
    <t>06.203.0011-A</t>
  </si>
  <si>
    <t>06.203.0012-0</t>
  </si>
  <si>
    <t>06.203.0012-A</t>
  </si>
  <si>
    <t>06.203.0013-0</t>
  </si>
  <si>
    <t>06.203.0013-A</t>
  </si>
  <si>
    <t>06.203.0014-0</t>
  </si>
  <si>
    <t>06.203.0014-A</t>
  </si>
  <si>
    <t>06.203.0015-0</t>
  </si>
  <si>
    <t>06.203.0015-A</t>
  </si>
  <si>
    <t>06.203.0016-0</t>
  </si>
  <si>
    <t>06.203.0016-A</t>
  </si>
  <si>
    <t>06.203.0017-0</t>
  </si>
  <si>
    <t>06.203.0017-A</t>
  </si>
  <si>
    <t>06.203.0018-0</t>
  </si>
  <si>
    <t>06.203.0018-A</t>
  </si>
  <si>
    <t>06.203.0019-0</t>
  </si>
  <si>
    <t>06.203.0019-A</t>
  </si>
  <si>
    <t>06.203.0020-0</t>
  </si>
  <si>
    <t>06.203.0020-A</t>
  </si>
  <si>
    <t>06.203.0021-0</t>
  </si>
  <si>
    <t>06.203.0021-A</t>
  </si>
  <si>
    <t>06.203.0022-0</t>
  </si>
  <si>
    <t>06.203.0022-A</t>
  </si>
  <si>
    <t>06.203.0023-0</t>
  </si>
  <si>
    <t>06.203.0023-A</t>
  </si>
  <si>
    <t>06.203.0024-0</t>
  </si>
  <si>
    <t>06.203.0024-A</t>
  </si>
  <si>
    <t>06.203.0025-0</t>
  </si>
  <si>
    <t>06.203.0025-A</t>
  </si>
  <si>
    <t>06.203.0026-0</t>
  </si>
  <si>
    <t>06.203.0026-A</t>
  </si>
  <si>
    <t>06.203.0027-0</t>
  </si>
  <si>
    <t>06.203.0027-A</t>
  </si>
  <si>
    <t>06.203.0028-0</t>
  </si>
  <si>
    <t>06.203.0028-A</t>
  </si>
  <si>
    <t>06.203.0043-0</t>
  </si>
  <si>
    <t>06.203.0043-A</t>
  </si>
  <si>
    <t>06.203.0044-0</t>
  </si>
  <si>
    <t>06.203.0044-A</t>
  </si>
  <si>
    <t>06.203.0045-0</t>
  </si>
  <si>
    <t>06.203.0045-A</t>
  </si>
  <si>
    <t>06.203.0046-0</t>
  </si>
  <si>
    <t>06.203.0046-A</t>
  </si>
  <si>
    <t>06.203.0047-0</t>
  </si>
  <si>
    <t>06.203.0047-A</t>
  </si>
  <si>
    <t>06.203.0048-0</t>
  </si>
  <si>
    <t>06.203.0048-A</t>
  </si>
  <si>
    <t>06.203.0049-0</t>
  </si>
  <si>
    <t>06.203.0049-A</t>
  </si>
  <si>
    <t>06.203.0050-0</t>
  </si>
  <si>
    <t>06.203.0050-A</t>
  </si>
  <si>
    <t>06.203.0051-0</t>
  </si>
  <si>
    <t>06.203.0051-A</t>
  </si>
  <si>
    <t>06.203.0052-0</t>
  </si>
  <si>
    <t>06.203.0052-A</t>
  </si>
  <si>
    <t>06.203.0053-0</t>
  </si>
  <si>
    <t>06.203.0053-A</t>
  </si>
  <si>
    <t>06.203.0054-0</t>
  </si>
  <si>
    <t>06.203.0054-A</t>
  </si>
  <si>
    <t>06.203.0055-0</t>
  </si>
  <si>
    <t>06.203.0055-A</t>
  </si>
  <si>
    <t>06.203.0056-0</t>
  </si>
  <si>
    <t>06.203.0056-A</t>
  </si>
  <si>
    <t>06.203.0057-0</t>
  </si>
  <si>
    <t>06.203.0057-A</t>
  </si>
  <si>
    <t>06.203.0058-0</t>
  </si>
  <si>
    <t>06.203.0058-A</t>
  </si>
  <si>
    <t>06.203.0059-0</t>
  </si>
  <si>
    <t>06.203.0059-A</t>
  </si>
  <si>
    <t>06.203.0060-0</t>
  </si>
  <si>
    <t>06.203.0060-A</t>
  </si>
  <si>
    <t>06.203.0061-0</t>
  </si>
  <si>
    <t>06.203.0061-A</t>
  </si>
  <si>
    <t>06.203.0062-0</t>
  </si>
  <si>
    <t>06.203.0062-A</t>
  </si>
  <si>
    <t>06.203.0063-0</t>
  </si>
  <si>
    <t>06.203.0063-A</t>
  </si>
  <si>
    <t>06.203.0064-0</t>
  </si>
  <si>
    <t>06.203.0064-A</t>
  </si>
  <si>
    <t>06.203.0081-0</t>
  </si>
  <si>
    <t>06.203.0081-A</t>
  </si>
  <si>
    <t>06.203.0082-0</t>
  </si>
  <si>
    <t>06.203.0082-A</t>
  </si>
  <si>
    <t>06.203.0083-0</t>
  </si>
  <si>
    <t>06.203.0083-A</t>
  </si>
  <si>
    <t>06.203.0084-0</t>
  </si>
  <si>
    <t>06.203.0084-A</t>
  </si>
  <si>
    <t>06.203.0085-0</t>
  </si>
  <si>
    <t>06.203.0085-A</t>
  </si>
  <si>
    <t>06.203.0086-0</t>
  </si>
  <si>
    <t>06.203.0086-A</t>
  </si>
  <si>
    <t>06.203.0087-0</t>
  </si>
  <si>
    <t>06.203.0087-A</t>
  </si>
  <si>
    <t>06.203.0088-0</t>
  </si>
  <si>
    <t>06.203.0088-A</t>
  </si>
  <si>
    <t>06.203.0089-0</t>
  </si>
  <si>
    <t>06.203.0089-A</t>
  </si>
  <si>
    <t>06.203.0090-0</t>
  </si>
  <si>
    <t>06.203.0090-A</t>
  </si>
  <si>
    <t>06.203.0091-0</t>
  </si>
  <si>
    <t>06.203.0091-A</t>
  </si>
  <si>
    <t>06.203.0092-0</t>
  </si>
  <si>
    <t>06.203.0092-A</t>
  </si>
  <si>
    <t>06.203.0093-0</t>
  </si>
  <si>
    <t>06.203.0093-A</t>
  </si>
  <si>
    <t>06.203.0094-0</t>
  </si>
  <si>
    <t>06.203.0094-A</t>
  </si>
  <si>
    <t>06.203.0095-0</t>
  </si>
  <si>
    <t>06.203.0095-A</t>
  </si>
  <si>
    <t>06.203.0096-0</t>
  </si>
  <si>
    <t>06.203.0096-A</t>
  </si>
  <si>
    <t>06.203.0097-0</t>
  </si>
  <si>
    <t>06.203.0097-A</t>
  </si>
  <si>
    <t>06.203.0098-0</t>
  </si>
  <si>
    <t>06.203.0098-A</t>
  </si>
  <si>
    <t>06.203.0099-0</t>
  </si>
  <si>
    <t>06.203.0099-A</t>
  </si>
  <si>
    <t>06.203.0100-0</t>
  </si>
  <si>
    <t>06.203.0100-A</t>
  </si>
  <si>
    <t>06.203.0101-0</t>
  </si>
  <si>
    <t>06.203.0101-A</t>
  </si>
  <si>
    <t>06.203.0102-0</t>
  </si>
  <si>
    <t>06.203.0102-A</t>
  </si>
  <si>
    <t>06.203.0106-0</t>
  </si>
  <si>
    <t>06.203.0106-A</t>
  </si>
  <si>
    <t>06.203.0107-0</t>
  </si>
  <si>
    <t>06.203.0107-A</t>
  </si>
  <si>
    <t>06.203.0108-0</t>
  </si>
  <si>
    <t>06.203.0108-A</t>
  </si>
  <si>
    <t>06.203.0109-0</t>
  </si>
  <si>
    <t>06.203.0109-A</t>
  </si>
  <si>
    <t>06.203.0110-0</t>
  </si>
  <si>
    <t>06.203.0110-A</t>
  </si>
  <si>
    <t>06.203.0111-0</t>
  </si>
  <si>
    <t>06.203.0111-A</t>
  </si>
  <si>
    <t>06.203.0112-0</t>
  </si>
  <si>
    <t>06.203.0112-A</t>
  </si>
  <si>
    <t>06.203.0113-0</t>
  </si>
  <si>
    <t>06.203.0113-A</t>
  </si>
  <si>
    <t>06.203.0114-0</t>
  </si>
  <si>
    <t>06.203.0114-A</t>
  </si>
  <si>
    <t>06.203.0115-0</t>
  </si>
  <si>
    <t>06.203.0115-A</t>
  </si>
  <si>
    <t>06.203.0116-0</t>
  </si>
  <si>
    <t>06.203.0116-A</t>
  </si>
  <si>
    <t>06.203.0117-0</t>
  </si>
  <si>
    <t>06.203.0117-A</t>
  </si>
  <si>
    <t>06.203.0118-0</t>
  </si>
  <si>
    <t>06.203.0118-A</t>
  </si>
  <si>
    <t>06.203.0119-0</t>
  </si>
  <si>
    <t>06.203.0119-A</t>
  </si>
  <si>
    <t>06.203.0120-0</t>
  </si>
  <si>
    <t>06.203.0120-A</t>
  </si>
  <si>
    <t>06.203.0121-0</t>
  </si>
  <si>
    <t>06.203.0121-A</t>
  </si>
  <si>
    <t>06.203.0122-0</t>
  </si>
  <si>
    <t>06.203.0122-A</t>
  </si>
  <si>
    <t>06.203.0123-0</t>
  </si>
  <si>
    <t>06.203.0123-A</t>
  </si>
  <si>
    <t>06.203.0124-0</t>
  </si>
  <si>
    <t>06.203.0124-A</t>
  </si>
  <si>
    <t>06.203.0125-0</t>
  </si>
  <si>
    <t>06.203.0125-A</t>
  </si>
  <si>
    <t>06.203.0126-0</t>
  </si>
  <si>
    <t>06.203.0126-A</t>
  </si>
  <si>
    <t>06.203.0127-0</t>
  </si>
  <si>
    <t>06.203.0127-A</t>
  </si>
  <si>
    <t>06.203.0128-0</t>
  </si>
  <si>
    <t>06.203.0128-A</t>
  </si>
  <si>
    <t>06.203.0136-0</t>
  </si>
  <si>
    <t>06.203.0136-A</t>
  </si>
  <si>
    <t>06.203.0137-0</t>
  </si>
  <si>
    <t>06.203.0137-A</t>
  </si>
  <si>
    <t>06.203.0138-0</t>
  </si>
  <si>
    <t>06.203.0138-A</t>
  </si>
  <si>
    <t>06.203.0139-0</t>
  </si>
  <si>
    <t>06.203.0139-A</t>
  </si>
  <si>
    <t>06.203.0140-0</t>
  </si>
  <si>
    <t>06.203.0140-A</t>
  </si>
  <si>
    <t>06.203.0141-0</t>
  </si>
  <si>
    <t>06.203.0141-A</t>
  </si>
  <si>
    <t>06.203.0142-0</t>
  </si>
  <si>
    <t>06.203.0142-A</t>
  </si>
  <si>
    <t>06.203.0143-0</t>
  </si>
  <si>
    <t>06.203.0143-A</t>
  </si>
  <si>
    <t>06.203.0144-0</t>
  </si>
  <si>
    <t>06.203.0144-A</t>
  </si>
  <si>
    <t>06.203.0145-0</t>
  </si>
  <si>
    <t>06.203.0145-A</t>
  </si>
  <si>
    <t>06.203.0146-0</t>
  </si>
  <si>
    <t>06.203.0146-A</t>
  </si>
  <si>
    <t>06.203.0147-0</t>
  </si>
  <si>
    <t>06.203.0147-A</t>
  </si>
  <si>
    <t>06.203.0148-0</t>
  </si>
  <si>
    <t>06.203.0148-A</t>
  </si>
  <si>
    <t>06.203.0149-0</t>
  </si>
  <si>
    <t>06.203.0149-A</t>
  </si>
  <si>
    <t>06.203.0150-0</t>
  </si>
  <si>
    <t>06.203.0150-A</t>
  </si>
  <si>
    <t>06.203.0151-0</t>
  </si>
  <si>
    <t>06.203.0151-A</t>
  </si>
  <si>
    <t>06.203.0152-0</t>
  </si>
  <si>
    <t>06.203.0152-A</t>
  </si>
  <si>
    <t>06.203.0153-0</t>
  </si>
  <si>
    <t>06.203.0153-A</t>
  </si>
  <si>
    <t>06.203.0154-0</t>
  </si>
  <si>
    <t>06.203.0154-A</t>
  </si>
  <si>
    <t>06.203.0155-0</t>
  </si>
  <si>
    <t>06.203.0155-A</t>
  </si>
  <si>
    <t>06.203.0166-0</t>
  </si>
  <si>
    <t>06.203.0166-A</t>
  </si>
  <si>
    <t>06.203.0167-0</t>
  </si>
  <si>
    <t>06.203.0167-A</t>
  </si>
  <si>
    <t>06.203.0168-0</t>
  </si>
  <si>
    <t>06.203.0168-A</t>
  </si>
  <si>
    <t>06.203.0169-0</t>
  </si>
  <si>
    <t>06.203.0169-A</t>
  </si>
  <si>
    <t>06.203.0170-0</t>
  </si>
  <si>
    <t>06.203.0170-A</t>
  </si>
  <si>
    <t>06.203.0171-0</t>
  </si>
  <si>
    <t>06.203.0171-A</t>
  </si>
  <si>
    <t>06.203.0172-0</t>
  </si>
  <si>
    <t>06.203.0172-A</t>
  </si>
  <si>
    <t>06.203.0173-0</t>
  </si>
  <si>
    <t>06.203.0173-A</t>
  </si>
  <si>
    <t>06.203.0174-0</t>
  </si>
  <si>
    <t>06.203.0174-A</t>
  </si>
  <si>
    <t>06.203.0175-0</t>
  </si>
  <si>
    <t>06.203.0175-A</t>
  </si>
  <si>
    <t>06.203.0176-0</t>
  </si>
  <si>
    <t>06.203.0176-A</t>
  </si>
  <si>
    <t>06.203.0177-0</t>
  </si>
  <si>
    <t>06.203.0177-A</t>
  </si>
  <si>
    <t>06.203.0178-0</t>
  </si>
  <si>
    <t>06.203.0178-A</t>
  </si>
  <si>
    <t>06.203.0179-0</t>
  </si>
  <si>
    <t>06.203.0179-A</t>
  </si>
  <si>
    <t>06.203.0180-0</t>
  </si>
  <si>
    <t>06.203.0180-A</t>
  </si>
  <si>
    <t>06.203.0181-0</t>
  </si>
  <si>
    <t>06.203.0181-A</t>
  </si>
  <si>
    <t>06.203.0182-0</t>
  </si>
  <si>
    <t>06.203.0182-A</t>
  </si>
  <si>
    <t>06.203.0183-0</t>
  </si>
  <si>
    <t>06.203.0183-A</t>
  </si>
  <si>
    <t>06.203.0191-0</t>
  </si>
  <si>
    <t>06.203.0191-A</t>
  </si>
  <si>
    <t>06.203.0192-0</t>
  </si>
  <si>
    <t>06.203.0192-A</t>
  </si>
  <si>
    <t>06.203.0193-0</t>
  </si>
  <si>
    <t>06.203.0193-A</t>
  </si>
  <si>
    <t>06.203.0194-0</t>
  </si>
  <si>
    <t>06.203.0194-A</t>
  </si>
  <si>
    <t>06.203.0195-0</t>
  </si>
  <si>
    <t>06.203.0195-A</t>
  </si>
  <si>
    <t>06.203.0196-0</t>
  </si>
  <si>
    <t>06.203.0196-A</t>
  </si>
  <si>
    <t>06.203.0197-0</t>
  </si>
  <si>
    <t>06.203.0197-A</t>
  </si>
  <si>
    <t>06.203.0198-0</t>
  </si>
  <si>
    <t>06.203.0198-A</t>
  </si>
  <si>
    <t>06.203.0199-0</t>
  </si>
  <si>
    <t>06.203.0199-A</t>
  </si>
  <si>
    <t>06.203.0200-0</t>
  </si>
  <si>
    <t>06.203.0200-A</t>
  </si>
  <si>
    <t>06.203.0201-0</t>
  </si>
  <si>
    <t>06.203.0201-A</t>
  </si>
  <si>
    <t>06.203.0202-0</t>
  </si>
  <si>
    <t>06.203.0202-A</t>
  </si>
  <si>
    <t>06.203.0203-0</t>
  </si>
  <si>
    <t>06.203.0203-A</t>
  </si>
  <si>
    <t>06.203.0204-0</t>
  </si>
  <si>
    <t>06.203.0204-A</t>
  </si>
  <si>
    <t>06.203.0205-0</t>
  </si>
  <si>
    <t>06.203.0205-A</t>
  </si>
  <si>
    <t>06.203.0206-0</t>
  </si>
  <si>
    <t>06.203.0206-A</t>
  </si>
  <si>
    <t>06.203.0207-0</t>
  </si>
  <si>
    <t>06.203.0207-A</t>
  </si>
  <si>
    <t>06.203.0208-0</t>
  </si>
  <si>
    <t>06.203.0208-A</t>
  </si>
  <si>
    <t>06.203.0209-0</t>
  </si>
  <si>
    <t>06.203.0209-A</t>
  </si>
  <si>
    <t>06.205.0050-0</t>
  </si>
  <si>
    <t>06.205.0050-A</t>
  </si>
  <si>
    <t>06.205.0051-0</t>
  </si>
  <si>
    <t>06.205.0051-A</t>
  </si>
  <si>
    <t>06.205.0052-0</t>
  </si>
  <si>
    <t>06.205.0052-A</t>
  </si>
  <si>
    <t>06.205.0053-0</t>
  </si>
  <si>
    <t>06.205.0053-A</t>
  </si>
  <si>
    <t>06.205.0054-0</t>
  </si>
  <si>
    <t>06.205.0054-A</t>
  </si>
  <si>
    <t>06.205.0055-0</t>
  </si>
  <si>
    <t>06.205.0055-A</t>
  </si>
  <si>
    <t>06.205.0056-0</t>
  </si>
  <si>
    <t>06.205.0056-A</t>
  </si>
  <si>
    <t>06.205.0057-0</t>
  </si>
  <si>
    <t>06.205.0057-A</t>
  </si>
  <si>
    <t>06.205.0058-0</t>
  </si>
  <si>
    <t>06.205.0058-A</t>
  </si>
  <si>
    <t>06.205.0059-0</t>
  </si>
  <si>
    <t>06.205.0059-A</t>
  </si>
  <si>
    <t>06.205.0060-0</t>
  </si>
  <si>
    <t>06.205.0060-A</t>
  </si>
  <si>
    <t>06.205.0061-0</t>
  </si>
  <si>
    <t>06.205.0061-A</t>
  </si>
  <si>
    <t>06.205.0062-0</t>
  </si>
  <si>
    <t>06.205.0062-A</t>
  </si>
  <si>
    <t>06.205.0063-0</t>
  </si>
  <si>
    <t>06.205.0063-A</t>
  </si>
  <si>
    <t>06.205.0064-0</t>
  </si>
  <si>
    <t>06.205.0064-A</t>
  </si>
  <si>
    <t>06.205.0065-0</t>
  </si>
  <si>
    <t>06.205.0065-A</t>
  </si>
  <si>
    <t>06.205.0066-0</t>
  </si>
  <si>
    <t>06.205.0066-A</t>
  </si>
  <si>
    <t>06.205.0067-0</t>
  </si>
  <si>
    <t>06.205.0067-A</t>
  </si>
  <si>
    <t>06.205.0068-0</t>
  </si>
  <si>
    <t>06.205.0068-A</t>
  </si>
  <si>
    <t>06.205.0069-0</t>
  </si>
  <si>
    <t>06.205.0069-A</t>
  </si>
  <si>
    <t>06.205.0070-0</t>
  </si>
  <si>
    <t>06.205.0070-A</t>
  </si>
  <si>
    <t>06.205.0071-0</t>
  </si>
  <si>
    <t>06.205.0071-A</t>
  </si>
  <si>
    <t>06.205.0072-0</t>
  </si>
  <si>
    <t>06.205.0072-A</t>
  </si>
  <si>
    <t>06.205.0073-0</t>
  </si>
  <si>
    <t>06.205.0073-A</t>
  </si>
  <si>
    <t>06.205.0074-0</t>
  </si>
  <si>
    <t>06.205.0074-A</t>
  </si>
  <si>
    <t>06.205.0075-0</t>
  </si>
  <si>
    <t>06.205.0075-A</t>
  </si>
  <si>
    <t>06.205.0076-0</t>
  </si>
  <si>
    <t>06.205.0076-A</t>
  </si>
  <si>
    <t>06.205.0077-0</t>
  </si>
  <si>
    <t>06.205.0077-A</t>
  </si>
  <si>
    <t>06.205.0078-0</t>
  </si>
  <si>
    <t>06.205.0078-A</t>
  </si>
  <si>
    <t>06.205.0079-0</t>
  </si>
  <si>
    <t>06.205.0079-A</t>
  </si>
  <si>
    <t>06.205.0080-0</t>
  </si>
  <si>
    <t>06.205.0080-A</t>
  </si>
  <si>
    <t>06.205.0081-0</t>
  </si>
  <si>
    <t>06.205.0081-A</t>
  </si>
  <si>
    <t>06.205.0082-0</t>
  </si>
  <si>
    <t>06.205.0082-A</t>
  </si>
  <si>
    <t>06.205.0083-0</t>
  </si>
  <si>
    <t>06.205.0083-A</t>
  </si>
  <si>
    <t>06.205.0084-0</t>
  </si>
  <si>
    <t>06.205.0084-A</t>
  </si>
  <si>
    <t>06.205.0085-0</t>
  </si>
  <si>
    <t>06.205.0085-A</t>
  </si>
  <si>
    <t>06.205.0086-0</t>
  </si>
  <si>
    <t>06.205.0086-A</t>
  </si>
  <si>
    <t>06.205.0087-0</t>
  </si>
  <si>
    <t>06.205.0087-A</t>
  </si>
  <si>
    <t>06.205.0088-0</t>
  </si>
  <si>
    <t>06.205.0088-A</t>
  </si>
  <si>
    <t>06.205.0089-0</t>
  </si>
  <si>
    <t>06.205.0089-A</t>
  </si>
  <si>
    <t>06.205.0090-0</t>
  </si>
  <si>
    <t>06.205.0090-A</t>
  </si>
  <si>
    <t>06.205.0091-0</t>
  </si>
  <si>
    <t>06.205.0091-A</t>
  </si>
  <si>
    <t>06.205.0092-0</t>
  </si>
  <si>
    <t>06.205.0092-A</t>
  </si>
  <si>
    <t>06.205.0093-0</t>
  </si>
  <si>
    <t>06.205.0093-A</t>
  </si>
  <si>
    <t>06.205.0094-0</t>
  </si>
  <si>
    <t>06.205.0094-A</t>
  </si>
  <si>
    <t>06.205.0095-0</t>
  </si>
  <si>
    <t>06.205.0095-A</t>
  </si>
  <si>
    <t>06.205.0096-0</t>
  </si>
  <si>
    <t>06.205.0096-A</t>
  </si>
  <si>
    <t>06.205.0097-0</t>
  </si>
  <si>
    <t>06.205.0097-A</t>
  </si>
  <si>
    <t>06.205.0098-0</t>
  </si>
  <si>
    <t>06.205.0098-A</t>
  </si>
  <si>
    <t>06.205.0099-0</t>
  </si>
  <si>
    <t>06.205.0099-A</t>
  </si>
  <si>
    <t>06.205.0100-0</t>
  </si>
  <si>
    <t>06.205.0100-A</t>
  </si>
  <si>
    <t>06.205.0101-0</t>
  </si>
  <si>
    <t>06.205.0101-A</t>
  </si>
  <si>
    <t>06.205.0102-0</t>
  </si>
  <si>
    <t>06.205.0102-A</t>
  </si>
  <si>
    <t>06.205.0103-0</t>
  </si>
  <si>
    <t>06.205.0103-A</t>
  </si>
  <si>
    <t>06.205.0105-0</t>
  </si>
  <si>
    <t>06.205.0105-A</t>
  </si>
  <si>
    <t>06.205.0106-0</t>
  </si>
  <si>
    <t>06.205.0106-A</t>
  </si>
  <si>
    <t>06.205.0107-0</t>
  </si>
  <si>
    <t>06.205.0107-A</t>
  </si>
  <si>
    <t>06.205.0108-0</t>
  </si>
  <si>
    <t>06.205.0108-A</t>
  </si>
  <si>
    <t>06.205.0109-0</t>
  </si>
  <si>
    <t>06.205.0109-A</t>
  </si>
  <si>
    <t>06.205.0110-0</t>
  </si>
  <si>
    <t>06.205.0110-A</t>
  </si>
  <si>
    <t>06.205.0111-0</t>
  </si>
  <si>
    <t>06.205.0111-A</t>
  </si>
  <si>
    <t>06.205.0112-0</t>
  </si>
  <si>
    <t>06.205.0112-A</t>
  </si>
  <si>
    <t>06.205.0113-0</t>
  </si>
  <si>
    <t>06.205.0113-A</t>
  </si>
  <si>
    <t>06.205.0114-0</t>
  </si>
  <si>
    <t>06.205.0114-A</t>
  </si>
  <si>
    <t>06.205.0115-0</t>
  </si>
  <si>
    <t>06.205.0115-A</t>
  </si>
  <si>
    <t>06.205.0116-0</t>
  </si>
  <si>
    <t>06.205.0116-A</t>
  </si>
  <si>
    <t>06.205.0117-0</t>
  </si>
  <si>
    <t>06.205.0117-A</t>
  </si>
  <si>
    <t>06.205.0118-0</t>
  </si>
  <si>
    <t>06.205.0118-A</t>
  </si>
  <si>
    <t>06.205.0119-0</t>
  </si>
  <si>
    <t>06.205.0119-A</t>
  </si>
  <si>
    <t>06.205.0120-0</t>
  </si>
  <si>
    <t>06.205.0120-A</t>
  </si>
  <si>
    <t>06.205.0121-0</t>
  </si>
  <si>
    <t>06.205.0121-A</t>
  </si>
  <si>
    <t>06.205.0122-0</t>
  </si>
  <si>
    <t>06.205.0122-A</t>
  </si>
  <si>
    <t>06.205.0123-0</t>
  </si>
  <si>
    <t>06.205.0123-A</t>
  </si>
  <si>
    <t>06.205.0124-0</t>
  </si>
  <si>
    <t>06.205.0124-A</t>
  </si>
  <si>
    <t>06.205.0125-0</t>
  </si>
  <si>
    <t>06.205.0125-A</t>
  </si>
  <si>
    <t>06.205.0126-0</t>
  </si>
  <si>
    <t>06.205.0126-A</t>
  </si>
  <si>
    <t>06.205.0127-0</t>
  </si>
  <si>
    <t>06.205.0127-A</t>
  </si>
  <si>
    <t>06.205.0128-0</t>
  </si>
  <si>
    <t>06.205.0128-A</t>
  </si>
  <si>
    <t>06.205.0129-0</t>
  </si>
  <si>
    <t>06.205.0129-A</t>
  </si>
  <si>
    <t>06.205.0130-0</t>
  </si>
  <si>
    <t>06.205.0130-A</t>
  </si>
  <si>
    <t>06.205.0131-0</t>
  </si>
  <si>
    <t>06.205.0131-A</t>
  </si>
  <si>
    <t>06.205.0132-0</t>
  </si>
  <si>
    <t>06.205.0132-A</t>
  </si>
  <si>
    <t>06.205.0133-0</t>
  </si>
  <si>
    <t>06.205.0133-A</t>
  </si>
  <si>
    <t>06.205.0134-0</t>
  </si>
  <si>
    <t>06.205.0134-A</t>
  </si>
  <si>
    <t>06.205.0135-0</t>
  </si>
  <si>
    <t>06.205.0135-A</t>
  </si>
  <si>
    <t>06.205.0136-0</t>
  </si>
  <si>
    <t>06.205.0136-A</t>
  </si>
  <si>
    <t>06.205.0137-0</t>
  </si>
  <si>
    <t>06.205.0137-A</t>
  </si>
  <si>
    <t>06.205.0138-0</t>
  </si>
  <si>
    <t>06.205.0138-A</t>
  </si>
  <si>
    <t>06.205.0139-0</t>
  </si>
  <si>
    <t>06.205.0139-A</t>
  </si>
  <si>
    <t>06.205.0140-0</t>
  </si>
  <si>
    <t>06.205.0140-A</t>
  </si>
  <si>
    <t>06.205.0141-0</t>
  </si>
  <si>
    <t>06.205.0141-A</t>
  </si>
  <si>
    <t>06.205.0142-0</t>
  </si>
  <si>
    <t>06.205.0142-A</t>
  </si>
  <si>
    <t>06.205.0143-0</t>
  </si>
  <si>
    <t>06.205.0143-A</t>
  </si>
  <si>
    <t>06.205.0144-0</t>
  </si>
  <si>
    <t>06.205.0144-A</t>
  </si>
  <si>
    <t>06.205.0145-0</t>
  </si>
  <si>
    <t>06.205.0145-A</t>
  </si>
  <si>
    <t>06.205.0146-0</t>
  </si>
  <si>
    <t>06.205.0146-A</t>
  </si>
  <si>
    <t>06.205.0147-0</t>
  </si>
  <si>
    <t>06.205.0147-A</t>
  </si>
  <si>
    <t>06.205.0148-0</t>
  </si>
  <si>
    <t>06.205.0148-A</t>
  </si>
  <si>
    <t>06.205.0149-0</t>
  </si>
  <si>
    <t>06.205.0149-A</t>
  </si>
  <si>
    <t>06.205.0150-0</t>
  </si>
  <si>
    <t>06.205.0150-A</t>
  </si>
  <si>
    <t>06.205.0151-0</t>
  </si>
  <si>
    <t>06.205.0151-A</t>
  </si>
  <si>
    <t>06.205.0152-0</t>
  </si>
  <si>
    <t>06.205.0152-A</t>
  </si>
  <si>
    <t>06.205.0153-0</t>
  </si>
  <si>
    <t>06.205.0153-A</t>
  </si>
  <si>
    <t>06.205.0154-0</t>
  </si>
  <si>
    <t>06.205.0154-A</t>
  </si>
  <si>
    <t>06.205.0155-0</t>
  </si>
  <si>
    <t>06.205.0155-A</t>
  </si>
  <si>
    <t>06.205.0156-0</t>
  </si>
  <si>
    <t>06.205.0156-A</t>
  </si>
  <si>
    <t>06.205.0157-0</t>
  </si>
  <si>
    <t>06.205.0157-A</t>
  </si>
  <si>
    <t>06.205.0158-0</t>
  </si>
  <si>
    <t>06.205.0158-A</t>
  </si>
  <si>
    <t>06.250.0012-0</t>
  </si>
  <si>
    <t>06.250.0012-A</t>
  </si>
  <si>
    <t>06.250.0013-0</t>
  </si>
  <si>
    <t>06.250.0013-A</t>
  </si>
  <si>
    <t>06.250.0014-0</t>
  </si>
  <si>
    <t>06.250.0014-A</t>
  </si>
  <si>
    <t>06.250.0015-0</t>
  </si>
  <si>
    <t>06.250.0015-A</t>
  </si>
  <si>
    <t>06.250.0016-0</t>
  </si>
  <si>
    <t>06.250.0016-A</t>
  </si>
  <si>
    <t>06.250.0017-0</t>
  </si>
  <si>
    <t>06.250.0017-A</t>
  </si>
  <si>
    <t>06.250.0018-0</t>
  </si>
  <si>
    <t>06.250.0018-A</t>
  </si>
  <si>
    <t>06.250.0020-0</t>
  </si>
  <si>
    <t>06.250.0020-A</t>
  </si>
  <si>
    <t>06.250.0021-0</t>
  </si>
  <si>
    <t>06.250.0021-A</t>
  </si>
  <si>
    <t>06.250.0022-0</t>
  </si>
  <si>
    <t>06.250.0022-A</t>
  </si>
  <si>
    <t>06.250.0023-0</t>
  </si>
  <si>
    <t>06.250.0023-A</t>
  </si>
  <si>
    <t>06.250.0031-0</t>
  </si>
  <si>
    <t>06.250.0031-A</t>
  </si>
  <si>
    <t>06.250.0032-0</t>
  </si>
  <si>
    <t>06.250.0032-A</t>
  </si>
  <si>
    <t>06.250.0033-0</t>
  </si>
  <si>
    <t>06.250.0033-A</t>
  </si>
  <si>
    <t>06.250.0034-0</t>
  </si>
  <si>
    <t>06.250.0034-A</t>
  </si>
  <si>
    <t>06.250.0035-0</t>
  </si>
  <si>
    <t>06.250.0035-A</t>
  </si>
  <si>
    <t>06.250.0036-0</t>
  </si>
  <si>
    <t>06.250.0036-A</t>
  </si>
  <si>
    <t>06.250.0037-0</t>
  </si>
  <si>
    <t>06.250.0037-A</t>
  </si>
  <si>
    <t>06.250.0039-0</t>
  </si>
  <si>
    <t>06.250.0039-A</t>
  </si>
  <si>
    <t>06.250.0040-0</t>
  </si>
  <si>
    <t>06.250.0040-A</t>
  </si>
  <si>
    <t>06.250.0051-0</t>
  </si>
  <si>
    <t>06.250.0051-A</t>
  </si>
  <si>
    <t>06.250.0052-0</t>
  </si>
  <si>
    <t>06.250.0052-A</t>
  </si>
  <si>
    <t>06.250.0053-0</t>
  </si>
  <si>
    <t>06.250.0053-A</t>
  </si>
  <si>
    <t>06.250.0054-0</t>
  </si>
  <si>
    <t>06.250.0054-A</t>
  </si>
  <si>
    <t>06.250.0055-0</t>
  </si>
  <si>
    <t>06.250.0055-A</t>
  </si>
  <si>
    <t>06.250.0056-0</t>
  </si>
  <si>
    <t>06.250.0056-A</t>
  </si>
  <si>
    <t>06.250.0057-0</t>
  </si>
  <si>
    <t>06.250.0057-A</t>
  </si>
  <si>
    <t>06.250.0059-0</t>
  </si>
  <si>
    <t>06.250.0059-A</t>
  </si>
  <si>
    <t>06.250.0060-0</t>
  </si>
  <si>
    <t>06.250.0060-A</t>
  </si>
  <si>
    <t>06.251.0030-0</t>
  </si>
  <si>
    <t>06.251.0030-A</t>
  </si>
  <si>
    <t>06.251.0031-0</t>
  </si>
  <si>
    <t>06.251.0031-A</t>
  </si>
  <si>
    <t>06.251.0032-0</t>
  </si>
  <si>
    <t>06.251.0032-A</t>
  </si>
  <si>
    <t>06.251.0033-0</t>
  </si>
  <si>
    <t>06.251.0033-A</t>
  </si>
  <si>
    <t>06.251.0034-0</t>
  </si>
  <si>
    <t>06.251.0034-A</t>
  </si>
  <si>
    <t>06.251.0035-0</t>
  </si>
  <si>
    <t>06.251.0035-A</t>
  </si>
  <si>
    <t>06.251.0036-0</t>
  </si>
  <si>
    <t>06.251.0036-A</t>
  </si>
  <si>
    <t>06.251.0037-0</t>
  </si>
  <si>
    <t>06.251.0037-A</t>
  </si>
  <si>
    <t>06.251.0038-0</t>
  </si>
  <si>
    <t>06.251.0038-A</t>
  </si>
  <si>
    <t>06.251.0039-0</t>
  </si>
  <si>
    <t>06.251.0039-A</t>
  </si>
  <si>
    <t>06.251.0040-0</t>
  </si>
  <si>
    <t>06.251.0040-A</t>
  </si>
  <si>
    <t>06.251.0041-0</t>
  </si>
  <si>
    <t>06.251.0041-A</t>
  </si>
  <si>
    <t>06.251.0042-0</t>
  </si>
  <si>
    <t>06.251.0042-A</t>
  </si>
  <si>
    <t>06.251.0043-0</t>
  </si>
  <si>
    <t>06.251.0043-A</t>
  </si>
  <si>
    <t>06.251.0044-0</t>
  </si>
  <si>
    <t>06.251.0044-A</t>
  </si>
  <si>
    <t>06.251.0045-0</t>
  </si>
  <si>
    <t>06.251.0045-A</t>
  </si>
  <si>
    <t>06.251.0046-0</t>
  </si>
  <si>
    <t>06.251.0046-A</t>
  </si>
  <si>
    <t>06.251.0047-0</t>
  </si>
  <si>
    <t>06.251.0047-A</t>
  </si>
  <si>
    <t>06.251.0048-0</t>
  </si>
  <si>
    <t>06.251.0048-A</t>
  </si>
  <si>
    <t>06.251.0049-0</t>
  </si>
  <si>
    <t>06.251.0049-A</t>
  </si>
  <si>
    <t>06.251.0050-0</t>
  </si>
  <si>
    <t>06.251.0050-A</t>
  </si>
  <si>
    <t>06.251.0051-0</t>
  </si>
  <si>
    <t>06.251.0051-A</t>
  </si>
  <si>
    <t>06.251.0052-0</t>
  </si>
  <si>
    <t>06.251.0052-A</t>
  </si>
  <si>
    <t>06.251.0053-0</t>
  </si>
  <si>
    <t>06.251.0053-A</t>
  </si>
  <si>
    <t>06.251.0054-0</t>
  </si>
  <si>
    <t>06.251.0054-A</t>
  </si>
  <si>
    <t>06.251.0055-0</t>
  </si>
  <si>
    <t>06.251.0055-A</t>
  </si>
  <si>
    <t>06.251.0056-0</t>
  </si>
  <si>
    <t>06.251.0056-A</t>
  </si>
  <si>
    <t>06.251.0057-0</t>
  </si>
  <si>
    <t>06.251.0057-A</t>
  </si>
  <si>
    <t>06.251.0058-0</t>
  </si>
  <si>
    <t>06.251.0058-A</t>
  </si>
  <si>
    <t>06.251.0059-0</t>
  </si>
  <si>
    <t>06.251.0059-A</t>
  </si>
  <si>
    <t>06.251.0060-0</t>
  </si>
  <si>
    <t>06.251.0060-A</t>
  </si>
  <si>
    <t>06.251.0061-0</t>
  </si>
  <si>
    <t>06.251.0061-A</t>
  </si>
  <si>
    <t>06.251.0062-0</t>
  </si>
  <si>
    <t>06.251.0062-A</t>
  </si>
  <si>
    <t>06.251.0063-0</t>
  </si>
  <si>
    <t>06.251.0063-A</t>
  </si>
  <si>
    <t>06.251.0064-0</t>
  </si>
  <si>
    <t>06.251.0064-A</t>
  </si>
  <si>
    <t>06.251.0065-0</t>
  </si>
  <si>
    <t>06.251.0065-A</t>
  </si>
  <si>
    <t>06.251.0066-0</t>
  </si>
  <si>
    <t>06.251.0066-A</t>
  </si>
  <si>
    <t>06.251.0067-0</t>
  </si>
  <si>
    <t>06.251.0067-A</t>
  </si>
  <si>
    <t>06.251.0068-0</t>
  </si>
  <si>
    <t>06.251.0068-A</t>
  </si>
  <si>
    <t>06.251.0069-0</t>
  </si>
  <si>
    <t>06.251.0069-A</t>
  </si>
  <si>
    <t>06.270.0001-0</t>
  </si>
  <si>
    <t>06.270.0001-A</t>
  </si>
  <si>
    <t>06.270.0002-0</t>
  </si>
  <si>
    <t>06.270.0002-A</t>
  </si>
  <si>
    <t>06.270.0003-0</t>
  </si>
  <si>
    <t>06.270.0003-A</t>
  </si>
  <si>
    <t>06.270.0020-0</t>
  </si>
  <si>
    <t>06.270.0020-A</t>
  </si>
  <si>
    <t>06.270.0021-0</t>
  </si>
  <si>
    <t>06.270.0021-A</t>
  </si>
  <si>
    <t>06.270.0022-0</t>
  </si>
  <si>
    <t>06.270.0022-A</t>
  </si>
  <si>
    <t>06.270.0036-0</t>
  </si>
  <si>
    <t>06.270.0036-A</t>
  </si>
  <si>
    <t>06.270.0037-0</t>
  </si>
  <si>
    <t>06.270.0037-A</t>
  </si>
  <si>
    <t>06.270.0038-0</t>
  </si>
  <si>
    <t>06.270.0038-A</t>
  </si>
  <si>
    <t>06.270.0041-0</t>
  </si>
  <si>
    <t>06.270.0041-A</t>
  </si>
  <si>
    <t>06.270.0042-0</t>
  </si>
  <si>
    <t>06.270.0042-A</t>
  </si>
  <si>
    <t>06.270.0046-0</t>
  </si>
  <si>
    <t>06.270.0046-A</t>
  </si>
  <si>
    <t>06.270.0047-0</t>
  </si>
  <si>
    <t>06.270.0047-A</t>
  </si>
  <si>
    <t>06.270.0048-0</t>
  </si>
  <si>
    <t>06.270.0048-A</t>
  </si>
  <si>
    <t>06.270.0051-0</t>
  </si>
  <si>
    <t>06.270.0051-A</t>
  </si>
  <si>
    <t>06.270.0052-0</t>
  </si>
  <si>
    <t>06.270.0052-A</t>
  </si>
  <si>
    <t>06.270.0053-0</t>
  </si>
  <si>
    <t>06.270.0053-A</t>
  </si>
  <si>
    <t>06.270.0054-0</t>
  </si>
  <si>
    <t>06.270.0054-A</t>
  </si>
  <si>
    <t>06.270.0061-0</t>
  </si>
  <si>
    <t>06.270.0061-A</t>
  </si>
  <si>
    <t>06.270.0062-0</t>
  </si>
  <si>
    <t>06.270.0062-A</t>
  </si>
  <si>
    <t>06.270.0063-0</t>
  </si>
  <si>
    <t>06.270.0063-A</t>
  </si>
  <si>
    <t>06.270.0064-0</t>
  </si>
  <si>
    <t>06.270.0064-A</t>
  </si>
  <si>
    <t>06.270.0065-0</t>
  </si>
  <si>
    <t>06.270.0065-A</t>
  </si>
  <si>
    <t>06.270.0066-0</t>
  </si>
  <si>
    <t>06.270.0066-A</t>
  </si>
  <si>
    <t>06.270.0067-0</t>
  </si>
  <si>
    <t>06.270.0067-A</t>
  </si>
  <si>
    <t>06.270.0068-0</t>
  </si>
  <si>
    <t>06.270.0068-A</t>
  </si>
  <si>
    <t>06.270.0069-0</t>
  </si>
  <si>
    <t>06.270.0069-A</t>
  </si>
  <si>
    <t>06.270.0071-0</t>
  </si>
  <si>
    <t>06.270.0071-A</t>
  </si>
  <si>
    <t>06.270.0072-0</t>
  </si>
  <si>
    <t>06.270.0072-A</t>
  </si>
  <si>
    <t>06.270.0073-0</t>
  </si>
  <si>
    <t>06.270.0073-A</t>
  </si>
  <si>
    <t>06.270.0076-0</t>
  </si>
  <si>
    <t>06.270.0076-A</t>
  </si>
  <si>
    <t>06.270.0077-0</t>
  </si>
  <si>
    <t>06.270.0077-A</t>
  </si>
  <si>
    <t>06.270.0078-0</t>
  </si>
  <si>
    <t>06.270.0078-A</t>
  </si>
  <si>
    <t>06.270.0081-0</t>
  </si>
  <si>
    <t>06.270.0081-A</t>
  </si>
  <si>
    <t>06.270.0082-0</t>
  </si>
  <si>
    <t>06.270.0082-A</t>
  </si>
  <si>
    <t>06.270.0083-0</t>
  </si>
  <si>
    <t>06.270.0083-A</t>
  </si>
  <si>
    <t>06.270.0086-0</t>
  </si>
  <si>
    <t>06.270.0086-A</t>
  </si>
  <si>
    <t>06.270.0087-0</t>
  </si>
  <si>
    <t>06.270.0087-A</t>
  </si>
  <si>
    <t>06.270.0088-0</t>
  </si>
  <si>
    <t>06.270.0088-A</t>
  </si>
  <si>
    <t>06.270.0091-0</t>
  </si>
  <si>
    <t>06.270.0091-A</t>
  </si>
  <si>
    <t>06.270.0092-0</t>
  </si>
  <si>
    <t>06.270.0092-A</t>
  </si>
  <si>
    <t>06.270.0093-0</t>
  </si>
  <si>
    <t>06.270.0093-A</t>
  </si>
  <si>
    <t>06.270.0101-0</t>
  </si>
  <si>
    <t>06.270.0101-A</t>
  </si>
  <si>
    <t>06.270.0102-0</t>
  </si>
  <si>
    <t>06.270.0102-A</t>
  </si>
  <si>
    <t>06.270.0103-0</t>
  </si>
  <si>
    <t>06.270.0103-A</t>
  </si>
  <si>
    <t>06.270.0104-0</t>
  </si>
  <si>
    <t>06.270.0104-A</t>
  </si>
  <si>
    <t>06.270.0105-0</t>
  </si>
  <si>
    <t>06.270.0105-A</t>
  </si>
  <si>
    <t>06.270.0106-0</t>
  </si>
  <si>
    <t>06.270.0106-A</t>
  </si>
  <si>
    <t>06.270.0111-0</t>
  </si>
  <si>
    <t>06.270.0111-A</t>
  </si>
  <si>
    <t>06.270.0112-0</t>
  </si>
  <si>
    <t>06.270.0112-A</t>
  </si>
  <si>
    <t>06.271.0010-0</t>
  </si>
  <si>
    <t>06.271.0010-A</t>
  </si>
  <si>
    <t>06.271.0011-0</t>
  </si>
  <si>
    <t>06.271.0011-A</t>
  </si>
  <si>
    <t>06.271.0012-0</t>
  </si>
  <si>
    <t>06.271.0012-A</t>
  </si>
  <si>
    <t>06.271.0013-0</t>
  </si>
  <si>
    <t>06.271.0013-A</t>
  </si>
  <si>
    <t>06.271.0014-0</t>
  </si>
  <si>
    <t>06.271.0014-A</t>
  </si>
  <si>
    <t>06.271.0016-0</t>
  </si>
  <si>
    <t>06.271.0016-A</t>
  </si>
  <si>
    <t>06.271.0018-0</t>
  </si>
  <si>
    <t>06.271.0018-A</t>
  </si>
  <si>
    <t>06.271.0021-0</t>
  </si>
  <si>
    <t>06.271.0021-A</t>
  </si>
  <si>
    <t>06.271.0022-0</t>
  </si>
  <si>
    <t>06.271.0022-A</t>
  </si>
  <si>
    <t>06.271.0023-0</t>
  </si>
  <si>
    <t>06.271.0023-A</t>
  </si>
  <si>
    <t>06.271.0024-0</t>
  </si>
  <si>
    <t>06.271.0024-A</t>
  </si>
  <si>
    <t>06.271.0025-0</t>
  </si>
  <si>
    <t>06.271.0025-A</t>
  </si>
  <si>
    <t>06.271.0050-0</t>
  </si>
  <si>
    <t>06.271.0050-A</t>
  </si>
  <si>
    <t>06.271.0051-0</t>
  </si>
  <si>
    <t>06.271.0051-A</t>
  </si>
  <si>
    <t>06.271.0052-0</t>
  </si>
  <si>
    <t>06.271.0052-A</t>
  </si>
  <si>
    <t>06.271.0053-0</t>
  </si>
  <si>
    <t>06.271.0053-A</t>
  </si>
  <si>
    <t>06.271.0054-0</t>
  </si>
  <si>
    <t>06.271.0054-A</t>
  </si>
  <si>
    <t>06.271.0055-0</t>
  </si>
  <si>
    <t>06.271.0055-A</t>
  </si>
  <si>
    <t>06.271.0056-0</t>
  </si>
  <si>
    <t>06.271.0056-A</t>
  </si>
  <si>
    <t>06.271.0060-0</t>
  </si>
  <si>
    <t>06.271.0060-A</t>
  </si>
  <si>
    <t>06.271.0061-0</t>
  </si>
  <si>
    <t>06.271.0061-A</t>
  </si>
  <si>
    <t>06.271.0062-0</t>
  </si>
  <si>
    <t>06.271.0062-A</t>
  </si>
  <si>
    <t>06.271.0063-0</t>
  </si>
  <si>
    <t>06.271.0063-A</t>
  </si>
  <si>
    <t>06.271.0064-0</t>
  </si>
  <si>
    <t>06.271.0064-A</t>
  </si>
  <si>
    <t>06.271.0065-0</t>
  </si>
  <si>
    <t>06.271.0065-A</t>
  </si>
  <si>
    <t>06.271.0066-0</t>
  </si>
  <si>
    <t>06.271.0066-A</t>
  </si>
  <si>
    <t>06.271.0067-0</t>
  </si>
  <si>
    <t>06.271.0067-A</t>
  </si>
  <si>
    <t>06.271.0068-0</t>
  </si>
  <si>
    <t>06.271.0068-A</t>
  </si>
  <si>
    <t>06.272.0002-0</t>
  </si>
  <si>
    <t>06.272.0002-A</t>
  </si>
  <si>
    <t>06.272.0003-0</t>
  </si>
  <si>
    <t>06.272.0004-0</t>
  </si>
  <si>
    <t>06.272.0004-A</t>
  </si>
  <si>
    <t>06.272.0005-0</t>
  </si>
  <si>
    <t>06.272.0005-A</t>
  </si>
  <si>
    <t>06.272.0006-0</t>
  </si>
  <si>
    <t>06.272.0006-A</t>
  </si>
  <si>
    <t>06.272.0007-0</t>
  </si>
  <si>
    <t>06.272.0007-A</t>
  </si>
  <si>
    <t>06.272.0008-0</t>
  </si>
  <si>
    <t>06.272.0008-A</t>
  </si>
  <si>
    <t>06.272.0021-0</t>
  </si>
  <si>
    <t>06.272.0021-A</t>
  </si>
  <si>
    <t>06.272.0022-0</t>
  </si>
  <si>
    <t>06.272.0022-A</t>
  </si>
  <si>
    <t>06.272.0026-0</t>
  </si>
  <si>
    <t>06.272.0026-A</t>
  </si>
  <si>
    <t>06.272.0027-0</t>
  </si>
  <si>
    <t>06.272.0027-A</t>
  </si>
  <si>
    <t>06.272.0029-0</t>
  </si>
  <si>
    <t>06.272.0029-A</t>
  </si>
  <si>
    <t>06.272.0030-0</t>
  </si>
  <si>
    <t>06.272.0030-A</t>
  </si>
  <si>
    <t>06.272.0032-0</t>
  </si>
  <si>
    <t>06.272.0032-A</t>
  </si>
  <si>
    <t>06.272.0033-0</t>
  </si>
  <si>
    <t>06.272.0033-A</t>
  </si>
  <si>
    <t>06.272.0035-0</t>
  </si>
  <si>
    <t>06.272.0036-0</t>
  </si>
  <si>
    <t>06.272.0036-A</t>
  </si>
  <si>
    <t>06.272.0037-0</t>
  </si>
  <si>
    <t>06.272.0037-A</t>
  </si>
  <si>
    <t>06.272.0038-0</t>
  </si>
  <si>
    <t>06.272.0038-A</t>
  </si>
  <si>
    <t>06.272.0039-0</t>
  </si>
  <si>
    <t>06.272.0039-A</t>
  </si>
  <si>
    <t>06.273.0001-0</t>
  </si>
  <si>
    <t>06.273.0001-A</t>
  </si>
  <si>
    <t>06.273.0002-0</t>
  </si>
  <si>
    <t>06.273.0002-A</t>
  </si>
  <si>
    <t>06.273.0003-0</t>
  </si>
  <si>
    <t>06.273.0003-A</t>
  </si>
  <si>
    <t>06.273.0004-0</t>
  </si>
  <si>
    <t>06.273.0004-A</t>
  </si>
  <si>
    <t>06.273.0005-0</t>
  </si>
  <si>
    <t>06.273.0005-A</t>
  </si>
  <si>
    <t>06.273.0006-0</t>
  </si>
  <si>
    <t>06.273.0006-A</t>
  </si>
  <si>
    <t>06.273.0007-0</t>
  </si>
  <si>
    <t>06.273.0007-A</t>
  </si>
  <si>
    <t>06.273.0008-0</t>
  </si>
  <si>
    <t>06.273.0008-A</t>
  </si>
  <si>
    <t>06.273.0009-0</t>
  </si>
  <si>
    <t>06.273.0009-A</t>
  </si>
  <si>
    <t>06.273.0010-0</t>
  </si>
  <si>
    <t>06.273.0010-A</t>
  </si>
  <si>
    <t>06.273.0011-0</t>
  </si>
  <si>
    <t>06.273.0011-A</t>
  </si>
  <si>
    <t>06.273.0012-0</t>
  </si>
  <si>
    <t>06.273.0012-A</t>
  </si>
  <si>
    <t>06.273.0013-0</t>
  </si>
  <si>
    <t>06.273.0013-A</t>
  </si>
  <si>
    <t>06.273.0014-0</t>
  </si>
  <si>
    <t>06.273.0014-A</t>
  </si>
  <si>
    <t>06.273.0015-0</t>
  </si>
  <si>
    <t>06.273.0015-A</t>
  </si>
  <si>
    <t>06.275.0001-0</t>
  </si>
  <si>
    <t>06.275.0001-A</t>
  </si>
  <si>
    <t>06.275.0002-0</t>
  </si>
  <si>
    <t>06.275.0002-A</t>
  </si>
  <si>
    <t>06.275.0003-0</t>
  </si>
  <si>
    <t>06.275.0003-A</t>
  </si>
  <si>
    <t>06.275.0020-0</t>
  </si>
  <si>
    <t>06.275.0020-A</t>
  </si>
  <si>
    <t>06.275.0021-0</t>
  </si>
  <si>
    <t>06.275.0021-A</t>
  </si>
  <si>
    <t>06.275.0022-0</t>
  </si>
  <si>
    <t>06.275.0022-A</t>
  </si>
  <si>
    <t>06.300.0001-0</t>
  </si>
  <si>
    <t>06.300.0001-A</t>
  </si>
  <si>
    <t>06.300.0002-0</t>
  </si>
  <si>
    <t>06.300.0002-A</t>
  </si>
  <si>
    <t>06.300.0003-0</t>
  </si>
  <si>
    <t>06.300.0003-A</t>
  </si>
  <si>
    <t>06.300.0004-0</t>
  </si>
  <si>
    <t>06.300.0004-A</t>
  </si>
  <si>
    <t>06.300.0005-0</t>
  </si>
  <si>
    <t>06.300.0005-A</t>
  </si>
  <si>
    <t>06.400.0001-0</t>
  </si>
  <si>
    <t>06.400.0001-A</t>
  </si>
  <si>
    <t>06.400.0002-0</t>
  </si>
  <si>
    <t>06.400.0002-A</t>
  </si>
  <si>
    <t>06.400.0003-0</t>
  </si>
  <si>
    <t>06.400.0003-A</t>
  </si>
  <si>
    <t>06.400.0004-0</t>
  </si>
  <si>
    <t>06.400.0004-A</t>
  </si>
  <si>
    <t>06.400.0005-0</t>
  </si>
  <si>
    <t>06.400.0005-A</t>
  </si>
  <si>
    <t>06.400.0006-0</t>
  </si>
  <si>
    <t>06.400.0006-A</t>
  </si>
  <si>
    <t>06.400.0010-0</t>
  </si>
  <si>
    <t>06.400.0010-A</t>
  </si>
  <si>
    <t>06.400.0011-0</t>
  </si>
  <si>
    <t>06.400.0011-A</t>
  </si>
  <si>
    <t>06.400.0012-0</t>
  </si>
  <si>
    <t>06.400.0012-A</t>
  </si>
  <si>
    <t>06.400.0013-0</t>
  </si>
  <si>
    <t>06.400.0013-A</t>
  </si>
  <si>
    <t>06.400.0014-0</t>
  </si>
  <si>
    <t>06.400.0014-A</t>
  </si>
  <si>
    <t>06.400.0015-0</t>
  </si>
  <si>
    <t>06.400.0015-A</t>
  </si>
  <si>
    <t>06.400.0020-0</t>
  </si>
  <si>
    <t>06.400.0020-A</t>
  </si>
  <si>
    <t>06.500.0010-0</t>
  </si>
  <si>
    <t>06.500.0010-A</t>
  </si>
  <si>
    <t>06.501.0010-0</t>
  </si>
  <si>
    <t>06.501.0010-A</t>
  </si>
  <si>
    <t>06.502.0010-0</t>
  </si>
  <si>
    <t>06.502.0010-A</t>
  </si>
  <si>
    <t>06.502.0020-0</t>
  </si>
  <si>
    <t>06.502.0020-A</t>
  </si>
  <si>
    <t>06.502.0030-0</t>
  </si>
  <si>
    <t>06.502.0030-A</t>
  </si>
  <si>
    <t>06.502.0040-0</t>
  </si>
  <si>
    <t>06.502.0040-A</t>
  </si>
  <si>
    <t>07.001.0010-1</t>
  </si>
  <si>
    <t>PASTA DE CIMENTO COMUM</t>
  </si>
  <si>
    <t>07.001.0010-B</t>
  </si>
  <si>
    <t>07.001.0015-1</t>
  </si>
  <si>
    <t>PASTA DE CIMENTO BRANCO</t>
  </si>
  <si>
    <t>07.001.0015-B</t>
  </si>
  <si>
    <t>07.001.0020-1</t>
  </si>
  <si>
    <t>PASTA DE CAL</t>
  </si>
  <si>
    <t>07.001.0020-B</t>
  </si>
  <si>
    <t>07.001.0025-1</t>
  </si>
  <si>
    <t>PASTA DE GESSO</t>
  </si>
  <si>
    <t>07.001.0025-B</t>
  </si>
  <si>
    <t>07.001.0030-1</t>
  </si>
  <si>
    <t>PASTA DE CIMENTO BRANCO E CAL,NO TRACO 1:1</t>
  </si>
  <si>
    <t>07.001.0030-B</t>
  </si>
  <si>
    <t>07.001.0035-1</t>
  </si>
  <si>
    <t>ARGAMASSA DE CIMENTO E AREIA NO TRACO 1:1,PREPARO MANUAL</t>
  </si>
  <si>
    <t>07.001.0035-B</t>
  </si>
  <si>
    <t>07.001.0040-1</t>
  </si>
  <si>
    <t>ARGAMASSA DE CIMENTO E AREIA NO TRACO 1:1,5,PREPARO MANUAL</t>
  </si>
  <si>
    <t>07.001.0040-B</t>
  </si>
  <si>
    <t>07.001.0045-1</t>
  </si>
  <si>
    <t>ARGAMASSA DE CIMENTO E AREIA NO TRACO 1:2,PREPARO MANUAL</t>
  </si>
  <si>
    <t>07.001.0045-B</t>
  </si>
  <si>
    <t>07.001.0050-1</t>
  </si>
  <si>
    <t>ARGAMASSA DE CIMENTO E AREIA NO TRACO 1:3,PREPARO MANUAL</t>
  </si>
  <si>
    <t>07.001.0050-B</t>
  </si>
  <si>
    <t>07.001.0055-1</t>
  </si>
  <si>
    <t>ARGAMASSA DE CIMENTO E AREIA NO TRACO 1:4,PREPARO MANUAL</t>
  </si>
  <si>
    <t>07.001.0055-B</t>
  </si>
  <si>
    <t>07.001.0060-1</t>
  </si>
  <si>
    <t>ARGAMASSA DE CIMENTO E AREIA NO TRACO 1:5,PREPARO MANUAL</t>
  </si>
  <si>
    <t>07.001.0060-B</t>
  </si>
  <si>
    <t>07.001.0065-1</t>
  </si>
  <si>
    <t>ARGAMASSA DE CIMENTO E AREIA NO TRACO 1:6,PREPARO MANUAL</t>
  </si>
  <si>
    <t>07.001.0065-B</t>
  </si>
  <si>
    <t>07.001.0070-1</t>
  </si>
  <si>
    <t>ARGAMASSA DE CIMENTO E AREIA NO TRACO 1:8,PREPARO MANUAL</t>
  </si>
  <si>
    <t>07.001.0070-B</t>
  </si>
  <si>
    <t>07.001.0075-1</t>
  </si>
  <si>
    <t>07.001.0075-B</t>
  </si>
  <si>
    <t>07.001.0080-1</t>
  </si>
  <si>
    <t>07.001.0080-B</t>
  </si>
  <si>
    <t>07.001.0085-1</t>
  </si>
  <si>
    <t>07.001.0085-B</t>
  </si>
  <si>
    <t>07.001.0090-1</t>
  </si>
  <si>
    <t>07.001.0090-B</t>
  </si>
  <si>
    <t>07.001.0095-1</t>
  </si>
  <si>
    <t>07.001.0095-B</t>
  </si>
  <si>
    <t>07.001.0100-1</t>
  </si>
  <si>
    <t>ARGAMASSA DE CIMENTO E SAIBRO,NO TRACO 1:2,PREPARO MANUAL</t>
  </si>
  <si>
    <t>07.001.0100-B</t>
  </si>
  <si>
    <t>07.001.0105-1</t>
  </si>
  <si>
    <t>ARGAMASSA DE CIMENTO E SAIBRO,NO TRACO 1:4,PREPARO MANUAL</t>
  </si>
  <si>
    <t>07.001.0105-B</t>
  </si>
  <si>
    <t>07.001.0110-1</t>
  </si>
  <si>
    <t>ARGAMASSA DE CIMENTO E SAIBRO,NO TRACO 1:6,PREPARO MANUAL</t>
  </si>
  <si>
    <t>07.001.0110-B</t>
  </si>
  <si>
    <t>07.001.0115-1</t>
  </si>
  <si>
    <t>ARGAMASSA DE CIMENTO E SAIBRO,NO TRACO 1:8,PREPARO MANUAL</t>
  </si>
  <si>
    <t>07.001.0115-B</t>
  </si>
  <si>
    <t>07.001.0120-1</t>
  </si>
  <si>
    <t>07.001.0120-B</t>
  </si>
  <si>
    <t>07.001.0125-1</t>
  </si>
  <si>
    <t>07.001.0125-B</t>
  </si>
  <si>
    <t>07.001.0130-1</t>
  </si>
  <si>
    <t>07.001.0130-B</t>
  </si>
  <si>
    <t>07.001.0135-1</t>
  </si>
  <si>
    <t>07.001.0135-B</t>
  </si>
  <si>
    <t>07.001.0140-1</t>
  </si>
  <si>
    <t>07.001.0140-B</t>
  </si>
  <si>
    <t>07.001.0145-1</t>
  </si>
  <si>
    <t>07.001.0145-B</t>
  </si>
  <si>
    <t>07.001.0150-1</t>
  </si>
  <si>
    <t>07.001.0150-B</t>
  </si>
  <si>
    <t>07.001.0155-1</t>
  </si>
  <si>
    <t>07.001.0155-B</t>
  </si>
  <si>
    <t>07.001.0160-1</t>
  </si>
  <si>
    <t>07.001.0160-B</t>
  </si>
  <si>
    <t>07.002.0010-1</t>
  </si>
  <si>
    <t>ARGAMASSA DE CIMENTO E AREIA,NO TRACO 1:1,PREPARO MECANICO</t>
  </si>
  <si>
    <t>07.002.0010-B</t>
  </si>
  <si>
    <t>07.002.0015-1</t>
  </si>
  <si>
    <t>ARGAMASSA DE CIMENTO E AREIA,NO TRACO 1:1,5,PREPARO MECANICO</t>
  </si>
  <si>
    <t>07.002.0015-B</t>
  </si>
  <si>
    <t>07.002.0020-1</t>
  </si>
  <si>
    <t>ARGAMASSA DE CIMENTO E AREIA,NO TRACO 1:2,PREPARO MECANICO</t>
  </si>
  <si>
    <t>07.002.0020-B</t>
  </si>
  <si>
    <t>07.002.0025-1</t>
  </si>
  <si>
    <t>ARGAMASSA DE CIMENTO E AREIA,NO TRACO 1:3,PREPARO MECANICO</t>
  </si>
  <si>
    <t>07.002.0025-B</t>
  </si>
  <si>
    <t>07.002.0030-1</t>
  </si>
  <si>
    <t>ARGAMASSA DE CIMENTO E AREIA,NO TRACO 1:4,PREPARO MECANICO</t>
  </si>
  <si>
    <t>07.002.0030-B</t>
  </si>
  <si>
    <t>07.002.0035-1</t>
  </si>
  <si>
    <t>ARGAMASSA DE CIMENTO E AREIA,NO TRACO 1:5,PREPARO MECANICO</t>
  </si>
  <si>
    <t>07.002.0035-B</t>
  </si>
  <si>
    <t>07.002.0040-1</t>
  </si>
  <si>
    <t>ARGAMASSA DE CIMENTO E AREIA,NO TRACO 1:6,PREPARO MECANICO</t>
  </si>
  <si>
    <t>07.002.0040-B</t>
  </si>
  <si>
    <t>07.002.0045-1</t>
  </si>
  <si>
    <t>ARGAMASSA DE CIMENTO E AREIA,NO TRACO 1:8,PREPARO MECANICO</t>
  </si>
  <si>
    <t>07.002.0045-B</t>
  </si>
  <si>
    <t>07.003.0010-1</t>
  </si>
  <si>
    <t>07.003.0010-B</t>
  </si>
  <si>
    <t>07.003.0015-1</t>
  </si>
  <si>
    <t>07.003.0015-B</t>
  </si>
  <si>
    <t>07.005.0010-1</t>
  </si>
  <si>
    <t>07.005.0010-B</t>
  </si>
  <si>
    <t>07.005.0015-1</t>
  </si>
  <si>
    <t>07.005.0015-B</t>
  </si>
  <si>
    <t>07.005.0020-1</t>
  </si>
  <si>
    <t>07.005.0020-B</t>
  </si>
  <si>
    <t>07.005.0025-1</t>
  </si>
  <si>
    <t>07.005.0025-B</t>
  </si>
  <si>
    <t>07.005.0030-1</t>
  </si>
  <si>
    <t>07.005.0030-B</t>
  </si>
  <si>
    <t>07.005.0035-1</t>
  </si>
  <si>
    <t>07.005.0035-B</t>
  </si>
  <si>
    <t>07.006.0010-1</t>
  </si>
  <si>
    <t>ARGAMASSA DE CIMENTO E SAIBRO,NO TRACO 1:2,PREPARO MECANICO</t>
  </si>
  <si>
    <t>07.006.0010-B</t>
  </si>
  <si>
    <t>07.006.0015-1</t>
  </si>
  <si>
    <t>ARGAMASSA DE CIMENTO E SAIBRO,NO TRACO 1:4,PREPARO MECANICO</t>
  </si>
  <si>
    <t>07.006.0015-B</t>
  </si>
  <si>
    <t>07.006.0020-1</t>
  </si>
  <si>
    <t>ARGAMASSA DE CIMENTO E SAIBRO,NO TRACO 1:6,PREPARO MECANICO</t>
  </si>
  <si>
    <t>07.006.0020-B</t>
  </si>
  <si>
    <t>07.006.0025-1</t>
  </si>
  <si>
    <t>ARGAMASSA DE CIMENTO E SAIBRO,NO TRACO 1:8,PREPARO MECANICO</t>
  </si>
  <si>
    <t>07.006.0025-B</t>
  </si>
  <si>
    <t>07.007.0010-1</t>
  </si>
  <si>
    <t>07.007.0010-B</t>
  </si>
  <si>
    <t>07.007.0015-1</t>
  </si>
  <si>
    <t>07.007.0015-B</t>
  </si>
  <si>
    <t>07.007.0020-1</t>
  </si>
  <si>
    <t>07.007.0020-B</t>
  </si>
  <si>
    <t>07.007.0025-1</t>
  </si>
  <si>
    <t>07.007.0025-B</t>
  </si>
  <si>
    <t>07.008.0010-1</t>
  </si>
  <si>
    <t>07.008.0010-B</t>
  </si>
  <si>
    <t>07.009.0010-1</t>
  </si>
  <si>
    <t>07.009.0010-B</t>
  </si>
  <si>
    <t>07.009.0015-1</t>
  </si>
  <si>
    <t>07.009.0015-B</t>
  </si>
  <si>
    <t>07.009.0020-1</t>
  </si>
  <si>
    <t>07.009.0020-B</t>
  </si>
  <si>
    <t>07.030.0010-1</t>
  </si>
  <si>
    <t>07.030.0010-B</t>
  </si>
  <si>
    <t>07.100.0040-1</t>
  </si>
  <si>
    <t>07.100.0040-B</t>
  </si>
  <si>
    <t>07.150.0010-1</t>
  </si>
  <si>
    <t>07.150.0010-B</t>
  </si>
  <si>
    <t>07.150.0020-1</t>
  </si>
  <si>
    <t>07.150.0020-B</t>
  </si>
  <si>
    <t>07.160.0012-1</t>
  </si>
  <si>
    <t>07.160.0012-B</t>
  </si>
  <si>
    <t>07.160.0020-1</t>
  </si>
  <si>
    <t>07.160.0020-B</t>
  </si>
  <si>
    <t>07.170.0010-1</t>
  </si>
  <si>
    <t>07.170.0010-B</t>
  </si>
  <si>
    <t>07.180.0010-1</t>
  </si>
  <si>
    <t>07.180.0010-B</t>
  </si>
  <si>
    <t>08.001.0001-0</t>
  </si>
  <si>
    <t>08.001.0001-A</t>
  </si>
  <si>
    <t>08.001.0002-1</t>
  </si>
  <si>
    <t>08.001.0002-B</t>
  </si>
  <si>
    <t>08.001.0004-0</t>
  </si>
  <si>
    <t>08.001.0004-A</t>
  </si>
  <si>
    <t>08.001.0005-0</t>
  </si>
  <si>
    <t>08.001.0005-A</t>
  </si>
  <si>
    <t>08.001.0008-0</t>
  </si>
  <si>
    <t>08.001.0008-A</t>
  </si>
  <si>
    <t>08.001.0009-0</t>
  </si>
  <si>
    <t>08.001.0009-A</t>
  </si>
  <si>
    <t>08.002.0001-0</t>
  </si>
  <si>
    <t>08.002.0001-A</t>
  </si>
  <si>
    <t>08.003.0001-0</t>
  </si>
  <si>
    <t>08.003.0001-A</t>
  </si>
  <si>
    <t>08.003.0002-0</t>
  </si>
  <si>
    <t>08.003.0002-A</t>
  </si>
  <si>
    <t>08.003.0005-0</t>
  </si>
  <si>
    <t>08.003.0005-A</t>
  </si>
  <si>
    <t>08.003.0030-0</t>
  </si>
  <si>
    <t>08.003.0030-A</t>
  </si>
  <si>
    <t>08.003.0035-0</t>
  </si>
  <si>
    <t>08.003.0035-A</t>
  </si>
  <si>
    <t>08.004.0001-0</t>
  </si>
  <si>
    <t>08.004.0001-A</t>
  </si>
  <si>
    <t>08.004.0002-0</t>
  </si>
  <si>
    <t>08.004.0002-A</t>
  </si>
  <si>
    <t>08.004.0003-0</t>
  </si>
  <si>
    <t>08.004.0003-A</t>
  </si>
  <si>
    <t>08.004.0008-0</t>
  </si>
  <si>
    <t>08.004.0008-A</t>
  </si>
  <si>
    <t>08.005.0001-0</t>
  </si>
  <si>
    <t>08.005.0001-A</t>
  </si>
  <si>
    <t>08.005.0002-0</t>
  </si>
  <si>
    <t>08.005.0002-A</t>
  </si>
  <si>
    <t>08.005.0003-0</t>
  </si>
  <si>
    <t>08.005.0003-A</t>
  </si>
  <si>
    <t>08.006.0001-0</t>
  </si>
  <si>
    <t>08.006.0001-A</t>
  </si>
  <si>
    <t>08.006.0003-0</t>
  </si>
  <si>
    <t>08.006.0003-A</t>
  </si>
  <si>
    <t>08.006.0004-0</t>
  </si>
  <si>
    <t>08.006.0004-A</t>
  </si>
  <si>
    <t>08.006.0005-0</t>
  </si>
  <si>
    <t>08.006.0005-A</t>
  </si>
  <si>
    <t>08.006.0006-0</t>
  </si>
  <si>
    <t>08.006.0006-A</t>
  </si>
  <si>
    <t>08.006.0010-0</t>
  </si>
  <si>
    <t>08.006.0010-A</t>
  </si>
  <si>
    <t>08.006.0011-0</t>
  </si>
  <si>
    <t>08.006.0011-A</t>
  </si>
  <si>
    <t>08.006.0015-0</t>
  </si>
  <si>
    <t>08.006.0015-A</t>
  </si>
  <si>
    <t>08.007.0001-0</t>
  </si>
  <si>
    <t>08.007.0001-A</t>
  </si>
  <si>
    <t>08.007.0002-0</t>
  </si>
  <si>
    <t>08.007.0002-A</t>
  </si>
  <si>
    <t>08.008.0001-0</t>
  </si>
  <si>
    <t>08.008.0001-A</t>
  </si>
  <si>
    <t>08.008.0002-0</t>
  </si>
  <si>
    <t>08.008.0002-A</t>
  </si>
  <si>
    <t>08.009.0003-0</t>
  </si>
  <si>
    <t>08.009.0003-A</t>
  </si>
  <si>
    <t>08.009.0005-0</t>
  </si>
  <si>
    <t>08.009.0005-A</t>
  </si>
  <si>
    <t>08.009.0010-0</t>
  </si>
  <si>
    <t>08.009.0010-A</t>
  </si>
  <si>
    <t>08.010.0001-0</t>
  </si>
  <si>
    <t>08.010.0001-A</t>
  </si>
  <si>
    <t>08.010.0005-0</t>
  </si>
  <si>
    <t>08.010.0005-A</t>
  </si>
  <si>
    <t>08.011.0001-0</t>
  </si>
  <si>
    <t>08.011.0001-A</t>
  </si>
  <si>
    <t>08.012.0001-0</t>
  </si>
  <si>
    <t>LEVANTAMENTO E REASSENTAMENTO DE MEIO-FIO</t>
  </si>
  <si>
    <t>08.012.0001-A</t>
  </si>
  <si>
    <t>08.012.0003-0</t>
  </si>
  <si>
    <t>LEVANTAMENTO E REASSENTAMENTO DE TENTO OU TRAVESSAO</t>
  </si>
  <si>
    <t>08.012.0003-A</t>
  </si>
  <si>
    <t>08.012.0004-0</t>
  </si>
  <si>
    <t>REASSENTAMENTO DE MEIO-FIO</t>
  </si>
  <si>
    <t>08.012.0004-A</t>
  </si>
  <si>
    <t>08.012.0005-0</t>
  </si>
  <si>
    <t>REASSENTAMENTO DE TENTO OU TRAVESSAO</t>
  </si>
  <si>
    <t>08.012.0005-A</t>
  </si>
  <si>
    <t>08.013.0005-0</t>
  </si>
  <si>
    <t>08.013.0005-A</t>
  </si>
  <si>
    <t>08.013.0010-0</t>
  </si>
  <si>
    <t>08.013.0010-A</t>
  </si>
  <si>
    <t>08.013.0015-0</t>
  </si>
  <si>
    <t>08.013.0015-A</t>
  </si>
  <si>
    <t>08.015.0002-0</t>
  </si>
  <si>
    <t>08.015.0002-A</t>
  </si>
  <si>
    <t>08.015.0003-0</t>
  </si>
  <si>
    <t>08.015.0003-A</t>
  </si>
  <si>
    <t>08.015.0004-0</t>
  </si>
  <si>
    <t>08.015.0004-A</t>
  </si>
  <si>
    <t>08.015.0005-0</t>
  </si>
  <si>
    <t>08.015.0005-A</t>
  </si>
  <si>
    <t>08.015.0008-0</t>
  </si>
  <si>
    <t>08.015.0008-A</t>
  </si>
  <si>
    <t>08.015.0016-0</t>
  </si>
  <si>
    <t>08.015.0016-A</t>
  </si>
  <si>
    <t>08.015.0018-0</t>
  </si>
  <si>
    <t>08.015.0018-A</t>
  </si>
  <si>
    <t>08.015.0020-0</t>
  </si>
  <si>
    <t>08.015.0020-A</t>
  </si>
  <si>
    <t>08.015.0022-0</t>
  </si>
  <si>
    <t>08.015.0022-A</t>
  </si>
  <si>
    <t>08.015.0025-0</t>
  </si>
  <si>
    <t>08.015.0025-A</t>
  </si>
  <si>
    <t>08.015.0040-0</t>
  </si>
  <si>
    <t>08.015.0040-A</t>
  </si>
  <si>
    <t>08.015.0042-0</t>
  </si>
  <si>
    <t>08.015.0042-A</t>
  </si>
  <si>
    <t>08.015.0083-0</t>
  </si>
  <si>
    <t>08.015.0083-A</t>
  </si>
  <si>
    <t>08.015.0084-0</t>
  </si>
  <si>
    <t>08.015.0084-A</t>
  </si>
  <si>
    <t>08.015.0085-0</t>
  </si>
  <si>
    <t>08.015.0085-A</t>
  </si>
  <si>
    <t>08.015.0086-0</t>
  </si>
  <si>
    <t>08.015.0086-A</t>
  </si>
  <si>
    <t>08.015.0087-0</t>
  </si>
  <si>
    <t>08.015.0087-A</t>
  </si>
  <si>
    <t>08.015.0088-0</t>
  </si>
  <si>
    <t>08.015.0088-A</t>
  </si>
  <si>
    <t>08.015.0090-0</t>
  </si>
  <si>
    <t>08.015.0090-A</t>
  </si>
  <si>
    <t>08.015.0095-0</t>
  </si>
  <si>
    <t>08.015.0095-A</t>
  </si>
  <si>
    <t>08.015.0096-0</t>
  </si>
  <si>
    <t>08.015.0096-A</t>
  </si>
  <si>
    <t>08.015.0097-0</t>
  </si>
  <si>
    <t>08.015.0097-A</t>
  </si>
  <si>
    <t>08.015.0098-0</t>
  </si>
  <si>
    <t>08.015.0098-A</t>
  </si>
  <si>
    <t>08.015.0310-0</t>
  </si>
  <si>
    <t>08.015.0310-A</t>
  </si>
  <si>
    <t>08.015.0315-0</t>
  </si>
  <si>
    <t>08.015.0315-A</t>
  </si>
  <si>
    <t>08.015.0320-0</t>
  </si>
  <si>
    <t>08.015.0320-A</t>
  </si>
  <si>
    <t>08.015.0325-0</t>
  </si>
  <si>
    <t>08.015.0325-A</t>
  </si>
  <si>
    <t>08.015.0350-0</t>
  </si>
  <si>
    <t>08.015.0350-A</t>
  </si>
  <si>
    <t>08.015.0360-0</t>
  </si>
  <si>
    <t>08.015.0360-A</t>
  </si>
  <si>
    <t>08.015.0361-0</t>
  </si>
  <si>
    <t>08.015.0361-A</t>
  </si>
  <si>
    <t>08.015.0363-0</t>
  </si>
  <si>
    <t>08.015.0363-A</t>
  </si>
  <si>
    <t>08.015.0400-0</t>
  </si>
  <si>
    <t>08.015.0400-A</t>
  </si>
  <si>
    <t>08.015.0410-0</t>
  </si>
  <si>
    <t>08.015.0410-A</t>
  </si>
  <si>
    <t>08.016.0001-0</t>
  </si>
  <si>
    <t>08.016.0001-A</t>
  </si>
  <si>
    <t>08.016.0002-0</t>
  </si>
  <si>
    <t>08.016.0002-A</t>
  </si>
  <si>
    <t>08.017.0006-0</t>
  </si>
  <si>
    <t>08.017.0006-A</t>
  </si>
  <si>
    <t>08.017.0010-0</t>
  </si>
  <si>
    <t>08.017.0010-A</t>
  </si>
  <si>
    <t>08.017.0020-0</t>
  </si>
  <si>
    <t>08.017.0020-A</t>
  </si>
  <si>
    <t>08.018.0001-0</t>
  </si>
  <si>
    <t>08.018.0001-A</t>
  </si>
  <si>
    <t>08.018.0005-0</t>
  </si>
  <si>
    <t>08.018.0005-A</t>
  </si>
  <si>
    <t>08.018.0010-0</t>
  </si>
  <si>
    <t>08.018.0010-A</t>
  </si>
  <si>
    <t>08.018.0020-0</t>
  </si>
  <si>
    <t>08.018.0020-A</t>
  </si>
  <si>
    <t>08.018.0023-0</t>
  </si>
  <si>
    <t>08.018.0023-A</t>
  </si>
  <si>
    <t>08.018.0050-0</t>
  </si>
  <si>
    <t>08.018.0050-A</t>
  </si>
  <si>
    <t>08.019.0001-0</t>
  </si>
  <si>
    <t>08.019.0001-A</t>
  </si>
  <si>
    <t>08.019.0002-0</t>
  </si>
  <si>
    <t>08.019.0002-A</t>
  </si>
  <si>
    <t>08.019.0003-0</t>
  </si>
  <si>
    <t>08.019.0003-A</t>
  </si>
  <si>
    <t>08.019.0004-0</t>
  </si>
  <si>
    <t>08.019.0004-A</t>
  </si>
  <si>
    <t>08.019.0009-0</t>
  </si>
  <si>
    <t>08.019.0009-A</t>
  </si>
  <si>
    <t>08.019.0010-0</t>
  </si>
  <si>
    <t>08.019.0010-A</t>
  </si>
  <si>
    <t>08.020.0008-0</t>
  </si>
  <si>
    <t>08.020.0008-A</t>
  </si>
  <si>
    <t>08.020.0010-0</t>
  </si>
  <si>
    <t>08.020.0010-A</t>
  </si>
  <si>
    <t>08.020.0012-0</t>
  </si>
  <si>
    <t>08.020.0012-A</t>
  </si>
  <si>
    <t>08.020.0018-0</t>
  </si>
  <si>
    <t>08.020.0018-A</t>
  </si>
  <si>
    <t>08.020.0020-0</t>
  </si>
  <si>
    <t>08.020.0020-A</t>
  </si>
  <si>
    <t>08.020.0022-0</t>
  </si>
  <si>
    <t>08.020.0022-A</t>
  </si>
  <si>
    <t>08.020.0024-0</t>
  </si>
  <si>
    <t>08.020.0024-A</t>
  </si>
  <si>
    <t>08.020.0030-0</t>
  </si>
  <si>
    <t>08.020.0030-A</t>
  </si>
  <si>
    <t>08.020.0035-0</t>
  </si>
  <si>
    <t>08.020.0035-A</t>
  </si>
  <si>
    <t>08.020.0040-0</t>
  </si>
  <si>
    <t>08.020.0040-A</t>
  </si>
  <si>
    <t>08.021.0001-0</t>
  </si>
  <si>
    <t>08.021.0002-0</t>
  </si>
  <si>
    <t>08.021.0002-A</t>
  </si>
  <si>
    <t>08.021.0003-0</t>
  </si>
  <si>
    <t>08.021.0003-A</t>
  </si>
  <si>
    <t>08.022.0002-0</t>
  </si>
  <si>
    <t>08.022.0002-A</t>
  </si>
  <si>
    <t>08.024.0002-0</t>
  </si>
  <si>
    <t>08.024.0002-A</t>
  </si>
  <si>
    <t>08.026.0001-0</t>
  </si>
  <si>
    <t>08.026.0001-A</t>
  </si>
  <si>
    <t>08.026.0002-0</t>
  </si>
  <si>
    <t>08.026.0002-A</t>
  </si>
  <si>
    <t>08.026.0005-0</t>
  </si>
  <si>
    <t>08.026.0010-0</t>
  </si>
  <si>
    <t>08.027.0035-0</t>
  </si>
  <si>
    <t>08.027.0035-A</t>
  </si>
  <si>
    <t>08.027.0036-0</t>
  </si>
  <si>
    <t>08.027.0036-A</t>
  </si>
  <si>
    <t>08.027.0037-0</t>
  </si>
  <si>
    <t>08.027.0037-A</t>
  </si>
  <si>
    <t>08.027.0040-0</t>
  </si>
  <si>
    <t>08.027.0040-A</t>
  </si>
  <si>
    <t>08.027.0041-0</t>
  </si>
  <si>
    <t>08.027.0041-A</t>
  </si>
  <si>
    <t>08.027.0042-0</t>
  </si>
  <si>
    <t>08.027.0045-0</t>
  </si>
  <si>
    <t>08.027.0048-0</t>
  </si>
  <si>
    <t>08.027.0048-A</t>
  </si>
  <si>
    <t>08.027.0051-0</t>
  </si>
  <si>
    <t>08.027.0051-A</t>
  </si>
  <si>
    <t>08.027.0054-0</t>
  </si>
  <si>
    <t>08.027.0054-A</t>
  </si>
  <si>
    <t>08.027.0057-0</t>
  </si>
  <si>
    <t>08.027.0057-A</t>
  </si>
  <si>
    <t>08.027.0060-0</t>
  </si>
  <si>
    <t>08.027.0060-A</t>
  </si>
  <si>
    <t>08.027.0063-0</t>
  </si>
  <si>
    <t>08.027.0063-A</t>
  </si>
  <si>
    <t>08.027.0066-0</t>
  </si>
  <si>
    <t>08.027.0066-A</t>
  </si>
  <si>
    <t>08.027.0069-0</t>
  </si>
  <si>
    <t>08.027.0069-A</t>
  </si>
  <si>
    <t>08.027.0072-0</t>
  </si>
  <si>
    <t>08.027.0072-A</t>
  </si>
  <si>
    <t>08.027.0075-0</t>
  </si>
  <si>
    <t>08.027.0075-A</t>
  </si>
  <si>
    <t>08.027.0078-0</t>
  </si>
  <si>
    <t>08.027.0078-A</t>
  </si>
  <si>
    <t>08.027.0079-0</t>
  </si>
  <si>
    <t>08.027.0079-A</t>
  </si>
  <si>
    <t>08.027.0082-0</t>
  </si>
  <si>
    <t>08.027.0082-A</t>
  </si>
  <si>
    <t>08.027.0083-0</t>
  </si>
  <si>
    <t>08.027.0083-A</t>
  </si>
  <si>
    <t>08.027.0085-0</t>
  </si>
  <si>
    <t>08.027.0085-A</t>
  </si>
  <si>
    <t>08.027.0088-0</t>
  </si>
  <si>
    <t>08.027.0088-A</t>
  </si>
  <si>
    <t>08.027.0089-0</t>
  </si>
  <si>
    <t>08.027.0089-A</t>
  </si>
  <si>
    <t>08.027.0090-0</t>
  </si>
  <si>
    <t>08.027.0090-A</t>
  </si>
  <si>
    <t>08.027.0095-0</t>
  </si>
  <si>
    <t>08.027.0095-A</t>
  </si>
  <si>
    <t>08.027.0096-0</t>
  </si>
  <si>
    <t>08.027.0096-A</t>
  </si>
  <si>
    <t>08.027.0098-0</t>
  </si>
  <si>
    <t>08.027.0098-A</t>
  </si>
  <si>
    <t>08.027.0099-0</t>
  </si>
  <si>
    <t>08.027.0099-A</t>
  </si>
  <si>
    <t>08.027.0102-0</t>
  </si>
  <si>
    <t>08.027.0102-A</t>
  </si>
  <si>
    <t>08.028.0010-0</t>
  </si>
  <si>
    <t>08.028.0010-A</t>
  </si>
  <si>
    <t>08.028.0015-0</t>
  </si>
  <si>
    <t>08.028.0015-A</t>
  </si>
  <si>
    <t>08.031.0005-0</t>
  </si>
  <si>
    <t>08.031.0005-A</t>
  </si>
  <si>
    <t>08.031.0006-0</t>
  </si>
  <si>
    <t>08.031.0006-A</t>
  </si>
  <si>
    <t>08.031.0007-0</t>
  </si>
  <si>
    <t>08.031.0007-A</t>
  </si>
  <si>
    <t>08.032.0001-0</t>
  </si>
  <si>
    <t>08.032.0001-A</t>
  </si>
  <si>
    <t>08.034.0001-0</t>
  </si>
  <si>
    <t>08.034.0001-A</t>
  </si>
  <si>
    <t>08.034.0002-0</t>
  </si>
  <si>
    <t>08.034.0002-A</t>
  </si>
  <si>
    <t>08.034.0005-0</t>
  </si>
  <si>
    <t>08.034.0005-A</t>
  </si>
  <si>
    <t>08.034.0010-0</t>
  </si>
  <si>
    <t>08.034.0010-A</t>
  </si>
  <si>
    <t>08.034.0020-0</t>
  </si>
  <si>
    <t>08.034.0020-A</t>
  </si>
  <si>
    <t>08.034.0025-0</t>
  </si>
  <si>
    <t>08.034.0025-A</t>
  </si>
  <si>
    <t>08.035.0001-0</t>
  </si>
  <si>
    <t>08.035.0005-0</t>
  </si>
  <si>
    <t>08.035.0005-A</t>
  </si>
  <si>
    <t>08.036.0001-0</t>
  </si>
  <si>
    <t>08.036.0001-A</t>
  </si>
  <si>
    <t>08.036.0002-0</t>
  </si>
  <si>
    <t>08.036.0002-A</t>
  </si>
  <si>
    <t>08.038.0001-0</t>
  </si>
  <si>
    <t>08.038.0001-A</t>
  </si>
  <si>
    <t>08.040.0005-0</t>
  </si>
  <si>
    <t>08.040.0005-A</t>
  </si>
  <si>
    <t>08.040.0010-0</t>
  </si>
  <si>
    <t>08.040.0010-A</t>
  </si>
  <si>
    <t>08.040.0015-0</t>
  </si>
  <si>
    <t>08.040.0015-A</t>
  </si>
  <si>
    <t>08.040.0020-0</t>
  </si>
  <si>
    <t>08.040.0020-A</t>
  </si>
  <si>
    <t>08.040.0025-0</t>
  </si>
  <si>
    <t>08.040.0025-A</t>
  </si>
  <si>
    <t>08.040.0030-0</t>
  </si>
  <si>
    <t>08.040.0030-A</t>
  </si>
  <si>
    <t>08.050.0001-0</t>
  </si>
  <si>
    <t>08.050.0001-A</t>
  </si>
  <si>
    <t>08.050.0004-0</t>
  </si>
  <si>
    <t>08.050.0004-A</t>
  </si>
  <si>
    <t>09.001.0001-1</t>
  </si>
  <si>
    <t>09.001.0001-B</t>
  </si>
  <si>
    <t>09.001.0002-0</t>
  </si>
  <si>
    <t>09.001.0002-A</t>
  </si>
  <si>
    <t>09.001.0003-1</t>
  </si>
  <si>
    <t>09.001.0003-B</t>
  </si>
  <si>
    <t>09.001.0004-0</t>
  </si>
  <si>
    <t>09.001.0004-A</t>
  </si>
  <si>
    <t>09.001.0020-0</t>
  </si>
  <si>
    <t>09.001.0020-A</t>
  </si>
  <si>
    <t>09.001.0025-0</t>
  </si>
  <si>
    <t>09.001.0025-A</t>
  </si>
  <si>
    <t>09.001.0030-0</t>
  </si>
  <si>
    <t>09.001.0030-A</t>
  </si>
  <si>
    <t>09.001.0035-0</t>
  </si>
  <si>
    <t>09.001.0035-A</t>
  </si>
  <si>
    <t>09.001.0040-0</t>
  </si>
  <si>
    <t>PLANTIO DE GRAMA EM HIDRO-SEMEADURA,EM TALUDES</t>
  </si>
  <si>
    <t>09.001.0040-A</t>
  </si>
  <si>
    <t>09.001.0045-0</t>
  </si>
  <si>
    <t>09.001.0045-A</t>
  </si>
  <si>
    <t>09.001.0050-0</t>
  </si>
  <si>
    <t>09.001.0050-A</t>
  </si>
  <si>
    <t>09.001.0055-0</t>
  </si>
  <si>
    <t>09.001.0055-A</t>
  </si>
  <si>
    <t>09.001.0060-0</t>
  </si>
  <si>
    <t>09.001.0060-A</t>
  </si>
  <si>
    <t>09.001.0065-0</t>
  </si>
  <si>
    <t>09.001.0065-A</t>
  </si>
  <si>
    <t>09.001.0070-0</t>
  </si>
  <si>
    <t>09.001.0070-A</t>
  </si>
  <si>
    <t>09.001.0075-0</t>
  </si>
  <si>
    <t>09.001.0075-A</t>
  </si>
  <si>
    <t>09.001.0080-0</t>
  </si>
  <si>
    <t>09.001.0080-A</t>
  </si>
  <si>
    <t>09.001.0100-0</t>
  </si>
  <si>
    <t>09.001.0100-A</t>
  </si>
  <si>
    <t>09.002.0001-0</t>
  </si>
  <si>
    <t>09.002.0001-A</t>
  </si>
  <si>
    <t>09.002.0002-0</t>
  </si>
  <si>
    <t>09.002.0002-A</t>
  </si>
  <si>
    <t>09.002.0003-0</t>
  </si>
  <si>
    <t>09.002.0003-A</t>
  </si>
  <si>
    <t>09.002.0010-0</t>
  </si>
  <si>
    <t>09.002.0010-A</t>
  </si>
  <si>
    <t>09.002.0012-0</t>
  </si>
  <si>
    <t>09.002.0012-A</t>
  </si>
  <si>
    <t>09.002.0015-0</t>
  </si>
  <si>
    <t>09.002.0015-A</t>
  </si>
  <si>
    <t>09.002.0017-0</t>
  </si>
  <si>
    <t>09.002.0017-A</t>
  </si>
  <si>
    <t>09.002.0019-0</t>
  </si>
  <si>
    <t>09.002.0019-A</t>
  </si>
  <si>
    <t>09.002.0021-0</t>
  </si>
  <si>
    <t>09.002.0021-A</t>
  </si>
  <si>
    <t>09.002.0023-0</t>
  </si>
  <si>
    <t>09.002.0023-A</t>
  </si>
  <si>
    <t>09.002.0030-0</t>
  </si>
  <si>
    <t>09.002.0030-A</t>
  </si>
  <si>
    <t>09.002.0032-0</t>
  </si>
  <si>
    <t>09.002.0032-A</t>
  </si>
  <si>
    <t>09.002.0050-0</t>
  </si>
  <si>
    <t>09.002.0050-A</t>
  </si>
  <si>
    <t>09.003.0006-0</t>
  </si>
  <si>
    <t>09.003.0006-A</t>
  </si>
  <si>
    <t>09.003.0008-0</t>
  </si>
  <si>
    <t>09.003.0008-A</t>
  </si>
  <si>
    <t>09.003.0009-0</t>
  </si>
  <si>
    <t>09.003.0009-A</t>
  </si>
  <si>
    <t>09.003.0026-0</t>
  </si>
  <si>
    <t>09.003.0026-A</t>
  </si>
  <si>
    <t>09.003.0034-0</t>
  </si>
  <si>
    <t>09.003.0034-A</t>
  </si>
  <si>
    <t>09.003.0066-0</t>
  </si>
  <si>
    <t>09.003.0066-A</t>
  </si>
  <si>
    <t>09.003.0068-0</t>
  </si>
  <si>
    <t>09.003.0068-A</t>
  </si>
  <si>
    <t>09.003.0070-0</t>
  </si>
  <si>
    <t>09.003.0070-A</t>
  </si>
  <si>
    <t>09.003.0074-0</t>
  </si>
  <si>
    <t>09.003.0074-A</t>
  </si>
  <si>
    <t>09.003.0076-0</t>
  </si>
  <si>
    <t>09.003.0076-A</t>
  </si>
  <si>
    <t>09.003.0142-0</t>
  </si>
  <si>
    <t>09.003.0142-A</t>
  </si>
  <si>
    <t>09.003.0144-0</t>
  </si>
  <si>
    <t>09.003.0144-A</t>
  </si>
  <si>
    <t>09.003.0154-0</t>
  </si>
  <si>
    <t>09.003.0154-A</t>
  </si>
  <si>
    <t>09.003.0156-0</t>
  </si>
  <si>
    <t>09.003.0156-A</t>
  </si>
  <si>
    <t>09.003.0162-0</t>
  </si>
  <si>
    <t>09.003.0162-A</t>
  </si>
  <si>
    <t>09.003.0166-0</t>
  </si>
  <si>
    <t>09.003.0166-A</t>
  </si>
  <si>
    <t>09.003.0176-0</t>
  </si>
  <si>
    <t>09.003.0176-A</t>
  </si>
  <si>
    <t>09.003.0178-0</t>
  </si>
  <si>
    <t>09.003.0178-A</t>
  </si>
  <si>
    <t>09.003.0188-0</t>
  </si>
  <si>
    <t>09.003.0188-A</t>
  </si>
  <si>
    <t>09.003.0192-0</t>
  </si>
  <si>
    <t>09.003.0192-A</t>
  </si>
  <si>
    <t>09.003.0194-0</t>
  </si>
  <si>
    <t>09.003.0194-A</t>
  </si>
  <si>
    <t>09.003.0200-0</t>
  </si>
  <si>
    <t>09.003.0200-A</t>
  </si>
  <si>
    <t>09.004.0001-0</t>
  </si>
  <si>
    <t>09.004.0001-A</t>
  </si>
  <si>
    <t>09.004.0002-0</t>
  </si>
  <si>
    <t>09.004.0002-A</t>
  </si>
  <si>
    <t>09.004.0003-0</t>
  </si>
  <si>
    <t>09.004.0003-A</t>
  </si>
  <si>
    <t>09.004.0004-0</t>
  </si>
  <si>
    <t>09.004.0004-A</t>
  </si>
  <si>
    <t>09.004.0005-0</t>
  </si>
  <si>
    <t>09.004.0005-A</t>
  </si>
  <si>
    <t>09.004.0010-0</t>
  </si>
  <si>
    <t>09.004.0010-A</t>
  </si>
  <si>
    <t>09.004.0011-0</t>
  </si>
  <si>
    <t>09.004.0011-A</t>
  </si>
  <si>
    <t>09.004.0013-0</t>
  </si>
  <si>
    <t>09.004.0013-A</t>
  </si>
  <si>
    <t>09.004.0015-0</t>
  </si>
  <si>
    <t>09.004.0015-A</t>
  </si>
  <si>
    <t>09.004.0017-0</t>
  </si>
  <si>
    <t>09.004.0017-A</t>
  </si>
  <si>
    <t>09.004.0019-0</t>
  </si>
  <si>
    <t>09.004.0019-A</t>
  </si>
  <si>
    <t>09.004.0020-0</t>
  </si>
  <si>
    <t>09.004.0020-A</t>
  </si>
  <si>
    <t>09.004.0023-0</t>
  </si>
  <si>
    <t>09.004.0023-A</t>
  </si>
  <si>
    <t>09.004.0025-0</t>
  </si>
  <si>
    <t>09.004.0025-A</t>
  </si>
  <si>
    <t>09.004.0028-0</t>
  </si>
  <si>
    <t>09.004.0028-A</t>
  </si>
  <si>
    <t>09.004.0050-0</t>
  </si>
  <si>
    <t>09.004.0050-A</t>
  </si>
  <si>
    <t>09.004.0051-0</t>
  </si>
  <si>
    <t>09.004.0051-A</t>
  </si>
  <si>
    <t>09.004.0055-0</t>
  </si>
  <si>
    <t>09.004.0055-A</t>
  </si>
  <si>
    <t>09.004.0056-0</t>
  </si>
  <si>
    <t>09.004.0056-A</t>
  </si>
  <si>
    <t>09.004.0060-0</t>
  </si>
  <si>
    <t>09.004.0060-A</t>
  </si>
  <si>
    <t>09.005.0001-0</t>
  </si>
  <si>
    <t>09.005.0001-A</t>
  </si>
  <si>
    <t>09.005.0002-0</t>
  </si>
  <si>
    <t>REVOLVIMENTO DE SOLO ATE 10CM DE PROFUNDIDADE</t>
  </si>
  <si>
    <t>09.005.0002-A</t>
  </si>
  <si>
    <t>09.005.0003-0</t>
  </si>
  <si>
    <t>REVOLVIMENTO DE SOLO ATE 20CM DE PROFUNDIDADE</t>
  </si>
  <si>
    <t>09.005.0003-A</t>
  </si>
  <si>
    <t>09.005.0004-0</t>
  </si>
  <si>
    <t>IRRIGADOR GIRATORIO,DE PLASTICO.FORNECIMENTO E COLOCACAO</t>
  </si>
  <si>
    <t>09.005.0004-A</t>
  </si>
  <si>
    <t>09.005.0005-0</t>
  </si>
  <si>
    <t>09.005.0005-A</t>
  </si>
  <si>
    <t>09.005.0006-0</t>
  </si>
  <si>
    <t>09.005.0006-A</t>
  </si>
  <si>
    <t>09.005.0007-0</t>
  </si>
  <si>
    <t>DAM2</t>
  </si>
  <si>
    <t>09.005.0007-A</t>
  </si>
  <si>
    <t>09.005.0008-0</t>
  </si>
  <si>
    <t>09.005.0008-A</t>
  </si>
  <si>
    <t>09.005.0009-0</t>
  </si>
  <si>
    <t>RETIRADA DE GRAMA EM PLACAS</t>
  </si>
  <si>
    <t>09.005.0009-A</t>
  </si>
  <si>
    <t>09.005.0011-0</t>
  </si>
  <si>
    <t>09.005.0011-A</t>
  </si>
  <si>
    <t>09.005.0012-0</t>
  </si>
  <si>
    <t>NIVELAMENTO E COMPACTACAO DE AREAS ENSAIBRADAS</t>
  </si>
  <si>
    <t>09.005.0012-A</t>
  </si>
  <si>
    <t>09.005.0020-0</t>
  </si>
  <si>
    <t>CATACAO DE PAPEIS EM GRAMADO(196 VEZES POR ANO)</t>
  </si>
  <si>
    <t>09.005.0020-A</t>
  </si>
  <si>
    <t>09.005.0021-0</t>
  </si>
  <si>
    <t>09.005.0021-A</t>
  </si>
  <si>
    <t>09.005.0022-0</t>
  </si>
  <si>
    <t>09.005.0022-A</t>
  </si>
  <si>
    <t>09.005.0023-0</t>
  </si>
  <si>
    <t>09.005.0023-A</t>
  </si>
  <si>
    <t>09.005.0024-0</t>
  </si>
  <si>
    <t>VARREDURA EM GRAMADOS(104 VEZES POR ANO)</t>
  </si>
  <si>
    <t>09.005.0024-A</t>
  </si>
  <si>
    <t>09.005.0025-0</t>
  </si>
  <si>
    <t>09.005.0025-A</t>
  </si>
  <si>
    <t>09.005.0026-0</t>
  </si>
  <si>
    <t>VARREDURA EM SUPERFICIES ENSAIBRADAS (104 VEZES POR ANO)</t>
  </si>
  <si>
    <t>09.005.0026-A</t>
  </si>
  <si>
    <t>09.005.0027-0</t>
  </si>
  <si>
    <t>09.005.0027-A</t>
  </si>
  <si>
    <t>09.005.0028-0</t>
  </si>
  <si>
    <t>CAPINA EM SUPERFICIES ENSAIBRADAS(24 VEZES POR ANO)</t>
  </si>
  <si>
    <t>09.005.0028-A</t>
  </si>
  <si>
    <t>09.005.0029-0</t>
  </si>
  <si>
    <t>09.005.0029-A</t>
  </si>
  <si>
    <t>09.005.0030-0</t>
  </si>
  <si>
    <t>09.005.0030-A</t>
  </si>
  <si>
    <t>09.005.0032-0</t>
  </si>
  <si>
    <t>09.005.0032-A</t>
  </si>
  <si>
    <t>09.005.0033-0</t>
  </si>
  <si>
    <t>09.005.0033-A</t>
  </si>
  <si>
    <t>09.005.0034-0</t>
  </si>
  <si>
    <t>LIMPEZA DE GALERIAS EM PARQUES E JARDINS(2 VEZES POR ANO)</t>
  </si>
  <si>
    <t>09.005.0034-A</t>
  </si>
  <si>
    <t>09.005.0035-0</t>
  </si>
  <si>
    <t>09.005.0035-A</t>
  </si>
  <si>
    <t>09.005.0036-0</t>
  </si>
  <si>
    <t>09.005.0036-A</t>
  </si>
  <si>
    <t>09.005.0037-0</t>
  </si>
  <si>
    <t>09.005.0037-A</t>
  </si>
  <si>
    <t>09.005.0038-0</t>
  </si>
  <si>
    <t>09.005.0038-A</t>
  </si>
  <si>
    <t>09.005.0039-0</t>
  </si>
  <si>
    <t>09.005.0039-A</t>
  </si>
  <si>
    <t>09.005.0041-0</t>
  </si>
  <si>
    <t>09.005.0041-A</t>
  </si>
  <si>
    <t>09.005.0052-0</t>
  </si>
  <si>
    <t>09.005.0052-A</t>
  </si>
  <si>
    <t>09.005.0053-0</t>
  </si>
  <si>
    <t>09.005.0053-A</t>
  </si>
  <si>
    <t>09.005.0054-0</t>
  </si>
  <si>
    <t>09.005.0054-A</t>
  </si>
  <si>
    <t>09.005.0059-0</t>
  </si>
  <si>
    <t>09.005.0059-A</t>
  </si>
  <si>
    <t>09.005.0060-0</t>
  </si>
  <si>
    <t>LIMPEZA,APOS ESVAZIAMENTO,DOS FUNDOS DE LAGOS E CANAIS</t>
  </si>
  <si>
    <t>09.005.0060-A</t>
  </si>
  <si>
    <t>09.005.0061-0</t>
  </si>
  <si>
    <t>09.005.0061-A</t>
  </si>
  <si>
    <t>09.005.0100-0</t>
  </si>
  <si>
    <t>09.005.0100-A</t>
  </si>
  <si>
    <t>09.005.0105-0</t>
  </si>
  <si>
    <t>09.005.0105-A</t>
  </si>
  <si>
    <t>09.005.0110-0</t>
  </si>
  <si>
    <t>PODA DE ARBUSTOS TIPO CERCA VIVA</t>
  </si>
  <si>
    <t>09.005.0110-A</t>
  </si>
  <si>
    <t>09.005.0115-0</t>
  </si>
  <si>
    <t>09.005.0115-A</t>
  </si>
  <si>
    <t>09.005.0120-0</t>
  </si>
  <si>
    <t>09.005.0120-A</t>
  </si>
  <si>
    <t>09.005.0125-0</t>
  </si>
  <si>
    <t>APARO DE BORDOS EM GRAMADOS(6 VEZES POR ANO)</t>
  </si>
  <si>
    <t>09.005.0125-A</t>
  </si>
  <si>
    <t>09.005.0130-0</t>
  </si>
  <si>
    <t>APARO MANUAL,COM ENXADAO OU TESOURA,DE BEIRAL DE GRAMADO</t>
  </si>
  <si>
    <t>09.005.0130-A</t>
  </si>
  <si>
    <t>09.005.0135-0</t>
  </si>
  <si>
    <t>APARO MANUAL DE CAPIM,COM TESOURA,AO REDOR DE MUDAS VEGETAIS</t>
  </si>
  <si>
    <t>09.005.0135-A</t>
  </si>
  <si>
    <t>09.005.0140-0</t>
  </si>
  <si>
    <t>ARRANCAMENTO DE ERVAS DANINHAS PELA RAIZ,EM AREA GRAMADA</t>
  </si>
  <si>
    <t>09.005.0140-A</t>
  </si>
  <si>
    <t>09.005.0145-0</t>
  </si>
  <si>
    <t>CAPINA DE ERVAS,GRAMINEAS,ETC,EM AREA DE BRITA</t>
  </si>
  <si>
    <t>09.005.0145-A</t>
  </si>
  <si>
    <t>09.005.0150-0</t>
  </si>
  <si>
    <t>CAPINA DE ERVAS,GRAMINEAS,ETC,EM SUPERFICIE ENSAIBRADA</t>
  </si>
  <si>
    <t>09.005.0150-A</t>
  </si>
  <si>
    <t>09.005.0155-0</t>
  </si>
  <si>
    <t>09.005.0155-A</t>
  </si>
  <si>
    <t>09.006.0003-0</t>
  </si>
  <si>
    <t>ENCHIMENTO DE CAVAS,SENDO UM TERCO COM TERRA PRETA VEGETAL</t>
  </si>
  <si>
    <t>09.006.0003-A</t>
  </si>
  <si>
    <t>09.006.0006-0</t>
  </si>
  <si>
    <t>CALAGEM DE GRAMADOS(1 VEZ POR ANO)</t>
  </si>
  <si>
    <t>09.006.0006-A</t>
  </si>
  <si>
    <t>09.006.0007-0</t>
  </si>
  <si>
    <t>APLICACAO DE HERBICIDA SELETIVO EM GRAMADOS(2 VEZES POR ANO)</t>
  </si>
  <si>
    <t>09.006.0007-A</t>
  </si>
  <si>
    <t>09.006.0008-0</t>
  </si>
  <si>
    <t>09.006.0008-A</t>
  </si>
  <si>
    <t>09.006.0009-0</t>
  </si>
  <si>
    <t>09.006.0009-A</t>
  </si>
  <si>
    <t>09.006.0010-0</t>
  </si>
  <si>
    <t>09.006.0010-A</t>
  </si>
  <si>
    <t>09.006.0015-0</t>
  </si>
  <si>
    <t>ADUBACAO NITROGENADA EM GRAMADOS(5 VEZES POR ANO)</t>
  </si>
  <si>
    <t>09.006.0015-A</t>
  </si>
  <si>
    <t>09.006.0020-0</t>
  </si>
  <si>
    <t>ADUBO ORGANICO(ESTERCO DE GADO).FORNECIMENTO</t>
  </si>
  <si>
    <t>09.006.0020-A</t>
  </si>
  <si>
    <t>09.006.0030-0</t>
  </si>
  <si>
    <t>ATERRO COM TERRA PRETA VEGETAL,PARA EXECUCAO DE GRAMADOS</t>
  </si>
  <si>
    <t>09.006.0030-A</t>
  </si>
  <si>
    <t>09.006.0032-0</t>
  </si>
  <si>
    <t>09.006.0032-A</t>
  </si>
  <si>
    <t>09.007.0001-0</t>
  </si>
  <si>
    <t>09.007.0001-A</t>
  </si>
  <si>
    <t>09.007.0002-0</t>
  </si>
  <si>
    <t>09.007.0002-A</t>
  </si>
  <si>
    <t>09.007.0003-0</t>
  </si>
  <si>
    <t>09.007.0003-A</t>
  </si>
  <si>
    <t>09.007.0010-0</t>
  </si>
  <si>
    <t>09.007.0010-A</t>
  </si>
  <si>
    <t>09.007.0015-0</t>
  </si>
  <si>
    <t>RETIRADA DE COBERTURA VEGETAL DE PISO DE JUNTA SECA</t>
  </si>
  <si>
    <t>09.007.0015-A</t>
  </si>
  <si>
    <t>09.007.0030-0</t>
  </si>
  <si>
    <t>09.007.0030-A</t>
  </si>
  <si>
    <t>09.007.0035-0</t>
  </si>
  <si>
    <t>RETIRADA DE GALHOS SECOS E DE PARASITAS EM ARVORES</t>
  </si>
  <si>
    <t>09.007.0035-A</t>
  </si>
  <si>
    <t>09.008.0010-0</t>
  </si>
  <si>
    <t>09.008.0010-A</t>
  </si>
  <si>
    <t>09.009.0001-0</t>
  </si>
  <si>
    <t>09.009.0001-A</t>
  </si>
  <si>
    <t>09.009.0002-0</t>
  </si>
  <si>
    <t>09.009.0002-A</t>
  </si>
  <si>
    <t>09.009.0003-0</t>
  </si>
  <si>
    <t>09.009.0003-A</t>
  </si>
  <si>
    <t>09.009.0004-0</t>
  </si>
  <si>
    <t>09.009.0004-A</t>
  </si>
  <si>
    <t>09.009.0010-0</t>
  </si>
  <si>
    <t>09.009.0010-A</t>
  </si>
  <si>
    <t>09.010.0001-0</t>
  </si>
  <si>
    <t>09.010.0001-A</t>
  </si>
  <si>
    <t>09.010.0002-0</t>
  </si>
  <si>
    <t>09.010.0002-A</t>
  </si>
  <si>
    <t>09.011.0001-0</t>
  </si>
  <si>
    <t>09.011.0001-A</t>
  </si>
  <si>
    <t>09.012.0001-0</t>
  </si>
  <si>
    <t>09.012.0001-A</t>
  </si>
  <si>
    <t>09.012.0002-0</t>
  </si>
  <si>
    <t>09.012.0002-A</t>
  </si>
  <si>
    <t>09.012.0003-0</t>
  </si>
  <si>
    <t>09.012.0003-A</t>
  </si>
  <si>
    <t>09.012.0004-0</t>
  </si>
  <si>
    <t>09.012.0004-A</t>
  </si>
  <si>
    <t>09.012.0010-0</t>
  </si>
  <si>
    <t>09.012.0010-A</t>
  </si>
  <si>
    <t>09.012.0015-0</t>
  </si>
  <si>
    <t>09.012.0015-A</t>
  </si>
  <si>
    <t>09.013.0001-0</t>
  </si>
  <si>
    <t>09.013.0001-A</t>
  </si>
  <si>
    <t>09.013.0002-0</t>
  </si>
  <si>
    <t>09.013.0002-A</t>
  </si>
  <si>
    <t>09.013.0010-0</t>
  </si>
  <si>
    <t>09.013.0010-A</t>
  </si>
  <si>
    <t>09.013.0015-0</t>
  </si>
  <si>
    <t>09.013.0015-A</t>
  </si>
  <si>
    <t>09.013.0016-0</t>
  </si>
  <si>
    <t>09.013.0016-A</t>
  </si>
  <si>
    <t>09.013.0020-0</t>
  </si>
  <si>
    <t>BANCO RUSTICO.FORNECIMENTO E COLOCACAO</t>
  </si>
  <si>
    <t>09.013.0020-A</t>
  </si>
  <si>
    <t>09.013.0030-0</t>
  </si>
  <si>
    <t>09.013.0030-A</t>
  </si>
  <si>
    <t>09.013.0035-0</t>
  </si>
  <si>
    <t>09.013.0035-A</t>
  </si>
  <si>
    <t>09.013.0040-0</t>
  </si>
  <si>
    <t>09.013.0040-A</t>
  </si>
  <si>
    <t>09.014.0015-0</t>
  </si>
  <si>
    <t>09.014.0015-A</t>
  </si>
  <si>
    <t>09.015.0003-0</t>
  </si>
  <si>
    <t>09.015.0003-A</t>
  </si>
  <si>
    <t>09.015.0005-0</t>
  </si>
  <si>
    <t>09.015.0005-A</t>
  </si>
  <si>
    <t>09.015.0006-0</t>
  </si>
  <si>
    <t>09.015.0006-A</t>
  </si>
  <si>
    <t>09.015.0007-0</t>
  </si>
  <si>
    <t>09.015.0007-A</t>
  </si>
  <si>
    <t>09.015.0008-0</t>
  </si>
  <si>
    <t>09.015.0008-A</t>
  </si>
  <si>
    <t>09.015.0010-0</t>
  </si>
  <si>
    <t>09.015.0010-A</t>
  </si>
  <si>
    <t>09.015.0015-0</t>
  </si>
  <si>
    <t>09.015.0015-A</t>
  </si>
  <si>
    <t>09.015.0020-0</t>
  </si>
  <si>
    <t>09.015.0020-A</t>
  </si>
  <si>
    <t>09.015.0025-0</t>
  </si>
  <si>
    <t>09.015.0025-A</t>
  </si>
  <si>
    <t>09.015.0030-0</t>
  </si>
  <si>
    <t>09.015.0030-A</t>
  </si>
  <si>
    <t>09.015.0032-0</t>
  </si>
  <si>
    <t>09.015.0032-A</t>
  </si>
  <si>
    <t>09.015.0034-0</t>
  </si>
  <si>
    <t>09.015.0034-A</t>
  </si>
  <si>
    <t>09.015.0036-0</t>
  </si>
  <si>
    <t>09.015.0036-A</t>
  </si>
  <si>
    <t>09.015.0040-0</t>
  </si>
  <si>
    <t>09.015.0040-A</t>
  </si>
  <si>
    <t>09.015.0042-0</t>
  </si>
  <si>
    <t>09.015.0042-A</t>
  </si>
  <si>
    <t>09.015.0044-0</t>
  </si>
  <si>
    <t>09.015.0044-A</t>
  </si>
  <si>
    <t>09.015.0046-0</t>
  </si>
  <si>
    <t>09.015.0046-A</t>
  </si>
  <si>
    <t>09.015.0048-0</t>
  </si>
  <si>
    <t>09.015.0048-A</t>
  </si>
  <si>
    <t>09.015.0050-0</t>
  </si>
  <si>
    <t>09.015.0050-A</t>
  </si>
  <si>
    <t>09.015.0052-0</t>
  </si>
  <si>
    <t>09.015.0052-A</t>
  </si>
  <si>
    <t>09.015.0056-0</t>
  </si>
  <si>
    <t>09.015.0056-A</t>
  </si>
  <si>
    <t>09.015.0058-0</t>
  </si>
  <si>
    <t>09.015.0058-A</t>
  </si>
  <si>
    <t>09.015.0060-0</t>
  </si>
  <si>
    <t>09.015.0060-A</t>
  </si>
  <si>
    <t>09.015.0062-0</t>
  </si>
  <si>
    <t>09.015.0062-A</t>
  </si>
  <si>
    <t>09.015.0064-0</t>
  </si>
  <si>
    <t>09.015.0064-A</t>
  </si>
  <si>
    <t>09.015.0066-0</t>
  </si>
  <si>
    <t>09.015.0066-A</t>
  </si>
  <si>
    <t>09.015.0068-0</t>
  </si>
  <si>
    <t>09.015.0068-A</t>
  </si>
  <si>
    <t>09.015.0070-0</t>
  </si>
  <si>
    <t>09.015.0070-A</t>
  </si>
  <si>
    <t>09.015.0072-0</t>
  </si>
  <si>
    <t>09.015.0072-A</t>
  </si>
  <si>
    <t>09.015.0074-0</t>
  </si>
  <si>
    <t>09.015.0074-A</t>
  </si>
  <si>
    <t>09.015.0078-0</t>
  </si>
  <si>
    <t>09.015.0078-A</t>
  </si>
  <si>
    <t>09.015.0080-0</t>
  </si>
  <si>
    <t>09.015.0080-A</t>
  </si>
  <si>
    <t>09.015.0300-0</t>
  </si>
  <si>
    <t>09.015.0300-A</t>
  </si>
  <si>
    <t>09.015.0302-0</t>
  </si>
  <si>
    <t>09.015.0302-A</t>
  </si>
  <si>
    <t>09.015.0304-0</t>
  </si>
  <si>
    <t>09.015.0304-A</t>
  </si>
  <si>
    <t>09.015.0306-0</t>
  </si>
  <si>
    <t>09.015.0306-A</t>
  </si>
  <si>
    <t>09.015.0308-0</t>
  </si>
  <si>
    <t>09.015.0308-A</t>
  </si>
  <si>
    <t>09.015.0310-0</t>
  </si>
  <si>
    <t>09.015.0310-A</t>
  </si>
  <si>
    <t>09.015.0312-0</t>
  </si>
  <si>
    <t>09.015.0312-A</t>
  </si>
  <si>
    <t>09.015.0314-0</t>
  </si>
  <si>
    <t>09.015.0314-A</t>
  </si>
  <si>
    <t>09.015.0316-0</t>
  </si>
  <si>
    <t>09.015.0316-A</t>
  </si>
  <si>
    <t>09.015.0318-0</t>
  </si>
  <si>
    <t>09.015.0318-A</t>
  </si>
  <si>
    <t>09.015.0320-0</t>
  </si>
  <si>
    <t>09.015.0320-A</t>
  </si>
  <si>
    <t>09.015.0322-0</t>
  </si>
  <si>
    <t>09.015.0322-A</t>
  </si>
  <si>
    <t>09.015.0324-0</t>
  </si>
  <si>
    <t>09.015.0324-A</t>
  </si>
  <si>
    <t>09.015.0326-0</t>
  </si>
  <si>
    <t>09.015.0326-A</t>
  </si>
  <si>
    <t>09.015.0328-0</t>
  </si>
  <si>
    <t>09.015.0328-A</t>
  </si>
  <si>
    <t>09.015.0330-0</t>
  </si>
  <si>
    <t>09.015.0330-A</t>
  </si>
  <si>
    <t>09.015.0332-0</t>
  </si>
  <si>
    <t>09.015.0332-A</t>
  </si>
  <si>
    <t>09.015.0334-0</t>
  </si>
  <si>
    <t>09.015.0334-A</t>
  </si>
  <si>
    <t>09.015.0336-0</t>
  </si>
  <si>
    <t>09.015.0336-A</t>
  </si>
  <si>
    <t>09.015.0338-0</t>
  </si>
  <si>
    <t>09.015.0338-A</t>
  </si>
  <si>
    <t>09.015.0340-0</t>
  </si>
  <si>
    <t>09.015.0340-A</t>
  </si>
  <si>
    <t>09.015.0342-0</t>
  </si>
  <si>
    <t>09.015.0342-A</t>
  </si>
  <si>
    <t>09.026.0010-0</t>
  </si>
  <si>
    <t>09.026.0010-A</t>
  </si>
  <si>
    <t>09.026.0015-0</t>
  </si>
  <si>
    <t>09.026.0015-A</t>
  </si>
  <si>
    <t>09.026.0020-0</t>
  </si>
  <si>
    <t>09.026.0020-A</t>
  </si>
  <si>
    <t>09.026.0025-0</t>
  </si>
  <si>
    <t>09.026.0025-A</t>
  </si>
  <si>
    <t>09.026.0030-0</t>
  </si>
  <si>
    <t>09.026.0030-A</t>
  </si>
  <si>
    <t>09.026.0035-0</t>
  </si>
  <si>
    <t>09.026.0035-A</t>
  </si>
  <si>
    <t>09.026.0040-0</t>
  </si>
  <si>
    <t>09.026.0040-A</t>
  </si>
  <si>
    <t>09.026.0045-0</t>
  </si>
  <si>
    <t>09.026.0045-A</t>
  </si>
  <si>
    <t>10.001.0004-1</t>
  </si>
  <si>
    <t>10.001.0004-B</t>
  </si>
  <si>
    <t>10.001.0010-0</t>
  </si>
  <si>
    <t>10.001.0010-A</t>
  </si>
  <si>
    <t>10.001.0015-0</t>
  </si>
  <si>
    <t>10.001.0015-A</t>
  </si>
  <si>
    <t>10.002.0003-0</t>
  </si>
  <si>
    <t>10.002.0003-A</t>
  </si>
  <si>
    <t>10.002.0010-0</t>
  </si>
  <si>
    <t>10.002.0010-A</t>
  </si>
  <si>
    <t>10.002.0015-0</t>
  </si>
  <si>
    <t>10.002.0015-A</t>
  </si>
  <si>
    <t>10.002.0020-0</t>
  </si>
  <si>
    <t>10.002.0020-A</t>
  </si>
  <si>
    <t>10.002.0025-0</t>
  </si>
  <si>
    <t>10.002.0025-A</t>
  </si>
  <si>
    <t>10.002.0030-0</t>
  </si>
  <si>
    <t>10.002.0030-A</t>
  </si>
  <si>
    <t>10.002.0035-0</t>
  </si>
  <si>
    <t>10.002.0035-A</t>
  </si>
  <si>
    <t>10.002.0040-0</t>
  </si>
  <si>
    <t>10.002.0040-A</t>
  </si>
  <si>
    <t>10.002.0045-0</t>
  </si>
  <si>
    <t>10.002.0045-A</t>
  </si>
  <si>
    <t>10.002.0050-0</t>
  </si>
  <si>
    <t>10.002.0050-A</t>
  </si>
  <si>
    <t>10.002.0055-0</t>
  </si>
  <si>
    <t>10.002.0055-A</t>
  </si>
  <si>
    <t>10.002.0060-0</t>
  </si>
  <si>
    <t>10.002.0060-A</t>
  </si>
  <si>
    <t>10.002.0065-0</t>
  </si>
  <si>
    <t>10.002.0065-A</t>
  </si>
  <si>
    <t>10.002.0070-0</t>
  </si>
  <si>
    <t>10.002.0070-A</t>
  </si>
  <si>
    <t>10.002.0075-0</t>
  </si>
  <si>
    <t>10.002.0075-A</t>
  </si>
  <si>
    <t>10.002.0080-0</t>
  </si>
  <si>
    <t>10.002.0080-A</t>
  </si>
  <si>
    <t>10.002.0085-0</t>
  </si>
  <si>
    <t>10.002.0085-A</t>
  </si>
  <si>
    <t>10.002.0090-0</t>
  </si>
  <si>
    <t>10.002.0090-A</t>
  </si>
  <si>
    <t>10.002.0095-0</t>
  </si>
  <si>
    <t>10.002.0095-A</t>
  </si>
  <si>
    <t>10.003.0005-1</t>
  </si>
  <si>
    <t>10.003.0005-B</t>
  </si>
  <si>
    <t>10.003.0006-0</t>
  </si>
  <si>
    <t>10.003.0006-A</t>
  </si>
  <si>
    <t>10.003.0010-0</t>
  </si>
  <si>
    <t>10.003.0010-A</t>
  </si>
  <si>
    <t>10.003.0011-0</t>
  </si>
  <si>
    <t>10.003.0011-A</t>
  </si>
  <si>
    <t>10.003.0015-0</t>
  </si>
  <si>
    <t>10.003.0015-A</t>
  </si>
  <si>
    <t>10.003.0016-0</t>
  </si>
  <si>
    <t>10.003.0016-A</t>
  </si>
  <si>
    <t>10.003.0020-0</t>
  </si>
  <si>
    <t>10.003.0020-A</t>
  </si>
  <si>
    <t>10.003.0021-0</t>
  </si>
  <si>
    <t>10.003.0021-A</t>
  </si>
  <si>
    <t>10.003.0025-0</t>
  </si>
  <si>
    <t>10.003.0025-A</t>
  </si>
  <si>
    <t>10.003.0026-0</t>
  </si>
  <si>
    <t>10.003.0026-A</t>
  </si>
  <si>
    <t>10.003.0030-0</t>
  </si>
  <si>
    <t>10.003.0030-A</t>
  </si>
  <si>
    <t>10.003.0031-0</t>
  </si>
  <si>
    <t>10.003.0031-A</t>
  </si>
  <si>
    <t>10.003.0035-0</t>
  </si>
  <si>
    <t>10.003.0035-A</t>
  </si>
  <si>
    <t>10.003.0036-0</t>
  </si>
  <si>
    <t>10.003.0036-A</t>
  </si>
  <si>
    <t>10.003.0040-0</t>
  </si>
  <si>
    <t>10.003.0040-A</t>
  </si>
  <si>
    <t>10.003.0041-0</t>
  </si>
  <si>
    <t>10.003.0041-A</t>
  </si>
  <si>
    <t>10.003.0045-0</t>
  </si>
  <si>
    <t>10.003.0045-A</t>
  </si>
  <si>
    <t>10.003.0046-0</t>
  </si>
  <si>
    <t>10.003.0046-A</t>
  </si>
  <si>
    <t>10.003.0050-0</t>
  </si>
  <si>
    <t>10.003.0050-A</t>
  </si>
  <si>
    <t>10.003.0051-0</t>
  </si>
  <si>
    <t>10.003.0051-A</t>
  </si>
  <si>
    <t>10.003.0055-0</t>
  </si>
  <si>
    <t>10.003.0055-A</t>
  </si>
  <si>
    <t>10.003.0056-0</t>
  </si>
  <si>
    <t>10.003.0056-A</t>
  </si>
  <si>
    <t>10.003.0080-0</t>
  </si>
  <si>
    <t>10.003.0080-A</t>
  </si>
  <si>
    <t>10.003.0082-0</t>
  </si>
  <si>
    <t>10.003.0082-A</t>
  </si>
  <si>
    <t>10.003.0084-0</t>
  </si>
  <si>
    <t>10.003.0084-A</t>
  </si>
  <si>
    <t>10.004.0130-0</t>
  </si>
  <si>
    <t>10.004.0130-A</t>
  </si>
  <si>
    <t>10.004.0135-0</t>
  </si>
  <si>
    <t>10.004.0135-A</t>
  </si>
  <si>
    <t>10.004.0140-0</t>
  </si>
  <si>
    <t>10.004.0140-A</t>
  </si>
  <si>
    <t>10.004.0145-0</t>
  </si>
  <si>
    <t>10.004.0145-A</t>
  </si>
  <si>
    <t>10.004.0149-0</t>
  </si>
  <si>
    <t>10.004.0149-A</t>
  </si>
  <si>
    <t>10.004.0165-0</t>
  </si>
  <si>
    <t>10.004.0165-A</t>
  </si>
  <si>
    <t>10.004.0170-0</t>
  </si>
  <si>
    <t>10.004.0170-A</t>
  </si>
  <si>
    <t>10.004.0175-0</t>
  </si>
  <si>
    <t>10.004.0175-A</t>
  </si>
  <si>
    <t>10.004.0180-0</t>
  </si>
  <si>
    <t>10.004.0180-A</t>
  </si>
  <si>
    <t>10.004.0181-0</t>
  </si>
  <si>
    <t>10.004.0181-A</t>
  </si>
  <si>
    <t>10.004.0182-0</t>
  </si>
  <si>
    <t>10.004.0182-A</t>
  </si>
  <si>
    <t>10.004.0183-0</t>
  </si>
  <si>
    <t>10.004.0183-A</t>
  </si>
  <si>
    <t>10.004.0184-0</t>
  </si>
  <si>
    <t>10.004.0184-A</t>
  </si>
  <si>
    <t>10.004.0185-0</t>
  </si>
  <si>
    <t>10.004.0185-A</t>
  </si>
  <si>
    <t>10.004.0186-0</t>
  </si>
  <si>
    <t>10.004.0186-A</t>
  </si>
  <si>
    <t>10.004.0187-0</t>
  </si>
  <si>
    <t>10.004.0187-A</t>
  </si>
  <si>
    <t>10.004.0200-0</t>
  </si>
  <si>
    <t>10.004.0200-A</t>
  </si>
  <si>
    <t>10.004.0205-0</t>
  </si>
  <si>
    <t>10.004.0205-A</t>
  </si>
  <si>
    <t>10.004.0210-0</t>
  </si>
  <si>
    <t>10.004.0210-A</t>
  </si>
  <si>
    <t>10.004.0215-0</t>
  </si>
  <si>
    <t>10.004.0215-A</t>
  </si>
  <si>
    <t>10.004.0220-0</t>
  </si>
  <si>
    <t>10.004.0220-A</t>
  </si>
  <si>
    <t>10.004.0225-0</t>
  </si>
  <si>
    <t>10.004.0225-A</t>
  </si>
  <si>
    <t>10.004.0230-0</t>
  </si>
  <si>
    <t>10.004.0230-A</t>
  </si>
  <si>
    <t>10.004.0235-0</t>
  </si>
  <si>
    <t>10.004.0235-A</t>
  </si>
  <si>
    <t>10.004.0260-0</t>
  </si>
  <si>
    <t>10.004.0260-A</t>
  </si>
  <si>
    <t>10.004.0265-0</t>
  </si>
  <si>
    <t>10.004.0265-A</t>
  </si>
  <si>
    <t>10.004.0270-0</t>
  </si>
  <si>
    <t>10.004.0270-A</t>
  </si>
  <si>
    <t>10.004.0275-0</t>
  </si>
  <si>
    <t>10.004.0275-A</t>
  </si>
  <si>
    <t>10.004.0280-0</t>
  </si>
  <si>
    <t>10.004.0280-A</t>
  </si>
  <si>
    <t>10.004.0285-0</t>
  </si>
  <si>
    <t>10.004.0285-A</t>
  </si>
  <si>
    <t>10.004.0290-0</t>
  </si>
  <si>
    <t>10.004.0290-A</t>
  </si>
  <si>
    <t>10.004.0295-0</t>
  </si>
  <si>
    <t>10.004.0295-A</t>
  </si>
  <si>
    <t>10.005.0002-0</t>
  </si>
  <si>
    <t>10.005.0002-A</t>
  </si>
  <si>
    <t>10.005.0003-1</t>
  </si>
  <si>
    <t>10.005.0003-B</t>
  </si>
  <si>
    <t>10.005.0004-0</t>
  </si>
  <si>
    <t>10.005.0004-A</t>
  </si>
  <si>
    <t>10.005.0005-0</t>
  </si>
  <si>
    <t>10.005.0005-A</t>
  </si>
  <si>
    <t>10.005.0006-0</t>
  </si>
  <si>
    <t>10.005.0006-A</t>
  </si>
  <si>
    <t>10.005.0022-0</t>
  </si>
  <si>
    <t>10.005.0022-A</t>
  </si>
  <si>
    <t>10.005.0023-1</t>
  </si>
  <si>
    <t>10.005.0023-B</t>
  </si>
  <si>
    <t>10.005.0024-0</t>
  </si>
  <si>
    <t>10.005.0024-A</t>
  </si>
  <si>
    <t>10.005.0025-0</t>
  </si>
  <si>
    <t>10.005.0025-A</t>
  </si>
  <si>
    <t>10.005.0026-0</t>
  </si>
  <si>
    <t>10.005.0026-A</t>
  </si>
  <si>
    <t>10.005.0030-0</t>
  </si>
  <si>
    <t>10.005.0030-A</t>
  </si>
  <si>
    <t>10.005.0031-0</t>
  </si>
  <si>
    <t>10.005.0031-A</t>
  </si>
  <si>
    <t>10.005.0032-0</t>
  </si>
  <si>
    <t>10.005.0032-A</t>
  </si>
  <si>
    <t>10.005.0033-0</t>
  </si>
  <si>
    <t>10.005.0033-A</t>
  </si>
  <si>
    <t>10.005.0034-0</t>
  </si>
  <si>
    <t>10.005.0034-A</t>
  </si>
  <si>
    <t>10.005.0050-1</t>
  </si>
  <si>
    <t>10.005.0050-B</t>
  </si>
  <si>
    <t>10.005.0052-0</t>
  </si>
  <si>
    <t>10.005.0052-A</t>
  </si>
  <si>
    <t>10.005.0055-0</t>
  </si>
  <si>
    <t>10.005.0055-A</t>
  </si>
  <si>
    <t>10.005.0057-0</t>
  </si>
  <si>
    <t>10.005.0057-A</t>
  </si>
  <si>
    <t>10.005.0060-0</t>
  </si>
  <si>
    <t>10.005.0060-A</t>
  </si>
  <si>
    <t>10.006.0020-1</t>
  </si>
  <si>
    <t>10.006.0020-B</t>
  </si>
  <si>
    <t>10.006.0021-0</t>
  </si>
  <si>
    <t>10.006.0021-A</t>
  </si>
  <si>
    <t>10.006.0022-0</t>
  </si>
  <si>
    <t>10.006.0022-A</t>
  </si>
  <si>
    <t>10.006.0023-0</t>
  </si>
  <si>
    <t>10.006.0023-A</t>
  </si>
  <si>
    <t>10.006.0024-0</t>
  </si>
  <si>
    <t>10.006.0024-A</t>
  </si>
  <si>
    <t>10.006.0025-0</t>
  </si>
  <si>
    <t>10.006.0025-A</t>
  </si>
  <si>
    <t>10.006.0030-1</t>
  </si>
  <si>
    <t>10.006.0030-B</t>
  </si>
  <si>
    <t>10.006.0031-0</t>
  </si>
  <si>
    <t>10.006.0031-A</t>
  </si>
  <si>
    <t>10.006.0032-0</t>
  </si>
  <si>
    <t>10.006.0032-A</t>
  </si>
  <si>
    <t>10.006.0033-0</t>
  </si>
  <si>
    <t>10.006.0033-A</t>
  </si>
  <si>
    <t>10.006.0034-0</t>
  </si>
  <si>
    <t>10.006.0034-A</t>
  </si>
  <si>
    <t>10.006.0035-0</t>
  </si>
  <si>
    <t>10.006.0035-A</t>
  </si>
  <si>
    <t>10.006.0040-1</t>
  </si>
  <si>
    <t>10.006.0040-B</t>
  </si>
  <si>
    <t>10.006.0041-0</t>
  </si>
  <si>
    <t>10.006.0041-A</t>
  </si>
  <si>
    <t>10.006.0042-0</t>
  </si>
  <si>
    <t>10.006.0042-A</t>
  </si>
  <si>
    <t>10.006.0043-0</t>
  </si>
  <si>
    <t>10.006.0043-A</t>
  </si>
  <si>
    <t>10.006.0044-0</t>
  </si>
  <si>
    <t>10.006.0044-A</t>
  </si>
  <si>
    <t>10.006.0045-0</t>
  </si>
  <si>
    <t>10.006.0045-A</t>
  </si>
  <si>
    <t>10.006.0050-1</t>
  </si>
  <si>
    <t>10.006.0050-B</t>
  </si>
  <si>
    <t>10.006.0051-0</t>
  </si>
  <si>
    <t>10.006.0051-A</t>
  </si>
  <si>
    <t>10.006.0052-0</t>
  </si>
  <si>
    <t>10.006.0052-A</t>
  </si>
  <si>
    <t>10.006.0053-0</t>
  </si>
  <si>
    <t>10.006.0053-A</t>
  </si>
  <si>
    <t>10.006.0054-0</t>
  </si>
  <si>
    <t>10.006.0054-A</t>
  </si>
  <si>
    <t>10.006.0055-0</t>
  </si>
  <si>
    <t>10.006.0055-A</t>
  </si>
  <si>
    <t>10.007.0030-1</t>
  </si>
  <si>
    <t>10.007.0030-B</t>
  </si>
  <si>
    <t>10.007.0031-0</t>
  </si>
  <si>
    <t>10.007.0031-A</t>
  </si>
  <si>
    <t>10.007.0032-0</t>
  </si>
  <si>
    <t>10.007.0032-A</t>
  </si>
  <si>
    <t>10.007.0033-0</t>
  </si>
  <si>
    <t>10.007.0033-A</t>
  </si>
  <si>
    <t>10.007.0034-0</t>
  </si>
  <si>
    <t>10.007.0034-A</t>
  </si>
  <si>
    <t>10.007.0035-0</t>
  </si>
  <si>
    <t>10.007.0035-A</t>
  </si>
  <si>
    <t>10.007.0040-1</t>
  </si>
  <si>
    <t>10.007.0040-B</t>
  </si>
  <si>
    <t>10.007.0041-0</t>
  </si>
  <si>
    <t>10.007.0041-A</t>
  </si>
  <si>
    <t>10.007.0042-0</t>
  </si>
  <si>
    <t>10.007.0042-A</t>
  </si>
  <si>
    <t>10.007.0043-0</t>
  </si>
  <si>
    <t>10.007.0043-A</t>
  </si>
  <si>
    <t>10.007.0044-0</t>
  </si>
  <si>
    <t>10.007.0044-A</t>
  </si>
  <si>
    <t>10.007.0045-0</t>
  </si>
  <si>
    <t>10.007.0045-A</t>
  </si>
  <si>
    <t>10.007.0060-1</t>
  </si>
  <si>
    <t>10.007.0060-B</t>
  </si>
  <si>
    <t>10.007.0061-0</t>
  </si>
  <si>
    <t>10.007.0061-A</t>
  </si>
  <si>
    <t>10.007.0062-0</t>
  </si>
  <si>
    <t>10.007.0062-A</t>
  </si>
  <si>
    <t>10.007.0063-0</t>
  </si>
  <si>
    <t>10.007.0063-A</t>
  </si>
  <si>
    <t>10.007.0064-0</t>
  </si>
  <si>
    <t>10.007.0064-A</t>
  </si>
  <si>
    <t>10.007.0065-0</t>
  </si>
  <si>
    <t>10.007.0065-A</t>
  </si>
  <si>
    <t>10.007.0070-1</t>
  </si>
  <si>
    <t>J</t>
  </si>
  <si>
    <t>10.007.0070-B</t>
  </si>
  <si>
    <t>10.007.0071-0</t>
  </si>
  <si>
    <t>10.007.0071-A</t>
  </si>
  <si>
    <t>10.007.0072-0</t>
  </si>
  <si>
    <t>10.007.0072-A</t>
  </si>
  <si>
    <t>10.007.0073-0</t>
  </si>
  <si>
    <t>10.007.0073-A</t>
  </si>
  <si>
    <t>10.007.0074-0</t>
  </si>
  <si>
    <t>10.007.0074-A</t>
  </si>
  <si>
    <t>10.007.0075-0</t>
  </si>
  <si>
    <t>10.007.0075-A</t>
  </si>
  <si>
    <t>10.007.0080-1</t>
  </si>
  <si>
    <t>10.007.0080-B</t>
  </si>
  <si>
    <t>10.007.0081-0</t>
  </si>
  <si>
    <t>10.007.0081-A</t>
  </si>
  <si>
    <t>10.007.0082-0</t>
  </si>
  <si>
    <t>10.007.0082-A</t>
  </si>
  <si>
    <t>10.007.0083-0</t>
  </si>
  <si>
    <t>10.007.0083-A</t>
  </si>
  <si>
    <t>10.007.0084-0</t>
  </si>
  <si>
    <t>10.007.0084-A</t>
  </si>
  <si>
    <t>10.007.0085-0</t>
  </si>
  <si>
    <t>10.007.0085-A</t>
  </si>
  <si>
    <t>10.007.0090-1</t>
  </si>
  <si>
    <t>10.007.0090-B</t>
  </si>
  <si>
    <t>10.007.0091-0</t>
  </si>
  <si>
    <t>10.007.0091-A</t>
  </si>
  <si>
    <t>10.007.0092-0</t>
  </si>
  <si>
    <t>10.007.0092-A</t>
  </si>
  <si>
    <t>10.007.0093-0</t>
  </si>
  <si>
    <t>10.007.0093-A</t>
  </si>
  <si>
    <t>10.007.0094-0</t>
  </si>
  <si>
    <t>10.007.0094-A</t>
  </si>
  <si>
    <t>10.007.0095-0</t>
  </si>
  <si>
    <t>10.007.0095-A</t>
  </si>
  <si>
    <t>10.007.0100-1</t>
  </si>
  <si>
    <t>10.007.0100-B</t>
  </si>
  <si>
    <t>10.007.0101-0</t>
  </si>
  <si>
    <t>10.007.0101-A</t>
  </si>
  <si>
    <t>10.007.0102-0</t>
  </si>
  <si>
    <t>10.007.0102-A</t>
  </si>
  <si>
    <t>10.007.0103-0</t>
  </si>
  <si>
    <t>10.007.0103-A</t>
  </si>
  <si>
    <t>10.007.0104-0</t>
  </si>
  <si>
    <t>10.007.0104-A</t>
  </si>
  <si>
    <t>10.007.0105-0</t>
  </si>
  <si>
    <t>10.007.0105-A</t>
  </si>
  <si>
    <t>10.007.0110-1</t>
  </si>
  <si>
    <t>10.007.0110-B</t>
  </si>
  <si>
    <t>10.007.0111-0</t>
  </si>
  <si>
    <t>10.007.0111-A</t>
  </si>
  <si>
    <t>10.007.0112-0</t>
  </si>
  <si>
    <t>10.007.0112-A</t>
  </si>
  <si>
    <t>10.007.0113-0</t>
  </si>
  <si>
    <t>10.007.0113-A</t>
  </si>
  <si>
    <t>10.007.0114-0</t>
  </si>
  <si>
    <t>10.007.0114-A</t>
  </si>
  <si>
    <t>10.007.0115-0</t>
  </si>
  <si>
    <t>10.007.0115-A</t>
  </si>
  <si>
    <t>10.007.0200-1</t>
  </si>
  <si>
    <t>10.007.0200-B</t>
  </si>
  <si>
    <t>10.007.0201-0</t>
  </si>
  <si>
    <t>10.007.0201-A</t>
  </si>
  <si>
    <t>10.007.0202-0</t>
  </si>
  <si>
    <t>10.007.0202-A</t>
  </si>
  <si>
    <t>10.007.0203-0</t>
  </si>
  <si>
    <t>10.007.0203-A</t>
  </si>
  <si>
    <t>10.007.0204-0</t>
  </si>
  <si>
    <t>10.007.0204-A</t>
  </si>
  <si>
    <t>10.007.0205-0</t>
  </si>
  <si>
    <t>10.007.0205-A</t>
  </si>
  <si>
    <t>10.008.0001-1</t>
  </si>
  <si>
    <t>10.008.0001-B</t>
  </si>
  <si>
    <t>10.008.0002-1</t>
  </si>
  <si>
    <t>10.008.0002-B</t>
  </si>
  <si>
    <t>10.008.0003-1</t>
  </si>
  <si>
    <t>10.008.0003-B</t>
  </si>
  <si>
    <t>10.008.0004-1</t>
  </si>
  <si>
    <t>10.008.0004-B</t>
  </si>
  <si>
    <t>10.008.0005-1</t>
  </si>
  <si>
    <t>10.008.0005-B</t>
  </si>
  <si>
    <t>10.008.0006-1</t>
  </si>
  <si>
    <t>10.008.0006-B</t>
  </si>
  <si>
    <t>10.008.0007-1</t>
  </si>
  <si>
    <t>10.008.0007-B</t>
  </si>
  <si>
    <t>10.008.0008-1</t>
  </si>
  <si>
    <t>10.008.0008-B</t>
  </si>
  <si>
    <t>10.008.0009-1</t>
  </si>
  <si>
    <t>10.008.0009-B</t>
  </si>
  <si>
    <t>10.008.0010-1</t>
  </si>
  <si>
    <t>10.008.0010-B</t>
  </si>
  <si>
    <t>10.008.0020-0</t>
  </si>
  <si>
    <t>10.008.0020-A</t>
  </si>
  <si>
    <t>10.008.0021-0</t>
  </si>
  <si>
    <t>10.008.0021-A</t>
  </si>
  <si>
    <t>10.008.0022-0</t>
  </si>
  <si>
    <t>10.008.0022-A</t>
  </si>
  <si>
    <t>10.008.0023-0</t>
  </si>
  <si>
    <t>10.008.0023-A</t>
  </si>
  <si>
    <t>10.008.0024-0</t>
  </si>
  <si>
    <t>10.008.0024-A</t>
  </si>
  <si>
    <t>10.008.0025-0</t>
  </si>
  <si>
    <t>10.008.0025-A</t>
  </si>
  <si>
    <t>10.008.0026-0</t>
  </si>
  <si>
    <t>10.008.0026-A</t>
  </si>
  <si>
    <t>10.008.0027-0</t>
  </si>
  <si>
    <t>10.008.0027-A</t>
  </si>
  <si>
    <t>10.008.0028-0</t>
  </si>
  <si>
    <t>10.008.0028-A</t>
  </si>
  <si>
    <t>10.008.0029-0</t>
  </si>
  <si>
    <t>10.008.0029-A</t>
  </si>
  <si>
    <t>10.008.0040-0</t>
  </si>
  <si>
    <t>10.008.0040-A</t>
  </si>
  <si>
    <t>10.008.0041-0</t>
  </si>
  <si>
    <t>10.008.0041-A</t>
  </si>
  <si>
    <t>10.008.0042-0</t>
  </si>
  <si>
    <t>10.008.0042-A</t>
  </si>
  <si>
    <t>10.008.0043-0</t>
  </si>
  <si>
    <t>10.008.0043-A</t>
  </si>
  <si>
    <t>10.008.0044-0</t>
  </si>
  <si>
    <t>10.008.0044-A</t>
  </si>
  <si>
    <t>10.008.0045-0</t>
  </si>
  <si>
    <t>10.008.0045-A</t>
  </si>
  <si>
    <t>10.008.0046-0</t>
  </si>
  <si>
    <t>10.008.0046-A</t>
  </si>
  <si>
    <t>10.008.0047-0</t>
  </si>
  <si>
    <t>10.008.0047-A</t>
  </si>
  <si>
    <t>10.008.0048-0</t>
  </si>
  <si>
    <t>10.008.0048-A</t>
  </si>
  <si>
    <t>10.008.0049-0</t>
  </si>
  <si>
    <t>10.008.0049-A</t>
  </si>
  <si>
    <t>10.008.0050-1</t>
  </si>
  <si>
    <t>10.008.0050-B</t>
  </si>
  <si>
    <t>10.008.0051-1</t>
  </si>
  <si>
    <t>10.008.0051-B</t>
  </si>
  <si>
    <t>10.008.0060-0</t>
  </si>
  <si>
    <t>10.008.0060-A</t>
  </si>
  <si>
    <t>10.008.0061-0</t>
  </si>
  <si>
    <t>10.008.0061-A</t>
  </si>
  <si>
    <t>10.008.0070-0</t>
  </si>
  <si>
    <t>10.008.0070-A</t>
  </si>
  <si>
    <t>10.008.0071-0</t>
  </si>
  <si>
    <t>10.008.0071-A</t>
  </si>
  <si>
    <t>10.009.0015-1</t>
  </si>
  <si>
    <t>10.009.0015-B</t>
  </si>
  <si>
    <t>10.009.0016-0</t>
  </si>
  <si>
    <t>10.009.0016-A</t>
  </si>
  <si>
    <t>10.009.0017-0</t>
  </si>
  <si>
    <t>10.009.0017-A</t>
  </si>
  <si>
    <t>10.009.0018-0</t>
  </si>
  <si>
    <t>10.009.0018-A</t>
  </si>
  <si>
    <t>10.009.0019-0</t>
  </si>
  <si>
    <t>10.009.0019-A</t>
  </si>
  <si>
    <t>10.009.0020-0</t>
  </si>
  <si>
    <t>10.009.0020-A</t>
  </si>
  <si>
    <t>10.009.0021-0</t>
  </si>
  <si>
    <t>10.009.0021-A</t>
  </si>
  <si>
    <t>10.009.0022-0</t>
  </si>
  <si>
    <t>10.009.0022-A</t>
  </si>
  <si>
    <t>10.009.0023-0</t>
  </si>
  <si>
    <t>10.009.0023-A</t>
  </si>
  <si>
    <t>10.010.0001-1</t>
  </si>
  <si>
    <t>10.010.0001-B</t>
  </si>
  <si>
    <t>10.010.0002-0</t>
  </si>
  <si>
    <t>10.010.0002-A</t>
  </si>
  <si>
    <t>10.010.0003-1</t>
  </si>
  <si>
    <t>10.010.0003-B</t>
  </si>
  <si>
    <t>10.010.0004-1</t>
  </si>
  <si>
    <t>10.010.0004-B</t>
  </si>
  <si>
    <t>10.010.0005-1</t>
  </si>
  <si>
    <t>10.010.0005-B</t>
  </si>
  <si>
    <t>10.010.0008-0</t>
  </si>
  <si>
    <t>10.010.0008-A</t>
  </si>
  <si>
    <t>10.010.0009-0</t>
  </si>
  <si>
    <t>10.010.0009-A</t>
  </si>
  <si>
    <t>10.010.0010-0</t>
  </si>
  <si>
    <t>10.010.0010-A</t>
  </si>
  <si>
    <t>10.010.0012-0</t>
  </si>
  <si>
    <t>10.010.0012-A</t>
  </si>
  <si>
    <t>10.010.0020-0</t>
  </si>
  <si>
    <t>10.010.0020-A</t>
  </si>
  <si>
    <t>10.010.0025-0</t>
  </si>
  <si>
    <t>10.010.0025-A</t>
  </si>
  <si>
    <t>10.010.0030-0</t>
  </si>
  <si>
    <t>10.010.0030-A</t>
  </si>
  <si>
    <t>10.010.0035-0</t>
  </si>
  <si>
    <t>10.010.0035-A</t>
  </si>
  <si>
    <t>10.010.0040-0</t>
  </si>
  <si>
    <t>10.010.0040-A</t>
  </si>
  <si>
    <t>10.010.0045-0</t>
  </si>
  <si>
    <t>10.010.0045-A</t>
  </si>
  <si>
    <t>10.010.0050-0</t>
  </si>
  <si>
    <t>10.010.0050-A</t>
  </si>
  <si>
    <t>10.010.0055-0</t>
  </si>
  <si>
    <t>10.010.0055-A</t>
  </si>
  <si>
    <t>10.010.0060-0</t>
  </si>
  <si>
    <t>10.010.0060-A</t>
  </si>
  <si>
    <t>10.010.0065-0</t>
  </si>
  <si>
    <t>10.010.0065-A</t>
  </si>
  <si>
    <t>10.010.0070-0</t>
  </si>
  <si>
    <t>10.010.0070-A</t>
  </si>
  <si>
    <t>10.010.0075-0</t>
  </si>
  <si>
    <t>10.010.0075-A</t>
  </si>
  <si>
    <t>10.010.0080-0</t>
  </si>
  <si>
    <t>10.010.0080-A</t>
  </si>
  <si>
    <t>10.010.0085-0</t>
  </si>
  <si>
    <t>10.010.0085-A</t>
  </si>
  <si>
    <t>10.010.0090-0</t>
  </si>
  <si>
    <t>10.010.0090-A</t>
  </si>
  <si>
    <t>10.010.0095-0</t>
  </si>
  <si>
    <t>10.010.0095-A</t>
  </si>
  <si>
    <t>10.010.0100-0</t>
  </si>
  <si>
    <t>10.010.0100-A</t>
  </si>
  <si>
    <t>10.010.0105-0</t>
  </si>
  <si>
    <t>10.010.0105-A</t>
  </si>
  <si>
    <t>10.011.0006-1</t>
  </si>
  <si>
    <t>10.011.0006-B</t>
  </si>
  <si>
    <t>10.011.0007-0</t>
  </si>
  <si>
    <t>10.011.0007-A</t>
  </si>
  <si>
    <t>10.011.0008-0</t>
  </si>
  <si>
    <t>10.011.0008-A</t>
  </si>
  <si>
    <t>10.011.0009-1</t>
  </si>
  <si>
    <t>10.011.0009-B</t>
  </si>
  <si>
    <t>10.011.0010-0</t>
  </si>
  <si>
    <t>10.011.0010-A</t>
  </si>
  <si>
    <t>10.011.0011-0</t>
  </si>
  <si>
    <t>10.011.0011-A</t>
  </si>
  <si>
    <t>10.011.0020-0</t>
  </si>
  <si>
    <t>10.011.0020-A</t>
  </si>
  <si>
    <t>10.012.0001-0</t>
  </si>
  <si>
    <t>10.012.0001-A</t>
  </si>
  <si>
    <t>10.012.0005-0</t>
  </si>
  <si>
    <t>10.012.0005-A</t>
  </si>
  <si>
    <t>10.012.0010-0</t>
  </si>
  <si>
    <t>10.012.0010-A</t>
  </si>
  <si>
    <t>10.012.0015-0</t>
  </si>
  <si>
    <t>10.012.0015-A</t>
  </si>
  <si>
    <t>10.012.0050-0</t>
  </si>
  <si>
    <t>ARRASAMENTO DE TUBULAO DE CONCRETO COM DIAMETRO DE 80CM</t>
  </si>
  <si>
    <t>10.012.0050-A</t>
  </si>
  <si>
    <t>10.012.0055-1</t>
  </si>
  <si>
    <t>10.012.0055-B</t>
  </si>
  <si>
    <t>10.012.0060-0</t>
  </si>
  <si>
    <t>10.012.0060-A</t>
  </si>
  <si>
    <t>10.012.0065-0</t>
  </si>
  <si>
    <t>10.012.0065-A</t>
  </si>
  <si>
    <t>10.012.0070-0</t>
  </si>
  <si>
    <t>10.012.0070-A</t>
  </si>
  <si>
    <t>10.012.0080-0</t>
  </si>
  <si>
    <t>10.012.0080-A</t>
  </si>
  <si>
    <t>10.012.0100-0</t>
  </si>
  <si>
    <t>10.012.0100-A</t>
  </si>
  <si>
    <t>10.012.0101-0</t>
  </si>
  <si>
    <t>ARRASAMENTO DE ESTACA DE TRILHO TR-50 OU TR-57,SIMPLES</t>
  </si>
  <si>
    <t>10.012.0101-A</t>
  </si>
  <si>
    <t>10.012.0105-0</t>
  </si>
  <si>
    <t>10.012.0105-A</t>
  </si>
  <si>
    <t>10.012.0107-0</t>
  </si>
  <si>
    <t>ARRASAMENTO DE ESTACA DE TRILHO TR-50 OU TR-57,DUPLO</t>
  </si>
  <si>
    <t>10.012.0107-A</t>
  </si>
  <si>
    <t>10.012.0110-0</t>
  </si>
  <si>
    <t>10.012.0110-A</t>
  </si>
  <si>
    <t>10.012.0112-0</t>
  </si>
  <si>
    <t>ARRASAMENTO DE ESTACA DE TRILHO TR-50 OU TR-57,TRIPLO</t>
  </si>
  <si>
    <t>10.012.0112-A</t>
  </si>
  <si>
    <t>10.012.0115-0</t>
  </si>
  <si>
    <t>ARRASAMENTO DE ESTACA DE ACO,PERFIL H DE 6"X6"</t>
  </si>
  <si>
    <t>10.012.0115-A</t>
  </si>
  <si>
    <t>10.012.0120-0</t>
  </si>
  <si>
    <t>ARRASAMENTO DE ESTACA DE ACO,PERFIL I DE 12" A 20"</t>
  </si>
  <si>
    <t>10.012.0120-A</t>
  </si>
  <si>
    <t>10.012.0150-0</t>
  </si>
  <si>
    <t>ARRASAMENTO DE ESTACA RAIZ DE 4" A 6" DE DIAMETRO</t>
  </si>
  <si>
    <t>10.012.0150-A</t>
  </si>
  <si>
    <t>10.012.0155-0</t>
  </si>
  <si>
    <t>ARRASAMENTO DE ESTACA RAIZ DE 8" A 10" DE DIAMETRO</t>
  </si>
  <si>
    <t>10.012.0155-A</t>
  </si>
  <si>
    <t>10.012.0160-0</t>
  </si>
  <si>
    <t>ARRASAMENTO DE ESTACA RAIZ DE 12" A 16" DE DIAMETRO</t>
  </si>
  <si>
    <t>10.012.0160-A</t>
  </si>
  <si>
    <t>10.013.0002-0</t>
  </si>
  <si>
    <t>10.013.0002-A</t>
  </si>
  <si>
    <t>10.013.0005-0</t>
  </si>
  <si>
    <t>10.013.0005-A</t>
  </si>
  <si>
    <t>10.014.0001-0</t>
  </si>
  <si>
    <t>10.014.0001-A</t>
  </si>
  <si>
    <t>10.014.0005-0</t>
  </si>
  <si>
    <t>10.014.0005-A</t>
  </si>
  <si>
    <t>10.014.0010-0</t>
  </si>
  <si>
    <t>10.014.0010-A</t>
  </si>
  <si>
    <t>10.014.0015-0</t>
  </si>
  <si>
    <t>10.014.0015-A</t>
  </si>
  <si>
    <t>10.014.0020-0</t>
  </si>
  <si>
    <t>10.014.0020-A</t>
  </si>
  <si>
    <t>10.014.0021-0</t>
  </si>
  <si>
    <t>10.014.0021-A</t>
  </si>
  <si>
    <t>10.014.0022-0</t>
  </si>
  <si>
    <t>10.014.0022-A</t>
  </si>
  <si>
    <t>10.015.0001-0</t>
  </si>
  <si>
    <t>TRILHO SEMINOVO SIMPLES,INCLUSIVE PERDAS.FORNECIMENTO</t>
  </si>
  <si>
    <t>10.015.0001-A</t>
  </si>
  <si>
    <t>10.015.0005-0</t>
  </si>
  <si>
    <t>10.015.0005-A</t>
  </si>
  <si>
    <t>10.015.0010-0</t>
  </si>
  <si>
    <t>10.015.0010-A</t>
  </si>
  <si>
    <t>10.015.0015-0</t>
  </si>
  <si>
    <t>10.015.0015-A</t>
  </si>
  <si>
    <t>10.016.0001-0</t>
  </si>
  <si>
    <t>10.016.0001-A</t>
  </si>
  <si>
    <t>10.017.0002-0</t>
  </si>
  <si>
    <t>10.017.0002-A</t>
  </si>
  <si>
    <t>10.017.0005-0</t>
  </si>
  <si>
    <t>10.017.0005-A</t>
  </si>
  <si>
    <t>10.017.0008-1</t>
  </si>
  <si>
    <t>10.017.0008-B</t>
  </si>
  <si>
    <t>10.017.0013-0</t>
  </si>
  <si>
    <t>10.017.0013-A</t>
  </si>
  <si>
    <t>10.017.0016-0</t>
  </si>
  <si>
    <t>10.017.0016-A</t>
  </si>
  <si>
    <t>10.017.0021-0</t>
  </si>
  <si>
    <t>10.017.0021-A</t>
  </si>
  <si>
    <t>10.028.0005-0</t>
  </si>
  <si>
    <t>10.028.0005-A</t>
  </si>
  <si>
    <t>10.028.0010-0</t>
  </si>
  <si>
    <t>10.028.0010-A</t>
  </si>
  <si>
    <t>10.028.0015-0</t>
  </si>
  <si>
    <t>10.028.0015-A</t>
  </si>
  <si>
    <t>10.028.0025-0</t>
  </si>
  <si>
    <t>10.028.0025-A</t>
  </si>
  <si>
    <t>10.028.0030-0</t>
  </si>
  <si>
    <t>10.028.0030-A</t>
  </si>
  <si>
    <t>10.028.0035-0</t>
  </si>
  <si>
    <t>10.028.0035-A</t>
  </si>
  <si>
    <t>10.028.0040-0</t>
  </si>
  <si>
    <t>10.028.0040-A</t>
  </si>
  <si>
    <t>10.028.0045-0</t>
  </si>
  <si>
    <t>10.028.0045-A</t>
  </si>
  <si>
    <t>10.028.0050-0</t>
  </si>
  <si>
    <t>10.028.0050-A</t>
  </si>
  <si>
    <t>10.060.0004-0</t>
  </si>
  <si>
    <t>10.060.0004-A</t>
  </si>
  <si>
    <t>10.065.0001-0</t>
  </si>
  <si>
    <t>10.065.0001-A</t>
  </si>
  <si>
    <t>10.065.0002-0</t>
  </si>
  <si>
    <t>10.065.0002-A</t>
  </si>
  <si>
    <t>10.065.0003-0</t>
  </si>
  <si>
    <t>10.065.0003-A</t>
  </si>
  <si>
    <t>10.065.0004-0</t>
  </si>
  <si>
    <t>10.065.0004-A</t>
  </si>
  <si>
    <t>10.070.0001-0</t>
  </si>
  <si>
    <t>10.070.0001-A</t>
  </si>
  <si>
    <t>10.080.0001-0</t>
  </si>
  <si>
    <t>MANUSEIO DE PERFIS METALICOS ESTRUTURAIS ATE 20,00M</t>
  </si>
  <si>
    <t>10.080.0001-A</t>
  </si>
  <si>
    <t>11.001.0001-1</t>
  </si>
  <si>
    <t>11.001.0001-B</t>
  </si>
  <si>
    <t>11.001.0005-1</t>
  </si>
  <si>
    <t>11.001.0005-B</t>
  </si>
  <si>
    <t>11.001.0006-1</t>
  </si>
  <si>
    <t>11.001.0006-B</t>
  </si>
  <si>
    <t>11.001.0007-1</t>
  </si>
  <si>
    <t>11.001.0007-B</t>
  </si>
  <si>
    <t>11.001.0008-1</t>
  </si>
  <si>
    <t>11.001.0008-B</t>
  </si>
  <si>
    <t>11.001.0010-0</t>
  </si>
  <si>
    <t>11.001.0010-A</t>
  </si>
  <si>
    <t>11.001.0013-1</t>
  </si>
  <si>
    <t>11.001.0013-B</t>
  </si>
  <si>
    <t>11.001.0018-0</t>
  </si>
  <si>
    <t>11.001.0018-A</t>
  </si>
  <si>
    <t>11.001.0019-0</t>
  </si>
  <si>
    <t>11.001.0019-A</t>
  </si>
  <si>
    <t>11.001.0020-1</t>
  </si>
  <si>
    <t>11.001.0020-B</t>
  </si>
  <si>
    <t>11.001.0030-0</t>
  </si>
  <si>
    <t>11.001.0030-A</t>
  </si>
  <si>
    <t>11.002.0010-0</t>
  </si>
  <si>
    <t>11.002.0010-A</t>
  </si>
  <si>
    <t>11.002.0011-1</t>
  </si>
  <si>
    <t>11.002.0011-B</t>
  </si>
  <si>
    <t>11.002.0012-1</t>
  </si>
  <si>
    <t>11.002.0012-B</t>
  </si>
  <si>
    <t>11.002.0013-1</t>
  </si>
  <si>
    <t>11.002.0013-B</t>
  </si>
  <si>
    <t>11.002.0014-1</t>
  </si>
  <si>
    <t>11.002.0014-B</t>
  </si>
  <si>
    <t>11.002.0015-1</t>
  </si>
  <si>
    <t>11.002.0015-B</t>
  </si>
  <si>
    <t>11.002.0017-1</t>
  </si>
  <si>
    <t>11.002.0017-B</t>
  </si>
  <si>
    <t>11.002.0018-0</t>
  </si>
  <si>
    <t>11.002.0018-A</t>
  </si>
  <si>
    <t>11.002.0021-1</t>
  </si>
  <si>
    <t>11.002.0021-B</t>
  </si>
  <si>
    <t>11.002.0022-1</t>
  </si>
  <si>
    <t>11.002.0022-B</t>
  </si>
  <si>
    <t>11.002.0023-1</t>
  </si>
  <si>
    <t>11.002.0023-B</t>
  </si>
  <si>
    <t>11.002.0024-1</t>
  </si>
  <si>
    <t>11.002.0024-B</t>
  </si>
  <si>
    <t>11.002.0025-1</t>
  </si>
  <si>
    <t>11.002.0025-B</t>
  </si>
  <si>
    <t>11.002.0027-1</t>
  </si>
  <si>
    <t>11.002.0027-B</t>
  </si>
  <si>
    <t>11.002.0028-1</t>
  </si>
  <si>
    <t>11.002.0028-B</t>
  </si>
  <si>
    <t>11.002.0029-1</t>
  </si>
  <si>
    <t>11.002.0029-B</t>
  </si>
  <si>
    <t>11.002.0030-1</t>
  </si>
  <si>
    <t>11.002.0030-B</t>
  </si>
  <si>
    <t>11.002.0031-1</t>
  </si>
  <si>
    <t>11.002.0031-B</t>
  </si>
  <si>
    <t>11.002.0033-1</t>
  </si>
  <si>
    <t>11.002.0033-B</t>
  </si>
  <si>
    <t>11.002.0034-1</t>
  </si>
  <si>
    <t>11.002.0034-B</t>
  </si>
  <si>
    <t>11.002.0035-1</t>
  </si>
  <si>
    <t>11.002.0035-B</t>
  </si>
  <si>
    <t>11.002.0036-1</t>
  </si>
  <si>
    <t>11.002.0036-B</t>
  </si>
  <si>
    <t>11.002.0037-1</t>
  </si>
  <si>
    <t>11.002.0037-B</t>
  </si>
  <si>
    <t>11.002.0039-1</t>
  </si>
  <si>
    <t>M3XDAM</t>
  </si>
  <si>
    <t>11.002.0039-B</t>
  </si>
  <si>
    <t>11.002.0040-1</t>
  </si>
  <si>
    <t>11.002.0040-B</t>
  </si>
  <si>
    <t>11.002.0041-0</t>
  </si>
  <si>
    <t>11.002.0041-A</t>
  </si>
  <si>
    <t>11.002.0042-0</t>
  </si>
  <si>
    <t>11.002.0042-A</t>
  </si>
  <si>
    <t>11.002.0043-1</t>
  </si>
  <si>
    <t>11.002.0043-B</t>
  </si>
  <si>
    <t>11.002.0044-0</t>
  </si>
  <si>
    <t>11.002.0044-A</t>
  </si>
  <si>
    <t>11.002.0045-0</t>
  </si>
  <si>
    <t>11.002.0045-A</t>
  </si>
  <si>
    <t>11.002.0060-0</t>
  </si>
  <si>
    <t>11.002.0060-A</t>
  </si>
  <si>
    <t>11.003.0001-1</t>
  </si>
  <si>
    <t>11.003.0001-B</t>
  </si>
  <si>
    <t>11.003.0002-0</t>
  </si>
  <si>
    <t>11.003.0002-A</t>
  </si>
  <si>
    <t>11.003.0003-1</t>
  </si>
  <si>
    <t>11.003.0003-B</t>
  </si>
  <si>
    <t>11.003.0005-1</t>
  </si>
  <si>
    <t>11.003.0005-B</t>
  </si>
  <si>
    <t>11.003.0006-0</t>
  </si>
  <si>
    <t>11.003.0006-A</t>
  </si>
  <si>
    <t>11.003.0007-0</t>
  </si>
  <si>
    <t>11.003.0007-A</t>
  </si>
  <si>
    <t>11.003.0008-0</t>
  </si>
  <si>
    <t>11.003.0008-A</t>
  </si>
  <si>
    <t>11.003.0010-0</t>
  </si>
  <si>
    <t>11.003.0010-A</t>
  </si>
  <si>
    <t>11.003.0014-1</t>
  </si>
  <si>
    <t>11.003.0014-B</t>
  </si>
  <si>
    <t>11.003.0015-0</t>
  </si>
  <si>
    <t>11.003.0015-A</t>
  </si>
  <si>
    <t>11.003.0020-0</t>
  </si>
  <si>
    <t>11.003.0020-A</t>
  </si>
  <si>
    <t>11.003.0050-0</t>
  </si>
  <si>
    <t>11.003.0050-A</t>
  </si>
  <si>
    <t>11.003.0052-0</t>
  </si>
  <si>
    <t>11.003.0052-A</t>
  </si>
  <si>
    <t>11.003.0054-0</t>
  </si>
  <si>
    <t>11.003.0054-A</t>
  </si>
  <si>
    <t>11.003.0056-0</t>
  </si>
  <si>
    <t>11.003.0056-A</t>
  </si>
  <si>
    <t>11.003.0060-0</t>
  </si>
  <si>
    <t>11.003.0060-A</t>
  </si>
  <si>
    <t>11.003.0062-0</t>
  </si>
  <si>
    <t>11.003.0062-A</t>
  </si>
  <si>
    <t>11.003.0064-0</t>
  </si>
  <si>
    <t>11.003.0064-A</t>
  </si>
  <si>
    <t>11.003.0066-0</t>
  </si>
  <si>
    <t>11.003.0066-A</t>
  </si>
  <si>
    <t>11.003.0070-0</t>
  </si>
  <si>
    <t>11.003.0070-A</t>
  </si>
  <si>
    <t>11.003.0072-0</t>
  </si>
  <si>
    <t>11.003.0072-A</t>
  </si>
  <si>
    <t>11.003.0074-0</t>
  </si>
  <si>
    <t>11.003.0074-A</t>
  </si>
  <si>
    <t>11.003.0076-0</t>
  </si>
  <si>
    <t>11.003.0076-A</t>
  </si>
  <si>
    <t>11.004.0001-1</t>
  </si>
  <si>
    <t>11.004.0001-B</t>
  </si>
  <si>
    <t>11.004.0002-0</t>
  </si>
  <si>
    <t>11.004.0002-A</t>
  </si>
  <si>
    <t>11.004.0003-0</t>
  </si>
  <si>
    <t>11.004.0003-A</t>
  </si>
  <si>
    <t>11.004.0020-1</t>
  </si>
  <si>
    <t>11.004.0020-B</t>
  </si>
  <si>
    <t>11.004.0021-1</t>
  </si>
  <si>
    <t>11.004.0021-B</t>
  </si>
  <si>
    <t>11.004.0022-1</t>
  </si>
  <si>
    <t>11.004.0022-B</t>
  </si>
  <si>
    <t>11.004.0023-1</t>
  </si>
  <si>
    <t>11.004.0023-B</t>
  </si>
  <si>
    <t>11.004.0024-1</t>
  </si>
  <si>
    <t>11.004.0024-B</t>
  </si>
  <si>
    <t>11.004.0025-1</t>
  </si>
  <si>
    <t>11.004.0025-B</t>
  </si>
  <si>
    <t>11.004.0026-0</t>
  </si>
  <si>
    <t>11.004.0026-A</t>
  </si>
  <si>
    <t>11.004.0027-0</t>
  </si>
  <si>
    <t>11.004.0027-A</t>
  </si>
  <si>
    <t>11.004.0028-0</t>
  </si>
  <si>
    <t>11.004.0028-A</t>
  </si>
  <si>
    <t>11.004.0029-0</t>
  </si>
  <si>
    <t>11.004.0029-A</t>
  </si>
  <si>
    <t>11.004.0030-1</t>
  </si>
  <si>
    <t>11.004.0030-B</t>
  </si>
  <si>
    <t>11.004.0035-1</t>
  </si>
  <si>
    <t>11.004.0035-B</t>
  </si>
  <si>
    <t>11.004.0036-0</t>
  </si>
  <si>
    <t>11.004.0036-A</t>
  </si>
  <si>
    <t>11.004.0037-0</t>
  </si>
  <si>
    <t>11.004.0037-A</t>
  </si>
  <si>
    <t>11.004.0038-1</t>
  </si>
  <si>
    <t>11.004.0038-B</t>
  </si>
  <si>
    <t>11.004.0053-1</t>
  </si>
  <si>
    <t>11.004.0053-B</t>
  </si>
  <si>
    <t>11.004.0055-0</t>
  </si>
  <si>
    <t>11.004.0055-A</t>
  </si>
  <si>
    <t>11.004.0060-0</t>
  </si>
  <si>
    <t>11.004.0060-A</t>
  </si>
  <si>
    <t>11.004.0061-0</t>
  </si>
  <si>
    <t>11.004.0061-A</t>
  </si>
  <si>
    <t>11.004.0063-0</t>
  </si>
  <si>
    <t>11.004.0063-A</t>
  </si>
  <si>
    <t>11.004.0065-0</t>
  </si>
  <si>
    <t>11.004.0065-A</t>
  </si>
  <si>
    <t>11.004.0066-0</t>
  </si>
  <si>
    <t>11.004.0066-A</t>
  </si>
  <si>
    <t>11.004.0069-1</t>
  </si>
  <si>
    <t>11.004.0069-B</t>
  </si>
  <si>
    <t>11.004.0070-1</t>
  </si>
  <si>
    <t>11.004.0070-B</t>
  </si>
  <si>
    <t>11.004.0072-1</t>
  </si>
  <si>
    <t>11.004.0072-B</t>
  </si>
  <si>
    <t>11.004.0073-1</t>
  </si>
  <si>
    <t>11.004.0073-B</t>
  </si>
  <si>
    <t>11.004.0075-0</t>
  </si>
  <si>
    <t>11.004.0075-A</t>
  </si>
  <si>
    <t>11.004.0076-1</t>
  </si>
  <si>
    <t>11.004.0076-B</t>
  </si>
  <si>
    <t>11.004.0080-0</t>
  </si>
  <si>
    <t>JUNTA DE MADEIRA PARA PONTES,UTILIZANDO SARRAFOS DE 1X7CM</t>
  </si>
  <si>
    <t>11.004.0080-A</t>
  </si>
  <si>
    <t>11.004.0100-0</t>
  </si>
  <si>
    <t>11.004.0100-A</t>
  </si>
  <si>
    <t>11.004.0200-0</t>
  </si>
  <si>
    <t>11.004.0200-A</t>
  </si>
  <si>
    <t>11.005.0001-1</t>
  </si>
  <si>
    <t>11.005.0001-B</t>
  </si>
  <si>
    <t>11.005.0002-1</t>
  </si>
  <si>
    <t>11.005.0002-B</t>
  </si>
  <si>
    <t>11.005.0005-1</t>
  </si>
  <si>
    <t>11.005.0005-B</t>
  </si>
  <si>
    <t>11.005.0006-1</t>
  </si>
  <si>
    <t>11.005.0006-B</t>
  </si>
  <si>
    <t>11.005.0010-0</t>
  </si>
  <si>
    <t>11.005.0010-A</t>
  </si>
  <si>
    <t>11.005.0012-0</t>
  </si>
  <si>
    <t>11.005.0012-A</t>
  </si>
  <si>
    <t>11.005.0015-0</t>
  </si>
  <si>
    <t>11.005.0015-A</t>
  </si>
  <si>
    <t>11.005.0020-0</t>
  </si>
  <si>
    <t>11.005.0020-A</t>
  </si>
  <si>
    <t>11.005.0050-0</t>
  </si>
  <si>
    <t>11.005.0050-A</t>
  </si>
  <si>
    <t>11.005.0055-0</t>
  </si>
  <si>
    <t>11.005.0055-A</t>
  </si>
  <si>
    <t>11.008.0001-1</t>
  </si>
  <si>
    <t>11.008.0001-B</t>
  </si>
  <si>
    <t>11.008.0003-0</t>
  </si>
  <si>
    <t>11.008.0003-A</t>
  </si>
  <si>
    <t>11.008.0004-1</t>
  </si>
  <si>
    <t>11.008.0004-B</t>
  </si>
  <si>
    <t>11.009.0011-0</t>
  </si>
  <si>
    <t>11.009.0011-A</t>
  </si>
  <si>
    <t>11.009.0012-0</t>
  </si>
  <si>
    <t>11.009.0012-A</t>
  </si>
  <si>
    <t>11.009.0013-0</t>
  </si>
  <si>
    <t>11.009.0013-A</t>
  </si>
  <si>
    <t>11.009.0014-1</t>
  </si>
  <si>
    <t>11.009.0014-B</t>
  </si>
  <si>
    <t>11.009.0015-1</t>
  </si>
  <si>
    <t>11.009.0015-B</t>
  </si>
  <si>
    <t>11.010.0008-0</t>
  </si>
  <si>
    <t>11.010.0008-A</t>
  </si>
  <si>
    <t>11.010.0028-0</t>
  </si>
  <si>
    <t>11.010.0028-A</t>
  </si>
  <si>
    <t>11.010.0029-0</t>
  </si>
  <si>
    <t>11.010.0029-A</t>
  </si>
  <si>
    <t>11.010.0030-0</t>
  </si>
  <si>
    <t>11.010.0030-A</t>
  </si>
  <si>
    <t>11.010.0031-0</t>
  </si>
  <si>
    <t>11.010.0031-A</t>
  </si>
  <si>
    <t>11.010.0032-0</t>
  </si>
  <si>
    <t>11.010.0032-A</t>
  </si>
  <si>
    <t>11.010.0033-0</t>
  </si>
  <si>
    <t>11.010.0033-A</t>
  </si>
  <si>
    <t>11.010.0034-0</t>
  </si>
  <si>
    <t>11.010.0034-A</t>
  </si>
  <si>
    <t>11.010.0035-0</t>
  </si>
  <si>
    <t>11.010.0035-A</t>
  </si>
  <si>
    <t>11.010.0036-0</t>
  </si>
  <si>
    <t>11.010.0036-A</t>
  </si>
  <si>
    <t>11.010.0037-0</t>
  </si>
  <si>
    <t>11.010.0037-A</t>
  </si>
  <si>
    <t>11.010.0038-0</t>
  </si>
  <si>
    <t>11.010.0038-A</t>
  </si>
  <si>
    <t>11.010.0039-0</t>
  </si>
  <si>
    <t>11.010.0039-A</t>
  </si>
  <si>
    <t>11.010.0060-0</t>
  </si>
  <si>
    <t>11.010.0060-A</t>
  </si>
  <si>
    <t>11.010.0081-0</t>
  </si>
  <si>
    <t>11.010.0081-A</t>
  </si>
  <si>
    <t>11.010.0082-0</t>
  </si>
  <si>
    <t>11.010.0082-A</t>
  </si>
  <si>
    <t>11.010.0083-0</t>
  </si>
  <si>
    <t>11.010.0083-A</t>
  </si>
  <si>
    <t>11.010.0084-0</t>
  </si>
  <si>
    <t>11.010.0084-A</t>
  </si>
  <si>
    <t>11.010.0085-0</t>
  </si>
  <si>
    <t>11.010.0085-A</t>
  </si>
  <si>
    <t>11.010.0086-0</t>
  </si>
  <si>
    <t>11.010.0086-A</t>
  </si>
  <si>
    <t>11.010.0087-0</t>
  </si>
  <si>
    <t>11.010.0087-A</t>
  </si>
  <si>
    <t>11.010.0088-0</t>
  </si>
  <si>
    <t>11.010.0088-A</t>
  </si>
  <si>
    <t>11.010.0089-0</t>
  </si>
  <si>
    <t>11.010.0089-A</t>
  </si>
  <si>
    <t>11.010.0090-0</t>
  </si>
  <si>
    <t>11.010.0090-A</t>
  </si>
  <si>
    <t>11.010.0091-0</t>
  </si>
  <si>
    <t>11.010.0091-A</t>
  </si>
  <si>
    <t>11.010.0092-0</t>
  </si>
  <si>
    <t>11.010.0092-A</t>
  </si>
  <si>
    <t>11.011.0010-0</t>
  </si>
  <si>
    <t>11.011.0010-A</t>
  </si>
  <si>
    <t>11.011.0011-0</t>
  </si>
  <si>
    <t>11.011.0011-A</t>
  </si>
  <si>
    <t>11.011.0012-0</t>
  </si>
  <si>
    <t>11.011.0012-A</t>
  </si>
  <si>
    <t>11.011.0013-0</t>
  </si>
  <si>
    <t>11.011.0013-A</t>
  </si>
  <si>
    <t>11.011.0014-0</t>
  </si>
  <si>
    <t>11.011.0014-A</t>
  </si>
  <si>
    <t>11.011.0015-0</t>
  </si>
  <si>
    <t>11.011.0015-A</t>
  </si>
  <si>
    <t>11.011.0016-0</t>
  </si>
  <si>
    <t>11.011.0016-A</t>
  </si>
  <si>
    <t>11.011.0017-1</t>
  </si>
  <si>
    <t>11.011.0017-B</t>
  </si>
  <si>
    <t>11.011.0018-0</t>
  </si>
  <si>
    <t>11.011.0018-A</t>
  </si>
  <si>
    <t>11.011.0019-0</t>
  </si>
  <si>
    <t>11.011.0019-A</t>
  </si>
  <si>
    <t>11.011.0020-0</t>
  </si>
  <si>
    <t>11.011.0020-A</t>
  </si>
  <si>
    <t>11.011.0021-0</t>
  </si>
  <si>
    <t>11.011.0021-A</t>
  </si>
  <si>
    <t>11.011.0022-0</t>
  </si>
  <si>
    <t>11.011.0022-A</t>
  </si>
  <si>
    <t>11.011.0023-1</t>
  </si>
  <si>
    <t>11.011.0023-B</t>
  </si>
  <si>
    <t>11.011.0024-1</t>
  </si>
  <si>
    <t>11.011.0024-B</t>
  </si>
  <si>
    <t>11.011.0025-1</t>
  </si>
  <si>
    <t>11.011.0025-B</t>
  </si>
  <si>
    <t>11.011.0027-0</t>
  </si>
  <si>
    <t>11.011.0027-A</t>
  </si>
  <si>
    <t>11.011.0028-0</t>
  </si>
  <si>
    <t>11.011.0028-A</t>
  </si>
  <si>
    <t>11.011.0029-0</t>
  </si>
  <si>
    <t>11.011.0029-A</t>
  </si>
  <si>
    <t>11.011.0030-1</t>
  </si>
  <si>
    <t>11.011.0030-B</t>
  </si>
  <si>
    <t>11.011.0031-1</t>
  </si>
  <si>
    <t>11.011.0031-B</t>
  </si>
  <si>
    <t>11.011.0035-0</t>
  </si>
  <si>
    <t>11.011.0035-A</t>
  </si>
  <si>
    <t>11.011.0036-0</t>
  </si>
  <si>
    <t>11.011.0036-A</t>
  </si>
  <si>
    <t>11.011.0037-0</t>
  </si>
  <si>
    <t>11.011.0037-A</t>
  </si>
  <si>
    <t>11.011.0040-0</t>
  </si>
  <si>
    <t>11.011.0040-A</t>
  </si>
  <si>
    <t>11.012.0015-0</t>
  </si>
  <si>
    <t>11.012.0015-A</t>
  </si>
  <si>
    <t>11.012.0016-0</t>
  </si>
  <si>
    <t>11.012.0016-A</t>
  </si>
  <si>
    <t>11.012.0017-0</t>
  </si>
  <si>
    <t>11.012.0017-A</t>
  </si>
  <si>
    <t>11.012.0018-0</t>
  </si>
  <si>
    <t>11.012.0018-A</t>
  </si>
  <si>
    <t>11.012.0019-0</t>
  </si>
  <si>
    <t>11.012.0019-A</t>
  </si>
  <si>
    <t>11.012.0020-0</t>
  </si>
  <si>
    <t>11.012.0020-A</t>
  </si>
  <si>
    <t>11.012.0021-0</t>
  </si>
  <si>
    <t>11.012.0021-A</t>
  </si>
  <si>
    <t>11.012.0025-1</t>
  </si>
  <si>
    <t>11.012.0025-B</t>
  </si>
  <si>
    <t>11.012.0030-0</t>
  </si>
  <si>
    <t>11.012.0030-A</t>
  </si>
  <si>
    <t>11.012.0035-0</t>
  </si>
  <si>
    <t>11.012.0035-A</t>
  </si>
  <si>
    <t>11.012.0040-0</t>
  </si>
  <si>
    <t>11.012.0040-A</t>
  </si>
  <si>
    <t>11.012.0045-0</t>
  </si>
  <si>
    <t>11.012.0045-A</t>
  </si>
  <si>
    <t>11.012.0050-0</t>
  </si>
  <si>
    <t>11.012.0050-A</t>
  </si>
  <si>
    <t>11.012.0060-0</t>
  </si>
  <si>
    <t>11.012.0060-A</t>
  </si>
  <si>
    <t>11.012.0061-0</t>
  </si>
  <si>
    <t>11.012.0061-A</t>
  </si>
  <si>
    <t>11.012.0062-0</t>
  </si>
  <si>
    <t>11.012.0062-A</t>
  </si>
  <si>
    <t>11.012.0063-0</t>
  </si>
  <si>
    <t>11.012.0063-A</t>
  </si>
  <si>
    <t>11.012.0064-0</t>
  </si>
  <si>
    <t>11.012.0064-A</t>
  </si>
  <si>
    <t>11.012.0065-0</t>
  </si>
  <si>
    <t>11.012.0065-A</t>
  </si>
  <si>
    <t>11.012.0066-0</t>
  </si>
  <si>
    <t>11.012.0066-A</t>
  </si>
  <si>
    <t>11.012.0070-0</t>
  </si>
  <si>
    <t>11.012.0070-A</t>
  </si>
  <si>
    <t>11.012.0075-0</t>
  </si>
  <si>
    <t>11.012.0075-A</t>
  </si>
  <si>
    <t>11.012.0080-0</t>
  </si>
  <si>
    <t>11.012.0080-A</t>
  </si>
  <si>
    <t>11.012.0085-0</t>
  </si>
  <si>
    <t>11.012.0085-A</t>
  </si>
  <si>
    <t>11.012.0090-0</t>
  </si>
  <si>
    <t>11.012.0090-A</t>
  </si>
  <si>
    <t>11.012.0095-0</t>
  </si>
  <si>
    <t>11.012.0095-A</t>
  </si>
  <si>
    <t>11.013.0003-1</t>
  </si>
  <si>
    <t>11.013.0003-B</t>
  </si>
  <si>
    <t>11.013.0005-0</t>
  </si>
  <si>
    <t>11.013.0005-A</t>
  </si>
  <si>
    <t>11.013.0006-0</t>
  </si>
  <si>
    <t>11.013.0006-A</t>
  </si>
  <si>
    <t>11.013.0009-0</t>
  </si>
  <si>
    <t>11.013.0009-A</t>
  </si>
  <si>
    <t>11.013.0014-0</t>
  </si>
  <si>
    <t>11.013.0014-A</t>
  </si>
  <si>
    <t>11.013.0015-0</t>
  </si>
  <si>
    <t>11.013.0015-A</t>
  </si>
  <si>
    <t>11.013.0016-0</t>
  </si>
  <si>
    <t>11.013.0016-A</t>
  </si>
  <si>
    <t>11.013.0059-0</t>
  </si>
  <si>
    <t>11.013.0059-A</t>
  </si>
  <si>
    <t>11.013.0060-0</t>
  </si>
  <si>
    <t>11.013.0060-A</t>
  </si>
  <si>
    <t>11.013.0061-0</t>
  </si>
  <si>
    <t>11.013.0061-A</t>
  </si>
  <si>
    <t>11.013.0062-0</t>
  </si>
  <si>
    <t>11.013.0062-A</t>
  </si>
  <si>
    <t>11.013.0063-0</t>
  </si>
  <si>
    <t>11.013.0063-A</t>
  </si>
  <si>
    <t>11.013.0064-0</t>
  </si>
  <si>
    <t>11.013.0064-A</t>
  </si>
  <si>
    <t>11.013.0065-0</t>
  </si>
  <si>
    <t>11.013.0065-A</t>
  </si>
  <si>
    <t>11.013.0066-0</t>
  </si>
  <si>
    <t>11.013.0066-A</t>
  </si>
  <si>
    <t>11.013.0067-0</t>
  </si>
  <si>
    <t>11.013.0067-A</t>
  </si>
  <si>
    <t>11.013.0068-0</t>
  </si>
  <si>
    <t>11.013.0068-A</t>
  </si>
  <si>
    <t>11.013.0069-0</t>
  </si>
  <si>
    <t>11.013.0069-A</t>
  </si>
  <si>
    <t>11.013.0070-1</t>
  </si>
  <si>
    <t>11.013.0070-B</t>
  </si>
  <si>
    <t>11.013.0075-0</t>
  </si>
  <si>
    <t>11.013.0075-A</t>
  </si>
  <si>
    <t>11.013.0080-0</t>
  </si>
  <si>
    <t>11.013.0080-A</t>
  </si>
  <si>
    <t>11.013.0100-0</t>
  </si>
  <si>
    <t>11.013.0100-A</t>
  </si>
  <si>
    <t>11.013.0105-0</t>
  </si>
  <si>
    <t>11.013.0105-A</t>
  </si>
  <si>
    <t>11.013.0110-0</t>
  </si>
  <si>
    <t>11.013.0110-A</t>
  </si>
  <si>
    <t>11.013.0130-0</t>
  </si>
  <si>
    <t>11.013.0130-A</t>
  </si>
  <si>
    <t>11.013.0135-0</t>
  </si>
  <si>
    <t>11.013.0135-A</t>
  </si>
  <si>
    <t>11.013.0140-0</t>
  </si>
  <si>
    <t>11.013.0140-A</t>
  </si>
  <si>
    <t>11.015.0001-0</t>
  </si>
  <si>
    <t>11.015.0001-A</t>
  </si>
  <si>
    <t>11.015.0003-0</t>
  </si>
  <si>
    <t>11.015.0003-A</t>
  </si>
  <si>
    <t>11.015.0004-0</t>
  </si>
  <si>
    <t>11.015.0004-A</t>
  </si>
  <si>
    <t>11.015.0019-0</t>
  </si>
  <si>
    <t>11.015.0019-A</t>
  </si>
  <si>
    <t>11.015.0020-0</t>
  </si>
  <si>
    <t>11.015.0020-A</t>
  </si>
  <si>
    <t>11.015.0021-0</t>
  </si>
  <si>
    <t>DM3</t>
  </si>
  <si>
    <t>11.015.0021-A</t>
  </si>
  <si>
    <t>11.015.0022-0</t>
  </si>
  <si>
    <t>11.015.0022-A</t>
  </si>
  <si>
    <t>11.015.0030-0</t>
  </si>
  <si>
    <t>11.015.0030-A</t>
  </si>
  <si>
    <t>11.016.0001-0</t>
  </si>
  <si>
    <t>11.016.0001-A</t>
  </si>
  <si>
    <t>11.016.0002-1</t>
  </si>
  <si>
    <t>11.016.0002-B</t>
  </si>
  <si>
    <t>11.016.0003-0</t>
  </si>
  <si>
    <t>11.016.0003-A</t>
  </si>
  <si>
    <t>11.016.0004-0</t>
  </si>
  <si>
    <t>11.016.0004-A</t>
  </si>
  <si>
    <t>11.016.0005-0</t>
  </si>
  <si>
    <t>11.016.0005-A</t>
  </si>
  <si>
    <t>11.016.0006-0</t>
  </si>
  <si>
    <t>11.016.0006-A</t>
  </si>
  <si>
    <t>11.016.0007-0</t>
  </si>
  <si>
    <t>11.016.0007-A</t>
  </si>
  <si>
    <t>11.016.0020-0</t>
  </si>
  <si>
    <t>11.016.0020-A</t>
  </si>
  <si>
    <t>11.016.0022-0</t>
  </si>
  <si>
    <t>11.016.0022-A</t>
  </si>
  <si>
    <t>11.016.0030-0</t>
  </si>
  <si>
    <t>11.016.0030-A</t>
  </si>
  <si>
    <t>11.016.0040-0</t>
  </si>
  <si>
    <t>11.016.0040-A</t>
  </si>
  <si>
    <t>11.016.0045-0</t>
  </si>
  <si>
    <t>11.016.0045-A</t>
  </si>
  <si>
    <t>11.016.0047-0</t>
  </si>
  <si>
    <t>11.016.0047-A</t>
  </si>
  <si>
    <t>11.016.0100-0</t>
  </si>
  <si>
    <t>11.016.0100-A</t>
  </si>
  <si>
    <t>11.016.0101-0</t>
  </si>
  <si>
    <t>11.016.0101-A</t>
  </si>
  <si>
    <t>11.016.0102-0</t>
  </si>
  <si>
    <t>11.016.0102-A</t>
  </si>
  <si>
    <t>11.016.0200-0</t>
  </si>
  <si>
    <t>11.016.0200-A</t>
  </si>
  <si>
    <t>11.016.0201-0</t>
  </si>
  <si>
    <t>11.016.0201-A</t>
  </si>
  <si>
    <t>11.016.0505-1</t>
  </si>
  <si>
    <t>11.016.0505-B</t>
  </si>
  <si>
    <t>11.018.0020-0</t>
  </si>
  <si>
    <t>11.018.0020-A</t>
  </si>
  <si>
    <t>11.018.0021-0</t>
  </si>
  <si>
    <t>11.018.0021-A</t>
  </si>
  <si>
    <t>11.018.0025-0</t>
  </si>
  <si>
    <t>11.018.0025-A</t>
  </si>
  <si>
    <t>11.018.0026-0</t>
  </si>
  <si>
    <t>11.018.0026-A</t>
  </si>
  <si>
    <t>11.018.0030-0</t>
  </si>
  <si>
    <t>11.018.0030-A</t>
  </si>
  <si>
    <t>11.018.0031-0</t>
  </si>
  <si>
    <t>11.018.0031-A</t>
  </si>
  <si>
    <t>11.018.0050-0</t>
  </si>
  <si>
    <t>11.018.0050-A</t>
  </si>
  <si>
    <t>11.018.0051-0</t>
  </si>
  <si>
    <t>11.018.0051-A</t>
  </si>
  <si>
    <t>11.018.0052-0</t>
  </si>
  <si>
    <t>11.018.0052-A</t>
  </si>
  <si>
    <t>11.018.0053-0</t>
  </si>
  <si>
    <t>11.018.0053-A</t>
  </si>
  <si>
    <t>11.018.0054-0</t>
  </si>
  <si>
    <t>11.018.0054-A</t>
  </si>
  <si>
    <t>11.018.0060-0</t>
  </si>
  <si>
    <t>11.018.0060-A</t>
  </si>
  <si>
    <t>11.018.0075-0</t>
  </si>
  <si>
    <t>11.018.0075-A</t>
  </si>
  <si>
    <t>11.018.0080-0</t>
  </si>
  <si>
    <t>11.018.0080-A</t>
  </si>
  <si>
    <t>11.018.0085-0</t>
  </si>
  <si>
    <t>11.018.0085-A</t>
  </si>
  <si>
    <t>11.018.0090-0</t>
  </si>
  <si>
    <t>11.018.0090-A</t>
  </si>
  <si>
    <t>11.019.0001-0</t>
  </si>
  <si>
    <t>11.019.0001-A</t>
  </si>
  <si>
    <t>11.019.0005-0</t>
  </si>
  <si>
    <t>11.019.0005-A</t>
  </si>
  <si>
    <t>11.019.0010-0</t>
  </si>
  <si>
    <t>11.019.0010-A</t>
  </si>
  <si>
    <t>11.019.0015-0</t>
  </si>
  <si>
    <t>11.019.0015-A</t>
  </si>
  <si>
    <t>11.020.0001-0</t>
  </si>
  <si>
    <t>11.020.0001-A</t>
  </si>
  <si>
    <t>11.020.0002-0</t>
  </si>
  <si>
    <t>11.020.0002-A</t>
  </si>
  <si>
    <t>11.020.0003-0</t>
  </si>
  <si>
    <t>11.020.0003-A</t>
  </si>
  <si>
    <t>11.020.0006-0</t>
  </si>
  <si>
    <t>11.020.0006-A</t>
  </si>
  <si>
    <t>11.020.0007-1</t>
  </si>
  <si>
    <t>11.020.0007-B</t>
  </si>
  <si>
    <t>11.020.0011-1</t>
  </si>
  <si>
    <t>11.020.0011-B</t>
  </si>
  <si>
    <t>11.020.0012-0</t>
  </si>
  <si>
    <t>11.020.0012-A</t>
  </si>
  <si>
    <t>11.020.0015-0</t>
  </si>
  <si>
    <t>11.020.0015-A</t>
  </si>
  <si>
    <t>11.020.0020-0</t>
  </si>
  <si>
    <t>11.020.0020-A</t>
  </si>
  <si>
    <t>11.021.0010-1</t>
  </si>
  <si>
    <t>11.021.0010-B</t>
  </si>
  <si>
    <t>11.023.0001-0</t>
  </si>
  <si>
    <t>11.023.0001-A</t>
  </si>
  <si>
    <t>11.023.0002-0</t>
  </si>
  <si>
    <t>11.023.0002-A</t>
  </si>
  <si>
    <t>11.023.0003-0</t>
  </si>
  <si>
    <t>11.023.0003-A</t>
  </si>
  <si>
    <t>11.023.0005-0</t>
  </si>
  <si>
    <t>11.023.0005-A</t>
  </si>
  <si>
    <t>11.024.0001-1</t>
  </si>
  <si>
    <t>11.024.0001-B</t>
  </si>
  <si>
    <t>11.024.0002-0</t>
  </si>
  <si>
    <t>11.024.0002-A</t>
  </si>
  <si>
    <t>11.024.0005-0</t>
  </si>
  <si>
    <t>11.024.0005-A</t>
  </si>
  <si>
    <t>11.024.0008-0</t>
  </si>
  <si>
    <t>11.024.0008-A</t>
  </si>
  <si>
    <t>11.024.0010-1</t>
  </si>
  <si>
    <t>11.024.0010-B</t>
  </si>
  <si>
    <t>11.024.0012-0</t>
  </si>
  <si>
    <t>11.024.0012-A</t>
  </si>
  <si>
    <t>11.024.0015-0</t>
  </si>
  <si>
    <t>11.024.0015-A</t>
  </si>
  <si>
    <t>11.024.0018-0</t>
  </si>
  <si>
    <t>11.024.0018-A</t>
  </si>
  <si>
    <t>11.025.0002-0</t>
  </si>
  <si>
    <t>11.025.0002-A</t>
  </si>
  <si>
    <t>11.025.0006-0</t>
  </si>
  <si>
    <t>11.025.0006-A</t>
  </si>
  <si>
    <t>11.025.0012-0</t>
  </si>
  <si>
    <t>11.025.0012-A</t>
  </si>
  <si>
    <t>11.025.0013-0</t>
  </si>
  <si>
    <t>11.025.0013-A</t>
  </si>
  <si>
    <t>11.025.0014-0</t>
  </si>
  <si>
    <t>11.025.0014-A</t>
  </si>
  <si>
    <t>11.026.0010-0</t>
  </si>
  <si>
    <t>11.026.0010-A</t>
  </si>
  <si>
    <t>11.026.0015-0</t>
  </si>
  <si>
    <t>11.026.0015-A</t>
  </si>
  <si>
    <t>11.026.0016-0</t>
  </si>
  <si>
    <t>11.026.0016-A</t>
  </si>
  <si>
    <t>11.026.0020-0</t>
  </si>
  <si>
    <t>11.026.0020-A</t>
  </si>
  <si>
    <t>11.026.0025-0</t>
  </si>
  <si>
    <t>11.026.0025-A</t>
  </si>
  <si>
    <t>11.026.0030-0</t>
  </si>
  <si>
    <t>11.026.0030-A</t>
  </si>
  <si>
    <t>11.026.0032-0</t>
  </si>
  <si>
    <t>11.026.0032-A</t>
  </si>
  <si>
    <t>11.026.0033-0</t>
  </si>
  <si>
    <t>11.026.0033-A</t>
  </si>
  <si>
    <t>11.026.0035-0</t>
  </si>
  <si>
    <t>11.026.0035-A</t>
  </si>
  <si>
    <t>11.030.0020-0</t>
  </si>
  <si>
    <t>11.030.0020-A</t>
  </si>
  <si>
    <t>11.030.0025-0</t>
  </si>
  <si>
    <t>11.030.0025-A</t>
  </si>
  <si>
    <t>11.030.0030-0</t>
  </si>
  <si>
    <t>11.030.0030-A</t>
  </si>
  <si>
    <t>11.030.0050-0</t>
  </si>
  <si>
    <t>11.030.0050-A</t>
  </si>
  <si>
    <t>11.030.0055-0</t>
  </si>
  <si>
    <t>11.030.0055-A</t>
  </si>
  <si>
    <t>11.030.0060-0</t>
  </si>
  <si>
    <t>11.030.0060-A</t>
  </si>
  <si>
    <t>11.030.0080-0</t>
  </si>
  <si>
    <t>11.030.0080-A</t>
  </si>
  <si>
    <t>11.030.0085-0</t>
  </si>
  <si>
    <t>11.030.0085-A</t>
  </si>
  <si>
    <t>11.030.0090-0</t>
  </si>
  <si>
    <t>11.030.0090-A</t>
  </si>
  <si>
    <t>11.030.0110-0</t>
  </si>
  <si>
    <t>11.030.0110-A</t>
  </si>
  <si>
    <t>11.030.0115-0</t>
  </si>
  <si>
    <t>11.030.0115-A</t>
  </si>
  <si>
    <t>11.030.0120-0</t>
  </si>
  <si>
    <t>11.030.0120-A</t>
  </si>
  <si>
    <t>11.031.0005-0</t>
  </si>
  <si>
    <t>11.031.0005-A</t>
  </si>
  <si>
    <t>11.031.0006-0</t>
  </si>
  <si>
    <t>11.031.0006-A</t>
  </si>
  <si>
    <t>11.031.0010-0</t>
  </si>
  <si>
    <t>11.031.0010-A</t>
  </si>
  <si>
    <t>11.031.0011-0</t>
  </si>
  <si>
    <t>11.031.0011-A</t>
  </si>
  <si>
    <t>11.031.0050-0</t>
  </si>
  <si>
    <t>11.031.0050-A</t>
  </si>
  <si>
    <t>11.031.0051-0</t>
  </si>
  <si>
    <t>11.031.0051-A</t>
  </si>
  <si>
    <t>11.032.0005-0</t>
  </si>
  <si>
    <t>11.032.0005-A</t>
  </si>
  <si>
    <t>11.034.0005-0</t>
  </si>
  <si>
    <t>11.034.0005-A</t>
  </si>
  <si>
    <t>11.034.0010-0</t>
  </si>
  <si>
    <t>11.034.0010-A</t>
  </si>
  <si>
    <t>11.035.0001-1</t>
  </si>
  <si>
    <t>11.035.0001-B</t>
  </si>
  <si>
    <t>11.035.0002-1</t>
  </si>
  <si>
    <t>11.035.0002-B</t>
  </si>
  <si>
    <t>11.035.0005-0</t>
  </si>
  <si>
    <t>11.035.0005-A</t>
  </si>
  <si>
    <t>11.035.0010-0</t>
  </si>
  <si>
    <t>11.035.0010-A</t>
  </si>
  <si>
    <t>11.035.0015-0</t>
  </si>
  <si>
    <t>11.035.0015-A</t>
  </si>
  <si>
    <t>11.035.0020-0</t>
  </si>
  <si>
    <t>11.035.0020-A</t>
  </si>
  <si>
    <t>11.036.0001-1</t>
  </si>
  <si>
    <t>11.036.0001-B</t>
  </si>
  <si>
    <t>11.036.0002-1</t>
  </si>
  <si>
    <t>11.036.0002-B</t>
  </si>
  <si>
    <t>11.037.0001-0</t>
  </si>
  <si>
    <t>11.037.0001-A</t>
  </si>
  <si>
    <t>11.038.0001-0</t>
  </si>
  <si>
    <t>11.038.0001-A</t>
  </si>
  <si>
    <t>11.039.0001-0</t>
  </si>
  <si>
    <t>11.039.0001-A</t>
  </si>
  <si>
    <t>11.040.0100-0</t>
  </si>
  <si>
    <t>11.040.0100-A</t>
  </si>
  <si>
    <t>11.040.0105-0</t>
  </si>
  <si>
    <t>11.040.0105-A</t>
  </si>
  <si>
    <t>11.040.0120-0</t>
  </si>
  <si>
    <t>11.040.0120-A</t>
  </si>
  <si>
    <t>11.040.0130-0</t>
  </si>
  <si>
    <t>11.040.0130-A</t>
  </si>
  <si>
    <t>11.043.0002-0</t>
  </si>
  <si>
    <t>11.043.0002-A</t>
  </si>
  <si>
    <t>11.043.0003-0</t>
  </si>
  <si>
    <t>11.043.0003-A</t>
  </si>
  <si>
    <t>11.043.0004-0</t>
  </si>
  <si>
    <t>11.043.0004-A</t>
  </si>
  <si>
    <t>11.043.0005-0</t>
  </si>
  <si>
    <t>11.043.0005-A</t>
  </si>
  <si>
    <t>11.043.0006-0</t>
  </si>
  <si>
    <t>11.043.0006-A</t>
  </si>
  <si>
    <t>11.043.0007-0</t>
  </si>
  <si>
    <t>11.043.0007-A</t>
  </si>
  <si>
    <t>11.043.0008-0</t>
  </si>
  <si>
    <t>11.043.0008-A</t>
  </si>
  <si>
    <t>11.043.0009-0</t>
  </si>
  <si>
    <t>11.043.0009-A</t>
  </si>
  <si>
    <t>11.043.0010-0</t>
  </si>
  <si>
    <t>11.043.0010-A</t>
  </si>
  <si>
    <t>11.043.0011-0</t>
  </si>
  <si>
    <t>11.043.0011-A</t>
  </si>
  <si>
    <t>11.043.0012-0</t>
  </si>
  <si>
    <t>11.043.0012-A</t>
  </si>
  <si>
    <t>11.043.0013-0</t>
  </si>
  <si>
    <t>11.043.0013-A</t>
  </si>
  <si>
    <t>11.043.0014-1</t>
  </si>
  <si>
    <t>11.043.0014-B</t>
  </si>
  <si>
    <t>11.043.0015-0</t>
  </si>
  <si>
    <t>11.043.0015-A</t>
  </si>
  <si>
    <t>11.043.0016-0</t>
  </si>
  <si>
    <t>11.043.0016-A</t>
  </si>
  <si>
    <t>11.043.0017-0</t>
  </si>
  <si>
    <t>11.043.0017-A</t>
  </si>
  <si>
    <t>11.043.0018-0</t>
  </si>
  <si>
    <t>11.043.0018-A</t>
  </si>
  <si>
    <t>11.043.0019-1</t>
  </si>
  <si>
    <t>11.043.0019-B</t>
  </si>
  <si>
    <t>11.043.0020-0</t>
  </si>
  <si>
    <t>11.043.0020-A</t>
  </si>
  <si>
    <t>11.043.0021-0</t>
  </si>
  <si>
    <t>11.043.0021-A</t>
  </si>
  <si>
    <t>11.043.0022-0</t>
  </si>
  <si>
    <t>11.043.0022-A</t>
  </si>
  <si>
    <t>11.043.0023-0</t>
  </si>
  <si>
    <t>11.043.0023-A</t>
  </si>
  <si>
    <t>11.043.0024-1</t>
  </si>
  <si>
    <t>11.043.0024-B</t>
  </si>
  <si>
    <t>11.043.0025-0</t>
  </si>
  <si>
    <t>11.043.0025-A</t>
  </si>
  <si>
    <t>11.043.0026-0</t>
  </si>
  <si>
    <t>11.043.0026-A</t>
  </si>
  <si>
    <t>11.043.0027-0</t>
  </si>
  <si>
    <t>11.043.0027-A</t>
  </si>
  <si>
    <t>11.043.0028-0</t>
  </si>
  <si>
    <t>11.043.0028-A</t>
  </si>
  <si>
    <t>11.043.0029-1</t>
  </si>
  <si>
    <t>11.043.0029-B</t>
  </si>
  <si>
    <t>11.043.0030-0</t>
  </si>
  <si>
    <t>11.043.0030-A</t>
  </si>
  <si>
    <t>11.044.0006-0</t>
  </si>
  <si>
    <t>11.044.0006-A</t>
  </si>
  <si>
    <t>11.044.0007-0</t>
  </si>
  <si>
    <t>11.044.0007-A</t>
  </si>
  <si>
    <t>11.044.0008-0</t>
  </si>
  <si>
    <t>11.044.0008-A</t>
  </si>
  <si>
    <t>11.044.0009-0</t>
  </si>
  <si>
    <t>11.044.0009-A</t>
  </si>
  <si>
    <t>11.044.0010-0</t>
  </si>
  <si>
    <t>11.044.0010-A</t>
  </si>
  <si>
    <t>11.044.0056-0</t>
  </si>
  <si>
    <t>11.044.0056-A</t>
  </si>
  <si>
    <t>11.044.0058-0</t>
  </si>
  <si>
    <t>11.044.0058-A</t>
  </si>
  <si>
    <t>11.044.0060-0</t>
  </si>
  <si>
    <t>11.044.0060-A</t>
  </si>
  <si>
    <t>11.045.0006-0</t>
  </si>
  <si>
    <t>11.045.0006-A</t>
  </si>
  <si>
    <t>11.045.0007-0</t>
  </si>
  <si>
    <t>11.045.0007-A</t>
  </si>
  <si>
    <t>11.045.0008-0</t>
  </si>
  <si>
    <t>11.045.0008-A</t>
  </si>
  <si>
    <t>11.045.0009-0</t>
  </si>
  <si>
    <t>11.045.0009-A</t>
  </si>
  <si>
    <t>11.045.0010-0</t>
  </si>
  <si>
    <t>11.045.0010-A</t>
  </si>
  <si>
    <t>11.046.0001-0</t>
  </si>
  <si>
    <t>11.046.0001-A</t>
  </si>
  <si>
    <t>11.046.0004-0</t>
  </si>
  <si>
    <t>11.046.0004-A</t>
  </si>
  <si>
    <t>11.046.0007-0</t>
  </si>
  <si>
    <t>11.046.0007-A</t>
  </si>
  <si>
    <t>11.046.0010-0</t>
  </si>
  <si>
    <t>11.046.0010-A</t>
  </si>
  <si>
    <t>11.046.0013-0</t>
  </si>
  <si>
    <t>11.046.0013-A</t>
  </si>
  <si>
    <t>11.046.0014-0</t>
  </si>
  <si>
    <t>11.046.0014-A</t>
  </si>
  <si>
    <t>11.046.0015-0</t>
  </si>
  <si>
    <t>11.046.0015-A</t>
  </si>
  <si>
    <t>11.046.0060-0</t>
  </si>
  <si>
    <t>11.046.0060-A</t>
  </si>
  <si>
    <t>11.046.0105-0</t>
  </si>
  <si>
    <t>11.046.0105-A</t>
  </si>
  <si>
    <t>11.046.0110-0</t>
  </si>
  <si>
    <t>11.046.0110-A</t>
  </si>
  <si>
    <t>11.046.0115-0</t>
  </si>
  <si>
    <t>11.046.0115-A</t>
  </si>
  <si>
    <t>11.046.0180-0</t>
  </si>
  <si>
    <t>BOMBEAMENTO PARA CONCRETO DE ALTO DESEMPENHO</t>
  </si>
  <si>
    <t>11.046.0180-A</t>
  </si>
  <si>
    <t>11.047.0010-1</t>
  </si>
  <si>
    <t>11.047.0010-B</t>
  </si>
  <si>
    <t>11.047.0011-1</t>
  </si>
  <si>
    <t>11.047.0011-B</t>
  </si>
  <si>
    <t>11.047.0012-0</t>
  </si>
  <si>
    <t>11.047.0012-A</t>
  </si>
  <si>
    <t>11.047.0015-0</t>
  </si>
  <si>
    <t>11.047.0015-A</t>
  </si>
  <si>
    <t>11.047.0016-0</t>
  </si>
  <si>
    <t>11.047.0016-A</t>
  </si>
  <si>
    <t>11.047.0050-0</t>
  </si>
  <si>
    <t>11.047.0050-A</t>
  </si>
  <si>
    <t>11.048.0010-1</t>
  </si>
  <si>
    <t>11.048.0010-B</t>
  </si>
  <si>
    <t>11.048.0015-1</t>
  </si>
  <si>
    <t>11.048.0015-B</t>
  </si>
  <si>
    <t>11.048.0020-1</t>
  </si>
  <si>
    <t>11.048.0020-B</t>
  </si>
  <si>
    <t>11.048.0025-1</t>
  </si>
  <si>
    <t>11.048.0025-B</t>
  </si>
  <si>
    <t>11.048.0030-1</t>
  </si>
  <si>
    <t>11.048.0030-B</t>
  </si>
  <si>
    <t>11.048.0035-1</t>
  </si>
  <si>
    <t>11.048.0035-B</t>
  </si>
  <si>
    <t>11.048.0040-1</t>
  </si>
  <si>
    <t>11.048.0040-B</t>
  </si>
  <si>
    <t>11.048.0050-0</t>
  </si>
  <si>
    <t>11.048.0050-A</t>
  </si>
  <si>
    <t>11.048.0055-0</t>
  </si>
  <si>
    <t>11.048.0055-A</t>
  </si>
  <si>
    <t>11.048.0060-0</t>
  </si>
  <si>
    <t>11.048.0060-A</t>
  </si>
  <si>
    <t>11.050.0001-1</t>
  </si>
  <si>
    <t>M3XMES</t>
  </si>
  <si>
    <t>11.050.0001-B</t>
  </si>
  <si>
    <t>11.050.0002-0</t>
  </si>
  <si>
    <t>11.050.0002-A</t>
  </si>
  <si>
    <t>11.050.0010-0</t>
  </si>
  <si>
    <t>11.050.0010-A</t>
  </si>
  <si>
    <t>11.055.0001-1</t>
  </si>
  <si>
    <t>11.055.0001-B</t>
  </si>
  <si>
    <t>11.055.0002-0</t>
  </si>
  <si>
    <t>11.055.0002-A</t>
  </si>
  <si>
    <t>11.055.0010-0</t>
  </si>
  <si>
    <t>11.055.0010-A</t>
  </si>
  <si>
    <t>11.060.0160-0</t>
  </si>
  <si>
    <t>11.060.0160-A</t>
  </si>
  <si>
    <t>11.060.0165-0</t>
  </si>
  <si>
    <t>11.060.0165-A</t>
  </si>
  <si>
    <t>11.060.0170-0</t>
  </si>
  <si>
    <t>11.060.0170-A</t>
  </si>
  <si>
    <t>11.060.0175-0</t>
  </si>
  <si>
    <t>11.060.0175-A</t>
  </si>
  <si>
    <t>11.060.0180-0</t>
  </si>
  <si>
    <t>11.060.0180-A</t>
  </si>
  <si>
    <t>11.060.0185-0</t>
  </si>
  <si>
    <t>11.060.0185-A</t>
  </si>
  <si>
    <t>11.060.0190-0</t>
  </si>
  <si>
    <t>11.060.0190-A</t>
  </si>
  <si>
    <t>11.060.0195-0</t>
  </si>
  <si>
    <t>11.060.0195-A</t>
  </si>
  <si>
    <t>11.060.0200-0</t>
  </si>
  <si>
    <t>11.060.0200-A</t>
  </si>
  <si>
    <t>11.060.0205-0</t>
  </si>
  <si>
    <t>11.060.0205-A</t>
  </si>
  <si>
    <t>11.060.0410-0</t>
  </si>
  <si>
    <t>11.060.0410-A</t>
  </si>
  <si>
    <t>11.060.0415-0</t>
  </si>
  <si>
    <t>11.060.0415-A</t>
  </si>
  <si>
    <t>11.061.0001-0</t>
  </si>
  <si>
    <t>11.061.0001-A</t>
  </si>
  <si>
    <t>11.061.0002-0</t>
  </si>
  <si>
    <t>11.061.0002-A</t>
  </si>
  <si>
    <t>11.080.0010-0</t>
  </si>
  <si>
    <t>11.080.0010-A</t>
  </si>
  <si>
    <t>11.090.0500-0</t>
  </si>
  <si>
    <t>11.090.0500-A</t>
  </si>
  <si>
    <t>11.090.0505-0</t>
  </si>
  <si>
    <t>11.090.0505-A</t>
  </si>
  <si>
    <t>11.090.0510-0</t>
  </si>
  <si>
    <t>11.090.0510-A</t>
  </si>
  <si>
    <t>11.090.0515-0</t>
  </si>
  <si>
    <t>11.090.0515-A</t>
  </si>
  <si>
    <t>11.090.0520-0</t>
  </si>
  <si>
    <t>11.090.0520-A</t>
  </si>
  <si>
    <t>11.090.0530-0</t>
  </si>
  <si>
    <t>11.090.0530-A</t>
  </si>
  <si>
    <t>11.090.0535-0</t>
  </si>
  <si>
    <t>11.090.0535-A</t>
  </si>
  <si>
    <t>11.090.0600-0</t>
  </si>
  <si>
    <t>11.090.0600-A</t>
  </si>
  <si>
    <t>11.090.0610-0</t>
  </si>
  <si>
    <t>11.090.0610-A</t>
  </si>
  <si>
    <t>11.090.0611-0</t>
  </si>
  <si>
    <t>11.090.0611-A</t>
  </si>
  <si>
    <t>11.090.0620-0</t>
  </si>
  <si>
    <t>11.090.0620-A</t>
  </si>
  <si>
    <t>11.091.0001-0</t>
  </si>
  <si>
    <t>11.091.0001-A</t>
  </si>
  <si>
    <t>11.092.0001-0</t>
  </si>
  <si>
    <t>11.092.0001-A</t>
  </si>
  <si>
    <t>12.001.0010-0</t>
  </si>
  <si>
    <t>12.001.0010-A</t>
  </si>
  <si>
    <t>12.001.0015-0</t>
  </si>
  <si>
    <t>12.001.0015-A</t>
  </si>
  <si>
    <t>12.001.0020-0</t>
  </si>
  <si>
    <t>12.001.0020-A</t>
  </si>
  <si>
    <t>12.001.0025-0</t>
  </si>
  <si>
    <t>12.001.0025-A</t>
  </si>
  <si>
    <t>12.001.0030-0</t>
  </si>
  <si>
    <t>12.001.0030-A</t>
  </si>
  <si>
    <t>12.001.0035-0</t>
  </si>
  <si>
    <t>12.001.0035-A</t>
  </si>
  <si>
    <t>12.001.0040-0</t>
  </si>
  <si>
    <t>12.001.0040-A</t>
  </si>
  <si>
    <t>12.001.0045-0</t>
  </si>
  <si>
    <t>12.001.0045-A</t>
  </si>
  <si>
    <t>12.001.0070-0</t>
  </si>
  <si>
    <t>12.001.0070-A</t>
  </si>
  <si>
    <t>12.001.0075-0</t>
  </si>
  <si>
    <t>12.001.0075-A</t>
  </si>
  <si>
    <t>12.001.0090-0</t>
  </si>
  <si>
    <t>12.001.0090-A</t>
  </si>
  <si>
    <t>12.001.0095-0</t>
  </si>
  <si>
    <t>12.001.0095-A</t>
  </si>
  <si>
    <t>12.001.0100-0</t>
  </si>
  <si>
    <t>12.001.0100-A</t>
  </si>
  <si>
    <t>12.001.0105-0</t>
  </si>
  <si>
    <t>12.001.0105-A</t>
  </si>
  <si>
    <t>12.001.0115-0</t>
  </si>
  <si>
    <t>12.001.0115-A</t>
  </si>
  <si>
    <t>12.002.0010-0</t>
  </si>
  <si>
    <t>12.002.0010-A</t>
  </si>
  <si>
    <t>12.002.0011-0</t>
  </si>
  <si>
    <t>12.002.0011-A</t>
  </si>
  <si>
    <t>12.002.0015-0</t>
  </si>
  <si>
    <t>12.002.0015-A</t>
  </si>
  <si>
    <t>12.002.0016-0</t>
  </si>
  <si>
    <t>12.002.0016-A</t>
  </si>
  <si>
    <t>12.002.0020-0</t>
  </si>
  <si>
    <t>12.002.0020-A</t>
  </si>
  <si>
    <t>12.002.0025-0</t>
  </si>
  <si>
    <t>12.002.0025-A</t>
  </si>
  <si>
    <t>12.002.0030-0</t>
  </si>
  <si>
    <t>12.002.0030-A</t>
  </si>
  <si>
    <t>12.002.0035-1</t>
  </si>
  <si>
    <t>12.002.0035-B</t>
  </si>
  <si>
    <t>12.002.0036-0</t>
  </si>
  <si>
    <t>12.002.0036-A</t>
  </si>
  <si>
    <t>12.002.0040-0</t>
  </si>
  <si>
    <t>12.002.0040-A</t>
  </si>
  <si>
    <t>12.002.0045-0</t>
  </si>
  <si>
    <t>12.002.0045-A</t>
  </si>
  <si>
    <t>12.002.0050-0</t>
  </si>
  <si>
    <t>12.002.0050-A</t>
  </si>
  <si>
    <t>12.002.0060-1</t>
  </si>
  <si>
    <t>12.002.0060-B</t>
  </si>
  <si>
    <t>12.002.0065-1</t>
  </si>
  <si>
    <t>12.002.0065-B</t>
  </si>
  <si>
    <t>12.002.0070-1</t>
  </si>
  <si>
    <t>12.002.0070-B</t>
  </si>
  <si>
    <t>12.002.0080-0</t>
  </si>
  <si>
    <t>12.002.0080-A</t>
  </si>
  <si>
    <t>12.002.0085-0</t>
  </si>
  <si>
    <t>12.002.0085-A</t>
  </si>
  <si>
    <t>12.002.0100-0</t>
  </si>
  <si>
    <t>12.002.0100-A</t>
  </si>
  <si>
    <t>12.003.0055-0</t>
  </si>
  <si>
    <t>12.003.0055-A</t>
  </si>
  <si>
    <t>12.003.0056-0</t>
  </si>
  <si>
    <t>12.003.0056-A</t>
  </si>
  <si>
    <t>12.003.0060-0</t>
  </si>
  <si>
    <t>12.003.0060-A</t>
  </si>
  <si>
    <t>12.003.0065-0</t>
  </si>
  <si>
    <t>12.003.0065-A</t>
  </si>
  <si>
    <t>12.003.0070-0</t>
  </si>
  <si>
    <t>12.003.0070-A</t>
  </si>
  <si>
    <t>12.003.0075-1</t>
  </si>
  <si>
    <t>12.003.0075-B</t>
  </si>
  <si>
    <t>12.003.0076-0</t>
  </si>
  <si>
    <t>12.003.0076-A</t>
  </si>
  <si>
    <t>12.003.0080-0</t>
  </si>
  <si>
    <t>12.003.0080-A</t>
  </si>
  <si>
    <t>12.003.0085-0</t>
  </si>
  <si>
    <t>12.003.0085-A</t>
  </si>
  <si>
    <t>12.003.0090-0</t>
  </si>
  <si>
    <t>12.003.0090-A</t>
  </si>
  <si>
    <t>12.003.0095-0</t>
  </si>
  <si>
    <t>12.003.0095-A</t>
  </si>
  <si>
    <t>12.003.0096-0</t>
  </si>
  <si>
    <t>12.003.0096-A</t>
  </si>
  <si>
    <t>12.003.0100-0</t>
  </si>
  <si>
    <t>12.003.0100-A</t>
  </si>
  <si>
    <t>12.003.0105-0</t>
  </si>
  <si>
    <t>12.003.0105-A</t>
  </si>
  <si>
    <t>12.003.0110-0</t>
  </si>
  <si>
    <t>12.003.0110-A</t>
  </si>
  <si>
    <t>12.003.0115-0</t>
  </si>
  <si>
    <t>12.003.0115-A</t>
  </si>
  <si>
    <t>12.003.0116-0</t>
  </si>
  <si>
    <t>12.003.0116-A</t>
  </si>
  <si>
    <t>12.003.0120-0</t>
  </si>
  <si>
    <t>12.003.0120-A</t>
  </si>
  <si>
    <t>12.003.0125-0</t>
  </si>
  <si>
    <t>12.003.0125-A</t>
  </si>
  <si>
    <t>12.003.0150-0</t>
  </si>
  <si>
    <t>12.003.0150-A</t>
  </si>
  <si>
    <t>12.003.0155-0</t>
  </si>
  <si>
    <t>12.003.0155-A</t>
  </si>
  <si>
    <t>12.003.0160-0</t>
  </si>
  <si>
    <t>12.003.0160-A</t>
  </si>
  <si>
    <t>12.003.0165-0</t>
  </si>
  <si>
    <t>12.003.0165-A</t>
  </si>
  <si>
    <t>12.003.0170-0</t>
  </si>
  <si>
    <t>12.003.0170-A</t>
  </si>
  <si>
    <t>12.003.0175-0</t>
  </si>
  <si>
    <t>12.003.0175-A</t>
  </si>
  <si>
    <t>12.003.0180-1</t>
  </si>
  <si>
    <t>12.003.0180-B</t>
  </si>
  <si>
    <t>12.003.0185-0</t>
  </si>
  <si>
    <t>12.003.0185-A</t>
  </si>
  <si>
    <t>12.003.0190-0</t>
  </si>
  <si>
    <t>12.003.0190-A</t>
  </si>
  <si>
    <t>12.003.0195-0</t>
  </si>
  <si>
    <t>12.003.0195-A</t>
  </si>
  <si>
    <t>12.003.0200-0</t>
  </si>
  <si>
    <t>12.003.0200-A</t>
  </si>
  <si>
    <t>12.003.0205-0</t>
  </si>
  <si>
    <t>12.003.0205-A</t>
  </si>
  <si>
    <t>12.003.0210-0</t>
  </si>
  <si>
    <t>12.003.0210-A</t>
  </si>
  <si>
    <t>12.003.0215-0</t>
  </si>
  <si>
    <t>12.003.0215-A</t>
  </si>
  <si>
    <t>12.003.0220-0</t>
  </si>
  <si>
    <t>12.003.0220-A</t>
  </si>
  <si>
    <t>12.003.0225-0</t>
  </si>
  <si>
    <t>12.003.0225-A</t>
  </si>
  <si>
    <t>12.003.0230-0</t>
  </si>
  <si>
    <t>12.003.0230-A</t>
  </si>
  <si>
    <t>12.003.0235-0</t>
  </si>
  <si>
    <t>12.003.0235-A</t>
  </si>
  <si>
    <t>12.003.0240-0</t>
  </si>
  <si>
    <t>12.003.0240-A</t>
  </si>
  <si>
    <t>12.003.0245-0</t>
  </si>
  <si>
    <t>12.003.0245-A</t>
  </si>
  <si>
    <t>12.003.0250-0</t>
  </si>
  <si>
    <t>12.003.0250-A</t>
  </si>
  <si>
    <t>12.004.0160-0</t>
  </si>
  <si>
    <t>12.004.0160-A</t>
  </si>
  <si>
    <t>12.005.0010-0</t>
  </si>
  <si>
    <t>12.005.0010-A</t>
  </si>
  <si>
    <t>12.005.0015-0</t>
  </si>
  <si>
    <t>12.005.0015-A</t>
  </si>
  <si>
    <t>12.005.0020-0</t>
  </si>
  <si>
    <t>12.005.0020-A</t>
  </si>
  <si>
    <t>12.005.0025-0</t>
  </si>
  <si>
    <t>12.005.0025-A</t>
  </si>
  <si>
    <t>12.005.0030-0</t>
  </si>
  <si>
    <t>12.005.0030-A</t>
  </si>
  <si>
    <t>12.005.0035-0</t>
  </si>
  <si>
    <t>12.005.0035-A</t>
  </si>
  <si>
    <t>12.005.0040-0</t>
  </si>
  <si>
    <t>12.005.0040-A</t>
  </si>
  <si>
    <t>12.005.0045-0</t>
  </si>
  <si>
    <t>12.005.0045-A</t>
  </si>
  <si>
    <t>12.005.0080-0</t>
  </si>
  <si>
    <t>12.005.0080-A</t>
  </si>
  <si>
    <t>12.005.0085-1</t>
  </si>
  <si>
    <t>12.005.0085-B</t>
  </si>
  <si>
    <t>12.005.0090-0</t>
  </si>
  <si>
    <t>12.005.0090-A</t>
  </si>
  <si>
    <t>12.005.0095-1</t>
  </si>
  <si>
    <t>12.005.0095-B</t>
  </si>
  <si>
    <t>12.005.0100-0</t>
  </si>
  <si>
    <t>12.005.0100-A</t>
  </si>
  <si>
    <t>12.005.0103-1</t>
  </si>
  <si>
    <t>12.005.0103-B</t>
  </si>
  <si>
    <t>12.005.0105-0</t>
  </si>
  <si>
    <t>12.005.0105-A</t>
  </si>
  <si>
    <t>12.005.0107-1</t>
  </si>
  <si>
    <t>12.005.0107-B</t>
  </si>
  <si>
    <t>12.005.0110-0</t>
  </si>
  <si>
    <t>12.005.0110-A</t>
  </si>
  <si>
    <t>12.005.0112-1</t>
  </si>
  <si>
    <t>12.005.0112-B</t>
  </si>
  <si>
    <t>12.005.0115-0</t>
  </si>
  <si>
    <t>12.005.0115-A</t>
  </si>
  <si>
    <t>12.005.0117-1</t>
  </si>
  <si>
    <t>12.005.0117-B</t>
  </si>
  <si>
    <t>12.005.0120-0</t>
  </si>
  <si>
    <t>12.005.0120-A</t>
  </si>
  <si>
    <t>12.005.0122-1</t>
  </si>
  <si>
    <t>12.005.0122-B</t>
  </si>
  <si>
    <t>12.005.0124-0</t>
  </si>
  <si>
    <t>12.005.0124-A</t>
  </si>
  <si>
    <t>12.005.0126-1</t>
  </si>
  <si>
    <t>12.005.0126-B</t>
  </si>
  <si>
    <t>12.005.0130-1</t>
  </si>
  <si>
    <t>12.005.0130-B</t>
  </si>
  <si>
    <t>12.005.0135-1</t>
  </si>
  <si>
    <t>12.005.0135-B</t>
  </si>
  <si>
    <t>12.005.0140-1</t>
  </si>
  <si>
    <t>12.005.0140-B</t>
  </si>
  <si>
    <t>12.005.0160-0</t>
  </si>
  <si>
    <t>12.005.0160-A</t>
  </si>
  <si>
    <t>12.005.0165-0</t>
  </si>
  <si>
    <t>12.005.0165-A</t>
  </si>
  <si>
    <t>12.005.0170-0</t>
  </si>
  <si>
    <t>12.005.0170-A</t>
  </si>
  <si>
    <t>12.005.0175-0</t>
  </si>
  <si>
    <t>12.005.0175-A</t>
  </si>
  <si>
    <t>12.005.0185-0</t>
  </si>
  <si>
    <t>12.005.0185-A</t>
  </si>
  <si>
    <t>12.005.0190-0</t>
  </si>
  <si>
    <t>12.005.0190-A</t>
  </si>
  <si>
    <t>12.005.0195-0</t>
  </si>
  <si>
    <t>12.005.0195-A</t>
  </si>
  <si>
    <t>12.005.0200-0</t>
  </si>
  <si>
    <t>12.005.0200-A</t>
  </si>
  <si>
    <t>12.006.0010-0</t>
  </si>
  <si>
    <t>12.006.0010-A</t>
  </si>
  <si>
    <t>12.007.0015-0</t>
  </si>
  <si>
    <t>12.007.0015-A</t>
  </si>
  <si>
    <t>12.007.0020-0</t>
  </si>
  <si>
    <t>12.007.0020-A</t>
  </si>
  <si>
    <t>12.007.0025-0</t>
  </si>
  <si>
    <t>12.007.0025-A</t>
  </si>
  <si>
    <t>12.007.0030-0</t>
  </si>
  <si>
    <t>12.007.0030-A</t>
  </si>
  <si>
    <t>12.007.0040-0</t>
  </si>
  <si>
    <t>12.007.0040-A</t>
  </si>
  <si>
    <t>12.007.0045-0</t>
  </si>
  <si>
    <t>12.007.0045-A</t>
  </si>
  <si>
    <t>12.008.0015-0</t>
  </si>
  <si>
    <t>12.008.0015-A</t>
  </si>
  <si>
    <t>12.008.0020-0</t>
  </si>
  <si>
    <t>12.008.0020-A</t>
  </si>
  <si>
    <t>12.009.0001-0</t>
  </si>
  <si>
    <t>12.009.0001-A</t>
  </si>
  <si>
    <t>12.009.0002-0</t>
  </si>
  <si>
    <t>12.009.0002-A</t>
  </si>
  <si>
    <t>12.009.0003-0</t>
  </si>
  <si>
    <t>12.009.0003-A</t>
  </si>
  <si>
    <t>12.009.0006-0</t>
  </si>
  <si>
    <t>12.009.0006-A</t>
  </si>
  <si>
    <t>12.010.0010-0</t>
  </si>
  <si>
    <t>12.010.0010-A</t>
  </si>
  <si>
    <t>12.010.0015-0</t>
  </si>
  <si>
    <t>12.010.0015-A</t>
  </si>
  <si>
    <t>12.010.0020-0</t>
  </si>
  <si>
    <t>12.010.0020-A</t>
  </si>
  <si>
    <t>12.011.0001-0</t>
  </si>
  <si>
    <t>12.011.0001-A</t>
  </si>
  <si>
    <t>12.011.0005-0</t>
  </si>
  <si>
    <t>12.011.0005-A</t>
  </si>
  <si>
    <t>12.012.0001-0</t>
  </si>
  <si>
    <t>12.012.0001-A</t>
  </si>
  <si>
    <t>12.012.0002-0</t>
  </si>
  <si>
    <t>12.012.0002-A</t>
  </si>
  <si>
    <t>12.013.0010-0</t>
  </si>
  <si>
    <t>12.013.0010-A</t>
  </si>
  <si>
    <t>12.015.0005-0</t>
  </si>
  <si>
    <t>12.015.0005-A</t>
  </si>
  <si>
    <t>12.015.0006-0</t>
  </si>
  <si>
    <t>12.015.0006-A</t>
  </si>
  <si>
    <t>12.015.0010-0</t>
  </si>
  <si>
    <t>12.015.0010-A</t>
  </si>
  <si>
    <t>12.015.0014-0</t>
  </si>
  <si>
    <t>12.015.0014-A</t>
  </si>
  <si>
    <t>12.015.0015-0</t>
  </si>
  <si>
    <t>12.015.0015-A</t>
  </si>
  <si>
    <t>12.015.0016-0</t>
  </si>
  <si>
    <t>12.015.0016-A</t>
  </si>
  <si>
    <t>12.015.0020-0</t>
  </si>
  <si>
    <t>12.015.0020-A</t>
  </si>
  <si>
    <t>12.015.0021-0</t>
  </si>
  <si>
    <t>12.015.0021-A</t>
  </si>
  <si>
    <t>12.015.0030-0</t>
  </si>
  <si>
    <t>12.015.0030-A</t>
  </si>
  <si>
    <t>12.015.0031-0</t>
  </si>
  <si>
    <t>12.015.0031-A</t>
  </si>
  <si>
    <t>12.015.0035-0</t>
  </si>
  <si>
    <t>12.015.0035-A</t>
  </si>
  <si>
    <t>12.015.0036-0</t>
  </si>
  <si>
    <t>12.015.0036-A</t>
  </si>
  <si>
    <t>12.015.0040-0</t>
  </si>
  <si>
    <t>12.015.0040-A</t>
  </si>
  <si>
    <t>12.015.0041-0</t>
  </si>
  <si>
    <t>12.015.0041-A</t>
  </si>
  <si>
    <t>12.015.0045-0</t>
  </si>
  <si>
    <t>12.015.0045-A</t>
  </si>
  <si>
    <t>12.015.0046-0</t>
  </si>
  <si>
    <t>12.015.0046-A</t>
  </si>
  <si>
    <t>12.015.0060-0</t>
  </si>
  <si>
    <t>12.015.0060-A</t>
  </si>
  <si>
    <t>12.015.0061-0</t>
  </si>
  <si>
    <t>12.015.0061-A</t>
  </si>
  <si>
    <t>12.015.0065-0</t>
  </si>
  <si>
    <t>12.015.0065-A</t>
  </si>
  <si>
    <t>12.015.0066-0</t>
  </si>
  <si>
    <t>12.015.0066-A</t>
  </si>
  <si>
    <t>12.015.0070-0</t>
  </si>
  <si>
    <t>12.015.0070-A</t>
  </si>
  <si>
    <t>12.015.0071-0</t>
  </si>
  <si>
    <t>12.015.0071-A</t>
  </si>
  <si>
    <t>12.015.0075-0</t>
  </si>
  <si>
    <t>12.015.0075-A</t>
  </si>
  <si>
    <t>12.015.0076-0</t>
  </si>
  <si>
    <t>12.015.0076-A</t>
  </si>
  <si>
    <t>12.016.0004-0</t>
  </si>
  <si>
    <t>12.016.0004-A</t>
  </si>
  <si>
    <t>12.016.0006-0</t>
  </si>
  <si>
    <t>12.016.0006-A</t>
  </si>
  <si>
    <t>12.016.0008-0</t>
  </si>
  <si>
    <t>12.016.0008-A</t>
  </si>
  <si>
    <t>12.016.0010-0</t>
  </si>
  <si>
    <t>12.016.0010-A</t>
  </si>
  <si>
    <t>12.016.0012-0</t>
  </si>
  <si>
    <t>12.016.0012-A</t>
  </si>
  <si>
    <t>12.016.0014-0</t>
  </si>
  <si>
    <t>12.016.0014-A</t>
  </si>
  <si>
    <t>12.016.0016-0</t>
  </si>
  <si>
    <t>12.016.0016-A</t>
  </si>
  <si>
    <t>12.016.0018-0</t>
  </si>
  <si>
    <t>12.016.0018-A</t>
  </si>
  <si>
    <t>12.016.0020-0</t>
  </si>
  <si>
    <t>12.016.0020-A</t>
  </si>
  <si>
    <t>12.016.0022-0</t>
  </si>
  <si>
    <t>12.016.0022-A</t>
  </si>
  <si>
    <t>12.016.0024-0</t>
  </si>
  <si>
    <t>12.016.0024-A</t>
  </si>
  <si>
    <t>12.016.0026-0</t>
  </si>
  <si>
    <t>12.016.0026-A</t>
  </si>
  <si>
    <t>12.016.0028-0</t>
  </si>
  <si>
    <t>12.016.0028-A</t>
  </si>
  <si>
    <t>12.016.0030-0</t>
  </si>
  <si>
    <t>12.016.0030-A</t>
  </si>
  <si>
    <t>12.016.0032-0</t>
  </si>
  <si>
    <t>12.016.0032-A</t>
  </si>
  <si>
    <t>12.016.0034-0</t>
  </si>
  <si>
    <t>12.016.0034-A</t>
  </si>
  <si>
    <t>12.020.0001-0</t>
  </si>
  <si>
    <t>12.020.0001-A</t>
  </si>
  <si>
    <t>12.025.0001-0</t>
  </si>
  <si>
    <t>12.025.0001-A</t>
  </si>
  <si>
    <t>12.030.0001-0</t>
  </si>
  <si>
    <t>12.030.0001-A</t>
  </si>
  <si>
    <t>12.035.0001-0</t>
  </si>
  <si>
    <t>12.035.0001-A</t>
  </si>
  <si>
    <t>12.035.0002-0</t>
  </si>
  <si>
    <t>12.035.0002-A</t>
  </si>
  <si>
    <t>12.035.0005-0</t>
  </si>
  <si>
    <t>12.035.0005-A</t>
  </si>
  <si>
    <t>12.035.0010-0</t>
  </si>
  <si>
    <t>12.035.0010-A</t>
  </si>
  <si>
    <t>12.035.0015-0</t>
  </si>
  <si>
    <t>12.035.0015-A</t>
  </si>
  <si>
    <t>12.035.0020-0</t>
  </si>
  <si>
    <t>12.035.0020-A</t>
  </si>
  <si>
    <t>12.042.0001-0</t>
  </si>
  <si>
    <t>12.042.0001-A</t>
  </si>
  <si>
    <t>12.043.0001-0</t>
  </si>
  <si>
    <t>12.043.0001-A</t>
  </si>
  <si>
    <t>12.050.0001-0</t>
  </si>
  <si>
    <t>12.050.0001-A</t>
  </si>
  <si>
    <t>12.050.0005-0</t>
  </si>
  <si>
    <t>12.050.0005-A</t>
  </si>
  <si>
    <t>12.050.0010-0</t>
  </si>
  <si>
    <t>12.050.0010-A</t>
  </si>
  <si>
    <t>12.050.0015-0</t>
  </si>
  <si>
    <t>12.050.0015-A</t>
  </si>
  <si>
    <t>12.050.0020-0</t>
  </si>
  <si>
    <t>12.050.0020-A</t>
  </si>
  <si>
    <t>13.001.0010-1</t>
  </si>
  <si>
    <t>13.001.0010-B</t>
  </si>
  <si>
    <t>13.001.0011-0</t>
  </si>
  <si>
    <t>13.001.0011-A</t>
  </si>
  <si>
    <t>13.001.0013-0</t>
  </si>
  <si>
    <t>13.001.0013-A</t>
  </si>
  <si>
    <t>13.001.0014-0</t>
  </si>
  <si>
    <t>13.001.0014-A</t>
  </si>
  <si>
    <t>13.001.0015-0</t>
  </si>
  <si>
    <t>13.001.0015-A</t>
  </si>
  <si>
    <t>13.001.0020-1</t>
  </si>
  <si>
    <t>13.001.0020-B</t>
  </si>
  <si>
    <t>13.001.0025-1</t>
  </si>
  <si>
    <t>13.001.0025-B</t>
  </si>
  <si>
    <t>13.001.0026-0</t>
  </si>
  <si>
    <t>13.001.0026-A</t>
  </si>
  <si>
    <t>13.001.0030-1</t>
  </si>
  <si>
    <t>13.001.0030-B</t>
  </si>
  <si>
    <t>13.001.0031-0</t>
  </si>
  <si>
    <t>13.001.0031-A</t>
  </si>
  <si>
    <t>13.001.0035-0</t>
  </si>
  <si>
    <t>13.001.0035-A</t>
  </si>
  <si>
    <t>13.001.0036-0</t>
  </si>
  <si>
    <t>13.001.0036-A</t>
  </si>
  <si>
    <t>13.001.0040-0</t>
  </si>
  <si>
    <t>13.001.0040-A</t>
  </si>
  <si>
    <t>13.001.0041-0</t>
  </si>
  <si>
    <t>13.001.0041-A</t>
  </si>
  <si>
    <t>13.001.0050-1</t>
  </si>
  <si>
    <t>13.001.0050-B</t>
  </si>
  <si>
    <t>13.001.0055-1</t>
  </si>
  <si>
    <t>13.001.0055-B</t>
  </si>
  <si>
    <t>13.001.0060-1</t>
  </si>
  <si>
    <t>13.001.0060-B</t>
  </si>
  <si>
    <t>13.001.0065-1</t>
  </si>
  <si>
    <t>13.001.0065-B</t>
  </si>
  <si>
    <t>13.001.0100-0</t>
  </si>
  <si>
    <t>13.001.0100-A</t>
  </si>
  <si>
    <t>13.001.0105-0</t>
  </si>
  <si>
    <t>13.001.0105-A</t>
  </si>
  <si>
    <t>13.001.0106-0</t>
  </si>
  <si>
    <t>13.001.0106-A</t>
  </si>
  <si>
    <t>13.001.0107-0</t>
  </si>
  <si>
    <t>13.001.0107-A</t>
  </si>
  <si>
    <t>13.002.0010-1</t>
  </si>
  <si>
    <t>13.002.0010-B</t>
  </si>
  <si>
    <t>13.002.0011-1</t>
  </si>
  <si>
    <t>13.002.0011-B</t>
  </si>
  <si>
    <t>13.002.0015-1</t>
  </si>
  <si>
    <t>13.002.0015-B</t>
  </si>
  <si>
    <t>13.002.0016-0</t>
  </si>
  <si>
    <t>13.002.0016-A</t>
  </si>
  <si>
    <t>13.002.0017-0</t>
  </si>
  <si>
    <t>13.002.0017-A</t>
  </si>
  <si>
    <t>13.003.0001-0</t>
  </si>
  <si>
    <t>13.003.0001-A</t>
  </si>
  <si>
    <t>13.003.0003-0</t>
  </si>
  <si>
    <t>13.003.0003-A</t>
  </si>
  <si>
    <t>13.003.0004-0</t>
  </si>
  <si>
    <t>13.003.0004-A</t>
  </si>
  <si>
    <t>13.003.0005-0</t>
  </si>
  <si>
    <t>13.003.0005-A</t>
  </si>
  <si>
    <t>13.003.0010-0</t>
  </si>
  <si>
    <t>13.003.0010-A</t>
  </si>
  <si>
    <t>13.004.0010-0</t>
  </si>
  <si>
    <t>13.004.0010-A</t>
  </si>
  <si>
    <t>13.004.0015-0</t>
  </si>
  <si>
    <t>13.004.0015-A</t>
  </si>
  <si>
    <t>13.005.0010-0</t>
  </si>
  <si>
    <t>13.005.0010-A</t>
  </si>
  <si>
    <t>13.005.0015-0</t>
  </si>
  <si>
    <t>13.005.0015-A</t>
  </si>
  <si>
    <t>13.005.0020-0</t>
  </si>
  <si>
    <t>13.005.0020-A</t>
  </si>
  <si>
    <t>13.005.0025-0</t>
  </si>
  <si>
    <t>13.005.0025-A</t>
  </si>
  <si>
    <t>13.006.0010-0</t>
  </si>
  <si>
    <t>13.006.0010-A</t>
  </si>
  <si>
    <t>13.006.0020-0</t>
  </si>
  <si>
    <t>13.006.0020-A</t>
  </si>
  <si>
    <t>13.006.0025-0</t>
  </si>
  <si>
    <t>13.006.0025-A</t>
  </si>
  <si>
    <t>13.008.0010-0</t>
  </si>
  <si>
    <t>13.008.0010-A</t>
  </si>
  <si>
    <t>13.008.0020-0</t>
  </si>
  <si>
    <t>13.008.0020-A</t>
  </si>
  <si>
    <t>13.009.0030-0</t>
  </si>
  <si>
    <t>13.009.0030-A</t>
  </si>
  <si>
    <t>13.009.0050-0</t>
  </si>
  <si>
    <t>13.009.0050-A</t>
  </si>
  <si>
    <t>13.009.0051-0</t>
  </si>
  <si>
    <t>13.009.0051-A</t>
  </si>
  <si>
    <t>13.010.0015-0</t>
  </si>
  <si>
    <t>13.010.0015-A</t>
  </si>
  <si>
    <t>13.010.0020-0</t>
  </si>
  <si>
    <t>13.010.0020-A</t>
  </si>
  <si>
    <t>13.010.0025-0</t>
  </si>
  <si>
    <t>13.010.0025-A</t>
  </si>
  <si>
    <t>13.010.0029-0</t>
  </si>
  <si>
    <t>REGULARIZACAO COM ARGAMASSA DE CIMENTO E AREIA NO TRACO 1:3</t>
  </si>
  <si>
    <t>13.010.0029-A</t>
  </si>
  <si>
    <t>13.010.0049-0</t>
  </si>
  <si>
    <t>13.010.0049-A</t>
  </si>
  <si>
    <t>13.011.0005-0</t>
  </si>
  <si>
    <t>13.011.0005-A</t>
  </si>
  <si>
    <t>13.011.0010-0</t>
  </si>
  <si>
    <t>13.011.0010-A</t>
  </si>
  <si>
    <t>13.012.0010-0</t>
  </si>
  <si>
    <t>13.012.0010-A</t>
  </si>
  <si>
    <t>13.022.0020-0</t>
  </si>
  <si>
    <t>13.022.0020-A</t>
  </si>
  <si>
    <t>13.022.0025-0</t>
  </si>
  <si>
    <t>13.022.0025-A</t>
  </si>
  <si>
    <t>13.022.0029-0</t>
  </si>
  <si>
    <t>13.022.0029-A</t>
  </si>
  <si>
    <t>13.022.0035-0</t>
  </si>
  <si>
    <t>13.022.0035-A</t>
  </si>
  <si>
    <t>13.022.0040-0</t>
  </si>
  <si>
    <t>13.022.0040-A</t>
  </si>
  <si>
    <t>13.022.0500-0</t>
  </si>
  <si>
    <t>13.022.0500-A</t>
  </si>
  <si>
    <t>13.024.0010-0</t>
  </si>
  <si>
    <t>13.024.0010-A</t>
  </si>
  <si>
    <t>13.024.0011-0</t>
  </si>
  <si>
    <t>13.024.0011-A</t>
  </si>
  <si>
    <t>13.024.0015-0</t>
  </si>
  <si>
    <t>13.024.0015-A</t>
  </si>
  <si>
    <t>13.024.0016-0</t>
  </si>
  <si>
    <t>13.024.0016-A</t>
  </si>
  <si>
    <t>13.024.0018-0</t>
  </si>
  <si>
    <t>13.024.0018-A</t>
  </si>
  <si>
    <t>13.024.0019-0</t>
  </si>
  <si>
    <t>13.024.0019-A</t>
  </si>
  <si>
    <t>13.024.0020-0</t>
  </si>
  <si>
    <t>13.024.0020-A</t>
  </si>
  <si>
    <t>13.024.0021-0</t>
  </si>
  <si>
    <t>13.024.0021-A</t>
  </si>
  <si>
    <t>13.025.0005-0</t>
  </si>
  <si>
    <t>13.025.0005-A</t>
  </si>
  <si>
    <t>13.025.0010-0</t>
  </si>
  <si>
    <t>13.025.0010-A</t>
  </si>
  <si>
    <t>13.025.0016-0</t>
  </si>
  <si>
    <t>13.025.0016-A</t>
  </si>
  <si>
    <t>13.025.0020-0</t>
  </si>
  <si>
    <t>13.025.0020-A</t>
  </si>
  <si>
    <t>13.025.0055-0</t>
  </si>
  <si>
    <t>13.025.0055-A</t>
  </si>
  <si>
    <t>13.025.0058-0</t>
  </si>
  <si>
    <t>13.025.0058-A</t>
  </si>
  <si>
    <t>13.025.0059-0</t>
  </si>
  <si>
    <t>13.025.0059-A</t>
  </si>
  <si>
    <t>13.025.0060-0</t>
  </si>
  <si>
    <t>13.025.0060-A</t>
  </si>
  <si>
    <t>13.025.0061-0</t>
  </si>
  <si>
    <t>13.025.0061-A</t>
  </si>
  <si>
    <t>13.025.0080-0</t>
  </si>
  <si>
    <t>13.025.0080-A</t>
  </si>
  <si>
    <t>13.026.0010-0</t>
  </si>
  <si>
    <t>13.026.0010-A</t>
  </si>
  <si>
    <t>13.026.0011-0</t>
  </si>
  <si>
    <t>13.026.0011-A</t>
  </si>
  <si>
    <t>13.026.0015-0</t>
  </si>
  <si>
    <t>13.026.0015-A</t>
  </si>
  <si>
    <t>13.030.0200-0</t>
  </si>
  <si>
    <t>13.030.0200-A</t>
  </si>
  <si>
    <t>13.030.0210-0</t>
  </si>
  <si>
    <t>13.030.0210-A</t>
  </si>
  <si>
    <t>13.030.0250-0</t>
  </si>
  <si>
    <t>13.030.0250-A</t>
  </si>
  <si>
    <t>13.030.0251-0</t>
  </si>
  <si>
    <t>13.030.0251-A</t>
  </si>
  <si>
    <t>13.030.0255-0</t>
  </si>
  <si>
    <t>13.030.0255-A</t>
  </si>
  <si>
    <t>13.030.0257-0</t>
  </si>
  <si>
    <t>13.030.0257-A</t>
  </si>
  <si>
    <t>13.030.0262-0</t>
  </si>
  <si>
    <t>13.030.0262-A</t>
  </si>
  <si>
    <t>13.030.0263-0</t>
  </si>
  <si>
    <t>13.030.0263-A</t>
  </si>
  <si>
    <t>13.030.0264-0</t>
  </si>
  <si>
    <t>13.030.0264-A</t>
  </si>
  <si>
    <t>13.030.0265-0</t>
  </si>
  <si>
    <t>13.030.0265-A</t>
  </si>
  <si>
    <t>13.030.0267-0</t>
  </si>
  <si>
    <t>13.030.0267-A</t>
  </si>
  <si>
    <t>13.030.0268-0</t>
  </si>
  <si>
    <t>13.030.0268-A</t>
  </si>
  <si>
    <t>13.030.0290-0</t>
  </si>
  <si>
    <t>13.030.0290-A</t>
  </si>
  <si>
    <t>13.030.0291-0</t>
  </si>
  <si>
    <t>13.030.0291-A</t>
  </si>
  <si>
    <t>13.030.0292-0</t>
  </si>
  <si>
    <t>13.030.0292-A</t>
  </si>
  <si>
    <t>13.035.0010-0</t>
  </si>
  <si>
    <t>13.035.0010-A</t>
  </si>
  <si>
    <t>13.035.0015-0</t>
  </si>
  <si>
    <t>13.035.0015-A</t>
  </si>
  <si>
    <t>13.035.0020-0</t>
  </si>
  <si>
    <t>13.035.0020-A</t>
  </si>
  <si>
    <t>13.035.0025-0</t>
  </si>
  <si>
    <t>13.035.0025-A</t>
  </si>
  <si>
    <t>13.036.0010-0</t>
  </si>
  <si>
    <t>13.036.0010-A</t>
  </si>
  <si>
    <t>13.036.0011-0</t>
  </si>
  <si>
    <t>13.036.0011-A</t>
  </si>
  <si>
    <t>13.036.0015-0</t>
  </si>
  <si>
    <t>13.036.0015-A</t>
  </si>
  <si>
    <t>13.036.0016-0</t>
  </si>
  <si>
    <t>13.036.0016-A</t>
  </si>
  <si>
    <t>13.036.0050-0</t>
  </si>
  <si>
    <t>13.036.0050-A</t>
  </si>
  <si>
    <t>13.036.0051-0</t>
  </si>
  <si>
    <t>13.036.0051-A</t>
  </si>
  <si>
    <t>13.036.0080-0</t>
  </si>
  <si>
    <t>13.036.0080-A</t>
  </si>
  <si>
    <t>13.036.0081-0</t>
  </si>
  <si>
    <t>13.036.0081-A</t>
  </si>
  <si>
    <t>13.045.0040-0</t>
  </si>
  <si>
    <t>13.045.0040-A</t>
  </si>
  <si>
    <t>13.045.0045-0</t>
  </si>
  <si>
    <t>13.045.0045-A</t>
  </si>
  <si>
    <t>13.045.0050-0</t>
  </si>
  <si>
    <t>13.045.0050-A</t>
  </si>
  <si>
    <t>13.045.0051-0</t>
  </si>
  <si>
    <t>13.045.0051-A</t>
  </si>
  <si>
    <t>13.045.0052-0</t>
  </si>
  <si>
    <t>13.045.0052-A</t>
  </si>
  <si>
    <t>13.045.0054-0</t>
  </si>
  <si>
    <t>13.045.0054-A</t>
  </si>
  <si>
    <t>13.045.0065-0</t>
  </si>
  <si>
    <t>13.045.0065-A</t>
  </si>
  <si>
    <t>13.045.0066-0</t>
  </si>
  <si>
    <t>13.045.0066-A</t>
  </si>
  <si>
    <t>13.045.0070-0</t>
  </si>
  <si>
    <t>13.045.0070-A</t>
  </si>
  <si>
    <t>13.045.0071-0</t>
  </si>
  <si>
    <t>13.045.0071-A</t>
  </si>
  <si>
    <t>13.045.0075-0</t>
  </si>
  <si>
    <t>13.045.0075-A</t>
  </si>
  <si>
    <t>13.045.0076-0</t>
  </si>
  <si>
    <t>13.045.0076-A</t>
  </si>
  <si>
    <t>13.045.0080-0</t>
  </si>
  <si>
    <t>13.045.0080-A</t>
  </si>
  <si>
    <t>13.045.0081-0</t>
  </si>
  <si>
    <t>13.045.0081-A</t>
  </si>
  <si>
    <t>13.050.0055-0</t>
  </si>
  <si>
    <t>13.050.0055-A</t>
  </si>
  <si>
    <t>13.050.0065-0</t>
  </si>
  <si>
    <t>13.050.0065-A</t>
  </si>
  <si>
    <t>13.050.0070-0</t>
  </si>
  <si>
    <t>13.050.0070-A</t>
  </si>
  <si>
    <t>13.065.0010-0</t>
  </si>
  <si>
    <t>13.065.0010-A</t>
  </si>
  <si>
    <t>13.065.0015-0</t>
  </si>
  <si>
    <t>13.065.0015-A</t>
  </si>
  <si>
    <t>13.065.0030-0</t>
  </si>
  <si>
    <t>13.065.0030-A</t>
  </si>
  <si>
    <t>13.075.0010-0</t>
  </si>
  <si>
    <t>13.075.0010-A</t>
  </si>
  <si>
    <t>13.080.0005-0</t>
  </si>
  <si>
    <t>13.080.0005-A</t>
  </si>
  <si>
    <t>13.080.0020-0</t>
  </si>
  <si>
    <t>13.080.0020-A</t>
  </si>
  <si>
    <t>13.157.0010-0</t>
  </si>
  <si>
    <t>13.157.0010-A</t>
  </si>
  <si>
    <t>13.160.0010-0</t>
  </si>
  <si>
    <t>13.160.0010-A</t>
  </si>
  <si>
    <t>13.165.0010-0</t>
  </si>
  <si>
    <t>13.165.0010-A</t>
  </si>
  <si>
    <t>13.168.0010-0</t>
  </si>
  <si>
    <t>13.168.0010-A</t>
  </si>
  <si>
    <t>13.168.0020-0</t>
  </si>
  <si>
    <t>13.168.0020-A</t>
  </si>
  <si>
    <t>13.170.0011-0</t>
  </si>
  <si>
    <t>13.170.0011-A</t>
  </si>
  <si>
    <t>13.170.0016-0</t>
  </si>
  <si>
    <t>13.170.0016-A</t>
  </si>
  <si>
    <t>13.170.0018-0</t>
  </si>
  <si>
    <t>13.170.0018-A</t>
  </si>
  <si>
    <t>13.170.0020-0</t>
  </si>
  <si>
    <t>13.170.0020-A</t>
  </si>
  <si>
    <t>13.170.0025-0</t>
  </si>
  <si>
    <t>13.170.0025-A</t>
  </si>
  <si>
    <t>13.175.0010-0</t>
  </si>
  <si>
    <t>13.175.0010-A</t>
  </si>
  <si>
    <t>13.180.0010-0</t>
  </si>
  <si>
    <t>13.180.0010-A</t>
  </si>
  <si>
    <t>13.180.0015-1</t>
  </si>
  <si>
    <t>13.180.0015-B</t>
  </si>
  <si>
    <t>13.187.0010-0</t>
  </si>
  <si>
    <t>13.187.0010-A</t>
  </si>
  <si>
    <t>13.190.0015-0</t>
  </si>
  <si>
    <t>13.190.0015-A</t>
  </si>
  <si>
    <t>13.193.0010-0</t>
  </si>
  <si>
    <t>13.193.0010-A</t>
  </si>
  <si>
    <t>13.195.0010-0</t>
  </si>
  <si>
    <t>13.195.0010-A</t>
  </si>
  <si>
    <t>13.195.0015-0</t>
  </si>
  <si>
    <t>13.195.0015-A</t>
  </si>
  <si>
    <t>13.195.0030-0</t>
  </si>
  <si>
    <t>13.195.0030-A</t>
  </si>
  <si>
    <t>13.196.0010-0</t>
  </si>
  <si>
    <t>13.196.0010-A</t>
  </si>
  <si>
    <t>13.196.0015-0</t>
  </si>
  <si>
    <t>13.196.0015-A</t>
  </si>
  <si>
    <t>13.196.0020-0</t>
  </si>
  <si>
    <t>13.196.0020-A</t>
  </si>
  <si>
    <t>13.196.0025-0</t>
  </si>
  <si>
    <t>13.196.0025-A</t>
  </si>
  <si>
    <t>13.196.0030-0</t>
  </si>
  <si>
    <t>13.196.0030-A</t>
  </si>
  <si>
    <t>13.196.0035-0</t>
  </si>
  <si>
    <t>13.196.0035-A</t>
  </si>
  <si>
    <t>13.196.0040-0</t>
  </si>
  <si>
    <t>13.196.0040-A</t>
  </si>
  <si>
    <t>13.196.0045-0</t>
  </si>
  <si>
    <t>13.196.0045-A</t>
  </si>
  <si>
    <t>13.196.0050-0</t>
  </si>
  <si>
    <t>13.196.0050-A</t>
  </si>
  <si>
    <t>13.196.0080-0</t>
  </si>
  <si>
    <t>13.196.0080-A</t>
  </si>
  <si>
    <t>13.196.0085-0</t>
  </si>
  <si>
    <t>13.196.0085-A</t>
  </si>
  <si>
    <t>13.196.0090-0</t>
  </si>
  <si>
    <t>13.196.0090-A</t>
  </si>
  <si>
    <t>13.196.0095-0</t>
  </si>
  <si>
    <t>13.196.0095-A</t>
  </si>
  <si>
    <t>13.196.0100-0</t>
  </si>
  <si>
    <t>13.196.0100-A</t>
  </si>
  <si>
    <t>13.196.0101-0</t>
  </si>
  <si>
    <t>13.196.0101-A</t>
  </si>
  <si>
    <t>13.196.0102-0</t>
  </si>
  <si>
    <t>13.196.0102-A</t>
  </si>
  <si>
    <t>13.196.0103-0</t>
  </si>
  <si>
    <t>13.196.0103-A</t>
  </si>
  <si>
    <t>13.196.0104-0</t>
  </si>
  <si>
    <t>13.196.0104-A</t>
  </si>
  <si>
    <t>13.196.0105-0</t>
  </si>
  <si>
    <t>13.196.0105-A</t>
  </si>
  <si>
    <t>13.196.0107-0</t>
  </si>
  <si>
    <t>13.196.0107-A</t>
  </si>
  <si>
    <t>13.196.0111-0</t>
  </si>
  <si>
    <t>13.196.0111-A</t>
  </si>
  <si>
    <t>13.196.0112-0</t>
  </si>
  <si>
    <t>13.196.0112-A</t>
  </si>
  <si>
    <t>13.196.0113-0</t>
  </si>
  <si>
    <t>13.196.0113-A</t>
  </si>
  <si>
    <t>13.196.0114-0</t>
  </si>
  <si>
    <t>13.196.0114-A</t>
  </si>
  <si>
    <t>13.196.0115-0</t>
  </si>
  <si>
    <t>13.196.0115-A</t>
  </si>
  <si>
    <t>13.196.0116-0</t>
  </si>
  <si>
    <t>13.196.0116-A</t>
  </si>
  <si>
    <t>13.196.0117-0</t>
  </si>
  <si>
    <t>13.196.0117-A</t>
  </si>
  <si>
    <t>13.196.0118-0</t>
  </si>
  <si>
    <t>13.196.0118-A</t>
  </si>
  <si>
    <t>13.196.0119-0</t>
  </si>
  <si>
    <t>13.196.0119-A</t>
  </si>
  <si>
    <t>13.196.0120-0</t>
  </si>
  <si>
    <t>13.196.0120-A</t>
  </si>
  <si>
    <t>13.196.0121-0</t>
  </si>
  <si>
    <t>13.196.0121-A</t>
  </si>
  <si>
    <t>13.196.0122-0</t>
  </si>
  <si>
    <t>13.196.0122-A</t>
  </si>
  <si>
    <t>13.196.0123-0</t>
  </si>
  <si>
    <t>13.196.0123-A</t>
  </si>
  <si>
    <t>13.196.0124-0</t>
  </si>
  <si>
    <t>13.196.0124-A</t>
  </si>
  <si>
    <t>13.196.0125-0</t>
  </si>
  <si>
    <t>13.196.0125-A</t>
  </si>
  <si>
    <t>13.196.0126-0</t>
  </si>
  <si>
    <t>13.196.0126-A</t>
  </si>
  <si>
    <t>13.196.0127-0</t>
  </si>
  <si>
    <t>13.196.0127-A</t>
  </si>
  <si>
    <t>13.196.0128-0</t>
  </si>
  <si>
    <t>13.196.0128-A</t>
  </si>
  <si>
    <t>13.196.0129-0</t>
  </si>
  <si>
    <t>13.196.0129-A</t>
  </si>
  <si>
    <t>13.196.0130-0</t>
  </si>
  <si>
    <t>13.196.0130-A</t>
  </si>
  <si>
    <t>13.196.0131-0</t>
  </si>
  <si>
    <t>13.196.0131-A</t>
  </si>
  <si>
    <t>13.196.0132-0</t>
  </si>
  <si>
    <t>13.196.0132-A</t>
  </si>
  <si>
    <t>13.196.0133-0</t>
  </si>
  <si>
    <t>13.196.0133-A</t>
  </si>
  <si>
    <t>13.196.0134-0</t>
  </si>
  <si>
    <t>13.196.0134-A</t>
  </si>
  <si>
    <t>13.196.0135-0</t>
  </si>
  <si>
    <t>13.196.0135-A</t>
  </si>
  <si>
    <t>13.196.0136-0</t>
  </si>
  <si>
    <t>13.196.0136-A</t>
  </si>
  <si>
    <t>13.196.0137-0</t>
  </si>
  <si>
    <t>13.196.0137-A</t>
  </si>
  <si>
    <t>13.196.0138-0</t>
  </si>
  <si>
    <t>13.196.0138-A</t>
  </si>
  <si>
    <t>13.196.0139-0</t>
  </si>
  <si>
    <t>13.196.0139-A</t>
  </si>
  <si>
    <t>13.196.0140-0</t>
  </si>
  <si>
    <t>13.196.0140-A</t>
  </si>
  <si>
    <t>13.196.0141-0</t>
  </si>
  <si>
    <t>13.196.0141-A</t>
  </si>
  <si>
    <t>13.196.0142-0</t>
  </si>
  <si>
    <t>13.196.0142-A</t>
  </si>
  <si>
    <t>13.196.0143-0</t>
  </si>
  <si>
    <t>13.196.0143-A</t>
  </si>
  <si>
    <t>13.196.0144-0</t>
  </si>
  <si>
    <t>13.196.0144-A</t>
  </si>
  <si>
    <t>13.196.0145-0</t>
  </si>
  <si>
    <t>13.196.0145-A</t>
  </si>
  <si>
    <t>13.196.0146-0</t>
  </si>
  <si>
    <t>13.196.0146-A</t>
  </si>
  <si>
    <t>13.196.0147-0</t>
  </si>
  <si>
    <t>13.196.0147-A</t>
  </si>
  <si>
    <t>13.196.0148-0</t>
  </si>
  <si>
    <t>13.196.0148-A</t>
  </si>
  <si>
    <t>13.196.0149-0</t>
  </si>
  <si>
    <t>13.196.0149-A</t>
  </si>
  <si>
    <t>13.196.0150-0</t>
  </si>
  <si>
    <t>13.196.0150-A</t>
  </si>
  <si>
    <t>13.196.0151-0</t>
  </si>
  <si>
    <t>13.196.0151-A</t>
  </si>
  <si>
    <t>13.196.0152-0</t>
  </si>
  <si>
    <t>13.196.0152-A</t>
  </si>
  <si>
    <t>13.196.0153-0</t>
  </si>
  <si>
    <t>13.196.0153-A</t>
  </si>
  <si>
    <t>13.196.0154-0</t>
  </si>
  <si>
    <t>13.196.0154-A</t>
  </si>
  <si>
    <t>13.196.0155-0</t>
  </si>
  <si>
    <t>13.196.0155-A</t>
  </si>
  <si>
    <t>13.196.0156-0</t>
  </si>
  <si>
    <t>13.196.0156-A</t>
  </si>
  <si>
    <t>13.196.0157-0</t>
  </si>
  <si>
    <t>13.196.0157-A</t>
  </si>
  <si>
    <t>13.196.0158-0</t>
  </si>
  <si>
    <t>13.196.0158-A</t>
  </si>
  <si>
    <t>13.196.0159-0</t>
  </si>
  <si>
    <t>13.196.0159-A</t>
  </si>
  <si>
    <t>13.196.0160-0</t>
  </si>
  <si>
    <t>13.196.0160-A</t>
  </si>
  <si>
    <t>13.196.0161-0</t>
  </si>
  <si>
    <t>13.196.0161-A</t>
  </si>
  <si>
    <t>13.196.0162-0</t>
  </si>
  <si>
    <t>13.196.0162-A</t>
  </si>
  <si>
    <t>13.196.0163-0</t>
  </si>
  <si>
    <t>13.196.0163-A</t>
  </si>
  <si>
    <t>13.196.0164-0</t>
  </si>
  <si>
    <t>13.196.0164-A</t>
  </si>
  <si>
    <t>13.196.0165-0</t>
  </si>
  <si>
    <t>13.196.0165-A</t>
  </si>
  <si>
    <t>13.196.0166-0</t>
  </si>
  <si>
    <t>13.196.0166-A</t>
  </si>
  <si>
    <t>13.196.0167-0</t>
  </si>
  <si>
    <t>13.196.0167-A</t>
  </si>
  <si>
    <t>13.196.0168-0</t>
  </si>
  <si>
    <t>13.196.0168-A</t>
  </si>
  <si>
    <t>13.196.0169-0</t>
  </si>
  <si>
    <t>13.196.0169-A</t>
  </si>
  <si>
    <t>13.196.0170-0</t>
  </si>
  <si>
    <t>13.196.0170-A</t>
  </si>
  <si>
    <t>13.196.0171-0</t>
  </si>
  <si>
    <t>13.196.0171-A</t>
  </si>
  <si>
    <t>13.196.0172-0</t>
  </si>
  <si>
    <t>13.196.0172-A</t>
  </si>
  <si>
    <t>13.196.0173-0</t>
  </si>
  <si>
    <t>13.196.0173-A</t>
  </si>
  <si>
    <t>13.197.0010-0</t>
  </si>
  <si>
    <t>13.197.0010-A</t>
  </si>
  <si>
    <t>13.199.0010-0</t>
  </si>
  <si>
    <t>13.199.0010-A</t>
  </si>
  <si>
    <t>13.199.0015-0</t>
  </si>
  <si>
    <t>13.199.0015-A</t>
  </si>
  <si>
    <t>13.200.0010-0</t>
  </si>
  <si>
    <t>13.200.0010-A</t>
  </si>
  <si>
    <t>13.200.0015-1</t>
  </si>
  <si>
    <t>13.200.0015-B</t>
  </si>
  <si>
    <t>13.200.0020-0</t>
  </si>
  <si>
    <t>13.200.0020-A</t>
  </si>
  <si>
    <t>13.200.0025-0</t>
  </si>
  <si>
    <t>13.200.0025-A</t>
  </si>
  <si>
    <t>13.205.0010-0</t>
  </si>
  <si>
    <t>13.205.0010-A</t>
  </si>
  <si>
    <t>13.205.0015-0</t>
  </si>
  <si>
    <t>13.205.0015-A</t>
  </si>
  <si>
    <t>13.205.0020-0</t>
  </si>
  <si>
    <t>13.205.0020-A</t>
  </si>
  <si>
    <t>13.205.0025-0</t>
  </si>
  <si>
    <t>13.205.0025-A</t>
  </si>
  <si>
    <t>13.301.0080-1</t>
  </si>
  <si>
    <t>13.301.0080-B</t>
  </si>
  <si>
    <t>13.301.0081-0</t>
  </si>
  <si>
    <t>13.301.0081-A</t>
  </si>
  <si>
    <t>13.301.0082-0</t>
  </si>
  <si>
    <t>13.301.0082-A</t>
  </si>
  <si>
    <t>13.301.0083-0</t>
  </si>
  <si>
    <t>13.301.0083-A</t>
  </si>
  <si>
    <t>13.301.0085-0</t>
  </si>
  <si>
    <t>13.301.0085-A</t>
  </si>
  <si>
    <t>13.301.0090-0</t>
  </si>
  <si>
    <t>13.301.0090-A</t>
  </si>
  <si>
    <t>13.301.0092-0</t>
  </si>
  <si>
    <t>13.301.0092-A</t>
  </si>
  <si>
    <t>13.301.0093-0</t>
  </si>
  <si>
    <t>13.301.0093-A</t>
  </si>
  <si>
    <t>13.301.0094-0</t>
  </si>
  <si>
    <t>13.301.0094-A</t>
  </si>
  <si>
    <t>13.301.0095-0</t>
  </si>
  <si>
    <t>13.301.0095-A</t>
  </si>
  <si>
    <t>13.301.0100-0</t>
  </si>
  <si>
    <t>13.301.0100-A</t>
  </si>
  <si>
    <t>13.301.0105-0</t>
  </si>
  <si>
    <t>13.301.0105-A</t>
  </si>
  <si>
    <t>13.301.0110-0</t>
  </si>
  <si>
    <t>13.301.0110-A</t>
  </si>
  <si>
    <t>13.301.0115-0</t>
  </si>
  <si>
    <t>13.301.0115-A</t>
  </si>
  <si>
    <t>13.301.0117-0</t>
  </si>
  <si>
    <t>13.301.0117-A</t>
  </si>
  <si>
    <t>13.301.0118-0</t>
  </si>
  <si>
    <t>13.301.0118-A</t>
  </si>
  <si>
    <t>13.301.0119-0</t>
  </si>
  <si>
    <t>13.301.0119-A</t>
  </si>
  <si>
    <t>13.301.0120-1</t>
  </si>
  <si>
    <t>13.301.0120-B</t>
  </si>
  <si>
    <t>13.301.0125-1</t>
  </si>
  <si>
    <t>13.301.0125-B</t>
  </si>
  <si>
    <t>13.301.0130-1</t>
  </si>
  <si>
    <t>13.301.0130-B</t>
  </si>
  <si>
    <t>13.301.0131-0</t>
  </si>
  <si>
    <t>13.301.0131-A</t>
  </si>
  <si>
    <t>13.301.0132-0</t>
  </si>
  <si>
    <t>13.301.0132-A</t>
  </si>
  <si>
    <t>13.301.0133-0</t>
  </si>
  <si>
    <t>13.301.0133-A</t>
  </si>
  <si>
    <t>13.301.0134-0</t>
  </si>
  <si>
    <t>13.301.0134-A</t>
  </si>
  <si>
    <t>13.301.0140-0</t>
  </si>
  <si>
    <t>13.301.0140-A</t>
  </si>
  <si>
    <t>13.301.0500-0</t>
  </si>
  <si>
    <t>13.301.0500-A</t>
  </si>
  <si>
    <t>13.301.0505-0</t>
  </si>
  <si>
    <t>13.301.0505-A</t>
  </si>
  <si>
    <t>13.301.0510-0</t>
  </si>
  <si>
    <t>13.301.0510-A</t>
  </si>
  <si>
    <t>13.302.0010-0</t>
  </si>
  <si>
    <t>13.302.0010-A</t>
  </si>
  <si>
    <t>13.330.0010-0</t>
  </si>
  <si>
    <t>13.330.0010-A</t>
  </si>
  <si>
    <t>13.330.0012-0</t>
  </si>
  <si>
    <t>13.330.0012-A</t>
  </si>
  <si>
    <t>13.330.0015-0</t>
  </si>
  <si>
    <t>13.330.0015-A</t>
  </si>
  <si>
    <t>13.330.0018-0</t>
  </si>
  <si>
    <t>13.330.0018-A</t>
  </si>
  <si>
    <t>13.330.0020-0</t>
  </si>
  <si>
    <t>13.330.0020-A</t>
  </si>
  <si>
    <t>13.330.0022-0</t>
  </si>
  <si>
    <t>13.330.0022-A</t>
  </si>
  <si>
    <t>13.330.0023-0</t>
  </si>
  <si>
    <t>13.330.0023-A</t>
  </si>
  <si>
    <t>13.330.0024-0</t>
  </si>
  <si>
    <t>13.330.0024-A</t>
  </si>
  <si>
    <t>13.330.0025-0</t>
  </si>
  <si>
    <t>13.330.0025-A</t>
  </si>
  <si>
    <t>13.330.0028-0</t>
  </si>
  <si>
    <t>13.330.0028-A</t>
  </si>
  <si>
    <t>13.330.0030-0</t>
  </si>
  <si>
    <t>13.330.0030-A</t>
  </si>
  <si>
    <t>13.330.0031-0</t>
  </si>
  <si>
    <t>13.330.0031-A</t>
  </si>
  <si>
    <t>13.330.0033-0</t>
  </si>
  <si>
    <t>13.330.0033-A</t>
  </si>
  <si>
    <t>13.330.0034-0</t>
  </si>
  <si>
    <t>13.330.0034-A</t>
  </si>
  <si>
    <t>13.330.0035-0</t>
  </si>
  <si>
    <t>13.330.0035-A</t>
  </si>
  <si>
    <t>13.330.0036-0</t>
  </si>
  <si>
    <t>13.330.0036-A</t>
  </si>
  <si>
    <t>13.330.0050-0</t>
  </si>
  <si>
    <t>13.330.0050-A</t>
  </si>
  <si>
    <t>13.330.0051-0</t>
  </si>
  <si>
    <t>13.330.0051-A</t>
  </si>
  <si>
    <t>13.330.0060-0</t>
  </si>
  <si>
    <t>13.330.0060-A</t>
  </si>
  <si>
    <t>13.330.0061-0</t>
  </si>
  <si>
    <t>13.330.0061-A</t>
  </si>
  <si>
    <t>13.330.0070-0</t>
  </si>
  <si>
    <t>13.330.0070-A</t>
  </si>
  <si>
    <t>13.330.0071-0</t>
  </si>
  <si>
    <t>13.330.0071-A</t>
  </si>
  <si>
    <t>13.330.0075-0</t>
  </si>
  <si>
    <t>13.330.0075-A</t>
  </si>
  <si>
    <t>13.330.0076-0</t>
  </si>
  <si>
    <t>13.330.0076-A</t>
  </si>
  <si>
    <t>13.330.0078-0</t>
  </si>
  <si>
    <t>13.330.0078-A</t>
  </si>
  <si>
    <t>13.330.0079-0</t>
  </si>
  <si>
    <t>13.330.0079-A</t>
  </si>
  <si>
    <t>13.330.0100-0</t>
  </si>
  <si>
    <t>13.330.0100-A</t>
  </si>
  <si>
    <t>13.330.0101-0</t>
  </si>
  <si>
    <t>13.330.0101-A</t>
  </si>
  <si>
    <t>13.330.0110-0</t>
  </si>
  <si>
    <t>13.330.0110-A</t>
  </si>
  <si>
    <t>13.330.0111-0</t>
  </si>
  <si>
    <t>13.330.0111-A</t>
  </si>
  <si>
    <t>13.330.0500-0</t>
  </si>
  <si>
    <t>13.330.0500-A</t>
  </si>
  <si>
    <t>13.331.0015-0</t>
  </si>
  <si>
    <t>13.331.0015-A</t>
  </si>
  <si>
    <t>13.331.0016-0</t>
  </si>
  <si>
    <t>13.331.0016-A</t>
  </si>
  <si>
    <t>13.331.0017-0</t>
  </si>
  <si>
    <t>13.331.0017-A</t>
  </si>
  <si>
    <t>13.331.0050-0</t>
  </si>
  <si>
    <t>13.331.0050-A</t>
  </si>
  <si>
    <t>13.331.0051-0</t>
  </si>
  <si>
    <t>13.331.0051-A</t>
  </si>
  <si>
    <t>13.332.0010-0</t>
  </si>
  <si>
    <t>13.332.0010-A</t>
  </si>
  <si>
    <t>13.332.0011-0</t>
  </si>
  <si>
    <t>13.332.0011-A</t>
  </si>
  <si>
    <t>13.332.0012-0</t>
  </si>
  <si>
    <t>13.332.0012-A</t>
  </si>
  <si>
    <t>13.333.0010-0</t>
  </si>
  <si>
    <t>13.333.0011-0</t>
  </si>
  <si>
    <t>13.333.0011-A</t>
  </si>
  <si>
    <t>13.333.0015-0</t>
  </si>
  <si>
    <t>13.333.0016-0</t>
  </si>
  <si>
    <t>13.333.0016-A</t>
  </si>
  <si>
    <t>13.335.0030-0</t>
  </si>
  <si>
    <t>13.335.0030-A</t>
  </si>
  <si>
    <t>13.345.0015-0</t>
  </si>
  <si>
    <t>13.345.0015-A</t>
  </si>
  <si>
    <t>13.345.0016-0</t>
  </si>
  <si>
    <t>13.345.0016-A</t>
  </si>
  <si>
    <t>13.345.0017-0</t>
  </si>
  <si>
    <t>13.345.0017-A</t>
  </si>
  <si>
    <t>13.345.0018-0</t>
  </si>
  <si>
    <t>13.345.0018-A</t>
  </si>
  <si>
    <t>13.345.0020-0</t>
  </si>
  <si>
    <t>13.345.0020-A</t>
  </si>
  <si>
    <t>13.345.0021-0</t>
  </si>
  <si>
    <t>13.345.0021-A</t>
  </si>
  <si>
    <t>13.345.0025-0</t>
  </si>
  <si>
    <t>13.345.0025-A</t>
  </si>
  <si>
    <t>13.345.0026-0</t>
  </si>
  <si>
    <t>13.345.0026-A</t>
  </si>
  <si>
    <t>13.345.0030-0</t>
  </si>
  <si>
    <t>13.345.0030-A</t>
  </si>
  <si>
    <t>13.345.0031-0</t>
  </si>
  <si>
    <t>13.345.0031-A</t>
  </si>
  <si>
    <t>13.345.0035-0</t>
  </si>
  <si>
    <t>13.345.0035-A</t>
  </si>
  <si>
    <t>13.345.0036-0</t>
  </si>
  <si>
    <t>13.345.0036-A</t>
  </si>
  <si>
    <t>13.345.0040-0</t>
  </si>
  <si>
    <t>13.345.0040-A</t>
  </si>
  <si>
    <t>13.345.0041-0</t>
  </si>
  <si>
    <t>13.345.0041-A</t>
  </si>
  <si>
    <t>13.345.0055-0</t>
  </si>
  <si>
    <t>13.345.0055-A</t>
  </si>
  <si>
    <t>13.345.0056-0</t>
  </si>
  <si>
    <t>13.345.0056-A</t>
  </si>
  <si>
    <t>13.345.0060-0</t>
  </si>
  <si>
    <t>13.345.0060-A</t>
  </si>
  <si>
    <t>13.345.0061-0</t>
  </si>
  <si>
    <t>13.345.0061-A</t>
  </si>
  <si>
    <t>13.345.0065-0</t>
  </si>
  <si>
    <t>13.345.0065-A</t>
  </si>
  <si>
    <t>13.345.0066-0</t>
  </si>
  <si>
    <t>13.345.0066-A</t>
  </si>
  <si>
    <t>13.348.0010-0</t>
  </si>
  <si>
    <t>13.348.0010-A</t>
  </si>
  <si>
    <t>13.348.0011-0</t>
  </si>
  <si>
    <t>13.348.0011-A</t>
  </si>
  <si>
    <t>13.348.0012-0</t>
  </si>
  <si>
    <t>13.348.0012-A</t>
  </si>
  <si>
    <t>13.348.0030-0</t>
  </si>
  <si>
    <t>13.348.0030-A</t>
  </si>
  <si>
    <t>13.348.0031-0</t>
  </si>
  <si>
    <t>13.348.0031-A</t>
  </si>
  <si>
    <t>13.348.0040-0</t>
  </si>
  <si>
    <t>13.348.0040-A</t>
  </si>
  <si>
    <t>13.348.0041-0</t>
  </si>
  <si>
    <t>13.348.0041-A</t>
  </si>
  <si>
    <t>13.348.0045-0</t>
  </si>
  <si>
    <t>13.348.0045-A</t>
  </si>
  <si>
    <t>13.348.0046-0</t>
  </si>
  <si>
    <t>13.348.0046-A</t>
  </si>
  <si>
    <t>13.348.0050-0</t>
  </si>
  <si>
    <t>13.348.0050-A</t>
  </si>
  <si>
    <t>13.348.0051-0</t>
  </si>
  <si>
    <t>13.348.0051-A</t>
  </si>
  <si>
    <t>13.348.0055-0</t>
  </si>
  <si>
    <t>13.348.0055-A</t>
  </si>
  <si>
    <t>13.348.0056-0</t>
  </si>
  <si>
    <t>13.348.0056-A</t>
  </si>
  <si>
    <t>13.348.0070-0</t>
  </si>
  <si>
    <t>13.348.0070-A</t>
  </si>
  <si>
    <t>13.348.0071-0</t>
  </si>
  <si>
    <t>13.348.0071-A</t>
  </si>
  <si>
    <t>13.348.0075-0</t>
  </si>
  <si>
    <t>13.348.0075-A</t>
  </si>
  <si>
    <t>13.348.0076-0</t>
  </si>
  <si>
    <t>13.348.0076-A</t>
  </si>
  <si>
    <t>13.348.0080-0</t>
  </si>
  <si>
    <t>13.348.0080-A</t>
  </si>
  <si>
    <t>13.348.0081-0</t>
  </si>
  <si>
    <t>13.348.0081-A</t>
  </si>
  <si>
    <t>13.365.0010-0</t>
  </si>
  <si>
    <t>13.365.0010-A</t>
  </si>
  <si>
    <t>13.365.0011-0</t>
  </si>
  <si>
    <t>13.365.0011-A</t>
  </si>
  <si>
    <t>13.365.0015-0</t>
  </si>
  <si>
    <t>13.365.0015-A</t>
  </si>
  <si>
    <t>13.365.0016-0</t>
  </si>
  <si>
    <t>13.365.0016-A</t>
  </si>
  <si>
    <t>13.365.0020-0</t>
  </si>
  <si>
    <t>13.365.0020-A</t>
  </si>
  <si>
    <t>13.365.0021-0</t>
  </si>
  <si>
    <t>13.365.0021-A</t>
  </si>
  <si>
    <t>13.365.0025-0</t>
  </si>
  <si>
    <t>13.365.0025-A</t>
  </si>
  <si>
    <t>13.365.0026-0</t>
  </si>
  <si>
    <t>13.365.0026-A</t>
  </si>
  <si>
    <t>13.365.0030-0</t>
  </si>
  <si>
    <t>13.365.0030-A</t>
  </si>
  <si>
    <t>13.365.0031-0</t>
  </si>
  <si>
    <t>13.365.0031-A</t>
  </si>
  <si>
    <t>13.365.0035-0</t>
  </si>
  <si>
    <t>13.365.0035-A</t>
  </si>
  <si>
    <t>13.365.0036-0</t>
  </si>
  <si>
    <t>13.365.0036-A</t>
  </si>
  <si>
    <t>13.365.0055-0</t>
  </si>
  <si>
    <t>13.365.0055-A</t>
  </si>
  <si>
    <t>13.365.0056-0</t>
  </si>
  <si>
    <t>13.365.0056-A</t>
  </si>
  <si>
    <t>13.365.0060-0</t>
  </si>
  <si>
    <t>13.365.0060-A</t>
  </si>
  <si>
    <t>13.365.0061-0</t>
  </si>
  <si>
    <t>13.365.0061-A</t>
  </si>
  <si>
    <t>13.365.0065-0</t>
  </si>
  <si>
    <t>13.365.0065-A</t>
  </si>
  <si>
    <t>13.365.0066-0</t>
  </si>
  <si>
    <t>13.365.0066-A</t>
  </si>
  <si>
    <t>13.365.0075-0</t>
  </si>
  <si>
    <t>13.365.0075-A</t>
  </si>
  <si>
    <t>13.365.0076-0</t>
  </si>
  <si>
    <t>13.365.0076-A</t>
  </si>
  <si>
    <t>13.365.0078-0</t>
  </si>
  <si>
    <t>13.365.0078-A</t>
  </si>
  <si>
    <t>13.365.0079-0</t>
  </si>
  <si>
    <t>13.365.0079-A</t>
  </si>
  <si>
    <t>13.365.0083-0</t>
  </si>
  <si>
    <t>13.365.0083-A</t>
  </si>
  <si>
    <t>13.365.0084-0</t>
  </si>
  <si>
    <t>13.365.0084-A</t>
  </si>
  <si>
    <t>13.365.0085-0</t>
  </si>
  <si>
    <t>13.365.0085-A</t>
  </si>
  <si>
    <t>13.365.0086-0</t>
  </si>
  <si>
    <t>13.365.0086-A</t>
  </si>
  <si>
    <t>13.365.0087-0</t>
  </si>
  <si>
    <t>13.365.0087-A</t>
  </si>
  <si>
    <t>13.365.0088-0</t>
  </si>
  <si>
    <t>13.365.0088-A</t>
  </si>
  <si>
    <t>13.365.0100-0</t>
  </si>
  <si>
    <t>13.365.0100-A</t>
  </si>
  <si>
    <t>13.365.0101-0</t>
  </si>
  <si>
    <t>13.365.0101-A</t>
  </si>
  <si>
    <t>13.365.0150-0</t>
  </si>
  <si>
    <t>13.365.0150-A</t>
  </si>
  <si>
    <t>13.365.0151-0</t>
  </si>
  <si>
    <t>13.365.0151-A</t>
  </si>
  <si>
    <t>13.365.0155-0</t>
  </si>
  <si>
    <t>13.365.0155-A</t>
  </si>
  <si>
    <t>13.365.0156-0</t>
  </si>
  <si>
    <t>13.365.0156-A</t>
  </si>
  <si>
    <t>13.365.0170-0</t>
  </si>
  <si>
    <t>13.365.0170-A</t>
  </si>
  <si>
    <t>13.365.0171-0</t>
  </si>
  <si>
    <t>13.365.0171-A</t>
  </si>
  <si>
    <t>13.365.0175-0</t>
  </si>
  <si>
    <t>13.365.0175-A</t>
  </si>
  <si>
    <t>13.365.0176-0</t>
  </si>
  <si>
    <t>13.365.0176-A</t>
  </si>
  <si>
    <t>13.365.0180-0</t>
  </si>
  <si>
    <t>13.365.0180-A</t>
  </si>
  <si>
    <t>13.365.0181-0</t>
  </si>
  <si>
    <t>13.365.0181-A</t>
  </si>
  <si>
    <t>13.366.0010-0</t>
  </si>
  <si>
    <t>13.366.0010-A</t>
  </si>
  <si>
    <t>13.366.0011-0</t>
  </si>
  <si>
    <t>13.366.0011-A</t>
  </si>
  <si>
    <t>13.368.0010-0</t>
  </si>
  <si>
    <t>13.368.0010-A</t>
  </si>
  <si>
    <t>13.368.0011-0</t>
  </si>
  <si>
    <t>13.368.0011-A</t>
  </si>
  <si>
    <t>13.368.0012-0</t>
  </si>
  <si>
    <t>13.368.0012-A</t>
  </si>
  <si>
    <t>13.368.0013-0</t>
  </si>
  <si>
    <t>13.368.0013-A</t>
  </si>
  <si>
    <t>13.368.0015-0</t>
  </si>
  <si>
    <t>13.368.0015-A</t>
  </si>
  <si>
    <t>13.368.0016-0</t>
  </si>
  <si>
    <t>13.368.0016-A</t>
  </si>
  <si>
    <t>13.369.0010-0</t>
  </si>
  <si>
    <t>13.369.0010-A</t>
  </si>
  <si>
    <t>13.369.0011-0</t>
  </si>
  <si>
    <t>13.369.0011-A</t>
  </si>
  <si>
    <t>13.369.0015-0</t>
  </si>
  <si>
    <t>13.369.0015-A</t>
  </si>
  <si>
    <t>13.369.0016-0</t>
  </si>
  <si>
    <t>13.369.0016-A</t>
  </si>
  <si>
    <t>13.369.0020-0</t>
  </si>
  <si>
    <t>13.369.0020-A</t>
  </si>
  <si>
    <t>13.369.0021-0</t>
  </si>
  <si>
    <t>13.369.0021-A</t>
  </si>
  <si>
    <t>13.369.0025-0</t>
  </si>
  <si>
    <t>13.369.0025-A</t>
  </si>
  <si>
    <t>13.369.0026-0</t>
  </si>
  <si>
    <t>13.369.0026-A</t>
  </si>
  <si>
    <t>13.370.0010-0</t>
  </si>
  <si>
    <t>13.370.0015-0</t>
  </si>
  <si>
    <t>13.370.0015-A</t>
  </si>
  <si>
    <t>13.370.0020-0</t>
  </si>
  <si>
    <t>13.370.0020-A</t>
  </si>
  <si>
    <t>13.370.0025-0</t>
  </si>
  <si>
    <t>13.370.0025-A</t>
  </si>
  <si>
    <t>13.370.0040-0</t>
  </si>
  <si>
    <t>13.370.0040-A</t>
  </si>
  <si>
    <t>13.370.0045-0</t>
  </si>
  <si>
    <t>13.370.0045-A</t>
  </si>
  <si>
    <t>13.370.0050-0</t>
  </si>
  <si>
    <t>13.370.0050-A</t>
  </si>
  <si>
    <t>13.370.0055-0</t>
  </si>
  <si>
    <t>13.370.0055-A</t>
  </si>
  <si>
    <t>13.370.0060-0</t>
  </si>
  <si>
    <t>13.370.0060-A</t>
  </si>
  <si>
    <t>13.371.0010-0</t>
  </si>
  <si>
    <t>13.371.0010-A</t>
  </si>
  <si>
    <t>13.371.0015-0</t>
  </si>
  <si>
    <t>13.371.0015-A</t>
  </si>
  <si>
    <t>13.371.0020-0</t>
  </si>
  <si>
    <t>13.371.0020-A</t>
  </si>
  <si>
    <t>13.371.0025-0</t>
  </si>
  <si>
    <t>13.371.0025-A</t>
  </si>
  <si>
    <t>13.373.0010-0</t>
  </si>
  <si>
    <t>13.373.0010-A</t>
  </si>
  <si>
    <t>13.373.0020-0</t>
  </si>
  <si>
    <t>13.373.0020-A</t>
  </si>
  <si>
    <t>13.373.0021-0</t>
  </si>
  <si>
    <t>13.373.0021-A</t>
  </si>
  <si>
    <t>13.373.0025-0</t>
  </si>
  <si>
    <t>13.373.0025-A</t>
  </si>
  <si>
    <t>13.373.0026-0</t>
  </si>
  <si>
    <t>13.373.0026-A</t>
  </si>
  <si>
    <t>13.373.0030-0</t>
  </si>
  <si>
    <t>13.373.0030-A</t>
  </si>
  <si>
    <t>13.373.0031-0</t>
  </si>
  <si>
    <t>13.373.0031-A</t>
  </si>
  <si>
    <t>13.373.0035-0</t>
  </si>
  <si>
    <t>13.373.0035-A</t>
  </si>
  <si>
    <t>13.373.0036-0</t>
  </si>
  <si>
    <t>13.373.0036-A</t>
  </si>
  <si>
    <t>13.375.0010-0</t>
  </si>
  <si>
    <t>13.375.0010-A</t>
  </si>
  <si>
    <t>13.375.0015-0</t>
  </si>
  <si>
    <t>13.375.0015-A</t>
  </si>
  <si>
    <t>13.380.0010-0</t>
  </si>
  <si>
    <t>13.380.0010-A</t>
  </si>
  <si>
    <t>13.380.0011-0</t>
  </si>
  <si>
    <t>13.380.0011-A</t>
  </si>
  <si>
    <t>13.380.0012-0</t>
  </si>
  <si>
    <t>13.380.0012-A</t>
  </si>
  <si>
    <t>13.380.0013-0</t>
  </si>
  <si>
    <t>13.380.0013-A</t>
  </si>
  <si>
    <t>13.380.0015-0</t>
  </si>
  <si>
    <t>13.380.0015-A</t>
  </si>
  <si>
    <t>13.380.0016-0</t>
  </si>
  <si>
    <t>13.380.0016-A</t>
  </si>
  <si>
    <t>13.380.0020-0</t>
  </si>
  <si>
    <t>13.380.0020-A</t>
  </si>
  <si>
    <t>13.380.0021-0</t>
  </si>
  <si>
    <t>13.380.0021-A</t>
  </si>
  <si>
    <t>13.380.0025-0</t>
  </si>
  <si>
    <t>13.380.0025-A</t>
  </si>
  <si>
    <t>13.380.0026-0</t>
  </si>
  <si>
    <t>13.380.0026-A</t>
  </si>
  <si>
    <t>13.380.0100-0</t>
  </si>
  <si>
    <t>13.380.0100-A</t>
  </si>
  <si>
    <t>13.380.0101-0</t>
  </si>
  <si>
    <t>13.380.0101-A</t>
  </si>
  <si>
    <t>13.381.0050-0</t>
  </si>
  <si>
    <t>13.381.0050-A</t>
  </si>
  <si>
    <t>13.381.0051-0</t>
  </si>
  <si>
    <t>13.381.0051-A</t>
  </si>
  <si>
    <t>13.381.0085-0</t>
  </si>
  <si>
    <t>13.381.0085-A</t>
  </si>
  <si>
    <t>13.382.0001-0</t>
  </si>
  <si>
    <t>13.382.0001-A</t>
  </si>
  <si>
    <t>13.383.0002-0</t>
  </si>
  <si>
    <t>13.383.0002-A</t>
  </si>
  <si>
    <t>13.383.0003-0</t>
  </si>
  <si>
    <t>13.383.0003-A</t>
  </si>
  <si>
    <t>13.384.0001-0</t>
  </si>
  <si>
    <t>JUNTA GRAMADA COM 5CM DE LARGURA</t>
  </si>
  <si>
    <t>13.384.0001-A</t>
  </si>
  <si>
    <t>13.384.0002-0</t>
  </si>
  <si>
    <t>JUNTA GRAMADA COM 8CM DE LARGURA</t>
  </si>
  <si>
    <t>13.384.0002-A</t>
  </si>
  <si>
    <t>13.385.0001-0</t>
  </si>
  <si>
    <t>13.385.0001-A</t>
  </si>
  <si>
    <t>13.385.0002-0</t>
  </si>
  <si>
    <t>13.385.0002-A</t>
  </si>
  <si>
    <t>13.385.0003-0</t>
  </si>
  <si>
    <t>13.385.0003-A</t>
  </si>
  <si>
    <t>13.385.0005-0</t>
  </si>
  <si>
    <t>13.385.0005-A</t>
  </si>
  <si>
    <t>13.385.0006-0</t>
  </si>
  <si>
    <t>13.385.0006-A</t>
  </si>
  <si>
    <t>13.385.0007-0</t>
  </si>
  <si>
    <t>13.385.0007-A</t>
  </si>
  <si>
    <t>13.385.0008-0</t>
  </si>
  <si>
    <t>13.385.0008-A</t>
  </si>
  <si>
    <t>13.385.0009-0</t>
  </si>
  <si>
    <t>13.385.0009-A</t>
  </si>
  <si>
    <t>13.385.0010-0</t>
  </si>
  <si>
    <t>13.385.0010-A</t>
  </si>
  <si>
    <t>13.385.0050-0</t>
  </si>
  <si>
    <t>13.385.0050-A</t>
  </si>
  <si>
    <t>13.385.0051-0</t>
  </si>
  <si>
    <t>13.385.0051-A</t>
  </si>
  <si>
    <t>13.385.0055-0</t>
  </si>
  <si>
    <t>13.385.0055-A</t>
  </si>
  <si>
    <t>13.385.0056-0</t>
  </si>
  <si>
    <t>13.385.0056-A</t>
  </si>
  <si>
    <t>13.385.0100-0</t>
  </si>
  <si>
    <t>13.385.0100-A</t>
  </si>
  <si>
    <t>13.385.0101-0</t>
  </si>
  <si>
    <t>13.385.0101-A</t>
  </si>
  <si>
    <t>13.390.0020-0</t>
  </si>
  <si>
    <t>13.390.0020-A</t>
  </si>
  <si>
    <t>13.390.0025-0</t>
  </si>
  <si>
    <t>13.390.0025-A</t>
  </si>
  <si>
    <t>13.390.0028-0</t>
  </si>
  <si>
    <t>13.390.0028-A</t>
  </si>
  <si>
    <t>13.390.0035-0</t>
  </si>
  <si>
    <t>13.390.0035-A</t>
  </si>
  <si>
    <t>13.390.0040-0</t>
  </si>
  <si>
    <t>13.390.0040-A</t>
  </si>
  <si>
    <t>13.390.0042-0</t>
  </si>
  <si>
    <t>13.390.0042-A</t>
  </si>
  <si>
    <t>13.390.0050-0</t>
  </si>
  <si>
    <t>13.390.0050-A</t>
  </si>
  <si>
    <t>13.390.0055-0</t>
  </si>
  <si>
    <t>13.390.0055-A</t>
  </si>
  <si>
    <t>13.390.0058-0</t>
  </si>
  <si>
    <t>13.390.0058-A</t>
  </si>
  <si>
    <t>13.390.0070-0</t>
  </si>
  <si>
    <t>13.390.0070-A</t>
  </si>
  <si>
    <t>13.390.0075-0</t>
  </si>
  <si>
    <t>13.390.0075-A</t>
  </si>
  <si>
    <t>13.391.0500-0</t>
  </si>
  <si>
    <t>13.391.0500-A</t>
  </si>
  <si>
    <t>13.395.0010-0</t>
  </si>
  <si>
    <t>13.395.0010-A</t>
  </si>
  <si>
    <t>13.395.0011-0</t>
  </si>
  <si>
    <t>13.395.0011-A</t>
  </si>
  <si>
    <t>13.395.0015-0</t>
  </si>
  <si>
    <t>13.395.0015-A</t>
  </si>
  <si>
    <t>13.395.0020-0</t>
  </si>
  <si>
    <t>13.395.0020-A</t>
  </si>
  <si>
    <t>13.395.0025-0</t>
  </si>
  <si>
    <t>13.395.0025-A</t>
  </si>
  <si>
    <t>13.395.0026-0</t>
  </si>
  <si>
    <t>13.395.0026-A</t>
  </si>
  <si>
    <t>13.398.0010-1</t>
  </si>
  <si>
    <t>13.398.0010-B</t>
  </si>
  <si>
    <t>13.398.0015-0</t>
  </si>
  <si>
    <t>13.398.0015-A</t>
  </si>
  <si>
    <t>13.398.0016-0</t>
  </si>
  <si>
    <t>13.398.0016-A</t>
  </si>
  <si>
    <t>13.398.0017-0</t>
  </si>
  <si>
    <t>13.398.0017-A</t>
  </si>
  <si>
    <t>13.398.0018-0</t>
  </si>
  <si>
    <t>13.398.0018-A</t>
  </si>
  <si>
    <t>13.398.0020-0</t>
  </si>
  <si>
    <t>13.398.0020-A</t>
  </si>
  <si>
    <t>13.398.0025-0</t>
  </si>
  <si>
    <t>13.398.0025-A</t>
  </si>
  <si>
    <t>13.398.0030-0</t>
  </si>
  <si>
    <t>13.398.0030-A</t>
  </si>
  <si>
    <t>13.410.0010-0</t>
  </si>
  <si>
    <t>13.410.0010-A</t>
  </si>
  <si>
    <t>13.410.0011-0</t>
  </si>
  <si>
    <t>13.410.0011-A</t>
  </si>
  <si>
    <t>13.410.0012-0</t>
  </si>
  <si>
    <t>13.410.0012-A</t>
  </si>
  <si>
    <t>13.410.0015-0</t>
  </si>
  <si>
    <t>13.410.0015-A</t>
  </si>
  <si>
    <t>13.410.0020-0</t>
  </si>
  <si>
    <t>13.410.0020-A</t>
  </si>
  <si>
    <t>13.410.0025-0</t>
  </si>
  <si>
    <t>13.410.0025-A</t>
  </si>
  <si>
    <t>13.410.0030-0</t>
  </si>
  <si>
    <t>13.410.0030-A</t>
  </si>
  <si>
    <t>13.411.0500-0</t>
  </si>
  <si>
    <t>13.411.0500-A</t>
  </si>
  <si>
    <t>13.413.0010-0</t>
  </si>
  <si>
    <t>13.413.0010-A</t>
  </si>
  <si>
    <t>13.413.0011-0</t>
  </si>
  <si>
    <t>13.413.0011-A</t>
  </si>
  <si>
    <t>13.413.0012-0</t>
  </si>
  <si>
    <t>13.413.0012-A</t>
  </si>
  <si>
    <t>13.413.0013-0</t>
  </si>
  <si>
    <t>13.413.0013-A</t>
  </si>
  <si>
    <t>13.413.0020-0</t>
  </si>
  <si>
    <t>13.413.0020-A</t>
  </si>
  <si>
    <t>13.413.0021-0</t>
  </si>
  <si>
    <t>13.413.0021-A</t>
  </si>
  <si>
    <t>13.413.0025-0</t>
  </si>
  <si>
    <t>13.413.0025-A</t>
  </si>
  <si>
    <t>13.413.0026-0</t>
  </si>
  <si>
    <t>13.413.0026-A</t>
  </si>
  <si>
    <t>13.413.0027-0</t>
  </si>
  <si>
    <t>13.413.0027-A</t>
  </si>
  <si>
    <t>13.413.0028-0</t>
  </si>
  <si>
    <t>13.413.0028-A</t>
  </si>
  <si>
    <t>13.413.0030-0</t>
  </si>
  <si>
    <t>13.413.0030-A</t>
  </si>
  <si>
    <t>13.413.0031-0</t>
  </si>
  <si>
    <t>13.413.0031-A</t>
  </si>
  <si>
    <t>13.413.0035-0</t>
  </si>
  <si>
    <t>13.413.0035-A</t>
  </si>
  <si>
    <t>13.413.0036-0</t>
  </si>
  <si>
    <t>13.413.0036-A</t>
  </si>
  <si>
    <t>13.415.0010-0</t>
  </si>
  <si>
    <t>13.415.0010-A</t>
  </si>
  <si>
    <t>13.415.0011-0</t>
  </si>
  <si>
    <t>13.415.0011-A</t>
  </si>
  <si>
    <t>13.415.0015-0</t>
  </si>
  <si>
    <t>13.415.0015-A</t>
  </si>
  <si>
    <t>13.415.0020-0</t>
  </si>
  <si>
    <t>13.415.0020-A</t>
  </si>
  <si>
    <t>13.416.0010-0</t>
  </si>
  <si>
    <t>13.416.0010-A</t>
  </si>
  <si>
    <t>13.416.0015-0</t>
  </si>
  <si>
    <t>13.416.0015-A</t>
  </si>
  <si>
    <t>13.440.0015-0</t>
  </si>
  <si>
    <t>13.440.0015-A</t>
  </si>
  <si>
    <t>13.440.0025-0</t>
  </si>
  <si>
    <t>13.440.0025-A</t>
  </si>
  <si>
    <t>13.440.0030-0</t>
  </si>
  <si>
    <t>13.440.0030-A</t>
  </si>
  <si>
    <t>13.440.0035-0</t>
  </si>
  <si>
    <t>13.440.0035-A</t>
  </si>
  <si>
    <t>13.460.0015-0</t>
  </si>
  <si>
    <t>13.460.0015-A</t>
  </si>
  <si>
    <t>13.462.0010-0</t>
  </si>
  <si>
    <t>13.462.0010-A</t>
  </si>
  <si>
    <t>13.462.0015-0</t>
  </si>
  <si>
    <t>13.462.0015-A</t>
  </si>
  <si>
    <t>13.462.0020-0</t>
  </si>
  <si>
    <t>13.462.0020-A</t>
  </si>
  <si>
    <t>13.462.0025-0</t>
  </si>
  <si>
    <t>13.462.0025-A</t>
  </si>
  <si>
    <t>13.468.0010-0</t>
  </si>
  <si>
    <t>13.468.0010-A</t>
  </si>
  <si>
    <t>13.469.0010-0</t>
  </si>
  <si>
    <t>13.469.0010-A</t>
  </si>
  <si>
    <t>14.001.0001-0</t>
  </si>
  <si>
    <t>14.001.0001-A</t>
  </si>
  <si>
    <t>14.001.0002-0</t>
  </si>
  <si>
    <t>14.001.0002-A</t>
  </si>
  <si>
    <t>14.001.0006-0</t>
  </si>
  <si>
    <t>14.001.0006-A</t>
  </si>
  <si>
    <t>14.001.0011-0</t>
  </si>
  <si>
    <t>14.001.0011-A</t>
  </si>
  <si>
    <t>14.001.0016-0</t>
  </si>
  <si>
    <t>14.001.0016-A</t>
  </si>
  <si>
    <t>14.001.0030-0</t>
  </si>
  <si>
    <t>14.001.0030-A</t>
  </si>
  <si>
    <t>14.001.0035-0</t>
  </si>
  <si>
    <t>14.001.0035-A</t>
  </si>
  <si>
    <t>14.001.0040-0</t>
  </si>
  <si>
    <t>14.001.0040-A</t>
  </si>
  <si>
    <t>14.001.0045-0</t>
  </si>
  <si>
    <t>14.001.0045-A</t>
  </si>
  <si>
    <t>14.001.0050-0</t>
  </si>
  <si>
    <t>14.001.0050-A</t>
  </si>
  <si>
    <t>14.001.0055-0</t>
  </si>
  <si>
    <t>14.001.0055-A</t>
  </si>
  <si>
    <t>14.001.0065-0</t>
  </si>
  <si>
    <t>14.001.0065-A</t>
  </si>
  <si>
    <t>14.001.0070-0</t>
  </si>
  <si>
    <t>14.001.0070-A</t>
  </si>
  <si>
    <t>14.001.0072-0</t>
  </si>
  <si>
    <t>14.001.0072-A</t>
  </si>
  <si>
    <t>14.001.0076-0</t>
  </si>
  <si>
    <t>14.001.0076-A</t>
  </si>
  <si>
    <t>14.001.0080-0</t>
  </si>
  <si>
    <t>14.001.0080-A</t>
  </si>
  <si>
    <t>14.001.0100-0</t>
  </si>
  <si>
    <t>14.001.0100-A</t>
  </si>
  <si>
    <t>14.001.0105-0</t>
  </si>
  <si>
    <t>14.001.0105-A</t>
  </si>
  <si>
    <t>14.001.0110-0</t>
  </si>
  <si>
    <t>14.001.0110-A</t>
  </si>
  <si>
    <t>14.001.0115-0</t>
  </si>
  <si>
    <t>14.001.0115-A</t>
  </si>
  <si>
    <t>14.001.0120-0</t>
  </si>
  <si>
    <t>14.001.0120-A</t>
  </si>
  <si>
    <t>14.001.0125-0</t>
  </si>
  <si>
    <t>14.001.0125-A</t>
  </si>
  <si>
    <t>14.001.0130-0</t>
  </si>
  <si>
    <t>14.001.0130-A</t>
  </si>
  <si>
    <t>14.001.0300-0</t>
  </si>
  <si>
    <t>14.001.0300-A</t>
  </si>
  <si>
    <t>14.002.0010-0</t>
  </si>
  <si>
    <t>14.002.0010-A</t>
  </si>
  <si>
    <t>14.002.0012-0</t>
  </si>
  <si>
    <t>14.002.0012-A</t>
  </si>
  <si>
    <t>14.002.0013-0</t>
  </si>
  <si>
    <t>14.002.0013-A</t>
  </si>
  <si>
    <t>14.002.0014-0</t>
  </si>
  <si>
    <t>14.002.0014-A</t>
  </si>
  <si>
    <t>14.002.0020-0</t>
  </si>
  <si>
    <t>14.002.0020-A</t>
  </si>
  <si>
    <t>14.002.0025-0</t>
  </si>
  <si>
    <t>14.002.0025-A</t>
  </si>
  <si>
    <t>14.002.0041-0</t>
  </si>
  <si>
    <t>14.002.0041-A</t>
  </si>
  <si>
    <t>14.002.0046-0</t>
  </si>
  <si>
    <t>14.002.0046-A</t>
  </si>
  <si>
    <t>14.002.0050-0</t>
  </si>
  <si>
    <t>14.002.0050-A</t>
  </si>
  <si>
    <t>14.002.0052-0</t>
  </si>
  <si>
    <t>14.002.0052-A</t>
  </si>
  <si>
    <t>14.002.0053-0</t>
  </si>
  <si>
    <t>14.002.0053-A</t>
  </si>
  <si>
    <t>14.002.0054-0</t>
  </si>
  <si>
    <t>14.002.0054-A</t>
  </si>
  <si>
    <t>14.002.0055-0</t>
  </si>
  <si>
    <t>14.002.0055-A</t>
  </si>
  <si>
    <t>14.002.0058-0</t>
  </si>
  <si>
    <t>14.002.0058-A</t>
  </si>
  <si>
    <t>14.002.0059-0</t>
  </si>
  <si>
    <t>14.002.0059-A</t>
  </si>
  <si>
    <t>14.002.0070-0</t>
  </si>
  <si>
    <t>14.002.0070-A</t>
  </si>
  <si>
    <t>14.002.0071-0</t>
  </si>
  <si>
    <t>14.002.0071-A</t>
  </si>
  <si>
    <t>14.002.0072-0</t>
  </si>
  <si>
    <t>14.002.0072-A</t>
  </si>
  <si>
    <t>14.002.0076-0</t>
  </si>
  <si>
    <t>14.002.0076-A</t>
  </si>
  <si>
    <t>14.002.0078-0</t>
  </si>
  <si>
    <t>14.002.0078-A</t>
  </si>
  <si>
    <t>14.002.0081-0</t>
  </si>
  <si>
    <t>14.002.0081-A</t>
  </si>
  <si>
    <t>14.002.0082-0</t>
  </si>
  <si>
    <t>14.002.0082-A</t>
  </si>
  <si>
    <t>14.002.0084-0</t>
  </si>
  <si>
    <t>14.002.0084-A</t>
  </si>
  <si>
    <t>14.002.0085-0</t>
  </si>
  <si>
    <t>14.002.0085-A</t>
  </si>
  <si>
    <t>14.002.0087-0</t>
  </si>
  <si>
    <t>14.002.0087-A</t>
  </si>
  <si>
    <t>14.002.0088-0</t>
  </si>
  <si>
    <t>14.002.0088-A</t>
  </si>
  <si>
    <t>14.002.0089-0</t>
  </si>
  <si>
    <t>14.002.0089-A</t>
  </si>
  <si>
    <t>14.002.0092-0</t>
  </si>
  <si>
    <t>14.002.0092-A</t>
  </si>
  <si>
    <t>14.002.0095-0</t>
  </si>
  <si>
    <t>14.002.0095-A</t>
  </si>
  <si>
    <t>14.002.0096-0</t>
  </si>
  <si>
    <t>14.002.0096-A</t>
  </si>
  <si>
    <t>14.002.0097-0</t>
  </si>
  <si>
    <t>14.002.0097-A</t>
  </si>
  <si>
    <t>14.002.0098-0</t>
  </si>
  <si>
    <t>14.002.0098-A</t>
  </si>
  <si>
    <t>14.002.0099-0</t>
  </si>
  <si>
    <t>14.002.0099-A</t>
  </si>
  <si>
    <t>14.002.0105-0</t>
  </si>
  <si>
    <t>14.002.0105-A</t>
  </si>
  <si>
    <t>14.002.0108-0</t>
  </si>
  <si>
    <t>14.002.0108-A</t>
  </si>
  <si>
    <t>14.002.0110-0</t>
  </si>
  <si>
    <t>14.002.0110-A</t>
  </si>
  <si>
    <t>14.002.0113-0</t>
  </si>
  <si>
    <t>14.002.0113-A</t>
  </si>
  <si>
    <t>14.002.0120-0</t>
  </si>
  <si>
    <t>14.002.0120-A</t>
  </si>
  <si>
    <t>14.002.0125-0</t>
  </si>
  <si>
    <t>14.002.0125-A</t>
  </si>
  <si>
    <t>14.002.0131-0</t>
  </si>
  <si>
    <t>14.002.0131-A</t>
  </si>
  <si>
    <t>14.002.0132-0</t>
  </si>
  <si>
    <t>14.002.0132-A</t>
  </si>
  <si>
    <t>14.002.0133-0</t>
  </si>
  <si>
    <t>14.002.0133-A</t>
  </si>
  <si>
    <t>14.002.0134-0</t>
  </si>
  <si>
    <t>14.002.0134-A</t>
  </si>
  <si>
    <t>14.002.0155-0</t>
  </si>
  <si>
    <t>14.002.0155-A</t>
  </si>
  <si>
    <t>14.002.0156-0</t>
  </si>
  <si>
    <t>14.002.0156-A</t>
  </si>
  <si>
    <t>14.002.0158-0</t>
  </si>
  <si>
    <t>14.002.0158-A</t>
  </si>
  <si>
    <t>14.002.0161-0</t>
  </si>
  <si>
    <t>14.002.0161-A</t>
  </si>
  <si>
    <t>14.002.0162-0</t>
  </si>
  <si>
    <t>14.002.0162-A</t>
  </si>
  <si>
    <t>14.002.0166-0</t>
  </si>
  <si>
    <t>14.002.0166-A</t>
  </si>
  <si>
    <t>14.002.0180-0</t>
  </si>
  <si>
    <t>14.002.0180-A</t>
  </si>
  <si>
    <t>14.002.0182-0</t>
  </si>
  <si>
    <t>14.002.0182-A</t>
  </si>
  <si>
    <t>14.002.0184-0</t>
  </si>
  <si>
    <t>14.002.0184-A</t>
  </si>
  <si>
    <t>14.002.0186-0</t>
  </si>
  <si>
    <t>14.002.0186-A</t>
  </si>
  <si>
    <t>14.002.0187-0</t>
  </si>
  <si>
    <t>14.002.0187-A</t>
  </si>
  <si>
    <t>14.002.0188-0</t>
  </si>
  <si>
    <t>14.002.0188-A</t>
  </si>
  <si>
    <t>14.002.0189-0</t>
  </si>
  <si>
    <t>14.002.0189-A</t>
  </si>
  <si>
    <t>14.002.0191-0</t>
  </si>
  <si>
    <t>14.002.0191-A</t>
  </si>
  <si>
    <t>14.002.0192-0</t>
  </si>
  <si>
    <t>14.002.0192-A</t>
  </si>
  <si>
    <t>14.002.0193-0</t>
  </si>
  <si>
    <t>14.002.0193-A</t>
  </si>
  <si>
    <t>14.002.0194-0</t>
  </si>
  <si>
    <t>14.002.0194-A</t>
  </si>
  <si>
    <t>14.002.0195-0</t>
  </si>
  <si>
    <t>14.002.0195-A</t>
  </si>
  <si>
    <t>14.002.0196-0</t>
  </si>
  <si>
    <t>14.002.0196-A</t>
  </si>
  <si>
    <t>14.002.0198-0</t>
  </si>
  <si>
    <t>14.002.0198-A</t>
  </si>
  <si>
    <t>14.002.0199-0</t>
  </si>
  <si>
    <t>14.002.0199-A</t>
  </si>
  <si>
    <t>14.002.0200-0</t>
  </si>
  <si>
    <t>14.002.0200-A</t>
  </si>
  <si>
    <t>14.002.0205-0</t>
  </si>
  <si>
    <t>14.002.0205-A</t>
  </si>
  <si>
    <t>14.002.0206-0</t>
  </si>
  <si>
    <t>14.002.0206-A</t>
  </si>
  <si>
    <t>14.002.0207-1</t>
  </si>
  <si>
    <t>14.002.0207-B</t>
  </si>
  <si>
    <t>14.002.0208-0</t>
  </si>
  <si>
    <t>14.002.0208-A</t>
  </si>
  <si>
    <t>14.002.0209-0</t>
  </si>
  <si>
    <t>14.002.0209-A</t>
  </si>
  <si>
    <t>14.002.0210-0</t>
  </si>
  <si>
    <t>14.002.0210-A</t>
  </si>
  <si>
    <t>14.002.0211-0</t>
  </si>
  <si>
    <t>14.002.0211-A</t>
  </si>
  <si>
    <t>14.002.0212-0</t>
  </si>
  <si>
    <t>14.002.0212-A</t>
  </si>
  <si>
    <t>14.002.0213-0</t>
  </si>
  <si>
    <t>14.002.0213-A</t>
  </si>
  <si>
    <t>14.002.0214-0</t>
  </si>
  <si>
    <t>14.002.0214-A</t>
  </si>
  <si>
    <t>14.002.0220-0</t>
  </si>
  <si>
    <t>14.002.0220-A</t>
  </si>
  <si>
    <t>14.002.0225-0</t>
  </si>
  <si>
    <t>14.002.0225-A</t>
  </si>
  <si>
    <t>14.002.0227-0</t>
  </si>
  <si>
    <t>14.002.0227-A</t>
  </si>
  <si>
    <t>14.002.0230-0</t>
  </si>
  <si>
    <t>14.002.0230-A</t>
  </si>
  <si>
    <t>14.002.0232-0</t>
  </si>
  <si>
    <t>14.002.0232-A</t>
  </si>
  <si>
    <t>14.002.0235-0</t>
  </si>
  <si>
    <t>14.002.0235-A</t>
  </si>
  <si>
    <t>14.002.0240-0</t>
  </si>
  <si>
    <t>14.002.0240-A</t>
  </si>
  <si>
    <t>14.002.0242-0</t>
  </si>
  <si>
    <t>14.002.0242-A</t>
  </si>
  <si>
    <t>14.002.0244-0</t>
  </si>
  <si>
    <t>14.002.0244-A</t>
  </si>
  <si>
    <t>14.002.0246-0</t>
  </si>
  <si>
    <t>14.002.0246-A</t>
  </si>
  <si>
    <t>14.002.0250-0</t>
  </si>
  <si>
    <t>14.002.0250-A</t>
  </si>
  <si>
    <t>14.002.0254-0</t>
  </si>
  <si>
    <t>14.002.0254-A</t>
  </si>
  <si>
    <t>14.002.0260-0</t>
  </si>
  <si>
    <t>14.002.0260-A</t>
  </si>
  <si>
    <t>14.002.0280-0</t>
  </si>
  <si>
    <t>14.002.0280-A</t>
  </si>
  <si>
    <t>14.002.0283-0</t>
  </si>
  <si>
    <t>14.002.0283-A</t>
  </si>
  <si>
    <t>14.002.0285-0</t>
  </si>
  <si>
    <t>14.002.0285-A</t>
  </si>
  <si>
    <t>14.002.0372-0</t>
  </si>
  <si>
    <t>14.002.0372-A</t>
  </si>
  <si>
    <t>14.002.0373-0</t>
  </si>
  <si>
    <t>14.002.0373-A</t>
  </si>
  <si>
    <t>14.002.0374-0</t>
  </si>
  <si>
    <t>14.002.0374-A</t>
  </si>
  <si>
    <t>14.002.0375-0</t>
  </si>
  <si>
    <t>14.002.0375-A</t>
  </si>
  <si>
    <t>14.002.0376-0</t>
  </si>
  <si>
    <t>14.002.0376-A</t>
  </si>
  <si>
    <t>14.002.0377-0</t>
  </si>
  <si>
    <t>14.002.0377-A</t>
  </si>
  <si>
    <t>14.002.0380-0</t>
  </si>
  <si>
    <t>14.002.0380-A</t>
  </si>
  <si>
    <t>14.002.0383-0</t>
  </si>
  <si>
    <t>14.002.0383-A</t>
  </si>
  <si>
    <t>14.002.0385-0</t>
  </si>
  <si>
    <t>14.002.0385-A</t>
  </si>
  <si>
    <t>14.002.0390-0</t>
  </si>
  <si>
    <t>14.002.0390-A</t>
  </si>
  <si>
    <t>14.002.0400-0</t>
  </si>
  <si>
    <t>14.002.0400-A</t>
  </si>
  <si>
    <t>14.002.0402-0</t>
  </si>
  <si>
    <t>14.002.0402-A</t>
  </si>
  <si>
    <t>14.002.0404-0</t>
  </si>
  <si>
    <t>14.002.0404-A</t>
  </si>
  <si>
    <t>14.002.0406-0</t>
  </si>
  <si>
    <t>14.002.0406-A</t>
  </si>
  <si>
    <t>14.002.0408-0</t>
  </si>
  <si>
    <t>14.002.0408-A</t>
  </si>
  <si>
    <t>14.002.0410-0</t>
  </si>
  <si>
    <t>14.002.0410-A</t>
  </si>
  <si>
    <t>14.002.0412-0</t>
  </si>
  <si>
    <t>14.002.0412-A</t>
  </si>
  <si>
    <t>14.002.0414-0</t>
  </si>
  <si>
    <t>14.002.0414-A</t>
  </si>
  <si>
    <t>14.002.0416-0</t>
  </si>
  <si>
    <t>14.002.0416-A</t>
  </si>
  <si>
    <t>14.002.0430-0</t>
  </si>
  <si>
    <t>14.002.0430-A</t>
  </si>
  <si>
    <t>14.002.0432-0</t>
  </si>
  <si>
    <t>14.002.0432-A</t>
  </si>
  <si>
    <t>14.002.0434-0</t>
  </si>
  <si>
    <t>14.002.0434-A</t>
  </si>
  <si>
    <t>14.002.0436-0</t>
  </si>
  <si>
    <t>14.002.0436-A</t>
  </si>
  <si>
    <t>14.002.0438-0</t>
  </si>
  <si>
    <t>14.002.0438-A</t>
  </si>
  <si>
    <t>14.002.0440-0</t>
  </si>
  <si>
    <t>14.002.0440-A</t>
  </si>
  <si>
    <t>14.002.0444-0</t>
  </si>
  <si>
    <t>14.002.0444-A</t>
  </si>
  <si>
    <t>14.002.0452-0</t>
  </si>
  <si>
    <t>14.002.0452-A</t>
  </si>
  <si>
    <t>14.002.0454-0</t>
  </si>
  <si>
    <t>14.002.0454-A</t>
  </si>
  <si>
    <t>14.002.0456-0</t>
  </si>
  <si>
    <t>14.002.0456-A</t>
  </si>
  <si>
    <t>14.002.0466-0</t>
  </si>
  <si>
    <t>14.002.0466-A</t>
  </si>
  <si>
    <t>14.002.0468-0</t>
  </si>
  <si>
    <t>14.002.0468-A</t>
  </si>
  <si>
    <t>14.002.0470-0</t>
  </si>
  <si>
    <t>14.002.0470-A</t>
  </si>
  <si>
    <t>14.002.0472-0</t>
  </si>
  <si>
    <t>14.002.0472-A</t>
  </si>
  <si>
    <t>14.002.0478-0</t>
  </si>
  <si>
    <t>14.002.0478-A</t>
  </si>
  <si>
    <t>14.002.0480-0</t>
  </si>
  <si>
    <t>14.002.0480-A</t>
  </si>
  <si>
    <t>14.002.0482-0</t>
  </si>
  <si>
    <t>14.002.0482-A</t>
  </si>
  <si>
    <t>14.002.0483-0</t>
  </si>
  <si>
    <t>14.002.0483-A</t>
  </si>
  <si>
    <t>14.002.0485-0</t>
  </si>
  <si>
    <t>14.002.0485-A</t>
  </si>
  <si>
    <t>14.002.0486-0</t>
  </si>
  <si>
    <t>14.002.0486-A</t>
  </si>
  <si>
    <t>14.002.0487-0</t>
  </si>
  <si>
    <t>14.002.0487-A</t>
  </si>
  <si>
    <t>14.002.0489-0</t>
  </si>
  <si>
    <t>14.002.0489-A</t>
  </si>
  <si>
    <t>14.002.0490-0</t>
  </si>
  <si>
    <t>14.002.0490-A</t>
  </si>
  <si>
    <t>14.002.0491-0</t>
  </si>
  <si>
    <t>14.002.0491-A</t>
  </si>
  <si>
    <t>14.002.0493-0</t>
  </si>
  <si>
    <t>14.002.0493-A</t>
  </si>
  <si>
    <t>14.002.0494-0</t>
  </si>
  <si>
    <t>14.002.0494-A</t>
  </si>
  <si>
    <t>14.002.0495-0</t>
  </si>
  <si>
    <t>14.002.0495-A</t>
  </si>
  <si>
    <t>14.002.0496-0</t>
  </si>
  <si>
    <t>14.002.0496-A</t>
  </si>
  <si>
    <t>14.002.0498-0</t>
  </si>
  <si>
    <t>14.002.0498-A</t>
  </si>
  <si>
    <t>14.002.0499-0</t>
  </si>
  <si>
    <t>14.002.0499-A</t>
  </si>
  <si>
    <t>14.002.0501-0</t>
  </si>
  <si>
    <t>14.002.0501-A</t>
  </si>
  <si>
    <t>14.002.0503-0</t>
  </si>
  <si>
    <t>14.002.0503-A</t>
  </si>
  <si>
    <t>14.002.0520-0</t>
  </si>
  <si>
    <t>14.002.0520-A</t>
  </si>
  <si>
    <t>14.002.0521-0</t>
  </si>
  <si>
    <t>14.002.0521-A</t>
  </si>
  <si>
    <t>14.002.0522-0</t>
  </si>
  <si>
    <t>14.002.0522-A</t>
  </si>
  <si>
    <t>14.002.0523-0</t>
  </si>
  <si>
    <t>14.002.0523-A</t>
  </si>
  <si>
    <t>14.002.0524-0</t>
  </si>
  <si>
    <t>14.002.0524-A</t>
  </si>
  <si>
    <t>14.002.0525-0</t>
  </si>
  <si>
    <t>14.002.0525-A</t>
  </si>
  <si>
    <t>14.002.0526-0</t>
  </si>
  <si>
    <t>14.002.0526-A</t>
  </si>
  <si>
    <t>14.002.0527-0</t>
  </si>
  <si>
    <t>14.002.0527-A</t>
  </si>
  <si>
    <t>14.002.0535-0</t>
  </si>
  <si>
    <t>14.002.0535-A</t>
  </si>
  <si>
    <t>14.002.0536-0</t>
  </si>
  <si>
    <t>14.002.0536-A</t>
  </si>
  <si>
    <t>14.002.0537-0</t>
  </si>
  <si>
    <t>14.002.0537-A</t>
  </si>
  <si>
    <t>14.002.0538-0</t>
  </si>
  <si>
    <t>14.002.0538-A</t>
  </si>
  <si>
    <t>14.002.0539-0</t>
  </si>
  <si>
    <t>14.002.0539-A</t>
  </si>
  <si>
    <t>14.002.0540-0</t>
  </si>
  <si>
    <t>14.002.0540-A</t>
  </si>
  <si>
    <t>14.002.0541-0</t>
  </si>
  <si>
    <t>14.002.0541-A</t>
  </si>
  <si>
    <t>14.002.0542-0</t>
  </si>
  <si>
    <t>14.002.0542-A</t>
  </si>
  <si>
    <t>14.003.0016-0</t>
  </si>
  <si>
    <t>14.003.0016-A</t>
  </si>
  <si>
    <t>14.003.0017-0</t>
  </si>
  <si>
    <t>14.003.0017-A</t>
  </si>
  <si>
    <t>14.003.0020-0</t>
  </si>
  <si>
    <t>14.003.0020-A</t>
  </si>
  <si>
    <t>14.003.0021-0</t>
  </si>
  <si>
    <t>14.003.0021-A</t>
  </si>
  <si>
    <t>14.003.0025-0</t>
  </si>
  <si>
    <t>14.003.0025-A</t>
  </si>
  <si>
    <t>14.003.0026-0</t>
  </si>
  <si>
    <t>14.003.0026-A</t>
  </si>
  <si>
    <t>14.003.0028-0</t>
  </si>
  <si>
    <t>14.003.0028-A</t>
  </si>
  <si>
    <t>14.003.0029-0</t>
  </si>
  <si>
    <t>14.003.0029-A</t>
  </si>
  <si>
    <t>14.003.0050-0</t>
  </si>
  <si>
    <t>14.003.0050-A</t>
  </si>
  <si>
    <t>14.003.0051-0</t>
  </si>
  <si>
    <t>14.003.0051-A</t>
  </si>
  <si>
    <t>14.003.0061-0</t>
  </si>
  <si>
    <t>14.003.0061-A</t>
  </si>
  <si>
    <t>14.003.0062-0</t>
  </si>
  <si>
    <t>14.003.0062-A</t>
  </si>
  <si>
    <t>14.003.0070-0</t>
  </si>
  <si>
    <t>14.003.0070-A</t>
  </si>
  <si>
    <t>14.003.0071-0</t>
  </si>
  <si>
    <t>14.003.0071-A</t>
  </si>
  <si>
    <t>14.003.0076-0</t>
  </si>
  <si>
    <t>14.003.0076-A</t>
  </si>
  <si>
    <t>14.003.0077-0</t>
  </si>
  <si>
    <t>14.003.0077-A</t>
  </si>
  <si>
    <t>14.003.0121-0</t>
  </si>
  <si>
    <t>14.003.0121-A</t>
  </si>
  <si>
    <t>14.003.0122-0</t>
  </si>
  <si>
    <t>14.003.0122-A</t>
  </si>
  <si>
    <t>14.003.0130-0</t>
  </si>
  <si>
    <t>14.003.0130-A</t>
  </si>
  <si>
    <t>14.003.0131-0</t>
  </si>
  <si>
    <t>14.003.0131-A</t>
  </si>
  <si>
    <t>14.003.0145-0</t>
  </si>
  <si>
    <t>14.003.0145-A</t>
  </si>
  <si>
    <t>14.003.0146-0</t>
  </si>
  <si>
    <t>14.003.0146-A</t>
  </si>
  <si>
    <t>14.003.0148-0</t>
  </si>
  <si>
    <t>14.003.0148-A</t>
  </si>
  <si>
    <t>14.003.0149-0</t>
  </si>
  <si>
    <t>14.003.0149-A</t>
  </si>
  <si>
    <t>14.003.0151-0</t>
  </si>
  <si>
    <t>14.003.0151-A</t>
  </si>
  <si>
    <t>14.003.0152-0</t>
  </si>
  <si>
    <t>14.003.0152-A</t>
  </si>
  <si>
    <t>14.003.0153-0</t>
  </si>
  <si>
    <t>14.003.0153-A</t>
  </si>
  <si>
    <t>14.003.0154-0</t>
  </si>
  <si>
    <t>14.003.0154-A</t>
  </si>
  <si>
    <t>14.003.0156-0</t>
  </si>
  <si>
    <t>14.003.0156-A</t>
  </si>
  <si>
    <t>14.003.0157-0</t>
  </si>
  <si>
    <t>14.003.0157-A</t>
  </si>
  <si>
    <t>14.003.0160-0</t>
  </si>
  <si>
    <t>14.003.0160-A</t>
  </si>
  <si>
    <t>14.003.0161-0</t>
  </si>
  <si>
    <t>14.003.0161-A</t>
  </si>
  <si>
    <t>14.003.0163-0</t>
  </si>
  <si>
    <t>14.003.0163-A</t>
  </si>
  <si>
    <t>14.003.0164-0</t>
  </si>
  <si>
    <t>14.003.0164-A</t>
  </si>
  <si>
    <t>14.003.0165-0</t>
  </si>
  <si>
    <t>14.003.0165-A</t>
  </si>
  <si>
    <t>14.003.0200-0</t>
  </si>
  <si>
    <t>14.003.0200-A</t>
  </si>
  <si>
    <t>14.003.0201-0</t>
  </si>
  <si>
    <t>14.003.0201-A</t>
  </si>
  <si>
    <t>14.003.0205-0</t>
  </si>
  <si>
    <t>14.003.0205-A</t>
  </si>
  <si>
    <t>14.003.0206-0</t>
  </si>
  <si>
    <t>14.003.0206-A</t>
  </si>
  <si>
    <t>14.003.0210-0</t>
  </si>
  <si>
    <t>14.003.0210-A</t>
  </si>
  <si>
    <t>14.003.0211-0</t>
  </si>
  <si>
    <t>14.003.0211-A</t>
  </si>
  <si>
    <t>14.003.0220-0</t>
  </si>
  <si>
    <t>14.003.0220-A</t>
  </si>
  <si>
    <t>14.003.0221-0</t>
  </si>
  <si>
    <t>14.003.0221-A</t>
  </si>
  <si>
    <t>14.003.0225-0</t>
  </si>
  <si>
    <t>14.003.0225-A</t>
  </si>
  <si>
    <t>14.003.0226-0</t>
  </si>
  <si>
    <t>14.003.0226-A</t>
  </si>
  <si>
    <t>14.003.0230-0</t>
  </si>
  <si>
    <t>14.003.0230-A</t>
  </si>
  <si>
    <t>14.003.0231-0</t>
  </si>
  <si>
    <t>14.003.0231-A</t>
  </si>
  <si>
    <t>14.003.0240-0</t>
  </si>
  <si>
    <t>14.003.0240-A</t>
  </si>
  <si>
    <t>14.003.0241-0</t>
  </si>
  <si>
    <t>14.003.0241-A</t>
  </si>
  <si>
    <t>14.003.0243-0</t>
  </si>
  <si>
    <t>14.003.0243-A</t>
  </si>
  <si>
    <t>14.003.0250-0</t>
  </si>
  <si>
    <t>14.003.0250-A</t>
  </si>
  <si>
    <t>14.003.0255-0</t>
  </si>
  <si>
    <t>14.003.0255-A</t>
  </si>
  <si>
    <t>14.003.0260-0</t>
  </si>
  <si>
    <t>14.003.0260-A</t>
  </si>
  <si>
    <t>14.003.0265-0</t>
  </si>
  <si>
    <t>14.003.0265-A</t>
  </si>
  <si>
    <t>14.003.0300-0</t>
  </si>
  <si>
    <t>14.003.0300-A</t>
  </si>
  <si>
    <t>14.004.0010-0</t>
  </si>
  <si>
    <t>14.004.0010-A</t>
  </si>
  <si>
    <t>14.004.0015-0</t>
  </si>
  <si>
    <t>14.004.0015-A</t>
  </si>
  <si>
    <t>14.004.0020-0</t>
  </si>
  <si>
    <t>14.004.0020-A</t>
  </si>
  <si>
    <t>14.004.0025-0</t>
  </si>
  <si>
    <t>14.004.0025-A</t>
  </si>
  <si>
    <t>14.004.0030-0</t>
  </si>
  <si>
    <t>14.004.0030-A</t>
  </si>
  <si>
    <t>14.004.0040-0</t>
  </si>
  <si>
    <t>14.004.0040-A</t>
  </si>
  <si>
    <t>14.004.0045-0</t>
  </si>
  <si>
    <t>14.004.0045-A</t>
  </si>
  <si>
    <t>14.004.0046-0</t>
  </si>
  <si>
    <t>VIDRO ARAMADO,7MM DE ESPESSURA.FORNECIMENTO E COLOCACAO</t>
  </si>
  <si>
    <t>14.004.0046-A</t>
  </si>
  <si>
    <t>14.004.0047-0</t>
  </si>
  <si>
    <t>VIDRO ARAMADO,6MM DE ESPESSURA.FORNECIMENTO E COLOCACAO</t>
  </si>
  <si>
    <t>14.004.0047-A</t>
  </si>
  <si>
    <t>14.004.0048-0</t>
  </si>
  <si>
    <t>VIDRO JATEADO COM 4MM DE ESPESSURA.FORNECIMENTO E COLOCACAO</t>
  </si>
  <si>
    <t>14.004.0048-A</t>
  </si>
  <si>
    <t>14.004.0050-0</t>
  </si>
  <si>
    <t>14.004.0050-A</t>
  </si>
  <si>
    <t>14.004.0060-0</t>
  </si>
  <si>
    <t>14.004.0060-A</t>
  </si>
  <si>
    <t>14.004.0070-0</t>
  </si>
  <si>
    <t>14.004.0070-A</t>
  </si>
  <si>
    <t>14.004.0073-0</t>
  </si>
  <si>
    <t>14.004.0073-A</t>
  </si>
  <si>
    <t>14.004.0100-0</t>
  </si>
  <si>
    <t>14.004.0100-A</t>
  </si>
  <si>
    <t>14.004.0120-0</t>
  </si>
  <si>
    <t>14.004.0120-A</t>
  </si>
  <si>
    <t>14.004.0121-0</t>
  </si>
  <si>
    <t>14.004.0121-A</t>
  </si>
  <si>
    <t>14.004.0150-0</t>
  </si>
  <si>
    <t>14.004.0150-A</t>
  </si>
  <si>
    <t>14.004.0155-0</t>
  </si>
  <si>
    <t>14.004.0155-A</t>
  </si>
  <si>
    <t>14.004.0160-0</t>
  </si>
  <si>
    <t>14.004.0160-A</t>
  </si>
  <si>
    <t>14.004.0200-0</t>
  </si>
  <si>
    <t>14.004.0200-A</t>
  </si>
  <si>
    <t>14.005.0010-0</t>
  </si>
  <si>
    <t>14.005.0010-A</t>
  </si>
  <si>
    <t>14.005.0015-0</t>
  </si>
  <si>
    <t>14.005.0015-A</t>
  </si>
  <si>
    <t>14.005.0020-0</t>
  </si>
  <si>
    <t>14.005.0020-A</t>
  </si>
  <si>
    <t>14.005.0025-0</t>
  </si>
  <si>
    <t>14.005.0025-A</t>
  </si>
  <si>
    <t>14.006.0005-0</t>
  </si>
  <si>
    <t>14.006.0005-A</t>
  </si>
  <si>
    <t>14.006.0008-0</t>
  </si>
  <si>
    <t>14.006.0008-A</t>
  </si>
  <si>
    <t>14.006.0010-0</t>
  </si>
  <si>
    <t>14.006.0010-A</t>
  </si>
  <si>
    <t>14.006.0012-0</t>
  </si>
  <si>
    <t>14.006.0012-A</t>
  </si>
  <si>
    <t>14.006.0014-0</t>
  </si>
  <si>
    <t>14.006.0014-A</t>
  </si>
  <si>
    <t>14.006.0017-0</t>
  </si>
  <si>
    <t>14.006.0017-A</t>
  </si>
  <si>
    <t>14.006.0019-0</t>
  </si>
  <si>
    <t>14.006.0019-A</t>
  </si>
  <si>
    <t>14.006.0021-0</t>
  </si>
  <si>
    <t>14.006.0021-A</t>
  </si>
  <si>
    <t>14.006.0023-0</t>
  </si>
  <si>
    <t>14.006.0023-A</t>
  </si>
  <si>
    <t>14.006.0025-0</t>
  </si>
  <si>
    <t>14.006.0025-A</t>
  </si>
  <si>
    <t>14.006.0030-0</t>
  </si>
  <si>
    <t>14.006.0030-A</t>
  </si>
  <si>
    <t>14.006.0033-0</t>
  </si>
  <si>
    <t>14.006.0033-A</t>
  </si>
  <si>
    <t>14.006.0036-0</t>
  </si>
  <si>
    <t>14.006.0036-A</t>
  </si>
  <si>
    <t>14.006.0037-0</t>
  </si>
  <si>
    <t>14.006.0037-A</t>
  </si>
  <si>
    <t>14.006.0038-0</t>
  </si>
  <si>
    <t>14.006.0038-A</t>
  </si>
  <si>
    <t>14.006.0039-0</t>
  </si>
  <si>
    <t>14.006.0039-A</t>
  </si>
  <si>
    <t>14.006.0041-0</t>
  </si>
  <si>
    <t>14.006.0041-A</t>
  </si>
  <si>
    <t>14.006.0043-0</t>
  </si>
  <si>
    <t>14.006.0043-A</t>
  </si>
  <si>
    <t>14.006.0050-0</t>
  </si>
  <si>
    <t>14.006.0050-A</t>
  </si>
  <si>
    <t>14.006.0052-0</t>
  </si>
  <si>
    <t>14.006.0052-A</t>
  </si>
  <si>
    <t>14.006.0054-0</t>
  </si>
  <si>
    <t>14.006.0054-A</t>
  </si>
  <si>
    <t>14.006.0058-0</t>
  </si>
  <si>
    <t>14.006.0058-A</t>
  </si>
  <si>
    <t>14.006.0062-0</t>
  </si>
  <si>
    <t>14.006.0062-A</t>
  </si>
  <si>
    <t>14.006.0064-0</t>
  </si>
  <si>
    <t>14.006.0064-A</t>
  </si>
  <si>
    <t>14.006.0077-0</t>
  </si>
  <si>
    <t>14.006.0077-A</t>
  </si>
  <si>
    <t>14.006.0078-0</t>
  </si>
  <si>
    <t>14.006.0078-A</t>
  </si>
  <si>
    <t>14.006.0079-0</t>
  </si>
  <si>
    <t>14.006.0079-A</t>
  </si>
  <si>
    <t>14.006.0081-0</t>
  </si>
  <si>
    <t>14.006.0081-A</t>
  </si>
  <si>
    <t>14.006.0082-0</t>
  </si>
  <si>
    <t>14.006.0082-A</t>
  </si>
  <si>
    <t>14.006.0083-0</t>
  </si>
  <si>
    <t>14.006.0083-A</t>
  </si>
  <si>
    <t>14.006.0084-0</t>
  </si>
  <si>
    <t>14.006.0084-A</t>
  </si>
  <si>
    <t>14.006.0085-0</t>
  </si>
  <si>
    <t>14.006.0085-A</t>
  </si>
  <si>
    <t>14.006.0086-0</t>
  </si>
  <si>
    <t>14.006.0086-A</t>
  </si>
  <si>
    <t>14.006.0087-0</t>
  </si>
  <si>
    <t>14.006.0087-A</t>
  </si>
  <si>
    <t>14.006.0088-0</t>
  </si>
  <si>
    <t>14.006.0088-A</t>
  </si>
  <si>
    <t>14.006.0089-0</t>
  </si>
  <si>
    <t>14.006.0089-A</t>
  </si>
  <si>
    <t>14.006.0091-0</t>
  </si>
  <si>
    <t>14.006.0091-A</t>
  </si>
  <si>
    <t>14.006.0092-0</t>
  </si>
  <si>
    <t>14.006.0092-A</t>
  </si>
  <si>
    <t>14.006.0093-0</t>
  </si>
  <si>
    <t>14.006.0093-A</t>
  </si>
  <si>
    <t>14.006.0094-0</t>
  </si>
  <si>
    <t>14.006.0094-A</t>
  </si>
  <si>
    <t>14.006.0095-0</t>
  </si>
  <si>
    <t>14.006.0095-A</t>
  </si>
  <si>
    <t>14.006.0100-0</t>
  </si>
  <si>
    <t>14.006.0100-A</t>
  </si>
  <si>
    <t>14.006.0101-0</t>
  </si>
  <si>
    <t>14.006.0101-A</t>
  </si>
  <si>
    <t>14.006.0102-0</t>
  </si>
  <si>
    <t>14.006.0102-A</t>
  </si>
  <si>
    <t>14.006.0103-0</t>
  </si>
  <si>
    <t>14.006.0103-A</t>
  </si>
  <si>
    <t>14.006.0104-0</t>
  </si>
  <si>
    <t>14.006.0104-A</t>
  </si>
  <si>
    <t>14.006.0105-0</t>
  </si>
  <si>
    <t>14.006.0105-A</t>
  </si>
  <si>
    <t>14.006.0110-0</t>
  </si>
  <si>
    <t>14.006.0110-A</t>
  </si>
  <si>
    <t>14.006.0115-0</t>
  </si>
  <si>
    <t>14.006.0115-A</t>
  </si>
  <si>
    <t>14.006.0120-0</t>
  </si>
  <si>
    <t>14.006.0120-A</t>
  </si>
  <si>
    <t>14.006.0121-0</t>
  </si>
  <si>
    <t>14.006.0121-A</t>
  </si>
  <si>
    <t>14.006.0123-0</t>
  </si>
  <si>
    <t>14.006.0123-A</t>
  </si>
  <si>
    <t>14.006.0124-0</t>
  </si>
  <si>
    <t>14.006.0124-A</t>
  </si>
  <si>
    <t>14.006.0126-0</t>
  </si>
  <si>
    <t>14.006.0126-A</t>
  </si>
  <si>
    <t>14.006.0127-0</t>
  </si>
  <si>
    <t>14.006.0127-A</t>
  </si>
  <si>
    <t>14.006.0150-0</t>
  </si>
  <si>
    <t>14.006.0150-A</t>
  </si>
  <si>
    <t>14.006.0155-0</t>
  </si>
  <si>
    <t>14.006.0155-A</t>
  </si>
  <si>
    <t>14.006.0156-0</t>
  </si>
  <si>
    <t>14.006.0156-A</t>
  </si>
  <si>
    <t>14.006.0160-0</t>
  </si>
  <si>
    <t>14.006.0160-A</t>
  </si>
  <si>
    <t>14.006.0185-0</t>
  </si>
  <si>
    <t>14.006.0185-A</t>
  </si>
  <si>
    <t>14.006.0190-0</t>
  </si>
  <si>
    <t>14.006.0190-A</t>
  </si>
  <si>
    <t>14.006.0220-0</t>
  </si>
  <si>
    <t>14.006.0220-A</t>
  </si>
  <si>
    <t>14.006.0225-0</t>
  </si>
  <si>
    <t>14.006.0225-A</t>
  </si>
  <si>
    <t>14.006.0232-0</t>
  </si>
  <si>
    <t>14.006.0232-A</t>
  </si>
  <si>
    <t>14.006.0233-0</t>
  </si>
  <si>
    <t>14.006.0233-A</t>
  </si>
  <si>
    <t>14.006.0234-0</t>
  </si>
  <si>
    <t>14.006.0234-A</t>
  </si>
  <si>
    <t>14.006.0235-0</t>
  </si>
  <si>
    <t>14.006.0235-A</t>
  </si>
  <si>
    <t>14.006.0237-0</t>
  </si>
  <si>
    <t>14.006.0237-A</t>
  </si>
  <si>
    <t>14.006.0238-0</t>
  </si>
  <si>
    <t>14.006.0238-A</t>
  </si>
  <si>
    <t>14.006.0255-0</t>
  </si>
  <si>
    <t>14.006.0255-A</t>
  </si>
  <si>
    <t>14.006.0260-0</t>
  </si>
  <si>
    <t>14.006.0260-A</t>
  </si>
  <si>
    <t>14.006.0265-0</t>
  </si>
  <si>
    <t>14.006.0265-A</t>
  </si>
  <si>
    <t>14.006.0270-0</t>
  </si>
  <si>
    <t>14.006.0270-A</t>
  </si>
  <si>
    <t>14.006.0275-0</t>
  </si>
  <si>
    <t>14.006.0275-A</t>
  </si>
  <si>
    <t>14.006.0285-0</t>
  </si>
  <si>
    <t>14.006.0285-A</t>
  </si>
  <si>
    <t>14.006.0286-0</t>
  </si>
  <si>
    <t>14.006.0286-A</t>
  </si>
  <si>
    <t>14.006.0288-0</t>
  </si>
  <si>
    <t>14.006.0288-A</t>
  </si>
  <si>
    <t>14.006.0290-0</t>
  </si>
  <si>
    <t>14.006.0290-A</t>
  </si>
  <si>
    <t>14.006.0295-0</t>
  </si>
  <si>
    <t>14.006.0295-A</t>
  </si>
  <si>
    <t>14.006.0297-0</t>
  </si>
  <si>
    <t>14.006.0297-A</t>
  </si>
  <si>
    <t>14.006.0299-0</t>
  </si>
  <si>
    <t>14.006.0299-A</t>
  </si>
  <si>
    <t>14.006.0301-0</t>
  </si>
  <si>
    <t>14.006.0301-A</t>
  </si>
  <si>
    <t>14.006.0303-0</t>
  </si>
  <si>
    <t>14.006.0303-A</t>
  </si>
  <si>
    <t>14.006.0305-0</t>
  </si>
  <si>
    <t>14.006.0305-A</t>
  </si>
  <si>
    <t>14.006.0353-0</t>
  </si>
  <si>
    <t>14.006.0353-A</t>
  </si>
  <si>
    <t>14.006.0355-0</t>
  </si>
  <si>
    <t>14.006.0355-A</t>
  </si>
  <si>
    <t>14.006.0360-0</t>
  </si>
  <si>
    <t>14.006.0360-A</t>
  </si>
  <si>
    <t>14.006.0362-0</t>
  </si>
  <si>
    <t>14.006.0362-A</t>
  </si>
  <si>
    <t>14.006.0370-0</t>
  </si>
  <si>
    <t>14.006.0370-A</t>
  </si>
  <si>
    <t>14.006.0371-0</t>
  </si>
  <si>
    <t>14.006.0371-A</t>
  </si>
  <si>
    <t>14.006.0372-0</t>
  </si>
  <si>
    <t>14.006.0372-A</t>
  </si>
  <si>
    <t>14.006.0373-0</t>
  </si>
  <si>
    <t>14.006.0373-A</t>
  </si>
  <si>
    <t>14.006.0374-0</t>
  </si>
  <si>
    <t>14.006.0374-A</t>
  </si>
  <si>
    <t>14.006.0375-0</t>
  </si>
  <si>
    <t>14.006.0375-A</t>
  </si>
  <si>
    <t>14.006.0380-0</t>
  </si>
  <si>
    <t>14.006.0380-A</t>
  </si>
  <si>
    <t>14.006.0385-0</t>
  </si>
  <si>
    <t>14.006.0385-A</t>
  </si>
  <si>
    <t>14.006.0399-0</t>
  </si>
  <si>
    <t>14.006.0399-A</t>
  </si>
  <si>
    <t>14.006.0400-0</t>
  </si>
  <si>
    <t>14.006.0400-A</t>
  </si>
  <si>
    <t>14.006.0401-0</t>
  </si>
  <si>
    <t>14.006.0401-A</t>
  </si>
  <si>
    <t>14.006.0405-0</t>
  </si>
  <si>
    <t>ADUELA EM MADEIRA DE LEI,DE 13X3CM.FORNECIMENTO E COLOCACAO</t>
  </si>
  <si>
    <t>14.006.0405-A</t>
  </si>
  <si>
    <t>14.006.0407-0</t>
  </si>
  <si>
    <t>14.006.0407-A</t>
  </si>
  <si>
    <t>14.006.0408-0</t>
  </si>
  <si>
    <t>MARCO EM MADEIRA DE LEI,DE 7X3CM.FORNECIMENTO E COLOCACAO</t>
  </si>
  <si>
    <t>14.006.0408-A</t>
  </si>
  <si>
    <t>14.006.0409-0</t>
  </si>
  <si>
    <t>ALIZAR EM MADEIRA DE LEI,DE 5X2CM.FORNECIMENTO E COLOCACAO</t>
  </si>
  <si>
    <t>14.006.0409-A</t>
  </si>
  <si>
    <t>14.006.0415-0</t>
  </si>
  <si>
    <t>14.006.0415-A</t>
  </si>
  <si>
    <t>14.006.0417-0</t>
  </si>
  <si>
    <t>14.006.0417-A</t>
  </si>
  <si>
    <t>14.006.0420-0</t>
  </si>
  <si>
    <t>14.006.0420-A</t>
  </si>
  <si>
    <t>14.006.0422-1</t>
  </si>
  <si>
    <t>14.006.0422-B</t>
  </si>
  <si>
    <t>14.006.0423-0</t>
  </si>
  <si>
    <t>14.006.0423-A</t>
  </si>
  <si>
    <t>14.006.0424-0</t>
  </si>
  <si>
    <t>14.006.0424-A</t>
  </si>
  <si>
    <t>14.006.0426-0</t>
  </si>
  <si>
    <t>14.006.0426-A</t>
  </si>
  <si>
    <t>14.006.0428-0</t>
  </si>
  <si>
    <t>14.006.0428-A</t>
  </si>
  <si>
    <t>14.006.0430-0</t>
  </si>
  <si>
    <t>14.006.0430-A</t>
  </si>
  <si>
    <t>14.006.0440-0</t>
  </si>
  <si>
    <t>14.006.0440-A</t>
  </si>
  <si>
    <t>14.006.0445-0</t>
  </si>
  <si>
    <t>14.006.0445-A</t>
  </si>
  <si>
    <t>14.006.0609-0</t>
  </si>
  <si>
    <t>PECA DE MADEIRA DE LEI,SERRADA,DE 3"X3".FORNECIMENTO</t>
  </si>
  <si>
    <t>14.006.0609-A</t>
  </si>
  <si>
    <t>14.006.0612-0</t>
  </si>
  <si>
    <t>PECA DE MADEIRA DE LEI,SERRADA,DE 3"X4.1/2".FORNECIMENTO</t>
  </si>
  <si>
    <t>14.006.0612-A</t>
  </si>
  <si>
    <t>14.006.0615-0</t>
  </si>
  <si>
    <t>PECA DE MADEIRA DE LEI,SERRADA,DE 3"X6".FORNECIMENTO</t>
  </si>
  <si>
    <t>14.006.0615-A</t>
  </si>
  <si>
    <t>14.006.0624-0</t>
  </si>
  <si>
    <t>COMPENSADO DE 6MM(CHAPA DE 2,20X1,60M).FORNECIMENTO</t>
  </si>
  <si>
    <t>14.006.0624-A</t>
  </si>
  <si>
    <t>14.006.0627-0</t>
  </si>
  <si>
    <t>COMPENSADO DE 10MM (CHAPA 2,20X1,60M).FORNECIMENTO</t>
  </si>
  <si>
    <t>14.006.0627-A</t>
  </si>
  <si>
    <t>14.006.0630-0</t>
  </si>
  <si>
    <t>COMPENSADO DE 15MM (CHAPA 2,20X1,60M).FORNECIMENTO</t>
  </si>
  <si>
    <t>14.006.0630-A</t>
  </si>
  <si>
    <t>14.006.0633-0</t>
  </si>
  <si>
    <t>COMPENSADO DE 20MM (CHAPA 2,20X1,60M).FORNECIMENTO</t>
  </si>
  <si>
    <t>14.006.0633-A</t>
  </si>
  <si>
    <t>14.006.0636-0</t>
  </si>
  <si>
    <t>COMPENSADO DE 25MM (CHAPA 2,20X1,60M).FORNECIMENTO</t>
  </si>
  <si>
    <t>14.006.0636-A</t>
  </si>
  <si>
    <t>14.006.0639-0</t>
  </si>
  <si>
    <t>COMPENSADO NAVAL DE 10MM(CHAPA DE 2,20X1,10M).FORNECIMENTO</t>
  </si>
  <si>
    <t>14.006.0639-A</t>
  </si>
  <si>
    <t>14.006.0645-0</t>
  </si>
  <si>
    <t>COMPENSADO NAVAL DE 15MM(CHAPA DE 2,20X1,10M).FORNECIMENTO</t>
  </si>
  <si>
    <t>14.006.0645-A</t>
  </si>
  <si>
    <t>14.006.0648-0</t>
  </si>
  <si>
    <t>14.006.0648-A</t>
  </si>
  <si>
    <t>14.006.0680-0</t>
  </si>
  <si>
    <t>14.006.0680-A</t>
  </si>
  <si>
    <t>14.006.0685-0</t>
  </si>
  <si>
    <t>14.006.0685-A</t>
  </si>
  <si>
    <t>14.006.0695-0</t>
  </si>
  <si>
    <t>14.006.0695-A</t>
  </si>
  <si>
    <t>14.007.0005-0</t>
  </si>
  <si>
    <t>14.007.0005-A</t>
  </si>
  <si>
    <t>14.007.0010-0</t>
  </si>
  <si>
    <t>14.007.0010-A</t>
  </si>
  <si>
    <t>14.007.0015-0</t>
  </si>
  <si>
    <t>14.007.0015-A</t>
  </si>
  <si>
    <t>14.007.0020-0</t>
  </si>
  <si>
    <t>14.007.0020-A</t>
  </si>
  <si>
    <t>14.007.0025-0</t>
  </si>
  <si>
    <t>14.007.0025-A</t>
  </si>
  <si>
    <t>14.007.0030-0</t>
  </si>
  <si>
    <t>14.007.0030-A</t>
  </si>
  <si>
    <t>14.007.0035-0</t>
  </si>
  <si>
    <t>14.007.0035-A</t>
  </si>
  <si>
    <t>14.007.0038-0</t>
  </si>
  <si>
    <t>14.007.0038-A</t>
  </si>
  <si>
    <t>14.007.0040-0</t>
  </si>
  <si>
    <t>14.007.0040-A</t>
  </si>
  <si>
    <t>14.007.0045-0</t>
  </si>
  <si>
    <t>14.007.0045-A</t>
  </si>
  <si>
    <t>14.007.0050-0</t>
  </si>
  <si>
    <t>14.007.0050-A</t>
  </si>
  <si>
    <t>14.007.0055-0</t>
  </si>
  <si>
    <t>14.007.0055-A</t>
  </si>
  <si>
    <t>14.007.0057-0</t>
  </si>
  <si>
    <t>14.007.0057-A</t>
  </si>
  <si>
    <t>14.007.0060-0</t>
  </si>
  <si>
    <t>14.007.0060-A</t>
  </si>
  <si>
    <t>14.007.0065-0</t>
  </si>
  <si>
    <t>14.007.0065-A</t>
  </si>
  <si>
    <t>14.007.0070-0</t>
  </si>
  <si>
    <t>14.007.0070-A</t>
  </si>
  <si>
    <t>14.007.0075-0</t>
  </si>
  <si>
    <t>14.007.0075-A</t>
  </si>
  <si>
    <t>14.007.0080-0</t>
  </si>
  <si>
    <t>14.007.0080-A</t>
  </si>
  <si>
    <t>14.007.0085-0</t>
  </si>
  <si>
    <t>14.007.0085-A</t>
  </si>
  <si>
    <t>14.007.0090-0</t>
  </si>
  <si>
    <t>14.007.0090-A</t>
  </si>
  <si>
    <t>14.007.0095-0</t>
  </si>
  <si>
    <t>14.007.0095-A</t>
  </si>
  <si>
    <t>14.007.0101-0</t>
  </si>
  <si>
    <t>14.007.0101-A</t>
  </si>
  <si>
    <t>14.007.0105-0</t>
  </si>
  <si>
    <t>14.007.0105-A</t>
  </si>
  <si>
    <t>14.007.0110-0</t>
  </si>
  <si>
    <t>14.007.0110-A</t>
  </si>
  <si>
    <t>14.007.0115-0</t>
  </si>
  <si>
    <t>14.007.0115-A</t>
  </si>
  <si>
    <t>14.007.0120-0</t>
  </si>
  <si>
    <t>14.007.0120-A</t>
  </si>
  <si>
    <t>14.007.0125-0</t>
  </si>
  <si>
    <t>14.007.0125-A</t>
  </si>
  <si>
    <t>14.007.0130-0</t>
  </si>
  <si>
    <t>14.007.0130-A</t>
  </si>
  <si>
    <t>14.007.0135-0</t>
  </si>
  <si>
    <t>14.007.0135-A</t>
  </si>
  <si>
    <t>14.007.0140-0</t>
  </si>
  <si>
    <t>14.007.0140-A</t>
  </si>
  <si>
    <t>14.007.0145-0</t>
  </si>
  <si>
    <t>14.007.0145-A</t>
  </si>
  <si>
    <t>14.007.0150-0</t>
  </si>
  <si>
    <t>14.007.0150-A</t>
  </si>
  <si>
    <t>14.007.0155-0</t>
  </si>
  <si>
    <t>14.007.0155-A</t>
  </si>
  <si>
    <t>14.007.0160-0</t>
  </si>
  <si>
    <t>14.007.0160-A</t>
  </si>
  <si>
    <t>14.007.0165-0</t>
  </si>
  <si>
    <t>14.007.0165-A</t>
  </si>
  <si>
    <t>14.007.0170-0</t>
  </si>
  <si>
    <t>14.007.0170-A</t>
  </si>
  <si>
    <t>14.007.0175-0</t>
  </si>
  <si>
    <t>14.007.0175-A</t>
  </si>
  <si>
    <t>14.007.0185-0</t>
  </si>
  <si>
    <t>14.007.0185-A</t>
  </si>
  <si>
    <t>14.007.0190-0</t>
  </si>
  <si>
    <t>14.007.0190-A</t>
  </si>
  <si>
    <t>14.007.0195-0</t>
  </si>
  <si>
    <t>14.007.0195-A</t>
  </si>
  <si>
    <t>14.007.0200-0</t>
  </si>
  <si>
    <t>14.007.0200-A</t>
  </si>
  <si>
    <t>14.007.0250-0</t>
  </si>
  <si>
    <t>14.007.0250-A</t>
  </si>
  <si>
    <t>14.007.0251-0</t>
  </si>
  <si>
    <t>14.007.0251-A</t>
  </si>
  <si>
    <t>14.007.0253-0</t>
  </si>
  <si>
    <t>14.007.0253-A</t>
  </si>
  <si>
    <t>14.007.0256-0</t>
  </si>
  <si>
    <t>14.007.0256-A</t>
  </si>
  <si>
    <t>14.007.0258-0</t>
  </si>
  <si>
    <t>14.007.0258-A</t>
  </si>
  <si>
    <t>14.007.0261-0</t>
  </si>
  <si>
    <t>14.007.0261-A</t>
  </si>
  <si>
    <t>14.007.0263-0</t>
  </si>
  <si>
    <t>14.007.0263-A</t>
  </si>
  <si>
    <t>14.007.0266-0</t>
  </si>
  <si>
    <t>14.007.0266-A</t>
  </si>
  <si>
    <t>14.007.0267-0</t>
  </si>
  <si>
    <t>14.007.0267-A</t>
  </si>
  <si>
    <t>14.007.0268-0</t>
  </si>
  <si>
    <t>14.007.0268-A</t>
  </si>
  <si>
    <t>14.007.0269-0</t>
  </si>
  <si>
    <t>14.007.0269-A</t>
  </si>
  <si>
    <t>14.007.0270-0</t>
  </si>
  <si>
    <t>14.007.0270-A</t>
  </si>
  <si>
    <t>14.007.0274-0</t>
  </si>
  <si>
    <t>14.007.0274-A</t>
  </si>
  <si>
    <t>14.007.0276-0</t>
  </si>
  <si>
    <t>14.007.0276-A</t>
  </si>
  <si>
    <t>14.007.0277-0</t>
  </si>
  <si>
    <t>14.007.0277-A</t>
  </si>
  <si>
    <t>14.007.0278-0</t>
  </si>
  <si>
    <t>14.007.0278-A</t>
  </si>
  <si>
    <t>14.007.0279-0</t>
  </si>
  <si>
    <t>14.007.0279-A</t>
  </si>
  <si>
    <t>14.007.0280-0</t>
  </si>
  <si>
    <t>14.007.0280-A</t>
  </si>
  <si>
    <t>14.007.0281-0</t>
  </si>
  <si>
    <t>14.007.0281-A</t>
  </si>
  <si>
    <t>14.007.0282-0</t>
  </si>
  <si>
    <t>14.007.0282-A</t>
  </si>
  <si>
    <t>14.007.0283-0</t>
  </si>
  <si>
    <t>14.007.0283-A</t>
  </si>
  <si>
    <t>14.007.0284-0</t>
  </si>
  <si>
    <t>14.007.0284-A</t>
  </si>
  <si>
    <t>14.007.0286-0</t>
  </si>
  <si>
    <t>14.007.0286-A</t>
  </si>
  <si>
    <t>14.007.0287-0</t>
  </si>
  <si>
    <t>14.007.0287-A</t>
  </si>
  <si>
    <t>14.007.0288-0</t>
  </si>
  <si>
    <t>14.007.0288-A</t>
  </si>
  <si>
    <t>14.007.0289-0</t>
  </si>
  <si>
    <t>14.007.0289-A</t>
  </si>
  <si>
    <t>14.007.0290-0</t>
  </si>
  <si>
    <t>14.007.0290-A</t>
  </si>
  <si>
    <t>14.007.0292-0</t>
  </si>
  <si>
    <t>14.007.0292-A</t>
  </si>
  <si>
    <t>14.007.0294-0</t>
  </si>
  <si>
    <t>14.007.0294-A</t>
  </si>
  <si>
    <t>14.007.0296-0</t>
  </si>
  <si>
    <t>14.007.0296-A</t>
  </si>
  <si>
    <t>14.007.0298-0</t>
  </si>
  <si>
    <t>14.007.0298-A</t>
  </si>
  <si>
    <t>14.007.0300-0</t>
  </si>
  <si>
    <t>14.007.0300-A</t>
  </si>
  <si>
    <t>14.007.0302-0</t>
  </si>
  <si>
    <t>14.007.0302-A</t>
  </si>
  <si>
    <t>14.007.0304-0</t>
  </si>
  <si>
    <t>14.007.0304-A</t>
  </si>
  <si>
    <t>14.007.0306-0</t>
  </si>
  <si>
    <t>14.007.0306-A</t>
  </si>
  <si>
    <t>14.007.0308-0</t>
  </si>
  <si>
    <t>14.007.0308-A</t>
  </si>
  <si>
    <t>14.007.0310-0</t>
  </si>
  <si>
    <t>14.007.0310-A</t>
  </si>
  <si>
    <t>14.007.0312-0</t>
  </si>
  <si>
    <t>14.007.0312-A</t>
  </si>
  <si>
    <t>14.007.0313-0</t>
  </si>
  <si>
    <t>14.007.0313-A</t>
  </si>
  <si>
    <t>14.007.0314-0</t>
  </si>
  <si>
    <t>14.007.0314-A</t>
  </si>
  <si>
    <t>14.007.0315-0</t>
  </si>
  <si>
    <t>14.007.0315-A</t>
  </si>
  <si>
    <t>14.007.0316-0</t>
  </si>
  <si>
    <t>PUXADOR DE 12CM,EM ZAMAK CROMADO.FORNECIMENTO</t>
  </si>
  <si>
    <t>14.007.0316-A</t>
  </si>
  <si>
    <t>14.007.0318-0</t>
  </si>
  <si>
    <t>PUXADOR TUBULAR,DE PUNHO,EM LATAO CROMADO.FORNECIMENTO</t>
  </si>
  <si>
    <t>14.007.0318-A</t>
  </si>
  <si>
    <t>14.007.0320-0</t>
  </si>
  <si>
    <t>PUXADOR TUBULAR,EM ZAMAK CROMADO.FORNECIMENTO</t>
  </si>
  <si>
    <t>14.007.0320-A</t>
  </si>
  <si>
    <t>14.007.0322-0</t>
  </si>
  <si>
    <t>14.007.0322-A</t>
  </si>
  <si>
    <t>14.007.0324-0</t>
  </si>
  <si>
    <t>14.007.0324-A</t>
  </si>
  <si>
    <t>14.007.0326-0</t>
  </si>
  <si>
    <t>14.007.0326-A</t>
  </si>
  <si>
    <t>14.007.0328-0</t>
  </si>
  <si>
    <t>PORTA CADEADO DE 4.1/2",DE FERRO ZINCADO.FORNECIMENTO</t>
  </si>
  <si>
    <t>14.007.0328-A</t>
  </si>
  <si>
    <t>14.007.0330-0</t>
  </si>
  <si>
    <t>14.007.0330-A</t>
  </si>
  <si>
    <t>14.007.0332-0</t>
  </si>
  <si>
    <t>TARGETA DE FIO REDONDO,DE 2",EM FERRO CROMADO.FORNECIMENTO</t>
  </si>
  <si>
    <t>14.007.0332-A</t>
  </si>
  <si>
    <t>14.007.0334-0</t>
  </si>
  <si>
    <t>14.007.0334-A</t>
  </si>
  <si>
    <t>14.007.0335-0</t>
  </si>
  <si>
    <t>14.007.0335-A</t>
  </si>
  <si>
    <t>14.007.0336-0</t>
  </si>
  <si>
    <t>14.007.0336-A</t>
  </si>
  <si>
    <t>14.007.0337-0</t>
  </si>
  <si>
    <t>14.007.0337-A</t>
  </si>
  <si>
    <t>14.007.0338-0</t>
  </si>
  <si>
    <t>14.007.0338-A</t>
  </si>
  <si>
    <t>14.007.0340-0</t>
  </si>
  <si>
    <t>14.007.0340-A</t>
  </si>
  <si>
    <t>14.007.0342-0</t>
  </si>
  <si>
    <t>14.007.0342-A</t>
  </si>
  <si>
    <t>14.007.0344-0</t>
  </si>
  <si>
    <t>14.007.0344-A</t>
  </si>
  <si>
    <t>14.007.0345-0</t>
  </si>
  <si>
    <t>14.007.0345-A</t>
  </si>
  <si>
    <t>14.007.0346-0</t>
  </si>
  <si>
    <t>14.007.0346-A</t>
  </si>
  <si>
    <t>14.007.0347-0</t>
  </si>
  <si>
    <t>14.007.0347-A</t>
  </si>
  <si>
    <t>14.007.0348-0</t>
  </si>
  <si>
    <t>PIVO PARA PORTA DE VIDRO TEMPERADO.FORNECIMENTO</t>
  </si>
  <si>
    <t>14.007.0348-A</t>
  </si>
  <si>
    <t>14.007.0360-0</t>
  </si>
  <si>
    <t>14.007.0360-A</t>
  </si>
  <si>
    <t>14.007.0365-0</t>
  </si>
  <si>
    <t>14.007.0365-A</t>
  </si>
  <si>
    <t>14.007.0390-0</t>
  </si>
  <si>
    <t>MOLA DE BILHA DE ACO,TAMANHO 12MM.FORNECIMENTO</t>
  </si>
  <si>
    <t>14.007.0390-A</t>
  </si>
  <si>
    <t>14.007.0396-0</t>
  </si>
  <si>
    <t>14.007.0396-A</t>
  </si>
  <si>
    <t>14.007.0400-0</t>
  </si>
  <si>
    <t>14.007.0400-A</t>
  </si>
  <si>
    <t>14.008.0010-0</t>
  </si>
  <si>
    <t>14.008.0010-A</t>
  </si>
  <si>
    <t>14.008.0015-0</t>
  </si>
  <si>
    <t>14.008.0015-A</t>
  </si>
  <si>
    <t>14.008.0020-0</t>
  </si>
  <si>
    <t>14.008.0020-A</t>
  </si>
  <si>
    <t>14.008.0025-0</t>
  </si>
  <si>
    <t>14.008.0025-A</t>
  </si>
  <si>
    <t>14.008.0030-0</t>
  </si>
  <si>
    <t>14.008.0030-A</t>
  </si>
  <si>
    <t>14.008.0035-0</t>
  </si>
  <si>
    <t>14.008.0035-A</t>
  </si>
  <si>
    <t>14.008.0045-0</t>
  </si>
  <si>
    <t>14.008.0045-A</t>
  </si>
  <si>
    <t>14.008.0050-0</t>
  </si>
  <si>
    <t>14.008.0050-A</t>
  </si>
  <si>
    <t>14.008.0052-0</t>
  </si>
  <si>
    <t>14.008.0052-A</t>
  </si>
  <si>
    <t>14.008.0055-0</t>
  </si>
  <si>
    <t>14.008.0055-A</t>
  </si>
  <si>
    <t>14.008.0065-0</t>
  </si>
  <si>
    <t>14.008.0065-A</t>
  </si>
  <si>
    <t>14.008.0070-0</t>
  </si>
  <si>
    <t>14.008.0070-A</t>
  </si>
  <si>
    <t>14.008.0075-0</t>
  </si>
  <si>
    <t>14.008.0075-A</t>
  </si>
  <si>
    <t>14.008.0080-0</t>
  </si>
  <si>
    <t>14.008.0080-A</t>
  </si>
  <si>
    <t>14.008.0090-0</t>
  </si>
  <si>
    <t>14.008.0090-A</t>
  </si>
  <si>
    <t>14.008.0092-0</t>
  </si>
  <si>
    <t>14.008.0092-A</t>
  </si>
  <si>
    <t>14.008.0093-0</t>
  </si>
  <si>
    <t>14.008.0093-A</t>
  </si>
  <si>
    <t>14.008.0095-0</t>
  </si>
  <si>
    <t>14.008.0095-A</t>
  </si>
  <si>
    <t>14.008.0096-0</t>
  </si>
  <si>
    <t>14.008.0096-A</t>
  </si>
  <si>
    <t>14.008.0097-0</t>
  </si>
  <si>
    <t>14.008.0097-A</t>
  </si>
  <si>
    <t>14.009.0010-0</t>
  </si>
  <si>
    <t>14.009.0010-A</t>
  </si>
  <si>
    <t>14.009.0015-0</t>
  </si>
  <si>
    <t>14.009.0015-A</t>
  </si>
  <si>
    <t>14.009.0020-0</t>
  </si>
  <si>
    <t>14.009.0020-A</t>
  </si>
  <si>
    <t>14.009.0022-0</t>
  </si>
  <si>
    <t>14.009.0022-A</t>
  </si>
  <si>
    <t>14.009.0024-0</t>
  </si>
  <si>
    <t>14.009.0024-A</t>
  </si>
  <si>
    <t>14.009.0026-0</t>
  </si>
  <si>
    <t>14.009.0026-A</t>
  </si>
  <si>
    <t>14.009.0040-0</t>
  </si>
  <si>
    <t>14.009.0040-A</t>
  </si>
  <si>
    <t>14.009.0045-0</t>
  </si>
  <si>
    <t>14.009.0045-A</t>
  </si>
  <si>
    <t>14.009.0050-0</t>
  </si>
  <si>
    <t>14.009.0050-A</t>
  </si>
  <si>
    <t>14.009.0052-0</t>
  </si>
  <si>
    <t>14.009.0052-A</t>
  </si>
  <si>
    <t>14.009.0054-0</t>
  </si>
  <si>
    <t>14.009.0054-A</t>
  </si>
  <si>
    <t>14.009.0056-0</t>
  </si>
  <si>
    <t>14.009.0056-A</t>
  </si>
  <si>
    <t>14.009.0060-0</t>
  </si>
  <si>
    <t>14.009.0060-A</t>
  </si>
  <si>
    <t>14.009.0070-0</t>
  </si>
  <si>
    <t>14.009.0070-A</t>
  </si>
  <si>
    <t>14.009.0075-0</t>
  </si>
  <si>
    <t>14.009.0075-A</t>
  </si>
  <si>
    <t>14.009.0080-0</t>
  </si>
  <si>
    <t>14.009.0080-A</t>
  </si>
  <si>
    <t>14.009.0085-0</t>
  </si>
  <si>
    <t>14.009.0085-A</t>
  </si>
  <si>
    <t>14.009.0090-0</t>
  </si>
  <si>
    <t>14.009.0090-A</t>
  </si>
  <si>
    <t>14.009.0095-0</t>
  </si>
  <si>
    <t>14.009.0095-A</t>
  </si>
  <si>
    <t>14.009.0110-0</t>
  </si>
  <si>
    <t>14.009.0110-A</t>
  </si>
  <si>
    <t>14.009.0120-0</t>
  </si>
  <si>
    <t>14.009.0120-A</t>
  </si>
  <si>
    <t>14.009.0125-0</t>
  </si>
  <si>
    <t>14.009.0125-A</t>
  </si>
  <si>
    <t>14.009.0130-0</t>
  </si>
  <si>
    <t>14.009.0130-A</t>
  </si>
  <si>
    <t>14.010.0010-0</t>
  </si>
  <si>
    <t>14.010.0010-A</t>
  </si>
  <si>
    <t>14.010.0015-0</t>
  </si>
  <si>
    <t>14.010.0015-A</t>
  </si>
  <si>
    <t>15.001.0020-1</t>
  </si>
  <si>
    <t>15.001.0020-B</t>
  </si>
  <si>
    <t>15.001.0025-0</t>
  </si>
  <si>
    <t>15.001.0025-A</t>
  </si>
  <si>
    <t>15.001.0026-0</t>
  </si>
  <si>
    <t>15.001.0026-A</t>
  </si>
  <si>
    <t>15.001.0027-0</t>
  </si>
  <si>
    <t>15.001.0027-A</t>
  </si>
  <si>
    <t>15.001.0028-0</t>
  </si>
  <si>
    <t>15.001.0028-A</t>
  </si>
  <si>
    <t>15.001.0029-0</t>
  </si>
  <si>
    <t>15.001.0029-A</t>
  </si>
  <si>
    <t>15.001.0030-0</t>
  </si>
  <si>
    <t>15.001.0030-A</t>
  </si>
  <si>
    <t>15.001.0031-0</t>
  </si>
  <si>
    <t>15.001.0031-A</t>
  </si>
  <si>
    <t>15.001.0032-0</t>
  </si>
  <si>
    <t>15.001.0032-A</t>
  </si>
  <si>
    <t>15.001.0033-0</t>
  </si>
  <si>
    <t>15.001.0033-A</t>
  </si>
  <si>
    <t>15.001.0034-0</t>
  </si>
  <si>
    <t>15.001.0034-A</t>
  </si>
  <si>
    <t>15.001.0035-0</t>
  </si>
  <si>
    <t>15.001.0035-A</t>
  </si>
  <si>
    <t>15.001.0053-0</t>
  </si>
  <si>
    <t>15.001.0053-A</t>
  </si>
  <si>
    <t>15.001.0054-0</t>
  </si>
  <si>
    <t>15.001.0054-A</t>
  </si>
  <si>
    <t>15.001.0055-0</t>
  </si>
  <si>
    <t>15.001.0055-A</t>
  </si>
  <si>
    <t>15.001.0056-0</t>
  </si>
  <si>
    <t>15.001.0056-A</t>
  </si>
  <si>
    <t>15.001.0057-0</t>
  </si>
  <si>
    <t>15.001.0057-A</t>
  </si>
  <si>
    <t>15.001.0060-0</t>
  </si>
  <si>
    <t>15.001.0060-A</t>
  </si>
  <si>
    <t>15.001.0061-0</t>
  </si>
  <si>
    <t>15.001.0061-A</t>
  </si>
  <si>
    <t>15.001.0071-0</t>
  </si>
  <si>
    <t>15.001.0071-A</t>
  </si>
  <si>
    <t>15.001.0072-0</t>
  </si>
  <si>
    <t>15.001.0072-A</t>
  </si>
  <si>
    <t>15.001.0073-0</t>
  </si>
  <si>
    <t>15.001.0073-A</t>
  </si>
  <si>
    <t>15.001.0075-0</t>
  </si>
  <si>
    <t>15.001.0075-A</t>
  </si>
  <si>
    <t>15.001.0076-0</t>
  </si>
  <si>
    <t>15.001.0076-A</t>
  </si>
  <si>
    <t>15.001.0077-0</t>
  </si>
  <si>
    <t>HIDROMETRO COM DIAMETRO DE 1/2".FORNECIMENTO</t>
  </si>
  <si>
    <t>15.001.0077-A</t>
  </si>
  <si>
    <t>15.001.0078-0</t>
  </si>
  <si>
    <t>HIDROMETRO COM DIAMETRO DE 3/4".FORNECIMENTO</t>
  </si>
  <si>
    <t>15.001.0078-A</t>
  </si>
  <si>
    <t>15.001.0079-0</t>
  </si>
  <si>
    <t>HIDROMETRO COM DIAMETRO DE 1".FORNECIMENTO</t>
  </si>
  <si>
    <t>15.001.0079-A</t>
  </si>
  <si>
    <t>15.001.0080-0</t>
  </si>
  <si>
    <t>15.001.0080-A</t>
  </si>
  <si>
    <t>15.001.0090-0</t>
  </si>
  <si>
    <t>15.001.0090-A</t>
  </si>
  <si>
    <t>15.001.0095-0</t>
  </si>
  <si>
    <t>15.001.0095-A</t>
  </si>
  <si>
    <t>15.001.0100-0</t>
  </si>
  <si>
    <t>15.001.0100-A</t>
  </si>
  <si>
    <t>15.002.0062-0</t>
  </si>
  <si>
    <t>15.002.0062-A</t>
  </si>
  <si>
    <t>15.002.0063-0</t>
  </si>
  <si>
    <t>15.002.0063-A</t>
  </si>
  <si>
    <t>15.002.0080-0</t>
  </si>
  <si>
    <t>15.002.0080-A</t>
  </si>
  <si>
    <t>15.002.0082-0</t>
  </si>
  <si>
    <t>15.002.0082-A</t>
  </si>
  <si>
    <t>15.002.0084-0</t>
  </si>
  <si>
    <t>15.002.0084-A</t>
  </si>
  <si>
    <t>15.002.0086-0</t>
  </si>
  <si>
    <t>15.002.0086-A</t>
  </si>
  <si>
    <t>15.002.0088-0</t>
  </si>
  <si>
    <t>15.002.0088-A</t>
  </si>
  <si>
    <t>15.002.0090-0</t>
  </si>
  <si>
    <t>15.002.0090-A</t>
  </si>
  <si>
    <t>15.002.0092-0</t>
  </si>
  <si>
    <t>15.002.0092-A</t>
  </si>
  <si>
    <t>15.002.0094-0</t>
  </si>
  <si>
    <t>15.002.0094-A</t>
  </si>
  <si>
    <t>15.002.0096-0</t>
  </si>
  <si>
    <t>15.002.0096-A</t>
  </si>
  <si>
    <t>15.002.0120-0</t>
  </si>
  <si>
    <t>15.002.0120-A</t>
  </si>
  <si>
    <t>15.002.0125-0</t>
  </si>
  <si>
    <t>15.002.0125-A</t>
  </si>
  <si>
    <t>15.002.0130-0</t>
  </si>
  <si>
    <t>15.002.0130-A</t>
  </si>
  <si>
    <t>15.002.0135-0</t>
  </si>
  <si>
    <t>15.002.0135-A</t>
  </si>
  <si>
    <t>15.002.0200-0</t>
  </si>
  <si>
    <t>15.002.0200-A</t>
  </si>
  <si>
    <t>15.002.0205-0</t>
  </si>
  <si>
    <t>15.002.0205-A</t>
  </si>
  <si>
    <t>15.002.0210-0</t>
  </si>
  <si>
    <t>15.002.0210-A</t>
  </si>
  <si>
    <t>15.002.0310-0</t>
  </si>
  <si>
    <t>15.002.0310-A</t>
  </si>
  <si>
    <t>15.002.0400-0</t>
  </si>
  <si>
    <t>15.002.0400-A</t>
  </si>
  <si>
    <t>15.002.0401-0</t>
  </si>
  <si>
    <t>15.002.0401-A</t>
  </si>
  <si>
    <t>15.002.0580-0</t>
  </si>
  <si>
    <t>15.002.0580-A</t>
  </si>
  <si>
    <t>15.002.0582-0</t>
  </si>
  <si>
    <t>15.002.0582-A</t>
  </si>
  <si>
    <t>15.002.0584-0</t>
  </si>
  <si>
    <t>15.002.0584-A</t>
  </si>
  <si>
    <t>15.002.0586-0</t>
  </si>
  <si>
    <t>15.002.0586-A</t>
  </si>
  <si>
    <t>15.002.0588-0</t>
  </si>
  <si>
    <t>15.002.0588-A</t>
  </si>
  <si>
    <t>15.002.0590-0</t>
  </si>
  <si>
    <t>15.002.0590-A</t>
  </si>
  <si>
    <t>15.002.0592-0</t>
  </si>
  <si>
    <t>15.002.0592-A</t>
  </si>
  <si>
    <t>15.002.0594-0</t>
  </si>
  <si>
    <t>15.002.0594-A</t>
  </si>
  <si>
    <t>15.002.0596-0</t>
  </si>
  <si>
    <t>15.002.0596-A</t>
  </si>
  <si>
    <t>15.002.0598-0</t>
  </si>
  <si>
    <t>15.002.0598-A</t>
  </si>
  <si>
    <t>15.002.0600-0</t>
  </si>
  <si>
    <t>15.002.0600-A</t>
  </si>
  <si>
    <t>15.002.0602-0</t>
  </si>
  <si>
    <t>15.002.0602-A</t>
  </si>
  <si>
    <t>15.002.0604-0</t>
  </si>
  <si>
    <t>15.002.0604-A</t>
  </si>
  <si>
    <t>15.002.0606-0</t>
  </si>
  <si>
    <t>15.002.0606-A</t>
  </si>
  <si>
    <t>15.002.0608-0</t>
  </si>
  <si>
    <t>15.002.0608-A</t>
  </si>
  <si>
    <t>15.002.0610-0</t>
  </si>
  <si>
    <t>15.002.0610-A</t>
  </si>
  <si>
    <t>15.002.0612-0</t>
  </si>
  <si>
    <t>15.002.0612-A</t>
  </si>
  <si>
    <t>15.002.0614-0</t>
  </si>
  <si>
    <t>15.002.0614-A</t>
  </si>
  <si>
    <t>15.002.0616-0</t>
  </si>
  <si>
    <t>15.002.0616-A</t>
  </si>
  <si>
    <t>15.002.0618-0</t>
  </si>
  <si>
    <t>15.002.0618-A</t>
  </si>
  <si>
    <t>15.002.0620-0</t>
  </si>
  <si>
    <t>15.002.0620-A</t>
  </si>
  <si>
    <t>15.002.0622-0</t>
  </si>
  <si>
    <t>15.002.0622-A</t>
  </si>
  <si>
    <t>15.002.0623-0</t>
  </si>
  <si>
    <t>15.002.0623-A</t>
  </si>
  <si>
    <t>15.002.0624-0</t>
  </si>
  <si>
    <t>15.002.0624-A</t>
  </si>
  <si>
    <t>15.002.0625-0</t>
  </si>
  <si>
    <t>15.002.0625-A</t>
  </si>
  <si>
    <t>15.002.0626-0</t>
  </si>
  <si>
    <t>15.002.0626-A</t>
  </si>
  <si>
    <t>15.002.0627-0</t>
  </si>
  <si>
    <t>15.002.0627-A</t>
  </si>
  <si>
    <t>15.002.0628-0</t>
  </si>
  <si>
    <t>15.002.0628-A</t>
  </si>
  <si>
    <t>15.002.0629-0</t>
  </si>
  <si>
    <t>15.002.0629-A</t>
  </si>
  <si>
    <t>15.002.0630-0</t>
  </si>
  <si>
    <t>15.002.0630-A</t>
  </si>
  <si>
    <t>15.002.0631-0</t>
  </si>
  <si>
    <t>15.002.0631-A</t>
  </si>
  <si>
    <t>15.002.0632-0</t>
  </si>
  <si>
    <t>15.002.0632-A</t>
  </si>
  <si>
    <t>15.002.0633-0</t>
  </si>
  <si>
    <t>15.002.0633-A</t>
  </si>
  <si>
    <t>15.002.0634-0</t>
  </si>
  <si>
    <t>15.002.0634-A</t>
  </si>
  <si>
    <t>15.002.0635-0</t>
  </si>
  <si>
    <t>15.002.0635-A</t>
  </si>
  <si>
    <t>15.002.0636-0</t>
  </si>
  <si>
    <t>15.002.0636-A</t>
  </si>
  <si>
    <t>15.002.0637-0</t>
  </si>
  <si>
    <t>15.002.0637-A</t>
  </si>
  <si>
    <t>15.002.0638-0</t>
  </si>
  <si>
    <t>15.002.0638-A</t>
  </si>
  <si>
    <t>15.002.0639-0</t>
  </si>
  <si>
    <t>15.002.0639-A</t>
  </si>
  <si>
    <t>15.002.0640-0</t>
  </si>
  <si>
    <t>15.002.0640-A</t>
  </si>
  <si>
    <t>15.002.0641-0</t>
  </si>
  <si>
    <t>15.002.0641-A</t>
  </si>
  <si>
    <t>15.002.0642-0</t>
  </si>
  <si>
    <t>15.002.0642-A</t>
  </si>
  <si>
    <t>15.002.0643-0</t>
  </si>
  <si>
    <t>15.002.0643-A</t>
  </si>
  <si>
    <t>15.002.0644-0</t>
  </si>
  <si>
    <t>15.002.0644-A</t>
  </si>
  <si>
    <t>15.002.0645-0</t>
  </si>
  <si>
    <t>15.002.0645-A</t>
  </si>
  <si>
    <t>15.002.0646-0</t>
  </si>
  <si>
    <t>15.002.0646-A</t>
  </si>
  <si>
    <t>15.002.0647-0</t>
  </si>
  <si>
    <t>15.002.0647-A</t>
  </si>
  <si>
    <t>15.002.0648-0</t>
  </si>
  <si>
    <t>15.002.0648-A</t>
  </si>
  <si>
    <t>15.002.0649-0</t>
  </si>
  <si>
    <t>15.002.0649-A</t>
  </si>
  <si>
    <t>15.002.0650-0</t>
  </si>
  <si>
    <t>15.002.0650-A</t>
  </si>
  <si>
    <t>15.002.0651-0</t>
  </si>
  <si>
    <t>15.002.0651-A</t>
  </si>
  <si>
    <t>15.002.0652-0</t>
  </si>
  <si>
    <t>15.002.0652-A</t>
  </si>
  <si>
    <t>15.002.0653-0</t>
  </si>
  <si>
    <t>15.002.0653-A</t>
  </si>
  <si>
    <t>15.002.0654-0</t>
  </si>
  <si>
    <t>15.002.0654-A</t>
  </si>
  <si>
    <t>15.002.0655-0</t>
  </si>
  <si>
    <t>15.002.0655-A</t>
  </si>
  <si>
    <t>15.002.0656-0</t>
  </si>
  <si>
    <t>15.002.0656-A</t>
  </si>
  <si>
    <t>15.002.0657-0</t>
  </si>
  <si>
    <t>15.002.0657-A</t>
  </si>
  <si>
    <t>15.002.0658-0</t>
  </si>
  <si>
    <t>15.002.0658-A</t>
  </si>
  <si>
    <t>15.002.0659-0</t>
  </si>
  <si>
    <t>15.002.0659-A</t>
  </si>
  <si>
    <t>15.002.0660-0</t>
  </si>
  <si>
    <t>15.002.0660-A</t>
  </si>
  <si>
    <t>15.002.0661-0</t>
  </si>
  <si>
    <t>15.002.0661-A</t>
  </si>
  <si>
    <t>15.002.0662-0</t>
  </si>
  <si>
    <t>15.002.0662-A</t>
  </si>
  <si>
    <t>15.002.0663-0</t>
  </si>
  <si>
    <t>15.002.0663-A</t>
  </si>
  <si>
    <t>15.002.0664-0</t>
  </si>
  <si>
    <t>15.002.0664-A</t>
  </si>
  <si>
    <t>15.002.0665-0</t>
  </si>
  <si>
    <t>15.002.0665-A</t>
  </si>
  <si>
    <t>15.002.0666-0</t>
  </si>
  <si>
    <t>15.002.0666-A</t>
  </si>
  <si>
    <t>15.002.0668-0</t>
  </si>
  <si>
    <t>15.002.0668-A</t>
  </si>
  <si>
    <t>15.002.0669-0</t>
  </si>
  <si>
    <t>15.002.0669-A</t>
  </si>
  <si>
    <t>15.002.0670-0</t>
  </si>
  <si>
    <t>15.002.0670-A</t>
  </si>
  <si>
    <t>15.002.0671-0</t>
  </si>
  <si>
    <t>15.002.0671-A</t>
  </si>
  <si>
    <t>15.002.0672-0</t>
  </si>
  <si>
    <t>15.002.0672-A</t>
  </si>
  <si>
    <t>15.002.0673-0</t>
  </si>
  <si>
    <t>15.002.0673-A</t>
  </si>
  <si>
    <t>15.002.0674-0</t>
  </si>
  <si>
    <t>15.002.0674-A</t>
  </si>
  <si>
    <t>15.002.0675-0</t>
  </si>
  <si>
    <t>15.002.0675-A</t>
  </si>
  <si>
    <t>15.002.0676-0</t>
  </si>
  <si>
    <t>15.002.0676-A</t>
  </si>
  <si>
    <t>15.002.0677-0</t>
  </si>
  <si>
    <t>15.002.0677-A</t>
  </si>
  <si>
    <t>15.002.0678-0</t>
  </si>
  <si>
    <t>15.002.0678-A</t>
  </si>
  <si>
    <t>15.002.0679-0</t>
  </si>
  <si>
    <t>15.002.0679-A</t>
  </si>
  <si>
    <t>15.002.0680-0</t>
  </si>
  <si>
    <t>15.002.0680-A</t>
  </si>
  <si>
    <t>15.002.0681-0</t>
  </si>
  <si>
    <t>15.002.0681-A</t>
  </si>
  <si>
    <t>15.002.0682-0</t>
  </si>
  <si>
    <t>15.002.0682-A</t>
  </si>
  <si>
    <t>15.002.0683-0</t>
  </si>
  <si>
    <t>15.002.0683-A</t>
  </si>
  <si>
    <t>15.002.0684-0</t>
  </si>
  <si>
    <t>15.002.0684-A</t>
  </si>
  <si>
    <t>15.002.0685-0</t>
  </si>
  <si>
    <t>15.002.0685-A</t>
  </si>
  <si>
    <t>15.002.0686-0</t>
  </si>
  <si>
    <t>15.002.0686-A</t>
  </si>
  <si>
    <t>15.002.0687-0</t>
  </si>
  <si>
    <t>15.002.0687-A</t>
  </si>
  <si>
    <t>15.002.0688-0</t>
  </si>
  <si>
    <t>15.002.0688-A</t>
  </si>
  <si>
    <t>15.002.0689-0</t>
  </si>
  <si>
    <t>15.002.0689-A</t>
  </si>
  <si>
    <t>15.002.0690-0</t>
  </si>
  <si>
    <t>15.002.0690-A</t>
  </si>
  <si>
    <t>15.002.0691-0</t>
  </si>
  <si>
    <t>15.002.0691-A</t>
  </si>
  <si>
    <t>15.002.0692-0</t>
  </si>
  <si>
    <t>15.002.0692-A</t>
  </si>
  <si>
    <t>15.002.0693-0</t>
  </si>
  <si>
    <t>15.002.0693-A</t>
  </si>
  <si>
    <t>15.002.0694-0</t>
  </si>
  <si>
    <t>15.002.0694-A</t>
  </si>
  <si>
    <t>15.002.0695-0</t>
  </si>
  <si>
    <t>15.002.0695-A</t>
  </si>
  <si>
    <t>15.002.0696-0</t>
  </si>
  <si>
    <t>15.002.0696-A</t>
  </si>
  <si>
    <t>15.002.0697-0</t>
  </si>
  <si>
    <t>15.002.0697-A</t>
  </si>
  <si>
    <t>15.002.0698-0</t>
  </si>
  <si>
    <t>15.002.0698-A</t>
  </si>
  <si>
    <t>15.002.0699-0</t>
  </si>
  <si>
    <t>15.002.0699-A</t>
  </si>
  <si>
    <t>15.002.0700-0</t>
  </si>
  <si>
    <t>15.002.0700-A</t>
  </si>
  <si>
    <t>15.002.0701-0</t>
  </si>
  <si>
    <t>15.002.0701-A</t>
  </si>
  <si>
    <t>15.002.0702-0</t>
  </si>
  <si>
    <t>15.002.0702-A</t>
  </si>
  <si>
    <t>15.002.0703-0</t>
  </si>
  <si>
    <t>15.002.0703-A</t>
  </si>
  <si>
    <t>15.002.0704-0</t>
  </si>
  <si>
    <t>15.002.0704-A</t>
  </si>
  <si>
    <t>15.002.0705-0</t>
  </si>
  <si>
    <t>15.002.0705-A</t>
  </si>
  <si>
    <t>15.002.0706-0</t>
  </si>
  <si>
    <t>15.002.0706-A</t>
  </si>
  <si>
    <t>15.002.0707-0</t>
  </si>
  <si>
    <t>15.002.0707-A</t>
  </si>
  <si>
    <t>15.003.0023-0</t>
  </si>
  <si>
    <t>15.003.0023-A</t>
  </si>
  <si>
    <t>15.003.0024-0</t>
  </si>
  <si>
    <t>15.003.0024-A</t>
  </si>
  <si>
    <t>15.003.0025-1</t>
  </si>
  <si>
    <t>15.003.0025-B</t>
  </si>
  <si>
    <t>15.003.0026-1</t>
  </si>
  <si>
    <t>15.003.0026-B</t>
  </si>
  <si>
    <t>15.003.0027-1</t>
  </si>
  <si>
    <t>15.003.0027-B</t>
  </si>
  <si>
    <t>15.003.0028-0</t>
  </si>
  <si>
    <t>15.003.0028-A</t>
  </si>
  <si>
    <t>15.003.0066-0</t>
  </si>
  <si>
    <t>15.003.0066-A</t>
  </si>
  <si>
    <t>15.003.0068-0</t>
  </si>
  <si>
    <t>15.003.0068-A</t>
  </si>
  <si>
    <t>15.003.0069-0</t>
  </si>
  <si>
    <t>15.003.0069-A</t>
  </si>
  <si>
    <t>15.003.0073-0</t>
  </si>
  <si>
    <t>15.003.0073-A</t>
  </si>
  <si>
    <t>15.003.0175-0</t>
  </si>
  <si>
    <t>15.003.0175-A</t>
  </si>
  <si>
    <t>15.003.0177-0</t>
  </si>
  <si>
    <t>15.003.0177-A</t>
  </si>
  <si>
    <t>15.003.0178-0</t>
  </si>
  <si>
    <t>15.003.0178-A</t>
  </si>
  <si>
    <t>15.003.0180-0</t>
  </si>
  <si>
    <t>15.003.0180-A</t>
  </si>
  <si>
    <t>15.003.0181-0</t>
  </si>
  <si>
    <t>15.003.0181-A</t>
  </si>
  <si>
    <t>15.003.0185-0</t>
  </si>
  <si>
    <t>15.003.0185-A</t>
  </si>
  <si>
    <t>15.003.0186-0</t>
  </si>
  <si>
    <t>15.003.0186-A</t>
  </si>
  <si>
    <t>15.003.0190-0</t>
  </si>
  <si>
    <t>15.003.0190-A</t>
  </si>
  <si>
    <t>15.003.0192-0</t>
  </si>
  <si>
    <t>15.003.0192-A</t>
  </si>
  <si>
    <t>15.003.0193-0</t>
  </si>
  <si>
    <t>15.003.0193-A</t>
  </si>
  <si>
    <t>15.003.0194-0</t>
  </si>
  <si>
    <t>15.003.0194-A</t>
  </si>
  <si>
    <t>15.003.0200-0</t>
  </si>
  <si>
    <t>15.003.0200-A</t>
  </si>
  <si>
    <t>15.003.0202-0</t>
  </si>
  <si>
    <t>15.003.0202-A</t>
  </si>
  <si>
    <t>15.003.0204-0</t>
  </si>
  <si>
    <t>15.003.0204-A</t>
  </si>
  <si>
    <t>15.003.0206-0</t>
  </si>
  <si>
    <t>15.003.0206-A</t>
  </si>
  <si>
    <t>15.003.0208-0</t>
  </si>
  <si>
    <t>15.003.0208-A</t>
  </si>
  <si>
    <t>15.003.0210-0</t>
  </si>
  <si>
    <t>15.003.0210-A</t>
  </si>
  <si>
    <t>15.003.0212-0</t>
  </si>
  <si>
    <t>15.003.0212-A</t>
  </si>
  <si>
    <t>15.003.0214-0</t>
  </si>
  <si>
    <t>15.003.0214-A</t>
  </si>
  <si>
    <t>15.003.0216-0</t>
  </si>
  <si>
    <t>15.003.0216-A</t>
  </si>
  <si>
    <t>15.003.0350-0</t>
  </si>
  <si>
    <t>15.003.0350-A</t>
  </si>
  <si>
    <t>15.003.0351-0</t>
  </si>
  <si>
    <t>15.003.0351-A</t>
  </si>
  <si>
    <t>15.003.0352-0</t>
  </si>
  <si>
    <t>15.003.0352-A</t>
  </si>
  <si>
    <t>15.003.0353-0</t>
  </si>
  <si>
    <t>15.003.0353-A</t>
  </si>
  <si>
    <t>15.003.0354-1</t>
  </si>
  <si>
    <t>15.003.0354-B</t>
  </si>
  <si>
    <t>15.003.0355-0</t>
  </si>
  <si>
    <t>15.003.0355-A</t>
  </si>
  <si>
    <t>15.003.0356-1</t>
  </si>
  <si>
    <t>15.003.0356-B</t>
  </si>
  <si>
    <t>15.003.0357-0</t>
  </si>
  <si>
    <t>15.003.0357-A</t>
  </si>
  <si>
    <t>15.003.0358-1</t>
  </si>
  <si>
    <t>15.003.0358-B</t>
  </si>
  <si>
    <t>15.003.0359-0</t>
  </si>
  <si>
    <t>15.003.0359-A</t>
  </si>
  <si>
    <t>15.003.0360-0</t>
  </si>
  <si>
    <t>15.003.0360-A</t>
  </si>
  <si>
    <t>15.003.0361-0</t>
  </si>
  <si>
    <t>15.003.0361-A</t>
  </si>
  <si>
    <t>15.003.0365-0</t>
  </si>
  <si>
    <t>15.003.0365-A</t>
  </si>
  <si>
    <t>15.003.0370-0</t>
  </si>
  <si>
    <t>15.003.0370-A</t>
  </si>
  <si>
    <t>15.003.0371-0</t>
  </si>
  <si>
    <t>15.003.0371-A</t>
  </si>
  <si>
    <t>15.003.0372-0</t>
  </si>
  <si>
    <t>15.003.0372-A</t>
  </si>
  <si>
    <t>15.003.0373-0</t>
  </si>
  <si>
    <t>15.003.0373-A</t>
  </si>
  <si>
    <t>15.003.0375-0</t>
  </si>
  <si>
    <t>15.003.0375-A</t>
  </si>
  <si>
    <t>15.003.0377-0</t>
  </si>
  <si>
    <t>15.003.0377-A</t>
  </si>
  <si>
    <t>15.003.0379-0</t>
  </si>
  <si>
    <t>15.003.0379-A</t>
  </si>
  <si>
    <t>15.003.0380-0</t>
  </si>
  <si>
    <t>15.003.0380-A</t>
  </si>
  <si>
    <t>15.003.0381-0</t>
  </si>
  <si>
    <t>15.003.0381-A</t>
  </si>
  <si>
    <t>15.003.0390-0</t>
  </si>
  <si>
    <t>15.003.0390-A</t>
  </si>
  <si>
    <t>15.003.0391-0</t>
  </si>
  <si>
    <t>15.003.0391-A</t>
  </si>
  <si>
    <t>15.003.0392-0</t>
  </si>
  <si>
    <t>15.003.0392-A</t>
  </si>
  <si>
    <t>15.003.0393-0</t>
  </si>
  <si>
    <t>15.003.0393-A</t>
  </si>
  <si>
    <t>15.003.0394-0</t>
  </si>
  <si>
    <t>15.003.0394-A</t>
  </si>
  <si>
    <t>15.003.0395-0</t>
  </si>
  <si>
    <t>15.003.0395-A</t>
  </si>
  <si>
    <t>15.003.0396-0</t>
  </si>
  <si>
    <t>15.003.0396-A</t>
  </si>
  <si>
    <t>15.003.0397-0</t>
  </si>
  <si>
    <t>15.003.0397-A</t>
  </si>
  <si>
    <t>15.003.0398-0</t>
  </si>
  <si>
    <t>15.003.0398-A</t>
  </si>
  <si>
    <t>15.003.0400-0</t>
  </si>
  <si>
    <t>15.003.0400-A</t>
  </si>
  <si>
    <t>15.003.0405-0</t>
  </si>
  <si>
    <t>15.003.0405-A</t>
  </si>
  <si>
    <t>15.003.0410-0</t>
  </si>
  <si>
    <t>15.003.0410-A</t>
  </si>
  <si>
    <t>15.003.0415-0</t>
  </si>
  <si>
    <t>RETIRADA E REASSENTAMENTO DE VALVULA DE DESCARGA</t>
  </si>
  <si>
    <t>15.003.0415-A</t>
  </si>
  <si>
    <t>15.003.0420-0</t>
  </si>
  <si>
    <t>15.003.0420-A</t>
  </si>
  <si>
    <t>15.003.0421-0</t>
  </si>
  <si>
    <t>15.003.0421-A</t>
  </si>
  <si>
    <t>15.003.0500-0</t>
  </si>
  <si>
    <t>15.003.0500-A</t>
  </si>
  <si>
    <t>15.003.0505-0</t>
  </si>
  <si>
    <t>15.003.0505-A</t>
  </si>
  <si>
    <t>15.003.0510-0</t>
  </si>
  <si>
    <t>15.003.0510-A</t>
  </si>
  <si>
    <t>15.003.0515-0</t>
  </si>
  <si>
    <t>15.003.0515-A</t>
  </si>
  <si>
    <t>15.003.0550-0</t>
  </si>
  <si>
    <t>15.003.0550-A</t>
  </si>
  <si>
    <t>15.003.0552-0</t>
  </si>
  <si>
    <t>15.003.0552-A</t>
  </si>
  <si>
    <t>15.003.0600-0</t>
  </si>
  <si>
    <t>15.003.0600-A</t>
  </si>
  <si>
    <t>15.003.0650-0</t>
  </si>
  <si>
    <t>15.003.0650-A</t>
  </si>
  <si>
    <t>15.004.0010-0</t>
  </si>
  <si>
    <t>15.004.0010-A</t>
  </si>
  <si>
    <t>15.004.0011-0</t>
  </si>
  <si>
    <t>15.004.0011-A</t>
  </si>
  <si>
    <t>15.004.0012-0</t>
  </si>
  <si>
    <t>15.004.0012-A</t>
  </si>
  <si>
    <t>15.004.0013-0</t>
  </si>
  <si>
    <t>15.004.0013-A</t>
  </si>
  <si>
    <t>15.004.0014-0</t>
  </si>
  <si>
    <t>15.004.0014-A</t>
  </si>
  <si>
    <t>15.004.0023-0</t>
  </si>
  <si>
    <t>15.004.0023-A</t>
  </si>
  <si>
    <t>15.004.0024-0</t>
  </si>
  <si>
    <t>15.004.0024-A</t>
  </si>
  <si>
    <t>15.004.0025-0</t>
  </si>
  <si>
    <t>15.004.0025-A</t>
  </si>
  <si>
    <t>15.004.0026-0</t>
  </si>
  <si>
    <t>15.004.0026-A</t>
  </si>
  <si>
    <t>15.004.0027-0</t>
  </si>
  <si>
    <t>15.004.0027-A</t>
  </si>
  <si>
    <t>15.004.0028-0</t>
  </si>
  <si>
    <t>15.004.0028-A</t>
  </si>
  <si>
    <t>15.004.0045-0</t>
  </si>
  <si>
    <t>15.004.0045-A</t>
  </si>
  <si>
    <t>15.004.0046-0</t>
  </si>
  <si>
    <t>15.004.0046-A</t>
  </si>
  <si>
    <t>15.004.0050-0</t>
  </si>
  <si>
    <t>15.004.0050-A</t>
  </si>
  <si>
    <t>15.004.0051-0</t>
  </si>
  <si>
    <t>15.004.0051-A</t>
  </si>
  <si>
    <t>15.004.0053-0</t>
  </si>
  <si>
    <t>15.004.0053-A</t>
  </si>
  <si>
    <t>15.004.0055-0</t>
  </si>
  <si>
    <t>15.004.0055-A</t>
  </si>
  <si>
    <t>15.004.0058-0</t>
  </si>
  <si>
    <t>15.004.0058-A</t>
  </si>
  <si>
    <t>15.004.0059-0</t>
  </si>
  <si>
    <t>15.004.0059-A</t>
  </si>
  <si>
    <t>15.004.0060-1</t>
  </si>
  <si>
    <t>15.004.0060-B</t>
  </si>
  <si>
    <t>15.004.0061-0</t>
  </si>
  <si>
    <t>15.004.0061-A</t>
  </si>
  <si>
    <t>15.004.0062-0</t>
  </si>
  <si>
    <t>15.004.0062-A</t>
  </si>
  <si>
    <t>15.004.0063-0</t>
  </si>
  <si>
    <t>15.004.0063-A</t>
  </si>
  <si>
    <t>15.004.0064-0</t>
  </si>
  <si>
    <t>15.004.0064-A</t>
  </si>
  <si>
    <t>15.004.0065-0</t>
  </si>
  <si>
    <t>15.004.0065-A</t>
  </si>
  <si>
    <t>15.004.0067-0</t>
  </si>
  <si>
    <t>15.004.0067-A</t>
  </si>
  <si>
    <t>15.004.0070-0</t>
  </si>
  <si>
    <t>15.004.0070-A</t>
  </si>
  <si>
    <t>15.004.0074-0</t>
  </si>
  <si>
    <t>15.004.0074-A</t>
  </si>
  <si>
    <t>15.004.0075-0</t>
  </si>
  <si>
    <t>15.004.0075-A</t>
  </si>
  <si>
    <t>15.004.0076-0</t>
  </si>
  <si>
    <t>REPARO DE VALVULA DE DESCARGA.FORNECIMENTO E SUBSTITUICAO</t>
  </si>
  <si>
    <t>15.004.0076-A</t>
  </si>
  <si>
    <t>15.004.0080-0</t>
  </si>
  <si>
    <t>15.004.0080-A</t>
  </si>
  <si>
    <t>15.004.0085-0</t>
  </si>
  <si>
    <t>15.004.0085-A</t>
  </si>
  <si>
    <t>15.004.0086-0</t>
  </si>
  <si>
    <t>15.004.0086-A</t>
  </si>
  <si>
    <t>15.004.0090-0</t>
  </si>
  <si>
    <t>15.004.0090-A</t>
  </si>
  <si>
    <t>15.004.0102-1</t>
  </si>
  <si>
    <t>15.004.0102-B</t>
  </si>
  <si>
    <t>15.004.0103-0</t>
  </si>
  <si>
    <t>15.004.0103-A</t>
  </si>
  <si>
    <t>15.004.0104-0</t>
  </si>
  <si>
    <t>15.004.0104-A</t>
  </si>
  <si>
    <t>15.004.0105-0</t>
  </si>
  <si>
    <t>15.004.0105-A</t>
  </si>
  <si>
    <t>15.004.0108-0</t>
  </si>
  <si>
    <t>15.004.0108-A</t>
  </si>
  <si>
    <t>15.004.0110-0</t>
  </si>
  <si>
    <t>15.004.0110-A</t>
  </si>
  <si>
    <t>15.004.0125-0</t>
  </si>
  <si>
    <t>15.004.0125-A</t>
  </si>
  <si>
    <t>15.004.0126-0</t>
  </si>
  <si>
    <t>15.004.0126-A</t>
  </si>
  <si>
    <t>15.004.0127-0</t>
  </si>
  <si>
    <t>15.004.0127-A</t>
  </si>
  <si>
    <t>15.004.0130-0</t>
  </si>
  <si>
    <t>15.004.0130-A</t>
  </si>
  <si>
    <t>15.004.0131-0</t>
  </si>
  <si>
    <t>15.004.0131-A</t>
  </si>
  <si>
    <t>15.004.0133-0</t>
  </si>
  <si>
    <t>15.004.0133-A</t>
  </si>
  <si>
    <t>15.004.0150-0</t>
  </si>
  <si>
    <t>15.004.0150-A</t>
  </si>
  <si>
    <t>15.004.0151-0</t>
  </si>
  <si>
    <t>15.004.0151-A</t>
  </si>
  <si>
    <t>15.004.0160-0</t>
  </si>
  <si>
    <t>15.004.0160-A</t>
  </si>
  <si>
    <t>15.004.0161-0</t>
  </si>
  <si>
    <t>15.004.0161-A</t>
  </si>
  <si>
    <t>15.004.0170-0</t>
  </si>
  <si>
    <t>15.004.0170-A</t>
  </si>
  <si>
    <t>15.004.0175-1</t>
  </si>
  <si>
    <t>15.004.0175-B</t>
  </si>
  <si>
    <t>15.004.0176-0</t>
  </si>
  <si>
    <t>15.004.0176-A</t>
  </si>
  <si>
    <t>15.004.0180-0</t>
  </si>
  <si>
    <t>15.004.0180-A</t>
  </si>
  <si>
    <t>15.004.0181-0</t>
  </si>
  <si>
    <t>15.004.0181-A</t>
  </si>
  <si>
    <t>15.004.0190-0</t>
  </si>
  <si>
    <t>15.004.0190-A</t>
  </si>
  <si>
    <t>15.004.0200-0</t>
  </si>
  <si>
    <t>15.004.0200-A</t>
  </si>
  <si>
    <t>15.004.0202-0</t>
  </si>
  <si>
    <t>15.004.0202-A</t>
  </si>
  <si>
    <t>15.004.0204-0</t>
  </si>
  <si>
    <t>15.004.0204-A</t>
  </si>
  <si>
    <t>15.004.0210-0</t>
  </si>
  <si>
    <t>15.004.0210-A</t>
  </si>
  <si>
    <t>15.004.0212-0</t>
  </si>
  <si>
    <t>15.004.0212-A</t>
  </si>
  <si>
    <t>15.004.0220-0</t>
  </si>
  <si>
    <t>15.004.0220-A</t>
  </si>
  <si>
    <t>15.004.0222-0</t>
  </si>
  <si>
    <t>15.004.0222-A</t>
  </si>
  <si>
    <t>15.004.0224-0</t>
  </si>
  <si>
    <t>15.004.0224-A</t>
  </si>
  <si>
    <t>15.004.0250-0</t>
  </si>
  <si>
    <t>15.004.0250-A</t>
  </si>
  <si>
    <t>15.004.0251-0</t>
  </si>
  <si>
    <t>15.004.0251-A</t>
  </si>
  <si>
    <t>15.004.0255-0</t>
  </si>
  <si>
    <t>15.004.0255-A</t>
  </si>
  <si>
    <t>15.004.0300-0</t>
  </si>
  <si>
    <t>15.004.0300-A</t>
  </si>
  <si>
    <t>15.004.0305-0</t>
  </si>
  <si>
    <t>15.004.0305-A</t>
  </si>
  <si>
    <t>15.004.0310-0</t>
  </si>
  <si>
    <t>15.004.0310-A</t>
  </si>
  <si>
    <t>15.004.0315-0</t>
  </si>
  <si>
    <t>LUVA EM PVC RIGIDO SOLDAVEL,AZUL,DE 50MM.FORNECIMENTO</t>
  </si>
  <si>
    <t>15.004.0315-A</t>
  </si>
  <si>
    <t>15.004.0320-0</t>
  </si>
  <si>
    <t>15.004.0320-A</t>
  </si>
  <si>
    <t>15.004.0325-0</t>
  </si>
  <si>
    <t>15.004.0325-A</t>
  </si>
  <si>
    <t>15.004.0330-0</t>
  </si>
  <si>
    <t>15.004.0330-A</t>
  </si>
  <si>
    <t>15.004.0335-0</t>
  </si>
  <si>
    <t>15.004.0335-A</t>
  </si>
  <si>
    <t>15.004.0600-0</t>
  </si>
  <si>
    <t>15.004.0600-A</t>
  </si>
  <si>
    <t>15.004.0620-0</t>
  </si>
  <si>
    <t>15.004.0620-A</t>
  </si>
  <si>
    <t>15.004.0700-0</t>
  </si>
  <si>
    <t>15.004.0700-A</t>
  </si>
  <si>
    <t>15.004.0705-0</t>
  </si>
  <si>
    <t>15.004.0705-A</t>
  </si>
  <si>
    <t>15.004.0710-0</t>
  </si>
  <si>
    <t>15.004.0710-A</t>
  </si>
  <si>
    <t>15.004.0715-0</t>
  </si>
  <si>
    <t>15.004.0715-A</t>
  </si>
  <si>
    <t>15.004.0720-0</t>
  </si>
  <si>
    <t>15.004.0720-A</t>
  </si>
  <si>
    <t>15.005.0010-0</t>
  </si>
  <si>
    <t>15.005.0010-A</t>
  </si>
  <si>
    <t>15.005.0020-0</t>
  </si>
  <si>
    <t>15.005.0020-A</t>
  </si>
  <si>
    <t>15.005.0030-0</t>
  </si>
  <si>
    <t>15.005.0030-A</t>
  </si>
  <si>
    <t>15.005.0040-1</t>
  </si>
  <si>
    <t>15.005.0040-B</t>
  </si>
  <si>
    <t>15.005.0050-0</t>
  </si>
  <si>
    <t>15.005.0050-A</t>
  </si>
  <si>
    <t>15.005.0060-0</t>
  </si>
  <si>
    <t>15.005.0060-A</t>
  </si>
  <si>
    <t>15.005.0070-0</t>
  </si>
  <si>
    <t>15.005.0070-A</t>
  </si>
  <si>
    <t>15.005.0100-0</t>
  </si>
  <si>
    <t>15.005.0100-A</t>
  </si>
  <si>
    <t>15.005.0110-0</t>
  </si>
  <si>
    <t>15.005.0110-A</t>
  </si>
  <si>
    <t>15.005.0120-0</t>
  </si>
  <si>
    <t>15.005.0120-A</t>
  </si>
  <si>
    <t>15.005.0130-0</t>
  </si>
  <si>
    <t>15.005.0130-A</t>
  </si>
  <si>
    <t>15.005.0140-0</t>
  </si>
  <si>
    <t>15.005.0140-A</t>
  </si>
  <si>
    <t>15.005.0200-0</t>
  </si>
  <si>
    <t>15.005.0200-A</t>
  </si>
  <si>
    <t>15.005.0201-0</t>
  </si>
  <si>
    <t>15.005.0201-A</t>
  </si>
  <si>
    <t>15.005.0202-0</t>
  </si>
  <si>
    <t>15.005.0202-A</t>
  </si>
  <si>
    <t>15.005.0203-0</t>
  </si>
  <si>
    <t>15.005.0203-A</t>
  </si>
  <si>
    <t>15.005.0204-0</t>
  </si>
  <si>
    <t>15.005.0204-A</t>
  </si>
  <si>
    <t>15.005.0205-0</t>
  </si>
  <si>
    <t>15.005.0205-A</t>
  </si>
  <si>
    <t>15.005.0206-0</t>
  </si>
  <si>
    <t>15.005.0206-A</t>
  </si>
  <si>
    <t>15.005.0207-0</t>
  </si>
  <si>
    <t>15.005.0207-A</t>
  </si>
  <si>
    <t>15.005.0208-0</t>
  </si>
  <si>
    <t>15.005.0208-A</t>
  </si>
  <si>
    <t>15.005.0209-0</t>
  </si>
  <si>
    <t>15.005.0209-A</t>
  </si>
  <si>
    <t>15.005.0253-0</t>
  </si>
  <si>
    <t>15.005.0253-A</t>
  </si>
  <si>
    <t>15.005.0255-0</t>
  </si>
  <si>
    <t>15.005.0255-A</t>
  </si>
  <si>
    <t>15.005.0260-0</t>
  </si>
  <si>
    <t>15.005.0260-A</t>
  </si>
  <si>
    <t>15.005.0275-0</t>
  </si>
  <si>
    <t>15.005.0275-A</t>
  </si>
  <si>
    <t>15.005.0278-0</t>
  </si>
  <si>
    <t>15.005.0278-A</t>
  </si>
  <si>
    <t>15.005.0280-0</t>
  </si>
  <si>
    <t>15.005.0280-A</t>
  </si>
  <si>
    <t>15.006.0010-0</t>
  </si>
  <si>
    <t>15.006.0010-A</t>
  </si>
  <si>
    <t>15.006.0012-0</t>
  </si>
  <si>
    <t>15.006.0012-A</t>
  </si>
  <si>
    <t>15.006.0015-0</t>
  </si>
  <si>
    <t>15.006.0015-A</t>
  </si>
  <si>
    <t>15.006.0016-0</t>
  </si>
  <si>
    <t>15.006.0016-A</t>
  </si>
  <si>
    <t>15.006.0035-0</t>
  </si>
  <si>
    <t>15.006.0035-A</t>
  </si>
  <si>
    <t>15.006.0040-0</t>
  </si>
  <si>
    <t>15.006.0040-A</t>
  </si>
  <si>
    <t>15.006.0045-0</t>
  </si>
  <si>
    <t>15.006.0045-A</t>
  </si>
  <si>
    <t>15.007.0208-0</t>
  </si>
  <si>
    <t>15.007.0208-A</t>
  </si>
  <si>
    <t>15.007.0209-0</t>
  </si>
  <si>
    <t>15.007.0209-A</t>
  </si>
  <si>
    <t>15.007.0210-0</t>
  </si>
  <si>
    <t>15.007.0210-A</t>
  </si>
  <si>
    <t>15.007.0214-0</t>
  </si>
  <si>
    <t>15.007.0214-A</t>
  </si>
  <si>
    <t>15.007.0216-0</t>
  </si>
  <si>
    <t>15.007.0216-A</t>
  </si>
  <si>
    <t>15.007.0218-0</t>
  </si>
  <si>
    <t>PRESILHA EM LATAO COM FURO DE 7MM.FORNECIMENTO E COLOCACAO</t>
  </si>
  <si>
    <t>15.007.0218-A</t>
  </si>
  <si>
    <t>15.007.0250-0</t>
  </si>
  <si>
    <t>15.007.0250-A</t>
  </si>
  <si>
    <t>15.007.0280-0</t>
  </si>
  <si>
    <t>15.007.0280-A</t>
  </si>
  <si>
    <t>15.007.0285-0</t>
  </si>
  <si>
    <t>15.007.0285-A</t>
  </si>
  <si>
    <t>15.007.0290-0</t>
  </si>
  <si>
    <t>15.007.0290-A</t>
  </si>
  <si>
    <t>15.007.0295-0</t>
  </si>
  <si>
    <t>15.007.0295-A</t>
  </si>
  <si>
    <t>15.007.0334-0</t>
  </si>
  <si>
    <t>15.007.0334-A</t>
  </si>
  <si>
    <t>15.007.0338-0</t>
  </si>
  <si>
    <t>15.007.0338-A</t>
  </si>
  <si>
    <t>15.007.0340-0</t>
  </si>
  <si>
    <t>VERGALHAO DE COBRE DE 3/8".FORNECIMENTO E COLOCACAO</t>
  </si>
  <si>
    <t>15.007.0340-A</t>
  </si>
  <si>
    <t>15.007.0345-0</t>
  </si>
  <si>
    <t>15.007.0345-A</t>
  </si>
  <si>
    <t>15.007.0347-0</t>
  </si>
  <si>
    <t>15.007.0347-A</t>
  </si>
  <si>
    <t>15.007.0350-0</t>
  </si>
  <si>
    <t>15.007.0350-A</t>
  </si>
  <si>
    <t>15.007.0351-0</t>
  </si>
  <si>
    <t>15.007.0351-A</t>
  </si>
  <si>
    <t>15.007.0357-0</t>
  </si>
  <si>
    <t>15.007.0357-A</t>
  </si>
  <si>
    <t>15.007.0359-0</t>
  </si>
  <si>
    <t>15.007.0359-A</t>
  </si>
  <si>
    <t>15.007.0400-0</t>
  </si>
  <si>
    <t>15.007.0400-A</t>
  </si>
  <si>
    <t>15.007.0405-0</t>
  </si>
  <si>
    <t>15.007.0405-A</t>
  </si>
  <si>
    <t>15.007.0410-0</t>
  </si>
  <si>
    <t>15.007.0410-A</t>
  </si>
  <si>
    <t>15.007.0415-0</t>
  </si>
  <si>
    <t>15.007.0415-A</t>
  </si>
  <si>
    <t>15.007.0420-0</t>
  </si>
  <si>
    <t>15.007.0420-A</t>
  </si>
  <si>
    <t>15.007.0425-0</t>
  </si>
  <si>
    <t>15.007.0425-A</t>
  </si>
  <si>
    <t>15.007.0430-0</t>
  </si>
  <si>
    <t>15.007.0430-A</t>
  </si>
  <si>
    <t>15.007.0435-0</t>
  </si>
  <si>
    <t>15.007.0435-A</t>
  </si>
  <si>
    <t>15.007.0495-0</t>
  </si>
  <si>
    <t>15.007.0495-A</t>
  </si>
  <si>
    <t>15.007.0498-0</t>
  </si>
  <si>
    <t>15.007.0498-A</t>
  </si>
  <si>
    <t>15.007.0501-0</t>
  </si>
  <si>
    <t>15.007.0501-A</t>
  </si>
  <si>
    <t>15.007.0504-0</t>
  </si>
  <si>
    <t>15.007.0504-A</t>
  </si>
  <si>
    <t>15.007.0507-0</t>
  </si>
  <si>
    <t>15.007.0507-A</t>
  </si>
  <si>
    <t>15.007.0511-0</t>
  </si>
  <si>
    <t>15.007.0511-A</t>
  </si>
  <si>
    <t>15.007.0514-0</t>
  </si>
  <si>
    <t>15.007.0514-A</t>
  </si>
  <si>
    <t>15.007.0517-0</t>
  </si>
  <si>
    <t>15.007.0517-A</t>
  </si>
  <si>
    <t>15.007.0520-0</t>
  </si>
  <si>
    <t>15.007.0520-A</t>
  </si>
  <si>
    <t>15.007.0521-0</t>
  </si>
  <si>
    <t>15.007.0521-A</t>
  </si>
  <si>
    <t>15.007.0522-0</t>
  </si>
  <si>
    <t>15.007.0522-A</t>
  </si>
  <si>
    <t>15.007.0523-0</t>
  </si>
  <si>
    <t>15.007.0523-A</t>
  </si>
  <si>
    <t>15.007.0524-0</t>
  </si>
  <si>
    <t>15.007.0524-A</t>
  </si>
  <si>
    <t>15.007.0525-0</t>
  </si>
  <si>
    <t>15.007.0525-A</t>
  </si>
  <si>
    <t>15.007.0526-0</t>
  </si>
  <si>
    <t>15.007.0526-A</t>
  </si>
  <si>
    <t>15.007.0527-0</t>
  </si>
  <si>
    <t>15.007.0527-A</t>
  </si>
  <si>
    <t>15.007.0528-0</t>
  </si>
  <si>
    <t>15.007.0528-A</t>
  </si>
  <si>
    <t>15.007.0529-0</t>
  </si>
  <si>
    <t>15.007.0529-A</t>
  </si>
  <si>
    <t>15.007.0530-0</t>
  </si>
  <si>
    <t>15.007.0530-A</t>
  </si>
  <si>
    <t>15.007.0531-0</t>
  </si>
  <si>
    <t>15.007.0531-A</t>
  </si>
  <si>
    <t>15.007.0532-0</t>
  </si>
  <si>
    <t>15.007.0532-A</t>
  </si>
  <si>
    <t>15.007.0533-0</t>
  </si>
  <si>
    <t>15.007.0533-A</t>
  </si>
  <si>
    <t>15.007.0534-0</t>
  </si>
  <si>
    <t>15.007.0534-A</t>
  </si>
  <si>
    <t>15.007.0550-0</t>
  </si>
  <si>
    <t>15.007.0550-A</t>
  </si>
  <si>
    <t>15.007.0552-0</t>
  </si>
  <si>
    <t>15.007.0552-A</t>
  </si>
  <si>
    <t>15.007.0554-0</t>
  </si>
  <si>
    <t>FUSIVEL FACA,DE 100A,250V,FIXO.FORNECIMENTO E COLOCACAO</t>
  </si>
  <si>
    <t>15.007.0554-A</t>
  </si>
  <si>
    <t>15.007.0556-0</t>
  </si>
  <si>
    <t>15.007.0556-A</t>
  </si>
  <si>
    <t>15.007.0558-0</t>
  </si>
  <si>
    <t>15.007.0558-A</t>
  </si>
  <si>
    <t>15.007.0560-0</t>
  </si>
  <si>
    <t>15.007.0560-A</t>
  </si>
  <si>
    <t>15.007.0566-0</t>
  </si>
  <si>
    <t>15.007.0566-A</t>
  </si>
  <si>
    <t>15.007.0567-0</t>
  </si>
  <si>
    <t>15.007.0567-A</t>
  </si>
  <si>
    <t>15.007.0568-0</t>
  </si>
  <si>
    <t>15.007.0568-A</t>
  </si>
  <si>
    <t>15.007.0569-0</t>
  </si>
  <si>
    <t>15.007.0569-A</t>
  </si>
  <si>
    <t>15.007.0570-0</t>
  </si>
  <si>
    <t>15.007.0570-A</t>
  </si>
  <si>
    <t>15.007.0572-0</t>
  </si>
  <si>
    <t>15.007.0572-A</t>
  </si>
  <si>
    <t>15.007.0575-0</t>
  </si>
  <si>
    <t>15.007.0575-A</t>
  </si>
  <si>
    <t>15.007.0600-0</t>
  </si>
  <si>
    <t>15.007.0600-A</t>
  </si>
  <si>
    <t>15.007.0605-0</t>
  </si>
  <si>
    <t>15.007.0605-A</t>
  </si>
  <si>
    <t>15.007.0608-0</t>
  </si>
  <si>
    <t>15.007.0608-A</t>
  </si>
  <si>
    <t>15.007.0609-0</t>
  </si>
  <si>
    <t>15.007.0609-A</t>
  </si>
  <si>
    <t>15.007.0610-0</t>
  </si>
  <si>
    <t>15.007.0610-A</t>
  </si>
  <si>
    <t>15.007.0611-0</t>
  </si>
  <si>
    <t>15.007.0611-A</t>
  </si>
  <si>
    <t>15.007.0615-0</t>
  </si>
  <si>
    <t>15.007.0615-A</t>
  </si>
  <si>
    <t>15.007.0680-0</t>
  </si>
  <si>
    <t>15.007.0680-A</t>
  </si>
  <si>
    <t>15.007.0682-0</t>
  </si>
  <si>
    <t>15.007.0682-A</t>
  </si>
  <si>
    <t>15.007.0684-0</t>
  </si>
  <si>
    <t>15.007.0684-A</t>
  </si>
  <si>
    <t>15.007.0686-0</t>
  </si>
  <si>
    <t>15.007.0686-A</t>
  </si>
  <si>
    <t>15.007.0688-0</t>
  </si>
  <si>
    <t>15.007.0688-A</t>
  </si>
  <si>
    <t>15.007.0689-0</t>
  </si>
  <si>
    <t>15.007.0689-A</t>
  </si>
  <si>
    <t>15.007.0696-0</t>
  </si>
  <si>
    <t>15.007.0696-A</t>
  </si>
  <si>
    <t>15.007.0697-0</t>
  </si>
  <si>
    <t>15.007.0697-A</t>
  </si>
  <si>
    <t>15.007.0699-0</t>
  </si>
  <si>
    <t>15.007.0699-A</t>
  </si>
  <si>
    <t>15.007.0705-0</t>
  </si>
  <si>
    <t>15.007.0705-A</t>
  </si>
  <si>
    <t>15.007.0710-0</t>
  </si>
  <si>
    <t>15.007.0710-A</t>
  </si>
  <si>
    <t>15.007.0711-0</t>
  </si>
  <si>
    <t>15.007.0711-A</t>
  </si>
  <si>
    <t>15.007.0712-0</t>
  </si>
  <si>
    <t>15.007.0712-A</t>
  </si>
  <si>
    <t>15.008.0010-0</t>
  </si>
  <si>
    <t>15.008.0010-A</t>
  </si>
  <si>
    <t>15.008.0015-0</t>
  </si>
  <si>
    <t>15.008.0015-A</t>
  </si>
  <si>
    <t>15.008.0020-0</t>
  </si>
  <si>
    <t>15.008.0020-A</t>
  </si>
  <si>
    <t>15.008.0025-0</t>
  </si>
  <si>
    <t>15.008.0025-A</t>
  </si>
  <si>
    <t>15.008.0030-0</t>
  </si>
  <si>
    <t>15.008.0030-A</t>
  </si>
  <si>
    <t>15.008.0035-0</t>
  </si>
  <si>
    <t>15.008.0035-A</t>
  </si>
  <si>
    <t>15.008.0080-0</t>
  </si>
  <si>
    <t>15.008.0080-A</t>
  </si>
  <si>
    <t>15.008.0085-0</t>
  </si>
  <si>
    <t>15.008.0085-A</t>
  </si>
  <si>
    <t>15.008.0090-0</t>
  </si>
  <si>
    <t>15.008.0090-A</t>
  </si>
  <si>
    <t>15.008.0095-0</t>
  </si>
  <si>
    <t>15.008.0095-A</t>
  </si>
  <si>
    <t>15.008.0100-0</t>
  </si>
  <si>
    <t>15.008.0100-A</t>
  </si>
  <si>
    <t>15.008.0105-0</t>
  </si>
  <si>
    <t>15.008.0105-A</t>
  </si>
  <si>
    <t>15.008.0110-0</t>
  </si>
  <si>
    <t>15.008.0110-A</t>
  </si>
  <si>
    <t>15.008.0112-0</t>
  </si>
  <si>
    <t>15.008.0112-A</t>
  </si>
  <si>
    <t>15.008.0115-0</t>
  </si>
  <si>
    <t>15.008.0115-A</t>
  </si>
  <si>
    <t>15.008.0120-0</t>
  </si>
  <si>
    <t>15.008.0120-A</t>
  </si>
  <si>
    <t>15.008.0125-0</t>
  </si>
  <si>
    <t>15.008.0125-A</t>
  </si>
  <si>
    <t>15.008.0130-0</t>
  </si>
  <si>
    <t>15.008.0130-A</t>
  </si>
  <si>
    <t>15.008.0135-0</t>
  </si>
  <si>
    <t>15.008.0135-A</t>
  </si>
  <si>
    <t>15.008.0140-0</t>
  </si>
  <si>
    <t>15.008.0140-A</t>
  </si>
  <si>
    <t>15.008.0145-0</t>
  </si>
  <si>
    <t>15.008.0145-A</t>
  </si>
  <si>
    <t>15.008.0150-0</t>
  </si>
  <si>
    <t>15.008.0150-A</t>
  </si>
  <si>
    <t>15.008.0155-0</t>
  </si>
  <si>
    <t>15.008.0155-A</t>
  </si>
  <si>
    <t>15.008.0157-0</t>
  </si>
  <si>
    <t>15.008.0157-A</t>
  </si>
  <si>
    <t>15.008.0159-0</t>
  </si>
  <si>
    <t>15.008.0159-A</t>
  </si>
  <si>
    <t>15.008.0161-0</t>
  </si>
  <si>
    <t>15.008.0161-A</t>
  </si>
  <si>
    <t>15.008.0163-0</t>
  </si>
  <si>
    <t>15.008.0163-A</t>
  </si>
  <si>
    <t>15.008.0165-0</t>
  </si>
  <si>
    <t>15.008.0165-A</t>
  </si>
  <si>
    <t>15.008.0167-0</t>
  </si>
  <si>
    <t>15.008.0167-A</t>
  </si>
  <si>
    <t>15.008.0169-0</t>
  </si>
  <si>
    <t>15.008.0169-A</t>
  </si>
  <si>
    <t>15.008.0171-0</t>
  </si>
  <si>
    <t>15.008.0171-A</t>
  </si>
  <si>
    <t>15.008.0173-0</t>
  </si>
  <si>
    <t>15.008.0173-A</t>
  </si>
  <si>
    <t>15.008.0175-0</t>
  </si>
  <si>
    <t>15.008.0175-A</t>
  </si>
  <si>
    <t>15.008.0177-0</t>
  </si>
  <si>
    <t>15.008.0177-A</t>
  </si>
  <si>
    <t>15.008.0179-0</t>
  </si>
  <si>
    <t>15.008.0179-A</t>
  </si>
  <si>
    <t>15.008.0181-0</t>
  </si>
  <si>
    <t>15.008.0181-A</t>
  </si>
  <si>
    <t>15.008.0183-0</t>
  </si>
  <si>
    <t>15.008.0183-A</t>
  </si>
  <si>
    <t>15.008.0185-0</t>
  </si>
  <si>
    <t>15.008.0185-A</t>
  </si>
  <si>
    <t>15.008.0187-0</t>
  </si>
  <si>
    <t>15.008.0187-A</t>
  </si>
  <si>
    <t>15.008.0189-0</t>
  </si>
  <si>
    <t>15.008.0189-A</t>
  </si>
  <si>
    <t>15.008.0191-0</t>
  </si>
  <si>
    <t>15.008.0191-A</t>
  </si>
  <si>
    <t>15.008.0193-0</t>
  </si>
  <si>
    <t>15.008.0193-A</t>
  </si>
  <si>
    <t>15.008.0194-0</t>
  </si>
  <si>
    <t>15.008.0194-A</t>
  </si>
  <si>
    <t>15.008.0197-0</t>
  </si>
  <si>
    <t>15.008.0197-A</t>
  </si>
  <si>
    <t>15.008.0199-0</t>
  </si>
  <si>
    <t>15.008.0199-A</t>
  </si>
  <si>
    <t>15.008.0200-0</t>
  </si>
  <si>
    <t>15.008.0200-A</t>
  </si>
  <si>
    <t>15.008.0205-0</t>
  </si>
  <si>
    <t>15.008.0205-A</t>
  </si>
  <si>
    <t>15.008.0210-0</t>
  </si>
  <si>
    <t>15.008.0210-A</t>
  </si>
  <si>
    <t>15.008.0215-0</t>
  </si>
  <si>
    <t>15.008.0215-A</t>
  </si>
  <si>
    <t>15.008.0220-0</t>
  </si>
  <si>
    <t>15.008.0220-A</t>
  </si>
  <si>
    <t>15.008.0225-0</t>
  </si>
  <si>
    <t>15.008.0225-A</t>
  </si>
  <si>
    <t>15.008.0230-0</t>
  </si>
  <si>
    <t>15.008.0230-A</t>
  </si>
  <si>
    <t>15.008.0232-0</t>
  </si>
  <si>
    <t>15.008.0232-A</t>
  </si>
  <si>
    <t>15.008.0235-0</t>
  </si>
  <si>
    <t>15.008.0235-A</t>
  </si>
  <si>
    <t>15.008.0240-0</t>
  </si>
  <si>
    <t>15.008.0240-A</t>
  </si>
  <si>
    <t>15.008.0245-0</t>
  </si>
  <si>
    <t>15.008.0245-A</t>
  </si>
  <si>
    <t>15.008.0250-0</t>
  </si>
  <si>
    <t>15.008.0250-A</t>
  </si>
  <si>
    <t>15.008.0255-0</t>
  </si>
  <si>
    <t>15.008.0255-A</t>
  </si>
  <si>
    <t>15.008.0260-0</t>
  </si>
  <si>
    <t>15.008.0260-A</t>
  </si>
  <si>
    <t>15.008.0265-0</t>
  </si>
  <si>
    <t>15.008.0265-A</t>
  </si>
  <si>
    <t>15.008.0270-0</t>
  </si>
  <si>
    <t>15.008.0270-A</t>
  </si>
  <si>
    <t>15.008.0300-0</t>
  </si>
  <si>
    <t>15.008.0300-A</t>
  </si>
  <si>
    <t>15.008.0301-0</t>
  </si>
  <si>
    <t>15.008.0301-A</t>
  </si>
  <si>
    <t>15.008.0302-0</t>
  </si>
  <si>
    <t>15.008.0302-A</t>
  </si>
  <si>
    <t>15.008.0320-0</t>
  </si>
  <si>
    <t>15.008.0320-A</t>
  </si>
  <si>
    <t>15.008.0321-0</t>
  </si>
  <si>
    <t>15.008.0321-A</t>
  </si>
  <si>
    <t>15.008.0391-0</t>
  </si>
  <si>
    <t>15.008.0391-A</t>
  </si>
  <si>
    <t>15.008.0392-0</t>
  </si>
  <si>
    <t>15.008.0392-A</t>
  </si>
  <si>
    <t>15.008.0393-0</t>
  </si>
  <si>
    <t>15.008.0393-A</t>
  </si>
  <si>
    <t>15.009.0010-0</t>
  </si>
  <si>
    <t>15.009.0010-A</t>
  </si>
  <si>
    <t>15.009.0015-0</t>
  </si>
  <si>
    <t>15.009.0015-A</t>
  </si>
  <si>
    <t>15.009.0020-0</t>
  </si>
  <si>
    <t>15.009.0020-A</t>
  </si>
  <si>
    <t>15.009.0025-0</t>
  </si>
  <si>
    <t>15.009.0025-A</t>
  </si>
  <si>
    <t>15.009.0100-0</t>
  </si>
  <si>
    <t>15.009.0100-A</t>
  </si>
  <si>
    <t>15.009.0105-0</t>
  </si>
  <si>
    <t>15.009.0105-A</t>
  </si>
  <si>
    <t>15.009.0110-0</t>
  </si>
  <si>
    <t>15.009.0110-A</t>
  </si>
  <si>
    <t>15.009.0115-0</t>
  </si>
  <si>
    <t>15.009.0115-A</t>
  </si>
  <si>
    <t>15.009.0120-0</t>
  </si>
  <si>
    <t>15.009.0120-A</t>
  </si>
  <si>
    <t>15.009.0125-0</t>
  </si>
  <si>
    <t>15.009.0125-A</t>
  </si>
  <si>
    <t>15.009.0130-0</t>
  </si>
  <si>
    <t>15.009.0130-A</t>
  </si>
  <si>
    <t>15.009.0135-0</t>
  </si>
  <si>
    <t>15.009.0135-A</t>
  </si>
  <si>
    <t>15.009.0140-0</t>
  </si>
  <si>
    <t>15.009.0140-A</t>
  </si>
  <si>
    <t>15.009.0143-0</t>
  </si>
  <si>
    <t>15.009.0143-A</t>
  </si>
  <si>
    <t>15.009.0150-0</t>
  </si>
  <si>
    <t>15.009.0150-A</t>
  </si>
  <si>
    <t>15.009.0155-0</t>
  </si>
  <si>
    <t>15.009.0155-A</t>
  </si>
  <si>
    <t>15.010.0010-0</t>
  </si>
  <si>
    <t>15.010.0010-A</t>
  </si>
  <si>
    <t>15.010.0012-0</t>
  </si>
  <si>
    <t>15.010.0012-A</t>
  </si>
  <si>
    <t>15.010.0030-0</t>
  </si>
  <si>
    <t>15.010.0030-A</t>
  </si>
  <si>
    <t>15.010.0031-0</t>
  </si>
  <si>
    <t>15.010.0031-A</t>
  </si>
  <si>
    <t>15.010.0032-0</t>
  </si>
  <si>
    <t>15.010.0032-A</t>
  </si>
  <si>
    <t>15.010.0035-0</t>
  </si>
  <si>
    <t>15.010.0035-A</t>
  </si>
  <si>
    <t>15.010.0036-0</t>
  </si>
  <si>
    <t>15.010.0036-A</t>
  </si>
  <si>
    <t>15.010.0040-0</t>
  </si>
  <si>
    <t>15.010.0040-A</t>
  </si>
  <si>
    <t>15.010.0041-0</t>
  </si>
  <si>
    <t>15.010.0041-A</t>
  </si>
  <si>
    <t>15.010.0042-0</t>
  </si>
  <si>
    <t>15.010.0042-A</t>
  </si>
  <si>
    <t>15.010.0043-0</t>
  </si>
  <si>
    <t>15.010.0043-A</t>
  </si>
  <si>
    <t>15.010.0045-0</t>
  </si>
  <si>
    <t>15.010.0045-A</t>
  </si>
  <si>
    <t>15.010.0046-0</t>
  </si>
  <si>
    <t>15.010.0046-A</t>
  </si>
  <si>
    <t>15.010.0047-0</t>
  </si>
  <si>
    <t>15.010.0047-A</t>
  </si>
  <si>
    <t>15.010.0048-0</t>
  </si>
  <si>
    <t>15.010.0048-A</t>
  </si>
  <si>
    <t>15.010.0060-0</t>
  </si>
  <si>
    <t>15.010.0060-A</t>
  </si>
  <si>
    <t>15.010.0061-0</t>
  </si>
  <si>
    <t>15.010.0061-A</t>
  </si>
  <si>
    <t>15.010.0062-0</t>
  </si>
  <si>
    <t>15.010.0062-A</t>
  </si>
  <si>
    <t>15.010.0063-0</t>
  </si>
  <si>
    <t>15.010.0063-A</t>
  </si>
  <si>
    <t>15.010.0064-0</t>
  </si>
  <si>
    <t>15.010.0064-A</t>
  </si>
  <si>
    <t>15.010.0065-0</t>
  </si>
  <si>
    <t>15.010.0065-A</t>
  </si>
  <si>
    <t>15.010.0066-0</t>
  </si>
  <si>
    <t>15.010.0066-A</t>
  </si>
  <si>
    <t>15.010.0067-0</t>
  </si>
  <si>
    <t>15.010.0067-A</t>
  </si>
  <si>
    <t>15.010.0070-0</t>
  </si>
  <si>
    <t>15.010.0070-A</t>
  </si>
  <si>
    <t>15.010.0071-0</t>
  </si>
  <si>
    <t>15.010.0071-A</t>
  </si>
  <si>
    <t>15.010.0072-0</t>
  </si>
  <si>
    <t>15.010.0072-A</t>
  </si>
  <si>
    <t>15.010.0073-0</t>
  </si>
  <si>
    <t>15.010.0073-A</t>
  </si>
  <si>
    <t>15.010.0100-0</t>
  </si>
  <si>
    <t>15.010.0100-A</t>
  </si>
  <si>
    <t>15.010.0110-0</t>
  </si>
  <si>
    <t>15.010.0110-A</t>
  </si>
  <si>
    <t>15.011.0009-0</t>
  </si>
  <si>
    <t>15.011.0009-A</t>
  </si>
  <si>
    <t>15.011.0012-0</t>
  </si>
  <si>
    <t>15.011.0012-A</t>
  </si>
  <si>
    <t>15.011.0014-0</t>
  </si>
  <si>
    <t>15.011.0014-A</t>
  </si>
  <si>
    <t>15.011.0017-0</t>
  </si>
  <si>
    <t>15.011.0017-A</t>
  </si>
  <si>
    <t>15.011.0021-0</t>
  </si>
  <si>
    <t>15.011.0021-A</t>
  </si>
  <si>
    <t>15.011.0024-0</t>
  </si>
  <si>
    <t>15.011.0024-A</t>
  </si>
  <si>
    <t>15.011.0027-0</t>
  </si>
  <si>
    <t>15.011.0027-A</t>
  </si>
  <si>
    <t>15.011.0030-0</t>
  </si>
  <si>
    <t>15.011.0030-A</t>
  </si>
  <si>
    <t>15.011.0070-0</t>
  </si>
  <si>
    <t>15.011.0070-A</t>
  </si>
  <si>
    <t>15.011.0071-0</t>
  </si>
  <si>
    <t>15.011.0071-A</t>
  </si>
  <si>
    <t>15.011.0072-0</t>
  </si>
  <si>
    <t>15.011.0072-A</t>
  </si>
  <si>
    <t>15.011.0073-0</t>
  </si>
  <si>
    <t>15.011.0073-A</t>
  </si>
  <si>
    <t>15.011.0074-0</t>
  </si>
  <si>
    <t>15.011.0074-A</t>
  </si>
  <si>
    <t>15.011.0075-0</t>
  </si>
  <si>
    <t>15.011.0075-A</t>
  </si>
  <si>
    <t>15.011.0076-0</t>
  </si>
  <si>
    <t>15.011.0076-A</t>
  </si>
  <si>
    <t>15.011.0077-0</t>
  </si>
  <si>
    <t>15.011.0077-A</t>
  </si>
  <si>
    <t>15.011.0078-0</t>
  </si>
  <si>
    <t>15.011.0078-A</t>
  </si>
  <si>
    <t>15.011.0079-0</t>
  </si>
  <si>
    <t>15.011.0079-A</t>
  </si>
  <si>
    <t>15.011.0081-0</t>
  </si>
  <si>
    <t>15.011.0081-A</t>
  </si>
  <si>
    <t>15.011.0084-0</t>
  </si>
  <si>
    <t>15.011.0084-A</t>
  </si>
  <si>
    <t>15.011.0087-0</t>
  </si>
  <si>
    <t>15.011.0087-A</t>
  </si>
  <si>
    <t>15.011.0093-0</t>
  </si>
  <si>
    <t>15.011.0093-A</t>
  </si>
  <si>
    <t>15.011.0130-0</t>
  </si>
  <si>
    <t>15.011.0130-A</t>
  </si>
  <si>
    <t>15.011.0132-0</t>
  </si>
  <si>
    <t>15.011.0132-A</t>
  </si>
  <si>
    <t>15.011.0134-0</t>
  </si>
  <si>
    <t>15.011.0134-A</t>
  </si>
  <si>
    <t>15.011.0136-0</t>
  </si>
  <si>
    <t>15.011.0136-A</t>
  </si>
  <si>
    <t>15.011.0138-0</t>
  </si>
  <si>
    <t>15.011.0138-A</t>
  </si>
  <si>
    <t>15.011.0150-0</t>
  </si>
  <si>
    <t>15.011.0150-A</t>
  </si>
  <si>
    <t>15.011.0152-0</t>
  </si>
  <si>
    <t>15.011.0152-A</t>
  </si>
  <si>
    <t>15.011.0154-0</t>
  </si>
  <si>
    <t>15.011.0154-A</t>
  </si>
  <si>
    <t>15.011.0156-0</t>
  </si>
  <si>
    <t>15.011.0156-A</t>
  </si>
  <si>
    <t>15.011.0158-0</t>
  </si>
  <si>
    <t>15.011.0158-A</t>
  </si>
  <si>
    <t>15.011.0160-0</t>
  </si>
  <si>
    <t>15.011.0160-A</t>
  </si>
  <si>
    <t>15.011.0162-0</t>
  </si>
  <si>
    <t>15.011.0162-A</t>
  </si>
  <si>
    <t>15.012.0060-0</t>
  </si>
  <si>
    <t>L</t>
  </si>
  <si>
    <t>15.012.0060-A</t>
  </si>
  <si>
    <t>15.014.0005-0</t>
  </si>
  <si>
    <t>15.014.0005-A</t>
  </si>
  <si>
    <t>15.014.0010-0</t>
  </si>
  <si>
    <t>15.014.0010-A</t>
  </si>
  <si>
    <t>15.014.0015-0</t>
  </si>
  <si>
    <t>15.014.0015-A</t>
  </si>
  <si>
    <t>15.014.0020-0</t>
  </si>
  <si>
    <t>15.014.0020-A</t>
  </si>
  <si>
    <t>15.014.0025-0</t>
  </si>
  <si>
    <t>15.014.0025-A</t>
  </si>
  <si>
    <t>15.014.0030-0</t>
  </si>
  <si>
    <t>15.014.0030-A</t>
  </si>
  <si>
    <t>15.014.0035-0</t>
  </si>
  <si>
    <t>15.014.0035-A</t>
  </si>
  <si>
    <t>15.014.0100-0</t>
  </si>
  <si>
    <t>15.014.0100-A</t>
  </si>
  <si>
    <t>15.014.0105-0</t>
  </si>
  <si>
    <t>15.014.0105-A</t>
  </si>
  <si>
    <t>15.014.0115-0</t>
  </si>
  <si>
    <t>15.014.0115-A</t>
  </si>
  <si>
    <t>15.014.0120-0</t>
  </si>
  <si>
    <t>15.014.0120-A</t>
  </si>
  <si>
    <t>15.014.0130-0</t>
  </si>
  <si>
    <t>15.014.0130-A</t>
  </si>
  <si>
    <t>15.014.0140-0</t>
  </si>
  <si>
    <t>15.014.0140-A</t>
  </si>
  <si>
    <t>15.014.0145-0</t>
  </si>
  <si>
    <t>15.014.0145-A</t>
  </si>
  <si>
    <t>15.015.0020-0</t>
  </si>
  <si>
    <t>15.015.0020-A</t>
  </si>
  <si>
    <t>15.015.0021-0</t>
  </si>
  <si>
    <t>15.015.0021-A</t>
  </si>
  <si>
    <t>15.015.0022-0</t>
  </si>
  <si>
    <t>15.015.0022-A</t>
  </si>
  <si>
    <t>15.015.0025-0</t>
  </si>
  <si>
    <t>15.015.0025-A</t>
  </si>
  <si>
    <t>15.015.0026-0</t>
  </si>
  <si>
    <t>15.015.0026-A</t>
  </si>
  <si>
    <t>15.015.0027-0</t>
  </si>
  <si>
    <t>15.015.0027-A</t>
  </si>
  <si>
    <t>15.015.0035-0</t>
  </si>
  <si>
    <t>15.015.0035-A</t>
  </si>
  <si>
    <t>15.015.0036-0</t>
  </si>
  <si>
    <t>15.015.0036-A</t>
  </si>
  <si>
    <t>15.015.0037-0</t>
  </si>
  <si>
    <t>15.015.0037-A</t>
  </si>
  <si>
    <t>15.015.0040-0</t>
  </si>
  <si>
    <t>15.015.0040-A</t>
  </si>
  <si>
    <t>15.015.0041-0</t>
  </si>
  <si>
    <t>15.015.0041-A</t>
  </si>
  <si>
    <t>15.015.0042-0</t>
  </si>
  <si>
    <t>15.015.0042-A</t>
  </si>
  <si>
    <t>15.015.0050-0</t>
  </si>
  <si>
    <t>15.015.0050-A</t>
  </si>
  <si>
    <t>15.015.0051-0</t>
  </si>
  <si>
    <t>15.015.0051-A</t>
  </si>
  <si>
    <t>15.015.0052-0</t>
  </si>
  <si>
    <t>15.015.0052-A</t>
  </si>
  <si>
    <t>15.015.0055-0</t>
  </si>
  <si>
    <t>15.015.0055-A</t>
  </si>
  <si>
    <t>15.015.0056-0</t>
  </si>
  <si>
    <t>15.015.0056-A</t>
  </si>
  <si>
    <t>15.015.0057-0</t>
  </si>
  <si>
    <t>15.015.0057-A</t>
  </si>
  <si>
    <t>15.015.0065-0</t>
  </si>
  <si>
    <t>15.015.0065-A</t>
  </si>
  <si>
    <t>15.015.0066-0</t>
  </si>
  <si>
    <t>15.015.0066-A</t>
  </si>
  <si>
    <t>15.015.0067-0</t>
  </si>
  <si>
    <t>15.015.0067-A</t>
  </si>
  <si>
    <t>15.015.0070-0</t>
  </si>
  <si>
    <t>15.015.0070-A</t>
  </si>
  <si>
    <t>15.015.0071-0</t>
  </si>
  <si>
    <t>15.015.0071-A</t>
  </si>
  <si>
    <t>15.015.0072-0</t>
  </si>
  <si>
    <t>15.015.0072-A</t>
  </si>
  <si>
    <t>15.015.0080-0</t>
  </si>
  <si>
    <t>15.015.0080-A</t>
  </si>
  <si>
    <t>15.015.0081-0</t>
  </si>
  <si>
    <t>15.015.0081-A</t>
  </si>
  <si>
    <t>15.015.0082-0</t>
  </si>
  <si>
    <t>15.015.0082-A</t>
  </si>
  <si>
    <t>15.015.0085-0</t>
  </si>
  <si>
    <t>15.015.0085-A</t>
  </si>
  <si>
    <t>15.015.0086-0</t>
  </si>
  <si>
    <t>15.015.0086-A</t>
  </si>
  <si>
    <t>15.015.0087-0</t>
  </si>
  <si>
    <t>15.015.0087-A</t>
  </si>
  <si>
    <t>15.015.0095-0</t>
  </si>
  <si>
    <t>15.015.0095-A</t>
  </si>
  <si>
    <t>15.015.0096-0</t>
  </si>
  <si>
    <t>15.015.0096-A</t>
  </si>
  <si>
    <t>15.015.0097-0</t>
  </si>
  <si>
    <t>15.015.0097-A</t>
  </si>
  <si>
    <t>15.015.0100-0</t>
  </si>
  <si>
    <t>15.015.0100-A</t>
  </si>
  <si>
    <t>15.015.0101-0</t>
  </si>
  <si>
    <t>15.015.0101-A</t>
  </si>
  <si>
    <t>15.015.0102-0</t>
  </si>
  <si>
    <t>15.015.0102-A</t>
  </si>
  <si>
    <t>15.015.0104-0</t>
  </si>
  <si>
    <t>15.015.0104-A</t>
  </si>
  <si>
    <t>15.015.0105-0</t>
  </si>
  <si>
    <t>15.015.0105-A</t>
  </si>
  <si>
    <t>15.015.0106-0</t>
  </si>
  <si>
    <t>15.015.0106-A</t>
  </si>
  <si>
    <t>15.015.0107-0</t>
  </si>
  <si>
    <t>15.015.0107-A</t>
  </si>
  <si>
    <t>15.015.0108-0</t>
  </si>
  <si>
    <t>15.015.0108-A</t>
  </si>
  <si>
    <t>15.015.0109-0</t>
  </si>
  <si>
    <t>15.015.0109-A</t>
  </si>
  <si>
    <t>15.015.0114-0</t>
  </si>
  <si>
    <t>15.015.0114-A</t>
  </si>
  <si>
    <t>15.015.0117-0</t>
  </si>
  <si>
    <t>15.015.0117-A</t>
  </si>
  <si>
    <t>15.015.0118-0</t>
  </si>
  <si>
    <t>15.015.0118-A</t>
  </si>
  <si>
    <t>15.015.0119-0</t>
  </si>
  <si>
    <t>15.015.0119-A</t>
  </si>
  <si>
    <t>15.015.0121-0</t>
  </si>
  <si>
    <t>15.015.0121-A</t>
  </si>
  <si>
    <t>15.015.0122-0</t>
  </si>
  <si>
    <t>15.015.0122-A</t>
  </si>
  <si>
    <t>15.015.0123-0</t>
  </si>
  <si>
    <t>15.015.0123-A</t>
  </si>
  <si>
    <t>15.015.0124-0</t>
  </si>
  <si>
    <t>15.015.0124-A</t>
  </si>
  <si>
    <t>15.015.0126-0</t>
  </si>
  <si>
    <t>15.015.0126-A</t>
  </si>
  <si>
    <t>15.015.0127-0</t>
  </si>
  <si>
    <t>15.015.0127-A</t>
  </si>
  <si>
    <t>15.015.0128-0</t>
  </si>
  <si>
    <t>15.015.0128-A</t>
  </si>
  <si>
    <t>15.015.0129-0</t>
  </si>
  <si>
    <t>15.015.0129-A</t>
  </si>
  <si>
    <t>15.015.0130-0</t>
  </si>
  <si>
    <t>15.015.0130-A</t>
  </si>
  <si>
    <t>15.015.0131-0</t>
  </si>
  <si>
    <t>15.015.0131-A</t>
  </si>
  <si>
    <t>15.015.0132-0</t>
  </si>
  <si>
    <t>15.015.0132-A</t>
  </si>
  <si>
    <t>15.015.0135-0</t>
  </si>
  <si>
    <t>15.015.0135-A</t>
  </si>
  <si>
    <t>15.015.0136-0</t>
  </si>
  <si>
    <t>15.015.0136-A</t>
  </si>
  <si>
    <t>15.015.0137-0</t>
  </si>
  <si>
    <t>15.015.0137-A</t>
  </si>
  <si>
    <t>15.015.0140-0</t>
  </si>
  <si>
    <t>15.015.0140-A</t>
  </si>
  <si>
    <t>15.015.0141-0</t>
  </si>
  <si>
    <t>15.015.0141-A</t>
  </si>
  <si>
    <t>15.015.0142-0</t>
  </si>
  <si>
    <t>15.015.0142-A</t>
  </si>
  <si>
    <t>15.015.0150-0</t>
  </si>
  <si>
    <t>15.015.0150-A</t>
  </si>
  <si>
    <t>15.015.0151-0</t>
  </si>
  <si>
    <t>15.015.0151-A</t>
  </si>
  <si>
    <t>15.015.0152-0</t>
  </si>
  <si>
    <t>15.015.0152-A</t>
  </si>
  <si>
    <t>15.015.0155-0</t>
  </si>
  <si>
    <t>15.015.0155-A</t>
  </si>
  <si>
    <t>15.015.0156-0</t>
  </si>
  <si>
    <t>15.015.0156-A</t>
  </si>
  <si>
    <t>15.015.0157-0</t>
  </si>
  <si>
    <t>15.015.0157-A</t>
  </si>
  <si>
    <t>15.015.0160-0</t>
  </si>
  <si>
    <t>15.015.0160-A</t>
  </si>
  <si>
    <t>15.015.0161-0</t>
  </si>
  <si>
    <t>15.015.0161-A</t>
  </si>
  <si>
    <t>15.015.0162-0</t>
  </si>
  <si>
    <t>15.015.0162-A</t>
  </si>
  <si>
    <t>15.015.0171-0</t>
  </si>
  <si>
    <t>15.015.0171-A</t>
  </si>
  <si>
    <t>15.015.0173-0</t>
  </si>
  <si>
    <t>15.015.0173-A</t>
  </si>
  <si>
    <t>15.015.0175-0</t>
  </si>
  <si>
    <t>15.015.0175-A</t>
  </si>
  <si>
    <t>15.015.0177-0</t>
  </si>
  <si>
    <t>15.015.0177-A</t>
  </si>
  <si>
    <t>15.015.0179-0</t>
  </si>
  <si>
    <t>15.015.0179-A</t>
  </si>
  <si>
    <t>15.015.0199-0</t>
  </si>
  <si>
    <t>15.015.0199-A</t>
  </si>
  <si>
    <t>15.015.0203-0</t>
  </si>
  <si>
    <t>15.015.0203-A</t>
  </si>
  <si>
    <t>15.015.0205-0</t>
  </si>
  <si>
    <t>15.015.0205-A</t>
  </si>
  <si>
    <t>15.015.0207-0</t>
  </si>
  <si>
    <t>15.015.0207-A</t>
  </si>
  <si>
    <t>15.015.0208-0</t>
  </si>
  <si>
    <t>15.015.0208-A</t>
  </si>
  <si>
    <t>15.015.0213-0</t>
  </si>
  <si>
    <t>15.015.0213-A</t>
  </si>
  <si>
    <t>15.015.0214-0</t>
  </si>
  <si>
    <t>15.015.0214-A</t>
  </si>
  <si>
    <t>15.015.0215-0</t>
  </si>
  <si>
    <t>15.015.0215-A</t>
  </si>
  <si>
    <t>15.015.0220-0</t>
  </si>
  <si>
    <t>15.015.0220-A</t>
  </si>
  <si>
    <t>15.015.0221-0</t>
  </si>
  <si>
    <t>15.015.0221-A</t>
  </si>
  <si>
    <t>15.015.0222-0</t>
  </si>
  <si>
    <t>15.015.0222-A</t>
  </si>
  <si>
    <t>15.015.0225-0</t>
  </si>
  <si>
    <t>15.015.0225-A</t>
  </si>
  <si>
    <t>15.015.0226-0</t>
  </si>
  <si>
    <t>15.015.0226-A</t>
  </si>
  <si>
    <t>15.015.0227-0</t>
  </si>
  <si>
    <t>15.015.0227-A</t>
  </si>
  <si>
    <t>15.015.0250-0</t>
  </si>
  <si>
    <t>15.015.0250-A</t>
  </si>
  <si>
    <t>15.015.0251-0</t>
  </si>
  <si>
    <t>15.015.0251-A</t>
  </si>
  <si>
    <t>15.015.0255-0</t>
  </si>
  <si>
    <t>15.015.0255-A</t>
  </si>
  <si>
    <t>15.015.0256-0</t>
  </si>
  <si>
    <t>15.015.0256-A</t>
  </si>
  <si>
    <t>15.015.0257-0</t>
  </si>
  <si>
    <t>15.015.0257-A</t>
  </si>
  <si>
    <t>15.015.0258-0</t>
  </si>
  <si>
    <t>15.015.0258-A</t>
  </si>
  <si>
    <t>15.015.0260-0</t>
  </si>
  <si>
    <t>15.015.0260-A</t>
  </si>
  <si>
    <t>15.015.0261-0</t>
  </si>
  <si>
    <t>15.015.0261-A</t>
  </si>
  <si>
    <t>15.015.0265-0</t>
  </si>
  <si>
    <t>15.015.0265-A</t>
  </si>
  <si>
    <t>15.015.0266-0</t>
  </si>
  <si>
    <t>15.015.0266-A</t>
  </si>
  <si>
    <t>15.015.0267-0</t>
  </si>
  <si>
    <t>15.015.0267-A</t>
  </si>
  <si>
    <t>15.015.0268-0</t>
  </si>
  <si>
    <t>15.015.0268-A</t>
  </si>
  <si>
    <t>15.015.0270-0</t>
  </si>
  <si>
    <t>15.015.0270-A</t>
  </si>
  <si>
    <t>15.015.0271-0</t>
  </si>
  <si>
    <t>15.015.0271-A</t>
  </si>
  <si>
    <t>15.015.0275-0</t>
  </si>
  <si>
    <t>15.015.0275-A</t>
  </si>
  <si>
    <t>15.015.0276-0</t>
  </si>
  <si>
    <t>15.015.0276-A</t>
  </si>
  <si>
    <t>15.015.0277-0</t>
  </si>
  <si>
    <t>15.015.0277-A</t>
  </si>
  <si>
    <t>15.015.0278-0</t>
  </si>
  <si>
    <t>15.015.0278-A</t>
  </si>
  <si>
    <t>15.015.0280-0</t>
  </si>
  <si>
    <t>15.015.0280-A</t>
  </si>
  <si>
    <t>15.015.0281-0</t>
  </si>
  <si>
    <t>15.015.0281-A</t>
  </si>
  <si>
    <t>15.015.0285-0</t>
  </si>
  <si>
    <t>15.015.0285-A</t>
  </si>
  <si>
    <t>15.015.0286-0</t>
  </si>
  <si>
    <t>15.015.0286-A</t>
  </si>
  <si>
    <t>15.015.0287-0</t>
  </si>
  <si>
    <t>15.015.0287-A</t>
  </si>
  <si>
    <t>15.015.0288-0</t>
  </si>
  <si>
    <t>15.015.0288-A</t>
  </si>
  <si>
    <t>15.015.0290-0</t>
  </si>
  <si>
    <t>15.015.0290-A</t>
  </si>
  <si>
    <t>15.015.0291-0</t>
  </si>
  <si>
    <t>15.015.0291-A</t>
  </si>
  <si>
    <t>15.015.0295-0</t>
  </si>
  <si>
    <t>15.015.0295-A</t>
  </si>
  <si>
    <t>15.015.0296-0</t>
  </si>
  <si>
    <t>15.015.0296-A</t>
  </si>
  <si>
    <t>15.015.0297-0</t>
  </si>
  <si>
    <t>15.015.0297-A</t>
  </si>
  <si>
    <t>15.015.0298-0</t>
  </si>
  <si>
    <t>15.015.0298-A</t>
  </si>
  <si>
    <t>15.015.0300-0</t>
  </si>
  <si>
    <t>15.015.0300-A</t>
  </si>
  <si>
    <t>15.015.0301-0</t>
  </si>
  <si>
    <t>15.015.0301-A</t>
  </si>
  <si>
    <t>15.015.0305-0</t>
  </si>
  <si>
    <t>15.015.0305-A</t>
  </si>
  <si>
    <t>15.015.0306-0</t>
  </si>
  <si>
    <t>15.015.0306-A</t>
  </si>
  <si>
    <t>15.015.0307-0</t>
  </si>
  <si>
    <t>15.015.0307-A</t>
  </si>
  <si>
    <t>15.015.0308-0</t>
  </si>
  <si>
    <t>15.015.0308-A</t>
  </si>
  <si>
    <t>15.015.0310-0</t>
  </si>
  <si>
    <t>15.015.0310-A</t>
  </si>
  <si>
    <t>15.015.0311-0</t>
  </si>
  <si>
    <t>15.015.0311-A</t>
  </si>
  <si>
    <t>15.015.0315-0</t>
  </si>
  <si>
    <t>15.015.0315-A</t>
  </si>
  <si>
    <t>15.015.0316-0</t>
  </si>
  <si>
    <t>15.015.0316-A</t>
  </si>
  <si>
    <t>15.015.0317-0</t>
  </si>
  <si>
    <t>15.015.0317-A</t>
  </si>
  <si>
    <t>15.015.0318-0</t>
  </si>
  <si>
    <t>15.015.0318-A</t>
  </si>
  <si>
    <t>15.015.0320-0</t>
  </si>
  <si>
    <t>15.015.0320-A</t>
  </si>
  <si>
    <t>15.015.0321-0</t>
  </si>
  <si>
    <t>15.015.0321-A</t>
  </si>
  <si>
    <t>15.015.0325-0</t>
  </si>
  <si>
    <t>15.015.0325-A</t>
  </si>
  <si>
    <t>15.015.0326-0</t>
  </si>
  <si>
    <t>15.015.0326-A</t>
  </si>
  <si>
    <t>15.015.0327-0</t>
  </si>
  <si>
    <t>15.015.0327-A</t>
  </si>
  <si>
    <t>15.015.0328-0</t>
  </si>
  <si>
    <t>15.015.0328-A</t>
  </si>
  <si>
    <t>15.015.0400-0</t>
  </si>
  <si>
    <t>15.015.0400-A</t>
  </si>
  <si>
    <t>15.016.0010-0</t>
  </si>
  <si>
    <t>15.016.0010-A</t>
  </si>
  <si>
    <t>15.016.0015-0</t>
  </si>
  <si>
    <t>15.016.0015-A</t>
  </si>
  <si>
    <t>15.016.0030-0</t>
  </si>
  <si>
    <t>15.016.0030-A</t>
  </si>
  <si>
    <t>15.016.0045-0</t>
  </si>
  <si>
    <t>15.016.0045-A</t>
  </si>
  <si>
    <t>15.016.0060-0</t>
  </si>
  <si>
    <t>15.016.0060-A</t>
  </si>
  <si>
    <t>15.016.0075-0</t>
  </si>
  <si>
    <t>15.016.0075-A</t>
  </si>
  <si>
    <t>15.016.0090-0</t>
  </si>
  <si>
    <t>15.016.0090-A</t>
  </si>
  <si>
    <t>15.016.0105-0</t>
  </si>
  <si>
    <t>15.016.0105-A</t>
  </si>
  <si>
    <t>15.016.0111-0</t>
  </si>
  <si>
    <t>15.016.0111-A</t>
  </si>
  <si>
    <t>15.016.0114-0</t>
  </si>
  <si>
    <t>15.016.0114-A</t>
  </si>
  <si>
    <t>15.016.0119-0</t>
  </si>
  <si>
    <t>15.016.0119-A</t>
  </si>
  <si>
    <t>15.016.0130-0</t>
  </si>
  <si>
    <t>15.016.0130-A</t>
  </si>
  <si>
    <t>15.016.0145-0</t>
  </si>
  <si>
    <t>15.016.0145-A</t>
  </si>
  <si>
    <t>15.016.0160-0</t>
  </si>
  <si>
    <t>15.016.0160-A</t>
  </si>
  <si>
    <t>15.016.0170-0</t>
  </si>
  <si>
    <t>15.016.0170-A</t>
  </si>
  <si>
    <t>15.016.0172-0</t>
  </si>
  <si>
    <t>15.016.0172-A</t>
  </si>
  <si>
    <t>15.016.0174-0</t>
  </si>
  <si>
    <t>15.016.0174-A</t>
  </si>
  <si>
    <t>15.016.0176-0</t>
  </si>
  <si>
    <t>15.016.0176-A</t>
  </si>
  <si>
    <t>15.016.0178-0</t>
  </si>
  <si>
    <t>15.016.0178-A</t>
  </si>
  <si>
    <t>15.016.0190-0</t>
  </si>
  <si>
    <t>15.016.0190-A</t>
  </si>
  <si>
    <t>15.016.0193-0</t>
  </si>
  <si>
    <t>15.016.0193-A</t>
  </si>
  <si>
    <t>15.016.0196-0</t>
  </si>
  <si>
    <t>15.016.0196-A</t>
  </si>
  <si>
    <t>15.016.0199-0</t>
  </si>
  <si>
    <t>15.016.0199-A</t>
  </si>
  <si>
    <t>15.017.0155-0</t>
  </si>
  <si>
    <t>15.017.0155-A</t>
  </si>
  <si>
    <t>15.017.0160-0</t>
  </si>
  <si>
    <t>15.017.0160-A</t>
  </si>
  <si>
    <t>15.017.0165-0</t>
  </si>
  <si>
    <t>15.017.0165-A</t>
  </si>
  <si>
    <t>15.017.0170-0</t>
  </si>
  <si>
    <t>15.017.0170-A</t>
  </si>
  <si>
    <t>15.017.0175-0</t>
  </si>
  <si>
    <t>15.017.0175-A</t>
  </si>
  <si>
    <t>15.017.0180-0</t>
  </si>
  <si>
    <t>15.017.0180-A</t>
  </si>
  <si>
    <t>15.017.0185-0</t>
  </si>
  <si>
    <t>15.017.0185-A</t>
  </si>
  <si>
    <t>15.017.0190-0</t>
  </si>
  <si>
    <t>15.017.0190-A</t>
  </si>
  <si>
    <t>15.017.0195-0</t>
  </si>
  <si>
    <t>15.017.0195-A</t>
  </si>
  <si>
    <t>15.017.0200-0</t>
  </si>
  <si>
    <t>15.017.0200-A</t>
  </si>
  <si>
    <t>15.017.0205-0</t>
  </si>
  <si>
    <t>15.017.0205-A</t>
  </si>
  <si>
    <t>15.017.0210-0</t>
  </si>
  <si>
    <t>15.017.0210-A</t>
  </si>
  <si>
    <t>15.017.0215-0</t>
  </si>
  <si>
    <t>15.017.0215-A</t>
  </si>
  <si>
    <t>15.017.0220-0</t>
  </si>
  <si>
    <t>15.017.0220-A</t>
  </si>
  <si>
    <t>15.017.0225-0</t>
  </si>
  <si>
    <t>15.017.0225-A</t>
  </si>
  <si>
    <t>15.017.0230-0</t>
  </si>
  <si>
    <t>15.017.0230-A</t>
  </si>
  <si>
    <t>15.017.0235-0</t>
  </si>
  <si>
    <t>15.017.0235-A</t>
  </si>
  <si>
    <t>15.017.0240-0</t>
  </si>
  <si>
    <t>15.017.0240-A</t>
  </si>
  <si>
    <t>15.017.0245-0</t>
  </si>
  <si>
    <t>15.017.0245-A</t>
  </si>
  <si>
    <t>15.017.0250-0</t>
  </si>
  <si>
    <t>15.017.0250-A</t>
  </si>
  <si>
    <t>15.017.0255-0</t>
  </si>
  <si>
    <t>15.017.0255-A</t>
  </si>
  <si>
    <t>15.017.0260-0</t>
  </si>
  <si>
    <t>15.017.0260-A</t>
  </si>
  <si>
    <t>15.017.0265-0</t>
  </si>
  <si>
    <t>15.017.0265-A</t>
  </si>
  <si>
    <t>15.017.0270-0</t>
  </si>
  <si>
    <t>15.017.0270-A</t>
  </si>
  <si>
    <t>15.017.0275-0</t>
  </si>
  <si>
    <t>15.017.0275-A</t>
  </si>
  <si>
    <t>15.017.0280-0</t>
  </si>
  <si>
    <t>15.017.0280-A</t>
  </si>
  <si>
    <t>15.017.0285-0</t>
  </si>
  <si>
    <t>15.017.0285-A</t>
  </si>
  <si>
    <t>15.017.0290-0</t>
  </si>
  <si>
    <t>15.017.0290-A</t>
  </si>
  <si>
    <t>15.017.0295-0</t>
  </si>
  <si>
    <t>15.017.0295-A</t>
  </si>
  <si>
    <t>15.017.0300-0</t>
  </si>
  <si>
    <t>15.017.0300-A</t>
  </si>
  <si>
    <t>15.017.0305-0</t>
  </si>
  <si>
    <t>15.017.0305-A</t>
  </si>
  <si>
    <t>15.017.0310-0</t>
  </si>
  <si>
    <t>15.017.0310-A</t>
  </si>
  <si>
    <t>15.017.0315-0</t>
  </si>
  <si>
    <t>15.017.0315-A</t>
  </si>
  <si>
    <t>15.017.0320-0</t>
  </si>
  <si>
    <t>15.017.0320-A</t>
  </si>
  <si>
    <t>15.017.0325-0</t>
  </si>
  <si>
    <t>15.017.0325-A</t>
  </si>
  <si>
    <t>15.017.0327-0</t>
  </si>
  <si>
    <t>15.017.0327-A</t>
  </si>
  <si>
    <t>15.017.0330-0</t>
  </si>
  <si>
    <t>15.017.0330-A</t>
  </si>
  <si>
    <t>15.017.0331-0</t>
  </si>
  <si>
    <t>15.017.0331-A</t>
  </si>
  <si>
    <t>15.017.0332-0</t>
  </si>
  <si>
    <t>15.017.0332-A</t>
  </si>
  <si>
    <t>15.017.0333-0</t>
  </si>
  <si>
    <t>15.017.0333-A</t>
  </si>
  <si>
    <t>15.017.0335-0</t>
  </si>
  <si>
    <t>15.017.0335-A</t>
  </si>
  <si>
    <t>15.017.0337-0</t>
  </si>
  <si>
    <t>15.017.0337-A</t>
  </si>
  <si>
    <t>15.017.0338-0</t>
  </si>
  <si>
    <t>15.017.0338-A</t>
  </si>
  <si>
    <t>15.017.0340-0</t>
  </si>
  <si>
    <t>15.017.0340-A</t>
  </si>
  <si>
    <t>15.018.0010-0</t>
  </si>
  <si>
    <t>15.018.0010-A</t>
  </si>
  <si>
    <t>15.018.0015-0</t>
  </si>
  <si>
    <t>15.018.0015-A</t>
  </si>
  <si>
    <t>15.018.0020-0</t>
  </si>
  <si>
    <t>15.018.0020-A</t>
  </si>
  <si>
    <t>15.018.0025-0</t>
  </si>
  <si>
    <t>15.018.0025-A</t>
  </si>
  <si>
    <t>15.018.0030-0</t>
  </si>
  <si>
    <t>15.018.0030-A</t>
  </si>
  <si>
    <t>15.018.0035-0</t>
  </si>
  <si>
    <t>15.018.0035-A</t>
  </si>
  <si>
    <t>15.018.0040-0</t>
  </si>
  <si>
    <t>15.018.0040-A</t>
  </si>
  <si>
    <t>15.018.0050-0</t>
  </si>
  <si>
    <t>15.018.0050-A</t>
  </si>
  <si>
    <t>15.018.0055-0</t>
  </si>
  <si>
    <t>15.018.0055-A</t>
  </si>
  <si>
    <t>15.018.0060-0</t>
  </si>
  <si>
    <t>15.018.0060-A</t>
  </si>
  <si>
    <t>15.018.0065-0</t>
  </si>
  <si>
    <t>15.018.0065-A</t>
  </si>
  <si>
    <t>15.018.0070-0</t>
  </si>
  <si>
    <t>15.018.0070-A</t>
  </si>
  <si>
    <t>15.018.0075-0</t>
  </si>
  <si>
    <t>15.018.0075-A</t>
  </si>
  <si>
    <t>15.018.0080-0</t>
  </si>
  <si>
    <t>15.018.0080-A</t>
  </si>
  <si>
    <t>15.018.0085-0</t>
  </si>
  <si>
    <t>15.018.0085-A</t>
  </si>
  <si>
    <t>15.018.0090-0</t>
  </si>
  <si>
    <t>15.018.0090-A</t>
  </si>
  <si>
    <t>15.018.0095-0</t>
  </si>
  <si>
    <t>15.018.0095-A</t>
  </si>
  <si>
    <t>15.018.0100-0</t>
  </si>
  <si>
    <t>15.018.0100-A</t>
  </si>
  <si>
    <t>15.018.0105-0</t>
  </si>
  <si>
    <t>15.018.0105-A</t>
  </si>
  <si>
    <t>15.018.0110-0</t>
  </si>
  <si>
    <t>15.018.0110-A</t>
  </si>
  <si>
    <t>15.018.0115-0</t>
  </si>
  <si>
    <t>15.018.0115-A</t>
  </si>
  <si>
    <t>15.018.0117-0</t>
  </si>
  <si>
    <t>15.018.0117-A</t>
  </si>
  <si>
    <t>15.018.0118-0</t>
  </si>
  <si>
    <t>15.018.0118-A</t>
  </si>
  <si>
    <t>15.018.0119-0</t>
  </si>
  <si>
    <t>15.018.0119-A</t>
  </si>
  <si>
    <t>15.018.0120-0</t>
  </si>
  <si>
    <t>15.018.0120-A</t>
  </si>
  <si>
    <t>15.018.0125-0</t>
  </si>
  <si>
    <t>15.018.0125-A</t>
  </si>
  <si>
    <t>15.018.0130-0</t>
  </si>
  <si>
    <t>15.018.0130-A</t>
  </si>
  <si>
    <t>15.018.0133-0</t>
  </si>
  <si>
    <t>15.018.0133-A</t>
  </si>
  <si>
    <t>15.018.0136-0</t>
  </si>
  <si>
    <t>15.018.0136-A</t>
  </si>
  <si>
    <t>15.018.0140-0</t>
  </si>
  <si>
    <t>15.018.0140-A</t>
  </si>
  <si>
    <t>15.018.0145-0</t>
  </si>
  <si>
    <t>15.018.0145-A</t>
  </si>
  <si>
    <t>15.018.0150-0</t>
  </si>
  <si>
    <t>15.018.0150-A</t>
  </si>
  <si>
    <t>15.018.0155-0</t>
  </si>
  <si>
    <t>15.018.0155-A</t>
  </si>
  <si>
    <t>15.018.0160-0</t>
  </si>
  <si>
    <t>15.018.0160-A</t>
  </si>
  <si>
    <t>15.018.0165-0</t>
  </si>
  <si>
    <t>15.018.0165-A</t>
  </si>
  <si>
    <t>15.018.0170-0</t>
  </si>
  <si>
    <t>15.018.0170-A</t>
  </si>
  <si>
    <t>15.018.0175-0</t>
  </si>
  <si>
    <t>15.018.0175-A</t>
  </si>
  <si>
    <t>15.018.0180-0</t>
  </si>
  <si>
    <t>15.018.0180-A</t>
  </si>
  <si>
    <t>15.018.0250-0</t>
  </si>
  <si>
    <t>15.018.0250-A</t>
  </si>
  <si>
    <t>15.018.0255-0</t>
  </si>
  <si>
    <t>15.018.0255-A</t>
  </si>
  <si>
    <t>15.018.0260-0</t>
  </si>
  <si>
    <t>15.018.0260-A</t>
  </si>
  <si>
    <t>15.018.0265-0</t>
  </si>
  <si>
    <t>15.018.0265-A</t>
  </si>
  <si>
    <t>15.018.0270-0</t>
  </si>
  <si>
    <t>15.018.0270-A</t>
  </si>
  <si>
    <t>15.018.0275-0</t>
  </si>
  <si>
    <t>15.018.0275-A</t>
  </si>
  <si>
    <t>15.018.0280-0</t>
  </si>
  <si>
    <t>15.018.0280-A</t>
  </si>
  <si>
    <t>15.018.0450-0</t>
  </si>
  <si>
    <t>15.018.0450-A</t>
  </si>
  <si>
    <t>15.018.0455-0</t>
  </si>
  <si>
    <t>15.018.0455-A</t>
  </si>
  <si>
    <t>15.018.0460-0</t>
  </si>
  <si>
    <t>15.018.0460-A</t>
  </si>
  <si>
    <t>15.018.0465-0</t>
  </si>
  <si>
    <t>15.018.0465-A</t>
  </si>
  <si>
    <t>15.018.0466-0</t>
  </si>
  <si>
    <t>15.018.0466-A</t>
  </si>
  <si>
    <t>15.018.0467-0</t>
  </si>
  <si>
    <t>15.018.0467-A</t>
  </si>
  <si>
    <t>15.018.0468-0</t>
  </si>
  <si>
    <t>15.018.0468-A</t>
  </si>
  <si>
    <t>15.018.0469-0</t>
  </si>
  <si>
    <t>15.018.0469-A</t>
  </si>
  <si>
    <t>15.018.0470-0</t>
  </si>
  <si>
    <t>15.018.0470-A</t>
  </si>
  <si>
    <t>15.018.0471-0</t>
  </si>
  <si>
    <t>15.018.0471-A</t>
  </si>
  <si>
    <t>15.018.0472-0</t>
  </si>
  <si>
    <t>15.018.0472-A</t>
  </si>
  <si>
    <t>15.018.0473-0</t>
  </si>
  <si>
    <t>15.018.0473-A</t>
  </si>
  <si>
    <t>15.018.0474-0</t>
  </si>
  <si>
    <t>15.018.0474-A</t>
  </si>
  <si>
    <t>15.018.0475-0</t>
  </si>
  <si>
    <t>15.018.0475-A</t>
  </si>
  <si>
    <t>15.018.0476-0</t>
  </si>
  <si>
    <t>15.018.0476-A</t>
  </si>
  <si>
    <t>15.018.0477-0</t>
  </si>
  <si>
    <t>15.018.0477-A</t>
  </si>
  <si>
    <t>15.018.0478-0</t>
  </si>
  <si>
    <t>15.018.0478-A</t>
  </si>
  <si>
    <t>15.018.0479-0</t>
  </si>
  <si>
    <t>15.018.0479-A</t>
  </si>
  <si>
    <t>15.018.0480-0</t>
  </si>
  <si>
    <t>15.018.0480-A</t>
  </si>
  <si>
    <t>15.018.0481-0</t>
  </si>
  <si>
    <t>15.018.0481-A</t>
  </si>
  <si>
    <t>15.018.0482-0</t>
  </si>
  <si>
    <t>15.018.0482-A</t>
  </si>
  <si>
    <t>15.018.0483-0</t>
  </si>
  <si>
    <t>15.018.0483-A</t>
  </si>
  <si>
    <t>15.018.0484-0</t>
  </si>
  <si>
    <t>15.018.0484-A</t>
  </si>
  <si>
    <t>15.018.0485-0</t>
  </si>
  <si>
    <t>15.018.0485-A</t>
  </si>
  <si>
    <t>15.018.0486-0</t>
  </si>
  <si>
    <t>15.018.0486-A</t>
  </si>
  <si>
    <t>15.018.0487-0</t>
  </si>
  <si>
    <t>15.018.0487-A</t>
  </si>
  <si>
    <t>15.018.0488-0</t>
  </si>
  <si>
    <t>15.018.0488-A</t>
  </si>
  <si>
    <t>15.018.0489-0</t>
  </si>
  <si>
    <t>15.018.0489-A</t>
  </si>
  <si>
    <t>15.018.0490-0</t>
  </si>
  <si>
    <t>15.018.0490-A</t>
  </si>
  <si>
    <t>15.018.0491-0</t>
  </si>
  <si>
    <t>15.018.0491-A</t>
  </si>
  <si>
    <t>15.018.0492-0</t>
  </si>
  <si>
    <t>15.018.0492-A</t>
  </si>
  <si>
    <t>15.018.0493-0</t>
  </si>
  <si>
    <t>15.018.0493-A</t>
  </si>
  <si>
    <t>15.018.0494-0</t>
  </si>
  <si>
    <t>15.018.0494-A</t>
  </si>
  <si>
    <t>15.018.0495-0</t>
  </si>
  <si>
    <t>15.018.0495-A</t>
  </si>
  <si>
    <t>15.018.0496-0</t>
  </si>
  <si>
    <t>15.018.0496-A</t>
  </si>
  <si>
    <t>15.018.0497-0</t>
  </si>
  <si>
    <t>15.018.0497-A</t>
  </si>
  <si>
    <t>15.018.0498-0</t>
  </si>
  <si>
    <t>15.018.0498-A</t>
  </si>
  <si>
    <t>15.018.0499-0</t>
  </si>
  <si>
    <t>15.018.0499-A</t>
  </si>
  <si>
    <t>15.018.0500-0</t>
  </si>
  <si>
    <t>15.018.0500-A</t>
  </si>
  <si>
    <t>15.018.0501-0</t>
  </si>
  <si>
    <t>15.018.0501-A</t>
  </si>
  <si>
    <t>15.018.0502-0</t>
  </si>
  <si>
    <t>15.018.0502-A</t>
  </si>
  <si>
    <t>15.018.0503-0</t>
  </si>
  <si>
    <t>15.018.0503-A</t>
  </si>
  <si>
    <t>15.018.0504-0</t>
  </si>
  <si>
    <t>15.018.0504-A</t>
  </si>
  <si>
    <t>15.018.0505-0</t>
  </si>
  <si>
    <t>15.018.0505-A</t>
  </si>
  <si>
    <t>15.018.0506-0</t>
  </si>
  <si>
    <t>15.018.0506-A</t>
  </si>
  <si>
    <t>15.018.0507-0</t>
  </si>
  <si>
    <t>15.018.0507-A</t>
  </si>
  <si>
    <t>15.018.0508-0</t>
  </si>
  <si>
    <t>15.018.0508-A</t>
  </si>
  <si>
    <t>15.018.0509-0</t>
  </si>
  <si>
    <t>15.018.0509-A</t>
  </si>
  <si>
    <t>15.018.0510-0</t>
  </si>
  <si>
    <t>15.018.0510-A</t>
  </si>
  <si>
    <t>15.018.0511-0</t>
  </si>
  <si>
    <t>15.018.0511-A</t>
  </si>
  <si>
    <t>15.018.0512-0</t>
  </si>
  <si>
    <t>15.018.0512-A</t>
  </si>
  <si>
    <t>15.018.0513-0</t>
  </si>
  <si>
    <t>15.018.0513-A</t>
  </si>
  <si>
    <t>15.018.0514-0</t>
  </si>
  <si>
    <t>15.018.0514-A</t>
  </si>
  <si>
    <t>15.018.0515-0</t>
  </si>
  <si>
    <t>15.018.0515-A</t>
  </si>
  <si>
    <t>15.018.0516-0</t>
  </si>
  <si>
    <t>15.018.0516-A</t>
  </si>
  <si>
    <t>15.018.0517-0</t>
  </si>
  <si>
    <t>15.018.0517-A</t>
  </si>
  <si>
    <t>15.018.0518-0</t>
  </si>
  <si>
    <t>15.018.0518-A</t>
  </si>
  <si>
    <t>15.018.0519-0</t>
  </si>
  <si>
    <t>15.018.0519-A</t>
  </si>
  <si>
    <t>15.018.0520-0</t>
  </si>
  <si>
    <t>15.018.0520-A</t>
  </si>
  <si>
    <t>15.018.0521-0</t>
  </si>
  <si>
    <t>15.018.0521-A</t>
  </si>
  <si>
    <t>15.018.0522-0</t>
  </si>
  <si>
    <t>15.018.0522-A</t>
  </si>
  <si>
    <t>15.018.0523-0</t>
  </si>
  <si>
    <t>15.018.0523-A</t>
  </si>
  <si>
    <t>15.018.0524-0</t>
  </si>
  <si>
    <t>15.018.0524-A</t>
  </si>
  <si>
    <t>15.018.0525-0</t>
  </si>
  <si>
    <t>15.018.0525-A</t>
  </si>
  <si>
    <t>15.018.0526-0</t>
  </si>
  <si>
    <t>15.018.0526-A</t>
  </si>
  <si>
    <t>15.018.0527-0</t>
  </si>
  <si>
    <t>15.018.0527-A</t>
  </si>
  <si>
    <t>15.018.0528-0</t>
  </si>
  <si>
    <t>15.018.0528-A</t>
  </si>
  <si>
    <t>15.018.0529-0</t>
  </si>
  <si>
    <t>15.018.0529-A</t>
  </si>
  <si>
    <t>15.018.0540-0</t>
  </si>
  <si>
    <t>15.018.0540-A</t>
  </si>
  <si>
    <t>15.018.0550-0</t>
  </si>
  <si>
    <t>15.018.0550-A</t>
  </si>
  <si>
    <t>15.018.0551-0</t>
  </si>
  <si>
    <t>15.018.0551-A</t>
  </si>
  <si>
    <t>15.018.0552-0</t>
  </si>
  <si>
    <t>15.018.0552-A</t>
  </si>
  <si>
    <t>15.018.0554-0</t>
  </si>
  <si>
    <t>15.018.0554-A</t>
  </si>
  <si>
    <t>15.018.0555-0</t>
  </si>
  <si>
    <t>15.018.0555-A</t>
  </si>
  <si>
    <t>15.018.0556-0</t>
  </si>
  <si>
    <t>15.018.0556-A</t>
  </si>
  <si>
    <t>15.018.0557-0</t>
  </si>
  <si>
    <t>15.018.0557-A</t>
  </si>
  <si>
    <t>15.018.0558-0</t>
  </si>
  <si>
    <t>15.018.0558-A</t>
  </si>
  <si>
    <t>15.018.0560-0</t>
  </si>
  <si>
    <t>15.018.0560-A</t>
  </si>
  <si>
    <t>15.018.0561-0</t>
  </si>
  <si>
    <t>15.018.0561-A</t>
  </si>
  <si>
    <t>15.018.0562-0</t>
  </si>
  <si>
    <t>15.018.0562-A</t>
  </si>
  <si>
    <t>15.018.0563-0</t>
  </si>
  <si>
    <t>15.018.0563-A</t>
  </si>
  <si>
    <t>15.018.0564-0</t>
  </si>
  <si>
    <t>15.018.0564-A</t>
  </si>
  <si>
    <t>15.018.0566-0</t>
  </si>
  <si>
    <t>15.018.0566-A</t>
  </si>
  <si>
    <t>15.018.0567-0</t>
  </si>
  <si>
    <t>15.018.0567-A</t>
  </si>
  <si>
    <t>15.018.0568-0</t>
  </si>
  <si>
    <t>15.018.0568-A</t>
  </si>
  <si>
    <t>15.018.0570-0</t>
  </si>
  <si>
    <t>15.018.0570-A</t>
  </si>
  <si>
    <t>15.018.0571-0</t>
  </si>
  <si>
    <t>15.018.0571-A</t>
  </si>
  <si>
    <t>15.018.0572-0</t>
  </si>
  <si>
    <t>15.018.0572-A</t>
  </si>
  <si>
    <t>15.018.0574-0</t>
  </si>
  <si>
    <t>15.018.0574-A</t>
  </si>
  <si>
    <t>15.018.0575-0</t>
  </si>
  <si>
    <t>15.018.0575-A</t>
  </si>
  <si>
    <t>15.018.0576-0</t>
  </si>
  <si>
    <t>15.018.0576-A</t>
  </si>
  <si>
    <t>15.018.0577-0</t>
  </si>
  <si>
    <t>15.018.0577-A</t>
  </si>
  <si>
    <t>15.018.0578-0</t>
  </si>
  <si>
    <t>15.018.0578-A</t>
  </si>
  <si>
    <t>15.018.0580-0</t>
  </si>
  <si>
    <t>15.018.0580-A</t>
  </si>
  <si>
    <t>15.018.0581-0</t>
  </si>
  <si>
    <t>15.018.0581-A</t>
  </si>
  <si>
    <t>15.018.0582-0</t>
  </si>
  <si>
    <t>15.018.0582-A</t>
  </si>
  <si>
    <t>15.018.0583-0</t>
  </si>
  <si>
    <t>15.018.0583-A</t>
  </si>
  <si>
    <t>15.018.0584-0</t>
  </si>
  <si>
    <t>15.018.0584-A</t>
  </si>
  <si>
    <t>15.018.0586-0</t>
  </si>
  <si>
    <t>15.018.0586-A</t>
  </si>
  <si>
    <t>15.018.0587-0</t>
  </si>
  <si>
    <t>15.018.0587-A</t>
  </si>
  <si>
    <t>15.018.0588-0</t>
  </si>
  <si>
    <t>15.018.0588-A</t>
  </si>
  <si>
    <t>15.018.0590-0</t>
  </si>
  <si>
    <t>15.018.0590-A</t>
  </si>
  <si>
    <t>15.018.0591-0</t>
  </si>
  <si>
    <t>15.018.0591-A</t>
  </si>
  <si>
    <t>15.018.0592-0</t>
  </si>
  <si>
    <t>15.018.0592-A</t>
  </si>
  <si>
    <t>15.018.0594-0</t>
  </si>
  <si>
    <t>15.018.0594-A</t>
  </si>
  <si>
    <t>15.018.0595-0</t>
  </si>
  <si>
    <t>15.018.0595-A</t>
  </si>
  <si>
    <t>15.018.0596-0</t>
  </si>
  <si>
    <t>15.018.0596-A</t>
  </si>
  <si>
    <t>15.018.0597-0</t>
  </si>
  <si>
    <t>15.018.0597-A</t>
  </si>
  <si>
    <t>15.018.0598-0</t>
  </si>
  <si>
    <t>15.018.0598-A</t>
  </si>
  <si>
    <t>15.018.0600-0</t>
  </si>
  <si>
    <t>15.018.0600-A</t>
  </si>
  <si>
    <t>15.018.0601-0</t>
  </si>
  <si>
    <t>15.018.0601-A</t>
  </si>
  <si>
    <t>15.018.0602-0</t>
  </si>
  <si>
    <t>15.018.0602-A</t>
  </si>
  <si>
    <t>15.018.0603-0</t>
  </si>
  <si>
    <t>15.018.0603-A</t>
  </si>
  <si>
    <t>15.018.0604-0</t>
  </si>
  <si>
    <t>15.018.0604-A</t>
  </si>
  <si>
    <t>15.018.0606-0</t>
  </si>
  <si>
    <t>15.018.0606-A</t>
  </si>
  <si>
    <t>15.018.0607-0</t>
  </si>
  <si>
    <t>15.018.0607-A</t>
  </si>
  <si>
    <t>15.018.0608-0</t>
  </si>
  <si>
    <t>15.018.0608-A</t>
  </si>
  <si>
    <t>15.018.0610-0</t>
  </si>
  <si>
    <t>15.018.0610-A</t>
  </si>
  <si>
    <t>15.018.0611-0</t>
  </si>
  <si>
    <t>15.018.0611-A</t>
  </si>
  <si>
    <t>15.018.0612-0</t>
  </si>
  <si>
    <t>15.018.0612-A</t>
  </si>
  <si>
    <t>15.018.0614-0</t>
  </si>
  <si>
    <t>15.018.0614-A</t>
  </si>
  <si>
    <t>15.018.0615-0</t>
  </si>
  <si>
    <t>15.018.0615-A</t>
  </si>
  <si>
    <t>15.018.0616-0</t>
  </si>
  <si>
    <t>15.018.0616-A</t>
  </si>
  <si>
    <t>15.018.0617-0</t>
  </si>
  <si>
    <t>15.018.0617-A</t>
  </si>
  <si>
    <t>15.018.0618-0</t>
  </si>
  <si>
    <t>15.018.0618-A</t>
  </si>
  <si>
    <t>15.018.0620-0</t>
  </si>
  <si>
    <t>15.018.0620-A</t>
  </si>
  <si>
    <t>15.018.0621-0</t>
  </si>
  <si>
    <t>15.018.0621-A</t>
  </si>
  <si>
    <t>15.018.0622-0</t>
  </si>
  <si>
    <t>15.018.0622-A</t>
  </si>
  <si>
    <t>15.018.0623-0</t>
  </si>
  <si>
    <t>15.018.0623-A</t>
  </si>
  <si>
    <t>15.018.0624-0</t>
  </si>
  <si>
    <t>15.018.0624-A</t>
  </si>
  <si>
    <t>15.018.0626-0</t>
  </si>
  <si>
    <t>15.018.0626-A</t>
  </si>
  <si>
    <t>15.018.0627-0</t>
  </si>
  <si>
    <t>15.018.0627-A</t>
  </si>
  <si>
    <t>15.018.0628-0</t>
  </si>
  <si>
    <t>15.018.0628-A</t>
  </si>
  <si>
    <t>15.018.0630-0</t>
  </si>
  <si>
    <t>15.018.0630-A</t>
  </si>
  <si>
    <t>15.018.0631-0</t>
  </si>
  <si>
    <t>15.018.0631-A</t>
  </si>
  <si>
    <t>15.018.0632-0</t>
  </si>
  <si>
    <t>15.018.0632-A</t>
  </si>
  <si>
    <t>15.018.0634-0</t>
  </si>
  <si>
    <t>15.018.0634-A</t>
  </si>
  <si>
    <t>15.018.0635-0</t>
  </si>
  <si>
    <t>15.018.0635-A</t>
  </si>
  <si>
    <t>15.018.0636-0</t>
  </si>
  <si>
    <t>15.018.0636-A</t>
  </si>
  <si>
    <t>15.018.0637-0</t>
  </si>
  <si>
    <t>15.018.0637-A</t>
  </si>
  <si>
    <t>15.018.0638-0</t>
  </si>
  <si>
    <t>15.018.0638-A</t>
  </si>
  <si>
    <t>15.018.0640-0</t>
  </si>
  <si>
    <t>15.018.0640-A</t>
  </si>
  <si>
    <t>15.018.0641-0</t>
  </si>
  <si>
    <t>15.018.0641-A</t>
  </si>
  <si>
    <t>15.018.0642-0</t>
  </si>
  <si>
    <t>15.018.0642-A</t>
  </si>
  <si>
    <t>15.018.0643-0</t>
  </si>
  <si>
    <t>15.018.0643-A</t>
  </si>
  <si>
    <t>15.018.0644-0</t>
  </si>
  <si>
    <t>15.018.0644-A</t>
  </si>
  <si>
    <t>15.018.0646-0</t>
  </si>
  <si>
    <t>15.018.0646-A</t>
  </si>
  <si>
    <t>15.018.0647-0</t>
  </si>
  <si>
    <t>15.018.0647-A</t>
  </si>
  <si>
    <t>15.018.0648-0</t>
  </si>
  <si>
    <t>15.018.0648-A</t>
  </si>
  <si>
    <t>15.018.0650-0</t>
  </si>
  <si>
    <t>15.018.0650-A</t>
  </si>
  <si>
    <t>15.018.0651-0</t>
  </si>
  <si>
    <t>15.018.0651-A</t>
  </si>
  <si>
    <t>15.018.0652-0</t>
  </si>
  <si>
    <t>15.018.0652-A</t>
  </si>
  <si>
    <t>15.018.0654-0</t>
  </si>
  <si>
    <t>15.018.0654-A</t>
  </si>
  <si>
    <t>15.018.0655-0</t>
  </si>
  <si>
    <t>15.018.0655-A</t>
  </si>
  <si>
    <t>15.018.0656-0</t>
  </si>
  <si>
    <t>15.018.0656-A</t>
  </si>
  <si>
    <t>15.018.0657-0</t>
  </si>
  <si>
    <t>15.018.0657-A</t>
  </si>
  <si>
    <t>15.018.0658-0</t>
  </si>
  <si>
    <t>15.018.0658-A</t>
  </si>
  <si>
    <t>15.018.0660-0</t>
  </si>
  <si>
    <t>15.018.0660-A</t>
  </si>
  <si>
    <t>15.018.0661-0</t>
  </si>
  <si>
    <t>15.018.0661-A</t>
  </si>
  <si>
    <t>15.018.0662-0</t>
  </si>
  <si>
    <t>15.018.0662-A</t>
  </si>
  <si>
    <t>15.018.0663-0</t>
  </si>
  <si>
    <t>15.018.0663-A</t>
  </si>
  <si>
    <t>15.018.0664-0</t>
  </si>
  <si>
    <t>15.018.0664-A</t>
  </si>
  <si>
    <t>15.018.0666-0</t>
  </si>
  <si>
    <t>15.018.0666-A</t>
  </si>
  <si>
    <t>15.018.0667-0</t>
  </si>
  <si>
    <t>15.018.0667-A</t>
  </si>
  <si>
    <t>15.018.0668-0</t>
  </si>
  <si>
    <t>15.018.0668-A</t>
  </si>
  <si>
    <t>15.018.0670-0</t>
  </si>
  <si>
    <t>15.018.0670-A</t>
  </si>
  <si>
    <t>15.018.0671-0</t>
  </si>
  <si>
    <t>15.018.0671-A</t>
  </si>
  <si>
    <t>15.018.0672-0</t>
  </si>
  <si>
    <t>15.018.0672-A</t>
  </si>
  <si>
    <t>15.018.0674-0</t>
  </si>
  <si>
    <t>15.018.0674-A</t>
  </si>
  <si>
    <t>15.018.0675-0</t>
  </si>
  <si>
    <t>15.018.0675-A</t>
  </si>
  <si>
    <t>15.018.0676-0</t>
  </si>
  <si>
    <t>15.018.0676-A</t>
  </si>
  <si>
    <t>15.018.0677-0</t>
  </si>
  <si>
    <t>15.018.0677-A</t>
  </si>
  <si>
    <t>15.018.0678-0</t>
  </si>
  <si>
    <t>15.018.0678-A</t>
  </si>
  <si>
    <t>15.018.0680-0</t>
  </si>
  <si>
    <t>15.018.0680-A</t>
  </si>
  <si>
    <t>15.018.0681-0</t>
  </si>
  <si>
    <t>15.018.0681-A</t>
  </si>
  <si>
    <t>15.018.0682-0</t>
  </si>
  <si>
    <t>15.018.0682-A</t>
  </si>
  <si>
    <t>15.018.0683-0</t>
  </si>
  <si>
    <t>15.018.0683-A</t>
  </si>
  <si>
    <t>15.018.0684-0</t>
  </si>
  <si>
    <t>15.018.0684-A</t>
  </si>
  <si>
    <t>15.018.0686-0</t>
  </si>
  <si>
    <t>15.018.0686-A</t>
  </si>
  <si>
    <t>15.018.0687-0</t>
  </si>
  <si>
    <t>15.018.0687-A</t>
  </si>
  <si>
    <t>15.018.0688-0</t>
  </si>
  <si>
    <t>15.018.0688-A</t>
  </si>
  <si>
    <t>15.018.0690-0</t>
  </si>
  <si>
    <t>15.018.0690-A</t>
  </si>
  <si>
    <t>15.018.0691-0</t>
  </si>
  <si>
    <t>15.018.0691-A</t>
  </si>
  <si>
    <t>15.018.0692-0</t>
  </si>
  <si>
    <t>15.018.0692-A</t>
  </si>
  <si>
    <t>15.018.0694-0</t>
  </si>
  <si>
    <t>15.018.0694-A</t>
  </si>
  <si>
    <t>15.018.0695-0</t>
  </si>
  <si>
    <t>15.018.0695-A</t>
  </si>
  <si>
    <t>15.018.0696-0</t>
  </si>
  <si>
    <t>15.018.0696-A</t>
  </si>
  <si>
    <t>15.018.0697-0</t>
  </si>
  <si>
    <t>15.018.0697-A</t>
  </si>
  <si>
    <t>15.018.0698-0</t>
  </si>
  <si>
    <t>15.018.0698-A</t>
  </si>
  <si>
    <t>15.018.0700-0</t>
  </si>
  <si>
    <t>15.018.0700-A</t>
  </si>
  <si>
    <t>15.018.0701-0</t>
  </si>
  <si>
    <t>15.018.0701-A</t>
  </si>
  <si>
    <t>15.018.0702-0</t>
  </si>
  <si>
    <t>15.018.0702-A</t>
  </si>
  <si>
    <t>15.018.0703-0</t>
  </si>
  <si>
    <t>15.018.0703-A</t>
  </si>
  <si>
    <t>15.018.0704-0</t>
  </si>
  <si>
    <t>15.018.0704-A</t>
  </si>
  <si>
    <t>15.018.0706-0</t>
  </si>
  <si>
    <t>15.018.0706-A</t>
  </si>
  <si>
    <t>15.018.0707-0</t>
  </si>
  <si>
    <t>15.018.0707-A</t>
  </si>
  <si>
    <t>15.018.0708-0</t>
  </si>
  <si>
    <t>15.018.0708-A</t>
  </si>
  <si>
    <t>15.018.0710-0</t>
  </si>
  <si>
    <t>15.018.0710-A</t>
  </si>
  <si>
    <t>15.018.0711-0</t>
  </si>
  <si>
    <t>15.018.0711-A</t>
  </si>
  <si>
    <t>15.018.0712-0</t>
  </si>
  <si>
    <t>15.018.0712-A</t>
  </si>
  <si>
    <t>15.018.0714-0</t>
  </si>
  <si>
    <t>15.018.0714-A</t>
  </si>
  <si>
    <t>15.018.0715-0</t>
  </si>
  <si>
    <t>15.018.0715-A</t>
  </si>
  <si>
    <t>15.018.0716-0</t>
  </si>
  <si>
    <t>15.018.0716-A</t>
  </si>
  <si>
    <t>15.018.0717-0</t>
  </si>
  <si>
    <t>15.018.0717-A</t>
  </si>
  <si>
    <t>15.018.0718-0</t>
  </si>
  <si>
    <t>15.018.0718-A</t>
  </si>
  <si>
    <t>15.018.0720-0</t>
  </si>
  <si>
    <t>15.018.0720-A</t>
  </si>
  <si>
    <t>15.018.0721-0</t>
  </si>
  <si>
    <t>15.018.0721-A</t>
  </si>
  <si>
    <t>15.018.0722-0</t>
  </si>
  <si>
    <t>15.018.0722-A</t>
  </si>
  <si>
    <t>15.018.0723-0</t>
  </si>
  <si>
    <t>15.018.0723-A</t>
  </si>
  <si>
    <t>15.018.0724-0</t>
  </si>
  <si>
    <t>15.018.0724-A</t>
  </si>
  <si>
    <t>15.018.0726-0</t>
  </si>
  <si>
    <t>15.018.0726-A</t>
  </si>
  <si>
    <t>15.018.0727-0</t>
  </si>
  <si>
    <t>15.018.0727-A</t>
  </si>
  <si>
    <t>15.018.0728-0</t>
  </si>
  <si>
    <t>15.018.0728-A</t>
  </si>
  <si>
    <t>15.018.0730-0</t>
  </si>
  <si>
    <t>15.018.0730-A</t>
  </si>
  <si>
    <t>15.018.0731-0</t>
  </si>
  <si>
    <t>15.018.0731-A</t>
  </si>
  <si>
    <t>15.018.0732-0</t>
  </si>
  <si>
    <t>15.018.0732-A</t>
  </si>
  <si>
    <t>15.018.0734-0</t>
  </si>
  <si>
    <t>15.018.0734-A</t>
  </si>
  <si>
    <t>15.018.0735-0</t>
  </si>
  <si>
    <t>15.018.0735-A</t>
  </si>
  <si>
    <t>15.018.0736-0</t>
  </si>
  <si>
    <t>15.018.0736-A</t>
  </si>
  <si>
    <t>15.018.0737-0</t>
  </si>
  <si>
    <t>15.018.0737-A</t>
  </si>
  <si>
    <t>15.018.0738-0</t>
  </si>
  <si>
    <t>15.018.0738-A</t>
  </si>
  <si>
    <t>15.018.0740-0</t>
  </si>
  <si>
    <t>15.018.0740-A</t>
  </si>
  <si>
    <t>15.018.0741-0</t>
  </si>
  <si>
    <t>15.018.0741-A</t>
  </si>
  <si>
    <t>15.018.0742-0</t>
  </si>
  <si>
    <t>15.018.0742-A</t>
  </si>
  <si>
    <t>15.018.0743-0</t>
  </si>
  <si>
    <t>15.018.0743-A</t>
  </si>
  <si>
    <t>15.018.0744-0</t>
  </si>
  <si>
    <t>15.018.0744-A</t>
  </si>
  <si>
    <t>15.018.0746-0</t>
  </si>
  <si>
    <t>15.018.0746-A</t>
  </si>
  <si>
    <t>15.018.0747-0</t>
  </si>
  <si>
    <t>15.018.0747-A</t>
  </si>
  <si>
    <t>15.018.0748-0</t>
  </si>
  <si>
    <t>15.018.0748-A</t>
  </si>
  <si>
    <t>15.018.0750-0</t>
  </si>
  <si>
    <t>15.018.0750-A</t>
  </si>
  <si>
    <t>15.018.0751-0</t>
  </si>
  <si>
    <t>15.018.0751-A</t>
  </si>
  <si>
    <t>15.018.0752-0</t>
  </si>
  <si>
    <t>15.018.0752-A</t>
  </si>
  <si>
    <t>15.018.0754-0</t>
  </si>
  <si>
    <t>15.018.0754-A</t>
  </si>
  <si>
    <t>15.018.0755-0</t>
  </si>
  <si>
    <t>15.018.0755-A</t>
  </si>
  <si>
    <t>15.018.0756-0</t>
  </si>
  <si>
    <t>15.018.0756-A</t>
  </si>
  <si>
    <t>15.018.0757-0</t>
  </si>
  <si>
    <t>15.018.0757-A</t>
  </si>
  <si>
    <t>15.018.0758-0</t>
  </si>
  <si>
    <t>15.018.0758-A</t>
  </si>
  <si>
    <t>15.018.0760-0</t>
  </si>
  <si>
    <t>15.018.0760-A</t>
  </si>
  <si>
    <t>15.018.0761-0</t>
  </si>
  <si>
    <t>15.018.0761-A</t>
  </si>
  <si>
    <t>15.018.0762-0</t>
  </si>
  <si>
    <t>15.018.0762-A</t>
  </si>
  <si>
    <t>15.018.0763-0</t>
  </si>
  <si>
    <t>15.018.0763-A</t>
  </si>
  <si>
    <t>15.018.0764-0</t>
  </si>
  <si>
    <t>15.018.0764-A</t>
  </si>
  <si>
    <t>15.018.0766-0</t>
  </si>
  <si>
    <t>15.018.0766-A</t>
  </si>
  <si>
    <t>15.018.0767-0</t>
  </si>
  <si>
    <t>15.018.0767-A</t>
  </si>
  <si>
    <t>15.018.0768-0</t>
  </si>
  <si>
    <t>15.018.0768-A</t>
  </si>
  <si>
    <t>15.018.0770-0</t>
  </si>
  <si>
    <t>15.018.0770-A</t>
  </si>
  <si>
    <t>15.018.0771-0</t>
  </si>
  <si>
    <t>15.018.0771-A</t>
  </si>
  <si>
    <t>15.018.0772-0</t>
  </si>
  <si>
    <t>15.018.0772-A</t>
  </si>
  <si>
    <t>15.018.0774-0</t>
  </si>
  <si>
    <t>15.018.0774-A</t>
  </si>
  <si>
    <t>15.018.0775-0</t>
  </si>
  <si>
    <t>15.018.0775-A</t>
  </si>
  <si>
    <t>15.018.0776-0</t>
  </si>
  <si>
    <t>15.018.0776-A</t>
  </si>
  <si>
    <t>15.018.0777-0</t>
  </si>
  <si>
    <t>15.018.0777-A</t>
  </si>
  <si>
    <t>15.018.0778-0</t>
  </si>
  <si>
    <t>15.018.0778-A</t>
  </si>
  <si>
    <t>15.018.0780-0</t>
  </si>
  <si>
    <t>15.018.0780-A</t>
  </si>
  <si>
    <t>15.018.0781-0</t>
  </si>
  <si>
    <t>15.018.0781-A</t>
  </si>
  <si>
    <t>15.018.0782-0</t>
  </si>
  <si>
    <t>15.018.0782-A</t>
  </si>
  <si>
    <t>15.018.0783-0</t>
  </si>
  <si>
    <t>15.018.0783-A</t>
  </si>
  <si>
    <t>15.018.0784-0</t>
  </si>
  <si>
    <t>15.018.0784-A</t>
  </si>
  <si>
    <t>15.018.0786-0</t>
  </si>
  <si>
    <t>15.018.0786-A</t>
  </si>
  <si>
    <t>15.018.0787-0</t>
  </si>
  <si>
    <t>15.018.0787-A</t>
  </si>
  <si>
    <t>15.018.0788-0</t>
  </si>
  <si>
    <t>15.018.0788-A</t>
  </si>
  <si>
    <t>15.018.0790-0</t>
  </si>
  <si>
    <t>15.018.0790-A</t>
  </si>
  <si>
    <t>15.018.0791-0</t>
  </si>
  <si>
    <t>15.018.0791-A</t>
  </si>
  <si>
    <t>15.018.0792-0</t>
  </si>
  <si>
    <t>15.018.0792-A</t>
  </si>
  <si>
    <t>15.018.0794-0</t>
  </si>
  <si>
    <t>15.018.0794-A</t>
  </si>
  <si>
    <t>15.018.0795-0</t>
  </si>
  <si>
    <t>15.018.0795-A</t>
  </si>
  <si>
    <t>15.018.0796-0</t>
  </si>
  <si>
    <t>15.018.0796-A</t>
  </si>
  <si>
    <t>15.018.0797-0</t>
  </si>
  <si>
    <t>15.018.0797-A</t>
  </si>
  <si>
    <t>15.018.0798-0</t>
  </si>
  <si>
    <t>15.018.0798-A</t>
  </si>
  <si>
    <t>15.018.0800-0</t>
  </si>
  <si>
    <t>15.018.0800-A</t>
  </si>
  <si>
    <t>15.018.0801-0</t>
  </si>
  <si>
    <t>15.018.0801-A</t>
  </si>
  <si>
    <t>15.018.0802-0</t>
  </si>
  <si>
    <t>15.018.0802-A</t>
  </si>
  <si>
    <t>15.018.0803-0</t>
  </si>
  <si>
    <t>15.018.0803-A</t>
  </si>
  <si>
    <t>15.018.0804-0</t>
  </si>
  <si>
    <t>15.018.0804-A</t>
  </si>
  <si>
    <t>15.018.0806-0</t>
  </si>
  <si>
    <t>15.018.0806-A</t>
  </si>
  <si>
    <t>15.018.0807-0</t>
  </si>
  <si>
    <t>15.018.0807-A</t>
  </si>
  <si>
    <t>15.018.0808-0</t>
  </si>
  <si>
    <t>15.018.0808-A</t>
  </si>
  <si>
    <t>15.018.0810-0</t>
  </si>
  <si>
    <t>15.018.0810-A</t>
  </si>
  <si>
    <t>15.018.0811-0</t>
  </si>
  <si>
    <t>15.018.0811-A</t>
  </si>
  <si>
    <t>15.018.0812-0</t>
  </si>
  <si>
    <t>15.018.0812-A</t>
  </si>
  <si>
    <t>15.018.0814-0</t>
  </si>
  <si>
    <t>15.018.0814-A</t>
  </si>
  <si>
    <t>15.018.0815-0</t>
  </si>
  <si>
    <t>15.018.0815-A</t>
  </si>
  <si>
    <t>15.018.0816-0</t>
  </si>
  <si>
    <t>15.018.0816-A</t>
  </si>
  <si>
    <t>15.018.0817-0</t>
  </si>
  <si>
    <t>15.018.0817-A</t>
  </si>
  <si>
    <t>15.018.0818-0</t>
  </si>
  <si>
    <t>15.018.0818-A</t>
  </si>
  <si>
    <t>15.018.0820-0</t>
  </si>
  <si>
    <t>15.018.0820-A</t>
  </si>
  <si>
    <t>15.018.0821-0</t>
  </si>
  <si>
    <t>15.018.0821-A</t>
  </si>
  <si>
    <t>15.018.0822-0</t>
  </si>
  <si>
    <t>15.018.0822-A</t>
  </si>
  <si>
    <t>15.018.0823-0</t>
  </si>
  <si>
    <t>15.018.0823-A</t>
  </si>
  <si>
    <t>15.018.0824-0</t>
  </si>
  <si>
    <t>15.018.0824-A</t>
  </si>
  <si>
    <t>15.018.0826-0</t>
  </si>
  <si>
    <t>15.018.0826-A</t>
  </si>
  <si>
    <t>15.018.0827-0</t>
  </si>
  <si>
    <t>15.018.0827-A</t>
  </si>
  <si>
    <t>15.018.0828-0</t>
  </si>
  <si>
    <t>15.018.0828-A</t>
  </si>
  <si>
    <t>15.018.0830-0</t>
  </si>
  <si>
    <t>15.018.0830-A</t>
  </si>
  <si>
    <t>15.018.0831-0</t>
  </si>
  <si>
    <t>15.018.0831-A</t>
  </si>
  <si>
    <t>15.018.0832-0</t>
  </si>
  <si>
    <t>15.018.0832-A</t>
  </si>
  <si>
    <t>15.018.0834-0</t>
  </si>
  <si>
    <t>15.018.0834-A</t>
  </si>
  <si>
    <t>15.018.0835-0</t>
  </si>
  <si>
    <t>15.018.0835-A</t>
  </si>
  <si>
    <t>15.018.0836-0</t>
  </si>
  <si>
    <t>15.018.0836-A</t>
  </si>
  <si>
    <t>15.018.0837-0</t>
  </si>
  <si>
    <t>15.018.0837-A</t>
  </si>
  <si>
    <t>15.018.0838-0</t>
  </si>
  <si>
    <t>15.018.0838-A</t>
  </si>
  <si>
    <t>15.018.0840-0</t>
  </si>
  <si>
    <t>15.018.0840-A</t>
  </si>
  <si>
    <t>15.018.0841-0</t>
  </si>
  <si>
    <t>15.018.0841-A</t>
  </si>
  <si>
    <t>15.018.0842-0</t>
  </si>
  <si>
    <t>15.018.0842-A</t>
  </si>
  <si>
    <t>15.018.0843-0</t>
  </si>
  <si>
    <t>15.018.0843-A</t>
  </si>
  <si>
    <t>15.018.0844-0</t>
  </si>
  <si>
    <t>15.018.0844-A</t>
  </si>
  <si>
    <t>15.018.0846-0</t>
  </si>
  <si>
    <t>15.018.0846-A</t>
  </si>
  <si>
    <t>15.018.0847-0</t>
  </si>
  <si>
    <t>15.018.0847-A</t>
  </si>
  <si>
    <t>15.018.0848-0</t>
  </si>
  <si>
    <t>15.018.0848-A</t>
  </si>
  <si>
    <t>15.018.0850-0</t>
  </si>
  <si>
    <t>15.018.0850-A</t>
  </si>
  <si>
    <t>15.018.0851-0</t>
  </si>
  <si>
    <t>15.018.0851-A</t>
  </si>
  <si>
    <t>15.018.0852-0</t>
  </si>
  <si>
    <t>15.018.0852-A</t>
  </si>
  <si>
    <t>15.018.0854-0</t>
  </si>
  <si>
    <t>15.018.0854-A</t>
  </si>
  <si>
    <t>15.018.0855-0</t>
  </si>
  <si>
    <t>15.018.0855-A</t>
  </si>
  <si>
    <t>15.018.0856-0</t>
  </si>
  <si>
    <t>15.018.0856-A</t>
  </si>
  <si>
    <t>15.018.0857-0</t>
  </si>
  <si>
    <t>15.018.0857-A</t>
  </si>
  <si>
    <t>15.018.0858-0</t>
  </si>
  <si>
    <t>15.018.0858-A</t>
  </si>
  <si>
    <t>15.018.0860-0</t>
  </si>
  <si>
    <t>15.018.0860-A</t>
  </si>
  <si>
    <t>15.018.0861-0</t>
  </si>
  <si>
    <t>15.018.0861-A</t>
  </si>
  <si>
    <t>15.018.0862-0</t>
  </si>
  <si>
    <t>15.018.0862-A</t>
  </si>
  <si>
    <t>15.018.0863-0</t>
  </si>
  <si>
    <t>15.018.0863-A</t>
  </si>
  <si>
    <t>15.018.0864-0</t>
  </si>
  <si>
    <t>15.018.0864-A</t>
  </si>
  <si>
    <t>15.018.0866-0</t>
  </si>
  <si>
    <t>15.018.0866-A</t>
  </si>
  <si>
    <t>15.018.0867-0</t>
  </si>
  <si>
    <t>15.018.0867-A</t>
  </si>
  <si>
    <t>15.018.0870-0</t>
  </si>
  <si>
    <t>15.018.0870-A</t>
  </si>
  <si>
    <t>15.018.0871-0</t>
  </si>
  <si>
    <t>15.018.0871-A</t>
  </si>
  <si>
    <t>15.018.0872-0</t>
  </si>
  <si>
    <t>15.018.0872-A</t>
  </si>
  <si>
    <t>15.018.0873-0</t>
  </si>
  <si>
    <t>15.018.0873-A</t>
  </si>
  <si>
    <t>15.018.0874-0</t>
  </si>
  <si>
    <t>15.018.0874-A</t>
  </si>
  <si>
    <t>15.018.0875-0</t>
  </si>
  <si>
    <t>15.018.0875-A</t>
  </si>
  <si>
    <t>15.018.0881-0</t>
  </si>
  <si>
    <t>15.018.0881-A</t>
  </si>
  <si>
    <t>15.018.0882-0</t>
  </si>
  <si>
    <t>15.018.0882-A</t>
  </si>
  <si>
    <t>15.018.0883-0</t>
  </si>
  <si>
    <t>15.018.0883-A</t>
  </si>
  <si>
    <t>15.018.0884-0</t>
  </si>
  <si>
    <t>15.018.0884-A</t>
  </si>
  <si>
    <t>15.018.0885-0</t>
  </si>
  <si>
    <t>15.018.0885-A</t>
  </si>
  <si>
    <t>15.018.0887-0</t>
  </si>
  <si>
    <t>15.018.0887-A</t>
  </si>
  <si>
    <t>15.018.0888-0</t>
  </si>
  <si>
    <t>15.018.0888-A</t>
  </si>
  <si>
    <t>15.018.0889-0</t>
  </si>
  <si>
    <t>15.018.0889-A</t>
  </si>
  <si>
    <t>15.018.0890-0</t>
  </si>
  <si>
    <t>15.018.0890-A</t>
  </si>
  <si>
    <t>15.018.0898-0</t>
  </si>
  <si>
    <t>15.018.0898-A</t>
  </si>
  <si>
    <t>15.018.0900-0</t>
  </si>
  <si>
    <t>15.018.0900-A</t>
  </si>
  <si>
    <t>15.018.0901-0</t>
  </si>
  <si>
    <t>15.018.0901-A</t>
  </si>
  <si>
    <t>15.018.0902-0</t>
  </si>
  <si>
    <t>15.018.0902-A</t>
  </si>
  <si>
    <t>15.018.0904-0</t>
  </si>
  <si>
    <t>15.018.0904-A</t>
  </si>
  <si>
    <t>15.018.0905-0</t>
  </si>
  <si>
    <t>15.018.0905-A</t>
  </si>
  <si>
    <t>15.018.0906-0</t>
  </si>
  <si>
    <t>15.018.0906-A</t>
  </si>
  <si>
    <t>15.018.0907-0</t>
  </si>
  <si>
    <t>15.018.0907-A</t>
  </si>
  <si>
    <t>15.018.0908-0</t>
  </si>
  <si>
    <t>15.018.0908-A</t>
  </si>
  <si>
    <t>15.018.0910-0</t>
  </si>
  <si>
    <t>15.018.0910-A</t>
  </si>
  <si>
    <t>15.018.0911-0</t>
  </si>
  <si>
    <t>15.018.0911-A</t>
  </si>
  <si>
    <t>15.018.0912-0</t>
  </si>
  <si>
    <t>15.018.0912-A</t>
  </si>
  <si>
    <t>15.018.0913-0</t>
  </si>
  <si>
    <t>15.018.0913-A</t>
  </si>
  <si>
    <t>15.018.0914-0</t>
  </si>
  <si>
    <t>15.018.0914-A</t>
  </si>
  <si>
    <t>15.018.0916-0</t>
  </si>
  <si>
    <t>15.018.0916-A</t>
  </si>
  <si>
    <t>15.018.0917-0</t>
  </si>
  <si>
    <t>15.018.0917-A</t>
  </si>
  <si>
    <t>15.018.0918-0</t>
  </si>
  <si>
    <t>15.018.0918-A</t>
  </si>
  <si>
    <t>15.018.0920-0</t>
  </si>
  <si>
    <t>15.018.0920-A</t>
  </si>
  <si>
    <t>15.018.0921-0</t>
  </si>
  <si>
    <t>15.018.0921-A</t>
  </si>
  <si>
    <t>15.018.0922-0</t>
  </si>
  <si>
    <t>15.018.0922-A</t>
  </si>
  <si>
    <t>15.018.0924-0</t>
  </si>
  <si>
    <t>15.018.0924-A</t>
  </si>
  <si>
    <t>15.018.0925-0</t>
  </si>
  <si>
    <t>15.018.0925-A</t>
  </si>
  <si>
    <t>15.018.0926-0</t>
  </si>
  <si>
    <t>15.018.0926-A</t>
  </si>
  <si>
    <t>15.018.0927-0</t>
  </si>
  <si>
    <t>15.018.0927-A</t>
  </si>
  <si>
    <t>15.018.0928-0</t>
  </si>
  <si>
    <t>15.018.0928-A</t>
  </si>
  <si>
    <t>15.018.0930-0</t>
  </si>
  <si>
    <t>15.018.0930-A</t>
  </si>
  <si>
    <t>15.018.0931-0</t>
  </si>
  <si>
    <t>15.018.0931-A</t>
  </si>
  <si>
    <t>15.018.0932-0</t>
  </si>
  <si>
    <t>15.018.0932-A</t>
  </si>
  <si>
    <t>15.018.0933-0</t>
  </si>
  <si>
    <t>15.018.0933-A</t>
  </si>
  <si>
    <t>15.018.0934-0</t>
  </si>
  <si>
    <t>15.018.0934-A</t>
  </si>
  <si>
    <t>15.018.0936-0</t>
  </si>
  <si>
    <t>15.018.0936-A</t>
  </si>
  <si>
    <t>15.018.0937-0</t>
  </si>
  <si>
    <t>15.018.0937-A</t>
  </si>
  <si>
    <t>15.018.0938-0</t>
  </si>
  <si>
    <t>15.018.0938-A</t>
  </si>
  <si>
    <t>15.018.0940-0</t>
  </si>
  <si>
    <t>15.018.0940-A</t>
  </si>
  <si>
    <t>15.018.0941-0</t>
  </si>
  <si>
    <t>15.018.0941-A</t>
  </si>
  <si>
    <t>15.018.0942-0</t>
  </si>
  <si>
    <t>15.018.0942-A</t>
  </si>
  <si>
    <t>15.018.0944-0</t>
  </si>
  <si>
    <t>15.018.0944-A</t>
  </si>
  <si>
    <t>15.018.0945-0</t>
  </si>
  <si>
    <t>15.018.0945-A</t>
  </si>
  <si>
    <t>15.018.0946-0</t>
  </si>
  <si>
    <t>15.018.0946-A</t>
  </si>
  <si>
    <t>15.018.0947-0</t>
  </si>
  <si>
    <t>15.018.0947-A</t>
  </si>
  <si>
    <t>15.018.0948-0</t>
  </si>
  <si>
    <t>15.018.0948-A</t>
  </si>
  <si>
    <t>15.018.0950-0</t>
  </si>
  <si>
    <t>15.018.0950-A</t>
  </si>
  <si>
    <t>15.018.0951-0</t>
  </si>
  <si>
    <t>15.018.0951-A</t>
  </si>
  <si>
    <t>15.018.0952-0</t>
  </si>
  <si>
    <t>15.018.0952-A</t>
  </si>
  <si>
    <t>15.018.0953-0</t>
  </si>
  <si>
    <t>15.018.0953-A</t>
  </si>
  <si>
    <t>15.018.0954-0</t>
  </si>
  <si>
    <t>15.018.0954-A</t>
  </si>
  <si>
    <t>15.018.0956-0</t>
  </si>
  <si>
    <t>15.018.0956-A</t>
  </si>
  <si>
    <t>15.018.0957-0</t>
  </si>
  <si>
    <t>15.018.0957-A</t>
  </si>
  <si>
    <t>15.018.0958-0</t>
  </si>
  <si>
    <t>15.018.0958-A</t>
  </si>
  <si>
    <t>15.018.0960-0</t>
  </si>
  <si>
    <t>15.018.0960-A</t>
  </si>
  <si>
    <t>15.018.0961-0</t>
  </si>
  <si>
    <t>15.018.0961-A</t>
  </si>
  <si>
    <t>15.018.0962-0</t>
  </si>
  <si>
    <t>15.018.0962-A</t>
  </si>
  <si>
    <t>15.018.0964-0</t>
  </si>
  <si>
    <t>15.018.0964-A</t>
  </si>
  <si>
    <t>15.018.0965-0</t>
  </si>
  <si>
    <t>15.018.0965-A</t>
  </si>
  <si>
    <t>15.018.0966-0</t>
  </si>
  <si>
    <t>15.018.0966-A</t>
  </si>
  <si>
    <t>15.018.0967-0</t>
  </si>
  <si>
    <t>15.018.0967-A</t>
  </si>
  <si>
    <t>15.018.0968-0</t>
  </si>
  <si>
    <t>15.018.0968-A</t>
  </si>
  <si>
    <t>15.018.0970-0</t>
  </si>
  <si>
    <t>15.018.0970-A</t>
  </si>
  <si>
    <t>15.018.0971-0</t>
  </si>
  <si>
    <t>15.018.0971-A</t>
  </si>
  <si>
    <t>15.018.0972-0</t>
  </si>
  <si>
    <t>15.018.0972-A</t>
  </si>
  <si>
    <t>15.018.0973-0</t>
  </si>
  <si>
    <t>15.018.0973-A</t>
  </si>
  <si>
    <t>15.018.0974-0</t>
  </si>
  <si>
    <t>15.018.0974-A</t>
  </si>
  <si>
    <t>15.018.0976-0</t>
  </si>
  <si>
    <t>15.018.0976-A</t>
  </si>
  <si>
    <t>15.018.0977-0</t>
  </si>
  <si>
    <t>15.018.0977-A</t>
  </si>
  <si>
    <t>15.018.0978-0</t>
  </si>
  <si>
    <t>15.018.0978-A</t>
  </si>
  <si>
    <t>15.018.0980-0</t>
  </si>
  <si>
    <t>15.018.0980-A</t>
  </si>
  <si>
    <t>15.018.0981-0</t>
  </si>
  <si>
    <t>15.018.0981-A</t>
  </si>
  <si>
    <t>15.018.0982-0</t>
  </si>
  <si>
    <t>15.018.0982-A</t>
  </si>
  <si>
    <t>15.018.0984-0</t>
  </si>
  <si>
    <t>15.018.0984-A</t>
  </si>
  <si>
    <t>15.018.0985-0</t>
  </si>
  <si>
    <t>15.018.0985-A</t>
  </si>
  <si>
    <t>15.018.0986-0</t>
  </si>
  <si>
    <t>15.018.0986-A</t>
  </si>
  <si>
    <t>15.018.0987-0</t>
  </si>
  <si>
    <t>15.018.0987-A</t>
  </si>
  <si>
    <t>15.018.0988-0</t>
  </si>
  <si>
    <t>15.018.0988-A</t>
  </si>
  <si>
    <t>15.018.0990-0</t>
  </si>
  <si>
    <t>15.018.0990-A</t>
  </si>
  <si>
    <t>15.018.0991-0</t>
  </si>
  <si>
    <t>15.018.0991-A</t>
  </si>
  <si>
    <t>15.018.0992-0</t>
  </si>
  <si>
    <t>15.018.0992-A</t>
  </si>
  <si>
    <t>15.018.0993-0</t>
  </si>
  <si>
    <t>15.018.0993-A</t>
  </si>
  <si>
    <t>15.018.0994-0</t>
  </si>
  <si>
    <t>15.018.0994-A</t>
  </si>
  <si>
    <t>15.018.0996-0</t>
  </si>
  <si>
    <t>15.018.0996-A</t>
  </si>
  <si>
    <t>15.018.0997-0</t>
  </si>
  <si>
    <t>15.018.0997-A</t>
  </si>
  <si>
    <t>15.018.0998-0</t>
  </si>
  <si>
    <t>15.018.0998-A</t>
  </si>
  <si>
    <t>15.018.1000-0</t>
  </si>
  <si>
    <t>15.018.1000-A</t>
  </si>
  <si>
    <t>15.018.1001-0</t>
  </si>
  <si>
    <t>15.018.1001-A</t>
  </si>
  <si>
    <t>15.018.1002-0</t>
  </si>
  <si>
    <t>15.018.1002-A</t>
  </si>
  <si>
    <t>15.018.1004-0</t>
  </si>
  <si>
    <t>15.018.1004-A</t>
  </si>
  <si>
    <t>15.018.1005-0</t>
  </si>
  <si>
    <t>15.018.1005-A</t>
  </si>
  <si>
    <t>15.018.1006-0</t>
  </si>
  <si>
    <t>15.018.1006-A</t>
  </si>
  <si>
    <t>15.018.1007-0</t>
  </si>
  <si>
    <t>15.018.1007-A</t>
  </si>
  <si>
    <t>15.018.1008-0</t>
  </si>
  <si>
    <t>15.018.1008-A</t>
  </si>
  <si>
    <t>15.018.1010-0</t>
  </si>
  <si>
    <t>15.018.1010-A</t>
  </si>
  <si>
    <t>15.018.1011-0</t>
  </si>
  <si>
    <t>15.018.1011-A</t>
  </si>
  <si>
    <t>15.018.1012-0</t>
  </si>
  <si>
    <t>15.018.1012-A</t>
  </si>
  <si>
    <t>15.018.1013-0</t>
  </si>
  <si>
    <t>15.018.1013-A</t>
  </si>
  <si>
    <t>15.018.1014-0</t>
  </si>
  <si>
    <t>15.018.1014-A</t>
  </si>
  <si>
    <t>15.018.1016-0</t>
  </si>
  <si>
    <t>15.018.1016-A</t>
  </si>
  <si>
    <t>15.018.1017-0</t>
  </si>
  <si>
    <t>15.018.1017-A</t>
  </si>
  <si>
    <t>15.019.0010-0</t>
  </si>
  <si>
    <t>15.019.0010-A</t>
  </si>
  <si>
    <t>15.019.0015-0</t>
  </si>
  <si>
    <t>15.019.0015-A</t>
  </si>
  <si>
    <t>15.019.0020-0</t>
  </si>
  <si>
    <t>15.019.0020-A</t>
  </si>
  <si>
    <t>15.019.0025-0</t>
  </si>
  <si>
    <t>15.019.0025-A</t>
  </si>
  <si>
    <t>15.019.0030-0</t>
  </si>
  <si>
    <t>15.019.0030-A</t>
  </si>
  <si>
    <t>15.019.0035-0</t>
  </si>
  <si>
    <t>15.019.0035-A</t>
  </si>
  <si>
    <t>15.019.0040-0</t>
  </si>
  <si>
    <t>15.019.0040-A</t>
  </si>
  <si>
    <t>15.019.0045-0</t>
  </si>
  <si>
    <t>15.019.0045-A</t>
  </si>
  <si>
    <t>15.019.0050-0</t>
  </si>
  <si>
    <t>15.019.0050-A</t>
  </si>
  <si>
    <t>15.019.0055-0</t>
  </si>
  <si>
    <t>15.019.0055-A</t>
  </si>
  <si>
    <t>15.019.0060-0</t>
  </si>
  <si>
    <t>15.019.0060-A</t>
  </si>
  <si>
    <t>15.019.0065-0</t>
  </si>
  <si>
    <t>15.019.0065-A</t>
  </si>
  <si>
    <t>15.019.0068-0</t>
  </si>
  <si>
    <t>15.019.0068-A</t>
  </si>
  <si>
    <t>15.019.0069-0</t>
  </si>
  <si>
    <t>15.019.0069-A</t>
  </si>
  <si>
    <t>15.019.0070-0</t>
  </si>
  <si>
    <t>ESPELHO PLASTICO 4"X2".FORNECIMENTO E COLOCACAO</t>
  </si>
  <si>
    <t>15.019.0070-A</t>
  </si>
  <si>
    <t>15.019.0081-0</t>
  </si>
  <si>
    <t>15.019.0081-A</t>
  </si>
  <si>
    <t>15.019.0082-0</t>
  </si>
  <si>
    <t>15.019.0082-A</t>
  </si>
  <si>
    <t>15.019.0090-0</t>
  </si>
  <si>
    <t>15.019.0090-A</t>
  </si>
  <si>
    <t>15.019.0095-0</t>
  </si>
  <si>
    <t>15.019.0095-A</t>
  </si>
  <si>
    <t>15.019.0100-0</t>
  </si>
  <si>
    <t>15.019.0100-A</t>
  </si>
  <si>
    <t>15.019.0110-0</t>
  </si>
  <si>
    <t>15.019.0110-A</t>
  </si>
  <si>
    <t>15.020.0010-0</t>
  </si>
  <si>
    <t>RECEPTACULO DE LOUCA PARA PENDENTE.FORNECIMENTO E COLOCACAO</t>
  </si>
  <si>
    <t>15.020.0010-A</t>
  </si>
  <si>
    <t>15.020.0027-0</t>
  </si>
  <si>
    <t>15.020.0027-A</t>
  </si>
  <si>
    <t>15.020.0028-0</t>
  </si>
  <si>
    <t>15.020.0028-A</t>
  </si>
  <si>
    <t>15.020.0029-0</t>
  </si>
  <si>
    <t>LAMPADA FLUORESCENTE TUBULAR,DE 40W.FORNECIMENTO E COLOCACAO</t>
  </si>
  <si>
    <t>15.020.0029-A</t>
  </si>
  <si>
    <t>15.020.0031-0</t>
  </si>
  <si>
    <t>LAMPADA FLUORESCENTE TUBULAR,DE 32W.FORNECIMENTO E COLOCACAO</t>
  </si>
  <si>
    <t>15.020.0031-A</t>
  </si>
  <si>
    <t>15.020.0033-0</t>
  </si>
  <si>
    <t>LAMPADA FLUORESCENTE TUBULAR,DE 20W.FORNECIMENTO E COLOCACAO</t>
  </si>
  <si>
    <t>15.020.0033-A</t>
  </si>
  <si>
    <t>15.020.0034-0</t>
  </si>
  <si>
    <t>LAMPADA FLUORESCENTE TUBULAR,DE 18W.FORNECIMENTO E COLOCACAO</t>
  </si>
  <si>
    <t>15.020.0034-A</t>
  </si>
  <si>
    <t>15.020.0036-0</t>
  </si>
  <si>
    <t>LAMPADA FLUORESCENTE TUBULAR,DE 16W.FORNECIMENTO E COLOCACAO</t>
  </si>
  <si>
    <t>15.020.0036-A</t>
  </si>
  <si>
    <t>15.020.0037-0</t>
  </si>
  <si>
    <t>15.020.0037-A</t>
  </si>
  <si>
    <t>15.020.0038-0</t>
  </si>
  <si>
    <t>LAMPADA FLUORESCENTE,HO,DE 110W.FORNECIMENTO E COLOCACAO</t>
  </si>
  <si>
    <t>15.020.0038-A</t>
  </si>
  <si>
    <t>15.020.0039-0</t>
  </si>
  <si>
    <t>15.020.0039-A</t>
  </si>
  <si>
    <t>15.020.0044-0</t>
  </si>
  <si>
    <t>15.020.0044-A</t>
  </si>
  <si>
    <t>15.020.0045-0</t>
  </si>
  <si>
    <t>LAMPADA VAPOR DE MERCURIO,DE 125W.FORNECIMENTO E COLOCACAO</t>
  </si>
  <si>
    <t>15.020.0045-A</t>
  </si>
  <si>
    <t>15.020.0050-0</t>
  </si>
  <si>
    <t>15.020.0050-A</t>
  </si>
  <si>
    <t>15.020.0055-0</t>
  </si>
  <si>
    <t>15.020.0055-A</t>
  </si>
  <si>
    <t>15.020.0058-0</t>
  </si>
  <si>
    <t>LAMPADA MISTA,DE 160W.FORNECIMENTO E COLOCACAO</t>
  </si>
  <si>
    <t>15.020.0058-A</t>
  </si>
  <si>
    <t>15.020.0060-0</t>
  </si>
  <si>
    <t>LAMPADA MISTA,DE 250W.FORNECIMENTO E COLOCACAO</t>
  </si>
  <si>
    <t>15.020.0060-A</t>
  </si>
  <si>
    <t>15.020.0061-0</t>
  </si>
  <si>
    <t>LAMPADA MISTA,DE 500W.FORNECIMENTO E COLOCACAO</t>
  </si>
  <si>
    <t>15.020.0061-A</t>
  </si>
  <si>
    <t>15.020.0070-0</t>
  </si>
  <si>
    <t>15.020.0070-A</t>
  </si>
  <si>
    <t>15.020.0072-0</t>
  </si>
  <si>
    <t>15.020.0072-A</t>
  </si>
  <si>
    <t>15.020.0075-0</t>
  </si>
  <si>
    <t>15.020.0075-A</t>
  </si>
  <si>
    <t>15.020.0078-0</t>
  </si>
  <si>
    <t>15.020.0078-A</t>
  </si>
  <si>
    <t>15.020.0080-0</t>
  </si>
  <si>
    <t>15.020.0080-A</t>
  </si>
  <si>
    <t>15.020.0090-0</t>
  </si>
  <si>
    <t>15.020.0090-A</t>
  </si>
  <si>
    <t>15.020.0095-0</t>
  </si>
  <si>
    <t>15.020.0095-A</t>
  </si>
  <si>
    <t>15.020.0100-0</t>
  </si>
  <si>
    <t>15.020.0100-A</t>
  </si>
  <si>
    <t>15.020.0150-0</t>
  </si>
  <si>
    <t>15.020.0150-A</t>
  </si>
  <si>
    <t>15.020.0153-0</t>
  </si>
  <si>
    <t>15.020.0153-A</t>
  </si>
  <si>
    <t>15.020.0155-0</t>
  </si>
  <si>
    <t>15.020.0155-A</t>
  </si>
  <si>
    <t>15.020.0158-0</t>
  </si>
  <si>
    <t>15.020.0158-A</t>
  </si>
  <si>
    <t>15.020.0160-0</t>
  </si>
  <si>
    <t>15.020.0160-A</t>
  </si>
  <si>
    <t>15.020.0163-0</t>
  </si>
  <si>
    <t>15.020.0163-A</t>
  </si>
  <si>
    <t>15.020.0165-0</t>
  </si>
  <si>
    <t>15.020.0165-A</t>
  </si>
  <si>
    <t>15.020.0168-0</t>
  </si>
  <si>
    <t>15.020.0168-A</t>
  </si>
  <si>
    <t>15.020.0170-0</t>
  </si>
  <si>
    <t>15.020.0170-A</t>
  </si>
  <si>
    <t>15.020.0173-0</t>
  </si>
  <si>
    <t>15.020.0173-A</t>
  </si>
  <si>
    <t>15.020.0178-0</t>
  </si>
  <si>
    <t>15.020.0178-A</t>
  </si>
  <si>
    <t>15.028.0001-0</t>
  </si>
  <si>
    <t>15.028.0001-A</t>
  </si>
  <si>
    <t>15.028.0003-0</t>
  </si>
  <si>
    <t>15.028.0003-A</t>
  </si>
  <si>
    <t>15.028.0005-0</t>
  </si>
  <si>
    <t>15.028.0005-A</t>
  </si>
  <si>
    <t>15.028.0010-0</t>
  </si>
  <si>
    <t>15.028.0010-A</t>
  </si>
  <si>
    <t>15.028.0015-0</t>
  </si>
  <si>
    <t>15.028.0015-A</t>
  </si>
  <si>
    <t>15.028.0017-0</t>
  </si>
  <si>
    <t>15.028.0017-A</t>
  </si>
  <si>
    <t>15.028.0018-0</t>
  </si>
  <si>
    <t>15.028.0018-A</t>
  </si>
  <si>
    <t>15.028.0020-0</t>
  </si>
  <si>
    <t>15.028.0020-A</t>
  </si>
  <si>
    <t>15.028.0025-0</t>
  </si>
  <si>
    <t>15.028.0025-A</t>
  </si>
  <si>
    <t>15.029.0010-0</t>
  </si>
  <si>
    <t>15.029.0010-A</t>
  </si>
  <si>
    <t>15.029.0011-0</t>
  </si>
  <si>
    <t>15.029.0011-A</t>
  </si>
  <si>
    <t>15.029.0012-0</t>
  </si>
  <si>
    <t>15.029.0012-A</t>
  </si>
  <si>
    <t>15.029.0013-0</t>
  </si>
  <si>
    <t>15.029.0013-A</t>
  </si>
  <si>
    <t>15.029.0014-0</t>
  </si>
  <si>
    <t>15.029.0014-A</t>
  </si>
  <si>
    <t>15.029.0015-0</t>
  </si>
  <si>
    <t>15.029.0015-A</t>
  </si>
  <si>
    <t>15.029.0016-0</t>
  </si>
  <si>
    <t>15.029.0016-A</t>
  </si>
  <si>
    <t>15.029.0017-0</t>
  </si>
  <si>
    <t>15.029.0017-A</t>
  </si>
  <si>
    <t>15.029.0018-0</t>
  </si>
  <si>
    <t>15.029.0018-A</t>
  </si>
  <si>
    <t>15.029.0019-0</t>
  </si>
  <si>
    <t>15.029.0019-A</t>
  </si>
  <si>
    <t>15.029.0020-0</t>
  </si>
  <si>
    <t>15.029.0020-A</t>
  </si>
  <si>
    <t>15.029.0021-0</t>
  </si>
  <si>
    <t>15.029.0021-A</t>
  </si>
  <si>
    <t>15.029.0022-0</t>
  </si>
  <si>
    <t>15.029.0022-A</t>
  </si>
  <si>
    <t>15.029.0023-0</t>
  </si>
  <si>
    <t>15.029.0023-A</t>
  </si>
  <si>
    <t>15.029.0024-0</t>
  </si>
  <si>
    <t>15.029.0024-A</t>
  </si>
  <si>
    <t>15.029.0049-0</t>
  </si>
  <si>
    <t>15.029.0049-A</t>
  </si>
  <si>
    <t>15.029.0050-0</t>
  </si>
  <si>
    <t>15.029.0050-A</t>
  </si>
  <si>
    <t>15.029.0051-0</t>
  </si>
  <si>
    <t>15.029.0051-A</t>
  </si>
  <si>
    <t>15.029.0052-0</t>
  </si>
  <si>
    <t>15.029.0052-A</t>
  </si>
  <si>
    <t>15.029.0053-0</t>
  </si>
  <si>
    <t>15.029.0053-A</t>
  </si>
  <si>
    <t>15.029.0054-0</t>
  </si>
  <si>
    <t>15.029.0054-A</t>
  </si>
  <si>
    <t>15.029.0055-0</t>
  </si>
  <si>
    <t>15.029.0055-A</t>
  </si>
  <si>
    <t>15.029.0056-0</t>
  </si>
  <si>
    <t>15.029.0056-A</t>
  </si>
  <si>
    <t>15.029.0080-0</t>
  </si>
  <si>
    <t>15.029.0080-A</t>
  </si>
  <si>
    <t>15.029.0081-0</t>
  </si>
  <si>
    <t>15.029.0081-A</t>
  </si>
  <si>
    <t>15.029.0082-0</t>
  </si>
  <si>
    <t>15.029.0082-A</t>
  </si>
  <si>
    <t>15.029.0083-0</t>
  </si>
  <si>
    <t>15.029.0083-A</t>
  </si>
  <si>
    <t>15.029.0084-0</t>
  </si>
  <si>
    <t>15.029.0084-A</t>
  </si>
  <si>
    <t>15.029.0085-0</t>
  </si>
  <si>
    <t>15.029.0085-A</t>
  </si>
  <si>
    <t>15.029.0086-0</t>
  </si>
  <si>
    <t>15.029.0086-A</t>
  </si>
  <si>
    <t>15.029.0087-0</t>
  </si>
  <si>
    <t>15.029.0087-A</t>
  </si>
  <si>
    <t>15.029.0100-0</t>
  </si>
  <si>
    <t>15.029.0100-A</t>
  </si>
  <si>
    <t>15.029.0101-0</t>
  </si>
  <si>
    <t>15.029.0101-A</t>
  </si>
  <si>
    <t>15.029.0102-0</t>
  </si>
  <si>
    <t>15.029.0102-A</t>
  </si>
  <si>
    <t>15.029.0103-0</t>
  </si>
  <si>
    <t>15.029.0103-A</t>
  </si>
  <si>
    <t>15.029.0104-0</t>
  </si>
  <si>
    <t>15.029.0104-A</t>
  </si>
  <si>
    <t>15.029.0105-0</t>
  </si>
  <si>
    <t>15.029.0105-A</t>
  </si>
  <si>
    <t>15.029.0106-0</t>
  </si>
  <si>
    <t>15.029.0106-A</t>
  </si>
  <si>
    <t>15.029.0107-0</t>
  </si>
  <si>
    <t>15.029.0107-A</t>
  </si>
  <si>
    <t>15.030.0030-0</t>
  </si>
  <si>
    <t>15.030.0030-A</t>
  </si>
  <si>
    <t>15.030.0032-0</t>
  </si>
  <si>
    <t>15.030.0032-A</t>
  </si>
  <si>
    <t>15.030.0034-0</t>
  </si>
  <si>
    <t>15.030.0034-A</t>
  </si>
  <si>
    <t>15.030.0036-0</t>
  </si>
  <si>
    <t>15.030.0036-A</t>
  </si>
  <si>
    <t>15.030.0038-0</t>
  </si>
  <si>
    <t>15.030.0038-A</t>
  </si>
  <si>
    <t>15.030.0040-0</t>
  </si>
  <si>
    <t>15.030.0040-A</t>
  </si>
  <si>
    <t>15.030.0050-0</t>
  </si>
  <si>
    <t>15.030.0050-A</t>
  </si>
  <si>
    <t>15.030.0052-0</t>
  </si>
  <si>
    <t>15.030.0052-A</t>
  </si>
  <si>
    <t>15.030.0054-0</t>
  </si>
  <si>
    <t>15.030.0054-A</t>
  </si>
  <si>
    <t>15.030.0056-0</t>
  </si>
  <si>
    <t>15.030.0056-A</t>
  </si>
  <si>
    <t>15.030.0058-0</t>
  </si>
  <si>
    <t>15.030.0058-A</t>
  </si>
  <si>
    <t>15.030.0070-0</t>
  </si>
  <si>
    <t>15.030.0070-A</t>
  </si>
  <si>
    <t>15.030.0072-0</t>
  </si>
  <si>
    <t>15.030.0072-A</t>
  </si>
  <si>
    <t>15.030.0074-0</t>
  </si>
  <si>
    <t>15.030.0074-A</t>
  </si>
  <si>
    <t>15.030.0076-0</t>
  </si>
  <si>
    <t>15.030.0076-A</t>
  </si>
  <si>
    <t>15.030.0078-0</t>
  </si>
  <si>
    <t>15.030.0078-A</t>
  </si>
  <si>
    <t>15.030.0080-0</t>
  </si>
  <si>
    <t>15.030.0080-A</t>
  </si>
  <si>
    <t>15.030.0082-0</t>
  </si>
  <si>
    <t>15.030.0082-A</t>
  </si>
  <si>
    <t>15.030.0084-0</t>
  </si>
  <si>
    <t>15.030.0084-A</t>
  </si>
  <si>
    <t>15.030.0086-0</t>
  </si>
  <si>
    <t>15.030.0086-A</t>
  </si>
  <si>
    <t>15.030.0088-0</t>
  </si>
  <si>
    <t>15.030.0088-A</t>
  </si>
  <si>
    <t>15.031.0010-0</t>
  </si>
  <si>
    <t>15.031.0010-A</t>
  </si>
  <si>
    <t>15.031.0011-0</t>
  </si>
  <si>
    <t>15.031.0011-A</t>
  </si>
  <si>
    <t>15.031.0012-0</t>
  </si>
  <si>
    <t>15.031.0012-A</t>
  </si>
  <si>
    <t>15.031.0013-0</t>
  </si>
  <si>
    <t>15.031.0013-A</t>
  </si>
  <si>
    <t>15.031.0014-0</t>
  </si>
  <si>
    <t>15.031.0014-A</t>
  </si>
  <si>
    <t>15.031.0015-0</t>
  </si>
  <si>
    <t>15.031.0015-A</t>
  </si>
  <si>
    <t>15.031.0016-0</t>
  </si>
  <si>
    <t>15.031.0016-A</t>
  </si>
  <si>
    <t>15.031.0017-0</t>
  </si>
  <si>
    <t>15.031.0017-A</t>
  </si>
  <si>
    <t>15.031.0018-0</t>
  </si>
  <si>
    <t>15.031.0018-A</t>
  </si>
  <si>
    <t>15.031.0019-0</t>
  </si>
  <si>
    <t>15.031.0019-A</t>
  </si>
  <si>
    <t>15.031.0020-0</t>
  </si>
  <si>
    <t>15.031.0020-A</t>
  </si>
  <si>
    <t>15.031.0021-0</t>
  </si>
  <si>
    <t>15.031.0021-A</t>
  </si>
  <si>
    <t>15.031.0022-0</t>
  </si>
  <si>
    <t>15.031.0022-A</t>
  </si>
  <si>
    <t>15.031.0023-0</t>
  </si>
  <si>
    <t>15.031.0023-A</t>
  </si>
  <si>
    <t>15.031.0024-0</t>
  </si>
  <si>
    <t>15.031.0024-A</t>
  </si>
  <si>
    <t>15.031.0025-0</t>
  </si>
  <si>
    <t>15.031.0025-A</t>
  </si>
  <si>
    <t>15.031.0026-0</t>
  </si>
  <si>
    <t>15.031.0026-A</t>
  </si>
  <si>
    <t>15.031.0027-0</t>
  </si>
  <si>
    <t>15.031.0027-A</t>
  </si>
  <si>
    <t>15.034.0010-0</t>
  </si>
  <si>
    <t>15.034.0010-A</t>
  </si>
  <si>
    <t>15.034.0011-0</t>
  </si>
  <si>
    <t>15.034.0011-A</t>
  </si>
  <si>
    <t>15.034.0012-0</t>
  </si>
  <si>
    <t>15.034.0012-A</t>
  </si>
  <si>
    <t>15.034.0013-0</t>
  </si>
  <si>
    <t>15.034.0013-A</t>
  </si>
  <si>
    <t>15.034.0014-0</t>
  </si>
  <si>
    <t>15.034.0014-A</t>
  </si>
  <si>
    <t>15.034.0015-0</t>
  </si>
  <si>
    <t>15.034.0015-A</t>
  </si>
  <si>
    <t>15.034.0016-0</t>
  </si>
  <si>
    <t>15.034.0016-A</t>
  </si>
  <si>
    <t>15.034.0017-0</t>
  </si>
  <si>
    <t>15.034.0017-A</t>
  </si>
  <si>
    <t>15.034.0020-0</t>
  </si>
  <si>
    <t>15.034.0020-A</t>
  </si>
  <si>
    <t>15.034.0021-0</t>
  </si>
  <si>
    <t>15.034.0021-A</t>
  </si>
  <si>
    <t>15.034.0022-0</t>
  </si>
  <si>
    <t>15.034.0022-A</t>
  </si>
  <si>
    <t>15.034.0023-0</t>
  </si>
  <si>
    <t>15.034.0023-A</t>
  </si>
  <si>
    <t>15.034.0024-0</t>
  </si>
  <si>
    <t>15.034.0024-A</t>
  </si>
  <si>
    <t>15.034.0025-0</t>
  </si>
  <si>
    <t>15.034.0025-A</t>
  </si>
  <si>
    <t>15.034.0026-0</t>
  </si>
  <si>
    <t>15.034.0026-A</t>
  </si>
  <si>
    <t>15.034.0027-0</t>
  </si>
  <si>
    <t>15.034.0027-A</t>
  </si>
  <si>
    <t>15.035.0010-0</t>
  </si>
  <si>
    <t>15.035.0010-A</t>
  </si>
  <si>
    <t>15.035.0011-0</t>
  </si>
  <si>
    <t>15.035.0011-A</t>
  </si>
  <si>
    <t>15.035.0012-0</t>
  </si>
  <si>
    <t>15.035.0012-A</t>
  </si>
  <si>
    <t>15.035.0013-0</t>
  </si>
  <si>
    <t>15.035.0013-A</t>
  </si>
  <si>
    <t>15.035.0014-0</t>
  </si>
  <si>
    <t>15.035.0014-A</t>
  </si>
  <si>
    <t>15.035.0015-0</t>
  </si>
  <si>
    <t>15.035.0015-A</t>
  </si>
  <si>
    <t>15.035.0016-0</t>
  </si>
  <si>
    <t>15.035.0016-A</t>
  </si>
  <si>
    <t>15.035.0017-0</t>
  </si>
  <si>
    <t>15.035.0017-A</t>
  </si>
  <si>
    <t>15.035.0020-0</t>
  </si>
  <si>
    <t>15.035.0020-A</t>
  </si>
  <si>
    <t>15.035.0021-0</t>
  </si>
  <si>
    <t>15.035.0021-A</t>
  </si>
  <si>
    <t>15.035.0022-0</t>
  </si>
  <si>
    <t>15.035.0022-A</t>
  </si>
  <si>
    <t>15.035.0023-0</t>
  </si>
  <si>
    <t>15.035.0023-A</t>
  </si>
  <si>
    <t>15.035.0024-0</t>
  </si>
  <si>
    <t>15.035.0024-A</t>
  </si>
  <si>
    <t>15.035.0025-0</t>
  </si>
  <si>
    <t>15.035.0025-A</t>
  </si>
  <si>
    <t>15.035.0026-0</t>
  </si>
  <si>
    <t>15.035.0026-A</t>
  </si>
  <si>
    <t>15.035.0027-0</t>
  </si>
  <si>
    <t>15.035.0027-A</t>
  </si>
  <si>
    <t>15.036.0001-0</t>
  </si>
  <si>
    <t>15.036.0001-A</t>
  </si>
  <si>
    <t>15.036.0002-0</t>
  </si>
  <si>
    <t>15.036.0002-A</t>
  </si>
  <si>
    <t>15.036.0003-0</t>
  </si>
  <si>
    <t>15.036.0003-A</t>
  </si>
  <si>
    <t>15.036.0010-0</t>
  </si>
  <si>
    <t>15.036.0010-A</t>
  </si>
  <si>
    <t>15.036.0011-0</t>
  </si>
  <si>
    <t>15.036.0011-A</t>
  </si>
  <si>
    <t>15.036.0012-0</t>
  </si>
  <si>
    <t>15.036.0012-A</t>
  </si>
  <si>
    <t>15.036.0013-0</t>
  </si>
  <si>
    <t>15.036.0013-A</t>
  </si>
  <si>
    <t>15.036.0014-0</t>
  </si>
  <si>
    <t>15.036.0014-A</t>
  </si>
  <si>
    <t>15.036.0015-0</t>
  </si>
  <si>
    <t>15.036.0015-A</t>
  </si>
  <si>
    <t>15.036.0016-0</t>
  </si>
  <si>
    <t>15.036.0016-A</t>
  </si>
  <si>
    <t>15.036.0017-0</t>
  </si>
  <si>
    <t>15.036.0017-A</t>
  </si>
  <si>
    <t>15.036.0018-0</t>
  </si>
  <si>
    <t>15.036.0018-A</t>
  </si>
  <si>
    <t>15.036.0019-0</t>
  </si>
  <si>
    <t>15.036.0019-A</t>
  </si>
  <si>
    <t>15.036.0020-0</t>
  </si>
  <si>
    <t>15.036.0020-A</t>
  </si>
  <si>
    <t>15.036.0021-0</t>
  </si>
  <si>
    <t>15.036.0021-A</t>
  </si>
  <si>
    <t>15.036.0022-0</t>
  </si>
  <si>
    <t>15.036.0022-A</t>
  </si>
  <si>
    <t>15.036.0023-0</t>
  </si>
  <si>
    <t>15.036.0023-A</t>
  </si>
  <si>
    <t>15.036.0024-0</t>
  </si>
  <si>
    <t>15.036.0024-A</t>
  </si>
  <si>
    <t>15.036.0025-0</t>
  </si>
  <si>
    <t>15.036.0025-A</t>
  </si>
  <si>
    <t>15.036.0026-0</t>
  </si>
  <si>
    <t>15.036.0026-A</t>
  </si>
  <si>
    <t>15.036.0027-0</t>
  </si>
  <si>
    <t>15.036.0027-A</t>
  </si>
  <si>
    <t>15.036.0028-0</t>
  </si>
  <si>
    <t>15.036.0028-A</t>
  </si>
  <si>
    <t>15.036.0029-0</t>
  </si>
  <si>
    <t>15.036.0029-A</t>
  </si>
  <si>
    <t>15.036.0030-0</t>
  </si>
  <si>
    <t>15.036.0030-A</t>
  </si>
  <si>
    <t>15.036.0031-0</t>
  </si>
  <si>
    <t>15.036.0031-A</t>
  </si>
  <si>
    <t>15.036.0032-0</t>
  </si>
  <si>
    <t>15.036.0032-A</t>
  </si>
  <si>
    <t>15.036.0033-0</t>
  </si>
  <si>
    <t>15.036.0033-A</t>
  </si>
  <si>
    <t>15.036.0034-0</t>
  </si>
  <si>
    <t>15.036.0034-A</t>
  </si>
  <si>
    <t>15.036.0035-0</t>
  </si>
  <si>
    <t>15.036.0035-A</t>
  </si>
  <si>
    <t>15.036.0036-0</t>
  </si>
  <si>
    <t>15.036.0036-A</t>
  </si>
  <si>
    <t>15.036.0037-0</t>
  </si>
  <si>
    <t>15.036.0037-A</t>
  </si>
  <si>
    <t>15.036.0038-0</t>
  </si>
  <si>
    <t>15.036.0038-A</t>
  </si>
  <si>
    <t>15.036.0039-0</t>
  </si>
  <si>
    <t>15.036.0039-A</t>
  </si>
  <si>
    <t>15.036.0040-0</t>
  </si>
  <si>
    <t>15.036.0040-A</t>
  </si>
  <si>
    <t>15.036.0041-0</t>
  </si>
  <si>
    <t>15.036.0041-A</t>
  </si>
  <si>
    <t>15.036.0042-0</t>
  </si>
  <si>
    <t>15.036.0042-A</t>
  </si>
  <si>
    <t>15.036.0043-0</t>
  </si>
  <si>
    <t>15.036.0043-A</t>
  </si>
  <si>
    <t>15.036.0044-0</t>
  </si>
  <si>
    <t>15.036.0044-A</t>
  </si>
  <si>
    <t>15.036.0045-0</t>
  </si>
  <si>
    <t>15.036.0045-A</t>
  </si>
  <si>
    <t>15.036.0046-0</t>
  </si>
  <si>
    <t>15.036.0046-A</t>
  </si>
  <si>
    <t>15.036.0047-0</t>
  </si>
  <si>
    <t>15.036.0047-A</t>
  </si>
  <si>
    <t>15.036.0048-0</t>
  </si>
  <si>
    <t>15.036.0048-A</t>
  </si>
  <si>
    <t>15.036.0049-0</t>
  </si>
  <si>
    <t>15.036.0049-A</t>
  </si>
  <si>
    <t>15.036.0050-0</t>
  </si>
  <si>
    <t>15.036.0050-A</t>
  </si>
  <si>
    <t>15.036.0051-0</t>
  </si>
  <si>
    <t>15.036.0051-A</t>
  </si>
  <si>
    <t>15.036.0052-0</t>
  </si>
  <si>
    <t>15.036.0052-A</t>
  </si>
  <si>
    <t>15.036.0053-0</t>
  </si>
  <si>
    <t>15.036.0053-A</t>
  </si>
  <si>
    <t>15.036.0060-0</t>
  </si>
  <si>
    <t>15.036.0060-A</t>
  </si>
  <si>
    <t>15.036.0061-0</t>
  </si>
  <si>
    <t>15.036.0061-A</t>
  </si>
  <si>
    <t>15.036.0062-0</t>
  </si>
  <si>
    <t>15.036.0062-A</t>
  </si>
  <si>
    <t>15.036.0063-0</t>
  </si>
  <si>
    <t>15.036.0063-A</t>
  </si>
  <si>
    <t>15.036.0064-0</t>
  </si>
  <si>
    <t>15.036.0064-A</t>
  </si>
  <si>
    <t>15.036.0065-0</t>
  </si>
  <si>
    <t>15.036.0065-A</t>
  </si>
  <si>
    <t>15.036.0066-0</t>
  </si>
  <si>
    <t>15.036.0066-A</t>
  </si>
  <si>
    <t>15.036.0067-0</t>
  </si>
  <si>
    <t>15.036.0067-A</t>
  </si>
  <si>
    <t>15.036.0068-0</t>
  </si>
  <si>
    <t>15.036.0068-A</t>
  </si>
  <si>
    <t>15.036.0069-0</t>
  </si>
  <si>
    <t>15.036.0069-A</t>
  </si>
  <si>
    <t>15.036.0070-0</t>
  </si>
  <si>
    <t>15.036.0070-A</t>
  </si>
  <si>
    <t>15.036.0071-0</t>
  </si>
  <si>
    <t>15.036.0071-A</t>
  </si>
  <si>
    <t>15.036.0072-0</t>
  </si>
  <si>
    <t>15.036.0072-A</t>
  </si>
  <si>
    <t>15.036.0073-0</t>
  </si>
  <si>
    <t>15.036.0073-A</t>
  </si>
  <si>
    <t>15.036.0074-0</t>
  </si>
  <si>
    <t>15.036.0074-A</t>
  </si>
  <si>
    <t>15.036.0075-0</t>
  </si>
  <si>
    <t>15.036.0075-A</t>
  </si>
  <si>
    <t>15.036.0076-0</t>
  </si>
  <si>
    <t>15.036.0076-A</t>
  </si>
  <si>
    <t>15.036.0077-0</t>
  </si>
  <si>
    <t>15.036.0077-A</t>
  </si>
  <si>
    <t>15.036.0079-0</t>
  </si>
  <si>
    <t>15.036.0079-A</t>
  </si>
  <si>
    <t>15.036.0080-0</t>
  </si>
  <si>
    <t>15.036.0080-A</t>
  </si>
  <si>
    <t>15.036.0081-0</t>
  </si>
  <si>
    <t>15.036.0081-A</t>
  </si>
  <si>
    <t>15.036.0082-0</t>
  </si>
  <si>
    <t>15.036.0082-A</t>
  </si>
  <si>
    <t>15.036.0084-0</t>
  </si>
  <si>
    <t>15.036.0084-A</t>
  </si>
  <si>
    <t>15.036.0086-0</t>
  </si>
  <si>
    <t>15.036.0086-A</t>
  </si>
  <si>
    <t>15.036.0088-0</t>
  </si>
  <si>
    <t>15.036.0088-A</t>
  </si>
  <si>
    <t>15.036.0090-0</t>
  </si>
  <si>
    <t>15.036.0090-A</t>
  </si>
  <si>
    <t>15.036.0092-0</t>
  </si>
  <si>
    <t>15.036.0092-A</t>
  </si>
  <si>
    <t>15.036.0100-0</t>
  </si>
  <si>
    <t>15.036.0100-A</t>
  </si>
  <si>
    <t>15.036.0105-0</t>
  </si>
  <si>
    <t>15.036.0105-A</t>
  </si>
  <si>
    <t>15.036.0110-0</t>
  </si>
  <si>
    <t>15.036.0110-A</t>
  </si>
  <si>
    <t>15.036.0130-0</t>
  </si>
  <si>
    <t>15.036.0130-A</t>
  </si>
  <si>
    <t>15.036.0135-0</t>
  </si>
  <si>
    <t>15.036.0135-A</t>
  </si>
  <si>
    <t>15.036.0140-0</t>
  </si>
  <si>
    <t>15.036.0140-A</t>
  </si>
  <si>
    <t>15.036.0141-0</t>
  </si>
  <si>
    <t>15.036.0141-A</t>
  </si>
  <si>
    <t>15.036.0143-0</t>
  </si>
  <si>
    <t>15.036.0143-A</t>
  </si>
  <si>
    <t>15.037.0010-0</t>
  </si>
  <si>
    <t>15.037.0010-A</t>
  </si>
  <si>
    <t>15.037.0011-0</t>
  </si>
  <si>
    <t>15.037.0011-A</t>
  </si>
  <si>
    <t>15.037.0012-0</t>
  </si>
  <si>
    <t>15.037.0012-A</t>
  </si>
  <si>
    <t>15.037.0013-0</t>
  </si>
  <si>
    <t>15.037.0013-A</t>
  </si>
  <si>
    <t>15.037.0014-0</t>
  </si>
  <si>
    <t>15.037.0014-A</t>
  </si>
  <si>
    <t>15.037.0015-0</t>
  </si>
  <si>
    <t>15.037.0015-A</t>
  </si>
  <si>
    <t>15.037.0016-0</t>
  </si>
  <si>
    <t>15.037.0016-A</t>
  </si>
  <si>
    <t>15.037.0017-0</t>
  </si>
  <si>
    <t>15.037.0017-A</t>
  </si>
  <si>
    <t>15.038.0001-0</t>
  </si>
  <si>
    <t>15.038.0001-A</t>
  </si>
  <si>
    <t>15.038.0002-0</t>
  </si>
  <si>
    <t>15.038.0002-A</t>
  </si>
  <si>
    <t>15.038.0003-0</t>
  </si>
  <si>
    <t>15.038.0003-A</t>
  </si>
  <si>
    <t>15.038.0004-0</t>
  </si>
  <si>
    <t>15.038.0004-A</t>
  </si>
  <si>
    <t>15.038.0005-0</t>
  </si>
  <si>
    <t>15.038.0005-A</t>
  </si>
  <si>
    <t>15.038.0006-0</t>
  </si>
  <si>
    <t>15.038.0006-A</t>
  </si>
  <si>
    <t>15.038.0010-0</t>
  </si>
  <si>
    <t>15.038.0010-A</t>
  </si>
  <si>
    <t>15.038.0011-0</t>
  </si>
  <si>
    <t>15.038.0011-A</t>
  </si>
  <si>
    <t>15.038.0012-0</t>
  </si>
  <si>
    <t>15.038.0012-A</t>
  </si>
  <si>
    <t>15.038.0013-0</t>
  </si>
  <si>
    <t>15.038.0013-A</t>
  </si>
  <si>
    <t>15.038.0014-0</t>
  </si>
  <si>
    <t>15.038.0014-A</t>
  </si>
  <si>
    <t>15.038.0015-0</t>
  </si>
  <si>
    <t>15.038.0015-A</t>
  </si>
  <si>
    <t>15.038.0016-0</t>
  </si>
  <si>
    <t>15.038.0016-A</t>
  </si>
  <si>
    <t>15.038.0017-0</t>
  </si>
  <si>
    <t>15.038.0017-A</t>
  </si>
  <si>
    <t>15.038.0018-0</t>
  </si>
  <si>
    <t>15.038.0018-A</t>
  </si>
  <si>
    <t>15.038.0019-0</t>
  </si>
  <si>
    <t>15.038.0019-A</t>
  </si>
  <si>
    <t>15.038.0020-0</t>
  </si>
  <si>
    <t>15.038.0020-A</t>
  </si>
  <si>
    <t>15.038.0030-0</t>
  </si>
  <si>
    <t>CAP COM ROSCA,COM DIAMETRO DE 1/2".FORNECIMENTO</t>
  </si>
  <si>
    <t>15.038.0030-A</t>
  </si>
  <si>
    <t>15.038.0031-0</t>
  </si>
  <si>
    <t>CAP COM ROSCA,COM DIAMETRO DE 3/4".FORNECIMENTO</t>
  </si>
  <si>
    <t>15.038.0031-A</t>
  </si>
  <si>
    <t>15.038.0032-0</t>
  </si>
  <si>
    <t>CAP COM ROSCA,COM DIAMETRO DE 1".FORNECIMENTO</t>
  </si>
  <si>
    <t>15.038.0032-A</t>
  </si>
  <si>
    <t>15.038.0033-0</t>
  </si>
  <si>
    <t>CAP COM ROSCA,COM DIAMETRO DE 1.1/2".FORNECIMENTO</t>
  </si>
  <si>
    <t>15.038.0033-A</t>
  </si>
  <si>
    <t>15.038.0034-0</t>
  </si>
  <si>
    <t>CAP COM ROSCA,COM DIAMETRO DE 2".FORNECIMENTO</t>
  </si>
  <si>
    <t>15.038.0034-A</t>
  </si>
  <si>
    <t>15.038.0035-0</t>
  </si>
  <si>
    <t>CAP COM ROSCA,COM DIAMETRO DE 2.1/2".FORNECIMENTO</t>
  </si>
  <si>
    <t>15.038.0035-A</t>
  </si>
  <si>
    <t>15.038.0036-0</t>
  </si>
  <si>
    <t>CAP COM ROSCA,COM DIAMETRO DE 3".FORNECIMENTO</t>
  </si>
  <si>
    <t>15.038.0036-A</t>
  </si>
  <si>
    <t>15.038.0037-0</t>
  </si>
  <si>
    <t>CAP COM ROSCA,COM DIAMETRO DE 4".FORNECIMENTO</t>
  </si>
  <si>
    <t>15.038.0037-A</t>
  </si>
  <si>
    <t>15.038.0040-0</t>
  </si>
  <si>
    <t>CURVA 90º COM ROSCA,COM DIAMETRO DE 1/2".FORNECIMENTO</t>
  </si>
  <si>
    <t>15.038.0040-A</t>
  </si>
  <si>
    <t>15.038.0041-0</t>
  </si>
  <si>
    <t>CURVA 90º COM ROSCA,COM DIAMETRO DE 3/4".FORNECIMENTO</t>
  </si>
  <si>
    <t>15.038.0041-A</t>
  </si>
  <si>
    <t>15.038.0042-0</t>
  </si>
  <si>
    <t>CURVA 90º COM ROSCA,COM DIAMETRO DE 1".FORNECIMENTO</t>
  </si>
  <si>
    <t>15.038.0042-A</t>
  </si>
  <si>
    <t>15.038.0043-0</t>
  </si>
  <si>
    <t>CURVA 90º COM ROSCA,COM DIAMETRO DE 1.1/4".FORNECIMENTO</t>
  </si>
  <si>
    <t>15.038.0043-A</t>
  </si>
  <si>
    <t>15.038.0044-0</t>
  </si>
  <si>
    <t>CURVA 90º COM ROSCA,COM DIAMETRO DE 1.1/2".FORNECIMENTO</t>
  </si>
  <si>
    <t>15.038.0044-A</t>
  </si>
  <si>
    <t>15.038.0045-0</t>
  </si>
  <si>
    <t>CURVA 90º COM ROSCA,COM DIAMETRO DE 2".FORNECIMENTO</t>
  </si>
  <si>
    <t>15.038.0045-A</t>
  </si>
  <si>
    <t>15.038.0050-0</t>
  </si>
  <si>
    <t>15.038.0050-A</t>
  </si>
  <si>
    <t>15.038.0051-0</t>
  </si>
  <si>
    <t>15.038.0051-A</t>
  </si>
  <si>
    <t>15.038.0052-0</t>
  </si>
  <si>
    <t>15.038.0052-A</t>
  </si>
  <si>
    <t>15.038.0053-0</t>
  </si>
  <si>
    <t>15.038.0053-A</t>
  </si>
  <si>
    <t>15.038.0054-0</t>
  </si>
  <si>
    <t>15.038.0054-A</t>
  </si>
  <si>
    <t>15.038.0055-0</t>
  </si>
  <si>
    <t>15.038.0055-A</t>
  </si>
  <si>
    <t>15.038.0056-0</t>
  </si>
  <si>
    <t>15.038.0056-A</t>
  </si>
  <si>
    <t>15.038.0057-0</t>
  </si>
  <si>
    <t>15.038.0057-A</t>
  </si>
  <si>
    <t>15.038.0058-0</t>
  </si>
  <si>
    <t>15.038.0058-A</t>
  </si>
  <si>
    <t>15.038.0060-0</t>
  </si>
  <si>
    <t>JOELHO 45º COM ROSCA,COM DIAMETRO DE 1/2".FORNECIMENTO</t>
  </si>
  <si>
    <t>15.038.0060-A</t>
  </si>
  <si>
    <t>15.038.0061-0</t>
  </si>
  <si>
    <t>JOELHO 45º COM ROSCA,COM DIAMETRO DE 3/4".FORNECIMENTO</t>
  </si>
  <si>
    <t>15.038.0061-A</t>
  </si>
  <si>
    <t>15.038.0062-0</t>
  </si>
  <si>
    <t>JOELHO 45º COM ROSCA,COM DIAMETRO DE 1".FORNECIMENTO</t>
  </si>
  <si>
    <t>15.038.0062-A</t>
  </si>
  <si>
    <t>15.038.0063-0</t>
  </si>
  <si>
    <t>JOELHO 45º COM ROSCA,COM DIAMETRO DE 1.1/4".FORNECIMENTO</t>
  </si>
  <si>
    <t>15.038.0063-A</t>
  </si>
  <si>
    <t>15.038.0064-0</t>
  </si>
  <si>
    <t>JOELHO 45º COM ROSCA,COM DIAMETRO DE 1.1/2".FORNECIMENTO</t>
  </si>
  <si>
    <t>15.038.0064-A</t>
  </si>
  <si>
    <t>15.038.0065-0</t>
  </si>
  <si>
    <t>JOELHO 45º COM ROSCA,COM DIAMETRO DE 2".FORNECIMENTO</t>
  </si>
  <si>
    <t>15.038.0065-A</t>
  </si>
  <si>
    <t>15.038.0070-0</t>
  </si>
  <si>
    <t>JOELHO 90º COM ROSCA,COM DIAMETRO DE 1/2".FORNECIMENTO</t>
  </si>
  <si>
    <t>15.038.0070-A</t>
  </si>
  <si>
    <t>15.038.0071-0</t>
  </si>
  <si>
    <t>JOELHO 90º COM ROSCA,COM DIAMETRO DE 3/4".FORNECIMENTO</t>
  </si>
  <si>
    <t>15.038.0071-A</t>
  </si>
  <si>
    <t>15.038.0072-0</t>
  </si>
  <si>
    <t>JOELHO 90º COM ROSCA,COM DIAMETRO DE 1".FORNECIMENTO</t>
  </si>
  <si>
    <t>15.038.0072-A</t>
  </si>
  <si>
    <t>15.038.0073-0</t>
  </si>
  <si>
    <t>JOELHO 90º COM ROSCA,COM DIAMETRO DE 1.1/4".FORNECIMENTO</t>
  </si>
  <si>
    <t>15.038.0073-A</t>
  </si>
  <si>
    <t>15.038.0074-0</t>
  </si>
  <si>
    <t>JOELHO 90º COM ROSCA,COM DIAMETRO DE 1.1/2".FORNECIMENTO</t>
  </si>
  <si>
    <t>15.038.0074-A</t>
  </si>
  <si>
    <t>15.038.0075-0</t>
  </si>
  <si>
    <t>JOELHO 90º COM ROSCA,COM DIAMETRO DE 2".FORNECIMENTO</t>
  </si>
  <si>
    <t>15.038.0075-A</t>
  </si>
  <si>
    <t>15.038.0080-0</t>
  </si>
  <si>
    <t>15.038.0080-A</t>
  </si>
  <si>
    <t>15.038.0081-0</t>
  </si>
  <si>
    <t>15.038.0081-A</t>
  </si>
  <si>
    <t>15.038.0085-0</t>
  </si>
  <si>
    <t>JUNCAO 45º COM ROSCA,COM DIAMETRO DE 1/2".FORNECIMENTO</t>
  </si>
  <si>
    <t>15.038.0085-A</t>
  </si>
  <si>
    <t>15.038.0086-0</t>
  </si>
  <si>
    <t>JUNCAO 45º COM ROSCA,COM DIAMETRO DE 3/4".FORNECIMENTO</t>
  </si>
  <si>
    <t>15.038.0086-A</t>
  </si>
  <si>
    <t>15.038.0087-0</t>
  </si>
  <si>
    <t>JUNCAO 45º COM ROSCA,COM DIAMETRO DE 1".FORNECIMENTO</t>
  </si>
  <si>
    <t>15.038.0087-A</t>
  </si>
  <si>
    <t>15.038.0088-0</t>
  </si>
  <si>
    <t>JUNCAO 45º COM ROSCA,COM DIAMETRO DE 1.1/4".FORNECIMENTO</t>
  </si>
  <si>
    <t>15.038.0088-A</t>
  </si>
  <si>
    <t>15.038.0089-0</t>
  </si>
  <si>
    <t>JUNCAO 45º COM ROSCA,COM DIAMETRO DE 1.1/2".FORNECIMENTO</t>
  </si>
  <si>
    <t>15.038.0089-A</t>
  </si>
  <si>
    <t>15.038.0090-0</t>
  </si>
  <si>
    <t>JUNCAO 45º COM ROSCA,COM DIAMETRO DE 2".FORNECIMENTO</t>
  </si>
  <si>
    <t>15.038.0090-A</t>
  </si>
  <si>
    <t>15.038.0100-0</t>
  </si>
  <si>
    <t>LUVA COM ROSCA,COM DIAMETRO DE 1/2".FORNECIMENTO</t>
  </si>
  <si>
    <t>15.038.0100-A</t>
  </si>
  <si>
    <t>15.038.0101-0</t>
  </si>
  <si>
    <t>LUVA COM ROSCA,COM DIAMETRO DE 3/4".FORNECIMENTO</t>
  </si>
  <si>
    <t>15.038.0101-A</t>
  </si>
  <si>
    <t>15.038.0102-0</t>
  </si>
  <si>
    <t>LUVA COM ROSCA,COM DIAMETRO DE 1".FORNECIMENTO</t>
  </si>
  <si>
    <t>15.038.0102-A</t>
  </si>
  <si>
    <t>15.038.0103-0</t>
  </si>
  <si>
    <t>LUVA COM ROSCA,COM DIAMETRO DE 1.1/4".FORNECIMENTO</t>
  </si>
  <si>
    <t>15.038.0103-A</t>
  </si>
  <si>
    <t>15.038.0104-0</t>
  </si>
  <si>
    <t>LUVA COM ROSCA,COM DIAMETRO DE 1.1/2".FORNECIMENTO</t>
  </si>
  <si>
    <t>15.038.0104-A</t>
  </si>
  <si>
    <t>15.038.0105-0</t>
  </si>
  <si>
    <t>LUVA COM ROSCA,COM DIAMETRO DE 2".FORNECIMENTO</t>
  </si>
  <si>
    <t>15.038.0105-A</t>
  </si>
  <si>
    <t>15.038.0106-0</t>
  </si>
  <si>
    <t>LUVA COM ROSCA,COM DIAMETRO DE 2.1/2".FORNECIMENTO</t>
  </si>
  <si>
    <t>15.038.0106-A</t>
  </si>
  <si>
    <t>15.038.0107-0</t>
  </si>
  <si>
    <t>LUVA COM ROSCA,COM DIAMETRO DE 3".FORNECIMENTO</t>
  </si>
  <si>
    <t>15.038.0107-A</t>
  </si>
  <si>
    <t>15.038.0108-0</t>
  </si>
  <si>
    <t>LUVA COM ROSCA,COM DIAMETRO DE 4".FORNECIMENTO</t>
  </si>
  <si>
    <t>15.038.0108-A</t>
  </si>
  <si>
    <t>15.038.0115-0</t>
  </si>
  <si>
    <t>15.038.0115-A</t>
  </si>
  <si>
    <t>15.038.0116-0</t>
  </si>
  <si>
    <t>15.038.0116-A</t>
  </si>
  <si>
    <t>15.038.0120-0</t>
  </si>
  <si>
    <t>15.038.0120-A</t>
  </si>
  <si>
    <t>15.038.0121-0</t>
  </si>
  <si>
    <t>15.038.0121-A</t>
  </si>
  <si>
    <t>15.038.0122-0</t>
  </si>
  <si>
    <t>15.038.0122-A</t>
  </si>
  <si>
    <t>15.038.0130-0</t>
  </si>
  <si>
    <t>NIPEL COM ROSCA,COM DIAMETRO DE 1/2".FORNECIMENTO</t>
  </si>
  <si>
    <t>15.038.0130-A</t>
  </si>
  <si>
    <t>15.038.0131-0</t>
  </si>
  <si>
    <t>NIPEL COM ROSCA,COM DIAMETRO DE 3/4".FORNECIMENTO</t>
  </si>
  <si>
    <t>15.038.0131-A</t>
  </si>
  <si>
    <t>15.038.0132-0</t>
  </si>
  <si>
    <t>NIPEL COM ROSCA,COM DIAMETRO DE 1".FORNECIMENTO</t>
  </si>
  <si>
    <t>15.038.0132-A</t>
  </si>
  <si>
    <t>15.038.0133-0</t>
  </si>
  <si>
    <t>NIPEL COM ROSCA,COM DIAMETRO DE 1.1/4".FORNECIMENTO</t>
  </si>
  <si>
    <t>15.038.0133-A</t>
  </si>
  <si>
    <t>15.038.0134-0</t>
  </si>
  <si>
    <t>NIPEL COM ROSCA,COM DIAMETRO DE 1.1/2".FORNECIMENTO</t>
  </si>
  <si>
    <t>15.038.0134-A</t>
  </si>
  <si>
    <t>15.038.0135-0</t>
  </si>
  <si>
    <t>NIPEL COM ROSCA,COM DIAMETRO DE 2".FORNECIMENTO</t>
  </si>
  <si>
    <t>15.038.0135-A</t>
  </si>
  <si>
    <t>15.038.0140-0</t>
  </si>
  <si>
    <t>PLUG COM ROSCA,COM DIAMETRO DE 1/2".FORNECIMENTO</t>
  </si>
  <si>
    <t>15.038.0140-A</t>
  </si>
  <si>
    <t>15.038.0141-0</t>
  </si>
  <si>
    <t>PLUG COM ROSCA,COM DIAMETRO DE 3/4".FORNECIMENTO</t>
  </si>
  <si>
    <t>15.038.0141-A</t>
  </si>
  <si>
    <t>15.038.0142-0</t>
  </si>
  <si>
    <t>PLUG COM ROSCA,COM DIAMETRO DE 1".FORNECIMENTO</t>
  </si>
  <si>
    <t>15.038.0142-A</t>
  </si>
  <si>
    <t>15.038.0143-0</t>
  </si>
  <si>
    <t>PLUG COM ROSCA,COM DIAMETRO DE 1.1/4".FORNECIMENTO</t>
  </si>
  <si>
    <t>15.038.0143-A</t>
  </si>
  <si>
    <t>15.038.0144-0</t>
  </si>
  <si>
    <t>PLUG COM ROSCA,COM DIAMETRO DE 1.1/2".FORNECIMENTO</t>
  </si>
  <si>
    <t>15.038.0144-A</t>
  </si>
  <si>
    <t>15.038.0145-0</t>
  </si>
  <si>
    <t>PLUG COM ROSCA,COM DIAMETRO DE 2".FORNECIMENTO</t>
  </si>
  <si>
    <t>15.038.0145-A</t>
  </si>
  <si>
    <t>15.038.0150-0</t>
  </si>
  <si>
    <t>TE 90º COM ROSCA,COM DIAMETRO DE 1/2".FORNECIMENTO</t>
  </si>
  <si>
    <t>15.038.0150-A</t>
  </si>
  <si>
    <t>15.038.0151-0</t>
  </si>
  <si>
    <t>TE 90º COM ROSCA,COM DIAMETRO DE 3/4".FORNECIMENTO</t>
  </si>
  <si>
    <t>15.038.0151-A</t>
  </si>
  <si>
    <t>15.038.0152-0</t>
  </si>
  <si>
    <t>TE 90º COM ROSCA,COM DIAMETRO DE 1".FORNECIMENTO</t>
  </si>
  <si>
    <t>15.038.0152-A</t>
  </si>
  <si>
    <t>15.038.0153-0</t>
  </si>
  <si>
    <t>TE 90º COM ROSCA,COM DIAMETRO DE 1.1/4".FORNECIMENTO</t>
  </si>
  <si>
    <t>15.038.0153-A</t>
  </si>
  <si>
    <t>15.038.0154-0</t>
  </si>
  <si>
    <t>TE 90º COM ROSCA,COM DIAMETRO DE 1.1/2".FORNECIMENTO</t>
  </si>
  <si>
    <t>15.038.0154-A</t>
  </si>
  <si>
    <t>15.038.0155-0</t>
  </si>
  <si>
    <t>TE 90º COM ROSCA,COM DIAMETRO DE 2".FORNECIMENTO</t>
  </si>
  <si>
    <t>15.038.0155-A</t>
  </si>
  <si>
    <t>15.038.0160-0</t>
  </si>
  <si>
    <t>15.038.0160-A</t>
  </si>
  <si>
    <t>15.038.0161-0</t>
  </si>
  <si>
    <t>15.038.0161-A</t>
  </si>
  <si>
    <t>15.038.0162-0</t>
  </si>
  <si>
    <t>15.038.0162-A</t>
  </si>
  <si>
    <t>15.038.0165-0</t>
  </si>
  <si>
    <t>CRUZETA COM ROSCA,COM DIAMETRO DE 3/4".FORNECIMENTO</t>
  </si>
  <si>
    <t>15.038.0165-A</t>
  </si>
  <si>
    <t>15.038.0166-0</t>
  </si>
  <si>
    <t>CRUZETA COM ROSCA,COM DIAMETRO DE 1.1/2".FORNECIMENTO</t>
  </si>
  <si>
    <t>15.038.0166-A</t>
  </si>
  <si>
    <t>15.038.0170-0</t>
  </si>
  <si>
    <t>UNIAO COM ROSCA,COM DIAMETRO DE 1/2".FORNECIMENTO</t>
  </si>
  <si>
    <t>15.038.0170-A</t>
  </si>
  <si>
    <t>15.038.0171-0</t>
  </si>
  <si>
    <t>UNIAO COM ROSCA,COM DIAMETRO DE 3/4".FORNECIMENTO</t>
  </si>
  <si>
    <t>15.038.0171-A</t>
  </si>
  <si>
    <t>15.038.0172-0</t>
  </si>
  <si>
    <t>UNIAO COM ROSCA,COM DIAMETRO DE 1".FORNECIMENTO</t>
  </si>
  <si>
    <t>15.038.0172-A</t>
  </si>
  <si>
    <t>15.038.0173-0</t>
  </si>
  <si>
    <t>UNIAO COM ROSCA,COM DIAMETRO DE 1.1/4".FORNECIMENTO</t>
  </si>
  <si>
    <t>15.038.0173-A</t>
  </si>
  <si>
    <t>15.038.0174-0</t>
  </si>
  <si>
    <t>UNIAO COM ROSCA,COM DIAMETRO DE 1.1/2".FORNECIMENTO</t>
  </si>
  <si>
    <t>15.038.0174-A</t>
  </si>
  <si>
    <t>15.038.0175-0</t>
  </si>
  <si>
    <t>UNIAO COM ROSCA,COM DIAMETRO DE 2".FORNECIMENTO</t>
  </si>
  <si>
    <t>15.038.0175-A</t>
  </si>
  <si>
    <t>15.038.0176-0</t>
  </si>
  <si>
    <t>UNIAO COM ROSCA,COM DIAMETRO DE 2.1/2".FORNECIMENTO</t>
  </si>
  <si>
    <t>15.038.0176-A</t>
  </si>
  <si>
    <t>15.038.0177-0</t>
  </si>
  <si>
    <t>UNIAO COM ROSCA,COM DIAMETRO DE 3".FORNECIMENTO</t>
  </si>
  <si>
    <t>15.038.0177-A</t>
  </si>
  <si>
    <t>15.038.0178-0</t>
  </si>
  <si>
    <t>UNIAO COM ROSCA,COM DIAMETRO DE 4".FORNECIMENTO</t>
  </si>
  <si>
    <t>15.038.0178-A</t>
  </si>
  <si>
    <t>15.038.0185-0</t>
  </si>
  <si>
    <t>15.038.0185-A</t>
  </si>
  <si>
    <t>15.038.0186-0</t>
  </si>
  <si>
    <t>15.038.0186-A</t>
  </si>
  <si>
    <t>15.038.0190-0</t>
  </si>
  <si>
    <t>15.038.0190-A</t>
  </si>
  <si>
    <t>15.038.0200-0</t>
  </si>
  <si>
    <t>15.038.0200-A</t>
  </si>
  <si>
    <t>15.038.0201-0</t>
  </si>
  <si>
    <t>15.038.0201-A</t>
  </si>
  <si>
    <t>15.038.0202-0</t>
  </si>
  <si>
    <t>15.038.0202-A</t>
  </si>
  <si>
    <t>15.038.0203-0</t>
  </si>
  <si>
    <t>15.038.0203-A</t>
  </si>
  <si>
    <t>15.038.0204-0</t>
  </si>
  <si>
    <t>15.038.0204-A</t>
  </si>
  <si>
    <t>15.038.0205-0</t>
  </si>
  <si>
    <t>15.038.0205-A</t>
  </si>
  <si>
    <t>15.038.0206-0</t>
  </si>
  <si>
    <t>15.038.0206-A</t>
  </si>
  <si>
    <t>15.038.0207-0</t>
  </si>
  <si>
    <t>15.038.0207-A</t>
  </si>
  <si>
    <t>15.038.0208-0</t>
  </si>
  <si>
    <t>15.038.0208-A</t>
  </si>
  <si>
    <t>15.038.0209-0</t>
  </si>
  <si>
    <t>15.038.0209-A</t>
  </si>
  <si>
    <t>15.038.0210-0</t>
  </si>
  <si>
    <t>15.038.0210-A</t>
  </si>
  <si>
    <t>15.038.0215-0</t>
  </si>
  <si>
    <t>15.038.0215-A</t>
  </si>
  <si>
    <t>15.038.0216-0</t>
  </si>
  <si>
    <t>15.038.0216-A</t>
  </si>
  <si>
    <t>15.038.0217-0</t>
  </si>
  <si>
    <t>15.038.0217-A</t>
  </si>
  <si>
    <t>15.038.0218-0</t>
  </si>
  <si>
    <t>15.038.0218-A</t>
  </si>
  <si>
    <t>15.038.0219-0</t>
  </si>
  <si>
    <t>15.038.0219-A</t>
  </si>
  <si>
    <t>15.038.0220-0</t>
  </si>
  <si>
    <t>15.038.0220-A</t>
  </si>
  <si>
    <t>15.038.0221-0</t>
  </si>
  <si>
    <t>15.038.0221-A</t>
  </si>
  <si>
    <t>15.038.0222-0</t>
  </si>
  <si>
    <t>15.038.0222-A</t>
  </si>
  <si>
    <t>15.038.0230-0</t>
  </si>
  <si>
    <t>15.038.0230-A</t>
  </si>
  <si>
    <t>15.038.0231-0</t>
  </si>
  <si>
    <t>15.038.0231-A</t>
  </si>
  <si>
    <t>15.038.0232-0</t>
  </si>
  <si>
    <t>15.038.0232-A</t>
  </si>
  <si>
    <t>15.038.0233-0</t>
  </si>
  <si>
    <t>15.038.0233-A</t>
  </si>
  <si>
    <t>15.038.0234-0</t>
  </si>
  <si>
    <t>15.038.0234-A</t>
  </si>
  <si>
    <t>15.038.0235-0</t>
  </si>
  <si>
    <t>15.038.0235-A</t>
  </si>
  <si>
    <t>15.038.0236-0</t>
  </si>
  <si>
    <t>15.038.0236-A</t>
  </si>
  <si>
    <t>15.038.0237-0</t>
  </si>
  <si>
    <t>15.038.0237-A</t>
  </si>
  <si>
    <t>15.038.0240-0</t>
  </si>
  <si>
    <t>15.038.0240-A</t>
  </si>
  <si>
    <t>15.038.0241-0</t>
  </si>
  <si>
    <t>15.038.0241-A</t>
  </si>
  <si>
    <t>15.038.0242-0</t>
  </si>
  <si>
    <t>15.038.0242-A</t>
  </si>
  <si>
    <t>15.038.0243-0</t>
  </si>
  <si>
    <t>15.038.0243-A</t>
  </si>
  <si>
    <t>15.038.0244-0</t>
  </si>
  <si>
    <t>15.038.0244-A</t>
  </si>
  <si>
    <t>15.038.0245-0</t>
  </si>
  <si>
    <t>15.038.0245-A</t>
  </si>
  <si>
    <t>15.038.0250-0</t>
  </si>
  <si>
    <t>15.038.0250-A</t>
  </si>
  <si>
    <t>15.038.0251-0</t>
  </si>
  <si>
    <t>15.038.0251-A</t>
  </si>
  <si>
    <t>15.038.0252-0</t>
  </si>
  <si>
    <t>15.038.0252-A</t>
  </si>
  <si>
    <t>15.038.0253-0</t>
  </si>
  <si>
    <t>15.038.0253-A</t>
  </si>
  <si>
    <t>15.038.0254-0</t>
  </si>
  <si>
    <t>15.038.0254-A</t>
  </si>
  <si>
    <t>15.038.0255-0</t>
  </si>
  <si>
    <t>15.038.0255-A</t>
  </si>
  <si>
    <t>15.038.0256-0</t>
  </si>
  <si>
    <t>15.038.0256-A</t>
  </si>
  <si>
    <t>15.038.0257-0</t>
  </si>
  <si>
    <t>15.038.0257-A</t>
  </si>
  <si>
    <t>15.038.0260-0</t>
  </si>
  <si>
    <t>15.038.0260-A</t>
  </si>
  <si>
    <t>15.038.0261-0</t>
  </si>
  <si>
    <t>15.038.0261-A</t>
  </si>
  <si>
    <t>15.038.0262-0</t>
  </si>
  <si>
    <t>15.038.0262-A</t>
  </si>
  <si>
    <t>15.038.0263-0</t>
  </si>
  <si>
    <t>15.038.0263-A</t>
  </si>
  <si>
    <t>15.038.0264-0</t>
  </si>
  <si>
    <t>15.038.0264-A</t>
  </si>
  <si>
    <t>15.038.0265-0</t>
  </si>
  <si>
    <t>15.038.0265-A</t>
  </si>
  <si>
    <t>15.038.0266-0</t>
  </si>
  <si>
    <t>15.038.0266-A</t>
  </si>
  <si>
    <t>15.038.0267-0</t>
  </si>
  <si>
    <t>15.038.0267-A</t>
  </si>
  <si>
    <t>15.038.0268-0</t>
  </si>
  <si>
    <t>15.038.0268-A</t>
  </si>
  <si>
    <t>15.038.0269-0</t>
  </si>
  <si>
    <t>15.038.0269-A</t>
  </si>
  <si>
    <t>15.038.0270-0</t>
  </si>
  <si>
    <t>15.038.0270-A</t>
  </si>
  <si>
    <t>15.038.0271-0</t>
  </si>
  <si>
    <t>15.038.0271-A</t>
  </si>
  <si>
    <t>15.038.0272-0</t>
  </si>
  <si>
    <t>15.038.0272-A</t>
  </si>
  <si>
    <t>15.038.0273-0</t>
  </si>
  <si>
    <t>15.038.0273-A</t>
  </si>
  <si>
    <t>15.038.0280-0</t>
  </si>
  <si>
    <t>CAP SOLDAVEL,COM DIAMETRO DE 20MM.FORNECIMENTO</t>
  </si>
  <si>
    <t>15.038.0280-A</t>
  </si>
  <si>
    <t>15.038.0281-0</t>
  </si>
  <si>
    <t>CAP SOLDAVEL,COM DIAMETRO DE 25MM.FORNECIMENTO</t>
  </si>
  <si>
    <t>15.038.0281-A</t>
  </si>
  <si>
    <t>15.038.0282-0</t>
  </si>
  <si>
    <t>CAP SOLDAVEL,COM DIAMETRO DE 32MM.FORNECIMENTO</t>
  </si>
  <si>
    <t>15.038.0282-A</t>
  </si>
  <si>
    <t>15.038.0283-0</t>
  </si>
  <si>
    <t>CAP SOLDAVEL,COM DIAMETRO DE 40MM.FORNECIMENTO</t>
  </si>
  <si>
    <t>15.038.0283-A</t>
  </si>
  <si>
    <t>15.038.0284-0</t>
  </si>
  <si>
    <t>CAP SOLDAVEL,COM DIAMETRO DE 50MM.FORNECIMENTO</t>
  </si>
  <si>
    <t>15.038.0284-A</t>
  </si>
  <si>
    <t>15.038.0285-0</t>
  </si>
  <si>
    <t>CAP SOLDAVEL,COM DIAMETRO DE 60MM.FORNECIMENTO</t>
  </si>
  <si>
    <t>15.038.0285-A</t>
  </si>
  <si>
    <t>15.038.0286-0</t>
  </si>
  <si>
    <t>CAP SOLDAVEL,COM DIAMETRO DE 75MM.FORNECIMENTO</t>
  </si>
  <si>
    <t>15.038.0286-A</t>
  </si>
  <si>
    <t>15.038.0287-0</t>
  </si>
  <si>
    <t>CAP SOLDAVEL,COM DIAMETRO DE 85MM.FORNECIMENTO</t>
  </si>
  <si>
    <t>15.038.0287-A</t>
  </si>
  <si>
    <t>15.038.0288-0</t>
  </si>
  <si>
    <t>CAP SOLDAVEL,COM DIAMETRO DE 110MM.FORNECIMENTO</t>
  </si>
  <si>
    <t>15.038.0288-A</t>
  </si>
  <si>
    <t>15.038.0290-0</t>
  </si>
  <si>
    <t>CURVA 45º SOLDAVEL,COM DIAMETRO DE 20MM.FORNECIMENTO</t>
  </si>
  <si>
    <t>15.038.0290-A</t>
  </si>
  <si>
    <t>15.038.0291-0</t>
  </si>
  <si>
    <t>CURVA 45º SOLDAVEL,COM DIAMETRO DE 25MM.FORNECIMENTO</t>
  </si>
  <si>
    <t>15.038.0291-A</t>
  </si>
  <si>
    <t>15.038.0292-0</t>
  </si>
  <si>
    <t>CURVA 45º SOLDAVEL,COM DIAMETRO DE 32MM.FORNECIMENTO</t>
  </si>
  <si>
    <t>15.038.0292-A</t>
  </si>
  <si>
    <t>15.038.0293-0</t>
  </si>
  <si>
    <t>CURVA 45º SOLDAVEL,COM DIAMETRO DE 40MM.FORNECIMENTO</t>
  </si>
  <si>
    <t>15.038.0293-A</t>
  </si>
  <si>
    <t>15.038.0294-0</t>
  </si>
  <si>
    <t>CURVA 45º SOLDAVEL,COM DIAMETRO DE 50MM.FORNECIMENTO</t>
  </si>
  <si>
    <t>15.038.0294-A</t>
  </si>
  <si>
    <t>15.038.0295-0</t>
  </si>
  <si>
    <t>CURVA 45º SOLDAVEL,COM DIAMETRO DE 60MM.FORNECIMENTO</t>
  </si>
  <si>
    <t>15.038.0295-A</t>
  </si>
  <si>
    <t>15.038.0296-0</t>
  </si>
  <si>
    <t>CURVA 45° SOLDAVEL,COM DIAMETRO DE 75MM.FORNECIMENTO.</t>
  </si>
  <si>
    <t>15.038.0296-A</t>
  </si>
  <si>
    <t>15.038.0297-0</t>
  </si>
  <si>
    <t>CURVA 45º SOLDAVEL,COM DIAMETRO DE 85MM.FORNECIMENTO</t>
  </si>
  <si>
    <t>15.038.0297-A</t>
  </si>
  <si>
    <t>15.038.0298-0</t>
  </si>
  <si>
    <t>CURVA 45º SOLDAVEL,COM DIAMETRO DE 110MM.FORNECIMENTO</t>
  </si>
  <si>
    <t>15.038.0298-A</t>
  </si>
  <si>
    <t>15.038.0300-0</t>
  </si>
  <si>
    <t>CURVA 90º SOLDAVEL,COM DIAMETRO DE 20MM.FORNECIMENTO</t>
  </si>
  <si>
    <t>15.038.0300-A</t>
  </si>
  <si>
    <t>15.038.0301-0</t>
  </si>
  <si>
    <t>CURVA 90º SOLDAVEL,COM DIAMETRO DE 25MM.FORNECIMENTO</t>
  </si>
  <si>
    <t>15.038.0301-A</t>
  </si>
  <si>
    <t>15.038.0302-0</t>
  </si>
  <si>
    <t>CURVA 90º SOLDAVEL,COM DIAMETRO DE 32MM.FORNECIMENTO</t>
  </si>
  <si>
    <t>15.038.0302-A</t>
  </si>
  <si>
    <t>15.038.0303-0</t>
  </si>
  <si>
    <t>CURVA 90º SOLDAVEL,COM DIAMETRO DE 40MM.FORNECIMENTO</t>
  </si>
  <si>
    <t>15.038.0303-A</t>
  </si>
  <si>
    <t>15.038.0304-0</t>
  </si>
  <si>
    <t>CURVA 90º SOLDAVEL,COM DIAMETRO DE 50MM.FORNECIMENTO</t>
  </si>
  <si>
    <t>15.038.0304-A</t>
  </si>
  <si>
    <t>15.038.0305-0</t>
  </si>
  <si>
    <t>CURVA 90º SOLDAVEL,COM DIAMETRO DE 60MM.FORNECIMENTO</t>
  </si>
  <si>
    <t>15.038.0305-A</t>
  </si>
  <si>
    <t>15.038.0306-0</t>
  </si>
  <si>
    <t>CURVA 90º SOLDAVEL,COM DIAMETRO DE 75MM.FORNECIMENTO</t>
  </si>
  <si>
    <t>15.038.0306-A</t>
  </si>
  <si>
    <t>15.038.0307-0</t>
  </si>
  <si>
    <t>CURVA 90º SOLDAVEL,COM DIAMETRO DE 85MM.FORNECIMENTO</t>
  </si>
  <si>
    <t>15.038.0307-A</t>
  </si>
  <si>
    <t>15.038.0308-0</t>
  </si>
  <si>
    <t>CURVA 90º SOLDAVEL,COM DIAMETRO DE 110MM.FORNECIMENTO</t>
  </si>
  <si>
    <t>15.038.0308-A</t>
  </si>
  <si>
    <t>15.038.0320-0</t>
  </si>
  <si>
    <t>JOELHO 45º SOLDAVEL,COM DIAMETRO DE 20MM.FORNECIMENTO</t>
  </si>
  <si>
    <t>15.038.0320-A</t>
  </si>
  <si>
    <t>15.038.0321-0</t>
  </si>
  <si>
    <t>JOELHO 45º SOLDAVEL,COM DIAMETRO DE 25MM.FORNECIMENTO</t>
  </si>
  <si>
    <t>15.038.0321-A</t>
  </si>
  <si>
    <t>15.038.0322-0</t>
  </si>
  <si>
    <t>JOELHO 45º SOLDAVEL,COM DIAMETRO DE 32MM.FORNECIMENTO</t>
  </si>
  <si>
    <t>15.038.0322-A</t>
  </si>
  <si>
    <t>15.038.0323-0</t>
  </si>
  <si>
    <t>JOELHO 45º SOLDAVEL,COM DIAMETRO DE 40MM.FORNECIMENTO</t>
  </si>
  <si>
    <t>15.038.0323-A</t>
  </si>
  <si>
    <t>15.038.0324-0</t>
  </si>
  <si>
    <t>JOELHO 45º SOLDAVEL,COM DIAMETRO DE 50MM.FORNECIMENTO</t>
  </si>
  <si>
    <t>15.038.0324-A</t>
  </si>
  <si>
    <t>15.038.0325-0</t>
  </si>
  <si>
    <t>JOELHO 45º SOLDAVEL,COM DIAMETRO DE 60MM.FORNECIMENTO</t>
  </si>
  <si>
    <t>15.038.0325-A</t>
  </si>
  <si>
    <t>15.038.0326-0</t>
  </si>
  <si>
    <t>JOELHO 45º SOLDAVEL,COM DIAMETRO DE 75MM.FORNECIMENTO</t>
  </si>
  <si>
    <t>15.038.0326-A</t>
  </si>
  <si>
    <t>15.038.0327-0</t>
  </si>
  <si>
    <t>JOELHO 45º SOLDAVEL,COM DIAMETRO DE 85MM.FORNECIMENTO</t>
  </si>
  <si>
    <t>15.038.0327-A</t>
  </si>
  <si>
    <t>15.038.0328-0</t>
  </si>
  <si>
    <t>JOELHO 45º SOLDAVEL,COM DIAMETRO DE 110MM.FORNECIMENTO</t>
  </si>
  <si>
    <t>15.038.0328-A</t>
  </si>
  <si>
    <t>15.038.0335-0</t>
  </si>
  <si>
    <t>JOELHO 90º SOLDAVEL,COM DIAMETRO DE 20MM.FORNECIMENTO</t>
  </si>
  <si>
    <t>15.038.0335-A</t>
  </si>
  <si>
    <t>15.038.0336-0</t>
  </si>
  <si>
    <t>JOELHO 90º SOLDAVEL,COM DIAMETRO DE 25MM.FORNECIMENTO</t>
  </si>
  <si>
    <t>15.038.0336-A</t>
  </si>
  <si>
    <t>15.038.0337-0</t>
  </si>
  <si>
    <t>JOELHO 90º SOLDAVEL,COM DIAMETRO DE 32MM.FORNECIMENTO</t>
  </si>
  <si>
    <t>15.038.0337-A</t>
  </si>
  <si>
    <t>15.038.0338-0</t>
  </si>
  <si>
    <t>JOELHO 90º SOLDAVEL,COM DIAMETRO DE 40MM.FORNECIMENTO</t>
  </si>
  <si>
    <t>15.038.0338-A</t>
  </si>
  <si>
    <t>15.038.0339-0</t>
  </si>
  <si>
    <t>JOELHO 90º SOLDAVEL,COM DIAMETRO DE 50MM.FORNECIMENTO</t>
  </si>
  <si>
    <t>15.038.0339-A</t>
  </si>
  <si>
    <t>15.038.0340-0</t>
  </si>
  <si>
    <t>JOELHO 90º SOLDAVEL,COM DIAMETRO DE 60MM.FORNECIMENTO</t>
  </si>
  <si>
    <t>15.038.0340-A</t>
  </si>
  <si>
    <t>15.038.0341-0</t>
  </si>
  <si>
    <t>JOELHO 90º SOLDAVEL,COM DIAMETRO DE 75MM.FORNECIMENTO</t>
  </si>
  <si>
    <t>15.038.0341-A</t>
  </si>
  <si>
    <t>15.038.0342-0</t>
  </si>
  <si>
    <t>JOELHO 90º SOLDAVEL,COM DIAMETRO DE 85MM.FORNECIMENTO</t>
  </si>
  <si>
    <t>15.038.0342-A</t>
  </si>
  <si>
    <t>15.038.0343-0</t>
  </si>
  <si>
    <t>JOELHO 90º SOLDAVEL,COM DIAMETRO DE 110MM.FORNECIMENTO</t>
  </si>
  <si>
    <t>15.038.0343-A</t>
  </si>
  <si>
    <t>15.038.0350-0</t>
  </si>
  <si>
    <t>15.038.0350-A</t>
  </si>
  <si>
    <t>15.038.0351-0</t>
  </si>
  <si>
    <t>15.038.0351-A</t>
  </si>
  <si>
    <t>15.038.0355-0</t>
  </si>
  <si>
    <t>LUVA SOLDAVEL,COM DIAMETRO DE 20MM.FORNECIMENTO</t>
  </si>
  <si>
    <t>15.038.0355-A</t>
  </si>
  <si>
    <t>15.038.0356-0</t>
  </si>
  <si>
    <t>LUVA SOLDAVEL,COM DIAMETRO DE 25MM.FORNECIMENTO</t>
  </si>
  <si>
    <t>15.038.0356-A</t>
  </si>
  <si>
    <t>15.038.0357-0</t>
  </si>
  <si>
    <t>LUVA SOLDAVEL,COM DIAMETRO DE 32MM.FORNECIMENTO</t>
  </si>
  <si>
    <t>15.038.0357-A</t>
  </si>
  <si>
    <t>15.038.0358-0</t>
  </si>
  <si>
    <t>LUVA SOLDAVEL,COM DIAMETRO DE 40MM.FORNECIMENTO</t>
  </si>
  <si>
    <t>15.038.0358-A</t>
  </si>
  <si>
    <t>15.038.0359-0</t>
  </si>
  <si>
    <t>LUVA SOLDAVEL,COM DIAMETRO DE 50MM.FORNECIMENTO</t>
  </si>
  <si>
    <t>15.038.0359-A</t>
  </si>
  <si>
    <t>15.038.0360-0</t>
  </si>
  <si>
    <t>LUVA SOLDAVEL,COM DIAMETRO DE 60MM.FORNECIMENTO</t>
  </si>
  <si>
    <t>15.038.0360-A</t>
  </si>
  <si>
    <t>15.038.0361-0</t>
  </si>
  <si>
    <t>LUVA SOLDAVEL,COM DIAMETRO DE 75MM.FORNECIMENTO</t>
  </si>
  <si>
    <t>15.038.0361-A</t>
  </si>
  <si>
    <t>15.038.0362-0</t>
  </si>
  <si>
    <t>LUVA SOLDAVEL,COM DIAMETRO DE 85MM.FORNECIMENTO</t>
  </si>
  <si>
    <t>15.038.0362-A</t>
  </si>
  <si>
    <t>15.038.0363-0</t>
  </si>
  <si>
    <t>LUVA SOLDAVEL,COM DIAMETRO DE 110MM.FORNECIMENTO</t>
  </si>
  <si>
    <t>15.038.0363-A</t>
  </si>
  <si>
    <t>15.038.0365-0</t>
  </si>
  <si>
    <t>15.038.0365-A</t>
  </si>
  <si>
    <t>15.038.0366-0</t>
  </si>
  <si>
    <t>15.038.0366-A</t>
  </si>
  <si>
    <t>15.038.0367-0</t>
  </si>
  <si>
    <t>15.038.0367-A</t>
  </si>
  <si>
    <t>15.038.0368-0</t>
  </si>
  <si>
    <t>15.038.0368-A</t>
  </si>
  <si>
    <t>15.038.0375-0</t>
  </si>
  <si>
    <t>15.038.0375-A</t>
  </si>
  <si>
    <t>15.038.0376-0</t>
  </si>
  <si>
    <t>15.038.0376-A</t>
  </si>
  <si>
    <t>15.038.0377-0</t>
  </si>
  <si>
    <t>15.038.0377-A</t>
  </si>
  <si>
    <t>15.038.0385-0</t>
  </si>
  <si>
    <t>TE SOLDAVEL 90º,COM DIAMETRO DE 20MM.FORNECIMENTO</t>
  </si>
  <si>
    <t>15.038.0385-A</t>
  </si>
  <si>
    <t>15.038.0386-0</t>
  </si>
  <si>
    <t>TE SOLDAVEL 90º,COM DIAMETRO DE 25MM.FORNECIMENTO</t>
  </si>
  <si>
    <t>15.038.0386-A</t>
  </si>
  <si>
    <t>15.038.0387-0</t>
  </si>
  <si>
    <t>TE SOLDAVEL 90º,COM DIAMETRO DE 32MM.FORNECIMENTO</t>
  </si>
  <si>
    <t>15.038.0387-A</t>
  </si>
  <si>
    <t>15.038.0388-0</t>
  </si>
  <si>
    <t>TE SOLDAVEL 90º,COM DIAMETRO DE 40MM.FORNECIMENTO</t>
  </si>
  <si>
    <t>15.038.0388-A</t>
  </si>
  <si>
    <t>15.038.0389-0</t>
  </si>
  <si>
    <t>TE SOLDAVEL 90º,COM DIAMETRO DE 50MM.FORNECIMENTO</t>
  </si>
  <si>
    <t>15.038.0389-A</t>
  </si>
  <si>
    <t>15.038.0390-0</t>
  </si>
  <si>
    <t>TE SOLDAVEL 90º,COM DIAMETRO DE 60MM.FORNECIMENTO</t>
  </si>
  <si>
    <t>15.038.0390-A</t>
  </si>
  <si>
    <t>15.038.0391-0</t>
  </si>
  <si>
    <t>TE SOLDAVEL 90º,COM DIAMETRO DE 75MM.FORNECIMENTO</t>
  </si>
  <si>
    <t>15.038.0391-A</t>
  </si>
  <si>
    <t>15.038.0392-0</t>
  </si>
  <si>
    <t>TE SOLDAVEL 90º,COM DIAMETRO DE 85MM.FORNECIMENTO</t>
  </si>
  <si>
    <t>15.038.0392-A</t>
  </si>
  <si>
    <t>15.038.0393-0</t>
  </si>
  <si>
    <t>TE SOLDAVEL 90º,COM DIAMETRO DE 110MM.FORNECIMENTO</t>
  </si>
  <si>
    <t>15.038.0393-A</t>
  </si>
  <si>
    <t>15.038.0400-0</t>
  </si>
  <si>
    <t>15.038.0400-A</t>
  </si>
  <si>
    <t>15.038.0401-0</t>
  </si>
  <si>
    <t>15.038.0401-A</t>
  </si>
  <si>
    <t>15.038.0402-0</t>
  </si>
  <si>
    <t>15.038.0402-A</t>
  </si>
  <si>
    <t>15.038.0403-0</t>
  </si>
  <si>
    <t>15.038.0403-A</t>
  </si>
  <si>
    <t>15.038.0404-0</t>
  </si>
  <si>
    <t>15.038.0404-A</t>
  </si>
  <si>
    <t>15.038.0405-0</t>
  </si>
  <si>
    <t>15.038.0405-A</t>
  </si>
  <si>
    <t>15.038.0406-0</t>
  </si>
  <si>
    <t>15.038.0406-A</t>
  </si>
  <si>
    <t>15.038.0407-0</t>
  </si>
  <si>
    <t>15.038.0407-A</t>
  </si>
  <si>
    <t>15.038.0408-0</t>
  </si>
  <si>
    <t>15.038.0408-A</t>
  </si>
  <si>
    <t>15.038.0409-0</t>
  </si>
  <si>
    <t>15.038.0409-A</t>
  </si>
  <si>
    <t>15.038.0415-0</t>
  </si>
  <si>
    <t>CRUZETA SOLDAVEL,COM DIAMETRO DE 25MM.FORNECIMENTO</t>
  </si>
  <si>
    <t>15.038.0415-A</t>
  </si>
  <si>
    <t>15.038.0416-0</t>
  </si>
  <si>
    <t>CRUZETA SOLDAVEL,COM DIAMETRO DE 50MM.FORNECIMENTO</t>
  </si>
  <si>
    <t>15.038.0416-A</t>
  </si>
  <si>
    <t>15.038.0420-0</t>
  </si>
  <si>
    <t>UNIAO SOLDAVEL,COM DIAMETRO DE 20MM.FORNECIMENTO</t>
  </si>
  <si>
    <t>15.038.0420-A</t>
  </si>
  <si>
    <t>15.038.0421-0</t>
  </si>
  <si>
    <t>UNIAO SOLDAVEL,COM DIAMETRO DE 25MM.FORNECIMENTO</t>
  </si>
  <si>
    <t>15.038.0421-A</t>
  </si>
  <si>
    <t>15.038.0422-0</t>
  </si>
  <si>
    <t>UNIAO SOLDAVEL,COM DIAMETRO DE 32MM.FORNECIMENTO</t>
  </si>
  <si>
    <t>15.038.0422-A</t>
  </si>
  <si>
    <t>15.038.0423-0</t>
  </si>
  <si>
    <t>UNIAO SOLDAVEL,COM DIAMETRO DE 40MM.FORNECIMENTO</t>
  </si>
  <si>
    <t>15.038.0423-A</t>
  </si>
  <si>
    <t>15.038.0424-0</t>
  </si>
  <si>
    <t>UNIAO SOLDAVEL,COM DIAMETRO DE 50MM.FORNECIMENTO</t>
  </si>
  <si>
    <t>15.038.0424-A</t>
  </si>
  <si>
    <t>15.038.0425-0</t>
  </si>
  <si>
    <t>UNIAO SOLDAVEL,COM DIAMETRO DE 60MM.FORNECIMENTO</t>
  </si>
  <si>
    <t>15.038.0425-A</t>
  </si>
  <si>
    <t>15.038.0426-0</t>
  </si>
  <si>
    <t>UNIAO SOLDAVEL,COM DIAMETRO DE 75MM.FORNECIMENTO</t>
  </si>
  <si>
    <t>15.038.0426-A</t>
  </si>
  <si>
    <t>15.038.0427-0</t>
  </si>
  <si>
    <t>UNIAO SOLDAVEL,COM DIAMETRO DE 85MM.FORNECIMENTO</t>
  </si>
  <si>
    <t>15.038.0427-A</t>
  </si>
  <si>
    <t>15.038.0428-0</t>
  </si>
  <si>
    <t>UNIAO SOLDAVEL,COM DIAMETRO DE 110MM.FORNECIMENTO</t>
  </si>
  <si>
    <t>15.038.0428-A</t>
  </si>
  <si>
    <t>15.038.0430-0</t>
  </si>
  <si>
    <t>15.038.0430-A</t>
  </si>
  <si>
    <t>15.038.0431-0</t>
  </si>
  <si>
    <t>15.038.0431-A</t>
  </si>
  <si>
    <t>15.038.0432-0</t>
  </si>
  <si>
    <t>15.038.0432-A</t>
  </si>
  <si>
    <t>15.038.0433-0</t>
  </si>
  <si>
    <t>15.038.0433-A</t>
  </si>
  <si>
    <t>15.038.0435-0</t>
  </si>
  <si>
    <t>15.038.0435-A</t>
  </si>
  <si>
    <t>15.038.0436-0</t>
  </si>
  <si>
    <t>15.038.0436-A</t>
  </si>
  <si>
    <t>15.038.0437-0</t>
  </si>
  <si>
    <t>15.038.0437-A</t>
  </si>
  <si>
    <t>15.038.0438-0</t>
  </si>
  <si>
    <t>15.038.0438-A</t>
  </si>
  <si>
    <t>15.038.0439-0</t>
  </si>
  <si>
    <t>15.038.0439-A</t>
  </si>
  <si>
    <t>15.038.0440-0</t>
  </si>
  <si>
    <t>15.038.0440-A</t>
  </si>
  <si>
    <t>15.038.0445-0</t>
  </si>
  <si>
    <t>15.038.0445-A</t>
  </si>
  <si>
    <t>15.038.0446-0</t>
  </si>
  <si>
    <t>15.038.0446-A</t>
  </si>
  <si>
    <t>15.038.0447-0</t>
  </si>
  <si>
    <t>15.038.0447-A</t>
  </si>
  <si>
    <t>15.038.0448-0</t>
  </si>
  <si>
    <t>15.038.0448-A</t>
  </si>
  <si>
    <t>15.038.0455-0</t>
  </si>
  <si>
    <t>15.038.0455-A</t>
  </si>
  <si>
    <t>15.038.0456-0</t>
  </si>
  <si>
    <t>15.038.0456-A</t>
  </si>
  <si>
    <t>15.038.0457-0</t>
  </si>
  <si>
    <t>15.038.0457-A</t>
  </si>
  <si>
    <t>15.038.0458-0</t>
  </si>
  <si>
    <t>15.038.0458-A</t>
  </si>
  <si>
    <t>15.038.0465-0</t>
  </si>
  <si>
    <t>15.038.0465-A</t>
  </si>
  <si>
    <t>15.038.0466-0</t>
  </si>
  <si>
    <t>15.038.0466-A</t>
  </si>
  <si>
    <t>15.038.0467-0</t>
  </si>
  <si>
    <t>15.038.0467-A</t>
  </si>
  <si>
    <t>15.038.0470-0</t>
  </si>
  <si>
    <t>15.038.0470-A</t>
  </si>
  <si>
    <t>15.038.0471-0</t>
  </si>
  <si>
    <t>15.038.0471-A</t>
  </si>
  <si>
    <t>15.038.0472-0</t>
  </si>
  <si>
    <t>15.038.0472-A</t>
  </si>
  <si>
    <t>15.038.0473-0</t>
  </si>
  <si>
    <t>15.038.0473-A</t>
  </si>
  <si>
    <t>15.041.0001-0</t>
  </si>
  <si>
    <t>15.041.0001-A</t>
  </si>
  <si>
    <t>15.041.0002-0</t>
  </si>
  <si>
    <t>15.041.0002-A</t>
  </si>
  <si>
    <t>15.041.0003-0</t>
  </si>
  <si>
    <t>15.041.0003-A</t>
  </si>
  <si>
    <t>15.041.0004-0</t>
  </si>
  <si>
    <t>15.041.0004-A</t>
  </si>
  <si>
    <t>15.041.0005-0</t>
  </si>
  <si>
    <t>15.041.0005-A</t>
  </si>
  <si>
    <t>15.041.0006-0</t>
  </si>
  <si>
    <t>15.041.0006-A</t>
  </si>
  <si>
    <t>15.041.0007-0</t>
  </si>
  <si>
    <t>15.041.0007-A</t>
  </si>
  <si>
    <t>15.041.0008-0</t>
  </si>
  <si>
    <t>15.041.0008-A</t>
  </si>
  <si>
    <t>15.041.0009-0</t>
  </si>
  <si>
    <t>15.041.0009-A</t>
  </si>
  <si>
    <t>15.041.0020-0</t>
  </si>
  <si>
    <t>15.041.0020-A</t>
  </si>
  <si>
    <t>15.041.0025-0</t>
  </si>
  <si>
    <t>15.041.0025-A</t>
  </si>
  <si>
    <t>15.041.0030-0</t>
  </si>
  <si>
    <t>15.041.0030-A</t>
  </si>
  <si>
    <t>15.041.0035-0</t>
  </si>
  <si>
    <t>15.041.0035-A</t>
  </si>
  <si>
    <t>15.045.0010-0</t>
  </si>
  <si>
    <t>15.045.0010-A</t>
  </si>
  <si>
    <t>15.045.0011-0</t>
  </si>
  <si>
    <t>15.045.0011-A</t>
  </si>
  <si>
    <t>15.045.0012-0</t>
  </si>
  <si>
    <t>15.045.0012-A</t>
  </si>
  <si>
    <t>15.045.0013-0</t>
  </si>
  <si>
    <t>15.045.0013-A</t>
  </si>
  <si>
    <t>15.045.0014-0</t>
  </si>
  <si>
    <t>15.045.0014-A</t>
  </si>
  <si>
    <t>15.045.0015-0</t>
  </si>
  <si>
    <t>15.045.0015-A</t>
  </si>
  <si>
    <t>15.045.0016-0</t>
  </si>
  <si>
    <t>15.045.0016-A</t>
  </si>
  <si>
    <t>15.045.0017-0</t>
  </si>
  <si>
    <t>15.045.0017-A</t>
  </si>
  <si>
    <t>15.045.0018-0</t>
  </si>
  <si>
    <t>15.045.0018-A</t>
  </si>
  <si>
    <t>15.045.0025-0</t>
  </si>
  <si>
    <t>15.045.0025-A</t>
  </si>
  <si>
    <t>15.045.0026-0</t>
  </si>
  <si>
    <t>15.045.0026-A</t>
  </si>
  <si>
    <t>15.045.0027-0</t>
  </si>
  <si>
    <t>15.045.0027-A</t>
  </si>
  <si>
    <t>15.045.0028-0</t>
  </si>
  <si>
    <t>15.045.0028-A</t>
  </si>
  <si>
    <t>15.045.0029-0</t>
  </si>
  <si>
    <t>15.045.0029-A</t>
  </si>
  <si>
    <t>15.045.0030-0</t>
  </si>
  <si>
    <t>15.045.0030-A</t>
  </si>
  <si>
    <t>15.045.0031-0</t>
  </si>
  <si>
    <t>15.045.0031-A</t>
  </si>
  <si>
    <t>15.045.0032-0</t>
  </si>
  <si>
    <t>15.045.0032-A</t>
  </si>
  <si>
    <t>15.045.0033-0</t>
  </si>
  <si>
    <t>15.045.0033-A</t>
  </si>
  <si>
    <t>15.045.0050-0</t>
  </si>
  <si>
    <t>15.045.0050-A</t>
  </si>
  <si>
    <t>15.045.0051-0</t>
  </si>
  <si>
    <t>15.045.0051-A</t>
  </si>
  <si>
    <t>15.045.0052-0</t>
  </si>
  <si>
    <t>15.045.0052-A</t>
  </si>
  <si>
    <t>15.045.0053-0</t>
  </si>
  <si>
    <t>15.045.0053-A</t>
  </si>
  <si>
    <t>15.045.0054-0</t>
  </si>
  <si>
    <t>15.045.0054-A</t>
  </si>
  <si>
    <t>15.045.0055-0</t>
  </si>
  <si>
    <t>15.045.0055-A</t>
  </si>
  <si>
    <t>15.045.0056-0</t>
  </si>
  <si>
    <t>15.045.0056-A</t>
  </si>
  <si>
    <t>15.045.0057-0</t>
  </si>
  <si>
    <t>15.045.0057-A</t>
  </si>
  <si>
    <t>15.045.0058-0</t>
  </si>
  <si>
    <t>15.045.0058-A</t>
  </si>
  <si>
    <t>15.045.0065-1</t>
  </si>
  <si>
    <t>15.045.0065-B</t>
  </si>
  <si>
    <t>15.045.0066-1</t>
  </si>
  <si>
    <t>15.045.0066-B</t>
  </si>
  <si>
    <t>15.045.0067-1</t>
  </si>
  <si>
    <t>15.045.0067-B</t>
  </si>
  <si>
    <t>15.045.0068-1</t>
  </si>
  <si>
    <t>15.045.0068-B</t>
  </si>
  <si>
    <t>15.045.0069-1</t>
  </si>
  <si>
    <t>15.045.0069-B</t>
  </si>
  <si>
    <t>15.045.0070-1</t>
  </si>
  <si>
    <t>15.045.0070-B</t>
  </si>
  <si>
    <t>15.045.0071-1</t>
  </si>
  <si>
    <t>15.045.0071-B</t>
  </si>
  <si>
    <t>15.045.0072-1</t>
  </si>
  <si>
    <t>15.045.0072-B</t>
  </si>
  <si>
    <t>15.045.0073-1</t>
  </si>
  <si>
    <t>15.045.0073-B</t>
  </si>
  <si>
    <t>15.045.0075-0</t>
  </si>
  <si>
    <t>15.045.0075-A</t>
  </si>
  <si>
    <t>15.045.0076-0</t>
  </si>
  <si>
    <t>15.045.0076-A</t>
  </si>
  <si>
    <t>15.045.0077-0</t>
  </si>
  <si>
    <t>15.045.0077-A</t>
  </si>
  <si>
    <t>15.045.0078-0</t>
  </si>
  <si>
    <t>15.045.0078-A</t>
  </si>
  <si>
    <t>15.045.0079-0</t>
  </si>
  <si>
    <t>15.045.0079-A</t>
  </si>
  <si>
    <t>15.045.0080-0</t>
  </si>
  <si>
    <t>15.045.0080-A</t>
  </si>
  <si>
    <t>15.045.0081-0</t>
  </si>
  <si>
    <t>15.045.0081-A</t>
  </si>
  <si>
    <t>15.045.0082-0</t>
  </si>
  <si>
    <t>15.045.0082-A</t>
  </si>
  <si>
    <t>15.045.0083-0</t>
  </si>
  <si>
    <t>15.045.0083-A</t>
  </si>
  <si>
    <t>15.045.0084-0</t>
  </si>
  <si>
    <t>15.045.0084-A</t>
  </si>
  <si>
    <t>15.045.0085-0</t>
  </si>
  <si>
    <t>15.045.0085-A</t>
  </si>
  <si>
    <t>15.045.0086-0</t>
  </si>
  <si>
    <t>15.045.0086-A</t>
  </si>
  <si>
    <t>15.045.0087-0</t>
  </si>
  <si>
    <t>15.045.0087-A</t>
  </si>
  <si>
    <t>15.045.0090-0</t>
  </si>
  <si>
    <t>15.045.0090-A</t>
  </si>
  <si>
    <t>15.045.0091-0</t>
  </si>
  <si>
    <t>15.045.0091-A</t>
  </si>
  <si>
    <t>15.045.0092-0</t>
  </si>
  <si>
    <t>15.045.0092-A</t>
  </si>
  <si>
    <t>15.045.0093-0</t>
  </si>
  <si>
    <t>15.045.0093-A</t>
  </si>
  <si>
    <t>15.045.0094-0</t>
  </si>
  <si>
    <t>15.045.0094-A</t>
  </si>
  <si>
    <t>15.045.0095-0</t>
  </si>
  <si>
    <t>15.045.0095-A</t>
  </si>
  <si>
    <t>15.045.0096-0</t>
  </si>
  <si>
    <t>15.045.0096-A</t>
  </si>
  <si>
    <t>15.045.0097-0</t>
  </si>
  <si>
    <t>15.045.0097-A</t>
  </si>
  <si>
    <t>15.045.0098-0</t>
  </si>
  <si>
    <t>15.045.0098-A</t>
  </si>
  <si>
    <t>15.045.0100-0</t>
  </si>
  <si>
    <t>15.045.0100-A</t>
  </si>
  <si>
    <t>15.045.0101-0</t>
  </si>
  <si>
    <t>15.045.0101-A</t>
  </si>
  <si>
    <t>15.045.0102-0</t>
  </si>
  <si>
    <t>15.045.0102-A</t>
  </si>
  <si>
    <t>15.045.0103-0</t>
  </si>
  <si>
    <t>15.045.0103-A</t>
  </si>
  <si>
    <t>15.045.0104-0</t>
  </si>
  <si>
    <t>15.045.0104-A</t>
  </si>
  <si>
    <t>15.045.0105-0</t>
  </si>
  <si>
    <t>15.045.0105-A</t>
  </si>
  <si>
    <t>15.045.0106-0</t>
  </si>
  <si>
    <t>15.045.0106-A</t>
  </si>
  <si>
    <t>15.045.0107-0</t>
  </si>
  <si>
    <t>15.045.0107-A</t>
  </si>
  <si>
    <t>15.045.0108-0</t>
  </si>
  <si>
    <t>15.045.0108-A</t>
  </si>
  <si>
    <t>15.045.0110-0</t>
  </si>
  <si>
    <t>15.045.0110-A</t>
  </si>
  <si>
    <t>15.045.0111-0</t>
  </si>
  <si>
    <t>15.045.0111-A</t>
  </si>
  <si>
    <t>15.045.0115-0</t>
  </si>
  <si>
    <t>15.045.0115-A</t>
  </si>
  <si>
    <t>15.045.0116-0</t>
  </si>
  <si>
    <t>15.045.0116-A</t>
  </si>
  <si>
    <t>15.045.0120-0</t>
  </si>
  <si>
    <t>15.045.0120-A</t>
  </si>
  <si>
    <t>15.045.0121-0</t>
  </si>
  <si>
    <t>15.045.0121-A</t>
  </si>
  <si>
    <t>15.046.0010-0</t>
  </si>
  <si>
    <t>15.046.0010-A</t>
  </si>
  <si>
    <t>15.046.0011-0</t>
  </si>
  <si>
    <t>15.046.0011-A</t>
  </si>
  <si>
    <t>15.046.0012-0</t>
  </si>
  <si>
    <t>15.046.0012-A</t>
  </si>
  <si>
    <t>15.046.0013-0</t>
  </si>
  <si>
    <t>15.046.0013-A</t>
  </si>
  <si>
    <t>15.046.0014-0</t>
  </si>
  <si>
    <t>15.046.0014-A</t>
  </si>
  <si>
    <t>15.046.0015-0</t>
  </si>
  <si>
    <t>15.046.0015-A</t>
  </si>
  <si>
    <t>15.046.0016-0</t>
  </si>
  <si>
    <t>15.046.0016-A</t>
  </si>
  <si>
    <t>15.046.0017-0</t>
  </si>
  <si>
    <t>15.046.0017-A</t>
  </si>
  <si>
    <t>15.046.0018-0</t>
  </si>
  <si>
    <t>15.046.0018-A</t>
  </si>
  <si>
    <t>15.047.0010-0</t>
  </si>
  <si>
    <t>15.047.0010-A</t>
  </si>
  <si>
    <t>15.047.0011-0</t>
  </si>
  <si>
    <t>15.047.0011-A</t>
  </si>
  <si>
    <t>15.047.0012-0</t>
  </si>
  <si>
    <t>15.047.0012-A</t>
  </si>
  <si>
    <t>15.047.0013-0</t>
  </si>
  <si>
    <t>15.047.0013-A</t>
  </si>
  <si>
    <t>15.047.0014-0</t>
  </si>
  <si>
    <t>15.047.0014-A</t>
  </si>
  <si>
    <t>15.047.0015-0</t>
  </si>
  <si>
    <t>15.047.0015-A</t>
  </si>
  <si>
    <t>15.047.0016-0</t>
  </si>
  <si>
    <t>15.047.0016-A</t>
  </si>
  <si>
    <t>15.047.0017-0</t>
  </si>
  <si>
    <t>15.047.0017-A</t>
  </si>
  <si>
    <t>15.047.0018-0</t>
  </si>
  <si>
    <t>15.047.0018-A</t>
  </si>
  <si>
    <t>15.058.0010-0</t>
  </si>
  <si>
    <t>15.058.0010-A</t>
  </si>
  <si>
    <t>15.058.0015-0</t>
  </si>
  <si>
    <t>15.058.0015-A</t>
  </si>
  <si>
    <t>15.058.0020-0</t>
  </si>
  <si>
    <t>15.058.0020-A</t>
  </si>
  <si>
    <t>15.058.0050-0</t>
  </si>
  <si>
    <t>15.058.0050-A</t>
  </si>
  <si>
    <t>15.058.0055-0</t>
  </si>
  <si>
    <t>15.058.0055-A</t>
  </si>
  <si>
    <t>15.058.0060-0</t>
  </si>
  <si>
    <t>15.058.0060-A</t>
  </si>
  <si>
    <t>15.065.0010-0</t>
  </si>
  <si>
    <t>15.065.0010-A</t>
  </si>
  <si>
    <t>15.065.0011-0</t>
  </si>
  <si>
    <t>15.065.0011-A</t>
  </si>
  <si>
    <t>15.065.0015-0</t>
  </si>
  <si>
    <t>15.065.0015-A</t>
  </si>
  <si>
    <t>15.065.0016-0</t>
  </si>
  <si>
    <t>15.065.0016-A</t>
  </si>
  <si>
    <t>15.065.0020-0</t>
  </si>
  <si>
    <t>15.065.0020-A</t>
  </si>
  <si>
    <t>15.065.0021-0</t>
  </si>
  <si>
    <t>15.065.0021-A</t>
  </si>
  <si>
    <t>15.065.0025-0</t>
  </si>
  <si>
    <t>15.065.0025-A</t>
  </si>
  <si>
    <t>15.065.0026-0</t>
  </si>
  <si>
    <t>15.065.0026-A</t>
  </si>
  <si>
    <t>15.066.0001-1</t>
  </si>
  <si>
    <t>15.066.0001-B</t>
  </si>
  <si>
    <t>15.066.0002-1</t>
  </si>
  <si>
    <t>15.066.0002-B</t>
  </si>
  <si>
    <t>15.066.0003-1</t>
  </si>
  <si>
    <t>15.066.0003-B</t>
  </si>
  <si>
    <t>15.066.0004-0</t>
  </si>
  <si>
    <t>15.066.0004-A</t>
  </si>
  <si>
    <t>15.066.0006-0</t>
  </si>
  <si>
    <t>15.066.0006-A</t>
  </si>
  <si>
    <t>15.066.0007-0</t>
  </si>
  <si>
    <t>15.066.0007-A</t>
  </si>
  <si>
    <t>15.066.0012-0</t>
  </si>
  <si>
    <t>15.066.0012-A</t>
  </si>
  <si>
    <t>15.066.0013-0</t>
  </si>
  <si>
    <t>15.066.0013-A</t>
  </si>
  <si>
    <t>15.066.0021-0</t>
  </si>
  <si>
    <t>15.066.0021-A</t>
  </si>
  <si>
    <t>15.066.0022-0</t>
  </si>
  <si>
    <t>15.066.0022-A</t>
  </si>
  <si>
    <t>15.066.0023-0</t>
  </si>
  <si>
    <t>15.066.0023-A</t>
  </si>
  <si>
    <t>15.066.0024-0</t>
  </si>
  <si>
    <t>15.066.0024-A</t>
  </si>
  <si>
    <t>15.066.0025-0</t>
  </si>
  <si>
    <t>15.066.0025-A</t>
  </si>
  <si>
    <t>15.066.0026-0</t>
  </si>
  <si>
    <t>15.066.0026-A</t>
  </si>
  <si>
    <t>15.066.0027-0</t>
  </si>
  <si>
    <t>15.066.0027-A</t>
  </si>
  <si>
    <t>15.066.0028-0</t>
  </si>
  <si>
    <t>15.066.0028-A</t>
  </si>
  <si>
    <t>15.066.0061-0</t>
  </si>
  <si>
    <t>15.066.0061-A</t>
  </si>
  <si>
    <t>15.066.0062-0</t>
  </si>
  <si>
    <t>15.066.0062-A</t>
  </si>
  <si>
    <t>15.066.0063-0</t>
  </si>
  <si>
    <t>15.066.0063-A</t>
  </si>
  <si>
    <t>15.066.0064-0</t>
  </si>
  <si>
    <t>15.066.0064-A</t>
  </si>
  <si>
    <t>15.066.0065-0</t>
  </si>
  <si>
    <t>15.066.0065-A</t>
  </si>
  <si>
    <t>15.066.0066-0</t>
  </si>
  <si>
    <t>15.066.0066-A</t>
  </si>
  <si>
    <t>15.066.0067-0</t>
  </si>
  <si>
    <t>15.066.0067-A</t>
  </si>
  <si>
    <t>15.066.0068-0</t>
  </si>
  <si>
    <t>15.066.0068-A</t>
  </si>
  <si>
    <t>15.066.0071-0</t>
  </si>
  <si>
    <t>15.066.0071-A</t>
  </si>
  <si>
    <t>15.066.0072-0</t>
  </si>
  <si>
    <t>15.066.0072-A</t>
  </si>
  <si>
    <t>15.066.0073-0</t>
  </si>
  <si>
    <t>15.066.0073-A</t>
  </si>
  <si>
    <t>15.066.0074-0</t>
  </si>
  <si>
    <t>15.066.0074-A</t>
  </si>
  <si>
    <t>15.066.0075-0</t>
  </si>
  <si>
    <t>15.066.0075-A</t>
  </si>
  <si>
    <t>15.066.0076-0</t>
  </si>
  <si>
    <t>15.066.0076-A</t>
  </si>
  <si>
    <t>15.066.0077-0</t>
  </si>
  <si>
    <t>15.066.0077-A</t>
  </si>
  <si>
    <t>15.066.0078-0</t>
  </si>
  <si>
    <t>15.066.0078-A</t>
  </si>
  <si>
    <t>15.067.0001-0</t>
  </si>
  <si>
    <t>15.067.0001-A</t>
  </si>
  <si>
    <t>15.067.0010-0</t>
  </si>
  <si>
    <t>15.067.0010-A</t>
  </si>
  <si>
    <t>15.067.0020-0</t>
  </si>
  <si>
    <t>15.067.0020-A</t>
  </si>
  <si>
    <t>15.068.0001-0</t>
  </si>
  <si>
    <t>15.068.0001-A</t>
  </si>
  <si>
    <t>15.068.0005-0</t>
  </si>
  <si>
    <t>15.068.0005-A</t>
  </si>
  <si>
    <t>15.068.0010-0</t>
  </si>
  <si>
    <t>15.068.0010-A</t>
  </si>
  <si>
    <t>15.068.0015-0</t>
  </si>
  <si>
    <t>15.068.0015-A</t>
  </si>
  <si>
    <t>15.068.0020-0</t>
  </si>
  <si>
    <t>15.068.0020-A</t>
  </si>
  <si>
    <t>15.068.0025-0</t>
  </si>
  <si>
    <t>15.068.0025-A</t>
  </si>
  <si>
    <t>15.068.0040-0</t>
  </si>
  <si>
    <t>15.068.0040-A</t>
  </si>
  <si>
    <t>15.068.0045-0</t>
  </si>
  <si>
    <t>15.068.0045-A</t>
  </si>
  <si>
    <t>15.068.0050-0</t>
  </si>
  <si>
    <t>15.068.0050-A</t>
  </si>
  <si>
    <t>15.068.0055-0</t>
  </si>
  <si>
    <t>15.068.0055-A</t>
  </si>
  <si>
    <t>15.068.0060-0</t>
  </si>
  <si>
    <t>15.068.0060-A</t>
  </si>
  <si>
    <t>15.068.0065-0</t>
  </si>
  <si>
    <t>15.068.0065-A</t>
  </si>
  <si>
    <t>15.068.0070-0</t>
  </si>
  <si>
    <t>15.068.0070-A</t>
  </si>
  <si>
    <t>15.068.0075-0</t>
  </si>
  <si>
    <t>15.068.0075-A</t>
  </si>
  <si>
    <t>15.068.0080-0</t>
  </si>
  <si>
    <t>15.068.0080-A</t>
  </si>
  <si>
    <t>15.068.0085-0</t>
  </si>
  <si>
    <t>15.068.0085-A</t>
  </si>
  <si>
    <t>15.068.0090-0</t>
  </si>
  <si>
    <t>15.068.0090-A</t>
  </si>
  <si>
    <t>15.068.0095-0</t>
  </si>
  <si>
    <t>15.068.0095-A</t>
  </si>
  <si>
    <t>15.069.0020-0</t>
  </si>
  <si>
    <t>15.069.0020-A</t>
  </si>
  <si>
    <t>15.070.0010-0</t>
  </si>
  <si>
    <t>15.070.0010-A</t>
  </si>
  <si>
    <t>15.070.0011-0</t>
  </si>
  <si>
    <t>15.070.0011-A</t>
  </si>
  <si>
    <t>15.070.0012-0</t>
  </si>
  <si>
    <t>15.070.0012-A</t>
  </si>
  <si>
    <t>15.070.0013-0</t>
  </si>
  <si>
    <t>15.070.0013-A</t>
  </si>
  <si>
    <t>15.071.0010-0</t>
  </si>
  <si>
    <t>LIGACAO DE AGUAS PLUVIAIS OU DOMICILIARES SERVIDAS A SARJETA</t>
  </si>
  <si>
    <t>15.071.0010-A</t>
  </si>
  <si>
    <t>15.071.0011-0</t>
  </si>
  <si>
    <t>LIGACAO DE AGUAS PLUVIAIS OU DOMICILIARES SERVIDAS A VALA</t>
  </si>
  <si>
    <t>15.071.0011-A</t>
  </si>
  <si>
    <t>15.071.0012-1</t>
  </si>
  <si>
    <t>15.071.0012-B</t>
  </si>
  <si>
    <t>15.075.0010-0</t>
  </si>
  <si>
    <t>15.075.0010-A</t>
  </si>
  <si>
    <t>15.075.0011-0</t>
  </si>
  <si>
    <t>15.080.0010-0</t>
  </si>
  <si>
    <t>15.080.0010-A</t>
  </si>
  <si>
    <t>15.080.0011-0</t>
  </si>
  <si>
    <t>15.080.0011-A</t>
  </si>
  <si>
    <t>15.080.0012-0</t>
  </si>
  <si>
    <t>15.080.0012-A</t>
  </si>
  <si>
    <t>16.001.0050-0</t>
  </si>
  <si>
    <t>16.001.0050-A</t>
  </si>
  <si>
    <t>16.001.0051-0</t>
  </si>
  <si>
    <t>16.001.0051-A</t>
  </si>
  <si>
    <t>16.001.0055-0</t>
  </si>
  <si>
    <t>16.001.0055-A</t>
  </si>
  <si>
    <t>16.001.0056-0</t>
  </si>
  <si>
    <t>16.001.0056-A</t>
  </si>
  <si>
    <t>16.001.0060-0</t>
  </si>
  <si>
    <t>16.001.0060-A</t>
  </si>
  <si>
    <t>16.001.0061-0</t>
  </si>
  <si>
    <t>16.001.0061-A</t>
  </si>
  <si>
    <t>16.001.0065-0</t>
  </si>
  <si>
    <t>16.001.0065-A</t>
  </si>
  <si>
    <t>16.001.0066-0</t>
  </si>
  <si>
    <t>16.001.0066-A</t>
  </si>
  <si>
    <t>16.001.0067-0</t>
  </si>
  <si>
    <t>16.001.0067-A</t>
  </si>
  <si>
    <t>16.001.0068-0</t>
  </si>
  <si>
    <t>16.001.0068-A</t>
  </si>
  <si>
    <t>16.001.0069-0</t>
  </si>
  <si>
    <t>16.001.0069-A</t>
  </si>
  <si>
    <t>16.001.0070-0</t>
  </si>
  <si>
    <t>16.001.0070-A</t>
  </si>
  <si>
    <t>16.001.0071-0</t>
  </si>
  <si>
    <t>16.001.0071-A</t>
  </si>
  <si>
    <t>16.001.0072-0</t>
  </si>
  <si>
    <t>16.001.0072-A</t>
  </si>
  <si>
    <t>16.001.0073-0</t>
  </si>
  <si>
    <t>16.001.0073-A</t>
  </si>
  <si>
    <t>16.001.0074-0</t>
  </si>
  <si>
    <t>16.001.0074-A</t>
  </si>
  <si>
    <t>16.001.0075-0</t>
  </si>
  <si>
    <t>16.001.0075-A</t>
  </si>
  <si>
    <t>16.001.0076-0</t>
  </si>
  <si>
    <t>16.001.0076-A</t>
  </si>
  <si>
    <t>16.001.0077-0</t>
  </si>
  <si>
    <t>16.001.0077-A</t>
  </si>
  <si>
    <t>16.001.0078-0</t>
  </si>
  <si>
    <t>16.001.0078-A</t>
  </si>
  <si>
    <t>16.001.0079-0</t>
  </si>
  <si>
    <t>16.001.0079-A</t>
  </si>
  <si>
    <t>16.001.0080-0</t>
  </si>
  <si>
    <t>16.001.0080-A</t>
  </si>
  <si>
    <t>16.001.0081-0</t>
  </si>
  <si>
    <t>16.001.0081-A</t>
  </si>
  <si>
    <t>16.001.0082-0</t>
  </si>
  <si>
    <t>16.001.0082-A</t>
  </si>
  <si>
    <t>16.001.0083-0</t>
  </si>
  <si>
    <t>16.001.0083-A</t>
  </si>
  <si>
    <t>16.001.0084-0</t>
  </si>
  <si>
    <t>16.001.0084-A</t>
  </si>
  <si>
    <t>16.001.0085-0</t>
  </si>
  <si>
    <t>16.001.0085-A</t>
  </si>
  <si>
    <t>16.001.0086-0</t>
  </si>
  <si>
    <t>16.001.0086-A</t>
  </si>
  <si>
    <t>16.001.0087-0</t>
  </si>
  <si>
    <t>16.001.0087-A</t>
  </si>
  <si>
    <t>16.001.0088-0</t>
  </si>
  <si>
    <t>16.001.0088-A</t>
  </si>
  <si>
    <t>16.001.0089-0</t>
  </si>
  <si>
    <t>16.001.0089-A</t>
  </si>
  <si>
    <t>16.001.0090-0</t>
  </si>
  <si>
    <t>16.001.0090-A</t>
  </si>
  <si>
    <t>16.001.0091-0</t>
  </si>
  <si>
    <t>16.001.0091-A</t>
  </si>
  <si>
    <t>16.001.0092-0</t>
  </si>
  <si>
    <t>16.001.0092-A</t>
  </si>
  <si>
    <t>16.001.0093-0</t>
  </si>
  <si>
    <t>16.001.0093-A</t>
  </si>
  <si>
    <t>16.001.0094-0</t>
  </si>
  <si>
    <t>16.001.0094-A</t>
  </si>
  <si>
    <t>16.001.0102-0</t>
  </si>
  <si>
    <t>16.001.0102-A</t>
  </si>
  <si>
    <t>16.001.0103-0</t>
  </si>
  <si>
    <t>16.001.0103-A</t>
  </si>
  <si>
    <t>16.001.0110-0</t>
  </si>
  <si>
    <t>16.001.0110-A</t>
  </si>
  <si>
    <t>16.001.0115-0</t>
  </si>
  <si>
    <t>16.001.0115-A</t>
  </si>
  <si>
    <t>16.001.0116-0</t>
  </si>
  <si>
    <t>CAIBRO DE MADEIRA SERRADA COM 3"X2".FORNECIMENTO E COLOCACAO</t>
  </si>
  <si>
    <t>16.001.0116-A</t>
  </si>
  <si>
    <t>16.001.0117-0</t>
  </si>
  <si>
    <t>16.001.0117-A</t>
  </si>
  <si>
    <t>16.001.0118-0</t>
  </si>
  <si>
    <t>RIPA DE MADEIRA SERRADA DE 1,5X4CM.FORNECIMENTO E COLOCACAO</t>
  </si>
  <si>
    <t>16.001.0118-A</t>
  </si>
  <si>
    <t>16.001.0119-0</t>
  </si>
  <si>
    <t>16.001.0119-A</t>
  </si>
  <si>
    <t>16.002.0005-0</t>
  </si>
  <si>
    <t>16.002.0005-A</t>
  </si>
  <si>
    <t>16.002.0010-0</t>
  </si>
  <si>
    <t>16.002.0010-A</t>
  </si>
  <si>
    <t>16.002.0012-0</t>
  </si>
  <si>
    <t>16.002.0012-A</t>
  </si>
  <si>
    <t>16.002.0015-0</t>
  </si>
  <si>
    <t>16.002.0015-A</t>
  </si>
  <si>
    <t>16.002.0025-0</t>
  </si>
  <si>
    <t>16.002.0025-A</t>
  </si>
  <si>
    <t>16.003.0004-0</t>
  </si>
  <si>
    <t>16.003.0004-A</t>
  </si>
  <si>
    <t>16.003.0020-0</t>
  </si>
  <si>
    <t>16.003.0020-A</t>
  </si>
  <si>
    <t>16.003.0030-0</t>
  </si>
  <si>
    <t>16.003.0030-A</t>
  </si>
  <si>
    <t>16.003.0050-0</t>
  </si>
  <si>
    <t>16.003.0050-A</t>
  </si>
  <si>
    <t>16.004.0015-0</t>
  </si>
  <si>
    <t>16.004.0015-A</t>
  </si>
  <si>
    <t>16.004.0018-0</t>
  </si>
  <si>
    <t>16.004.0018-A</t>
  </si>
  <si>
    <t>16.004.0025-0</t>
  </si>
  <si>
    <t>16.004.0025-A</t>
  </si>
  <si>
    <t>16.004.0030-0</t>
  </si>
  <si>
    <t>16.004.0030-A</t>
  </si>
  <si>
    <t>16.004.0035-0</t>
  </si>
  <si>
    <t>16.004.0035-A</t>
  </si>
  <si>
    <t>16.004.0040-0</t>
  </si>
  <si>
    <t>16.004.0040-A</t>
  </si>
  <si>
    <t>16.004.0042-0</t>
  </si>
  <si>
    <t>16.004.0042-A</t>
  </si>
  <si>
    <t>16.004.0045-0</t>
  </si>
  <si>
    <t>16.004.0045-A</t>
  </si>
  <si>
    <t>16.004.0047-0</t>
  </si>
  <si>
    <t>16.004.0047-A</t>
  </si>
  <si>
    <t>16.004.0050-0</t>
  </si>
  <si>
    <t>16.004.0050-A</t>
  </si>
  <si>
    <t>16.004.0055-0</t>
  </si>
  <si>
    <t>16.004.0055-A</t>
  </si>
  <si>
    <t>16.005.0001-0</t>
  </si>
  <si>
    <t>16.005.0001-A</t>
  </si>
  <si>
    <t>16.005.0004-0</t>
  </si>
  <si>
    <t>16.005.0004-A</t>
  </si>
  <si>
    <t>16.005.0005-0</t>
  </si>
  <si>
    <t>16.005.0005-A</t>
  </si>
  <si>
    <t>16.005.0006-0</t>
  </si>
  <si>
    <t>16.005.0006-A</t>
  </si>
  <si>
    <t>16.005.0007-0</t>
  </si>
  <si>
    <t>16.005.0007-A</t>
  </si>
  <si>
    <t>16.005.0008-0</t>
  </si>
  <si>
    <t>16.005.0008-A</t>
  </si>
  <si>
    <t>16.005.0012-0</t>
  </si>
  <si>
    <t>16.005.0012-A</t>
  </si>
  <si>
    <t>16.005.0015-0</t>
  </si>
  <si>
    <t>16.005.0015-A</t>
  </si>
  <si>
    <t>16.005.0018-0</t>
  </si>
  <si>
    <t>16.005.0018-A</t>
  </si>
  <si>
    <t>16.005.0025-0</t>
  </si>
  <si>
    <t>16.005.0025-A</t>
  </si>
  <si>
    <t>16.005.0027-0</t>
  </si>
  <si>
    <t>16.005.0027-A</t>
  </si>
  <si>
    <t>16.005.0028-0</t>
  </si>
  <si>
    <t>16.005.0028-A</t>
  </si>
  <si>
    <t>16.005.0030-0</t>
  </si>
  <si>
    <t>16.005.0030-A</t>
  </si>
  <si>
    <t>16.005.0035-0</t>
  </si>
  <si>
    <t>16.005.0035-A</t>
  </si>
  <si>
    <t>16.005.0050-0</t>
  </si>
  <si>
    <t>16.005.0050-A</t>
  </si>
  <si>
    <t>16.005.0052-0</t>
  </si>
  <si>
    <t>16.005.0052-A</t>
  </si>
  <si>
    <t>16.005.0054-0</t>
  </si>
  <si>
    <t>16.005.0054-A</t>
  </si>
  <si>
    <t>16.005.0056-0</t>
  </si>
  <si>
    <t>16.005.0056-A</t>
  </si>
  <si>
    <t>16.005.0058-0</t>
  </si>
  <si>
    <t>16.005.0058-A</t>
  </si>
  <si>
    <t>16.005.0060-0</t>
  </si>
  <si>
    <t>16.005.0060-A</t>
  </si>
  <si>
    <t>16.005.0070-0</t>
  </si>
  <si>
    <t>16.005.0070-A</t>
  </si>
  <si>
    <t>16.005.0075-0</t>
  </si>
  <si>
    <t>16.005.0075-A</t>
  </si>
  <si>
    <t>16.006.0001-0</t>
  </si>
  <si>
    <t>16.006.0001-A</t>
  </si>
  <si>
    <t>16.007.0011-0</t>
  </si>
  <si>
    <t>16.007.0011-A</t>
  </si>
  <si>
    <t>16.007.0012-0</t>
  </si>
  <si>
    <t>16.007.0012-A</t>
  </si>
  <si>
    <t>16.007.0013-0</t>
  </si>
  <si>
    <t>16.007.0013-A</t>
  </si>
  <si>
    <t>16.007.0014-0</t>
  </si>
  <si>
    <t>16.007.0014-A</t>
  </si>
  <si>
    <t>16.007.0015-0</t>
  </si>
  <si>
    <t>16.007.0015-A</t>
  </si>
  <si>
    <t>16.007.0016-0</t>
  </si>
  <si>
    <t>16.007.0016-A</t>
  </si>
  <si>
    <t>16.007.0017-0</t>
  </si>
  <si>
    <t>16.007.0017-A</t>
  </si>
  <si>
    <t>16.007.0018-0</t>
  </si>
  <si>
    <t>16.007.0018-A</t>
  </si>
  <si>
    <t>16.007.0021-0</t>
  </si>
  <si>
    <t>16.007.0021-A</t>
  </si>
  <si>
    <t>16.007.0023-0</t>
  </si>
  <si>
    <t>16.007.0023-A</t>
  </si>
  <si>
    <t>16.007.0025-0</t>
  </si>
  <si>
    <t>16.007.0025-A</t>
  </si>
  <si>
    <t>16.007.0027-0</t>
  </si>
  <si>
    <t>16.007.0027-A</t>
  </si>
  <si>
    <t>16.007.0030-0</t>
  </si>
  <si>
    <t>16.007.0030-A</t>
  </si>
  <si>
    <t>16.007.0038-0</t>
  </si>
  <si>
    <t>16.007.0038-A</t>
  </si>
  <si>
    <t>16.008.0005-0</t>
  </si>
  <si>
    <t>16.008.0005-A</t>
  </si>
  <si>
    <t>16.008.0030-0</t>
  </si>
  <si>
    <t>16.008.0030-A</t>
  </si>
  <si>
    <t>16.009.0001-0</t>
  </si>
  <si>
    <t>16.009.0001-A</t>
  </si>
  <si>
    <t>16.009.0002-0</t>
  </si>
  <si>
    <t>16.009.0002-A</t>
  </si>
  <si>
    <t>16.009.0005-0</t>
  </si>
  <si>
    <t>16.009.0005-A</t>
  </si>
  <si>
    <t>16.010.0005-0</t>
  </si>
  <si>
    <t>16.010.0005-A</t>
  </si>
  <si>
    <t>16.010.0010-0</t>
  </si>
  <si>
    <t>16.010.0010-A</t>
  </si>
  <si>
    <t>16.010.0015-0</t>
  </si>
  <si>
    <t>16.010.0015-A</t>
  </si>
  <si>
    <t>16.011.0005-0</t>
  </si>
  <si>
    <t>16.011.0005-A</t>
  </si>
  <si>
    <t>16.011.0015-0</t>
  </si>
  <si>
    <t>16.011.0015-A</t>
  </si>
  <si>
    <t>16.011.0030-0</t>
  </si>
  <si>
    <t>16.011.0030-A</t>
  </si>
  <si>
    <t>16.011.0045-0</t>
  </si>
  <si>
    <t>16.011.0045-A</t>
  </si>
  <si>
    <t>16.011.0050-0</t>
  </si>
  <si>
    <t>16.011.0050-A</t>
  </si>
  <si>
    <t>16.012.0005-0</t>
  </si>
  <si>
    <t>16.012.0005-A</t>
  </si>
  <si>
    <t>16.013.0001-0</t>
  </si>
  <si>
    <t>16.013.0001-A</t>
  </si>
  <si>
    <t>16.013.0002-0</t>
  </si>
  <si>
    <t>16.013.0002-A</t>
  </si>
  <si>
    <t>16.013.0004-0</t>
  </si>
  <si>
    <t>16.013.0004-A</t>
  </si>
  <si>
    <t>16.013.0005-0</t>
  </si>
  <si>
    <t>16.013.0005-A</t>
  </si>
  <si>
    <t>16.013.0006-0</t>
  </si>
  <si>
    <t>16.013.0006-A</t>
  </si>
  <si>
    <t>16.013.0007-0</t>
  </si>
  <si>
    <t>16.013.0007-A</t>
  </si>
  <si>
    <t>16.013.0009-0</t>
  </si>
  <si>
    <t>16.013.0009-A</t>
  </si>
  <si>
    <t>16.013.0010-0</t>
  </si>
  <si>
    <t>16.013.0010-A</t>
  </si>
  <si>
    <t>16.013.0015-0</t>
  </si>
  <si>
    <t>16.013.0015-A</t>
  </si>
  <si>
    <t>16.015.0001-0</t>
  </si>
  <si>
    <t>16.015.0001-A</t>
  </si>
  <si>
    <t>16.015.0005-0</t>
  </si>
  <si>
    <t>16.015.0005-A</t>
  </si>
  <si>
    <t>16.015.0010-0</t>
  </si>
  <si>
    <t>16.015.0010-A</t>
  </si>
  <si>
    <t>16.020.0001-0</t>
  </si>
  <si>
    <t>16.020.0001-A</t>
  </si>
  <si>
    <t>16.020.0002-0</t>
  </si>
  <si>
    <t>16.020.0002-A</t>
  </si>
  <si>
    <t>16.020.0003-0</t>
  </si>
  <si>
    <t>16.020.0003-A</t>
  </si>
  <si>
    <t>16.020.0004-0</t>
  </si>
  <si>
    <t>16.020.0004-A</t>
  </si>
  <si>
    <t>16.020.0005-0</t>
  </si>
  <si>
    <t>16.020.0005-A</t>
  </si>
  <si>
    <t>16.020.0006-0</t>
  </si>
  <si>
    <t>16.020.0006-A</t>
  </si>
  <si>
    <t>16.020.0008-0</t>
  </si>
  <si>
    <t>16.020.0008-A</t>
  </si>
  <si>
    <t>16.020.0009-0</t>
  </si>
  <si>
    <t>16.020.0009-A</t>
  </si>
  <si>
    <t>16.020.0012-0</t>
  </si>
  <si>
    <t>16.020.0012-A</t>
  </si>
  <si>
    <t>16.021.0002-0</t>
  </si>
  <si>
    <t>16.021.0002-A</t>
  </si>
  <si>
    <t>16.021.0003-0</t>
  </si>
  <si>
    <t>16.021.0003-A</t>
  </si>
  <si>
    <t>16.021.0005-0</t>
  </si>
  <si>
    <t>16.021.0005-A</t>
  </si>
  <si>
    <t>16.022.0002-0</t>
  </si>
  <si>
    <t>16.022.0002-A</t>
  </si>
  <si>
    <t>16.022.0004-0</t>
  </si>
  <si>
    <t>16.022.0004-A</t>
  </si>
  <si>
    <t>16.022.0006-0</t>
  </si>
  <si>
    <t>16.022.0006-A</t>
  </si>
  <si>
    <t>16.022.0010-0</t>
  </si>
  <si>
    <t>16.022.0010-A</t>
  </si>
  <si>
    <t>16.022.0012-0</t>
  </si>
  <si>
    <t>16.022.0012-A</t>
  </si>
  <si>
    <t>16.023.0004-0</t>
  </si>
  <si>
    <t>16.023.0004-A</t>
  </si>
  <si>
    <t>16.023.0005-0</t>
  </si>
  <si>
    <t>16.023.0005-A</t>
  </si>
  <si>
    <t>16.024.0004-0</t>
  </si>
  <si>
    <t>16.024.0004-A</t>
  </si>
  <si>
    <t>16.024.0005-0</t>
  </si>
  <si>
    <t>16.024.0005-A</t>
  </si>
  <si>
    <t>16.024.0006-0</t>
  </si>
  <si>
    <t>16.024.0006-A</t>
  </si>
  <si>
    <t>16.024.0007-0</t>
  </si>
  <si>
    <t>16.024.0007-A</t>
  </si>
  <si>
    <t>16.024.0009-0</t>
  </si>
  <si>
    <t>16.024.0009-A</t>
  </si>
  <si>
    <t>16.024.0015-0</t>
  </si>
  <si>
    <t>16.024.0015-A</t>
  </si>
  <si>
    <t>16.025.0015-0</t>
  </si>
  <si>
    <t>16.025.0015-A</t>
  </si>
  <si>
    <t>16.026.0001-0</t>
  </si>
  <si>
    <t>16.026.0001-A</t>
  </si>
  <si>
    <t>16.026.0002-0</t>
  </si>
  <si>
    <t>16.026.0002-A</t>
  </si>
  <si>
    <t>16.026.0005-0</t>
  </si>
  <si>
    <t>16.026.0005-A</t>
  </si>
  <si>
    <t>16.026.0010-0</t>
  </si>
  <si>
    <t>16.026.0010-A</t>
  </si>
  <si>
    <t>16.027.0001-0</t>
  </si>
  <si>
    <t>16.027.0001-A</t>
  </si>
  <si>
    <t>16.028.0015-0</t>
  </si>
  <si>
    <t>16.028.0015-A</t>
  </si>
  <si>
    <t>16.028.0020-0</t>
  </si>
  <si>
    <t>16.028.0020-A</t>
  </si>
  <si>
    <t>16.028.0022-0</t>
  </si>
  <si>
    <t>16.028.0022-A</t>
  </si>
  <si>
    <t>16.028.0023-0</t>
  </si>
  <si>
    <t>16.028.0023-A</t>
  </si>
  <si>
    <t>16.028.0026-0</t>
  </si>
  <si>
    <t>16.028.0026-A</t>
  </si>
  <si>
    <t>16.029.0001-0</t>
  </si>
  <si>
    <t>16.029.0001-A</t>
  </si>
  <si>
    <t>16.030.0001-0</t>
  </si>
  <si>
    <t>16.030.0001-A</t>
  </si>
  <si>
    <t>16.030.0005-0</t>
  </si>
  <si>
    <t>16.030.0005-A</t>
  </si>
  <si>
    <t>16.030.0007-0</t>
  </si>
  <si>
    <t>16.030.0007-A</t>
  </si>
  <si>
    <t>16.030.0009-0</t>
  </si>
  <si>
    <t>16.030.0009-A</t>
  </si>
  <si>
    <t>16.030.0010-0</t>
  </si>
  <si>
    <t>16.030.0010-A</t>
  </si>
  <si>
    <t>16.030.0013-0</t>
  </si>
  <si>
    <t>16.030.0013-A</t>
  </si>
  <si>
    <t>16.030.0030-0</t>
  </si>
  <si>
    <t>16.030.0030-A</t>
  </si>
  <si>
    <t>16.031.0025-0</t>
  </si>
  <si>
    <t>16.031.0025-A</t>
  </si>
  <si>
    <t>16.032.0001-0</t>
  </si>
  <si>
    <t>16.032.0001-A</t>
  </si>
  <si>
    <t>16.033.0002-0</t>
  </si>
  <si>
    <t>16.033.0002-A</t>
  </si>
  <si>
    <t>16.034.0003-0</t>
  </si>
  <si>
    <t>16.034.0003-A</t>
  </si>
  <si>
    <t>16.034.0006-0</t>
  </si>
  <si>
    <t>16.034.0006-A</t>
  </si>
  <si>
    <t>16.035.0005-0</t>
  </si>
  <si>
    <t>16.035.0005-A</t>
  </si>
  <si>
    <t>16.036.0010-0</t>
  </si>
  <si>
    <t>16.036.0010-A</t>
  </si>
  <si>
    <t>16.036.0015-0</t>
  </si>
  <si>
    <t>16.036.0015-A</t>
  </si>
  <si>
    <t>16.036.0020-0</t>
  </si>
  <si>
    <t>16.036.0020-A</t>
  </si>
  <si>
    <t>16.036.0022-0</t>
  </si>
  <si>
    <t>16.036.0022-A</t>
  </si>
  <si>
    <t>16.036.0025-0</t>
  </si>
  <si>
    <t>16.036.0025-A</t>
  </si>
  <si>
    <t>16.036.0030-0</t>
  </si>
  <si>
    <t>16.036.0030-A</t>
  </si>
  <si>
    <t>16.036.0035-0</t>
  </si>
  <si>
    <t>16.036.0035-A</t>
  </si>
  <si>
    <t>16.036.0040-0</t>
  </si>
  <si>
    <t>16.036.0040-A</t>
  </si>
  <si>
    <t>16.036.0043-0</t>
  </si>
  <si>
    <t>16.036.0043-A</t>
  </si>
  <si>
    <t>16.036.0050-0</t>
  </si>
  <si>
    <t>16.036.0050-A</t>
  </si>
  <si>
    <t>16.036.0055-0</t>
  </si>
  <si>
    <t>16.036.0055-A</t>
  </si>
  <si>
    <t>16.036.0060-0</t>
  </si>
  <si>
    <t>16.036.0060-A</t>
  </si>
  <si>
    <t>16.036.0062-0</t>
  </si>
  <si>
    <t>16.036.0062-A</t>
  </si>
  <si>
    <t>16.036.0065-0</t>
  </si>
  <si>
    <t>16.036.0065-A</t>
  </si>
  <si>
    <t>16.036.0070-0</t>
  </si>
  <si>
    <t>16.036.0070-A</t>
  </si>
  <si>
    <t>16.036.0075-0</t>
  </si>
  <si>
    <t>16.036.0075-A</t>
  </si>
  <si>
    <t>16.036.0080-0</t>
  </si>
  <si>
    <t>16.036.0080-A</t>
  </si>
  <si>
    <t>16.036.0083-0</t>
  </si>
  <si>
    <t>16.036.0083-A</t>
  </si>
  <si>
    <t>17.012.0010-0</t>
  </si>
  <si>
    <t>17.012.0010-A</t>
  </si>
  <si>
    <t>17.012.0011-0</t>
  </si>
  <si>
    <t>17.012.0011-A</t>
  </si>
  <si>
    <t>17.012.0012-0</t>
  </si>
  <si>
    <t>17.012.0012-A</t>
  </si>
  <si>
    <t>17.012.0013-0</t>
  </si>
  <si>
    <t>17.012.0013-A</t>
  </si>
  <si>
    <t>17.012.0015-0</t>
  </si>
  <si>
    <t>17.012.0015-A</t>
  </si>
  <si>
    <t>17.012.0030-0</t>
  </si>
  <si>
    <t>17.012.0030-A</t>
  </si>
  <si>
    <t>17.012.0040-0</t>
  </si>
  <si>
    <t>17.012.0040-A</t>
  </si>
  <si>
    <t>17.013.0030-0</t>
  </si>
  <si>
    <t>17.013.0030-A</t>
  </si>
  <si>
    <t>17.013.0031-0</t>
  </si>
  <si>
    <t>17.013.0031-A</t>
  </si>
  <si>
    <t>17.013.0070-0</t>
  </si>
  <si>
    <t>17.013.0070-A</t>
  </si>
  <si>
    <t>17.013.0095-1</t>
  </si>
  <si>
    <t>17.013.0095-B</t>
  </si>
  <si>
    <t>17.014.0010-0</t>
  </si>
  <si>
    <t>PINTURA ELETROSTATICA SOBRE ESQUADRIA DE FERRO</t>
  </si>
  <si>
    <t>17.014.0010-A</t>
  </si>
  <si>
    <t>17.014.0015-0</t>
  </si>
  <si>
    <t>17.014.0015-A</t>
  </si>
  <si>
    <t>17.017.0010-0</t>
  </si>
  <si>
    <t>17.017.0010-A</t>
  </si>
  <si>
    <t>17.017.0020-0</t>
  </si>
  <si>
    <t>17.017.0020-A</t>
  </si>
  <si>
    <t>17.017.0030-0</t>
  </si>
  <si>
    <t>17.017.0030-A</t>
  </si>
  <si>
    <t>17.017.0040-0</t>
  </si>
  <si>
    <t>17.017.0040-A</t>
  </si>
  <si>
    <t>17.017.0041-0</t>
  </si>
  <si>
    <t>17.017.0041-A</t>
  </si>
  <si>
    <t>17.017.0042-0</t>
  </si>
  <si>
    <t>17.017.0042-A</t>
  </si>
  <si>
    <t>17.017.0050-0</t>
  </si>
  <si>
    <t>17.017.0050-A</t>
  </si>
  <si>
    <t>17.017.0053-0</t>
  </si>
  <si>
    <t>17.017.0053-A</t>
  </si>
  <si>
    <t>17.017.0060-0</t>
  </si>
  <si>
    <t>17.017.0060-A</t>
  </si>
  <si>
    <t>17.017.0061-0</t>
  </si>
  <si>
    <t>17.017.0061-A</t>
  </si>
  <si>
    <t>17.017.0062-0</t>
  </si>
  <si>
    <t>17.017.0062-A</t>
  </si>
  <si>
    <t>17.017.0070-0</t>
  </si>
  <si>
    <t>17.017.0070-A</t>
  </si>
  <si>
    <t>17.017.0100-0</t>
  </si>
  <si>
    <t>17.017.0100-A</t>
  </si>
  <si>
    <t>17.017.0110-0</t>
  </si>
  <si>
    <t>17.017.0110-A</t>
  </si>
  <si>
    <t>17.017.0120-1</t>
  </si>
  <si>
    <t>17.017.0120-B</t>
  </si>
  <si>
    <t>17.017.0130-0</t>
  </si>
  <si>
    <t>17.017.0130-A</t>
  </si>
  <si>
    <t>17.017.0140-0</t>
  </si>
  <si>
    <t>17.017.0140-A</t>
  </si>
  <si>
    <t>17.017.0150-0</t>
  </si>
  <si>
    <t>17.017.0150-A</t>
  </si>
  <si>
    <t>17.017.0155-0</t>
  </si>
  <si>
    <t>17.017.0155-A</t>
  </si>
  <si>
    <t>17.017.0160-0</t>
  </si>
  <si>
    <t>17.017.0160-A</t>
  </si>
  <si>
    <t>17.017.0161-0</t>
  </si>
  <si>
    <t>17.017.0161-A</t>
  </si>
  <si>
    <t>17.017.0169-0</t>
  </si>
  <si>
    <t>17.017.0169-A</t>
  </si>
  <si>
    <t>17.017.0175-0</t>
  </si>
  <si>
    <t>17.017.0175-A</t>
  </si>
  <si>
    <t>17.017.0176-0</t>
  </si>
  <si>
    <t>17.017.0176-A</t>
  </si>
  <si>
    <t>17.017.0225-0</t>
  </si>
  <si>
    <t>17.017.0225-A</t>
  </si>
  <si>
    <t>17.017.0227-0</t>
  </si>
  <si>
    <t>17.017.0227-A</t>
  </si>
  <si>
    <t>17.017.0228-0</t>
  </si>
  <si>
    <t>17.017.0228-A</t>
  </si>
  <si>
    <t>17.017.0230-0</t>
  </si>
  <si>
    <t>17.017.0230-A</t>
  </si>
  <si>
    <t>17.017.0240-0</t>
  </si>
  <si>
    <t>17.017.0240-A</t>
  </si>
  <si>
    <t>17.017.0245-0</t>
  </si>
  <si>
    <t>17.017.0245-A</t>
  </si>
  <si>
    <t>17.017.0300-1</t>
  </si>
  <si>
    <t>17.017.0300-B</t>
  </si>
  <si>
    <t>17.017.0301-0</t>
  </si>
  <si>
    <t>17.017.0301-A</t>
  </si>
  <si>
    <t>17.017.0320-0</t>
  </si>
  <si>
    <t>17.017.0320-A</t>
  </si>
  <si>
    <t>17.017.0321-0</t>
  </si>
  <si>
    <t>17.017.0321-A</t>
  </si>
  <si>
    <t>17.017.0350-0</t>
  </si>
  <si>
    <t>17.017.0350-A</t>
  </si>
  <si>
    <t>17.017.0360-0</t>
  </si>
  <si>
    <t>17.017.0360-A</t>
  </si>
  <si>
    <t>17.017.0361-0</t>
  </si>
  <si>
    <t>17.017.0361-A</t>
  </si>
  <si>
    <t>17.017.0362-0</t>
  </si>
  <si>
    <t>17.017.0362-A</t>
  </si>
  <si>
    <t>17.017.0365-0</t>
  </si>
  <si>
    <t>17.017.0365-A</t>
  </si>
  <si>
    <t>17.018.0010-0</t>
  </si>
  <si>
    <t>17.018.0010-A</t>
  </si>
  <si>
    <t>17.018.0015-0</t>
  </si>
  <si>
    <t>17.018.0015-A</t>
  </si>
  <si>
    <t>17.018.0020-0</t>
  </si>
  <si>
    <t>17.018.0020-A</t>
  </si>
  <si>
    <t>17.018.0031-0</t>
  </si>
  <si>
    <t>17.018.0031-A</t>
  </si>
  <si>
    <t>17.018.0041-0</t>
  </si>
  <si>
    <t>17.018.0041-A</t>
  </si>
  <si>
    <t>17.018.0044-0</t>
  </si>
  <si>
    <t>17.018.0044-A</t>
  </si>
  <si>
    <t>17.018.0050-0</t>
  </si>
  <si>
    <t>17.018.0050-A</t>
  </si>
  <si>
    <t>17.018.0060-0</t>
  </si>
  <si>
    <t>17.018.0060-A</t>
  </si>
  <si>
    <t>17.018.0080-0</t>
  </si>
  <si>
    <t>17.018.0080-A</t>
  </si>
  <si>
    <t>17.018.0081-0</t>
  </si>
  <si>
    <t>17.018.0081-A</t>
  </si>
  <si>
    <t>17.018.0082-0</t>
  </si>
  <si>
    <t>17.018.0082-A</t>
  </si>
  <si>
    <t>17.018.0110-0</t>
  </si>
  <si>
    <t>17.018.0110-A</t>
  </si>
  <si>
    <t>17.018.0111-0</t>
  </si>
  <si>
    <t>17.018.0111-A</t>
  </si>
  <si>
    <t>17.018.0112-0</t>
  </si>
  <si>
    <t>17.018.0112-A</t>
  </si>
  <si>
    <t>17.018.0113-0</t>
  </si>
  <si>
    <t>17.018.0113-A</t>
  </si>
  <si>
    <t>17.018.0115-0</t>
  </si>
  <si>
    <t>17.018.0115-A</t>
  </si>
  <si>
    <t>17.018.0116-0</t>
  </si>
  <si>
    <t>17.018.0116-A</t>
  </si>
  <si>
    <t>17.018.0117-0</t>
  </si>
  <si>
    <t>17.018.0117-A</t>
  </si>
  <si>
    <t>17.018.0185-0</t>
  </si>
  <si>
    <t>17.018.0185-A</t>
  </si>
  <si>
    <t>17.018.0190-0</t>
  </si>
  <si>
    <t>17.018.0190-A</t>
  </si>
  <si>
    <t>17.018.0200-0</t>
  </si>
  <si>
    <t>17.018.0200-A</t>
  </si>
  <si>
    <t>17.018.0210-0</t>
  </si>
  <si>
    <t>17.018.0210-A</t>
  </si>
  <si>
    <t>17.018.0250-0</t>
  </si>
  <si>
    <t>17.018.0250-A</t>
  </si>
  <si>
    <t>17.018.0251-0</t>
  </si>
  <si>
    <t>17.018.0251-A</t>
  </si>
  <si>
    <t>17.018.0252-0</t>
  </si>
  <si>
    <t>17.018.0252-A</t>
  </si>
  <si>
    <t>17.018.0253-0</t>
  </si>
  <si>
    <t>17.018.0253-A</t>
  </si>
  <si>
    <t>17.018.0254-0</t>
  </si>
  <si>
    <t>17.018.0254-A</t>
  </si>
  <si>
    <t>17.018.0260-0</t>
  </si>
  <si>
    <t>17.018.0260-A</t>
  </si>
  <si>
    <t>17.020.0010-0</t>
  </si>
  <si>
    <t>17.020.0010-A</t>
  </si>
  <si>
    <t>17.020.0021-0</t>
  </si>
  <si>
    <t>17.020.0021-A</t>
  </si>
  <si>
    <t>17.020.0030-1</t>
  </si>
  <si>
    <t>17.020.0030-B</t>
  </si>
  <si>
    <t>17.020.0040-0</t>
  </si>
  <si>
    <t>17.020.0040-A</t>
  </si>
  <si>
    <t>17.020.0050-0</t>
  </si>
  <si>
    <t>17.020.0050-A</t>
  </si>
  <si>
    <t>17.020.0060-0</t>
  </si>
  <si>
    <t>17.020.0060-A</t>
  </si>
  <si>
    <t>17.020.0061-0</t>
  </si>
  <si>
    <t>17.020.0061-A</t>
  </si>
  <si>
    <t>17.020.0070-0</t>
  </si>
  <si>
    <t>17.020.0070-A</t>
  </si>
  <si>
    <t>17.020.0071-0</t>
  </si>
  <si>
    <t>17.020.0071-A</t>
  </si>
  <si>
    <t>17.020.0072-0</t>
  </si>
  <si>
    <t>17.020.0072-A</t>
  </si>
  <si>
    <t>17.020.0075-0</t>
  </si>
  <si>
    <t>17.020.0075-A</t>
  </si>
  <si>
    <t>17.025.0005-1</t>
  </si>
  <si>
    <t>17.025.0005-B</t>
  </si>
  <si>
    <t>17.025.0006-0</t>
  </si>
  <si>
    <t>17.025.0006-A</t>
  </si>
  <si>
    <t>17.025.0007-0</t>
  </si>
  <si>
    <t>17.025.0007-A</t>
  </si>
  <si>
    <t>17.025.0008-0</t>
  </si>
  <si>
    <t>17.025.0008-A</t>
  </si>
  <si>
    <t>17.025.0009-0</t>
  </si>
  <si>
    <t>17.025.0009-A</t>
  </si>
  <si>
    <t>17.025.0010-0</t>
  </si>
  <si>
    <t>17.025.0010-A</t>
  </si>
  <si>
    <t>17.025.0040-1</t>
  </si>
  <si>
    <t>17.025.0040-B</t>
  </si>
  <si>
    <t>17.025.0041-0</t>
  </si>
  <si>
    <t>17.025.0041-A</t>
  </si>
  <si>
    <t>17.035.0010-0</t>
  </si>
  <si>
    <t>REMOCAO DE CAIACAO EXISTENTE OU PINTURA A GESSO E COLA</t>
  </si>
  <si>
    <t>17.035.0010-A</t>
  </si>
  <si>
    <t>17.035.0020-0</t>
  </si>
  <si>
    <t>REMOCAO DE PINTURA PLASTICA E SEMELHANTES</t>
  </si>
  <si>
    <t>17.035.0020-A</t>
  </si>
  <si>
    <t>17.035.0030-0</t>
  </si>
  <si>
    <t>REMOCAO DE PINTURA A OLEO,ESMALTE ALQUIDICA E VERNIZES</t>
  </si>
  <si>
    <t>17.035.0030-A</t>
  </si>
  <si>
    <t>17.035.0040-0</t>
  </si>
  <si>
    <t>17.035.0040-A</t>
  </si>
  <si>
    <t>17.035.0045-0</t>
  </si>
  <si>
    <t>REMOCAO DE QUALQUER TIPO DE PINTURA EM RODAPE</t>
  </si>
  <si>
    <t>17.035.0045-A</t>
  </si>
  <si>
    <t>17.040.0020-0</t>
  </si>
  <si>
    <t>17.040.0020-A</t>
  </si>
  <si>
    <t>17.040.0021-0</t>
  </si>
  <si>
    <t>17.040.0021-A</t>
  </si>
  <si>
    <t>17.040.0022-0</t>
  </si>
  <si>
    <t>17.040.0022-A</t>
  </si>
  <si>
    <t>17.040.0024-0</t>
  </si>
  <si>
    <t>17.040.0024-A</t>
  </si>
  <si>
    <t>17.040.0050-0</t>
  </si>
  <si>
    <t>17.040.0050-A</t>
  </si>
  <si>
    <t>18.002.0010-0</t>
  </si>
  <si>
    <t>18.002.0010-A</t>
  </si>
  <si>
    <t>18.002.0012-0</t>
  </si>
  <si>
    <t>18.002.0012-A</t>
  </si>
  <si>
    <t>18.002.0013-0</t>
  </si>
  <si>
    <t>18.002.0013-A</t>
  </si>
  <si>
    <t>18.002.0014-0</t>
  </si>
  <si>
    <t>18.002.0014-A</t>
  </si>
  <si>
    <t>18.002.0015-0</t>
  </si>
  <si>
    <t>18.002.0015-A</t>
  </si>
  <si>
    <t>18.002.0016-0</t>
  </si>
  <si>
    <t>18.002.0016-A</t>
  </si>
  <si>
    <t>18.002.0019-0</t>
  </si>
  <si>
    <t>18.002.0019-A</t>
  </si>
  <si>
    <t>18.002.0022-0</t>
  </si>
  <si>
    <t>18.002.0022-A</t>
  </si>
  <si>
    <t>18.002.0023-0</t>
  </si>
  <si>
    <t>18.002.0023-A</t>
  </si>
  <si>
    <t>18.002.0026-0</t>
  </si>
  <si>
    <t>18.002.0026-A</t>
  </si>
  <si>
    <t>18.002.0027-0</t>
  </si>
  <si>
    <t>18.002.0027-A</t>
  </si>
  <si>
    <t>18.002.0028-0</t>
  </si>
  <si>
    <t>18.002.0028-A</t>
  </si>
  <si>
    <t>18.002.0029-0</t>
  </si>
  <si>
    <t>18.002.0029-A</t>
  </si>
  <si>
    <t>18.002.0030-0</t>
  </si>
  <si>
    <t>18.002.0030-A</t>
  </si>
  <si>
    <t>18.002.0031-0</t>
  </si>
  <si>
    <t>18.002.0031-A</t>
  </si>
  <si>
    <t>18.002.0040-0</t>
  </si>
  <si>
    <t>18.002.0040-A</t>
  </si>
  <si>
    <t>18.002.0055-0</t>
  </si>
  <si>
    <t>18.002.0055-A</t>
  </si>
  <si>
    <t>18.002.0065-0</t>
  </si>
  <si>
    <t>18.002.0065-A</t>
  </si>
  <si>
    <t>18.002.0070-0</t>
  </si>
  <si>
    <t>18.002.0070-A</t>
  </si>
  <si>
    <t>18.002.0080-0</t>
  </si>
  <si>
    <t>18.002.0080-A</t>
  </si>
  <si>
    <t>18.002.0085-0</t>
  </si>
  <si>
    <t>18.002.0085-A</t>
  </si>
  <si>
    <t>18.002.0090-0</t>
  </si>
  <si>
    <t>18.002.0090-A</t>
  </si>
  <si>
    <t>18.003.0003-0</t>
  </si>
  <si>
    <t>18.003.0003-A</t>
  </si>
  <si>
    <t>18.003.0005-0</t>
  </si>
  <si>
    <t>18.003.0005-A</t>
  </si>
  <si>
    <t>18.003.0007-0</t>
  </si>
  <si>
    <t>18.003.0007-A</t>
  </si>
  <si>
    <t>18.003.0015-0</t>
  </si>
  <si>
    <t>18.003.0015-A</t>
  </si>
  <si>
    <t>18.003.0020-0</t>
  </si>
  <si>
    <t>18.003.0020-A</t>
  </si>
  <si>
    <t>18.004.0001-0</t>
  </si>
  <si>
    <t>18.004.0001-A</t>
  </si>
  <si>
    <t>18.004.0005-0</t>
  </si>
  <si>
    <t>18.004.0005-A</t>
  </si>
  <si>
    <t>18.005.0010-0</t>
  </si>
  <si>
    <t>18.005.0010-A</t>
  </si>
  <si>
    <t>18.005.0012-0</t>
  </si>
  <si>
    <t>18.005.0012-A</t>
  </si>
  <si>
    <t>18.005.0013-0</t>
  </si>
  <si>
    <t>18.005.0013-A</t>
  </si>
  <si>
    <t>18.005.0015-0</t>
  </si>
  <si>
    <t>18.005.0015-A</t>
  </si>
  <si>
    <t>18.005.0018-0</t>
  </si>
  <si>
    <t>18.005.0018-A</t>
  </si>
  <si>
    <t>18.005.0027-0</t>
  </si>
  <si>
    <t>18.005.0027-A</t>
  </si>
  <si>
    <t>18.005.0030-0</t>
  </si>
  <si>
    <t>18.005.0030-A</t>
  </si>
  <si>
    <t>18.005.0035-0</t>
  </si>
  <si>
    <t>18.005.0035-A</t>
  </si>
  <si>
    <t>18.006.0005-0</t>
  </si>
  <si>
    <t>18.006.0005-A</t>
  </si>
  <si>
    <t>18.006.0007-0</t>
  </si>
  <si>
    <t>18.006.0007-A</t>
  </si>
  <si>
    <t>18.006.0009-0</t>
  </si>
  <si>
    <t>18.006.0009-A</t>
  </si>
  <si>
    <t>18.006.0014-0</t>
  </si>
  <si>
    <t>18.006.0014-A</t>
  </si>
  <si>
    <t>18.006.0017-0</t>
  </si>
  <si>
    <t>18.006.0017-A</t>
  </si>
  <si>
    <t>18.006.0020-0</t>
  </si>
  <si>
    <t>18.006.0020-A</t>
  </si>
  <si>
    <t>18.006.0023-0</t>
  </si>
  <si>
    <t>18.006.0023-A</t>
  </si>
  <si>
    <t>18.006.0024-0</t>
  </si>
  <si>
    <t>18.006.0024-A</t>
  </si>
  <si>
    <t>18.006.0025-0</t>
  </si>
  <si>
    <t>18.006.0025-A</t>
  </si>
  <si>
    <t>18.006.0026-0</t>
  </si>
  <si>
    <t>18.006.0026-A</t>
  </si>
  <si>
    <t>18.006.0028-0</t>
  </si>
  <si>
    <t>18.006.0028-A</t>
  </si>
  <si>
    <t>18.006.0033-0</t>
  </si>
  <si>
    <t>18.006.0033-A</t>
  </si>
  <si>
    <t>18.006.0037-0</t>
  </si>
  <si>
    <t>18.006.0037-A</t>
  </si>
  <si>
    <t>18.006.0040-0</t>
  </si>
  <si>
    <t>18.006.0040-A</t>
  </si>
  <si>
    <t>18.006.0043-0</t>
  </si>
  <si>
    <t>18.006.0043-A</t>
  </si>
  <si>
    <t>18.006.0050-0</t>
  </si>
  <si>
    <t>18.006.0050-A</t>
  </si>
  <si>
    <t>18.006.0052-0</t>
  </si>
  <si>
    <t>18.006.0052-A</t>
  </si>
  <si>
    <t>18.006.0054-0</t>
  </si>
  <si>
    <t>18.006.0054-A</t>
  </si>
  <si>
    <t>18.006.0056-0</t>
  </si>
  <si>
    <t>18.006.0056-A</t>
  </si>
  <si>
    <t>18.007.0039-0</t>
  </si>
  <si>
    <t>CHUVEIRO ESTAMPADO,ARTICULADO,COM BRACO DE 1/2".FORNECIMENTO</t>
  </si>
  <si>
    <t>18.007.0039-A</t>
  </si>
  <si>
    <t>18.007.0041-0</t>
  </si>
  <si>
    <t>18.007.0041-A</t>
  </si>
  <si>
    <t>18.007.0042-0</t>
  </si>
  <si>
    <t>18.007.0042-A</t>
  </si>
  <si>
    <t>18.007.0043-0</t>
  </si>
  <si>
    <t>CHUVEIRO PLASTICO,BRANCO,INCLUSIVE BRACO.FORNECIMENTO</t>
  </si>
  <si>
    <t>18.007.0043-A</t>
  </si>
  <si>
    <t>18.007.0045-0</t>
  </si>
  <si>
    <t>CHUVEIRO ELETRICO,EM METAL CROMADO,DE 110/220V.FORNECIMENTO</t>
  </si>
  <si>
    <t>18.007.0045-A</t>
  </si>
  <si>
    <t>18.007.0049-0</t>
  </si>
  <si>
    <t>CHUVEIRO ELETRICO,EM PLASTICO,DE 110/220V.FORNECIMENTO</t>
  </si>
  <si>
    <t>18.007.0049-A</t>
  </si>
  <si>
    <t>18.007.0051-0</t>
  </si>
  <si>
    <t>18.007.0051-A</t>
  </si>
  <si>
    <t>18.007.0060-0</t>
  </si>
  <si>
    <t>18.007.0060-A</t>
  </si>
  <si>
    <t>18.007.0065-0</t>
  </si>
  <si>
    <t>18.007.0065-A</t>
  </si>
  <si>
    <t>18.007.0070-0</t>
  </si>
  <si>
    <t>18.007.0070-A</t>
  </si>
  <si>
    <t>18.007.0075-0</t>
  </si>
  <si>
    <t>18.007.0075-A</t>
  </si>
  <si>
    <t>18.007.0080-0</t>
  </si>
  <si>
    <t>18.007.0080-A</t>
  </si>
  <si>
    <t>18.008.0005-0</t>
  </si>
  <si>
    <t>TORNEIRA DE PLASTICO PARA LAVATORIO,DE 1/2".FORNECIMENTO</t>
  </si>
  <si>
    <t>18.008.0005-A</t>
  </si>
  <si>
    <t>18.008.0007-0</t>
  </si>
  <si>
    <t>TORNEIRA DE PLASTICO PARA PIA,DE 1/2".FORNECIMENTO</t>
  </si>
  <si>
    <t>18.008.0007-A</t>
  </si>
  <si>
    <t>18.009.0058-0</t>
  </si>
  <si>
    <t>18.009.0058-A</t>
  </si>
  <si>
    <t>18.009.0060-0</t>
  </si>
  <si>
    <t>18.009.0060-A</t>
  </si>
  <si>
    <t>18.009.0065-0</t>
  </si>
  <si>
    <t>18.009.0065-A</t>
  </si>
  <si>
    <t>18.009.0066-0</t>
  </si>
  <si>
    <t>18.009.0066-A</t>
  </si>
  <si>
    <t>18.009.0070-0</t>
  </si>
  <si>
    <t>18.009.0070-A</t>
  </si>
  <si>
    <t>18.009.0073-0</t>
  </si>
  <si>
    <t>18.009.0073-A</t>
  </si>
  <si>
    <t>18.009.0074-0</t>
  </si>
  <si>
    <t>18.009.0074-A</t>
  </si>
  <si>
    <t>18.009.0076-0</t>
  </si>
  <si>
    <t>18.009.0076-A</t>
  </si>
  <si>
    <t>18.009.0078-0</t>
  </si>
  <si>
    <t>18.009.0078-A</t>
  </si>
  <si>
    <t>18.009.0079-0</t>
  </si>
  <si>
    <t>18.009.0079-A</t>
  </si>
  <si>
    <t>18.009.0080-0</t>
  </si>
  <si>
    <t>18.009.0080-A</t>
  </si>
  <si>
    <t>18.009.0086-0</t>
  </si>
  <si>
    <t>18.009.0086-A</t>
  </si>
  <si>
    <t>18.009.0101-0</t>
  </si>
  <si>
    <t>18.009.0101-A</t>
  </si>
  <si>
    <t>18.009.0102-0</t>
  </si>
  <si>
    <t>18.009.0102-A</t>
  </si>
  <si>
    <t>18.009.0105-0</t>
  </si>
  <si>
    <t>18.009.0105-A</t>
  </si>
  <si>
    <t>18.009.0110-0</t>
  </si>
  <si>
    <t>TORNEIRA ELETRICA DE PVC,110/220V.FORNECIMENTO</t>
  </si>
  <si>
    <t>18.009.0110-A</t>
  </si>
  <si>
    <t>18.009.0115-0</t>
  </si>
  <si>
    <t>18.009.0115-A</t>
  </si>
  <si>
    <t>18.011.0003-0</t>
  </si>
  <si>
    <t>18.011.0003-A</t>
  </si>
  <si>
    <t>18.011.0005-0</t>
  </si>
  <si>
    <t>18.011.0005-A</t>
  </si>
  <si>
    <t>18.012.0090-0</t>
  </si>
  <si>
    <t>18.012.0090-A</t>
  </si>
  <si>
    <t>18.012.0093-0</t>
  </si>
  <si>
    <t>18.012.0093-A</t>
  </si>
  <si>
    <t>18.012.0096-0</t>
  </si>
  <si>
    <t>18.012.0096-A</t>
  </si>
  <si>
    <t>18.012.0100-0</t>
  </si>
  <si>
    <t>18.012.0100-A</t>
  </si>
  <si>
    <t>18.012.0102-0</t>
  </si>
  <si>
    <t>18.012.0102-A</t>
  </si>
  <si>
    <t>18.013.0106-0</t>
  </si>
  <si>
    <t>18.013.0106-A</t>
  </si>
  <si>
    <t>18.013.0108-0</t>
  </si>
  <si>
    <t>18.013.0108-A</t>
  </si>
  <si>
    <t>18.013.0109-0</t>
  </si>
  <si>
    <t>18.013.0109-A</t>
  </si>
  <si>
    <t>18.013.0110-0</t>
  </si>
  <si>
    <t>18.013.0110-A</t>
  </si>
  <si>
    <t>18.013.0111-0</t>
  </si>
  <si>
    <t>18.013.0111-A</t>
  </si>
  <si>
    <t>18.013.0112-0</t>
  </si>
  <si>
    <t>18.013.0112-A</t>
  </si>
  <si>
    <t>18.013.0113-0</t>
  </si>
  <si>
    <t>VALVULA DE ESCOAMENTO PARA LAVATORIO,EM PVC.FORNECIMENTO</t>
  </si>
  <si>
    <t>18.013.0113-A</t>
  </si>
  <si>
    <t>18.013.0115-0</t>
  </si>
  <si>
    <t>VALVULA DE ESCOAMENTO PARA PIA,EM PVC.FORNECIMENTO</t>
  </si>
  <si>
    <t>18.013.0115-A</t>
  </si>
  <si>
    <t>18.013.0117-0</t>
  </si>
  <si>
    <t>18.013.0117-A</t>
  </si>
  <si>
    <t>18.013.0118-0</t>
  </si>
  <si>
    <t>18.013.0118-A</t>
  </si>
  <si>
    <t>18.013.0119-0</t>
  </si>
  <si>
    <t>18.013.0119-A</t>
  </si>
  <si>
    <t>18.013.0121-0</t>
  </si>
  <si>
    <t>18.013.0121-A</t>
  </si>
  <si>
    <t>18.013.0123-0</t>
  </si>
  <si>
    <t>18.013.0123-A</t>
  </si>
  <si>
    <t>18.013.0124-0</t>
  </si>
  <si>
    <t>18.013.0124-A</t>
  </si>
  <si>
    <t>18.013.0127-0</t>
  </si>
  <si>
    <t>18.013.0127-A</t>
  </si>
  <si>
    <t>18.013.0128-0</t>
  </si>
  <si>
    <t>18.013.0128-A</t>
  </si>
  <si>
    <t>18.013.0130-0</t>
  </si>
  <si>
    <t>18.013.0130-A</t>
  </si>
  <si>
    <t>18.013.0133-0</t>
  </si>
  <si>
    <t>RABICHO PLASTICO,DE 40CM,COM SAIDA DE 1/2".FORNECIMENTO</t>
  </si>
  <si>
    <t>18.013.0133-A</t>
  </si>
  <si>
    <t>18.013.0136-0</t>
  </si>
  <si>
    <t>RABICHO PLASTICO,DE 30CM,COM SAIDA DE 1/2".FORNECIMENTO</t>
  </si>
  <si>
    <t>18.013.0136-A</t>
  </si>
  <si>
    <t>18.013.0140-0</t>
  </si>
  <si>
    <t>18.013.0140-A</t>
  </si>
  <si>
    <t>18.013.0143-0</t>
  </si>
  <si>
    <t>18.013.0143-A</t>
  </si>
  <si>
    <t>18.013.0144-0</t>
  </si>
  <si>
    <t>BOLSA DE LIGACAO PARA VASO SANITARIO.FORNECIMENTO</t>
  </si>
  <si>
    <t>18.013.0144-A</t>
  </si>
  <si>
    <t>18.013.0146-0</t>
  </si>
  <si>
    <t>18.013.0146-A</t>
  </si>
  <si>
    <t>18.013.0148-0</t>
  </si>
  <si>
    <t>18.013.0148-A</t>
  </si>
  <si>
    <t>18.013.0155-0</t>
  </si>
  <si>
    <t>18.013.0155-A</t>
  </si>
  <si>
    <t>18.013.0156-0</t>
  </si>
  <si>
    <t>18.013.0156-A</t>
  </si>
  <si>
    <t>18.013.0158-0</t>
  </si>
  <si>
    <t>18.013.0158-A</t>
  </si>
  <si>
    <t>18.013.0165-0</t>
  </si>
  <si>
    <t>18.013.0165-A</t>
  </si>
  <si>
    <t>18.015.0036-0</t>
  </si>
  <si>
    <t>18.015.0036-A</t>
  </si>
  <si>
    <t>18.015.0037-0</t>
  </si>
  <si>
    <t>18.015.0037-A</t>
  </si>
  <si>
    <t>18.015.0039-0</t>
  </si>
  <si>
    <t>18.015.0039-A</t>
  </si>
  <si>
    <t>18.015.0040-0</t>
  </si>
  <si>
    <t>18.015.0040-A</t>
  </si>
  <si>
    <t>18.015.0042-0</t>
  </si>
  <si>
    <t>18.015.0042-A</t>
  </si>
  <si>
    <t>18.015.0043-0</t>
  </si>
  <si>
    <t>18.015.0043-A</t>
  </si>
  <si>
    <t>18.015.0045-0</t>
  </si>
  <si>
    <t>18.015.0045-A</t>
  </si>
  <si>
    <t>18.015.0046-0</t>
  </si>
  <si>
    <t>18.015.0046-A</t>
  </si>
  <si>
    <t>18.015.0048-0</t>
  </si>
  <si>
    <t>18.015.0048-A</t>
  </si>
  <si>
    <t>18.015.0049-0</t>
  </si>
  <si>
    <t>18.015.0049-A</t>
  </si>
  <si>
    <t>18.015.0052-0</t>
  </si>
  <si>
    <t>18.015.0052-A</t>
  </si>
  <si>
    <t>18.015.0053-0</t>
  </si>
  <si>
    <t>18.015.0053-A</t>
  </si>
  <si>
    <t>18.015.0055-0</t>
  </si>
  <si>
    <t>18.015.0055-A</t>
  </si>
  <si>
    <t>18.015.0056-0</t>
  </si>
  <si>
    <t>18.015.0056-A</t>
  </si>
  <si>
    <t>18.015.0060-0</t>
  </si>
  <si>
    <t>18.015.0060-A</t>
  </si>
  <si>
    <t>18.015.0062-0</t>
  </si>
  <si>
    <t>18.015.0062-A</t>
  </si>
  <si>
    <t>18.015.0064-0</t>
  </si>
  <si>
    <t>18.015.0064-A</t>
  </si>
  <si>
    <t>18.015.0066-0</t>
  </si>
  <si>
    <t>18.015.0066-A</t>
  </si>
  <si>
    <t>18.015.0070-0</t>
  </si>
  <si>
    <t>18.015.0070-A</t>
  </si>
  <si>
    <t>18.015.0072-0</t>
  </si>
  <si>
    <t>18.015.0072-A</t>
  </si>
  <si>
    <t>18.015.0074-0</t>
  </si>
  <si>
    <t>18.015.0074-A</t>
  </si>
  <si>
    <t>18.015.0076-0</t>
  </si>
  <si>
    <t>18.015.0076-A</t>
  </si>
  <si>
    <t>18.015.0078-0</t>
  </si>
  <si>
    <t>18.015.0078-A</t>
  </si>
  <si>
    <t>18.015.0080-0</t>
  </si>
  <si>
    <t>FOGAO A GAS RESIDENCIAL,BRANCO,COM 4 BOCAS.FORNECIMENTO</t>
  </si>
  <si>
    <t>18.015.0080-A</t>
  </si>
  <si>
    <t>18.015.0081-0</t>
  </si>
  <si>
    <t>FOGAO A GAS RESIDENCIAL,BRANCO,COM 6 BOCAS.FORNECIMENTO</t>
  </si>
  <si>
    <t>18.015.0081-A</t>
  </si>
  <si>
    <t>18.015.0082-0</t>
  </si>
  <si>
    <t>18.015.0082-A</t>
  </si>
  <si>
    <t>18.015.0083-0</t>
  </si>
  <si>
    <t>18.015.0083-A</t>
  </si>
  <si>
    <t>18.015.0084-0</t>
  </si>
  <si>
    <t>18.015.0084-A</t>
  </si>
  <si>
    <t>18.015.0085-0</t>
  </si>
  <si>
    <t>18.015.0085-A</t>
  </si>
  <si>
    <t>18.016.0001-0</t>
  </si>
  <si>
    <t>18.016.0001-A</t>
  </si>
  <si>
    <t>18.016.0002-0</t>
  </si>
  <si>
    <t>18.016.0002-A</t>
  </si>
  <si>
    <t>18.016.0003-0</t>
  </si>
  <si>
    <t>18.016.0003-A</t>
  </si>
  <si>
    <t>18.016.0004-0</t>
  </si>
  <si>
    <t>18.016.0004-A</t>
  </si>
  <si>
    <t>18.016.0005-0</t>
  </si>
  <si>
    <t>18.016.0005-A</t>
  </si>
  <si>
    <t>18.016.0006-0</t>
  </si>
  <si>
    <t>18.016.0006-A</t>
  </si>
  <si>
    <t>18.016.0007-0</t>
  </si>
  <si>
    <t>18.016.0007-A</t>
  </si>
  <si>
    <t>18.016.0008-0</t>
  </si>
  <si>
    <t>18.016.0008-A</t>
  </si>
  <si>
    <t>18.016.0010-0</t>
  </si>
  <si>
    <t>18.016.0010-A</t>
  </si>
  <si>
    <t>18.016.0015-0</t>
  </si>
  <si>
    <t>18.016.0015-A</t>
  </si>
  <si>
    <t>18.016.0020-0</t>
  </si>
  <si>
    <t>18.016.0020-A</t>
  </si>
  <si>
    <t>18.016.0025-0</t>
  </si>
  <si>
    <t>18.016.0025-A</t>
  </si>
  <si>
    <t>18.016.0027-0</t>
  </si>
  <si>
    <t>18.016.0027-A</t>
  </si>
  <si>
    <t>18.016.0030-0</t>
  </si>
  <si>
    <t>18.016.0030-A</t>
  </si>
  <si>
    <t>18.016.0035-0</t>
  </si>
  <si>
    <t>18.016.0035-A</t>
  </si>
  <si>
    <t>18.016.0040-0</t>
  </si>
  <si>
    <t>18.016.0040-A</t>
  </si>
  <si>
    <t>18.016.0042-0</t>
  </si>
  <si>
    <t>18.016.0042-A</t>
  </si>
  <si>
    <t>18.016.0045-0</t>
  </si>
  <si>
    <t>18.016.0045-A</t>
  </si>
  <si>
    <t>18.016.0050-0</t>
  </si>
  <si>
    <t>18.016.0050-A</t>
  </si>
  <si>
    <t>18.016.0051-0</t>
  </si>
  <si>
    <t>18.016.0051-A</t>
  </si>
  <si>
    <t>18.016.0055-0</t>
  </si>
  <si>
    <t>18.016.0055-A</t>
  </si>
  <si>
    <t>18.016.0060-0</t>
  </si>
  <si>
    <t>18.016.0060-A</t>
  </si>
  <si>
    <t>18.016.0070-0</t>
  </si>
  <si>
    <t>18.016.0070-A</t>
  </si>
  <si>
    <t>18.016.0080-0</t>
  </si>
  <si>
    <t>18.016.0080-A</t>
  </si>
  <si>
    <t>18.016.0100-0</t>
  </si>
  <si>
    <t>18.016.0100-A</t>
  </si>
  <si>
    <t>18.016.0105-0</t>
  </si>
  <si>
    <t>18.016.0105-A</t>
  </si>
  <si>
    <t>18.016.0106-0</t>
  </si>
  <si>
    <t>18.016.0106-A</t>
  </si>
  <si>
    <t>18.016.0110-0</t>
  </si>
  <si>
    <t>18.016.0110-A</t>
  </si>
  <si>
    <t>18.016.0111-0</t>
  </si>
  <si>
    <t>18.016.0111-A</t>
  </si>
  <si>
    <t>18.016.0120-0</t>
  </si>
  <si>
    <t>18.016.0120-A</t>
  </si>
  <si>
    <t>18.016.0130-0</t>
  </si>
  <si>
    <t>18.016.0130-A</t>
  </si>
  <si>
    <t>18.017.0020-0</t>
  </si>
  <si>
    <t>18.017.0020-A</t>
  </si>
  <si>
    <t>18.017.0021-0</t>
  </si>
  <si>
    <t>18.017.0021-A</t>
  </si>
  <si>
    <t>18.017.0022-0</t>
  </si>
  <si>
    <t>18.017.0022-A</t>
  </si>
  <si>
    <t>18.018.0010-0</t>
  </si>
  <si>
    <t>18.018.0010-A</t>
  </si>
  <si>
    <t>18.018.0015-0</t>
  </si>
  <si>
    <t>18.018.0015-A</t>
  </si>
  <si>
    <t>18.018.0018-0</t>
  </si>
  <si>
    <t>18.018.0018-A</t>
  </si>
  <si>
    <t>18.018.0020-0</t>
  </si>
  <si>
    <t>18.018.0020-A</t>
  </si>
  <si>
    <t>18.018.0025-0</t>
  </si>
  <si>
    <t>18.018.0025-A</t>
  </si>
  <si>
    <t>18.018.0030-0</t>
  </si>
  <si>
    <t>18.018.0030-A</t>
  </si>
  <si>
    <t>18.018.0032-0</t>
  </si>
  <si>
    <t>18.018.0032-A</t>
  </si>
  <si>
    <t>18.018.0050-0</t>
  </si>
  <si>
    <t>18.018.0050-A</t>
  </si>
  <si>
    <t>18.018.0070-0</t>
  </si>
  <si>
    <t>18.018.0070-A</t>
  </si>
  <si>
    <t>18.018.0080-0</t>
  </si>
  <si>
    <t>BANCADA EM ACO INOXIDAVEL PARA LAVAGEM DE BEBE.FORNECIMENTO</t>
  </si>
  <si>
    <t>18.018.0080-A</t>
  </si>
  <si>
    <t>18.018.0090-0</t>
  </si>
  <si>
    <t>TANQUE PARA EXPURGO EM ACO INOXIDAVEL.FORNECIMENTO</t>
  </si>
  <si>
    <t>18.018.0090-A</t>
  </si>
  <si>
    <t>18.018.0100-0</t>
  </si>
  <si>
    <t>18.018.0100-A</t>
  </si>
  <si>
    <t>18.019.0010-0</t>
  </si>
  <si>
    <t>CAIXA DE DESCARGA DE PLASTICO EXTERNA.FORNECIMENTO</t>
  </si>
  <si>
    <t>18.019.0010-A</t>
  </si>
  <si>
    <t>18.019.0012-0</t>
  </si>
  <si>
    <t>18.019.0012-A</t>
  </si>
  <si>
    <t>18.021.0025-0</t>
  </si>
  <si>
    <t>18.021.0025-A</t>
  </si>
  <si>
    <t>18.021.0030-0</t>
  </si>
  <si>
    <t>18.021.0030-A</t>
  </si>
  <si>
    <t>18.021.0035-0</t>
  </si>
  <si>
    <t>18.021.0035-A</t>
  </si>
  <si>
    <t>18.021.0040-0</t>
  </si>
  <si>
    <t>18.021.0040-A</t>
  </si>
  <si>
    <t>18.021.0042-0</t>
  </si>
  <si>
    <t>18.021.0042-A</t>
  </si>
  <si>
    <t>18.021.0043-0</t>
  </si>
  <si>
    <t>18.021.0043-A</t>
  </si>
  <si>
    <t>18.021.0045-0</t>
  </si>
  <si>
    <t>18.021.0045-A</t>
  </si>
  <si>
    <t>18.021.0060-0</t>
  </si>
  <si>
    <t>18.021.0060-A</t>
  </si>
  <si>
    <t>18.021.0065-0</t>
  </si>
  <si>
    <t>18.021.0065-A</t>
  </si>
  <si>
    <t>18.021.0070-0</t>
  </si>
  <si>
    <t>18.021.0070-A</t>
  </si>
  <si>
    <t>18.021.0100-0</t>
  </si>
  <si>
    <t>18.021.0100-A</t>
  </si>
  <si>
    <t>18.021.0105-0</t>
  </si>
  <si>
    <t>18.021.0105-A</t>
  </si>
  <si>
    <t>18.022.0010-0</t>
  </si>
  <si>
    <t>18.022.0010-A</t>
  </si>
  <si>
    <t>18.022.0011-0</t>
  </si>
  <si>
    <t>18.022.0011-A</t>
  </si>
  <si>
    <t>18.022.0012-0</t>
  </si>
  <si>
    <t>PAR</t>
  </si>
  <si>
    <t>18.022.0012-A</t>
  </si>
  <si>
    <t>18.022.0013-0</t>
  </si>
  <si>
    <t>18.022.0013-A</t>
  </si>
  <si>
    <t>18.022.0015-0</t>
  </si>
  <si>
    <t>18.022.0015-A</t>
  </si>
  <si>
    <t>18.023.0010-0</t>
  </si>
  <si>
    <t>18.023.0010-A</t>
  </si>
  <si>
    <t>18.023.0011-0</t>
  </si>
  <si>
    <t>18.023.0011-A</t>
  </si>
  <si>
    <t>18.023.0012-0</t>
  </si>
  <si>
    <t>18.023.0012-A</t>
  </si>
  <si>
    <t>18.023.0013-0</t>
  </si>
  <si>
    <t>18.023.0013-A</t>
  </si>
  <si>
    <t>18.023.0014-0</t>
  </si>
  <si>
    <t>18.023.0014-A</t>
  </si>
  <si>
    <t>18.023.0020-0</t>
  </si>
  <si>
    <t>18.023.0020-A</t>
  </si>
  <si>
    <t>18.024.0001-0</t>
  </si>
  <si>
    <t>18.024.0001-A</t>
  </si>
  <si>
    <t>18.024.0002-0</t>
  </si>
  <si>
    <t>18.024.0002-A</t>
  </si>
  <si>
    <t>18.024.0010-0</t>
  </si>
  <si>
    <t>18.024.0010-A</t>
  </si>
  <si>
    <t>18.024.0050-0</t>
  </si>
  <si>
    <t>18.024.0050-A</t>
  </si>
  <si>
    <t>18.025.0001-0</t>
  </si>
  <si>
    <t>18.025.0001-A</t>
  </si>
  <si>
    <t>18.025.0005-0</t>
  </si>
  <si>
    <t>18.025.0005-A</t>
  </si>
  <si>
    <t>18.025.0010-0</t>
  </si>
  <si>
    <t>18.025.0010-A</t>
  </si>
  <si>
    <t>18.025.0050-0</t>
  </si>
  <si>
    <t>18.025.0050-A</t>
  </si>
  <si>
    <t>18.025.0055-0</t>
  </si>
  <si>
    <t>18.025.0055-A</t>
  </si>
  <si>
    <t>18.025.0060-0</t>
  </si>
  <si>
    <t>18.025.0060-A</t>
  </si>
  <si>
    <t>18.025.0065-0</t>
  </si>
  <si>
    <t>18.025.0065-A</t>
  </si>
  <si>
    <t>18.025.0070-0</t>
  </si>
  <si>
    <t>18.025.0070-A</t>
  </si>
  <si>
    <t>18.025.0075-0</t>
  </si>
  <si>
    <t>18.025.0075-A</t>
  </si>
  <si>
    <t>18.025.0080-0</t>
  </si>
  <si>
    <t>18.025.0080-A</t>
  </si>
  <si>
    <t>18.025.0085-0</t>
  </si>
  <si>
    <t>18.025.0085-A</t>
  </si>
  <si>
    <t>18.025.0090-0</t>
  </si>
  <si>
    <t>18.025.0090-A</t>
  </si>
  <si>
    <t>18.025.0095-0</t>
  </si>
  <si>
    <t>18.025.0095-A</t>
  </si>
  <si>
    <t>18.025.0150-0</t>
  </si>
  <si>
    <t>18.025.0150-A</t>
  </si>
  <si>
    <t>18.026.0008-0</t>
  </si>
  <si>
    <t>18.026.0008-A</t>
  </si>
  <si>
    <t>18.026.0010-0</t>
  </si>
  <si>
    <t>18.026.0010-A</t>
  </si>
  <si>
    <t>18.026.0012-0</t>
  </si>
  <si>
    <t>18.026.0012-A</t>
  </si>
  <si>
    <t>18.026.0015-0</t>
  </si>
  <si>
    <t>18.026.0015-A</t>
  </si>
  <si>
    <t>18.026.0020-0</t>
  </si>
  <si>
    <t>18.026.0020-A</t>
  </si>
  <si>
    <t>18.026.0025-0</t>
  </si>
  <si>
    <t>18.026.0025-A</t>
  </si>
  <si>
    <t>18.026.0030-0</t>
  </si>
  <si>
    <t>18.026.0030-A</t>
  </si>
  <si>
    <t>18.027.0040-0</t>
  </si>
  <si>
    <t>18.027.0040-A</t>
  </si>
  <si>
    <t>18.027.0045-0</t>
  </si>
  <si>
    <t>18.027.0045-A</t>
  </si>
  <si>
    <t>18.027.0070-0</t>
  </si>
  <si>
    <t>18.027.0070-A</t>
  </si>
  <si>
    <t>18.027.0072-0</t>
  </si>
  <si>
    <t>18.027.0072-A</t>
  </si>
  <si>
    <t>18.027.0075-0</t>
  </si>
  <si>
    <t>18.027.0075-A</t>
  </si>
  <si>
    <t>18.027.0089-0</t>
  </si>
  <si>
    <t>18.027.0089-A</t>
  </si>
  <si>
    <t>18.027.0095-0</t>
  </si>
  <si>
    <t>18.027.0095-A</t>
  </si>
  <si>
    <t>18.027.0097-0</t>
  </si>
  <si>
    <t>18.027.0097-A</t>
  </si>
  <si>
    <t>18.027.0100-0</t>
  </si>
  <si>
    <t>18.027.0100-A</t>
  </si>
  <si>
    <t>18.027.0105-0</t>
  </si>
  <si>
    <t>18.027.0105-A</t>
  </si>
  <si>
    <t>18.027.0110-0</t>
  </si>
  <si>
    <t>18.027.0110-A</t>
  </si>
  <si>
    <t>18.027.0112-0</t>
  </si>
  <si>
    <t>18.027.0112-A</t>
  </si>
  <si>
    <t>18.027.0120-0</t>
  </si>
  <si>
    <t>18.027.0120-A</t>
  </si>
  <si>
    <t>18.027.0125-0</t>
  </si>
  <si>
    <t>18.027.0125-A</t>
  </si>
  <si>
    <t>18.027.0130-0</t>
  </si>
  <si>
    <t>18.027.0130-A</t>
  </si>
  <si>
    <t>18.027.0135-0</t>
  </si>
  <si>
    <t>18.027.0135-A</t>
  </si>
  <si>
    <t>18.027.0140-0</t>
  </si>
  <si>
    <t>18.027.0140-A</t>
  </si>
  <si>
    <t>18.027.0142-0</t>
  </si>
  <si>
    <t>18.027.0142-A</t>
  </si>
  <si>
    <t>18.027.0143-0</t>
  </si>
  <si>
    <t>18.027.0143-A</t>
  </si>
  <si>
    <t>18.027.0300-0</t>
  </si>
  <si>
    <t>18.027.0300-A</t>
  </si>
  <si>
    <t>18.027.0301-0</t>
  </si>
  <si>
    <t>18.027.0301-A</t>
  </si>
  <si>
    <t>18.027.0302-0</t>
  </si>
  <si>
    <t>18.027.0302-A</t>
  </si>
  <si>
    <t>18.027.0303-0</t>
  </si>
  <si>
    <t>18.027.0303-A</t>
  </si>
  <si>
    <t>18.027.0304-0</t>
  </si>
  <si>
    <t>18.027.0304-A</t>
  </si>
  <si>
    <t>18.027.0305-0</t>
  </si>
  <si>
    <t>18.027.0305-A</t>
  </si>
  <si>
    <t>18.027.0310-0</t>
  </si>
  <si>
    <t>18.027.0310-A</t>
  </si>
  <si>
    <t>18.027.0311-0</t>
  </si>
  <si>
    <t>18.027.0311-A</t>
  </si>
  <si>
    <t>18.027.0312-0</t>
  </si>
  <si>
    <t>18.027.0312-A</t>
  </si>
  <si>
    <t>18.027.0313-0</t>
  </si>
  <si>
    <t>18.027.0313-A</t>
  </si>
  <si>
    <t>18.027.0314-0</t>
  </si>
  <si>
    <t>18.027.0314-A</t>
  </si>
  <si>
    <t>18.027.0315-0</t>
  </si>
  <si>
    <t>18.027.0315-A</t>
  </si>
  <si>
    <t>18.027.0320-0</t>
  </si>
  <si>
    <t>18.027.0320-A</t>
  </si>
  <si>
    <t>18.027.0321-0</t>
  </si>
  <si>
    <t>18.027.0321-A</t>
  </si>
  <si>
    <t>18.027.0322-0</t>
  </si>
  <si>
    <t>18.027.0322-A</t>
  </si>
  <si>
    <t>18.027.0323-0</t>
  </si>
  <si>
    <t>18.027.0323-A</t>
  </si>
  <si>
    <t>18.027.0324-0</t>
  </si>
  <si>
    <t>18.027.0324-A</t>
  </si>
  <si>
    <t>18.027.0325-0</t>
  </si>
  <si>
    <t>18.027.0325-A</t>
  </si>
  <si>
    <t>18.027.0330-0</t>
  </si>
  <si>
    <t>18.027.0330-A</t>
  </si>
  <si>
    <t>18.027.0331-0</t>
  </si>
  <si>
    <t>18.027.0331-A</t>
  </si>
  <si>
    <t>18.027.0332-0</t>
  </si>
  <si>
    <t>18.027.0332-A</t>
  </si>
  <si>
    <t>18.027.0333-0</t>
  </si>
  <si>
    <t>18.027.0333-A</t>
  </si>
  <si>
    <t>18.027.0334-0</t>
  </si>
  <si>
    <t>18.027.0334-A</t>
  </si>
  <si>
    <t>18.027.0335-0</t>
  </si>
  <si>
    <t>18.027.0335-A</t>
  </si>
  <si>
    <t>18.027.0400-0</t>
  </si>
  <si>
    <t>18.027.0400-A</t>
  </si>
  <si>
    <t>18.027.0402-0</t>
  </si>
  <si>
    <t>18.027.0402-A</t>
  </si>
  <si>
    <t>18.027.0404-0</t>
  </si>
  <si>
    <t>18.027.0404-A</t>
  </si>
  <si>
    <t>18.027.0406-0</t>
  </si>
  <si>
    <t>18.027.0406-A</t>
  </si>
  <si>
    <t>18.027.0408-0</t>
  </si>
  <si>
    <t>18.027.0408-A</t>
  </si>
  <si>
    <t>18.027.0410-0</t>
  </si>
  <si>
    <t>18.027.0410-A</t>
  </si>
  <si>
    <t>18.027.0415-0</t>
  </si>
  <si>
    <t>18.027.0415-A</t>
  </si>
  <si>
    <t>18.027.0418-0</t>
  </si>
  <si>
    <t>18.027.0418-A</t>
  </si>
  <si>
    <t>18.027.0420-0</t>
  </si>
  <si>
    <t>18.027.0420-A</t>
  </si>
  <si>
    <t>18.027.0422-0</t>
  </si>
  <si>
    <t>18.027.0422-A</t>
  </si>
  <si>
    <t>18.027.0424-0</t>
  </si>
  <si>
    <t>18.027.0424-A</t>
  </si>
  <si>
    <t>18.027.0426-0</t>
  </si>
  <si>
    <t>18.027.0426-A</t>
  </si>
  <si>
    <t>18.027.0430-0</t>
  </si>
  <si>
    <t>18.027.0430-A</t>
  </si>
  <si>
    <t>18.027.0434-0</t>
  </si>
  <si>
    <t>18.027.0434-A</t>
  </si>
  <si>
    <t>18.027.0440-0</t>
  </si>
  <si>
    <t>18.027.0440-A</t>
  </si>
  <si>
    <t>18.027.0445-0</t>
  </si>
  <si>
    <t>18.027.0445-A</t>
  </si>
  <si>
    <t>18.027.0450-0</t>
  </si>
  <si>
    <t>18.027.0450-A</t>
  </si>
  <si>
    <t>18.027.0455-0</t>
  </si>
  <si>
    <t>18.027.0455-A</t>
  </si>
  <si>
    <t>18.027.0457-0</t>
  </si>
  <si>
    <t>18.027.0457-A</t>
  </si>
  <si>
    <t>18.027.0460-0</t>
  </si>
  <si>
    <t>18.027.0460-A</t>
  </si>
  <si>
    <t>18.028.0001-0</t>
  </si>
  <si>
    <t>18.028.0001-A</t>
  </si>
  <si>
    <t>18.028.0005-0</t>
  </si>
  <si>
    <t>18.028.0005-A</t>
  </si>
  <si>
    <t>18.028.0010-0</t>
  </si>
  <si>
    <t>18.028.0010-A</t>
  </si>
  <si>
    <t>18.028.0015-0</t>
  </si>
  <si>
    <t>18.028.0015-A</t>
  </si>
  <si>
    <t>18.028.0020-0</t>
  </si>
  <si>
    <t>18.028.0020-A</t>
  </si>
  <si>
    <t>18.028.0025-0</t>
  </si>
  <si>
    <t>18.028.0025-A</t>
  </si>
  <si>
    <t>18.028.0030-0</t>
  </si>
  <si>
    <t>18.028.0030-A</t>
  </si>
  <si>
    <t>18.028.0035-0</t>
  </si>
  <si>
    <t>18.028.0035-A</t>
  </si>
  <si>
    <t>18.028.0040-0</t>
  </si>
  <si>
    <t>18.028.0040-A</t>
  </si>
  <si>
    <t>18.028.0050-0</t>
  </si>
  <si>
    <t>18.028.0050-A</t>
  </si>
  <si>
    <t>18.028.0060-0</t>
  </si>
  <si>
    <t>18.028.0060-A</t>
  </si>
  <si>
    <t>18.028.0063-0</t>
  </si>
  <si>
    <t>18.028.0063-A</t>
  </si>
  <si>
    <t>18.028.0065-0</t>
  </si>
  <si>
    <t>18.028.0065-A</t>
  </si>
  <si>
    <t>18.028.0068-0</t>
  </si>
  <si>
    <t>18.028.0068-A</t>
  </si>
  <si>
    <t>18.028.0070-0</t>
  </si>
  <si>
    <t>18.028.0070-A</t>
  </si>
  <si>
    <t>18.028.0073-0</t>
  </si>
  <si>
    <t>18.028.0073-A</t>
  </si>
  <si>
    <t>18.028.0075-0</t>
  </si>
  <si>
    <t>18.028.0075-A</t>
  </si>
  <si>
    <t>18.028.0100-0</t>
  </si>
  <si>
    <t>18.028.0100-A</t>
  </si>
  <si>
    <t>18.028.0110-0</t>
  </si>
  <si>
    <t>18.028.0110-A</t>
  </si>
  <si>
    <t>18.028.0120-0</t>
  </si>
  <si>
    <t>18.028.0120-A</t>
  </si>
  <si>
    <t>18.028.0130-0</t>
  </si>
  <si>
    <t>18.028.0130-A</t>
  </si>
  <si>
    <t>18.028.0140-0</t>
  </si>
  <si>
    <t>18.028.0140-A</t>
  </si>
  <si>
    <t>18.028.0150-0</t>
  </si>
  <si>
    <t>18.028.0150-A</t>
  </si>
  <si>
    <t>18.028.0160-0</t>
  </si>
  <si>
    <t>18.028.0160-A</t>
  </si>
  <si>
    <t>18.028.0170-0</t>
  </si>
  <si>
    <t>18.028.0170-A</t>
  </si>
  <si>
    <t>18.028.0180-0</t>
  </si>
  <si>
    <t>18.028.0180-A</t>
  </si>
  <si>
    <t>18.028.0190-0</t>
  </si>
  <si>
    <t>18.028.0190-A</t>
  </si>
  <si>
    <t>18.028.0300-0</t>
  </si>
  <si>
    <t>18.028.0300-A</t>
  </si>
  <si>
    <t>18.028.0301-0</t>
  </si>
  <si>
    <t>18.028.0301-A</t>
  </si>
  <si>
    <t>18.028.0302-0</t>
  </si>
  <si>
    <t>18.028.0302-A</t>
  </si>
  <si>
    <t>18.028.0303-0</t>
  </si>
  <si>
    <t>18.028.0303-A</t>
  </si>
  <si>
    <t>18.028.0305-0</t>
  </si>
  <si>
    <t>18.028.0305-A</t>
  </si>
  <si>
    <t>18.028.0306-0</t>
  </si>
  <si>
    <t>18.028.0306-A</t>
  </si>
  <si>
    <t>18.028.0307-0</t>
  </si>
  <si>
    <t>18.028.0307-A</t>
  </si>
  <si>
    <t>18.028.0308-0</t>
  </si>
  <si>
    <t>18.028.0308-A</t>
  </si>
  <si>
    <t>18.028.0310-0</t>
  </si>
  <si>
    <t>18.028.0310-A</t>
  </si>
  <si>
    <t>18.028.0311-0</t>
  </si>
  <si>
    <t>18.028.0311-A</t>
  </si>
  <si>
    <t>18.028.0312-0</t>
  </si>
  <si>
    <t>18.028.0312-A</t>
  </si>
  <si>
    <t>18.028.0313-0</t>
  </si>
  <si>
    <t>18.028.0313-A</t>
  </si>
  <si>
    <t>18.028.0315-0</t>
  </si>
  <si>
    <t>18.028.0315-A</t>
  </si>
  <si>
    <t>18.028.0316-0</t>
  </si>
  <si>
    <t>18.028.0316-A</t>
  </si>
  <si>
    <t>18.028.0317-0</t>
  </si>
  <si>
    <t>18.028.0317-A</t>
  </si>
  <si>
    <t>18.028.0318-0</t>
  </si>
  <si>
    <t>18.028.0318-A</t>
  </si>
  <si>
    <t>18.028.0320-0</t>
  </si>
  <si>
    <t>18.028.0320-A</t>
  </si>
  <si>
    <t>18.028.0321-0</t>
  </si>
  <si>
    <t>18.028.0321-A</t>
  </si>
  <si>
    <t>18.028.0322-0</t>
  </si>
  <si>
    <t>18.028.0322-A</t>
  </si>
  <si>
    <t>18.028.0323-0</t>
  </si>
  <si>
    <t>18.028.0323-A</t>
  </si>
  <si>
    <t>18.028.0325-0</t>
  </si>
  <si>
    <t>18.028.0325-A</t>
  </si>
  <si>
    <t>18.028.0326-0</t>
  </si>
  <si>
    <t>18.028.0326-A</t>
  </si>
  <si>
    <t>18.028.0327-0</t>
  </si>
  <si>
    <t>18.028.0327-A</t>
  </si>
  <si>
    <t>18.028.0328-0</t>
  </si>
  <si>
    <t>18.028.0328-A</t>
  </si>
  <si>
    <t>18.028.0330-0</t>
  </si>
  <si>
    <t>18.028.0330-A</t>
  </si>
  <si>
    <t>18.028.0331-0</t>
  </si>
  <si>
    <t>18.028.0331-A</t>
  </si>
  <si>
    <t>18.028.0332-0</t>
  </si>
  <si>
    <t>18.028.0332-A</t>
  </si>
  <si>
    <t>18.028.0333-0</t>
  </si>
  <si>
    <t>18.028.0333-A</t>
  </si>
  <si>
    <t>18.028.0335-0</t>
  </si>
  <si>
    <t>18.028.0335-A</t>
  </si>
  <si>
    <t>18.028.0336-0</t>
  </si>
  <si>
    <t>18.028.0336-A</t>
  </si>
  <si>
    <t>18.028.0337-0</t>
  </si>
  <si>
    <t>18.028.0337-A</t>
  </si>
  <si>
    <t>18.028.0338-0</t>
  </si>
  <si>
    <t>18.028.0338-A</t>
  </si>
  <si>
    <t>18.028.0340-0</t>
  </si>
  <si>
    <t>18.028.0340-A</t>
  </si>
  <si>
    <t>18.028.0341-0</t>
  </si>
  <si>
    <t>18.028.0341-A</t>
  </si>
  <si>
    <t>18.028.0342-0</t>
  </si>
  <si>
    <t>18.028.0342-A</t>
  </si>
  <si>
    <t>18.028.0343-0</t>
  </si>
  <si>
    <t>18.028.0343-A</t>
  </si>
  <si>
    <t>18.028.0345-0</t>
  </si>
  <si>
    <t>18.028.0345-A</t>
  </si>
  <si>
    <t>18.028.0346-0</t>
  </si>
  <si>
    <t>18.028.0346-A</t>
  </si>
  <si>
    <t>18.028.0347-0</t>
  </si>
  <si>
    <t>18.028.0347-A</t>
  </si>
  <si>
    <t>18.028.0348-0</t>
  </si>
  <si>
    <t>18.028.0348-A</t>
  </si>
  <si>
    <t>18.029.0005-0</t>
  </si>
  <si>
    <t>18.029.0005-A</t>
  </si>
  <si>
    <t>18.029.0010-0</t>
  </si>
  <si>
    <t>18.029.0010-A</t>
  </si>
  <si>
    <t>18.029.0012-0</t>
  </si>
  <si>
    <t>18.029.0012-A</t>
  </si>
  <si>
    <t>18.029.0015-0</t>
  </si>
  <si>
    <t>18.029.0015-A</t>
  </si>
  <si>
    <t>18.029.0020-0</t>
  </si>
  <si>
    <t>18.029.0020-A</t>
  </si>
  <si>
    <t>18.029.0025-0</t>
  </si>
  <si>
    <t>18.029.0025-A</t>
  </si>
  <si>
    <t>18.029.0030-0</t>
  </si>
  <si>
    <t>18.029.0030-A</t>
  </si>
  <si>
    <t>18.029.0035-0</t>
  </si>
  <si>
    <t>18.029.0035-A</t>
  </si>
  <si>
    <t>18.029.0037-0</t>
  </si>
  <si>
    <t>18.029.0037-A</t>
  </si>
  <si>
    <t>18.029.0040-0</t>
  </si>
  <si>
    <t>18.029.0040-A</t>
  </si>
  <si>
    <t>18.029.0070-0</t>
  </si>
  <si>
    <t>18.029.0070-A</t>
  </si>
  <si>
    <t>18.029.0075-0</t>
  </si>
  <si>
    <t>18.029.0075-A</t>
  </si>
  <si>
    <t>18.029.0080-0</t>
  </si>
  <si>
    <t>18.029.0080-A</t>
  </si>
  <si>
    <t>18.029.0085-0</t>
  </si>
  <si>
    <t>18.029.0085-A</t>
  </si>
  <si>
    <t>18.029.0086-0</t>
  </si>
  <si>
    <t>18.029.0086-A</t>
  </si>
  <si>
    <t>18.029.0105-0</t>
  </si>
  <si>
    <t>18.029.0105-A</t>
  </si>
  <si>
    <t>18.029.0110-0</t>
  </si>
  <si>
    <t>18.029.0110-A</t>
  </si>
  <si>
    <t>18.029.0115-0</t>
  </si>
  <si>
    <t>18.029.0115-A</t>
  </si>
  <si>
    <t>18.029.0120-0</t>
  </si>
  <si>
    <t>18.029.0120-A</t>
  </si>
  <si>
    <t>18.029.0125-0</t>
  </si>
  <si>
    <t>18.029.0125-A</t>
  </si>
  <si>
    <t>18.029.0130-0</t>
  </si>
  <si>
    <t>18.029.0130-A</t>
  </si>
  <si>
    <t>18.030.0001-0</t>
  </si>
  <si>
    <t>18.030.0001-A</t>
  </si>
  <si>
    <t>18.030.0002-0</t>
  </si>
  <si>
    <t>18.030.0002-A</t>
  </si>
  <si>
    <t>18.030.0003-0</t>
  </si>
  <si>
    <t>18.030.0003-A</t>
  </si>
  <si>
    <t>18.030.0004-0</t>
  </si>
  <si>
    <t>18.030.0004-A</t>
  </si>
  <si>
    <t>18.030.0005-0</t>
  </si>
  <si>
    <t>18.030.0005-A</t>
  </si>
  <si>
    <t>18.030.0006-0</t>
  </si>
  <si>
    <t>18.030.0006-A</t>
  </si>
  <si>
    <t>18.030.0007-0</t>
  </si>
  <si>
    <t>18.030.0007-A</t>
  </si>
  <si>
    <t>18.030.0008-0</t>
  </si>
  <si>
    <t>18.030.0008-A</t>
  </si>
  <si>
    <t>18.030.0009-0</t>
  </si>
  <si>
    <t>18.030.0009-A</t>
  </si>
  <si>
    <t>18.030.0010-0</t>
  </si>
  <si>
    <t>18.030.0010-A</t>
  </si>
  <si>
    <t>18.030.0500-0</t>
  </si>
  <si>
    <t>TR</t>
  </si>
  <si>
    <t>18.030.0500-A</t>
  </si>
  <si>
    <t>18.030.0510-0</t>
  </si>
  <si>
    <t>18.030.0510-A</t>
  </si>
  <si>
    <t>18.030.0520-0</t>
  </si>
  <si>
    <t>18.030.0520-A</t>
  </si>
  <si>
    <t>18.030.0530-0</t>
  </si>
  <si>
    <t>18.030.0530-A</t>
  </si>
  <si>
    <t>18.030.0540-0</t>
  </si>
  <si>
    <t>18.030.0540-A</t>
  </si>
  <si>
    <t>18.030.0550-0</t>
  </si>
  <si>
    <t>18.030.0550-A</t>
  </si>
  <si>
    <t>18.030.0660-0</t>
  </si>
  <si>
    <t>18.030.0660-A</t>
  </si>
  <si>
    <t>18.030.0663-0</t>
  </si>
  <si>
    <t>18.030.0663-A</t>
  </si>
  <si>
    <t>18.030.0665-0</t>
  </si>
  <si>
    <t>18.030.0665-A</t>
  </si>
  <si>
    <t>18.030.0667-0</t>
  </si>
  <si>
    <t>18.030.0667-A</t>
  </si>
  <si>
    <t>18.030.0669-0</t>
  </si>
  <si>
    <t>18.030.0669-A</t>
  </si>
  <si>
    <t>18.030.0673-0</t>
  </si>
  <si>
    <t>18.030.0673-A</t>
  </si>
  <si>
    <t>18.030.0700-0</t>
  </si>
  <si>
    <t>18.030.0700-A</t>
  </si>
  <si>
    <t>18.030.0710-0</t>
  </si>
  <si>
    <t>18.030.0710-A</t>
  </si>
  <si>
    <t>18.030.0720-0</t>
  </si>
  <si>
    <t>18.030.0720-A</t>
  </si>
  <si>
    <t>18.030.0730-0</t>
  </si>
  <si>
    <t>18.030.0730-A</t>
  </si>
  <si>
    <t>18.030.0740-0</t>
  </si>
  <si>
    <t>18.030.0740-A</t>
  </si>
  <si>
    <t>18.030.0742-0</t>
  </si>
  <si>
    <t>18.030.0742-A</t>
  </si>
  <si>
    <t>18.030.0744-0</t>
  </si>
  <si>
    <t>18.030.0744-A</t>
  </si>
  <si>
    <t>18.030.0746-0</t>
  </si>
  <si>
    <t>18.030.0746-A</t>
  </si>
  <si>
    <t>18.030.0900-0</t>
  </si>
  <si>
    <t>18.030.0900-A</t>
  </si>
  <si>
    <t>18.030.0905-0</t>
  </si>
  <si>
    <t>18.030.0905-A</t>
  </si>
  <si>
    <t>18.030.0910-0</t>
  </si>
  <si>
    <t>18.030.0910-A</t>
  </si>
  <si>
    <t>18.030.0915-0</t>
  </si>
  <si>
    <t>18.030.0915-A</t>
  </si>
  <si>
    <t>18.030.0920-0</t>
  </si>
  <si>
    <t>18.030.0920-A</t>
  </si>
  <si>
    <t>18.030.0921-0</t>
  </si>
  <si>
    <t>18.030.0921-A</t>
  </si>
  <si>
    <t>18.030.0922-0</t>
  </si>
  <si>
    <t>18.030.0922-A</t>
  </si>
  <si>
    <t>18.030.0923-0</t>
  </si>
  <si>
    <t>18.030.0923-A</t>
  </si>
  <si>
    <t>18.031.0010-0</t>
  </si>
  <si>
    <t>18.031.0010-A</t>
  </si>
  <si>
    <t>18.031.0015-0</t>
  </si>
  <si>
    <t>18.031.0015-A</t>
  </si>
  <si>
    <t>18.031.0016-0</t>
  </si>
  <si>
    <t>18.031.0016-A</t>
  </si>
  <si>
    <t>18.031.0020-0</t>
  </si>
  <si>
    <t>18.031.0020-A</t>
  </si>
  <si>
    <t>18.031.0025-0</t>
  </si>
  <si>
    <t>18.031.0025-A</t>
  </si>
  <si>
    <t>18.032.0012-0</t>
  </si>
  <si>
    <t>18.032.0012-A</t>
  </si>
  <si>
    <t>18.032.0014-0</t>
  </si>
  <si>
    <t>18.032.0014-A</t>
  </si>
  <si>
    <t>18.032.0015-0</t>
  </si>
  <si>
    <t>18.032.0015-A</t>
  </si>
  <si>
    <t>18.032.0020-0</t>
  </si>
  <si>
    <t>18.032.0020-A</t>
  </si>
  <si>
    <t>18.032.0025-0</t>
  </si>
  <si>
    <t>18.032.0025-A</t>
  </si>
  <si>
    <t>18.032.0030-0</t>
  </si>
  <si>
    <t>18.032.0030-A</t>
  </si>
  <si>
    <t>18.033.0010-0</t>
  </si>
  <si>
    <t>18.033.0010-A</t>
  </si>
  <si>
    <t>18.033.0015-0</t>
  </si>
  <si>
    <t>18.033.0015-A</t>
  </si>
  <si>
    <t>18.033.0020-0</t>
  </si>
  <si>
    <t>18.033.0020-A</t>
  </si>
  <si>
    <t>18.034.0010-0</t>
  </si>
  <si>
    <t>18.034.0010-A</t>
  </si>
  <si>
    <t>18.034.0015-0</t>
  </si>
  <si>
    <t>18.034.0015-A</t>
  </si>
  <si>
    <t>18.034.0020-0</t>
  </si>
  <si>
    <t>18.034.0020-A</t>
  </si>
  <si>
    <t>18.034.0025-0</t>
  </si>
  <si>
    <t>18.034.0025-A</t>
  </si>
  <si>
    <t>18.034.0030-0</t>
  </si>
  <si>
    <t>18.034.0030-A</t>
  </si>
  <si>
    <t>18.034.0035-0</t>
  </si>
  <si>
    <t>18.034.0035-A</t>
  </si>
  <si>
    <t>18.034.0050-0</t>
  </si>
  <si>
    <t>18.034.0050-A</t>
  </si>
  <si>
    <t>18.034.0055-0</t>
  </si>
  <si>
    <t>18.034.0055-A</t>
  </si>
  <si>
    <t>18.034.0060-0</t>
  </si>
  <si>
    <t>18.034.0060-A</t>
  </si>
  <si>
    <t>18.034.0065-0</t>
  </si>
  <si>
    <t>18.034.0065-A</t>
  </si>
  <si>
    <t>18.034.0070-0</t>
  </si>
  <si>
    <t>18.034.0070-A</t>
  </si>
  <si>
    <t>18.034.0075-0</t>
  </si>
  <si>
    <t>18.034.0075-A</t>
  </si>
  <si>
    <t>18.034.0080-0</t>
  </si>
  <si>
    <t>18.034.0080-A</t>
  </si>
  <si>
    <t>18.034.0085-0</t>
  </si>
  <si>
    <t>18.034.0085-A</t>
  </si>
  <si>
    <t>18.034.0090-0</t>
  </si>
  <si>
    <t>18.034.0090-A</t>
  </si>
  <si>
    <t>18.034.0120-0</t>
  </si>
  <si>
    <t>18.034.0120-A</t>
  </si>
  <si>
    <t>18.034.0130-0</t>
  </si>
  <si>
    <t>18.034.0130-A</t>
  </si>
  <si>
    <t>18.034.0140-0</t>
  </si>
  <si>
    <t>18.034.0140-A</t>
  </si>
  <si>
    <t>18.034.0150-0</t>
  </si>
  <si>
    <t>18.034.0150-A</t>
  </si>
  <si>
    <t>18.034.0160-0</t>
  </si>
  <si>
    <t>18.034.0160-A</t>
  </si>
  <si>
    <t>18.035.0005-0</t>
  </si>
  <si>
    <t>18.035.0005-A</t>
  </si>
  <si>
    <t>18.035.0010-0</t>
  </si>
  <si>
    <t>18.035.0010-A</t>
  </si>
  <si>
    <t>18.036.0001-0</t>
  </si>
  <si>
    <t>18.036.0001-A</t>
  </si>
  <si>
    <t>18.037.0100-0</t>
  </si>
  <si>
    <t>18.037.0100-A</t>
  </si>
  <si>
    <t>18.037.0110-0</t>
  </si>
  <si>
    <t>18.037.0110-A</t>
  </si>
  <si>
    <t>18.037.0120-0</t>
  </si>
  <si>
    <t>18.037.0120-A</t>
  </si>
  <si>
    <t>18.037.0130-0</t>
  </si>
  <si>
    <t>MONITOR LCD 19",WIDESCREEN.FORNECIMENTO</t>
  </si>
  <si>
    <t>18.037.0130-A</t>
  </si>
  <si>
    <t>18.037.0140-0</t>
  </si>
  <si>
    <t>MONITOR LCD 22",WIDESCREEN.FORNECIMENTO</t>
  </si>
  <si>
    <t>18.037.0140-A</t>
  </si>
  <si>
    <t>18.037.0150-0</t>
  </si>
  <si>
    <t>MINI CAMERA,COM DOME,LENTE PADRAO 3,6MM.FORNECIMENTO</t>
  </si>
  <si>
    <t>18.037.0150-A</t>
  </si>
  <si>
    <t>18.037.0160-0</t>
  </si>
  <si>
    <t>MINI CAMERA COM DOME E INFRAVERMELHO.FORNECIMENTO</t>
  </si>
  <si>
    <t>18.037.0160-A</t>
  </si>
  <si>
    <t>18.037.0170-0</t>
  </si>
  <si>
    <t>18.037.0170-A</t>
  </si>
  <si>
    <t>18.037.0180-0</t>
  </si>
  <si>
    <t>18.037.0180-A</t>
  </si>
  <si>
    <t>18.037.0200-0</t>
  </si>
  <si>
    <t>18.037.0200-A</t>
  </si>
  <si>
    <t>18.038.0010-0</t>
  </si>
  <si>
    <t>18.038.0010-A</t>
  </si>
  <si>
    <t>18.038.0020-0</t>
  </si>
  <si>
    <t>18.038.0020-A</t>
  </si>
  <si>
    <t>18.038.0030-0</t>
  </si>
  <si>
    <t>18.038.0030-A</t>
  </si>
  <si>
    <t>18.038.0035-0</t>
  </si>
  <si>
    <t>18.038.0035-A</t>
  </si>
  <si>
    <t>18.038.0045-0</t>
  </si>
  <si>
    <t>18.038.0045-A</t>
  </si>
  <si>
    <t>18.040.0010-0</t>
  </si>
  <si>
    <t>18.040.0010-A</t>
  </si>
  <si>
    <t>18.040.0015-0</t>
  </si>
  <si>
    <t>18.040.0015-A</t>
  </si>
  <si>
    <t>18.040.0020-0</t>
  </si>
  <si>
    <t>18.040.0020-A</t>
  </si>
  <si>
    <t>18.040.0025-0</t>
  </si>
  <si>
    <t>18.040.0025-A</t>
  </si>
  <si>
    <t>18.045.0010-0</t>
  </si>
  <si>
    <t>18.045.0010-A</t>
  </si>
  <si>
    <t>18.045.0011-0</t>
  </si>
  <si>
    <t>18.045.0011-A</t>
  </si>
  <si>
    <t>18.045.0012-0</t>
  </si>
  <si>
    <t>18.045.0012-A</t>
  </si>
  <si>
    <t>18.045.0013-0</t>
  </si>
  <si>
    <t>18.045.0013-A</t>
  </si>
  <si>
    <t>18.045.0015-0</t>
  </si>
  <si>
    <t>18.045.0015-A</t>
  </si>
  <si>
    <t>18.045.0016-0</t>
  </si>
  <si>
    <t>18.045.0016-A</t>
  </si>
  <si>
    <t>18.045.0017-1</t>
  </si>
  <si>
    <t>18.045.0017-B</t>
  </si>
  <si>
    <t>18.045.0018-0</t>
  </si>
  <si>
    <t>18.045.0018-A</t>
  </si>
  <si>
    <t>18.045.0025-0</t>
  </si>
  <si>
    <t>18.045.0025-A</t>
  </si>
  <si>
    <t>18.045.0026-0</t>
  </si>
  <si>
    <t>18.045.0026-A</t>
  </si>
  <si>
    <t>18.045.0027-0</t>
  </si>
  <si>
    <t>18.045.0027-A</t>
  </si>
  <si>
    <t>18.045.0028-0</t>
  </si>
  <si>
    <t>18.045.0028-A</t>
  </si>
  <si>
    <t>18.045.0029-0</t>
  </si>
  <si>
    <t>18.045.0029-A</t>
  </si>
  <si>
    <t>18.045.0030-0</t>
  </si>
  <si>
    <t>18.045.0030-A</t>
  </si>
  <si>
    <t>18.045.0031-0</t>
  </si>
  <si>
    <t>18.045.0031-A</t>
  </si>
  <si>
    <t>18.045.0032-0</t>
  </si>
  <si>
    <t>18.045.0032-A</t>
  </si>
  <si>
    <t>18.045.0033-0</t>
  </si>
  <si>
    <t>18.045.0033-A</t>
  </si>
  <si>
    <t>18.045.0035-0</t>
  </si>
  <si>
    <t>18.045.0035-A</t>
  </si>
  <si>
    <t>18.050.0005-0</t>
  </si>
  <si>
    <t>18.050.0005-A</t>
  </si>
  <si>
    <t>18.050.0012-0</t>
  </si>
  <si>
    <t>18.050.0012-A</t>
  </si>
  <si>
    <t>18.050.0015-0</t>
  </si>
  <si>
    <t>18.050.0015-A</t>
  </si>
  <si>
    <t>18.050.0020-0</t>
  </si>
  <si>
    <t>18.050.0020-A</t>
  </si>
  <si>
    <t>18.050.0025-0</t>
  </si>
  <si>
    <t>18.050.0025-A</t>
  </si>
  <si>
    <t>18.050.0030-0</t>
  </si>
  <si>
    <t>18.050.0030-A</t>
  </si>
  <si>
    <t>18.050.0050-0</t>
  </si>
  <si>
    <t>18.050.0050-A</t>
  </si>
  <si>
    <t>18.050.0055-0</t>
  </si>
  <si>
    <t>18.050.0055-A</t>
  </si>
  <si>
    <t>18.050.0060-0</t>
  </si>
  <si>
    <t>18.050.0060-A</t>
  </si>
  <si>
    <t>18.050.0065-0</t>
  </si>
  <si>
    <t>18.050.0065-A</t>
  </si>
  <si>
    <t>18.050.0070-0</t>
  </si>
  <si>
    <t>18.050.0070-A</t>
  </si>
  <si>
    <t>18.050.0100-0</t>
  </si>
  <si>
    <t>18.050.0100-A</t>
  </si>
  <si>
    <t>18.050.0115-0</t>
  </si>
  <si>
    <t>18.050.0115-A</t>
  </si>
  <si>
    <t>18.050.0120-0</t>
  </si>
  <si>
    <t>18.050.0120-A</t>
  </si>
  <si>
    <t>18.050.0135-0</t>
  </si>
  <si>
    <t>18.050.0135-A</t>
  </si>
  <si>
    <t>18.050.0140-0</t>
  </si>
  <si>
    <t>18.050.0140-A</t>
  </si>
  <si>
    <t>18.050.0200-0</t>
  </si>
  <si>
    <t>18.050.0200-A</t>
  </si>
  <si>
    <t>18.050.0210-0</t>
  </si>
  <si>
    <t>18.050.0210-A</t>
  </si>
  <si>
    <t>18.065.0010-0</t>
  </si>
  <si>
    <t>18.065.0010-A</t>
  </si>
  <si>
    <t>18.065.0015-0</t>
  </si>
  <si>
    <t>18.065.0015-A</t>
  </si>
  <si>
    <t>18.065.0050-0</t>
  </si>
  <si>
    <t>18.065.0050-A</t>
  </si>
  <si>
    <t>18.065.0055-0</t>
  </si>
  <si>
    <t>18.065.0055-A</t>
  </si>
  <si>
    <t>18.065.0060-0</t>
  </si>
  <si>
    <t>18.065.0060-A</t>
  </si>
  <si>
    <t>18.065.0065-0</t>
  </si>
  <si>
    <t>18.065.0065-A</t>
  </si>
  <si>
    <t>18.065.0070-0</t>
  </si>
  <si>
    <t>18.065.0070-A</t>
  </si>
  <si>
    <t>18.065.0075-0</t>
  </si>
  <si>
    <t>18.065.0075-A</t>
  </si>
  <si>
    <t>18.070.0005-0</t>
  </si>
  <si>
    <t>18.070.0005-A</t>
  </si>
  <si>
    <t>18.070.0010-0</t>
  </si>
  <si>
    <t>18.070.0010-A</t>
  </si>
  <si>
    <t>18.070.0040-0</t>
  </si>
  <si>
    <t>18.070.0040-A</t>
  </si>
  <si>
    <t>18.070.0044-0</t>
  </si>
  <si>
    <t>18.070.0044-A</t>
  </si>
  <si>
    <t>18.070.0045-0</t>
  </si>
  <si>
    <t>18.070.0045-A</t>
  </si>
  <si>
    <t>18.070.0046-0</t>
  </si>
  <si>
    <t>18.070.0046-A</t>
  </si>
  <si>
    <t>18.070.0047-0</t>
  </si>
  <si>
    <t>18.070.0047-A</t>
  </si>
  <si>
    <t>18.070.0048-0</t>
  </si>
  <si>
    <t>18.070.0048-A</t>
  </si>
  <si>
    <t>18.070.0049-0</t>
  </si>
  <si>
    <t>18.070.0049-A</t>
  </si>
  <si>
    <t>18.070.0100-0</t>
  </si>
  <si>
    <t>18.070.0100-A</t>
  </si>
  <si>
    <t>18.070.0105-0</t>
  </si>
  <si>
    <t>18.070.0105-A</t>
  </si>
  <si>
    <t>18.080.0020-0</t>
  </si>
  <si>
    <t>18.080.0020-A</t>
  </si>
  <si>
    <t>18.080.0025-0</t>
  </si>
  <si>
    <t>18.080.0025-A</t>
  </si>
  <si>
    <t>18.080.0026-0</t>
  </si>
  <si>
    <t>18.080.0026-A</t>
  </si>
  <si>
    <t>18.080.0027-0</t>
  </si>
  <si>
    <t>18.080.0027-A</t>
  </si>
  <si>
    <t>18.080.0028-0</t>
  </si>
  <si>
    <t>18.080.0028-A</t>
  </si>
  <si>
    <t>18.080.0029-0</t>
  </si>
  <si>
    <t>18.080.0029-A</t>
  </si>
  <si>
    <t>18.080.0030-0</t>
  </si>
  <si>
    <t>18.080.0030-A</t>
  </si>
  <si>
    <t>18.080.0050-0</t>
  </si>
  <si>
    <t>18.080.0050-A</t>
  </si>
  <si>
    <t>18.080.0055-0</t>
  </si>
  <si>
    <t>18.080.0055-A</t>
  </si>
  <si>
    <t>18.081.0020-0</t>
  </si>
  <si>
    <t>18.081.0020-A</t>
  </si>
  <si>
    <t>18.081.0021-0</t>
  </si>
  <si>
    <t>18.081.0021-A</t>
  </si>
  <si>
    <t>18.081.0050-0</t>
  </si>
  <si>
    <t>18.081.0050-A</t>
  </si>
  <si>
    <t>18.081.0051-0</t>
  </si>
  <si>
    <t>18.081.0051-A</t>
  </si>
  <si>
    <t>18.081.0052-0</t>
  </si>
  <si>
    <t>18.081.0052-A</t>
  </si>
  <si>
    <t>18.081.0053-0</t>
  </si>
  <si>
    <t>18.081.0053-A</t>
  </si>
  <si>
    <t>18.081.0054-0</t>
  </si>
  <si>
    <t>18.081.0054-A</t>
  </si>
  <si>
    <t>18.081.0055-0</t>
  </si>
  <si>
    <t>18.081.0055-A</t>
  </si>
  <si>
    <t>18.081.0100-0</t>
  </si>
  <si>
    <t>18.081.0100-A</t>
  </si>
  <si>
    <t>18.081.0105-0</t>
  </si>
  <si>
    <t>18.081.0105-A</t>
  </si>
  <si>
    <t>18.082.0020-0</t>
  </si>
  <si>
    <t>18.082.0020-A</t>
  </si>
  <si>
    <t>18.082.0021-0</t>
  </si>
  <si>
    <t>18.082.0021-A</t>
  </si>
  <si>
    <t>18.082.0050-0</t>
  </si>
  <si>
    <t>18.082.0050-A</t>
  </si>
  <si>
    <t>18.082.0051-0</t>
  </si>
  <si>
    <t>18.082.0051-A</t>
  </si>
  <si>
    <t>18.082.0052-0</t>
  </si>
  <si>
    <t>18.082.0052-A</t>
  </si>
  <si>
    <t>18.082.0053-0</t>
  </si>
  <si>
    <t>18.082.0053-A</t>
  </si>
  <si>
    <t>18.082.0054-0</t>
  </si>
  <si>
    <t>18.082.0054-A</t>
  </si>
  <si>
    <t>18.082.0055-0</t>
  </si>
  <si>
    <t>18.082.0055-A</t>
  </si>
  <si>
    <t>18.082.0100-0</t>
  </si>
  <si>
    <t>18.082.0100-A</t>
  </si>
  <si>
    <t>18.082.0105-0</t>
  </si>
  <si>
    <t>18.082.0105-A</t>
  </si>
  <si>
    <t>18.083.0020-0</t>
  </si>
  <si>
    <t>18.083.0020-A</t>
  </si>
  <si>
    <t>18.083.0021-0</t>
  </si>
  <si>
    <t>18.083.0021-A</t>
  </si>
  <si>
    <t>18.083.0050-0</t>
  </si>
  <si>
    <t>18.083.0050-A</t>
  </si>
  <si>
    <t>18.083.0051-0</t>
  </si>
  <si>
    <t>18.083.0051-A</t>
  </si>
  <si>
    <t>18.083.0052-0</t>
  </si>
  <si>
    <t>18.083.0052-A</t>
  </si>
  <si>
    <t>18.083.0053-0</t>
  </si>
  <si>
    <t>18.083.0053-A</t>
  </si>
  <si>
    <t>18.083.0054-0</t>
  </si>
  <si>
    <t>18.083.0054-A</t>
  </si>
  <si>
    <t>18.083.0055-0</t>
  </si>
  <si>
    <t>18.083.0055-A</t>
  </si>
  <si>
    <t>18.083.0100-0</t>
  </si>
  <si>
    <t>18.083.0100-A</t>
  </si>
  <si>
    <t>18.083.0105-0</t>
  </si>
  <si>
    <t>18.083.0105-A</t>
  </si>
  <si>
    <t>18.084.0020-0</t>
  </si>
  <si>
    <t>18.084.0020-A</t>
  </si>
  <si>
    <t>18.084.0021-0</t>
  </si>
  <si>
    <t>18.084.0021-A</t>
  </si>
  <si>
    <t>18.084.0050-0</t>
  </si>
  <si>
    <t>18.084.0050-A</t>
  </si>
  <si>
    <t>18.084.0051-0</t>
  </si>
  <si>
    <t>18.084.0051-A</t>
  </si>
  <si>
    <t>18.084.0052-0</t>
  </si>
  <si>
    <t>18.084.0052-A</t>
  </si>
  <si>
    <t>18.084.0053-0</t>
  </si>
  <si>
    <t>18.084.0053-A</t>
  </si>
  <si>
    <t>18.084.0054-0</t>
  </si>
  <si>
    <t>18.084.0054-A</t>
  </si>
  <si>
    <t>18.084.0055-0</t>
  </si>
  <si>
    <t>18.084.0055-A</t>
  </si>
  <si>
    <t>18.084.0100-0</t>
  </si>
  <si>
    <t>18.084.0100-A</t>
  </si>
  <si>
    <t>18.084.0105-0</t>
  </si>
  <si>
    <t>18.084.0105-A</t>
  </si>
  <si>
    <t>18.100.0025-0</t>
  </si>
  <si>
    <t>18.100.0025-A</t>
  </si>
  <si>
    <t>18.100.0030-0</t>
  </si>
  <si>
    <t>18.100.0030-A</t>
  </si>
  <si>
    <t>18.100.0035-0</t>
  </si>
  <si>
    <t>18.100.0035-A</t>
  </si>
  <si>
    <t>18.105.0001-0</t>
  </si>
  <si>
    <t>18.105.0001-A</t>
  </si>
  <si>
    <t>18.200.0001-0</t>
  </si>
  <si>
    <t>18.200.0001-A</t>
  </si>
  <si>
    <t>18.200.0002-0</t>
  </si>
  <si>
    <t>18.200.0002-A</t>
  </si>
  <si>
    <t>18.200.0003-0</t>
  </si>
  <si>
    <t>REDE DE VOLEIBOL OFICIAL COM CABO DE ACO.FORNECIMENTO</t>
  </si>
  <si>
    <t>18.200.0003-A</t>
  </si>
  <si>
    <t>18.200.0004-0</t>
  </si>
  <si>
    <t>18.200.0004-A</t>
  </si>
  <si>
    <t>18.200.0005-0</t>
  </si>
  <si>
    <t>REDE DE NYLON PARA FUTEBOL DE SALAO.FORNECIMENTO</t>
  </si>
  <si>
    <t>18.200.0005-A</t>
  </si>
  <si>
    <t>18.200.0010-0</t>
  </si>
  <si>
    <t>18.200.0010-A</t>
  </si>
  <si>
    <t>18.200.0015-0</t>
  </si>
  <si>
    <t>18.200.0015-A</t>
  </si>
  <si>
    <t>18.200.0020-0</t>
  </si>
  <si>
    <t>18.200.0020-A</t>
  </si>
  <si>
    <t>18.210.0010-0</t>
  </si>
  <si>
    <t>18.210.0010-A</t>
  </si>
  <si>
    <t>18.210.0012-0</t>
  </si>
  <si>
    <t>18.210.0012-A</t>
  </si>
  <si>
    <t>18.210.0014-0</t>
  </si>
  <si>
    <t>18.210.0014-A</t>
  </si>
  <si>
    <t>18.210.0016-0</t>
  </si>
  <si>
    <t>18.210.0016-A</t>
  </si>
  <si>
    <t>18.210.0018-0</t>
  </si>
  <si>
    <t>18.210.0018-A</t>
  </si>
  <si>
    <t>18.210.0020-0</t>
  </si>
  <si>
    <t>18.210.0020-A</t>
  </si>
  <si>
    <t>18.210.0025-0</t>
  </si>
  <si>
    <t>18.210.0025-A</t>
  </si>
  <si>
    <t>18.210.0030-0</t>
  </si>
  <si>
    <t>18.210.0030-A</t>
  </si>
  <si>
    <t>18.210.0050-0</t>
  </si>
  <si>
    <t>18.210.0050-A</t>
  </si>
  <si>
    <t>18.210.0052-0</t>
  </si>
  <si>
    <t>18.210.0052-A</t>
  </si>
  <si>
    <t>18.210.0054-0</t>
  </si>
  <si>
    <t>18.210.0054-A</t>
  </si>
  <si>
    <t>18.210.0056-0</t>
  </si>
  <si>
    <t>18.210.0056-A</t>
  </si>
  <si>
    <t>18.210.0058-0</t>
  </si>
  <si>
    <t>18.210.0058-A</t>
  </si>
  <si>
    <t>18.210.0060-0</t>
  </si>
  <si>
    <t>18.210.0060-A</t>
  </si>
  <si>
    <t>18.210.0065-0</t>
  </si>
  <si>
    <t>18.210.0065-A</t>
  </si>
  <si>
    <t>18.210.0070-0</t>
  </si>
  <si>
    <t>18.210.0070-A</t>
  </si>
  <si>
    <t>18.210.0100-0</t>
  </si>
  <si>
    <t>18.210.0100-A</t>
  </si>
  <si>
    <t>18.210.0110-0</t>
  </si>
  <si>
    <t>18.210.0110-A</t>
  </si>
  <si>
    <t>18.210.0115-0</t>
  </si>
  <si>
    <t>18.210.0115-A</t>
  </si>
  <si>
    <t>18.250.0046-0</t>
  </si>
  <si>
    <t>18.250.0046-A</t>
  </si>
  <si>
    <t>18.250.0047-0</t>
  </si>
  <si>
    <t>18.250.0047-A</t>
  </si>
  <si>
    <t>18.250.0048-0</t>
  </si>
  <si>
    <t>18.250.0048-A</t>
  </si>
  <si>
    <t>18.250.0049-0</t>
  </si>
  <si>
    <t>18.250.0049-A</t>
  </si>
  <si>
    <t>18.250.0050-0</t>
  </si>
  <si>
    <t>18.250.0050-A</t>
  </si>
  <si>
    <t>18.250.0051-0</t>
  </si>
  <si>
    <t>18.250.0051-A</t>
  </si>
  <si>
    <t>18.250.0052-0</t>
  </si>
  <si>
    <t>18.250.0052-A</t>
  </si>
  <si>
    <t>18.250.0053-0</t>
  </si>
  <si>
    <t>18.250.0053-A</t>
  </si>
  <si>
    <t>18.250.0054-0</t>
  </si>
  <si>
    <t>18.250.0054-A</t>
  </si>
  <si>
    <t>18.250.0055-0</t>
  </si>
  <si>
    <t>18.250.0055-A</t>
  </si>
  <si>
    <t>18.250.0056-0</t>
  </si>
  <si>
    <t>18.250.0056-A</t>
  </si>
  <si>
    <t>18.250.0057-0</t>
  </si>
  <si>
    <t>18.250.0057-A</t>
  </si>
  <si>
    <t>18.250.0058-0</t>
  </si>
  <si>
    <t>18.250.0058-A</t>
  </si>
  <si>
    <t>18.250.0070-0</t>
  </si>
  <si>
    <t>18.250.0070-A</t>
  </si>
  <si>
    <t>18.250.0075-0</t>
  </si>
  <si>
    <t>18.250.0075-A</t>
  </si>
  <si>
    <t>18.250.0080-0</t>
  </si>
  <si>
    <t>18.250.0080-A</t>
  </si>
  <si>
    <t>18.260.0040-0</t>
  </si>
  <si>
    <t>18.260.0040-A</t>
  </si>
  <si>
    <t>18.260.0045-0</t>
  </si>
  <si>
    <t>18.260.0045-A</t>
  </si>
  <si>
    <t>18.260.0046-0</t>
  </si>
  <si>
    <t>18.260.0046-A</t>
  </si>
  <si>
    <t>18.260.0050-0</t>
  </si>
  <si>
    <t>18.260.0050-A</t>
  </si>
  <si>
    <t>18.260.0065-0</t>
  </si>
  <si>
    <t>SUPORTE PARA LAMPADA FLUORESCENTE.FORNECIMENTO E COLOCACAO</t>
  </si>
  <si>
    <t>18.260.0065-A</t>
  </si>
  <si>
    <t>18.260.0070-0</t>
  </si>
  <si>
    <t>18.260.0070-A</t>
  </si>
  <si>
    <t>18.265.0001-0</t>
  </si>
  <si>
    <t>18.265.0001-A</t>
  </si>
  <si>
    <t>18.270.0010-0</t>
  </si>
  <si>
    <t>18.270.0010-A</t>
  </si>
  <si>
    <t>18.270.0020-0</t>
  </si>
  <si>
    <t>RECARGA PARA EXTINTOR DE INCENDIO,PO QUIMICO,DE 4KG</t>
  </si>
  <si>
    <t>18.270.0020-A</t>
  </si>
  <si>
    <t>18.270.0025-0</t>
  </si>
  <si>
    <t>RECARGA PARA EXTINTOR DE INCENDIO,PO QUIMICO,DE 6KG</t>
  </si>
  <si>
    <t>18.270.0025-A</t>
  </si>
  <si>
    <t>18.270.0030-0</t>
  </si>
  <si>
    <t>RECARGA PARA EXTINTOR DE INCENDIO,GAS CARBONICO,DE 4KG</t>
  </si>
  <si>
    <t>18.270.0030-A</t>
  </si>
  <si>
    <t>18.270.0035-0</t>
  </si>
  <si>
    <t>RECARGA PARA EXTINTOR DE INCENDIO,GAS CARBONICO,DE 6KG</t>
  </si>
  <si>
    <t>18.270.0035-A</t>
  </si>
  <si>
    <t>19.001.0001-2</t>
  </si>
  <si>
    <t>19.001.0001-C</t>
  </si>
  <si>
    <t>19.001.0004-2</t>
  </si>
  <si>
    <t>19.001.0004-C</t>
  </si>
  <si>
    <t>19.001.0012-2</t>
  </si>
  <si>
    <t>19.001.0012-C</t>
  </si>
  <si>
    <t>19.001.0038-2</t>
  </si>
  <si>
    <t>19.001.0038-C</t>
  </si>
  <si>
    <t>19.004.0001-2</t>
  </si>
  <si>
    <t>19.004.0001-3</t>
  </si>
  <si>
    <t>19.004.0001-4</t>
  </si>
  <si>
    <t>19.004.0001-C</t>
  </si>
  <si>
    <t>19.004.0001-D</t>
  </si>
  <si>
    <t>19.004.0001-E</t>
  </si>
  <si>
    <t>19.004.0004-2</t>
  </si>
  <si>
    <t>19.004.0004-3</t>
  </si>
  <si>
    <t>19.004.0004-4</t>
  </si>
  <si>
    <t>19.004.0004-C</t>
  </si>
  <si>
    <t>19.004.0004-D</t>
  </si>
  <si>
    <t>19.004.0004-E</t>
  </si>
  <si>
    <t>19.004.0006-2</t>
  </si>
  <si>
    <t>19.004.0006-3</t>
  </si>
  <si>
    <t>19.004.0006-4</t>
  </si>
  <si>
    <t>19.004.0006-C</t>
  </si>
  <si>
    <t>19.004.0006-D</t>
  </si>
  <si>
    <t>19.004.0006-E</t>
  </si>
  <si>
    <t>19.004.0010-2</t>
  </si>
  <si>
    <t>19.004.0010-3</t>
  </si>
  <si>
    <t>19.004.0010-4</t>
  </si>
  <si>
    <t>19.004.0010-C</t>
  </si>
  <si>
    <t>19.004.0010-D</t>
  </si>
  <si>
    <t>19.004.0010-E</t>
  </si>
  <si>
    <t>19.004.0012-2</t>
  </si>
  <si>
    <t>19.004.0012-3</t>
  </si>
  <si>
    <t>19.004.0012-4</t>
  </si>
  <si>
    <t>19.004.0012-C</t>
  </si>
  <si>
    <t>19.004.0012-D</t>
  </si>
  <si>
    <t>19.004.0012-E</t>
  </si>
  <si>
    <t>19.004.0013-2</t>
  </si>
  <si>
    <t>19.004.0013-3</t>
  </si>
  <si>
    <t>19.004.0013-4</t>
  </si>
  <si>
    <t>19.004.0013-C</t>
  </si>
  <si>
    <t>19.004.0013-D</t>
  </si>
  <si>
    <t>19.004.0013-E</t>
  </si>
  <si>
    <t>19.004.0014-2</t>
  </si>
  <si>
    <t>19.004.0014-3</t>
  </si>
  <si>
    <t>19.004.0014-4</t>
  </si>
  <si>
    <t>19.004.0014-C</t>
  </si>
  <si>
    <t>19.004.0014-D</t>
  </si>
  <si>
    <t>19.004.0014-E</t>
  </si>
  <si>
    <t>19.004.0015-2</t>
  </si>
  <si>
    <t>19.004.0015-3</t>
  </si>
  <si>
    <t>19.004.0015-4</t>
  </si>
  <si>
    <t>19.004.0015-C</t>
  </si>
  <si>
    <t>19.004.0015-D</t>
  </si>
  <si>
    <t>19.004.0015-E</t>
  </si>
  <si>
    <t>19.004.0016-2</t>
  </si>
  <si>
    <t>19.004.0016-3</t>
  </si>
  <si>
    <t>19.004.0016-4</t>
  </si>
  <si>
    <t>19.004.0016-C</t>
  </si>
  <si>
    <t>19.004.0016-D</t>
  </si>
  <si>
    <t>19.004.0016-E</t>
  </si>
  <si>
    <t>19.004.0020-2</t>
  </si>
  <si>
    <t>CAMINHAO TANQUE,CAPACIDADE DE 6.000L,INCLUSIVE MOTORISTA</t>
  </si>
  <si>
    <t>19.004.0020-3</t>
  </si>
  <si>
    <t>19.004.0020-4</t>
  </si>
  <si>
    <t>19.004.0020-C</t>
  </si>
  <si>
    <t>19.004.0020-D</t>
  </si>
  <si>
    <t>19.004.0020-E</t>
  </si>
  <si>
    <t>19.004.0021-2</t>
  </si>
  <si>
    <t>CAMINHAO TANQUE,CAPACIDADE DE 10.000L,INCLUSIVE MOTORISTA</t>
  </si>
  <si>
    <t>19.004.0021-3</t>
  </si>
  <si>
    <t>19.004.0021-4</t>
  </si>
  <si>
    <t>19.004.0021-C</t>
  </si>
  <si>
    <t>19.004.0021-D</t>
  </si>
  <si>
    <t>19.004.0021-E</t>
  </si>
  <si>
    <t>19.004.0022-2</t>
  </si>
  <si>
    <t>CAMINHAO TANQUE,CAPACIDADE DE 15.000L,INCLUSIVE MOTORISTA</t>
  </si>
  <si>
    <t>19.004.0022-3</t>
  </si>
  <si>
    <t>19.004.0022-4</t>
  </si>
  <si>
    <t>19.004.0022-C</t>
  </si>
  <si>
    <t>19.004.0022-D</t>
  </si>
  <si>
    <t>19.004.0022-E</t>
  </si>
  <si>
    <t>19.004.0023-2</t>
  </si>
  <si>
    <t>CAMINHAO TANQUE,CAPACIDADE DE 20.000L,INCLUSIVE MOTORISTA</t>
  </si>
  <si>
    <t>19.004.0023-3</t>
  </si>
  <si>
    <t>19.004.0023-4</t>
  </si>
  <si>
    <t>19.004.0023-C</t>
  </si>
  <si>
    <t>19.004.0023-D</t>
  </si>
  <si>
    <t>19.004.0023-E</t>
  </si>
  <si>
    <t>19.004.0024-2</t>
  </si>
  <si>
    <t>CAMINHAO TANQUE,CAPACIDADE DE 30.000L,INCLUSIVE MOTORISTA</t>
  </si>
  <si>
    <t>19.004.0024-3</t>
  </si>
  <si>
    <t>19.004.0024-4</t>
  </si>
  <si>
    <t>19.004.0024-C</t>
  </si>
  <si>
    <t>19.004.0024-D</t>
  </si>
  <si>
    <t>19.004.0024-E</t>
  </si>
  <si>
    <t>19.004.0025-2</t>
  </si>
  <si>
    <t>CAMINHAO BETONEIRA,CAPACIDADE DE 5,00M3,INCLUSIVE MOTORISTA</t>
  </si>
  <si>
    <t>19.004.0025-3</t>
  </si>
  <si>
    <t>19.004.0025-4</t>
  </si>
  <si>
    <t>19.004.0025-C</t>
  </si>
  <si>
    <t>19.004.0025-D</t>
  </si>
  <si>
    <t>19.004.0025-E</t>
  </si>
  <si>
    <t>19.004.0026-2</t>
  </si>
  <si>
    <t>CAMINHAO BETONEIRA,CAPACIDADE DE 7,00M3,INCLUSIVE MOTORISTA</t>
  </si>
  <si>
    <t>19.004.0026-3</t>
  </si>
  <si>
    <t>19.004.0026-4</t>
  </si>
  <si>
    <t>19.004.0026-C</t>
  </si>
  <si>
    <t>19.004.0026-D</t>
  </si>
  <si>
    <t>19.004.0026-E</t>
  </si>
  <si>
    <t>19.004.0030-2</t>
  </si>
  <si>
    <t>19.004.0030-3</t>
  </si>
  <si>
    <t>19.004.0030-4</t>
  </si>
  <si>
    <t>19.004.0030-C</t>
  </si>
  <si>
    <t>19.004.0030-D</t>
  </si>
  <si>
    <t>19.004.0030-E</t>
  </si>
  <si>
    <t>19.004.0031-2</t>
  </si>
  <si>
    <t>19.004.0031-3</t>
  </si>
  <si>
    <t>19.004.0031-4</t>
  </si>
  <si>
    <t>19.004.0031-C</t>
  </si>
  <si>
    <t>19.004.0031-D</t>
  </si>
  <si>
    <t>19.004.0031-E</t>
  </si>
  <si>
    <t>19.004.0037-2</t>
  </si>
  <si>
    <t>19.004.0037-3</t>
  </si>
  <si>
    <t>19.004.0037-4</t>
  </si>
  <si>
    <t>19.004.0037-C</t>
  </si>
  <si>
    <t>19.004.0037-D</t>
  </si>
  <si>
    <t>19.004.0037-E</t>
  </si>
  <si>
    <t>19.004.0040-2</t>
  </si>
  <si>
    <t>19.004.0040-3</t>
  </si>
  <si>
    <t>19.004.0040-4</t>
  </si>
  <si>
    <t>19.004.0040-C</t>
  </si>
  <si>
    <t>19.004.0040-D</t>
  </si>
  <si>
    <t>19.004.0040-E</t>
  </si>
  <si>
    <t>19.004.0044-2</t>
  </si>
  <si>
    <t>19.004.0044-3</t>
  </si>
  <si>
    <t>19.004.0044-4</t>
  </si>
  <si>
    <t>19.004.0044-C</t>
  </si>
  <si>
    <t>19.004.0044-D</t>
  </si>
  <si>
    <t>19.004.0044-E</t>
  </si>
  <si>
    <t>19.004.0045-2</t>
  </si>
  <si>
    <t>19.004.0045-3</t>
  </si>
  <si>
    <t>19.004.0045-4</t>
  </si>
  <si>
    <t>19.004.0045-C</t>
  </si>
  <si>
    <t>19.004.0045-D</t>
  </si>
  <si>
    <t>19.004.0045-E</t>
  </si>
  <si>
    <t>19.004.0046-2</t>
  </si>
  <si>
    <t>19.004.0046-3</t>
  </si>
  <si>
    <t>19.004.0046-4</t>
  </si>
  <si>
    <t>19.004.0046-C</t>
  </si>
  <si>
    <t>19.004.0046-D</t>
  </si>
  <si>
    <t>19.004.0046-E</t>
  </si>
  <si>
    <t>19.004.0047-2</t>
  </si>
  <si>
    <t>19.004.0047-3</t>
  </si>
  <si>
    <t>19.004.0047-4</t>
  </si>
  <si>
    <t>19.004.0047-C</t>
  </si>
  <si>
    <t>19.004.0047-D</t>
  </si>
  <si>
    <t>19.004.0047-E</t>
  </si>
  <si>
    <t>19.004.0048-2</t>
  </si>
  <si>
    <t>19.004.0048-3</t>
  </si>
  <si>
    <t>19.004.0048-4</t>
  </si>
  <si>
    <t>19.004.0048-C</t>
  </si>
  <si>
    <t>19.004.0048-D</t>
  </si>
  <si>
    <t>19.004.0048-E</t>
  </si>
  <si>
    <t>19.004.0049-2</t>
  </si>
  <si>
    <t>19.004.0049-3</t>
  </si>
  <si>
    <t>19.004.0049-4</t>
  </si>
  <si>
    <t>19.004.0049-C</t>
  </si>
  <si>
    <t>19.004.0049-D</t>
  </si>
  <si>
    <t>19.004.0049-E</t>
  </si>
  <si>
    <t>19.004.0050-2</t>
  </si>
  <si>
    <t>MOTOCICLETA,125 CILINDRADAS X/E,EXCLUSIVE MOTORISTA</t>
  </si>
  <si>
    <t>19.004.0050-4</t>
  </si>
  <si>
    <t>19.004.0050-C</t>
  </si>
  <si>
    <t>19.004.0050-E</t>
  </si>
  <si>
    <t>19.004.0051-2</t>
  </si>
  <si>
    <t>19.004.0051-3</t>
  </si>
  <si>
    <t>19.004.0051-4</t>
  </si>
  <si>
    <t>19.004.0051-C</t>
  </si>
  <si>
    <t>19.004.0051-D</t>
  </si>
  <si>
    <t>19.004.0051-E</t>
  </si>
  <si>
    <t>19.004.0054-2</t>
  </si>
  <si>
    <t>19.004.0054-3</t>
  </si>
  <si>
    <t>19.004.0054-4</t>
  </si>
  <si>
    <t>19.004.0054-C</t>
  </si>
  <si>
    <t>19.004.0054-D</t>
  </si>
  <si>
    <t>19.004.0054-E</t>
  </si>
  <si>
    <t>19.004.0056-2</t>
  </si>
  <si>
    <t>19.004.0056-3</t>
  </si>
  <si>
    <t>19.004.0056-4</t>
  </si>
  <si>
    <t>19.004.0056-C</t>
  </si>
  <si>
    <t>19.004.0056-D</t>
  </si>
  <si>
    <t>19.004.0056-E</t>
  </si>
  <si>
    <t>19.004.0057-2</t>
  </si>
  <si>
    <t>19.004.0057-3</t>
  </si>
  <si>
    <t>19.004.0057-4</t>
  </si>
  <si>
    <t>19.004.0057-C</t>
  </si>
  <si>
    <t>19.004.0057-D</t>
  </si>
  <si>
    <t>19.004.0057-E</t>
  </si>
  <si>
    <t>19.004.0070-2</t>
  </si>
  <si>
    <t>19.004.0070-3</t>
  </si>
  <si>
    <t>19.004.0070-4</t>
  </si>
  <si>
    <t>19.004.0070-C</t>
  </si>
  <si>
    <t>19.004.0070-D</t>
  </si>
  <si>
    <t>19.004.0070-E</t>
  </si>
  <si>
    <t>19.004.0075-2</t>
  </si>
  <si>
    <t>19.004.0075-4</t>
  </si>
  <si>
    <t>19.004.0075-C</t>
  </si>
  <si>
    <t>19.004.0075-E</t>
  </si>
  <si>
    <t>19.004.0080-2</t>
  </si>
  <si>
    <t>19.004.0080-4</t>
  </si>
  <si>
    <t>19.004.0080-C</t>
  </si>
  <si>
    <t>19.004.0080-E</t>
  </si>
  <si>
    <t>19.004.0081-2</t>
  </si>
  <si>
    <t>19.004.0081-4</t>
  </si>
  <si>
    <t>19.004.0081-C</t>
  </si>
  <si>
    <t>19.004.0081-E</t>
  </si>
  <si>
    <t>19.004.0085-2</t>
  </si>
  <si>
    <t>19.004.0085-4</t>
  </si>
  <si>
    <t>19.004.0085-C</t>
  </si>
  <si>
    <t>19.004.0085-E</t>
  </si>
  <si>
    <t>19.004.0087-2</t>
  </si>
  <si>
    <t>19.004.0087-4</t>
  </si>
  <si>
    <t>19.004.0087-C</t>
  </si>
  <si>
    <t>19.004.0087-E</t>
  </si>
  <si>
    <t>19.004.0090-2</t>
  </si>
  <si>
    <t>19.004.0090-3</t>
  </si>
  <si>
    <t>19.004.0090-4</t>
  </si>
  <si>
    <t>19.004.0090-C</t>
  </si>
  <si>
    <t>19.004.0090-D</t>
  </si>
  <si>
    <t>19.004.0090-E</t>
  </si>
  <si>
    <t>19.004.0092-2</t>
  </si>
  <si>
    <t>19.004.0092-3</t>
  </si>
  <si>
    <t>19.004.0092-4</t>
  </si>
  <si>
    <t>19.004.0092-C</t>
  </si>
  <si>
    <t>19.004.0092-D</t>
  </si>
  <si>
    <t>19.004.0092-E</t>
  </si>
  <si>
    <t>19.004.0094-2</t>
  </si>
  <si>
    <t>19.004.0094-3</t>
  </si>
  <si>
    <t>19.004.0094-4</t>
  </si>
  <si>
    <t>19.004.0094-C</t>
  </si>
  <si>
    <t>19.004.0094-D</t>
  </si>
  <si>
    <t>19.004.0094-E</t>
  </si>
  <si>
    <t>19.004.0096-2</t>
  </si>
  <si>
    <t>19.004.0096-3</t>
  </si>
  <si>
    <t>19.004.0096-4</t>
  </si>
  <si>
    <t>19.004.0096-C</t>
  </si>
  <si>
    <t>19.004.0096-D</t>
  </si>
  <si>
    <t>19.004.0096-E</t>
  </si>
  <si>
    <t>19.004.0098-2</t>
  </si>
  <si>
    <t>19.004.0098-3</t>
  </si>
  <si>
    <t>19.004.0098-4</t>
  </si>
  <si>
    <t>19.004.0098-C</t>
  </si>
  <si>
    <t>19.004.0098-D</t>
  </si>
  <si>
    <t>19.004.0098-E</t>
  </si>
  <si>
    <t>19.004.0100-2</t>
  </si>
  <si>
    <t>19.004.0100-4</t>
  </si>
  <si>
    <t>19.004.0100-C</t>
  </si>
  <si>
    <t>19.004.0100-E</t>
  </si>
  <si>
    <t>19.004.0210-0</t>
  </si>
  <si>
    <t>19.004.0210-A</t>
  </si>
  <si>
    <t>19.004.0211-0</t>
  </si>
  <si>
    <t>19.004.0211-A</t>
  </si>
  <si>
    <t>19.004.0212-0</t>
  </si>
  <si>
    <t>19.004.0212-A</t>
  </si>
  <si>
    <t>19.004.0250-0</t>
  </si>
  <si>
    <t>19.004.0250-A</t>
  </si>
  <si>
    <t>19.004.0251-0</t>
  </si>
  <si>
    <t>19.004.0251-A</t>
  </si>
  <si>
    <t>19.004.0252-0</t>
  </si>
  <si>
    <t>19.004.0252-A</t>
  </si>
  <si>
    <t>19.004.0400-0</t>
  </si>
  <si>
    <t>19.004.0400-A</t>
  </si>
  <si>
    <t>19.004.0401-0</t>
  </si>
  <si>
    <t>19.004.0401-A</t>
  </si>
  <si>
    <t>19.004.0402-0</t>
  </si>
  <si>
    <t>19.004.0402-A</t>
  </si>
  <si>
    <t>19.004.0405-0</t>
  </si>
  <si>
    <t>19.004.0405-A</t>
  </si>
  <si>
    <t>19.004.0406-0</t>
  </si>
  <si>
    <t>19.004.0406-A</t>
  </si>
  <si>
    <t>19.004.0407-0</t>
  </si>
  <si>
    <t>19.004.0407-A</t>
  </si>
  <si>
    <t>19.004.0500-0</t>
  </si>
  <si>
    <t>19.004.0500-A</t>
  </si>
  <si>
    <t>19.004.0501-0</t>
  </si>
  <si>
    <t>19.004.0501-A</t>
  </si>
  <si>
    <t>19.005.0006-2</t>
  </si>
  <si>
    <t>19.005.0006-3</t>
  </si>
  <si>
    <t>19.005.0006-4</t>
  </si>
  <si>
    <t>19.005.0006-C</t>
  </si>
  <si>
    <t>19.005.0006-D</t>
  </si>
  <si>
    <t>19.005.0006-E</t>
  </si>
  <si>
    <t>19.005.0007-2</t>
  </si>
  <si>
    <t>DUMPER,CARGA SOLIDA DE 1.000L,INCLUSIVE OPERADOR</t>
  </si>
  <si>
    <t>19.005.0007-3</t>
  </si>
  <si>
    <t>DUMPER,CARGA SOLIDA 1.000L,INCLUSIVE OPERADOR</t>
  </si>
  <si>
    <t>19.005.0007-4</t>
  </si>
  <si>
    <t>19.005.0007-C</t>
  </si>
  <si>
    <t>19.005.0007-D</t>
  </si>
  <si>
    <t>19.005.0007-E</t>
  </si>
  <si>
    <t>19.005.0008-2</t>
  </si>
  <si>
    <t>19.005.0008-3</t>
  </si>
  <si>
    <t>19.005.0008-4</t>
  </si>
  <si>
    <t>19.005.0008-C</t>
  </si>
  <si>
    <t>19.005.0008-D</t>
  </si>
  <si>
    <t>19.005.0008-E</t>
  </si>
  <si>
    <t>19.005.0010-2</t>
  </si>
  <si>
    <t>19.005.0010-3</t>
  </si>
  <si>
    <t>19.005.0010-4</t>
  </si>
  <si>
    <t>19.005.0010-C</t>
  </si>
  <si>
    <t>19.005.0010-D</t>
  </si>
  <si>
    <t>19.005.0010-E</t>
  </si>
  <si>
    <t>19.005.0012-2</t>
  </si>
  <si>
    <t>19.005.0012-3</t>
  </si>
  <si>
    <t>19.005.0012-4</t>
  </si>
  <si>
    <t>19.005.0012-C</t>
  </si>
  <si>
    <t>19.005.0012-D</t>
  </si>
  <si>
    <t>19.005.0012-E</t>
  </si>
  <si>
    <t>19.005.0014-2</t>
  </si>
  <si>
    <t>19.005.0014-3</t>
  </si>
  <si>
    <t>19.005.0014-4</t>
  </si>
  <si>
    <t>19.005.0014-C</t>
  </si>
  <si>
    <t>19.005.0014-D</t>
  </si>
  <si>
    <t>19.005.0014-E</t>
  </si>
  <si>
    <t>19.005.0015-2</t>
  </si>
  <si>
    <t>19.005.0015-4</t>
  </si>
  <si>
    <t>19.005.0015-C</t>
  </si>
  <si>
    <t>19.005.0015-E</t>
  </si>
  <si>
    <t>19.005.0016-2</t>
  </si>
  <si>
    <t>TRATOR DE PNEUS COM MOTOR DIESEL DE 61CV,INCLUSIVE OPERADOR</t>
  </si>
  <si>
    <t>19.005.0016-3</t>
  </si>
  <si>
    <t>19.005.0016-4</t>
  </si>
  <si>
    <t>19.005.0016-C</t>
  </si>
  <si>
    <t>19.005.0016-D</t>
  </si>
  <si>
    <t>19.005.0016-E</t>
  </si>
  <si>
    <t>19.005.0017-2</t>
  </si>
  <si>
    <t>19.005.0017-3</t>
  </si>
  <si>
    <t>19.005.0017-4</t>
  </si>
  <si>
    <t>19.005.0017-C</t>
  </si>
  <si>
    <t>19.005.0017-D</t>
  </si>
  <si>
    <t>19.005.0017-E</t>
  </si>
  <si>
    <t>19.005.0019-2</t>
  </si>
  <si>
    <t>19.005.0019-3</t>
  </si>
  <si>
    <t>19.005.0019-4</t>
  </si>
  <si>
    <t>19.005.0019-C</t>
  </si>
  <si>
    <t>19.005.0019-D</t>
  </si>
  <si>
    <t>19.005.0019-E</t>
  </si>
  <si>
    <t>19.005.0021-2</t>
  </si>
  <si>
    <t>19.005.0021-3</t>
  </si>
  <si>
    <t>19.005.0021-4</t>
  </si>
  <si>
    <t>19.005.0021-C</t>
  </si>
  <si>
    <t>19.005.0021-D</t>
  </si>
  <si>
    <t>19.005.0021-E</t>
  </si>
  <si>
    <t>19.005.0023-2</t>
  </si>
  <si>
    <t>19.005.0023-3</t>
  </si>
  <si>
    <t>19.005.0023-4</t>
  </si>
  <si>
    <t>19.005.0023-C</t>
  </si>
  <si>
    <t>19.005.0023-D</t>
  </si>
  <si>
    <t>19.005.0023-E</t>
  </si>
  <si>
    <t>19.005.0025-2</t>
  </si>
  <si>
    <t>19.005.0025-3</t>
  </si>
  <si>
    <t>19.005.0025-4</t>
  </si>
  <si>
    <t>19.005.0025-C</t>
  </si>
  <si>
    <t>19.005.0025-D</t>
  </si>
  <si>
    <t>19.005.0025-E</t>
  </si>
  <si>
    <t>19.005.0026-2</t>
  </si>
  <si>
    <t>19.005.0026-3</t>
  </si>
  <si>
    <t>19.005.0026-4</t>
  </si>
  <si>
    <t>19.005.0026-C</t>
  </si>
  <si>
    <t>19.005.0026-D</t>
  </si>
  <si>
    <t>19.005.0026-E</t>
  </si>
  <si>
    <t>19.005.0028-2</t>
  </si>
  <si>
    <t>19.005.0028-3</t>
  </si>
  <si>
    <t>19.005.0028-4</t>
  </si>
  <si>
    <t>19.005.0028-C</t>
  </si>
  <si>
    <t>19.005.0028-D</t>
  </si>
  <si>
    <t>19.005.0028-E</t>
  </si>
  <si>
    <t>19.005.0030-2</t>
  </si>
  <si>
    <t>19.005.0030-3</t>
  </si>
  <si>
    <t>19.005.0030-4</t>
  </si>
  <si>
    <t>19.005.0030-C</t>
  </si>
  <si>
    <t>19.005.0030-D</t>
  </si>
  <si>
    <t>19.005.0030-E</t>
  </si>
  <si>
    <t>19.005.0033-2</t>
  </si>
  <si>
    <t>19.005.0033-3</t>
  </si>
  <si>
    <t>19.005.0033-4</t>
  </si>
  <si>
    <t>19.005.0033-C</t>
  </si>
  <si>
    <t>19.005.0033-D</t>
  </si>
  <si>
    <t>19.005.0033-E</t>
  </si>
  <si>
    <t>19.005.0034-2</t>
  </si>
  <si>
    <t>19.005.0034-3</t>
  </si>
  <si>
    <t>19.005.0034-4</t>
  </si>
  <si>
    <t>19.005.0034-C</t>
  </si>
  <si>
    <t>19.005.0034-D</t>
  </si>
  <si>
    <t>19.005.0034-E</t>
  </si>
  <si>
    <t>19.005.0035-2</t>
  </si>
  <si>
    <t>19.005.0035-4</t>
  </si>
  <si>
    <t>19.005.0035-C</t>
  </si>
  <si>
    <t>19.005.0035-E</t>
  </si>
  <si>
    <t>19.005.0036-2</t>
  </si>
  <si>
    <t>19.005.0036-4</t>
  </si>
  <si>
    <t>19.005.0036-C</t>
  </si>
  <si>
    <t>19.005.0036-E</t>
  </si>
  <si>
    <t>19.005.0037-2</t>
  </si>
  <si>
    <t>19.005.0037-4</t>
  </si>
  <si>
    <t>19.005.0037-C</t>
  </si>
  <si>
    <t>19.005.0037-E</t>
  </si>
  <si>
    <t>19.005.0038-2</t>
  </si>
  <si>
    <t>19.005.0038-4</t>
  </si>
  <si>
    <t>19.005.0038-C</t>
  </si>
  <si>
    <t>19.005.0038-E</t>
  </si>
  <si>
    <t>19.005.0039-2</t>
  </si>
  <si>
    <t>19.005.0039-4</t>
  </si>
  <si>
    <t>19.005.0039-C</t>
  </si>
  <si>
    <t>19.005.0039-E</t>
  </si>
  <si>
    <t>19.005.0040-2</t>
  </si>
  <si>
    <t>19.005.0040-4</t>
  </si>
  <si>
    <t>19.005.0040-C</t>
  </si>
  <si>
    <t>19.005.0040-E</t>
  </si>
  <si>
    <t>19.005.0042-2</t>
  </si>
  <si>
    <t>VALETADEIRA MOTOR DIESEL DE 135HP,INCLUSIVE OPERADOR</t>
  </si>
  <si>
    <t>19.005.0042-3</t>
  </si>
  <si>
    <t>19.005.0042-4</t>
  </si>
  <si>
    <t>19.005.0042-C</t>
  </si>
  <si>
    <t>19.005.0042-D</t>
  </si>
  <si>
    <t>19.005.0042-E</t>
  </si>
  <si>
    <t>19.005.0045-2</t>
  </si>
  <si>
    <t>19.005.0045-4</t>
  </si>
  <si>
    <t>19.005.0045-C</t>
  </si>
  <si>
    <t>19.005.0045-E</t>
  </si>
  <si>
    <t>19.005.0050-2</t>
  </si>
  <si>
    <t>19.005.0050-4</t>
  </si>
  <si>
    <t>19.005.0050-C</t>
  </si>
  <si>
    <t>19.005.0050-E</t>
  </si>
  <si>
    <t>19.006.0001-2</t>
  </si>
  <si>
    <t>19.006.0001-4</t>
  </si>
  <si>
    <t>19.006.0001-C</t>
  </si>
  <si>
    <t>19.006.0001-E</t>
  </si>
  <si>
    <t>19.006.0002-2</t>
  </si>
  <si>
    <t>19.006.0002-3</t>
  </si>
  <si>
    <t>ROLO COMPACTADOR TANDEM,DE 6 A 9T,INCLUSIVE OPERADOR</t>
  </si>
  <si>
    <t>19.006.0002-4</t>
  </si>
  <si>
    <t>19.006.0002-C</t>
  </si>
  <si>
    <t>19.006.0002-D</t>
  </si>
  <si>
    <t>19.006.0002-E</t>
  </si>
  <si>
    <t>19.006.0003-2</t>
  </si>
  <si>
    <t>19.006.0003-3</t>
  </si>
  <si>
    <t>19.006.0003-4</t>
  </si>
  <si>
    <t>19.006.0003-C</t>
  </si>
  <si>
    <t>19.006.0003-D</t>
  </si>
  <si>
    <t>19.006.0003-E</t>
  </si>
  <si>
    <t>19.006.0004-2</t>
  </si>
  <si>
    <t>19.006.0004-3</t>
  </si>
  <si>
    <t>19.006.0004-4</t>
  </si>
  <si>
    <t>19.006.0004-C</t>
  </si>
  <si>
    <t>19.006.0004-D</t>
  </si>
  <si>
    <t>19.006.0004-E</t>
  </si>
  <si>
    <t>19.006.0005-2</t>
  </si>
  <si>
    <t>19.006.0005-3</t>
  </si>
  <si>
    <t>19.006.0005-4</t>
  </si>
  <si>
    <t>19.006.0005-C</t>
  </si>
  <si>
    <t>19.006.0005-D</t>
  </si>
  <si>
    <t>19.006.0005-E</t>
  </si>
  <si>
    <t>19.006.0006-2</t>
  </si>
  <si>
    <t>19.006.0006-3</t>
  </si>
  <si>
    <t>19.006.0006-4</t>
  </si>
  <si>
    <t>19.006.0006-C</t>
  </si>
  <si>
    <t>19.006.0006-D</t>
  </si>
  <si>
    <t>19.006.0006-E</t>
  </si>
  <si>
    <t>19.006.0007-2</t>
  </si>
  <si>
    <t>19.006.0007-3</t>
  </si>
  <si>
    <t>19.006.0007-4</t>
  </si>
  <si>
    <t>19.006.0007-C</t>
  </si>
  <si>
    <t>19.006.0007-D</t>
  </si>
  <si>
    <t>19.006.0007-E</t>
  </si>
  <si>
    <t>19.006.0008-2</t>
  </si>
  <si>
    <t>19.006.0008-3</t>
  </si>
  <si>
    <t>19.006.0008-4</t>
  </si>
  <si>
    <t>19.006.0008-C</t>
  </si>
  <si>
    <t>19.006.0008-D</t>
  </si>
  <si>
    <t>19.006.0008-E</t>
  </si>
  <si>
    <t>19.006.0009-2</t>
  </si>
  <si>
    <t>19.006.0009-4</t>
  </si>
  <si>
    <t>19.006.0009-C</t>
  </si>
  <si>
    <t>19.006.0009-E</t>
  </si>
  <si>
    <t>19.006.0010-2</t>
  </si>
  <si>
    <t>19.006.0010-3</t>
  </si>
  <si>
    <t>19.006.0010-4</t>
  </si>
  <si>
    <t>19.006.0010-C</t>
  </si>
  <si>
    <t>19.006.0010-D</t>
  </si>
  <si>
    <t>19.006.0010-E</t>
  </si>
  <si>
    <t>19.006.0011-2</t>
  </si>
  <si>
    <t>19.006.0011-3</t>
  </si>
  <si>
    <t>19.006.0011-4</t>
  </si>
  <si>
    <t>19.006.0011-C</t>
  </si>
  <si>
    <t>19.006.0011-D</t>
  </si>
  <si>
    <t>19.006.0011-E</t>
  </si>
  <si>
    <t>19.006.0012-2</t>
  </si>
  <si>
    <t>19.006.0012-3</t>
  </si>
  <si>
    <t>19.006.0012-4</t>
  </si>
  <si>
    <t>19.006.0012-C</t>
  </si>
  <si>
    <t>19.006.0012-D</t>
  </si>
  <si>
    <t>19.006.0012-E</t>
  </si>
  <si>
    <t>19.006.0013-2</t>
  </si>
  <si>
    <t>19.006.0013-4</t>
  </si>
  <si>
    <t>19.006.0013-C</t>
  </si>
  <si>
    <t>19.006.0013-E</t>
  </si>
  <si>
    <t>19.006.0014-2</t>
  </si>
  <si>
    <t>19.006.0014-3</t>
  </si>
  <si>
    <t>19.006.0014-4</t>
  </si>
  <si>
    <t>19.006.0014-C</t>
  </si>
  <si>
    <t>19.006.0014-D</t>
  </si>
  <si>
    <t>19.006.0014-E</t>
  </si>
  <si>
    <t>19.006.0015-2</t>
  </si>
  <si>
    <t>19.006.0015-3</t>
  </si>
  <si>
    <t>19.006.0015-4</t>
  </si>
  <si>
    <t>19.006.0015-C</t>
  </si>
  <si>
    <t>19.006.0015-D</t>
  </si>
  <si>
    <t>19.006.0015-E</t>
  </si>
  <si>
    <t>19.006.0016-2</t>
  </si>
  <si>
    <t>19.006.0016-3</t>
  </si>
  <si>
    <t>19.006.0016-4</t>
  </si>
  <si>
    <t>19.006.0016-C</t>
  </si>
  <si>
    <t>19.006.0016-D</t>
  </si>
  <si>
    <t>19.006.0016-E</t>
  </si>
  <si>
    <t>19.006.0018-2</t>
  </si>
  <si>
    <t>19.006.0018-4</t>
  </si>
  <si>
    <t>19.006.0018-C</t>
  </si>
  <si>
    <t>19.006.0018-E</t>
  </si>
  <si>
    <t>19.006.0019-2</t>
  </si>
  <si>
    <t>19.006.0019-3</t>
  </si>
  <si>
    <t>19.006.0019-4</t>
  </si>
  <si>
    <t>19.006.0019-C</t>
  </si>
  <si>
    <t>19.006.0019-D</t>
  </si>
  <si>
    <t>19.006.0019-E</t>
  </si>
  <si>
    <t>19.006.0021-2</t>
  </si>
  <si>
    <t>19.006.0021-3</t>
  </si>
  <si>
    <t>19.006.0021-4</t>
  </si>
  <si>
    <t>19.006.0021-C</t>
  </si>
  <si>
    <t>19.006.0021-D</t>
  </si>
  <si>
    <t>19.006.0021-E</t>
  </si>
  <si>
    <t>19.006.0022-2</t>
  </si>
  <si>
    <t>19.006.0022-3</t>
  </si>
  <si>
    <t>19.006.0022-4</t>
  </si>
  <si>
    <t>19.006.0022-C</t>
  </si>
  <si>
    <t>19.006.0022-D</t>
  </si>
  <si>
    <t>19.006.0022-E</t>
  </si>
  <si>
    <t>19.006.0023-2</t>
  </si>
  <si>
    <t>19.006.0023-4</t>
  </si>
  <si>
    <t>19.006.0023-C</t>
  </si>
  <si>
    <t>19.006.0023-E</t>
  </si>
  <si>
    <t>19.006.0025-2</t>
  </si>
  <si>
    <t>19.006.0025-3</t>
  </si>
  <si>
    <t>19.006.0025-4</t>
  </si>
  <si>
    <t>19.006.0025-C</t>
  </si>
  <si>
    <t>19.006.0025-D</t>
  </si>
  <si>
    <t>19.006.0025-E</t>
  </si>
  <si>
    <t>19.006.0026-2</t>
  </si>
  <si>
    <t>19.006.0026-3</t>
  </si>
  <si>
    <t>19.006.0026-4</t>
  </si>
  <si>
    <t>19.006.0026-C</t>
  </si>
  <si>
    <t>19.006.0026-D</t>
  </si>
  <si>
    <t>19.006.0026-E</t>
  </si>
  <si>
    <t>19.006.0027-2</t>
  </si>
  <si>
    <t>MISTURADOR DE ASLFATO X BORRACHA,EXCLUSIVE OPERADOR</t>
  </si>
  <si>
    <t>19.006.0027-3</t>
  </si>
  <si>
    <t>MISTURADOR DE ASFALTO X BORRACHA,EXCLUSIVE OPERADOR</t>
  </si>
  <si>
    <t>19.006.0027-4</t>
  </si>
  <si>
    <t>19.006.0027-C</t>
  </si>
  <si>
    <t>19.006.0027-D</t>
  </si>
  <si>
    <t>19.006.0027-E</t>
  </si>
  <si>
    <t>19.006.0028-2</t>
  </si>
  <si>
    <t>RECUPERADOR DE ESTRADAS,INCLUSIVE OPERADOR</t>
  </si>
  <si>
    <t>19.006.0028-3</t>
  </si>
  <si>
    <t>19.006.0028-4</t>
  </si>
  <si>
    <t>19.006.0028-C</t>
  </si>
  <si>
    <t>19.006.0028-D</t>
  </si>
  <si>
    <t>19.006.0028-E</t>
  </si>
  <si>
    <t>19.006.0030-2</t>
  </si>
  <si>
    <t>SOQUETE VIBRATORIO DE 78KG,EXCLUSIVE OPERADOR</t>
  </si>
  <si>
    <t>19.006.0030-4</t>
  </si>
  <si>
    <t>19.006.0030-C</t>
  </si>
  <si>
    <t>19.006.0030-E</t>
  </si>
  <si>
    <t>19.006.0032-2</t>
  </si>
  <si>
    <t>19.006.0032-4</t>
  </si>
  <si>
    <t>19.006.0032-C</t>
  </si>
  <si>
    <t>19.006.0032-E</t>
  </si>
  <si>
    <t>19.006.0034-2</t>
  </si>
  <si>
    <t>19.006.0034-4</t>
  </si>
  <si>
    <t>19.006.0034-C</t>
  </si>
  <si>
    <t>19.006.0034-E</t>
  </si>
  <si>
    <t>19.006.0035-2</t>
  </si>
  <si>
    <t>19.006.0035-4</t>
  </si>
  <si>
    <t>19.006.0035-C</t>
  </si>
  <si>
    <t>19.006.0035-E</t>
  </si>
  <si>
    <t>19.006.0040-2</t>
  </si>
  <si>
    <t>19.006.0040-4</t>
  </si>
  <si>
    <t>19.006.0040-C</t>
  </si>
  <si>
    <t>19.006.0040-E</t>
  </si>
  <si>
    <t>19.006.0045-2</t>
  </si>
  <si>
    <t>EXTRUSORA DE GUIAS E SARJETAS SEM FORMAS,EXCLUSIVE OPERADOR</t>
  </si>
  <si>
    <t>19.006.0045-3</t>
  </si>
  <si>
    <t>19.006.0045-4</t>
  </si>
  <si>
    <t>19.006.0045-C</t>
  </si>
  <si>
    <t>19.006.0045-D</t>
  </si>
  <si>
    <t>19.006.0045-E</t>
  </si>
  <si>
    <t>19.006.0050-2</t>
  </si>
  <si>
    <t>MAQUINA POLIDORA,12A,220V,EXCLUSIVE ESMERIL E OPERADOR</t>
  </si>
  <si>
    <t>19.006.0050-4</t>
  </si>
  <si>
    <t>19.006.0050-C</t>
  </si>
  <si>
    <t>19.006.0050-E</t>
  </si>
  <si>
    <t>19.007.0003-2</t>
  </si>
  <si>
    <t>19.007.0003-4</t>
  </si>
  <si>
    <t>19.007.0003-C</t>
  </si>
  <si>
    <t>19.007.0003-E</t>
  </si>
  <si>
    <t>19.007.0004-2</t>
  </si>
  <si>
    <t>19.007.0004-4</t>
  </si>
  <si>
    <t>19.007.0004-C</t>
  </si>
  <si>
    <t>19.007.0004-E</t>
  </si>
  <si>
    <t>19.007.0005-2</t>
  </si>
  <si>
    <t>19.007.0005-4</t>
  </si>
  <si>
    <t>19.007.0005-C</t>
  </si>
  <si>
    <t>19.007.0005-E</t>
  </si>
  <si>
    <t>19.007.0006-2</t>
  </si>
  <si>
    <t>19.007.0006-4</t>
  </si>
  <si>
    <t>19.007.0006-C</t>
  </si>
  <si>
    <t>19.007.0006-E</t>
  </si>
  <si>
    <t>19.007.0007-2</t>
  </si>
  <si>
    <t>19.007.0007-4</t>
  </si>
  <si>
    <t>19.007.0007-C</t>
  </si>
  <si>
    <t>19.007.0007-E</t>
  </si>
  <si>
    <t>19.007.0008-2</t>
  </si>
  <si>
    <t>19.007.0008-3</t>
  </si>
  <si>
    <t>19.007.0008-4</t>
  </si>
  <si>
    <t>19.007.0008-C</t>
  </si>
  <si>
    <t>19.007.0008-D</t>
  </si>
  <si>
    <t>19.007.0008-E</t>
  </si>
  <si>
    <t>19.007.0009-2</t>
  </si>
  <si>
    <t>19.007.0009-3</t>
  </si>
  <si>
    <t>19.007.0009-4</t>
  </si>
  <si>
    <t>19.007.0009-C</t>
  </si>
  <si>
    <t>19.007.0009-D</t>
  </si>
  <si>
    <t>19.007.0009-E</t>
  </si>
  <si>
    <t>19.007.0010-2</t>
  </si>
  <si>
    <t>19.007.0010-3</t>
  </si>
  <si>
    <t>19.007.0010-4</t>
  </si>
  <si>
    <t>19.007.0010-C</t>
  </si>
  <si>
    <t>19.007.0010-D</t>
  </si>
  <si>
    <t>19.007.0010-E</t>
  </si>
  <si>
    <t>19.007.0011-2</t>
  </si>
  <si>
    <t>19.007.0011-3</t>
  </si>
  <si>
    <t>19.007.0011-4</t>
  </si>
  <si>
    <t>19.007.0011-C</t>
  </si>
  <si>
    <t>19.007.0011-D</t>
  </si>
  <si>
    <t>19.007.0011-E</t>
  </si>
  <si>
    <t>19.007.0013-2</t>
  </si>
  <si>
    <t>19.007.0013-4</t>
  </si>
  <si>
    <t>19.007.0013-C</t>
  </si>
  <si>
    <t>19.007.0013-E</t>
  </si>
  <si>
    <t>19.007.0015-2</t>
  </si>
  <si>
    <t>19.007.0015-4</t>
  </si>
  <si>
    <t>19.007.0015-C</t>
  </si>
  <si>
    <t>19.007.0015-E</t>
  </si>
  <si>
    <t>19.007.0016-2</t>
  </si>
  <si>
    <t>19.007.0016-4</t>
  </si>
  <si>
    <t>19.007.0016-C</t>
  </si>
  <si>
    <t>19.007.0016-E</t>
  </si>
  <si>
    <t>19.007.0017-2</t>
  </si>
  <si>
    <t>CONJUNTO PARA PROJECAO DE CONCRETO,EXCLUSIVE OPERADOR</t>
  </si>
  <si>
    <t>19.007.0017-3</t>
  </si>
  <si>
    <t>19.007.0017-4</t>
  </si>
  <si>
    <t>19.007.0017-C</t>
  </si>
  <si>
    <t>19.007.0017-D</t>
  </si>
  <si>
    <t>19.007.0017-E</t>
  </si>
  <si>
    <t>19.007.0025-2</t>
  </si>
  <si>
    <t>19.007.0025-4</t>
  </si>
  <si>
    <t>19.007.0025-C</t>
  </si>
  <si>
    <t>19.007.0025-E</t>
  </si>
  <si>
    <t>19.008.0010-2</t>
  </si>
  <si>
    <t>19.008.0010-4</t>
  </si>
  <si>
    <t>19.008.0010-C</t>
  </si>
  <si>
    <t>19.008.0010-E</t>
  </si>
  <si>
    <t>19.009.0001-2</t>
  </si>
  <si>
    <t>19.009.0001-4</t>
  </si>
  <si>
    <t>19.009.0001-C</t>
  </si>
  <si>
    <t>19.009.0001-E</t>
  </si>
  <si>
    <t>19.009.0002-2</t>
  </si>
  <si>
    <t>19.009.0002-4</t>
  </si>
  <si>
    <t>19.009.0002-C</t>
  </si>
  <si>
    <t>19.009.0002-E</t>
  </si>
  <si>
    <t>19.009.0004-2</t>
  </si>
  <si>
    <t>19.009.0004-4</t>
  </si>
  <si>
    <t>19.009.0004-C</t>
  </si>
  <si>
    <t>19.009.0004-E</t>
  </si>
  <si>
    <t>19.009.0005-2</t>
  </si>
  <si>
    <t>19.009.0005-4</t>
  </si>
  <si>
    <t>19.009.0005-C</t>
  </si>
  <si>
    <t>19.009.0005-E</t>
  </si>
  <si>
    <t>19.009.0008-2</t>
  </si>
  <si>
    <t>19.009.0008-4</t>
  </si>
  <si>
    <t>19.009.0008-C</t>
  </si>
  <si>
    <t>19.009.0008-E</t>
  </si>
  <si>
    <t>19.009.0010-2</t>
  </si>
  <si>
    <t>19.009.0010-4</t>
  </si>
  <si>
    <t>19.009.0010-C</t>
  </si>
  <si>
    <t>19.009.0010-E</t>
  </si>
  <si>
    <t>19.009.0011-2</t>
  </si>
  <si>
    <t>19.009.0011-4</t>
  </si>
  <si>
    <t>19.009.0011-C</t>
  </si>
  <si>
    <t>19.009.0011-E</t>
  </si>
  <si>
    <t>19.010.0015-2</t>
  </si>
  <si>
    <t>19.010.0015-3</t>
  </si>
  <si>
    <t>19.010.0015-4</t>
  </si>
  <si>
    <t>19.010.0015-C</t>
  </si>
  <si>
    <t>19.010.0015-D</t>
  </si>
  <si>
    <t>19.010.0015-E</t>
  </si>
  <si>
    <t>19.010.0016-2</t>
  </si>
  <si>
    <t>19.010.0016-3</t>
  </si>
  <si>
    <t>19.010.0016-4</t>
  </si>
  <si>
    <t>19.010.0016-C</t>
  </si>
  <si>
    <t>19.010.0016-D</t>
  </si>
  <si>
    <t>19.010.0016-E</t>
  </si>
  <si>
    <t>19.010.0017-2</t>
  </si>
  <si>
    <t>19.010.0017-3</t>
  </si>
  <si>
    <t>19.010.0017-4</t>
  </si>
  <si>
    <t>19.010.0017-C</t>
  </si>
  <si>
    <t>19.010.0017-D</t>
  </si>
  <si>
    <t>19.010.0017-E</t>
  </si>
  <si>
    <t>19.010.0018-2</t>
  </si>
  <si>
    <t>19.010.0018-3</t>
  </si>
  <si>
    <t>19.010.0018-4</t>
  </si>
  <si>
    <t>19.010.0018-C</t>
  </si>
  <si>
    <t>19.010.0018-D</t>
  </si>
  <si>
    <t>19.010.0018-E</t>
  </si>
  <si>
    <t>19.010.0020-2</t>
  </si>
  <si>
    <t>19.010.0020-C</t>
  </si>
  <si>
    <t>19.010.0025-2</t>
  </si>
  <si>
    <t>19.010.0025-C</t>
  </si>
  <si>
    <t>19.010.0040-2</t>
  </si>
  <si>
    <t>19.010.0040-C</t>
  </si>
  <si>
    <t>19.011.0002-2</t>
  </si>
  <si>
    <t>19.011.0002-3</t>
  </si>
  <si>
    <t>19.011.0002-4</t>
  </si>
  <si>
    <t>19.011.0002-C</t>
  </si>
  <si>
    <t>19.011.0002-D</t>
  </si>
  <si>
    <t>19.011.0002-E</t>
  </si>
  <si>
    <t>19.011.0003-2</t>
  </si>
  <si>
    <t>19.011.0003-3</t>
  </si>
  <si>
    <t>19.011.0003-4</t>
  </si>
  <si>
    <t>19.011.0003-C</t>
  </si>
  <si>
    <t>19.011.0003-D</t>
  </si>
  <si>
    <t>19.011.0003-E</t>
  </si>
  <si>
    <t>19.011.0004-2</t>
  </si>
  <si>
    <t>19.011.0004-3</t>
  </si>
  <si>
    <t>19.011.0004-4</t>
  </si>
  <si>
    <t>19.011.0004-C</t>
  </si>
  <si>
    <t>19.011.0004-D</t>
  </si>
  <si>
    <t>19.011.0004-E</t>
  </si>
  <si>
    <t>19.011.0005-2</t>
  </si>
  <si>
    <t>19.011.0005-3</t>
  </si>
  <si>
    <t>19.011.0005-4</t>
  </si>
  <si>
    <t>19.011.0005-C</t>
  </si>
  <si>
    <t>19.011.0005-D</t>
  </si>
  <si>
    <t>19.011.0005-E</t>
  </si>
  <si>
    <t>19.011.0006-2</t>
  </si>
  <si>
    <t>19.011.0006-3</t>
  </si>
  <si>
    <t>19.011.0006-4</t>
  </si>
  <si>
    <t>19.011.0006-C</t>
  </si>
  <si>
    <t>19.011.0006-D</t>
  </si>
  <si>
    <t>19.011.0006-E</t>
  </si>
  <si>
    <t>19.011.0007-2</t>
  </si>
  <si>
    <t>19.011.0007-3</t>
  </si>
  <si>
    <t>19.011.0007-4</t>
  </si>
  <si>
    <t>19.011.0007-C</t>
  </si>
  <si>
    <t>19.011.0007-D</t>
  </si>
  <si>
    <t>19.011.0007-E</t>
  </si>
  <si>
    <t>19.011.0009-2</t>
  </si>
  <si>
    <t>19.011.0009-3</t>
  </si>
  <si>
    <t>19.011.0009-4</t>
  </si>
  <si>
    <t>19.011.0009-C</t>
  </si>
  <si>
    <t>19.011.0009-D</t>
  </si>
  <si>
    <t>19.011.0009-E</t>
  </si>
  <si>
    <t>19.011.0010-2</t>
  </si>
  <si>
    <t>19.011.0010-3</t>
  </si>
  <si>
    <t>19.011.0010-4</t>
  </si>
  <si>
    <t>19.011.0010-C</t>
  </si>
  <si>
    <t>19.011.0010-D</t>
  </si>
  <si>
    <t>19.011.0010-E</t>
  </si>
  <si>
    <t>19.011.0011-2</t>
  </si>
  <si>
    <t>19.011.0011-3</t>
  </si>
  <si>
    <t>19.011.0011-4</t>
  </si>
  <si>
    <t>19.011.0011-C</t>
  </si>
  <si>
    <t>19.011.0011-D</t>
  </si>
  <si>
    <t>19.011.0011-E</t>
  </si>
  <si>
    <t>19.011.0013-2</t>
  </si>
  <si>
    <t>19.011.0013-3</t>
  </si>
  <si>
    <t>19.011.0013-4</t>
  </si>
  <si>
    <t>19.011.0013-C</t>
  </si>
  <si>
    <t>19.011.0013-D</t>
  </si>
  <si>
    <t>19.011.0013-E</t>
  </si>
  <si>
    <t>19.011.0014-2</t>
  </si>
  <si>
    <t>19.011.0014-4</t>
  </si>
  <si>
    <t>19.011.0014-C</t>
  </si>
  <si>
    <t>19.011.0014-E</t>
  </si>
  <si>
    <t>19.011.0015-2</t>
  </si>
  <si>
    <t>19.011.0015-4</t>
  </si>
  <si>
    <t>19.011.0015-C</t>
  </si>
  <si>
    <t>19.011.0015-E</t>
  </si>
  <si>
    <t>19.011.0016-2</t>
  </si>
  <si>
    <t>19.011.0016-4</t>
  </si>
  <si>
    <t>19.011.0016-C</t>
  </si>
  <si>
    <t>19.011.0016-E</t>
  </si>
  <si>
    <t>19.011.0017-2</t>
  </si>
  <si>
    <t>19.011.0017-4</t>
  </si>
  <si>
    <t>19.011.0017-C</t>
  </si>
  <si>
    <t>19.011.0017-E</t>
  </si>
  <si>
    <t>19.011.0018-2</t>
  </si>
  <si>
    <t>SERRA CIRCULAR,EXCLUSIVE OPERADOR</t>
  </si>
  <si>
    <t>19.011.0018-3</t>
  </si>
  <si>
    <t>19.011.0018-4</t>
  </si>
  <si>
    <t>19.011.0018-C</t>
  </si>
  <si>
    <t>19.011.0018-D</t>
  </si>
  <si>
    <t>19.011.0018-E</t>
  </si>
  <si>
    <t>19.011.0019-2</t>
  </si>
  <si>
    <t>19.011.0019-4</t>
  </si>
  <si>
    <t>19.011.0019-C</t>
  </si>
  <si>
    <t>19.011.0019-E</t>
  </si>
  <si>
    <t>19.011.0025-2</t>
  </si>
  <si>
    <t>19.011.0025-4</t>
  </si>
  <si>
    <t>19.011.0025-C</t>
  </si>
  <si>
    <t>19.011.0025-E</t>
  </si>
  <si>
    <t>19.011.0030-2</t>
  </si>
  <si>
    <t>19.011.0030-4</t>
  </si>
  <si>
    <t>19.011.0030-C</t>
  </si>
  <si>
    <t>19.011.0030-E</t>
  </si>
  <si>
    <t>19.011.0040-2</t>
  </si>
  <si>
    <t>19.011.0040-3</t>
  </si>
  <si>
    <t>19.011.0040-4</t>
  </si>
  <si>
    <t>19.011.0040-C</t>
  </si>
  <si>
    <t>19.011.0040-D</t>
  </si>
  <si>
    <t>19.011.0040-E</t>
  </si>
  <si>
    <t>19.011.0045-2</t>
  </si>
  <si>
    <t>RETIFICADOR DE SOLDA,ELETRICO,DE 430A</t>
  </si>
  <si>
    <t>19.011.0045-4</t>
  </si>
  <si>
    <t>19.011.0045-C</t>
  </si>
  <si>
    <t>19.011.0045-E</t>
  </si>
  <si>
    <t>19.011.0050-2</t>
  </si>
  <si>
    <t>19.011.0050-4</t>
  </si>
  <si>
    <t>19.011.0050-C</t>
  </si>
  <si>
    <t>19.011.0050-E</t>
  </si>
  <si>
    <t>20.004.0001-0</t>
  </si>
  <si>
    <t>20.004.0001-A</t>
  </si>
  <si>
    <t>20.004.0002-0</t>
  </si>
  <si>
    <t>20.004.0002-A</t>
  </si>
  <si>
    <t>20.004.0005-0</t>
  </si>
  <si>
    <t>20.004.0005-A</t>
  </si>
  <si>
    <t>20.004.0006-0</t>
  </si>
  <si>
    <t>20.004.0006-A</t>
  </si>
  <si>
    <t>20.004.0007-0</t>
  </si>
  <si>
    <t>20.004.0007-A</t>
  </si>
  <si>
    <t>20.004.0010-0</t>
  </si>
  <si>
    <t>20.004.0010-A</t>
  </si>
  <si>
    <t>20.004.0011-0</t>
  </si>
  <si>
    <t>20.004.0011-A</t>
  </si>
  <si>
    <t>20.004.0012-0</t>
  </si>
  <si>
    <t>20.004.0012-A</t>
  </si>
  <si>
    <t>20.004.0013-0</t>
  </si>
  <si>
    <t>20.004.0013-A</t>
  </si>
  <si>
    <t>20.004.0015-0</t>
  </si>
  <si>
    <t>20.004.0015-A</t>
  </si>
  <si>
    <t>20.004.0016-0</t>
  </si>
  <si>
    <t>20.004.0016-A</t>
  </si>
  <si>
    <t>20.004.0017-0</t>
  </si>
  <si>
    <t>20.004.0017-A</t>
  </si>
  <si>
    <t>20.004.0018-0</t>
  </si>
  <si>
    <t>20.004.0018-A</t>
  </si>
  <si>
    <t>20.004.0019-0</t>
  </si>
  <si>
    <t>20.004.0019-A</t>
  </si>
  <si>
    <t>20.004.0020-0</t>
  </si>
  <si>
    <t>20.004.0020-A</t>
  </si>
  <si>
    <t>20.004.0021-0</t>
  </si>
  <si>
    <t>20.004.0021-A</t>
  </si>
  <si>
    <t>20.004.0022-0</t>
  </si>
  <si>
    <t>20.004.0022-A</t>
  </si>
  <si>
    <t>20.004.0023-0</t>
  </si>
  <si>
    <t>20.004.0023-A</t>
  </si>
  <si>
    <t>20.004.0025-0</t>
  </si>
  <si>
    <t>20.004.0025-A</t>
  </si>
  <si>
    <t>20.004.0027-0</t>
  </si>
  <si>
    <t>20.004.0027-A</t>
  </si>
  <si>
    <t>20.004.0028-0</t>
  </si>
  <si>
    <t>20.004.0028-A</t>
  </si>
  <si>
    <t>20.004.0030-0</t>
  </si>
  <si>
    <t>RECOMPOSICAO DE CAMINHO DE SERVICO</t>
  </si>
  <si>
    <t>20.004.0030-A</t>
  </si>
  <si>
    <t>20.004.0033-1</t>
  </si>
  <si>
    <t>20.004.0033-B</t>
  </si>
  <si>
    <t>20.004.0034-0</t>
  </si>
  <si>
    <t>20.004.0034-A</t>
  </si>
  <si>
    <t>20.004.0036-0</t>
  </si>
  <si>
    <t>LIMPEZA DE JAZIDAS</t>
  </si>
  <si>
    <t>20.004.0036-A</t>
  </si>
  <si>
    <t>20.004.0038-0</t>
  </si>
  <si>
    <t>LIMPEZA DE SUPERFICIES COM MOTONIVELADORA</t>
  </si>
  <si>
    <t>20.004.0038-A</t>
  </si>
  <si>
    <t>20.004.0040-0</t>
  </si>
  <si>
    <t>PATROLAMENTO DE SUBLEITO DE RODOVIAIS</t>
  </si>
  <si>
    <t>20.004.0040-A</t>
  </si>
  <si>
    <t>20.004.0045-0</t>
  </si>
  <si>
    <t>20.004.0045-A</t>
  </si>
  <si>
    <t>20.004.0100-0</t>
  </si>
  <si>
    <t>20.004.0100-A</t>
  </si>
  <si>
    <t>20.004.0102-0</t>
  </si>
  <si>
    <t>ESCAVACAO DE SOLO MOLE COM MOTONIVELADORA</t>
  </si>
  <si>
    <t>20.004.0102-A</t>
  </si>
  <si>
    <t>20.004.0105-0</t>
  </si>
  <si>
    <t>ESCARIFICACAO DE SOLO COM MOTONIVELADORA</t>
  </si>
  <si>
    <t>20.004.0105-A</t>
  </si>
  <si>
    <t>20.004.0122-0</t>
  </si>
  <si>
    <t>20.004.0122-A</t>
  </si>
  <si>
    <t>20.004.0125-0</t>
  </si>
  <si>
    <t>20.004.0125-A</t>
  </si>
  <si>
    <t>20.004.0127-0</t>
  </si>
  <si>
    <t>VARRECAO DE PISTA COM VASSOURA MECANICA</t>
  </si>
  <si>
    <t>20.004.0127-A</t>
  </si>
  <si>
    <t>20.004.0130-0</t>
  </si>
  <si>
    <t>DESOBSTRUCAO E LIMPEZA DE RUAS</t>
  </si>
  <si>
    <t>20.004.0130-A</t>
  </si>
  <si>
    <t>20.004.0131-0</t>
  </si>
  <si>
    <t>LIMPEZA DE RUA COM AR COMPRIMIDO</t>
  </si>
  <si>
    <t>20.004.0131-A</t>
  </si>
  <si>
    <t>20.004.0132-0</t>
  </si>
  <si>
    <t>DESOBSTRUCAO E LIMPEZA DE PISTA PARA EMBUTIMENTO DE FIACAO</t>
  </si>
  <si>
    <t>20.004.0132-A</t>
  </si>
  <si>
    <t>20.004.0135-0</t>
  </si>
  <si>
    <t>20.004.0135-A</t>
  </si>
  <si>
    <t>20.004.0136-0</t>
  </si>
  <si>
    <t>20.004.0136-A</t>
  </si>
  <si>
    <t>20.005.0001-0</t>
  </si>
  <si>
    <t>20.005.0001-A</t>
  </si>
  <si>
    <t>20.005.0002-1</t>
  </si>
  <si>
    <t>20.005.0002-B</t>
  </si>
  <si>
    <t>20.005.0003-1</t>
  </si>
  <si>
    <t>20.005.0003-B</t>
  </si>
  <si>
    <t>20.005.0004-0</t>
  </si>
  <si>
    <t>20.005.0004-A</t>
  </si>
  <si>
    <t>20.005.0005-0</t>
  </si>
  <si>
    <t>20.005.0005-A</t>
  </si>
  <si>
    <t>20.005.0006-0</t>
  </si>
  <si>
    <t>20.005.0006-A</t>
  </si>
  <si>
    <t>20.005.0007-0</t>
  </si>
  <si>
    <t>20.005.0007-A</t>
  </si>
  <si>
    <t>20.005.0008-0</t>
  </si>
  <si>
    <t>20.005.0008-A</t>
  </si>
  <si>
    <t>20.005.0009-0</t>
  </si>
  <si>
    <t>20.005.0009-A</t>
  </si>
  <si>
    <t>20.005.0010-0</t>
  </si>
  <si>
    <t>20.005.0010-A</t>
  </si>
  <si>
    <t>20.006.0001-0</t>
  </si>
  <si>
    <t>20.006.0001-A</t>
  </si>
  <si>
    <t>20.006.0002-0</t>
  </si>
  <si>
    <t>20.006.0002-A</t>
  </si>
  <si>
    <t>20.006.0003-0</t>
  </si>
  <si>
    <t>20.006.0003-A</t>
  </si>
  <si>
    <t>20.006.0100-0</t>
  </si>
  <si>
    <t>20.006.0100-A</t>
  </si>
  <si>
    <t>20.007.0001-0</t>
  </si>
  <si>
    <t>20.007.0001-A</t>
  </si>
  <si>
    <t>20.007.0002-0</t>
  </si>
  <si>
    <t>20.007.0002-A</t>
  </si>
  <si>
    <t>20.008.0001-0</t>
  </si>
  <si>
    <t>20.008.0001-A</t>
  </si>
  <si>
    <t>20.008.0002-0</t>
  </si>
  <si>
    <t>20.008.0002-A</t>
  </si>
  <si>
    <t>20.008.0003-0</t>
  </si>
  <si>
    <t>20.008.0003-A</t>
  </si>
  <si>
    <t>20.008.0004-0</t>
  </si>
  <si>
    <t>20.008.0004-A</t>
  </si>
  <si>
    <t>20.008.0010-0</t>
  </si>
  <si>
    <t>20.008.0010-A</t>
  </si>
  <si>
    <t>20.008.0015-0</t>
  </si>
  <si>
    <t>20.008.0015-A</t>
  </si>
  <si>
    <t>20.009.0001-1</t>
  </si>
  <si>
    <t>20.009.0001-B</t>
  </si>
  <si>
    <t>20.009.0002-1</t>
  </si>
  <si>
    <t>20.009.0002-B</t>
  </si>
  <si>
    <t>20.009.0007-0</t>
  </si>
  <si>
    <t>20.009.0007-A</t>
  </si>
  <si>
    <t>20.009.0008-0</t>
  </si>
  <si>
    <t>20.009.0008-A</t>
  </si>
  <si>
    <t>20.009.0009-0</t>
  </si>
  <si>
    <t>20.009.0009-A</t>
  </si>
  <si>
    <t>20.009.0010-0</t>
  </si>
  <si>
    <t>20.009.0010-A</t>
  </si>
  <si>
    <t>20.009.0012-0</t>
  </si>
  <si>
    <t>20.009.0012-A</t>
  </si>
  <si>
    <t>20.009.0014-0</t>
  </si>
  <si>
    <t>20.009.0014-A</t>
  </si>
  <si>
    <t>20.009.0015-0</t>
  </si>
  <si>
    <t>20.009.0015-A</t>
  </si>
  <si>
    <t>20.009.0017-0</t>
  </si>
  <si>
    <t>20.009.0017-A</t>
  </si>
  <si>
    <t>20.009.0020-0</t>
  </si>
  <si>
    <t>20.009.0020-A</t>
  </si>
  <si>
    <t>20.009.0021-0</t>
  </si>
  <si>
    <t>20.009.0021-A</t>
  </si>
  <si>
    <t>20.009.0050-0</t>
  </si>
  <si>
    <t>20.009.0050-A</t>
  </si>
  <si>
    <t>20.009.0080-0</t>
  </si>
  <si>
    <t>20.009.0080-A</t>
  </si>
  <si>
    <t>20.009.0100-0</t>
  </si>
  <si>
    <t>20.009.0100-A</t>
  </si>
  <si>
    <t>20.009.0105-0</t>
  </si>
  <si>
    <t>20.009.0105-A</t>
  </si>
  <si>
    <t>20.009.0110-0</t>
  </si>
  <si>
    <t>20.009.0110-A</t>
  </si>
  <si>
    <t>20.009.0115-0</t>
  </si>
  <si>
    <t>20.009.0115-A</t>
  </si>
  <si>
    <t>20.010.0001-0</t>
  </si>
  <si>
    <t>20.010.0001-A</t>
  </si>
  <si>
    <t>20.010.0002-0</t>
  </si>
  <si>
    <t>20.010.0002-A</t>
  </si>
  <si>
    <t>20.010.0003-0</t>
  </si>
  <si>
    <t>20.010.0003-A</t>
  </si>
  <si>
    <t>20.010.0004-0</t>
  </si>
  <si>
    <t>20.010.0004-A</t>
  </si>
  <si>
    <t>20.011.0001-0</t>
  </si>
  <si>
    <t>20.011.0001-A</t>
  </si>
  <si>
    <t>20.012.0001-0</t>
  </si>
  <si>
    <t>20.012.0001-A</t>
  </si>
  <si>
    <t>20.012.0002-0</t>
  </si>
  <si>
    <t>LIMPEZA MANUAL DE VALAS DE PROTECAO</t>
  </si>
  <si>
    <t>20.012.0002-A</t>
  </si>
  <si>
    <t>20.012.0003-0</t>
  </si>
  <si>
    <t>CAPINA MANUAL EM SERVICOS RODOVIARIOS</t>
  </si>
  <si>
    <t>20.012.0003-A</t>
  </si>
  <si>
    <t>20.012.0004-0</t>
  </si>
  <si>
    <t>LIMPEZA MANUAL DE MEIOS-FIOS E SARJETAS</t>
  </si>
  <si>
    <t>20.012.0004-A</t>
  </si>
  <si>
    <t>20.012.0005-0</t>
  </si>
  <si>
    <t>20.012.0005-A</t>
  </si>
  <si>
    <t>20.012.0006-0</t>
  </si>
  <si>
    <t>RECOLOCACAO DE PLACA DE SINALIZACAO</t>
  </si>
  <si>
    <t>20.012.0006-A</t>
  </si>
  <si>
    <t>20.012.0008-0</t>
  </si>
  <si>
    <t>20.012.0008-A</t>
  </si>
  <si>
    <t>20.012.0009-0</t>
  </si>
  <si>
    <t>20.012.0009-A</t>
  </si>
  <si>
    <t>20.012.0010-0</t>
  </si>
  <si>
    <t>20.012.0010-A</t>
  </si>
  <si>
    <t>20.012.0011-0</t>
  </si>
  <si>
    <t>20.012.0011-A</t>
  </si>
  <si>
    <t>20.012.0013-0</t>
  </si>
  <si>
    <t>LIMPEZA MANUAL DE CAIXA DE RALO</t>
  </si>
  <si>
    <t>20.012.0013-A</t>
  </si>
  <si>
    <t>20.012.0015-0</t>
  </si>
  <si>
    <t>REMOCAO DE DEFENSAS METALICAS,EXCLUSIVE TRANSPORTE</t>
  </si>
  <si>
    <t>20.012.0015-A</t>
  </si>
  <si>
    <t>20.012.0020-0</t>
  </si>
  <si>
    <t>RECUPERACAO DE MEIO-FIO COM ARGAMASSA DE CIMENTO E AREIA</t>
  </si>
  <si>
    <t>20.012.0020-A</t>
  </si>
  <si>
    <t>20.012.0025-0</t>
  </si>
  <si>
    <t>LIMPEZA DE CAIXA COLETORA</t>
  </si>
  <si>
    <t>20.012.0025-A</t>
  </si>
  <si>
    <t>20.012.0030-0</t>
  </si>
  <si>
    <t>LIMPEZA DE DESCIDA D'AGUA EM DEGRAUS</t>
  </si>
  <si>
    <t>20.012.0030-A</t>
  </si>
  <si>
    <t>20.012.0035-0</t>
  </si>
  <si>
    <t>LIMPEZA DE BUEIRO DE GREIDE</t>
  </si>
  <si>
    <t>20.012.0035-A</t>
  </si>
  <si>
    <t>20.012.0036-0</t>
  </si>
  <si>
    <t>LIMPEZA DE BUEIRO DE GROTA</t>
  </si>
  <si>
    <t>20.012.0036-A</t>
  </si>
  <si>
    <t>20.012.0050-0</t>
  </si>
  <si>
    <t>LIMPEZA MANUAL DE SAIDAS DE AGUA</t>
  </si>
  <si>
    <t>20.012.0050-A</t>
  </si>
  <si>
    <t>20.013.0005-0</t>
  </si>
  <si>
    <t>20.013.0005-A</t>
  </si>
  <si>
    <t>20.015.0010-0</t>
  </si>
  <si>
    <t>20.015.0010-A</t>
  </si>
  <si>
    <t>20.015.0015-0</t>
  </si>
  <si>
    <t>ESPALHAMENTO E COMPACTACAO DE CBUQ,MEDIDO POR HORA</t>
  </si>
  <si>
    <t>20.015.0015-A</t>
  </si>
  <si>
    <t>20.016.0003-0</t>
  </si>
  <si>
    <t>20.016.0003-A</t>
  </si>
  <si>
    <t>20.016.0004-0</t>
  </si>
  <si>
    <t>20.016.0004-A</t>
  </si>
  <si>
    <t>20.016.0005-0</t>
  </si>
  <si>
    <t>20.016.0005-A</t>
  </si>
  <si>
    <t>20.020.0001-0</t>
  </si>
  <si>
    <t>20.020.0001-A</t>
  </si>
  <si>
    <t>20.020.0002-0</t>
  </si>
  <si>
    <t>20.020.0002-A</t>
  </si>
  <si>
    <t>20.020.0003-0</t>
  </si>
  <si>
    <t>20.020.0003-A</t>
  </si>
  <si>
    <t>20.020.0007-0</t>
  </si>
  <si>
    <t>20.020.0007-A</t>
  </si>
  <si>
    <t>20.020.0008-0</t>
  </si>
  <si>
    <t>20.020.0008-A</t>
  </si>
  <si>
    <t>20.020.0009-0</t>
  </si>
  <si>
    <t>20.020.0009-A</t>
  </si>
  <si>
    <t>20.020.0010-0</t>
  </si>
  <si>
    <t>20.020.0010-A</t>
  </si>
  <si>
    <t>20.023.0001-0</t>
  </si>
  <si>
    <t>20.023.0001-A</t>
  </si>
  <si>
    <t>20.023.0002-0</t>
  </si>
  <si>
    <t>20.023.0002-A</t>
  </si>
  <si>
    <t>20.023.0003-0</t>
  </si>
  <si>
    <t>20.023.0003-A</t>
  </si>
  <si>
    <t>20.023.0004-0</t>
  </si>
  <si>
    <t>20.023.0004-A</t>
  </si>
  <si>
    <t>20.023.0005-0</t>
  </si>
  <si>
    <t>20.023.0005-A</t>
  </si>
  <si>
    <t>20.023.0006-0</t>
  </si>
  <si>
    <t>20.023.0006-A</t>
  </si>
  <si>
    <t>20.023.0007-0</t>
  </si>
  <si>
    <t>20.023.0007-A</t>
  </si>
  <si>
    <t>20.023.0050-0</t>
  </si>
  <si>
    <t>20.023.0050-A</t>
  </si>
  <si>
    <t>20.024.0001-0</t>
  </si>
  <si>
    <t>20.024.0001-A</t>
  </si>
  <si>
    <t>20.024.0005-0</t>
  </si>
  <si>
    <t>20.024.0005-A</t>
  </si>
  <si>
    <t>20.024.0006-0</t>
  </si>
  <si>
    <t>20.024.0006-A</t>
  </si>
  <si>
    <t>20.024.0007-0</t>
  </si>
  <si>
    <t>20.024.0007-A</t>
  </si>
  <si>
    <t>20.024.0008-0</t>
  </si>
  <si>
    <t>20.024.0008-A</t>
  </si>
  <si>
    <t>20.025.0001-0</t>
  </si>
  <si>
    <t>20.025.0001-A</t>
  </si>
  <si>
    <t>20.026.0001-0</t>
  </si>
  <si>
    <t>20.026.0001-A</t>
  </si>
  <si>
    <t>20.026.0002-0</t>
  </si>
  <si>
    <t>20.026.0002-A</t>
  </si>
  <si>
    <t>20.026.0003-0</t>
  </si>
  <si>
    <t>20.026.0003-A</t>
  </si>
  <si>
    <t>20.026.0007-0</t>
  </si>
  <si>
    <t>20.026.0007-A</t>
  </si>
  <si>
    <t>20.026.0008-0</t>
  </si>
  <si>
    <t>20.026.0008-A</t>
  </si>
  <si>
    <t>20.026.0009-0</t>
  </si>
  <si>
    <t>20.026.0009-A</t>
  </si>
  <si>
    <t>20.026.0013-0</t>
  </si>
  <si>
    <t>20.026.0013-A</t>
  </si>
  <si>
    <t>20.026.0014-0</t>
  </si>
  <si>
    <t>20.026.0014-A</t>
  </si>
  <si>
    <t>20.026.0015-0</t>
  </si>
  <si>
    <t>20.026.0015-A</t>
  </si>
  <si>
    <t>20.027.0001-0</t>
  </si>
  <si>
    <t>20.027.0001-A</t>
  </si>
  <si>
    <t>20.027.0002-0</t>
  </si>
  <si>
    <t>20.027.0002-A</t>
  </si>
  <si>
    <t>20.027.0003-0</t>
  </si>
  <si>
    <t>20.027.0003-A</t>
  </si>
  <si>
    <t>20.027.0004-0</t>
  </si>
  <si>
    <t>20.027.0004-A</t>
  </si>
  <si>
    <t>20.027.0005-0</t>
  </si>
  <si>
    <t>20.027.0005-A</t>
  </si>
  <si>
    <t>20.027.0006-0</t>
  </si>
  <si>
    <t>20.027.0006-A</t>
  </si>
  <si>
    <t>20.028.0001-0</t>
  </si>
  <si>
    <t>20.028.0001-A</t>
  </si>
  <si>
    <t>20.028.0002-0</t>
  </si>
  <si>
    <t>20.028.0002-A</t>
  </si>
  <si>
    <t>20.028.0003-0</t>
  </si>
  <si>
    <t>20.028.0003-A</t>
  </si>
  <si>
    <t>20.028.0004-0</t>
  </si>
  <si>
    <t>20.028.0004-A</t>
  </si>
  <si>
    <t>20.028.0005-0</t>
  </si>
  <si>
    <t>20.028.0005-A</t>
  </si>
  <si>
    <t>20.028.0006-0</t>
  </si>
  <si>
    <t>20.028.0006-A</t>
  </si>
  <si>
    <t>20.028.0008-0</t>
  </si>
  <si>
    <t>20.028.0008-A</t>
  </si>
  <si>
    <t>20.028.0010-0</t>
  </si>
  <si>
    <t>20.028.0010-A</t>
  </si>
  <si>
    <t>20.028.0014-0</t>
  </si>
  <si>
    <t>20.028.0014-A</t>
  </si>
  <si>
    <t>20.028.0015-0</t>
  </si>
  <si>
    <t>20.028.0015-A</t>
  </si>
  <si>
    <t>20.028.0016-0</t>
  </si>
  <si>
    <t>20.028.0016-A</t>
  </si>
  <si>
    <t>20.028.0020-0</t>
  </si>
  <si>
    <t>20.028.0020-A</t>
  </si>
  <si>
    <t>20.029.0001-0</t>
  </si>
  <si>
    <t>20.029.0001-A</t>
  </si>
  <si>
    <t>20.030.0001-0</t>
  </si>
  <si>
    <t>20.030.0001-A</t>
  </si>
  <si>
    <t>20.030.0002-0</t>
  </si>
  <si>
    <t>20.030.0002-A</t>
  </si>
  <si>
    <t>20.030.0003-0</t>
  </si>
  <si>
    <t>20.030.0003-A</t>
  </si>
  <si>
    <t>20.031.0001-0</t>
  </si>
  <si>
    <t>20.031.0001-A</t>
  </si>
  <si>
    <t>20.031.0002-0</t>
  </si>
  <si>
    <t>20.031.0002-A</t>
  </si>
  <si>
    <t>20.031.0003-0</t>
  </si>
  <si>
    <t>20.031.0003-A</t>
  </si>
  <si>
    <t>20.032.0001-0</t>
  </si>
  <si>
    <t>20.032.0001-A</t>
  </si>
  <si>
    <t>20.032.0002-0</t>
  </si>
  <si>
    <t>20.032.0002-A</t>
  </si>
  <si>
    <t>20.032.0003-0</t>
  </si>
  <si>
    <t>20.032.0003-A</t>
  </si>
  <si>
    <t>20.033.0001-0</t>
  </si>
  <si>
    <t>20.033.0001-A</t>
  </si>
  <si>
    <t>20.033.0002-0</t>
  </si>
  <si>
    <t>20.033.0002-A</t>
  </si>
  <si>
    <t>20.033.0003-0</t>
  </si>
  <si>
    <t>20.033.0003-A</t>
  </si>
  <si>
    <t>20.034.0001-0</t>
  </si>
  <si>
    <t>20.034.0001-A</t>
  </si>
  <si>
    <t>20.034.0002-0</t>
  </si>
  <si>
    <t>20.034.0002-A</t>
  </si>
  <si>
    <t>20.034.0003-0</t>
  </si>
  <si>
    <t>20.034.0003-A</t>
  </si>
  <si>
    <t>20.035.0001-0</t>
  </si>
  <si>
    <t>20.035.0001-A</t>
  </si>
  <si>
    <t>20.035.0002-0</t>
  </si>
  <si>
    <t>20.035.0002-A</t>
  </si>
  <si>
    <t>20.035.0003-0</t>
  </si>
  <si>
    <t>20.035.0003-A</t>
  </si>
  <si>
    <t>20.036.0001-0</t>
  </si>
  <si>
    <t>20.036.0001-A</t>
  </si>
  <si>
    <t>20.036.0002-0</t>
  </si>
  <si>
    <t>20.036.0002-A</t>
  </si>
  <si>
    <t>20.036.0003-0</t>
  </si>
  <si>
    <t>20.036.0003-A</t>
  </si>
  <si>
    <t>20.037.0001-0</t>
  </si>
  <si>
    <t>20.037.0001-A</t>
  </si>
  <si>
    <t>20.037.0002-0</t>
  </si>
  <si>
    <t>20.037.0002-A</t>
  </si>
  <si>
    <t>20.037.0003-0</t>
  </si>
  <si>
    <t>20.037.0003-A</t>
  </si>
  <si>
    <t>20.038.0010-0</t>
  </si>
  <si>
    <t>20.038.0010-A</t>
  </si>
  <si>
    <t>20.038.0015-0</t>
  </si>
  <si>
    <t>20.038.0015-A</t>
  </si>
  <si>
    <t>20.040.0002-0</t>
  </si>
  <si>
    <t>20.040.0002-A</t>
  </si>
  <si>
    <t>20.040.0003-0</t>
  </si>
  <si>
    <t>20.040.0003-A</t>
  </si>
  <si>
    <t>20.040.0005-0</t>
  </si>
  <si>
    <t>20.040.0005-A</t>
  </si>
  <si>
    <t>20.040.0008-0</t>
  </si>
  <si>
    <t>20.040.0008-A</t>
  </si>
  <si>
    <t>20.041.0002-0</t>
  </si>
  <si>
    <t>20.041.0002-A</t>
  </si>
  <si>
    <t>20.041.0003-0</t>
  </si>
  <si>
    <t>20.041.0003-A</t>
  </si>
  <si>
    <t>20.041.0005-0</t>
  </si>
  <si>
    <t>20.041.0005-A</t>
  </si>
  <si>
    <t>20.041.0008-0</t>
  </si>
  <si>
    <t>20.041.0008-A</t>
  </si>
  <si>
    <t>20.067.0038-0</t>
  </si>
  <si>
    <t>20.067.0038-A</t>
  </si>
  <si>
    <t>20.067.0039-0</t>
  </si>
  <si>
    <t>20.067.0039-A</t>
  </si>
  <si>
    <t>20.067.0040-0</t>
  </si>
  <si>
    <t>20.067.0040-A</t>
  </si>
  <si>
    <t>20.067.0041-0</t>
  </si>
  <si>
    <t>20.067.0041-A</t>
  </si>
  <si>
    <t>20.067.0042-0</t>
  </si>
  <si>
    <t>20.067.0042-A</t>
  </si>
  <si>
    <t>20.067.0043-0</t>
  </si>
  <si>
    <t>20.067.0043-A</t>
  </si>
  <si>
    <t>20.067.0044-0</t>
  </si>
  <si>
    <t>20.067.0044-A</t>
  </si>
  <si>
    <t>20.067.0045-0</t>
  </si>
  <si>
    <t>20.067.0045-A</t>
  </si>
  <si>
    <t>20.067.0046-0</t>
  </si>
  <si>
    <t>20.067.0046-A</t>
  </si>
  <si>
    <t>20.067.0047-0</t>
  </si>
  <si>
    <t>20.067.0047-A</t>
  </si>
  <si>
    <t>20.067.0048-0</t>
  </si>
  <si>
    <t>20.067.0048-A</t>
  </si>
  <si>
    <t>20.067.0049-0</t>
  </si>
  <si>
    <t>20.067.0049-A</t>
  </si>
  <si>
    <t>20.067.0050-0</t>
  </si>
  <si>
    <t>20.067.0050-A</t>
  </si>
  <si>
    <t>20.067.0051-0</t>
  </si>
  <si>
    <t>20.067.0051-A</t>
  </si>
  <si>
    <t>20.067.0052-0</t>
  </si>
  <si>
    <t>20.067.0052-A</t>
  </si>
  <si>
    <t>20.067.0053-0</t>
  </si>
  <si>
    <t>20.067.0053-A</t>
  </si>
  <si>
    <t>20.067.0054-0</t>
  </si>
  <si>
    <t>20.067.0054-A</t>
  </si>
  <si>
    <t>20.067.0055-0</t>
  </si>
  <si>
    <t>20.067.0055-A</t>
  </si>
  <si>
    <t>20.067.0056-0</t>
  </si>
  <si>
    <t>20.067.0056-A</t>
  </si>
  <si>
    <t>20.067.0057-0</t>
  </si>
  <si>
    <t>20.067.0057-A</t>
  </si>
  <si>
    <t>20.067.0058-0</t>
  </si>
  <si>
    <t>20.067.0058-A</t>
  </si>
  <si>
    <t>20.067.0070-0</t>
  </si>
  <si>
    <t>20.067.0070-A</t>
  </si>
  <si>
    <t>20.067.0072-0</t>
  </si>
  <si>
    <t>20.067.0072-A</t>
  </si>
  <si>
    <t>20.067.0074-0</t>
  </si>
  <si>
    <t>20.067.0074-A</t>
  </si>
  <si>
    <t>20.067.0076-0</t>
  </si>
  <si>
    <t>20.067.0076-A</t>
  </si>
  <si>
    <t>20.067.0078-0</t>
  </si>
  <si>
    <t>20.067.0078-A</t>
  </si>
  <si>
    <t>20.067.0080-0</t>
  </si>
  <si>
    <t>20.067.0080-A</t>
  </si>
  <si>
    <t>20.067.0082-0</t>
  </si>
  <si>
    <t>20.067.0082-A</t>
  </si>
  <si>
    <t>20.067.0084-0</t>
  </si>
  <si>
    <t>20.067.0084-A</t>
  </si>
  <si>
    <t>20.067.0086-0</t>
  </si>
  <si>
    <t>20.067.0086-A</t>
  </si>
  <si>
    <t>20.067.0088-0</t>
  </si>
  <si>
    <t>20.067.0088-A</t>
  </si>
  <si>
    <t>20.067.0090-0</t>
  </si>
  <si>
    <t>20.067.0090-A</t>
  </si>
  <si>
    <t>20.067.0092-0</t>
  </si>
  <si>
    <t>20.067.0092-A</t>
  </si>
  <si>
    <t>20.067.0094-0</t>
  </si>
  <si>
    <t>20.067.0094-A</t>
  </si>
  <si>
    <t>20.067.0096-0</t>
  </si>
  <si>
    <t>20.067.0096-A</t>
  </si>
  <si>
    <t>20.067.0098-0</t>
  </si>
  <si>
    <t>20.067.0098-A</t>
  </si>
  <si>
    <t>20.067.0100-0</t>
  </si>
  <si>
    <t>20.067.0100-A</t>
  </si>
  <si>
    <t>20.067.0102-0</t>
  </si>
  <si>
    <t>20.067.0102-A</t>
  </si>
  <si>
    <t>20.067.0104-0</t>
  </si>
  <si>
    <t>20.067.0104-A</t>
  </si>
  <si>
    <t>20.067.0106-0</t>
  </si>
  <si>
    <t>20.067.0106-A</t>
  </si>
  <si>
    <t>20.067.0108-0</t>
  </si>
  <si>
    <t>20.067.0108-A</t>
  </si>
  <si>
    <t>20.067.0110-0</t>
  </si>
  <si>
    <t>20.067.0110-A</t>
  </si>
  <si>
    <t>20.070.0001-0</t>
  </si>
  <si>
    <t>20.070.0001-A</t>
  </si>
  <si>
    <t>20.070.0002-0</t>
  </si>
  <si>
    <t>20.070.0002-A</t>
  </si>
  <si>
    <t>20.070.0003-0</t>
  </si>
  <si>
    <t>20.070.0003-A</t>
  </si>
  <si>
    <t>20.070.0004-0</t>
  </si>
  <si>
    <t>20.070.0004-A</t>
  </si>
  <si>
    <t>20.070.0008-0</t>
  </si>
  <si>
    <t>20.070.0008-A</t>
  </si>
  <si>
    <t>20.070.0009-0</t>
  </si>
  <si>
    <t>20.070.0009-A</t>
  </si>
  <si>
    <t>20.070.0010-0</t>
  </si>
  <si>
    <t>20.070.0010-A</t>
  </si>
  <si>
    <t>20.070.0011-0</t>
  </si>
  <si>
    <t>20.070.0011-A</t>
  </si>
  <si>
    <t>20.070.0015-0</t>
  </si>
  <si>
    <t>20.070.0015-A</t>
  </si>
  <si>
    <t>20.070.0016-0</t>
  </si>
  <si>
    <t>20.070.0016-A</t>
  </si>
  <si>
    <t>20.070.0017-0</t>
  </si>
  <si>
    <t>20.070.0017-A</t>
  </si>
  <si>
    <t>20.070.0018-0</t>
  </si>
  <si>
    <t>20.070.0018-A</t>
  </si>
  <si>
    <t>20.070.0022-0</t>
  </si>
  <si>
    <t>20.070.0022-A</t>
  </si>
  <si>
    <t>20.070.0023-0</t>
  </si>
  <si>
    <t>20.070.0023-A</t>
  </si>
  <si>
    <t>20.070.0024-0</t>
  </si>
  <si>
    <t>20.070.0024-A</t>
  </si>
  <si>
    <t>20.070.0025-0</t>
  </si>
  <si>
    <t>20.070.0025-A</t>
  </si>
  <si>
    <t>20.070.0029-0</t>
  </si>
  <si>
    <t>20.070.0029-A</t>
  </si>
  <si>
    <t>20.070.0030-0</t>
  </si>
  <si>
    <t>20.070.0030-A</t>
  </si>
  <si>
    <t>20.070.0031-0</t>
  </si>
  <si>
    <t>20.070.0031-A</t>
  </si>
  <si>
    <t>20.070.0032-0</t>
  </si>
  <si>
    <t>20.070.0032-A</t>
  </si>
  <si>
    <t>20.070.0036-0</t>
  </si>
  <si>
    <t>20.070.0036-A</t>
  </si>
  <si>
    <t>20.070.0037-0</t>
  </si>
  <si>
    <t>20.070.0037-A</t>
  </si>
  <si>
    <t>20.070.0038-0</t>
  </si>
  <si>
    <t>20.070.0038-A</t>
  </si>
  <si>
    <t>20.070.0039-0</t>
  </si>
  <si>
    <t>20.070.0039-A</t>
  </si>
  <si>
    <t>20.085.0100-0</t>
  </si>
  <si>
    <t>20.085.0100-A</t>
  </si>
  <si>
    <t>20.085.0105-0</t>
  </si>
  <si>
    <t>20.085.0105-A</t>
  </si>
  <si>
    <t>20.085.0110-0</t>
  </si>
  <si>
    <t>20.085.0110-A</t>
  </si>
  <si>
    <t>20.085.0115-0</t>
  </si>
  <si>
    <t>20.085.0115-A</t>
  </si>
  <si>
    <t>20.085.0120-0</t>
  </si>
  <si>
    <t>20.085.0120-A</t>
  </si>
  <si>
    <t>20.085.0125-0</t>
  </si>
  <si>
    <t>20.085.0125-A</t>
  </si>
  <si>
    <t>20.085.0130-0</t>
  </si>
  <si>
    <t>20.085.0130-A</t>
  </si>
  <si>
    <t>20.085.0135-0</t>
  </si>
  <si>
    <t>20.085.0135-A</t>
  </si>
  <si>
    <t>20.085.0140-0</t>
  </si>
  <si>
    <t>20.085.0140-A</t>
  </si>
  <si>
    <t>20.085.0145-0</t>
  </si>
  <si>
    <t>20.085.0145-A</t>
  </si>
  <si>
    <t>20.085.0150-0</t>
  </si>
  <si>
    <t>20.085.0150-A</t>
  </si>
  <si>
    <t>20.085.0155-0</t>
  </si>
  <si>
    <t>20.085.0155-A</t>
  </si>
  <si>
    <t>20.085.0160-0</t>
  </si>
  <si>
    <t>20.085.0160-A</t>
  </si>
  <si>
    <t>20.085.0165-0</t>
  </si>
  <si>
    <t>20.085.0165-A</t>
  </si>
  <si>
    <t>20.085.0170-0</t>
  </si>
  <si>
    <t>20.085.0170-A</t>
  </si>
  <si>
    <t>20.085.0175-0</t>
  </si>
  <si>
    <t>20.085.0175-A</t>
  </si>
  <si>
    <t>20.085.0180-0</t>
  </si>
  <si>
    <t>20.085.0180-A</t>
  </si>
  <si>
    <t>20.085.0185-0</t>
  </si>
  <si>
    <t>20.085.0185-A</t>
  </si>
  <si>
    <t>20.085.0190-0</t>
  </si>
  <si>
    <t>20.085.0190-A</t>
  </si>
  <si>
    <t>20.085.0195-0</t>
  </si>
  <si>
    <t>20.085.0195-A</t>
  </si>
  <si>
    <t>20.085.0200-0</t>
  </si>
  <si>
    <t>20.085.0200-A</t>
  </si>
  <si>
    <t>20.085.0205-0</t>
  </si>
  <si>
    <t>20.085.0205-A</t>
  </si>
  <si>
    <t>20.085.0210-0</t>
  </si>
  <si>
    <t>20.085.0210-A</t>
  </si>
  <si>
    <t>20.085.0215-0</t>
  </si>
  <si>
    <t>20.085.0215-A</t>
  </si>
  <si>
    <t>20.085.0220-0</t>
  </si>
  <si>
    <t>20.085.0220-A</t>
  </si>
  <si>
    <t>20.085.0225-0</t>
  </si>
  <si>
    <t>20.085.0225-A</t>
  </si>
  <si>
    <t>20.085.0230-0</t>
  </si>
  <si>
    <t>20.085.0230-A</t>
  </si>
  <si>
    <t>20.085.0235-0</t>
  </si>
  <si>
    <t>20.085.0235-A</t>
  </si>
  <si>
    <t>20.085.0240-0</t>
  </si>
  <si>
    <t>20.085.0240-A</t>
  </si>
  <si>
    <t>20.085.0245-0</t>
  </si>
  <si>
    <t>20.085.0245-A</t>
  </si>
  <si>
    <t>20.085.0250-0</t>
  </si>
  <si>
    <t>20.085.0250-A</t>
  </si>
  <si>
    <t>20.085.0255-0</t>
  </si>
  <si>
    <t>20.085.0255-A</t>
  </si>
  <si>
    <t>20.085.0260-0</t>
  </si>
  <si>
    <t>20.085.0260-A</t>
  </si>
  <si>
    <t>20.085.0265-0</t>
  </si>
  <si>
    <t>20.085.0265-A</t>
  </si>
  <si>
    <t>20.085.0270-0</t>
  </si>
  <si>
    <t>20.085.0270-A</t>
  </si>
  <si>
    <t>20.085.0275-0</t>
  </si>
  <si>
    <t>20.085.0275-A</t>
  </si>
  <si>
    <t>20.085.0280-0</t>
  </si>
  <si>
    <t>20.085.0280-A</t>
  </si>
  <si>
    <t>20.085.0285-0</t>
  </si>
  <si>
    <t>20.085.0285-A</t>
  </si>
  <si>
    <t>20.085.0290-0</t>
  </si>
  <si>
    <t>20.085.0290-A</t>
  </si>
  <si>
    <t>20.085.0295-0</t>
  </si>
  <si>
    <t>20.085.0295-A</t>
  </si>
  <si>
    <t>20.085.0300-0</t>
  </si>
  <si>
    <t>20.085.0300-A</t>
  </si>
  <si>
    <t>20.085.0305-0</t>
  </si>
  <si>
    <t>20.085.0305-A</t>
  </si>
  <si>
    <t>20.085.0310-0</t>
  </si>
  <si>
    <t>20.085.0310-A</t>
  </si>
  <si>
    <t>20.085.0315-0</t>
  </si>
  <si>
    <t>20.085.0315-A</t>
  </si>
  <si>
    <t>20.085.0320-0</t>
  </si>
  <si>
    <t>20.085.0320-A</t>
  </si>
  <si>
    <t>20.085.0325-0</t>
  </si>
  <si>
    <t>20.085.0325-A</t>
  </si>
  <si>
    <t>20.085.0330-0</t>
  </si>
  <si>
    <t>20.085.0330-A</t>
  </si>
  <si>
    <t>20.085.0335-0</t>
  </si>
  <si>
    <t>20.085.0335-A</t>
  </si>
  <si>
    <t>20.085.0340-0</t>
  </si>
  <si>
    <t>20.085.0340-A</t>
  </si>
  <si>
    <t>20.085.0345-0</t>
  </si>
  <si>
    <t>20.085.0345-A</t>
  </si>
  <si>
    <t>20.085.0350-0</t>
  </si>
  <si>
    <t>20.085.0350-A</t>
  </si>
  <si>
    <t>20.085.0355-0</t>
  </si>
  <si>
    <t>20.085.0355-A</t>
  </si>
  <si>
    <t>20.085.0360-0</t>
  </si>
  <si>
    <t>20.085.0360-A</t>
  </si>
  <si>
    <t>20.085.0365-0</t>
  </si>
  <si>
    <t>20.085.0365-A</t>
  </si>
  <si>
    <t>20.085.0370-0</t>
  </si>
  <si>
    <t>20.085.0370-A</t>
  </si>
  <si>
    <t>20.085.0375-0</t>
  </si>
  <si>
    <t>20.085.0375-A</t>
  </si>
  <si>
    <t>20.085.0380-0</t>
  </si>
  <si>
    <t>20.085.0380-A</t>
  </si>
  <si>
    <t>20.085.0385-0</t>
  </si>
  <si>
    <t>20.085.0385-A</t>
  </si>
  <si>
    <t>20.085.0390-0</t>
  </si>
  <si>
    <t>20.085.0390-A</t>
  </si>
  <si>
    <t>20.085.0395-0</t>
  </si>
  <si>
    <t>20.085.0395-A</t>
  </si>
  <si>
    <t>20.085.0400-0</t>
  </si>
  <si>
    <t>20.085.0400-A</t>
  </si>
  <si>
    <t>20.085.0405-0</t>
  </si>
  <si>
    <t>20.085.0405-A</t>
  </si>
  <si>
    <t>20.085.0410-0</t>
  </si>
  <si>
    <t>20.085.0410-A</t>
  </si>
  <si>
    <t>20.085.0415-0</t>
  </si>
  <si>
    <t>20.085.0415-A</t>
  </si>
  <si>
    <t>20.085.0420-0</t>
  </si>
  <si>
    <t>20.085.0420-A</t>
  </si>
  <si>
    <t>20.085.0425-0</t>
  </si>
  <si>
    <t>20.085.0425-A</t>
  </si>
  <si>
    <t>20.085.0430-0</t>
  </si>
  <si>
    <t>20.085.0430-A</t>
  </si>
  <si>
    <t>20.085.0435-0</t>
  </si>
  <si>
    <t>20.085.0435-A</t>
  </si>
  <si>
    <t>20.085.0440-0</t>
  </si>
  <si>
    <t>20.085.0440-A</t>
  </si>
  <si>
    <t>20.085.0445-0</t>
  </si>
  <si>
    <t>20.085.0445-A</t>
  </si>
  <si>
    <t>20.085.0450-0</t>
  </si>
  <si>
    <t>20.085.0450-A</t>
  </si>
  <si>
    <t>20.085.0455-0</t>
  </si>
  <si>
    <t>20.085.0455-A</t>
  </si>
  <si>
    <t>20.085.0460-0</t>
  </si>
  <si>
    <t>20.085.0460-A</t>
  </si>
  <si>
    <t>20.085.0465-0</t>
  </si>
  <si>
    <t>20.085.0465-A</t>
  </si>
  <si>
    <t>20.085.0470-0</t>
  </si>
  <si>
    <t>20.085.0470-A</t>
  </si>
  <si>
    <t>20.085.0475-0</t>
  </si>
  <si>
    <t>20.085.0475-A</t>
  </si>
  <si>
    <t>20.085.0480-0</t>
  </si>
  <si>
    <t>20.085.0480-A</t>
  </si>
  <si>
    <t>20.085.0485-0</t>
  </si>
  <si>
    <t>20.085.0485-A</t>
  </si>
  <si>
    <t>20.085.0490-0</t>
  </si>
  <si>
    <t>20.085.0490-A</t>
  </si>
  <si>
    <t>20.085.0495-0</t>
  </si>
  <si>
    <t>20.085.0495-A</t>
  </si>
  <si>
    <t>20.085.0500-0</t>
  </si>
  <si>
    <t>20.085.0500-A</t>
  </si>
  <si>
    <t>20.085.0505-0</t>
  </si>
  <si>
    <t>20.085.0505-A</t>
  </si>
  <si>
    <t>20.085.0510-0</t>
  </si>
  <si>
    <t>20.085.0510-A</t>
  </si>
  <si>
    <t>20.085.0515-0</t>
  </si>
  <si>
    <t>20.085.0515-A</t>
  </si>
  <si>
    <t>20.085.0520-0</t>
  </si>
  <si>
    <t>20.085.0520-A</t>
  </si>
  <si>
    <t>20.085.0525-0</t>
  </si>
  <si>
    <t>20.085.0525-A</t>
  </si>
  <si>
    <t>20.085.0530-0</t>
  </si>
  <si>
    <t>20.085.0530-A</t>
  </si>
  <si>
    <t>20.085.0535-0</t>
  </si>
  <si>
    <t>20.085.0535-A</t>
  </si>
  <si>
    <t>20.085.0540-0</t>
  </si>
  <si>
    <t>20.085.0540-A</t>
  </si>
  <si>
    <t>20.085.0545-0</t>
  </si>
  <si>
    <t>20.085.0545-A</t>
  </si>
  <si>
    <t>20.085.0550-0</t>
  </si>
  <si>
    <t>20.085.0550-A</t>
  </si>
  <si>
    <t>20.085.0555-0</t>
  </si>
  <si>
    <t>20.085.0555-A</t>
  </si>
  <si>
    <t>20.085.0560-0</t>
  </si>
  <si>
    <t>20.085.0560-A</t>
  </si>
  <si>
    <t>20.085.0565-0</t>
  </si>
  <si>
    <t>20.085.0565-A</t>
  </si>
  <si>
    <t>20.085.0570-0</t>
  </si>
  <si>
    <t>20.085.0570-A</t>
  </si>
  <si>
    <t>20.085.0575-0</t>
  </si>
  <si>
    <t>20.085.0575-A</t>
  </si>
  <si>
    <t>20.085.0580-0</t>
  </si>
  <si>
    <t>20.085.0580-A</t>
  </si>
  <si>
    <t>20.085.0585-0</t>
  </si>
  <si>
    <t>20.085.0585-A</t>
  </si>
  <si>
    <t>20.085.0590-0</t>
  </si>
  <si>
    <t>20.085.0590-A</t>
  </si>
  <si>
    <t>20.085.0595-0</t>
  </si>
  <si>
    <t>20.085.0595-A</t>
  </si>
  <si>
    <t>20.085.0600-0</t>
  </si>
  <si>
    <t>20.085.0600-A</t>
  </si>
  <si>
    <t>20.085.0605-0</t>
  </si>
  <si>
    <t>20.085.0605-A</t>
  </si>
  <si>
    <t>20.085.0610-0</t>
  </si>
  <si>
    <t>20.085.0610-A</t>
  </si>
  <si>
    <t>20.085.0615-0</t>
  </si>
  <si>
    <t>20.085.0615-A</t>
  </si>
  <si>
    <t>20.085.0620-0</t>
  </si>
  <si>
    <t>20.085.0620-A</t>
  </si>
  <si>
    <t>20.085.0625-0</t>
  </si>
  <si>
    <t>20.085.0625-A</t>
  </si>
  <si>
    <t>20.085.0630-0</t>
  </si>
  <si>
    <t>20.085.0630-A</t>
  </si>
  <si>
    <t>20.085.0635-0</t>
  </si>
  <si>
    <t>20.085.0635-A</t>
  </si>
  <si>
    <t>20.085.0640-0</t>
  </si>
  <si>
    <t>20.085.0640-A</t>
  </si>
  <si>
    <t>20.085.0645-0</t>
  </si>
  <si>
    <t>20.085.0645-A</t>
  </si>
  <si>
    <t>20.085.0650-0</t>
  </si>
  <si>
    <t>20.085.0650-A</t>
  </si>
  <si>
    <t>20.085.0655-0</t>
  </si>
  <si>
    <t>20.085.0655-A</t>
  </si>
  <si>
    <t>20.085.0660-0</t>
  </si>
  <si>
    <t>20.085.0660-A</t>
  </si>
  <si>
    <t>20.085.0665-0</t>
  </si>
  <si>
    <t>20.085.0665-A</t>
  </si>
  <si>
    <t>20.085.0670-0</t>
  </si>
  <si>
    <t>20.085.0670-A</t>
  </si>
  <si>
    <t>20.085.0675-0</t>
  </si>
  <si>
    <t>20.085.0675-A</t>
  </si>
  <si>
    <t>20.085.0680-0</t>
  </si>
  <si>
    <t>20.085.0680-A</t>
  </si>
  <si>
    <t>20.085.0685-0</t>
  </si>
  <si>
    <t>20.085.0685-A</t>
  </si>
  <si>
    <t>20.086.0100-0</t>
  </si>
  <si>
    <t>20.086.0100-A</t>
  </si>
  <si>
    <t>20.086.0110-0</t>
  </si>
  <si>
    <t>20.086.0110-A</t>
  </si>
  <si>
    <t>20.086.0120-0</t>
  </si>
  <si>
    <t>20.086.0120-A</t>
  </si>
  <si>
    <t>20.086.0130-0</t>
  </si>
  <si>
    <t>20.086.0130-A</t>
  </si>
  <si>
    <t>20.086.0140-0</t>
  </si>
  <si>
    <t>20.086.0140-A</t>
  </si>
  <si>
    <t>20.086.0150-0</t>
  </si>
  <si>
    <t>20.086.0150-A</t>
  </si>
  <si>
    <t>20.086.0160-0</t>
  </si>
  <si>
    <t>20.086.0160-A</t>
  </si>
  <si>
    <t>20.086.0170-0</t>
  </si>
  <si>
    <t>20.086.0170-A</t>
  </si>
  <si>
    <t>20.086.0180-0</t>
  </si>
  <si>
    <t>20.086.0180-A</t>
  </si>
  <si>
    <t>20.086.0190-0</t>
  </si>
  <si>
    <t>20.086.0190-A</t>
  </si>
  <si>
    <t>20.086.0200-0</t>
  </si>
  <si>
    <t>20.086.0200-A</t>
  </si>
  <si>
    <t>20.086.0210-0</t>
  </si>
  <si>
    <t>20.086.0210-A</t>
  </si>
  <si>
    <t>20.086.0220-0</t>
  </si>
  <si>
    <t>20.086.0220-A</t>
  </si>
  <si>
    <t>20.086.0230-0</t>
  </si>
  <si>
    <t>20.086.0230-A</t>
  </si>
  <si>
    <t>20.086.0240-0</t>
  </si>
  <si>
    <t>20.086.0240-A</t>
  </si>
  <si>
    <t>20.086.0250-0</t>
  </si>
  <si>
    <t>20.086.0250-A</t>
  </si>
  <si>
    <t>20.086.0260-0</t>
  </si>
  <si>
    <t>20.086.0260-A</t>
  </si>
  <si>
    <t>20.086.0270-0</t>
  </si>
  <si>
    <t>20.086.0270-A</t>
  </si>
  <si>
    <t>20.086.0280-0</t>
  </si>
  <si>
    <t>20.086.0280-A</t>
  </si>
  <si>
    <t>20.086.0290-0</t>
  </si>
  <si>
    <t>20.086.0290-A</t>
  </si>
  <si>
    <t>20.086.0300-0</t>
  </si>
  <si>
    <t>20.086.0300-A</t>
  </si>
  <si>
    <t>20.086.0310-0</t>
  </si>
  <si>
    <t>20.086.0310-A</t>
  </si>
  <si>
    <t>20.086.0320-0</t>
  </si>
  <si>
    <t>20.086.0320-A</t>
  </si>
  <si>
    <t>20.086.0330-0</t>
  </si>
  <si>
    <t>20.086.0330-A</t>
  </si>
  <si>
    <t>20.086.0340-0</t>
  </si>
  <si>
    <t>20.086.0340-A</t>
  </si>
  <si>
    <t>20.086.0350-0</t>
  </si>
  <si>
    <t>20.086.0350-A</t>
  </si>
  <si>
    <t>20.086.0360-0</t>
  </si>
  <si>
    <t>20.086.0360-A</t>
  </si>
  <si>
    <t>20.086.0370-0</t>
  </si>
  <si>
    <t>20.086.0370-A</t>
  </si>
  <si>
    <t>20.086.0380-0</t>
  </si>
  <si>
    <t>20.086.0380-A</t>
  </si>
  <si>
    <t>20.086.0390-0</t>
  </si>
  <si>
    <t>20.086.0390-A</t>
  </si>
  <si>
    <t>20.086.0400-0</t>
  </si>
  <si>
    <t>20.086.0400-A</t>
  </si>
  <si>
    <t>20.086.0410-0</t>
  </si>
  <si>
    <t>20.086.0410-A</t>
  </si>
  <si>
    <t>20.086.0420-0</t>
  </si>
  <si>
    <t>20.086.0420-A</t>
  </si>
  <si>
    <t>20.086.0430-0</t>
  </si>
  <si>
    <t>20.086.0430-A</t>
  </si>
  <si>
    <t>20.086.0440-0</t>
  </si>
  <si>
    <t>20.086.0440-A</t>
  </si>
  <si>
    <t>20.086.0450-0</t>
  </si>
  <si>
    <t>20.086.0450-A</t>
  </si>
  <si>
    <t>20.086.0460-0</t>
  </si>
  <si>
    <t>20.086.0460-A</t>
  </si>
  <si>
    <t>20.086.0470-0</t>
  </si>
  <si>
    <t>20.086.0470-A</t>
  </si>
  <si>
    <t>20.086.0480-0</t>
  </si>
  <si>
    <t>20.086.0480-A</t>
  </si>
  <si>
    <t>20.086.0490-0</t>
  </si>
  <si>
    <t>20.086.0490-A</t>
  </si>
  <si>
    <t>20.086.0500-0</t>
  </si>
  <si>
    <t>20.086.0500-A</t>
  </si>
  <si>
    <t>20.086.0510-0</t>
  </si>
  <si>
    <t>20.086.0510-A</t>
  </si>
  <si>
    <t>20.086.0520-0</t>
  </si>
  <si>
    <t>20.086.0520-A</t>
  </si>
  <si>
    <t>20.086.0530-0</t>
  </si>
  <si>
    <t>20.086.0530-A</t>
  </si>
  <si>
    <t>20.086.0540-0</t>
  </si>
  <si>
    <t>20.086.0540-A</t>
  </si>
  <si>
    <t>20.086.0550-0</t>
  </si>
  <si>
    <t>20.086.0550-A</t>
  </si>
  <si>
    <t>20.086.0560-0</t>
  </si>
  <si>
    <t>20.086.0560-A</t>
  </si>
  <si>
    <t>20.086.0570-0</t>
  </si>
  <si>
    <t>20.086.0570-A</t>
  </si>
  <si>
    <t>20.086.0580-0</t>
  </si>
  <si>
    <t>20.086.0580-A</t>
  </si>
  <si>
    <t>20.086.0590-0</t>
  </si>
  <si>
    <t>20.086.0590-A</t>
  </si>
  <si>
    <t>20.086.0600-0</t>
  </si>
  <si>
    <t>20.086.0600-A</t>
  </si>
  <si>
    <t>20.086.0610-0</t>
  </si>
  <si>
    <t>20.086.0610-A</t>
  </si>
  <si>
    <t>20.086.0620-0</t>
  </si>
  <si>
    <t>20.086.0620-A</t>
  </si>
  <si>
    <t>20.086.0630-0</t>
  </si>
  <si>
    <t>20.086.0630-A</t>
  </si>
  <si>
    <t>20.086.0640-0</t>
  </si>
  <si>
    <t>20.086.0640-A</t>
  </si>
  <si>
    <t>20.086.0650-0</t>
  </si>
  <si>
    <t>20.086.0650-A</t>
  </si>
  <si>
    <t>20.086.0660-0</t>
  </si>
  <si>
    <t>20.086.0660-A</t>
  </si>
  <si>
    <t>20.086.0670-0</t>
  </si>
  <si>
    <t>20.086.0670-A</t>
  </si>
  <si>
    <t>20.086.0680-0</t>
  </si>
  <si>
    <t>20.086.0680-A</t>
  </si>
  <si>
    <t>20.090.0001-1</t>
  </si>
  <si>
    <t>20.090.0001-B</t>
  </si>
  <si>
    <t>20.090.0005-1</t>
  </si>
  <si>
    <t>20.090.0005-B</t>
  </si>
  <si>
    <t>20.090.0006-0</t>
  </si>
  <si>
    <t>20.090.0006-A</t>
  </si>
  <si>
    <t>20.091.0001-1</t>
  </si>
  <si>
    <t>20.091.0001-B</t>
  </si>
  <si>
    <t>20.092.0001-0</t>
  </si>
  <si>
    <t>20.092.0001-A</t>
  </si>
  <si>
    <t>20.093.0001-0</t>
  </si>
  <si>
    <t>CIMENTO PORTLAND CP-II-32,INCLUSIVE TRANSPORTE.FORNECIMENTO</t>
  </si>
  <si>
    <t>20.093.0001-A</t>
  </si>
  <si>
    <t>20.096.0001-0</t>
  </si>
  <si>
    <t>20.096.0001-A</t>
  </si>
  <si>
    <t>20.097.0001-0</t>
  </si>
  <si>
    <t>20.097.0001-A</t>
  </si>
  <si>
    <t>20.097.0002-0</t>
  </si>
  <si>
    <t>20.097.0002-A</t>
  </si>
  <si>
    <t>20.097.0003-0</t>
  </si>
  <si>
    <t>20.097.0003-A</t>
  </si>
  <si>
    <t>20.097.0004-0</t>
  </si>
  <si>
    <t>20.097.0004-A</t>
  </si>
  <si>
    <t>20.097.0005-0</t>
  </si>
  <si>
    <t>20.097.0005-A</t>
  </si>
  <si>
    <t>20.097.0010-0</t>
  </si>
  <si>
    <t>20.097.0010-A</t>
  </si>
  <si>
    <t>20.097.0011-0</t>
  </si>
  <si>
    <t>20.097.0011-A</t>
  </si>
  <si>
    <t>20.098.0001-0</t>
  </si>
  <si>
    <t>20.098.0001-A</t>
  </si>
  <si>
    <t>20.099.0001-0</t>
  </si>
  <si>
    <t>20.099.0001-A</t>
  </si>
  <si>
    <t>20.100.0001-0</t>
  </si>
  <si>
    <t>20.100.0001-A</t>
  </si>
  <si>
    <t>20.100.0005-0</t>
  </si>
  <si>
    <t>CONCRETO BETUMINOSO USINADO A QUENTE.PREPARO E FORNECIMENTO</t>
  </si>
  <si>
    <t>20.100.0005-A</t>
  </si>
  <si>
    <t>20.100.0010-0</t>
  </si>
  <si>
    <t>20.100.0010-A</t>
  </si>
  <si>
    <t>20.100.0011-0</t>
  </si>
  <si>
    <t>20.100.0011-A</t>
  </si>
  <si>
    <t>20.100.0012-0</t>
  </si>
  <si>
    <t>20.100.0012-A</t>
  </si>
  <si>
    <t>20.100.0013-0</t>
  </si>
  <si>
    <t>20.100.0013-A</t>
  </si>
  <si>
    <t>20.100.0015-0</t>
  </si>
  <si>
    <t>20.100.0015-A</t>
  </si>
  <si>
    <t>20.100.0016-0</t>
  </si>
  <si>
    <t>20.100.0016-A</t>
  </si>
  <si>
    <t>20.100.0030-0</t>
  </si>
  <si>
    <t>20.100.0030-A</t>
  </si>
  <si>
    <t>20.100.0050-0</t>
  </si>
  <si>
    <t>20.100.0050-A</t>
  </si>
  <si>
    <t>20.100.0060-0</t>
  </si>
  <si>
    <t>20.100.0060-A</t>
  </si>
  <si>
    <t>20.100.0070-0</t>
  </si>
  <si>
    <t>20.100.0070-A</t>
  </si>
  <si>
    <t>20.100.0075-0</t>
  </si>
  <si>
    <t>PRE-MISTURADO A FRIO.PREPARO E FORNECIMENTO</t>
  </si>
  <si>
    <t>20.100.0075-A</t>
  </si>
  <si>
    <t>20.100.0080-0</t>
  </si>
  <si>
    <t>20.100.0080-A</t>
  </si>
  <si>
    <t>20.100.0090-0</t>
  </si>
  <si>
    <t>20.100.0090-A</t>
  </si>
  <si>
    <t>20.100.0095-0</t>
  </si>
  <si>
    <t>20.100.0095-A</t>
  </si>
  <si>
    <t>20.101.0011-0</t>
  </si>
  <si>
    <t>20.101.0011-A</t>
  </si>
  <si>
    <t>20.101.0013-0</t>
  </si>
  <si>
    <t>20.101.0013-A</t>
  </si>
  <si>
    <t>20.102.0003-0</t>
  </si>
  <si>
    <t>20.102.0003-A</t>
  </si>
  <si>
    <t>20.102.0004-0</t>
  </si>
  <si>
    <t>20.102.0004-A</t>
  </si>
  <si>
    <t>20.102.0006-0</t>
  </si>
  <si>
    <t>20.102.0006-A</t>
  </si>
  <si>
    <t>20.102.0007-0</t>
  </si>
  <si>
    <t>20.102.0007-A</t>
  </si>
  <si>
    <t>20.102.0008-0</t>
  </si>
  <si>
    <t>20.102.0008-A</t>
  </si>
  <si>
    <t>20.103.0001-0</t>
  </si>
  <si>
    <t>DOPE DE ADESIVIDADE,EXCLUSIVE TRANSPORTE.FORNECIMENTO</t>
  </si>
  <si>
    <t>20.103.0001-A</t>
  </si>
  <si>
    <t>20.104.0001-0</t>
  </si>
  <si>
    <t>20.104.0005-0</t>
  </si>
  <si>
    <t>SAIBRO,EXCLUSIVE TRANSPORTE,INCLUSIVE CARGA NO CAMINHAO</t>
  </si>
  <si>
    <t>20.104.0005-A</t>
  </si>
  <si>
    <t>20.105.0001-0</t>
  </si>
  <si>
    <t>20.105.0001-A</t>
  </si>
  <si>
    <t>20.105.0004-0</t>
  </si>
  <si>
    <t>20.105.0004-A</t>
  </si>
  <si>
    <t>20.105.0005-0</t>
  </si>
  <si>
    <t>PINTURA DE MEIO-FIO COM CAL,COM UMA DEMAO</t>
  </si>
  <si>
    <t>20.105.0005-A</t>
  </si>
  <si>
    <t>20.106.0001-0</t>
  </si>
  <si>
    <t>20.106.0001-A</t>
  </si>
  <si>
    <t>20.107.0001-0</t>
  </si>
  <si>
    <t>20.107.0001-A</t>
  </si>
  <si>
    <t>20.111.0001-0</t>
  </si>
  <si>
    <t>20.111.0001-A</t>
  </si>
  <si>
    <t>20.111.0006-0</t>
  </si>
  <si>
    <t>20.111.0006-A</t>
  </si>
  <si>
    <t>20.111.0007-0</t>
  </si>
  <si>
    <t>20.111.0007-A</t>
  </si>
  <si>
    <t>20.111.0008-0</t>
  </si>
  <si>
    <t>20.111.0008-A</t>
  </si>
  <si>
    <t>20.111.0009-0</t>
  </si>
  <si>
    <t>20.111.0009-A</t>
  </si>
  <si>
    <t>20.111.0010-0</t>
  </si>
  <si>
    <t>20.111.0010-A</t>
  </si>
  <si>
    <t>20.112.0010-0</t>
  </si>
  <si>
    <t>20.112.0010-A</t>
  </si>
  <si>
    <t>20.112.0011-0</t>
  </si>
  <si>
    <t>20.112.0011-A</t>
  </si>
  <si>
    <t>20.112.0013-0</t>
  </si>
  <si>
    <t>20.112.0013-A</t>
  </si>
  <si>
    <t>20.112.0014-0</t>
  </si>
  <si>
    <t>20.112.0014-A</t>
  </si>
  <si>
    <t>20.112.0015-0</t>
  </si>
  <si>
    <t>20.112.0015-A</t>
  </si>
  <si>
    <t>20.113.0010-0</t>
  </si>
  <si>
    <t>20.113.0010-A</t>
  </si>
  <si>
    <t>20.113.0011-0</t>
  </si>
  <si>
    <t>20.113.0011-A</t>
  </si>
  <si>
    <t>20.113.0012-0</t>
  </si>
  <si>
    <t>20.113.0012-A</t>
  </si>
  <si>
    <t>20.113.0013-0</t>
  </si>
  <si>
    <t>20.113.0013-A</t>
  </si>
  <si>
    <t>20.113.0014-0</t>
  </si>
  <si>
    <t>20.113.0014-A</t>
  </si>
  <si>
    <t>20.113.0015-0</t>
  </si>
  <si>
    <t>20.113.0015-A</t>
  </si>
  <si>
    <t>20.114.0010-0</t>
  </si>
  <si>
    <t>20.114.0010-A</t>
  </si>
  <si>
    <t>20.114.0011-0</t>
  </si>
  <si>
    <t>20.114.0011-A</t>
  </si>
  <si>
    <t>20.114.0012-0</t>
  </si>
  <si>
    <t>20.114.0012-A</t>
  </si>
  <si>
    <t>20.114.0013-0</t>
  </si>
  <si>
    <t>20.114.0013-A</t>
  </si>
  <si>
    <t>20.114.0014-0</t>
  </si>
  <si>
    <t>20.114.0014-A</t>
  </si>
  <si>
    <t>20.114.0015-0</t>
  </si>
  <si>
    <t>20.114.0015-A</t>
  </si>
  <si>
    <t>20.115.0010-0</t>
  </si>
  <si>
    <t>20.115.0010-A</t>
  </si>
  <si>
    <t>20.115.0011-0</t>
  </si>
  <si>
    <t>20.115.0011-A</t>
  </si>
  <si>
    <t>20.115.0012-0</t>
  </si>
  <si>
    <t>20.115.0012-A</t>
  </si>
  <si>
    <t>20.115.0013-0</t>
  </si>
  <si>
    <t>20.115.0013-A</t>
  </si>
  <si>
    <t>20.115.0014-0</t>
  </si>
  <si>
    <t>20.115.0014-A</t>
  </si>
  <si>
    <t>20.115.0015-0</t>
  </si>
  <si>
    <t>20.115.0015-A</t>
  </si>
  <si>
    <t>20.116.0005-0</t>
  </si>
  <si>
    <t>20.116.0005-A</t>
  </si>
  <si>
    <t>20.116.0006-0</t>
  </si>
  <si>
    <t>20.116.0006-A</t>
  </si>
  <si>
    <t>20.116.0007-0</t>
  </si>
  <si>
    <t>20.116.0007-A</t>
  </si>
  <si>
    <t>20.116.0008-0</t>
  </si>
  <si>
    <t>20.116.0008-A</t>
  </si>
  <si>
    <t>20.116.0012-0</t>
  </si>
  <si>
    <t>20.116.0012-A</t>
  </si>
  <si>
    <t>20.116.0013-0</t>
  </si>
  <si>
    <t>20.116.0013-A</t>
  </si>
  <si>
    <t>20.116.0014-0</t>
  </si>
  <si>
    <t>20.116.0014-A</t>
  </si>
  <si>
    <t>20.116.0020-0</t>
  </si>
  <si>
    <t>20.116.0020-A</t>
  </si>
  <si>
    <t>20.170.0001-0</t>
  </si>
  <si>
    <t>20.170.0001-A</t>
  </si>
  <si>
    <t>20.170.0002-0</t>
  </si>
  <si>
    <t>20.170.0002-A</t>
  </si>
  <si>
    <t>20.170.0005-0</t>
  </si>
  <si>
    <t>20.170.0005-A</t>
  </si>
  <si>
    <t>20.170.0015-0</t>
  </si>
  <si>
    <t>20.170.0015-A</t>
  </si>
  <si>
    <t>20.175.0002-1</t>
  </si>
  <si>
    <t>20.175.0002-B</t>
  </si>
  <si>
    <t>20.175.0003-0</t>
  </si>
  <si>
    <t>20.175.0003-A</t>
  </si>
  <si>
    <t>20.175.0004-0</t>
  </si>
  <si>
    <t>20.175.0004-A</t>
  </si>
  <si>
    <t>20.175.0005-0</t>
  </si>
  <si>
    <t>20.175.0005-A</t>
  </si>
  <si>
    <t>20.175.0006-0</t>
  </si>
  <si>
    <t>20.175.0006-A</t>
  </si>
  <si>
    <t>20.175.0007-0</t>
  </si>
  <si>
    <t>20.175.0007-A</t>
  </si>
  <si>
    <t>20.175.0010-1</t>
  </si>
  <si>
    <t>20.175.0010-B</t>
  </si>
  <si>
    <t>20.175.0015-0</t>
  </si>
  <si>
    <t>20.175.0015-A</t>
  </si>
  <si>
    <t>20.176.0010-0</t>
  </si>
  <si>
    <t>20.176.0010-A</t>
  </si>
  <si>
    <t>20.180.0001-0</t>
  </si>
  <si>
    <t>20.180.0001-A</t>
  </si>
  <si>
    <t>20.180.0002-0</t>
  </si>
  <si>
    <t>20.180.0002-A</t>
  </si>
  <si>
    <t>20.181.0001-0</t>
  </si>
  <si>
    <t>20.181.0001-A</t>
  </si>
  <si>
    <t>20.181.0005-1</t>
  </si>
  <si>
    <t>20.181.0005-B</t>
  </si>
  <si>
    <t>20.181.0006-1</t>
  </si>
  <si>
    <t>20.181.0006-B</t>
  </si>
  <si>
    <t>20.183.0001-1</t>
  </si>
  <si>
    <t>20.183.0001-B</t>
  </si>
  <si>
    <t>20.198.0001-0</t>
  </si>
  <si>
    <t>20.198.0001-A</t>
  </si>
  <si>
    <t>21.001.0010-0</t>
  </si>
  <si>
    <t>21.001.0010-A</t>
  </si>
  <si>
    <t>21.001.0015-0</t>
  </si>
  <si>
    <t>21.001.0015-A</t>
  </si>
  <si>
    <t>21.001.0020-0</t>
  </si>
  <si>
    <t>21.001.0020-A</t>
  </si>
  <si>
    <t>21.001.0021-0</t>
  </si>
  <si>
    <t>21.001.0021-A</t>
  </si>
  <si>
    <t>21.001.0025-0</t>
  </si>
  <si>
    <t>21.001.0025-A</t>
  </si>
  <si>
    <t>21.001.0060-0</t>
  </si>
  <si>
    <t>21.001.0060-A</t>
  </si>
  <si>
    <t>21.001.0062-0</t>
  </si>
  <si>
    <t>21.001.0062-A</t>
  </si>
  <si>
    <t>21.001.0065-0</t>
  </si>
  <si>
    <t>21.001.0065-A</t>
  </si>
  <si>
    <t>21.001.0070-0</t>
  </si>
  <si>
    <t>21.001.0070-A</t>
  </si>
  <si>
    <t>21.001.0075-0</t>
  </si>
  <si>
    <t>21.001.0075-A</t>
  </si>
  <si>
    <t>21.001.0080-0</t>
  </si>
  <si>
    <t>21.001.0080-A</t>
  </si>
  <si>
    <t>21.001.0090-0</t>
  </si>
  <si>
    <t>21.001.0090-A</t>
  </si>
  <si>
    <t>21.001.0095-0</t>
  </si>
  <si>
    <t>21.001.0095-A</t>
  </si>
  <si>
    <t>21.001.0150-0</t>
  </si>
  <si>
    <t>21.001.0150-A</t>
  </si>
  <si>
    <t>21.001.0155-0</t>
  </si>
  <si>
    <t>21.001.0155-A</t>
  </si>
  <si>
    <t>21.001.0160-0</t>
  </si>
  <si>
    <t>21.001.0160-A</t>
  </si>
  <si>
    <t>21.001.0165-0</t>
  </si>
  <si>
    <t>21.001.0165-A</t>
  </si>
  <si>
    <t>21.001.0170-0</t>
  </si>
  <si>
    <t>21.001.0170-A</t>
  </si>
  <si>
    <t>21.001.0175-0</t>
  </si>
  <si>
    <t>21.001.0175-A</t>
  </si>
  <si>
    <t>21.001.0180-0</t>
  </si>
  <si>
    <t>21.001.0180-A</t>
  </si>
  <si>
    <t>21.001.0185-0</t>
  </si>
  <si>
    <t>21.001.0185-A</t>
  </si>
  <si>
    <t>21.001.0190-0</t>
  </si>
  <si>
    <t>21.001.0190-A</t>
  </si>
  <si>
    <t>21.002.0010-0</t>
  </si>
  <si>
    <t>21.002.0010-A</t>
  </si>
  <si>
    <t>21.002.0015-0</t>
  </si>
  <si>
    <t>21.002.0015-A</t>
  </si>
  <si>
    <t>21.002.0020-0</t>
  </si>
  <si>
    <t>21.002.0020-A</t>
  </si>
  <si>
    <t>21.002.0025-0</t>
  </si>
  <si>
    <t>21.002.0025-A</t>
  </si>
  <si>
    <t>21.002.0030-0</t>
  </si>
  <si>
    <t>21.002.0030-A</t>
  </si>
  <si>
    <t>21.002.0035-0</t>
  </si>
  <si>
    <t>21.002.0035-A</t>
  </si>
  <si>
    <t>21.002.0040-0</t>
  </si>
  <si>
    <t>21.002.0040-A</t>
  </si>
  <si>
    <t>21.002.0045-0</t>
  </si>
  <si>
    <t>21.002.0045-A</t>
  </si>
  <si>
    <t>21.003.0052-0</t>
  </si>
  <si>
    <t>21.003.0052-A</t>
  </si>
  <si>
    <t>21.003.0053-0</t>
  </si>
  <si>
    <t>21.003.0053-A</t>
  </si>
  <si>
    <t>21.003.0054-0</t>
  </si>
  <si>
    <t>21.003.0054-A</t>
  </si>
  <si>
    <t>21.003.0055-0</t>
  </si>
  <si>
    <t>21.003.0055-A</t>
  </si>
  <si>
    <t>21.003.0056-0</t>
  </si>
  <si>
    <t>21.003.0056-A</t>
  </si>
  <si>
    <t>21.003.0057-0</t>
  </si>
  <si>
    <t>21.003.0057-A</t>
  </si>
  <si>
    <t>21.003.0065-0</t>
  </si>
  <si>
    <t>21.003.0065-A</t>
  </si>
  <si>
    <t>21.003.0070-0</t>
  </si>
  <si>
    <t>21.003.0070-A</t>
  </si>
  <si>
    <t>21.003.0072-0</t>
  </si>
  <si>
    <t>21.003.0072-A</t>
  </si>
  <si>
    <t>21.003.0075-0</t>
  </si>
  <si>
    <t>21.003.0075-A</t>
  </si>
  <si>
    <t>21.003.0078-0</t>
  </si>
  <si>
    <t>21.003.0078-A</t>
  </si>
  <si>
    <t>21.003.0085-0</t>
  </si>
  <si>
    <t>21.003.0085-A</t>
  </si>
  <si>
    <t>21.004.0095-0</t>
  </si>
  <si>
    <t>RETIRADA DE POSTE DE CONCRETO OU ACO,DE 3,50 A 9,00M</t>
  </si>
  <si>
    <t>21.004.0095-A</t>
  </si>
  <si>
    <t>21.004.0100-0</t>
  </si>
  <si>
    <t>RETIRADA DE POSTE DE CONCRETO OU ACO,DE 10,00 A 12,00M</t>
  </si>
  <si>
    <t>21.004.0100-A</t>
  </si>
  <si>
    <t>21.004.0101-0</t>
  </si>
  <si>
    <t>RETIRADA DE POSTE DE CONCRETO OU ACO, DE 13,00 A 15,00M</t>
  </si>
  <si>
    <t>21.004.0101-A</t>
  </si>
  <si>
    <t>21.004.0102-0</t>
  </si>
  <si>
    <t>RETIRADA DE POSTE DE CONCRETO OU ACO,DE 16,00 A 23,00M</t>
  </si>
  <si>
    <t>21.004.0102-A</t>
  </si>
  <si>
    <t>21.004.0105-0</t>
  </si>
  <si>
    <t>21.004.0105-A</t>
  </si>
  <si>
    <t>21.004.0108-0</t>
  </si>
  <si>
    <t>RETIRADA DE CONJUNTO DE FERRAGENS EM LINHA DE 13,2KV</t>
  </si>
  <si>
    <t>21.004.0108-A</t>
  </si>
  <si>
    <t>21.004.0110-0</t>
  </si>
  <si>
    <t>RETIRADA DE CONJUNTO DE FERRAGENS EM LINHA DE B.T.</t>
  </si>
  <si>
    <t>21.004.0110-A</t>
  </si>
  <si>
    <t>21.004.0120-0</t>
  </si>
  <si>
    <t>RETIRADA DE TRANSFORMADORES DE 5 ATE 112,5KVA</t>
  </si>
  <si>
    <t>21.004.0120-A</t>
  </si>
  <si>
    <t>21.004.0125-0</t>
  </si>
  <si>
    <t>RETIRADA DE CONJUNTO DE ATERRAMENTO</t>
  </si>
  <si>
    <t>21.004.0125-A</t>
  </si>
  <si>
    <t>21.004.0130-0</t>
  </si>
  <si>
    <t>RETIRADA DE REDE AEREA DE 13,2KV(LANCE)</t>
  </si>
  <si>
    <t>21.004.0130-A</t>
  </si>
  <si>
    <t>21.004.0135-0</t>
  </si>
  <si>
    <t>RETIRADA DE REDE AEREA DE B.T.(LANCE)</t>
  </si>
  <si>
    <t>21.004.0135-A</t>
  </si>
  <si>
    <t>21.004.0140-0</t>
  </si>
  <si>
    <t>RETIRADA DE LUMINARIA EM ALTURA DE 4,00 A 9,00M</t>
  </si>
  <si>
    <t>21.004.0140-A</t>
  </si>
  <si>
    <t>21.004.0141-0</t>
  </si>
  <si>
    <t>RETIRADA DE LUMINARIA EM ALTURA DE 10,00 A 12,00M</t>
  </si>
  <si>
    <t>21.004.0141-A</t>
  </si>
  <si>
    <t>21.004.0142-0</t>
  </si>
  <si>
    <t>RETIRADA DE LUMINARIA EM ALTURA DE 13,00 A 15,00M</t>
  </si>
  <si>
    <t>21.004.0142-A</t>
  </si>
  <si>
    <t>21.004.0143-0</t>
  </si>
  <si>
    <t>RETIRADA DE LUMINARIA EM ALTURA DE 16,00 ATE 23,00M</t>
  </si>
  <si>
    <t>21.004.0143-A</t>
  </si>
  <si>
    <t>21.004.0144-0</t>
  </si>
  <si>
    <t>RETIRADA DE LUMINARIA EM ALTURA DE 30,00M</t>
  </si>
  <si>
    <t>21.004.0144-A</t>
  </si>
  <si>
    <t>21.004.0150-0</t>
  </si>
  <si>
    <t>RETIRADA DE LUMINARIA,INSTALADA EM CORDOALHA,TETO OU PAREDE</t>
  </si>
  <si>
    <t>21.004.0150-A</t>
  </si>
  <si>
    <t>21.004.0153-0</t>
  </si>
  <si>
    <t>RETIRADA DE PROJETOR,INSTALADO EM TETO,PISO,PAREDE OU POSTE</t>
  </si>
  <si>
    <t>21.004.0153-A</t>
  </si>
  <si>
    <t>21.004.0155-0</t>
  </si>
  <si>
    <t>RETIRADA DE BRACO PADRAO RIOLUZ,PARA FIXACAO DE LUMINARIAS</t>
  </si>
  <si>
    <t>21.004.0155-A</t>
  </si>
  <si>
    <t>21.004.0158-0</t>
  </si>
  <si>
    <t>21.004.0158-A</t>
  </si>
  <si>
    <t>21.004.0160-0</t>
  </si>
  <si>
    <t>21.004.0160-A</t>
  </si>
  <si>
    <t>21.004.0165-0</t>
  </si>
  <si>
    <t>21.004.0165-A</t>
  </si>
  <si>
    <t>21.004.0168-0</t>
  </si>
  <si>
    <t>21.004.0168-A</t>
  </si>
  <si>
    <t>21.004.0170-0</t>
  </si>
  <si>
    <t>21.004.0170-A</t>
  </si>
  <si>
    <t>21.004.0175-0</t>
  </si>
  <si>
    <t>RETIRADA DE EQUIPAMENTO DE COMANDO DE CIRCUITO</t>
  </si>
  <si>
    <t>21.004.0175-A</t>
  </si>
  <si>
    <t>21.004.0185-0</t>
  </si>
  <si>
    <t>21.004.0185-A</t>
  </si>
  <si>
    <t>21.004.0186-0</t>
  </si>
  <si>
    <t>21.004.0186-A</t>
  </si>
  <si>
    <t>21.004.0187-0</t>
  </si>
  <si>
    <t>21.004.0187-A</t>
  </si>
  <si>
    <t>21.004.0188-0</t>
  </si>
  <si>
    <t>21.004.0188-A</t>
  </si>
  <si>
    <t>21.004.0190-0</t>
  </si>
  <si>
    <t>21.004.0190-A</t>
  </si>
  <si>
    <t>21.004.0200-0</t>
  </si>
  <si>
    <t>RETIRADA DE POSTE DE MADEIRA</t>
  </si>
  <si>
    <t>21.004.0200-A</t>
  </si>
  <si>
    <t>21.005.0010-0</t>
  </si>
  <si>
    <t>21.005.0010-A</t>
  </si>
  <si>
    <t>21.005.0011-0</t>
  </si>
  <si>
    <t>21.005.0011-A</t>
  </si>
  <si>
    <t>21.005.0015-0</t>
  </si>
  <si>
    <t>21.005.0015-A</t>
  </si>
  <si>
    <t>21.005.0016-0</t>
  </si>
  <si>
    <t>21.005.0016-A</t>
  </si>
  <si>
    <t>21.005.0020-0</t>
  </si>
  <si>
    <t>21.005.0020-A</t>
  </si>
  <si>
    <t>21.005.0050-0</t>
  </si>
  <si>
    <t>21.005.0050-A</t>
  </si>
  <si>
    <t>21.007.0010-0</t>
  </si>
  <si>
    <t>21.007.0010-A</t>
  </si>
  <si>
    <t>21.007.0015-0</t>
  </si>
  <si>
    <t>21.007.0015-A</t>
  </si>
  <si>
    <t>21.009.0010-0</t>
  </si>
  <si>
    <t>21.009.0010-A</t>
  </si>
  <si>
    <t>21.009.0011-0</t>
  </si>
  <si>
    <t>21.009.0011-A</t>
  </si>
  <si>
    <t>21.009.0012-0</t>
  </si>
  <si>
    <t>21.009.0012-A</t>
  </si>
  <si>
    <t>21.009.0013-0</t>
  </si>
  <si>
    <t>21.009.0013-A</t>
  </si>
  <si>
    <t>21.009.0030-0</t>
  </si>
  <si>
    <t>21.009.0030-A</t>
  </si>
  <si>
    <t>21.009.0031-0</t>
  </si>
  <si>
    <t>21.009.0031-A</t>
  </si>
  <si>
    <t>21.009.0040-0</t>
  </si>
  <si>
    <t>21.009.0040-A</t>
  </si>
  <si>
    <t>21.009.0041-0</t>
  </si>
  <si>
    <t>21.009.0041-A</t>
  </si>
  <si>
    <t>21.009.0080-0</t>
  </si>
  <si>
    <t>21.009.0080-A</t>
  </si>
  <si>
    <t>21.009.0081-0</t>
  </si>
  <si>
    <t>21.009.0081-A</t>
  </si>
  <si>
    <t>21.009.0100-0</t>
  </si>
  <si>
    <t>21.009.0100-A</t>
  </si>
  <si>
    <t>21.009.0101-0</t>
  </si>
  <si>
    <t>21.009.0101-A</t>
  </si>
  <si>
    <t>21.009.0102-0</t>
  </si>
  <si>
    <t>21.009.0102-A</t>
  </si>
  <si>
    <t>21.009.0105-0</t>
  </si>
  <si>
    <t>21.009.0105-A</t>
  </si>
  <si>
    <t>21.009.0106-0</t>
  </si>
  <si>
    <t>21.009.0106-A</t>
  </si>
  <si>
    <t>21.009.0107-0</t>
  </si>
  <si>
    <t>21.009.0107-A</t>
  </si>
  <si>
    <t>21.009.0108-0</t>
  </si>
  <si>
    <t>21.009.0108-A</t>
  </si>
  <si>
    <t>21.009.0109-0</t>
  </si>
  <si>
    <t>21.009.0109-A</t>
  </si>
  <si>
    <t>21.009.0110-0</t>
  </si>
  <si>
    <t>21.009.0110-A</t>
  </si>
  <si>
    <t>21.009.0111-0</t>
  </si>
  <si>
    <t>21.009.0111-A</t>
  </si>
  <si>
    <t>21.009.0112-0</t>
  </si>
  <si>
    <t>21.009.0112-A</t>
  </si>
  <si>
    <t>21.009.0113-0</t>
  </si>
  <si>
    <t>21.009.0113-A</t>
  </si>
  <si>
    <t>21.009.0114-0</t>
  </si>
  <si>
    <t>21.009.0114-A</t>
  </si>
  <si>
    <t>21.009.0115-0</t>
  </si>
  <si>
    <t>21.009.0115-A</t>
  </si>
  <si>
    <t>21.009.0116-0</t>
  </si>
  <si>
    <t>21.009.0116-A</t>
  </si>
  <si>
    <t>21.010.0005-0</t>
  </si>
  <si>
    <t>21.010.0005-A</t>
  </si>
  <si>
    <t>21.010.0010-0</t>
  </si>
  <si>
    <t>21.010.0010-A</t>
  </si>
  <si>
    <t>21.010.0015-0</t>
  </si>
  <si>
    <t>21.010.0015-A</t>
  </si>
  <si>
    <t>21.010.0020-0</t>
  </si>
  <si>
    <t>21.010.0020-A</t>
  </si>
  <si>
    <t>21.010.0025-0</t>
  </si>
  <si>
    <t>21.010.0025-A</t>
  </si>
  <si>
    <t>21.010.0030-0</t>
  </si>
  <si>
    <t>21.010.0030-A</t>
  </si>
  <si>
    <t>21.010.0035-0</t>
  </si>
  <si>
    <t>21.010.0035-A</t>
  </si>
  <si>
    <t>21.010.0040-0</t>
  </si>
  <si>
    <t>21.010.0040-A</t>
  </si>
  <si>
    <t>21.010.0045-0</t>
  </si>
  <si>
    <t>21.010.0045-A</t>
  </si>
  <si>
    <t>21.011.0010-0</t>
  </si>
  <si>
    <t>21.011.0010-A</t>
  </si>
  <si>
    <t>21.011.0012-0</t>
  </si>
  <si>
    <t>21.011.0012-A</t>
  </si>
  <si>
    <t>21.011.0015-0</t>
  </si>
  <si>
    <t>21.011.0015-A</t>
  </si>
  <si>
    <t>21.011.0016-0</t>
  </si>
  <si>
    <t>21.011.0016-A</t>
  </si>
  <si>
    <t>21.011.0020-0</t>
  </si>
  <si>
    <t>21.011.0020-A</t>
  </si>
  <si>
    <t>21.011.0021-0</t>
  </si>
  <si>
    <t>21.011.0021-A</t>
  </si>
  <si>
    <t>21.011.0025-0</t>
  </si>
  <si>
    <t>21.011.0025-A</t>
  </si>
  <si>
    <t>21.011.0026-0</t>
  </si>
  <si>
    <t>21.011.0026-A</t>
  </si>
  <si>
    <t>21.011.0030-0</t>
  </si>
  <si>
    <t>21.011.0030-A</t>
  </si>
  <si>
    <t>21.011.0035-0</t>
  </si>
  <si>
    <t>21.011.0035-A</t>
  </si>
  <si>
    <t>21.011.0040-0</t>
  </si>
  <si>
    <t>21.011.0040-A</t>
  </si>
  <si>
    <t>21.011.0050-0</t>
  </si>
  <si>
    <t>21.011.0050-A</t>
  </si>
  <si>
    <t>21.011.0060-0</t>
  </si>
  <si>
    <t>21.011.0060-A</t>
  </si>
  <si>
    <t>21.011.0070-0</t>
  </si>
  <si>
    <t>21.011.0070-A</t>
  </si>
  <si>
    <t>21.011.0075-0</t>
  </si>
  <si>
    <t>21.011.0075-A</t>
  </si>
  <si>
    <t>21.011.0080-0</t>
  </si>
  <si>
    <t>21.011.0080-A</t>
  </si>
  <si>
    <t>21.011.0085-0</t>
  </si>
  <si>
    <t>21.011.0085-A</t>
  </si>
  <si>
    <t>21.011.0090-0</t>
  </si>
  <si>
    <t>21.011.0090-A</t>
  </si>
  <si>
    <t>21.011.0095-0</t>
  </si>
  <si>
    <t>21.011.0095-A</t>
  </si>
  <si>
    <t>21.011.0100-0</t>
  </si>
  <si>
    <t>21.011.0100-A</t>
  </si>
  <si>
    <t>21.013.0010-0</t>
  </si>
  <si>
    <t>21.013.0010-A</t>
  </si>
  <si>
    <t>21.015.0179-0</t>
  </si>
  <si>
    <t>21.015.0179-A</t>
  </si>
  <si>
    <t>21.015.0181-0</t>
  </si>
  <si>
    <t>21.015.0181-A</t>
  </si>
  <si>
    <t>21.015.0182-0</t>
  </si>
  <si>
    <t>21.015.0182-A</t>
  </si>
  <si>
    <t>21.015.0184-0</t>
  </si>
  <si>
    <t>21.015.0184-A</t>
  </si>
  <si>
    <t>21.015.0186-0</t>
  </si>
  <si>
    <t>21.015.0186-A</t>
  </si>
  <si>
    <t>21.015.0188-0</t>
  </si>
  <si>
    <t>21.015.0188-A</t>
  </si>
  <si>
    <t>21.015.0190-0</t>
  </si>
  <si>
    <t>21.015.0190-A</t>
  </si>
  <si>
    <t>21.015.0192-0</t>
  </si>
  <si>
    <t>21.015.0192-A</t>
  </si>
  <si>
    <t>21.015.0194-0</t>
  </si>
  <si>
    <t>21.015.0194-A</t>
  </si>
  <si>
    <t>21.015.0196-0</t>
  </si>
  <si>
    <t>21.015.0196-A</t>
  </si>
  <si>
    <t>21.015.0198-0</t>
  </si>
  <si>
    <t>21.015.0198-A</t>
  </si>
  <si>
    <t>21.015.0201-0</t>
  </si>
  <si>
    <t>21.015.0201-A</t>
  </si>
  <si>
    <t>21.015.0205-0</t>
  </si>
  <si>
    <t>SUPORTE PARA MONTAGEM DE TRANSFORMADOR EM POSTE.FORNECIMENTO</t>
  </si>
  <si>
    <t>21.015.0205-A</t>
  </si>
  <si>
    <t>21.015.0207-0</t>
  </si>
  <si>
    <t>ATERRAMENTO DE CAIXA HAND-HOLE</t>
  </si>
  <si>
    <t>21.015.0207-A</t>
  </si>
  <si>
    <t>21.015.0208-0</t>
  </si>
  <si>
    <t>21.015.0208-A</t>
  </si>
  <si>
    <t>21.015.0209-0</t>
  </si>
  <si>
    <t>ATERRAMENTO DE TAMPAO,INCLUSIVE FORNECIMENTO DOS MATERIAIS</t>
  </si>
  <si>
    <t>21.015.0209-A</t>
  </si>
  <si>
    <t>21.015.0210-0</t>
  </si>
  <si>
    <t>21.015.0210-A</t>
  </si>
  <si>
    <t>21.015.0220-0</t>
  </si>
  <si>
    <t>21.015.0220-A</t>
  </si>
  <si>
    <t>21.015.0230-0</t>
  </si>
  <si>
    <t>21.015.0230-A</t>
  </si>
  <si>
    <t>21.015.0235-0</t>
  </si>
  <si>
    <t>21.015.0235-A</t>
  </si>
  <si>
    <t>21.018.0010-0</t>
  </si>
  <si>
    <t>21.018.0010-A</t>
  </si>
  <si>
    <t>21.018.0012-0</t>
  </si>
  <si>
    <t>21.018.0012-A</t>
  </si>
  <si>
    <t>21.018.0015-0</t>
  </si>
  <si>
    <t>21.018.0015-A</t>
  </si>
  <si>
    <t>21.018.0018-0</t>
  </si>
  <si>
    <t>21.018.0018-A</t>
  </si>
  <si>
    <t>21.018.0020-0</t>
  </si>
  <si>
    <t>21.018.0020-A</t>
  </si>
  <si>
    <t>21.018.0021-0</t>
  </si>
  <si>
    <t>21.018.0021-A</t>
  </si>
  <si>
    <t>21.018.0022-0</t>
  </si>
  <si>
    <t>21.018.0022-A</t>
  </si>
  <si>
    <t>21.018.0023-0</t>
  </si>
  <si>
    <t>21.018.0023-A</t>
  </si>
  <si>
    <t>21.018.0025-0</t>
  </si>
  <si>
    <t>21.018.0025-A</t>
  </si>
  <si>
    <t>21.018.0030-0</t>
  </si>
  <si>
    <t>21.018.0030-A</t>
  </si>
  <si>
    <t>21.018.0031-0</t>
  </si>
  <si>
    <t>21.018.0031-A</t>
  </si>
  <si>
    <t>21.018.0032-0</t>
  </si>
  <si>
    <t>21.018.0032-A</t>
  </si>
  <si>
    <t>21.018.0035-0</t>
  </si>
  <si>
    <t>21.018.0035-A</t>
  </si>
  <si>
    <t>21.018.0040-0</t>
  </si>
  <si>
    <t>21.018.0040-A</t>
  </si>
  <si>
    <t>21.018.0045-0</t>
  </si>
  <si>
    <t>ISOLADOR TIPO PINO,13,8KV.FORNECIMENTO</t>
  </si>
  <si>
    <t>21.018.0045-A</t>
  </si>
  <si>
    <t>21.018.0050-0</t>
  </si>
  <si>
    <t>21.018.0050-A</t>
  </si>
  <si>
    <t>21.019.0078-0</t>
  </si>
  <si>
    <t>21.019.0078-A</t>
  </si>
  <si>
    <t>21.019.0090-0</t>
  </si>
  <si>
    <t>21.019.0090-A</t>
  </si>
  <si>
    <t>21.019.0095-0</t>
  </si>
  <si>
    <t>21.019.0095-A</t>
  </si>
  <si>
    <t>21.019.0105-0</t>
  </si>
  <si>
    <t>21.019.0105-A</t>
  </si>
  <si>
    <t>21.019.0110-0</t>
  </si>
  <si>
    <t>21.019.0110-A</t>
  </si>
  <si>
    <t>21.020.0050-0</t>
  </si>
  <si>
    <t>21.020.0050-A</t>
  </si>
  <si>
    <t>21.020.0055-0</t>
  </si>
  <si>
    <t>21.020.0055-A</t>
  </si>
  <si>
    <t>21.020.0060-0</t>
  </si>
  <si>
    <t>21.020.0060-A</t>
  </si>
  <si>
    <t>21.020.0065-0</t>
  </si>
  <si>
    <t>21.020.0065-A</t>
  </si>
  <si>
    <t>21.020.0070-0</t>
  </si>
  <si>
    <t>21.020.0070-A</t>
  </si>
  <si>
    <t>21.020.0075-0</t>
  </si>
  <si>
    <t>21.020.0075-A</t>
  </si>
  <si>
    <t>21.020.0080-0</t>
  </si>
  <si>
    <t>21.020.0080-A</t>
  </si>
  <si>
    <t>21.020.0085-0</t>
  </si>
  <si>
    <t>21.020.0085-A</t>
  </si>
  <si>
    <t>21.020.0090-0</t>
  </si>
  <si>
    <t>21.020.0090-A</t>
  </si>
  <si>
    <t>21.020.0095-0</t>
  </si>
  <si>
    <t>21.020.0095-A</t>
  </si>
  <si>
    <t>21.020.0106-0</t>
  </si>
  <si>
    <t>21.020.0106-A</t>
  </si>
  <si>
    <t>21.020.0107-0</t>
  </si>
  <si>
    <t>21.020.0107-A</t>
  </si>
  <si>
    <t>21.021.0010-0</t>
  </si>
  <si>
    <t>21.021.0010-A</t>
  </si>
  <si>
    <t>21.021.0015-0</t>
  </si>
  <si>
    <t>21.021.0015-A</t>
  </si>
  <si>
    <t>21.024.0010-0</t>
  </si>
  <si>
    <t>21.024.0010-A</t>
  </si>
  <si>
    <t>21.024.0015-0</t>
  </si>
  <si>
    <t>21.024.0015-A</t>
  </si>
  <si>
    <t>21.024.0020-0</t>
  </si>
  <si>
    <t>21.024.0020-A</t>
  </si>
  <si>
    <t>21.024.0025-0</t>
  </si>
  <si>
    <t>21.024.0025-A</t>
  </si>
  <si>
    <t>21.024.0030-0</t>
  </si>
  <si>
    <t>21.024.0030-A</t>
  </si>
  <si>
    <t>21.024.0035-0</t>
  </si>
  <si>
    <t>21.024.0035-A</t>
  </si>
  <si>
    <t>21.024.0040-0</t>
  </si>
  <si>
    <t>21.024.0040-A</t>
  </si>
  <si>
    <t>21.024.0100-0</t>
  </si>
  <si>
    <t>21.024.0100-A</t>
  </si>
  <si>
    <t>21.024.0105-0</t>
  </si>
  <si>
    <t>21.024.0105-A</t>
  </si>
  <si>
    <t>21.026.0010-0</t>
  </si>
  <si>
    <t>21.026.0010-A</t>
  </si>
  <si>
    <t>21.026.0012-0</t>
  </si>
  <si>
    <t>21.026.0012-A</t>
  </si>
  <si>
    <t>21.026.0015-0</t>
  </si>
  <si>
    <t>21.026.0015-A</t>
  </si>
  <si>
    <t>21.026.0020-0</t>
  </si>
  <si>
    <t>21.026.0020-A</t>
  </si>
  <si>
    <t>21.026.0030-0</t>
  </si>
  <si>
    <t>21.026.0030-A</t>
  </si>
  <si>
    <t>21.026.0035-0</t>
  </si>
  <si>
    <t>21.026.0035-A</t>
  </si>
  <si>
    <t>21.026.0040-0</t>
  </si>
  <si>
    <t>21.026.0040-A</t>
  </si>
  <si>
    <t>21.026.0050-0</t>
  </si>
  <si>
    <t>21.026.0050-A</t>
  </si>
  <si>
    <t>21.026.0055-0</t>
  </si>
  <si>
    <t>21.026.0055-A</t>
  </si>
  <si>
    <t>21.026.0060-0</t>
  </si>
  <si>
    <t>21.026.0060-A</t>
  </si>
  <si>
    <t>21.026.0065-0</t>
  </si>
  <si>
    <t>21.026.0065-A</t>
  </si>
  <si>
    <t>21.026.0070-0</t>
  </si>
  <si>
    <t>21.026.0070-A</t>
  </si>
  <si>
    <t>21.026.0075-0</t>
  </si>
  <si>
    <t>21.026.0075-A</t>
  </si>
  <si>
    <t>21.026.0080-0</t>
  </si>
  <si>
    <t>21.026.0080-A</t>
  </si>
  <si>
    <t>21.026.0100-0</t>
  </si>
  <si>
    <t>21.026.0100-A</t>
  </si>
  <si>
    <t>21.026.0105-0</t>
  </si>
  <si>
    <t>21.026.0105-A</t>
  </si>
  <si>
    <t>21.026.0110-0</t>
  </si>
  <si>
    <t>21.026.0110-A</t>
  </si>
  <si>
    <t>21.026.0120-0</t>
  </si>
  <si>
    <t>21.026.0120-A</t>
  </si>
  <si>
    <t>21.026.0130-0</t>
  </si>
  <si>
    <t>21.026.0130-A</t>
  </si>
  <si>
    <t>21.026.0200-0</t>
  </si>
  <si>
    <t>21.026.0200-A</t>
  </si>
  <si>
    <t>21.026.0250-0</t>
  </si>
  <si>
    <t>21.026.0250-A</t>
  </si>
  <si>
    <t>21.026.0350-0</t>
  </si>
  <si>
    <t>21.026.0350-A</t>
  </si>
  <si>
    <t>21.026.0450-0</t>
  </si>
  <si>
    <t>21.026.0450-A</t>
  </si>
  <si>
    <t>21.027.0010-0</t>
  </si>
  <si>
    <t>21.027.0010-A</t>
  </si>
  <si>
    <t>21.027.0020-0</t>
  </si>
  <si>
    <t>21.027.0020-A</t>
  </si>
  <si>
    <t>21.027.0025-0</t>
  </si>
  <si>
    <t>21.027.0025-A</t>
  </si>
  <si>
    <t>21.027.0050-0</t>
  </si>
  <si>
    <t>21.027.0050-A</t>
  </si>
  <si>
    <t>21.027.0060-0</t>
  </si>
  <si>
    <t>21.027.0060-A</t>
  </si>
  <si>
    <t>21.028.0001-0</t>
  </si>
  <si>
    <t>21.028.0001-A</t>
  </si>
  <si>
    <t>21.028.0002-0</t>
  </si>
  <si>
    <t>21.028.0002-A</t>
  </si>
  <si>
    <t>21.028.0003-0</t>
  </si>
  <si>
    <t>21.028.0003-A</t>
  </si>
  <si>
    <t>21.028.0004-0</t>
  </si>
  <si>
    <t>21.028.0004-A</t>
  </si>
  <si>
    <t>21.028.0010-0</t>
  </si>
  <si>
    <t>ALCA PRE-FORMADA PARA CABO DE 35MM2.FORNECIMENTO E COLOCACAO</t>
  </si>
  <si>
    <t>21.028.0010-A</t>
  </si>
  <si>
    <t>21.028.0015-0</t>
  </si>
  <si>
    <t>21.028.0015-A</t>
  </si>
  <si>
    <t>21.028.0020-0</t>
  </si>
  <si>
    <t>21.028.0020-A</t>
  </si>
  <si>
    <t>21.028.0040-0</t>
  </si>
  <si>
    <t>21.028.0040-A</t>
  </si>
  <si>
    <t>21.028.0060-0</t>
  </si>
  <si>
    <t>21.028.0060-A</t>
  </si>
  <si>
    <t>21.028.0065-0</t>
  </si>
  <si>
    <t>21.028.0065-A</t>
  </si>
  <si>
    <t>21.028.0070-0</t>
  </si>
  <si>
    <t>21.028.0070-A</t>
  </si>
  <si>
    <t>21.028.0075-0</t>
  </si>
  <si>
    <t>21.028.0075-A</t>
  </si>
  <si>
    <t>21.028.0080-0</t>
  </si>
  <si>
    <t>21.028.0080-A</t>
  </si>
  <si>
    <t>21.028.0085-0</t>
  </si>
  <si>
    <t>21.028.0085-A</t>
  </si>
  <si>
    <t>21.028.0090-0</t>
  </si>
  <si>
    <t>21.028.0090-A</t>
  </si>
  <si>
    <t>21.028.0095-0</t>
  </si>
  <si>
    <t>21.028.0095-A</t>
  </si>
  <si>
    <t>21.028.0100-0</t>
  </si>
  <si>
    <t>21.028.0100-A</t>
  </si>
  <si>
    <t>21.028.0105-0</t>
  </si>
  <si>
    <t>21.028.0105-A</t>
  </si>
  <si>
    <t>21.028.0110-0</t>
  </si>
  <si>
    <t>21.028.0110-A</t>
  </si>
  <si>
    <t>21.028.0115-0</t>
  </si>
  <si>
    <t>21.028.0115-A</t>
  </si>
  <si>
    <t>21.028.0120-0</t>
  </si>
  <si>
    <t>21.028.0120-A</t>
  </si>
  <si>
    <t>21.028.0125-0</t>
  </si>
  <si>
    <t>21.028.0125-A</t>
  </si>
  <si>
    <t>21.028.0140-0</t>
  </si>
  <si>
    <t>21.028.0140-A</t>
  </si>
  <si>
    <t>21.028.0145-0</t>
  </si>
  <si>
    <t>21.028.0145-A</t>
  </si>
  <si>
    <t>21.028.0150-0</t>
  </si>
  <si>
    <t>21.028.0150-A</t>
  </si>
  <si>
    <t>21.030.0055-0</t>
  </si>
  <si>
    <t>21.030.0055-A</t>
  </si>
  <si>
    <t>21.030.0060-0</t>
  </si>
  <si>
    <t>21.030.0060-A</t>
  </si>
  <si>
    <t>21.030.0065-0</t>
  </si>
  <si>
    <t>21.030.0065-A</t>
  </si>
  <si>
    <t>21.030.0070-0</t>
  </si>
  <si>
    <t>21.030.0070-A</t>
  </si>
  <si>
    <t>21.030.0075-0</t>
  </si>
  <si>
    <t>FUSIVEL NH,TAMANHO 01,CORRENTE NOMINAL DE 36A.FORNECIMENTO</t>
  </si>
  <si>
    <t>21.030.0075-A</t>
  </si>
  <si>
    <t>21.030.0080-0</t>
  </si>
  <si>
    <t>FUSIVEL NH,TAMANHO 00,CORRENTE NOMINAL DE 125A.FORNECIMENTO</t>
  </si>
  <si>
    <t>21.030.0080-A</t>
  </si>
  <si>
    <t>21.030.0085-0</t>
  </si>
  <si>
    <t>FUSIVEL NH,TAMANHO 00,CORRENTE NOMINAL DE 160A.FORNECIMENTO</t>
  </si>
  <si>
    <t>21.030.0085-A</t>
  </si>
  <si>
    <t>21.030.0090-0</t>
  </si>
  <si>
    <t>DISJUNTOR TERMOMAGNETICO,BIPOLAR DE 20A.FORNECIMENTO</t>
  </si>
  <si>
    <t>21.030.0090-A</t>
  </si>
  <si>
    <t>21.030.0100-0</t>
  </si>
  <si>
    <t>DISJUNTOR TERMOMAGNETICO,TRIPOLAR DE 40A.FORNECIMENTO</t>
  </si>
  <si>
    <t>21.030.0100-A</t>
  </si>
  <si>
    <t>21.030.0105-0</t>
  </si>
  <si>
    <t>DISJUNTOR TERMOMAGNETICO,TRIPOLAR DE 100A.FORNECIMENTO</t>
  </si>
  <si>
    <t>21.030.0105-A</t>
  </si>
  <si>
    <t>21.031.0010-0</t>
  </si>
  <si>
    <t>BASE EXTERNA PARA RELE FOTOELETRICO.FORNECIMENTO</t>
  </si>
  <si>
    <t>21.031.0010-A</t>
  </si>
  <si>
    <t>21.031.0015-0</t>
  </si>
  <si>
    <t>21.031.0015-A</t>
  </si>
  <si>
    <t>21.031.0020-0</t>
  </si>
  <si>
    <t>RELE TEMPORIZADO,COEL,TIPO RTQD.FORNECIMENTO</t>
  </si>
  <si>
    <t>21.031.0020-A</t>
  </si>
  <si>
    <t>21.031.0025-0</t>
  </si>
  <si>
    <t>RELE TEMPORIZADO,TIPO FLT 01/NF.FORNECIMENTO</t>
  </si>
  <si>
    <t>21.031.0025-A</t>
  </si>
  <si>
    <t>21.031.0030-0</t>
  </si>
  <si>
    <t>21.031.0030-A</t>
  </si>
  <si>
    <t>21.031.0035-0</t>
  </si>
  <si>
    <t>21.031.0035-A</t>
  </si>
  <si>
    <t>21.031.0040-0</t>
  </si>
  <si>
    <t>21.031.0040-A</t>
  </si>
  <si>
    <t>21.035.0007-0</t>
  </si>
  <si>
    <t>21.035.0007-A</t>
  </si>
  <si>
    <t>21.035.0008-0</t>
  </si>
  <si>
    <t>21.035.0008-A</t>
  </si>
  <si>
    <t>21.035.0009-0</t>
  </si>
  <si>
    <t>21.035.0009-A</t>
  </si>
  <si>
    <t>21.035.0010-0</t>
  </si>
  <si>
    <t>21.035.0010-A</t>
  </si>
  <si>
    <t>21.035.0012-0</t>
  </si>
  <si>
    <t>21.035.0012-A</t>
  </si>
  <si>
    <t>21.035.0014-0</t>
  </si>
  <si>
    <t>21.035.0014-A</t>
  </si>
  <si>
    <t>21.035.0050-0</t>
  </si>
  <si>
    <t>21.035.0050-A</t>
  </si>
  <si>
    <t>21.035.0100-0</t>
  </si>
  <si>
    <t>21.035.0100-A</t>
  </si>
  <si>
    <t>21.035.0103-0</t>
  </si>
  <si>
    <t>21.035.0103-A</t>
  </si>
  <si>
    <t>21.035.0105-0</t>
  </si>
  <si>
    <t>21.035.0105-A</t>
  </si>
  <si>
    <t>21.035.0150-0</t>
  </si>
  <si>
    <t>21.035.0150-A</t>
  </si>
  <si>
    <t>21.035.0160-0</t>
  </si>
  <si>
    <t>CAIXA HERMETICA PARA CHAVE FACA TRIFASICA.COLOCACAO</t>
  </si>
  <si>
    <t>21.035.0160-A</t>
  </si>
  <si>
    <t>21.035.0200-0</t>
  </si>
  <si>
    <t>21.035.0200-A</t>
  </si>
  <si>
    <t>21.035.0205-0</t>
  </si>
  <si>
    <t>21.035.0205-A</t>
  </si>
  <si>
    <t>21.035.0220-0</t>
  </si>
  <si>
    <t>21.035.0220-A</t>
  </si>
  <si>
    <t>21.035.0230-0</t>
  </si>
  <si>
    <t>21.035.0230-A</t>
  </si>
  <si>
    <t>21.035.0235-0</t>
  </si>
  <si>
    <t>21.035.0235-A</t>
  </si>
  <si>
    <t>21.035.0250-0</t>
  </si>
  <si>
    <t>21.035.0250-A</t>
  </si>
  <si>
    <t>21.036.0010-0</t>
  </si>
  <si>
    <t>21.036.0010-A</t>
  </si>
  <si>
    <t>21.036.0015-0</t>
  </si>
  <si>
    <t>21.036.0015-A</t>
  </si>
  <si>
    <t>21.036.0020-0</t>
  </si>
  <si>
    <t>21.036.0020-A</t>
  </si>
  <si>
    <t>21.036.0025-0</t>
  </si>
  <si>
    <t>21.036.0025-A</t>
  </si>
  <si>
    <t>21.036.0050-0</t>
  </si>
  <si>
    <t>21.036.0050-A</t>
  </si>
  <si>
    <t>21.036.0055-0</t>
  </si>
  <si>
    <t>21.036.0055-A</t>
  </si>
  <si>
    <t>21.036.0060-0</t>
  </si>
  <si>
    <t>21.036.0060-A</t>
  </si>
  <si>
    <t>21.036.0065-0</t>
  </si>
  <si>
    <t>21.036.0065-A</t>
  </si>
  <si>
    <t>21.036.0070-0</t>
  </si>
  <si>
    <t>21.036.0070-A</t>
  </si>
  <si>
    <t>21.036.0075-0</t>
  </si>
  <si>
    <t>21.036.0075-A</t>
  </si>
  <si>
    <t>21.036.0080-0</t>
  </si>
  <si>
    <t>21.036.0080-A</t>
  </si>
  <si>
    <t>21.037.0010-0</t>
  </si>
  <si>
    <t>21.037.0010-A</t>
  </si>
  <si>
    <t>21.037.0015-0</t>
  </si>
  <si>
    <t>21.037.0015-A</t>
  </si>
  <si>
    <t>21.037.0020-0</t>
  </si>
  <si>
    <t>ELETRODUTO DE PVC RIGIDO,ROSQUEAVEL,DE 75MM(3").FORNECIMENTO</t>
  </si>
  <si>
    <t>21.037.0020-A</t>
  </si>
  <si>
    <t>21.037.0050-0</t>
  </si>
  <si>
    <t>21.037.0050-A</t>
  </si>
  <si>
    <t>21.037.0100-0</t>
  </si>
  <si>
    <t>21.037.0100-A</t>
  </si>
  <si>
    <t>21.037.0105-0</t>
  </si>
  <si>
    <t>21.037.0105-A</t>
  </si>
  <si>
    <t>21.037.0108-0</t>
  </si>
  <si>
    <t>21.037.0108-A</t>
  </si>
  <si>
    <t>21.037.0120-0</t>
  </si>
  <si>
    <t>21.037.0120-A</t>
  </si>
  <si>
    <t>21.037.0125-0</t>
  </si>
  <si>
    <t>21.037.0125-A</t>
  </si>
  <si>
    <t>21.037.0130-0</t>
  </si>
  <si>
    <t>21.037.0130-A</t>
  </si>
  <si>
    <t>21.037.0135-0</t>
  </si>
  <si>
    <t>21.037.0135-A</t>
  </si>
  <si>
    <t>21.038.0010-0</t>
  </si>
  <si>
    <t>21.038.0010-A</t>
  </si>
  <si>
    <t>21.038.0050-0</t>
  </si>
  <si>
    <t>BOX CURVO DE ALUMINIO DE 38MM(1 1/2").FORNECIMENTO</t>
  </si>
  <si>
    <t>21.038.0050-A</t>
  </si>
  <si>
    <t>21.038.0055-0</t>
  </si>
  <si>
    <t>21.038.0055-A</t>
  </si>
  <si>
    <t>21.038.0060-0</t>
  </si>
  <si>
    <t>21.038.0060-A</t>
  </si>
  <si>
    <t>21.040.0010-0</t>
  </si>
  <si>
    <t>CHAPA DE FERRO GALVANIZADO NO 24,DE(1X2)M.FORNECIMENTO</t>
  </si>
  <si>
    <t>21.040.0010-A</t>
  </si>
  <si>
    <t>21.040.0100-0</t>
  </si>
  <si>
    <t>21.040.0100-A</t>
  </si>
  <si>
    <t>21.040.0120-0</t>
  </si>
  <si>
    <t>21.040.0120-A</t>
  </si>
  <si>
    <t>21.040.0130-0</t>
  </si>
  <si>
    <t>21.040.0130-A</t>
  </si>
  <si>
    <t>21.042.0015-0</t>
  </si>
  <si>
    <t>21.042.0015-A</t>
  </si>
  <si>
    <t>21.042.0030-0</t>
  </si>
  <si>
    <t>21.042.0030-A</t>
  </si>
  <si>
    <t>21.042.0040-0</t>
  </si>
  <si>
    <t>21.042.0040-A</t>
  </si>
  <si>
    <t>21.042.0045-0</t>
  </si>
  <si>
    <t>21.042.0045-A</t>
  </si>
  <si>
    <t>21.042.0065-0</t>
  </si>
  <si>
    <t>21.042.0065-A</t>
  </si>
  <si>
    <t>21.042.0070-0</t>
  </si>
  <si>
    <t>21.042.0070-A</t>
  </si>
  <si>
    <t>21.042.0085-0</t>
  </si>
  <si>
    <t>21.042.0085-A</t>
  </si>
  <si>
    <t>21.042.0115-0</t>
  </si>
  <si>
    <t>21.042.0115-A</t>
  </si>
  <si>
    <t>21.042.0125-0</t>
  </si>
  <si>
    <t>21.042.0125-A</t>
  </si>
  <si>
    <t>21.042.0135-0</t>
  </si>
  <si>
    <t>21.042.0135-A</t>
  </si>
  <si>
    <t>21.042.0140-0</t>
  </si>
  <si>
    <t>21.042.0140-A</t>
  </si>
  <si>
    <t>21.042.0145-0</t>
  </si>
  <si>
    <t>21.042.0145-A</t>
  </si>
  <si>
    <t>21.042.0165-0</t>
  </si>
  <si>
    <t>21.042.0165-A</t>
  </si>
  <si>
    <t>21.045.0050-0</t>
  </si>
  <si>
    <t>21.045.0050-A</t>
  </si>
  <si>
    <t>21.045.0055-0</t>
  </si>
  <si>
    <t>21.045.0055-A</t>
  </si>
  <si>
    <t>21.045.0070-0</t>
  </si>
  <si>
    <t>21.045.0070-A</t>
  </si>
  <si>
    <t>21.045.0080-0</t>
  </si>
  <si>
    <t>21.045.0080-A</t>
  </si>
  <si>
    <t>21.045.0085-0</t>
  </si>
  <si>
    <t>21.045.0085-A</t>
  </si>
  <si>
    <t>21.045.0090-0</t>
  </si>
  <si>
    <t>21.045.0090-A</t>
  </si>
  <si>
    <t>21.045.0105-0</t>
  </si>
  <si>
    <t>21.045.0105-A</t>
  </si>
  <si>
    <t>21.045.0110-0</t>
  </si>
  <si>
    <t>21.045.0110-A</t>
  </si>
  <si>
    <t>21.045.0125-0</t>
  </si>
  <si>
    <t>21.045.0125-A</t>
  </si>
  <si>
    <t>21.045.0135-0</t>
  </si>
  <si>
    <t>21.045.0135-A</t>
  </si>
  <si>
    <t>21.045.0140-0</t>
  </si>
  <si>
    <t>21.045.0140-A</t>
  </si>
  <si>
    <t>21.045.0145-0</t>
  </si>
  <si>
    <t>21.045.0145-A</t>
  </si>
  <si>
    <t>21.045.0150-0</t>
  </si>
  <si>
    <t>21.045.0150-A</t>
  </si>
  <si>
    <t>21.045.0160-0</t>
  </si>
  <si>
    <t>21.045.0160-A</t>
  </si>
  <si>
    <t>21.046.0010-0</t>
  </si>
  <si>
    <t>21.046.0010-A</t>
  </si>
  <si>
    <t>21.046.0020-0</t>
  </si>
  <si>
    <t>21.046.0020-A</t>
  </si>
  <si>
    <t>21.046.0025-0</t>
  </si>
  <si>
    <t>21.046.0025-A</t>
  </si>
  <si>
    <t>21.046.0035-0</t>
  </si>
  <si>
    <t>21.046.0035-A</t>
  </si>
  <si>
    <t>21.046.0040-0</t>
  </si>
  <si>
    <t>21.046.0040-A</t>
  </si>
  <si>
    <t>21.046.0055-0</t>
  </si>
  <si>
    <t>21.046.0055-A</t>
  </si>
  <si>
    <t>21.046.0060-0</t>
  </si>
  <si>
    <t>21.046.0060-A</t>
  </si>
  <si>
    <t>21.046.0065-0</t>
  </si>
  <si>
    <t>21.046.0065-A</t>
  </si>
  <si>
    <t>21.046.0070-0</t>
  </si>
  <si>
    <t>21.046.0070-A</t>
  </si>
  <si>
    <t>21.048.0010-0</t>
  </si>
  <si>
    <t>21.048.0010-A</t>
  </si>
  <si>
    <t>21.048.0015-0</t>
  </si>
  <si>
    <t>21.048.0015-A</t>
  </si>
  <si>
    <t>21.048.0020-0</t>
  </si>
  <si>
    <t>21.048.0020-A</t>
  </si>
  <si>
    <t>21.048.0025-0</t>
  </si>
  <si>
    <t>21.048.0025-A</t>
  </si>
  <si>
    <t>21.048.0030-0</t>
  </si>
  <si>
    <t>21.048.0030-A</t>
  </si>
  <si>
    <t>21.048.0035-0</t>
  </si>
  <si>
    <t>21.048.0035-A</t>
  </si>
  <si>
    <t>21.048.0040-0</t>
  </si>
  <si>
    <t>21.048.0040-A</t>
  </si>
  <si>
    <t>21.048.0045-0</t>
  </si>
  <si>
    <t>21.048.0045-A</t>
  </si>
  <si>
    <t>21.048.0050-0</t>
  </si>
  <si>
    <t>21.048.0050-A</t>
  </si>
  <si>
    <t>21.048.0055-0</t>
  </si>
  <si>
    <t>21.048.0055-A</t>
  </si>
  <si>
    <t>21.048.0060-0</t>
  </si>
  <si>
    <t>21.048.0060-A</t>
  </si>
  <si>
    <t>21.048.0065-0</t>
  </si>
  <si>
    <t>REATOR COM IGNITOR EM BANDEJA,EXCLUSIVE REATOR.COLOCACAO</t>
  </si>
  <si>
    <t>21.048.0065-A</t>
  </si>
  <si>
    <t>21.050.0010-0</t>
  </si>
  <si>
    <t>FITA ISOLANTE AUTO-FUSAO,DE 19MMX10M.FORNECIMENTO</t>
  </si>
  <si>
    <t>21.050.0010-A</t>
  </si>
  <si>
    <t>21.050.0015-0</t>
  </si>
  <si>
    <t>FITA ISOLANTE PLASTICA ADESIVA,DE 19MMX20M.FORNECIMENTO</t>
  </si>
  <si>
    <t>21.050.0015-A</t>
  </si>
  <si>
    <t>21.050.0020-0</t>
  </si>
  <si>
    <t>ARRUELA EM ALUMINIO DE(13X2)MM.FORNECIMENTO</t>
  </si>
  <si>
    <t>21.050.0020-A</t>
  </si>
  <si>
    <t>21.050.0025-0</t>
  </si>
  <si>
    <t>ARRUELA DE PRESSAO DE(13X2,5)MM.FORNECIMENTO</t>
  </si>
  <si>
    <t>21.050.0025-A</t>
  </si>
  <si>
    <t>21.050.0040-0</t>
  </si>
  <si>
    <t>21.050.0040-A</t>
  </si>
  <si>
    <t>21.050.0045-0</t>
  </si>
  <si>
    <t>21.050.0045-A</t>
  </si>
  <si>
    <t>21.050.0050-0</t>
  </si>
  <si>
    <t>21.050.0050-A</t>
  </si>
  <si>
    <t>21.050.0055-0</t>
  </si>
  <si>
    <t>21.050.0055-A</t>
  </si>
  <si>
    <t>21.050.0060-0</t>
  </si>
  <si>
    <t>21.050.0060-A</t>
  </si>
  <si>
    <t>21.050.0070-0</t>
  </si>
  <si>
    <t>CRUZETA Q-3,DE 6 PINOS.FORNECIMENTO</t>
  </si>
  <si>
    <t>21.050.0070-A</t>
  </si>
  <si>
    <t>21.050.0075-0</t>
  </si>
  <si>
    <t>21.050.0075-A</t>
  </si>
  <si>
    <t>21.050.0080-0</t>
  </si>
  <si>
    <t>PARAFUSO COM CABECA SEXTAVADA DE (5/8"X1.1/2").FORNECIMENTO</t>
  </si>
  <si>
    <t>21.050.0080-A</t>
  </si>
  <si>
    <t>21.050.0085-0</t>
  </si>
  <si>
    <t>PARAFUSO COM CABECA SEXTAVADA DE(12X1,75X50)MM.FORNECIMENTO</t>
  </si>
  <si>
    <t>21.050.0085-A</t>
  </si>
  <si>
    <t>21.050.0090-0</t>
  </si>
  <si>
    <t>PARAFUSO FRANCES DE (5/8"X2.1/2").FORNECIMENTO</t>
  </si>
  <si>
    <t>21.050.0090-A</t>
  </si>
  <si>
    <t>21.050.0095-0</t>
  </si>
  <si>
    <t>PARAFUSO DE MAQUINA SEXTAVADA DE (1/2"X1.1/2").FORNECIMENTO</t>
  </si>
  <si>
    <t>21.050.0095-A</t>
  </si>
  <si>
    <t>21.050.0100-0</t>
  </si>
  <si>
    <t>21.050.0100-A</t>
  </si>
  <si>
    <t>21.050.0105-0</t>
  </si>
  <si>
    <t>21.050.0105-A</t>
  </si>
  <si>
    <t>21.050.0110-0</t>
  </si>
  <si>
    <t>21.050.0110-A</t>
  </si>
  <si>
    <t>21.050.0120-0</t>
  </si>
  <si>
    <t>21.050.0120-A</t>
  </si>
  <si>
    <t>21.050.0125-0</t>
  </si>
  <si>
    <t>CRUZETA N°2,DE 2 PINOS.FORNECIMENTO</t>
  </si>
  <si>
    <t>21.050.0125-A</t>
  </si>
  <si>
    <t>21.051.0010-0</t>
  </si>
  <si>
    <t>21.051.0010-A</t>
  </si>
  <si>
    <t>22.005.0005-0</t>
  </si>
  <si>
    <t>22.005.0005-A</t>
  </si>
  <si>
    <t>22.005.0015-0</t>
  </si>
  <si>
    <t>22.005.0015-A</t>
  </si>
  <si>
    <t>22.005.0020-0</t>
  </si>
  <si>
    <t>22.005.0020-A</t>
  </si>
  <si>
    <t>22.005.0025-0</t>
  </si>
  <si>
    <t>22.005.0025-A</t>
  </si>
  <si>
    <t>22.005.0030-0</t>
  </si>
  <si>
    <t>22.005.0030-A</t>
  </si>
  <si>
    <t>22.005.0035-0</t>
  </si>
  <si>
    <t>22.005.0035-A</t>
  </si>
  <si>
    <t>22.005.0045-0</t>
  </si>
  <si>
    <t>22.005.0045-A</t>
  </si>
  <si>
    <t>22.005.0050-0</t>
  </si>
  <si>
    <t>22.005.0050-A</t>
  </si>
  <si>
    <t>22.005.0055-0</t>
  </si>
  <si>
    <t>22.005.0055-A</t>
  </si>
  <si>
    <t>22.005.0060-0</t>
  </si>
  <si>
    <t>22.005.0060-A</t>
  </si>
  <si>
    <t>22.005.0070-0</t>
  </si>
  <si>
    <t>22.005.0070-A</t>
  </si>
  <si>
    <t>22.005.0075-0</t>
  </si>
  <si>
    <t>22.005.0075-A</t>
  </si>
  <si>
    <t>22.005.0080-0</t>
  </si>
  <si>
    <t>22.005.0080-A</t>
  </si>
  <si>
    <t>22.005.0085-0</t>
  </si>
  <si>
    <t>22.005.0085-A</t>
  </si>
  <si>
    <t>22.010.0010-0</t>
  </si>
  <si>
    <t>22.010.0010-A</t>
  </si>
  <si>
    <t>22.010.0015-0</t>
  </si>
  <si>
    <t>22.010.0015-A</t>
  </si>
  <si>
    <t>22.010.0020-0</t>
  </si>
  <si>
    <t>22.010.0020-A</t>
  </si>
  <si>
    <t>22.010.0030-0</t>
  </si>
  <si>
    <t>22.010.0030-A</t>
  </si>
  <si>
    <t>22.013.0005-0</t>
  </si>
  <si>
    <t>CONSTRUCAO MANUAL DE ACEIROS E TRILHAS</t>
  </si>
  <si>
    <t>22.013.0005-A</t>
  </si>
  <si>
    <t>22.013.0010-0</t>
  </si>
  <si>
    <t>ROCADA MANUAL DE VEGETACAO DENSA COM FOICE</t>
  </si>
  <si>
    <t>22.013.0010-A</t>
  </si>
  <si>
    <t>22.013.0015-0</t>
  </si>
  <si>
    <t>ROCADA MANUAL DE VEGETACAO LEVE COM FOICE</t>
  </si>
  <si>
    <t>22.013.0015-A</t>
  </si>
  <si>
    <t>22.013.0020-0</t>
  </si>
  <si>
    <t>DESTOCA COM ENXADAO</t>
  </si>
  <si>
    <t>22.013.0020-A</t>
  </si>
  <si>
    <t>22.016.0005-0</t>
  </si>
  <si>
    <t>CONSTRUCAO DE ESTRADAS DE CIRCULACAO COM TRATOR DE ESTEIRAS</t>
  </si>
  <si>
    <t>22.016.0005-A</t>
  </si>
  <si>
    <t>22.016.0010-0</t>
  </si>
  <si>
    <t>22.016.0010-A</t>
  </si>
  <si>
    <t>22.016.0015-0</t>
  </si>
  <si>
    <t>ROCADO DE VEGETACAO COM TRATOR DE PNEUS E ROCADEIRA</t>
  </si>
  <si>
    <t>22.016.0015-A</t>
  </si>
  <si>
    <t>22.016.0020-0</t>
  </si>
  <si>
    <t>ENLEIRAMENTO MECANICO DE VEGETACAO COM TRATOR DE ESTEIRAS</t>
  </si>
  <si>
    <t>22.016.0020-A</t>
  </si>
  <si>
    <t>22.016.0025-0</t>
  </si>
  <si>
    <t>22.016.0025-A</t>
  </si>
  <si>
    <t>22.016.0030-0</t>
  </si>
  <si>
    <t>GRADEACAO DO SOLO COM TRATOR DE PNEUS E GRADE DE DISCOS</t>
  </si>
  <si>
    <t>22.016.0030-A</t>
  </si>
  <si>
    <t>22.020.0005-0</t>
  </si>
  <si>
    <t>22.020.0005-A</t>
  </si>
  <si>
    <t>22.020.0010-0</t>
  </si>
  <si>
    <t>ALINHAMENTO E MARCACAO DE COVAS</t>
  </si>
  <si>
    <t>22.020.0010-A</t>
  </si>
  <si>
    <t>22.020.0015-0</t>
  </si>
  <si>
    <t>ABERTURA OU CAPINA DE FAIXAS DE 1,00M DE LARGURA</t>
  </si>
  <si>
    <t>22.020.0015-A</t>
  </si>
  <si>
    <t>22.020.0030-0</t>
  </si>
  <si>
    <t>22.020.0030-A</t>
  </si>
  <si>
    <t>22.020.0035-0</t>
  </si>
  <si>
    <t>DISTRIBUICAO DE MUDAS NATIVAS DE ESSENCIAS FLORESTAIS.CUSTOVALIDO PARA CADA 100 UNIDADES</t>
  </si>
  <si>
    <t>22.020.0035-A</t>
  </si>
  <si>
    <t>22.020.0040-0</t>
  </si>
  <si>
    <t>PLANTIO DE MUDAS EXOTICAS DE ESSENCIAS FLORESTAIS ATE 0,30MDE ALTURA,COM TUBETES,EXCLUSIVE AS MUDAS.CUSTO VALIDO PARA CADA 100 UNIDADES</t>
  </si>
  <si>
    <t>22.020.0040-A</t>
  </si>
  <si>
    <t>22.020.0045-0</t>
  </si>
  <si>
    <t>PLANTIO DE MUDAS EXOTICAS DE ESSENCIAS FLORESTAIS ATE 0,30MDE ALTURA,EM SACOS PLASTICOS,EXCLUSIVE AS MUDAS.CUSTO VALIDOPARA CADA 100 UNIDADES</t>
  </si>
  <si>
    <t>22.020.0045-A</t>
  </si>
  <si>
    <t>22.020.0050-0</t>
  </si>
  <si>
    <t>PLANTIO DE MUDAS NATIVAS DE ESSENCIAS FLORESTAIS ATE 1,00M DE ALTURA,EXCLUSIVE AS MUDAS.CUSTO VALIDO PARA CADA 100 UNIDADES</t>
  </si>
  <si>
    <t>22.020.0050-A</t>
  </si>
  <si>
    <t>22.020.0055-0</t>
  </si>
  <si>
    <t>COLOCACAO DE COBERTURA MORTA (MULCH) AO REDOR DAS PLANTAS</t>
  </si>
  <si>
    <t>22.020.0055-A</t>
  </si>
  <si>
    <t>22.020.0070-0</t>
  </si>
  <si>
    <t>ABERTURA DE COVA DE 30X30X30CM,EM BANQUETA,EM ENCOSTA,INCLUSIVE MARCACAO</t>
  </si>
  <si>
    <t>22.020.0070-A</t>
  </si>
  <si>
    <t>22.020.0075-0</t>
  </si>
  <si>
    <t>ABERTURA DE COVA DE 15X15X15CM,INCLUINDO INCORPORACAO DE ESTERCO CURTIDO,PARA PLANTIO DE VEGETACAO REPTANTE EM AREA DERESTINGA PLANA</t>
  </si>
  <si>
    <t>22.020.0075-A</t>
  </si>
  <si>
    <t>22.020.0080-0</t>
  </si>
  <si>
    <t>ABERTURA DE COVA DE 20X20X20CM,INCLUINDO INCORPORACAO DE ESTERCO CURTIDO,PARA PLANTIO DE VEGETACAO CACTACEAS EM AREA DERESTINGA PLANA</t>
  </si>
  <si>
    <t>22.020.0080-A</t>
  </si>
  <si>
    <t>22.020.0085-0</t>
  </si>
  <si>
    <t>ABERTURA DE COVA DE 30X30X30CM,INCLUINDO INCORPORACAO DE ESTERCO CURTIDO,PARA PLANTIO DE VEGETACAO ARBUSTIVA EM AREA DERESTINGA PLANA</t>
  </si>
  <si>
    <t>22.020.0085-A</t>
  </si>
  <si>
    <t>22.020.0090-0</t>
  </si>
  <si>
    <t>ABERTURA DE COVA DE 40X40X40CM,INCLUINDO INCORPORACAO DE ESTERCO CURTIDO,PARA PLANTIO DE VEGETACAO ARBUSTIVA EM AREA DERESTINGA PLANA</t>
  </si>
  <si>
    <t>22.020.0090-A</t>
  </si>
  <si>
    <t>22.020.0095-0</t>
  </si>
  <si>
    <t>ADUBACAO E CALAGEM,USANDO ADUBO ORGANICO/MINERAL,EM MUDAS PLANTADAS EM ENCOSTAS</t>
  </si>
  <si>
    <t>22.020.0095-A</t>
  </si>
  <si>
    <t>22.020.0100-0</t>
  </si>
  <si>
    <t>CAPINA DE ACEIRO EM ENCOSTA EM AREA PREVIAMENTE ROCADA,EM FASE DE IMPLANTACAO</t>
  </si>
  <si>
    <t>22.020.0100-A</t>
  </si>
  <si>
    <t>22.020.0105-0</t>
  </si>
  <si>
    <t>CAPINA DE ACEIRO EM ENCOSTA EM AREA PREVIAMENTE ROCADA,EM FASE DE MANUTENCAO</t>
  </si>
  <si>
    <t>22.020.0105-A</t>
  </si>
  <si>
    <t>22.020.0110-0</t>
  </si>
  <si>
    <t>CAPINA DE VEGETACAO GRAMINEA EM AREA DE ENCOSTA EM CURVA DENIVEL,INCLUSIVE MARCACAO DE FAIXAS EM CURVA DE NIVEL,EM FASEDE IMPLANTACAO</t>
  </si>
  <si>
    <t>22.020.0110-A</t>
  </si>
  <si>
    <t>22.020.0115-0</t>
  </si>
  <si>
    <t>CAPINA DE VEGETACAO GRAMINEA EM AREA DE ENCOSTA EM CURVA DENIVEL,EM FASE DE MANUTENCAO</t>
  </si>
  <si>
    <t>22.020.0115-A</t>
  </si>
  <si>
    <t>22.020.0120-0</t>
  </si>
  <si>
    <t>LIMPEZA MANUAL DE MATERIAIS DIVERSOS EM AREA DE MANGUEZAL(LIXO)</t>
  </si>
  <si>
    <t>22.020.0120-A</t>
  </si>
  <si>
    <t>22.020.0125-0</t>
  </si>
  <si>
    <t>PLANTIO DE GRAMA EM PLACAS,EM ENCOSTA,TIPO SAO CARLOS,BATATAIS OU LARGA,INCLUSIVE COMPRA E ARRANCAMENTO NO LOCAL DE ORIGEM,CARGA,TRANSPORTE MANUAL ENCOSTA ACIMA,DESCARGA E PREPARODO TERRENO</t>
  </si>
  <si>
    <t>22.020.0125-A</t>
  </si>
  <si>
    <t>22.020.0130-0</t>
  </si>
  <si>
    <t>PLANTIO E ADUBACAO DE MUDAS EM ENCOSTA,DE 30CM A 50CM DE ALTURA,TIPO SABIA,MARICA,TREMA,AROEIRA,IPES,PAU-FERRO E SIMILARES.FORNECIMENTO DA MUDA INCLUSO</t>
  </si>
  <si>
    <t>22.020.0130-A</t>
  </si>
  <si>
    <t>22.020.0135-0</t>
  </si>
  <si>
    <t>PLANTIO DE MUDAS DE VEGETACAO ARBUSTIVA,EXCLUSIVE O FORNECIMENTO DE MUDA,EM AREA DE RESTINGA PLANA</t>
  </si>
  <si>
    <t>22.020.0135-A</t>
  </si>
  <si>
    <t>22.020.0140-0</t>
  </si>
  <si>
    <t>PLANTIO DE MUDAS DE VEGETACAO CACTACEAS,EXCLUSIVE O FORNECIMENTO DE MUDA,EM AREA DE RESTINGA PLANA</t>
  </si>
  <si>
    <t>22.020.0140-A</t>
  </si>
  <si>
    <t>22.020.0145-0</t>
  </si>
  <si>
    <t>PLANTIO DE MUDAS DE VEGETACAO REPTANTE,EXCLUSIVE O FORNECIMENTO DE MUDA,EM AREA DE RESTINGA PLANA</t>
  </si>
  <si>
    <t>22.020.0145-A</t>
  </si>
  <si>
    <t>22.020.0150-0</t>
  </si>
  <si>
    <t>PLANTIO DE MUDA DE ESPECIE DE MANGUEZAL,DE 50 A 70CM DE ALTURA,E ABERTURA DE COVA DE 10X10X20CM,EXCLUSIVE O FORNECIMENTODA MUDA</t>
  </si>
  <si>
    <t>22.020.0150-A</t>
  </si>
  <si>
    <t>22.025.0005-0</t>
  </si>
  <si>
    <t>APLICACAO DE FORMICIDA GRANULADA.FORNECIMENTO E APLICACAO</t>
  </si>
  <si>
    <t>22.025.0005-A</t>
  </si>
  <si>
    <t>22.025.0010-0</t>
  </si>
  <si>
    <t>APLICACAO DE HERBICIDA ROUND UP.FORNECIMENTO E APLICACAO</t>
  </si>
  <si>
    <t>22.025.0010-A</t>
  </si>
  <si>
    <t>22.025.0015-0</t>
  </si>
  <si>
    <t>CAPINA QUIMICA COM HERBICIDA EM FAIXAS.FORNECIMENTO E APLICACAO</t>
  </si>
  <si>
    <t>22.025.0015-A</t>
  </si>
  <si>
    <t>22.026.0010-0</t>
  </si>
  <si>
    <t>APLICACAO DE CALCARIO DOLOMITICO NO SOLO,POR COVA.FORNECIMENTO E APLICACAO</t>
  </si>
  <si>
    <t>22.026.0010-A</t>
  </si>
  <si>
    <t>22.028.0005-0</t>
  </si>
  <si>
    <t>APLICACAO DE ADUBO ORGANICO PARA MUDAS NATIVAS DE ESSENCIASFLORESTAIS,POR COVA.FORNECIMENTO E APLICACAO</t>
  </si>
  <si>
    <t>22.028.0005-A</t>
  </si>
  <si>
    <t>22.028.0010-0</t>
  </si>
  <si>
    <t>APLICACAO DE ADUBO QUIMICO SUPERFOSFATO SIMPLES PARA MUDAS NATIVAS,POR COVA.FORNECIMENTO E APLICACAO</t>
  </si>
  <si>
    <t>22.028.0010-A</t>
  </si>
  <si>
    <t>22.028.0015-0</t>
  </si>
  <si>
    <t>APLICACAO DE ADUBO QUIMICO (NPK),6:30:6,PARA MUDAS EXOTICAS,POR COVA.FORNECIMENTO E APLICACAO</t>
  </si>
  <si>
    <t>22.028.0015-A</t>
  </si>
  <si>
    <t>22.028.0025-0</t>
  </si>
  <si>
    <t>APLICACAO DE ADUBO,EXCLUSIVE O FORNECIMENTO,CUSTO VALIDO PARA 100 COVAS</t>
  </si>
  <si>
    <t>22.028.0025-A</t>
  </si>
  <si>
    <t>22.028.0035-0</t>
  </si>
  <si>
    <t>ADUBACAO DIFERENCIADA EM ESPECIES VEGETAIS DE QUALQUER NATUREZA.FORNECIMENTO E APLICACAO</t>
  </si>
  <si>
    <t>22.028.0035-A</t>
  </si>
  <si>
    <t>22.028.0040-0</t>
  </si>
  <si>
    <t>ADUBACAO QUIMICA COM FORMULA COMPLETA (NPK-10-10-10)EM GOLASDE ARVORE,INCLUSIVE LIMPEZA E REVOLVIMENTO DE SOLO.FORNECIMENTO E APLICACAO</t>
  </si>
  <si>
    <t>22.028.0040-A</t>
  </si>
  <si>
    <t>22.028.0050-0</t>
  </si>
  <si>
    <t>CONTROLE QUIMICO DE ESPECIES VEGETAIS DE QUALQUER NATUREZA.FORNECIMENTO E APLICACAO</t>
  </si>
  <si>
    <t>22.028.0050-A</t>
  </si>
  <si>
    <t>22.030.0010-0</t>
  </si>
  <si>
    <t>COROAMENTO DAS PLANTAS COM 1,00M DE DIAMETRO.CUSTO VALIDO PARA CADA 100 UNIDADES</t>
  </si>
  <si>
    <t>22.030.0010-A</t>
  </si>
  <si>
    <t>22.030.0015-0</t>
  </si>
  <si>
    <t>MANUTENCAO DE ACEIROS</t>
  </si>
  <si>
    <t>22.030.0015-A</t>
  </si>
  <si>
    <t>22.030.0030-0</t>
  </si>
  <si>
    <t>ARRANCAMENTO E REPLANTIO DE ARBUSTO COM ATE 2M DE ALTURA</t>
  </si>
  <si>
    <t>22.030.0030-A</t>
  </si>
  <si>
    <t>22.030.0035-0</t>
  </si>
  <si>
    <t>PODA DE ESPECIES VEGETAIS DE BAIXO NIVEL DE DIFICULDADE,EXCLUSIVE TRANSPORTE DE MATERIAL RESULTANTE</t>
  </si>
  <si>
    <t>22.030.0035-A</t>
  </si>
  <si>
    <t>22.030.0040-0</t>
  </si>
  <si>
    <t>PODA DE ESPECIES VEGETAIS DE MEDIO NIVEL DE DIFICULDADE,EXCLUSIVE TRANSPORTE DO MATERIAL RESULTANTE</t>
  </si>
  <si>
    <t>22.030.0040-A</t>
  </si>
  <si>
    <t>22.030.0045-0</t>
  </si>
  <si>
    <t>PODA DE ESPECIES VEGETAIS DE ALTO NIVEL DE DIFICULDADE,EXCLUSIVE TRANSPORTE DO MATERIAL RESULTANTE</t>
  </si>
  <si>
    <t>22.030.0045-A</t>
  </si>
  <si>
    <t>22.030.0050-0</t>
  </si>
  <si>
    <t>REMOCAO DE ESPECIES VEGETAIS,PORTE MUDA (ATE 2M DE ALTURA),INCLUSIVE CARGA,DESCARGA E TRANSPORTE DO MATERIAL ATE 30KM</t>
  </si>
  <si>
    <t>22.030.0050-A</t>
  </si>
  <si>
    <t>22.030.0055-0</t>
  </si>
  <si>
    <t>REMOCAO DE ESPECIES VEGETAIS,PORTE PEQUENO (ENTRE 2M E 4M DEALTURA),INCLUSIVE CARGA,DESCARGA E TRANSPORTE DO MATERIALATE 30KM</t>
  </si>
  <si>
    <t>22.030.0055-A</t>
  </si>
  <si>
    <t>22.030.0060-0</t>
  </si>
  <si>
    <t>REMOCAO DE ESPECIES VEGETAIS,PORTE MEDIO (ENTRE 4M E 6M DEALTURA),INCLUSIVE CARGA,DESCARGA E TRANSPORTE DO MATERIALATE 30KM</t>
  </si>
  <si>
    <t>22.030.0060-A</t>
  </si>
  <si>
    <t>22.030.0065-0</t>
  </si>
  <si>
    <t>REMOCAO DE ESPECIES VEGETAIS,PORTE GRANDE (ACIMA DE 6M DE ALTURA),INCLUSIVE CARGA,DESCARGA E TRANSPORTE DO MATERIAL ATE30KM</t>
  </si>
  <si>
    <t>22.030.0065-A</t>
  </si>
  <si>
    <t>22.030.0070-0</t>
  </si>
  <si>
    <t>TRANSPLANTE DE VEGETAIS DE PORTE PEQUENO (ENTRE 2M E 4M DEALTURA),INCLUSIVE CARGA,DESCARGA E TRANSPORTE DO MATERIALATE 30KM</t>
  </si>
  <si>
    <t>22.030.0070-A</t>
  </si>
  <si>
    <t>22.030.0075-0</t>
  </si>
  <si>
    <t>DENDROCIRURGIA EM ESPECIES VEGETAIS DE QUALQUER NATUREZA</t>
  </si>
  <si>
    <t>22.030.0075-A</t>
  </si>
  <si>
    <t>22.030.0080-0</t>
  </si>
  <si>
    <t>PINCELAMENTO EM LESAO DE ESPECIES VEGETAIS DE QUALQUER NATUREZA</t>
  </si>
  <si>
    <t>22.030.0080-A</t>
  </si>
  <si>
    <t>22.030.0085-0</t>
  </si>
  <si>
    <t>RETUTORAMENTO DE ESPECIES VEGETAIS DE QUALQUER NATUREZA</t>
  </si>
  <si>
    <t>22.030.0085-A</t>
  </si>
  <si>
    <t>22.030.0090-0</t>
  </si>
  <si>
    <t>TRATAMENTO DE ARVORES COM LESOES ACIMA DE 0,50M²,COMPREENDENDO:RASPAGEM DO MATERIAL NECROSADO,APLICACAO DE FUNGICIDAS,INSETICIDAS,HORMONIOS E IMPERMEABILIZANTES,FECHAMENTO DAS CAVIDADES COM ESPUMA DE POLIURETANO COBERTA COM NATA DE CIMENTOE INCORPORACAO DE MATERIAIS PARA ENRIQUECIMENTO DO SOLO,EXCLUSIVE MAO-DE-OBRA</t>
  </si>
  <si>
    <t>22.030.0090-A</t>
  </si>
  <si>
    <t>22.030.0095-0</t>
  </si>
  <si>
    <t>TRATAMENTO DE ARVORES COM LESOES ATE 0.50M2,COMPREENDENDO:RASPAGEM DO MATERIAL NECROSADO,APLICACAO DE FUNGICIDAS,INSETICIDAS,HORMONIOS E IMPERMEABILIZANTES,FECHAMENTO DAS CAVIDADESCOM ESPUMA DE POLIURETANO COBERTA COM NATA DE CIMENTO E INCORPORACAO DE MATERIAIS PARA ENRIQUECIMENTO DO SOLO,EXCLUSIVEMAO-DE-OBRA</t>
  </si>
  <si>
    <t>22.030.0095-A</t>
  </si>
  <si>
    <t>22.030.0100-0</t>
  </si>
  <si>
    <t>TRATAMENTO FITOSSANITARIO EM ARVORES,COMPREENDENDO:EXECUCAODE PEQUENAS PODAS(GALHOS E RAMOS COMPROMETIDOS),RASPAGEM DEMATERIAL NECROSADO,APLICACAO DE FUNGICIDAS,INSETICIDAS,HORMONIOS,IMPERMEABILIZANTES E FERTILIZANTES,ALARGAMENTO DE GOLAS,REVOLVIMENTO DE SOLO,REMOCAO E TRANSPORTE DE MATERIAL,RECOMPOSICAO E PLANTIO DE COBERTURA NAS GOLAS</t>
  </si>
  <si>
    <t>22.030.0100-A</t>
  </si>
  <si>
    <t>22.030.0105-0</t>
  </si>
  <si>
    <t>TRATAMENTO FITOSSANITARIO PARA O COMBATE A SECA DE ARVORES,COMPREENDENDO:APLICACAO DE FUNGICIDA E REPELENTE E INCORPORACAO DE MATERIAIS PARA ENRIQUECIMENTO DO SOLO,EXCLUSIVE MAO-DE-OBRA</t>
  </si>
  <si>
    <t>22.030.0105-A</t>
  </si>
  <si>
    <t>22.040.0005-0</t>
  </si>
  <si>
    <t>ABATE DE ARVORES COM MACHADO.CUSTO VALIDO PARA CADA 100 UNIDADES</t>
  </si>
  <si>
    <t>22.040.0005-A</t>
  </si>
  <si>
    <t>22.040.0010-0</t>
  </si>
  <si>
    <t>DESGALHAMENTO COM MACHADO.CUSTO VALIDO PARA CADA 100 UNIDADES</t>
  </si>
  <si>
    <t>22.040.0010-A</t>
  </si>
  <si>
    <t>22.040.0015-0</t>
  </si>
  <si>
    <t>TORAGEM COM MACHADO (TORETE DE 1,20M).CUSTO VALIDO PARA CADA100 UNIDADES</t>
  </si>
  <si>
    <t>22.040.0015-A</t>
  </si>
  <si>
    <t>22.040.0020-0</t>
  </si>
  <si>
    <t>ABATER,DESGALHAR E TORAR COM MACHADO,SEM EMPILHAR</t>
  </si>
  <si>
    <t>ST</t>
  </si>
  <si>
    <t>22.040.0020-A</t>
  </si>
  <si>
    <t>22.040.0025-0</t>
  </si>
  <si>
    <t>ABATER,DESGALHAR E TORAR COM MACHADO,COM EMPILHAMENTO MANUAL</t>
  </si>
  <si>
    <t>22.040.0025-A</t>
  </si>
  <si>
    <t>22.040.0030-0</t>
  </si>
  <si>
    <t>ABATER,DESGALHAR E DESTOPAR COM MACHADO.CUSTO VALIDO PARA CADA 100 UNIDADES</t>
  </si>
  <si>
    <t>22.040.0030-A</t>
  </si>
  <si>
    <t>22.040.0035-0</t>
  </si>
  <si>
    <t>DESCASCAMENTO MANUAL COM FACAO</t>
  </si>
  <si>
    <t>22.040.0035-A</t>
  </si>
  <si>
    <t>22.040.0040-0</t>
  </si>
  <si>
    <t>EXTRACAO DE MADEIRA COM ARGOLAO (1 PESSOA),DISTANCIA DE 150,00M</t>
  </si>
  <si>
    <t>22.040.0040-A</t>
  </si>
  <si>
    <t>22.040.0045-0</t>
  </si>
  <si>
    <t>EXTRACAO DE MADEIRA POR TRANSPORTE PRIMARIO MANUAL (TORETEDE 1,20M),DISTANCIA DE 100,00M</t>
  </si>
  <si>
    <t>22.040.0045-A</t>
  </si>
  <si>
    <t>22.040.0050-0</t>
  </si>
  <si>
    <t>ARRASTE MANUAL DE VAROES,DISTANCIA DE 100,00M</t>
  </si>
  <si>
    <t>22.040.0050-A</t>
  </si>
  <si>
    <t>22.040.0055-0</t>
  </si>
  <si>
    <t>EMPILHAMENTO MANUAL DE TORETES</t>
  </si>
  <si>
    <t>22.040.0055-A</t>
  </si>
  <si>
    <t>22.050.0005-0</t>
  </si>
  <si>
    <t>22.050.0005-A</t>
  </si>
  <si>
    <t>22.050.0010-0</t>
  </si>
  <si>
    <t>22.050.0010-A</t>
  </si>
  <si>
    <t>22.050.0015-0</t>
  </si>
  <si>
    <t>22.050.0015-A</t>
  </si>
  <si>
    <t>22.050.0020-0</t>
  </si>
  <si>
    <t>22.050.0020-A</t>
  </si>
  <si>
    <t>22.050.0025-0</t>
  </si>
  <si>
    <t>22.050.0025-A</t>
  </si>
  <si>
    <t>22.050.0030-0</t>
  </si>
  <si>
    <t>22.050.0030-A</t>
  </si>
  <si>
    <t>22.050.0035-0</t>
  </si>
  <si>
    <t>TRANSPORTE PRIMARIO DE MADEIRA COM TRATOR DE PNEUS E GUINCHOCARREGADOR</t>
  </si>
  <si>
    <t>22.050.0035-A</t>
  </si>
  <si>
    <t>54.001.0007-1</t>
  </si>
  <si>
    <t>TACO DE CANELA 2,5 X 10 X 10CM</t>
  </si>
  <si>
    <t>54.001.0007-B</t>
  </si>
  <si>
    <t>54.001.0010-1</t>
  </si>
  <si>
    <t>ACO CA-50,DIAM. DE 5/8" A 1" (MEDIA)</t>
  </si>
  <si>
    <t>54.001.0010-B</t>
  </si>
  <si>
    <t>54.001.0011-1</t>
  </si>
  <si>
    <t>ACO CA-50,DIAMETRO DE 32MM (1.1/4"),MEDIA</t>
  </si>
  <si>
    <t>54.001.0011-B</t>
  </si>
  <si>
    <t>54.001.0013-1</t>
  </si>
  <si>
    <t>ACO CA-50 B, DIAM. DE 1/4" E 1/2" (MEDIA)</t>
  </si>
  <si>
    <t>54.001.0013-B</t>
  </si>
  <si>
    <t>54.001.0069-1</t>
  </si>
  <si>
    <t>PREPARO CHAPA ACO 16 P/PLACA SINALIZACAO VERTICAL,INCL.CORTETRATAMENTO DESENGORDURANTE E FORN.DA CHAPA.</t>
  </si>
  <si>
    <t>54.001.0069-B</t>
  </si>
  <si>
    <t>54.001.0070-1</t>
  </si>
  <si>
    <t>PINTURA A PISTOLA S/PLACA ACO 16,C/PRIMER SINT.SURFACE SINT.ESMALTE SINT.C/TANTAS DEMAOS NECESSARIAS AO SEU BOM ACAB.</t>
  </si>
  <si>
    <t>54.001.0070-B</t>
  </si>
  <si>
    <t>54.001.0071-1</t>
  </si>
  <si>
    <t>REVESTIMENTO DE PLACAS DE ACO P/SINALIZACAO VERTICAL C/PELICULA REFLETIVA GRAU TECNICO E PELICULA P/LEGENDA.FORN.E COLOC</t>
  </si>
  <si>
    <t>54.001.0071-B</t>
  </si>
  <si>
    <t>54.001.0073-1</t>
  </si>
  <si>
    <t>MONTAGEM PLACA ACO P/SINALIZACAO VERTICAL POSTE CONCR.ARMADOINCL.FIX.CASTANHAS DUPLAS,FITA ARQUIAR/PARAFUSOS.FORN.E COLOC.</t>
  </si>
  <si>
    <t>54.001.0073-B</t>
  </si>
  <si>
    <t>54.001.0074-1</t>
  </si>
  <si>
    <t>PECA DE MACARAMDUBA DE 3"X3" PARA FIX.DAS PLACAS DE SINALIZACAO VERTICAL (1 OU 2 POSTES DE MADEIRA)</t>
  </si>
  <si>
    <t>54.001.0074-B</t>
  </si>
  <si>
    <t>54.001.0077-1</t>
  </si>
  <si>
    <t>FIXACAO DE PLACAS DE SINALIZACAO DE RODOVIAS C/PARAFUSO 5/16"X4",FIXADA EM 1 OU 2 POSTES,INCL.PINT.FORN.E COLOC.</t>
  </si>
  <si>
    <t>54.001.0077-B</t>
  </si>
  <si>
    <t>54.001.0081-1</t>
  </si>
  <si>
    <t>REVESTIMENTOS PLACAS ACO P/SINALIZ.VERT.C/PELICULA REFL.GRAUTECNICO,GRAU ALTA INTENSIDADE/PELICULA P/LEGENDA.FORN.E APLIC.</t>
  </si>
  <si>
    <t>54.001.0081-B</t>
  </si>
  <si>
    <t>54.001.0082-1</t>
  </si>
  <si>
    <t>REVESTIMENTOS PLACAS ACO P/SINALIZACAO VERT.C/PELICULA REFL.GRAU TECNICO,GRAU DIAMANTE/PELICULA P/LEGENDA.FORN.E APLIC.</t>
  </si>
  <si>
    <t>54.001.0082-B</t>
  </si>
  <si>
    <t>54.001.0100-1</t>
  </si>
  <si>
    <t>FORMA DE MAD. P/MOLDAGEM</t>
  </si>
  <si>
    <t>54.001.0100-B</t>
  </si>
  <si>
    <t>54.001.0104-1</t>
  </si>
  <si>
    <t>VAC-ALL ASPIRADORA MEC.ARMAZENAGEM 8,6M3.</t>
  </si>
  <si>
    <t>54.001.0104-B</t>
  </si>
  <si>
    <t>54.001.0117-1</t>
  </si>
  <si>
    <t>WAGON DRILL.</t>
  </si>
  <si>
    <t>54.001.0117-B</t>
  </si>
  <si>
    <t>54.001.0126-1</t>
  </si>
  <si>
    <t>USINA DE SOLOS CAPACIDADE 540T/H,MOTOR 100CV.</t>
  </si>
  <si>
    <t>54.001.0126-B</t>
  </si>
  <si>
    <t>54.001.0127-1</t>
  </si>
  <si>
    <t>ESCAVADEIRA DE ESTEIRA CLAM-SHELL,0,38M3.</t>
  </si>
  <si>
    <t>54.001.0127-B</t>
  </si>
  <si>
    <t>54.001.0128-1</t>
  </si>
  <si>
    <t>ESCAVADEIRA DE ESTEIRA CLAM-SHELL, 0,57M3.</t>
  </si>
  <si>
    <t>54.001.0128-B</t>
  </si>
  <si>
    <t>54.001.0129-1</t>
  </si>
  <si>
    <t>ESCAVADEIRA DE ESTEIRA DRAGLINE, 0,76M3.</t>
  </si>
  <si>
    <t>54.001.0129-B</t>
  </si>
  <si>
    <t>54.001.0132-1</t>
  </si>
  <si>
    <t>ARRUELA BORR.P/FLANGE 350MM.</t>
  </si>
  <si>
    <t>54.001.0132-B</t>
  </si>
  <si>
    <t>54.001.0133-1</t>
  </si>
  <si>
    <t>ARRUELA BORR.P/FLANGE 400MM.</t>
  </si>
  <si>
    <t>54.001.0133-B</t>
  </si>
  <si>
    <t>54.001.0134-1</t>
  </si>
  <si>
    <t>ARRUELA BORR.P/FLANGE 500MM.</t>
  </si>
  <si>
    <t>54.001.0134-B</t>
  </si>
  <si>
    <t>54.001.0135-1</t>
  </si>
  <si>
    <t>ARRUELA BORR.P/FLANGE 600MM.</t>
  </si>
  <si>
    <t>54.001.0135-B</t>
  </si>
  <si>
    <t>54.001.0136-1</t>
  </si>
  <si>
    <t>ARRUELA BORR.P/FLANGE 700MM.</t>
  </si>
  <si>
    <t>54.001.0136-B</t>
  </si>
  <si>
    <t>54.001.0137-1</t>
  </si>
  <si>
    <t>ARRUELA BORR.P/FLANGE 800MM.</t>
  </si>
  <si>
    <t>54.001.0137-B</t>
  </si>
  <si>
    <t>54.001.0138-1</t>
  </si>
  <si>
    <t>ARRUELA BORR.P/FLANGE 900MM.</t>
  </si>
  <si>
    <t>54.001.0138-B</t>
  </si>
  <si>
    <t>54.001.0139-1</t>
  </si>
  <si>
    <t>ARRUELA BORR.P/FLANGE 1000MM.</t>
  </si>
  <si>
    <t>54.001.0139-B</t>
  </si>
  <si>
    <t>54.001.0140-1</t>
  </si>
  <si>
    <t>ARRUELA BORR.P/FLANGE 1200MM.</t>
  </si>
  <si>
    <t>54.001.0140-B</t>
  </si>
  <si>
    <t>54.001.0141-1</t>
  </si>
  <si>
    <t>PARAFUSO P/FLANGE 24X100MM.</t>
  </si>
  <si>
    <t>54.001.0141-B</t>
  </si>
  <si>
    <t>54.001.0142-1</t>
  </si>
  <si>
    <t>PARAFUSO P/FLANGE 27X120MM.</t>
  </si>
  <si>
    <t>54.001.0142-B</t>
  </si>
  <si>
    <t>54.001.0143-1</t>
  </si>
  <si>
    <t>PARAFUSO P/FLANGE 30X130MM.</t>
  </si>
  <si>
    <t>54.001.0143-B</t>
  </si>
  <si>
    <t>54.001.0144-1</t>
  </si>
  <si>
    <t>PARAFUSO P/FLANGE 33X130MM.</t>
  </si>
  <si>
    <t>54.001.0144-B</t>
  </si>
  <si>
    <t>54.001.0145-1</t>
  </si>
  <si>
    <t>PARAFUSO P/FLANGE 36X140MM.</t>
  </si>
  <si>
    <t>54.001.0145-B</t>
  </si>
  <si>
    <t>54.001.0146-1</t>
  </si>
  <si>
    <t>PARAFUSO P/FLANGE 39X150MM.</t>
  </si>
  <si>
    <t>54.001.0146-B</t>
  </si>
  <si>
    <t>54.001.0147-1</t>
  </si>
  <si>
    <t>PARAFUSO P/FLANGE 45X180MM.</t>
  </si>
  <si>
    <t>54.001.0147-B</t>
  </si>
  <si>
    <t>54.001.0150-1</t>
  </si>
  <si>
    <t>ARRUELA BORRACHA PARA FLANGE 450MM</t>
  </si>
  <si>
    <t>54.001.0150-B</t>
  </si>
  <si>
    <t>54.001.0151-1</t>
  </si>
  <si>
    <t>ARRUELA DE BORRACHA PARA FLANGE 1400MM</t>
  </si>
  <si>
    <t>54.001.0151-B</t>
  </si>
  <si>
    <t>54.001.0152-1</t>
  </si>
  <si>
    <t>ARRUELA DE BORRACHA PARA FLANGE 1500MM</t>
  </si>
  <si>
    <t>54.001.0152-B</t>
  </si>
  <si>
    <t>54.001.0154-1</t>
  </si>
  <si>
    <t>DESGASTE DE DENTES E PORTA DENTES</t>
  </si>
  <si>
    <t>54.001.0154-B</t>
  </si>
  <si>
    <t>54.001.0160-1</t>
  </si>
  <si>
    <t>TELA DE ARAME GALVANIZADO,REVESTIDO EM PVC,FIO Nº 12 DE 75MM</t>
  </si>
  <si>
    <t>54.001.0160-B</t>
  </si>
  <si>
    <t>55.001.0010-1</t>
  </si>
  <si>
    <t>PINUS,PECA 1 X 7CM</t>
  </si>
  <si>
    <t>55.001.0010-B</t>
  </si>
  <si>
    <t>55.001.0011-1</t>
  </si>
  <si>
    <t>PINUS,PECA 2,5 X 5CM</t>
  </si>
  <si>
    <t>55.001.0011-B</t>
  </si>
  <si>
    <t>55.001.0012-1</t>
  </si>
  <si>
    <t>PINUS,PECA 2,5 X 10CM.</t>
  </si>
  <si>
    <t>55.001.0012-B</t>
  </si>
  <si>
    <t>55.001.0013-1</t>
  </si>
  <si>
    <t>PECA DE PINUS,P/M3</t>
  </si>
  <si>
    <t>55.001.0013-B</t>
  </si>
  <si>
    <t>55.010.0001-1</t>
  </si>
  <si>
    <t>CUSTO HORARIO P/ESCAV., CONCRETAGEM E POSICIONAMENTO DA GAIOLA DE PAREDE DIAFRAGMA</t>
  </si>
  <si>
    <t>55.010.0001-B</t>
  </si>
  <si>
    <t>55.010.0003-1</t>
  </si>
  <si>
    <t>TUBO DE CONCRETO,DIAMETRO DE 500MM,INCLUSIVE FORNECIMENTO</t>
  </si>
  <si>
    <t>M.</t>
  </si>
  <si>
    <t>55.010.0003-B</t>
  </si>
  <si>
    <t>55.019.0010-1</t>
  </si>
  <si>
    <t>LIMPEZA MANUAL DE GALERIA CIRCULAR</t>
  </si>
  <si>
    <t>55.019.0010-B</t>
  </si>
  <si>
    <t>55.100.0002-1</t>
  </si>
  <si>
    <t>COMPOSICAO BASICA - ENSAIO DE LABORATORIO</t>
  </si>
  <si>
    <t>55.100.0002-B</t>
  </si>
  <si>
    <t>55.100.0003-1</t>
  </si>
  <si>
    <t>PERFURACAO MANUAL, PRODUCAO MEDIA BRUTA EM TORNO DE 2,00M/H</t>
  </si>
  <si>
    <t>H.</t>
  </si>
  <si>
    <t>55.100.0003-B</t>
  </si>
  <si>
    <t>55.100.0004-1</t>
  </si>
  <si>
    <t>PERFURACAO MANUAL, PRODUCAO MEDIA BRUTA EM TORNO DE 0,50M/H</t>
  </si>
  <si>
    <t>55.100.0004-B</t>
  </si>
  <si>
    <t>55.100.0005-1</t>
  </si>
  <si>
    <t>CUSTO HORARIO PRODUTIVO - DIAMANTE</t>
  </si>
  <si>
    <t>55.100.0005-B</t>
  </si>
  <si>
    <t>55.100.0017-1</t>
  </si>
  <si>
    <t>FASE DE CAMPO PARA LOCACAO DE ESTRADAS COM OROGRAFIA NAO ACIDENTADA E VEGETACAO LEVE</t>
  </si>
  <si>
    <t>55.100.0017-B</t>
  </si>
  <si>
    <t>55.100.0019-1</t>
  </si>
  <si>
    <t>NIVEL DE EIXO-ESTRADA EM TER. DE OROGRAFIA NAO ACIDENTADA EVEG. DENSA</t>
  </si>
  <si>
    <t>55.100.0019-B</t>
  </si>
  <si>
    <t>55.100.0023-1</t>
  </si>
  <si>
    <t>NIVEL OFF-SETS EM TERRENO DE OROGRAFIA NAO ACIDENTADA E VEGETACAO LEVE</t>
  </si>
  <si>
    <t>55.100.0023-B</t>
  </si>
  <si>
    <t>55.100.0027-1</t>
  </si>
  <si>
    <t>LEVANTAMENTO DE SECAO DE ESTRADA EM TERRENO DE OROGRAFIA NAOACIDENTADA E VEGETACAO LEVE</t>
  </si>
  <si>
    <t>55.100.0027-B</t>
  </si>
  <si>
    <t>55.100.0029-1</t>
  </si>
  <si>
    <t>LOCACAO DE OFF-SET EM TERRENO DE OROGRAFIA NAO ACIDENTADA EVEGETACAO DENSA</t>
  </si>
  <si>
    <t>55.100.0029-B</t>
  </si>
  <si>
    <t>55.100.0031-1</t>
  </si>
  <si>
    <t>FASE DE ESCRITORIO P/LOCACAO DE ESTRADAS C/OROGRAFIA NAO ACIDENTADA</t>
  </si>
  <si>
    <t>55.100.0031-B</t>
  </si>
  <si>
    <t>55.100.0032-1</t>
  </si>
  <si>
    <t>CUSTO HORARIO PRODUTIVO - WIDIA SOLO</t>
  </si>
  <si>
    <t>55.100.0032-B</t>
  </si>
  <si>
    <t>55.100.0033-1</t>
  </si>
  <si>
    <t>CUSTO HORARIO PRODUTIVO - WIDIA ALT.</t>
  </si>
  <si>
    <t>55.100.0033-B</t>
  </si>
  <si>
    <t>55.100.0034-1</t>
  </si>
  <si>
    <t>CUSTO HORARIO PRODUTIVO - WIDIA ROCHA</t>
  </si>
  <si>
    <t>55.100.0034-B</t>
  </si>
  <si>
    <t>55.100.0035-1</t>
  </si>
  <si>
    <t>CUSTO HORARIO PRODUTIVO DE PERCUSSAO</t>
  </si>
  <si>
    <t>55.100.0035-B</t>
  </si>
  <si>
    <t>55.100.0036-1</t>
  </si>
  <si>
    <t>CUSTO HORARIO PRODUTIVO P/PERF. C/EQUIP. TIPO WAGON DRILL, INCL. EQUIPE E MAT.</t>
  </si>
  <si>
    <t>55.100.0036-B</t>
  </si>
  <si>
    <t>55.100.0037-1</t>
  </si>
  <si>
    <t>CUSTO HORARIO IMPRODUTIVO - WAGON DRILL</t>
  </si>
  <si>
    <t>55.100.0037-B</t>
  </si>
  <si>
    <t>55.100.0038-1</t>
  </si>
  <si>
    <t>CUSTO HORARIO PRODUTIVO P/PERF. C/EQUIP. TIPO ROC-600, INCL.EQUIPE E MAT.</t>
  </si>
  <si>
    <t>55.100.0038-B</t>
  </si>
  <si>
    <t>55.100.0039-1</t>
  </si>
  <si>
    <t>CUSTO IMPRODUTIVO - WAGON DRILL</t>
  </si>
  <si>
    <t>55.100.0039-B</t>
  </si>
  <si>
    <t>55.100.0046-1</t>
  </si>
  <si>
    <t>JANELAS DE CORRER C/ 2 FOLHAS, DE 150 X 150 X 3,5CM</t>
  </si>
  <si>
    <t>55.100.0046-B</t>
  </si>
  <si>
    <t>55.100.0047-1</t>
  </si>
  <si>
    <t>JANELA DE CORRER C/ 4 FOLHAS, DE 200 X 150 X 3,5CM</t>
  </si>
  <si>
    <t>55.100.0047-B</t>
  </si>
  <si>
    <t>55.100.0048-1</t>
  </si>
  <si>
    <t>JANELA GUILHOTINA DE CEDRO, DE 100 X 150 X 3CM</t>
  </si>
  <si>
    <t>55.100.0048-B</t>
  </si>
  <si>
    <t>55.100.0049-1</t>
  </si>
  <si>
    <t>JANELA GUILHOTINA DE CEDRO, DE 120 X 150 X 3CM</t>
  </si>
  <si>
    <t>55.100.0049-B</t>
  </si>
  <si>
    <t>55.100.0050-1</t>
  </si>
  <si>
    <t>JANELA GUILHOTINA DE CEDRO, DE 150 X 150 X 3CM</t>
  </si>
  <si>
    <t>55.100.0050-B</t>
  </si>
  <si>
    <t>55.100.0051-1</t>
  </si>
  <si>
    <t>PORTA DE FRISOS, DE 80 X 210 X 3,5CM</t>
  </si>
  <si>
    <t>55.100.0051-B</t>
  </si>
  <si>
    <t>55.100.0056-1</t>
  </si>
  <si>
    <t>CORTE E REMOCAO DO PAV., APICOAMENTO DA LAJE, FORMAS E CONCRETAGEM DOS BERCOS C/CONCR. FCK= 25MPA - 24H, UTILIZ. GRAUTH</t>
  </si>
  <si>
    <t>55.100.0056-B</t>
  </si>
  <si>
    <t>55.100.0058-1</t>
  </si>
  <si>
    <t>VALOR P/CUSTO DE MATERIA PRIMA NACIONAL</t>
  </si>
  <si>
    <t>55.100.0058-B</t>
  </si>
  <si>
    <t>55.100.0059-1</t>
  </si>
  <si>
    <t>HORA PRODUTIVA (CP) DE CHASSIS DE CAMINHAO 7,5T, C/MOTORISTA</t>
  </si>
  <si>
    <t>55.100.0059-B</t>
  </si>
  <si>
    <t>55.100.0060-1</t>
  </si>
  <si>
    <t>HORA IMPRODUTIVA C/MOTOR FUNCIONANDO (CF) DE CHASSIS DE CAMINHAO 7,5T, C/MOTORISTA</t>
  </si>
  <si>
    <t>55.100.0060-B</t>
  </si>
  <si>
    <t>55.100.0061-1</t>
  </si>
  <si>
    <t>HORA IMPRODUTIVA C/MOTOR PARADO (CI) DE CHASSIS DE CAMINHAO7,5T, C/MOTORISTA</t>
  </si>
  <si>
    <t>55.100.0061-B</t>
  </si>
  <si>
    <t>55.100.0063-1</t>
  </si>
  <si>
    <t>TELA GALVANIZADA 7,5</t>
  </si>
  <si>
    <t>55.100.0063-B</t>
  </si>
  <si>
    <t>55.100.0064-1</t>
  </si>
  <si>
    <t>ARAME GALVANIZADO Nº 10</t>
  </si>
  <si>
    <t>55.100.0064-B</t>
  </si>
  <si>
    <t>55.100.0065-1</t>
  </si>
  <si>
    <t>SISMOGRAFO, CONTROLE DE BARULHO, CONTROLE DE PARTICULAS, CONTROLE DE GASES</t>
  </si>
  <si>
    <t>55.100.0065-B</t>
  </si>
  <si>
    <t>55.100.0067-1</t>
  </si>
  <si>
    <t>SINALIZACAO, LIMP. E CONSERVACAO DA AREA ADJACENTE, COMLURB,SEGUROS, TELAS, LONAS, CORDAS, PAIOIS, MANGUEIRAS, ETC.</t>
  </si>
  <si>
    <t>55.100.0067-B</t>
  </si>
  <si>
    <t>55.100.0068-1</t>
  </si>
  <si>
    <t>PERFIL "H" DE ACO CARBONO, P/USOS GERAIS, PADRAO AMERICANO,COMPR. USUAL, PRECO DE USINA, DE 6" X 6". FORN.</t>
  </si>
  <si>
    <t>55.100.0068-B</t>
  </si>
  <si>
    <t>55.100.0069-1</t>
  </si>
  <si>
    <t>PERFIL "U" DE ACO CARBONO, P/USOS GERAIS, PADRAO AMERICANO,COMPR. USUAL, PRECO DE USINA, DE 6" X 2". FORN.</t>
  </si>
  <si>
    <t>55.100.0069-B</t>
  </si>
  <si>
    <t>55.100.0070-1</t>
  </si>
  <si>
    <t>BARRA CHATA DE ACO CARBONO, P/USOS GERAIS, PADRAO AMERICANO,FABRICACAO USUAL, PRECO DE USINA, DE 5" X 1/2". FORN.</t>
  </si>
  <si>
    <t>55.100.0070-B</t>
  </si>
  <si>
    <t>55.100.0071-1</t>
  </si>
  <si>
    <t>IMPLANTACAO DE PLACAS DE SINALIZACAO VERTICAL EM RODOVIAS,INCL.TRANSP.,C/MOTORISTA,P/DUAS CASTANHAS.</t>
  </si>
  <si>
    <t>55.100.0071-B</t>
  </si>
  <si>
    <t>55.100.0072-1</t>
  </si>
  <si>
    <t>IMPLANTACAO DE PLACAS DE SINALIZACAO VERTICAL EM RODOVIAS,INCL.TRANSP.,C/MOTORISTA,P/UM OU DOIS POSTES DE MADEIRA LEI.</t>
  </si>
  <si>
    <t>55.100.0072-B</t>
  </si>
  <si>
    <t>58.002.0138-1</t>
  </si>
  <si>
    <t>USINAGEM DE BRITA PARA OBTENSAO DE BRITA GRADUADA SENDO O PRECO REFERIDO AO M3 BRITA GRAD.COMPARTADA</t>
  </si>
  <si>
    <t>58.002.0138-B</t>
  </si>
  <si>
    <t>58.002.0150-1</t>
  </si>
  <si>
    <t>FORMA METALICA P/CONCRETO,C/FORNECIMENTO,CONFECCAO,MONTAGEME DESMONTAGEM COM 25 VEZES UTILIZACAO,ENCLUS. ESCORAMENTO.</t>
  </si>
  <si>
    <t>58.002.0150-B</t>
  </si>
  <si>
    <t>58.002.0155-1</t>
  </si>
  <si>
    <t>MEIO FIO DE CONC. SIMPLES(FCK=15 MPA), MOLDADO NO LOCAL, TIPO DER-RJ, MED. 0,15M BASE, ALT. 0,30M. FORN., ESCAV E REATER</t>
  </si>
  <si>
    <t>58.002.0155-B</t>
  </si>
  <si>
    <t>58.002.0304-1</t>
  </si>
  <si>
    <t>ALUGUEL HORARIO PRODUTIVO DE LAMA ASFALTICA COMPREENDENDO A-PENAS DEPRECIACAO,JUROS E MANUTENCAO (EXCLUSIVE OPERACAO)</t>
  </si>
  <si>
    <t>58.002.0304-B</t>
  </si>
  <si>
    <t>58.002.0306-1</t>
  </si>
  <si>
    <t>DISTANCIOMETRO ELETRONICO ACOPLADO A TEODOLITO.</t>
  </si>
  <si>
    <t>58.002.0306-B</t>
  </si>
  <si>
    <t>58.002.0307-1</t>
  </si>
  <si>
    <t>NIVEL WILD-NA-Z</t>
  </si>
  <si>
    <t>58.002.0307-B</t>
  </si>
  <si>
    <t>58.002.0313-1</t>
  </si>
  <si>
    <t>FORN E COLOC. EM ENCOSTA DE MARCOS TOPOGRAFICOS DE CONCRETOCOM PINO DE REFERENCIA DE LATAO.</t>
  </si>
  <si>
    <t>58.002.0313-B</t>
  </si>
  <si>
    <t>58.002.0315-1</t>
  </si>
  <si>
    <t>BASE DE BRITA CORRIDA INCLUSIVE FORNECIMENTO DOS MATERIAISMEDIDA APOS A COMPACTACAO.</t>
  </si>
  <si>
    <t>M3.</t>
  </si>
  <si>
    <t>58.002.0315-B</t>
  </si>
  <si>
    <t>58.002.0316-1</t>
  </si>
  <si>
    <t>REVESTIMENTO D/CONCRETO BETUMINOSO USINADO A QUENTE COM 5CMDE ESPESSURA EXCLUIDO O TRANSPORTE D/USINA PARA A PISTA.</t>
  </si>
  <si>
    <t>M2.</t>
  </si>
  <si>
    <t>58.002.0316-B</t>
  </si>
  <si>
    <t>58.002.0318-1</t>
  </si>
  <si>
    <t>REGULARIZACAO DE SUB-LEITO DE ACORDO COM O DER-RJ EXCLUSIVETRANSPORTE E ESCAVACAO DE CORRETIVOS.</t>
  </si>
  <si>
    <t>58.002.0318-B</t>
  </si>
  <si>
    <t>58.002.0319-1</t>
  </si>
  <si>
    <t>IMPRIMACAO DE BASE DE PAVIMENTACAO DE ACORDO COM AS INSTRUCOES PARA EXECUCAO DO DER-RJ</t>
  </si>
  <si>
    <t>58.002.0319-B</t>
  </si>
  <si>
    <t>58.002.0322-1</t>
  </si>
  <si>
    <t>PAVIMENTACAO COM PARALELEPIPEDOS SENDO REJUNTAMENTO COM BETUME E CASCALINHO</t>
  </si>
  <si>
    <t>58.002.0322-B</t>
  </si>
  <si>
    <t>58.002.0325-1</t>
  </si>
  <si>
    <t>CAPA SELANTE C/APLICACAO ASFALTO NIPROPORCAO 1,1 A 1,4 LITRO/M2,DISTRIBUICAO AGREGADOS (5 A 15KG/M2) COMPACT-ROLO.</t>
  </si>
  <si>
    <t>58.002.0325-B</t>
  </si>
  <si>
    <t>58.002.0326-1</t>
  </si>
  <si>
    <t>PINTURA DE LIGACAO DE ACORDO COM AS INSTRUCOES PARA EXECUCAODO DER-RJ</t>
  </si>
  <si>
    <t>58.002.0326-B</t>
  </si>
  <si>
    <t>58.002.0327-1</t>
  </si>
  <si>
    <t>MEIO-FIO RETO DE CONCRETO SIMPLES(FCK=15MPa)DE 0,15M NA BASEE 0,45M DE ALTURA REJUNT.ARGAM.CIM.AR.1:3,5.</t>
  </si>
  <si>
    <t>58.002.0327-B</t>
  </si>
  <si>
    <t>58.002.0328-1</t>
  </si>
  <si>
    <t>MEIO-FIO CONCRETO SIMPLES(FCK=13,5MPa)TIPO DER-RJ,0,15M BASE0,30M ALTURA REJUNTAMENTO CIM.AREIA 1:3,5</t>
  </si>
  <si>
    <t>58.002.0328-B</t>
  </si>
  <si>
    <t>58.002.0329-1</t>
  </si>
  <si>
    <t>CUSTO PRUDUTIVO DE PARALISACAO,DESLOC.OU INST.DE EQUIPAMENTODE SONDAGEM A PERCUSSAO,INC. O EQUIP.E A EQUIPE A DISP.</t>
  </si>
  <si>
    <t>58.002.0329-B</t>
  </si>
  <si>
    <t>58.002.0330-1</t>
  </si>
  <si>
    <t>CUSTO IMPRODUTIVO PARALISACAO,DESLOCAMENTOS/INSTALACAO DEEQUIPAM.SONDAGEM ROTATIVA C/EQUIPAMENTO/EQUIPE OPERACAO.</t>
  </si>
  <si>
    <t>58.002.0330-B</t>
  </si>
  <si>
    <t>58.002.0331-1</t>
  </si>
  <si>
    <t>MOLDAGEM E COLETA DE CORPO DE PROVA DE CONCRETO,EXEC.POR FIR</t>
  </si>
  <si>
    <t>58.002.0331-B</t>
  </si>
  <si>
    <t>58.002.0332-1</t>
  </si>
  <si>
    <t>MOLDAGEM E COLETA DE CORPO DE PROVA,CONSIDERANDO O TRANSPORTE PARA UMA DISTANCIA DE ATE 100KM</t>
  </si>
  <si>
    <t>58.002.0332-B</t>
  </si>
  <si>
    <t>58.002.0333-1</t>
  </si>
  <si>
    <t>MOLDAGEM E COLETA DE CORPO DE PROVA DE CONCRETO EXECUTADOPOR FIRMA ESPECIALIZADA COM TRANSPORTE ATE 250KM.</t>
  </si>
  <si>
    <t>58.002.0333-B</t>
  </si>
  <si>
    <t>58.002.0336-1</t>
  </si>
  <si>
    <t>CONFECCAO DE RAMPA DE TERRA PARA SUBIDA E DESCIDA DE EQUIPAMENTO PESADO EM CARRETA</t>
  </si>
  <si>
    <t>UN/T</t>
  </si>
  <si>
    <t>58.002.0336-B</t>
  </si>
  <si>
    <t>58.002.0337-1</t>
  </si>
  <si>
    <t>REVESTIMENTO TIPO LAMA ASFALTICA FINA CONFORME INSTRUCAO DER-RJ,EXCLUSIVE FORNECIMENTO E TRANSPORTE MATERIAIS</t>
  </si>
  <si>
    <t>58.002.0337-B</t>
  </si>
  <si>
    <t>58.002.0339-1</t>
  </si>
  <si>
    <t>BARRA ACO CA-25 REDONDA SEM SALIENCIA OU MOSSA, DIAMETRO DE6,3MM A 8,0MM (1/4 A 5/16).</t>
  </si>
  <si>
    <t>KG.</t>
  </si>
  <si>
    <t>58.002.0339-B</t>
  </si>
  <si>
    <t>58.002.0343-1</t>
  </si>
  <si>
    <t>LIMPEZA SUPERFICIE METALICA,EM PONTES,VIADUTOS OU ESTRUTURASEMELHANTE,UTILIZ.LIXADEIRA/RASPADEIRA,PRODUCAO DE 280M2/M.</t>
  </si>
  <si>
    <t>58.002.0343-B</t>
  </si>
  <si>
    <t>58.002.0350-1</t>
  </si>
  <si>
    <t>ASSENTAMENTO DE TUBULACAO DE CHAPA DE ACO DE 1/4" ESPESSURACOM 6,00M DE COMPRIMENTO,400MM DIAMETRO,SOLDA,EXCLUS.TUBOS</t>
  </si>
  <si>
    <t>58.002.0350-B</t>
  </si>
  <si>
    <t>58.002.0352-1</t>
  </si>
  <si>
    <t>TUBO CA-1 CONC.ARM.P/GALERIAS AGUAS PLUVIAIS COM 1,00M DIAM.FORN.MAT.C/CIM/AREIA 1:4 FORNEC. E ASSENTAM.</t>
  </si>
  <si>
    <t>58.002.0352-B</t>
  </si>
  <si>
    <t>58.002.0355-1</t>
  </si>
  <si>
    <t>58.002.0355-B</t>
  </si>
  <si>
    <t>58.002.0357-1</t>
  </si>
  <si>
    <t>58.002.0357-B</t>
  </si>
  <si>
    <t>58.002.0376-1</t>
  </si>
  <si>
    <t>PERFURACAO ROTATIVA COM COROA DE WIDIA EM SOLO, DIAMETRO,NX,HORIZONTAL, INCLUSIVE DESLOCAMENTOS E INSTALACOES</t>
  </si>
  <si>
    <t>58.002.0376-B</t>
  </si>
  <si>
    <t>58.002.0400-1</t>
  </si>
  <si>
    <t>TUBO CONCRETO SIMPLES CLASSE C-1 P/COLETOR AGUAS PLUVIAIS DE0,40M DIAMETRO INCLUS.FORN.MAT.CIM/AREIA 1:4,FORN.E ASSEN.</t>
  </si>
  <si>
    <t>58.002.0400-B</t>
  </si>
  <si>
    <t>58.002.0401-1</t>
  </si>
  <si>
    <t>TUBO CONCRETO SIMPLES CLASSE C-1 P/AGUAS PLUVIAIS DE 0,60MDIAMETRO C/FORNEC.MATERIAIS P/REJUNTAM.FORN.E ASSENTAM.</t>
  </si>
  <si>
    <t>58.002.0401-B</t>
  </si>
  <si>
    <t>58.002.0402-1</t>
  </si>
  <si>
    <t>TUBO CA-1 CONC.ARMADO P/GALERIAS AGUAS PLUVIAIS C/0,80M DIAM. FORN.MATERIAIS COM AREIA+CIMENTO 1:4. FORNEC.E ASSENTAM.</t>
  </si>
  <si>
    <t>58.002.0402-B</t>
  </si>
  <si>
    <t>58.002.0407-1</t>
  </si>
  <si>
    <t>CAIBRO 2"X3"</t>
  </si>
  <si>
    <t>58.002.0407-B</t>
  </si>
  <si>
    <t>58.002.0412-1</t>
  </si>
  <si>
    <t>TACO DE ALVENARIA (2,5X10X20)CM.</t>
  </si>
  <si>
    <t>58.002.0412-B</t>
  </si>
  <si>
    <t>58.002.0425-1</t>
  </si>
  <si>
    <t>PINTURA INTERNA/EXTERN.SOBRE FERRO C/TINTA ALQUIDICA ESMALT.BRILH.EQUIV.LAGOLINE, INCL.LIMP.LIXAM.APLIC.ZARCAO 2 DEMAOS</t>
  </si>
  <si>
    <t>58.002.0425-B</t>
  </si>
  <si>
    <t>58.002.0428-1</t>
  </si>
  <si>
    <t>MACARANDUBA APARELHADA DE 3" X 9"</t>
  </si>
  <si>
    <t>58.002.0428-B</t>
  </si>
  <si>
    <t>58.002.0429-1</t>
  </si>
  <si>
    <t>MACARANDUBA APARELHADA 1,5 X 4,0CM</t>
  </si>
  <si>
    <t>58.002.0429-B</t>
  </si>
  <si>
    <t>58.002.0430-1</t>
  </si>
  <si>
    <t>MACARANDUBA APARELHADA DE 2,0 X 10,0CM</t>
  </si>
  <si>
    <t>58.002.0430-B</t>
  </si>
  <si>
    <t>58.002.0431-1</t>
  </si>
  <si>
    <t>MACARANDUBA APARELHADA DE 1 1/2" x 3"</t>
  </si>
  <si>
    <t>58.002.0431-B</t>
  </si>
  <si>
    <t>58.002.0432-1</t>
  </si>
  <si>
    <t>MACARANDUBA APARELHADA DE 3" X 12"</t>
  </si>
  <si>
    <t>58.002.0432-B</t>
  </si>
  <si>
    <t>58.002.0433-1</t>
  </si>
  <si>
    <t>MACARANDUBA APARELHADA DE 3" X 3"</t>
  </si>
  <si>
    <t>58.002.0433-B</t>
  </si>
  <si>
    <t>58.002.0434-1</t>
  </si>
  <si>
    <t>MACARANDUBA APARELHADA DE 3" X 4 1/2"</t>
  </si>
  <si>
    <t>58.002.0434-B</t>
  </si>
  <si>
    <t>58.002.0435-1</t>
  </si>
  <si>
    <t>MACARANDUBA APARELHADA DE 3" X 6"</t>
  </si>
  <si>
    <t>58.002.0435-B</t>
  </si>
  <si>
    <t>58.002.0436-1</t>
  </si>
  <si>
    <t>MACARANDUBA APARELHADA DE 2" X 3"</t>
  </si>
  <si>
    <t>58.002.0436-B</t>
  </si>
  <si>
    <t>59.003.0010-1</t>
  </si>
  <si>
    <t>PINUS,PECA 1" X 12" E 1" X 9".</t>
  </si>
  <si>
    <t>59.003.0010-B</t>
  </si>
  <si>
    <t>59.003.0050-1</t>
  </si>
  <si>
    <t>ESTACA MANGUE</t>
  </si>
  <si>
    <t>59.003.0050-B</t>
  </si>
  <si>
    <t>59.003.0060-1</t>
  </si>
  <si>
    <t>CONCRETO DOSADO RACIONALMENTE PARA UMA RESISTENCIA A COMPRESSAO DE 15MPA,USANDO AGREGADO GRAUDO (BRITA 0),COMPREENDENDOAPENAS O FORNECIMENTO DOS MATERIAIS,INCLUSIVE 5% DE PERDAS.</t>
  </si>
  <si>
    <t>59.003.0060-B</t>
  </si>
  <si>
    <t>01.019.0010-0</t>
  </si>
  <si>
    <t>01.019.0010-A</t>
  </si>
  <si>
    <t>01.019.0012-0</t>
  </si>
  <si>
    <t>01.019.0012-A</t>
  </si>
  <si>
    <t>01.019.0015-0</t>
  </si>
  <si>
    <t>01.019.0015-A</t>
  </si>
  <si>
    <t>01.050.0150-0</t>
  </si>
  <si>
    <t>01.050.0150-A</t>
  </si>
  <si>
    <t>01.050.0151-0</t>
  </si>
  <si>
    <t>01.050.0151-A</t>
  </si>
  <si>
    <t>01.050.0152-0</t>
  </si>
  <si>
    <t>01.050.0152-A</t>
  </si>
  <si>
    <t>01.050.0225-0</t>
  </si>
  <si>
    <t>01.050.0225-A</t>
  </si>
  <si>
    <t>01.050.0226-0</t>
  </si>
  <si>
    <t>01.050.0226-A</t>
  </si>
  <si>
    <t>01.050.0227-0</t>
  </si>
  <si>
    <t>01.050.0227-A</t>
  </si>
  <si>
    <t>01.050.0350-0</t>
  </si>
  <si>
    <t>01.050.0350-A</t>
  </si>
  <si>
    <t>01.050.0351-0</t>
  </si>
  <si>
    <t>01.050.0351-A</t>
  </si>
  <si>
    <t>01.050.0352-0</t>
  </si>
  <si>
    <t>01.050.0352-A</t>
  </si>
  <si>
    <t>01.050.0353-0</t>
  </si>
  <si>
    <t>01.050.0353-A</t>
  </si>
  <si>
    <t>01.050.0354-0</t>
  </si>
  <si>
    <t>01.050.0354-A</t>
  </si>
  <si>
    <t>01.050.0355-0</t>
  </si>
  <si>
    <t>01.050.0355-A</t>
  </si>
  <si>
    <t>01.050.0356-0</t>
  </si>
  <si>
    <t>01.050.0356-A</t>
  </si>
  <si>
    <t>01.050.0357-0</t>
  </si>
  <si>
    <t>01.050.0357-A</t>
  </si>
  <si>
    <t>01.050.0358-0</t>
  </si>
  <si>
    <t>01.050.0358-A</t>
  </si>
  <si>
    <t>01.050.0359-0</t>
  </si>
  <si>
    <t>01.050.0359-A</t>
  </si>
  <si>
    <t>01.050.0360-0</t>
  </si>
  <si>
    <t>01.050.0360-A</t>
  </si>
  <si>
    <t>01.050.0361-0</t>
  </si>
  <si>
    <t>01.050.0361-A</t>
  </si>
  <si>
    <t>01.050.0362-0</t>
  </si>
  <si>
    <t>01.050.0362-A</t>
  </si>
  <si>
    <t>01.050.0363-0</t>
  </si>
  <si>
    <t>01.050.0363-A</t>
  </si>
  <si>
    <t>01.050.0364-0</t>
  </si>
  <si>
    <t>01.050.0364-A</t>
  </si>
  <si>
    <t>01.050.0365-0</t>
  </si>
  <si>
    <t>01.050.0365-A</t>
  </si>
  <si>
    <t>01.050.0366-0</t>
  </si>
  <si>
    <t>01.050.0366-A</t>
  </si>
  <si>
    <t>01.050.0367-0</t>
  </si>
  <si>
    <t>01.050.0367-A</t>
  </si>
  <si>
    <t>01.050.0368-0</t>
  </si>
  <si>
    <t>01.050.0368-A</t>
  </si>
  <si>
    <t>01.050.0369-0</t>
  </si>
  <si>
    <t>01.050.0369-A</t>
  </si>
  <si>
    <t>01.050.0370-0</t>
  </si>
  <si>
    <t>01.050.0370-A</t>
  </si>
  <si>
    <t>01.050.0371-0</t>
  </si>
  <si>
    <t>01.050.0371-A</t>
  </si>
  <si>
    <t>01.050.0372-0</t>
  </si>
  <si>
    <t>01.050.0372-A</t>
  </si>
  <si>
    <t>01.050.0373-0</t>
  </si>
  <si>
    <t>01.050.0373-A</t>
  </si>
  <si>
    <t>01.050.0374-0</t>
  </si>
  <si>
    <t>01.050.0374-A</t>
  </si>
  <si>
    <t>01.050.0375-0</t>
  </si>
  <si>
    <t>01.050.0375-A</t>
  </si>
  <si>
    <t>01.050.0376-0</t>
  </si>
  <si>
    <t>01.050.0376-A</t>
  </si>
  <si>
    <t>01.050.0377-0</t>
  </si>
  <si>
    <t>01.050.0377-A</t>
  </si>
  <si>
    <t>01.050.0378-0</t>
  </si>
  <si>
    <t>01.050.0378-A</t>
  </si>
  <si>
    <t>01.050.0379-0</t>
  </si>
  <si>
    <t>01.050.0379-A</t>
  </si>
  <si>
    <t>01.050.0380-0</t>
  </si>
  <si>
    <t>01.050.0380-A</t>
  </si>
  <si>
    <t>01.050.0381-0</t>
  </si>
  <si>
    <t>01.050.0381-A</t>
  </si>
  <si>
    <t>01.050.0382-0</t>
  </si>
  <si>
    <t>01.050.0382-A</t>
  </si>
  <si>
    <t>01.050.0383-0</t>
  </si>
  <si>
    <t>01.050.0383-A</t>
  </si>
  <si>
    <t>01.050.0384-0</t>
  </si>
  <si>
    <t>01.050.0384-A</t>
  </si>
  <si>
    <t>01.050.0385-0</t>
  </si>
  <si>
    <t>01.050.0385-A</t>
  </si>
  <si>
    <t>01.050.0386-0</t>
  </si>
  <si>
    <t>01.050.0386-A</t>
  </si>
  <si>
    <t>01.050.0387-0</t>
  </si>
  <si>
    <t>01.050.0387-A</t>
  </si>
  <si>
    <t>01.050.0388-0</t>
  </si>
  <si>
    <t>01.050.0388-A</t>
  </si>
  <si>
    <t>01.050.0389-0</t>
  </si>
  <si>
    <t>01.050.0389-A</t>
  </si>
  <si>
    <t>01.050.0390-0</t>
  </si>
  <si>
    <t>01.050.0390-A</t>
  </si>
  <si>
    <t>01.050.0391-0</t>
  </si>
  <si>
    <t>01.050.0391-A</t>
  </si>
  <si>
    <t>01.050.0392-0</t>
  </si>
  <si>
    <t>01.050.0392-A</t>
  </si>
  <si>
    <t>01.050.0393-0</t>
  </si>
  <si>
    <t>01.050.0393-A</t>
  </si>
  <si>
    <t>01.050.0394-0</t>
  </si>
  <si>
    <t>01.050.0394-A</t>
  </si>
  <si>
    <t>01.050.0395-0</t>
  </si>
  <si>
    <t>01.050.0395-A</t>
  </si>
  <si>
    <t>01.050.0396-0</t>
  </si>
  <si>
    <t>01.050.0396-A</t>
  </si>
  <si>
    <t>01.050.0397-0</t>
  </si>
  <si>
    <t>01.050.0397-A</t>
  </si>
  <si>
    <t>01.050.0398-0</t>
  </si>
  <si>
    <t>01.050.0398-A</t>
  </si>
  <si>
    <t>01.050.0399-0</t>
  </si>
  <si>
    <t>01.050.0399-A</t>
  </si>
  <si>
    <t>01.050.0400-0</t>
  </si>
  <si>
    <t>01.050.0400-A</t>
  </si>
  <si>
    <t>01.050.0401-0</t>
  </si>
  <si>
    <t>01.050.0401-A</t>
  </si>
  <si>
    <t>01.050.0402-0</t>
  </si>
  <si>
    <t>01.050.0402-A</t>
  </si>
  <si>
    <t>01.050.0403-0</t>
  </si>
  <si>
    <t>01.050.0403-A</t>
  </si>
  <si>
    <t>01.050.0404-0</t>
  </si>
  <si>
    <t>01.050.0404-A</t>
  </si>
  <si>
    <t>01.050.0423-0</t>
  </si>
  <si>
    <t>01.050.0423-A</t>
  </si>
  <si>
    <t>01.050.0424-0</t>
  </si>
  <si>
    <t>01.050.0424-A</t>
  </si>
  <si>
    <t>01.050.0425-0</t>
  </si>
  <si>
    <t>01.050.0425-A</t>
  </si>
  <si>
    <t>01.050.0426-0</t>
  </si>
  <si>
    <t>01.050.0426-A</t>
  </si>
  <si>
    <t>01.050.0427-0</t>
  </si>
  <si>
    <t>01.050.0427-A</t>
  </si>
  <si>
    <t>01.050.0428-0</t>
  </si>
  <si>
    <t>01.050.0428-A</t>
  </si>
  <si>
    <t>01.050.0429-0</t>
  </si>
  <si>
    <t>01.050.0429-A</t>
  </si>
  <si>
    <t>01.050.0430-0</t>
  </si>
  <si>
    <t>01.050.0430-A</t>
  </si>
  <si>
    <t>01.050.0431-0</t>
  </si>
  <si>
    <t>01.050.0431-A</t>
  </si>
  <si>
    <t>01.050.0432-0</t>
  </si>
  <si>
    <t>01.050.0432-A</t>
  </si>
  <si>
    <t>01.050.0433-0</t>
  </si>
  <si>
    <t>01.050.0433-A</t>
  </si>
  <si>
    <t>01.050.0434-0</t>
  </si>
  <si>
    <t>01.050.0434-A</t>
  </si>
  <si>
    <t>01.050.0435-0</t>
  </si>
  <si>
    <t>01.050.0435-A</t>
  </si>
  <si>
    <t>01.050.0436-0</t>
  </si>
  <si>
    <t>01.050.0436-A</t>
  </si>
  <si>
    <t>01.050.0437-0</t>
  </si>
  <si>
    <t>01.050.0437-A</t>
  </si>
  <si>
    <t>01.050.0438-0</t>
  </si>
  <si>
    <t>01.050.0438-A</t>
  </si>
  <si>
    <t>01.050.0439-0</t>
  </si>
  <si>
    <t>01.050.0439-A</t>
  </si>
  <si>
    <t>01.050.0440-0</t>
  </si>
  <si>
    <t>01.050.0440-A</t>
  </si>
  <si>
    <t>01.050.0441-0</t>
  </si>
  <si>
    <t>01.050.0441-A</t>
  </si>
  <si>
    <t>01.050.0442-0</t>
  </si>
  <si>
    <t>01.050.0442-A</t>
  </si>
  <si>
    <t>01.050.0443-0</t>
  </si>
  <si>
    <t>01.050.0443-A</t>
  </si>
  <si>
    <t>01.050.0444-0</t>
  </si>
  <si>
    <t>01.050.0444-A</t>
  </si>
  <si>
    <t>01.050.0445-0</t>
  </si>
  <si>
    <t>01.050.0445-A</t>
  </si>
  <si>
    <t>01.050.0446-0</t>
  </si>
  <si>
    <t>01.050.0446-A</t>
  </si>
  <si>
    <t>01.050.0447-0</t>
  </si>
  <si>
    <t>01.050.0447-A</t>
  </si>
  <si>
    <t>01.050.0448-0</t>
  </si>
  <si>
    <t>01.050.0448-A</t>
  </si>
  <si>
    <t>01.050.0449-0</t>
  </si>
  <si>
    <t>01.050.0449-A</t>
  </si>
  <si>
    <t>01.050.0450-0</t>
  </si>
  <si>
    <t>01.050.0450-A</t>
  </si>
  <si>
    <t>01.050.0451-0</t>
  </si>
  <si>
    <t>01.050.0451-A</t>
  </si>
  <si>
    <t>01.050.0452-0</t>
  </si>
  <si>
    <t>01.050.0452-A</t>
  </si>
  <si>
    <t>01.050.0453-0</t>
  </si>
  <si>
    <t>01.050.0453-A</t>
  </si>
  <si>
    <t>01.050.0454-0</t>
  </si>
  <si>
    <t>01.050.0454-A</t>
  </si>
  <si>
    <t>01.050.0455-0</t>
  </si>
  <si>
    <t>01.050.0455-A</t>
  </si>
  <si>
    <t>01.050.0456-0</t>
  </si>
  <si>
    <t>01.050.0456-A</t>
  </si>
  <si>
    <t>01.050.0457-0</t>
  </si>
  <si>
    <t>01.050.0457-A</t>
  </si>
  <si>
    <t>01.050.0458-0</t>
  </si>
  <si>
    <t>01.050.0458-A</t>
  </si>
  <si>
    <t>01.050.0459-0</t>
  </si>
  <si>
    <t>01.050.0459-A</t>
  </si>
  <si>
    <t>01.050.0460-0</t>
  </si>
  <si>
    <t>01.050.0460-A</t>
  </si>
  <si>
    <t>01.050.0461-0</t>
  </si>
  <si>
    <t>01.050.0461-A</t>
  </si>
  <si>
    <t>01.050.0462-0</t>
  </si>
  <si>
    <t>01.050.0462-A</t>
  </si>
  <si>
    <t>01.050.0463-0</t>
  </si>
  <si>
    <t>01.050.0463-A</t>
  </si>
  <si>
    <t>01.050.0464-0</t>
  </si>
  <si>
    <t>01.050.0464-A</t>
  </si>
  <si>
    <t>01.050.0465-0</t>
  </si>
  <si>
    <t>01.050.0465-A</t>
  </si>
  <si>
    <t>01.050.0466-0</t>
  </si>
  <si>
    <t>01.050.0466-A</t>
  </si>
  <si>
    <t>01.050.0467-0</t>
  </si>
  <si>
    <t>01.050.0467-A</t>
  </si>
  <si>
    <t>01.050.0468-0</t>
  </si>
  <si>
    <t>01.050.0468-A</t>
  </si>
  <si>
    <t>01.050.0469-0</t>
  </si>
  <si>
    <t>01.050.0469-A</t>
  </si>
  <si>
    <t>01.050.0470-0</t>
  </si>
  <si>
    <t>01.050.0470-A</t>
  </si>
  <si>
    <t>01.050.0471-0</t>
  </si>
  <si>
    <t>01.050.0471-A</t>
  </si>
  <si>
    <t>01.050.0472-0</t>
  </si>
  <si>
    <t>01.050.0472-A</t>
  </si>
  <si>
    <t>01.050.0473-0</t>
  </si>
  <si>
    <t>01.050.0473-A</t>
  </si>
  <si>
    <t>01.050.0474-0</t>
  </si>
  <si>
    <t>01.050.0474-A</t>
  </si>
  <si>
    <t>01.050.0475-0</t>
  </si>
  <si>
    <t>01.050.0475-A</t>
  </si>
  <si>
    <t>01.050.0476-0</t>
  </si>
  <si>
    <t>01.050.0476-A</t>
  </si>
  <si>
    <t>01.050.0478-0</t>
  </si>
  <si>
    <t>01.050.0478-A</t>
  </si>
  <si>
    <t>01.050.0479-0</t>
  </si>
  <si>
    <t>01.050.0479-A</t>
  </si>
  <si>
    <t>01.050.0480-0</t>
  </si>
  <si>
    <t>01.050.0480-A</t>
  </si>
  <si>
    <t>01.050.0481-0</t>
  </si>
  <si>
    <t>01.050.0481-A</t>
  </si>
  <si>
    <t>01.050.0482-0</t>
  </si>
  <si>
    <t>01.050.0482-A</t>
  </si>
  <si>
    <t>01.050.0483-0</t>
  </si>
  <si>
    <t>01.050.0483-A</t>
  </si>
  <si>
    <t>01.050.0484-0</t>
  </si>
  <si>
    <t>01.050.0484-A</t>
  </si>
  <si>
    <t>01.050.0485-0</t>
  </si>
  <si>
    <t>01.050.0485-A</t>
  </si>
  <si>
    <t>01.050.0486-0</t>
  </si>
  <si>
    <t>01.050.0486-A</t>
  </si>
  <si>
    <t>01.050.0487-0</t>
  </si>
  <si>
    <t>01.050.0487-A</t>
  </si>
  <si>
    <t>01.050.0488-0</t>
  </si>
  <si>
    <t>01.050.0488-A</t>
  </si>
  <si>
    <t>01.050.0489-0</t>
  </si>
  <si>
    <t>01.050.0489-A</t>
  </si>
  <si>
    <t>01.050.0490-0</t>
  </si>
  <si>
    <t>01.050.0490-A</t>
  </si>
  <si>
    <t>01.050.0491-0</t>
  </si>
  <si>
    <t>01.050.0491-A</t>
  </si>
  <si>
    <t>01.050.0493-0</t>
  </si>
  <si>
    <t>01.050.0493-A</t>
  </si>
  <si>
    <t>01.050.0494-0</t>
  </si>
  <si>
    <t>01.050.0494-A</t>
  </si>
  <si>
    <t>01.050.0495-0</t>
  </si>
  <si>
    <t>01.050.0495-A</t>
  </si>
  <si>
    <t>01.050.0496-0</t>
  </si>
  <si>
    <t>01.050.0496-A</t>
  </si>
  <si>
    <t>01.050.0497-0</t>
  </si>
  <si>
    <t>01.050.0497-A</t>
  </si>
  <si>
    <t>01.050.0498-0</t>
  </si>
  <si>
    <t>01.050.0498-A</t>
  </si>
  <si>
    <t>01.050.0499-0</t>
  </si>
  <si>
    <t>01.050.0499-A</t>
  </si>
  <si>
    <t>01.050.0500-0</t>
  </si>
  <si>
    <t>01.050.0500-A</t>
  </si>
  <si>
    <t>01.050.0501-0</t>
  </si>
  <si>
    <t>01.050.0501-A</t>
  </si>
  <si>
    <t>01.050.0502-0</t>
  </si>
  <si>
    <t>01.050.0502-A</t>
  </si>
  <si>
    <t>01.050.0503-0</t>
  </si>
  <si>
    <t>01.050.0503-A</t>
  </si>
  <si>
    <t>01.050.0504-0</t>
  </si>
  <si>
    <t>01.050.0504-A</t>
  </si>
  <si>
    <t>01.050.0505-0</t>
  </si>
  <si>
    <t>01.050.0505-A</t>
  </si>
  <si>
    <t>01.050.0506-0</t>
  </si>
  <si>
    <t>01.050.0506-A</t>
  </si>
  <si>
    <t>01.050.0508-0</t>
  </si>
  <si>
    <t>01.050.0508-A</t>
  </si>
  <si>
    <t>01.050.0509-0</t>
  </si>
  <si>
    <t>01.050.0509-A</t>
  </si>
  <si>
    <t>01.050.0510-0</t>
  </si>
  <si>
    <t>01.050.0510-A</t>
  </si>
  <si>
    <t>01.050.0515-0</t>
  </si>
  <si>
    <t>01.050.0515-A</t>
  </si>
  <si>
    <t>01.050.0516-0</t>
  </si>
  <si>
    <t>01.050.0516-A</t>
  </si>
  <si>
    <t>01.050.0517-0</t>
  </si>
  <si>
    <t>01.050.0517-A</t>
  </si>
  <si>
    <t>01.050.0518-0</t>
  </si>
  <si>
    <t>01.050.0518-A</t>
  </si>
  <si>
    <t>01.050.0519-0</t>
  </si>
  <si>
    <t>01.050.0519-A</t>
  </si>
  <si>
    <t>01.050.0520-0</t>
  </si>
  <si>
    <t>01.050.0520-A</t>
  </si>
  <si>
    <t>01.050.0521-0</t>
  </si>
  <si>
    <t>01.050.0521-A</t>
  </si>
  <si>
    <t>01.050.0522-0</t>
  </si>
  <si>
    <t>01.050.0522-A</t>
  </si>
  <si>
    <t>01.050.0523-0</t>
  </si>
  <si>
    <t>01.050.0523-A</t>
  </si>
  <si>
    <t>01.050.0524-0</t>
  </si>
  <si>
    <t>01.050.0524-A</t>
  </si>
  <si>
    <t>01.050.0525-0</t>
  </si>
  <si>
    <t>01.050.0525-A</t>
  </si>
  <si>
    <t>01.050.0526-0</t>
  </si>
  <si>
    <t>01.050.0526-A</t>
  </si>
  <si>
    <t>01.050.0527-0</t>
  </si>
  <si>
    <t>01.050.0527-A</t>
  </si>
  <si>
    <t>01.050.0528-0</t>
  </si>
  <si>
    <t>01.050.0528-A</t>
  </si>
  <si>
    <t>01.050.0530-0</t>
  </si>
  <si>
    <t>01.050.0530-A</t>
  </si>
  <si>
    <t>01.050.0531-0</t>
  </si>
  <si>
    <t>01.050.0531-A</t>
  </si>
  <si>
    <t>01.050.0532-0</t>
  </si>
  <si>
    <t>01.050.0532-A</t>
  </si>
  <si>
    <t>01.050.0537-0</t>
  </si>
  <si>
    <t>01.050.0537-A</t>
  </si>
  <si>
    <t>01.050.0538-0</t>
  </si>
  <si>
    <t>01.050.0538-A</t>
  </si>
  <si>
    <t>01.050.0539-0</t>
  </si>
  <si>
    <t>01.050.0539-A</t>
  </si>
  <si>
    <t>01.050.0540-0</t>
  </si>
  <si>
    <t>01.050.0540-A</t>
  </si>
  <si>
    <t>01.050.0541-0</t>
  </si>
  <si>
    <t>01.050.0541-A</t>
  </si>
  <si>
    <t>01.050.0542-0</t>
  </si>
  <si>
    <t>01.050.0542-A</t>
  </si>
  <si>
    <t>01.050.0543-0</t>
  </si>
  <si>
    <t>01.050.0543-A</t>
  </si>
  <si>
    <t>01.050.0544-0</t>
  </si>
  <si>
    <t>01.050.0544-A</t>
  </si>
  <si>
    <t>01.050.0545-0</t>
  </si>
  <si>
    <t>01.050.0545-A</t>
  </si>
  <si>
    <t>01.050.0546-0</t>
  </si>
  <si>
    <t>01.050.0546-A</t>
  </si>
  <si>
    <t>01.050.0547-0</t>
  </si>
  <si>
    <t>01.050.0547-A</t>
  </si>
  <si>
    <t>01.050.0548-0</t>
  </si>
  <si>
    <t>01.050.0548-A</t>
  </si>
  <si>
    <t>01.050.0549-0</t>
  </si>
  <si>
    <t>01.050.0549-A</t>
  </si>
  <si>
    <t>01.050.0550-0</t>
  </si>
  <si>
    <t>01.050.0550-A</t>
  </si>
  <si>
    <t>01.050.0551-0</t>
  </si>
  <si>
    <t>01.050.0551-A</t>
  </si>
  <si>
    <t>01.050.0552-0</t>
  </si>
  <si>
    <t>01.050.0552-A</t>
  </si>
  <si>
    <t>01.050.0553-0</t>
  </si>
  <si>
    <t>01.050.0553-A</t>
  </si>
  <si>
    <t>01.050.0554-0</t>
  </si>
  <si>
    <t>01.050.0554-A</t>
  </si>
  <si>
    <t>01.050.0560-0</t>
  </si>
  <si>
    <t>01.050.0560-A</t>
  </si>
  <si>
    <t>01.050.0561-0</t>
  </si>
  <si>
    <t>01.050.0561-A</t>
  </si>
  <si>
    <t>01.050.0562-0</t>
  </si>
  <si>
    <t>01.050.0562-A</t>
  </si>
  <si>
    <t>01.050.0563-0</t>
  </si>
  <si>
    <t>01.050.0563-A</t>
  </si>
  <si>
    <t>01.050.0564-0</t>
  </si>
  <si>
    <t>01.050.0564-A</t>
  </si>
  <si>
    <t>01.050.0565-0</t>
  </si>
  <si>
    <t>01.050.0565-A</t>
  </si>
  <si>
    <t>01.050.0580-0</t>
  </si>
  <si>
    <t>01.050.0580-A</t>
  </si>
  <si>
    <t>01.050.0581-0</t>
  </si>
  <si>
    <t>01.050.0581-A</t>
  </si>
  <si>
    <t>01.050.0582-0</t>
  </si>
  <si>
    <t>01.050.0582-A</t>
  </si>
  <si>
    <t>01.050.0586-0</t>
  </si>
  <si>
    <t>01.050.0586-A</t>
  </si>
  <si>
    <t>01.050.0587-0</t>
  </si>
  <si>
    <t>01.050.0587-A</t>
  </si>
  <si>
    <t>01.050.0588-0</t>
  </si>
  <si>
    <t>01.050.0588-A</t>
  </si>
  <si>
    <t>05.001.0065-0</t>
  </si>
  <si>
    <t>05.001.0065-A</t>
  </si>
  <si>
    <t>05.001.0182-0</t>
  </si>
  <si>
    <t>05.001.0182-A</t>
  </si>
  <si>
    <t>05.001.0183-0</t>
  </si>
  <si>
    <t>05.001.0183-A</t>
  </si>
  <si>
    <t>05.005.0054-0</t>
  </si>
  <si>
    <t>05.005.0054-A</t>
  </si>
  <si>
    <t>05.054.0100-0</t>
  </si>
  <si>
    <t>05.054.0100-A</t>
  </si>
  <si>
    <t>05.054.0102-0</t>
  </si>
  <si>
    <t>05.054.0102-A</t>
  </si>
  <si>
    <t>05.054.0103-0</t>
  </si>
  <si>
    <t>05.054.0103-A</t>
  </si>
  <si>
    <t>05.054.0104-0</t>
  </si>
  <si>
    <t>05.054.0104-A</t>
  </si>
  <si>
    <t>05.054.0105-0</t>
  </si>
  <si>
    <t>05.054.0105-A</t>
  </si>
  <si>
    <t>05.054.0110-0</t>
  </si>
  <si>
    <t>05.054.0110-A</t>
  </si>
  <si>
    <t>05.054.0115-0</t>
  </si>
  <si>
    <t>05.054.0115-A</t>
  </si>
  <si>
    <t>05.054.0120-0</t>
  </si>
  <si>
    <t>05.054.0120-A</t>
  </si>
  <si>
    <t>05.054.0130-0</t>
  </si>
  <si>
    <t>05.054.0130-A</t>
  </si>
  <si>
    <t>05.057.0015-0</t>
  </si>
  <si>
    <t>05.057.0015-A</t>
  </si>
  <si>
    <t>05.057.0020-0</t>
  </si>
  <si>
    <t>05.057.0020-A</t>
  </si>
  <si>
    <t>05.100.0020-0</t>
  </si>
  <si>
    <t>05.100.0020-A</t>
  </si>
  <si>
    <t>05.100.0022-0</t>
  </si>
  <si>
    <t>05.100.0022-A</t>
  </si>
  <si>
    <t>05.100.0024-0</t>
  </si>
  <si>
    <t>05.100.0024-A</t>
  </si>
  <si>
    <t>05.100.0026-0</t>
  </si>
  <si>
    <t>05.100.0026-A</t>
  </si>
  <si>
    <t>05.105.0137-0</t>
  </si>
  <si>
    <t>05.105.0137-A</t>
  </si>
  <si>
    <t>05.105.0203-0</t>
  </si>
  <si>
    <t>05.105.0203-A</t>
  </si>
  <si>
    <t>05.105.0207-0</t>
  </si>
  <si>
    <t>05.105.0207-A</t>
  </si>
  <si>
    <t>08.003.0010-0</t>
  </si>
  <si>
    <t>08.003.0010-A</t>
  </si>
  <si>
    <t>08.003.0015-0</t>
  </si>
  <si>
    <t>08.003.0015-A</t>
  </si>
  <si>
    <t>08.015.0045-0</t>
  </si>
  <si>
    <t>08.015.0045-A</t>
  </si>
  <si>
    <t>11.001.0015-1</t>
  </si>
  <si>
    <t>11.001.0015-B</t>
  </si>
  <si>
    <t>11.001.0032-1</t>
  </si>
  <si>
    <t>11.001.0032-B</t>
  </si>
  <si>
    <t>11.001.0036-1</t>
  </si>
  <si>
    <t>11.001.0036-B</t>
  </si>
  <si>
    <t>11.001.0038-1</t>
  </si>
  <si>
    <t>11.001.0038-B</t>
  </si>
  <si>
    <t>11.001.0040-1</t>
  </si>
  <si>
    <t>11.001.0040-B</t>
  </si>
  <si>
    <t>11.009.0050-1</t>
  </si>
  <si>
    <t>11.009.0050-B</t>
  </si>
  <si>
    <t>11.009.0052-1</t>
  </si>
  <si>
    <t>11.009.0052-B</t>
  </si>
  <si>
    <t>11.009.0054-1</t>
  </si>
  <si>
    <t>11.009.0054-B</t>
  </si>
  <si>
    <t>11.009.0060-1</t>
  </si>
  <si>
    <t>11.009.0060-B</t>
  </si>
  <si>
    <t>11.009.0062-1</t>
  </si>
  <si>
    <t>11.009.0062-B</t>
  </si>
  <si>
    <t>11.009.0070-1</t>
  </si>
  <si>
    <t>11.009.0070-B</t>
  </si>
  <si>
    <t>11.009.0072-1</t>
  </si>
  <si>
    <t>11.009.0072-B</t>
  </si>
  <si>
    <t>11.009.0074-1</t>
  </si>
  <si>
    <t>11.009.0074-B</t>
  </si>
  <si>
    <t>11.009.0100-1</t>
  </si>
  <si>
    <t>11.009.0100-B</t>
  </si>
  <si>
    <t>11.009.0102-1</t>
  </si>
  <si>
    <t>11.009.0102-B</t>
  </si>
  <si>
    <t>11.009.0104-1</t>
  </si>
  <si>
    <t>11.009.0104-B</t>
  </si>
  <si>
    <t>11.009.0110-1</t>
  </si>
  <si>
    <t>11.009.0110-B</t>
  </si>
  <si>
    <t>11.009.0112-1</t>
  </si>
  <si>
    <t>11.009.0112-B</t>
  </si>
  <si>
    <t>11.009.0120-1</t>
  </si>
  <si>
    <t>11.009.0120-B</t>
  </si>
  <si>
    <t>11.009.0122-1</t>
  </si>
  <si>
    <t>11.009.0122-B</t>
  </si>
  <si>
    <t>11.009.0124-1</t>
  </si>
  <si>
    <t>11.009.0124-B</t>
  </si>
  <si>
    <t>11.046.0080-1</t>
  </si>
  <si>
    <t>11.046.0080-B</t>
  </si>
  <si>
    <t>12.045.0002-0</t>
  </si>
  <si>
    <t>12.045.0002-A</t>
  </si>
  <si>
    <t>13.030.0252-0</t>
  </si>
  <si>
    <t>13.030.0252-A</t>
  </si>
  <si>
    <t>13.205.0022-0</t>
  </si>
  <si>
    <t>13.205.0022-A</t>
  </si>
  <si>
    <t>14.002.0062-0</t>
  </si>
  <si>
    <t>14.002.0062-A</t>
  </si>
  <si>
    <t>14.002.0064-0</t>
  </si>
  <si>
    <t>14.002.0064-A</t>
  </si>
  <si>
    <t>14.002.0066-0</t>
  </si>
  <si>
    <t>14.002.0066-A</t>
  </si>
  <si>
    <t>14.002.0201-0</t>
  </si>
  <si>
    <t>14.002.0201-A</t>
  </si>
  <si>
    <t>14.002.0202-0</t>
  </si>
  <si>
    <t>14.002.0202-A</t>
  </si>
  <si>
    <t>14.002.0203-0</t>
  </si>
  <si>
    <t>14.002.0203-A</t>
  </si>
  <si>
    <t>14.002.0248-0</t>
  </si>
  <si>
    <t>14.002.0248-A</t>
  </si>
  <si>
    <t>14.004.0205-0</t>
  </si>
  <si>
    <t>14.004.0205-A</t>
  </si>
  <si>
    <t>14.006.0016-0</t>
  </si>
  <si>
    <t>14.006.0016-A</t>
  </si>
  <si>
    <t>14.006.0090-0</t>
  </si>
  <si>
    <t>14.006.0090-A</t>
  </si>
  <si>
    <t>14.006.0230-0</t>
  </si>
  <si>
    <t>14.006.0230-A</t>
  </si>
  <si>
    <t>14.006.0688-0</t>
  </si>
  <si>
    <t>14.006.0688-A</t>
  </si>
  <si>
    <t>14.007.0500-0</t>
  </si>
  <si>
    <t>14.007.0500-A</t>
  </si>
  <si>
    <t>14.007.0505-0</t>
  </si>
  <si>
    <t>14.007.0505-A</t>
  </si>
  <si>
    <t>15.003.0176-0</t>
  </si>
  <si>
    <t>15.003.0176-A</t>
  </si>
  <si>
    <t>15.003.0179-0</t>
  </si>
  <si>
    <t>15.003.0179-A</t>
  </si>
  <si>
    <t>15.004.0500-0</t>
  </si>
  <si>
    <t>15.004.0500-A</t>
  </si>
  <si>
    <t>15.004.0505-0</t>
  </si>
  <si>
    <t>15.004.0505-A</t>
  </si>
  <si>
    <t>15.004.0640-0</t>
  </si>
  <si>
    <t>15.004.0640-A</t>
  </si>
  <si>
    <t>15.007.0204-0</t>
  </si>
  <si>
    <t>15.007.0204-A</t>
  </si>
  <si>
    <t>15.007.0206-0</t>
  </si>
  <si>
    <t>15.007.0206-A</t>
  </si>
  <si>
    <t>15.007.0440-0</t>
  </si>
  <si>
    <t>15.007.0440-A</t>
  </si>
  <si>
    <t>15.007.0518-0</t>
  </si>
  <si>
    <t>15.007.0518-A</t>
  </si>
  <si>
    <t>15.007.0545-0</t>
  </si>
  <si>
    <t>15.007.0545-A</t>
  </si>
  <si>
    <t>15.007.0547-0</t>
  </si>
  <si>
    <t>15.007.0547-A</t>
  </si>
  <si>
    <t>15.007.0617-0</t>
  </si>
  <si>
    <t>15.007.0617-A</t>
  </si>
  <si>
    <t>15.007.0640-0</t>
  </si>
  <si>
    <t>15.007.0640-A</t>
  </si>
  <si>
    <t>15.007.0642-0</t>
  </si>
  <si>
    <t>15.007.0642-A</t>
  </si>
  <si>
    <t>15.007.0643-0</t>
  </si>
  <si>
    <t>15.007.0643-A</t>
  </si>
  <si>
    <t>15.007.0645-0</t>
  </si>
  <si>
    <t>15.007.0645-A</t>
  </si>
  <si>
    <t>15.007.0646-0</t>
  </si>
  <si>
    <t>15.007.0646-A</t>
  </si>
  <si>
    <t>15.007.0647-0</t>
  </si>
  <si>
    <t>15.007.0647-A</t>
  </si>
  <si>
    <t>15.019.0052-0</t>
  </si>
  <si>
    <t>15.019.0052-A</t>
  </si>
  <si>
    <t>15.019.0057-0</t>
  </si>
  <si>
    <t>15.019.0057-A</t>
  </si>
  <si>
    <t>15.020.0040-0</t>
  </si>
  <si>
    <t>15.020.0040-A</t>
  </si>
  <si>
    <t>15.020.0041-0</t>
  </si>
  <si>
    <t>15.020.0041-A</t>
  </si>
  <si>
    <t>15.020.0042-0</t>
  </si>
  <si>
    <t>15.020.0042-A</t>
  </si>
  <si>
    <t>15.020.0156-0</t>
  </si>
  <si>
    <t>15.020.0156-A</t>
  </si>
  <si>
    <t>15.020.0200-0</t>
  </si>
  <si>
    <t>15.020.0200-A</t>
  </si>
  <si>
    <t>15.020.0205-0</t>
  </si>
  <si>
    <t>15.020.0205-A</t>
  </si>
  <si>
    <t>15.020.0210-0</t>
  </si>
  <si>
    <t>15.020.0210-A</t>
  </si>
  <si>
    <t>15.020.0215-0</t>
  </si>
  <si>
    <t>15.020.0215-A</t>
  </si>
  <si>
    <t>15.020.0220-0</t>
  </si>
  <si>
    <t>15.020.0220-A</t>
  </si>
  <si>
    <t>16.026.0030-0</t>
  </si>
  <si>
    <t>16.026.0030-A</t>
  </si>
  <si>
    <t>17.013.0100-0</t>
  </si>
  <si>
    <t>17.013.0100-A</t>
  </si>
  <si>
    <t>17.017.0370-0</t>
  </si>
  <si>
    <t>17.017.0370-A</t>
  </si>
  <si>
    <t>17.018.0265-0</t>
  </si>
  <si>
    <t>17.018.0265-A</t>
  </si>
  <si>
    <t>18.007.0090-0</t>
  </si>
  <si>
    <t>18.007.0090-A</t>
  </si>
  <si>
    <t>18.009.0081-0</t>
  </si>
  <si>
    <t>18.009.0081-A</t>
  </si>
  <si>
    <t>18.009.0120-0</t>
  </si>
  <si>
    <t>18.009.0120-A</t>
  </si>
  <si>
    <t>18.013.0167-0</t>
  </si>
  <si>
    <t>18.013.0167-A</t>
  </si>
  <si>
    <t>18.013.0170-0</t>
  </si>
  <si>
    <t>18.013.0170-A</t>
  </si>
  <si>
    <t>18.016.0107-0</t>
  </si>
  <si>
    <t>18.016.0107-A</t>
  </si>
  <si>
    <t>18.016.0108-0</t>
  </si>
  <si>
    <t>18.016.0108-A</t>
  </si>
  <si>
    <t>18.016.0125-0</t>
  </si>
  <si>
    <t>18.016.0125-A</t>
  </si>
  <si>
    <t>18.016.0135-0</t>
  </si>
  <si>
    <t>18.016.0135-A</t>
  </si>
  <si>
    <t>18.016.0140-0</t>
  </si>
  <si>
    <t>18.016.0140-A</t>
  </si>
  <si>
    <t>18.021.0048-0</t>
  </si>
  <si>
    <t>18.021.0048-A</t>
  </si>
  <si>
    <t>18.021.0055-0</t>
  </si>
  <si>
    <t>18.021.0055-A</t>
  </si>
  <si>
    <t>18.025.0007-0</t>
  </si>
  <si>
    <t>18.025.0007-A</t>
  </si>
  <si>
    <t>18.027.0080-0</t>
  </si>
  <si>
    <t>18.027.0080-A</t>
  </si>
  <si>
    <t>18.027.0082-0</t>
  </si>
  <si>
    <t>18.027.0082-A</t>
  </si>
  <si>
    <t>18.027.0470-0</t>
  </si>
  <si>
    <t>18.027.0470-A</t>
  </si>
  <si>
    <t>18.027.0472-0</t>
  </si>
  <si>
    <t>18.027.0472-A</t>
  </si>
  <si>
    <t>18.027.0474-0</t>
  </si>
  <si>
    <t>18.027.0474-A</t>
  </si>
  <si>
    <t>18.027.0476-0</t>
  </si>
  <si>
    <t>18.027.0476-A</t>
  </si>
  <si>
    <t>18.027.0478-0</t>
  </si>
  <si>
    <t>18.027.0478-A</t>
  </si>
  <si>
    <t>18.027.0480-0</t>
  </si>
  <si>
    <t>18.027.0480-A</t>
  </si>
  <si>
    <t>18.027.0482-0</t>
  </si>
  <si>
    <t>18.027.0482-A</t>
  </si>
  <si>
    <t>18.027.0484-0</t>
  </si>
  <si>
    <t>18.027.0484-A</t>
  </si>
  <si>
    <t>18.027.0486-0</t>
  </si>
  <si>
    <t>18.027.0486-A</t>
  </si>
  <si>
    <t>18.027.0488-0</t>
  </si>
  <si>
    <t>18.027.0488-A</t>
  </si>
  <si>
    <t>18.027.0490-0</t>
  </si>
  <si>
    <t>18.027.0490-A</t>
  </si>
  <si>
    <t>18.027.0492-0</t>
  </si>
  <si>
    <t>18.027.0492-A</t>
  </si>
  <si>
    <t>18.027.0494-0</t>
  </si>
  <si>
    <t>18.027.0494-A</t>
  </si>
  <si>
    <t>18.027.0496-0</t>
  </si>
  <si>
    <t>18.027.0496-A</t>
  </si>
  <si>
    <t>18.027.0510-0</t>
  </si>
  <si>
    <t>18.027.0510-A</t>
  </si>
  <si>
    <t>18.027.0512-0</t>
  </si>
  <si>
    <t>18.027.0512-A</t>
  </si>
  <si>
    <t>18.027.0514-0</t>
  </si>
  <si>
    <t>18.027.0514-A</t>
  </si>
  <si>
    <t>18.027.0516-0</t>
  </si>
  <si>
    <t>18.027.0516-A</t>
  </si>
  <si>
    <t>18.027.0518-0</t>
  </si>
  <si>
    <t>18.027.0518-A</t>
  </si>
  <si>
    <t>18.027.0520-0</t>
  </si>
  <si>
    <t>18.027.0520-A</t>
  </si>
  <si>
    <t>18.033.0018-0</t>
  </si>
  <si>
    <t>18.033.0018-A</t>
  </si>
  <si>
    <t>18.033.0019-0</t>
  </si>
  <si>
    <t>18.033.0019-A</t>
  </si>
  <si>
    <t>18.060.0020-0</t>
  </si>
  <si>
    <t>18.060.0020-A</t>
  </si>
  <si>
    <t>18.060.0026-0</t>
  </si>
  <si>
    <t>18.060.0026-A</t>
  </si>
  <si>
    <t>18.060.0030-0</t>
  </si>
  <si>
    <t>18.060.0030-A</t>
  </si>
  <si>
    <t>18.060.0032-0</t>
  </si>
  <si>
    <t>18.060.0032-A</t>
  </si>
  <si>
    <t>18.060.0034-0</t>
  </si>
  <si>
    <t>18.060.0034-A</t>
  </si>
  <si>
    <t>18.060.0036-0</t>
  </si>
  <si>
    <t>18.060.0036-A</t>
  </si>
  <si>
    <t>18.060.0038-0</t>
  </si>
  <si>
    <t>18.060.0038-A</t>
  </si>
  <si>
    <t>18.060.0040-0</t>
  </si>
  <si>
    <t>18.060.0040-A</t>
  </si>
  <si>
    <t>18.060.0042-0</t>
  </si>
  <si>
    <t>18.060.0042-A</t>
  </si>
  <si>
    <t>18.060.0043-0</t>
  </si>
  <si>
    <t>18.060.0043-A</t>
  </si>
  <si>
    <t>18.060.0044-0</t>
  </si>
  <si>
    <t>18.060.0044-A</t>
  </si>
  <si>
    <t>18.060.0046-0</t>
  </si>
  <si>
    <t>18.060.0046-A</t>
  </si>
  <si>
    <t>18.060.0048-0</t>
  </si>
  <si>
    <t>18.060.0048-A</t>
  </si>
  <si>
    <t>18.060.0050-0</t>
  </si>
  <si>
    <t>18.060.0050-A</t>
  </si>
  <si>
    <t>18.060.0052-0</t>
  </si>
  <si>
    <t>18.060.0052-A</t>
  </si>
  <si>
    <t>18.060.0054-0</t>
  </si>
  <si>
    <t>18.060.0054-A</t>
  </si>
  <si>
    <t>18.060.0056-0</t>
  </si>
  <si>
    <t>18.060.0056-A</t>
  </si>
  <si>
    <t>18.060.0060-0</t>
  </si>
  <si>
    <t>18.060.0060-A</t>
  </si>
  <si>
    <t>19.004.0035-2</t>
  </si>
  <si>
    <t>19.004.0035-3</t>
  </si>
  <si>
    <t>19.004.0035-4</t>
  </si>
  <si>
    <t>19.004.0035-C</t>
  </si>
  <si>
    <t>19.004.0035-D</t>
  </si>
  <si>
    <t>19.004.0035-E</t>
  </si>
  <si>
    <t>19.004.0110-2</t>
  </si>
  <si>
    <t>19.004.0110-3</t>
  </si>
  <si>
    <t>19.004.0110-4</t>
  </si>
  <si>
    <t>19.004.0110-C</t>
  </si>
  <si>
    <t>19.004.0110-D</t>
  </si>
  <si>
    <t>19.004.0110-E</t>
  </si>
  <si>
    <t>19.004.0115-2</t>
  </si>
  <si>
    <t>19.004.0115-3</t>
  </si>
  <si>
    <t>19.004.0115-4</t>
  </si>
  <si>
    <t>19.004.0115-C</t>
  </si>
  <si>
    <t>19.004.0115-D</t>
  </si>
  <si>
    <t>19.004.0115-E</t>
  </si>
  <si>
    <t>19.004.0120-2</t>
  </si>
  <si>
    <t>19.004.0120-3</t>
  </si>
  <si>
    <t>19.004.0120-4</t>
  </si>
  <si>
    <t>19.004.0120-C</t>
  </si>
  <si>
    <t>19.004.0120-D</t>
  </si>
  <si>
    <t>19.004.0120-E</t>
  </si>
  <si>
    <t>19.004.0270-0</t>
  </si>
  <si>
    <t>19.004.0270-A</t>
  </si>
  <si>
    <t>19.004.0271-0</t>
  </si>
  <si>
    <t>19.004.0271-A</t>
  </si>
  <si>
    <t>19.004.0272-0</t>
  </si>
  <si>
    <t>19.004.0272-A</t>
  </si>
  <si>
    <t>20.100.0085-0</t>
  </si>
  <si>
    <t>20.100.0085-A</t>
  </si>
  <si>
    <t>20.108.0001-0</t>
  </si>
  <si>
    <t>20.108.0001-A</t>
  </si>
  <si>
    <t>20.108.0003-0</t>
  </si>
  <si>
    <t>20.108.0003-A</t>
  </si>
  <si>
    <t>20.108.0005-0</t>
  </si>
  <si>
    <t>20.108.0005-A</t>
  </si>
  <si>
    <t>20.108.0007-0</t>
  </si>
  <si>
    <t>20.108.0007-A</t>
  </si>
  <si>
    <t>20.108.0012-0</t>
  </si>
  <si>
    <t>20.108.0012-A</t>
  </si>
  <si>
    <t>20.108.0015-0</t>
  </si>
  <si>
    <t>20.108.0015-A</t>
  </si>
  <si>
    <t>20.108.0017-0</t>
  </si>
  <si>
    <t>20.108.0017-A</t>
  </si>
  <si>
    <t>21.015.0231-0</t>
  </si>
  <si>
    <t>21.015.0231-A</t>
  </si>
  <si>
    <t>21.015.0233-0</t>
  </si>
  <si>
    <t>21.015.0233-A</t>
  </si>
  <si>
    <t>21.015.0234-0</t>
  </si>
  <si>
    <t>21.015.0234-A</t>
  </si>
  <si>
    <t>21.026.0470-0</t>
  </si>
  <si>
    <t>21.026.0470-A</t>
  </si>
  <si>
    <t>21.026.0475-0</t>
  </si>
  <si>
    <t>21.026.0475-A</t>
  </si>
  <si>
    <t>21.045.0082-0</t>
  </si>
  <si>
    <t>21.045.0082-A</t>
  </si>
  <si>
    <t>54.001.0170-1</t>
  </si>
  <si>
    <t>54.001.0170-B</t>
  </si>
  <si>
    <t>54.001.0172-1</t>
  </si>
  <si>
    <t>54.001.0172-B</t>
  </si>
  <si>
    <t>54.001.0174-1</t>
  </si>
  <si>
    <t>54.001.0174-B</t>
  </si>
  <si>
    <t>54.001.0176-1</t>
  </si>
  <si>
    <t>54.001.0176-B</t>
  </si>
  <si>
    <t>54.001.0178-1</t>
  </si>
  <si>
    <t>54.001.0178-B</t>
  </si>
  <si>
    <t>RECONSTITUICAO DE TRACOS DE CONCRETO,POR TRACO</t>
  </si>
  <si>
    <t>DETERMINACAO DA TAXA DE LIGANTE</t>
  </si>
  <si>
    <t>DETERMINACAO DA TAXA DE AGREGADO</t>
  </si>
  <si>
    <t>VALE TRANSPORTE, CONSIDERANDO PASSAGEM IDA E VOLTA</t>
  </si>
  <si>
    <t>INDICE GERAL DA CONSTRUCAO CIVIL (PREDIOS PUBLICOS)</t>
  </si>
  <si>
    <t>SERVICO DE VIGILANCIA COM VIGIA DE OBRA 24H/DIA,PARA 1 POSTO</t>
  </si>
  <si>
    <t>INDICE DE SALARIO DA CONSTRUCAO CIVIL</t>
  </si>
  <si>
    <t>INDICE PARA SERVICOS DE SEGURANCA E VIGILANCIA</t>
  </si>
  <si>
    <t>MANTA GEOTEXTIL EM POCOS DE ALIVIO.FORNECIMENTO E COLOCACAO</t>
  </si>
  <si>
    <t>VEU DE POLIESTER NAO TECIDO.FORNECIMENTO E COLOCACAO</t>
  </si>
  <si>
    <t>FIO DE NYLON.FORNECIMENTO</t>
  </si>
  <si>
    <t>LAMPADA FLUORESCENTE,HO,DE 80W.FORNECIMENTO E COLOCACAO</t>
  </si>
  <si>
    <t>LAMPADA VAPOR DE MERCURIO,DE 80W.FORNECIMENTO E COLOCACAO</t>
  </si>
  <si>
    <t>LAMPADA LED,DICROICA MR16 5W/12V.FORNECIMENTO E COLOCACAO</t>
  </si>
  <si>
    <t>PINTURA ELETROSTATICA SOBRE ESQUADRIA DE ALUMINIO</t>
  </si>
  <si>
    <t>MONITOR LCD 15,6" WIDESCREEN.FORNECIMENTO</t>
  </si>
  <si>
    <t>PINTURA DE BRACO COM 2 DEMAOS DE TINTA FENOLICA</t>
  </si>
  <si>
    <t>MUFLA TERMINAL PARA CABO SINGELO 50MM2,15KV.FORNECIMENTO</t>
  </si>
  <si>
    <t>ELO-FUSIVEL,TIPO H,DE 1A.FORNECIMENTO</t>
  </si>
  <si>
    <t>ELO-FUSIVEL,TIPO K,100A,15KV.FORNECIMENTO</t>
  </si>
  <si>
    <t>ELO-FUSIVEL,TIPO K,200A,15KV.FORNECIMENTO</t>
  </si>
  <si>
    <t>LAMPADA MULTIVAPOR METALICO (MVM) DE 35W,PAR30.FORNECIMENTO</t>
  </si>
  <si>
    <t>ABATE DE ARVORES COM MOTOSSERRA.CUSTO VALIDO PARA CADA 100 UNIDADES</t>
  </si>
  <si>
    <t>DESGALHAMENTO COM MOTOSSERRA.CUSTO VALIDO PARA CADA 100 UNIDADES</t>
  </si>
  <si>
    <t>TORAGEM COM MOTOSSERRA (TORETE DE 1,20M).CUSTO VALIDO PARA CADA 100 UNIDADES</t>
  </si>
  <si>
    <t>ABATER COM MOTOSSERRA,DESGALHAR COM MACHADO E TORAR COM MOTOSSERRA,SEM EMPILHAR</t>
  </si>
  <si>
    <t>ABATER COM MOTOSSERRA,DESGALHAR COM MACHADO E TORAR COM MOTOSSERRA,COM EMPILHAMENTO MANUAL</t>
  </si>
  <si>
    <t>ABATER,DESGALHAR E DESTOCAR COM MOTOSSERRA.CUSTO VALIDO PARACADA 100 UNIDADES</t>
  </si>
  <si>
    <t>PINUS EM PECAS DE 3,75 X 22,50CM (1.1/2"X9")</t>
  </si>
  <si>
    <t>PINUS EM PECAS DE 7,50 X 11,25CM (3"X4.1/2")</t>
  </si>
  <si>
    <t>PINUS EM PECAS DE 7,50 X 15,00CM (3"X6")</t>
  </si>
  <si>
    <t>PINUS EM PECAS DE 7,50 X 22,50CM (3"X9")</t>
  </si>
  <si>
    <t>PINUS EM PECAS DE 2,50X22,50CM, (1"X9")</t>
  </si>
  <si>
    <t>CRAVACAO DE PERFIL DE ACO I DE 10" E 12"</t>
  </si>
  <si>
    <t>CRAVACAO DE ESTACA DE EUCALIPTO COM DIAMETRO 25CM,EXCLUSIVEESTACA</t>
  </si>
  <si>
    <t>ESTADO DO RIO DE JANEIRO</t>
  </si>
  <si>
    <t>CRONOGRAMA FÍSICO-FINANCEIRO</t>
  </si>
  <si>
    <t>METAS</t>
  </si>
  <si>
    <t>VALOR         PREVISTO        (R$)</t>
  </si>
  <si>
    <t>ETAPAS</t>
  </si>
  <si>
    <t>Etapa</t>
  </si>
  <si>
    <t>ITENS DE OBRAS / SERVIÇOS</t>
  </si>
  <si>
    <t>2</t>
  </si>
  <si>
    <t>3</t>
  </si>
  <si>
    <t>4</t>
  </si>
  <si>
    <t>5</t>
  </si>
  <si>
    <t>6</t>
  </si>
  <si>
    <t>7</t>
  </si>
  <si>
    <t>8</t>
  </si>
  <si>
    <t>%</t>
  </si>
  <si>
    <t>valor R$</t>
  </si>
  <si>
    <t>3 - PAVIMENTAÇÃO</t>
  </si>
  <si>
    <t>Valor R$</t>
  </si>
  <si>
    <t>4 -SINALIZAÇÃO</t>
  </si>
  <si>
    <t>BDI</t>
  </si>
  <si>
    <t>TOTAL MENSAL</t>
  </si>
  <si>
    <t>TOTAL ACUMULADO</t>
  </si>
  <si>
    <t>PERCENTUAL</t>
  </si>
  <si>
    <t>PERCENTUAL ACUMULADO</t>
  </si>
  <si>
    <t xml:space="preserve">CRONOGRAMA DE DESEMBOLSO MÁXIMO FINANCEIRO </t>
  </si>
  <si>
    <t xml:space="preserve"> </t>
  </si>
  <si>
    <t>VALOR CORRESPONDENTE</t>
  </si>
  <si>
    <r>
      <t xml:space="preserve"> </t>
    </r>
    <r>
      <rPr>
        <b/>
        <sz val="11"/>
        <rFont val="Arial"/>
        <family val="2"/>
      </rPr>
      <t>( % )</t>
    </r>
  </si>
  <si>
    <t>(R$)</t>
  </si>
  <si>
    <t>Parcial</t>
  </si>
  <si>
    <t>Acum.</t>
  </si>
  <si>
    <t>1º</t>
  </si>
  <si>
    <t>2º</t>
  </si>
  <si>
    <t>3º</t>
  </si>
  <si>
    <t>4º</t>
  </si>
  <si>
    <t>5º</t>
  </si>
  <si>
    <t>6º</t>
  </si>
  <si>
    <t>7º</t>
  </si>
  <si>
    <t>8º</t>
  </si>
  <si>
    <t>01.016.0201-0</t>
  </si>
  <si>
    <t>01.016.0201-A</t>
  </si>
  <si>
    <t>01.016.0202-0</t>
  </si>
  <si>
    <t>01.016.0202-A</t>
  </si>
  <si>
    <t>01.016.0204-0</t>
  </si>
  <si>
    <t>01.016.0204-A</t>
  </si>
  <si>
    <t>01.016.0205-0</t>
  </si>
  <si>
    <t>01.016.0205-A</t>
  </si>
  <si>
    <t>01.016.0207-0</t>
  </si>
  <si>
    <t>01.016.0207-A</t>
  </si>
  <si>
    <t>01.016.0208-0</t>
  </si>
  <si>
    <t>01.016.0208-A</t>
  </si>
  <si>
    <t>01.016.0210-0</t>
  </si>
  <si>
    <t>01.016.0210-A</t>
  </si>
  <si>
    <t>01.016.0211-0</t>
  </si>
  <si>
    <t>01.016.0211-A</t>
  </si>
  <si>
    <t>01.016.0221-0</t>
  </si>
  <si>
    <t>01.016.0221-A</t>
  </si>
  <si>
    <t>01.016.0222-0</t>
  </si>
  <si>
    <t>01.016.0222-A</t>
  </si>
  <si>
    <t>01.016.0224-0</t>
  </si>
  <si>
    <t>01.016.0224-A</t>
  </si>
  <si>
    <t>01.016.0225-0</t>
  </si>
  <si>
    <t>01.016.0225-A</t>
  </si>
  <si>
    <t>01.016.0227-0</t>
  </si>
  <si>
    <t>01.016.0227-A</t>
  </si>
  <si>
    <t>01.016.0228-0</t>
  </si>
  <si>
    <t>01.016.0228-A</t>
  </si>
  <si>
    <t>01.016.0230-0</t>
  </si>
  <si>
    <t>01.016.0230-A</t>
  </si>
  <si>
    <t>01.016.0231-0</t>
  </si>
  <si>
    <t>01.016.0231-A</t>
  </si>
  <si>
    <t>01.016.0241-0</t>
  </si>
  <si>
    <t>01.016.0241-A</t>
  </si>
  <si>
    <t>01.016.0242-0</t>
  </si>
  <si>
    <t>01.016.0242-A</t>
  </si>
  <si>
    <t>01.016.0244-0</t>
  </si>
  <si>
    <t>01.016.0244-A</t>
  </si>
  <si>
    <t>01.016.0245-0</t>
  </si>
  <si>
    <t>01.016.0245-A</t>
  </si>
  <si>
    <t>01.016.0247-0</t>
  </si>
  <si>
    <t>01.016.0247-A</t>
  </si>
  <si>
    <t>01.016.0248-0</t>
  </si>
  <si>
    <t>01.016.0248-A</t>
  </si>
  <si>
    <t>01.016.0250-0</t>
  </si>
  <si>
    <t>01.016.0250-A</t>
  </si>
  <si>
    <t>01.016.0251-0</t>
  </si>
  <si>
    <t>01.016.0251-A</t>
  </si>
  <si>
    <t>11.023.0004-0</t>
  </si>
  <si>
    <t>11.023.0004-A</t>
  </si>
  <si>
    <t>13.009.0035-0</t>
  </si>
  <si>
    <t>13.009.0035-A</t>
  </si>
  <si>
    <t>13.009.0040-0</t>
  </si>
  <si>
    <t>13.009.0040-A</t>
  </si>
  <si>
    <t>13.009.0045-0</t>
  </si>
  <si>
    <t>13.009.0045-A</t>
  </si>
  <si>
    <t>14.001.0085-0</t>
  </si>
  <si>
    <t>14.001.0085-A</t>
  </si>
  <si>
    <t>15.015.0184-0</t>
  </si>
  <si>
    <t>15.015.0184-A</t>
  </si>
  <si>
    <t>15.015.0186-0</t>
  </si>
  <si>
    <t>15.015.0186-A</t>
  </si>
  <si>
    <t>15.015.0187-0</t>
  </si>
  <si>
    <t>15.015.0187-A</t>
  </si>
  <si>
    <t>15.015.0188-0</t>
  </si>
  <si>
    <t>15.015.0188-A</t>
  </si>
  <si>
    <t>15.015.0189-0</t>
  </si>
  <si>
    <t>15.015.0189-A</t>
  </si>
  <si>
    <t>15.015.0201-0</t>
  </si>
  <si>
    <t>15.015.0201-A</t>
  </si>
  <si>
    <t>15.015.0202-0</t>
  </si>
  <si>
    <t>15.015.0202-A</t>
  </si>
  <si>
    <t>18.017.0100-0</t>
  </si>
  <si>
    <t>18.017.0100-A</t>
  </si>
  <si>
    <t>18.017.0105-0</t>
  </si>
  <si>
    <t>18.017.0105-A</t>
  </si>
  <si>
    <t>18.040.0030-0</t>
  </si>
  <si>
    <t>18.040.0030-A</t>
  </si>
  <si>
    <t>21.050.0052-0</t>
  </si>
  <si>
    <t>21.050.0052-A</t>
  </si>
  <si>
    <t>21.050.0053-0</t>
  </si>
  <si>
    <t>21.050.0053-A</t>
  </si>
  <si>
    <t>21.050.0057-0</t>
  </si>
  <si>
    <t>21.050.0057-A</t>
  </si>
  <si>
    <t>21.050.0062-0</t>
  </si>
  <si>
    <t>21.050.0062-A</t>
  </si>
  <si>
    <t>01.050.0222-0</t>
  </si>
  <si>
    <t>01.050.0222-A</t>
  </si>
  <si>
    <t>01.050.0223-0</t>
  </si>
  <si>
    <t>01.050.0223-A</t>
  </si>
  <si>
    <t>01.050.0224-0</t>
  </si>
  <si>
    <t>01.050.0224-A</t>
  </si>
  <si>
    <t>01.050.0570-0</t>
  </si>
  <si>
    <t>01.050.0570-A</t>
  </si>
  <si>
    <t>01.050.0571-0</t>
  </si>
  <si>
    <t>01.050.0571-A</t>
  </si>
  <si>
    <t>01.050.0572-0</t>
  </si>
  <si>
    <t>01.050.0572-A</t>
  </si>
  <si>
    <t>01.050.0575-0</t>
  </si>
  <si>
    <t>01.050.0575-A</t>
  </si>
  <si>
    <t>01.050.0576-0</t>
  </si>
  <si>
    <t>01.050.0576-A</t>
  </si>
  <si>
    <t>01.050.0577-0</t>
  </si>
  <si>
    <t>01.050.0577-A</t>
  </si>
  <si>
    <t>04.015.0110-0</t>
  </si>
  <si>
    <t>04.015.0110-A</t>
  </si>
  <si>
    <t>05.001.0101-0</t>
  </si>
  <si>
    <t>05.001.0101-A</t>
  </si>
  <si>
    <t>05.002.0018-0</t>
  </si>
  <si>
    <t>05.002.0018-A</t>
  </si>
  <si>
    <t>05.002.0019-0</t>
  </si>
  <si>
    <t>05.002.0019-A</t>
  </si>
  <si>
    <t>05.005.0048-0</t>
  </si>
  <si>
    <t>05.005.0048-A</t>
  </si>
  <si>
    <t>05.005.0051-0</t>
  </si>
  <si>
    <t>05.005.0051-A</t>
  </si>
  <si>
    <t>05.005.0060-0</t>
  </si>
  <si>
    <t>05.005.0060-A</t>
  </si>
  <si>
    <t>05.005.0062-0</t>
  </si>
  <si>
    <t>05.005.0062-A</t>
  </si>
  <si>
    <t>05.005.0064-0</t>
  </si>
  <si>
    <t>05.005.0064-A</t>
  </si>
  <si>
    <t>05.007.0005-0</t>
  </si>
  <si>
    <t>05.007.0005-A</t>
  </si>
  <si>
    <t>09.026.0017-0</t>
  </si>
  <si>
    <t>09.026.0017-A</t>
  </si>
  <si>
    <t>13.022.0045-0</t>
  </si>
  <si>
    <t>13.022.0045-A</t>
  </si>
  <si>
    <t>13.022.0046-0</t>
  </si>
  <si>
    <t>13.022.0046-A</t>
  </si>
  <si>
    <t>13.022.0047-0</t>
  </si>
  <si>
    <t>13.022.0047-A</t>
  </si>
  <si>
    <t>14.002.0100-0</t>
  </si>
  <si>
    <t>14.002.0100-A</t>
  </si>
  <si>
    <t>14.002.0101-0</t>
  </si>
  <si>
    <t>14.002.0101-A</t>
  </si>
  <si>
    <t>14.002.0102-0</t>
  </si>
  <si>
    <t>14.002.0102-A</t>
  </si>
  <si>
    <t>14.002.0103-0</t>
  </si>
  <si>
    <t>14.002.0103-A</t>
  </si>
  <si>
    <t>15.003.0520-0</t>
  </si>
  <si>
    <t>15.003.0520-A</t>
  </si>
  <si>
    <t>15.003.0525-0</t>
  </si>
  <si>
    <t>15.003.0525-A</t>
  </si>
  <si>
    <t>15.003.0530-0</t>
  </si>
  <si>
    <t>15.003.0530-A</t>
  </si>
  <si>
    <t>15.003.0535-0</t>
  </si>
  <si>
    <t>15.003.0535-A</t>
  </si>
  <si>
    <t>15.003.0540-0</t>
  </si>
  <si>
    <t>15.003.0540-A</t>
  </si>
  <si>
    <t>15.003.0545-0</t>
  </si>
  <si>
    <t>15.003.0545-A</t>
  </si>
  <si>
    <t>15.003.0555-0</t>
  </si>
  <si>
    <t>15.003.0555-A</t>
  </si>
  <si>
    <t>15.003.0560-0</t>
  </si>
  <si>
    <t>15.003.0560-A</t>
  </si>
  <si>
    <t>15.003.0565-0</t>
  </si>
  <si>
    <t>15.003.0565-A</t>
  </si>
  <si>
    <t>15.018.0072-0</t>
  </si>
  <si>
    <t>15.018.0072-A</t>
  </si>
  <si>
    <t>15.018.0102-0</t>
  </si>
  <si>
    <t>15.018.0102-A</t>
  </si>
  <si>
    <t>15.018.0103-0</t>
  </si>
  <si>
    <t>15.018.0103-A</t>
  </si>
  <si>
    <t>15.018.0300-0</t>
  </si>
  <si>
    <t>15.018.0300-A</t>
  </si>
  <si>
    <t>15.018.0305-0</t>
  </si>
  <si>
    <t>15.018.0305-A</t>
  </si>
  <si>
    <t>15.018.0310-0</t>
  </si>
  <si>
    <t>15.018.0310-A</t>
  </si>
  <si>
    <t>15.018.0315-0</t>
  </si>
  <si>
    <t>15.018.0315-A</t>
  </si>
  <si>
    <t>15.018.0320-0</t>
  </si>
  <si>
    <t>15.018.0320-A</t>
  </si>
  <si>
    <t>15.018.0325-0</t>
  </si>
  <si>
    <t>15.018.0325-A</t>
  </si>
  <si>
    <t>15.018.0330-0</t>
  </si>
  <si>
    <t>15.018.0330-A</t>
  </si>
  <si>
    <t>15.020.0175-0</t>
  </si>
  <si>
    <t>15.020.0175-A</t>
  </si>
  <si>
    <t>15.031.0030-0</t>
  </si>
  <si>
    <t>15.031.0030-A</t>
  </si>
  <si>
    <t>15.031.0032-0</t>
  </si>
  <si>
    <t>15.031.0032-A</t>
  </si>
  <si>
    <t>15.031.0036-0</t>
  </si>
  <si>
    <t>15.031.0036-A</t>
  </si>
  <si>
    <t>15.031.0038-0</t>
  </si>
  <si>
    <t>15.031.0038-A</t>
  </si>
  <si>
    <t>18.018.0102-0</t>
  </si>
  <si>
    <t>18.018.0102-A</t>
  </si>
  <si>
    <t>18.038.0038-0</t>
  </si>
  <si>
    <t>18.038.0038-A</t>
  </si>
  <si>
    <t>19.006.0029-2</t>
  </si>
  <si>
    <t>19.006.0029-3</t>
  </si>
  <si>
    <t>19.006.0029-4</t>
  </si>
  <si>
    <t>19.006.0029-C</t>
  </si>
  <si>
    <t>19.006.0029-D</t>
  </si>
  <si>
    <t>19.006.0029-E</t>
  </si>
  <si>
    <t>19.006.0031-2</t>
  </si>
  <si>
    <t>19.006.0031-3</t>
  </si>
  <si>
    <t>19.006.0031-4</t>
  </si>
  <si>
    <t>19.006.0031-C</t>
  </si>
  <si>
    <t>19.006.0031-D</t>
  </si>
  <si>
    <t>19.006.0031-E</t>
  </si>
  <si>
    <t>19.011.0023-2</t>
  </si>
  <si>
    <t>19.011.0023-4</t>
  </si>
  <si>
    <t>19.011.0023-C</t>
  </si>
  <si>
    <t>19.011.0023-E</t>
  </si>
  <si>
    <t>19.011.0080-2</t>
  </si>
  <si>
    <t>19.011.0080-3</t>
  </si>
  <si>
    <t>19.011.0080-4</t>
  </si>
  <si>
    <t>19.011.0080-C</t>
  </si>
  <si>
    <t>19.011.0080-D</t>
  </si>
  <si>
    <t>19.011.0080-E</t>
  </si>
  <si>
    <t>19.011.0082-2</t>
  </si>
  <si>
    <t>19.011.0082-3</t>
  </si>
  <si>
    <t>19.011.0082-4</t>
  </si>
  <si>
    <t>19.011.0082-C</t>
  </si>
  <si>
    <t>19.011.0082-D</t>
  </si>
  <si>
    <t>19.011.0082-E</t>
  </si>
  <si>
    <t>21.046.0080-0</t>
  </si>
  <si>
    <t>21.046.0080-A</t>
  </si>
  <si>
    <t>21.046.0085-0</t>
  </si>
  <si>
    <t>21.046.0085-A</t>
  </si>
  <si>
    <t>21.046.0087-0</t>
  </si>
  <si>
    <t>21.046.0087-A</t>
  </si>
  <si>
    <t>21.046.0090-0</t>
  </si>
  <si>
    <t>21.046.0090-A</t>
  </si>
  <si>
    <t>21.046.0092-0</t>
  </si>
  <si>
    <t>21.046.0092-A</t>
  </si>
  <si>
    <t>21.046.0100-0</t>
  </si>
  <si>
    <t>21.046.0100-A</t>
  </si>
  <si>
    <t>21.046.0102-0</t>
  </si>
  <si>
    <t>21.046.0102-A</t>
  </si>
  <si>
    <t>21.046.0105-0</t>
  </si>
  <si>
    <t>21.046.0105-A</t>
  </si>
  <si>
    <t>21.046.0107-0</t>
  </si>
  <si>
    <t>21.046.0107-A</t>
  </si>
  <si>
    <t>ORÇAMENTO:</t>
  </si>
  <si>
    <t>MUNICÍPIO:</t>
  </si>
  <si>
    <t>LOCALIDADE:</t>
  </si>
  <si>
    <t xml:space="preserve">ITEM: </t>
  </si>
  <si>
    <t>Elementos</t>
  </si>
  <si>
    <t>Código</t>
  </si>
  <si>
    <t>PreçoR$</t>
  </si>
  <si>
    <t>Quant.</t>
  </si>
  <si>
    <t>Unidade</t>
  </si>
  <si>
    <t>Total</t>
  </si>
  <si>
    <t>Unitário</t>
  </si>
  <si>
    <t>Engenheiro ou arquiteto  senior</t>
  </si>
  <si>
    <t>Mestre de obras</t>
  </si>
  <si>
    <t>Vigia</t>
  </si>
  <si>
    <t>Almoxarife</t>
  </si>
  <si>
    <t>/</t>
  </si>
  <si>
    <t>1.7</t>
  </si>
  <si>
    <t>05.007.0006-0</t>
  </si>
  <si>
    <t>05.007.0006-A</t>
  </si>
  <si>
    <t>05.008.0007-0</t>
  </si>
  <si>
    <t>05.008.0007-A</t>
  </si>
  <si>
    <t>05.008.0015-0</t>
  </si>
  <si>
    <t>05.008.0015-A</t>
  </si>
  <si>
    <t>07.050.0050-0</t>
  </si>
  <si>
    <t>07.050.0050-A</t>
  </si>
  <si>
    <t>07.100.0050-0</t>
  </si>
  <si>
    <t>07.100.0050-A</t>
  </si>
  <si>
    <t>13.390.0038-0</t>
  </si>
  <si>
    <t>13.390.0038-A</t>
  </si>
  <si>
    <t>13.390.0039-0</t>
  </si>
  <si>
    <t>13.390.0039-A</t>
  </si>
  <si>
    <t>15.007.0573-0</t>
  </si>
  <si>
    <t>15.007.0573-A</t>
  </si>
  <si>
    <t>15.007.0574-0</t>
  </si>
  <si>
    <t>15.007.0574-A</t>
  </si>
  <si>
    <t>15.007.0576-0</t>
  </si>
  <si>
    <t>15.007.0576-A</t>
  </si>
  <si>
    <t>15.007.0577-0</t>
  </si>
  <si>
    <t>15.007.0577-A</t>
  </si>
  <si>
    <t>15.007.0578-0</t>
  </si>
  <si>
    <t>15.007.0578-A</t>
  </si>
  <si>
    <t>15.007.0601-0</t>
  </si>
  <si>
    <t>15.007.0601-A</t>
  </si>
  <si>
    <t>15.007.0602-0</t>
  </si>
  <si>
    <t>15.007.0602-A</t>
  </si>
  <si>
    <t>15.007.0616-0</t>
  </si>
  <si>
    <t>15.007.0616-A</t>
  </si>
  <si>
    <t>15.008.0394-0</t>
  </si>
  <si>
    <t>15.008.0394-A</t>
  </si>
  <si>
    <t>18.027.0098-0</t>
  </si>
  <si>
    <t>18.027.0098-A</t>
  </si>
  <si>
    <t>18.027.0150-0</t>
  </si>
  <si>
    <t>18.027.0150-A</t>
  </si>
  <si>
    <t>18.027.0152-0</t>
  </si>
  <si>
    <t>18.027.0152-A</t>
  </si>
  <si>
    <t>18.027.0153-0</t>
  </si>
  <si>
    <t>18.027.0153-A</t>
  </si>
  <si>
    <t>18.027.0154-0</t>
  </si>
  <si>
    <t>18.027.0154-A</t>
  </si>
  <si>
    <t>19.004.0018-2</t>
  </si>
  <si>
    <t>19.004.0018-3</t>
  </si>
  <si>
    <t>19.004.0018-4</t>
  </si>
  <si>
    <t>19.004.0018-C</t>
  </si>
  <si>
    <t>19.004.0018-D</t>
  </si>
  <si>
    <t>19.004.0018-E</t>
  </si>
  <si>
    <t>19.005.0011-2</t>
  </si>
  <si>
    <t>19.005.0011-3</t>
  </si>
  <si>
    <t>19.005.0011-4</t>
  </si>
  <si>
    <t>19.005.0011-C</t>
  </si>
  <si>
    <t>19.005.0011-D</t>
  </si>
  <si>
    <t>19.005.0011-E</t>
  </si>
  <si>
    <t>19.010.0050-2</t>
  </si>
  <si>
    <t>19.010.0050-3</t>
  </si>
  <si>
    <t>19.010.0050-4</t>
  </si>
  <si>
    <t>19.010.0050-C</t>
  </si>
  <si>
    <t>19.010.0050-D</t>
  </si>
  <si>
    <t>19.010.0050-E</t>
  </si>
  <si>
    <t>58.002.0437-1</t>
  </si>
  <si>
    <t>58.002.0437-B</t>
  </si>
  <si>
    <t>58.002.0438-1</t>
  </si>
  <si>
    <t>58.002.0438-B</t>
  </si>
  <si>
    <t>58.002.0439-1</t>
  </si>
  <si>
    <t>58.002.0439-B</t>
  </si>
  <si>
    <t>58.002.0440-1</t>
  </si>
  <si>
    <t>58.002.0440-B</t>
  </si>
  <si>
    <t>58.002.0441-1</t>
  </si>
  <si>
    <t>58.002.0441-B</t>
  </si>
  <si>
    <t>QTD</t>
  </si>
  <si>
    <t>.HA</t>
  </si>
  <si>
    <t>Larg. (m)</t>
  </si>
  <si>
    <t>Área (m²)</t>
  </si>
  <si>
    <t>Área (ha)</t>
  </si>
  <si>
    <t>PERIMETRO DO CANTEIRO</t>
  </si>
  <si>
    <t>13.460.0025-0</t>
  </si>
  <si>
    <t>13.460.0025-A</t>
  </si>
  <si>
    <t>13.460.0030-0</t>
  </si>
  <si>
    <t>13.460.0030-A</t>
  </si>
  <si>
    <t>13.460.0035-0</t>
  </si>
  <si>
    <t>13.460.0035-A</t>
  </si>
  <si>
    <t>19.008.0012-2</t>
  </si>
  <si>
    <t>19.008.0012-3</t>
  </si>
  <si>
    <t>19.008.0012-4</t>
  </si>
  <si>
    <t>19.008.0012-C</t>
  </si>
  <si>
    <t>19.008.0012-D</t>
  </si>
  <si>
    <t>19.008.0012-E</t>
  </si>
  <si>
    <t>19.008.0014-2</t>
  </si>
  <si>
    <t>19.008.0014-3</t>
  </si>
  <si>
    <t>19.008.0014-4</t>
  </si>
  <si>
    <t>19.008.0014-C</t>
  </si>
  <si>
    <t>19.008.0014-D</t>
  </si>
  <si>
    <t>19.008.0014-E</t>
  </si>
  <si>
    <t>08.015.0060-0</t>
  </si>
  <si>
    <t>08.015.0060-A</t>
  </si>
  <si>
    <t>08.015.0061-0</t>
  </si>
  <si>
    <t>08.015.0061-A</t>
  </si>
  <si>
    <t>08.015.0063-0</t>
  </si>
  <si>
    <t>08.015.0063-A</t>
  </si>
  <si>
    <t>08.015.0065-0</t>
  </si>
  <si>
    <t>08.015.0065-A</t>
  </si>
  <si>
    <t>08.015.0067-0</t>
  </si>
  <si>
    <t>08.015.0067-A</t>
  </si>
  <si>
    <t>08.015.0068-0</t>
  </si>
  <si>
    <t>08.015.0068-A</t>
  </si>
  <si>
    <t>08.037.0070-0</t>
  </si>
  <si>
    <t>08.037.0070-A</t>
  </si>
  <si>
    <t>08.037.0073-0</t>
  </si>
  <si>
    <t>08.037.0073-A</t>
  </si>
  <si>
    <t>08.037.0075-0</t>
  </si>
  <si>
    <t>08.037.0075-A</t>
  </si>
  <si>
    <t>08.037.0077-0</t>
  </si>
  <si>
    <t>08.037.0077-A</t>
  </si>
  <si>
    <t>20.009.0027-0</t>
  </si>
  <si>
    <t>20.009.0027-A</t>
  </si>
  <si>
    <t>20.009.0029-0</t>
  </si>
  <si>
    <t>20.009.0029-A</t>
  </si>
  <si>
    <t>20.009.0032-0</t>
  </si>
  <si>
    <t>20.009.0032-A</t>
  </si>
  <si>
    <t>mês</t>
  </si>
  <si>
    <t>REMOCAO CUIDADOSA  DE DIVISORIA EM PLACA CIMENTICIA</t>
  </si>
  <si>
    <t>LIMPEZA DE PISOS CERAMICO,MARMORE OU GRANITO (SEM POLIMENTO)</t>
  </si>
  <si>
    <t>N</t>
  </si>
  <si>
    <t>MN</t>
  </si>
  <si>
    <t>ARAME DE FERRO GALVANIZADO DE 12BWG, 2,76MM.FORNECIMENTO</t>
  </si>
  <si>
    <t>MONTAGEM DE ESCAMAS DE CONCRETO</t>
  </si>
  <si>
    <t>MOLDES METALICOS PARA SOLO REFORCADO COM FITA METALICA</t>
  </si>
  <si>
    <t>TRAVAMENTO E NIVELAMENTO DE ESCAMA DE CONCRETO ARMADO</t>
  </si>
  <si>
    <t/>
  </si>
  <si>
    <t>ENSAIO DE PALHETA("VANE TEST")REALIZADO NO CAMPO,EXCLUSIVE PERFURACAO</t>
  </si>
  <si>
    <t>BARRACAO OBRA C/PAREDES CHAPAS MADEIRA COMPENSADA,PLASTIF.,LISA,COLAGEM FENOLICA,PROVA D`AGUA, COM 10MM ESP.PISO E ESTRUTURA MADEIRA 3ª,COBERTURA TELHAS ONDULADAS 6MM,FIBROCIMENTO,EXCL.PINT.E LIGACOES PROVISORIAS,INCL.INST.,APARELHOS, ESQUADRIAS E FERRAG.,PROJ.Nº2007/EMOP,ESCRITORIO,SANITARIOS,DEPOSITOS E TORRE C/CAIXA D`AGUA 500L,REAPROVEITADO 5 VEZES</t>
  </si>
  <si>
    <t>TAPUME DE VEDACAO OU PROTECAO,EXECUTADO COM TELHAS TRAPEZOIDAIS DE ACO GALVANIZADO,ESPESSURA DE 0,5MM,ESTAS COM 2 VEZESDE UTILIZACAO,INCLUSIVE ENGRADAMENTO DE MADEIRA,UTILIZADO 2VEZES E PINTURA ESMALTE SINTETICO NAS FACES INTERNA E EXTERNA</t>
  </si>
  <si>
    <t>PLACA DE IDENTIFICACAO DE OBRA PUBLICA,INCLUSIVE PINTURA E SUPORTES DE MADEIRA.FORNECIMENTO E COLOCACAO</t>
  </si>
  <si>
    <t>PROJETO EXECUTIVO DE INSTALACAO DE ESGOTO SANITARIO E AGUASPLUVIAIS PARA URBANIZACAO ATE 15.000M2,INCLUSIVE PROJETO BASICO,APRESENTADO EM AUTOCAD,INCLUSIVE AS LEGALIZACOES PERTINENTES</t>
  </si>
  <si>
    <t>PROJETO EXECUTIVO DE VIA PARA VEICULOS E PEDESTRES EM RUAS EAVENIDAS URBANAS,COM CALCADAS EM AMBOS OS LADOS E 2 FAIXASDE ROLAMENTO COM LARGURA MAXIMA DE 13M,APRESENTADO EM AUTOCAD NOS PADROES DA CONTRATANTE</t>
  </si>
  <si>
    <t>ALUGUEL DE BANHEIRO QUIMICO,PORTATIL,MEDINDO 2,31M ALTURA X1,56M LARGURA E 1,16M PROFUNDIDADE,INCLUSIVE INSTALACAO E RETIRADA DO EQUIPAMENTO,FORNECIMENTO DE QUIMICA DESODORIZANTE,BACTERICIDA E BACTERIOSTATICA,PAPEL HIGIENICO E VEICULO PROPRIO COM UNIDADE MOVEL DE SUCCAO PARA LIMPEZA</t>
  </si>
  <si>
    <t>LEVANTAMENTO TOPOGRAFICO,PLANIALTIMETRICO CADASTRAL DE AREASDE LOGRADOUROS PUBLICOS,COMPREENDENDO NIVELAMENTO DO EIXO DE LOGRADOUROS,COM COTAS DE TAMPOES DE POCOS DE VISITA,COTASDE SOLEIRAS DE EDIFICACOES E/OU TERRENOS,LEVANTAMENTO DE POSTEACAO,ARVORES,ETC</t>
  </si>
  <si>
    <t>PLACA DE SINALIZACAO PREVENTIVA PARA OBRA NA VIA PUBLICA,DEACORDO COM A RESOLUCAO DA PREFEITURA-RJ, COMPREENDENDO FORNECIMENTO E PINTURA DA PLACA E DOS SUPORTES DE MADEIRA.FORNECIMENTO E COLOCACAO</t>
  </si>
  <si>
    <t>CERCA PROTETORA DE BORDA DE VALA OU OBRA,COM TELA PLASTICA NA COR LARANJA OU AMARELA,CONSIDERANDO 1 VEZ DE UTILIZACAO,INCLUSIVE APOIOS,FORNECIMENTO,COLOCACAO E RETIRADA</t>
  </si>
  <si>
    <t>REATERRO DE VALA/CAVA COM PO-DE-PEDRA,INCLUSIVE FORNECIMENTODO MATERIAL E COMPACTACAO MANUAL</t>
  </si>
  <si>
    <t>ESCAVACAO MANUAL DE VALA/CAVA EM MATERIAL DE 1ª CATEGORIA (AREIA,ARGILA OU PICARRA),ENTRE 1,50 E 3,00M DE PROFUNDIDADE,EXCLUSIVE ESCORAMENTO E ESGOTAMENTO</t>
  </si>
  <si>
    <t>ESCAVACAO MECANICA DE VALA NAO ESCORADA EM MATERIAL DE 1ªCATEGORIA COM PEDRAS,INSTALACOES PREDIAIS OU OUTROS REDUTORES DE PRODUTIVIDADE OU CAVAS DE FUNDACAO,ATE 1,50M DE PROFUNDIDADE,UTILIZANDO RETRO-ESCAVADEIRA,EXCLUSIVE ESGOTAMENTO</t>
  </si>
  <si>
    <t>ESCAVACAO EM MATERIAL DE 2ªCATEGORIA(MOLEDO OU ROCHA DECOMPOSTA),COM EQUIPAMENTO A AR COMPRIMIDO,SEM UTILIZACAO DE EXPLOSIVOS,EM TALUDES,VALA/CAVA,ATE 1,50M DE PROFUNDIDADE,INCLUSIVE EMPILHAMENTO DO MATERIAL PARA REMOCAO</t>
  </si>
  <si>
    <t>SEMAFORO PARA SINALIZACAO DE BLOQUEIO DE OBRA NA VIA PUBLICA,DE ACORDO COM A RESOLUCAO DA PREFEITURA-RJ,COMPREENDENDO FORNECIMENTO E COLOCACAO DE TODOS OS MATERIAIS NECESSARIOS,INCLUSIVE MATERIAIS ELETRICOS,CONSIDERANDO 40 VEZES O REAPROVEITAMENTO DA MADEIRA</t>
  </si>
  <si>
    <t>ESCAVACAO EM MATERIAL DE 3ªCATEGORIA(ROCHA VIVA),COM EQUIPAMENTO A AR COMPRIMIDO E SERRACAO COM BROCAS,SEGUIDA DE ENCUNHAMENTO,SEM UTILIZACAO DE EXPLOSIVOS,EM TALUDES,VALA/CAVA,ATE1,50M DE PROFUNDIDADE,INCLUSIVE EMPILHAMENTO DO MATERIAL PARA REMOCAO</t>
  </si>
  <si>
    <t>CARGA E DESCARGA MECANICA DE AGREGADOS,TERRA,ESCOMBROS,MATERIAL A GRANEL,UTILIZANDO CAMINHAO BASCULANTE A OLEO DIESEL,COM CAPACIDADE UTIL DE 8T,CONSIDERANDO O TEMPO PARA CARGA,DESCARGA E MANOBRA,EXCLUSIVE DESPESAS COM A PA-CARREGADEIRA EMPREGADA NA CARGA,COM A CAPACIDADE DE 1,50M3</t>
  </si>
  <si>
    <t>TRANSPORTE DE CARGA DE QUALQUER NATUREZA,EXCLUSIVE AS DESPESAS DE CARGA E DESCARGA,TANTO DE ESPERA DO CAMINHAO COMO DO SERVENTE OU EQUIPAMENTO AUXILIAR,A VELOCIDADE MEDIA DE 40KM/H,EM CAMINHAO BASCULANTE A OLEO DIESEL,COM CAPACIDADE UTIL DE8T</t>
  </si>
  <si>
    <t>ESPALHAMENTO DE MATERIAL DE 1ª CATEGORIA E ATERROS,COM TRATOR DE LAMINA COM POTENCIA EM TORNO DE 80CV.MEDIDO PELO VOLUMESOLTO</t>
  </si>
  <si>
    <t>ESGOTAMENTO NORMAL DE VALAS,MEDIDO POR VOLUME D`AGUA ESGOTADO,UTILIZANDO BOMBA ACIONADA POR MOTOR A GASOLINA DE 12,5CV,DIAMETRO DE SUCCAO E DESCARGA DE 1.1/2",CONSIDERANDO UMA ALTURA MANOMETRICA ATE 10,00M</t>
  </si>
  <si>
    <t>CAIXA DE RALO EM ALVENARIA DE BLOCOS DE CONCRETO(20X20X40CM),EM PAREDES DE 0,20M DE ESPESSURA,DE 0,30X0,90X0,90M,PARA AGUAS PLUVIAIS,SENDO AS PAREDES CHAPISCADAS E REVESTIDAS INTERNAMENTE COM ARGAMASSA,ENCHIMENTO DOS BLOCOS E BASE EM CONCRETO SIMPLES FCK=10MPA E GRELHA DE FERRO FUNDIDO DE 135KG,INCLUSIVE FORNECIMENTO DE TODOS OS MATERIAIS</t>
  </si>
  <si>
    <t>TUBO DE CONCRETO ARMADO,CLASSE PA-1(NBR 8890/03),PARA GALERIAS DE AGUAS PLUVIAIS,COM DIAMETRO DE 400MM,ATERRO E SOCA ATEA ALTURA DA GERATRIZ SUPERIOR DO TUBO,CONSIDERANDO O MATERIAL DA PROPRIA ESCAVACAO,INCLUSIVE FORNECIMENTO DO MATERIAL PARA REJUNTAMENTO COM ARGAMASSA DE CIMENTO E AREIA,NO TRACO 1:4 E ACERTO DE FUNDO DE VALA.FORNECIMENTO E ASSENTAMENTO</t>
  </si>
  <si>
    <t>TUBO DE CONCRETO ARMADO,CLASSE PA-1(NBR 8890/03),PARA GALERIAS DE AGUAS PLUVIAIS,COM DIAMETRO DE 700MM,ATERRO E SOCA ATEA ALTURA DA GERATRIZ SUPERIOR DO TUBO,CONSIDERANDO O MATERIAL DA PROPRIA ESCAVACAO,INCLUSIVE FORNECIMENTO DO MATERIAL PARA REJUNTAMENTO COM ARGAMASSA DE CIMENTO E AREIA,NO TRACO 1:4 E ACERTO DE FUNDO DE VALA.FORNECIMENTO E ASSENTAMENTO</t>
  </si>
  <si>
    <t>POCO DE VISITA EM ALVENARIA DE BLOCOS DE CONCRETO(20X20X40CM),PAREDES 0,20M DE ESP.C/1,20X1,20X1,40M,P/COLETOR AGUAS PLUVIAIS 0,40 A 0,70M DE DIAM.UTILIZANDO ARG.CIM.AREIA,TRACO 1:4,SENDO PAREDES CHAPISCADAS E REVESTIDAS INTERNAMENTE C/ARG.,ENCHIMENTO BLOCOS E BASE EM CONCRETO SIMPLES,TAMPA DE CONCR.ARMADO,DEGRAUS FERRO FUNDIDO,INCL.FORN.TODOS OS MATERIAIS</t>
  </si>
  <si>
    <t>PREPARO MANUAL DE TERRENO,COMPREENDENDO ACERTO,RASPAGEM EVENTUALMENTE ATE 0.30M DE PROFUNDIDADE E AFASTAMENTO LATERAL DOMATERIAL EXCEDENTE,INCLUSIVE COMPACTACAO MECANICA</t>
  </si>
  <si>
    <t>ATERRO COM MATERIAL DE 1ªCATEGORIA,COMPACTADO MANUALMENTE EMCAMADAS DE 20CM,ATE UMA ALTURA MAXIMA DE 80CM,PARA SUPORTEDE CAMADA DE CONCRETO,INCLUSIVE DOIS TIROS DE PA,ESPALHAMENTO E REGA,EXCLUSIVE FORNECIMENTO DA TERRA</t>
  </si>
  <si>
    <t>ESCAVACAO MECANICA,COM TRATOR DE LAMINA COM POTENCIA EM TORNO DE 200CV,EM MATERIAL DE 1ªCATEGORIA,COM TRANSPORTE ENTRE 50,00 E 100,00M</t>
  </si>
  <si>
    <t>LEVANTAMENTO OU REBAIXAMENTO DE TAMPAO DE RUA,CONSIDERANDO DEMOLICAO DE CAMADA DE ASFALTO E CONCRETO,MOVIMENTACAO E CONCRETAGEM,EXCLUSIVE CERCA PROTETORA</t>
  </si>
  <si>
    <t>CAMADA DE BLOQUEIO(COLCHAO)DE PO-DE-PEDRA,ESPALHADO E COMPRIMIDO MANUALMENTE,MEDIDA APOS COMPACTACAO</t>
  </si>
  <si>
    <t>BASE DE BRITA GRADUADA,INCLUSIVE FORNECIMENTO DOS MATERIAIS,MEDIDA APOS A COMPACTACAO</t>
  </si>
  <si>
    <t>REGULARIZACAO DE SUBLEITO,DE ACORDO COM AS "INSTRUCOES PARAEXECUCAO",DO DER-RJ.O CUSTO INDENIZA AS OPERACOES DE EXECUCAO E TRANSPORTE DE AGUA E SE APLICA A AREA EFETIVAMENTE REGULARIZADA,EXCLUSIVE TRANSPORTE E ESCAVACAO DE CORRETIVOS</t>
  </si>
  <si>
    <t>IMPRIMACAO DE BASE DE PAVIMENTACAO,UTILIZANDO CM ECO XISTO,DE ACORDO COM AS "INSTRUCOES PARA EXECUCAO",DO DER-RJ</t>
  </si>
  <si>
    <t>PATIO DE CONCRETO,NA ESPESSURA DE 8CM,NO TRACO 1:3:3 EM VOLUME, FORMANDO QUADROS DE 1,00X1,00M, COM SARRAFOS DE MADEIRAINCORPORADOS,EXCLUSIVE PREPARO DO TERRENO</t>
  </si>
  <si>
    <t>SINALIZACAO HORIZONTAL,MECANICA,COM TINTA TERMOPLASTICA A BASE DE RESINAS NATURAIS E/OU SINTETICAS,EM VIAS URBANAS,APLICADA POR EXTRUSAO,CONFORME NORMAS DO DER-RJ</t>
  </si>
  <si>
    <t>05.001.0097-0</t>
  </si>
  <si>
    <t>05.001.0097-A</t>
  </si>
  <si>
    <t>05.001.0098-0</t>
  </si>
  <si>
    <t>05.001.0098-A</t>
  </si>
  <si>
    <t>14.006.0239-0</t>
  </si>
  <si>
    <t>14.006.0239-A</t>
  </si>
  <si>
    <t>14.006.0241-0</t>
  </si>
  <si>
    <t>14.006.0241-A</t>
  </si>
  <si>
    <t>14.006.0242-0</t>
  </si>
  <si>
    <t>14.006.0242-A</t>
  </si>
  <si>
    <t>14.006.0250-0</t>
  </si>
  <si>
    <t>14.006.0250-A</t>
  </si>
  <si>
    <t>14.006.0251-0</t>
  </si>
  <si>
    <t>14.006.0251-A</t>
  </si>
  <si>
    <t>14.007.0039-0</t>
  </si>
  <si>
    <t>14.007.0039-A</t>
  </si>
  <si>
    <t>14.007.0100-0</t>
  </si>
  <si>
    <t>14.007.0100-A</t>
  </si>
  <si>
    <t>RUA DA IGUALDADE</t>
  </si>
  <si>
    <t>RUA DA FRATERNIDADE</t>
  </si>
  <si>
    <t>RUA E (RUA DA MAÇONARIA)</t>
  </si>
  <si>
    <t>ESTRADA DE MARAMBAIA LADO DIREITO</t>
  </si>
  <si>
    <t>ESTRADA DE MARAMBAIA LADO ESQUERDO</t>
  </si>
  <si>
    <t>RUA DA IGUALDADE LADO DIREITO</t>
  </si>
  <si>
    <t>RUA DA IGUALDADE LADO ESQUERDO</t>
  </si>
  <si>
    <t>RUA DA LIBERDADE LADO DIREITO</t>
  </si>
  <si>
    <t>RUA DA LIBERDADE LADO ESQUERDO</t>
  </si>
  <si>
    <t>RUA DA FRATERNIDADE LADO DIREITO</t>
  </si>
  <si>
    <t>RUA DA FRATERNIDADE LADO ESQUERDO</t>
  </si>
  <si>
    <t>RUA E (RUA DA MAÇONARIA) LADO DIREITO</t>
  </si>
  <si>
    <t>RUA E (RUA DA MAÇONARIA) LADO ESQUERDO</t>
  </si>
  <si>
    <t>AV. PRES. ROOSEVELT (entre Heloiza Porto e Rua da Liberdade) LADO DIREITO</t>
  </si>
  <si>
    <t>AV. PRES. ROOSEVELT (entre Heloiza Porto e Rua da Liberdade) LADO ESQUERDO</t>
  </si>
  <si>
    <t xml:space="preserve"> = </t>
  </si>
  <si>
    <t>RUA PRESIDENTE ROOSEVELT</t>
  </si>
  <si>
    <t xml:space="preserve">RUA DA LIBERDADE </t>
  </si>
  <si>
    <t xml:space="preserve">RUA DA FRATERNIDADE </t>
  </si>
  <si>
    <t>tubo 600</t>
  </si>
  <si>
    <t>tubo 800</t>
  </si>
  <si>
    <t>INDICE SUPORTE CALIFORNIA,POR 1 PONTO,COMPACTACAO COM ENERGIA PROCTOR NORMAL</t>
  </si>
  <si>
    <t>INDICE SUPORTE CALIFORNIA,POR 1 PONTO,COMPACTACAO COM ENERGIA AASHO INTERMEDIARIA</t>
  </si>
  <si>
    <t>INDICE SUPORTE CALIFORNIA,POR 1 PONTO,COMPACTACAO COM ENERGIA AASHO MODIFICADA</t>
  </si>
  <si>
    <t>INDICE SUPORTE CALIFORNIA,POR 3 PONTOS,COMPACTACAO COM ENERGIA PROCTOR NORMAL</t>
  </si>
  <si>
    <t>INDICE SUPORTE CALIFORNIA,POR 3 PONTOS,COMPACTACAO COM ENERGIA AASHO INTERMEDIARIA</t>
  </si>
  <si>
    <t>INDICE SUPORTE CALIFORNIA,POR 3 PONTOS,COMPACTACAO COM ENERGIA AASHO MODIFICADA</t>
  </si>
  <si>
    <t>INDICE SUPORTE CALIFORNIA,POR 5 PONTOS,COMPACTACAO COM ENERGIA PROCTOR NORMAL</t>
  </si>
  <si>
    <t>INDICE SUPORTE CALIFORNIA,POR 5 PONTOS,COMPACTACAO COM ENERGIA AASHO INTERMEDIARIA</t>
  </si>
  <si>
    <t>INDICE SUPORTE CALIFORNIA,POR 5 PONTOS,COMPACTACAO COM ENERGIA AASHO MODIFICADA</t>
  </si>
  <si>
    <t>ADENSAMENTO:PAR DE ENSAIOS PARA DETERMINACAO DO FATOR DE CORRECAO DE COEFICIENTE DE RECALQUE</t>
  </si>
  <si>
    <t>TRIAXIAL NAO DRENADO,PRE-ADENSADO,EM AMOSTRA NATURAL,POR CORPO DE PROVA</t>
  </si>
  <si>
    <t>TRIAXIAL NAO DRENADO,PRE-ADENSADO,EM AMOSTRA MOLDADA,POR CORPO DE PROVA</t>
  </si>
  <si>
    <t>DURABILIDADE POR MOLHAGEM E SECAGEM,EM SOLO-CIMENTO,POR ENSAIO</t>
  </si>
  <si>
    <t>SONDAGEM MANUAL,COM TRADO CAVADEIRA,POR METRO LINEAR OU FRACAO</t>
  </si>
  <si>
    <t>SONDAGEM DE RECONHECIMENTO A TRADO MANUAL DE 4".PARA TRADO DE 6",ACRESCENTAR 50% AO VALOR DESTE ITEM</t>
  </si>
  <si>
    <t>SONDAGEM EXPEDITA,DE SIMPLES RECONHECIMENTO A PERCUSSAO,EXCLUSIVAMENTE POR LAVAGEM,DIAMETRO DE 2",INCLUSIVE DESLOCAMENTOE INSTALACAO</t>
  </si>
  <si>
    <t>CLASSIFICACAO MACROSCOPICA DE AMOSTRAS DE SONDAGEM ROTATIVA,COM LAMINA DE ROCHA</t>
  </si>
  <si>
    <t>BRITAGEM EM LABORATORIO,DE BLOCOS DE ROCHA,MATACOES OU TESTEMUNHOS DE SONDAGEM ROTATIVA,POR AMOSTRA REPRESENTATIVA</t>
  </si>
  <si>
    <t>MINI-CBR E EXPANSAO DE SOLO COMPACTADO EM EQUIPAMENTO MINIATURA</t>
  </si>
  <si>
    <t>DETERMINACAO DA PERDA DE MASSA POR IMERSAO DE SOLOS COMPACTADOS EM EQUIPAMENTO MINIATURA</t>
  </si>
  <si>
    <t>EXTRACAO DE AMOSTRA INDEFORMADA EM BLOCOS DE 30X30X30CM,INCLUSIVE EMBALAGEM DE MADEIRA,EXCLUSIVE TRANSPORTE</t>
  </si>
  <si>
    <t>CLASSIFICACAO DE SOLOS TROPICAIS PARA FINALIDADES RODOVIARIAS,UTILIZANDO CORPOS DE PROVA COMPACTADOS EM EQUIPAMENTO MINIATURA</t>
  </si>
  <si>
    <t>EXTRACAO DE AMOSTRA INDEFORMADA EM ANEL BISELADO,EXCLUSIVE TRANSPORTE</t>
  </si>
  <si>
    <t>EXTRACAO DE AMOSTRA TIPO "SHELBY" DURANTE SERVICO DE SONDAGEM DO SOLO,EXCLUSIVE TRANSPORTE</t>
  </si>
  <si>
    <t>AMOSTRA DE SOLO - PREPARACAO PARA ENSAIOS DE COMPACTACAO E ENSAIOS DE CARACTERIZACAO</t>
  </si>
  <si>
    <t>GRAOS DE SOLOS QUE PASSAM NA PENEIRA DE MALHA 4,8MM - DETERMINACAO DA MASSA ESPECIFICA</t>
  </si>
  <si>
    <t>ENSAIO DE PERDA D'AGUA DURANTE A SONDAGEM ROTATIVA EM ROCHA,CONSTANDO DE 3 ESTAGIOS DE PRESSAO</t>
  </si>
  <si>
    <t>ENSAIO DE PERDA D'AGUA DURANTE A SONDAGEM ROTATIVA EM ROCHA,CONSTANDO DE 5 ESTAGIOS DE PRESSAO</t>
  </si>
  <si>
    <t>ENSAIO DE CARACTERIZACAO GEOTECNICA DE SOLOS,COM UTILIZACAODE DILATOMETRO,EXCLUSIVE PERFURACAO</t>
  </si>
  <si>
    <t>QUALIDADE DA AREIA COM ANALISE GRANULOMETRICA E INDICE DE MATERIA ORGANICA</t>
  </si>
  <si>
    <t>QUALIDADE DE AGREGADO PELO USO DE SOLUCAO DE SULFATO DE SODIO OU MAGNESIO,EM AGREGADO MIUDO</t>
  </si>
  <si>
    <t>QUALIDADE DE AGREGADO PELO USO DE SOLUCAO DE SULFATO DE SODIO OU MAGNESIO,EM AGREGADO GRAUDO</t>
  </si>
  <si>
    <t>REMATE OU CAPEAMENTO DE CORPO DE PROVA CILINDRICO,DE 15X30CMPOR TOPO</t>
  </si>
  <si>
    <t>RESISTENCIA A COMPRESSAO DE CORPO DE PROVA CILINDRICO DE 15X30CM,POR CORPO DE PROVA</t>
  </si>
  <si>
    <t>RESISTENCIA A COMPRESSAO SIMPLES DE CORPO DE PROVA DE ARGAMASSA DE CONCRETO,COM 5X10CM,POR CORPO DE PROVA</t>
  </si>
  <si>
    <t>RESISTENCIA A TRACAO,NA FLEXAO,EM CORPO DE PROVA PRISMATICO,COM ESFORCO ATE 5T</t>
  </si>
  <si>
    <t>RESISTENCIA A TRACAO,NA FLEXAO,EM CORPO DE PROVA PRISMATICO,COM ESFORCO DE 5 ATE 30T</t>
  </si>
  <si>
    <t>RESISTENCIA A TRACAO,NA FLEXAO,EM CORPO DE PROVA PRISMATICO,COM ESFORCO DE 30 ATE 200T</t>
  </si>
  <si>
    <t>RESISTENCIA A COMPRESSAO SIMPLES DE CORPO DE PROVA,COM AUXILIO DE ESCLEROMETRO,POR CORPO DE PROVA</t>
  </si>
  <si>
    <t>DOSAGEM COM ESTUDO GRANULOMETRICO DOS AGREGADOS,DETERMINACAODE UM TRACO A PARTIR DOS GRAFICOS OBTIDOS DE MISTURAS EXPERIMENTAIS E COM RUPTURA DE CORPO DE PROVA,DE 15X30CM,AOS 3,7E 28 DIAS DE IDADE,UTILIZANDO COMO MATERIAIS CIMENTO,UM AGREGADO GRAUDO E UM AGREGADO MIUDO</t>
  </si>
  <si>
    <t>DOSAGEM COM ESTUDO GRANULOMETRICO DOS AGREGADOS,DETERMINACAODE UM TRACO A PARTIR DOS GRAFICOS OBTIDOS DE MISTURAS EXPERIMENTAIS E COM RUPTURA DE CORPO DE PROVA,DE 15X30CM,AOS 3,7E 28 DIAS DE IDADE,PARA CADA AGREGADO MIUDO ADICIONAL AO ITEM 01.001.0130</t>
  </si>
  <si>
    <t>DOSAGEM COM ESTUDO GRANULOMETRICO DOS AGREGADOS,DETERMINACAODE UM TRACO A PARTIR DOS GRAFICOS OBTIDOS DE MISTURAS EXPERIMENTAIS E COM RUPTURA DE CORPO DE PROVA,DE 15X30CM,AOS 3,7E 28 DIAS DE IDADE,PARA CADA AGREGADO GRAUDO ADICIONAL AO ITEM 01.001.0130</t>
  </si>
  <si>
    <t>DETERMINACAO DE OUTROS TRACOS A PARTIR DOS MESMOS GRAFICOS,MENCIONADOS NO ITEM 01.001.0130,POR TRACO</t>
  </si>
  <si>
    <t>DOSAGEM COM ESTUDO GRANULOMETRICO DOS AGREGADOS,POR TRACO ADICIONAL AO ITEM 01.001.0130,A PARTIR DOS GRAFICOS OBTIDOS DEMISTURAS EXPERIMENTAIS E COM RUPTURA DE CORPO DE PROVA,DE 15X30CM,AOS 3,7 E 28 DIAS DE IDADE,UTILIZANDO AGREGADOS DA MESMA QUALIDADE,POREM EM PROPORCOES DIFERENTES DE CIMENTO,UM AGREGADO MIUDO E UM AGREGADO GRAUDO</t>
  </si>
  <si>
    <t>DOSAGEM COM ESTUDO GRANULOMETRICO DOS AGREGADOS,POR TRACO ADICIONAL AO ITEM 01.001.0130,A PARTIR DOS GRAFICOS OBTIDOS DEMISTURAS EXPERIMENTAIS E COM RUPTURA DO CORPO DE PROVA,DE 15X30CM,AOS 3,7 E 28 DIAS DE IDADE,UTILIZANDO AGREGADOS DA MESMA QUALIDADE,POREM EM PROPORCOES DIFERENTES DE CIMENTO,MAISDE UM AGREGADO MIUDO E MAIS DE UM AGREGADO GRAUDO</t>
  </si>
  <si>
    <t>DOSAGEM COM ESTUDO GRANULOMETRICO DOS AGREGADOS,DETERMINACAODE MAIS TRACOS A PARTIR DOS GRAFICOS OBTIDOS DE MISTURAS EXPERIMENTAIS E COM RUPTURA DE CORPO DE PROVA,DE 15X30CM,AOS 3,7 E 28 DIAS DE IDADE,UTILIZANDO AGREGADOS DA MESMA QUALIDADE,POREM EM PROPORCOES DIFERENTES DE CIMENTO,MAIS DE UM AGREGADO MIUDO E MAIS DE UM AGREGADO GRAUDO</t>
  </si>
  <si>
    <t>TRACADO DAS CURVAS QUE CORRELACIONAM A RESISTENCIA A COMPRESSAO AO FATOR AGUA-CIMENTO,COM MOLDAGEM DE 24 CORPOS-DE-PROVACILINDRICOS DE CONCRETO,DE 15X30CM,COM TRACOS 1:5,1:6,1:7,1:8 E DETERMINACAO DAS TENSOES DE RUPTURA A COMPRESSAO AOS 3,7 E 28 DIAS DE IDADE(AMOSTRAS 6 SACOS DE CIMENTO)</t>
  </si>
  <si>
    <t>AVALIACAO DA ESPESSURA DE CARBONATACAO,POR PONTO,EM ESTRUTURAS DE CONCRETO ARMADO OU PROTENDIDO,ATRAVES DE ASPERSAO DE SOLUCAO DE FENOLFTALEINA,INCLUSIVE COLETA DA AMOSTRA</t>
  </si>
  <si>
    <t>DETERMINACAO DO TEOR DE CLORETOS,POR AMOSTRA,EM ESTRUTURAS DE CONCRETO ARMADO OU PROTENDIDO,CONFORME NORMA DA ACI-318/31-BR36,INCLUSIVE COLETA DA AMOSTRA</t>
  </si>
  <si>
    <t>DETERMINACAO DO TEOR DE SULFATOS,POR AMOSTRA,EM ESTRUTURAS DE CONCRETO ARMADO OU PROTENDIDO,CONFORME BOLETIM N°25 DO IPT,INCLUSIVE COLETA DA AMOSTRA</t>
  </si>
  <si>
    <t>ENSAIO DE RESISTENCIA A TRACAO SIMPLES,POR COMPRESSAO DIAMETRAL DE CORPOS DE PROVA CILINDRICOS DE 15X30CM,EXCLUSIVE CORPO DE PROVA</t>
  </si>
  <si>
    <t>RESISTENCIA A COMPRESSAO E TRACAO,MODULO DE ELASTICIDADE DINAMICA,EXCLUSIVE CORPO DE PROVA</t>
  </si>
  <si>
    <t>DETERMINACAO DO AR INCORPORADO EM CONCRETO,EXCLUSIVE CORPO DE PROVA</t>
  </si>
  <si>
    <t>MOLDAGEM E COLETA DE CORPO DE PROVA DE CONCRETO,EXECUTADO POR FIRMA ESPECIALIZADA,INCLUSIVE TRANSPORTE ATE 50KM</t>
  </si>
  <si>
    <t>MOLDAGEM E COLETA DE CORPO DE PROVA DE CONCRETO,EXECUTADO POR FIRMA ESPECIALIZADA,INCLUSIVE TRANSPORTE PARA UMA DISTANCIA DE 51 A 100KM</t>
  </si>
  <si>
    <t>MOLDAGEM E COLETA DE CORPO DE PROVA DE CONCRETO,EXECUTADO POR FIRMA ESPECIALIZADA,INCLUSIVE TRANSPORTE PARA UMA DISTANCIA DE 101 A 250KM</t>
  </si>
  <si>
    <t>CONTROLE TECNOLOGICO DE OBRAS EM CONCRETO ARMADO CONSIDERANDO APENAS O CONTROLE DO CONCRETO E CONSTANDO DE COLETA,MOLDAGEM E CAPEAMENTO DE CORPOS DE PROVA,TRANSPORTE ATE 50KM,ENSAIOS DE RESISTENCIA A COMPRESSAO AOS 3, 7 E 28 DIAS E "SLUMP TEST",MEDIDO POR M3 DE CONCRETO COLOCADO NAS FORMAS</t>
  </si>
  <si>
    <t>CONTROLE TECNOLOGICO DE OBRAS EM CONCRETO ARMADO CONSIDERANDO APENAS O CONTROLE DO CONCRETO E CONSTANDO DE COLETA,MOLDAGEM E CAPEAMENTO DE CORPOS DE PROVA,TRANSPORTE ATE 100KM,ENSAIOS DE RESISTENCIA A COMPRESSAO AOS 3, 7 E 28 DIAS E "SLUMPTEST",MEDIDO POR M3 DE CONCRETO COLOCADO NAS FORMAS</t>
  </si>
  <si>
    <t>CONTROLE TECNOLOGICO DE OBRAS EM CONCRETO ARMADO CONSIDERANDO APENAS O CONTROLE DO CONCRETO E CONSTANDO DE COLETA,MOLDAGEM E CAPEAMENTO DE CORPOS DE PROVA,TRANSPORTE ATE 250KM,ENSAIOS DE RESISTENCIA A COMPRESSAO AOS 3, 7 E 28 DIAS E "SLUMPTEST",MEDIDO POR M3 DE CONCRETO COLOCADO NAS FORMAS</t>
  </si>
  <si>
    <t>EFEITO DO CALOR E DO AR,POR PERCENTAGEM DA PENETRACAO ORIGINAL</t>
  </si>
  <si>
    <t>DETERMINACAO,COM AUXILIO DE SONDA ROTATIVA,DA DENSIDADE DE MISTURA COMPACTADA,POR CORPO DE PROVA</t>
  </si>
  <si>
    <t>DETERMINACAO DA RESISTENCIA A TRACAO POR COMPRESSAO DIAMETRAL DE MISTURAS BETUMINOSAS</t>
  </si>
  <si>
    <t>DETERMINACAO DO MODULO DE RESISTENCIA DE MISTURAS BETUMINOSAS</t>
  </si>
  <si>
    <t>DETERMINACAO DE MASSA ESPECIFICA APARENTE "IN SITU" COM EMPREGO DO FRASCO DE AREIA</t>
  </si>
  <si>
    <t>DETERMINACAO DOS COMPOSTOS PRINCIPAIS PRESENTES NO CIMENTO PORTLAND</t>
  </si>
  <si>
    <t>CONTROLE TECNOLOGICO DE OBRAS,CONSIDERANDO APENAS O CONTROLEDAS ARMADURAS,CONSTANDO DE COLETA DE CORPOS DE PROVA,TRANSPORTE ATE 50KM,ENSAIO DE DOBRAMENTO E DE TRACAO SIMPLES,MEDIDO POR TONELADA DE ACO GEOMETRICAMENTE NECESSARIO</t>
  </si>
  <si>
    <t>CONTROLE TECNOLOGICO DE OBRAS,CONSIDERANDO APENAS O CONTROLEDAS ARMADURAS,CONSTANDO DE COLETA DE CORPOS DE PROVA,TRANSPORTE ATE 100KM,ENSAIO DE DOBRAMENTO E DE TRACAO SIMPLES,MEDIDO POR TONELADA DE ACO GEOMETRICAMENTE NECESSARIO</t>
  </si>
  <si>
    <t>CONTROLE TECNOLOGICO DE OBRAS,CONSIDERANDO APENAS O CONTROLEDAS ARMADURAS,CONSTANDO DE COLETA DE CORPOS DE PROVA,TRANSPORTE ATE 250KM,ENSAIO DE DOBRAMENTO E DE TRACAO SIMPLES,MEDIDO POR TONELADA DE ACO GEOMETRICAMENTE NECESSARIO</t>
  </si>
  <si>
    <t>FLEXAO POR IMPACTO,COM TRACADO DO DIAGRAMA TENSAO X DEFORMACAO ESPECIFICA,NA TEMPERATURA AMBIENTE</t>
  </si>
  <si>
    <t>TRACAO COM MEDIDAS DE DEFORMACAO(0,2%),INCLUSIVE TRACADO DEGRAFICOS SENDO O ESFORCO ATE 5T</t>
  </si>
  <si>
    <t>TRACAO COM MEDIDAS DE DEFORMACAO(0,2%),INCLUSIVE TRACADO DEGRAFICOS,SENDO O ESFORCO DE 5 ATE 30T</t>
  </si>
  <si>
    <t>TRACAO COM MEDIDAS DE DEFORMACAO(0,2%),INCLUSIVE TRACADO DEGRAFICOS SENDO O ESFORCO DE 30 ATE 200T</t>
  </si>
  <si>
    <t>COMPRESSAO DIAMETRAL EM TUBOS OU CALHAS DE CONCRETO SIMPLES,DIAMETRO ATE 0,30M</t>
  </si>
  <si>
    <t>COMPRESSAO DIAMETRAL EM TUBOS OU CALHAS DE CONCRETO SIMPLES,DIAMETRO ACIMA DE 0,30M</t>
  </si>
  <si>
    <t>COMPRESSAO DIAMETRAL EM TUBOS OU CALHAS DE CONCRETO ARMADO,DIAMETRO DE 0,30 A 0,60M</t>
  </si>
  <si>
    <t>COMPRESSAO DIAMETRAL EM TUBOS OU CALHAS DE CONCRETO ARMADO,DIAMETRO DE 0,60 A 1,20M</t>
  </si>
  <si>
    <t>COMPRESSAO DIAMETRAL EM TUBOS OU CALHAS DE CONCRETO ARMADO,DIAMETRO DE 1,20 A 2,00M</t>
  </si>
  <si>
    <t>VERIFICACAO DA QUALIDADE PARA POSSIBILIDADE DE EMPREGO EM PREPARO DE CONCRETO</t>
  </si>
  <si>
    <t>ENSAIO COMPARATIVO DE RESISTENCIA A COMPRESSAO DE CORPOS DEPROVA DE ARGAMASSA</t>
  </si>
  <si>
    <t>DETERMINACAO DAS CONSTANTES ELASTICAS DOS MATERIAIS DE CONSTRUCAO(PROCESSO MECANICO OU ELETRONICO)</t>
  </si>
  <si>
    <t>DETERMINACAO DA DEFORMACAO DE PAVIMENTOS COM O AUXILIO DA VIGA BENKELMANN,POR PONTO</t>
  </si>
  <si>
    <t>EXTRACAO COM O AUXILIO DE SONDA ROTATIVA,DE CORPOS DE PROVACOM 15CM DE DIAMETRO,EM PAVIMENTOS COM REVESTIMENTO BETUMINOSO,COM ATE 10CM DE ESPESSURA,POR CORPO DE PROVA</t>
  </si>
  <si>
    <t>EXTRACAO,COM O AUXILIO DE SONDA ROTATIVA,DE CORPOS DE PROVACOM 15CM DE DIAMETRO,EM PAVIMENTOS COM REVESTIMENTO BETUMINOSO,COM MAIS DE 10CM DE ESPESSURA,POR CORPO DE PROVA</t>
  </si>
  <si>
    <t>EXTRACAO COM O AUXILIO DE SONDA ROTATIVA,DE CORPOS DE PROVACOM 15CM DE DIAMETRO,EM PAVIMENTOS COM PLACAS DE CONCRETO,COM ATE 15CM DE ESPESSURA,POR CORPO DE PROVA</t>
  </si>
  <si>
    <t>EXTRACAO COM O AUXILIO DE SONDA ROTATIVA,DE CORPOS DE PROVACOM 15CM DE DIAMETRO,EM PAVIMENTOS COM PLACAS DE CONCRETO,COM ESPESSURA ENTRE 15 E 20CM,POR CORPO DE PROVA</t>
  </si>
  <si>
    <t>EXTRACAO COM O AUXILIO DE SONDA ROTATIVA,DE CORPOS DE PROVACOM 15CM DE DIAMETRO,EM PAVIMENTOS COM PLACAS DE CONCRETO,COM MAIS DE 20CM DE ESPESSURA,POR CORPO DE PROVA</t>
  </si>
  <si>
    <t>ENSAIOS PARA RECUPERACAO DE CORROSAO EM ARMADURAS,CONSTANDODE ENSAIO DO POTENCIAL ELETRICO DA ARMADURA EM RELACAO AO ELEMENTO ESTRUTURAL QUE A CERCA</t>
  </si>
  <si>
    <t>ENSAIOS PARA RECUPERACAO DE ARMADURAS,CONSTANDO DE APLICACAODE LAPIS COLORIMETRICO PARA TESTES DE PH E AVALIACAO DA FRENTE DE CARBONATACAO</t>
  </si>
  <si>
    <t>ENSAIOS PARA RECUPERACAO DE CORROSAO EM ARMADURAS,CONSTANDODE CRAVACAO POR AMOSTRAGEM,EM DIVERSAS LAJES E VIGAS,DE PINOS LISOS PARA ESTIMATIVA DA TENSAO DE COMPRESSAO DO CONCRETO</t>
  </si>
  <si>
    <t>SONDAGEM ROTATIVA COM COROA DE WIDIA,EM SOLO,DIAMETRO AX,VERTICAL,INCLUSIVE DESLOCAMENTO DENTRO DO CANTEIRO E INSTALACAODA SONDA EM CADA FURO</t>
  </si>
  <si>
    <t>SONDAGEM ROTATIVA COM COROA DE WIDIA,EM SOLO,DIAMETRO AX,HORIZONTAL,INCLUSIVE DESLOCAMENTO DENTRO DO CANTEIRO E INSTALACAO DA SONDA EM CADA FURO</t>
  </si>
  <si>
    <t>SONDAGEM ROTATIVA COM COROA DE WIDIA,EM SOLO,DIAMETRO BX,VERTICAL,INCLUSIVE DESLOCAMENTO DENTRO DO CANTEIRO E INSTALACAODA SONDA EM CADA FURO</t>
  </si>
  <si>
    <t>SONDAGEM ROTATIVA COM COROA DE WIDIA,EM SOLO,DIAMETRO BX,HORIZONTAL,INCLUSIVE DESLOCAMENTO DENTRO DO CANTEIRO E INSTALACAO DA SONDA EM CADA FURO</t>
  </si>
  <si>
    <t>SONDAGEM ROTATIVA COM COROA DE WIDIA,EM SOLO,DIAMETRO NX,VERTICAL,INCLUSIVE DESLOCAMENTO DENTRO DO CANTEIRO E INSTALACAODA SONDA EM CADA FURO</t>
  </si>
  <si>
    <t>SONDAGEM ROTATIVA COM COROA DE WIDIA,EM SOLO,DIAMETRO NX,HORIZONTAL,INCLUSIVE DESLOCAMENTO DENTRO DO CANTEIRO E INSTALACAO DA SONDA EM CADA FURO</t>
  </si>
  <si>
    <t>SONDAGEM ROTATIVA COM COROA DE WIDIA,EM SOLO,DIAMETRO H,VERTICAL,INCLUSIVE DESLOCAMENTO DENTRO DO CANTEIRO E INSTALACAODA SONDA EM CADA FURO</t>
  </si>
  <si>
    <t>SONDAGEM ROTATIVA COM COROA DE WIDIA,EM SOLO,DIAMETRO H,HORIZONTAL,INCLUSIVE DESLOCAMENTO DENTRO DO CANTEIRO E INSTALACAO DA SONDA EM CADA FURO</t>
  </si>
  <si>
    <t>SONDAGEM ROTATIVA COM COROA DE WIDIA,EM ALTERACAO DE ROCHA,DIAMETRO AX,VERTICAL,INCLUSIVE DESLOCAMENTO DENTRO DO CANTEIRO E INSTALACAO DA SONDA EM CADA FURO</t>
  </si>
  <si>
    <t>SONDAGEM ROTATIVA COM COROA DE WIDIA,EM ALTERACAO DE ROCHA,DIAMETRO BX,VERTICAL,INCLUSIVE DESLOCAMENTO DENTRO DO CANTEIRO E INSTALACAO DA SONDA EM CADA FURO</t>
  </si>
  <si>
    <t>SONDAGEM ROTATIVA COM COROA DE WIDIA,EM ALTERACAO DE ROCHA,DIAMETRO NX,VERTICAL,INCLUSIVE DESLOCAMENTO DENTRO DO CANTEIRO E INSTALACAO DA SONDA EM CADA FURO</t>
  </si>
  <si>
    <t>SONDAGEM ROTATIVA COM COROA DE WIDIA,EM ALTERACAO DE ROCHA,DIAMETRO H,VERTICAL,INCLUSIVE DESLOCAMENTO DENTRO DO CANTEIRO E INSTALACAO DA SONDA EM CADA FURO</t>
  </si>
  <si>
    <t>SONDAGEM ROTATIVA COM COROA DE WIDIA,EM ROCHA SA,DIAMETRO AX,VERTICAL,INCLUSIVE DESLOCAMENTO DENTRO DO CANTEIRO E INSTALACAO DA SONDA EM CADA FURO</t>
  </si>
  <si>
    <t>SONDAGEM ROTATIVA COM COROA DE WIDIA,EM ROCHA SA,DIAMETRO BX,VERTICAL,INCLUSIVE DESLOCAMNETO DENTRO DO CANTEIRO E INSTALACAO DA SONDA EM CADA FURO</t>
  </si>
  <si>
    <t>SONDAGEM ROTATIVA COM COROA DE WIDIA,EM ROCHA SA,DIAMETRO NX,VERTICAL,INCLUSIVE DESLOCAMENTO DENTRO DO CANTEIRO E INSTALACAO DA SONDA EM CADA FURO</t>
  </si>
  <si>
    <t>SONDAGEM ROTATIVA COM COROA DE WIDIA,EM ROCHA SA,DIAMETRO H,VERTICAL,INCLUSIVE DESLOCAMENTO DENTRO DO CANTEIRO E INSTALACAO DA SONDA EM CADA FURO</t>
  </si>
  <si>
    <t>PERFURACAO ROTATIVA COM COROA DE WIDIA,EM SOLO,DIAMETRO AX,VERTICAL,INCLUSIVE DESLOCAMENTO DENTRO DO CANTEIRO E INSTALACAO DA SONDA EM CADA FURO</t>
  </si>
  <si>
    <t>PERFURACAO ROTATIVA COM COROA DE WIDIA,EM SOLO,DIAMETRO AX,HORIZONTAL,INCLUSIVE DESLOCAMENTO DENTRO DO CANTEIRO E INSTALACAO DA SONDA EM CADA FURO</t>
  </si>
  <si>
    <t>PERFURACAO ROTATIVA COM COROA DE WIDIA,EM SOLO,DIAMETRO BX,VERTICAL,INCLUSIVE DESLOCAMENTO DENTRO DO CANTEIRO E INSTALACAO DA SONDA EM CADA FURO</t>
  </si>
  <si>
    <t>PERFURACAO ROTATIVA COM COROA DE WIDIA,EM SOLO,DIAMETRO BX,HORIZONTAL,INCLUSIVE DESLOCAMENTO DENTRO DO CANTEIRO E INSTALACAO DA SONDA EM CADA FURO</t>
  </si>
  <si>
    <t>PERFURACAO ROTATIVA COM COROA DE WIDIA,EM SOLO,DIAMETRO NX,VERTICAL,INCLUSIVE DESLOCAMENTO DENTRO DO CANTEIRO E INSTALACAO DA SONDA EM CADA FURO</t>
  </si>
  <si>
    <t>PERFURACAO ROTATIVA COM COROA DE WIDIA,EM SOLO,DIAMETRO NX,HORIZONTAL,INCLUSIVE DESLOCAMENTO DENTRO DO CANTEIRO E INSTALACAO DA SONDA EM CADA FURO</t>
  </si>
  <si>
    <t>PERFURACAO ROTATIVA COM COROA DE WIDIA,EM SOLO,DIAMETRO H,VERTICAL,INCLUSIVE DESLOCAMENTO DENTRO DO CANTEIRO E INSTALACAO DA SONDA EM CADA FURO</t>
  </si>
  <si>
    <t>PERFURACAO ROTATIVA COM COROA DE WIDIA,EM SOLO,DIAMETRO H,HORIZONTAL,INCLUSIVE DESLOCAMENTO DENTRO DO CANTEIRO E INSTALACAO DA SONDA EM CADA FURO</t>
  </si>
  <si>
    <t>PERFURACAO ROTATIVA COM COROA DE WIDIA,EM SOLO,DIAMETRO 5",VERTICAL,INCLUSIVE DESLOCAMENTO DENTRO DO CANTEIRO E INSTALACAO DA SONDA EM CADA FURO</t>
  </si>
  <si>
    <t>PERFURACAO ROTATIVA COM COROA DE WIDIA,EM SOLO,DIAMETRO 6",VERTICAL,INCLUSIVE DESLOCAMENTO DENTRO DO CANTEIRO E INSTALACAO DA SONDA EM CADA FURO</t>
  </si>
  <si>
    <t>PERFURACAO ROTATIVA COM COROA DE WIDIA,EM SOLO,DIAMETRO 8",VERTICAL,INCLUSIVE DESLOCAMENTO DENTRO DO CANTEIRO E INSTALACAO DA SONDA EM CADA FURO</t>
  </si>
  <si>
    <t>PERFURACAO ROTATIVA COM COROA DE WIDIA,EM SOLO,DIAMETRO 10",VERTICAL,INCLUSIVE DESLOCAMENTO DENTRO DO CANTEIRO E INSTALACAO DA SONDA EM CADA FURO</t>
  </si>
  <si>
    <t>PERFURACAO ROTATIVA COM COROA DE WIDIA,EM SOLO,DIAMETRO 12",VERTICAL,INCLUSIVE DESLOCAMENTO DENTRO DO CANTEIRO E INSTALACAO DA SONDA EM CADA FURO</t>
  </si>
  <si>
    <t>PERFURACAO ROTATIVA COM COROA DE WIDIA,EM SOLO,DIAMETRO 14",VERTICAL,INCLUSIVE DESLOCAMENTO DENTRO DO CANTEIRO E INSTALACAO DA SONDA EM CADA FURO</t>
  </si>
  <si>
    <t>PERFURACAO ROTATIVA COM COROA DE WIDIA,EM SOLO,DIAMETRO 16",VERTICAL,INCLUSIVE DESLOCAMENTO DENTRO DO CANTEIRO E INSTALACAO DA SONDA EM CADA FURO</t>
  </si>
  <si>
    <t>PERFURACAO ROTATIVA COM COROA DE WIDIA,EM ALTERACAO DE ROCHA,DIAMETRO AX,VERTICAL,INCLUSIVE DESLOCAMENTO DENTRO DO CANTEIRO E INSTALACAO DA SONDA EM CADA FURO</t>
  </si>
  <si>
    <t>PERFURACAO ROTATIVA COM COROA DE WIDIA,EM ALTERACAO DE ROCHA,DIAMETRO BX,VERTICAL,INCLUSIVE DESLOCAMENTO DENTRO DO CANTEIRO E INSTALACAO DA SONDA EM CADA FURO</t>
  </si>
  <si>
    <t>PERFURACAO ROTATIVA COM COROA DE WIDIA,EM ALTERACAO DE ROCHA,DIAMETRO NX,VERTICAL,INCLUSIVE DESLOCAMENTO DENTRO DO CANTEIRO E INSTALACAO DA SONDA EM CADA FURO</t>
  </si>
  <si>
    <t>PERFURACAO ROTATIVA COM COROA DE WIDIA,EM ALTERACAO EM ROCHA,DIAMETRO H,VERTICAL,INCLUSIVE DESLOCAMENTO DENTRO DO CANTEIRO E INSTALACAO DA SONDA EM CADA FURO</t>
  </si>
  <si>
    <t>PERFURACAO ROTATIVA COM COROA DE WIDIA,EM ALTERACAO DE ROCHA,DIAMETRO 5",VERTICAL,INCLUSIVE DESLOCAMENTO DENTRO DO CANTEIRO E INSTALACAO DA SONDA EM CADA FURO</t>
  </si>
  <si>
    <t>PERFURACAO ROTATIVA COM COROA DE WIDIA,EM ALTERACAO DE ROCHA,DIAMETRO 6",VERTICAL,INCLUSIVE DESLOCAMENTO DENTRO DO CANTEIRO E INSTALACAO DA SONDA EM CADA FURO</t>
  </si>
  <si>
    <t>PERFURACAO ROTATIVA COM COROA DE WIDIA,EM ALTERACAO DE ROCHA,DIAMETRO 8",VERTICAL,INCLUSIVE DESLOCAMENTO DENTRO DO CANTEIRO E INSTALACAO DA SONDA EM CADA FURO</t>
  </si>
  <si>
    <t>PERFURACAO ROTATIVA COM COROA DE WIDIA,EM ALTERACAO DE ROCHA,DIAMETRO 10",VERTICAL,INCLUSIVE DESLOCAMENTO DENTRO DO CANTEIRO E INSTALACAO DA SONDA EM CADA FURO</t>
  </si>
  <si>
    <t>PERFURACAO ROTATIVA COM COROA DE WIDIA,EM ALTERACAO DE ROCHA,DIAMETRO 12",VERTICAL,INCLUSIVE DESLOCAMENTO DENTRO DO CANTEIRO E INSTALACAO DA SONDA EM CADA FURO</t>
  </si>
  <si>
    <t>PERFURACAO ROTATIVA COM COROA DE WIDIA,EM ALTERACAO DE ROCHA,DIAMETRO 14",VERTICAL,INCLUSIVE DESLOCAMENTO DENTRO DO CANTEIRO E INSTALACAO DA SONDA EM CADA FURO</t>
  </si>
  <si>
    <t>PERFURACAO ROTATIVA COM COROA DE WIDIA,EM ALTERACAO DE ROCHA,DIAMETRO 16",VERTICAL,INCLUSIVE DESLOCAMENTO DENTRO DO CANTEIRO E INSTALACAO DA SONDA EM CADA FURO</t>
  </si>
  <si>
    <t>PERFURACAO ROTATIVA COM COROA DE WIDIA,EM ROCHA SA,DIAMETROAX,VERTICAL,INCLUSIVE DESLOCAMENTO DENTRO DO CANTEIRO E INSTALACAO DA SONDA EM CADA FURO</t>
  </si>
  <si>
    <t>PERFURACAO ROTATIVA COM COROA DE WIDIA,EM ROCHA SA,DIAMETROBX,VERTICAL,INCLUSIVE DESLOCAMENTO DENTRO DO CANTEIRO E INSTALACAO DA SONDA EM CADA FURO</t>
  </si>
  <si>
    <t>PERFURACAO ROTATIVA COM COROA DE WIDIA,EM ROCHA SA,DIAMETRONX,VERTICAL,INCLUSIVE DESLOCAMENTO DENTRO DO CANTEIRO E INSTALACAO DA SONDA EM CADA FURO</t>
  </si>
  <si>
    <t>PERFURACAO ROTATIVA COM COROA DE WIDIA,EM ROCHA SA,DIAMETROH,VERTICAL,INCLUSIVE DESLOCAMENTO DENTRO DO CANTEIRO E INSTALACAO DA SONDA EM CADA FURO</t>
  </si>
  <si>
    <t>PERFURACAO ROTATIVA COM COROA DE WIDIA,EM ROCHA SA,DIAMETRO5",VERTICAL,INCLUSIVE DESLOCAMENTO DENTRO DO CANTEIRO E INSTALACAO DA SONDA EM CADA FURO</t>
  </si>
  <si>
    <t>PERFURACAO ROTATIVA COM COROA DE WIDIA,EM ROCHA SA,DIAMETRO6",VERTICAL,INCLUSIVE DESLOCAMENTO DENTRO DO CANTEIRO E INSTALACAO DA SONDA EM CADA FURO</t>
  </si>
  <si>
    <t>PERFURACAO ROTATIVA COM COROA DE WIDIA,EM ROCHA SA,DIAMETRO8",VERTICAL,INCLUSIVE DESLOCAMENTO DENTRO DO CANTEIRO E INSTALACAO DA SONDA EM CADA FURO</t>
  </si>
  <si>
    <t>PERFURACAO ROTATIVA COM COROA DE WIDIA,EM ROCHA SA,DIAMETRO10",VERTICAL,INCLUSIVE DESLOCAMENTO DENTRO DO CANTEIRO E INSTALACAO DA SONDA EM CADA FURO</t>
  </si>
  <si>
    <t>PERFURACAO ROTATIVA COM COROA DE WIDIA,EM ROCHA SA,DIAMETRO12",VERTICAL,INCLUSIVE DESLOCAMENTO DENTRO DO CANTEIRO E INSTALACAO DA SONDA EM CADA FURO</t>
  </si>
  <si>
    <t>PERFURACAO ROTATIVA COM COROA DE WIDIA,EM ROCHA SA,DIAMETRO14",VERTICAL,INCLUSIVE DESLOCAMENTO DENTRO DO CANTEIRO E INSTALACAO DA SONDA EM CADA FURO</t>
  </si>
  <si>
    <t>PERFURACAO ROTATIVA COM COROA DE WIDIA,EM ROCHA SA,DIAMETRO16",VERTICAL,INCLUSIVE DESLOCAMENTO DENTRO DO CANTEIRO E INSTALACAO DA SONDA EM CADA FURO</t>
  </si>
  <si>
    <t>SONDAGEM A PERCUSSAO,EM TERRENO COMUM,COM ENSAIO DE PENETRACAO,DIAMETRO 3",INCLUSIVE DESLOCAMENTO DENTRO DO CANTEIRO E INSTALACAO DA SONDA EM CADA FURO</t>
  </si>
  <si>
    <t>SONDAGEM A PERCUSSAO,EM TERRENO COMUM,COM ENSAIO DE PENETRACAO,DIAMETRO 4.1/2",INCLUSIVE DESLOCAMENTO DENTRO DO CANTEIROE INSTALACAO DA SONDA EM CADA FURO</t>
  </si>
  <si>
    <t>SONDAGEM A PERCUSSAO,EM TERRENO COMUM,COM ENSAIO DE PENETRACAO,DIAMETRO 6",INCLUSIVE DESLOCAMENTO DENTRO DO CANTEIRO E INSTALACAO DA SONDA EM CADA FURO</t>
  </si>
  <si>
    <t>SONDAGEM A PERCUSSAO,EM TERRENO COMUM,COM ENSAIO DE PENETRACAO,DIAMETRO 8",INCLUSIVE DESLOCAMENTO DENTRO DO CANTEIRO E INSTALACAO DA SONDA EM CADA FURO</t>
  </si>
  <si>
    <t>SONDAGEM A PERCUSSAO,EM TERRENO COMUM,COM ENSAIO DE PENETRACAO,DIAMETRO 10",INCLUSIVE DESLOCAMENTO DENTRO DO CANTEIRO EINSTALACAO DA SONDA EM CADA FURO</t>
  </si>
  <si>
    <t>SONDAGEM A PERCUSSAO,SOB LAMINA D'AGUA DE RIOS E LAGOAS,COMENSAIO DE PENETRACAO,DIAMETRO 3",INCLUSIVE DESLOCAMENTO DENTRO DO CANTEIRO E INSTALACAO DA SONDA EM CADA FURO (VIDE ITENS DE MOBILIZACAO E DESMOBILIZACAO NA FAMILIA 01.008)</t>
  </si>
  <si>
    <t>SONDAGEM A PERCUSSAO,SOB LAMINA D'AGUA DE RIOS E LAGOAS,COMENSAIO DE PENETRACAO,DIAMETRO 4.1/2",INCLUSIVE DESLOCAMENTODENTRO DO CANTEIRO E INSTALACAO DA SONDA EM CADA FURO (VIDEITENS DE MOBILIZACAO E DESMOBILIZACAO NA FAMILIA 01.008)</t>
  </si>
  <si>
    <t>SONDAGEM A PERCUSSAO,SOB LAMINA D'AGUA DE RIOS E LAGOAS,COMENSAIO DE PENETRACAO,DIAMETRO 6",INCLUSIVE DESLOCAMENTO DENTRO DO CANTEIRO E INSTALACAO DA SONDA EM CADA FURO (VIDE ITENS DE MOBILIZACAO E DESMOBILIZACAO NA FAMILIA 01.008)</t>
  </si>
  <si>
    <t>PERFURACAO A PERCUSSAO,EM TERRENO COMUM,DIAMETRO 3",INCLUSIVE DESLOCAMENTO DENTRO DO CANTEIRO E INSTALACAO DA SONDA EM CADA FURO</t>
  </si>
  <si>
    <t>PERFURACAO A PERCUSSAO,EM TERRENO COMUM,DIAMETRO 4.1/2",INCLUSIVE DESLOCAMENTO DENTRO DO CANTEIRO E INSTALACAO DA SONDAEM CADA FURO</t>
  </si>
  <si>
    <t>PERFURACAO A PERCUSSAO,EM TERRENO COMUM,DIAMETRO 6",INCLUSIVE DESLOCAMENTO DENTRO DO CANTEIRO E INSTALACAO DA SONDA EM CADA FURO</t>
  </si>
  <si>
    <t>PERFURACAO A PERCUSSAO,EM TERRENO COMUM,DIAMETRO 8",INCLUSIVE DESLOCAMENTO DENTRO DO CANTEIRO E INSTALACAO DA SONDA EM CADA FURO</t>
  </si>
  <si>
    <t>PERFURACAO A PERCUSSAO,EM TERRENO COMUM,DIAMETRO 10",INCLUSIVE DESLOCAMENTO DENTRO DO CANTEIRO E INSTALACAO DA SONDA EMCADA FURO</t>
  </si>
  <si>
    <t>PERFURACAO A PERCUSSAO,EM ROCHA ALTERADA,DIAMETRO 3",INCLUSIVE DESLOCAMENTO DENTRO DO CANTEIRO E INSTALACAO DA SONDA EMCADA FURO</t>
  </si>
  <si>
    <t>PERFURACAO A PERCUSSAO,EM ROCHA ALTERADA,DIAMETRO 4.1/2",INCLUSIVE DESLOCAMENTO DENTRO DO CANTEIRO E INSTALACAO DA SONDAEM CADA FURO</t>
  </si>
  <si>
    <t>PERFURACAO A PERCUSSAO,EM ROCHA ALTERADA,DIAMETRO 6",INCLUSIVE DESLOCAMENTO DENTRO DO CANTEIRO E INSTALACAO DA SONDA EMCADA FURO</t>
  </si>
  <si>
    <t>PERFURACAO A PERCUSSAO,EM ROCHA ALTERADA,DIAMETRO 8",INCLUSIVE DESLOCAMENTO DENTRO DO CANTEIRO E INSTALACAO DA SONDA EMCADA FURO</t>
  </si>
  <si>
    <t>PERFURACAO A PERCUSSAO,EM ROCHA ALTERADA,DIAMETRO 10",INCLUSIVE DESLOCAMENTO DENTRO DO CANTEIRO E INSTALACAO DA SONDA EMCADA FURO</t>
  </si>
  <si>
    <t>PERFURACAO COM "WAGON DRILL" DIAMETRO ATE 2.1/2",EM GRANITOOU GNAISSE,INCLUSIVE AR COMPRIMIDO</t>
  </si>
  <si>
    <t>PERFURACAO COM "WAGON DRILL" PESADO,DIAMETRO ATE 4.1/2",EM GRANITO OU GNAISSE,INCLUSIVE AR COMPRIMIDO</t>
  </si>
  <si>
    <t>PERFURACAO COM EQUIPAMENTO DE AR COMPRIMIDO,DIAMETRO ATE 1.1/4",EM GRANITO OU GNAISSE,ADMITINDO UMA PRODUCAO MEDIA BRUTAEM TORNO DE 2,00M/H</t>
  </si>
  <si>
    <t>PERFURACAO COM EQUIPAMENTO DE AR COMPRIMIDO,DIAMETRO ATE 1.1/4",EM GRANITO OU GNAISSE,ADMITINDO UMA PRODUCAO MEDIA BRUTAEM TORNO DE 0,50M/H</t>
  </si>
  <si>
    <t>SONDAGEM ROTATIVA COM COROA DE DIAMANTE,EM ALTERACAO DE ROCHA,DIAMETRO EX(35MM),INCLUSIVE DESLOCAMENTO DENTRO DO CANTEIRO E INSTALACAO DA SONDA EM CADA FURO</t>
  </si>
  <si>
    <t>SONDAGEM ROTATIVA COM COROA DE DIAMANTE,EM ALTERACAO DE ROCHA,DIAMETRO AWG(45MM),INCLUSIVE DESLOCAMENTO DENTRO DO CANTEIRO E INSTALACAO DA SONDA EM CADA FURO</t>
  </si>
  <si>
    <t>SONDAGEM ROTATIVA COM COROA DE DIAMANTE,EM ALTERACAO DE ROCHA,DIAMETRO BWG(60MM),INCLUSIVE DESLOCAMENTO DENTRO DO CANTEIRO E INSTALACAO DA SONDA EM CADA FURO</t>
  </si>
  <si>
    <t>SONDAGEM ROTATIVA COM COROA DE DIAMANTE,EM ALTERACAO DE ROCHA,DIAMETRO NWG(75MM),INCLUSIVE DESLOCAMENTO DENTRO DO CANTEIRO E INSTALACAO DA SONDA EM CADA FURO</t>
  </si>
  <si>
    <t>SONDAGEM ROTATIVA COM COROA DE DIAMANTE,EM ALTERACAO DE ROCHA,DIAMETRO HWG(100MM),INCLUSIVE DESLOCAMENTO DENTRO DO CANTEIRO E INSTALACAO DA SONDA EM CADA FURO</t>
  </si>
  <si>
    <t>SONDAGEM ROTATIVA COM COROA DE DIAMANTE,EM ALTERACAO DE ROCHA,DIAMETRO DE SW,INCLUSIVE DESLOCAMENTO DENTRO DO CANTEIRO EINSTALACAO DE SONDA EM CADA FURO</t>
  </si>
  <si>
    <t>SONDAGEM ROTATIVA COM COROA DE DIAMANTE,EM ROCHA SA,DIAMETROEX(35MM),INCLUSIVE DESLOCAMENTO DENTRO DO CANTEIRO E INSTALACAO DA SONDA EM CADA FURO</t>
  </si>
  <si>
    <t>SONDAGEM ROTATIVA COM COROA DE DIAMANTE,EM ROCHA SA,DIAMETROAWG(45MM),INCLUSIVE DESLOCAMENTO DENTRO DO CANTEIRO E INSTALACAO DA SONDA EM CADA FURO</t>
  </si>
  <si>
    <t>SONDAGEM ROTATIVA COM COROA DE DIAMANTE,EM ROCHA SA,DIAMETROBWG(60MM),INCLUSIVE DESLOCAMENTO DENTRO DO CANTEIRO E INSTALACAO DA SONDA EM CADA FURO</t>
  </si>
  <si>
    <t>SONDAGEM ROTATIVA COM COROA DE DIAMANTE,EM ROCHA SA,DIAMETRONWG(75MM),INCLUSIVE DESLOCAMENTO DENTRO DO CANTEIRO E INSTALACAO DA SONDA EM CADA FURO</t>
  </si>
  <si>
    <t>SONDAGEM ROTATIVA COM COROA DE DIAMANTE,EM ROCHA SA,DIAMETROHWG(100MM),INCLUSIVE DESLOCAMENTO DENTRO DO CANTEIRO E INSTALACAO DA SONDA EM CADA FURO</t>
  </si>
  <si>
    <t>SONDAGEM ROTATIVA COM COROA DE DIAMANTE,ROCHA SA,DIAMETRO DESW, INCLUSIVE DESLOCAMENTO DENTRO DO CANTEIRO E INSTALACAODA SONDA EM CADA FURO</t>
  </si>
  <si>
    <t>PERFURACAO ROTATIVA COM COROA DE DIAMANTE,EM ALTERACAO DE ROCHA,DIAMETRO EX(35MM),INCLUSIVE DESLOCAMENTO DENTRO DO CANTEIRO E INSTALACAO DA SONDA EM CADA FURO</t>
  </si>
  <si>
    <t>PERFURACAO ROTATIVA COM COROA DE DIAMANTE,EM ALTERACAO DE ROCHA,DIAMETRO AWG(45MM),INCLUSIVE DESLOCAMENTO DENTRO DO CANTEIRO E INSTALACAO DA SONDA EM CADA FURO</t>
  </si>
  <si>
    <t>PERFURACAO ROTATIVA COM COROA DE DIAMANTE,EM ALTERACAO DE ROCHA,DIAMETRO BWG(60MM),INCLUSIVE DESLOCAMENTO DENTRO DO CANTEIRO E INSTALACAO DA SONDA EM CADA FURO</t>
  </si>
  <si>
    <t>PERFURACAO ROTATIVA COM COROA DE DIAMANTE,EM ALTERACAO DE ROCHA,DIAMETRO NWG(75MM),INCLUSIVE DESLOCAMENTO DENTRO DO CANTEIRO E INSTALACAO DA SONDA EM CADA FURO</t>
  </si>
  <si>
    <t>PERFURACAO ROTATIVA COM COROA DE DIAMANTE,EM ALTERACAO DE ROCHA,DIAMETRO HWG(100MM),INCLUSIVE DESLOCAMENTO DENTRO DO CANTEIRO E INSTALACAO DA SONDA EM CADA FURO</t>
  </si>
  <si>
    <t>PERFURACAO ROTATIVA COM COROA DE DIAMANTE,EM ALTERACAO DE ROCHA DIAMETRO SW,INCLUSIVE DESLOCAMENTO DENTRO DO CANTEIRO EINSTALACAO DA SONDA EM CADA FURO</t>
  </si>
  <si>
    <t>PERFURACAO ROTATIVA COM COROA DE DIAMANTE,EM ROCHA SA,DIAMETRO EX(35MM),INCLUSIVE DESLOCAMENTO DENTRO DO CANTEIRO E INSTALACAO DA SONDA EM CADA FURO</t>
  </si>
  <si>
    <t>PERFURACAO ROTATIVA COM COROA DE DIAMANTE,EM ROCHA SA,DIAMETRO AWG(45MM),INCLUSIVE DESLOCAMENTO DENTRO DO CANTEIRO E INSTALACAO DA SONDA EM CADA FURO</t>
  </si>
  <si>
    <t>PERFURACAO ROTATIVA COM COROA DE DIAMANTE,EM ROCHA SA,DIAMETRO BWG(60MM),INCLUSIVE DESLOCAMENTO DENTRO DO CANTEIRO E INSTALACAO DA SONDA EM CADA FURO</t>
  </si>
  <si>
    <t>PERFURACAO ROTATIVA COM COROA DE DIAMANTE,EM ROCHA SA,DIAMETRO NWG(75MM),INCLUSIVE DESLOCAMENTO DENTRO DO CANTEIRO E INSTALACAO DA SONDA EM CADA FURO</t>
  </si>
  <si>
    <t>PERFURACAO ROTATIVA COM COROA DE DIAMANTE,EM ROCHA SA,DIAMETRO HWG(100MM),INCLUSIVE DESLOCAMENTO DENTRO DO CANTEIRO E INSTALACAO DA SONDA EM CADA FURO</t>
  </si>
  <si>
    <t>PERFURACAO ROTATIVA COM COROA DE DIAMANTE,EM ROCHA SA,DIAMETRO SW,INCLUSIVE DESLOCAMENTO DENTRO DO CANTEIRO E INSTALACAODA SONDA EM CADA FURO</t>
  </si>
  <si>
    <t>PERFURACAO ROTATIVA COM COROA DE DIAMANTE EM CONCRETO,COM DIAMETRO DE 45MM(2"),INCLUSIVE DESLOCAMENTO DENTRO DO CANTEIROE INSTALACAO DA SONDA EM CADA FURO</t>
  </si>
  <si>
    <t>PERFURACAO ROTATIVA COM COROA DE DIAMANTE EM CONCRETO,COM DIAMETRO DE 75MM(3"),INCLUSIVE DESLOCAMENTO DENTRO DO CANTEIROE INSTALACAO DA SONDA EM CADA FURO</t>
  </si>
  <si>
    <t>PERFURACAO ROTATIVA COM COROA DE DIAMANTE EM CONCRETO,COM DIAMETRO DE 100MM(4"),INCLUSIVE DESLOCAMENTO DENTRO DO CANTEIRO E INSTALACAO DA SONDA EM CADA FURO</t>
  </si>
  <si>
    <t>PERFURACAO ROTATIVA COM COROA DE DIAMANTE EM CONCRETO,COM DIAMETRO DE 150MM(6"),INCLUSIVE DESLOCAMENTO DENTRO DO CANTEIRO E INSTALACAO DA SONDA EM CADA FURO</t>
  </si>
  <si>
    <t>EXECUCAO DE SONDAGEM ELETRICA VERTICAL(SEV),INCLUSIVE O PROCESSAMENTO E INTERPRETACAO DOS PERFIS,BEM COMO A APRESENTACAODOS RESULTADOS EM PAPEL E EM MEIO DIGITAL</t>
  </si>
  <si>
    <t>EXECUCAO DE LINHA DE PROSPECCAO GEOFISICA PELO METODO DE CAMINHAMENTO ELETRICO,INCLUSIVE O PROCESSAMENTO E INTERPRETACAODAS SECOES BEM COMO A APRESENTACAO DOS RESULTADOS(SECOES ORIGINAIS E INTERPRETADAS),EM PAPEL E EM MEIO DIGITAL</t>
  </si>
  <si>
    <t>EXECUCAO DE LINHA DE PROSPECCAO SISMICA PELO METODO DE REFLEXAO,UTILIZANDO MARTELO OU EXPLOSIVO COMO FONTE GERADORA DO PULSO SISMICO,INCLUSIVE A APRESENTACAO DO RELATORIO COM OS DADOS,EM PAPEL E EM MEIO DIGITAL,EXCLUSIVE O PROCESSAMENTO E INTERPRETACAO DOS DADOS</t>
  </si>
  <si>
    <t>EXECUCAO DE LINHA DE PROSPECCAO SISMICA PELO METODO DE REFRACAO,UTILIZANDO MARTELO OU EXPLOSIVO COMO FONTE GERADORA DO PULSO SISMICO,INCLUSIVE A APRESENTACAO DO RELATORIO COM OS DADOS,EM PAPEL E EM MEIO DIGITAL,EXCLUSIVE O PROCESSAMENTO E INTERPRETACAO DOS DADOS</t>
  </si>
  <si>
    <t>EXECUCAO DE LINHA DE PROSPECCAO POR RADAR DE PENETRACAO NO SOLO(GPR),INCLUSIVE A APRESENTACAO DO RELATORIO COM AS SECOESPROCESSADAS,EM PAPEL E EM MEIO DIGITAL,EXCLUSIVE O PROCESSAMENTO E INTERPRETACAO DOS DADOS</t>
  </si>
  <si>
    <t>INTERPRETACAO DE DADOS DE RADAR DE PENETRACAO NO SOLO(GPR),INCLUSIVE A ANALISE DE SECOES MIGRADAS E NAO MIGRADAS E APRESENTACAO DO RELATORIO COM AS SECOES INTERPRETADAS,EM PAPEL EEM MEIO DIGITAL</t>
  </si>
  <si>
    <t>PROCESSAMENTO DE DADOS DE RADAR DE PENETRACAO NO SOLO(GPR),INCLUSIVE CORRECAO TOPOGRAFICA,FILTROS,GANHOS E MIGRACAO,ATRAVES DE SOFTWARES PARA ESSE FIM,E A APRESENTACAO DO RELATORIOCOM AS SECOES PROCESSADAS,EM PAPEL E EM MEIO DIGITAL</t>
  </si>
  <si>
    <t>INTERPRETACAO DE LINHA SISMICA DE REFLEXAO,INCLUSIVE A ANALISE DE SECOES MIGRADAS E NAO MIGRADAS E A APRESENTACAO DO RELATORIO COM AS SECOES INTERPRETADAS,EM PAPEL E EM MEIO DIGITAL</t>
  </si>
  <si>
    <t>PROCESSAMENTO DE LINHA SISMICA DE REFRACAO,INCLUSIVE CORRECAO TOPOGRAFICA,FILTROS,GANHOS,ANALISES DE VELOCIDADE E MIGRACAO,ATRAVES DE SOFTWARES ESPECIFICOS PARA ESTE FIM,E A APRESENTACAO DO RELATORIO COM AS SECOES PROCESSADAS EM PAPEL E EMMEIO DIGITAL</t>
  </si>
  <si>
    <t>PROCESSAMENTO E INTERPRETACAO DE LINHA SISMICA DE REFRACAO,INCLUSIVE A APRESENTACAO DE RELATORIO COM AS SECOES PROCESSADAS E INTERPRETADAS,EM PAPEL E EM MEIO DIGITAL</t>
  </si>
  <si>
    <t>PREPARO MANUAL DE TERRENO,COMPREENDENDO ACERTO,RASPAGEM EVENTUALMENTE ATE 0.30M DE PROFUNDIDADE E AFASTAMENTO LATERAL DOMATERIAL EXCEDENTE,EXCLUSIVE COMPACTACAO</t>
  </si>
  <si>
    <t>PREPARO MANUAL DE TERRENO,COMPREENDENDO ACERTO,RASPAGEM EVENTUAL ATE 0.30M DE PROFUNDIDADE E AFASTAMENTO LATERAL DO MATERIAL EXCEDENTE,INCLUSIVE COMPACTACAO MANUAL</t>
  </si>
  <si>
    <t>ROCADO EM VEGETACAO ESPESSA,COM EMPILHAMENTO LATERAL E QUEIMA DOS RESIDUOS</t>
  </si>
  <si>
    <t>ROCADO EM VEGETACAO RALA,COM EMPILHAMENTO LATERAL E QUEIMA DOS RESIDUOS</t>
  </si>
  <si>
    <t>ROCADO A FOICE E MACHADO EM MATA DE PEQUENO PORTE E QUEIMA DOS RESIDUOS SEM DESTOCAMENTO OU REMOCAO</t>
  </si>
  <si>
    <t>DESTOCAMENTO DE ARVORES DE PORTE MEDIO E RAIZES PROFUNDAS,SEM REMOCAO E AUXILIO MECANICO</t>
  </si>
  <si>
    <t>ABERTURA DE PICADAS EM TERRENO COM VEGETACAO QUE POSSIBILITEO USO APENAS DE FACAO E FOICE</t>
  </si>
  <si>
    <t>ABERTURA DE PICADAS EM TERRENO QUE EXIJA ALEM DO USO DE FACAO E FOICE,TAMBEM MACHADO E MOTOSSERRA</t>
  </si>
  <si>
    <t>SUAVIZACAO E RECONFORMACAO MANUAL DE TALUDES,COM PEQUENO DESMATAMENTO E ALTURA MEDIA DE 0,50M</t>
  </si>
  <si>
    <t>SUAVIZACAO E RECONFORMACAO MANUAL DE TALUDES,COM PEQUENO DESMATAMENTO E ALTURA MEDIA DE 1,00M</t>
  </si>
  <si>
    <t>SUAVIZACAO E RECONFORMACAO MANUAL DE TALUDES,COM PEQUENO DESMATAMENTO E ALTURA MEDIA DE 1,50M</t>
  </si>
  <si>
    <t>DESMATAMENTO E LIMPEZA DE TERRENOS COM TRATOR DE ESTEIRAS COM POTENCIA EM TORNO DE 200CV</t>
  </si>
  <si>
    <t>REGULARIZACAO DE TERRENO COM TRATOR EM TORNO DE 80CV,COMPREENDENDO ACERTO,RASPAGEM EVENTUALMENTE ATE 0,30M DE PROFUNDIDADE E AFASTAMENTO LATERAL DO MATERIAL EXCEDENTE</t>
  </si>
  <si>
    <t>MONTAGEM E DESMONTAGEM DE UM CONJUNTO DE BOMBAS (15CV) PARAATE 70,00M DE COLETORES (INCLUSIVE ESTES)</t>
  </si>
  <si>
    <t>OPERACAO E MANUTENCAO DO SISTEMA,EXCLUSIVE ENERGIA ELETRICA,PELO TEMPO CORRIDO DE EMPREGO NA OBRA</t>
  </si>
  <si>
    <t>ENERGIA CONSUMIDA PELO SISTEMA,MEDIDA PELA POTENCIA INSTALADA E PELO TEMPO DE FUNCIONAMENTO</t>
  </si>
  <si>
    <t>POCO ARTESIANO,PROFUNDIDADE ATE 50 METROS,INCLUSIVE PERFURACAO,INSTALACAO E ANALISE DA AGUA,EXCLUSIVE MOTOBOMBA</t>
  </si>
  <si>
    <t>POCO ARTESIANO PROFUNDO,PROFUNDIDADE DE 51 METROS ATE 100 METROS,INCLUSIVE PERFURACAO,REVESTIMENTO E ANALISE DA AGUA,EXCLUSIVE MOTOBOMBA</t>
  </si>
  <si>
    <t>MOBILIZACAO E DESMOBILIZACAO DE EQUIPAMENTO E EQUIPE DE SONDAGEM E PERFURACAO A PERCUSSAO,COM TRANSPORTE ATE 50KM</t>
  </si>
  <si>
    <t>MOBILIZACAO E DESMOBILIZACAO DE EQUIPAMENTO E EQUIPE DE SONDAGEM E PERFURACAO A PERCUSSAO,COM TRANSPORTE DE 51 A 100KM</t>
  </si>
  <si>
    <t>MOBILIZACAO E DESMOBILIZACAO DE EQUIPAMENTO E EQUIPE DE SONDAGEM E PERFURACAO A PERCUSSAO,COM TRANSPORTE DE 101 A 200KM</t>
  </si>
  <si>
    <t>MOBILIZACAO E DESMOBILIZACAO DE EQUIPAMENTO E EQUIPE DE SONDAGEM E PERFURACAO ROTATIVA,COM TRANSPORTE ATE 50KM</t>
  </si>
  <si>
    <t>MOBILIZACAO E DESMOBILIZACAO DE EQUIPAMENTO E EQUIPE DE SONDAGEM E PERFURACAO ROTATIVA,COM TRANSPORTE DE 51 A 100KM</t>
  </si>
  <si>
    <t>MOBILIZACAO E DESMOBILIZACAO DE EQUIPAMENTO E EQUIPE DE SONDAGEM E PERFURACAO ROTATIVA,COM TRANSPORTE DE 101 A 200KM</t>
  </si>
  <si>
    <t>LEVANTAMENTO TOPOGRAFICO,PLANIALTIMETRICO E CADASTRAL,DE TERRENO DE OROGRAFIA ACIDENTADA,VEGETACAO DENSA E EDIFICACAO DENSA (ESCALA 1:500)</t>
  </si>
  <si>
    <t>LEVANTAMENTO TOPOGRAFICO,PLANIALTIMETRICO E CADASTRAL,DE TERRENO DE OROGRAFIA ACIDENTADA,VEGETACAO DENSA E EDIFICACAO MEDIA</t>
  </si>
  <si>
    <t>LEVANTAMENTO TOPOGRAFICO,PLANIALTIMETRICO E CADASTRAL,DE TERRENO DE OROGRAFIA ACIDENTADA,VEGETACAO DENSA E EDIFICACAO LEVE</t>
  </si>
  <si>
    <t>LEVANTAMENTO TOPOGRAFICO,PLANIALTIMETRICO E CADASTRAL,DE TERRENO DE OROGRAFIA ACIDENTADA,VEGETACAO RALA E EDIFICACAO DENSA</t>
  </si>
  <si>
    <t>LEVANTAMENTO TOPOGRAFICO,PLANIALTIMETRICO E CADASTRAL,DE TERRENO DE OROGRAFIA ACIDENTADA,VEGETACAO RALA E EDIFICACAO MEDIA</t>
  </si>
  <si>
    <t>LEVANTAMENTO TOPOGRAFICO,PLANIALTIMETRICO E CADASTRAL,DE TERRENO DE OROGRAFIA ACIDENTADA,VEGETACAO RALA E EDIFICACAO LEVE</t>
  </si>
  <si>
    <t>LEVANTAMENTO TOPOGRAFICO,PLANIALTIMETRICO E CADASTRAL,DE TERRENO DE OROGRAFIA NAO ACIDENTADA,VEGETACAO DENSA E EDIFICACAO DENSA</t>
  </si>
  <si>
    <t>LEVANTAMENTO TOPOGRAFICO,PLANIALTIMETRICO E CADASTRAL,DE TERRENO OROGRAFIA NAO ACIDENTADA,VEGETACAO DENSA E EDIFICACAO MEDIA</t>
  </si>
  <si>
    <t>LEVANTAMENTO TOPOGRAFICO,PLANIALTIMETRICO E CADASTRAL,DE TERRENO DE OROGRAFIA NAO ACIDENTADA,VEGETACAO DENSA E EDIFICACAO LEVE</t>
  </si>
  <si>
    <t>LEVANTAMENTO TOPOGRAFICO,PLANIALTIMETRICO E CADASTRAL,DE TERRENO DE OROGRAFIA NAO ACIDENTADA,VEGETACAO RALA E EDIFICACAODENSA</t>
  </si>
  <si>
    <t>LEVANTAMENTO TOPOGRAFICO,PLANIALTIMETRICO E CADASTRAL,DE TERRENO DE OROGRAFIA NAO ACIDENTADA,VEGETACAO RALA E EDIFICACAOMEDIA</t>
  </si>
  <si>
    <t>LEVANTAMENTO TOPOGRAFICO,PLANIALTIMETRICO E CADASTRAL,DE TERRENO DE OROGRAFIA NAO ACIDENTADA,VEGETACAO RALA E EDIFICACAOLEVE</t>
  </si>
  <si>
    <t>DETERMINACAO DE NORTE VERDADEIRO(N.V.)POR OBSERVACAO DIRETADE ALTURA DE SOL,PELO PROCESSO DAS DISTANCIAS ZENITAIS ABSOLUTAS</t>
  </si>
  <si>
    <t>IMPLANTACAO DE MARCO DE R.N.,EM CONCRETO COM TARUGO METALICO,E DETERMINACAO DE SUA COTA POR TRANSPORTE DE COTA,DE R.N.JAESTABELECIDO.O CUSTO INCLUI ESTE TRANSPORTE ATE A DISTANCIADE 150,00M.ALEM DESTE CUSTO,PAGAR O NIVELAMENTO PELOS CODIGOS 01.016.0050 A 01.016.0052</t>
  </si>
  <si>
    <t>LANCAMENTO DE LINHA POLIGONAL BASICA,COM PRECISAO DE FECHAMENTO RELATIVA A 1ª ORDEM,USANDO DISTANCIOMETRO ELETRONICO EMTERRENO DE OROGRAFIA ACIDENTADA E VEGETACAO DENSA,PARA POLIGONAIS DE 2ª ORDEM TOMAR 85% DO CUSTO</t>
  </si>
  <si>
    <t>LANCAMENTO DE LINHA POLIGONAL BASICA,COM PRECISAO DE FECHAMENTO RELATIVA A 1ª ORDEM,USANDO DISTANCIOMETRO ELETRONICO EMTERRENO DE OROGRAFIA ACIDENTADA E VEGETACAO RALA,PARA POLIGONAIS DE 2ª ORDEM TOMAR 85% DO CUSTO</t>
  </si>
  <si>
    <t>LANCAMENTO DE LINHA POLIGONAL BASICA,COM PRECISAO DE FECHAMENTO RELATIVA A 1ª ORDEM,USANDO DISTANCIOMETRO ELETRONICO EMTERRENO DE OROGRAFIA NAO ACIDENTADA E VEGETACAO DENSA,PARAPOLIGONAIS DE 2ª ORDEM TOMAR 85% DO CUSTO</t>
  </si>
  <si>
    <t>LANCAMENTO DE LINHA POLIGONAL BASICA,COM PRECISAO DE FECHAMENTO RELATIVA A 1ª ORDEM,USANDO DISTANCIOMETRO ELETRONICO EMTERRENO DE OROGRAFIA NAO ACIDENTADA E VEGETACAO RALA,PARAPOLIGONAIS DE 2ª ORDEM TOMAR 85% DO CUSTO</t>
  </si>
  <si>
    <t>LANCAMENTO DE LINHA POLIGONAL,COM PRECISAO DE FECHAMENTO RELATIVO A 3ª ORDEM,EM TERRENO DE OROGRAFIA ACIDENTADA E VEGETACAO DENSA</t>
  </si>
  <si>
    <t>LANCAMENTO DE LINHA POLIGONAL,COM PRECISAO DE FECHAMENTO RELATIVO A 3ª ORDEM,EM TERRENO DE OROGRAFIA ACIDENTADA E VEGETACAO RALA</t>
  </si>
  <si>
    <t>LANCAMENTO DE LINHA POLIGONAL,COM PRECISAO DE FECHAMENTO RELATIVO A 3ª ORDEM,EM TERRENO DE OROGRAFIA NAO ACIDENTADA E VEGETACAO DENSA</t>
  </si>
  <si>
    <t>LANCAMENTO DE LINHA POLIGONAL,COM PRECISAO DE FECHAMENTO RELATIVO A 3ª ORDEM,EM TERRENO DE OROGRAFIA NAO ACIDENTADA E VEGETACAO RALA</t>
  </si>
  <si>
    <t>NIVELAMENTO E CONTRANIVELAMENTO DE LINHA TOPOGRAFICA,EM TERRENO DE OROGRAFIA ACIDENTADA.O CUSTO INCLUI O DESENHO EM ESCALA 1:2000(H) OU 1:1000(H) E 1:200(V) OU 1:100(V)</t>
  </si>
  <si>
    <t>NIVELAMENTO E CONTRANIVELAMENTO DE LINHA TOPOGRAFICA,EM TERRENO DE OROGRAFIA ONDULADA.O CUSTO INCLUI O DESENHO EM ESCALA1:2000(H) OU 1:1000(H) E 1:200(V) OU 1:100(V)</t>
  </si>
  <si>
    <t>NIVELAMENTO E CONTRANIVELAMENTO DE LINHA TOPOGRAFICA,EM TERRENO DE OROGRAFIA NAO ACIDENTADA OU EM ESTRADA IMPLANTADA.O CUSTO INCLUI O DESENHO EM ESCALA 1:2000(H) OU 1:1000(H) E 1:200(V) OU 1:100(V)</t>
  </si>
  <si>
    <t>LEVANTAMENTO DE SECAO TRANSVERSAL EM TERRENO DE OROGRAFIA ACIDENTADA E VEGETACAO DENSA.O EQUIPAMENTO CONSIDERADO E O TEODOLITO,USANDO-SE A ESTADIMETRIA.MEDIDO POR METRO LINEAR DE SECAO.O CUSTO INCLUI DESENHO NA ESCALA 1:200</t>
  </si>
  <si>
    <t>LEVANTAMENTO DE SECAO TRANSVERSAL EM TERRENO DE OROGRAFIA ACIDENTADA E VEGETACAO RALA.O EQUIPAMENTO CONSIDERADO E O TEODOLITO,USANDO-SE A ESTADIMETRIA.MEDIDO POR METRO LINEAR DE SECAO.O CUSTO INCLUI DESENHO NA ESCALA 1:200</t>
  </si>
  <si>
    <t>LEVANTAMENTO DE SECAO TRANSVERSAL EM TERRENO DE OROGRAFIA NAO ACIDENTADA E VEGETACAO DENSA.O EQUIPAMENTO CONSIDERADO E ONIVEL.O CUSTO INCLUI DESENHO DE SECAO NA ESCALA 1:200.MEDIDO POR METRO LINEAR DE SECAO</t>
  </si>
  <si>
    <t>LEVANTAMENTO DE SECAO TRANSVERSAL EM TERRENO DE OROGRAFIA NAO ACIDENTADA E VEGETACAO RALA.O EQUIPAMENTO CONSIDERADO E ONIVEL.O CUSTO INCLUI DESENHO DE SECAO NA ESCALA 1:200.MEDIDOPOR METRO LINEAR DE SECAO</t>
  </si>
  <si>
    <t>LEVANTAMENTO TOPOGRAFICO PLANIALTIMETRICO E CADASTRAL,EM AREAS DE FAVELAS,EM TERRENOS DE OROGRAFIA NAO ACIDENTADA.ESTAOINCLUIDOS NOS SERVICOS O LEVANTAMENTO DE SOLEIRAS E TESTADASDAS EDIFICACOES</t>
  </si>
  <si>
    <t>LEVANTAMENTO TOPOGRAFICO PLANIALTIMETRICO E CADASTRAL EXECUTADO EM AREAS DE FAVELAS,EM TERRENOS DE OROGRAFIA ACIDENTADA.ESTAO INCLUIDOS NOS SERVICOS O LEVANTAMENTO DE SOLEIRAS E TESTADAS DAS EDIFICACOES</t>
  </si>
  <si>
    <t>MOBILIZACAO E DESMOBILIZACAO DE EQUIPE E EQUIPAMENTO DE TOPOGRAFIA COM DESLOCAMENTO SUPERIOR A 20KM,MEDIDO POR KM EXCEDENTE,A PARTIR DA CIDADE DO RIO DE JANEIRO (KM 0 DA AV.BRASIL)</t>
  </si>
  <si>
    <t>LEVANTAMENTO PLANIALTIMETRICO CADASTRAL DE AREA URBANA OU SUBURBANA,DESTINADA A REGULARIZACAO FUNDIARIA,PROJETOS VIARIOSE DE INFRAESTRUTURA,URBANIZACAO E ASSEMELHADOS,UTILIZANDO POLIGONAL III PAC,DESENHO NA ESCALA DE 1:250 A 1:100 EM AREASMEDIANAMENTE OCUPADAS(ATE 50% DAS QUADRAS)ATE 3000M2</t>
  </si>
  <si>
    <t>LEVANTAMENTO PLANIALTIMETRICO CADASTRAL DE AREA URBANA OU SUBURBANA,DESTINADA A REGULARIZACAO FUNDIARIA,PROJETOS VIARIOSE DE INFRAESTRUTURA,URBANIZACAO E ASSEMELHADOS,UTILIZANDO POLIGONAL III PAC,DESENHO NA ESCALA DE 1:250 A 1:100 EM AREASMEDIANAMENTE OCUPADAS(ATE 50% DAS QUADRAS)EM AREAS DE 3001 ATE 10000M2</t>
  </si>
  <si>
    <t>LEVANTAMENTO PLANIALTIMETRICO CADASTRAL DE AREA URBANA OU SUBURBANA,DESTINADA A REGULARIZACAO FUNDIARIA,PROJETOS VIARIOSE DE INFRAESTRUTURA,URBANIZAZAO E ASSEMELHADOS,UTILIZANDO POLIGONAL III PAC,DESENHO NA ESCALA DE 1:250 A 1:100 EM AREASMEDIANAMENTE OCUPADAS(ATE 50% DAS QUADRAS),EM AREAS ACIMA DE10000M2</t>
  </si>
  <si>
    <t>LEVANTAMENTO PLANIALTIMETRICO CADASTRAL DE AREA URBANA OU SUBURBANA,DESTINADA A REGULARIZACAO FUNDIARIA,PROJETOS VIARIOSE DE INFRAESTRUTURA,URBANIZACAO E ASSEMELHADOS,UTILIZANDO POLIGONAL III PAC,DESENHO NA ESCALA DE 1:250 A 1:100,EM AREASDENSAMENTE OCUPADAS(ACIMA DE 50% DE QUADRAS)ATE 2000M2</t>
  </si>
  <si>
    <t>LEVANTAMENTO PLANIALTIMETRICO CADASTRAL DE AREA URBANA OU SUBURBANA,DESTINADA A REGULARIZACAO FUNDIARIA,PROJETOS VIARIOSE DE INFRAESTRUTURA,URBANIZACAO E ASSEMELHADOS,UTILIZANDO POLIGONAL III PAC,DESENHO NA ESCALA DE 1:250 A 1:100,EM AREASDENSAMENTE OCUPADAS(ACIMA DE 50% DE QUADRAS),EM AREAS DE 2001 ATE 10000M2</t>
  </si>
  <si>
    <t>LEVANTAMENTO PLANIALTIMETRICO CADASTRAL DE AREA URBANA OU SUBURBANA,DESTINADA A REGULARIZACAO FUNDIARIA,PROJETOS VIARIOSE DE INFRAESTRUTURA,URBANIZACAO E ASSEMELHADOS,UTILIZANDO POLIGONAL III PAC,DESENHO NA ESCALA DE 1:250 A 1:100,EM AREASDENSAMENTE OCUPADAS(ACIMA DE 50% DE QUADRAS),EM AREAS ACIMADE 10000M2</t>
  </si>
  <si>
    <t>LEVANTAMENTO PLANIALTIMETRICO CADASTRAL DE AREA RURAL,DESTINADO A PROJETOS VIARIOS,DE SANEAMENTO,DUTOS,LINHAS DE TRANSMISSAO,ETC,EXECUTADOS COM POLIGONAL CLASSE II PAC,COMPREENDENDO CALCULOS E DESENHOS NA ESCALA DE 1:2000 ATE 1:500 EM AREASATE 1HA</t>
  </si>
  <si>
    <t>LEVANTAMENTO PLANIALTIMETRICO CADASTRAL DE AREA RURAL,DESTINADO A PROJETOS VIARIOS,DE SANEAMENTO,DUTOS,LINHAS DE TRANSMISSAO,ETC,EXECUTADOS COM POLIGONAL CLASSE II PAC,COMPREENDENDO CALCULOS E DESENHOS NA ESCALA DE 1:2000 ATE 1:500 EM AREASACIMA DE 1HA</t>
  </si>
  <si>
    <t>LEVANTAMENTO TOPOGRAFICO POR BATIMETRIA,SERVICOS DE CAMPO EESCRITORIO,COM SECOES DE LEVANTAMENTO EQUIDISTANTE DE ATE 20METROS,INCLUSIVE TRANSPORTE DO PESSOAL,COM AREA DE ATE 10 HA (ESCALA 1:500)</t>
  </si>
  <si>
    <t>LEVANTAMENTO FOTOGRAFICO DE ASPECTO DE AREA URBANA,COM IMPRESSAO COLORIDA</t>
  </si>
  <si>
    <t>IMPLANTACAO DE POLIGONAL PELO PERIMETRO DE AREA DE ENCOSTA ASER LEVANTADA,LOCADA EM RELACAO A MARCOS TOPOGRAFICOS(EXCLUINDO ESTES),TERRENO DE VEGETACAO LEVE</t>
  </si>
  <si>
    <t>IMPLANTACAO DE POLIGONAL PELO PERIMETRO DE AREA DE ENCOSTA ASER LEVANTADA,LOCADA EM RELACAO A MARCOS TOPOGRAFICOS(EXCLUINDO ESTES),TERRENO DE VEGETACAO DENSA</t>
  </si>
  <si>
    <t>MARCOS TOPOGRAFICOS DE CONCRETO COM PINO DE REFERENCIA,EM ENCOSTA.FORNECIMENTO E COLOCACAO</t>
  </si>
  <si>
    <t>EXECUCAO DE PERFIS TOPOGRAFICOS,EM ENCOSTAS COM LEVANTAMENTODE DETALHES,TERRENO DE VEGETACAO LEVE,INCLUINDO SERVICOS DECAMPO,DE ESCRITORIO E APRESENTACAO DE DESENHOS</t>
  </si>
  <si>
    <t>EXECUCAO DE PERFIS TOPOGRAFICOS,EM ENCOSTAS COM LEVANTAMENTODE DETALHES,TERRENO DE VEGETACAO DENSA,INCLUINDO SERVICOS DE CAMPO,DE ESCRITORIO E APRESENTACAO DE DESENHOS</t>
  </si>
  <si>
    <t>LEVANTAMENTO TOPOGRAFICO PLANIALTIMETRICO, EM AREAS DE RECUPERACAO DE LOGRADOUROS PUBLICOS</t>
  </si>
  <si>
    <t>LEVANTAMENTO TOPOGRAFICO PLANIALTIMETRICO E CADASTRAL,COM CURVAS DE NIVEL A CADA 1,00M,CONSIDERANDO TERRENO DE OROGRAFIAACIDENTADA,VEGETACAO DENSA E EDIFICACAO LEVE.CUSTO PARA AREA ATE 5000M2 (ESCALA 1:250/500)</t>
  </si>
  <si>
    <t>LEVANTAMENTO TOPOGRAFICO PLANIALTIMETRICO E CADASTRAL,COM CURVAS DE NIVEL A CADA 1,00M,CONSIDERANDO TERRENO DE OROGRAFIAACIDENTADA,VEGETACAO DENSA E EDIFICACAO MEDIA.CUSTO PARA AREA ATE 5000M2 (ESCALA 1:250/500)</t>
  </si>
  <si>
    <t>LEVANTAMENTO TOPOGRAFICO PLANIALTIMETRICO E CADASTRAL,COM CURVAS DE NIVEL A CADA 1,00M,CONSIDERANDO TERRENO DE OROGRAFIAACIDENTADA,VEGETACAO DENSA E EDIFICACAO DENSA.CUSTO PARA AREA ATE 5000M2 (ESCALA 1:250/500)</t>
  </si>
  <si>
    <t>LEVANTAMENTO TOPOGRAFICO PLANIALTIMETRICO E CADASTRAL,COM CURVAS DE NIVEL A CADA 1,00M,CONSIDERANDO TERRENO DE OROGRAFIAACIDENTADA,VEGETACAO RALA E EDIFICACAO LEVE.CUSTO PARA AREAATE 5000M2 (ESCALA 1:250/500)</t>
  </si>
  <si>
    <t>LEVANTAMENTO TOPOGRAFICO PLANIALTIMETRICO E CADASTRAL,COM CURVAS DE NIVEL A CADA 1,00M,CONSIDERANDO TERRENO DE OROGRAFIAACIDENTADA,VEGETACAO RALA E EDIFICACAO MEDIA.CUSTO PARA AREA ATE 5000M2 (ESCALA 1:250/500)</t>
  </si>
  <si>
    <t>LEVANTAMENTO TOPOGRAFICO PLANIALTIMETRICO E CADASTRAL,COM CURVAS DE NIVEL A CADA 1,00M,CONSIDERANDO TERRENO DE OROGRAFIAACIDENTADA,VEGETACAO RALA E EDIFICACAO DENSA.CUSTO PARA AREA ATE 5000M2 (ESCALA 1:250/500)</t>
  </si>
  <si>
    <t>LEVANTAMENTO TOPOGRAFICO PLANIALTIMETRICO E CADASTRAL,COM CURVAS DE NIVEL A CADA 1,00M,CONSIDERANDO TERRENO DE OROGRAFIANAO ACIDENTADA,VEGETACAO DENSA E EDIFICACAO LEVE.CUSTO PARAAREA ATE 5000M2 (ESCALA 1:250/500)</t>
  </si>
  <si>
    <t>LEVANTAMENTO TOPOGRAFICO PLANIALTIMETRICO E CADASTRAL,COM CURVAS DE NIVEL A CADA 1,00M,CONSIDERANDO TERRENO DE OROGRAFIANAO ACIDENTADA,VEGETACAO DENSA E EDIFICACAO MEDIA.CUSTO PARAAREA ATE 5000M2 (ESCALA 1:250/500)</t>
  </si>
  <si>
    <t>LEVANTAMENTO TOPOGRAFICO PLANIALTIMETRICO E CADASTRAL,COM CURVAS DE NIVEL A CADA 1,00M,CONSIDERANDO TERRENO DE OROGRAFIANAO ACIDENTADA,VEGETACAO DENSA E EDIFICACAO DENSA.CUSTO PARA AREA ATE 5000M2 (ESCALA 1:250/500)</t>
  </si>
  <si>
    <t>LEVANTAMENTO TOPOGRAFICO PLANIALTIMETRICO E CADASTRAL,COM CURVAS DE NIVEL A CADA 1,00M,CONSIDERANDO TERRENO DE OROGRAFIANAO ACIDENTADA,VEGETACAO RALA E EDIFICACAO LEVE.CUSTO PARAAREA ATE 5000M2 (ESCALA 1:250/500)</t>
  </si>
  <si>
    <t>LEVANTAMENTO TOPOGRAFICO PLANIALTIMETRICO E CADASTRAL,COM CURVAS DE NIVEL A CADA 1,00M,CONSIDERANDO TERRENO DE OROGRAFIANAO ACIDENTADA,VEGETACAO RALA E EDIFICACAO MEDIA.CUSTO PARAAREA ATE 5000M2 (ESCALA 1:250/500)</t>
  </si>
  <si>
    <t>LEVANTAMENTO TOPOGRAFICO PLANIALTIMETRICO E CADASTRAL,COM CURVAS DE NIVEL A CADA 1,00M,CONSIDERANDO TERRENO DE OROGRAFIANAO ACIDENTADA,VEGETACAO RALA E EDIFICACAO DENSA.CUSTO PARAAREA ATE 5000M2 (ESCALA 1:250/500)</t>
  </si>
  <si>
    <t>LEVANTAMENTO TOPOGRAFICO PLANIALTIMETRICO E CADASTRAL,COM CURVAS DE NIVEL A CADA 1,00M,CONSIDERANDO TERRENO DE OROGRAFIAACIDENTADA,VEGETACAO DENSA E EDIFICACAO LEVE.CUSTO PARA AREA DE 5000 A 10000M2 (ESCALA 1:200/500)</t>
  </si>
  <si>
    <t>LEVANTAMENTO TOPOGRAFICO PLANIALTIMETRICO E CADASTRAL,COM CURVAS DE NIVEL A CADA 1,00M,CONSIDERANDO TERRENO DE OROGRAFIAACIDENTADA,VEGETACAO DENSA E EDIFICACAO MEDIA.CUSTO PARA AREA DE 5000 A 10000M2 (ESCALA 1:250/500)</t>
  </si>
  <si>
    <t>LEVANTAMENTO TOPOGRAFICO PLANIALTIMETRICO E CADASTRAL,COM CURVAS DE NIVEL A CADA 1,00M,CONSIDERANDO TERRENO DE OROGRAFIAACIDENTADA,VEGETACAO DENSA E EDIFICACAO DENSA.CUSTO PARA AREA DE 5000 A 10000M2 (ESCALA 1:250/500)</t>
  </si>
  <si>
    <t>LEVANTAMENTO TOPOGRAFICO PLANIALTIMETRICO E CADASTRAL,COM CURVAS DE NIVEL A CADA 1,00M,CONSIDERANDO TERRENO DE OROGRAFIAACIDENTADA,VEGETACAO RALA E EDIFICACAO LEVE.CUSTO PARA AREADE 5000 A 10000M2 (ESCALA 1:250/500)</t>
  </si>
  <si>
    <t>LEVANTAMENTO TOPOGRAFICO PLANIALTIMETRICO E CADASTRAL,COM CURVAS DE NIVEL A CADA 1,00M,CONSIDERANDO TERRENO DE OROGRAFIAACIDENTADA,VEGETACAO RALA E EDIFICACAO MEDIA.CUSTO PARA AREA DE 5000 A 10000M2 (ESCALA 1:250/500)</t>
  </si>
  <si>
    <t>LEVANTAMENTO TOPOGRAFICO PLANIALTIMETRICO E CADASTRAL,COM CURVAS DE NIVEL A CADA 1,00M,CONSIDERANDO TERRENO DE OROGRAFIAACIDENTADA,VEGETACAO RALA E EDIFICACAO DENSA.CUSTO PARA AREA DE 5000 A 10000M2 (ESCALA 1:250/500)</t>
  </si>
  <si>
    <t>LEVANTAMENTO TOPOGRAFICO PLANIALTIMETRICO E CADASTRAL,COM CURVAS DE NIVEL A CADA 1,00M,CONSIDERANDO TERRENO DE OROGRAFIANAO ACIDENTADA,VEGETACAO DENSA E EDIFICACAO LEVE.CUSTO PARAAREA DE 5000 A 10000M2 (ESCALA 1:250/500)</t>
  </si>
  <si>
    <t>LEVANTAMENTO TOPOGRAFICO PLANIALTIMETRICO E CADASTRAL,COM CURVAS DE NIVEL A CADA 1,00M,CONSIDERANDO TERRENO DE OROGRAFIANAO ACIDENTADA,VEGETACAO DENSA E EDIFICACAO MEDIA.CUSTO PARA AREA DE 5000 A 10000M2 (ESCALA 1:250/500)</t>
  </si>
  <si>
    <t>LEVANTAMENTO TOPOGRAFICO PLANIALTIMETRICO E CADASTRAL,COM CURVAS DE NIVEL A CADA 1,00M,CONSIDERANDO TERRENO DE OROGRAFIANAO ACIDENTADA,VEGETACAO DENSA E EDIFICACAO DENSA.CUSTO PARA AREA DE 5000 A 10000M2 (ESCALA 1:250/500)</t>
  </si>
  <si>
    <t>LEVANTAMENTO TOPOGRAFICO PLANIALTIMETRICO E CADASTRAL,COM CURVAS DE NIVEL A CADA 1,00M,CONSIDERANDO TERRENO DE OROGRAFIANAO ACIDENTADA,VEGETACAO RALA E EDIFICACAO LEVE.CUSTO PARAAREA DE 5000 A 10000M2 (ESCALA 1:250/500)</t>
  </si>
  <si>
    <t>LEVANTAMENTO TOPOGRAFICO PLANIALTIMETRICO E CADASTRAL,COM CURVAS DE NIVEL A CADA 1,00M,CONSIDERANDO TERRENO DE OROGRAFIANAO ACIDENTADA,VEGETACAO RALA E EDIFICACAO MEDIA.CUSTO PARAAREA DE 5000 A 10000M2 (ESCALA 1:250/500)</t>
  </si>
  <si>
    <t>LEVANTAMENTO TOPOGRAFICO PLANIALTIMETRICO E CADASTRAL,COM CURVAS DE NIVEL A CADA 1,00M,CONSIDERANDO TERRENO DE OROGRAFIANAO ACIDENTADA,VEGETACAO RALA E EDIFICACAO DENSA.CUSTO PARAAREA DE 5000 A 10000M2 (ESCALA 1:250/500)</t>
  </si>
  <si>
    <t>LEVANTAMENTO TOPOGRAFICO PLANIALTIMETRICO E CADASTRAL,COM CURVAS DE NIVEL A CADA 1,00M,CONSIDERANDO TERRENO DE OROGRAFIAACIDENTADA,VEGETACAO DENSA E EDIFICACAO LEVE.CUSTO PARA AREA DE 10000 A 20000M2 (ESCALA 1:250/500)</t>
  </si>
  <si>
    <t>LEVANTAMENTO TOPOGRAFICO PLANIALTIMETRICO E CADASTRAL,COM CURVAS DE NIVEL A CADA 1,00M,CONSIDERANDO TERRENO DE OROGRAFIAACIDENTADA,VEGETACAO DENSA E EDIFICACAO MEDIA.CUSTO PARA AREA DE 10000 A 20000M2 (ESCALA 1:250/500)</t>
  </si>
  <si>
    <t>LEVANTAMENTO TOPOGRAFICO PLANIALTIMETRICO E CADASTRAL,COM CURVAS DE NIVEL A CADA 1,00M,CONSIDERANDO TERRENO DE OROGRAFIAACIDENTADA,VEGETACAO DENSA E EDIFICACAO DENSA.CUSTO PARA AREA DE 10000 A 20000M2 (ESCALA 1:250/500)</t>
  </si>
  <si>
    <t>LEVANTAMENTO TOPOGRAFICO PLANIALTIMETRICO E CADASTRAL,COM CURVAS DE NIVEL A CADA 1,00M,CONSIDERANDO TERRENO DE OROGRAFIAACIDENTADA,VEGETACAO RALA E EDIFICACAO LEVE.CUSTO PARA AREADE 10000 A 20000M2 (ESCALA 1:250/500)</t>
  </si>
  <si>
    <t>LEVANTAMENTO TOPOGRAFICO PLANIALTIMETRICO E CADASTRAL,COM CURVAS DE NIVEL A CADA 1,00M,CONSIDERANDO TERRENO DE OROGRAFIAACIDENTADA,VEGETACAO RALA E EDIFICACAO MEDIA.CUSTO PARA AREA DE 10000 A 20000M2 (ESCALA 1:250/500)</t>
  </si>
  <si>
    <t>LEVANTAMENTO TOPOGRAFICO PLANIALTIMETRICO E CADASTRAL,COM CURVAS DE NIVEL A CADA 1,00M,CONSIDERANDO TERRENO DE OROGRAFIAACIDENTADA,VEGETACAO RALA E EDIFICACAO DENSA.CUSTO PARA AREA DE 10000 A 20000M2 (ESCALA 1:250/500)</t>
  </si>
  <si>
    <t>LEVANTAMENTO TOPOGRAFICO PLANIALTIMETRICO E CADASTRAL,COM CURVAS DE NIVEL A CADA 1,00M,CONSIDERANDO TERRENO DE OROGRAFIANAO ACIDENTADA,VEGETACAO DENSA E EDIFICACAO LEVE.CUSTO PARAAREA DE 10000 ATE 20000M2 (ESCALA 1:250/500)</t>
  </si>
  <si>
    <t>LEVANTAMENTO TOPOGRAFICO PLANIALTIMETRICO E CADASTRAL,COM CURVAS DE NIVEL A CADA 1,00M,CONSIDERANDO TERRENO DE OROGRAFIANAO ACIDENTADA,VEGETACAO DENSA E EDIFICACAO MEDIA.CUSTO PARA AREA DE 10000 A 20000M2 (ESCALA 1:250/500)</t>
  </si>
  <si>
    <t>LEVANTAMENTO TOPOGRAFICO PLANIALTIMETRICO E CADASTRAL,COM CURVAS DE NIVEL A CADA 1,00M,CONSIDERANDO TERRENO DE OROGRAFIANAO ACIDENTADA,VEGETACAO DENSA E EDIFICACAO DENSA.CUSTO PARA AREA DE 10000 A 20000M2 (ESCALA 1:250/500)</t>
  </si>
  <si>
    <t>LEVANTAMENTO TOPOGRAFICO PLANIALTIMETRICO E CADASTRAL,COM CURVAS DE NIVEL A CADA 1,00M,CONSIDERANDO TERRENO DE OROGRAFIANAO ACIDENTADA,VEGETACAO RALA E EDIFICACAO LEVE.CUSTO PARAAREA DE 10000 A 20.000M2 (ESCALA 1:250/500)</t>
  </si>
  <si>
    <t>LEVANTAMENTO TOPOGRAFICO PLANIALTIMETRICO E CADASTRAL,COM CURVAS DE NIVEL A CADA 1,00M,CONSIDERANDO TERRENO DE OROGRAFIANAO ACIDENTADA,VEGETACAO RALA E EDIFICACAO MEDIA.CUSTO PARAAREA DE 10000 A 20000M2 (ESCALA 1:250/500)</t>
  </si>
  <si>
    <t>LEVANTAMENTO TOPOGRAFICO PLANIALTIMETRICO E CADASTRAL,COM CURVAS DE NIVEL A CADA 1,00M,CONSIDERANDO TERRENO DE OROGRAFIANAO ACIDENTADA,VEGETACAO RALA E EDIFICACAO DENSA.CUSTO PARAAREA DE 10000 A 20000M2 (ESCALA 1:250/500)</t>
  </si>
  <si>
    <t>LOCACAO DE PROJETO DE ESTRADAS,EXECUTADAS DE ACORDO COM A INSTRUCAO IT-28/80 DO DER-RJ,INCLUSIVE NIVELAMENTO E SECOES TRANSVERSAIS E DELIMITACAO DAS LINHAS DEMARCADORAS DE FAIXA DEDOMINIO,EM TERRENO DE OROGRAFIA ACIDENTADA E VEGETACAO DENSA</t>
  </si>
  <si>
    <t>LOCACAO DE PROJETO DE ESTRADAS,EXECUTADAS DE ACORDO COM A INSTRUCAO IT-28/80 DO DER-RJ,INCLUSIVE NIVELAMENTO E SECOES TRANSVERSAIS E DELIMITACAO DAS LINHAS DEMARCADORAS DE FAIXA DEDOMINIO,EM TERRENO DE OROGRAFIA ACIDENTADA E VEGETACAO LEVE</t>
  </si>
  <si>
    <t>LOCACAO DE PROJETO DE ESTRADAS,EXECUTADAS DE ACORDO COM A INSTRUCAO IT-28/80 DO DER-RJ,INCLUSIVE NIVELAMENTO E SECOES TRANSVERSAIS E DELIMITACAO DAS LINHAS DEMARCADORAS DE FAIXA DEDOMINIO,EM TERRENO DE OROGRAFIA NAO ACIDENTADA E VEGETACAODENSA</t>
  </si>
  <si>
    <t>LOCACAO DE PROJETO DE ESTRADAS,EXECUTADAS DE ACORDO COM A INSTRUCAO IT-28/80 DO DER-RJ,INCLUSIVE NIVELAMENTO E SECOES TRANSVERSAIS E DELIMITACAO DAS LINHAS DEMARCADORAS DE FAIXA DEDOMINIO,EM TERRENO DE OROGRAFIA NAO ACIDENTADA E VEGETACAOLEVE</t>
  </si>
  <si>
    <t>RELOCACAO DE PROJETO DE ESTRADA EXISTENTE EXECUTADA DE ACORDO COM A INSTRUCAO IT-28/80 DO DER-RJ,INCLUSIVE NIVELAMENTO ESECOES TRANSVERSAIS PARA TRAFEGO COM VOLUME MEDIO DIARIO MENOR QUE 500 VEICULOS/DIA</t>
  </si>
  <si>
    <t>SERVICOS TOPOGRAFICOS PARA RESTAURACAO DE RODOVIAS,DE ACORDOCOM A INSTRUCAO IT-55/83 DO DER-RJ,COMPREENDENDO RELOCACAO,NIVELAMENTO,SECOES TRANSVERSAIS,IMPLANTACAO DE MARCOS,CADASTRO DE OBRAS DE ARTE CORRENTE,ELEMENTOS DE DRENAGEM,CONDICOESDE SUPERFICIE DA PISTA E INTERSECOES,PARA VOLUME MEDIO DIARIO ATE 1000 VEICULOS/DIA</t>
  </si>
  <si>
    <t>MARCACAO DE OBRA SEM INSTRUMENTO TOPOGRAFICO,CONSIDERADA A PROJECAO HORIZONTAL DA AREA ENVOLVENTE</t>
  </si>
  <si>
    <t>LOCACAO DE OBRA COM APARELHO TOPOGRAFICO SOBRE CERCA DE MARCACAO,INCLUSIVE CONSTRUCAO DESTA E SUA PRE-LOCACAO E O FORNECIMENTO DO MATERIAL E TENDO POR MEDICAO O PERIMETRO A CONSTRUIR</t>
  </si>
  <si>
    <t>LEVANTAMENTO CADASTRAL GEOMETRICO DE IMOVEIS COM AREA ATE 1500M2</t>
  </si>
  <si>
    <t>LEVANTAMENTO CADASTRAL GEOMETRICO DE IMOVEIS COM AREA ENTRE1501 E 3000M2. ESTE ITEM DEVE SER UTILIZADO COMO COMPLEMENTODO ANTERIOR</t>
  </si>
  <si>
    <t>LEVANTAMENTO CADASTRAL GEOMETRICO DE IMOVEIS COM AREA ACIMADE 3000M2. ESTE ITEM DEVE SER UTILIZADO COMO COMPLEMENTO DOSANTERIORES</t>
  </si>
  <si>
    <t>LEVANTAMENTO CADASTRAL DAS PROFUNDIDADES DOS TUBOS E GALERIAS QUE CONCORREM EM UM POCO DE VISITA,PROFUNDIDADES ESTAS,MEDIDAS A REGUA E REFERENCIADAS A COTA DA TAMPA DO POCO-POCO ENCONTRADO EM CONDICOES DE LIMPEZA QUE PERMITAM A LEITURA IMEDIATA</t>
  </si>
  <si>
    <t>LEVANTAMENTO CADASTRAL DAS PROFUNDIDADES DOS TUBOS E GALERIAS QUE CONCORREM EM UM POCO DE VISITA,PROFUNDIDADES ESTAS,MEDIDAS A REGUA E REFERENCIADAS A COTA DA TAMPA DO POCO-POCO ENCONTRADO INUNDADO TENDO QUE SER ESGOTADO ANTES QUE SE POSSAFAZER A LEITURA</t>
  </si>
  <si>
    <t>LEVANTAMENTO CADASTRAL DAS PROFUNDIDADES DOS TUBOS E GALERIAS QUE CONCORREM EM UM POCO DE VISITA,PROFUNDIDADES ESTAS,MEDIDAS A REGUA E REFERENCIADAS A COTA DA TAMPA DO POCO-POCO ENCONTRADO ASSOREADO TENDO QUE SER LIMPO ANTES QUE SE POSSA FAZER A LEITURA</t>
  </si>
  <si>
    <t>LEVANTAMENTO CADASTRAL DAS PROFUNDIDADES DOS TUBOS E GALERIAS QUE CONCORREM EM UM POCO DE VISITA,PROFUNDIDADES ESTAS,MEDIDAS A REGUA E REFERENCIADAS A COTA DA TAMPA DO POCO-POCO EMMEIO A UMA VIA PUBLICA COM TRAFEGO,ENCONTRADO EM CONDICOESDE LIMPEZA QUE PERMITAM A LEITURA IMEDIATA</t>
  </si>
  <si>
    <t>LEVANTAMENTO CADASTRAL DAS PROFUNDIDADES DOS TUBOS E GALERIAS QUE CONCORREM EM UM POCO DE VISITA,PROFUNDIDADES ESTAS MEDIDAS A REGUA E REFERENCIADAS A COTA DA TAMPA DO POCO-POCO EMMEIO A UMA VIA PUBLICA COM TRAFEGO,ENCONTRADO INUNDADO TENDO QUE SER ESGOTADO ANTES QUE SE POSSA FAZER A LEITURA</t>
  </si>
  <si>
    <t>LEVANTAMENTO CADASTRAL DAS PROFUNDIDADES DOS TUBOS E GALERIAS QUE CONCORREM EM UM POCO DE VISITA,PROFUNDIDADES ESTAS,MEDIDAS A REGUA E REFERENCIADAS A COTA DA TAMPA DO POCO-POCO EMMEIO A UMA VIA PUBLICA COM TRAFEGO,ENCONTRADO ASSOREADO TENDO QUE SER LIMPO ANTES QUE SE POSSA FAZER A LEITURA</t>
  </si>
  <si>
    <t>LEVANTAMENTO CADASTRAL DAS PROFUNDIDADES DOS TUBOS E GALERIAS QUE CONCORREM EM UM POCO DE VISITA,PROFUNDIDADES ESTAS,MEDIDAS A REGUA E REFERENCIADAS A COTA DA TAMPA DO POCO-POCO EMMEIO A UMA VIA PUBLICA COM TRAFEGO,COBERTO POR CAMADA ASFALTICA,ENCONTRADO EM CONDICOES DE LIMPEZA QUE PERMITAM A LEITURA IMEDIATA</t>
  </si>
  <si>
    <t>LEVANTAMENTO CADASTRAL DAS PROFUNDIDADES DOS TUBOS E GALERIAS QUE CONCORREM EM UM POCO DE VISITA,PROFUNDIDADES ESTAS MEDIDAS A REGUA E REFERENCIADAS A COTA DA TAMPA DO POCO-POCO EMMEIO A UMA VIA PUBLICA COM TRAFEGO,COBERTO POR CAMADA ASFALTICA,ENCONTRADO INUNDADO TENDO QUE SER ESGOTADO ANTES QUE SEPOSSA FAZER A LEITURA</t>
  </si>
  <si>
    <t>LEVANTAMENTO CADASTRAL DAS PROFUNDIDADES DOS TUBOS E GALERIAS QUE CONCORREM EM UM POCO DE VISITA,PROFUNDIDADES ESTAS,MEDIDAS A REGUA E REFERENCIADAS A COTA DA TAMPA DO POCO-POCO EMMEIO A UMA VIA PUBLICA COM TRAFEGO,COBERTO POR CAMADA ASFALTICA,ENCONTRADO ASSOREADO TENDO QUE SER LIMPO ANTES QUE SE POSSA FAZER A LEITURA</t>
  </si>
  <si>
    <t>PROJETO BASICO DE ARQUITETURA PARA PREDIOS HOSPITALARES ATE1.000M2,APRESENTADO EM AUTOCAD NOS PADROES DA CONTRATANTE,INCLUSIVE AS LEGALIZACOES PERTINENTES,COORDENACAO E COMPATIBILIZACAO COM OS PROJETOS COMPLEMENTARES</t>
  </si>
  <si>
    <t>PROJETO BASICO DE ARQUITETURA PARA PREDIOS HOSPITALARES DE 1.001 ATE 4.000M2,APRESENTADO EM AUTOCAD NOS PADROES DA CONTRATANTE,INCLUSIVE AS LEGALIZACOES PERTINENTES,COORDENACAO E COMPATIBILIZACAO COM OS PROJETOS COMPLEMENTARES</t>
  </si>
  <si>
    <t>PROJETO BASICO DE ARQUITETURA PARA PREDIOS HOSPITALARES ACIMA DE 4.000M2,APRESENTADO EM AUTOCAD NOS PADROES DA CONTRATANTE,INCLUSIVE AS LEGALIZACOES PERTINENTES,COORDENACAO E COMPATIBILIZACAO COM OS PROJETOS COMPLEMENTARES</t>
  </si>
  <si>
    <t>PROJETO EXECUTIVO ESTRUTURAL PARA PREDIOS HOSPITALARES ATE 1000M2,INCLUSIVE PROJETO BASICO,APRESENTADO EM AUTOCAD NOS PADROES DA CONTRATANTE,CONSTANDO DE PLANTAS DE FORMA,ARMACAO EDETALHES,DE ACORDO COM A ABNT</t>
  </si>
  <si>
    <t>PROJETO EXECUTIVO ESTRUTURAL PARA PREDIOS HOSPITALARES DE 1001 ATE 4000M2,INCLUSIVE PROJETO BASICO,APRESENTADO EM AUTOCAD NOS PADROES DA CONTRATANTE,CONSTANDO DE PLANTAS DE FORMA,ARMACAO E DETALHES,DE ACORDO COM A ABNT</t>
  </si>
  <si>
    <t>PROJETO EXECUTIVO ESTRUTURAL PARA PREDIOS HOSPITALARES ACIMADE 4000M2,INCLUSIVE PROJETO BASICO,APRESENTADO EM AUTOCAD NOS PADROES DA CONTRATANTE,CONSTANDO DE PLANTAS DE FORMA,ARMACAO E DETALHES,DE ACORDO COM A ABNT</t>
  </si>
  <si>
    <t>PROJETO EXECUTIVO DE ARQUITETURA PARA PREDIOS HOSPITALARES ATE 1000M2,INCLUSIVE PROJETO BASICO,APRESENTADO EM AUTOCAD NOS PADROES DA CONTRATANTE,INCLUSIVE AS LEGALIZACOES PERTINENTES,COORDENACAO E COMPATIBILIZACAO COM OS PROJETOS COMPLEMENTARES</t>
  </si>
  <si>
    <t>PROJETO EXECUTIVO DE ARQUITETURA PARA PREDIOS HOSPITALARES DE 1001 ATE 4000M2,INCLUSIVE PROJETO BASICO,APRESENTADO EM AUTOCAD NOS PADROES DA CONTRATANTE,INCLUSIVE AS LEGALIZACOESPERTINENTES,COORDENACAO E COMPATIBILIZACAO COM OS PROJETOS COMPLEMENTARES</t>
  </si>
  <si>
    <t>PROJETO EXECUTIVO DE ARQUITETURA PARA PREDIOS HOSPITALARES ACIMA DE 4.000M2,INCLUSIVE PROJETO BASICO,APRESENTADO EM AUTOCAD NO PADROES DA CONTRATANTE,INCLUSIVE AS LEGALIZACOES PERTINENTES,COORDENACAO E COMPATIBILIZACAO COM OS PROJETOS COMPLEMENTARES</t>
  </si>
  <si>
    <t>PROJETO BASICO DE ARQUITETURA PARA PREDIOS CULTURAIS ATE 500M2,APRESENTADO EM AUTOCAD NOS PADROES DA CONTRATANTE,INCLUSIVE AS LEGALIZACOES PERTINENTES,COORDENACAO E COMPATIBILIZACAO COM OS PROJETOS COMPLEMENTARES</t>
  </si>
  <si>
    <t>PROJETO BASICO DE ARQUITETURA PARA PREDIOS CULTURAIS DE 501ATE 3.000M2,APRESENTADO EM AUTOCAD NOS PADROES DA CONTRATANTE,INCLUSIVE AS LEGALIZACOES PERTINENTES,COORDENACAO E COMPATIBILIZACAO COM OS PROJETOS COMPLEMENTARES</t>
  </si>
  <si>
    <t>PROJETO BASICO DE ARQUITETURA PARA PREDIOS CULTURAIS ACIMA DE 3.000M2,APRESENTADO EM AUTOCAD NOS PADROES DA CONTRATANTE,INCLUSIVE AS LEGALIZACOES PERTINENTES,COORDENACAO E COMPATIBILIZACAO COM OS PROJETOS COMPLEMENTARES</t>
  </si>
  <si>
    <t>PROJETO EXECUTIVO DE ARQUITETURA PARA PREDIOS CULTURAIS ATE500M2,INCLUSIVE PROJETO BASICO,APRESENTADO EM AUTOCAD NOS PADROES DA CONTRATANTE,INCLUSIVE AS LEGALIZACOES PERTINENTES,COORDENACAO E COMPATIBILIZACAO COM OS PROJETOS COMPLEMENTARES</t>
  </si>
  <si>
    <t>PROJETO EXECUTIVO DE ARQUITETURA PARA PREDIOS CULTURAIS DE 501 ATE 3.000M2,INCLUSIVE PROJETO BASICO,APRESENTADO EM AUTOCAD NOS PADROES DA CONTRATANTE,INCLUSIVE AS LEGALIZACOES PERTINENTES,COORDENACAO E COMPATIBILIZACAO COM OS PROJETOS COMPLEMENTARES</t>
  </si>
  <si>
    <t>PROJETO EXECUTIVO DE ARQUITETURA PARA PREDIOS CULTURAIS ACIMA DE 3.000M2,INCLUSIVE PROJETO BASICO,APRESENTADO EM AUTOCADNOS PADROES DA CONTRATANTE,INCLUSIVE AS LEGALIZACOES PERTINENTES,COORDENACAO E COMPATIBILIZACAO COM OS PROJETOS COMPLEMENTARES</t>
  </si>
  <si>
    <t>PROJETO EXECUTIVO ESTRUTURAL PARA PREDIOS CULTURAIS ATE 500M2,INCLUSIVE PROJETO BASICO,APRESENTADO EM AUTOCAD NOS PADROES DA CONTRATANTE,CONSTANDO DE PLANTAS DE FORMA,ARMACAO E DETALHES,DE ACORDO COM A ABNT</t>
  </si>
  <si>
    <t>PROJETO EXECUTIVO ESTRUTURAL PARA PREDIOS CULTURAIS DE 501 ATE 3000M2,INCLUSIVE PROJETO BASICO,APRESENTADO EM AUTOCAD NOS PADROES DA CONTRATANTE,CONSTANDO DE PLANTAS DE FORMA,ARMACAO E DETALHES,DE ACORDO COM A ABNT</t>
  </si>
  <si>
    <t>PROJETO EXECUTIVO ESTRUTURAL PARA PREDIOS CULTURAIS ACIMA DE3000M2,INCLUSIVE PROJETO BASICO,APRESENTADO EM AUTOCAD NOSPADROES DA CONTRATANTE,CONSTANDO DE PLANTAS DE FORMA,ARMACAOE DETALHES,DE ACORDO COM A ABNT</t>
  </si>
  <si>
    <t>PROJETO BASICO DE ARQUITETURA PARA PREDIOS ESCOLARES E/OU ADMINISTRATIVOS ATE 500M2,APRESENTADO EM AUTOCAD NOS PADROES DA CONTRATANTE,INCLUSIVE AS LEGALIZACOES PERTINENTES,COORDENACAO E COMPATIBILIZACAO COM OS PROJETOS COMPLEMENTARES</t>
  </si>
  <si>
    <t>PROJETO BASICO DE ARQUITETURA PARA PREDIOS ESCOLARES E/OU ADMINISTRATIVOS DE 501 ATE 3.000M2,APRESENTADO EM AUTOCAD NOSPADROES DA CONTRATANTE,INCLUSIVE AS LEGALIZACOES PERTINENTES,COORDENACAO E COMPATIBILIZACAO COM OS PROJETOS COMPLEMENTARES</t>
  </si>
  <si>
    <t>PROJETO BASICO DE ARQUITETURA PARA PREDIOS ESCOLARES E/OU ADMINISTRATIVOS ACIMA DE 3.000M2,APRESENTADO EM AUTOCAD NOS PADROES DA CONTRATANTE,INCLUSIVE AS LEGALIZACOES PERTINENTES,COORDENACAO E COMPATIBILIZACAO COM OS PROJETOS COMPLEMENTARES</t>
  </si>
  <si>
    <t>PROJETO EXECUTIVO DE ARQUITETURA PARA PREDIOS ESCOLARES E/OUADMINISTRATIVOS ATE 500M2,INCLUSIVE PROJETO BASICO,APRESENTADO EM AUTOCAD NOS PADROES DA CONTRATANTE,INCLUSIVE AS LEGALIZACOES PERTINENTES,COORDENACAO E COMPATIBILIZACAO COM OS PROJETOS COMPLEMENTARES</t>
  </si>
  <si>
    <t>PROJETO EXECUTIVO DE ARQUITETURA PARA PREDIOS ESCOLARES E/OUADMINISTRATIVOS DE 501 ATE 3.000M2,INCLUSIVE PROJETO BASICO,APRESENTADO EM AUTOCAD NOS PADROES DA CONTRATANTE,INCLUSIVEAS LEGALIZACOES PERTINENTES,COORDENACAO E COMPATIBILIZACAOCOM OS PROJETOS COMPLEMENTARES</t>
  </si>
  <si>
    <t>PROJETO EXECUTIVO DE ARQUITETURA PARA PREDIOS ESCOLARES E/OUADMINISTRATIVOS ACIMA DE 3.000M2,INCLUSIVE PROJETO BASICO,APRESENTADO EM AUTOCAD NOS PADROES DA CONTRATANTE,INCLUSIVE AS LEGALIZACOES PERTINENTES,COORDENACAO E COMPATIBILIZACAO COM OS PROJETOS COMPLEMENTARES</t>
  </si>
  <si>
    <t>PROJETO EXECUTIVO ESTRUTURAL PARA PREDIOS ESCOLARES E ADMINISTRATIVOS ATE 500M2,INCLUSIVE PROJETO BASICO,APRESENTADO EMAUTOCAD NOS PADROES DA CONTRATANTE,CONSTANDO DE PLANTAS DE FORMA,ARMACAO E DETALHES, DE ACORDO COM A ABNT</t>
  </si>
  <si>
    <t>PROJETO EXECUTIVO ESTRUTURAL PARA PREDIOS ESCOLARES E ADMINISTRATIVOS DE 501 ATE 3.000M2,INCLUSIVE PROJETO BASICO,APRESENTADO EM AUTOCAD NOS PADROES DA CONTRATANTE,CONSTANDO DE PLANTAS DE FORMA,ARMACAO E DETALHES,DE ACORDO COM A ABNT</t>
  </si>
  <si>
    <t>PROJETO EXECUTIVO ESTRUTURAL PARA PREDIOS ESCOLARES E ADMINISTRATIVOS ACIMA DE 3.000M2,INCLUSIVE PROJETO BASICO,APRESENTADO EM AUTOCAD NOS PADROES DA CONTRATANTE,CONSTANDO DE PLANTAS DE FORMA,ARMACAO E DETALHES,DE ACORDO COM A ABNT</t>
  </si>
  <si>
    <t>PROJETO BASICO DE ARQUITETURA PARA LOTEAMENTOS COM 3 UNIDADES UNIFAMILIARES OU BIFAMILIARES PARA AREAS ATE 12.000M2,APRESENTADO EM AUTOCAD NOS PADROES DA CONTRATANTE,INCLUSIVE AS LEGALIZACOES PERTINENTES,COORDENACAO E COMPATIBILIZACAO COM OS PROJETOS COMPLEMENTARES</t>
  </si>
  <si>
    <t>PROJETO BASICO DE ARQUITETURA PARA LOTEAMENTOS COM 3 UNIDADES UNIFAMILIARES OU BIFAMILIARES PARA AREAS DE 12.001 ATE 36.000M2,APRESENTADO EM AUTOCAD NOS PADROES DA CONTRATANTE,INCLUSIVE AS LEGALIZACOES PERTINENTES,COORDENACAO E COMPATIBILIZACAO COM OS PROJETOS COMPLEMENTARES</t>
  </si>
  <si>
    <t>PROJETO BASICO DE ARQUITETURA PARA LOTEAMENTOS COM 3 UNIDADES UNIFAMILIARES OU BIFAMILIARES PARA AREAS ACIMA DE 36.000M2,APRESENTADO EM AUTOCAD NOS PADROES DA CONTRATANTE,INCLUSIVEAS LEGALIZACOES PERTINENTES,COORDENACAO E COMPATIBILIZACAOCOM OS PROJETOS COMPLEMENTARES</t>
  </si>
  <si>
    <t>PROJETO EXECUTIVO DE ARQUITETURA PARA LOTEAMENTOS COM 3 UNIDADES UNIFAMILIARES OU BIFAMILIARES TIPO PARA AREAS ATE 12.000M2,INCLUSIVE PROJETO BASICO,APRESENTADO EM AUTOCAD NOS PADROES DA CONTRATANTE,INCLUSIVE AS LEGALIZACOES PERTINENTES,COORDENACAO E COMPATIBILIZACAO COM OS PROJETOS COMPLEMENTARES</t>
  </si>
  <si>
    <t>PROJETO EXECUTIVO DE ARQUITETURA PARA LOTEAMENTOS COM 3 UNIDADES UNIFAMILIARES OU BIFAMILIARES TIPO PARA AREAS DE 12.001ATE 36.000M2,INCLUSIVE PROJETO BASICO,APRESENTADO EM AUTOCAD NOS PADROES DA CONTRATANTE,INCLUSIVE AS LEGALIZACOES PERTINENTES,COORDENACAO E COMPATIBILIZACAO COM OS PROJETOS COMPLEMENTARES</t>
  </si>
  <si>
    <t>PROJETO EXECUTIVO DE ARQUITETURA PARA LOTEAMENTOS COM 3 UNIDADES UNIFAMILIARES OU BIFAMILIARES TIPO PARA AREAS ACIMA DE36.000M2,INCLUSIVE PROJETO BASICO,APRESENTADO EM AUTOCAD NOSPADROES DA CONTRATANTE,INCLUSIVE AS LEGALIZACOES PERTINENTES,COORDENACAO E COMPATIBILIZACAO COM OS PROJETOS COMPLEMENTARES</t>
  </si>
  <si>
    <t>PROJETO BASICO DE ARQUITETURA PARA HABITACAO/EDIFICIOS ATE 6.000M2,APRESENTADO EM AUTOCAD NOS PADROES DA CONTRATANTE,INCLUSIVE AS LEGALIZACOES PERTINENTES,COORDENACAO E COMPATIBILIZACAO COM OS PROJETOS COMPLEMENTARES</t>
  </si>
  <si>
    <t>PROJETO BASICO DE ARQUITETURA PARA HABITACAO/EDIFICIOS DE 6.001 ATE 12.000M2,APRESENTADO EM AUTOCAD NOS PADROES DA CONTRATANTE,INCLUSIVE AS LEGALIZACOES PERTINENTES,COORDENACAO E CCOMPATIBILIZACAO COM OS PROJETOS COMPLEMENTARES</t>
  </si>
  <si>
    <t>PROJETO BASICO DE ARQUITETURA PARA HABITACAO/EDIFICIOS ACIMADE 12.000M2,APRESENTADO EM AUTOCAD NOS PADROES DA CONTRATANTE,INCLUSIVE AS LEGALIZACOES PERTINENTES,COORDENACAO E COMPATIBILIZACAO COM OS PROJETOS COMPLEMENTARES</t>
  </si>
  <si>
    <t>PROJETO EXECUTIVO DE ARQUITETURA PARA HABITACAO/EDIFICIOS ATE 6.000M2,INCLUSIVE PROJETO BASICO,APRESENTADO EM AUTOCAD NOS PADROES DA CONTRATANTE,INCLUSIVE AS LEGALIZACOES PERTINENTES,COORDENACAO E COMPATIBILIZACAO COM OS PROJETOS COMPLEMENTARES</t>
  </si>
  <si>
    <t>PROJETO EXECUTIVO DE ARQUITETURA PARA HABITACAO/EDIFICIOS DE6.001 ATE 12.000M2,INCLUSIVE PROJETO BASICO,APRESENTADO EMAUTOCAD NOS PADROES DA CONTRATANTE,INCLUSIVE AS LEGALIZACOESPERTINENTES,COORDENACAO E COMPATIBILIZACAO COM OS PROJETOS COMPLEMENTARES</t>
  </si>
  <si>
    <t>PROJETO EXECUTIVO DE ARQUITETURA PARA HABITACAO/EDIFICIOS ACIMA DE 12.000M2,INCLUSIVE PROJETO BASICO,APRESENTADO EM AUTOCAD NOS PADROES DA CONTRATANTE,INCLUSIVE AS LEGALIZACOES PERTINENTES,COORDENACAO E COMPATIBLIZACAO COM OS PROJETOS COMPLEMENTARES</t>
  </si>
  <si>
    <t>PROJETO EXECUTIVO DE INSTALACAO DE INCENDIO E SPDA PARA PREDIOS ESCOLARES E/OU ADMINISTRATIVOS ATE 500M2,INCLUSIVE PROJETO BASICO,APRESENTADO EM AUTOCAD,INCLUSIVE AS LEGALIZACOES PERTINENTES</t>
  </si>
  <si>
    <t>PROJETO EXECUTIVO DE INSTALACAO DE INCENDIO E SPDA PARA PREDIOS ESCOLARES E/OU ADMINISTRATIVOS DE 501 ATE 3.000M2,INCLUSIVE PROJETO BASICO,APRESENTADO EM AUTOCAD,INCLUSIVE AS LEGALIZACOES PERTINENTES</t>
  </si>
  <si>
    <t>PROJETO EXECUTIVO DE INSTALACAO DE INCENDIO E SPDA PARA PREDIOS ESCOLARES E/OU ADMINISTRATIVOS ACIMA DE 3.000M2,INCLUSIVE PROJETO BASICO,APRESENTADO EM AUTOCAD,INCLUSIVE AS LEGALILIZACOES PERTINENTES</t>
  </si>
  <si>
    <t>PROJETO EXECUTIVO DE INSTALACAO DE INCENDIO E SPDA PARA PREDIOS CULTURAIS ATE 500M2,INCLUSIVE PROJETO BASICO,APRESENTADOEM AUTOCAD,INCLUSIVE AS LEGALIZACOES PERTINENTES</t>
  </si>
  <si>
    <t>PROJETO EXECUTIVO DE INSTALACAO DE INCENDIO E SPDA PARA PREDIOS CULTURAIS ACIMA DE 500M2,INCLUSIVE PROJETO BASICO,APRESENTADO EM AUTOCAD,INCLUSIVE AS LEGALIZACOES PERTINENTES</t>
  </si>
  <si>
    <t>PROJETO EXECUTIVO DE INSTALACAO DE INCENDIO E SPDA PARA PREDIOS HOSPITALARES,INCLUSIVE PROJETO BASICO,APRESENTADO EM AUTOCAD,INCLUSIVE AS LEGALIZACOES ERTINENTES</t>
  </si>
  <si>
    <t>PROJETO EXECUTIVO DE INSTALACAO DE INCENDIO E SPDA PARA HABITACOES/EDIFICIOS ATE 500M2,INCLUSIVE PROJETO BASICO,APRESENTADO EM AUTOCAD,INCLUSIVE AS LEGALIZACOES PERTINENTES</t>
  </si>
  <si>
    <t>PROJETO EXECUTIVO DE INSTALACAO DE INCENDIO E SPDA PARA HABITACOES/EDIFICIOS DE 501 ATE 3.000M2,INCLUSIVE PROJETO BASICO,APRESENTADO EM AUTOCAD,INCLUSIVE AS LEGALIZACOES PERTINENTES</t>
  </si>
  <si>
    <t>PROJETO EXECUTIVO DE INSTALACAO DE INCENDIO E SPDA PARA HABITACOES/EDIFICIOS ACIMA DE 3000M2,INCLUSIVE PROJETO BASICO,APRESENTADO EM AUTOCAD,INCLUSIVE AS LEGALIZACOES PERTINENTES</t>
  </si>
  <si>
    <t>PROJETO EXECUTIVO DE INSTALACAO DE INCENDIO E SPDA PARA HABITACAO/LOTEAMENTO ATE 36.000M2,INCLUSIVE PROJETO BASICO,APRESENTADO EM AUTOCAD,INCLUSIVE AS LEGALIZACOES PERTINENTES</t>
  </si>
  <si>
    <t>PROJETO EXECUTIVO DE INSTALACAO DE INCENDIO E SPDA PARA HABITACAO/LOTEAMENTO ACIMA DE 36.000M2,INCLUSIVE PROJETO BASICO,APRESENTADO EM AUTOCAD,INCLUSIVE AS LEGALIZACOES PERTINENTES</t>
  </si>
  <si>
    <t>PROJETO EXECUTIVO DE INSTALACAO DE GAS PARA PREDIOS ESCOLARES E/OU ADMINISTRATIVOS ATE 500M2,INCLUSIVE PROJETO BASICO,APRESNTADO EM AUTOCAD,INCLUSIVE AS LEGALIZACOES PERTINENTES</t>
  </si>
  <si>
    <t>PROJETO EXECUTIVO DE INSTALACAO DE GAS PARA PREDIOS ESCOLARES E/OU ADMINISTRATIVOS ACIMA DE 500M2,INCLUSIVE PROJETO BASICO,APRESENTADO EM AUTOCAD,INCLUSIVE AS LEGALIZACOES PERTINENTES</t>
  </si>
  <si>
    <t>PROJETO EXECUTIVO DE INSTALACAO DE GAS PARA PREDIOS CULTURAIS,INCLUSIVE PROJETO BASICO,APRESENTADO EM AUTOCAD,INCLUSIVEAS LEGALIZACOES PERTINENTES</t>
  </si>
  <si>
    <t>PROJETO EXECUTIVO DE INSTALACAO DE GAS PARA PREDIOS HOSPITALARES ATE 4.000M2,INCLUSIVE PROJETO BASICO,APRESENTADO EM AUTOCAD,INCLUSIVE AS LEGALIZACOES PERTINENTES</t>
  </si>
  <si>
    <t>PROJETO EXECUTIVO DE INSTALACAO DE GAS PARA PREDIOS HOSPITALARES ACIMA DE 4.000M2,INCLUSIVE PROJETO BASICO,APRESENTADO EM AUTOCAD,INCLUSIVE AS LEGALIZACOES PERTINENTES</t>
  </si>
  <si>
    <t>PROJETO EXECUTIVO DE INSTALACAO DE GAS PARA HABITACOES/EDIFICIOS ATE 500M2,INCLUSIVE PROJETO BASICO,APRESENTADO EM AUTOCAD,INCLUSIVE AS LEGALIZACOES PERTINENTES</t>
  </si>
  <si>
    <t>PROJETO EXECUTIVO DE INSTALACAO DE GAS PARA HABITACOES/EDIFICIOS ACIMA DE 500M2,INCLUSIVE PROJETO BASICO,APRESENTADO EMAUTOCAD,INCLUSEVE AS LEGALIZACOES PERTINENTES</t>
  </si>
  <si>
    <t>PROJETO EXECUTIVO DE INSTALACAO DE GAS PARA HABITACAO/LOTEAMENTO ATE 12.000M2,INCLUSIVE PROJETO BASICO,APRESENTADO EM AUTOCAD,INCLUSIVE AS LEGALIZACOES PERTINENTES</t>
  </si>
  <si>
    <t>PROJETO EXECUTIVO DE INSTALACAO DE GAS PARA HABITACAO/LOTEAMENTO ACIMA DE 12.000M2,INCLUSIVE PROJETO BASICO,APRESENTADOEM AUTOCAD,INCLUSIVE AS LEGALIZACOES PERTINENTES</t>
  </si>
  <si>
    <t>PROJETO EXECUTIVO DE INSTALACAO DE TELEMATICA PARA PREDIOS ESCOLARES E/OU ADMINISTRATIVOS ATE 500M2,INCLUSIVE PROJETO BASICO,APRESENTADO EM AUTOCAD,INCLUSIVE AS LEGALIZACOES PERTINENTES</t>
  </si>
  <si>
    <t>PROJETO EXECUTIVO DE INSTALACAO DE TELEMATICA PARA PREDIOS ESCOLARES E/OU ADMINISTRATIVOS ACIMA DE 500M2,INCLUSIVE PROJETO BASICO,APRESENTADO EM AUTOCAD,INCLUSIVE AS LEGALIZACOES PERTINENTES</t>
  </si>
  <si>
    <t>PROJETO EXECUTIVO DE INSTALACAO DE TELEMATICA PARA PREDIOS CULTURAIS ATE 500M2,INCLUSIVE PROJETO BASICO,APRESENTADO EM AUTOCAD,INCLUSIVE AS LEGALIZACOES PERTINENTES</t>
  </si>
  <si>
    <t>PROJETO EXECUTIVO DE INSTALACAO DE TELEMATICA PARA PREDIOS CULTURAIS ACIMA DE 500M2,INCLUSIVE PROJETO BASICO,APRESENTADOEM AUTOCAD,INCLUSIVE AS LEGALIZACOES PERTINENTES</t>
  </si>
  <si>
    <t>PROJETO EXECUTIVO DE INSTALACAO DE TELEMATICA PARA PREDIOS HOSPITALARES,INCLUSIVE PROJETO BASICO,APRESENTADO EM AUTOCAD,INCLUSIVE AS LEGALIZACOES PERTINENTES</t>
  </si>
  <si>
    <t>PROJETO EXECUTIVO DE INSTALACAO DE TELEMATICA PARA HABITACOES/EDIFICIOS ATE 500M2,INCLUSIVE PROJETO BASICO,APRESENTADO EM AUTOCAD,INCLUSIVE AS LEGALIZACOES PERTINENTES</t>
  </si>
  <si>
    <t>PROJETO EXECUTIVO DE INSTALACAO DE TELEMATICA PARA HABITACOES/EDIFICIOS DE 501 ATE 3.000M2,INCLUSIVE PROJETO BASICO,APRESENTADO EM AUTOCAD,INCLUSIVE AS LEGALIZACOES PERTINENTES</t>
  </si>
  <si>
    <t>PROJETO EXECUTIVO DE INSTALACAO DE TELEMATICA PARA HABITACAO/LOTEAMENTO ATE 12.000M2,INCLUSIVE PROJETO BASICO,APRESENTADO EM AUTOCAD,INCLUSIVE AS LEGALIZACOES PERTINENTES</t>
  </si>
  <si>
    <t>PROJETO EXECUTIVO DE INSTALACAO DE TELEMATICA PARA HABITACAO/LOTEAMENTO ACIMA DE 12.000M2,INCLUSIVE PROJETO BASICO,APRESENTADO EM AUTOCAD,INCLUSIVE AS LEGALIZACOES PERTINENTES</t>
  </si>
  <si>
    <t>PROJETO EXECUTIVO DE INSTALACAO DE ESGOTO SANITARIO E AGUASPLUVIAIS PARA PREDIOS ESCOLARES E/OU ADMINISTRATIVOS ATE 500M2,INCLUSIVE PROJETO BASICO,APRESENTADO EM AUTOCAD,INCLUSIVEAS LEGALIZACOES PERTINENTES</t>
  </si>
  <si>
    <t>PROJETO EXECUTIVO DE INSTALACAO DE ESGOTO SANITARIO E AGUASPLUVIAIS PARA PREDIOS ESCOLARES E/OU ADMINISTRATIVOS DE 501ATE 3.000M2,INCLUSIVE PROJETO BASICO,APRESENTADO EM AUTOCAD,INCLUSIVE AS LEGALIZACOES PERTINENTES</t>
  </si>
  <si>
    <t>PROJETO EXECUTIVO DE INSTALACAO DE ESGOTO SANITARIO E AGUASPLUVIAIS PARA PREDIOS ESCOLARES E/OU ADMINISTRATIVOS ACIMA DE 3.000M2,INCLUSIVE PROJETO BASICO,APRESENTADO EM AUTOCAD,INCLUSIVE AS LEGALIZACOES PERTINENTES</t>
  </si>
  <si>
    <t>PROJETO EXECUTIVO DE INSTALACAO DE ESGOTO SANITARIO E AGUASPLUVIAIS PARA PREDIOS CULTURAIS,INCLUSIVE PROJETO BASICO,APRESENTADO EM AUTOCAD,INCLUSIVE AS LEGALIZACOES PERTINENTES</t>
  </si>
  <si>
    <t>PROJETO EXECUTIVO DE INSTALACAO DE ESGOTO SANITARIO E AGUASPLUVIAIS PARA PREDIOS HOSPITALARES ATE 4.000M2,INCLUSIVE PROJETO BASICO,APRESENTADO EM AUTOCAD,INCLUSIVE AS LEGALIZACOESPERTINENTES</t>
  </si>
  <si>
    <t>PROJETO EXECUTIVO DE INSTALACAO DE ESGOTO SANITARIO E AGUASPLUVIAIS PARA PREDIOS HOSPITALARES ACIMA DE 4.000M2,INCLUSIVE PROJETO BASICO,APRESENTADO EM AUTOCAD,INCLUSIVE AS LEGALIZACOES PERTINENTES</t>
  </si>
  <si>
    <t>PROJETO EXECUTIVO DE INSTALACAO DE ESGOTO SANITARIO E AGUASPLUVIAIS PARA URBANIZACAO ACIMA DE 15.000M2,INCLUSIVE PROJETO BASICO,APRESENTADO EM AUTOCAD,INCLUSIVE AS LEGALIZACOES PERTINENTES</t>
  </si>
  <si>
    <t>PROJETO EXECUTIVO DE INSTALACAO DE ESGOTO SANITARIO E AGUASPLUVIAIS PARA HABITACAO/LOTEAMENTO ATE 12.000M2,INCLUSIVE PROJETO BASICO,APRESENTADO EM AUTOCAD,INCLUSIVE AS LEGALIZACOES PERTINENTES</t>
  </si>
  <si>
    <t>PROJETO EXECUTIVO DE INSTALACAO DE ESGOTO SANITARIO E AGUASPLUVIAIS PARA HABITACAO/LOTEAMENTO DE 12.001 ATE 36.000M2,INCLUSIVE PROJETO BASICO,APRESENTADO EM AUTOCAD,INCLUSIVE AS LEGALIZACOES PERTINENTES</t>
  </si>
  <si>
    <t>PROJETO EXECUTIVO DE INSTALACAO DE ESGOTO SANITARIO E AGUASPLUVIAIS PARA HABITACAO/LOTEAMENTO ACIMA DE 36.000M2,INCLUSIVE PROJETO BASICO,APRESENTADO EM AUTOCAD,INCLUSIVE AS LEGALIZACOES PERTINENTES</t>
  </si>
  <si>
    <t>PROJETO EXECUTIVO DE INSTALACAO HIDRAULICA PARA PREDIOS ESCOLARES E/OU ADMINISTRATIVOS ATE 500M2,INCLUSIVE PROJETO BASICO,APRESENTADO EM AUTOCAD,INCLUSIVE AS LEGALIZACOES PERTINENTES</t>
  </si>
  <si>
    <t>PROJETO EXECUTIVO DE INSTALACAO HIDRAULICA PARA PREDIOS ESCOLARES E/OU ADMINISTRATIVOS DE 501 A 3.000M2,INCLUSIVE PROJETO BASICO,APRESENTADO EM AUTOCAD,INCLUSIVE AS LEGALIZACOES PERTINENTES</t>
  </si>
  <si>
    <t>PROJETO EXECUTIVO DE INSTALACAO HIDRAULICA PARA PREDIOS ESCOLARES E/OU ADMINISTRATIVOS ACIMA DE 3.000M2,INCLUSIVE PROJETO BASICO,APRESENTADO EM AUTOCAD,INCLUSIVE AS LEGALIZACOES PERTINENTES</t>
  </si>
  <si>
    <t>PROJETO EXECUTIVO DE INSTALACAO HIDRAULICA PARA PREDIOS CULTURAIS,INCLUSIVE PROJETO BASICO,APRESENTADO EM AUTOCAD,INCLUSIVE AS LEGALIZACOES PERTINENTES</t>
  </si>
  <si>
    <t>PROJETO EXECUTIVO DE INSTALACAO HIDRAULICA PARA PREDIOS HOSPITALARES ATE 4.000M2,INCLUSIVE PROJETO BASICO,APRESENTADO EMAUTOCAD,INCLUSIVE AS LEGALIZACOES PERTINENTES</t>
  </si>
  <si>
    <t>PROJETO EXECUTIVO DE INSTALACAO HIDRAULICA PARA PREDIOS HOSPITALARES ACIMA DE 4.000M2,INCLUSIVE PROJETO BASICO,APRESENTADO EM AUTOCAD,INCLUSIVE AS LEGALIZACOES PERTINENTES</t>
  </si>
  <si>
    <t>PROJETO EXECUTIVO DE INSTALACAO HIDRAULICA PARA HABITACOES/EDIFICIOS ATE 500M2,INCLUSIVE PROJETO BASICO,APRESENTADO EM AUTOCAD,INCLUSIVE AS LEGALIZACOES PERTINENTES</t>
  </si>
  <si>
    <t>PROJETO EXECUTIVO DE INSTALACAO HIDRAULICA PARA HABITACOES/EDIFICIOS DE 501 ATE 3.000M2,INCLUSVE PROJETO BASICO,APRESENTADO EM AUTOCAD,INCLUSIVE AS LEGALIZACOES PERTINENTES</t>
  </si>
  <si>
    <t>PROJETO EXECUTIVO DE INSTALACAO HIDRAULICA PARA HABITACOES/EDIFICIOS ACIMA DE 3.000M2,INCLUSIVE PROJETO BASICO,APRESENTADO EM AUTOCAD,INCLUSIVE AS LEGALIZACOES PERTINENTES</t>
  </si>
  <si>
    <t>PROJETO EXECUTIVO DE INSTALACAO HIDRAULICA PARA URBANIZACAOATE 15.000M2,INCLUSIVE PROJETO BASICO,APRESENTADO EM AUTOCAD,INCLUSIVE AS LEGALIZACOES PERTINENTES</t>
  </si>
  <si>
    <t>PROJETO EXECUTIVO DE INSTALACAO HIDRAULICA PARA URBANIZACAOACIMA DE 15.000M2,INCLUSIVE PROJETO BASICO,APRESENTADO EM AUTOCAD,INCLUSIVE AS LEGALIZACOES PERTINENTES</t>
  </si>
  <si>
    <t>PROJETO EXECUTIVO DE INSTALACAO HIDRAULICA PARA HABITACAO/LOTEAMENTO ATE 12.000M2,INCLUSIVE PROJETO BASICO,APRESENTADO EM AUTOCAD,INCLUSIVE AS LEGALIZACOES PERTINENTES</t>
  </si>
  <si>
    <t>PROJETO EXECUTIVO DE INSTALACAO HIDRAULICA PARA HABITACAO/LOTEAMENTO DE 12.001 ATE 36.000M2,INCLUSIVE PROJETO BASICO,APRESENTADO EM AUTOCAD,INCLUSIVE AS LEGALIZACOES PERTINENTES</t>
  </si>
  <si>
    <t>PROJETO EXECUTIVO DE INSTALACAO HIDRAULICA PARA HABITACAO/LOTEAMENTO ACIMA DE 36.000M2,INCLUSIVE PROJETO BASICO,APRESENTADO EM AUTOCAD,INCLUSIVE AS LEGALIZACOES PERTINENTES</t>
  </si>
  <si>
    <t>PROJETO EXECUTIVO DE INSTALACAO HIDRAULICA DE MONTAGEM INTERNA DE CHAFARIZES,APRESENTADO EM AUTOCAD NOS PADROES DA CONTRATADA,DE ACORDO COM A ABNT</t>
  </si>
  <si>
    <t>PROJETO EXECUTIVO DE INSTALACAO ELETRICA PARA PREDIOS ESCOLARES E/OU ADMINISTRATIVOS ATE 500M2,INCLUSIVE PROJETO BASICO,APRESENTADO EM AUTOCAD,INCLUSIVE AS LEGALIZACOES PERTINENTES</t>
  </si>
  <si>
    <t>PROJETO EXECUTIVO DE INSTALACAO ELETRICA PARA PREDIOS ESCOLARES E/OU ADMINISTRATIVOS DE 501 ATE 3.000M2,INCLUSIVE PROJETO BASICO,APRESENTADO EM AUTOCAD,INCLUSIVE AS LEGALIZACOES PERTINENTES</t>
  </si>
  <si>
    <t>PROJETO EXECUTIVO DE INSTALACAO ELETRICA PARA PREDIOS ESCOLARES E/OU ADMINISTRATIVOS ACIMA DE 3.000M2,INCLUSIVE PROJETOBASICO,APRESENTADO EM AUTOCAD,INCLUSIVE AS LEGALIZACOES PERTINENTES</t>
  </si>
  <si>
    <t>PROJETO EXECUTIVO DE INSTALACAO ELETRICA PARA PREDIOS CULTURAIS ATE 3.000M2,INCLUSIVE PROJETO BASICO,APRESENTADO EM AUTOCAD,INCLUSIVE AS LEGALIZACOES PERTINENTES</t>
  </si>
  <si>
    <t>PROJETO EXECUTIVO DE INSTALACAO ELETRICA PARA PREDIOS CULTURAIS ACIMA DE 3.000M2,INCLUSIVE PROJETO BASICO,APRESENTADO EMAUTOCAD,INCLUSIVE AS LEGALIZACOES PERTINENTES</t>
  </si>
  <si>
    <t>PROJETO EXECUTIVO DE INSTALACAO ELETRICA PARA PREDIOS HOSPITALARES,INCLUSIVE PROJETO BASICO,APRESENTADO EM AUTOCAD,INCLUSIVE AS LEGALIZACOES PERTINENTES</t>
  </si>
  <si>
    <t>PROJETO EXECUTIVO DE INSTALACAO ELETRICA PARA HABITACOES/EDIFICIOS ATE 500M2,INCLUSIVE PROJETO BASICO,APRESENTADO EM AUTOCAD,INCLUSIVE AS LEGALIZACOES PERTINENTES</t>
  </si>
  <si>
    <t>PROJETO EXECUTIVO DE INSTALACAO ELETRICA PARA HABITACOES/EDIFICIOS DE 501 ATE 3.000M2,INCLUSIVE PROJETO BASICO,APRESENTADO EM AUTOCAD,INCLUSIVE AS LEGALIZACOES PERTINENTES</t>
  </si>
  <si>
    <t>PROJETO EXECUTIVO DE INSTALACAO ELETRICA PARA HABITACOES/EDIFICIOS ACIMA DE 3.000M2,INCLUSIVE PROJETO BASICO,APRESENTADOEM AUTOCAD,INCLUSIVE AS LEGALIZACOES PERTINENTES</t>
  </si>
  <si>
    <t>PROJETO EXECUTIVO DE INSTALACAO ELETRICA PARA URBANIZACAO ATE 15.000M2,INCLUSIVE PROJETO BASICO,APRESENTADO EM AUTOCAD,INCLUSIVE AS LEGALIZACOES PERTINENTES</t>
  </si>
  <si>
    <t>PROJETO EXECUTIVO DE INSTALACAO ELETRICA PARA URBANIZACAO ACIMA DE 15.000M2,INCLUSIVE PROJETO BASICO,APRESENTADO EM AUTOCAD,INCLUSIVE AS LEGALIZACOES PERTINENTES</t>
  </si>
  <si>
    <t>PROJETO EXECUTIVO DE INSTALACAO ELETRICA PARA HABITACAO/LOTEAMENTO ATE 12.000M2,INCLUSIVE PROJETO BASICO,APRESENTADO EMAUTOCAD,INCLUSIVE AS LEGALIZACOES PERTINENTES</t>
  </si>
  <si>
    <t>PROJETO EXECUTIVO DE INSTALACAO ELETRICA PARA HABITACAO/LOTEAMENTO DE 12.001 ATE 36.000M2,INCLUSIVE PROJETO BASICO,APRESENTADO EM AUTOCAD,INCLUSIVE AS LEGALIZACOES PERTINENTES</t>
  </si>
  <si>
    <t>PROJETO EXECUTIVO DE INSTALACAO ELETRICA PARA HABITACAO/LOTEAMENTO ACIMA DE 36.000M2,INCLUSIVE PROJETO BASICO,APRESENTADO EM AUTOCAD,INCLUSIVE AS LEGALIZACOES PERTINENTES</t>
  </si>
  <si>
    <t>PROJETO EXECUTIVO DE INSTALACAO ELETRICA DO QUADRO DOS COMANDOS DE MOTORES PARA CHAFARIZES,APRESENTADO EM AUTOCAD NOS PADROES DA CONTRATADA,DE ACORDO COM A ABNT</t>
  </si>
  <si>
    <t>PROJETO EXECUTIVO DE SISTEMA DE AR CONDICIONADO,INCLUSIVE PROJETO BASICO,APRESENTADO EM AUTOCAD NOS PADROES DA CONTRATANTE,EM PREDIOS COM AREA DE ATE 500M2</t>
  </si>
  <si>
    <t>PROJETO EXECUTIVO DE SISTEMA DE AR CONDICIONADO,INCLUSIVE PROJETO BASICO,APRESENTADO EM AUTOCAD NOS PADROES DA CONTRATANTE,EM PREDIOS COM AREA DE 501 ATE 3000M2</t>
  </si>
  <si>
    <t>PROJETO EXECUTIVO DE SISTEMA DE AR CONDICIONADO,INCLUSIVE PROJETO BASICO,APRESENTADO EM AUTOCAD NOS PADROES DA CONTRATANTE,EM PREDIOS COM AREA ACIMA DE 3000M2</t>
  </si>
  <si>
    <t>PROJETO EXECUTIVO DE ARQUITETURA PARA CONSTRUCAO DE GALPAO (GEOMETRICO,CORTES,DETALHAMENTO E PERSPECTIVA) ATE 500M2,APRESENTADO EM AUTOCAD NOS PADROES DA CONTRATANTE,DE ACORDO COMA ABNT</t>
  </si>
  <si>
    <t>PROJETO EXECUTIVO DE ARQUITETURA PARA AREA DESTINADA A ABRIGAR SUBESTACAO,ATE 2750KVA,INCLUSIVE DETALHAMENTO DA SERRALHERIA E DOS CUBICULOS,APRESENTADO EM AUTOCAD NOS PADROES DA CONTRATANTE</t>
  </si>
  <si>
    <t>DESENHO EM PERSPECTIVA NO TAMANHO DE (70X50)CM,COLORIDO,PARAPROJETO DE TRATAMENTO PAISAGISTICO EM AREAS PUBLICAS</t>
  </si>
  <si>
    <t>PROJETO EXECUTIVO DE ARQUITETURA PARA IMPLANTACAO DE VIVEIROS DE MUDAS DE ARVORES E HORTAS (GEOMETRICO,CORTES,DETALHAMENTO E PERSPECTIVAS) ATE 20.000M2,APRESENTADO EM AUTOCAD NOS PADROES DA CONTRATANTE,DE ACORDO COM A ABNT</t>
  </si>
  <si>
    <t>PROJETO EXECUTIVO DE INSTALACAO ELETRICA PARA CHAFARIZES,APRESENTADO EM AUTOCAD NOS PADROES DA CONTRATANTE,DE ACORDO COMA ABNT,INCLUSIVE AS LEGALIZACOES PERTINENTES</t>
  </si>
  <si>
    <t>PROJETO EXECUTIVO DE INSTALACAO HIDROSSANITARIA PARA CHAFARIZES,APRESENTADO EM AUTOCAD NOS PADROES DA CONTRATANTE,DE ACORDO COM ABNT,INCLUSIVE AS LEGALIZACOES PERTINENTES</t>
  </si>
  <si>
    <t>PROJETO EXECUTIVO DE SISTEMA DE DRENAGEM E IRRIGACAO PARA IMPLANTACAO DE VIVEIROS DE MUDAS DE ARVORES E HORTAS,ATE 20.000M2,APRESENTADO EM AUTOCAD NOS PADROES DA CONTRATANTE,DE ACORDO COM A ABNT</t>
  </si>
  <si>
    <t>PROJETO EXECUTIVO DE INSTALACAO DE SEGURANCA (CFTV E SONORIZACAO),ATE 500M2,INCLUSIVE PROJETO BASICO,APRESENTADO EM AUTOCAD,INCLUSIVE AS LEGALIZACOES PERTINENTES</t>
  </si>
  <si>
    <t>PROJETO EXECUTIVO DE INSTALACAO DE SEGURANCA (CFTV E SONORIZACAO),DE 501 ATE 3000M2,INCLUSIVE PROJETO BASICO,APRESENTADOEM AUTOCAD,INCLUSIVE AS LEGALIZACOES PERTINENTES</t>
  </si>
  <si>
    <t>PROJETO EXECUTIVO DE INSTALACAO DE SEGURANCA (CFTV E SONORIZACAO),ACIMA DE 3000M2,INCLUSIVE PROJETO BASICO,APRESENTADO EM AUTOCAD,INCLUSIVE AS LEGALIZACOES PERTINENTES</t>
  </si>
  <si>
    <t>ELABORACAO DE MICRO E MESODRENAGEM (VAZAO ATE 10M3/SEG) EMCONFORMIDADE COM AS NORMAS ESTABELECIDAS PELA RIO-AGUAS.SERVICOS MEDIDOS POR KM DE PROJETO EFETIVAMENTE CONCLUIDO,OS QUAIS APOS APROVACAO SERAO ENTREGUES A FISCALIZACAO SENDO A MEMORIA CALCULO DIGITALIZADA,DESENHOS EM AUTOCAD (ORIGINAL EM MEIO DIGITAL,UMA VIA PLOTADA EM VEGETAL,DUAS EM PAPEL OPACO)</t>
  </si>
  <si>
    <t>ELABORACAO DE MACRODRENAGEM(VAZAO A PARTIR DE 10M3/SEG) EM CONFORM.COM NORMAS ESTABELECIDAS PELA RIO-AGUAS.SERVICOS MEDIDOS POR KM DE PROJETO EFETIVAMENTE CONCLUIDO,OS QUAIS APOS APROVACAO SERAO ENTREGUES A FISCALIZACAO SENDO A MEMORIA DE CALCULO DIGITALIZADA,DESENHOS EM AUTOCAD(ORIGINAL EM MEIO DIGITAL,UMA VIA PLOTADA EM VEGETAL,DUAS EM PAPEL OPACO)</t>
  </si>
  <si>
    <t>PROJETO EXECUTIVO DE SISTEMA DE DRENAGEM ATE 20.000M2,APRESENTADO EM AUTOCAD</t>
  </si>
  <si>
    <t>PROJETO EXECUTIVO DE SISTEMA DE DRENAGEM ACIMA DE 20.000M2,APRESENTADO EM AUTOCAD</t>
  </si>
  <si>
    <t>PROJETO BASICO PARA URBANIZACAO/REURBANIZACAO DE AREAS,VISANDO A ORGANIZACAO ESPACIAL E DAS ATIVIDADES,CONTEMPLANDO:SISTEMA VIARIO,PASSEIOS,PRACAS,ARBORIZACAO,ILUMINACAO COM CRITERIOS LUMINOTECNICOS,DISTRIBUICAO E INTEGRACAO DO MOBILIARIO URBANO E EQUIPAMENTOS URBANOS,APRESENTADO EM AUTOCAD NOS PADROES DA CONTRATANTE</t>
  </si>
  <si>
    <t>PROJETO EXECUTIVO PARA URBANIZACAO/REURBANIZACAO DE AREAS,VISANDO A ORGANIZACAO ESPACIAL E DAS ATIVIDADES,CONTEMPLANDO:SISTEMA VIARIO,PASSEIOS,PRACAS,ARBORIZACAO,ILUMINACAO COM CRITERIOS LUMINOTECNICOS,DISTRIBUICAO E INTEGRACAO DO MOBILIARIO URBANO E EQUIPAMENTOS URBANOS,APRESENTADO EM AUTOCAD NOS PADROES DA CONTRATANTE</t>
  </si>
  <si>
    <t>PROJETO EXECUTIVO PARA URBANIZACAO/REURBANIZACAO (GEOMETRICO,CORTES E DETALHES) PARA TRATAMENTO PAISAGISTICO DE AREAS PUBLICAS,APRESENTADO EM AUTOCAD NOS PADROES DA CONTRATANTE,INCLUSIVE AS OPERACOES PERTINENTES E A COORDENACAO DOS PROJETOSCOMPLEMENTARES</t>
  </si>
  <si>
    <t>PROJETO DE VIA SIMPLES DE VEICULOS EM FAVELA,COM 1 FAIXA DEROLAMENTO,COM LARGURA MAXIMA DE 3M</t>
  </si>
  <si>
    <t>PROJETO PARA PASSARELA SOBRE LOGRADOURO PUBLICO,COM RAMPAS EOU ESCADAS</t>
  </si>
  <si>
    <t>PROJETO EXECUTIVO PARA TRATAMENTO PAISAGISTICO COM ESPECIFICACAO VEGETAL LEGENDADA E QUANTIFICADA,EM AREAS PUBLICAS,CONSIDERANDO A AREA EFETIVA DE PLANTIO,APRESENTADO EM AUTOCAD NOS PADROES DA CONTRATANTE</t>
  </si>
  <si>
    <t>PROJETO EXECUTIVO DE VIA ESPECIAL PARA VEICULOS E PEDESTRES,EM AVENIDAS CANAL,COM CALCADAS EM AMBOS OS LADOS,COM LARGURAMAXIMA DE 40M,APRESENTADO EM AUTOCAD NOS PADROES DA CONTRATANTE</t>
  </si>
  <si>
    <t>PROJETO EXECUTIVO DE VIA ESPECIAL PARA VEICULOS E PEDESTRESEM RUAS E AVENIDAS URBANAS,COM CALCADAS EM AMBOS OS LADOS,CANTEIRO CENTRAL E SEPARADORES DE PISTAS LATERAIS EM AMBOS OSSENTIDOS E COM LARGURA MAXIMA DE 46M,APRESENTADO EM AUTOCADNOS PADROES DA CONTRATANTE</t>
  </si>
  <si>
    <t>PROJETO EXECUTIVO DE VIA PARA VEICULOS E PEDESTRES EM RUAS EAVENIDAS URBANAS,COM CALCADAS EM AMBOS OS LADOS E 3 FAIXASDE ROLAMENTO COM LARGURA MAXIMA DE 16M,APRESENTADO EM AUTOCAD NOS PADROES DA CONTRATANTE</t>
  </si>
  <si>
    <t>PROJETO EXECUTIVO DE VIA ESPECIAL PARA VEICULOS E PEDESTRESEM RUAS E AVENIDAS URBANAS,COM CALCADAS EM AMBOS OS LADOS,CANTEIRO CENTRAL,COM 3 FAIXAS DE ROLAMENTO NAS PISTAS CENTRAISE SEPARADORES DE PISTAS LATERAIS EM AMBOS OS SENTIDOS E COMLARGURA MAXIMA DE 53M,APRESENTADO EM AUTOCAD NOS PADROES DACONTRATANTE</t>
  </si>
  <si>
    <t>PROJETO EXECUTIVO DE VIA PARA VEICULOS E PEDESTRES EM RUAS EAVENIDAS URBANAS,COM CALCADAS EM AMBOS OS LADOS E 4 FAIXASDE ROLAMENTO COM LARGURA MAXIMA DE 25M,APRESENTADO EM AUTOCAD NOS PADROES DA CONTRATANTE</t>
  </si>
  <si>
    <t>PROJETO EXECUTIVO DE VIA ESPECIAL PARA VEICULOS E PEDESTRESEM RUAS E AVENIDAS URBANAS,COM CALCADAS EM AMBOS OS LADOS,CANTEIRO CENTRAL E PISTAS COM 4 FAIXAS DE ROLAMENTO EM CADA SENTIDO,COM LARGURA MAXIMA DE 40M,APRESENTADO EM AUTOCAD NOS PADROES DA CONTRATANTE</t>
  </si>
  <si>
    <t>PROJETO EXECUTIVO DE SISTEMA CENTRAL DE GASES MEDICINAIS (OXIGENIO,AR COMPRIMIDO E VACUO),INCLUSIVE PROJETO BASICO,APRESENTADO EM AUTOCAD NOS PADROES DA CONTRATANTE,COM AREA ATE 1000M2</t>
  </si>
  <si>
    <t>PROJETO EXECUTIVO DE SISTEMA CENTRAL DE GASES MEDICINAIS (OXIGENIO,AR COMPRIMIDO E VACUO),INCLUSIVE PROJETO BASICO,APRESENTADO EM AUTOCAD NOS PADROES DA CONTRATANTE,COM AREA DE 1001 ATE 4000M2</t>
  </si>
  <si>
    <t>PROJETO EXECUTIVO DE SISTEMA CENTRAL DE GASES MEDICINAIS (OXIGENIO,AR COMPRIMIDO E VACUO),INCLUSIVE PROJETO BASICO,APRESENTADO EM AUTOCAD NOS PADROES DA CONTRATANTE,COM AREA ACIMADE 4000M2</t>
  </si>
  <si>
    <t>PROJETO EXECUTIVO PARA SISTEMA DE EXAUSTAO MECANICA DE COZINHA,INCLUSIVE PROJETO BASICO,APRESENTADO EM AUTOCAD NOS PADROES DA CONTRATANTE COM AREA ATE 50M2</t>
  </si>
  <si>
    <t>PROJETO EXECUTIVO PARA SISTEMA DE EXAUSTAO MECANICA DE COZINHA,INCLUSIVE PROJETO BASICO,APRESENTADO EM AUTOCAD NOS PADROES DA CONTRATANTE,COM AREA DE 51 ATE 100M2</t>
  </si>
  <si>
    <t>PROJETO EXECUTIVO PARA SISTEMA DE EXAUSTAO MECANICA DE COZINHA,INCLUSIVE PROJETO BASICO,APRESENTADO EM AUTOCAD NOS PADROES DA CONTRATANTE,COM AREA ACIMA DE 100M2</t>
  </si>
  <si>
    <t>PROJETO ESTRUTURAL FINAL DE ENGENHARIA DE OBRAS-DE-ARTE ESPECIAIS (PONTES,VIADUTOS E PASSARELAS) EM CONCRETO ARMADO E/OUPROTENDIDO OU ESTRUTURA DE ACO,COM AREA DE PROJECAO HORIZONTAL INFERIOR A 500M2,APRESENTADO EM AUTOCAD</t>
  </si>
  <si>
    <t>PROJETO ESTRUTURAL FINAL DE ENGENHARIA DE OBRAS-DE-ARTE ESPECIAIS (PONTES,VIADUTOS E PASSARELAS) EM CONCRETO ARMADO E/OUPROTENDIDO OU ESTRUTURA DE ACO,COM AREA DE PROJECAO HORIZONTAL DE 501 ATE 5.000M2,APRESENTADO EM AUTOCAD</t>
  </si>
  <si>
    <t>PROJETO ESTRUTURAL FINAL DE ENGENHARIA DE OBRAS-DE-ARTE ESPECIAIS (PONTES,VIADUTOS E PASSARELAS) EM CONCRETO ARMADO E/OUPROTENDIDO OU ESTRUTURA DE ACO,COM AREA DE PROJECAO HORIZONTAL DE 5.001 ATE 7.000M2,APRESENTADO EM AUTOCAD</t>
  </si>
  <si>
    <t>PROJETO EXECUTIVO DE PROGRAMACAO VISUAL PARA PREDIOS ESCOLARES E/OU ADMINISTRATIVOS ATE 500M2,APRESENTADO EM AUTOCAD NOSPADROES DA CONTRATANTE</t>
  </si>
  <si>
    <t>PROJETO EXECUTIVO DE PROGRAMACAO VISUAL PARA PREDIOS ESCOLARES E/OU ADMINISTRATIVOS,DE 501 ATE 3000M2,APRESENTADO EM AUTOCAD NOS PADROES DA CONTRATANTE</t>
  </si>
  <si>
    <t>RELATORIO FINAL DE OBRAS OU SERVICOS DE ENGENHARIA,INCL.DESENHOS TAMANHO A-1,AUTOCAD,REGISTRO FOTOGRAFICO,PLANILHA ORCAMENTARIA E DESCRICAO DO ESCOPO DOS SERVICOS REALIZADOS,CONF.RECOMENDACOES E ESPECIFICACOES DO ORGAO CONTRATANTE.O RELATORIO DEVERA SER APRESENTADO EM 2 VIAS.O ITEM DEVERA SER MEDIDOPELO NUMERO DE PRANCHAS ORIGINAIS QUE COMPOE O RELATORIO</t>
  </si>
  <si>
    <t>SERVICOS DE ELABORACAO DE VISTORIAS,LAUDOS TECNICOS,ANTEPROJETOS DE INTERVENCOES LOCALIZADAS,QUANTITATIVOS E RELATORIO FOTOGRAFICO PARA EXECUCAO DE RECUPERACAO ESTRUTURAL DE OBRAS-DE-ARTE ESPECIAIS,COM AREAS DE PROJECAO HORIZONTAL ATE 1000M2</t>
  </si>
  <si>
    <t>SERVICOS DE ELABORACAO DE VISTORIAS,LAUDOS TECNICOS,ANTEPROJETOS DE INTERVENCOES LOCALIZADAS,QUANTITATIVOS E RELATORIO FOTOGRAFICO PARA EXECUCAO DE RECUPERACAO ESTRUTURAL DE OBRAS-DE-ARTE ESPECIAIS,COM AREAS DE PROJECAO HORIZONTAL ENTRE 1000M2 E 2000M2.PARA OS PRIMEIROS 1000M2 CONSIDERAR O ITEM PERTINENTE</t>
  </si>
  <si>
    <t>SERVICOS DE ELABORACAO DE VISTORIAS,LAUDOS TECNICOS,ANTEPROJETOS DE INTERVENCOES LOCALIZADAS,QUANTITATIVOS E RELATORIO FOTOGRAFICO PARA EXECUCAO DE RECUPERACAO ESTRUTURAL DE OBRAS-DE-ARTE ESPECIAIS,COM AREAS DE PROJECAO HORIZONTAL ENTRE 2000M2 E 5000M2.PARA OS PRIMEIROS 2000M2 CONSIDERAR OS ITENS PERTINENTES</t>
  </si>
  <si>
    <t>SERVICOS DE ELABORACAO DE VISTORIAS,LAUDOS TECNICOS,ANTEPROJETOS DE INTERVENCOES LOCALIZADAS,QUANTITATIVOS E RELATORIO FOTOGRAFICO PARA EXECUCAO DE RECUPERACAO ESTRUTURAL DE OBRAS-DE-ARTE ESPECIAIS,COM AREAS DE PROJECAO HORIZONTAL ACIMA DE5000M2.PARA OS PRIMEIROS 5000M2 CONSIDERAR OS ITENS PERTINENTES</t>
  </si>
  <si>
    <t>SERVICOS DE ELABORACAO DE VISTORIAS,LAUDOS TECNICOS,ANTEPROJETOS DE INTERVENCOES LOCALIZADAS,QUANTITATIVOS E RELATORIO FOTOGRAFICO PARA EXECUCAO DE RECUPERACAO ESTRUTURAL DE PREDIOS PUBLICOS,COM AREAS DE PROJECAO HORIZONTAL ATE 1000M2</t>
  </si>
  <si>
    <t>SERVICOS DE ELABORACAO DE VISTORIAS,LAUDOS TECNICOS,ANTEPROJETOS DE INTERVENCOES LOCALIZADAS,QUANTITATIVOS E RELATORIO FOTOGRAFICO PARA EXECUCAO DE RECUPERACAO ESTRUTURAL DE PREDIOS PUBLICOS,COM AREAS DE PROJECAO HORIZONTAL ENTRE 1000M2 E 2000M2.PARA OS PRIMEIROS 1000M2 CONSIDERAR O ITEM PERTINENTE</t>
  </si>
  <si>
    <t>SERVICOS DE ELABORACAO DE VISTORIAS,LAUDOS TECNICOS,ANTEPROJETOS DE INTERVENCOES LOCALIZADAS,QUANTITATIVOS E RELATORIO FOTOGRAFICO PARA EXECUCAO DE RECUPERACAO ESTRUTURAL DE PREDIOS PUBLICOS,COM AREAS DE PROJECAO HORIZONTAL ENTRE 2000M2 E 5000M2.PARA OS PRIMEIROS 2000M2 CONSIDERAR OS ITENS PERTINENTES</t>
  </si>
  <si>
    <t>SERVICOS DE ELABORACAO DE VISTORIAS,LAUDOS TECNICOS,ANTEPROJETOS DE INTERVENCOES LOCALIZADAS,QUANTITATIVOS E RELATORIO FOTOGRAFICO PARA EXECUCAO DE RECUPERACAO ESTRUTURAL DE PREDIOS PUBLICOS,COM AREAS DE PROJECAO HORIZONTAL ACIMA DE 5000M2.PARA OS PRIMEIROS 5000M2 CONSIDERAR OS ITENS PERTINENTES</t>
  </si>
  <si>
    <t>PROJETO EXECUTIVO DE ARQUITETURA,CONSIDERANDO O PROJETO BASICO EXISTENTE,PARA PREDIOS HOSPITALARES ATE 1000M2,APRESENTADO EM AUTOCAD NOS PADROES DA CONTRATANTE,INCLUSIVE AS LEGALIZACOES PERTINENTES,COORDENACAO E COMPATIBILIZACAO COM OS PROJETOS COMPLEMENTARES</t>
  </si>
  <si>
    <t>PROJETO EXECUTIVO DE ARQUITETURA,CONSIDERANDO O PROJETO BASICO EXISTENTE,PARA PREDIOS HOSPITALARES DE 1001 ATE 4000M2,APRESENTADO EM AUTOCAD NOS PADROES DA CONTRATANTE,INCLUSIVE ASLEGALIZACOES PERTINENTES,COORDENACAO E COMPATIBILIZACAO COMOS PROJETOS COMPLEMENTARES</t>
  </si>
  <si>
    <t>PROJETO EXECUTIVO DE ARQUITETURA,CONSIDERANDO O PROJETO BASICO EXISTENTE,PARA PREDIOS HOSPITALARES ACIMA DE 4000M2,APRESENTADO EM AUTOCAD NOS PADROES DA CONTRATANTE,INCLUSIVE AS LEGALIZACOES PERTINENTES,COORDENACAO E COMPATIBILIZACAO COM OSPROJETOS COMPLEMENTARES</t>
  </si>
  <si>
    <t>PROJETO EXECUTIVO DE ARQUITETURA,CONSIDERANDO O PROJETO BASICO EXISTENTE,PARA PREDIOS CULTURAIS ATE 500M2,APRESENTADO EMAUTOCAD NOS PADROES DA CONTRATANTE,INCLUSIVE AS LEGALIZACOES PERTINENTES,COORDENACAO E COMPATIBILIZACAO COM OS PROJETOSCOMPLEMENTARES</t>
  </si>
  <si>
    <t>PROJETO EXECUTIVO DE ARQUITETURA,CONSIDERANDO O PROJETO BASICO EXISTENTE,PARA PREDIOS CULTURAIS DE 501 ATE 3000M2,APRESENTADO EM AUTOCAD NOS PADROES DA CONTRATANTE,INCLUSIVE AS LEGALIZACOES PERTINENTES,COORDENACAO E COMPATIBILIZACAO COM OSPROJETOS COMPLEMENTARES</t>
  </si>
  <si>
    <t>PROJETO EXECUTIVO DE ARQUITETURA,CONSIDERANDO O PROJETO BASICO EXISTENTE,PARA PREDIOS CULTURAIS ACIMA DE 3000M2,APRESENTADO EM AUTOCAD NOS PADROES DA CONTRATANTE,INCLUSIVE AS LEGALIZACOES PERTINENTES,COORDENACAO E COMPATIBILIZACAO COM OS PROJETOS COMPLEMENTARES</t>
  </si>
  <si>
    <t>PROJETO EXECUTIVO DE ARQUITETURA,CONSIDERANDO O PROJETO BASICO EXISTENTE,PARA PREDIOS ESCOLARES E/OU ADMINISTRATIVOS ATE500M2,APRESENTADO EM AUTOCAD NOS PADROES DA CONTRATANTE,INCLUSIVE AS LEGALIZACOES PERTINENTES,COORDENACAO E COMPATIBILIZACAO COM OS PROJETOS COMPLEMENTARES</t>
  </si>
  <si>
    <t>PROJETO EXECUTIVO DE ARQUITETURA,CONSIDERANDO O PROJETO BASICO EXISTENTE,PARA PREDIOS ESCOLARES E/OU ADMINISTRATIVOS DE501 ATE 3000M2,APRESENTADO EM AUTOCAD NOS PADROES DA CONTRATANTE,INCLUSIVE AS LEGALIZACOES PERTINENTES,COORDENACAO E COMPATIBILIZACAO COM OS PROJETOS COMPLEMENTARES</t>
  </si>
  <si>
    <t>PROJETO EXECUTIVO DE ARQUITETURA,CONSIDERANDO O PROJETO BASICO EXISTENTE,PARA PREDIOS ESCOLARES E/OU ADMINISTRATIVOS ACIMA DE 3000M2,APRESENTADO EM AUTOCAD NOS PADROES DA CONTRATANTE,INCLUSIVE AS LEGALIZACOES PERTINENTES,COORDENACAO E COMPATIBILIZACAO COM OS PROJETOS COMPLEMENTARES</t>
  </si>
  <si>
    <t>PROJETO EXECUTIVO DE ARQUITETURA PARA LOTEAMENTOS COM 3 UNIDADES UNIFAMILIARES OU BIFAMILIARES TIPO PARA AREAS ATE 12000M2,CONSIDERANDO O PROJETO BASICO EXISTENTE,APRESENTADO EM AUTOCAD NOS PADROES DA CONTRATANTE,INCLUSIVE AS LEGALIZACOES PERTINENTES,COORDENACAO E COMPATIBILIZACAO COM OS PROJETOS COMPLEMENTARES</t>
  </si>
  <si>
    <t>PROJETO EXECUTIVO DE ARQUITETURA PARA LOTEAMENTOS COM 3 UNIDADES UNIFAMILIARES OU BIFAMILIARES TIPO PARA AREAS DE 12001ATE 36000M2,CONSIDERANDO O PROJETO BASICO EXISTENTE,APRESENTADO EM AUTOCAD NOS PADROES DA CONTRATANTE,INCLUSIVE AS LEGALIZACOES PERTINENTES,COORDENACAO E COMPATIBILIZACAO COM OS PROJETOS COMPLEMENTARES</t>
  </si>
  <si>
    <t>PROJETO EXECUTIVO DE ARQUITETURA PARA LOTEAMENTOS COM 3 UNIDADES UNIFAMILIARES OU BIFAMILIARES TIPO PARA AREAS ACIMA DE3600M2,CONSIDERANDO O PROJETO BASICO EXISTENTE,APRESENTADO EM AUTOCAD NOS PADROES DA CONTRATANTE,INCLUSIVE AS LEGALIZACOES PERTINENTES,COORDENACAO E COMPATIBILIZACAO COM OS PROJETOS COMPLENTARES</t>
  </si>
  <si>
    <t>PROJETO EXECUTIVO DE ARQUITETURA,CONSIDERANDO O PROJETO BASICO EXISTENTE,PARA HABITACAO/EDIFICIOS ATE 6000M2,APRESENTADOEM AUTOCAD NOS PADROES DA CONTRATANTE,INCLUSIVE AS LEGALIZACOES PERTINENTES,COORDENACAO E COMPATIBILIZACAO COM OS PROJETOS COMPLEMENTARES</t>
  </si>
  <si>
    <t>PROJETO EXECUTIVO DE ARQUITETURA,CONSIDERANDO O PROJETO BASICO EXISTENTE,PARA HABITACAO/EDIFICIOS DE 6001 ATE 12000M2,APRESENTADO EM AUTOCAD NOS PADROES DA CONTRATANTE,INCLUSIVE ASLEGALIZACOES PERTINENTES,COORDENACAO E COMPATIBILIZACAO COMOS PROJETOS COMPLEMENTARES</t>
  </si>
  <si>
    <t>PROJETO EXECUTIVO DE ARQUITETURA,CONSIDERANDO O PROJETO BASICO EXISTENTE,PARA HABITACAO/EDIFICIOS ACIMA DE 12000M2,APRESENTADO EM AUTOCAD NOS PADROES DA CONTRATANTE,INCLUSIVE AS LEGALIZACOES PERTINENTES,COORDENACAO E COMPATIBILIZACAO COM OSPROJETOS COMPLEMENTARES</t>
  </si>
  <si>
    <t>PROJETO BASICO DE INSTALACAO DE INCENDIO E SPDA PARA PREDIOSESCOLARES E/OU ADMINISTRATIVOS ATE 500M2,APRESENTADO EM AUTOCAD,INCLUSIVE AS LEGALIZACOES PERTINENTES</t>
  </si>
  <si>
    <t>PROJETO BASICO DE INSTALACAO DE INCENDIO E SPDA PARA PREDIOSESCOLARES E/OU ADMINISTRATIVOS DE 501 ATE 3000M2,APRESENTADO EM AUTOCAD,INCLUSIVE AS LEGALIZACOES PERTINENTES</t>
  </si>
  <si>
    <t>PROJETO BASICO DE INSTALACAO DE INCENDIO E SPDA PARA PREDIOSESCOLARES E/OU ADMINISTRATIVOS ACIMA DE 3000M2,APRESENTADOEM AUTOCAD,INCLUSIVE AS LEGALIZACOES PERTINENTES</t>
  </si>
  <si>
    <t>PROJETO BASICO DE INSTALACAO DE INCENDIO E SPDA PARA PREDIOSCULTURAIS ATE 500M2,APRESENTADO EM AUTOCAD,INCLUSIVE AS LEGALIZACOES PERTINENTES</t>
  </si>
  <si>
    <t>PROJETO BASICO DE INSTALACAO DE INCENDIO E SPDA PARA PREDIOSCULTURAIS ACIMA DE 500M2,APRESENTADO EM AUTOCAD,INCLUSIVE AS LEGALIZACOES PERTINENTES</t>
  </si>
  <si>
    <t>PROJETO BASICO DE INSTALACAO DE INCENDIO E SPDA PARA PREDIOSHOSPITALARES,APRESENTADO EM AUTOCAD,INCLUSIVE AS LEGALIZACOES PERTINENTES</t>
  </si>
  <si>
    <t>PROJETO BASICO DE INSTALACAO DE INCENDIO E SPDA PARA HABITACOES/EDIFICIOS ATE 500M2,APRESENTADO EM AUTOCAD,INCLUSIVE ASLEGALIZACOES PERTINENTES</t>
  </si>
  <si>
    <t>PROJETO BASICO DE INSTALACAO DE INCENDIO E SPDA PARA HABITACOES/EDIFICIOS DE 501 ATE 3000M2,APRESENTADO EM AUTOCAD,INCLUSIVE AS LEGALIZACOES PERTINENTES</t>
  </si>
  <si>
    <t>PROJETO BASICO DE INSTALACAO DE INCENDIO E SPDA PARA HABITACOES/EDIFICIOS ACIMA DE 3000M2,APRESENTADO EM AUTOCAD,INCLUSIVE AS LEGALIZACOES PERTINENTES</t>
  </si>
  <si>
    <t>PROJETO BASICO DE INSTALACAO DE INCENDIO E SPDA PARA HABITACAO/LOTEAMENTO ATE 36000M2,APRESENTADO EM AUTOCAD,INCLUSIVE AS LEGALIZACOES PERTINENTES</t>
  </si>
  <si>
    <t>PROJETO BASICO DE INSTALACAO DE INCENDIO E SPDA PARA HABITACAO/LOTEAMENTO ACIMA DE 36000M2,APRESENTADO EM AUTOCAD,INCLUSIVE AS LEGALIZACOES PERTINENTES</t>
  </si>
  <si>
    <t>PROJETO EXECUTIVO DE INSTALACAO DE INCENDIO E SPDA,CONSIDERANDO PROJETO BASICO EXISTENTE,PARA PREDIOS ESCOLARES E/OU ADMINISTRATIVOS ATE 500M2,APRESENTADO EM AUTOCAD,INCLUSIVE AS LEGALIZACOES PERTINENTES</t>
  </si>
  <si>
    <t>PROJETO EXECUTIVO DE INSTALACAO DE INCENDIO E SPDA,CONSIDERANDO PROJETO BASICO EXISTENTE,PARA PREDIOS ESCOLARES E/OU ADMINISTRATIVOS DE 501 ATE 3000M2,APRESENTADO EM AUTOCAD,INCLUSIVE AS LEGALIZACOES PERTINENTES</t>
  </si>
  <si>
    <t>PROJETO EXECUTIVO DE INSTALACAO DE INCENDIO E SPDA,CONSIDERANDO PROJETO BASICO EXISTENTE,PARA PREDIOS ESCOLARES E/OU ADMINISTRATIVOS ACIMA DE 3000M2,APRESENTADO EM AUTOCAD,INCLUSIVE AS LEGALIZACOES PERTINENTES</t>
  </si>
  <si>
    <t>PROJETO EXECUTIVO DE INSTALACAO DE INCENDIO E SPDA,CONSIDERANDO PROJETO BASICO EXISTENTE,PARA PREDIOS CULTURAIS ATE 500M2,APRESENTADO EM AUTOCAD,INCLUSIVE AS LEGALIZACOES PERTINENTES</t>
  </si>
  <si>
    <t>PROJETO EXECUTIVO DE INSTALACAO DE INCENDIO E SPDA,CONSIDERANDO PROJETO BASICO EXISTENTE,PARA PREDIOS CULTURAIS ACIMA DE500M2,APRESENTADO EM AUTOCAD,INCLUSIVE AS LEGALIZACOES PERTINENTES</t>
  </si>
  <si>
    <t>PROJETO EXECUTIVO DE INSTALACAO DE INCENDIO E SPDA,CONSIDERANDO PROJETO BASICO EXISTENTE,PARA PREDIOS HOSPITALARES,APRESENTADO EM AUTOCAD,INCLUSIVE AS LEGALIZACOES PERTINENTES</t>
  </si>
  <si>
    <t>PROJETO EXECUTIVO DE INSTALACAO DE INCENDIO E SPDA,CONSIDERANDO PROJETO BASICO EXISTENTE,PARA HABITACOES/EDIFICIOS ATE 500M2,APRESENTADO EM AUTOCAD,INCLUSIVE AS LEGALIZACOES PERTINENTES</t>
  </si>
  <si>
    <t>PROJETO EXECUTIVO DE INSTALACAO DE INCENDIO E SPDA,CONSIDERANDO PROJETO BASICO EXISTENTE,PARA HABITACOES/EDIFICIOS DE 501 ATE 3000M2,APRESENTADO EM AUTOCAD,INCLUSIVE AS LEGALIZACOES PERTINENTES</t>
  </si>
  <si>
    <t>PROJETO EXECUTIVO DE INSTALACAO DE INCENDIO E SPDA,CONSIDERANDO PROJETO BASICO EXISTENTE,PARA HABITACOES/EDIFICIOS ACIMADE 3000M2,APRESENTADO EM AUTOCAD,INCLUSIVE AS LEGALIZACOES PERTINENTES</t>
  </si>
  <si>
    <t>PROJETO EXECUTIVO DE INSTALACAO DE INCENDIO E SPDA,CONSIDERANDO PROJETO BASICO EXISTENTE,PARA HABITACAO/LOTEAMENTO ATE 36000M2,APRESENTADO EM AUTOCAD,INCLUSIVE AS LEGALIZACOES PERTINENTES</t>
  </si>
  <si>
    <t>PROJETO EXECUTIVO DE INSTALACAO DE INCENDIO E SPDA,CONSIDERANDO PROJETO BASICO EXISTENTE,PARA HABITACAO/LOTEAMENTO ACIMADE 36000M2,APRESENTADO EM AUTOCAD,INCLUSIVE AS LEGALIZACOESPERTINENTES</t>
  </si>
  <si>
    <t>PROJETO BASICO DE INSTALACAO DE GAS PARA PREDIOS ESCOLARES E/OU ADMINISTRATIVOS ATE 500M2,APRESENTADO EM AUTOCAD,INCLUSIVE AS LEGALIZACOES PERTINENTES</t>
  </si>
  <si>
    <t>PROJETO BASICO DE INSTALACAO DE GAS PARA PREDIOS ESCOLARES E/OU ADMINISTRATIVOS ACIMA DE 500M2,APRESENTADO EM AUTOCAD,INCLUSIVE AS LEGALIZACOES PERTINENTES</t>
  </si>
  <si>
    <t>PROJETO BASICO DE INSTALACAO DE GAS PARA PREDIOS CULTURAIS,APRESENTADO EM AUTOCAD,INCLUSIVE AS LEGALIZACOES PERTINENTES</t>
  </si>
  <si>
    <t>PROJETO BASICO DE INSTALACAO DE GAS PARA PREDIOS HOSPITALARES ATE 4000M2,APRESENTADO EM AUTOCAD,INCLUSIVE AS LEGALIZACOES PERTINENTES</t>
  </si>
  <si>
    <t>PROJETO BASICO DE INSTALACAO DE GAS PARA PREDIOS HOSPITALARES ACIMA DE 4000M2,APRESENTADO EM AUTOCAD,INCLUSIVE AS LEGALIZACOES PERTINENTES</t>
  </si>
  <si>
    <t>PROJETO BASICO DE INSTALACAO DE GAS PARA HABITACOES/EDIFICIOS ATE 500M2,APRESENTADO EM AUTOCAD,INCLUSIVE AS LEGALIZACOESPERTINENTES</t>
  </si>
  <si>
    <t>PROJETO BASICO DE INSTALACAO DE GAS PARA HABITACOES/EDIFICIOS ACIMA DE 500M2,APRESENTADO EM AUTOCAD,INCLUSIVE AS LEGALIZACOES PERTINENTES</t>
  </si>
  <si>
    <t>PROJETO BASICO DE INSTALACAO DE GAS PARA HABITACAO/LOTEAMENTO ACIMA DE 12000M2,APRESENTADO EM AUTOCAD,INCLUSIVE AS LEGALIZACOES PERTINENTES</t>
  </si>
  <si>
    <t>PROJETO EXECUTIVO DE INSTALACAO DE GAS,CONSIDERANDO O PROJETO BASICO EXISTENTE,PARA PREDIOS ESCOLARES E/OU ADMINISTRATIVOS ATE 500M2,APRESENTADO EM AUTOCAD,INCLUSIVE AS LEGALIZACOES PERTINENTES</t>
  </si>
  <si>
    <t>PROJETO EXECUTIVO DE INSTALACAO DE GAS,CONSIDERANDO O PROJETO BASICO EXISTENTE,PARA PREDIOS ESCOLARES E/OU ADMINISTRATIVOS ACIMA DE 500M2,APRESENTADO EM AUTOCAD,INCLUSIVE AS LEGALIZACOES PERTINENTES</t>
  </si>
  <si>
    <t>PROJETO EXECUTIVO DE INSTALACAO DE GAS,CONSIDERANDO O PROJETO BASICO EXISTENTE,PARA PREDIOS CULTURAIS,APRESENTADO EM AUTOCAD,INCLUSIVE AS LEGALIZACOES PERTINENTES</t>
  </si>
  <si>
    <t>PROJETO EXECUTIVO DE INSTALACAO DE GAS,CONSIDERANDO O PROJETO BASICO EXISTENTE,PARA PREDIOS HOSPITALARES ATE 4000M2,APRESENTADO EM AUTOCAD,INCLUSIVE AS LEGALIZACOES PERTINENTES</t>
  </si>
  <si>
    <t>PROJETO EXECUTIVO DE INSTALACAO DE GAS,CONSIDERANDO O PROJETO BASICO EXISTENTE,PARA PREDIOS HOSPITALARES ACIMA DE 4000M2,APRESENTADO EM AUTOCAD,INCLUSIVE AS LEGALIZACOES PERTINENTES</t>
  </si>
  <si>
    <t>PROJETO EXECUTIVO DE INSTALACAO DE GAS,CONSIDERANDO O PROJETO BASICO EXISTENTE,PARA HABITACOES/EDIFICIOS ATE 500M2,APRESENTADO EM AUTOCAD,INCLUSIVE AS LEGALIZACOES PERTINENTES</t>
  </si>
  <si>
    <t>PROJETO EXECUTIVO DE INSTALACAO DE GAS,CONSIDERANDO O PROJETO BASICO EXISTENTE,PARA HABITACOES/EDIFICIOS ACIMA DE 500M2,APRESENTADO EM AUTOCAD,INCLUSIVE AS LEGALIZACOES PERTINENTES</t>
  </si>
  <si>
    <t>PROJETO EXECUTIVO DE INSTALACAO DE GAS,CONSIDERANDO O PROJETO BASICO EXISTENTE,PARA HABITACAO/LOTEAMENTO ATE 12000M2,APRESENTADO EM AUTOCAD,INCLUSIVE AS LEGALIZACOES PERTINENTES</t>
  </si>
  <si>
    <t>PROJETO EXECUTIVO DE INSTALACAO DE GAS,CONSIDERANDO O PROJETO BASICO EXISTENTE,PARA HABITACAO/LOTEAMENTO ACIMA DE 12000M2,APRESENTADO EM AUTOCAD,INCLUSIVE AS LEGALIZACOES PERTINENTES</t>
  </si>
  <si>
    <t>PROJETO BASICO DE INSTALACAO DE TELEMATICA PARA PREDIOS ESCOLARES E/OU ADMINISTRATIVOS ATE 500M2,APRESENTADO EM AUTOCAD,INCLUSIVE AS LEGALIZACOES PERTINENTES</t>
  </si>
  <si>
    <t>PROJETO BASICO DE INSTALACAO DE TELEMATICA PARA PREDIOS ESCOLARES E/OU ADMINISTRATIVOS ACIMA DE 500M2,APRESENTADO EM AUTOCAD,INCLUSIVE AS LEGALIZACOES PERTINENTES</t>
  </si>
  <si>
    <t>PROJETO BASICO DE INSTALACAO DE TELEMATICA PARA PREDIOS CULTURAIS ATE 500M2,APRESENTADO EM AUTOCAD,INCLUSIVE AS LEGALIZACOES PERTINENTES</t>
  </si>
  <si>
    <t>PROJETO BASICO DE INSTALACAO DE TELEMATICA PARA PREDIOS CULTURAIS ACIMA DE 500M2,APRESENTADO EM AUTOCAD,INCLUSIVE AS LEGALIZACOES PERTINENTES</t>
  </si>
  <si>
    <t>PROJETO BASICO DE INSTALACAO DE TELEMATICA PARA PREDIOS HOSPITALARES,APRESENTADO EM AUTOCAD,INCLUSIVE AS LEGALIZACOES PERTINENTES</t>
  </si>
  <si>
    <t>PROJETO BASICO DE INSTALACAO DE TELEMATICA PARA HABITACOES/EDIFICIOS ATE 500M2,APRESENTADO EM AUTOCAD,INCLUSIVE AS LEGALIZACOES PERTINENTES</t>
  </si>
  <si>
    <t>PROJETO BASICO DE INSTALACAO DE TELEMATICA PARA HABITACOES/EDIFICIOS DE 501 ATE 3000M2,APRESENTADO EM AUTOCAD,INCLUSIVEAS LEGALIZACOES PERTINENTES</t>
  </si>
  <si>
    <t>PROJETO BASICO DE INSTALACAO DE TELEMATICA PARA HABITACAO/LOTEAMENTO ATE 12000M2,APRESENTADO EM AUTOCAD,INCLUSIVE AS LEGALIZACOES PERTINENTES</t>
  </si>
  <si>
    <t>PROJETO BASICO DE INSTALACAO DE TELEMATICA PARA HABITACAO/LOTEAMENTO ACIMA DE 12000M2,APRESENTADO EM AUTOCAD,INCLUSIVE AS LEGALIZACOES PERTINENTES</t>
  </si>
  <si>
    <t>PROJETO EXECUTIVO DE INSTALACAO DE TELEMATICA,CONSIDERANDO OPROJETO BASICO EXISTENTE,PARA PREDIOS ESCOLARES E/OU ADMINISTRATIVOS ATE 500M2,APRESENTADO EM AUTOCAD,INCLUSIVE AS LEGALIZACOES PERTINENTES</t>
  </si>
  <si>
    <t>PROJETO EXECUTIVO DE INSTALACAO DE TELEMATICA,CONSIDERANDO OPROJETO BASICO EXISTENTE,PARA PREDIOS ESCOLARES E/OU ADMINISTRATIVOS ACIMA DE 500M2,APRESENTADO EM AUTOCAD,INCLUSIVE ASLEGALIZACOES PERTINENTES</t>
  </si>
  <si>
    <t>PROJETO EXECUTIVO DE INSTALACAO DE TELEMATICA,CONSIDERANDO OPROJETO BASICO EXISTENTE,PARA PREDIOS CULTURAIS ATE 500M2,APRESENTADO EM AUTOCAD,INCLUSIVE AS LEGALIZACOES PERTINENTES</t>
  </si>
  <si>
    <t>PROJETO EXECUTIVO DE INSTALACAO DE TELEMATICA,CONSIDERANDO OPROJETO BASICO EXISTENTE,PARA PREDIOS CULTURAIS ACIMA DE 500M2,APRESENTADO EM AUTOCAD,INCLUSIVE AS LEGALIZACOES PERTINENTES</t>
  </si>
  <si>
    <t>PROJETO EXECUTIVO DE INSTALACAO DE TELEMATICA,CONSIDERANDO OPROJETO BASICO EXISTENTE,PARA PREDIOS HOSPITALARES,APRESENTADO EM AUTOCAD,INCLUSIVE AS LEGALIZACOES PERTINENTES</t>
  </si>
  <si>
    <t>PROJETO EXECUTIVO DE INSTALACAO DE TELEMATICA,CONSIDERANDO OPROJETO BASICO EXISTENTE,PARA HABITACOES/EDIFICIOS ATE 500M2,APRESENTADO EM AUTOCAD,INCLUSIVE AS LEGALIZACOES PERTINENTES</t>
  </si>
  <si>
    <t>PROJETO EXECUTIVO DE INSTALACAO DE TELEMATICA,CONSIDERANDO OPROJETO BASICO EXISTENTE,PARA HABITACOES/EDIFICIOS DE 501 ATE 3000M2,APRESENTADO EM AUTOCAD,INCLUSIVE AS LEGALIZACOES PERTINENTES</t>
  </si>
  <si>
    <t>PROJETO EXECUTIVO DE INSTALACAO DE TELEMATICA,CONSIDERANDO OPROJETO BASICO EXISTENTE,PARA HABITACAO/LOTEAMENTO ATE 12000M2,APRESENTADO EM AUTOCAD,INCLUSIVE AS LEGALIZACOES PERTINENTES</t>
  </si>
  <si>
    <t>PROJETO EXECUTIVO DE INSTALACAO DE TELEMATICA,CONSIDERANDO OPROJETO BASICO EXISTENTE,PARA HABITACAO/LOTEAMENTO ACIMA DE12000M2,APRESENTADO EM AUTOCAD,INCLUSIVE AS LEGALIZACOES PERTINENTES</t>
  </si>
  <si>
    <t>PROJETO BASICO DE INSTALACAO DE ESGOTO SANITARIO E AGUAS PLUVIAIS PARA PREDIOS ESCOLARES E/OU ADMINISTRATIVOS ATE 500M2,APRESENTADO EM AUTOCAD,INCLUSIVE AS LEGALIZACOES PERTINENTES</t>
  </si>
  <si>
    <t>PROJETO BASICO DE INSTALACAO DE ESGOTO SANITARIO E AGUAS PLUVIAIS PARA PREDIOS ESCOLARES E/OU ADMINISTRATIVOS DE 501 ATE3000M2,APRESENTADO EM AUTOCAD,INCLUSIVE AS LEGALIZACOES PERTINENTES</t>
  </si>
  <si>
    <t>PROJETO BASICO DE INSTALACAO DE ESGOTO SANITARIO E AGUAS PLUVIAIS PARA PREDIOS ESCOLARES E/OU ADMINISTRATIVOS ACIMA DE 3000M2,APRESENTADO EM AUTOCAD,INCLUSIVE AS LEGALIZACOES PERTINENTES</t>
  </si>
  <si>
    <t>PROJETO BASICO DE INSTALACAO DE ESGOTO SANITARIO E AGUAS PLUVIAIS PARA PREDIOS CULTURAIS,APRESENTADO EM AUTOCAD,INCLUSIVE AS LEGALIZACOES PERTINENTES</t>
  </si>
  <si>
    <t>PROJETO BASICO DE INSTALACAO DE ESGOTO SANITARIO E AGUAS PLUVIAIS PARA PREDIOS HOSPITALARES ATE 4000M2,APRESENTADO EM AUTOCAD,INCLUSIVE AS LEGALIZACOES PERTINENTES</t>
  </si>
  <si>
    <t>PROJETO BASICO DE INSTALACAO DE ESGOTO SANITARIO E AGUAS PLUVIAIS PARA PREDIOS HOSPITALARES ACIMA DE 4000M2,APRESENTADOEM AUTOCAD,INCLUSIVE AS LEGALIZACOES PERTINENTES</t>
  </si>
  <si>
    <t>PROJETO BASICO DE INSTALACAO DE ESGOTO SANITARIO E AGUAS PLUVIAIS PARA URBANIZACAO ATE 15000M2,APRESENTADO EM AUTOCAD,INCLUSIVE AS LEGALIZACOES PERTINENTES</t>
  </si>
  <si>
    <t>PROJETO BASICO DE INSTALACAO DE ESGOTO SANITARIO E AGUAS PLUVIAIS PARA URBANIZACAO ACIMA DE 15000M2,APRESENTADO EM AUTOCAD,INCLUSIVE AS LEGALIZACOES PERTINENTES</t>
  </si>
  <si>
    <t>PROJETO BASICO DE INSTALACAO DE ESGOTO SANITARIO E AGUAS PLUVIAIS PARA HABITACAO/LOTEAMENTO ATE 12000M2,APRESENTADO EM AUTOCAD,INCLUSIVE AS LEGALIZACOES PERTINENTES</t>
  </si>
  <si>
    <t>PROJETO BASICO DE INSTALACAO DE ESGOTO SANITARIO E AGUAS PLUVIAIS PARA HABITACAO/LOTEAMENTO DE 12001 ATE 36000M2,APRESENTADO EM AUTOCAD,INCLUSIVE AS LEGALIZACOES PERTINENTES</t>
  </si>
  <si>
    <t>PROJETO BASICO DE INSTALACAO DE ESGOTO SANITARIO E AGUAS PLUVIAIS PARA HABITACAO/LOTEAMENTO ACIMA DE 36000M2,APRESENTADOEM AUTOCAD,INCLUSIVE AS LEGALIZACOES PERTINENTES</t>
  </si>
  <si>
    <t>PROJETO EXECUTIVO DE INSTALACAO DE ESGOTO SANITARIO E AGUASPLUVIAIS,CONSIDERANDO O PROJETO BASICO EXISTENTE,PARA PREDIOS ESCOLARES E/OU ADMINISTRATIVOS ATE 500M2,APRESENTADO EM AUTOCAD,INCLUSIVE AS LEGALIZACOES PERTINENTES</t>
  </si>
  <si>
    <t>PROJETO EXECUTIVO DE INSTALACAO DE ESGOTO SANITARIO E AGUASPLUVIAIS,CONSIDERANDO O PROJETO BASICO EXISTENTE,PARA PREDIOS ESCOLARES E/OU ADMINISTRATIVOS DE 501 ATE 3000M2,APRESENTADO EM AUTOCAD,INCLUSIVE AS LEGALIZACOES PERTINENTES</t>
  </si>
  <si>
    <t>PROJETO EXECUTIVO DE INSTALACAO DE ESGOTO SANITARIO E AGUASPLUVIAIS,CONSIDERANDO O PROJETO BASICO EXISTENTE,PARA PREDIOS ESCOLARES E/OU ADMINISTRATIVOS ACIMA DE 3000M2,APRESENTADOEM AUTOCAD,INCLUSIVE AS LEGALIZACOES PERTINENTES</t>
  </si>
  <si>
    <t>PROJETO EXECUTIVO DE INSTALACAO DE ESGOTO SANITARIO E AGUASPLUVIAIS,CONSIDERANDO O PROJETO BASICO EXISTENTE,PARA PREDIOS CULTURAIS,APRESENTADO EM AUTOCAD,INCLUSIVE AS LEGALIZACOESPERTINENTES</t>
  </si>
  <si>
    <t>PROJETO EXECUTIVO DE INSTALACAO DE ESGOTO SANITARIO E AGUASPLUVIAIS,CONSIDERANDO O PROJETO BASICO EXISTENTE,PARA PREDIOS HOSPITALARES ATE 4000M2,APRESENTADO EM AUTOCAD,INCLUSIVE AS LEGALIZACOES PERTINENTES</t>
  </si>
  <si>
    <t>PROJETO EXECUTIVO DE INSTALACAO DE ESGOTO SANITARIO E AGUASPLUVIAIS,CONSIDERANDO O PROJETO BASICO EXISTENTE,PARA PREDIOS HOSPITALARES ACIMA DE 4000M2,APRESENTADO EM AUTOCAD,INCLUSIVE AS LEGALIZACOES PERTINENTES</t>
  </si>
  <si>
    <t>PROJETO EXECUTIVO DE INSTALACAO DE ESGOTO SANITARIO E AGUASPLUVIAIS,CONSIDERANDO O PROJETO BASICO EXISTENTE,PARA URBANIZACAO ATE 15000M2,APRESENTADO EM AUTOCAD,INCLUSIVE AS LEGALIZACOES PERTINENTES</t>
  </si>
  <si>
    <t>PROJETO EXECUTIVO DE INSTALACAO DE ESGOTO SANITARIO E AGUASPLUVIAIS,CONSIDERANDO O PROJETO BASICO EXISTENTE,PARA URBANIZACAO ACIMA DE 15000M2,APRESENTADO EM AUTOCAD,INCLUSIVE AS LEGALIZACOES PERTINENTES</t>
  </si>
  <si>
    <t>PROJETO EXECUTIVO DE INSTALACAO DE ESGOTO SANITARIO E AGUASPLUVIAIS,CONSIDERANDO O PROJETO BASICO EXISTENTE,PARA HABITACAO/LOTEAMENTO ATE 12000M2,APRESENTADO EM AUTOCAD,INCLUSIVEAS LEGALIZACOES PERTINENTES</t>
  </si>
  <si>
    <t>PROJETO EXECUTIVO DE INSTALACAO DE ESGOTO SANITARIO E AGUASPLUVIAIS,CONSIDERANDO O PROJETO BASICO EXISTENTE,PARA HABITACAO/LOTEAMENTO DE 12001 ATE 36000M2,APRESENTADO EM AUTOCAD,INCLUSIVE AS LEGALIZACOES PERTINENTES</t>
  </si>
  <si>
    <t>PROJETO EXECUTIVO DE INSTALACAO DE ESGOTO SANITARIO E AGUASPLUVIAIS,CONSIDERANDO O PROJETO BASICO EXISTENTE,PARA HABITACAO/LOTEAMENTO ACIMA DE 36000M2,APRESENTADO EM AUTOCAD,INCLUSIVE AS LEGALIZACOES PERTINENTES</t>
  </si>
  <si>
    <t>PROJETO BASICO DE INSTALACAO HIDRAULICA PARA PREDIOS ESCOLARES E/OU ADMINISTRATIVOS ATE 500M2,APRESENTADO EM AUTOCAD,INCLUSIVE EM AUTOCAD,INCLUSIVE AS LEGALIZACOES PERTINENTES</t>
  </si>
  <si>
    <t>PROJETO BASICO DE INSTALACAO HIDRAULICA PARA PREDIOS ESCOLARES E/OU ADMINISTRATIVOS DE 501 ATE 3000M2,APRESENTADO EM AUTOCAD,INCLUSIVE AS LEGALIZACOES PERTINENTES</t>
  </si>
  <si>
    <t>PROJETO BASICO DE INSTALACAO HIDRAULICA PARA PREDIOS ESCOLARES E/OU ADMINISTRATIVOS ACIMA DE 3000M2,APRESENTADO EM AUTOCAD,INCLUSIVE AS LEGALIZACOES PERTINENTES</t>
  </si>
  <si>
    <t>PROJETO BASICO DE INSTALACAO HIDRAULICA PARA PREDIOS CULTURAIS,APRESENTADO EM AUTOCAD,INCLUSIVE AS LEGALIZACOES PERTINENTES</t>
  </si>
  <si>
    <t>PROJETO BASICO DE INSTALACAO HIDRAULICA PARA PREDIOS HOSPITALARES ATE 4000M2,APRESENTADO EM AUTOCAD,INCLUSIVE AS LEGALIZACOES PERTINENTES</t>
  </si>
  <si>
    <t>PROJETO BASICO DE INSTALACAO HIDRAULICA PARA PREDIOS HOSPITALARES ACIMA DE 4000M2,APRESENTADO EM AUTOCAD,INCLUSIVE AS LEGALIZACOES PERTINENTES</t>
  </si>
  <si>
    <t>PROJETO BASICO DE INSTALACAO HIDRAULICA PARA HABITACOES/EDIFICIOS ATE 500M2,APRESENTADO EM AUTOCAD,INCLUSIVE AS LEGALIZACOES PERTINENTES</t>
  </si>
  <si>
    <t>PROJETO BASICO DE INSTALACAO HIDRAULICA PARA HABITACOES/EDIFICIOS DE 501 ATE 3000M2,APRESENTADO EM AUTOCAD,INCLUSIVE ASLEGALIZACOES PERTINENTES</t>
  </si>
  <si>
    <t>PROJETO BASICO DE INSTALACAO HIDRAULICA PARA HABITACOES/EDIFICIOS ACIMA DE 3000M2,APRESENTADO EM AUTOCAD,INCLUSIVE AS LEGALIZACOES PERTINENTES</t>
  </si>
  <si>
    <t>PROJETO BASICO DE INSTALACAO HIDRAULICA PARA URBANIZACAO ATE15000M2,APRESENTADO EM AUTOCAD,INCLUSIVE AS LEGALIZACOES PERTINENTES</t>
  </si>
  <si>
    <t>PROJETO BASICO DE INSTALACAO HIDRAULICA PARA URBANIZACAO ACIMA DE 15000M2,APRESENTADO EM AUTOCAD,INCLUSIVE AS LEGALIZACOES PERTINENTES</t>
  </si>
  <si>
    <t>PROJETO BASICO DE INSTALACAO HIDRAULICA PARA HABITACAO/LOTEAMENTO ATE 12000M2,APRESENTADO EM AUTOCAD,INCLUSIVE AS LEGALIZACOES PERTINENTES</t>
  </si>
  <si>
    <t>PROJETO BASICO DE INSTALACAO HIDRAULICA PARA HABITACAO/LOTEAMENTO DE 12001 ATE 36000M2,APRESENTADO EM AUTOCAD,INCLUSIVEAS LEGALIZACOES PERTINENTES</t>
  </si>
  <si>
    <t>PROJETO BASICO DE INSTALACAO HIDRAULICA PARA HABITACAO/LOTEAMENTO ACIMA DE 36000M2,APRESENTADO EM AUTOCAD,INCLUSIVE AS LEGALIZACOES PERTINENTES</t>
  </si>
  <si>
    <t>PROJETO EXECUTIVO DE INSTALACAO HIDRAULICA,CONSIDERANDO O PROJETO BASICO EXISTENTE,PARA PREDIOS ESCOLARES E/OU ADMINISTRATIVOS ATE 500M2,APRESENTADO EM AUTOCAD,INCLUSIVE AS LEGALIZACOES PERTINENTES</t>
  </si>
  <si>
    <t>PROJETO EXECUTIVO DE INSTALACAO HIDRAULICA,CONSIDERANDO O PROJETO BASICO EXISTENTE,PARA PREDIOS ESCOLARES E/OU ADMINISTRATIVOS DE 501 ATE 3000M2,APRESENTADO EM AUTOCAD,INCLUSIVE ASLEGALIZACOES PERTINENTES</t>
  </si>
  <si>
    <t>PROJETO EXECUTIVO DE INSTALACAO HIDRAULICA,CONSIDERANDO O PROJETO BASICO EXISTENTE,PARA PREDIOS ESCOLARES E/OU ADMINISTRATIVOS ACIMA DE 3000M2,APRESENTADO EM AUTOCAD,INCLUSIVE AS LEGALIZACOES PERTINENTES</t>
  </si>
  <si>
    <t>PROJETO EXECUTIVO DE INSTALACAO HIDRAULICA,CONSIDERANDO O PROJETO BASICO EXISTENTE,PARA PREDIOS CULTURAIS,APRESENTADO EMAUTOCAD,INCLUSIVE AS LEGALIZACOES PERTINENTES</t>
  </si>
  <si>
    <t>PROJETO EXECUTIVO DE INSTALACAO HIDRAULICA,CONSIDERANDO O PROJETO BASICO EXISTENTE,PARA PREDIOS HOSPITALARES ATE 4000M2,APRESENTADO EM AUTOCAD,INCLUSIVE AS LEGALIZACOES PERTINENTES</t>
  </si>
  <si>
    <t>PROJETO EXECUTIVO DE INSTALACAO HIDRAULICA,CONSIDERANDO O PROJETO BASICO EXISTENTE,PARA PREDIOS HOSPITALARES ACIMA DE 4000M2,APRESENTADO EM AUTOCAD,INCLUSIVE AS LEGALIZACOES PERTINENTES</t>
  </si>
  <si>
    <t>PROJETO EXECUTIVO DE INSTALACAO HIDRAULICA,CONSIDERANDO O PROJETO BASICO EXISTENTE,PARA HABITACOES/EDIFICIOS ATE 500M2,APRESENTADO EM AUTOCAD,INCLUSIVE AS LEGALIZACOES PERTINENTES</t>
  </si>
  <si>
    <t>PROJETO EXECUTIVO DE INSTALACAO HIDRAULICA,CONSIDERANDO O PROJETO BASICO EXISTENTE,PARA HABITACOES/EDIFICIOS DE 501 ATE3000M2,APRESENTADO EM AUTOCAD,INCLUSIVE AS LEGALIZACOES PERTINENTES</t>
  </si>
  <si>
    <t>PROJETO EXECUTIVO DE INSTALACAO HIDRAULICA,CONSIDERANDO O PROJETO BASICO EXISTENTE,PARA HABITACOES/EDIFICIOS ACIMA DE 3000M2,APRESENTADO EM AUTOCAD,INCLUSIVE AS LEGALIZACOES PERTINENTES</t>
  </si>
  <si>
    <t>PROJETO EXECUTIVO DE INSTALACAO HIDRAULICA,CONSIDERANDO O PROJETO BASICO EXISTENTE,PARA URBANIZACAO ATE 15000M2,APRESENTADO EM AUTOCAD,INCLUSIVE AS LEGALIZACOES PERTINENTES</t>
  </si>
  <si>
    <t>PROJETO EXECUTIVO DE INSTALACAO HIDRAULICA,CONSIDERANDO O PROJETO BASICO EXISTENTE,PARA URBANIZACAO ACIMA DE 15000M2,APRESENTADO EM AUTOCAD,INCLUSIVE AS LEGALIZACOES PERTINENTES</t>
  </si>
  <si>
    <t>PROJETO EXECUTIVO DE INSTALACAO HIDRAULICA,CONSIDERANDO O PROJETO BASICO EXISTENTE,PARA HABITACAO/LOTEAMENTO ATE 12000M,APRESENTADO EM AUTOCAD,INCLUSIVE AS LEGALIZACOES PERTINENTES</t>
  </si>
  <si>
    <t>PROJETO EXECUTIVO DE INSTALACAO HIDRAULICA,CONSIDERANDO O PROJETO BASICO EXISTENTE,PARA HABITACAO/LOTEAMENTO DE 12001 ATE 36000M2,APRESENTADO EM AUTOCAD,INCLUSIVE AS LEGALIZACOES PERTINENTES</t>
  </si>
  <si>
    <t>PROJETO EXECUTIVO DE INSTALACAO HIDRAULICA,CONSIDERANDO O PROJETO BASICO EXISTENTE,PARA HABITACAO/LOTEAMENTO ACIMA DE 36000M2,APRESENTADO EM AUTOCAD,INCLUSIVE AS LEGALIZACOES PERTINENTES</t>
  </si>
  <si>
    <t>PROJETO BASICO DE INSTALACAO ELETRICA PARA PREDIOS ESCOLARESE/OU ADMINISTRATIVOS ATE 500M2,APRESENTADO EM AUTOCAD,INCLUSIVE AS LEGALIZACOES PERTINENTES</t>
  </si>
  <si>
    <t>PROJETO BASICO DE INSTALACAO ELETRICA PARA PREDIOS ESCOLARESE/OU ADMINISTRATIVOS DE 501 ATE 3000M2,APRESENTADO EM AUTOCAD,INCLUSIVE AS LEGALIZACOES PERTINENTES</t>
  </si>
  <si>
    <t>PROJETO BASICO DE INSTALACAO ELETRICA PARA PREDIOS ESCOLARESE/OU ADMINISTRATIVOS ACIMA DE 3000M2,APRESENTADO EM AUTOCAD,INCLUSIVE AS LEGALIZACOES PERTINENTES</t>
  </si>
  <si>
    <t>PROJETO BASICO DE INSTALACAO ELETRICA PARA PREDIOS CULTURAISATE 3000M2,APRESENTADO EM AUTOCAD,INCLUSIVE AS LEGALIZACOESPERTINENTES</t>
  </si>
  <si>
    <t>PROJETO BASICO DE INSTALACAO ELETRICA PARA PREDIOS CULTURAISACIMA DE 3000M2,APRESENTADO EM AUTOCAD,INCLUSIVE AS LEGALIZACOES PERTINENTES</t>
  </si>
  <si>
    <t>PROJETO BASICO DE INSTALACAO ELETRICA PARA PREDIOS HOSPITALARES,APRESENTADO EM AUTOCAD,INCLUSIVE AS LEGALIZACOES PERTINENTES</t>
  </si>
  <si>
    <t>PROJETO BASICO DE INSTALACAO ELETRICA PARA HABITACOES/EDIFICIOS ATE 500M2,APRESENTADO EM AUTOCAD,INCLUSIVE AS LEGALIZACOES PERTINENTES</t>
  </si>
  <si>
    <t>PROJETO BASICO DE INSTALACAO ELETRICA PARA HABITACOES/EDIFICIOS DE 501 ATE 3000M2,APRESENTADO EM AUTOCAD,INCLUSIVE AS LEGALIZACOES PERTINENTES</t>
  </si>
  <si>
    <t>PROJETO BASICO DE INSTALACAO ELETRICA PARA HABITACOES/EDIFICIOS ACIMA DE 3000M2,APRESENTADO EM AUTOCAD,INCLUSIVE AS LEGALIZACOES PERTINENTES</t>
  </si>
  <si>
    <t>PROJETO BASICO DE INSTALACAO ELETRICA PARA URBANIZACAO ATE 15000M2,APRESENTADO EM AUTOCAD,INCLUSIVE AS LEGALIZACOES PERTINENTES</t>
  </si>
  <si>
    <t>PROJETO BASICO DE INSTALACAO ELETRICA PARA URBANIZACAO ACIMADE 15000M2,APRESENTADO EM AUTOCAD,INCLUSIVE AS LEGALIZACOESPERTINENTES</t>
  </si>
  <si>
    <t>PROJETO BASICO DE INSTALACAO ELETRICA PARA HABITACAO/LOTEAMENTO ATE 12000M2,APRESENTADO EM AUTOCAD,INCLUSIVE AS LEGALIZACOES PERTINENTES</t>
  </si>
  <si>
    <t>PROJETO BASICO DE INSTALACAO ELETRICA PARA HABITACAO/LOTEAMENTO DE 12001 ATE 36000M2,APRESENTADO EM AUTOCAD,INCLUSIVE ASLEGALIZACOES PERTINENTES</t>
  </si>
  <si>
    <t>PROJETO BASICO DE INSTALACAO ELETRICA PARA HABITACAO/LOTEAMENTO ACIMA DE 36000M2,APRESENTADO EM AUTOCAD,INCLUSIVE AS LEGALIZACOES PERTINENTES</t>
  </si>
  <si>
    <t>PROJETO BASICO DE SISTEMA DE AR CONDICIONADO,APRESENTADO EMAUTOCAD NOS PADROES DA CONTRATANTE,PARA PREDIOS COM AREA ATE500M2</t>
  </si>
  <si>
    <t>PROJETO BASICO DE SISTEMA DE AR CONDICIONADO,APRESENTADO EMAUTOCAD NOS PADROES DA CONTRATANTE,PARA PREDIOS COM AREA DE501 ATE 3000M2</t>
  </si>
  <si>
    <t>PROJETO BASICO DE SISTEMA DE AR CONDICIONADO,APRESENTADO EMAUTOCAD NOS PADROES DA CONTRATANTE,PARA PREDIOS COM AREA ACIMA DE 3000M2</t>
  </si>
  <si>
    <t>PROJETO EXECUTIVO DE INSTALACAO ELETRICA,CONSIDERANDO O PROJETO BASICO EXISTENTE,PARA PREDIOS ESCOLARES E/OU ADMINISTRATIVOS ATE 500M2,APRESENTADO EM AUTOCAD,INCLUSIVE AS LEGALIZACOES PERTINENTES</t>
  </si>
  <si>
    <t>PROJETO EXECUTIVO DE INSTALACAO ELETRICA,CONSIDERANDO O PROJETO BASICO EXISTENTE,PARA PREDIOS ESCOLARES E/OU ADMINISTRATIVOS DE 501 ATE 3000M2,APRESENTADO EM AUTOCAD,INCLUSIVE AS LEGALIZACOES PERTINENTES</t>
  </si>
  <si>
    <t>PROJETO EXECUTIVO DE INSTALACAO ELETRICA,CONSIDERANDO O PROJETO BASICO EXISTENTE,PARA PREDIOS ESCOLARES E/OU ADMINISTRATIVOS ACIMA DE 3000M2,APRESENTADO EM AUTOCAD,INCLUSIVE AS LEGALIZACOES PERTINENTES</t>
  </si>
  <si>
    <t>PROJETO EXECUTIVO DE INSTALACAO ELETRICA,CONSIDERANDO O PROJETO BASICO EXISTENTE,PARA PREDIOS CULTURAIS ATE 3000M2,APRESENTADO EM AUTOCAD,INCLUSIVE AS LEGALIZACOES PERTINENTES</t>
  </si>
  <si>
    <t>PROJETO EXECUTIVO DE INSTALACAO ELETRICA,CONSIDERANDO O PROJETO BASICO EXISTENTE,PARA PREDIOS CULTURAIS ACIMA DE 3000M2,APRESENTADO EM AUTOCAD,INCLUSIVE AS LEGALIZACOES PERTINENTES</t>
  </si>
  <si>
    <t>PROJETO EXECUTIVO DE INSTALACAO ELETRICA,CONSIDERANDO O PROJETO BASICO EXISTENTE,PARA PREDIOS HOSPITALARES,APRESENTADO EM AUTOCAD,INCLUSIVE AS LEGALIZACOES PERTINENTES</t>
  </si>
  <si>
    <t>PROJETO EXECUTIVO DE INSTALACAO ELETRICA,CONSIDERANDO O PROJETO BASICO EXISTENTE,PARA HABITACOES/EDIFICIOS ATE 500M2,APRESENTADO EM AUTOCAD,INCLUSIVE AS LEGALIZACOES PERTINENTES</t>
  </si>
  <si>
    <t>PROJETO EXECUTIVO DE INSTALACAO ELETRICA,CONSIDERANDO O PROJETO BASICO EXISTENTE,PARA HABITACOES/EDIFICIOS DE 501 ATE 3000M2,APRESENTADO EM AUTOCAD,INCLUSIVE AS LEGALIZACOES PERTINENTES</t>
  </si>
  <si>
    <t>PROJETO EXECUTIVO DE INSTALACAO ELETRICA,CONSIDERANDO O PROJETO BASICO EXISTENTE,PARA HABITACOES/EDIFICIOS ACIMA DE 3000M2,APRESENTADO EM AUTOCAD,INCLUSIVE AS LEGALIZACOES PERTINENTES</t>
  </si>
  <si>
    <t>PROJETO EXECUTIVO DE INSTALACAO ELETRICA,CONSIDERANDO O PROJETO BASICO EXISTENTE,PARA URBANIZACAO ATE 15000M2,APRESENTADO EM AUTOCAD,INCLUSIVE AS LEGALIZACOES PERTINENTES</t>
  </si>
  <si>
    <t>PROJETO EXECUTIVO DE INSTALACAO ELETRICA,CONSIDERANDO O PROJETO BASICO EXISTENTE,PARA URBANIZACAO ACIMA DE 15000M2,APRESENTADO EM AUTOCAD,INCLUSIVE AS LEGALIZACOES PERTINENTES</t>
  </si>
  <si>
    <t>PROJETO EXECUTIVO DE INSTALACAO ELETRICA,CONSIDERANDO O PROJETO BASICO EXISTENTE,PARA HABITACAO/LOTEAMENTO ATE 12000M2,APRESENTADO EM AUTOCAD,INCLUSIVE AS LEGALIZACOES PERTINENTES</t>
  </si>
  <si>
    <t>PROJETO EXECUTIVO DE INSTALACAO ELETRICA,CONSIDERANDO O PROJETO BASICO EXISTENTE,PARA HABITACAO/LOTEAMENTO DE 12001 ATE36000M2,APRESENTADO EM AUTOCAD,INCLUSIVE AS LEGALIZACOES PERTINENTES</t>
  </si>
  <si>
    <t>PROJETO EXECUTIVO DE INSTALACAO ELETRICA,CONSIDERANDO O PROJETO BASICO EXISTENTE,PARA HABITACAO/LOTEAMENTO ACIMA DE 36000M2,APRESENTADO EM AUTOCAD,INCLUSIVE AS LEGALIZACOES PERTINENTES</t>
  </si>
  <si>
    <t>PROJETO EXECUTIVO DE SISTEMA DE AR CONDICIONADO,CONSIDERANDOO PROJETO BASICO EXISTENTE,APRESENTADO EM AUTOCAD NOS PADROES DA CONTRATANTE,PARA PREDIOS COM AREA ATE 500M2</t>
  </si>
  <si>
    <t>PROJETO EXECUTIVO DE SISTEMA DE AR CONDICIONADO,CONSIDERANDOO PROJETO BASICO EXISTENTE,APRESENTADO EM AUTOCAD NOS PADROES DA CONTRATANTE,PARA PREDIOS COM AREA DE 501 ATE 3000M2</t>
  </si>
  <si>
    <t>PROJETO EXECUTIVO DE SISTEMA DE AR CONDICIONADO,CONSIDERANDOO PROJETO BASICO EXISTENTE,APRESENTADO EM AUTOCAD NOS PADROES DA CONTRATANTE,PARA PREDIOS COM AREA ACIMA DE 3000M2</t>
  </si>
  <si>
    <t>PROJETO ESTRUTURAL BASICO PARA PREDIOS HOSPITALARES ATE 1000M2,APRESENTADO EM AUTOCAD NOS PADROES DA CONTRATANTE,DE ACORDO COM A ABNT</t>
  </si>
  <si>
    <t>PROJETO ESTRUTURAL BASICO PARA PREDIOS HOSPITALARES DE 1001ATE 4000M2,APRESENTADO EM AUTOCAD NOS PADROES DA CONTRATANTE,DE ACORDO COM A ABNT</t>
  </si>
  <si>
    <t>PROJETO ESTRUTURAL BASICO PARA PREDIOS HOSPITALARES ACIMA DE4000M2,APRESENTADO EM AUTOCAD NOS PADROES DA CONSTRATANTE,DE ACORDO COM A ABNT</t>
  </si>
  <si>
    <t>PROJETO EXECUTIVO ESTRUTURAL PARA PREDIOS HOSPITALARES ATE 1000M2,CONSIDERANDO O PROJETO BASICO EXISTENTE,APRESENTADO EMAUTOCAD NOS PADROES DA CONTRATANTE,CONSTANDO DE PLANTAS DEFORMA,ARMACAO E DETALHES,DE ACORDO COM A ABNT</t>
  </si>
  <si>
    <t>PROJETO EXECUTIVO ESTRUTURAL PARA PREDIOS HOSPITALARES DE 1001 ATE 4000M2,CONSIDERANDO O PROJETO BASICO EXISTENTE,APRESENTADO EM AUTOCAD NOS PADROES DA CONTRATANTE,CONSTANDO DE PLANTAS DE FORMA,ARMACAO E DETALHES,DE ACORDO COM A ABNT</t>
  </si>
  <si>
    <t>PROJETO EXECUTIVO ESTRUTURAL PARA PREDIOS HOSPITALARES ACIMADE 4000M2,CONSIDERANDO O PROJETO BASICO EXISTENTE,APRESENTADO EM AUTOCAD NOS PADROES DA CONTRATANTE,CONSTANDO DE PLANTAS DE FORMA,ARMACAO E DETALHES,DE ACORDO COM A ABNT</t>
  </si>
  <si>
    <t>PROJETO ESTRUTURAL BASICO PARA PREDIOS CULTURAIS ATE 500M2,APRESENTADO EM AUTOCAD NOS PADROES DA CONTRATANTE,DE ACORDO COM A ABNT</t>
  </si>
  <si>
    <t>PROJETO ESTRUTURAL BASICO PARA PREDIOS CULTURAIS DE 501 ATE3000M2,APRESENTADO EM AUTOCAD NOS PADROES DA CONTRATANTE,DEACORDO COM A ABNT</t>
  </si>
  <si>
    <t>PROJETO ESTRUTURAL BASICO PARA PREDIOS CULTURAIS ACIMA DE 3000M2,APRESENTADO EM AUTOCAD NOS PADROES DA CONTRATANTE,DE ACORDO COM A ABNT</t>
  </si>
  <si>
    <t>PROJETO EXECUTIVO ESTRUTURAL PARA PREDIOS CULTURAIS ATE 500M2,CONSIDERANDO O PROJETO BASICO EXISTENTE,APRESENTADO EM AUTOCAD NOS PADROES DA CONTRATANTE,CONSTANDO DE PLANTAS DE FORMA,ARMACAO E DETALHES,DE ACORDO COM A ABNT</t>
  </si>
  <si>
    <t>PROJETO EXECUTIVO ESTRUTURAL PARA PREDIOS CULTURAIS DE 501 ATE 3000M2,CONSIDERANDO O PROJETO BASICO EXISTENTE,APRESENTADO EM AUTOCAD NOS PADROES DA CONTRATANTE,CONSTANDO DE PLANTASDE FORMA,ARMACAO E DETALHES,DE ACORDO COM A ABNT</t>
  </si>
  <si>
    <t>PROJETO EXECUTIVO ESTRUTURAL PARA PREDIOS CULTURAIS ACIMA DE3000M2,CONSIDERANDO O PROJETO BASICO EXISTENTE,APRESENTADOEM AUTOCAD NOS PADROES DA CONTRATANTE,CONSTANDO DE PLANTAS DE FORMA,ARMACAO E DETALHES,DE ACORDO COM A ABNT</t>
  </si>
  <si>
    <t>PROJETO ESTRUTURAL BASICO PARA PREDIOS ESCOLARES E/OU ADMINISTRATIVOS ATE 500M2,APRESENTADO EM AUTOCAD NOS PADROES DA CONTRATANTE,DE ACORDO COM A ABNT</t>
  </si>
  <si>
    <t>PROJETO ESTRUTURAL BASICO PARA PREDIOS ESCOLARES E/OU ADMINISTRATIVOS DE 501 ATE 3000M2,APRESENTADO EM AUTOCAD NOS PADROES DA CONTRATANTE,DE ACORDO COM A ABNT</t>
  </si>
  <si>
    <t>PROJETO ESTRUTURAL BASICO PARA PREDIOS ESCOLARES E/OU ADMINISTRATIVOS ACIMA DE 3000M2,APRESENTADO EM AUTOCAD NOS PADROESDA CONTRATANTE,DE ACORDO COM A ABNT</t>
  </si>
  <si>
    <t>PROJETO EXECUTIVO ESTRUTURAL PARA PREDIOS ESCOLARES E/OU ADMINISTRATIVOS ATE 500M2,CONSIDERANDO O PROJETO BASICO EXISTENTE,APRESENTADO EM AUTOCAD NOS PADROES DA CONTRATANTE,CONSTANDO DE PLANTAS DE FORMA,ARMACAO E DETALHES,DE ACORDO COM A ABNT</t>
  </si>
  <si>
    <t>PROJETO EXECUTIVO ESTRUTURAL PARA PREDIOS ESCOLARES E/OU ADMINISTRATIVOS DE 501 ATE 3000M2,CONSIDERANDO O PROJETO BASICOEXISTENTE,APRESENTADO EM AUTOCAD NOS PADROES DA CONTRATANTE,CONSTANDO DE PLANTAS DE FORMA,ARMACAO E DETALHES,DE ACORDOCOM A ABNT</t>
  </si>
  <si>
    <t>PROJETO EXECUTIVO ESTRUTURAL PARA PREDIOS ESCOLARES E/OU ADMINISTRATIVOS ACIMA DE 3000M2,CONSIDERANDO O PROJETO BASICO EXISTENTE,APRESENTADO EM AUTOCAD NOS PADROES DA CONTRATANTE,CONSTANDO DE PLANTAS DE FORMA,ARMACAO E DETALHES,DE ACORDO COM A ABNT</t>
  </si>
  <si>
    <t>PROJETO BASICO DE INSTALACAO DE SEGURANCA (CFTV E SONORIZACAO),ATE 500M2,APRESENTADO EM AUTOCAD,INCLUSIVE AS LEGALIZACOES PERTINENTES</t>
  </si>
  <si>
    <t>PROJETO BASICO DE INSTALACAO DE SEGURANCA (CFTV E SONORIZACAO),DE 501 ATE 3000M2,APRESENTADO EM AUTOCAD,INCLUSIVE AS LEGALIZACOES PERTINENTES</t>
  </si>
  <si>
    <t>PROJETO BASICO DE INSTALACAO DE SEGURANCA (CFTV E SONORIZACAO),ACIMA DE 3000M2,APRESENTADO EM AUTOCAD,INCLUSIVE AS LEGALIZACOES PERTINENTES</t>
  </si>
  <si>
    <t>PROJETO EXECUTIVO DE INSTALACAO DE SEGURANCA(CFTV E SONORIZACAO),CONSIDERANDO PROJETO BASICO EXISTENTE,ATE 500M2,APRESENTADO EM AUTOCAD,INCLUSIVE AS LEGALIZACOES PERTINENTES</t>
  </si>
  <si>
    <t>PROJETO EXECUTIVO DE INSTALACAO DE SEGURANCA(CFTV E SONORIZACAO),CONSIDERANDO PROJETO BASICO EXISTENTE,DE 501 ATE 3000M2,APRESENTADO EM AUTOCAD,INCLUSIVE AS LEGALIZACOES PERTINENTES</t>
  </si>
  <si>
    <t>PROJETO EXECUTIVO DE INSTALACAO DE SEGURANCA(CFTV E SONORIZACAO),CONSIDERANDO PROJETO BASICO EXISTENTE,ACIMA DE 3000M2,APRESENTADO EM AUTOCAD,INCLUSIVE AS LEGALIZACOES PERTINENTES</t>
  </si>
  <si>
    <t>PROJETO BASICO DE SISTEMA CENTRAL DE GASES MEDICINAIS (OXIGENIO,AR COMPRIMIDO E VACUO),APRESENTADO EM AUTOCAD NOS PADROES DA CONTRATANTE,COM AREA ATE 1000M2</t>
  </si>
  <si>
    <t>PROJETO BASICO DE SISTEMA CENTRAL DE GASES MEDICINAIS (OXIGENIO,AR COMPRIMIDO E VACUO),APRESENTADO EM AUTOCAD NOS PADROES DA CONTRATANTE,COM AREA DE 1001 ATE 4000M2</t>
  </si>
  <si>
    <t>PROJETO BASICO DE SISTEMA CENTRAL DE GASES MEDICINAIS (OXIGENIO,AR COMPRIMIDO E VACUO),APRESENTADO EM AUTOCAD NOS PADROES DA CONTRATANTE,COM AREA ACIMA DE 4000M2</t>
  </si>
  <si>
    <t>PROJETO EXECUTIVO DE SISTEMA CENTRAL DE GASES MEDICINAIS (OXIGENIO,AR COMPRIMIDO E VACUO),CONSIDERANDO O PROJETO BASICOEXISTENTE,APRESENTADO EM AUTOCAD NOS PADROES DA CONTRATANTE,COM AREA ATE 1000M2</t>
  </si>
  <si>
    <t>PROJETO EXECUTIVO DE SISTEMA CENTRAL DE GASES MEDICINAIS (OXIGENIO,AR COMPRIMIDO E VACUO),CONSIDERANDO O PROJETO BASICOEXISTENTE,APRESENTADO EM AUTOCAD NOS PADROES DA CONTRATANTE,COM AREA DE 1001 ATE 4000M2</t>
  </si>
  <si>
    <t>PROJETO EXECUTIVO DE SISTEMA CENTRAL DE GASES MEDICINAIS (OXIGENIO,AR COMPRIMIDO E VACUO),CONSIDERANDO O PROJETO BASICOEXISTENTE,APRESENTADO EM AUTOCAD NOS PADROES DA CONTRATANTE,COM AREA ACIMA DE 4000M2</t>
  </si>
  <si>
    <t>PROJETO BASICO PARA SISTEMA DE EXAUSTAO MECANICA DE COZINHA,APRESENTADO EM AUTOCAD NOS PADROES DA CONTRATANTE,COM AREA ATE 50M2</t>
  </si>
  <si>
    <t>PROJETO BASICO PARA SISTEMA DE EXAUSTAO MECANICA DE COZINHA,APRESENTADO EM AUTOCAD NOS PADROES DA CONTRATANTE,COM AREA DE 51 ATE 100M2</t>
  </si>
  <si>
    <t>PROJETO BASICO PARA SISTEMA DE EXAUSTAO MECANICA DE COZINHA,APRESENTADO EM AUTOCAD NOS PADROES DA CONTRATANTE,COM AREA AACIMA DE 100M2</t>
  </si>
  <si>
    <t>PROJETO EXECUTIVO PARA SISTEMA DE EXAUSTAO MECANICA DE COZINHA,CONSIDERANDO O PROJETO BASICO EXISTENTE,APRESENTADO EM AUTOCAD NOS PADROES DA CONTRATANTE,COM AREA ATE 50M2</t>
  </si>
  <si>
    <t>PROJETO EXECUTIVO PARA SISTEMA DE EXAUSTAO MECANICA DE COZINHA,CONSIDERANDO O PROJETO BASICO EXISTENTE,APRESENTADO EM AUTOCAD NOS PADROES DA CONTRATANTE,COM AREA DE 51 ATE 100M2</t>
  </si>
  <si>
    <t>PROJETO EXECUTIVO PARA SISTEMA DE EXAUSTAO MECANICA DE COZINHA,CONSIDERANDO O PROJETO BASICO EXISTENTE,APRESENTADO EM AUTOCAD NOS PADROES DA CONTRATANTE,COM AREA ACIMA DE 100M2</t>
  </si>
  <si>
    <t>MAO-DE-OBRA DE BIOLOGO JUNIOR,PARA SERVICOS DE CONSULTORIA DE ENGENHARIA E ARQUITETURA,INCLUSIVE ENCARGOS SOCIAIS</t>
  </si>
  <si>
    <t>MAO-DE-OBRA DE BIOLOGO PLENO,PARA SERVICOS DE CONSULTORIA DEENGENHARIA E ARQUITETURA,INCLUSIVE ENCARGOS SOCIAIS</t>
  </si>
  <si>
    <t>MAO-DE-OBRA DE BIOLOGO SENIOR,PARA SERVICOS DE CONSULTORIA DE ENGENHARIA E ARQUITETURA,INCLUSIVE ENCARGOS SOCIAIS</t>
  </si>
  <si>
    <t>MAO-DE-OBRA DE AGRONOMO JUNIOR,PARA SERVICOS DE CONSULTORIADE ENGENHARIA E ARQUITETURA,INCLUSIVE ENCARGOS SOCIAIS</t>
  </si>
  <si>
    <t>MAO-DE-OBRA DE AGRONOMO PLENO,PARA SERVICOS DE CONSULTORIA DE ENGENHARIA E ARQUITETURA,INCLUSIVE ENCARGOS SOCIAIS</t>
  </si>
  <si>
    <t>MAO-DE-OBRA DE AGRONOMO SENIOR,PARA SERVICOS DE CONSULTORIADE ENGENHARIA E ARQUITETURA,INCLUSIVE ENCARGOS SOCIAIS</t>
  </si>
  <si>
    <t>MAO-DE-OBRA DE GEOLOGO JUNIOR,PARA SERVICOS DE CONSULTORIA DE ENGENHARIA E ARQUITETURA,INCLUSIVE ENCARGOS SOCIAIS</t>
  </si>
  <si>
    <t>MAO-DE-OBRA DE GEOLOGO PLENO,PARA SERVICOS DE CONSULTORIA DEENGENHARIA E ARQUITETURA,INCLUSIVE ENCARGOS SOCIAIS</t>
  </si>
  <si>
    <t>MAO-DE-OBRA DE GEOLOGO SENIOR,PARA SERVICOS DE CONSULTORIA DE ENGENHARIA E ARQUITETURA,INCLUSIVE ENCARGOS SOCIAIS</t>
  </si>
  <si>
    <t>MAO-DE-OBRA DE TECNICO ESPECIALIZADO,PARA SERVICOS DE CONSULTORIA DE ENGENHARIA E ARQUITETURA,INCLUSIVE ENCARGOS SOCIAIS</t>
  </si>
  <si>
    <t>MAO-DE-OBRA DE AUXILIAR TECNICO,PARA SERVICOS DE CONSULTORIADE ENGENHARIA E ARQUITETURA,INCLUSIVE ENCARGOS SOCIAIS</t>
  </si>
  <si>
    <t>MAO-DE-OBRA DE SECRETARIA,PARA SERVICOS DE CONSULTORIA DE ENGENHARIA E ARQUITETURA,INCLUSIVE ENCARGOS SOCIAIS</t>
  </si>
  <si>
    <t>MAO-DE-OBRA DE ARQUITETO OU ENGENHEIRO COORDENADOR,PARA SERVICOS DE CONSULTORIA DE ENGENHARIA E ARQUITETURA,INCLUSIVE ENCARGOS SOCIAIS</t>
  </si>
  <si>
    <t>MAO-DE-OBRA DE ARQUITETO OU ENGENHEIRO JUNIOR,PARA SERVICOSDE CONSULTORIA DE ENGENHARIA E ARQUITETURA,INCLUSIVE ENCARGOS SOCIAIS</t>
  </si>
  <si>
    <t>MAO-DE-OBRA DE ARQUITETO OU ENGENHEIRO PLENO,PARA SERVICOS DE CONSULTORIA DE ENGENHARIA E ARQUITETURA,INCLUSIVE ENCARGOSSOCIAIS</t>
  </si>
  <si>
    <t>MAO-DE-OBRA DE ARQUITETO OU ENGENHEIRO SENIOR,PARA SERVICOSDE CONSULTORIA DE ENGENHARIA E ARQUITETURA,INCLUSIVE ENCARGOS SOCIAIS</t>
  </si>
  <si>
    <t>MAO-DE-OBRA DE DESENHISTA CADISTA JUNIOR,PARA SERVICOS DE CONSULTORIA DE ENGENHARIA E ARQUITETURA,INCLUSIVE ENCARGOS SOCIAIS</t>
  </si>
  <si>
    <t>MAO-DE-OBRA DE DESENHISTA CADISTA PLENO,PARA SERVICOS DE CONSULTORIA DE ENGENHARIA E ARQUITETURA,INCLUSIVE ENCARGOS SOCIAIS</t>
  </si>
  <si>
    <t>MAO-DE-OBRA DE DESENHISTA CADISTA SENIOR,PARA SERVICOS DE CONSULTORIA DE ENGENHARIA E ARQUITETURA,INCLUSIVE ENCARGOS SOCIAIS</t>
  </si>
  <si>
    <t>MAO-DE-OBRA DE PROJETISTA CADISTA JUNIOR,PARA SERVICOS DE CONSULTORIA DE ENGENHARIA E ARQUITETURA,INCLUSIVE ENCARGOS SOCIAIS</t>
  </si>
  <si>
    <t>MAO-DE-OBRA DE PROJETISTA CADISTA PLENO,PARA SERVICOS DE CONSULTORIA DE ENGENHARIA E ARQUITETURA,INCLUSIVE ENCARGOS SOCIAIS</t>
  </si>
  <si>
    <t>MAO-DE-OBRA DE PROJETISTA CADISTA SENIOR,PARA SERVICOS DE CONSULTORIA DE ENGENHARIA E ARQUITETURA,INCLUSIVE ENCARGOS SOCIAIS</t>
  </si>
  <si>
    <t>MAO-DE-OBRA DE CONSULTOR,PARA SERVICOS DE CONSULTORIA DE ENGENHARIA E ARQUITETURA,EXCLUSIVE ENCARGOS SOCIAIS</t>
  </si>
  <si>
    <t>MAO-DE-OBRA DE CONSULTOR,PARA SERVICOS DE CONSULTORIA DE ENGENHARIA E ARQUITETURA,INCLUSIVE ENCARGOS SOCIAIS</t>
  </si>
  <si>
    <t>MAO-DE-OBRA DE PROGRAMADOR DE INFORMATICA JUNIOR,PARA SERVICOS DE CONSULTORIA DE ENGENHARIA E ARQUITETURA,INCLUSIVE ENCARGOS SOCIAIS</t>
  </si>
  <si>
    <t>MAO-DE-OBRA DE PROGRAMADOR DE INFORMATICA PLENO,PARA SERVICOS DE CONSULTORIA DE ENGENHARIA E ARQUITETURA,INCLUSIVE ENCARGOS SOCIAIS</t>
  </si>
  <si>
    <t>MAO-DE-OBRA DE PROGRAMADOR DE INFORMATICA SENIOR,PARA SERVICOS DE CONSULTORIA DE ENGENHARIA E ARQUITETURA,INCLUSIVE ENCARGOS SOCIAIS</t>
  </si>
  <si>
    <t>MAO-DE-OBRA DE ANALISTA DE SISTEMA JUNIOR,PARA SERVICOS DE CONSULTORIA DE ENGENHARIA E ARQUITETURA,INCLUSIVE ENCARGOS SOCIAIS</t>
  </si>
  <si>
    <t>MAO-DE-OBRA DE ANALISTA DE SISTEMA PLENO,PARA SERVICOS DE CONSULTORIA DE ENGENHARIA E ARQUITETURA,INCLUSIVE ENCARGOS SOCIAIS</t>
  </si>
  <si>
    <t>MAO-DE-OBRA DE ANALISTA DE SISTEMA SENIOR,PARA SERVICOS DE CONSULTORIA DE ENGENHARIA E ARQUITETURA,INCLUSIVE ENCARGOS SOCIAIS</t>
  </si>
  <si>
    <t>MAO-DE-OBRA DE DIGITADOR,PARA SERVICOS DE CONSULTORIA DE ENGENHARIA E ARQUITETURA,INCLUSIVE ENCARGOS SOCIAIS</t>
  </si>
  <si>
    <t>MAO-DE-OBRA DE ADVOGADO,PARA SERVICOS DE CONSULTORIA DE ENGENHARIA E ARQUITETURA,EXCLUSIVE ENCARGOS SOCIAIS</t>
  </si>
  <si>
    <t>MAO-DE-OBRA DE ADVOGADO,PARA SERVICOS DE CONSULTORIA DE ENGENHARIA E ARQUITETURA,INCLUSIVE ENCARGOS SOCIAIS</t>
  </si>
  <si>
    <t>MAO-DE-OBRA DE ENGENHEIRO SANITARISTA,PARA SERVICOS DE CONSULTORIA DE ENGENHARIA E ARQUITETURA,EXCLUSIVE ENCARGOS SOCIAIS</t>
  </si>
  <si>
    <t>MAO-DE-OBRA DE ENGENHEIRO SANITARISTA,PARA SERVICOS DE CONSULTORIA DE ENGENHARIA E ARQUITETURA,INCLUSIVE ENCARGOS SOCIAIS</t>
  </si>
  <si>
    <t>MAO-DE-OBRA DE ANALISTA AMBIENTAL,PARA SERVICOS DE CONSULTORIA DE ENGENHARIA E ARQUITETURA,EXCLUSIVE ENCARGOS SOCIAIS</t>
  </si>
  <si>
    <t>MAO-DE-OBRA DE ANALISTA AMBIENTAL,PARA SERVICOS DE CONSULTORIA DE ENGENHARIA E ARQUITETURA,INCLUSIVE ENCARGOS SOCIAIS</t>
  </si>
  <si>
    <t>FAMILIA 01.050PROJETOS E CONSULTORIA</t>
  </si>
  <si>
    <t>TAPUME DE VEDACAO OU PROTECAO,EXECUTADO C/CHAPAS DE MADEIRACOMPENSADA,RESINADA,LISA,DE COLAGEM FENOLICA,A PROVA D`AGUA,COM 2,20X1,10M E 6MM DE ESPESSURA,PREGADAS EM PECAS DE MADEIRA DE 3ª DE 3"X3" HORIZONTAIS E VERTICAIS A CADA 1,22M,EXCLUSIVE PINTURA</t>
  </si>
  <si>
    <t>TAPUME DE VEDACAO OU PROTECAO,EXECUTADO C/CHAPAS DE MADEIRACOMPENSADA,RESINADA,LISA,DE COLAGEM FENOLICA,A PROVA D`AGUA,COM 2,20X1,10M E 6MM DE ESPESSURA,PREGADAS EM PECAS DE MADEIRA DE 3ª DE 3"X3" HORIZONTAIS E VERTICAIS A CADA 1,22M,EXCLUSIVE PINTURA,COM UTILIZACAO 2 VEZES</t>
  </si>
  <si>
    <t>TAPUME DE VEDACAO OU PROTECAO,EXECUTADO COM CHAPAS DE MADEIRA COMPENSADA,RESINADA,LISA,DE COLAGEM FENOLICA,A PROVA D'AGUA,COM 2,20X1,10M E 10MM DE ESPESSURA,PREGADAS EM PECAS DE MADEIRA DE 3ª DE 3"X3" HORIZONTAIS E VERTICAIS A CADA 1,22M,EXCLUSIVE PINTURA,COM REAPROVEITAMENTO 10 VEZES DE TODAS AS PECAS DE MADEIRA</t>
  </si>
  <si>
    <t>TAPUME DE VEDACAO OU PROTECAO,EXECUTADO COM TELHAS TRAPEZOIDAIS DE ACO GALVANIZADO,ESPESSURA DE 0,5MM,ESTAS COM 4 VEZESDE UTILIZACAO,INCLUSIVE ENGRADAMENTO DE MADEIRA,UTILIZADO 2VEZES E PINTURA ESMALTE SINTETICO NA FACE EXTERNA</t>
  </si>
  <si>
    <t>TAPUME DE VEDACAO OU PROTECAO EXECUTADO COM TELHAS TRAPEZOIDAIS DE ACO GALVANIZADO,ESPESSURA DE 0,5MM,ESTAS COM 4 VEZESDE UTILIZACAO,INCLUSIVE ENGRADAMENTO DE MADEIRA,UTILIZADO 2VEZES E PINTURA ESMALTE SINTETICO NAS FACES INTERNA E EXTERNA</t>
  </si>
  <si>
    <t>TAPUME DE VEDACAO OU PROTECAO EXECUTADO COM TELHAS TRAPEZOIDAIS DE ACO GALVANIZADO,ESPESSURA DE 0,5MM,ESTAS COM 4 VEZESDE UTILIZACAO,INCLUSIVE ENGRADAMENTO DE MADEIRA,UTILIZADO 2VEZES,EXCLUSIVE PINTURA</t>
  </si>
  <si>
    <t>TAPUME DE VEDACAO OU PROTECAO,EXECUTADO COM TELHAS TRAPEZOIDAIS DE ACO GALVANIZADO,ESPESSURA DE 0,5MM,ESTAS COM 2 VEZESDE UTILIZACAO,INCLUSIVE ENGRADAMENTO DE MADEIRA,UTILIZADO 2VEZES E PINTURA ESMALTE SINTETICO NA FACE EXTERNA</t>
  </si>
  <si>
    <t>TAPUME DE VEDACAO OU PROTECAO,EXECUTADO COM TELHAS TRAPEZOIDAIS DE ACO GALVANIZADO,ESPESSURA DE 0,5MM,ESTAS COM 2 VEZESDE UTILIZACAO,INCLUSIVE ENGRADAMENTO DE MADEIRA,UTILIZADO 2VEZES,EXCLUSIVE PINTURA</t>
  </si>
  <si>
    <t>TAPUME DE VEDACAO OU PROTECAO,EXECUTADO COM TABUAS DE MADEIRA DE 3ª DE 1"X9" E 1"X12" PREGADAS EM PECAS DE MADEIRA DE 3ªDE 3"X3" VERTICAIS A CADA 1,50M,EXCLUSIVE PINTURA</t>
  </si>
  <si>
    <t>BARRACAO DE OBRA,COM PAREDES E PISO DE TABUAS DE MADEIRA DE3ª,COBERTURA DE TELHAS DE FIBROCIMENTO DE 6MM,E INSTALACOES,EXCLUSIVE PINTURA,SENDO REAPROVEITADO 2 VEZES</t>
  </si>
  <si>
    <t>BARRACAO OBRA C/PAREDES CHAPAS MADEIRA COMPENSADA,PLASTIF.,LISA,COLAGEM FENOLICA,PROVA D`AGUA, COM 10MM ESP.PISO E ESTRUTURA MADEIRA 3ª,COBERTURA TELHAS ONDULADAS 6MM FIBROCIMENTO,EXCL.PINT.E LIGACOES PROVISORIAS,INCL.INST.,APARELHOS,ESQUADRIAS E FERRAG.,PROJ.Nº2005/EMOP,ESCRITORIO,SANITARIOS,DEPOSITOS E TORRE C/CAIXA D`AGUA 500L,REAPROVEITADO 5 VEZES</t>
  </si>
  <si>
    <t>BARRACAO OBRA C/PAREDES CHAPAS MADEIRA COMPENSADA,PLASTIF.,LISA,COLAGEM FENOLICA,PROVA D'AGUA, COM 10MM ESP.PISO E ESTRUTURA MADEIRA 3ª,COBERTURA TELHAS ONDULADAS 6MM FIBROCIMENTO,EXCL.PINT.E LIGACOES PROVISORIAS,INCL.INST.,APARELHOS,ESQUADRIAS E FERRAG.,PROJ.Nº2006/EMOP,ESCRITORIO,SANITARIOS,DEPOSITOS E TORRE C/CAIXA D`AGUA 500L,REAPROVEITADO 5 VEZES</t>
  </si>
  <si>
    <t>BARRACAO DE OBRA COM DIVISAO INTERNA PARA ESCRITORIO E DEPOSITO DE MATERIAIS,PISO DE TABUAS DE MADEIRA DE 3ª SOBRE ESTAQUEAMENTO DE PECAS DE MADEIRA DE 3ª,3"X3",PAREDES DE TABUAS DE MADEIRA DE 3ª E COBERTURA DE TELHAS DE FIBROCIMENTO DE 6MM,INCLUSIVE INSTALACAO ELETRICA,EXCLUSIVE PINTURA,SENDO REAPROVEITADO 2 VEZES</t>
  </si>
  <si>
    <t>BARRACAO OBRA C/DIVISAO INTERNA P/ESCRITORIO E ALOJAMENTO,PISO TABUAS MAD.3ª,2,50M ACIMA DO SOLO SOBRE ESTAQUEAMENTO PECAS MAD.3ª,3"X4.1/2",PAREDES CHAPAS MAD.COMPENSADA,PROVA D'AGUA,10MM ESP.COBERTURA TELHAS ONDULADAS 6MM FIBROCIMENTO,EXCLPINT.E LIGACOES PROVISORIAS,REAPROVEITADO 5 VEZES.ESPACO ENTRE SOLO E PISO BARRACAO DIVIDIDO 3 DEPOSITOS DE MAT.INERTE</t>
  </si>
  <si>
    <t>BARRACAO OBRA C/PAREDES CHAPAS MAD.COMP.PLASTIF.LISA,COLAGEMFENOLICA,PROVA D'AGUA,2,44X1,22M,9MM ESP.PISO/ESTRUT.MAD.3ª,COBERT.TELHAS ONDULADAS 6MM FIBROCIMENTO,EXCL.PINT.E LIG.PROVIS.INCL.INST.APARELHOS,ESQUADRIAS E FERRAG.PROJ.2005,ESCRIT.SANITARIOS,DEPOSITOS E TORRE C/CAIXA D'AGUA 1000L,REAPROVEITADO 5 VEZES,C/ALOJAMENTO CONF.PROJ.2008,ACIMA SOLO 2,50M</t>
  </si>
  <si>
    <t>BARRACAO DE OBRA EM CHAPA DE MADEIRA COMPENSADA DE 6MM DE ESPESSURA,RESINADA,SIMPLES,REAPROVEITAMENTO DE 2 VEZES,PISO EMCIMENTADO,COBERTURA COM TELHAS DE FIBROCIMENTO SEM AMIANTO,ESPESSURA 6MM,INCLUSIVE INSTALACOES</t>
  </si>
  <si>
    <t>SANITARIO COM VASO E CHUVEIRO PARA PESSOAL DE OBRA,COM 2,00M2 EXECUTADO COM TABUAS DE MADEIRA DE 3ª,E TELHAS ONDULADAS DE 6MM DE FIBROCIMENTO,INCLUSIVE INSTALACOES,APARELHOS,ESQUADRIAS E FERRAGENS CONSIDERANDO REAPROVEITAMENTO DAS INSTALACOES E APARELHOS 2 VEZES</t>
  </si>
  <si>
    <t>SANITARIO COM VASO E CHUVEIRO PARA PESSOAL DE OBRA,COLETIVODE 2 UNIDADES E 4,00M2 EXECUTADO COM TABUAS DE MADEIRA DE 3ª,E TELHAS ONDULADAS DE 6MM DE FIBROCIMENTO,INCLUSIVE INSTALACOES,APARELHOS,ESQUADRIAS E FERRAGENS CONSIDERANDO REAPROVEITAMENTO DAS INSTALACOES E APARELHOS 2 VEZES</t>
  </si>
  <si>
    <t>ALUGUEL DE CONTAINER PARA ESCRITORIO,MEDINDO 2,20M LARGURA,6,20M COMPRIMENTO E 2,50M ALTURA,COMPOSTO DE CHAPAS DE ACO C/NERVURAS TRAPEZOIDAIS,ISOLAMENTO TERMO-ACUSTICO NO FORRO,CHASSIS REFORCADO E PISO EM COMPENSADO NAVAL, INCLUINDO INSTALACOES ELETRICAS,EXCLUSIVE TRANSPORTE(VIDE ITEM 04.005.0300) ECARGA E DESCARGA(VIDE ITEM 04.013.0015)</t>
  </si>
  <si>
    <t>ALUGUEL CONTAINER PARA ESCRITORIO C/WC,MEDINDO 2,20M LARGURA,6,20M COMPRIMENTO E 2,50M ALTURA,CHAPAS ACO C/NERVURAS TRAPEZOIDAIS,ISOLAMENTO TERMO-ACUSTICO FORRO,CHASSIS REFORCADO EPISO COMPENSADO NAVAL,INCL.INST.ELETRICA E HIDRO-SANITARIAS,ACESSORIOS,1 VASO SANITARIO E 1 LAVATORIO,EXCL.TRANSP.(VIDEITEM 04.005.0300),CARGA E DESCARGA(VIDE ITEM 04.013.0015)</t>
  </si>
  <si>
    <t>ALUGUEL CONTAINER PARA SANITARIO-VESTIARIO,MEDINDO 2,20M LARGURA,6,20M COMPRIMENTO E 2,50M ALTURA,CHAPAS ACO C/NERVURASTRAPEZOIDAIS,ISOLAMENTO TERMO-ACUSTICO FORRO,CHASSIS REFORCADO E PISO COMPENSADO NAVAL,INCL.INST.ELETRICAS E HIDRO-SANITARIAS,ACESSORIOS,2 VASOS SANITARIOS,1 LAVATORIO,1 MICTORIO E4 CHUVEIROS,EXCL.TRANSP.CARGA E DESCARGA</t>
  </si>
  <si>
    <t>ALUGUEL CONTAINER,PARA SANITARIO-VESTIARIO,MEDINDO 2,20M LARGURA,6,20M COMPRIMENTO E 2,50M ALTURA,CHAPAS ACO C/NERVURASTRAPEZOIDAIS,ISOLAMENTO TERMO-ACUSTICO FORRO,CHASSIS REFORCADO E PISO COMPENSADO NAVAL,INCL.INST.ELETRICAS E HIDRO-SANITARIAS,ACESSORIOS,4 VASOS SANITARIOS,1 LAVATORIO,1 MICTORIO E4 CHUVEIROS,EXCL.TRANSP.,CARGA E DESCARGA</t>
  </si>
  <si>
    <t>ALUGUEL CONTAINER,PARA SANITARIO-VESTIARIO,MEDINDO 2,20M LARGURA,6,20M COMPRIMENTO E 2,50M ALTURA,CHAPAS ACO C/NERVURASTRAPEZOIDAIS,ISOLAMENTO TERMO-ACUSTICO FORRO,CHASSIS REFORCADO E PISO COMPENSADO NAVAL,INCL.INST.ELETRICAS E HIDRO-SANITARIAS,ACESSORIOS,7 VASOS SANITARIOS,1 LAVATORIO E 1 MICTORIO,EXCL.TRANSP.,CARGA E DESCARGA</t>
  </si>
  <si>
    <t>GALPAO ABERTO PARA OFICINAS E DEPOSITOS DE CANTEIRO DE OBRAS,ESTRUTURADO EM MADEIRA DE LEI,COBERTURA DE TELHAS DE CIMENTO SEM AMIANTO ONDULADAS,DE 6MM DE ESPESSURA,PISO CIMENTADO EPREPARO DO TERRENO</t>
  </si>
  <si>
    <t>GALPAO ABERTO PARA OFICINAS E DEPOSITOS DE CANTEIRO DE OBRAS,ESTRUTURADO EM MADEIRA DE LEI,COBERTURA DE TELHAS DE CIMENTO SEM AMIANTO ONDULADAS,DE 6MM DE ESPESSURA,PISO CIMENTADO EPREPARO DO TERRENO,SENDO A MADEIRA E A COBERTURA EMPREGADAS3 VEZES</t>
  </si>
  <si>
    <t>CERCA PROTETORA DE BORDA DE VALA,CONSTRUIDA COM MONTANTES DE3"X3" DE MADEIRA DE 3ª,C/1,50M DE COMPRIMENTO,FICANDO 0,50MENTERRADO, COM INTERVALO DE 2,00M E 2 TABUAS DE MADEIRA DE1"X12",HORIZONTAIS,COM 40CM DE SEPARACAO,COM APROVEITAMENTODE UMA VEZ DA MADEIRA</t>
  </si>
  <si>
    <t>CERCA PROTETORA DE BORDA DE VALA,CONSTRUIDA COM MONTANTES DE3"X3" DE MADEIRA DE 3ª,COM 1,50M DE COMPRIMENTO,FICANDO 0,50M ENTERRADO,COM INTERVALO DE 2,00M E 2 TABUAS DE MADEIRA DE1"X12",HORIZONTAIS,COM 40CM DE SEPARACAO,COM APROVEITAMENTODE 3 VEZES DA MADEIRA</t>
  </si>
  <si>
    <t>RETIRADA E RECOLOCACAO DA CERCA PROTETORA DE BORDA DE VALA,SEGUNDO DESCRICAO DO ITEM 02.011.0001,EXCETO MATERIAIS</t>
  </si>
  <si>
    <t>CERCA PROTETORA DE BORDA DE VALA OU OBRA,COM TELA PLASTICA NA COR LARANJA OU AMARELA,CONSIDERANDO 2 VEZES DE UTILIZACAO,INCLUSIVE APOIOS,FORNECIMENTO,COLOCACAO E RETIRADA</t>
  </si>
  <si>
    <t>INSTALACAO E LIGACAO PROVISORIA PARA ABASTECIMENTO DE AGUA EESGOTAMENTO SANITARIO EM CANTEIRO DE OBRAS,INCLUSIVE ESCAVACAO,EXCLUSIVE REPOSICAO DA PAVIMENTACAO DO LOGRADOURO PUBLICO</t>
  </si>
  <si>
    <t>INSTALACAO E LIGACAO PROVISORIA DE ALIMENTACAO DE ENERGIA ELETRICA,EM BAIXA TENSAO,PARA CANTEIRO DE OBRAS,M3-CHAVE 100A,CARGA 3KW,20CV,EXCLUSIVE O FORNECIMENTO DO MEDIDOR</t>
  </si>
  <si>
    <t>ENTRADA DE SERVICO AEREA,EM MEDIA TENSAO(15KV),PARA 30KVA,INCLUSIVE MEDICAO,POSTE E TODOS OS MATERIAIS ELETRICOS NECESSARIOS,EXCLUSIVE ALUGUEL DO TRANSFORMADOR (VIDE FAMILIA 05.014)</t>
  </si>
  <si>
    <t>ENTRADA DE SERVICO AEREA,EM MEDIA TENSAO(15KV),PARA 45KVA,INCLUSIVE MEDICAO,POSTE E TODOS OS MATERIAIS ELETRICOS NECESSARIOS,EXCLUSIVE ALUGUEL DO TRANSFORMADOR (VIDE FAMILIA 05.014)</t>
  </si>
  <si>
    <t>ENTRADA DE SERVICO AEREA,EM MEDIA TENSAO(15KV),PARA 75KVA,INCLUSIVE MEDICAO,POSTE E TODOS OS MATERIAIS ELETRICOS NECESSARIOS,EXCLUSIVE ALUGUEL DO TRANSFORMADOR (VIDE FAMILIA 05.014)</t>
  </si>
  <si>
    <t>ENTRADA DE SERVICO AEREA,EM MEDIA TENSAO(15KV),PARA 112,5KVA,INCLUSIVE MEDICAO,POSTE E TODOS OS MATERIAIS ELETRICOS NECESSARIOS,EXCLUSIVE ALUGUEL DO TRANSFORMADOR (VIDE FAMILIA 05.014)</t>
  </si>
  <si>
    <t>ENTRADA DE SERVICO AEREA,EM MEDIA TENSAO(15KV),PARA 150KVA,INCLUSIVE MEDICAO,POSTE E TODOS OS MATERIAIS ELETRICOS NECESSARIOS,EXCLUSIVE ALUGUEL DO TRANSFORMADOR (VIDE FAMILIA 05.014)</t>
  </si>
  <si>
    <t>PLACA DE IDENTIFICACAO DE OBRA PUBLICA,TIPO BANNER/PLOTTER,CONSTITUIDA POR LONA E IMPRESSAO DIGITAL,INCLUSIVE SUPORTES DE MADEIRA.FORNECIMENTO E COLOCACAO</t>
  </si>
  <si>
    <t>PLACA DE IDENTIFICACAO DE OBRA PUBLICA,TIPO BANNER/PLOTTER,CONSTITUIDA POR LONA E IMPRESSAO DIGITAL,EXCLUSIVE SUPORTE DEMADEIRA.FORNECIMENTO E COLOCACAO</t>
  </si>
  <si>
    <t>BARRAGEM DE BLOQUEIO DE OBRA NA VIA PUBLICA,DE ACORDO COM ARESOLUCAO DA PREFEITURA-RJ,COMPREENDENDO FORNECIMENTO,COLOCACAO E PINTURA DOS SUPORTES DE MADEIRA COM REAPROVEITAMENTO DO CONJUNTO 40 (QUARENTA) VEZES</t>
  </si>
  <si>
    <t>GABARITO SIMPLES DE PASSAGEM,PROVISORIO PARA VIA PUBLICA MEDINDO 10,00M DE VAO E 4,50M DE ALTURA(VIGA EM "I" 8" E COLUNAS EM "I" 10" ESTAIADAS COM VERGALHAO DE 1/4")ASSENTES EM BASE DE CONCRETO CICLOPICO,SENDO O MATERIAL UTILIZADO 1 VEZ,INCLUSIVE DEMOLICAO POSTERIOR DO PAVIMENTO E REMOCAO DA ESTRUTURA</t>
  </si>
  <si>
    <t>GABARITO SIMPLES DE PASSAGEM,PROVISORIO PARA VIA PUBLICA MEDINDO 10,00M DE VAO E 4,50M DE ALTURA(VIGA EM "I" 8" E COLUNAS EM "I" 10" ESTAIADAS COM VERGALHAO DE 1/4")ASSENTES EM BASE DE CONCRETO CICLOPICO,SENDO O MATERIAL UTILIZADO 2 VEZES,INCLUSIVE DEMOLICAO POSTERIOR DO PAVIMENTO E REMOCAO DA ESTRUTURA</t>
  </si>
  <si>
    <t>GABARITO SIMPLES DE PASSAGEM,PROVISORIO PARA VIA PUBLICA MEDINDO 10,00M DE VAO E 4,50M DE ALTURA(VIGA EM "I" 8" E COLUNAS EM "I" 10" ESTAIADAS COM VERGALHAO DE 1/4")ASSENTES EM BASE DE CONCRETO CICLOPICO,SENDO O MATERIAL UTILIZADO 4 VEZES,INCLUSIVE DEMOLICAO POSTERIOR DO PAVIMENTO E REMOCAO DA ESTRUTURA</t>
  </si>
  <si>
    <t>GABARITO DUPLO DE PASSAGEM,PROVISORIO PARA VIA PUBLICA MEDINDO 19,00M DE VAO E 4,50M DE ALTURA(VIGA EM "I" 8" E 3 COLUNAS EM "I" 8" ESTAIADAS COM VERGALHAO DE 1/4")ASSENTES EM BASEDE CONCRETO CICLOPICO,SENDO O MATERIAL UTILIZADO 1 VEZ,INCLUSIVE DEMOLICAO POSTERIOR DO PAVIMENTO E REMOCAO DA ESTRUTURA</t>
  </si>
  <si>
    <t>GABARITO DUPLO DE PASSAGEM,PROVISORIO PARA VIA PUBLICA,MEDINDO 19,00M DE VAO E 4,50M DE ALTURA(VIGA EM "I" 8" E 3 COLUNAS EM "I" 8" ESTAIADAS COM VERGALHAO DE 1/4")ASSENTES EM BASEDE CONCRETO CICLOPICO,SENDO O MATERIAL UTILIZADO 2 VEZES,INCLUSIVE DEMOLICAO POSTERIOR DO PAVIMENTO E REMOCAO DA ESTRUTURA</t>
  </si>
  <si>
    <t>GABARITO DUPLO DE PASSAGEM,PROVISORIO PARA VIA PUBLICA MEDINDO 19,00M DE VAO E 4,50M DE ALTURA(VIGA EM "I" 8" E 3 COLUNAS EM "I" 8" ESTAIADAS COM VERGALHAO DE 1/4")ASSENTES EM BASEDE CONCRETO CICLOPICO,SENDO O MATERIAL UTILIZADO 4 VEZES,INCLUSIVE DEMOLICAO POSTERIOR DO PAVIMENTO E REMOCAO DA ESTRUTURA</t>
  </si>
  <si>
    <t>BALIZADOR VAGALUME (ALUGUEL),EQUIPADO COM PISCA ALERTA E PAINEIS DE FITA REFLETIVA PADRAO ENGENHARIA COM ALTURA DE 1,32M,DE ACORDO COM O MANUAL DA CET-RIO,INCLUSIVE MANUTENCAO,PRIMEIRA COLOCACAO E RETIRADA DA OBRA</t>
  </si>
  <si>
    <t>CAVALETE MINICADE (ALUGUEL),EQUIPADO COM PAINEIS REFLETIVOSDE ALTA INTENSIDADE E UM PISCA ALERTA COM CELULA FOTO-ELETRICA,ALIMENTADA POR 2 BATERIAS DE 6V (DISPENSA O USO DE GERADOR)</t>
  </si>
  <si>
    <t>CAVALETE PLASTICO UNIVERSAL DE POLIETILENO DE ALTO IMPACTO (ALUGUEL),NA COR BRANCA,COM PAINEIS DE FITA REFLETIVA NAS DIMENSOES (1,15X0,61)M,PERMITINDO ADAPTACAO DE ATE 2 PISCAS ALERTAS E PLACAS DE SINALIZACOES DIVERSAS,DE ACORDO COM O MANUALDA CET-RIO,COM MAIS ACESSORIOS,INCLUINDO 1 PISCA ALERTA,PRIMEIRA COLOCACAO E RETIRADA NO FINAL DA OBRA</t>
  </si>
  <si>
    <t>SINALIZADOR ELETRONICO (ALUGUEL) A LED BIDIRECIONAL (PISCA ALERTA) PARA ADAPTACAO EM CONES, CAVALETES E BARREIRAS</t>
  </si>
  <si>
    <t>PLACAS DE SINALIZACAO DE OBRAS (ALUGUEL),REFLETIVAS,REVESTIDAS COM PELICULA REFLETIVA GRAU TECNICO</t>
  </si>
  <si>
    <t>DEMARCACAO DE PAVIMENTO POR PINTURA EM FAIXAS ALTERNADAS,PARA DESVIO DO TRAFEGO EM OBRAS NA VIA PUBLICA,DE ACORDO COM ARESOLUCAO DA PREFEITURA-RJ,MEDIDO POR UNIDADE DE SUPERFICIEDEMARCADA</t>
  </si>
  <si>
    <t>ESCAVACAO MANUAL DE VALA/CAVA EM MATERIAL DE 1ª CATEGORIA (AREIA,ARGILA OU PICARRA),ENTRE 3,00 E 4,50M DE PROFUNDIDADE,EXCLUSIVE ESCORAMENTO E ESGOTAMENTO</t>
  </si>
  <si>
    <t>ESCAVACAO MANUAL DE VALA/CAVA EM MATERIAL DE 1ª CATEGORIA (AREIA,ARGILA OU PICARRA),ENTRE 4,50 E 6,00M DE PROFUNDIDADE,EXCLUSIVE ESCORAMENTO E ESGOTAMENTO</t>
  </si>
  <si>
    <t>ESCAVACAO MANUAL DE VALA/CAVA EM MATERIAL DE 1ª CATEGORIA (AREIA,ARGILA OU PICARRA),ENTRE 6,00 E 7,50M DE PROFUNDIDADE,EXCLUSIVE ESCORAMENTO E ESGOTAMENTO</t>
  </si>
  <si>
    <t>ESCAVACAO MANUAL DE VALA/CAVA A FRIO EM MATERIAL DE 2ªCATEGORIA(MOLEDO OU ROCHA DECOMPOSTA),ATE 1,50M DE PROFUNDIDADE,EXCLUSIVE ESCORAMENTO E ESGOTAMENTO</t>
  </si>
  <si>
    <t>ESCAVACAO MANUAL DE VALA/CAVA A FRIO EM MATERIAL DE 2ªCATEGORIA(MOLEDO OU ROCHA DECOMPOSTA),ENTRE 1,50 E 3,00M DE PROFUNDIDADE,EXCLUSIVE ESCORAMENTO E ESGOTAMENTO</t>
  </si>
  <si>
    <t>ESCAVACAO MANUAL DE VALA/CAVA A FRIO EM MATERIAL DE 2ªCATEGORIA(MOLEDO OU ROCHA DECOMPOSTA),ENTRE 3,00 E 4,50M DE PROFUNDIDADE,EXCLUSIVE ESCORAMENTO E ESGOTAMENTO</t>
  </si>
  <si>
    <t>ESCAVACAO MANUAL DE VALA/CAVA A FRIO EM MATERIAL DE 2ªCATEGORIA(MOLEDO OU ROCHA DECOMPOSTA),ENTRE 4,50 E 6,00M DE PROFUNDIDADE,EXCLUSIVE ESCORAMENTO E ESGOTAMENTO</t>
  </si>
  <si>
    <t>ESCAVACAO MANUAL DE VALA/CAVA A FRIO EM MATERIAL DE 2ªCATEGORIA(MOLEDO OU ROCHA DECOMPOSTA),ENTRE 6,00 E 7,50M DE PROFUNDIDADE,EXCLUSIVE ESCORAMENTO E ESGOTAMENTO</t>
  </si>
  <si>
    <t>ESCAVACAO MANUAL DE VALA/CAVA EM PEDRA SOLTA DO TAMANHO MEDIO DE PEDRA DE MAO OU ARGILA RIJA,ATE 1,50M DE PROFUNDIDADE,EXCLUSIVE ESCORAMENTO E ESGOTAMENTO</t>
  </si>
  <si>
    <t>ESCAVACAO MANUAL DE VALA/CAVA EM PEDRA SOLTA DO TAMANHO MEDIO DE PEDRA DE MAO OU ARGILA RIJA,ENTRE 1,50 E 3,00M DE PROFUNDIDADE,EXCLUSIVE ESCORAMENTO E ESGOTAMENTO</t>
  </si>
  <si>
    <t>ESCAVACAO MANUAL DE VALA/CAVA EM PEDRA SOLTA DO TAMANHO MEDIO DE PEDRA DE MAO OU ARGILA RIJA,ENTRE 3,00 E 4,50M DE PROFUNDIDADE,EXCLUSIVE ESCORAMENTO E ESGOTAMENTO</t>
  </si>
  <si>
    <t>ESCAVACAO MANUAL DE VALA/CAVA EM PEDRA SOLTA DO TAMANHO MEDIO DE PEDRA DE MAO OU ARGILA RIJA,ENTRE 4,50 E 6,00M DE PROFUNDIDADE,EXCLUSIVE ESCORAMENTO E ESGOTAMENTO</t>
  </si>
  <si>
    <t>ESCAVACAO MANUAL DE VALA/CAVA EM PEDRA SOLTA DO TAMANHO MEDIO DE PEDRA DE MAO OU ARGILA RIJA,ENTRE 6,00 E 7,50M DE PROFUNDIDADE,EXCLUSIVE ESCORAMENTO E ESGOTAMENTO</t>
  </si>
  <si>
    <t>ESCAVACAO MANUAL DE VALA/CAVA EM LODO,ATE 1,50M DE PROFUNDIDADE,EXCLUSIVE ESCORAMENTO E ESGOTAMENTO</t>
  </si>
  <si>
    <t>ESCAVACAO MANUAL DE VALA/CAVA EM LODO,ENTRE 1,50 E 3,00M DEPROFUNDIDADE,EXCLUSIVE ESCORAMENTO E ESGOTAMENTO</t>
  </si>
  <si>
    <t>ESCAVACAO MANUAL DE VALA/CAVA EM LODO,ENTRE 3,00 E 4,50M DEPROFUNDIDADE,EXCLUSIVE ESCORAMENTO E ESGOTAMENTO</t>
  </si>
  <si>
    <t>ESCAVACAO MANUAL DE VALA/CAVA EM LODO, ENTRE 4,50 E 6,00M DEPROFUNDIDADE,EXCLUSIVE ESCORAMENTO E ESGOTAMENTO</t>
  </si>
  <si>
    <t>ESCAVACAO MANUAL DE VALA/CAVA EM LODO,ENTRE 6,00 E 7,50M DEPROFUNDIDADE,EXCLUSIVE ESCORAMENTO E ESGOTAMENTO</t>
  </si>
  <si>
    <t>MARROAMENTO DE MATERIAL DE 3ªCATEGORIA(ROCHA VIVA),COM VOLUME MAXIMO DE 0,064M3,PARA REDUCAO A PEDRA DE MAO,REFERINDO-SEO PRECO AO MATERIAL SOLTO,DEPOIS DE MARROADO</t>
  </si>
  <si>
    <t>DESMONTE MANUAL DE BLOCO DE MATERIAL DE 3ªCATEGORIA(ROCHA VIVA),COM VOLUME ATE 1,00M3,INCLUSIVE REDUCAO A PEDRA DE MAO.PARA VOLUMES ACIMA DE 1,00M3 VER CATALOGO DE REFERENCIA</t>
  </si>
  <si>
    <t>DESMONTE MANUAL EM MATERIAL DE 2ªCATEGORIA(MOLEDO OU ROCHA DECOMPOSTA).VALEM A FORMULA E AS OBSERVACOES DO ITEM 03.001.0065</t>
  </si>
  <si>
    <t>MARROAMENTO DE MATERIAL DE 2ªCATEGORIA(ROCHA DECOMPOSTA),COMVOLUME MAXIMO DE 0,064M3,PARA REDUCAO A PEDRA DE MAO,REFERINDO-SE O PRECO AO MATERIAL SOLTO,DEPOIS DE MARROADO</t>
  </si>
  <si>
    <t>ESCAVACAO MANUAL EM MATERIAL DE 1ªCATEGORIA,A CEU ABERTO,ATE0,50M DE PROFUNDIDADE COM REMOCAO ATE 1 DAM</t>
  </si>
  <si>
    <t>ESCAVACAO MANUAL EM MATERIAL DE 1ªCATEGORIA,A CEU ABERTO,PARA PROFUNDIDADES MAIORES QUE 0,50M COM REMOCAO ATE 1 DAM</t>
  </si>
  <si>
    <t>ESCAVACAO EM TUNEL DE PEQUENAS DIMENSOES,EM MATERIAL DE 1ªCATEGORIA(AREIA,ARGILA OU PICARRA),INTEIRAMENTE SECO,EM SERVICO SEMI-MECANIZADO,EXCLUSIVE ESCORAMENTO</t>
  </si>
  <si>
    <t>ESCAVACAO E REATERRO DE VALA,EM MATERIAL DE 1ªCATEGORIA,PARALIGACAO PREDIAL DE ESGOTO SANITARIO</t>
  </si>
  <si>
    <t>ESCAVACAO E REATERRO DE VALA,EM MATERIAL DE 2ªCATEGORIA,PARALIGACAO PREDIAL DE ESGOTO SANITARIO</t>
  </si>
  <si>
    <t>ESCAVACAO E REATERRO DE VALA,EM MATERIAL DE 1ªCATEGORIA,PARALIGACAO DE AGUA POTAVEL</t>
  </si>
  <si>
    <t>ESCAVACAO E REATERRO DE VALA,EM MATERIAL DE 2ª CATEGORIA,PARA LIGACAO DE AGUA POTAVEL</t>
  </si>
  <si>
    <t>ESCAVACAO MANUAL DE VALA/CAVA EM MATERIAL DE 1ªCATEGORIA ATE1,50M DE PROFUNDIDADE,EM BECOS DE ATE 2,00M DE LARGURA COMIMPOSSIBILIDADE DE ENTRADA DE CAMINHAO OU EQUIPAMENTO MOTORIZADO PARA RETIRADA DO MATERIAL,EM FAVELAS,EXCLUSIVE ESCORAMENTO E ESGOTAMENTO</t>
  </si>
  <si>
    <t>ESCAVACAO MANUAL DE VALA/CAVA EM MATERIAL DE 1ªCATEGORIA ENTRE 1,50 E 3,00M DE PROFUNDIDADE,EM BECOS DE ATE 2,00M DE LARGURA COM IMPOSSIBILIDADE DE ENTRADA DE CAMINHAO OU EQUIPAMENTO MOTORIZADO PARA RETIRADA DO MATERIAL,EM FAVELAS,EXCLUSIVEESCORAMENTO E ESGOTAMENTO</t>
  </si>
  <si>
    <t>ESCAVACAO MANUAL DE VALA/CAVA EM MATERIAL DE 1ªCATEGORIA ENTRE 3,00 E 4,50M DE PROFUNDIDADE,EM BECOS DE ATE 2,00M DE LARGURA COM IMPOSSIBILIDADE DE ENTRADA DE CAMINHAO OU EQUIPAMENTO MOTORIZADO PARA RETIRADA DO MATERIAL,EM FAVELAS,EXCLUSIVEESCORAMENTO E ESGOTAMENTO</t>
  </si>
  <si>
    <t>ESCAVACAO MANUAL DE VALA/CAVA EM LODO OU LAMA ATE 1,50M DE PROFUNDIDADE,EM BECOS DE ATE 2,00M DE LARGURA,EM FAVELAS,EXCLUSIVE ESCORAMENTO E ESGOTAMENTO</t>
  </si>
  <si>
    <t>ESCAVACAO MANUAL DE VALA/CAVA EM LODO OU LAMA COM PROFUNDIDADE ENTRE 1,50 E 3,00M,EM BECOS DE ATE 2,00M DE LARGURA,EM FAVELAS,EXCLUSIVE ESCORAMENTO E ESGOTAMENTO</t>
  </si>
  <si>
    <t>ESCAVACAO MANUAL DE VALA EM MATERIAL DE 1ªCATEGORIA,COM ESCORAMENTO E ESGOTAMENTO MANUAL</t>
  </si>
  <si>
    <t>ESCAVACAO DE VALA/CAVA A FOGO EM MATERIAL DE 2ª CATEGORIA(MOLEDO OU ROCHA DECOMPOSTA),ATE 1,50M DE PROFUNDIDADE,FURACAOA BARRA MINA,INCLUSIVE EMPILHAMENTO DO MATERIAL PARA REMOCAO</t>
  </si>
  <si>
    <t>ESCAVACAO DE VALA/CAVA A FOGO EM MATERIAL DE 2ªCATEGORIA(MOLEDO OU ROCHA DECOMPOSTA),ENTRE 1,50 E 3,00M DE PROFUNDIDADE,FURACAO A BARRA MINA,INCLUSIVE EMPILHAMENTO DO MATERIAL PARAREMOCAO</t>
  </si>
  <si>
    <t>ESCAVACAO DE VALA/CAVA A FOGO EM MATERIAL DE 2ªCATEGORIA(MOLEDO OU ROCHA DECOMPOSTA),ENTRE 3,00 E 4,50M DE PROFUNDIDADE,FURACAO A BARRA MINA,INCLUSIVE EMPILHAMENTO DO MATERIAL PARAREMOCAO</t>
  </si>
  <si>
    <t>ESCAVACAO DE VALA/CAVA A FOGO EM MATERIAL DE 2ªCATEGORIA(MOLEDO OU ROCHA DECOMPOSTA),ENTRE 4,50 E 6,00M DE PROFUNDIDADE,FURACAO A BARRA MINA,INCLUSIVE EMPILHAMENTO DO MATERIAL PARAREMOCAO</t>
  </si>
  <si>
    <t>ESCAVACAO DE VALA/CAVA A FOGO EM MATERIAL DE 2ªCATEGORIA(MOLEDO OU ROCHA DECOMPOSTA),ENTRE 6,00 E 7,50M DE PROFUNDIDADE,FURACAO A BARRA MINA,INCLUSIVE EMPILHAMENTO DO MATERIAL PARAREMOCAO</t>
  </si>
  <si>
    <t>ESCAVACAO DE VALA/CAVA A FOGO EM MATERIAL DE 3ªCATEGORIA(ROCHA VIVA),ATE 1,50M DE PROFUNDIDADE,FURACAO A BARRA MINA,INCLUSIVE EMPILHAMENTO DO MATERIAL PARA REMOCAO</t>
  </si>
  <si>
    <t>ESCAVACAO DE VALA/CAVA A FOGO EM MATERIAL DE 3ªCATEGORIA(ROCHA VIVA),ENTRE 1,50 E 3,00M DE PROFUNDIDADE,FURACAO A BARRAMINA,INCLUSIVE EMPILHAMENTO DO MATERIAL PARA A REMOCAO</t>
  </si>
  <si>
    <t>ESCAVACAO DE VALA/CAVA A FOGO EM MATERIAL DE 3ªCATEGORIA(ROCHA VIVA),ENTRE 3,00 E 4,50M DE PROFUNDIDADE,FURACAO A BARRAMINA,INCLUSIVE EMPILHAMENTO DO MATERIAL PARA REMOCAO</t>
  </si>
  <si>
    <t>ESCAVACAO DE VALA/CAVA A FOGO EM MATERIAL DE 3ªCATEGORIA(ROCHA VIVA),ENTRE 4,50 E 6,00M DE PROFUNDIDADE,FURACAO A BARRAMINA,INCLUSIVE EMPILHAMENTO DO MATERIAL PARA REMOCAO</t>
  </si>
  <si>
    <t>ESCAVACAO DE VALA/CAVA A FOGO EM MATERIAL DE 3ªCATEGORIA(ROCHA VIVA),ENTRE 6,00 E 7,50M DE PROFUNDIDADE,FURACAO A BARRAMINA,INCLUSIVE EMPILHAMENTO DO MATERIAL PARA REMOCAO</t>
  </si>
  <si>
    <t>ESCAVACAO A FOGO EM MATERIAL DE 2ªCATEGORIA(MOLEDO OU ROCHADECOMPOSTA),A CEU ABERTO,FURACAO A BARRA MINA</t>
  </si>
  <si>
    <t>ESCAVACAO A FOGO EM MATERIAL DE 3ªCATEGORIA(ROCHA VIVA),A CEU ABERTO,FURACAO A BARRA MINA</t>
  </si>
  <si>
    <t>DESMONTE A FOGO DE BLOCOS DE MATERIAL DE 3ªCATEGORIA(ROCHA VIVA),COM VOLUME DE 1,00 A 20,00M3,SENDO OS FUROS ABERTOS A BROCA E MARRETA,INCLUSIVE REDUCAO MANUAL A PEDRA DE MAO</t>
  </si>
  <si>
    <t>DESMONTE A FOGO DE BLOCOS DE MATERIAL DE 2ªCATEGORIA(ROCHA MEDIANAMENTE DECOMPOSTA),COM VOLUME DE 1,00 A 20,00M3,SENDO OS FUROS ABERTOS A BROCA E MARRETA,INCLUSIVE REDUCAO MANUAL APEDRA DE MAO</t>
  </si>
  <si>
    <t>ESCAVACAO DE ROCHA COM UTILIZACAO DE FOGO CUIDADOSO(SMOOTH BLASTING),A CEU ABERTO,EM AREA URBANA,SENDO A PERFURACAO A ARCOMPRIMIDO,INCLUSIVE EMPILHAMENTO DO MATERIAL PARA REMOCAO</t>
  </si>
  <si>
    <t>ESCAVACAO DE ROCHA COM UTILIZACAO DE FOGO CUIDADOSO(SMOOTH BLASTING),A CEU ABERTO,EM AREA URBANA,SENDO A PERFURACAO A ARCOMPRIMIDO,INCLUSIVE EMPILHAMENTO DO MATERIAL PARA REMOCAOE TRANSPORTE A 50,00M COM TRATOR</t>
  </si>
  <si>
    <t>ESCAVACAO A FOGO EM MATERIAL DE 2ªCATEGORIA(MOLEDO OU ROCHADECOMPOSTA)EM TALUDES,VALA/CAVA,ATE 1,50M DE PROFUNDIDADE,SENDO A PERFURACAO A AR COMPRIMIDO,INCLUSIVE EMPILHAMENTO DO MATERIAL PARA REMOCAO</t>
  </si>
  <si>
    <t>ESCAVACAO A FOGO EM MATERIAL DE 2ªCATEGORIA(MOLEDO OU ROCHADECOMPOSTA)EM TALUDES,VALA/CAVA,ENTRE 1,50 E 3,00M DE PROFUNDIDADE,SENDO A PERFURACAO A AR COMPRIMIDO,INCLUSIVE EMPILHAMENTO DO MATERIAL PARA REMOCAO</t>
  </si>
  <si>
    <t>ESCAVACAO A FOGO EM MATERIAL DE 2ªCATEGORIA(MOLEDO OU ROCHADECOMPOSTA)EM TALUDES,VALA/CAVA,ENTRE 3,00 E 4,50M DE PROFUNDIDADE,SENDO A PERFURACAO A AR COMPRIMIDO,INCLUSIVE EMPILHAMENTO DO MATERIAL PARA REMOCAO</t>
  </si>
  <si>
    <t>ESCAVACAO A FOGO EM MATERIAL DE 2ªCATEGORIA(MOLEDO OU ROCHADECOMPOSTA)EM TALUDES,VALA/CAVA,ENTRE 4,50 E 6,00M DE PROFUNDIDADE,SENDO A PERFURACAO A AR COMPRIMIDO,INCLUSIVE EMPILHAMENTO DO MATERIAL PARA REMOCAO</t>
  </si>
  <si>
    <t>ESCAVACAO A FOGO EM MATERIAL DE 2ªCATEGORIA(MOLEDO OU ROCHADECOMPOSTA)EM TALUDES,VALA/CAVA,ENTRE 6,00 E 7,50M DE PROFUNDIDADE,SENDO A PERFURACAO A AR COMPRIMIDO,INCLUSIVE EMPILHAMENTO DO MATERIAL PARA REMOCAO</t>
  </si>
  <si>
    <t>ESCAVACAO A FOGO EM MATERIAL DE 3ªCATEGORIA(ROCHA VIVA),A CEU ABERTO,SENDO A PERFURACAO A AR COMPRIMIDO,INCLUSIVE TRANSPORTE A 50,00M,COM TRATOR COM LAMINA</t>
  </si>
  <si>
    <t>ESCAVACAO A FOGO EM MATERIAL DE 3ªCATEGORIA(ROCHA VIVA),A CEU ABERTO,SENDO A PERFURACAO A AR COMPRIMIDO,INCLUSIVE TRANSPORTE A 100,00M,COM TRATOR COM LAMINA</t>
  </si>
  <si>
    <t>ESCAVACAO A FOGO EM MATERIAL DE 3ªCATEGORIA(ROCHA VIVA)EM TALUDES,VALA/CAVA,ATE 1,50M DE PROFUNDIDADE,SENDO A PERFURACAOA AR COMPRIMIDO,INCLUSIVE EMPILHAMENDO DO MATERIAL PARA REMOCAO</t>
  </si>
  <si>
    <t>ESCAVACAO A FOGO EM MATERIAL DE 3ªCATEGORIA(ROCHA VIVA)EM TALUDES,VALA/CAVA,ENTRE 1,50 E 3,00M DE PROFUNDIDADE,SENDO A PERFURACAO A AR COMPRIMIDO,INCLUSIVE EMPILHAMENTO DO MATERIALPARA REMOCAO</t>
  </si>
  <si>
    <t>ESCAVACAO A FOGO EM MATERIAL DE 3ªCATEGORIA(ROCHA VIVA)EM TALUDES,VALA/CAVA,ENTRE 3,00 E 4,50M DE PROFUNDIDADE,SENDO A PERFURACAO A AR COMPRIMIDO,INCLUSIVE EMPILHAMENTO DO MATERIALPARA REMOCAO</t>
  </si>
  <si>
    <t>ESCAVACAO A FOGO EM MATERIAL DE 3ªCATEGORIA(ROCHA VIVA)EM TALUDES,VALA/CAVA,ENTRE 4,50 E 6,00M DE PROFUNDIDADE,SENDO A PERFURACAO A AR COMPRIMIDO,INCLUSIVE EMPILHAMENTO DO MATERIALPARA REMOCAO</t>
  </si>
  <si>
    <t>ESCAVACAO A FOGO EM MATERIAL DE 3ªCATEGORIA(ROCHA VIVA)EM TALUDES,VALA/CAVA,ENTRE 6,00 E 7,50M DE PROFUNDIDADE,SENDO A PERFURACAO A AR COMPRIMIDO,INCLUSIVE EMPILHAMENTO DO MATERIALPARA REMOCAO</t>
  </si>
  <si>
    <t>ESCAVACAO A FOGO EM MATERIAL DE 3ªCATEGORIA(ROCHA VIVA),A CEU ABERTO,SENDO A PERFURACAO A AR COMPRIMIDO,INCLUSIVE CARGACOM CARREGADOR FRONTAL DE PNEUS DE 3,10M3 E TRATOR DE LAMINACOM POTENCIA EM TORNO DE 200CV,COM LAMINA</t>
  </si>
  <si>
    <t>ESCAVACAO A FOGO EM MATERIAL DE 2ªCATEGORIA(MOLEDO OU ROCHADECOMPOSTA),A CEU ABERTO,SENDO A PERFURACAO A AR COMPRIMIDO,INCLUSIVE CARGA COM CARREGADOR FRONTAL DE PNEUS DE 3,10M3 ETRATOR DE LAMINA COM POTENCIA EM TORNO DE 200CV,COM LAMINA</t>
  </si>
  <si>
    <t>DESMONTE A FOGO DE BLOCO DE MATERIAL DE 3ªCATEGORIA(ROCHA VIVA),COM VOLUME DE 1,00 A 50,00M3,SENDO A PERFURACAO A AR COMPRIMIDO,INCLUSIVE REDUCAO MANUAL A PEDRA DE MAO</t>
  </si>
  <si>
    <t>DESMONTE A FOGO DE BLOCO DE MATERIAL DE 2ªCATEGORIA,COM VOLUME DE 1,00 A 50,00M3,SENDO A PERFURACAO A AR COMPRIMIDO,INCLUSIVE REDUCAO MANUAL A PEDRA DE MAO</t>
  </si>
  <si>
    <t>DESMONTE A FOGO DE BLOCO DE MATERIAL DE 2ªCATEGORIA,COM VOLUME DE 1,00 A 50,00M3,SENDO A AR COMPRIMIDO TANTO A PERFURACAO COMO A REDUCAO A PEDRA DE MAO,ESTA ULTIMA AINDA COM O AUXILIO DE CUNHA E PALMETA</t>
  </si>
  <si>
    <t>DESMONTE A FOGO DE BLOCO DE MATERIAL DE 3ª CATEGORIA,COM VOLUME DE 1,00 A 50,00M3,SENDO A PERFURACAO A AR COMPRIMIDO E AREDUCAO A PEDRA DE MAO A ROMPEDOR,ESTA ULTIMA AINDA COM O AUXILIO DE CUNHA E PALMETA</t>
  </si>
  <si>
    <t>ESCAVACAO EM MATERIAL DE 2ªCATEGORIA(MOLEDO OU ROCHA MUITO DECOMPOSTA),COM EQUIPAMENTO A AR COMPRIMIDO,SEM UTILIZACAO DEEXPLOSIVOS,EM TALUDES,VALA/CAVA,ATE 1,50M DE PROFUNDIDADE,INCLUSIVE EMPILHAMENTO DO MATERIAL PARA REMOCAO</t>
  </si>
  <si>
    <t>ESCAVACAO EM MATERIAL DE 2ªCATEGORIA(MOLEDO OU ROCHA MUITO DECOMPOSTA),COM EQUIPAMENTO A AR COMPRIMIDO,SEM UTILIZACAO DEEXPLOSIVOS,EM TALUDES,VALA/CAVA,ENTRE 1,50 E 3,00M DE PROFUNDIDADE,INCLUSIVE EMPILHAMENTO DO MATERIAL PARA REMOCAO</t>
  </si>
  <si>
    <t>ESCAVACAO EM MATERIAL DE 2ªCATEGORIA(MOLEDO OU ROCHA MUITO DECOMPOSTA),COM EQUIPAMENTO A AR COMPRIMIDO,SEM UTILIZACAO DEEXPLOSIVOS,EM TALUDES,VALA/CAVA,ENTRE 3,00 E 4,50M DE PROFUNDIDADE,INCLUSIVE EMPILHAMENTO DO MATERIAL PARA REMOCAO</t>
  </si>
  <si>
    <t>ESCAVACAO EM MATERIAL DE 2ªCATEGORIA(MOLEDO OU ROCHA MUITO DECOMPOSTA),COM EQUIPAMENTO A AR COMPRIMIDO,SEM UTILIZACAO DEEXPLOSIVOS,EM TALUDES,VALA/CAVA,ENTRE 4,50 E 6,00M DE PROFUNDIDADE,INCLUSIVE EMPILHAMENTO DO MATERIAL PARA REMOCAO</t>
  </si>
  <si>
    <t>ESCAVACAO EM MATERIAL DE 2ªCATEGORIA(MOLEDO OU ROCHA MUITO DECOMPOSTA),COM EQUIPAMENTO A AR COMPRIMIDO,SEM UTILIZACAO DEEXPLOSIVOS,EM TALUDES,VALA/CAVA,ENTRE 6,00 E 7,50M DE PROFUNDIDADE,INCLUSIVE EMPILHAMENTO DO MATERIAL PARA REMOCAO</t>
  </si>
  <si>
    <t>ESCAVACAO EM MATERIAL DE 2ªCATEGORIA(MOLEDO OU ROCHA DECOMPOSTA),COM EQUIPAMENTO A AR COMPRIMIDO,SEM UTILIZACAO DE EXPLOSIVOS,EM TALUDES,VALA/CAVA,ENTRE 1,50 E 3,00M DE PROFUNDIDADE,INCLUSIVE EMPILHAMENTO DO MATERIAL PARA REMOCAO</t>
  </si>
  <si>
    <t>ESCAVACAO EM MATERIAL DE 2ªCATEGORIA(MOLEDO OU ROCHA DECOMPOSTA),COM EQUIPAMENTO A AR COMPRIMIDO,SEM UTILIZACAO DE EXPLOSIVOS,EM TALUDES,VALA/CAVA,ENTRE 3,00 E 4,50M DE PROFUNDIDADE,INCLUSIVE EMPILHAMENTO DO MATERIAL PARA REMOCAO</t>
  </si>
  <si>
    <t>ESCAVACAO EM MATERIAL DE 2ªCATEGORIA(MOLEDO OU ROCHA DECOMPOSTA),COM EQUIPAMENTO A AR COMPRIMIDO,SEM UTILIZACAO DE EXPLOSIVOS,EM TALUDES,VALA/CAVA,ENTRE 4,50 E 6,00M DE PROFUNDIDADE,INCLUSIVE EMPILHAMENTO DO MATERIAL PARA REMOCAO</t>
  </si>
  <si>
    <t>ESCAVACAO EM MATERIAL DE 2ªCATEGORIA(MOLEDO OU ROCHA DECOMPOSTA),COM EQUIPAMENTO A AR COMPRIMIDO,SEM UTILIZACAO DE EXPLOSIVOS,EM TALUDES,VALA/CAVA,ENTRE 6,00 E 7,50M DE PROFUNDIDADE,INCLUSIVE EMPILHAMENTO DO MATERIAL PARA REMOCAO</t>
  </si>
  <si>
    <t>ESCAVACAO EM MATERIAL DE 3ªCATEGORIA(ROCHA SA FRATURADA),COMEQUIPAMENTO A AR COMPRIMIDO E ENCUNHAMENTO GENERALIZADO,SEMUTILIZACAO DE EXPLOSIVOS,EM TALUDES,VALA/CAVA,ATE 1,50M DEPROFUNDIDADE,INCLUSIVE EMPILHAMENTO DO MATERIAL PARA REMOCAO</t>
  </si>
  <si>
    <t>ESCAVACAO EM MATERIAL DE 3ªCATEGORIA(ROCHA SA FRATURADA),COMEQUIPAMENTO A AR COMPRIMIDO E ENCUNHAMENTO GENERALIZADO,SEMUTILIZACAO DE EXPLOSIVOS,EM TALUDES,VALA/CAVA,ENTRE 1,50 E3,00M DE PROFUNDIDADE,INCLUSIVE EMPILHAMENTO DO MATERIAL PARA REMOCAO</t>
  </si>
  <si>
    <t>ESCAVACAO EM MATERIAL DE 3ªCATEGORIA(ROCHA SA FRATURADA),COMEQUIPAMENTO A AR COMPRIMIDO E ENCUNHAMENTO GENERALIZADO,SEMUTILIZACAO DE EXPLOSIVOS,EM TALUDES,VALA/CAVA,ENTRE 3,00 E4,50M DE PROFUNDIDADE,INCLUSIVE EMPILHAMENTO DO MATERIAL PARA REMOCAO</t>
  </si>
  <si>
    <t>ESCAVACAO EM MATERIAL DE 3ªCATEGORIA(ROCHA SA FRATURADA),COMEQUIPAMENTO A AR COMPRIMIDO E ENCUNHAMENTO GENERALIZADO,SEMUTILIZACAO DE EXPLOSIVOS,EM TALUDES,VALA/CAVA,ENTRE 4,50 E6,00M DE PROFUNDIDADE,INCLUSIVE EMPILHAMENTO DO MATERIAL PARA REMOCAO</t>
  </si>
  <si>
    <t>ESCAVACAO EM MATERIAL DE 3ªCATEGORIA(ROCHA SA FRATURADA),COMEQUIPAMENTO A AR COMPRIMIDO E ENCUNHAMENTO GENERALIZADO,SEMUTILIZACAO DE EXPLOSIVOS,EM TALUDES,VALA/CAVA,ENTRE 6,00 E7,50M DE PROFUNDIDADE,INCLUSIVE EMPILHAMENTO DO MATERIAL PARA REMOCAO</t>
  </si>
  <si>
    <t>ESCAVACAO EM MATERIAL DE 3ªCATEGORIA(ROCHA VIVA),COM EQUIPAMENTO A AR COMPRIMIDO E SERRACAO COM BROCAS,SEGUIDA DE ENCUNHAMENTO,SEM UTILIZACAO DE EXPLOSIVOS,EM TALUDES,VALA/CAVA,ENTRE 1,50 E 3,00M DE PROFUNDIDADE,INCLUSIVE EMPILHAMENTO DO MATERIAL PARA REMOCAO</t>
  </si>
  <si>
    <t>ESCAVACAO EM MATERIAL DE 3ªCATEGORIA(ROCHA VIVA),COM EQUIPAMENTO A AR COMPRIMIDO E SERRACAO COM BROCAS,SEGUIDA DE ENCUNHAMENTO,SEM UTILIZACAO DE EXPLOSIVOS,EM TALUDES,VALA/CAVA,ENTRE 3,00 E 4,50M DE PROFUNDIDADE,INCLUSIVE EMPILHAMENTO DO MATERIAL PARA REMOCAO</t>
  </si>
  <si>
    <t>ESCAVACAO EM MATERIAL DE 3ªCATEGORIA(ROCHA VIVA),COM EQUIPAMENTO A AR COMPRIMIDO E SERRACAO COM BROCAS,SEGUIDA DE ENCUNHAMENTO,SEM UTILIZACAO DE EXPLOSIVOS,EM TALUDES,VALA/CAVA,ENTRE 4,50 E 6,00M DE PROFUNDIDADE,INCLUSIVE EMPILHAMENTO DO MATERIAL PARA REMOCAO</t>
  </si>
  <si>
    <t>ESCAVACAO EM MATERIAL DE 3ªCATEGORIA(ROCHA VIVA),COM EQUIPAMENTO A AR COMPRIMIDO E SERRACAO COM BROCAS,SEGUIDA DE ENCUNHAMENTO,SEM UTILIZACAO DE EXPLOSIVOS,EM TALUDES,VALA/CAVA,ENTRE 6,00 E 7,50M DE PROFUNDIDADE,INCLUSIVE EMPILHAMENTO DO MATERIAL PARA REMOCAO</t>
  </si>
  <si>
    <t>ESCAVACAO EM MATERIAL DE 3ªCATEGORIA(ROCHA SA FRATURADA),COMEQUIPAMENTO A AR COMPRIMIDO,A CEU ABERTO,SEM UTILIZACAO DEEXPLOSIVOS,INCLUSIVE EMPILHAMENTO DO MATERIAL PARA REMOCAO</t>
  </si>
  <si>
    <t>ESCAVACAO EM MATERIAL DE 3ªCATEGORIA(ROCHA VIVA),COM EQUIPAMENTO A AR COMPRIMIDO,A CEU ABERTO,SEM UTILIZACAO DE EXPLOSIVOS,INCLUSIVE EMPILHAMENTO DO MATERIAL PARA REMOCAO</t>
  </si>
  <si>
    <t>ESCAVACAO EM MATERIAL DE 2ªCATEGORIA(MOLEDO OU ROCHA MUITO DECOMPOSTA),COM EQUIPAMENTO A AR COMPRIMIDO,A CEU ABERTO,SEMUTILIZACAO DE EXPLOSIVOS,INCLUSIVE EMPILHAMENTO DO MATERIALPARA REMOCAO</t>
  </si>
  <si>
    <t>ESCAVACAO EM MATERIAL DE 2ªCATEGORIA(MOLEDO OU ROCHA DECOMPOSTA),COM EQUIPAMENTO A AR COMPRIMIDO,A CEU ABERTO,SEM UTILIZACAO DE EXPLOSIVOS,INCLUSIVE EMPILHAMENTO DO MATERIAL PARA REMOCAO</t>
  </si>
  <si>
    <t>DESMONTE DE BLOCO DE MATERIAL DE 3ªCATEGORIA(ROCHA VIVA),COMEQUIPAMENTO A AR COMPRIMIDO,COM VOLUME ATE 1,00M3,SEM UTILIZACAO DE EXPLOSIVOS,INCLUSIVE REDUCAO A PEDRA DE MAO COM O MESMO EQUIPAMENTO</t>
  </si>
  <si>
    <t>DESMONTE DE BLOCO DE MATERIAL DE 2ªCATEGORIA,SEM UTILIZACAODE EXPLOSIVOS,COM ROMPEDOR A AR COMPRIMIDO</t>
  </si>
  <si>
    <t>SERRACAO CONTINUA EM MATERIAL DE 3ªCATEGORIA(ROCHA VIVA),COMA FINALIDADE DE IMPEDIR PROPAGACAO DE VIBRACOES DECORRENTESDE ESCAVACAO A FOGO</t>
  </si>
  <si>
    <t>ATERRO COM MATERIAL DE 1ª CATEGORIA,COMPACTADO MANUALMENTE EM CAMADAS DE 20CM DE MATERIAL APILOADO,PROVENIENTE DE JAZIDADISTANTE ATE 1KM,INCLUSIVE ESCAVACAO,CARGA,TRANSPORTE EM CAMINHAO BASCULANTE,DESCARGA,ESPALHAMENTO E IRRIGACAO MANUAIS</t>
  </si>
  <si>
    <t>ATERRO COM MATERIAL DE 1ª CATEGORIA,COMPACTADO MANUALMENTE EM CAMADAS DE 20CM DE MATERIAL APILOADO,PROVENIENTE DE JAZIDADISTANTE ATE 2KM,INCLUSIVE ESCAVACAO,CARGA,TRANSPORTE EM CAMINHAO BASCULANTE,DESCARGA,ESPALHAMENTO E IRRIGACAO MANUAIS</t>
  </si>
  <si>
    <t>ATERRO COM MATERIAL DE 1ª CATEGORIA,COMPACTADO MANUALMENTE EM CAMADAS DE 20CM DE MATERIAL APILOADO,PROVENIENTE DE JAZIDADISTANTE ATE 3KM,INCLUSIVE ESCAVACAO,CARGA,TRANSPORTE EM CAMINHAO BASCULANTE,DESCARGA,ESPALHAMENTO E IRRIGACAO MANUAIS</t>
  </si>
  <si>
    <t>ATERRO COM MATERIAL DE 1ª CATEGORIA,COMPACTADO MANUALMENTE EM CAMADAS DE 20CM DE MATERIAL APILOADO,PROVENIENTE DE JAZIDADISTANTE ATE 4KM,INCLUSIVE ESCAVACAO,CARGA,TRANSPORTE EM CAMINHAO BASCULANTE,DESCARGA,ESPALHAMENTO E IRRIGACAO MANUAIS</t>
  </si>
  <si>
    <t>ATERRO COM MATERIAL DE 1ª CATEGORIA,COMPACTADO MANUALMENTE EM CAMADAS DE 20CM DE MATERIAL APILOADO,PROVENIENTE DE JAZIDADISTANTE ATE 5KM,INCLUSIVE ESCAVACAO,CARGA,TRANSPORTE EM CAMINHAO BASCULANTE,DESCARGA,ESPALHAMENTO E IRRIGACAO MANUAIS</t>
  </si>
  <si>
    <t>ATERRO COM MATERIAL DE 1ª CATEGORIA,COMPACTADO MANUALMENTE EM CAMADAS DE 20CM DE MATERIAL APILOADO,PROVENIENTE DE JAZIDADISTANTE ATE 10KM,INCLUSIVE ESCAVACAO,CARGA,TRANSPORTE EM CAMINHAO BASCULANTE,DESCARGA,ESPALHAMENTO E IRRIGACAO MANUAIS</t>
  </si>
  <si>
    <t>ATERRO COM MATERIAL DE 1ª CATEGORIA,COMPACTADO MANUALMENTE EM CAMADAS DE 20CM DE MATERIAL APILOADO,PROVENIENTE DE JAZIDADISTANTE ATE 15KM,INCLUSIVE ESCAVACAO,CARGA,TRANSPORTE EM CAMINHAO BASCULANTE,DESCARGA,ESPALHAMENTO E IRRIGACAO MANUAIS</t>
  </si>
  <si>
    <t>ATERRO COM MATERIAL DE 1ª CATEGORIA,COMPACTADO MANUALMENTE EM CAMADAS DE 20CM DE MATERIAL APILOADO,PROVENIENTE DE JAZIDADISTANTE ATE 20KM,INCLUSIVE ESCAVACAO,CARGA,TRANSPORTE EM CAMINHAO BASCULANTE,DESCARGA,ESPALHAMENTO E IRRIGACAO MANUAIS</t>
  </si>
  <si>
    <t>ATERRO COM MATERIAL DE 1ª CATEGORIA,COMPACTADO MANUALMENTE EM CAMADAS DE 20CM DE MATERIAL APILOADO,PROVENIENTE DE JAZIDADISTANTE ATE 25KM,INCLUSIVE ESCAVACAO,CARGA,TRANSPORTE EM CAMINHAO BASCULANTE,DESCARGA,ESPALHAMENTO E IRRIGACAO MANUAIS</t>
  </si>
  <si>
    <t>ATERRO COM MATERIAL DE 1ª CATEGORIA,COMPACTADO MANUALMENTE EM CAMADAS DE 20CM DE MATERIAL APILOADO,PROVENIENTE DE JAZIDADISTANTE ATE 30KM,INCLUSIVE ESCAVACAO,CARGA,TRANSPORTE EM CAMINHAO BASCULANTE,DESCARGA,ESPALHAMENTO E IRRIGACAO MANUAIS</t>
  </si>
  <si>
    <t>COMPACTACAO DE MATERIAL DE 1ªCATEGORIA,INCLUSIVE DESCARGA DECAMINHAO BASCULANTE,MOVIMENTACAO A 1 TIRO DE PA,ESPALHAMENTO E SOCAMENTO MANUAL EM CAMADAS DE 30CM DE MATERIAL APILOADO</t>
  </si>
  <si>
    <t>ATERRO COM MATERIAL DE 1ªCATEGORIA,ESPALHADO POR TRATOR COMPOTENCIA EM TORNO DE 80CV COM LAMINA,EM CAMADAS DE 20CM DE MATERIAL ADENSADO,REGADO POR CAMINHAO TANQUE E COMPACTADO A 90% COM ROLO PE DE CARNEIRO CONVENCIONAL,DE 2(DOIS) CILINDROS,REBOCADO POR TRATOR DE PNEUS,INTERVINDO 2(DOIS) SERVENTES,EXCLUSIVE O FORNECIMENTO DA TERRA</t>
  </si>
  <si>
    <t>ATERRO COM MATERIAL DE 1ªCATEGORIA,ESPALHADO POR TRATOR COMPOTENCIA EM TORNO DE 140CV COM LAMINA,EM CAMADAS DE 20CM DEMATERIAL ADENSADO,REGADO POR CAMINHAO TANQUE E COMPACTADO A90% COM ROLO PE DE CARNEIRO CONVENCIONAL,DE 2(DOIS)CILINDROS,REBOCADO POR TRATOR DE PNEUS,INTERVINDO 2(DOIS)SERVENTES,EXCLUSIVE O FORNECIMENTO DA TERRA</t>
  </si>
  <si>
    <t>ATERRO COM MATERIAL DE 1ªCATEGORIA,ESPALHADO POR TRATOR COMPOTENCIA EM TORNO DE 335CV COM LAMINA,EM CAMADAS DE 20CM DEMATERIAL ADENSADO,REGADO POR CAMINHAO TANQUE E COMPACTADO A90% COM ROLO PE DE CARNEIRO CONVENCIONAL,DE 2(DOIS)CILINDROS,REBOCADO POR TRATOR DE PNEUS,INTERVINDO 2(DOIS)SERVENTES,EXCLUSIVE O FORNECIMENTO DA TERRA</t>
  </si>
  <si>
    <t>ATERRO COM MATERIAL DE 1ªCATEGORIA,ESPALHADO POR RETRO ESCAVADEIRA,EM CAMADAS DE 20CM DE MATERIAL ADENSADO,REGADO POR CAMINHAO TANQUE E COMPACTADO A 90% COM ROLO PE DE CARNEIRO CONVENCIONAL,DE 2(DOIS) CILINDROS,REBOCADO POR TRATOR DE PNEUS,INTERVINDO 2(DOIS) SERVENTES,EXCLUSIVE O FORNECIMENTO DA TERRA</t>
  </si>
  <si>
    <t>ATERRO COM MATERIAL DE 1ªCATEGORIA,ESPALHADO POR RETRO ESCAVADEIRA,EM CAMADAS DE 20CM DE MATERIAL ADENSADO,REGADO POR CAMINHAO TANQUE E COMPACTADO A 90% COM SOQUETE VIBRATORIO,INTERVINDO 2(DOIS) SERVENTES,EXCLUSIVE O FORNECIMENTO DA TERRA</t>
  </si>
  <si>
    <t>MATERIAL DE 1ª CATEGORIA PARA ATERROS,COMPREENDENDO:ESCAVACAO,CARGA,TRANSPORTE A 1KM EM CAMINHAO BASCULANTE E DESCARGA,CONSIDERANDO O VOLUME NECESSARIO A EXECUCAO DE 1,00M3 DE MATERIAL COMPACTADO</t>
  </si>
  <si>
    <t>MATERIAL DE 1ª CATEGORIA PARA ATERROS,COMPREENDENDO:ESCAVACAO,CARGA,TRANSPORTE A 2KM EM CAMINHAO BASCULANTE E DESCARGA,CONSIDERANDO O VOLUME NECESSARIO A EXECUCAO DE 1,00M3 DE MATERIAL COMPACTADO</t>
  </si>
  <si>
    <t>MATERIAL DE 1ª CATEGORIA PARA ATERROS,COMPREENDENDO:ESCAVACAO,CARGA,TRANSPORTE A 3KM EM CAMINHAO BASCULANTE E DESCARGA,CONSIDERANDO O VOLUME NECESSARIO A EXECUCAO DE 1,00M3 DE MATERIAL COMPACTADO</t>
  </si>
  <si>
    <t>MATERIAL DE 1ª CATEGORIA PARA ATERROS,COMPREENDENDO:ESCAVACAO,CARGA,TRANSPORTE A 4KM EM CAMINHAO BASCULANTE E DESCARGA,CONSIDERANDO O VOLUME NECESSARIO A EXECUCAO DE 1,00M3 DE MATERIAL COMPACTADO</t>
  </si>
  <si>
    <t>MATERIAL DE 1ª CATEGORIA PARA ATERROS,COMPREENDENDO:ESCAVACAO,CARGA,TRANSPORTE A 5KM EM CAMINHAO BASCULANTE E DESCARGA,CONSIDERANDO O VOLUME NECESSARIO A EXECUCAO DE 1,00M3 DE MATERIAL COMPACTADO</t>
  </si>
  <si>
    <t>MATERIAL DE 1ª CATEGORIA PARA ATERROS,COMPREENDENDO:ESCAVACAO,CARGA,TRANSPORTE A 10KM EM CAMINHAO BASCULANTE E DESCARGA,CONSIDERANDO O VOLUME NECESSARIO A EXECUCAO DE 1,00M3 DE MATERIAL COMPACTADO</t>
  </si>
  <si>
    <t>MATERIAL DE 1ª CATEGORIA PARA ATERROS,COMPREENDENDO:ESCAVACAO,CARGA,TRANSPORTE A 15KM EM CAMINHAO BASCULANTE E DESCARGA,CONSIDERANDO O VOLUME NECESSARIO A EXECUCAO DE 1,00M3 DE MATERIAL COMPACTADO</t>
  </si>
  <si>
    <t>MATERIAL DE 1ª CATEGORIA PARA ATERROS,COMPREENDENDO:ESCAVACAO,CARGA,TRANSPORTE A 20KM EM CAMINHAO BASCULANTE E DESCARGA,CONSIDERANDO O VOLUME NECESSARIO A EXECUCAO DE 1,00M3 DE MATERIAL COMPACTADO</t>
  </si>
  <si>
    <t>MATERIAL DE 1ª CATEGORIA PARA ATERROS,COMPREENDENDO:ESCAVACAO,CARGA,TRANSPORTE A 25KM EM CAMINHAO BASCULANTE E DESCARGA,CONSIDERANDO O VOLUME NECESSARIO A EXECUCAO DE 1,00M3 DE MATERIAL COMPACTADO</t>
  </si>
  <si>
    <t>MATERIAL DE 1ª CATEGORIA PARA ATERROS,COMPREENDENDO:ESCAVACAO,CARGA,TRANSPORTE A 30KM EM CAMINHAO BASCULANTE E DESCARGA,CONSIDERANDO O VOLUME NECESSARIO A EXECUCAO DE 1,00M3 DE MATERIAL COMPACTADO</t>
  </si>
  <si>
    <t>COMPACTACAO DE ATERRO,EM CAMADAS DE 30CM,UTILIZANDO COMPACTADOR PNEUMATICO(SAPO),INCLUSIVE COMPRESSOR</t>
  </si>
  <si>
    <t>COMPACTACAO DE ATERRO,EM CAMADAS DE 20CM,UTILIZANDO COMPACTADOR PNEUMATICO(SAPO),INCLUSIVE COMPRESSOR</t>
  </si>
  <si>
    <t>ATERRO COMPACTADO A 95%,PARA CONSTRUCAO DE BARRAGENS OU DIQUES,EXECUTADOS EM CAMADAS DE 20CM DE MATERIAL SOLTO DE BOA QUALIDADE,INCLUSIVE ESPALHAMENTO E IRRIGACAO,EM TERRENO DE BOARESISTENCIA,EXCLUSIVE FORNECIMENTO DA TERRA</t>
  </si>
  <si>
    <t>ATERRO COMPACTADO A 95%,PARA CONSTRUCAO DE BARRAGENS OU DIQUES,EXECUTADOS EM CAMADAS DE 20CM DE MATERIAL SOLTO DE BOA QUALIDADE,INCLUSIVE ESPALHAMENTO E IRRIGACAO,EM TERRENO DE BAIXA RESISTENCIA(ARGILA MOLE),EXCLUSIVE FORNECIMENTO DA TERRA</t>
  </si>
  <si>
    <t>REATERRO DE VALA/CAVA COM MATERIAL DE BOA QUALIDADE,UTILIZANDO VIBRO COMPACTADOR PORTATIL,EXCLUSIVE MATERIAL</t>
  </si>
  <si>
    <t>REATERRO DE VALA/CAVA COM TRATOR COM POTENCIA EM TORNO DE 200CV,EXCLUSIVE COMPACTACAO E MATERIAL</t>
  </si>
  <si>
    <t>REATERRO DE VALA/CAVA COMPACTADA A MACO,EM CAMADAS DE 30CM DE ESPESSURA MAXIMA,COM MATERIAL DE BOA QUALIDADE,EXCLUSIVEESTE</t>
  </si>
  <si>
    <t>REATERRO DE VALA/CAVA COMPACTADA A MACO,EM CAMADAS DE 20CM DE ESPESSURA MAXIMA,COM MATERIAL DE BOA QUALIDADE,EXCLUSIVEESTE</t>
  </si>
  <si>
    <t>REATERRO DE VALA/CAVA COMPACTADA A MACO,EM CAMADAS DE 20CM DE ESPESSURA MAXIMA,EM BECOS DE ATE 2,50M DE LARGURA,EM FAVELAS,EXCLUSIVE MATERIAL</t>
  </si>
  <si>
    <t>REATERRO DE VALA/CAVA COMPACTADA A MACO,EM CAMADAS DE 30CM DE ESPESSURA MAXIMA,EM BECOS DE ATE 2,50M DE LARGURA,EM FAVELAS,EXCLUSIVE MATERIAL</t>
  </si>
  <si>
    <t>REATERRO DE VALA/CAVA,ESPALHAMENTO COM RETRO-ESCAVADEIRA E COMPACTACAO VIBRATORIA,EXCLUSIVE MATERIAL</t>
  </si>
  <si>
    <t>REATERRO DE VALA/CAVA UTILIZANDO CARREGADOR FRONTAL DE RODAS170CV,ESPALHAMENTO COM TRATOR DE ESTEIRAS 80CV E COMPACTADOR VIBRATORIO (PE-DE-CARNEIRO),EXCLUSIVE MATERIAL</t>
  </si>
  <si>
    <t>REATERRO DE VALA/CAVA COM PO-DE-PEDRA,INCLUSIVE FORNECIMENTODO MATERIAL E COMPACTACAO MANUAL,EM BECOS DE ATE 2,50M DE LARGURA,EM FAVELAS</t>
  </si>
  <si>
    <t>REATERRO DE VALA/CAVA COM AREIA,INCLUSIVE FORNECIMENTO DO MATERIAL E COMPACTACAO MANUAL</t>
  </si>
  <si>
    <t>REATERRO DE VALA/CAVA COM AREIA,INCLUSIVE FORNECIMENTO DO MATERIAL E COMPACTACAO MANUAL,EM BECOS DE ATE 2,50M DE LARGURA,EM FAVELAS</t>
  </si>
  <si>
    <t>REATERRO DE VALA/CAVA COM BRITA 1,INCLUSIVE FORNECIMENTO DOMATERIAL E COMPACTACAO MANUAL</t>
  </si>
  <si>
    <t>REATERRO DE VALA/CAVA COM BRITA 1,INCLUSIVE FORNECIMENTO DOMATERIAL E COMPACTACAO MANUAL,EM BECOS DE ATE 2,50M DE LARGURA,EM FAVELAS</t>
  </si>
  <si>
    <t>ESCAVACAO MECANICA DE VALA NAO ESCORADA EM MATERIAL DE 1ªCATEGORIA COM PEDRAS,INSTALACOES PREDIAIS OU OUTROS REDUTORES DE PRODUTIVIDADE OU CAVAS DE FUNDACAO,ENTRE 1,50 E 3,00M DE PROFUNDIDADE,UTILIZANDO RETRO-ESCAVADEIRA,EXCLUSIVE ESGOTAMENTO</t>
  </si>
  <si>
    <t>ESCAVACAO MECANICA DE VALA NAO ESCORADA,EM MATERIAL DE 1ªCATEGORIA,ATE 1,50M DE PROFUNDIDADE,UTILIZANDO RETRO-ESCAVADEIRA,EXCLUSIVE ESGOTAMENTO</t>
  </si>
  <si>
    <t>ESCAVACAO MECANICA DE VALA NAO ESCORADA,EM MATERIAL DE 1ªCATEGORIA,ENTRE 1,50 E 3,00M DE PROFUNDIDADE,UTILIZANDO RETRO-ESCAVADEIRA,EXCLUSIVE ESGOTAMENTO</t>
  </si>
  <si>
    <t>ESCAVACAO MECANICA DE VALA ESCORADA,EM MATERIAL DE 1ªCATEGORIA COM PEDRAS,INSTALACOES PREDIAIS OU OUTROS REDUTORES DE PRODUTIVIDADE,OU CAVAS DE FUNDACAO,ATE 1,50M DE PROFUNDIDADE,UTILIZANDO RETRO-ESCAVADEIRA,EXCLUSIVE ESGOTAMENTO E ESCORAMENTO</t>
  </si>
  <si>
    <t>ESCAVACAO MECANICA DE VALA ESCORADA,EM MATERIAL DE 1ªCATEGORIA COM PEDRAS,INSTALACOES PREDIAIS OU OUTROS REDUTORES DE PRODUTIVIDADE,OU CAVAS DE FUNDACAO,ENTRE 1,50 E 3,00M DE PROFUNDIDADE,UTILIZANDO RETRO-ESCAVADEIRA,EXCLUSIVE ESGOTAMENTO EESCORAMENTO</t>
  </si>
  <si>
    <t>ESCAVACAO MECANICA DE VALA ESCORADA,EM MATERIAL DE 1ªCATEGORIA,ATE 1,50M DE PROFUNDIDADE,UTILIZANDO RETRO-ESCAVADEIRA,EXCLUSIVE ESGOTAMENTO E ESCORAMENTO</t>
  </si>
  <si>
    <t>ESCAVACAO MECANICA DE VALA ESCORADA,EM MATERIAL DE 1ªCATEGORIA,ENTRE 1,50 E 3,00M DE PROFUNDIDADE,UTILIZANDO RETRO-ESCAVADEIRA,EXCLUSIVE ESGOTAMENTO E ESCORAMENTO</t>
  </si>
  <si>
    <t>ESCAVACAO MECANICA DE VALA NAO ESCORADA,EM MATERIAL DE 1ªCATEGORIA COM PEDRAS,INSTALACOES PREDIAIS OU OUTROS REDUTORES DE PRODUTIVIDADE,OU CAVAS DE FUNDACAO,ATE 1,50M DE PROFUNDIDADE,UTILIZANDO ESCAVADEIRA HIDRAULICA DE 0,78M3,EXCLUSIVE ESGOTAMENTO</t>
  </si>
  <si>
    <t>ESCAVACAO MECANICA DE VALA NAO ESCORADA,EM MATERIAL DE 1ªCATEGORIA COM PEDRAS,INSTALACOES PREDIAIS OU OUTROS REDUTORES DE PRODUTIVIDADE,OU CAVAS DE FUNDACAO,ENTRE 1,50 E 3,00M DE PROFUNDIDADE,UTILIZANDO ESCAVADEIRA HIDRAULICA DE 0,78M3,EXCLUSIVE ESGOTAMENTO</t>
  </si>
  <si>
    <t>ESCAVACAO MECANICA DE VALA NAO ESCORADA,EM MATERIAL DE 1ªCATEGORIA COM PEDRAS,INSTALACOES PREDIAIS OU OUTROS REDUTORES DE PRODUTIVIDADE,OU CAVAS DE FUNDACAO,ENTRE 3,00 E 4,50M DE PROFUNDIDADE,UTILIZANDO ESCAVADEIRA HIDRAULICA DE 0,78M3,EXCLUSIVE ESGOTAMENTO</t>
  </si>
  <si>
    <t>ESCAVACAO MECANICA DE VALA NAO ESCORADA,EM MATERIAL DE 1ªCATEGORIA COM PEDRAS,INSTALACOES PREDIAIS,OU OUTROS REDUTORES DE PRODUTIVIDADE,OU CAVAS DE FUNDACAO,ENTRE 4,50 E 6,00M DE PROFUNDIDADE,UTILIZANDO ESCAVADEIRA HIDRAULICA DE 0,78M3,EXCLUSIVE ESGOTAMENTO</t>
  </si>
  <si>
    <t>ESCAVACAO MECANICA DE VALA NAO ESCORADA,EM MATERIAL DE 1ªCATEGORIA,ATE 1,50M DE PROFUNDIDADE,UTILIZANDO ESCAVADEIRA HIDRAULICA DE 0,78M3,EXCLUSIVE ESGOTAMENTO</t>
  </si>
  <si>
    <t>ESCAVACAO MECANICA DE VALA NAO ESCORADA,EM MATERIAL DE 1ªCATEGORIA,ENTRE 1,50 E 3,00M DE PROFUNDIDADE,UTILIZANDO ESCAVADEIRA HIDRAULICA DE 0,78M3,EXCLUSIVE ESGOTAMENTO</t>
  </si>
  <si>
    <t>ESCAVACAO MECANICA DE VALA NAO ESCORADA,EM MATERIAL DE 1ªCATEGORIA,ENTRE 3,00 E 4,50M DE PROFUNDIDADE,UTILIZANDO ESCAVADEIRA HIDRAULICA DE 0,78M3,EXCLUSIVE ESGOTAMENTO</t>
  </si>
  <si>
    <t>ESCAVACAO MECANICA DE VALA NAO ESCORADA,EM MATERIAL DE 1ªCATEGORIA,ENTRE 4,50 E 6,00M DE PROFUNDIDADE,UTILIZANDO ESCAVADEIRA HIDRAULICA DE 0,78M3,EXCLUSIVE ESGOTAMENTO</t>
  </si>
  <si>
    <t>ESCAVACAO MECANICA DE VALA ESCORADA,EM MATERIAL DE 1ªCATEGORIA COM PEDRAS,INSTALACOES PREDIAIS OU OUTROS REDUTORES DE PRODUTIVIDADE,OU CAVAS DE FUNDACAO,ATE 1,50M DE PROFUNDIDADE,UTILIZANDO ESCAVADEIRA HIDRAULICA DE 0,78M3,EXCLUSIVE ESGOTAMENTO E ESCORAMENTO</t>
  </si>
  <si>
    <t>ESCAVACAO MECANICA DE VALA ESCORADA,EM MATERIAL DE 1ªCATEGORIA COM PEDRAS,INSTALACOES PREDIAIS OU OUTROS REDUTORES DE PRODUTIVIDADE,OU CAVAS DE FUNDACAO,ENTRE 1,50 E 3,00M DE PROFUNDIDADE,UTILIZANDO ESCAVADEIRA HIDRAULICA DE 0,78M3,EXCLUSIVE ESGOTAMENTO E ESCORAMENTO</t>
  </si>
  <si>
    <t>ESCAVACAO MECANICA DE VALA ESCORADA,EM MATERIAL DE 1ªCATEGORIA COM PEDRAS,INSTALACOES PREDIAIS OU OUTROS REDUTORES DE PRODUTIVIDADE,OU CAVAS DE FUNDACAO,ENTRE 3,00 E 4,50M DE PROFUNDIDADE,UTILIZANDO ESCAVADEIRA HIDRAULICA DE 0,78M3,EXCLUSIVE ESGOTAMENTO E ESCORAMENTO</t>
  </si>
  <si>
    <t>ESCAVACAO MECANICA DE VALA ESCORADA,EM MATERIAL DE 1ªCATEGORIA COM PEDRAS,INSTALACOES PREDIAIS OU OUTROS REDUTORES DE PRODUTIVIDADE,OU CAVAS DE FUNDACAO,ENTRE 4,50 E 6,00M DE PROFUNDIDADE,UTILIZANDO ESCAVADEIRA HIDRAULICA DE 0,78M3,EXCLUSIVE ESGOTAMENTO E ESCORAMENTO</t>
  </si>
  <si>
    <t>ESCAVACAO MECANICA DE VALA ESCORADA,EM MATERIAL DE 1ªCATEGORIA,ATE 1,50M DE PROFUNDIDADE,UTILIZANDO ESCAVADEIRA HIDRAULICA DE 0,78M3,EXCLUSIVE ESGOTAMENTO E ESCORAMENTO</t>
  </si>
  <si>
    <t>ESCAVACAO MECANICA DE VALA ESCORADA,EM MATERIAL DE 1ªCATEGORIA,ENTRE 1,50 E 3,00M DE PROFUNDIDADE,UTILIZANDO ESCAVADEIRAHIDRAULICA DE 0,78M3,EXCLUSIVE ESGOTAMENTO E ESCORAMENTO</t>
  </si>
  <si>
    <t>ESCAVACAO MECANICA DE VALA ESCORADA,EM MATERIAL DE 1ªCATEGORIA,ENTRE 3,00 E 4,50M DE PROFUNDIDADE,UTILIZANDO ESCAVADEIRAHIDRAULICA DE 0,78M3,EXCLUSIVE ESGOTAMENTO E ESCORAMENTO</t>
  </si>
  <si>
    <t>ESCAVACAO MECANICA DE VALA ESCORADA,EM MATERIAL DE 1ªCATEGORIA,ENTRE 4,50 E 6,00M DE PROFUNDIDADE,UTILIZANDO ESCAVADEIRAHIDRAULICA DE 0,78M3,EXCLUSIVE ESGOTAMENTO E ESCORAMENTO</t>
  </si>
  <si>
    <t>ESCAVACAO MECANICA,PARA ACERTO DE TALUDES,EM MATERIAL DE 1ªCATEGORIA,UTILIZANDO ESCAVADEIRA HIDRAULICA DE 0,78M3</t>
  </si>
  <si>
    <t>ESCAVACAO MECANICA,A CEU ABERTO,EM MATERIAL DE 1ªCATEGORIA,UTILIZANDO ESCAVADEIRA HIDRAULICA DE 0,78M3</t>
  </si>
  <si>
    <t>ESCAVACAO MECANICA DE VALA,EM MATERIAL DE 2ªCATEGORIA(MOLEDOOU ROCHA MUITO DECOMPOSTA),UTILIZANDO ESCAVADEIRA HIDRAULICA DE 0,78M3,EXCLUSIVE ESCORAMENTO E ESGOTAMENTO,SEM USO DE COMPRESSOR</t>
  </si>
  <si>
    <t>ESCAVACAO E CARGA MECANICA DE VALA EM RODOVIAS,UTILIZANDO VALETADEIRA DE 135HP,INCLUSIVE CAMINHAO</t>
  </si>
  <si>
    <t>ESCAVACAO MECANICA,COM TRATOR DE LAMINA COM POTENCIA EM TORNO DE 200CV,EM MATERIAL DE 1ªCATEGORIA,COM TRANSPORTE A 50,00M</t>
  </si>
  <si>
    <t>ESCAVACAO MECANICA,COM TRATOR DE LAMINA COM POTENCIA EM TORNO DE 200CV,EM MATERIAL DE 1ªCATEGORIA,COM TRANSPORTE A 15,00M</t>
  </si>
  <si>
    <t>ESCAVACAO MECANICA,COM TRATOR COM POTENCIA EM TORNO DE 80CV,EM MATERIAL DE 1ªCATEGORIA,COM TRANSPORTE A 20,00M</t>
  </si>
  <si>
    <t>ESCAVACAO MECANICA,COM TRATOR DE LAMINA COM POTENCIA EM TORNO DE 200CV,EM MATERIAL DE 2ªCATEGORIA,SEM USO PREVIO DE ESCARIFICADOR,COM TRANSPORTE ATE 50,00M</t>
  </si>
  <si>
    <t>ESCAVACAO MECANICA,COM TRATOR DE LAMINA COM POTENCIA EM TORNO DE 200CV,EM MATERIAL DE 2ªCATEGORIA,SEM USO PREVIO DE ESCARIFICADOR,COM TRANSPORTE ENTRE 50,00 E 100,00M</t>
  </si>
  <si>
    <t>REMOCAO ATE 20,00M,DE MATERIAL DE 2ª OU 3ªCATEGORIA,APOS ESCAVACAO,MEDIDO NO CORTE,COM TRATOR COM POTENCIA EM TORNO DE 200CV,CONSIDERANDO-SE ESTE TRABALHANDO A METADE DE SUA PRODUCAO NORMAL</t>
  </si>
  <si>
    <t>REMOCAO ATE 20,00M,DE MATERIAL DE 2ª OU 3ªCATEGORIA,APOS ESCAVACAO,MEDIDO NO CORTE,COM TRATOR COM POTENCIA EM TORNO DE 80CV,CONSIDERANDO-SE ESTE TRABALHANDO A METADE DE SUA PRODUCAO NORMAL</t>
  </si>
  <si>
    <t>ESPALHAMENTO DE MATERIAL DE 1ª CATEGORIA E ATERROS,COM TRATOR DE LAMINA COM POTENCIA EM TORNO DE 140CV.MEDIDO PELO VOLUME SOLTO</t>
  </si>
  <si>
    <t>ESPALHAMENTO DE MATERIAL DE 1ª CATEGORIA E ATERROS,COM TRATOR DE LAMINA COM POTENCIA EM TORNO DE 200CV.MEDIDO PELO VOLUME SOLTO</t>
  </si>
  <si>
    <t>ESPALHAMENTO DE ESCORIA COM TRATOR DE LAMINA COM POTENCIA EMTORNO DE 140CV.MEDIDO PELO VOLUME SOLTO</t>
  </si>
  <si>
    <t>ESPALHAMENTO DE BRITA COM TRATOR DE LAMINA COM POTENCIA EM TORNO DE 140CV.MEDIDO PELO VOLUME SOLTO</t>
  </si>
  <si>
    <t>ESCARIFICACAO DE SOLO COM TRATOR COM POTENCIA EM TORNO DE 335CV</t>
  </si>
  <si>
    <t>ESCAVACAO MECANICA,COM TRATOR DE LAMINA COM POTENCIA EM TORNO DE 80CV,EM MATERIAL DE 1ªCATEGORIA,NOS SERVICOS DE TERRACEAMENTO DE TALUDES EM CORTES,SEJA PARA ALARGAMENTO OU PARA PREPARO DO LEITO DE VALETAS DE DRENAGEM,TENDO CADA PATAMAR 4,00M DE LARGURA</t>
  </si>
  <si>
    <t>ESCAVACAO MECANICA,EM MATERIAL DE 1ªCATEGORIA,UTILIZANDO TRATOR DE LAMINA COM POTENCIA EM TORNO DE 335CV,INCLUSIVE CARGACOM CARREGADOR FRONTAL DE PNEUS DE 3,10M3</t>
  </si>
  <si>
    <t>ESCAVACAO MECANICA,EM MATERIAL DE 1ªCATEGORIA,UTILIZANDO TRATOR DE LAMINA COM POTENCIA EM TORNO DE 200CV,INCLUSIVE CARGACOM CARREGADOR FRONTAL DE PNEUS DE 3,10M3</t>
  </si>
  <si>
    <t>ESCAVACAO MECANICA,EM MATERIAL DE 2ªCATEGORIA,UTILIZANDO TRATOR DE LAMINA E ESCARIFICADOR COM POTENCIA EM TORNO DE 335CV,INCLUSIVE CARGA COM CARREGADOR FRONTAL DE PNEUS DE 3,10M3</t>
  </si>
  <si>
    <t>ESCAVACAO MECANICA,A CEU ABERTO,DE MATERIAL DE 1ªCATEGORIA,UTILIZANDO ESCAVADEIRA,SOBRE ESTEIRAS,VERSAO CLAM-SHELL,COM CACAMBA DE 0,38M3(1/2JD3)</t>
  </si>
  <si>
    <t>ESCAVACAO MECANICA,A CEU ABERTO,DE MATERIAL DE 1ªCATEGORIA,UTILIZANDO ESCAVADEIRA,SOBRE ESTEIRAS,VERSAO CLAM-SHELL,COM CACAMBA DE 0,76M3(1JD3)</t>
  </si>
  <si>
    <t>ESCAVACAO MECANICA,A CEU ABERTO,DE MATERIAL DE 1ªCATEGORIA,UTILIZANDO ESCAVADEIRA,SOBRE ESTEIRAS,VERSAO CLAM-SHELL,COM CACAMBA E 0,96M3(1.1/4JD3)</t>
  </si>
  <si>
    <t>ESCAVACAO EM LEITO DE RIO OU CANAL(DRAGAGEM)DE MATERIAL MOLE,ATE 4,50M DE PROFUNDIDADE,MEDIDA A PARTIR DO PLANO DE ESTACIONAMENTO DA MAQUINA,UTILIZANDO ESCAVADEIRA SOBRE ESTEIRAS,VERSAO DRAG-LINE,COM CACAMBA DE 0,57M3(3/4JD3)</t>
  </si>
  <si>
    <t>ESCAVACAO EM LEITO DE RIO OU CANAL(DRAGAGEM)DE MATERIAL MOLE,ENTRE 4,50 E 9,00M DE PROFUNDIDADE,MEDIDA A PARTIR DO PLANODE ESTACIONAMENTO DA MAQUINA,UTILIZANDO ESCAVADEIRA SOBRE ESTEIRAS,VERSAO DRAG-LINE,COM CACAMBA DE 0,57M3(3/4JD3)</t>
  </si>
  <si>
    <t>ESCAVACAO EM LEITO DE RIO OU CANAL(DRAGAGEM)DE MATERIAL MOLE,ATE 4,50M DE PROFUNDIDADE,MEDIDA A PARTIR DO PLANO DE ESTACIONAMENTO DA MAQUINA,UTILIZANDO ESCAVADEIRA SOBRE ESTEIRAS,VERSAO CLAM-SHELL,COM CACAMBA DE 0.57M3(3/4JD3)</t>
  </si>
  <si>
    <t>ESCAVACAO EM LEITO DE RIO OU CANAL(DRAGAGEM)DE MATERIAL MOLE,ENTRE 4,50 E 9,00M DE PROFUNDIDADE,MEDIDA A PARTIR DO PLANODE ESTACIONAMENTO DA MAQUINA,UTILIZANDO ESCAVADEIRA SOBRE ESTEIRAS,VERSAO CLAM-SHELL,COM CACAMBA DE 0.57M3(3/4JD3)</t>
  </si>
  <si>
    <t>ESCAVACAO,CARGA E TRANSPORTE DE MATERIAL DE 1ªCATEGORIA,UTILIZANDO MOTO-ESCAVO-TRANSPORTADOR,TRATOR(PUSHER) E MOTONIVELADORA,ADMITINDO UMA DISTANCIA MEDIA DE TRANSPORTE DE 100,00M</t>
  </si>
  <si>
    <t>ESCAVACAO,CARGA E TRANSPORTE DE MATERIAL DE 1ªCATEGORIA,UTILIZANDO MOTO-ESCAVO-TRANSPORTADOR,TRATOR(PUSHER) E MOTONIVELADORA,ADMITINDO UMA DISTANCIA MEDIA DE TRANSPORTE DE 150,00M</t>
  </si>
  <si>
    <t>ESCAVACAO,CARGA E TRANSPORTE DE MATERIAL DE 1ªCATEGORIA,UTILIZANDO MOTO-ESCAVO-TRANSPORTADOR,TRATOR(PUSHER) E MOTONIVELADORA,ADMITINDO UMA DISTANCIA MEDIA DE TRANSPORTE DE 200,00M</t>
  </si>
  <si>
    <t>ESCAVACAO,CARGA E TRANSPORTE DE MATERIAL DE 1ªCATEGORIA,UTILIZANDO MOTO-ESCAVO-TRANSPORTADOR,TRATOR(PUSHER) E MOTONIVELADORA,ADMITINDO UMA DISTANCIA MEDIA DE TRANSPORTE DE 250,00M</t>
  </si>
  <si>
    <t>ESCAVACAO,CARGA E TRANSPORTE DE MATERIAL DE 1ªCATEGORIA,UTILIZANDO MOTO-ESCAVO-TRANSPORTADOR,TRATOR(PUSHER) E MOTONIVELADORA,ADMITINDO UMA DISTANCIA MEDIA DE TRANSPORTE DE 300,00M</t>
  </si>
  <si>
    <t>ESCAVACAO,CARGA E TRANSPORTE DE MATERIAL DE 1ªCATEGORIA,UTILIZANDO MOTO-ESCAVO-TRANSPORTADOR,TRATOR(PUSHER) E MOTONIVELADORA,ADMITINDO UMA DISTANCIA MEDIA DE TRANSPORTE DE 350,00M</t>
  </si>
  <si>
    <t>ESCAVACAO,CARGA E TRANSPORTE DE MATERIAL DE 1ªCATEGORIA,UTILIZANDO MOTO-ESCAVO-TRANSPORTADOR,TRATOR(PUSHER) E MOTONIVELADORA,ADMITINDO UMA DISTANCIA MEDIA DE TRANSPORTE DE 400,00M</t>
  </si>
  <si>
    <t>ESCAVACAO,CARGA E TRANSPORTE DE MATERIAL DE 1ªCATEGORIA,UTILIZANDO MOTO-ESCAVO-TRANSPORTADOR,TRATOR(PUSHER) E MOTONIVELADORA,ADMITINDO UMA DISTANCIA MEDIA DE TRANSPORTE DE 450,00M</t>
  </si>
  <si>
    <t>ESCAVACAO,CARGA E TRANSPORTE DE MATERIAL DE 1ªCATEGORIA,UTILIZANDO MOTO-ESCAVO-TRANSPORTADOR,TRATOR(PUSHER) E MOTONIVELADORA,ADMITINDO UMA DISTANCIA MEDIA DE TRANSPORTE DE 500,00M</t>
  </si>
  <si>
    <t>ESCAVACAO,CARGA E TRANSPORTE DE MATERIAL DE 1ªCATEGORIA,UTILIZANDO MOTO-ESCAVO-TRANSPORTADOR,TRATOR(PUSHER) E MOTONIVELADORA,ADMITINDO UMA DISTANCIA MEDIA DE TRANSPORTE DE 550,00M</t>
  </si>
  <si>
    <t>ESCAVACAO,CARGA E TRANSPORTE DE MATERIAL DE 1ªCATEGORIA,UTILIZANDO MOTO-ESCAVO-TRANSPORTADOR,TRATOR(PUSHER) E MOTONIVELADORA,ADMITINDO UMA DISTANCIA MEDIA DE TRANSPORTE DE 600,00M</t>
  </si>
  <si>
    <t>ESCAVACAO,CARGA E TRANSPORTE DE MATERIAL DE 1ªCATEGORIA,UTILIZANDO MOTO-ESCAVO-TRANSPORTADOR,TRATOR(PUSHER) E MOTONIVELADORA,ADMITINDO UMA DISTANCIA MEDIA DE TRANSPORTE DE 650,00M</t>
  </si>
  <si>
    <t>ESCAVACAO,CARGA E TRANSPORTE DE MATERIAL DE 1ªCATEGORIA,UTILIZANDO MOTO-ESCAVO-TRANSPORTADOR,TRATOR(PUSHER) E MOTONIVELADORA,ADMITINDO UMA DISTANCIA MEDIA DE TRANSPORTE DE 700,00M</t>
  </si>
  <si>
    <t>ESCAVACAO,CARGA E TRANSPORTE DE MATERIAL DE 1ªCATEGORIA,UTILIZANDO MOTO-ESCAVO-TRANSPORTADOR,TRATOR(PUSHER) E MOTONIVELADORA,ADMITINDO UMA DISTANCIA MEDIA DE TRANSPORTE DE 750,OOM</t>
  </si>
  <si>
    <t>ESCAVACAO,CARGA E TRANSPORTE DE MATERIAL DE 1ªCATEGORIA,UTILIZANDO MOTO-ESCAVO-TRANSPORTADOR,TRATOR(PUSHER) E MOTONIVELADORA,ADMITINDO UMA DISTANCIA MEDIA DE TRANSPORTE DE 800,00M</t>
  </si>
  <si>
    <t>ESCAVACAO,CARGA E TRANSPORTE DE MATERIAL DE 1ªCATEGORIA,UTILIZANDO MOTO-ESCAVO-TRANSPORTADOR,TRATOR(PUSHER) E MOTONIVELADORA,ADMITINDO UMA DISTANCIA MEDIA DE TRANSPORTE DE 850,00M</t>
  </si>
  <si>
    <t>ESCAVACAO,CARGA E TRANSPORTE DE MATERIAL DE 1ªCATEGORIA,UTILIZANDO MOTO-ESCAVO-TRANSPORTADOR,TRATOR(PUSHER) E MOTONIVELADORA,ADMITINDO UMA DISTANCIA MEDIA DE TRANSPORTE DE 900,00M</t>
  </si>
  <si>
    <t>ESCAVACAO,CARGA E TRANSPORTE DE MATERIAL DE 1ªCATEGORIA,UTILIZANDO MOTO-ESCAVO-TRANSPORTADOR,TRATOR(PUSHER) E MOTONIVELADORA,ADMITINDO UMA DISTANCIA MEDIA DE TRANSPORTE DE 950,00M</t>
  </si>
  <si>
    <t>ESCAVACAO,CARGA E TRANSPORTE DE MATERIAL DE 1ªCATEGORIA,UTILIZANDO MOTO-ESCAVO-TRANSPORTADOR,TRATOR(PUSHER) E MOTONIVELADORA,ADMITINDO UMA DISTANCIA MEDIA DE TRANSPORTE DE 1000,00M</t>
  </si>
  <si>
    <t>ESCAVACAO,CARGA E TRANSPORTE DE MATERIAL DE 1ªCATEGORIA,UTILIZANDO MOTO-ESCAVO-TRANSPORTADOR,TRATOR(PUSHER) E MOTONIVELADORA,ADMITINDO UMA DISTANCIA MEDIA DE TRANSPORTE DE 1050,00M</t>
  </si>
  <si>
    <t>ESCAVACAO,CARGA E TRANSPORTE DE MATERIAL DE 1ªCATEGORIA,UTILIZANDO MOTO-ESCAVO-TRANSPORTADOR,TRATOR(PUSHER) E MOTONIVELADORA,ADMITINDO UMA DISTANCIA MEDIA DE TRANSPORTE DE 1100,00M</t>
  </si>
  <si>
    <t>ESCAVACAO,CARGA E TRANSPORTE DE MATERIAL DE 1ªCATEGORIA,UTILIZANDO MOTO-ESCAVO-TRANSPORTADOR,TRATOR(PUSHER) E MOTONIVELADORA,ADMITINDO UMA DISTANCIA MEDIA DE TRANSPORTE DE 1150,00M</t>
  </si>
  <si>
    <t>ESCAVACAO,CARGA E TRANSPORTE DE MATERIAL DE 1ªCATEGORIA,UTILIZANDO MOTO-ESCAVO-TRANSPORTADOR,TRATOR(PUSHER) E MOTONIVELADORA,ADMITINDO UMA DISTANCIA MEDIA DE TRANSPORTE DE 1200,00M</t>
  </si>
  <si>
    <t>ESCAVACAO,CARGA E TRANSPORTE DE MATERIAL DE 2ªCATEGORIA,UTILIZANDO MOTO-ESCAVO-TRANSPORTADOR,TRATOR(PUSHER),MOTONIVELADORA E TRATOR COM ESCARIFICADOR,ADMITINDO UMA DISTANCIA MEDIADE TRANSPORTE DE 100,00M</t>
  </si>
  <si>
    <t>ESCAVACAO,CARGA E TRANSPORTE DE MATERIAL DE 2ªCATEGORIA,UTILIZANDO MOTO-ESCAVO-TRANSPORTADOR,TRATOR(PUSHER),MOTONIVELADORA E TRATOR COM ESCARIFICADOR,ADMITINDO UMA DISTANCIA MEDIADE TRANSPORTE DE 150,00M</t>
  </si>
  <si>
    <t>ESCAVACAO,CARGA E TRANSPORTE DE MATERIAL DE 2ªCATEGORIA,UTILIZANDO MOTO-ESCAVO-TRANSPORTADOR,TRATOR(PUSHER),MOTONIVELADORA E TRATOR COM ESCARIFICADOR,ADMITINDO UMA DISTANCIA MEDIADE TRANSPORTE DE 200,00M</t>
  </si>
  <si>
    <t>ESCAVACAO,CARGA E TRANSPORTE DE MATERIAL DE 2ªCATEGORIA,UTILIZANDO MOTO-ESCAVO-TRANSPORTADOR,TRATOR(PUSHER),MOTONIVELADORA E TRATOR COM ESCARIFICADOR,ADMITINDO UMA DISTANCIA MEDIADE TRANSPORTE DE 250,00M</t>
  </si>
  <si>
    <t>ESCAVACAO,CARGA E TRANSPORTE DE MATERIAL DE 2ªCATEGORIA,UTILIZANDO MOTO-ESCAVO-TRANSPORTADOR,TRATOR(PUSHER),MOTONIVELADORA E TRATOR COM ESCARIFICADOR,ADMITINDO UMA DISTANCIA MEDIADE TRANSPORTE DE 300,00M</t>
  </si>
  <si>
    <t>ESCAVACAO,CARGA E TRANSPORTE DE MATERIAL DE 2ªCATEGORIA,UTILIZANDO MOTO-ESCAVO-TRANSPORTADOR,TRATOR(PUSHER),MOTONIVELADORA E TRATOR COM ESCARIFICADOR,ADMITINDO UMA DISTANCIA MEDIADE TRANSPORTE DE 350,00M</t>
  </si>
  <si>
    <t>ESCAVACAO,CARGA E TRANSPORTE DE MATERIAL DE 2ªCATEGORIA,UTILIZANDO MOTO-ESCAVO-TRANSPORTADOR,TRATOR(PUSHER),MOTONIVELADORA E TARTOR COM ESCARIFICADOR,ADMITINDO UMA DISTANCIA MEDIADE TRANSPORTE DE 400,00M</t>
  </si>
  <si>
    <t>ESCAVACAO,CARGA E TRANSPORTE DE MATERIAL DE 2ªCATEGORIA,UTILIZANDO MOTO-ESCAVO-TRANSPORTADOR,TRATOR(PUSHER),MOTONIVELADORA E TRATOR COM ESCARIFICADOR,ADMITINDO UMA DISTANCIA MEDIADE TRANSPORTE DE 450,00M</t>
  </si>
  <si>
    <t>ESCAVACAO,CARGA E TRANSPORTE DE MATERIAL DE 2ªCATEGORIA,UTILIZANDO MOTO-ESCAVO-TRANSPORTADOR,TRATOR(PUSHER),MOTONIVELADORA E TRATOR COM ESCARIFICADOR,ADMITINDO UMA DISTANCIA MEDIADE TRANSPORTE DE 500,00M</t>
  </si>
  <si>
    <t>ESCAVACAO,CARGA E TRANSPORTE DE MATERIAL DE 2ªCATEGORIA,UTILIZANDO MOTO-ESCAVO-TRANSPORTADOR,TRATOR(PUSHER),MOTONIVELADORA E TRATOR COM ESCARIFICADOR,ADMITINDO UMA DISTANCIA MEDIADE TRANSPORTE DE 550,00M</t>
  </si>
  <si>
    <t>ESCAVACAO,CARGA E TRANSPORTE DE MATERIAL DE 2ªCATEGORIA,UTILIZANDO MOTO-ESCAVO-TRAMSPORTADOR,TRATOR(PUSHER),MOTONIVELADORA E TRATOR COM ESCARIFICADOR,ADMITINDO UMA DISTANCIA MEDIADE TRANSPORTE DE 600,00M</t>
  </si>
  <si>
    <t>ESCAVACAO,CARGA E TRANSPORTE DE MATERIAL DE 2ªCATEGORIA,UTILIZANDO MOTO-ESCAVO-TRANSPORTADOR,TRATOR(PUSHER),MOTONIVELADORA E TRATOR COM ESCARIFICADOR,ADMITINDO UMA DISTANCIA MEDIADE TRANSPORTE DE 650,00M</t>
  </si>
  <si>
    <t>ESCAVACAO,CARGA E TRANSPORTE DE MATERIAL DE 2ªCATEGORIA,UTILIZANDO MOTO-ESCAVO-TRANSPORTADOR,TRATOR(PUSHER),MOTONIVELADORA E TRATOR COM ESCARIFICADOR,ADMITINDO UMA DISTANCIA MEDIADE TRANSPORTE DE 700,00M</t>
  </si>
  <si>
    <t>ESCAVACAO,CARGA E TRANSPORTE DE MATERIAL DE 2ªCATEGORIA,UTILIZANDO MOTO-ESCAVO-TRANSPORTADOR,TRATOR(PUSHER),MOTONIVELADORA E TRATOR COM ESCARIFICADOR,ADMITINDO UMA DISTANCIA MEDIADE TRANSPORTE DE 750,00M</t>
  </si>
  <si>
    <t>ESCAVACAO,CARGA E TRANSPORTE DE MATERIAL DE 2ªCATEGORIA,UTILIZANDO MOTO-ESCAVO-TRANSPORTADOR,TRATOR(PUSHER),MOTONIVELADORA E TRATOR COM ESCARIFICADOR,ADMITINDO UMA DISTANCIA MEDIADE TRANSPORTE DE 800,00M</t>
  </si>
  <si>
    <t>ESCAVACAO,CARGA E TRANSPORTE DE MATERIAL DE 2ªCATEGORIA,UTILIZANDO MOTO-ESCAVO-TRANSPORTADOR,TRATOR(PUSHER),MOTONIVELADORA E TRATOR COM ESCARIFICADOR,ADMITINDO UMA DISTANCIA MEDIADE TRANSPORTE DE 850,00M</t>
  </si>
  <si>
    <t>ESCAVACAO,CARGA E TRANSPORTE DE MATERIAL DE 2ªCATEGORIA,UTILIZANDO MOTO-ESCAVO-TRANSPORTADOR,TRATOR(PUSHER),MOTONIVELADORA E TRATOR COM ESCARIFICADOR,ADMITINDO UMA DISTANCIA MEDIADE TRANSPORTE DE 900,00M</t>
  </si>
  <si>
    <t>ESCAVACAO,CARGA E TRANSPORTE DE MATERIAL DE 2ªCATEGORIA,UTILIZANDO MOTO-ESCAVO-TRANSPORTADOR,TRATOR(PUSHER),MOTONIVELADORA E TRATOR COM ESCARIFICADOR,ADMITINDO UMA DISTANCIA MEDIADE TRANSPORTE DE 950,00M</t>
  </si>
  <si>
    <t>ESCAVACAO,CARGA E TRANSPORTE DE MATERIAL DE 2ªCATEGORIA,UTILIZANDO MOTO-ESCAVO-TRANSPORTADOR,TRATOR(PUSHER),MOTONIVELADORA E TRATOR COM ESCARIFICADOR,ADMITINDO UMA DISTANCIA MEDIADE TRANSPORTE DE 1000,00M</t>
  </si>
  <si>
    <t>ESCAVACAO,CARGA E TRANSPORTE DE MATERIAL DE 2ªCATEGORIA,UTILIZANDO MOTO-ESCAVO-TRANSPORTADOR,TRATOR(PUSHER),MOTONIVELADORA E TRATOR COM ESCARIFICADOR,ADMITINDO UMA DISTANCIA MEDIADE TRANSPORTE DE 1050,00M</t>
  </si>
  <si>
    <t>ESCAVACAO,CARGA E TRANSPORTE DE MATERIAL DE 2ªCATEGORIA,UTILIZANDO MOTO-ESCAVO-TRANSPORTADOR,TRATOR(PUSHER),MOTONIVELADORA E TRATOR COM ESCARIFICADOR,ADMITINDO UMA DISTANCIA MEDIADE TRANSPORTE DE 1100,00M</t>
  </si>
  <si>
    <t>ESCAVACAO,CARGA E TRANSPORTE DE MATERIAL DE 2ªCATEGORIA,UTILIZANDO MOTO-ESCAVO-TRANSPORTADOR,TRATOR(PUSHER),MOTONIVELADORA E TRATOR COM ESCARIFICADOR,ADMITINDO UMA DISTANCIA MEDIADE TRANSPORTE DE 1150,00M</t>
  </si>
  <si>
    <t>ESCAVACAO,CARGA E TRANSPORTE DE MATERIAL DE 2ªCATEGORIA,UTILIZANDO MOTO-ESCAVO-TRANSPORTADOR,TRATOR(PUSHER),MOTONIVELADORA E TRATOR COM ESCARIFICADOR,ADMITINDO UMA DISTANCIA MEDIADE TRANSPORTE DE 1200,00M</t>
  </si>
  <si>
    <t>TRANSPORTE DE CARGA DE QUALQUER NATUREZA,EXCLUSIVE AS DESPESAS DE CARGA E DESCARGA,TANTO DE ESPERA DO CAMINHAO COMO DO SERVENTE OU EQUIPAMENTO AUXILIAR,A VELOCIDADE MEDIA DE 50KM/H,EM CAMINHAO DE CARROCERIA FIXA A OLEO DIESEL,COM CAPACIDADEUTIL DE 7,5T</t>
  </si>
  <si>
    <t>TRANSPORTE DE CARGA DE QUALQUER NATUREZA,EXCLUSIVE AS DESPESAS DE CARGA E DESCARGA,TANTO DE ESPERA DO CAMINHAO COMO DO SERVENTE OU EQUIPAMENTO AUXILIAR,A VELOCIDADE MEDIA DE 40KM/H,EM CAMINHAO DE CARROCERIA FIXA A OLEO DIESEL,COM CAPACIDADEUTIL DE 7,5T</t>
  </si>
  <si>
    <t>TRANSPORTE DE CARGA DE QUALQUER NATUREZA,EXCLUSIVE AS DESPESAS DE CARGA E DESCARGA,TANTO DE ESPERA DO CAMINHAO COMO DO SERVENTE OU EQUIPAMENTO AUXILIAR,A VELOCIDADE MEDIA DE 35KM/H,EM CAMINHAO DE CARROCERIA FIXA A OLEO DIESEL,COM CAPACIDADEUTIL DE 7,5T</t>
  </si>
  <si>
    <t>TRANSPORTE DE CARGA DE QUALQUER NATUREZA,EXCLUSIVE AS DESPESAS DE CARGA E DESCARGA,TANTO DE ESPERA DO CAMINHAO COMO DO SERVENTE OU EQUIPAMENTO AUXILIAR,A VELOCIDADE MEDIA DE 30KM/H,EM CAMINHAO DE CARROCERIA FIXA A OLEO DIESEL,COM CAPACIDADEUTIL DE 7,5T</t>
  </si>
  <si>
    <t>TRANSPORTE DE CARGA DE QUALQUER NATUREZA,EXCLUSIVE AS DESPESAS DE CARGA E DESCARGA,TANTO DE ESPERA DO CAMINHAO COMO DO SERVENTE OU EQUIPAMENTO AUXILIAR,A VELOCIDADE MEDIA DE 25KM/H,EM CAMINHAO DE CARROCEIRA FIXA A OLEO DIESEL,COM CAPACIDADEUTIL DE 7,5T</t>
  </si>
  <si>
    <t>TRANSPORTE DE CARGA DE QUALQUER NATUREZA,EXCLUSIVE AS DESPESAS DE CARGA E DESCARGA,TANTO DE ESPERA DO CAMINHAO COMO DO SERVENTE OU EQUIPAMENTO AUXILIAR,A VELOCIDADE MEDIA DE 20KM/H,EM CAMINHAO DE CARROCERIA FIXA A OLEO DIESEL,COM CAPACIDADEUTIL DE 7,5T</t>
  </si>
  <si>
    <t>TRANSPORTE DE CARGA DE QUALQUER NATUREZA,EXCLUSIVE AS DESPESAS DE CARGA E DESCARGA,TANTO DE ESPERA DO CAMINHAO COMO DO SERVENTE OU EQUIPAMENTO AUXILIAR,A VELOCIDADE MEDIA DE 15KM/H,EM CAMINHAO DE CARROCERIA FIXA A OLEO DIESEL,COM CAPACIDADEUTIL DE 7,5T</t>
  </si>
  <si>
    <t>TRANSPORTE DE CARGA DE QUALQUER NATUREZA,EXCLUSIVE AS DESPESAS DE CARGA E DESCARGA,TANTO DE ESPERA DO CAMINHAO COMO DO SERVENTE OU EQUIPAMENTO AUXILIAR,A VELOCIDADE MEDIA DE 10KM/H,EM CAMINHAO DE CARROCERIA FIXA A OLEO DIESEL,COM CAPACIDADEUTIL DE 7,5T</t>
  </si>
  <si>
    <t>TRANSPORTE DE CARGA DE QUALQUER NATUREZA,EXCLUSIVE AS DESPESAS DE CARGA E DESCARGA,TANTO DE ESPERA DO CAMINHAO COMO DO SERVENTE OU EQUIPAMENTO AUXILIAR,A VELOCIDADE MEDIA DE 5KM/H,EM CAMINHAO DE CARROCERIA FIXA A OLEO DIESEL,COM CAPACIDADEUTIL DE 7,5T</t>
  </si>
  <si>
    <t>TRANSPORTE DE CARGA DE QUALQUER NATUREZA,EXCLUSIVE AS DESPESAS DE CARGA E DESCARGA,TANTO DE ESPERA DO CAMINHAO COMO DO SERVENTE OU EQUIPAMENTO AUXILIAR,A VELOCIDADE MEDIA DE 50KM/H,EM CAMINHAO TRUCADO DE CARROCERIA FIXA A OLEO DIESEL,COM CAPACIDADE UTIL DE 12T</t>
  </si>
  <si>
    <t>TRANSPORTE DE CARGA DE QUALQUER NATUREZA,EXCLUSIVE AS DESPESAS DE CARGA E DESCARGA,TANTO DE ESPERA DO CAMINHAO COMO DO SERVENTE OU EQUIPAMENTO AUXILIAR,A VELOCIDADE MEDIA DE 40KM/H,EM CAMINHAO TRUCADO DE CARROCERIA FIXA A OLEO DIESEL,COM CAPACIDADE UTIL DE 12T</t>
  </si>
  <si>
    <t>TRANSPORTE DE CARGA DE QUALQUER NATUREZA,EXCLUSIVE AS DESPESAS DE CARGA E DESCARGA,TANTO DE ESPERA DO CAMINHAO COMO DO SERVENTE OU EQUIPAMENTO AUXILIAR,A VELOCIDADE MEDIA DE 35KM/H,EM CAMINHAO TRUCADO DE CARROCERIA FIXA A OLEO DIESEL,COM CAPACIDADE UTIL DE 12T</t>
  </si>
  <si>
    <t>TRANSPORTE DE CARGA DE QUALQUER NATUREZA,EXCLUSIVE AS DESPESAS DE CARGA E DESCARGA,TANTO DE ESPERA DO CAMINHAO COMO DO SERVENTE OU EQUIPAMENTO AUXILIAR,A VELOCIDADE MEDIA DE 30KM/H,EM CAMINHAO TRUCADO DE CARROCERIA FIXA A OLEO DIESEL,COM CAPACIDADE UTIL DE 12T</t>
  </si>
  <si>
    <t>TRANSPORTE DE CARGA DE QUALQUER NATUREZA,EXCLUSIVE AS DESPESAS DE CARGA E DESCARGA,TANTO DE ESPERA DO CAMINHAO COMO DO SERVENTE OU EQUIPAMENTO AUXILIAR,A VELOCIDADE MEDIA DE 25KM/H,EM CAMINHAO TRUCADO DE CARROCERIA FIXA A OLEO DIESEL,COM CAPACIDADE UTIL DE 12T</t>
  </si>
  <si>
    <t>TRANSPORTE DE CARGA DE QUALQUER NATUREZA,EXCLUSIVE AS DESPESAS DE CARGA E DESCARGA,TANTO DE ESPERA DO CAMINHAO COMO DO SERVENTE OU EQUIPAMENTO AUXILIAR,A VELOCIDADE MEDIA DE 20KM/H,EM CAMINHAO TRUCADO DE CARROCERIA FIXA A OLEO DIESEL,COM CAPACIDADE UTIL DE 12T</t>
  </si>
  <si>
    <t>TRANSPORTE DE CARGA DE QUALQUER NATUREZA,EXCLUSIVE AS DESPESAS DE CARGA E DESCARGA,TANTO DE ESPERA DO CAMINHAO COMO DO SERVENTE OU EQUIPAMENTO AUXILIAR,A VELOCIDADE MEDIA DE 15KM/H,EM CAMINHAO TRUCADO DE CARROCERIA FIXA A OLEO DIESEL,COM CAPACIDADE UTIL DE 12T</t>
  </si>
  <si>
    <t>TRANSPORTE DE CARGA DE QUALQUER NATUREZA,EXCLUSIVE AS DESPESAS DE CARGA E DESCARGA,TANTO DE ESPERA DO CAMINHAO COMO DO SERVENTE OU EQUIPAMENTO AUXILIAR,A VELOCIDADE MEDIA DE 10KM/H,EM CAMINHAO TRUCADO DE CARROCERIA FIXA A OLEO DIESEL,COM CAPACIDADE UTIL DE 12T</t>
  </si>
  <si>
    <t>TRANSPORTE DE CARGA DE QUALQUER NATUREZA,EXCLUSIVE AS DESPESAS DE CARGA E DESCARGA,TANTO DE ESPERA DO CAMINHAO COMO DO SERVENTE OU EQUIPAMENTO AUXILIAR,A VELOCIDADE MEDIA DE 5KM/H,EM CAMINHAO TRUCADO DE CARROCERIA FIXA A OLEO DIESEL,COM CAPACIDADE UTIL DE 12T</t>
  </si>
  <si>
    <t>TRANSPORTE DE CARGA DE QUALQUER NATUREZA,EXCLUSIVE AS DESPESAS DE CARGA E DESCARGA,TANTO DE ESPERA DO CAMINHAO COMO DO SERVENTE OU EQUIPAMENTO AUXILIAR,A VELOCIDADE MEDIA DE 50KM/H,EM CAMINHAO DE CARROCERIA FIXA A OLEO DIESEL,COM CAPACIDADEUTIL DE 7,5T,CONSIDERANDO O CAMINHAO EQUIPADO COM GUINDAUTODE 3,5T</t>
  </si>
  <si>
    <t>TRANSPORTE DE CARGA DE QUALQUER NATUREZA,EXCLUSIVE AS DESPESAS DE CARGA E DESCARGA,TANTO DE ESPERA DO CAMINHAO COMO DO SERVENTE OU EQUIPAMENTO AUXILIAR,A VELOCIDADE MEDIA DE 40KM/H,EM CAMINHAO DE CARROCERIA FIXA A OLEO DIESEL,COM CAPACIDADEUTIL DE 7,5T,CONSIDERANDO O CAMINHAO EQUIPADO COM GUINDAUTODE 3,5T</t>
  </si>
  <si>
    <t>TRANSPORTE DE CARGA DE QUALQUER NATUREZA,EXCLUSIVE AS DESPESAS DE CARGA E DESCARGA,TANTO DE ESPERA DO CAMINHAO COMO DO SERVENTE OU EQUIPAMENTO AUXILIAR,A VELOCIDADE MEDIA DE 35KM/H,EM CAMINHAO DE CARROCERIA FIXA A OLEO DIESEL,COM CAPACIDADEUTIL DE 7,5T,CONSIDERANDO O CAMINHAO EQUIPADO COM GUINDAUTODE 3,5T</t>
  </si>
  <si>
    <t>TRANSPORTE DE CARGA DE QUALQUER NATUREZA,EXCLUSIVE AS DESPESAS DE CARGA E DESCARGA,TANTO DE ESPERA DO CAMINHAO COMO DO SERVENTE OU EQUIPAMENTO AUXILIAR,A VELOCIDADE MEDIA DE 30KM/H,EM CAMINHAO DE CARROCERIA FIXA A OLEO DIESEL,COM CAPACIDADEUTIL DE 7,5T,CONSIDERANDO O CAMINHAO EQUIPADO COM GUINDAUTODE 3,5T</t>
  </si>
  <si>
    <t>TRANSPORTE DE CARGA DE QUALQUER NATUREZA,EXCLUSIVE AS DESPESAS DE CARGA E DESCARGA,TANTO DE ESPERA DO CAMINHAO COMO DO SERVENTE OU EQUIPAMENTO AUXILIAR,A VELOCIDADE MEDIA DE 25KM/H,EM CAMINHAO DE CARROCERIA FIXA A OLEO DIESEL,COM CAPACIDADEUTIL DE 7,5T,CONSIDERANDO O CAMINHAO EQUIPADO COM GUINDAUTODE 3,5T</t>
  </si>
  <si>
    <t>TRANSPORTE DE CARGA DE QUALQUER NATUREZA,EXCLUSIVE AS DESPESAS DE CARGA E DESCARGA,TANTO DE ESPERA DO CAMINHAO COMO DO SERVENTE OU EQUIPAMENTO AUXILIAR,A VELOCIDADE MEDIA DE 20KM/H,EM CAMINHAO DE CARROCERIA FIXA A OLEO DIESEL,COM CAPACIDADEUTIL DE 7,5T,CONSIDERANDO O CAMINHAO EQUIPADO COM GUINDAUTODE 3,5T</t>
  </si>
  <si>
    <t>TRANSPORTE DE CARGA DE QUALQUER NATUREZA,EXCLUSIVE AS DESPESAS DE CARGA E DESCARGA,TANTO DE ESPERA DO CAMINHAO COMO DO SERVENTE OU EQUIPAMENTO AUXILIAR,A VELOCIDADE MEDIA DE 15KM/H,EM CAMINHAO DE CARROCERIA FIXA A OLEO DIESEL,COM CAPACIDADEUTIL DE 7,5T,CONSIDERANDO O CAMINHAO EQUIPADO COM GUINDAUTODE 3,5T</t>
  </si>
  <si>
    <t>TRANSPORTE DE CARGA DE QUALQUER NATUREZA,EXCLUSIVE AS DESPESAS DE CARGA E DESCARGA,TANTO DE ESPERA DO CAMINHAO COMO DO SERVENTE OU EQUIPAMENTO AUXILIAR,A VELOCIDADE MEDIA DE 10KM/H,EM CAMINHAO DE CARROCERIA FIXA A OLEO DIESEL,COM CAPACIDADEUTIL DE 7,5T,CONSIDERANDO O CAMINHAO EQUIPADO COM GUINDAUTODE 3,5T</t>
  </si>
  <si>
    <t>TRANSPORTE DE CARGA DE QUALQUER NATUREZA,EXCLUSIVE AS DESPESAS DE CARGA E DESCARGA,TANTO DE ESPERA DO CAMINHAO COMO DO SERVENTE OU EQUIPAMENTO AUXILIAR,A VELOCIDADE MEDIA DE 5KM/H,EM CAMINHAO DE CARROCERIA FIXA A OLEO DIESEL,COM CAPACIDADEUTIL DE 7,5T,CONSIDERANDO O CAMINHAO EQUIPADO COM GUINDAUTODE 3,5T</t>
  </si>
  <si>
    <t>TRANSPORTE DE CARGA DE QUALQUER NATUREZA,EXCLUSIVE AS DESPESAS DE CARGA E DESCARGA,TANTO DE ESPERA DO CAMINHAO COMO DO SERVENTE OU EQUIPAMENTO AUXILIAR,A VELOCIDADE MEDIA DE 50KM/H,EM CAMINHAO BASCULANTE A OLEO DIESEL,COM CAPACIDADE UTIL DE8T</t>
  </si>
  <si>
    <t>TRANSPORTE DE CARGA DE QUALQUER NATUREZA,EXCLUSIVE AS DESPESAS DE CARGA E DESCARGA,TANTO DE ESPERA DO CAMINHAO COMO DO SERVENTE OU EQUIPAMENTO AUXILIAR,A VELOCIDADE MEDIA DE 35KM/H,EM CAMINHAO BASCULANTE A OLEO DIESEL,COM CAPACIDADE UTIL DE8T</t>
  </si>
  <si>
    <t>TRANSPORTE DE CARGA DE QUALQUER NATUREZA,EXCLUSIVE AS DESPESAS DE CARGA E DESCARGA,TANTO DE ESPERA DO CAMINHAO COMO DO SERVENTE OU EQUIPAMENTO AUXILIAR,A VELOCIDADE MEDIA DE 30KM/H,EM CAMINHAO BASCULANTE A OLEO DIESEL,COM CAPACIDADE UTIL DE8T</t>
  </si>
  <si>
    <t>TRANSPORTE DE CARGA DE QUALQUER NATUREZA,EXCLUSIVE AS DESPESAS DE CARGA E DESCARGA,TANTO DE ESPERA DO CAMINHAO COMO DO SERVENTE OU EQUIPAMENTO AUXILIAR,A VELOCIDADE MEDIA DE 25KM/H,EM CAMINHAO BASCULANTE A OLEO DIESEL,COM CAPACIDADE UTIL DE8T</t>
  </si>
  <si>
    <t>TRANSPORTE DE CARGA DE QUALQUER NATUREZA,EXCLUSIVE AS DESPESAS DE CARGA E DESCARGA,TANTO DE ESPERA DO CAMINHAO COMO DO SERVENTE OU EQUIPAMENTO AUXILIAR,A VELOCIDADE MEDIA DE 20KM/H,EM CAMINHAO BASCULANTE A OLEO DIESEL,COM CAPACIDADE UTIL DE8T</t>
  </si>
  <si>
    <t>TRANSPORTE DE CARGA DE QUALQUER NATUREZA,EXCLUSIVE AS DESPESAS DE CARGA E DESCARGA,TANTO DE ESPERA DO CAMINHAO COMO DO SERVENTE OU EQUIPAMENTO AUXILIAR,A VELOCIDADE MEDIA DE 15KM/H,EM CAMINHAO BASCULANTE A OLEO DIESEL,COM CAPACIDADE UTIL DE8T</t>
  </si>
  <si>
    <t>TRANSPORTE DE CARGA DE QUALQUER NATUREZA,EXCLUSIVE AS DESPESAS DE CARGA E DESCARGA,TANTO DE ESPERA DO CAMINHAO COMO DO SERVENTE OU EQUIPAMENTO AUXILIAR,A VELOCIDADE MEDIA DE 10KM/H,EM CAMINHAO BASCULANTE A OLEO DIESEL,COM CAPACIDADE UTIL DE8T</t>
  </si>
  <si>
    <t>TRANSPORTE DE CARGA DE QUALQUER NATUREZA,EXCLUSIVE AS DESPESAS DE CARGA E DESCARGA,TANTO DE ESPERA DO CAMINHAO COMO DO SERVENTE OU EQUIPAMENTO AUXILIAR,A VELOCIDADE MEDIA DE 5KM/H,EM CAMINHAO BASCULANTE A OLEO DIESEL,COM CAPACIDADE UTIL DE8T</t>
  </si>
  <si>
    <t>TRANSPORTE DE CARGA DE QUALQUER NATUREZA,EXCLUSIVE AS DESPESAS DE CARGA E DESCARGA,TANTO DE ESPERA DO CAMINHAO COMO DO SERVENTE OU EQUIPAMENTO AUXILIAR,A VELOCIDADE MEDIA DE 50KM/H,EM CAMINHAO BASCULANTE A OLEO DIESEL,COM CAPACIDADE UTIL DE12T</t>
  </si>
  <si>
    <t>TRANSPORTE DE CARGA DE QUALQUER NATUREZA,EXCLUSIVE AS DESPESAS DE CARGA E DESCARGA,TANTO DE ESPERA DO CAMINHAO COMO DO SERVENTE OU EQUIPAMENTO AUXILIAR,A VELOCIDADE MEDIA DE 40KM/H,EM CAMINHAO BASCULANTE A OLEO DIESEL,COM CAPACIDADE UTIL DE12T</t>
  </si>
  <si>
    <t>TRANSPORTE DE CARGA DE QUALQUER NATUREZA,EXCLUSIVE AS DESPESAS DE CARGA E DESCARGA,TANTO DE ESPERA DO CAMINHAO COMO DO SERVENTE OU EQUIPAMENTO AUXILIAR,A VELOCIDADE MEDIA DE 35KM/H,EM CAMINHAO BASCULANTE A OLEO DIESEL,COM CAPACIDADE UTIL DE12T</t>
  </si>
  <si>
    <t>TRANSPORTE DE CARGA DE QUALQUER NATUREZA,EXCLUSIVE AS DESPESAS DE CARGA E DESCARGA,TANTO DE ESPERA DO CAMINHAO COMO DO SERVENTE OU EQUIPAMENTO AUXILIAR,A VELOCIDADE MEDIA DE 30KM/H,EM CAMINHAO BASCULANTE A OLEO DIESEL,COM CAPACIDADE UTIL DE12T</t>
  </si>
  <si>
    <t>TRANSPORTE DE CARGA DE QUALQUER NATUREZA,EXCLUSIVE AS DESPESAS DE CARGA E DESCARGA,TANTO DE ESPERA DO CAMINHAO COMO DO SERVENTE OU EQUIPAMENTO AUXILIAR,A VELOCIDADE MEDIA DE 25KM/H,EM CAMINHAO BASCULANTE A OLEO DIESEL,COM CAPACIDADE UTIL DE12T</t>
  </si>
  <si>
    <t>TRANSPORTE DE CARGA DE QUALQUER NATUREZA,EXCLUSIVE AS DESPESAS DE CARGA E DESCARGA,TANTO DE ESPERA DO CAMINHAO COMO DO SERVENTE OU EQUIPAMENTO AUXILIAR,A VELOCIDADE MEDIA DE 20KM/H,EM CAMINHAO BASCULANTE A OLEO DIESEL,COM CAPACIDADE UTIL DE12T</t>
  </si>
  <si>
    <t>TRANSPORTE DE CARGA DE QUALQUER NATUREZA,EXCLUSIVE AS DESPESAS DE CARGA E DESCARGA,TANTO DE ESPERA DO CAMINHAO COMO DO SERVENTE OU EQUIPAMENTO AUXILIAR,A VELOCIDADE MEDIA DE 15KM/H,EM CAMINHAO BASCULANTE A OLEO DIESEL,COM CAPACIDADE UTIL DE12T</t>
  </si>
  <si>
    <t>TRANSPORTE DE CARGA DE QUALQUER NATUREZA,EXCLUSIVE AS DESPESAS DE CARGA E DESCARGA,TANTO DE ESPERA DO CAMINHAO COMO DO SERVENTE OU EQUIPAMENTO AUXILIAR,A VELOCIDADE MEDIA DE 10KM/H,EM CAMINHAO BASCULANTE A OLEO DIESEL,COM CAPACIDADE UTIL DE12T</t>
  </si>
  <si>
    <t>TRANSPORTE DE CARGA DE QUALQUER NATUREZA,EXCLUSIVE AS DESPESAS DE CARGA E DESCARGA,TANTO DE ESPERA DO CAMINHAO COMO DO SERVENTE OU EQUIPAMENTO AUXILIAR,A VELOCIDADE MEDIA DE 5KM/H,EM CAMINHAO BASCULANTE A OLEO DIESEL,COM CAPACIDADE UTIL DE12T</t>
  </si>
  <si>
    <t>TRANSPORTE DE CARGA DE QUALQUER NATUREZA,EXCLUSIVE AS DESPESAS DE CARGA E DESCARGA,TANTO DE ESPERA DO CAMINHAO COMO DO SERVENTE OU EQUIPAMENTO AUXILIAR,A VELOCIDADE MEDIA DE 50KM/H,EM CAMINHAO BASCULANTE A OLEO DIESEL,COM CAPACIDADE UTIL DE17T</t>
  </si>
  <si>
    <t>TRANSPORTE DE CARGA DE QUALQUER NATUREZA,EXCLUSIVE AS DESPESAS DE CARGA E DESCARGA,TANTO DE ESPERA DO CAMINHAO COMO DO SERVENTE OU EQUIPAMENTO AUXILIAR,A VELOCIDADE MEDIA DE 40KM/H,EM CAMINHAO BASCULANTE A OLEO DIESEL,COM CAPACIDADE UTIL DE17T</t>
  </si>
  <si>
    <t>TRANSPORTE DE CARGA DE QUALQUER NATUREZA,EXCLUSIVE AS DESPESAS DE CARGA E DESCARGA,TANTO DE ESPERA DO CAMINHAO COMO DO SERVENTE OU EQUIPAMENTO AUXILIAR,A VELOCIDADE MEDIA DE 35KM/H,EM CAMINHAO BASCULANTE A OLEO DIESEL,COM CAPACIDADE UTIL DE17T</t>
  </si>
  <si>
    <t>TRANSPORTE DE CARGA DE QUALQUER NATUREZA,EXCLUSIVE AS DESPESAS DE CARGA E DESCARGA,TANTO DE ESPERA DO CAMINHAO COMO DO SERVENTE OU EQUIPAMENTO AUXILIAR,A VELOCIDADE MEDIA DE 30KM/H,EM CAMINHAO BASCULANTE A OLEO DIESEL,COM CAPACIDADE UTIL DE17T</t>
  </si>
  <si>
    <t>TRANSPORTE DE CARGA DE QUALQUER NATUREZA,EXCLUSIVE AS DESPESAS DE CARGA E DESCARGA,TANTO DE ESPERA DO CAMINHAO COMO DO SERVENTE OU EQUIPAMENTO AUXILIAR,A VELOCIDADE MEDIA DE 25KM/H,EM CAMINHAO BASCULANTE A OLEO DIESEL,COM CAPACIDADE UTIL DE17T</t>
  </si>
  <si>
    <t>TRANSPORTE DE CARGA DE QUALQUER NATUREZA,EXCLUSIVE AS DESPESAS DE CARGA E DESCARGA,TANTO DE ESPERA DO CAMINHAO COMO DO SERVENTE OU EQUIPAMENTO AUXILIAR,A VELOCIDADE MEDIA DE 20KM/H,EM CAMINHAO BASCULANTE A OLEO DIESEL,COM CAPACIDADE UTIL DE17T</t>
  </si>
  <si>
    <t>TRANSPORTE DE CARGA DE QUALQUER NATUREZA,EXCLUSIVE AS DESPESAS DE CARGA E DESCARGA,TANTO DE ESPERA DO CAMINHAO COMO DO SERVENTE OU EQUIPAMENTO AUXILIAR,A VELOCIDADE MEDIA DE 15KM/H,EM CAMINHAO BASCULANTE A OLEO DIESEL,COM CAPACIDADE UTIL DE17T</t>
  </si>
  <si>
    <t>TRANSPORTE DE CARGA DE QUALQUER NATUREZA,EXCLUSIVE AS DESPESAS DE CARGA E DESCARGA,TANTO DE ESPERA DO CAMINHAO COMO DO SERVENTE OU EQUIPAMENTO AUXILIAR,A VELOCIDADE MEDIA DE 10KM/H,EM CAMINHAO BASCULANTE A OLEO DIESEL,COM CAPACIDADE UTIL DE17T</t>
  </si>
  <si>
    <t>TRANSPORTE DE CARGA DE QUALQUER NATUREZA,EXCLUSIVE AS DESPESAS DE CARGA E DESCARGA,TANTO DE ESPERA DO CAMINHAO COMO DO SERVENTE OU EQUIPAMENTO AUXILIAR,A VELOCIDADE MEDIA DE 5KM/H,EM CAMINHAO BASCULANTE A OLEO DIESEL,COM CAPACIDADE UTIL DE17T</t>
  </si>
  <si>
    <t>TRANSPORTE DE CARGA DE QUALQUER NATUREZA,EXCLUSIVE AS DESPESAS DE CARGA E DESCARGA,TANTO DE ESPERA DA CARRETA COMO DO SERVENTE OU EQUIPAMENTO AUXILIAR,A VELOCIDADE MEDIA DE 50KM/H,EM CARRETA,COM CAPACIDADE UTIL DE 30T</t>
  </si>
  <si>
    <t>TRANSPORTE DE CARGA DE QUALQUER NATUREZA,EXCLUSIVE AS DESPESAS DE CARGA E DESCARGA,TANTO DE ESPERA DA CARRETA COMO DO SERVENTE OU EQUIPAMENTO AUXILIAR,A VELOCIDADE MEDIA DE 40KM/H,EM CARRETA,COM CAPACIDADE UTIL DE 30T</t>
  </si>
  <si>
    <t>TRANSPORTE DE CARGA DE QUALQUER NATUREZA,EXCLUSIVE AS DESPESAS DE CARGA E DESCARGA,TANTO DE ESPERA DA CARRETA COMO DO SERVENTE OU EQUIPAMENTO AUXILIAR,A VELOCIDADE MEDIA DE 30KM/H,EM CARRETA,COM CAPACIDADE UTIL DE 30T</t>
  </si>
  <si>
    <t>TRANSPORTE DE CARGA DE QUALQUER NATUREZA,EXCLUSIVE AS DESPESAS DE CARGA E DESCARGA TANTO DE ESPERA DO SERVENTE E MANOBRADO EQUIPAMENTO AUXILIAR,A VELOCIDADE MEDIA DE 5KM/H,EM DUMPER DE 18HP A OLEO DIESEL COM CAPACIDADE UTIL DE 2,3T OU 1000L</t>
  </si>
  <si>
    <t>TRANSPORTE DE CONTAINER,SEGUNDO DESCRICAO DA FAMILIA 02.006,EXCLUSIVE CARGA E DESCARGA(VIDE ITEM 04.013.0015)</t>
  </si>
  <si>
    <t>TRANSPORTE DE EQUIPAMENTOS PESADOS EM CARRETAS,EXCLUSIVE A CARGA E DESCARGA(VIDE ITEM 04.014.0091) E O CUSTO HORARIO DOSEQUIPAMENTOS TRANSPORTADOS</t>
  </si>
  <si>
    <t>TRANSPORTE DE TUBO RIBLOC COM DIAMETRO DE 400MM,EM CAMINHAO,DISTANCIA ATE 3KM,INCLUSIVE CARGA E DESCARGA</t>
  </si>
  <si>
    <t>TRANSPORTE DE TUBO RIBLOC COM DIAMETRO DE 500MM,EM CAMINHAO,DISTANCIA ATE 3KM,INCLUSIVE CARGA E DESCARGA</t>
  </si>
  <si>
    <t>TRANSPORTE DE TUBO RIBLOC COM DIAMETRO DE 600MM,EM CAMINHAO,DISTANCIA ATE 3KM,INCLUSIVE CARGA E DESCARGA</t>
  </si>
  <si>
    <t>TRANSPORTE DE TUBO RIBLOC COM DIAMETRO DE 700MM,EM CAMINHAO,DISTANCIA ATE 3KM,INCLUSIVE CARGA E DESCARGA</t>
  </si>
  <si>
    <t>TRANSPORTE DE TUBO RIBLOC COM DIAMETRO DE 800MM,EM CAMINHAO,DISTANCIA ATE 3KM,INCLUSIVE CARGA E DESCARGA</t>
  </si>
  <si>
    <t>TRANSPORTE DE TUBO RIBLOC COM DIAMETRO DE 900MM,EM CAMINHAO,DISTANCIA ATE 3KM,INCLUSIVE CARGA E DESCARGA</t>
  </si>
  <si>
    <t>TRANSPORTE DE TUBO RIBLOC COM DIAMETRO DE 1000MM,EM CAMINHAO,DISTANCIA ATE 3KM,INCLUSIVE CARGA E DESCARGA</t>
  </si>
  <si>
    <t>TRANSPORTE DE TUBO RIBLOC COM DIAMETRO DE 1100MM,EM CAMINHAO,DISTANCIA ATE 3KM,INCLUSIVE CARGA E DESCARGA</t>
  </si>
  <si>
    <t>TRANSPORTE DE TUBO RIBLOC COM DIAMETRO DE 1200MM,EM CAMINHAO,DISTANCIA ATE 3KM,INCLUSIVE CARGA E DESCARGA</t>
  </si>
  <si>
    <t>CARGA MANUAL E DESCARGA MECANICA DE MATERIAL A GRANEL(AGREGADOS,PEDRA-DE-MAO,PARALELOS,TERRA E ESCOMBROS),COMPREENDENDOOS TEMPOS PARA CARGA,DESCARGA E MANOBRAS DO CAMINHAO BASCULANTE A OLEO DIESEL,COM CAPACIDADE UTIL DE 8T,EMPREGANDO 2 SERVENTES NA CARGA</t>
  </si>
  <si>
    <t>CARGA MANUAL E DESCARGA MECANICA DE MATERIAL A GRANEL(AGREGADOS,PEDRA-DE-MAO,PARALELOS,TERRA E ESCOMBROS),COMPREENDENDOOS TEMPOS PARA CARGA,DESCARGA E MANOBRAS DO CAMINHAO BASCULANTE A OLEO DIESEL,COM CAPACIDADE UTIL DE 8T,EMPREGANDO 4 SERVENTES NA CARGA</t>
  </si>
  <si>
    <t>CARGA MANUAL E DESCARGA MECANICA DE MATERIAL A GRANEL(AGREGADOS,PEDRA-DE-MAO,PARALELOS,TERRA E ESCOMBROS),COMPREENDENDOOS TEMPOS PARA CARGA,DESCARGA E MANOBRAS DO CAMINHAO BASCULANTE A OLEO DIESEL,COM CAPACIDADE UTIL DE 12T,EMPREGANDO 4 SERVENTES NA CARGA</t>
  </si>
  <si>
    <t>CARGA MANUAL E DESCARGA MECANICA DE MATERIAL A GRANEL(AGREGADOS,PEDRA-DE-MAO,PARALELOS,TERRA,ESCOMBROS,ETC),COMPREENDENDO OS TEMPOS PARA CARGA,DESCARGA E MANOBRAS DE CAMINHAO BASCULANTE A OLEO DIESEL,DE 8T E DO EQUIPAMENTO DUMPER DE 18HP E1000L,EMPREGANDO 2(DOIS) SERVENTES NA CARGA</t>
  </si>
  <si>
    <t>CARGA E DESCARGA MANUAL DE PECAS DE PESO REDUZIDO:TIJOLOS,TELHAS,CIMENTO E AGREGADOS EM SACOS,EM CAMINHAO DE CARROCERIAFIXA A OLEO DIESEL,COM CAPACIDADE UTIL DE 7,5T,INCLUSIVE O TEMPO DE CARGA,DESCARGA E MANOBRA</t>
  </si>
  <si>
    <t>CARGA E DESCARGA MANUAL DE MATERIAL QUE EXIJA O CONCURSO DEMAIS DE UM SERVENTE PARA CADA PECA:VERGALHOES,VIGAS DE MADEIRA,CAIXAS E MEIOS-FIOS,EM CAMINHAO DE CARROCERIA FIXA A OLEODIESEL,COM CAPACIDADE UTIL DE 7,5T,INCLUSIVE O TEMPO DE CARGA,DESCARGA E MANOBRA</t>
  </si>
  <si>
    <t>CARGA E DESCARGA MANUAL DE POSTE DE CONCRETO OU ACO,EM CAMINHAO DE CARROCERIA FIXA A OLEO DIESEL,COM CAPACIDADE UTIL DE7,5T,INCLUSIVE O TEMPO DE CARGA,DESCARGA E MANOBRA</t>
  </si>
  <si>
    <t>CARGA E DESCARGA MECANICA DE TUBOS DE CONCRETO COM 20CM DE DIAMETRO,EM CAMINHAO DE CARROCERIA FIXA A OLEO DIESEL,COM CAPACIDADE UTIL DE 7,5T,INCLUSIVE O TEMPO DE CARGA,DESCARGA E MANOBRA DO CAMINHAO E DO EQUIPAMENTO AUXILIAR,COM CAPACIDADEUTIL DE 4T</t>
  </si>
  <si>
    <t>CARGA E DESCARGA MECANICA DE TUBOS DE CONCRETO COM 40CM DE DIAMETRO,EM CAMINHAO DE CARROCERIA FIXA A OLEO DIESEL,COM CAPACIDADE UTIL DE 7,5T,INCLUSIVE O TEMPO DE CARGA,DESCARGA E MANOBRA DO CAMINHAO E DO EQUIPAMENTO AUXILIAR,COM CAPACIDADEUTIL DE 4T</t>
  </si>
  <si>
    <t>CARGA E DESCARGA MECANICA DE TUBOS DE CONCRETO COM 60CM DE DIAMETRO,EM CAMINHAO DE CARROCERIA FIXA A OLEO DIESEL,COM CAPACIDADE UTIL DE 7,5T,INCLUSIVE O TEMPO DE CARGA,DESCARGA E MANOBRA DO CAMINHAO E DO EQUIPAMENTO AUXILIAR,COM CAPACIDADEUTIL DE 4T</t>
  </si>
  <si>
    <t>CARGA E DESCARGA MECANICA DE TUBOS DE CONCRETO COM 80CM DE DIAMETRO,EM CAMINHAO DE CARROCERIA FIXA A OLEO DIESEL,COM CAPACIDADE UTIL DE 7,5T,INCLUSIVE O TEMPO DE CARGA,DESCARGA E MANOBRA DO CAMINHAO E DO EQUIPAMENTO AUXILIAR,COM CAPACIDADEUTIL DE 4T</t>
  </si>
  <si>
    <t>CARGA E DESCARGA MECANICA DE TUBOS DE CONCRETO COM 100CM DEDIAMETRO,EM CAMINHAO DE CARROCERIA FIXA A OLEO DIESEL,COM CAPACIDADE UTIL DE 7,5T,INCLUSIVE O TEMPO DE CARGA,DESCARGA EMANOBRA DO CAMINHAO E DO EQUIPAMENTO AUXILIAR,COM CAPACIDADEUTIL DE 4T</t>
  </si>
  <si>
    <t>CARGA E DESCARGA MECANICA DE POSTES DE CONCRETO OU ACO,EM CAMINHAO DE CARROCERIA FIXA A OLEO DIESEL,COM CAPACIDADE UTILDE 7,5T,INCLUSIVE O TEMPO DE CARGA,DESCARGA E MANOBRA DO CAMINHAO E DO EQUIPAMENTO AUXILIAR</t>
  </si>
  <si>
    <t>CARGA E DESCARGA MANUAL DE TUBOS DE FERRO FUNDIDO NOS DIAMETROS DE 5 A 15CM,EM CAMINHAO DE CARROCERIA FIXA A OLEO DIESEL,COM CAPACIDADE UTIL DE 7,5T,INCLUSIVE O TEMPO DE CARGA,DESCARGA E MANOBRA</t>
  </si>
  <si>
    <t>CARGA E DESCARGA MANUAL DE TUBOS DE FERRO FUNDIDO NOS DIAMETROS DE 20, 25 E 30CM,EM CAMINHAO DE CARROCERIA FIXA A OLEO DIESEL,COM CAPACIDADE UTIL DE 7,5T,INCLUSIVE O TEMPO DE CARGA,DESCARGA E MANOBRA</t>
  </si>
  <si>
    <t>CARGA E DESCARGA MECANICA DE TUBOS DE FERRO FUNDIDO,COM O DIAMETRO DE 40CM,INCLUSIVE O TEMPO DE CARGA E DESCARGA E MANOBRA DO CAMINHAO DE CARROCERIA FIXA A OLEO DIESEL,COM CAPACIDADE UTIL DE 7,5T,INCLUSIVE OS MESMOS TEMPOS DE GUINDAUTO,DE 4T</t>
  </si>
  <si>
    <t>CARGA E DESCARGA MECANICA DE TUBOS DE FERRO FUNDIDO,COM O DIAMETRO DE 60 A 80CM,INCLUSIVE O TEMPO DE CARGA E DESCARGA EMANOBRA DO CAMINHAO DE CARROCERIA FIXA A OLEO DIESEL,COM CAPACIDADE UTIL DE 7,5T,INCLUSIVE OS MESMOS TEMPOS DE GUINDAUTO,DE 4T</t>
  </si>
  <si>
    <t>CARGA E DESCARGA MECANICA DE AGREGADOS,TERRA,ESCOMBROS,MATERIAL A GRANEL,UTILIZANDO CAMINHAO BASCULANTE A OLEO DIESEL,COM CAPACIDADE UTIL DE 12T,CONSIDERANDO O TEMPO PARA CARGA,DESCARGA E MANOBRA,EXCLUSIVE DESPESAS COM A PA-CARREGADEIRA EMPREGADA NA CARGA,COM A CAPACIDADE DE 1,50M3</t>
  </si>
  <si>
    <t>CARGA E DESCARGA MECANICA DE AGREGADOS,TERRA,ESCOMBROS,MATERIAL A GRANEL,UTILIZANDO CAMINHAO BASCULANTE A OLEO DIESEL,COM CAPACIDADE UTIL DE 17T,CONSIDERANDO O TEMPO PARA CARGA,DESCARGA E MANOBRA,EXCLUSIVE DESPESAS COM A PA-CARREGADEIRA EMPREGADA NA CARGA,COM A CAPACIDADE DE 1,50M3</t>
  </si>
  <si>
    <t>CARGA E DESCARGA MECANICA,COM PA-CARREGADEIRA,COM 1,30M3 DECAPACIDADE,UTILIZANDO CAMINHAO BASCULANTE A OLEO DIESEL,COMCAPACIDADE UTIL DE 8T,CONSIDERADOS PARA O CAMINHAO OS TEMPOSDE ESPERA,MANOBRA,CARGA E DESCARGA E PARA A CARREGADEIRA OSTEMPOS DE ESPERA E OPERACAO PARA CARGAS DE 50T POR DIA DE 8H</t>
  </si>
  <si>
    <t>CARGA E DESCARGA MECANICA,COM PA-CARREGADEIRA,COM 1,30M3 DECAPACIDADE,UTILIZANDO CAMINHAO BASCULANTE A OLEO DIESEL,COMCAPACIDADE UTIL DE 8T,CONSIDERADOS PARA O CAMINHAO OS TEMPOSDE ESPERA,MANOBRA,CARGA E DESCARGA E PARA A CARREGADEIRA OSTEMPOS DE ESPERA E OPERACAO PARA CARGAS DE 100T POR DIA DE8H</t>
  </si>
  <si>
    <t>CARGA E DESCARGA MECANICA,COM PA-CARREGADEIRA,COM 1,30M3 DECAPACIDADE,UTILIZANDO CAMINHAO BASCULANTE A OLEO DIESEL,COMCAPACIDADE UTIL DE 8T,CONSIDERADOS PARA O CAMINHAO OS TEMPOSDE ESPERA,MANOBRA,CARGA E DESCARGA E PARA A CARREGADEIRA OSTEMPOS DE ESPERA E OPERACAO PARA CARGAS DE 150T POR DIA DE8H</t>
  </si>
  <si>
    <t>CARGA E DESCARGA MECANICA,COM PA-CARREGADEIRA,COM 1,30M3 DECAPACIDADE,UTILIZANDO CAMINHAO BASCULANTE A OLEO DIESEL,COMCAPACIDADE UTIL DE 8T,CONSIDERADOS PARA O CAMINHAO OS TEMPOSDE ESPERA,MANOBRA,CARGA E DESCARGA E PARA A CARREGADEIRA OSTEMPOS DE ESPERA E OPERACAO PARA CARGAS DE 200T POR DIA DE8H</t>
  </si>
  <si>
    <t>CARGA E DESCARGA MECANICA,COM PA-CARREGADEIRA,COM 1,30M3 DECAPACIDADE,UTILIZANDO CAMINHAO BASCULANTE A OLEO DIESEL,COMCAPACIDADE UTIL DE 8T,CONSIDERADOS PARA O CAMINHAO OS TEMPOSDE ESPERA,MANOBRA,CARGA E DESCARGA E PARA A CARREGADEIRA OSTEMPOS DE ESPERA E OPERACAO PARA CARGAS DE 250T POR DIA DE8H</t>
  </si>
  <si>
    <t>CARGA E DESCARGA MECANICA,COM PA-CARREGADEIRA,COM 1,30M3 DECAPACIDADE,UTILIZANDO CAMINHAO BASCULANTE A OLEO DIESEL,COMCAPACIDADE UTIL DE 8T,CONSIDERADOS PARA O CAMINHAO OS TEMPOSDE ESPERA,MANOBRA,CARGA E DESCARGA E PARA A CARREGADEIRA OSTEMPOS DE ESPERA E OPERACAO PARA CARGAS DE 500T POR DIA DE8H</t>
  </si>
  <si>
    <t>CARGA E DESCARGA MECANICA,COM PA CARREGADEIRA,COM 3,10M3 DECAPACIDADE,UTILIZANDO CAMINHAO BASCULANTE A OLEO DIESEL,COMCAPACIDADE UTIL DE 8T,CONSIDERADOS PARA O CAMINHAO OS TEMPOSDE ESPERA,MANOBRA,CARGA E DESCARGA E PARA A CARREGADEIRA OSTEMPOS DE ESPERA E OPERACAO PARA CARGAS DE 750T POR DIA DE8H</t>
  </si>
  <si>
    <t>CARGA E DESCARGA MECANICA,COM PA CARREGADEIRA,COM 3,10M3 DECAPACIDADE,UTILIZANDO CAMINHAO BASCULANTE A OLEO DIESEL,COMCAPACIDADE UTIL DE 8T,CONSIDERADOS PARA O CAMINHAO OS TEMPOSDE ESPERA,MANOBRA,CARGA E DESCARGA E PARA A CARREGADEIRA OSTEMPOS DE ESPERA E OPERACAO PARA CARGAS DE 1000T POR DIA DE8H</t>
  </si>
  <si>
    <t>CARGA DE MATERIAL COM PA-CARREGADEIRA DE 1,30M3,EXCLUSIVE DESPESAS COM O CAMINHAO,COMPREENDENDO TEMPO COM ESPERA E OPERACAO PARA CARGAS DE 50T POR DIA DE 8H</t>
  </si>
  <si>
    <t>CARGA DE MATERIAL COM PA-CARREGADEIRA DE 1,30M3,EXCLUSIVE DESPESAS COM O CAMINHAO,COMPREENDENDO TEMPO COM ESPERA E OPERACAO PARA CARGAS DE 100T POR DIA DE 8H</t>
  </si>
  <si>
    <t>CARGA DE MATERIAL COM PA-CARREGADEIRA DE 1,30M3,EXCLUSIVE DESPESAS COM O CAMINHAO,COMPREENDENDO TEMPO COM ESPERA E OPERACAO PARA CARGAS DE 150T POR DIA DE 8H</t>
  </si>
  <si>
    <t>CARGA DE MATERIAL COM PA-CARREGADEIRA DE 1,30M3,EXCLUSIVE DESPESAS COM O CAMINHAO,COMPREENDENDO TEMPO COM ESPERA E OPERACAO PARA CARGAS DE 200T POR DIA DE 8H</t>
  </si>
  <si>
    <t>CARGA DE MATERIAL COM PA-CARREGADEIRA DE 1,30M3,EXCLUSIVE DESPESAS COM O CAMINHAO,COMPREENDENDO TEMPO COM ESPERA E OPERACAO PARA CARGAS DE 250T POR DIA DE 8H</t>
  </si>
  <si>
    <t>CARGA DE MATERIAL COM PA-CARREGADEIRA DE 1,30M3,EXCLUSIVE DESPESAS COM O CAMINHAO,COMPREENDENDO TEMPO COM ESPERA E OPERACAO PARA CARGAS DE 500T POR DIA DE 8H</t>
  </si>
  <si>
    <t>CARGA DE MATERIAL COM PA-CARREGADEIRA DE 3,10M3,EXCLUSIVE DESPESAS COM O CAMINHAO,COMPREENDENDO TEMPO COM ESPERA E OPERACAO PARA CARGAS DE 750T POR DIA DE 8H</t>
  </si>
  <si>
    <t>CARGA DE MATERIAL COM PA-CARREGADEIRA DE 3,10M3,EXCLUSIVE DESPESAS COM O CAMINHAO,COMPREENDENDO TEMPO COM ESPERA E OPERACAO PARA CARGAS DE 1000T POR DIA DE 8H</t>
  </si>
  <si>
    <t>CARGA E DESCARGA DE CONTAINER,SEGUNDO DESCRICAO DA FAMILIA 02.006</t>
  </si>
  <si>
    <t>CARGA E DESCARGA DE EQUIPAMENTOS PESADOS,EM CARRETAS,EXCLUSIVE O CUSTO HORARIO DO EQUIPAMENTO DURANTE A OPERACAO</t>
  </si>
  <si>
    <t>RETIRADA DE ENTULHO DE OBRA COM CACAMBA DE ACO TIPO CONTAINER COM 5M3 DE CAPACIDADE,INCLUSIVE CARREGAMENTO,TRANSPORTE EDESCARREGAMENTO.CUSTO POR UNIDADE DE CACAMBA E INCLUI A TAXA PARA DESCARGA EM LOCAIS AUTORIZADOS</t>
  </si>
  <si>
    <t>CUSTO DE DESPESAS COM VEICULO PROPRIO,CONSIDERANDO 50% DE UTILIZACAO DO MESMO EM SERVICO E MEDIA MENSAL PERCORRIDA ATE1500KM, TENDO EM VISTA DESLOCAMENTO PARA FISCALIZACAO DE OBRAS OU VISTORIAS</t>
  </si>
  <si>
    <t>CUSTO DE DESPESAS COM VEICULO PROPRIO,CONSIDERANDO 50% DE UTILIZACAO DO MESMO EM SERVICO E MEDIA MENSAL PERCORRIDA ENTRE1501 E 3000KM RODADOS,TENDO EM VISTA DESLOCAMENTO PARA FISCALIZACAO DE OBRAS OU VISTORIAS.ESTE ITEM DEVE SER UTILIZADOCOMO COMPLEMENTO DO ITEM 04.015.0100</t>
  </si>
  <si>
    <t>CUSTO DE DESPESAS COM VEICULO PROPRIO,CONSIDERANDO 75% DE UTILIZACAO DO MESMO EM SERVICO E MEDIA MENSAL PERCORRIDA ATE 1500KM,TENDO EM VISTA DESLOCAMENTOS PARA FISCALIZACAO DE OBRAS OU VISTORIAS</t>
  </si>
  <si>
    <t>CUSTO DE DESPESAS COM VEICULO PROPRIO,CONSIDERANDO 75% DE UTILIZACAO DO MESMO EM SERVICO E MEDIA MENSAL PERCORRIDA ENTRE1501 E 3000KM RODADOS,TENDO EM VISTA DESLOCAMENTOS PARA FISCALIZACAO DE OBRAS OU VISTORIAS.ESTE ITEM DEVE SER UTILIZADOCOMO COMPLEMENTO DO ITEM 04.015.0105</t>
  </si>
  <si>
    <t>CUSTO DE DESPESAS COM VEICULO PROPRIO,CONSIDERANDO 100% DE UTILIZACAO DO MESMO EM SERVICO E MEDIA MENSAL PERCORRIDA ATE1500KM,TENDO EM VISTA DESLOCAMENTOS PARA FISCALIZACAO DE OBRAS OU VISTORIAS</t>
  </si>
  <si>
    <t>CUSTO DE DESPESAS COM VEICULO PROPRIO,CONSIDERANDO 100% DE UTILIZACAO DO MESMO EM SERVICO E MEDIA MENSAL PERCORRIDA ENTRE 1501 E 3000KM RODADOS,TENDO EM VISTA DESLOCAMENTOS PARA FISCALIZACAO DE OBRAS OU VISTORIAS.ESTE ITEM DEVE SER UTILIZADO COMO COMPLEMENTO DO ITEM 04.015.0110</t>
  </si>
  <si>
    <t>RECEBIMENTO DE CARGA DE CAMINHAO BASCULANTE EM SERVICOS DE DESCARGA MECANICA</t>
  </si>
  <si>
    <t>RECEBIMENTO DE CARGA DE CARRETA DE 30T,INCLUSIVE UTILIZACAODE GUINDASTE NA DESCARGA</t>
  </si>
  <si>
    <t>RECEBIMENTO DE CARGA,DESCARGA E MANOBRA DE CAMINHAO BASCULANTE DE 10M3 OU 15T</t>
  </si>
  <si>
    <t>RECEBIMENTO DE CARGA,DESCARGA E MANOBRA DE CAMINHAO BASCULANTE DE 8,00M3 OU 12T</t>
  </si>
  <si>
    <t>RECEBIMENTO DE CARGA,DESCARGA E MANOBRA DE CAMINHAO BASCULANTE DE 5,00M3 OU 7,5T</t>
  </si>
  <si>
    <t>RECEBIMENTO DE CARGA,DESCARGA E MANOBRA DE CAMINHAO DE CARROCERIA FIXA,DE 8,00M3 OU 12T</t>
  </si>
  <si>
    <t>TRANSPORTE DE ANDAIME TUBULAR,CONSIDERANDO-SE A AREA DE PROJECAO VERTICAL DO ANDAIME,EXCLUSIVE CARGA,DESCARGA E TEMPO DEESPERA DO CAMINHAO(VIDE ITEM 04.021.0010)</t>
  </si>
  <si>
    <t>TRANSPORTE DE ANDAIME SUSPENSO,EXCLUSIVE CARGA,DESCARGA E TEMPO DE ESPERA DO CAMINHAO (VIDE ITEM 04.021.0015)</t>
  </si>
  <si>
    <t>TRANSPORTE DE ELEVADOR DE OBRAS,CONSTITUIDO POR CACAMBA,FUNIL E SILO OU ELEVADOR DE CABINE ABERTA COM PLATAFORMA,AMBOS COM GUINCHO E CABO ATE 16,00M DE ALTURA,EXCLUSIVE CARGA,DESCARGA E TEMPO DE ESPERA DO CAMINHAO(VIDE ITEM 04.021.0025)</t>
  </si>
  <si>
    <t>CARGA E DESCARGA MANUAL DE ANDAIME TUBULAR,INCLUSIVE TEMPO DE ESPERA DO CAMINHAO,CONSIDERANDO-SE A AREA DE PROJECAO VERTICAL</t>
  </si>
  <si>
    <t>CARGA E DESCARGA MANUAL DE ANDAIME SUSPENSO,INCLUSIVE TEMPODE ESPERA DO CAMINHAO</t>
  </si>
  <si>
    <t>CARGA E DESCARGA MANUAL DE ELEVADOR DE OBRAS,INCLUSIVE TEMPODE ESPERA DO CAMINHAO REFERENTE AO ITEM 04.020.0136</t>
  </si>
  <si>
    <t>TRANSPORTE ATE 25KM,MONTAGEM E DESMONTAGEM DE BATE-ESTACAS COM MARTELO PESANDO ATE 1,5T,COM OU SEM TORRE,INCLUSIVE HORASIMPRODUTIVAS DA EQUIPE E DO EQUIPAMENTO NA IDA,VOLTA,NA MONTAGEM E NA DESMONTAGEM.PARA DISTANCIA ALEM DE 25KM ACRESCENTAR 0,6% PARA CADA KM ADICIONAL</t>
  </si>
  <si>
    <t>TRANSPORTE ATE 25KM,MONTAGEM E DESMONTAGEM DE BATE-ESTACAS COM MARTELO PESANDO ATE 2,5T,COM TORRE,INCLUSIVE HORAS IMPRODUTIVAS DA EQUIPE E DO EQUIPAMENTO NA IDA,VOLTA,NA MONTAGEM ENA DESMONTAGEM.PARA DISTANCIA ALEM DE 25KM,ACRESCENTAR 0,5%PARA CADA KM ADICIONAL</t>
  </si>
  <si>
    <t>TRANSPORTE ATE 25KM,MONTAGEM E DESMONTAGEM DE BATE-ESTACAS TIPO "FRANKI"(MAQUINA XVII) COM TORRE,COM OU SEM TUBULACAO NECESSARIA PARA EXECUCAO DE ESTACAS "IN SITU",INCLUSIVE HORASIMPRODUTIVAS DA EQUIPE E DO EQUIPAMENTO DA IDA,VOLTA,NA MONTAGEM E NA DESMONTAGEM.PARA DISTANCIA ALEM DE 25KM,ACRESCENTAR 0,5% PARA CADA KM ADICIONAL</t>
  </si>
  <si>
    <t>TRANSPORTE ATE 25KM,MONTAGEM E DESMONTAGEM DE BATE-ESTACAS TIPO "FRANKI"(MAQUINA XIII) COM TORRE,COM OU SEM TUBULACAO NECESSARIA PARA EXECUCAO DE ESTACAS "IN SITU",INCLUSIVE HORASIMPRODUTIVAS DA EQUIPE E DO EQUIPAMENTO NA IDA,VOLTA,NA MONTAGEM E NA DESMONTAGEM.PARA DISTANCIA ALEM DE 25KM,ACRESCENTAR 0,5% PARA CADA KM ADICIONAL</t>
  </si>
  <si>
    <t>DEMOLICAO MANUAL DE CONCRETO SIMPLES COM EMPILHAMENTO LATERAL DENTRO DO CANTEIRO DE SERVICO</t>
  </si>
  <si>
    <t>DEMOLICAO MANUAL DE CONCRETO ARMADO COMPREENDENDO PILARES,VIGAS E LAJES,EM ESTRUTURA APRESENTANDO POSICAO ESPECIAL,INCLUSIVE EMPILHAMENTO LATERAL DENTRO DO CANTEIRO DE SERVICO</t>
  </si>
  <si>
    <t>DEMOLICAO MANUAL DE ALVENARIA DE PEDRA ARGAMASSADA,INCLUSIVEEMPILHAMENTO LATERAL DENTRO DO CANTEIRO DE SERVICO</t>
  </si>
  <si>
    <t>DEMOLICAO MANUAL DE ALVENARIA DE PEDRA SECA,INCLUSIVE EMPILHAMENTO DENTRO DO CANTEIRO DE SERVICO</t>
  </si>
  <si>
    <t>DEMOLICAO DE REVESTIMENTO EM ARGAMASSA DE CAL E AREIA OU CIMENTO E SAIBRO</t>
  </si>
  <si>
    <t>DEMOLICAO DE REVESTIMENTO EM ARGAMASSA DE CIMENTO E AREIA EMPAREDE</t>
  </si>
  <si>
    <t>DEMOLICAO DE REVESTIMENTO EM AZULEJOS,CERAMICAS OU MARMORE EM PAREDE,EXCLUSIVE A CAMADA DE ASSENTAMENTO</t>
  </si>
  <si>
    <t>DEMOLICAO DE FILME (PELICULA) DE IMPERMEABILIZACAO E RESPECTIVA TELA DE POLIESTER.VIDE ITEM 05.001.0162</t>
  </si>
  <si>
    <t>DEMOLICAO DE REVESTIMENTO DE PASTILHA,A PONTEIRO,COM RESPECTIVA CAMADA DE ARGAMASSA DE ASSENTAMENTO,INCLUSIVE EMPILHAMENTO LATERAL DENTRO DO CANTEIRO DE SERVICO</t>
  </si>
  <si>
    <t>DEMOLICAO DE REVESTIMENTO DE ARGAMASSA DE CIMENTO E AREIA EIMPERMEABILIZANTE EM RESERVATORIOS OU OUTRA SUPERFICIE DE CONCRETO,INCLUSIVE LIMPEZA COM ESCOVA DE ACO,EXCLUSIVE JATO DEAREIA,AGUA OU AR.VIDE ITEM 05.004.0011</t>
  </si>
  <si>
    <t>DEMOLICAO A PONTEIRO DE ARREMATE DE PATIO CIMENTADO PARA REEXECUCAO DO MESMO,EXCLUSIVE ESTA REEXECUCAO</t>
  </si>
  <si>
    <t>DEMOLICAO DE ARGAMASSA DE ASSENTAMENTO DE AZULEJO,CERAMICA OU MARMORE EM PAREDE,INCLUSIVE EMPILHAMENTO LATERAL DENTRO DOCANTEIRO DE SERVICO</t>
  </si>
  <si>
    <t>DEMOLICAO DE PISO DE LADRILHO COM RESPECTIVA CAMADA DE ARGAMASSA DE ASSENTAMENTO,INCLUSIVE EMPILHAMENTO LATERAL DENTRO DO CANTEIRO DE SERVICO</t>
  </si>
  <si>
    <t>DEMOLICAO MANUAL DE PISO CIMENTADO,EXCLUSIVE A BASE DE CONCRETO,INCLUSIVE EMPILHAMENTO LATERAL DENTRO DO CANTEIRO DE SERVICO</t>
  </si>
  <si>
    <t>DEMOLICAO MANUAL DE PAVIMENTACAO DE CONCRETO ASFALTICO DE 5CM DE ESPESSURA</t>
  </si>
  <si>
    <t>DEMOLICAO MANUAL DE PISO CIMENTADO E DA RESPECTIVA BASE DE CONCRETO,OU PASSEIO DE CONCRETO,INCLUSIVE EMPILHAMENTO LATERAL DENTRO DO CANTEIRO DE SERVICO</t>
  </si>
  <si>
    <t>DEMOLICAO MANUAL DE PAVIMENTACAO DE MACADAME BETUMINOSO,INCLUSIVE EMPILHAMENTO LATERAL DENTRO DO CANTEIRO DE SERVICO</t>
  </si>
  <si>
    <t>DEMOLICAO DE PISO DE MARMORE,SOLEIRAS,PEITORIS E ESCADAS COMRESPECTIVA CAMADA DE ARGAMASSA DE ASSENTAMENTO,INCLUSIVE EMPILHAMENTO LATERAL DENTRO DO CANTEIRO DE SERVICO</t>
  </si>
  <si>
    <t>DEMOLICAO A PONTEIRO,DE BASE SUPORTE,CONTRAPISO,CAMADA REGULARIZADORA OU DE ASSENTAMENTO DE TACOS,CERAMICAS E AZULEJOS,COM ESPESSURA ATE 4CM</t>
  </si>
  <si>
    <t>DEMOLICAO MANUAL DE ALVENARIA DE TIJOLOS FURADOS,INCLUSIVE EMPILHAMENTO LATERAL DENTRO DO CANTEIRO DE SERVICO</t>
  </si>
  <si>
    <t>DEMOLICAO MANUAL DE ALVENARIA DE TIJOLOS MACICOS,INCLUSIVE EMPILHAMENTO LATERAL DENTRO DO CANTEIRO DE SERVICO</t>
  </si>
  <si>
    <t>DEMOLICAO MANUAL DE ALVENARIA DE BLOCOS DE CONCRETO,INCLUSIVE EMPILHAMENTO LATERAL DENTRO DO CANTEIRO DE SERVICO</t>
  </si>
  <si>
    <t>DEMOLICAO MANUAL DE LAJE PRE-FABRICADA COMPOSTA DE TIJOLOSCERAMICOS,VIGOTAS,ARMACAO E CAMADA DE CAPEAMENTO,INCLUSIVEEMPILHAMENTO LATERAL DENTRO DO CANTEIRO DE SERVICO</t>
  </si>
  <si>
    <t>DEMOLICAO DE PISO DE ALTA RESISTENCIA,EXCLUSIVE CAMADA DE ASSENTAMENTO(CONTRAPISO)</t>
  </si>
  <si>
    <t>DEMOLICAO MANUAL DE CONCRETO ARMADO ESTANDO AS PECAS EM POSICAO ESPECIAL SOBRE O TERRENO OU PLANO HORIZONTAL DE TRABALHO</t>
  </si>
  <si>
    <t>REMOCAO DE COBERTURA EM TELHAS DE ALUMINIO,EXCLUSIVE SUPORTE,ESTRUTURA OU MADEIRAMENTO,MEDIDA PELA AREA REAL DE COBERTURA</t>
  </si>
  <si>
    <t>REMOCAO DE COBERTURA EM TELHAS DE FIBROCIMENTO CONVENCIONAL,ONDULADA,INCLUSIVE MADEIRAMENTO,MEDIDO O CONJUNTO PELA AREAREAL DE COBERTURA</t>
  </si>
  <si>
    <t>REMOCAO DE COBERTURA DE TELHAS DE FIBROCIMENTO CONVENCIONAL,ONDULADA,EXCLUSIVE MADEIRAMENTO,MEDIDA PELA AREA REAL DA COBERTURA</t>
  </si>
  <si>
    <t>REMOCAO DE COBERTURA EM TELHAS COLONIAIS,MEDIDA PELA AREA REAL DE COBERTURA,EXCLUSIVE MADEIRAMENTO</t>
  </si>
  <si>
    <t>REMOCAO DE COBERTURA EM TELHAS FRANCESAS,MEDIDA PELA AREA REAL DE COBERTURA,EXCLUSIVE MADEIRAMENTO</t>
  </si>
  <si>
    <t>REMOCAO DE COBERTURA EM TELHAS DE FIBROCIMENTO,TIPO CALHA,COM 90CM DE LARGURA,INCLUSIVE MADEIRAMENTO,MEDIDO O CONJUNTO PELA AREA REAL DE COBERTURA</t>
  </si>
  <si>
    <t>REMOCAO DE COBERTURA EM TELHAS DE FIBROCIMENTO,TIPO CALHA COM 90CM DE LARGURA,OU METALICA,MEDIDA PELA AREA REAL DE COBERTURA,EXCLUSIVE MADEIRAMENTO</t>
  </si>
  <si>
    <t>REMOCAO DE COBERTURA EM TELHAS DE FIBROCIMENTO TIPO CALHA,COM 43 OU 49CM DE LARGURA,INCLUSIVE MADEIRAMENTO,MEDIDO PELA AREA REAL DE COBERTURA</t>
  </si>
  <si>
    <t>REMOCAO DE COBERTURA EM TELHAS DE FIBROCIMENTO,TIPO CALHA,COM 43 OU 49CM DE LARGURA,EXCLUSIVE MADEIRAMENTO,MEDIDO PELA AREA REAL DA COBERTURA</t>
  </si>
  <si>
    <t>REMOCAO DE COBERTURA EM TELHAS COLONIAIS,INCLUSIVE MADEIRAMENTO,MEDIDO O CONJUNTO PELA AREA REAL DE COBERTURA</t>
  </si>
  <si>
    <t>REMOCAO DE COBERTURA EM TELHAS DE ARDOSIA,INCLUSIVE MADEIRAMENTO,MEDIDO O CONJUNTO PELA AREA REAL DE COBERTURA</t>
  </si>
  <si>
    <t>REMOCAO DE COBERTURA EM TELHAS FRANCESAS,INCLUSIVE MADEIRAMENTO,MEDIDO O CONJUNTO PELA AREA REAL DE COBERTURA</t>
  </si>
  <si>
    <t>REMOCAO DE FORRO DE ESTUQUE,GESSO,PLACAS PRENSADAS E SEMELHANTES</t>
  </si>
  <si>
    <t>REMOCAO MANUAL CUIDADOSA DA CAMADA DE CAPEAMENTO DE CONCRETOARMADO,VISANDO EXPOSICAO DA ARMADURA,USANDO CINZEL,PONTEIROE ESCOVA DE ACO</t>
  </si>
  <si>
    <t>REMOCAO MANUAL CUIDADOSA DA CAMADA DE CAPEAMENTO DE CONCRETOARMADO,VISANDO EXPOSICAO DA ARMADURA,USANDO CINZEL,PONTEIROE ESCOVA DE ACO,PARA ESPESSURA DE 3CM</t>
  </si>
  <si>
    <t>REMOCAO MANUAL CUIDADOSA DA CAMADA DE CAPEAMENTO DE CONCRETOARMADO,VISANDO EXPOSICAO DA ARMADURA,USANDO CINZEL,PONTEIROE ESCOVA DE ACO,PARA ESPESSURA DE 5CM</t>
  </si>
  <si>
    <t>REMOCAO MANUAL DE PISO DE PEDRA PORTUGUESA,INCLUSIVE BASE DEASSENTAMENTO</t>
  </si>
  <si>
    <t>REMOCAO MANUAL DE PAVIMENTACAO DE LAJOES DE GRANITO EM PASSEIO</t>
  </si>
  <si>
    <t>REMOCAO DE CAMADA DE ISOLAMENTO TERMICO DE TERRACO OU DE ENCHIMENTO EM BANHEIROS,ETC</t>
  </si>
  <si>
    <t>REMOCAO DE FORRO OU LAMBRI DE FRISOS DE MADEIRA OU PVC,PLACAS DE AGLOMERADO PRENSADO OU SEMELHANTES,INCLUSIVE O ENGRADAMAMENTO</t>
  </si>
  <si>
    <t>REMOCAO MANUAL DE MATERIAL ROCHOSO,EM BLOCOS DE 15KG,A 1,50MDE ALTURA,REFERINDO-SE O CUSTO AO MATERIAL SOLTO</t>
  </si>
  <si>
    <t>REMOCAO MANUAL DE MATERIAL ROCHOSO,EM BLOCOS ATE 15KG,A 2,50M DE DISTANCIA,REFERINDO-SE O CUSTO AO MATERIAL SOLTO</t>
  </si>
  <si>
    <t>REMOCAO,A PA,DE CASCALHO E PO DE MATERIAL ROCHOSO,A 1,50M DEALTURA</t>
  </si>
  <si>
    <t>REMOCAO,A PA,DE CASCALHO E PO DE MATERIAL ROCHOSO,A 2,50M DEDISTANCIA</t>
  </si>
  <si>
    <t>REMOCAO DE PAVIMENTACAO DE LAJOTAS DE CONCRETO,ALTAMENTE VIBRADO,INTERTRAVADO,PRE-FABRICADO</t>
  </si>
  <si>
    <t>REMOCAO DE FORRO OU LAMBRI DE FRISOS DE MADEIRA OU PVC,PLACAS DE AGLOMERADO PRENSADO OU SEMELHANTES,EXCLUSIVE O ENGRADAMENTO</t>
  </si>
  <si>
    <t>REMOCAO DE PISO DE TACOS,INCLUSIVE CAMADA DE ARGAMASSA DE ASSENTAMENTO</t>
  </si>
  <si>
    <t>REMOCAO DE DIVISORIAS DE MADEIRA,PRE-MOLDADAS,PRENSADAS OU SEMELHANTES</t>
  </si>
  <si>
    <t>REMOCAO DE CARPETE OU TAPETE COLADO NO PISO,INCLUSIVE LIMPEZA DE RESIDUO DE COLA COM PALHA DE ACO</t>
  </si>
  <si>
    <t>REMOCAO DE PISO DE ARDOSIA,PEDRA SAO TOME,COM A RESPECTIVA CAMADA DE ASSENTAMENTO</t>
  </si>
  <si>
    <t>REMOCAO DE PLACAS DE MURO PRE-MOLDADO,COM APROVEITAMENTO DOMATERIAL</t>
  </si>
  <si>
    <t>REMOCAO A PA,DE CASCALHO OU LAMA A 1,50M DE ALTURA EM LOGRADOURO(BECO) DE ATE 2,00M,EM FAVELAS</t>
  </si>
  <si>
    <t>REMOCAO DE TERRA OU ENTULHO,A PA,ATE A DISTANCIA HORIZONTALDE 5,00M</t>
  </si>
  <si>
    <t>REMOCAO DE PAPEL DE PAREDE,INCLUSIVE LIMPEZA DO EXCESSO DE COLA NA PAREDE</t>
  </si>
  <si>
    <t>REMOCAO DE REVESTIMENTO LAMINADO MELAMINICO EM PAREDES,INCLUSIVE RETIRADA DA COLA</t>
  </si>
  <si>
    <t>REMOCAO DE REVESTIMENTO LAMINADO MELAMINICO EM PISOS,INCLUSIVE RETIRADA DA COLA</t>
  </si>
  <si>
    <t>REMOCAO DE TUBULACAO DE FERRO FUNDIDO COM D.N DE 50 A 300MM,EXCLUSIVE ESCAVACAO E REATERRO</t>
  </si>
  <si>
    <t>REMOCAO DE TUBULACAO DE FERRO FUNDIDO COM D.N DE 400 A 600MM,EXCLUSIVE ESCAVACAO E REATERRO</t>
  </si>
  <si>
    <t>REMOCAO DE TUBULACAO DE FERRO FUNDIDO COM D.N DE 700 A 1200MM,EXCLUSIVE ESCAVACAO E REATERRO</t>
  </si>
  <si>
    <t>REMOCAO DE CERCA DE ARAME FARPADO E MOIROES,EXCLUSIVE TRANSPORTE</t>
  </si>
  <si>
    <t>ARRANCAMENTO DE BARROTEAMENTO DE DIMENSOES ATE 3"X9" OU DE GRAZEPES CHUMBADOS EM PISOS OU PAREDES,SEM APROVEITAMENTO DOMATERIAL RETIRADO</t>
  </si>
  <si>
    <t>ARRANCAMENTO DE PORTAS,JANELAS E CAIXILHOS DE AR CONDICIONADO OU OUTROS</t>
  </si>
  <si>
    <t>ARRANCAMENTO DE TUBOS DE CONCRETO E MANILHAS CERAMICAS,COM DIAMETRO DE 0,70 A 1,50M,INCLUSIVE EMPILHAMENTO LATERAL DENTRO DO CANTEIRO DE SERVICO</t>
  </si>
  <si>
    <t>ARRANCAMENTO DE TUBOS DE CONCRETO E MANILHAS CERAMICAS,COM DIAMETRO DE 0,10 A 0,30M,INCLUSIVE EMPILHAMENTO LATERAL DENTRO DO CANTEIRO DE SERVICO</t>
  </si>
  <si>
    <t>ARRANCAMENTO DE TUBOS DE CONCRETO E MANILHAS CERAMICAS,COM DIAMETRO DE 0,40 A 0,60M,INCLUSIVE EMPILHAMENTO LATERAL DENTRO DO CANTEIRO DE SERVICO</t>
  </si>
  <si>
    <t>ARRANCAMENTO DE TUBULACAO DE FERRO GALVANIZADO,SEM ESCAVACAOOU RASGO EM ALVENARIA</t>
  </si>
  <si>
    <t>ARRANCAMENTO DE TENTOS OU TRAVESSOES,DE GRANITO OU CONCRETO,INCLUSIVE EMPILHAMENTO LATERAL DENTRO DO CANTEIRO DE SERVICO</t>
  </si>
  <si>
    <t>ARRANCAMENTO DE MEIOS-FIOS,DE GRANITO OU CONCRETO,RETOS OU CURVOS,INCLUSIVE EMPILHAMENTO LATERAL DENTRO DO CANTEIRO DE SERVICO</t>
  </si>
  <si>
    <t>ARRANCAMENTO DE PARALELEPIPEDOS,INCLUSIVE EMPILHAMENTO LATERAL DENTRO DO CANTEIRO DE SERVICO</t>
  </si>
  <si>
    <t>ARRANCAMENTO DE BANCADA DE PIA/LAVATORIO OU BANCA SECA DE ATE 1,00M DE ALTURA E ATE 0,80M DE LARGURA</t>
  </si>
  <si>
    <t>RETIRADA DE TRANSFORMADOR DO LOCAL EM QUE SE ENCONTRA INSTALADO,INCLUSIVE DESLIGAMENTOS ELETRICOS,EXCLUSIVE EQUIPAMENTOPARA CARGA E DESCARGA EM CAMINHAO E TRANSPORTE</t>
  </si>
  <si>
    <t>RETIRADA DE GERADOR DO LOCAL EM QUE SE ENCONTRA INSTALADO,EXCLUSIVE EQUIPAMENTO PARA CARGA E DESCARGA EM CAMINHAO E TRANSPORTE</t>
  </si>
  <si>
    <t>RETIRADA DE IMPERMEABILIZACAO FLEXIVEL,INCLUSIVE EMPILHAMENTO LATERAL DENTRO DO CANTEIRO DE SERVICO,EXCLUSIVE CAMADA DEPROTECAO</t>
  </si>
  <si>
    <t>RETIRADA CUIDADOSA DE AZULEJOS OU LADRILHOS CERAMICOS E RESPECTIVA ARGAMASSA DE ASSENTAMENTO,SEM REAPROVEITAMENTO DO MATERIAL RETIRADO</t>
  </si>
  <si>
    <t>RETIRADA CUIDADOSA DE REVESTIMENTO DE ARGAMASSA(INTERNO OU EXTERNO)</t>
  </si>
  <si>
    <t>RECOLOCACAO DE TACOS SOLTOS USANDO PICHE,PEDRISCO E ARGAMASSA DE CIMENTO E SAIBRO,NO TRACO 1:6,COM REMOCAO DA BASE EXISTENTE</t>
  </si>
  <si>
    <t>TRANSPORTE HORIZONTAL DE MATERIAL DE 1ªCATEGORIA OU ENTULHO,EM CARRINHOS,A 10,00M DE DISTANCIA,INCLUSIVE CARGA A PA</t>
  </si>
  <si>
    <t>TRANSPORTE HORIZONTAL DE MATERIAL DE 1ªCATEGORIA OU ENTULHO,EM CARRINHOS,A 20,00M DE DISTANCIA,INCLUSIVE CARGA A PA</t>
  </si>
  <si>
    <t>TRANSPORTE HORIZONTAL DE MATERIAL DE 1ªCATEGORIA OU ENTULHO,EM CARRINHOS,A 30,00M DE DISTANCIA,INCLUSIVE CARGA A PA</t>
  </si>
  <si>
    <t>TRANSPORTE HORIZONTAL DE MATERIAL DE 1ªCATEGORIA OU ENTULHO,EM CARRINHOS,A 60,00M DE DISTANCIA,INCLUSIVE CARGA A PA</t>
  </si>
  <si>
    <t>TRANSPORTE HORIZONTAL DE MATERIAL DE 1ªCATEGORIA OU ENTULHO,EM CARRINHOS,A 100,00M DE DISTANCIA,INCLUSIVE CARGA A PA</t>
  </si>
  <si>
    <t>TRANSPORTE HORIZONTAL DE MATERIAL DE 1ªCATEGORIA OU ENTULHO,EM CARRINHOS,A 150,00M DE DISTANCIA,INCLUSIVE CARGA A PA</t>
  </si>
  <si>
    <t>TRANSPORTE HORIZONTAL DE MATERIAL DE 1ªCATEGORIA OU ENTULHO,EM CARRINHOS,A 200,00M DE DISTANCIA,INCLUSIVE CARGA A PA</t>
  </si>
  <si>
    <t>TRANSPORTE DE MATERIAIS DE QUALQUER NATUREZA,ESCADA ACIMA,SERVICO INTEIRAMENTE MANUAL,EM OBRAS PREDIAIS,INCLUSIVE CARGAE DESCARGA</t>
  </si>
  <si>
    <t>TRANSPORTE DE MATERIAIS DE QUALQUER NATUREZA,ESCADA ABAIXO,SERVICO INTEIRAMENTE MANUAL,EM OBRAS PREDIAIS,INCLUSIVE CARGAE DESCARGA</t>
  </si>
  <si>
    <t>TRANSPORTE DE MATERIAIS ENCOSTA ACIMA,SERVICO INTEIRAMENTE MANUAL,INCLUSIVE CARGA E DESCARGA</t>
  </si>
  <si>
    <t>TRANSPORTE DE MATERIAIS ENCOSTA ABAIXO,SERVICO INTEIRAMENTEMANUAL,INCLUSIVE CARGA E DESCARGA</t>
  </si>
  <si>
    <t>TRANSPORTE HORIZONTAL DE ENTULHO OU LAMA EM CARRINHO,INCLUSIVE CARGA A PA,EM FAVELAS</t>
  </si>
  <si>
    <t>TRANSPORTE DE MATERIAIS ENCOSTA ACIMA,EM CARRINHOS,INCLUSIVECARGA E DESCARGA</t>
  </si>
  <si>
    <t>TRANSPORTE DE MATERIAIS ENCOSTA ABAIXO,EM CARRINHOS,INCLUSIVE CARGA E DESCARGA</t>
  </si>
  <si>
    <t>TRANSPORTE DE MATERIAIS DE GRANDE VOLUME E BAIXO PESO ESPECIFICO,SERVICO INTEIRAMENTE MANUAL,ENCOSTA ACIMA,INCLUSIVE CARGA E DESCARGA</t>
  </si>
  <si>
    <t>TRANSPORTE DE MATERIAIS DE GRANDE VOLUME E BAIXO PESO ESPECIFICO,SERVICO INTEIRAMENTE MANUAL,ENCOSTA ABAIXO,INCLUSIVE CARGA E DESCARGA</t>
  </si>
  <si>
    <t>TRANSPORTE MANUAL DE CALHA ATE O LOCAL DE ASSENTAMENTO,ENCOSTA ACIMA,INCLUSIVE CARGA E DESCARGA</t>
  </si>
  <si>
    <t>TRANSPORTE MANUAL DE CALHA ATE O LOCAL DE ASSENTAMENTO,ENCOSTA ABAIXO,INCLUSIVE CARGA E DESCARGA</t>
  </si>
  <si>
    <t>TRANSPORTE MANUAL DE MATERIAIS DIVERSOS EM MANGUEZAL,INCLUSIVE CARGA E DESCARGA EM CESTO TIPO COMLURB(MUDA E LIXO)</t>
  </si>
  <si>
    <t>CALHA FECHADA,DE TABUAS DE MADEIRA DE 3ª,COM A SECAO DE 0,45X0,45M,PARA DESCIDA DE ESCOMBROS,COM COLOCACAO</t>
  </si>
  <si>
    <t>CALHA FECHADA,DE TABUAS DE MADEIRA DE 3ª,COM A SECAO 0,35X0,35M,PARA DESCIDA DE ESCOMBROS,COM COLOCACAO</t>
  </si>
  <si>
    <t>DESCIDA DE ESCOMBROS POR CALHAS FECHADAS,DE TABUAS DE PINHODE 3ª</t>
  </si>
  <si>
    <t>ENSACAMENTO E TRANSPORTE DE ESCOMBROS EM SACOS PLASTICOS,DESDE UM PAVIMENTO ELEVADO ATE O TERREO,UTILIZANDO ELEVADOR</t>
  </si>
  <si>
    <t>ENSACAMENTO E TRANSPORTE DE ESCOMBROS EM SACOS PLASTICOS,DESDE UM PAVIMENTO ELEVADO ATE O TERREO,UTILIZANDO A ESCADA DOPREDIO</t>
  </si>
  <si>
    <t>RETIRADA DE LAMA,ESCOMBROS OU DETRITOS DO INTERIOR DE RESERVATORIOS OU CAIXAS ENTERRADAS,UTILIZANDO PROCESSOS DE SUSPENSAO MANUAL,MEDIDO POR VOLUME DE MATERIAL RETIRADO</t>
  </si>
  <si>
    <t>DESOBSTRUCAO DE DRENOS DE MUROS DE CONTENCAO,BUZINOTES DE COBERTURAS E SIMILARES</t>
  </si>
  <si>
    <t>LIMPEZA EM PAREDE REVESTIDA COM PASTILHAS,INCLUSIVE O USO DEESCADA ATE 2 PAVIMENTOS,EXCLUSIVE ANDAIMES</t>
  </si>
  <si>
    <t>LIMPEZA EM PAREDE REVESTIDA COM MARMORE OU GRANITO(POLIMENTO),INCLUSIVE O USO DE ESCADA ATE 2 PAVIMENTOS,EXCLUSIVE ANDAIMES</t>
  </si>
  <si>
    <t>LIMPEZA EM PAREDE REVESTIDA COM PEDRAS(LAVAGEM COM SOLUCAO ACIDA),INCLUSIVE O USO DE ESCADA ATE 2 PAVIMENTOS,EXCLUSIVE ANDAIMES</t>
  </si>
  <si>
    <t>LIMPEZA EM PAREDE REVESTIDA COM CHAPAS LAMINADAS,INCLUSIVE OUSO DE ESCADA ATE 2 PAVIMENTOS,EXCLUSIVE ANDAIMES</t>
  </si>
  <si>
    <t>LIMPEZA DE TELHA CERAMICA,CONSTANDO DE LAVAGEM COM AGUA PURAE ESCOVACAO COM ESCOVA DE ACO</t>
  </si>
  <si>
    <t>LIMPEZA DE CAIXA DE AREIA,EM ENCOSTA,ATE 1,50M DE PROFUNDIDADE</t>
  </si>
  <si>
    <t>LIMPEZA DE CAIXA D'AGUA OU CISTERNA,COM CAPACIDADE ATE 1000L,INCLUSIVE DESINFECCAO CONFORME NORMAS DO INEA</t>
  </si>
  <si>
    <t>LIMPEZA DE CAIXA D'AGUA OU CISTERNA,COM CAPACIDADE DE 1001 A2000L,INCLUSIVE DESINFECCAO CONFORME NORMAS DO INEA</t>
  </si>
  <si>
    <t>LIMPEZA DE CAIXA D'AGUA OU CISTERNA,COM CAPACIDADE DE 2001 A20000L,INCLUSIVE DESINFECCAO CONFORME NORMAS DO INEA</t>
  </si>
  <si>
    <t>LIMPEZA DE CAIXA D'AGUA OU CISTERNA,COM CAPACIDADE DE 20001A 60000L,INCLUSIVE DESINFECCAO CONFORME NORMAS DO INEA</t>
  </si>
  <si>
    <t>APICOAMENTO DE MEIOS-FIOS,UTILIZANDO PONTEIRO,CONSIDERANDO ESPELHO DE 15CM,FACE E ARESTA</t>
  </si>
  <si>
    <t>APICOAMENTO PARA EXECUCAO DE CONCRETO APARENTE EM SUPERFICIES HORIZONTAIS SUPERIORES(TETOS)</t>
  </si>
  <si>
    <t>APICOAMENTO PARA EXECUCAO DE CONCRETO APARENTE EM SUPERFICIES VERTICAIS</t>
  </si>
  <si>
    <t>APICOAMENTO DE CONCRETO,EM SUPERFICIES VERTICIAS,INCLUSIVE CORRECAO DE FALHAS</t>
  </si>
  <si>
    <t>APICOAMENTO DE CONCRETO,EM SUPERFICIES HORIZONTAIS(TETO),INCLUSIVE CORRECAO DE FALHAS</t>
  </si>
  <si>
    <t>FURACAO EM CONCRETO COM FURADEIRA MANUAL E BROCA DE WIDIA DEDIAMETRO ATE 1/2"</t>
  </si>
  <si>
    <t>FURACAO EM CONCRETO COM FURADEIRA MANUAL E BROCA DE WIDIA DEDIAMETRO DE 5/8"</t>
  </si>
  <si>
    <t>FURACAO EM CONCRETO COM FURADEIRA MANUAL E BROCA DE WIDIA DEDIAMETRO DE 3/4"</t>
  </si>
  <si>
    <t>FURACAO EM CONCRETO COM FURADEIRA MANUAL E BROCA DE WIDIA DEDIAMETRO DE 1"</t>
  </si>
  <si>
    <t>FURACAO EM CONCRETO COM FURADEIRA MANUAL E BROCA DE WIDIA DEDIAMETRO DE 1.1/2"</t>
  </si>
  <si>
    <t>TIRO COM PISTOLA PARA FIXACAO DE PINO DE 1/4" EM CONCRETO ARMADO,INCLUSIVE O PINO E 0,50M DE FITA PERFURADA.FORNECIMENTOE COLOCACAO</t>
  </si>
  <si>
    <t>CORTE EM ALVENARIA DE TIJOLO,PARA COLOCACAO DE CAIXA DE 0,25X0,25X0,12M,INCLUSIVE ARREMATES DE RECOMPOSICAO</t>
  </si>
  <si>
    <t>CORTE EM ALVENARIA DE TIJOLO,PARA COLOCACAO DE CAIXA DE 0,35X0,45X0,15M,INCLUSIVE ARREMATES DE RECOMPOSICAO</t>
  </si>
  <si>
    <t>CORTE EM ALVENARIA DE TIJOLO,PARA COLOCACAO DE CAIXA DE 0,50X1,00X0,15M,INCLUSIVE ARREMATES DE RECOMPOSICAO</t>
  </si>
  <si>
    <t>CORTE EM ALVENARIA DE TIJOLO,PARA COLOCACAO DE CAIXA DE 1,00X1,00X0,15M,INCLUSIVE ARREMATES DE RECOMPOSICAO</t>
  </si>
  <si>
    <t>ARRUMACAO DE MATERIAL ROCHOSO,EM BLOCOS ATE 15KG,EM PILHAS REGULARES,REFERINDO-SE O CUSTO AO MATERIAL SOLTO</t>
  </si>
  <si>
    <t>LIMPEZA DE SUPERFICIE DE CONCRETO E DA ARMADURA,COM ESCOVA DE ACO,APOS RETIRADA DO CAPEAMENTO,EXCLUSIVE ESTE</t>
  </si>
  <si>
    <t>LIXAMENTO DE CONCRETO APARENTE,ANTIGO,SERVICO MANUAL COM LIXA DE CALAFATE</t>
  </si>
  <si>
    <t>LIMPEZA DE SUPERFICIE DE CONCRETO APARENTE LISO(ANTIGO),COMAGUA PURA E ESCOVACAO COM ESCOVA DE ACO,UTILIZANDO MANGUEIRADE 1/2",EXCLUSIVE ANDAIMES</t>
  </si>
  <si>
    <t>LIMPEZA E POLIMENTO DE PISO DE ALTA RESISTENCIA,ANTIGO,USANDO ESTUQUE COM ADESIVO,CIMENTO BRANCO E CORANTE,SENDO 2 POLIMENTOS MECANICOS</t>
  </si>
  <si>
    <t>LIMPEZA E POLIMENTO DE PISO DE MARMORITE,ANTIGO,USANDO ESTUQUE COM ADESIVO,CIMENTO BRANCO E CORANTE,SENDO 2 POLIMENTOS MECANICOS</t>
  </si>
  <si>
    <t>LIMPEZA E POLIMENTO DE PISO DE MARMORE,ANTIGO,USANDO ESTUQUECOM ADESIVO,CIMENTO BRANCO E CORANTE,SENDO 2 POLIMENTOS MECANICOS</t>
  </si>
  <si>
    <t>LIMPEZA E POLIMENTO DE PISO DE GRANITO,ANTIGO,USANDO ESTUQUECOM ADESIVO,CIMENTO BRANCO E CORANTE,SENDO 2 POLIMENTOS MECANICOS</t>
  </si>
  <si>
    <t>POLIMENTO MECANICO EM PISO CIMENTADO ANTIGO,APOS REPAROS DOREVESTIMENTO COM ESTUQUE DE CIMENTO E ADESIVO,INCLUSIVE ESTES MATERIAIS</t>
  </si>
  <si>
    <t>RASPAGEM COM ESPATULA DE ACO OU ESCOVA DE ACO PARA REMOCAO DE CRAQUELE DE PINTURA</t>
  </si>
  <si>
    <t>CORTE DE ACO(VERGALHAO),INCLUSIVE REMOCAO DO LOCAL,APOS SERVICOS DE DEMOLICAO DE CONCRETO</t>
  </si>
  <si>
    <t>DESMONTAGEM E REMOCAO MANUAIS DE TUBOS,CONEXOES,REGISTROS,VALVULAS E SIMILARES,COM JUNTAS FLANGEADAS.CUSTO POR JUNTA DEDN ATE 80MM</t>
  </si>
  <si>
    <t>DESMONTAGEM E REMOCAO MANUAIS DE TUBOS,CONEXOES,REGISTROS,VALVULAS E SIMILARES,COM JUNTAS FLANGEADAS.CUSTO POR JUNTA DEDN=100 OU 150MM</t>
  </si>
  <si>
    <t>DESMONTAGEM E REMOCAO MANUAIS DE TUBOS,CONEXOES,REGISTROS,VALVULAS E SIMILARES,COM JUNTAS FLANGEADAS.CUSTO POR JUNTA DEDN=200MM</t>
  </si>
  <si>
    <t>DEMOLICAO,COM EQUIPAMENTO DE AR COMPRIMENTO,DE PISOS OU PAVIMENTOS DE CONCRETO ARMADO,INCLUSIVE EMPILHAMENTO LATERAL DENTRO DO CANTEIRO DE SERVICO</t>
  </si>
  <si>
    <t>DEMOLICAO,COM EQUIPAMENTO DE AR COMPRIMIDO,DE MASSAS DE CONCRETO SIMPLES,EXCETO PISOS OU PAVIMENTOS,INCLUSIVE EMPILHAMENTO LATERAL DENTRO DO CANTEIRO DE SERVICO</t>
  </si>
  <si>
    <t>DEMOLICAO,COM EQUIPAMENTO DE AR COMPRIMIDO,DE MASSAS DE CONCRETO ARMADO,EXCETO PISOS OU PAVIMENTOS,INCLUSIVE EMPILHAMENTO LATERAL DENTRO DO CANTEIRO DE SERVICO</t>
  </si>
  <si>
    <t>DEMOLICAO COM EQUIPAMENTO DE AR COMPRIMIDO,DE PAVIMENTACAO DE CONCRETO ASFALTICO,COM 5CM DE ESPESSURA,INCLUSIVE EMPILHAMENTO LATERAL DENTRO DO CANTEIRO DE SERVICO</t>
  </si>
  <si>
    <t>DEMOLICAO COM EQUIPAMENTO DE AR COMPRIMIDO,DE PAVIMENTACAO DE CONCRETO ASFALTICO,COM 10CM DE ESPESSURA,INCLUSIVE EMPILHAMENTO LATERAL DENTRO DO CANTEIRO DE SERVICO</t>
  </si>
  <si>
    <t>DEMOLICAO COM EQUIPAMENTO DE AR COMPRIMIDO,DE PAVIMENTACAO DE CONCRETO ASFALTICO,COM 5CM DE ESPESSURA,EM FAIXAS DE ATE 1,20M DE LARGURA,INCLUSIVE EMPILHAMENTO LATERAL DENTRO DO CANTEIRO DE SERVICO</t>
  </si>
  <si>
    <t>DEMOLICAO COM EQUIPAMENTO DE AR COMPRIMIDO,DE PAVIMENTACAO DE CONCRETO ASFALTICO,COM 10CM DE ESPESSURA,EM FAIXAS DE ATE1,20M DE LARGURA,INCLUSIVE EMPILHAMENTO LATERAL DENTRO DO CANTEIRO DE SERVICO</t>
  </si>
  <si>
    <t>DEMOLICAO COM EQUIPAMENTO DE AR COMPRIMIDO,DE PAVIMENTACAO DE CONCRETO SIMPLES,COM 15CM DE ESPESSURA,INCLUSIVE EMPILHAMENTO LATERAL DENTRO DO CANTEIRO DE SERVICO</t>
  </si>
  <si>
    <t>DEMOLICAO COM EQUIPAMENTO DE AR COMPRIMIDO,DE PAVIMENTACAO DE CONCRETO SIMPLES,COM 20CM DE ESPESSURA,INCLUSIVE EMPILHAMENTO LATERAL DENTRO DO CANTEIRO DE SERVICO</t>
  </si>
  <si>
    <t>DEMOLICAO COM EQUIPAMENTO DE AR COMPRIMIDO,DE PAVIMENTACAO DE CONCRETO SIMPLES,COM 15CM DE ESPESSURA,EM FAIXAS DE ATE 1,20M DE LARGURA,INCLUSIVE EMPILHAMENTO LATERAL DENTRO DO CANTIRO DE SERVICO</t>
  </si>
  <si>
    <t>DEMOLICAO COM EQUIPAMENTO DE AR COMPRIMIDO,DE PAVIMENTACAO DE CONCRETO SIMPLES,COM 20CM DE ESPESSURA,EM FAIXAS DE ATE 1,20M DE LARGURA,INCLUSIVE EMPILHAMENTO LATERAL DENTRO DO CANTEIRO DE SERVICO</t>
  </si>
  <si>
    <t>DEMOLICAO COM EQUIPAMENTO DE AR COMPRIMIDO,DE CONCRETO ARMADO,VISANDO A EXPOSICAO OU RETIRADA DE ARMADURA</t>
  </si>
  <si>
    <t>DEMOLICAO COM EQUIPAMENTO DE AR COMPRIMIDO,DE PASSEIO CIMENTADO COM ESPESSURA ATE 10CM,INCLUSIVE EMPILHAMENTO LATERAL DENTRO DO CANTEIRO DE SERVICO</t>
  </si>
  <si>
    <t>DEMOLICAO COM EQUIPAMENTO DE AR COMPRIMIDO,DE BASE DE MACADAME CIMENTADO,INCLUSIVE EMPILHAMENTO LATERAL DENTRO DO CANTEIRO DE SERVICO</t>
  </si>
  <si>
    <t>DEMOLICAO COM EQUIPAMENTO DE AR COMPRIMIDO,DE BASE DE MACADAME BETUMINOSO,INCLUSIVE EMPILHAMENTO LATERAL DENTRO DO CANTEIRO DE SERVICO</t>
  </si>
  <si>
    <t>DEMOLICAO COM EQUIAMENTO DE AR COMPRIMIDO,DE PISO DE ALTA RESISTENCIA MOLDADO NO LOCAL,COM ESPESSURA DE 0,80CM,INCLUSIVEBASE SUPORTE E EMPILHAMENTO LATERAL DENTRO DO CANTEIRO DE SERVICO</t>
  </si>
  <si>
    <t>DEMOLICAO COM EQUIPAMENTO DE AR COMPRIMIDO,DE PISO DE ALTARESISTENCIA PRE-MOLDADO,COM ESPESSURA DE ATE 3CM E RESPECTIVO CONTRAPISO COM ATE 10CM DE ESPESSURA,INCLUSIVE EMPILHAMENTO LATERAL DENTRO DO CANTEIRO DE SERVICO</t>
  </si>
  <si>
    <t>DEMOLICAO DE PISOS OU PAVIMENTOS DE CONCRETO SIMPLES,UTILIZANDO QUEDA DE MACO DE 750KG,ADAPTADO A UMA ESCAVADEIRA DE 0,78M3</t>
  </si>
  <si>
    <t>DEMOLICAO DE PECAS DE CONCRETO ARMADO EM POSICAO ESPECIAL,UTILIZANDO QUEDA DE MACO DE 750KG,ADAPTADO A UMA ESCAVADEIRA DE 0,78M3</t>
  </si>
  <si>
    <t>ARRANCAMENTO COM EQUIPAMENTO DE AR COMPRIMIDO,DE PISO DE PARALELEPIPEDOS REJUNTADOS COM ARGAMASSA DE CIMENTO E AREIA,INCLUSIVE LIMPEZA E EMPILHAMENTO SOBRE O PASSEIO</t>
  </si>
  <si>
    <t>ARRANCAMENTO,COM EQUIPAMENTO DE AR COMPRIMIDO,DE TAMPAO DE FERRO FUNDIDO (TAMPA E TELAR)</t>
  </si>
  <si>
    <t>ARRANCAMENTO,COM EQUIPAMENTO DE AR COMPRIMIDO,E CARGA EM CAMINHAO DE TRILHO DE BONDE</t>
  </si>
  <si>
    <t>DEMOLICAO COM EQUIPAMENTO DE AR COMPRIMIDO DE LAJE PRE-FABRICADA COMPOSTA DE TIJOLOS CERAMICOS,VIGOTAS,ARMACAO E CAMADADE CAPEAMENTO,INCLUSIVE EMPILHAMENTO LATERAL DENTRO DO CANTERO DE SERVICO</t>
  </si>
  <si>
    <t>DEMOLICAO DE PREDIOS COM ROMPEDOR HIDRAULICO ADAPTADO A ESCAVADEIRA,DE CONCRETO ARMADO,PISOS,ALVENARIA E ESQUADRIAS,INCLUSIVE EMPILHAMENTO DO ENTULHO(CONSIDERANDO DESMONTES MANUALE MECANICO COM O PROPRIO ROMPEDOR),COM PREPARO PARA O TRANSPORTE,EXCLUSIVE CORTE DO ACO(VERGALHAO)EMPILHADO,TRANSP.(BOTAFORA),CARGA E DESCARGA.MEDIDO PELA AREA X ALTURA DO PREDIO</t>
  </si>
  <si>
    <t>DEMOLICAO DE CONCRETO ARMADO COM ROMPEDOR HIDRAULICO ADAPTADO A ESCAVADEIRA,INCLUSIVE EMPILHAMENTO LATERAL DENTRO DO CANTEIRO DE SERVICO</t>
  </si>
  <si>
    <t>DEMOLICAO E REMOCAO DE ESTRUTURAS METALICAS TRELICADAS DE VERGALHOES E/OU PERFIS LEVES DE ACO,MEDIDAS PELO PESO REMOVIDO</t>
  </si>
  <si>
    <t>DEMOLICAO E REMOCAO COM MACARICO E GUINDASTES,DE ESTRUTURASMETALICAS DE PERFIS PESADOS DE ACO,MEDIDAS PELO PESO REMOVIDO</t>
  </si>
  <si>
    <t>DEMOLICAO E REMOCAO COM MACARICO E GUINDASTES,DE ESTRUTURASMETALICAS OU SIMILARES DE CHAPAS DE ACO,MEDIDAS PELO PESO REMOVIDO</t>
  </si>
  <si>
    <t>DESMONTAGEM E REMOCAO COM AUXILIO DE GUINDASTE,DE TUBOS,CONEXOES,REGISTROS,VALVULAS E SIMILARES COM JUNTAS FLANGEADAS,CUSTO POR JUNTA,COM DN=200MM</t>
  </si>
  <si>
    <t>DESMONTAGEM E REMOCAO COM AUXILIO DE GUINDASTE,DE TUBOS,CONEXOES,REGISTROS,VALVULAS E SIMILARES COM JUNTAS FLANGEADAS,CUSTO POR JUNTA,COM DN=250MM</t>
  </si>
  <si>
    <t>DESMONTAGEM E REMOCAO COM AUXILIO DE GUINDASTE,DE TUBOS,CONEXOES,REGISTROS,VALVULAS E SIMILARES COM JUNTAS FLANGEADAS CUSTO POR JUNTA,COM DN= 300MM</t>
  </si>
  <si>
    <t>DESMONTAGEM E REMOCAO COM AUXILIO DE GUINDASTE,DE TUBOS,CONEXOES,REGISTROS,VALVULAS E SIMILARES COM JUNTAS FLANGEADAS CUSTO POR JUNTA,COM DN=350MM</t>
  </si>
  <si>
    <t>DESMONTAGEM E REMOCAO COM AUXILIO DE GUINDASTE,DE TUBOS,CONEXOES,REGISTROS,VALVULAS E SIMILARES COM JUNTAS FLANGEADAS CUSTO POR JUNTA,COM DN=400MM</t>
  </si>
  <si>
    <t>DESMONTAGEM E REMOCAO COM AUXILIO DE GUINDASTE,DE TUBOS,CONEXOES,REGISTROS,VALVULAS E SIMILARES COM JUNTAS FLANGEADAS CUSTO POR JUNTA,COM DN=450MM</t>
  </si>
  <si>
    <t>DESMONTAGEM E REMOCAO COM AUXILIO DE GUINDASTE,DE TUBOS,CONEXOES,REGISTROS,VALVULAS E SIMILARES COM JUNTAS FLANGEADAS CUSTO POR JUNTA,COM DN=500MM</t>
  </si>
  <si>
    <t>DESMONTAGEM E REMOCAO COM AUXILIO DE GUINDASTE,DE TUBOS,CONEXOES,REGISTROS,VALVULAS E SIMILARES COM JUNTAS FLANGEADAS CUSTO POR JUNTA,COM DN=600MM</t>
  </si>
  <si>
    <t>DESMONTAGEM E REMOCAO COM AUXILIO DE GUINDASTE,DE TUBOS,CONEXOES,REGISTROS,VALVULAS E SIMILARES COM JUNTAS FLANGEADAS CUSTO POR JUNTA,COM DN=700MM</t>
  </si>
  <si>
    <t>DESMONTAGEM E REMOCAO COM AUXILIO DE GUINDASTE,DE TUBOS,CONEXOES,REGISTROS,VALVULAS E SIMILARES COM JUNTAS FLANGEADAS CUSTO POR JUNTA,COM DN=800MM</t>
  </si>
  <si>
    <t>DESMONTAGEM E REMOCAO COM AUXILIO DE GUINDASTE,DE TUBOS,CONEXOES,REGISTROS,VALVULAS E SIMILARES COM JUNTAS FLANGEADAS CUSTO POR JUNTA,COM DN=900MM</t>
  </si>
  <si>
    <t>DESMONTAGEM E REMOCAO COM AUXILIO DE GUINDASTE,DE TUBOS,CONEXOES,REGISTROS,VALVULAS E SIMILARES COM JUNTAS FLANGEADAS CUSTO POR JUNTA,COM DN=1000MM</t>
  </si>
  <si>
    <t>DESMONTAGEM E REMOCAO COM AUXILIO DE GUINDASTE,DE TUBOS,CONEXOES,REGISTROS,VALVULAS E SIMILARES COM JUNTAS FLANGEADAS CUSTO POR JUNTA,COM DN=1200MM</t>
  </si>
  <si>
    <t>LEVANTAMENTO OU REBAIXAMENTO DE TAMPAO DE RUA,CONSIDERANDO DEMOLICAO DE CAMADA DE ASFALTO E CONCRETO,MOVIMENTACAO E CONCRETAGEM,INCLUSIVE CERCA PROTETORA</t>
  </si>
  <si>
    <t>LEVANTAMENTO OU REBAIXAMENTO DE TAMPAO EM PATIO,PASSEIO OU JARDIM COM VARIACAO DE MOVIMENTACAO ATE 0,50M,CONSIDERANDO DEMOLICAO DE CAMADA DE CONCRETO E CONCRETAGEM,INCLUSIVE CERCAPROTETORA</t>
  </si>
  <si>
    <t>LEVANTAMENTO DE TAMPAO DE RUA,UTILIZANDO CONJUNTO DE ANEIS METALICOS SUPLEMENTARES,EXCLUSIVE CERCA PROTETORA</t>
  </si>
  <si>
    <t>LEVANTAMENTO DE TAMPAO DE RUA,UTILIZANDO CONJUNTO DE ANEISMETALICOS SUPLEMENTARES, INCLUSIVE CERCA PROTETORA</t>
  </si>
  <si>
    <t>LIMPEZA MANUAL DE POCO DE VISITA DE ATE 3,00M DE PROFUNDIDADE,EXCLUSIVE TRANSPORTE DO MATERIAL RETIRADO</t>
  </si>
  <si>
    <t>LIMPEZA MANUAL DE POCO DE VISITA DE ATE 3,00M DE PROFUNDIDADE,COM TRANSPORTE DO MATERIAL RETIRADO ATE 10KM DE DISTANCIA,INCLUSIVE CARGA MANUAL E DESCARGA MECANICA</t>
  </si>
  <si>
    <t>TRANSPORTE DE MATERIAL DEPOSITADO EM POCOS DE VISITA E GALERIAS(AREIA MOLHADA,LODO),COM CARGA MANUAL E DESCARGA MECANICA,ATE 10KM DE DISTANCIA</t>
  </si>
  <si>
    <t>TRANSPORTE DE MATERIAL DEPOSITADO EM POCOS DE VISITA E GALERIAS(AREIA MOLHADA,LODO),COM CARGA MANUAL E DESCARGA MECANICA,ATE 20KM DE DISTANCIA</t>
  </si>
  <si>
    <t>TRANSPORTE DE MATERIAL DEPOSITADO EM POCOS DE VISITA E GALERIAS(AREIA MOLHADA,LODO),COM CARGA MANUAL E DESCARGA MECANICA,ATE 30KM DE DISTANCIA</t>
  </si>
  <si>
    <t>LIMPEZA MANUAL DE GALERIA RETANGULAR,COM TRANSPORTE DE MATERIAL RETIRADO ATE 10KM DE DISTANCIA,INCLUSIVE CARGA MANUAL EDESCARGA MECANICA</t>
  </si>
  <si>
    <t>LIMPEZA MANUAL DE GALERIA RETANGULAR,COM TRANSPORTE DE MATERIAL RETIRADO ATE 20KM DE DISTANCIA,INCLUSIVE CARGA MANUAL EDESCARGA MECANICA</t>
  </si>
  <si>
    <t>LIMPEZA MANUAL DE GALERIA RETANGULAR,COM TRANSPORTE DE MATERIAL RETIRADO ATE 30KM DE DISTANCIA,INCLUSIVE CARGA MANUAL EDESCARGA MECANICA</t>
  </si>
  <si>
    <t>LIMPEZA MANUAL DE RAMAL DE RALO,COM DIAMETRO MENOR QUE 0,40M,COM TRANSPORTE DO MATERIAL RETIRADO ATE 10KM DE DISTANCIA,INCLUSIVE CARGA MANUAL E DESCARGA MECANICA</t>
  </si>
  <si>
    <t>LIMPEZA MANUAL DE RAMAL DE RALO,COM DIAMETRO MENOR QUE 0,40M,COM TRANSPORTE DO MATERIAL RETIRADO ATE 20KM DE DISTANCIA,INCLUSIVE CARGA MANUAL E DESCARGA MECANICA</t>
  </si>
  <si>
    <t>LIMPEZA MANUAL DE RAMAL DE RALO,COM DIAMETRO MENOR QUE 0,40M,COM TRANSPORTE DO MATERIAL RETIRADO ATE 30KM DE DISTANCIA,INCLUSIVE CARGA MANUAL E DESCARGA MECANICA</t>
  </si>
  <si>
    <t>LIMPEZA DE CONCRETO APARENTE COM JATO D`AGUA,SOLVENTE E ESCOVA DE PIACAVA</t>
  </si>
  <si>
    <t>LIMPEZA DE SUPERFICIE METALICA,EM PONTES,VIADUTOS OU ESTRUTURAS SEMELHANTES,UTILIZANDO LIXADEIRA E RASPADEIRA,ADMITINDOUMA PRODUCAO MEDIA DE 280,00M2/MES</t>
  </si>
  <si>
    <t>LIMPEZA DE SUPERFICIE METALICA,EM PONTES,VIADUTOS OU ESTRUTURAS SEMELHANTES,UTILIZANDO LIXADEIRA E RASPADEIRA,ADMITINDOUMA PRODUCAO MEDIA DE 100,00M2/MES</t>
  </si>
  <si>
    <t>LIMPEZA DE SUPERFICIE METALICA,EM PONTES,VIADUTOS OU ESTRUTURAS SEMELHANTES,UTILIZANDO LIXADEIRA E RASPADEIRA,ADMITINDOUMA PRODUCAO MEDIA DE 180,00M2/MES</t>
  </si>
  <si>
    <t>LIMPEZA DE SUPERFICIE METALICA,EM PONTES,VIADUTOS OU ESTRUTUTAS SEMELHANTES,UTILIZANDO LIXADEIRA E RASPADEIRA,ADMITINDOUMA PRODUCAO MEDIA DE 350,00M2/MES</t>
  </si>
  <si>
    <t>LIMPEZA DE TUNEIS COM JATO D`AGUA,SOLVENTE E ESCOVA DE PIACAVA</t>
  </si>
  <si>
    <t>DECAPAGEM CUIDADOSA DE ESCULTURAS,PECAS EM ARGAMASSA E/OU FERRO,COM REMOCAO DE SUCESSIVAS CAMADAS DE TINTAS,EXCLUSIVE RETIRADA E TRANSPORTE</t>
  </si>
  <si>
    <t>LIMPEZA OU PREPARO DE SUPERFICIE DE CONCRETO COM JATO DE AGUA QUENTE COM PRESSAO MINIMA DE 2400LB,SOLVENTE E ESCOVA DE PIACAVA</t>
  </si>
  <si>
    <t>LIMPEZA OU PREPARO DE SUPERFICIE DE CONCRETO COM JATO DE AGUA PRESSURIZADA OU AR,EM CONDICOES QUE PERMITAM UM RENDIMENTOMEDIO DE 5M2/H</t>
  </si>
  <si>
    <t>LIMPEZA OU PREPARO DE SUPERFICIE DE CONCRETO COM JATO DE AGUA PRESSURIZADA OU AR,EM CONDICOES QUE PERMITAM UM RENDIMENTOMEDIO DE 15M2/H</t>
  </si>
  <si>
    <t>LIMPEZA DE SUPERFICIE DE MONUMENTOS HISTORICOS DE ARGAMASSA,FERRO,BRONZE,MARMORE,GRANITO,RESINA,ETC EXCLUSIVE RETIRADA ETRANSPORTE</t>
  </si>
  <si>
    <t>RESINA PARA PROTECAO DE SUPERFICIE DE MONUMENTOS HISTORICOS.FORNECIMENTO E APLICACAO</t>
  </si>
  <si>
    <t>LIXAMENTO MANUAL PARA LIMPEZA OU PREPARACAO DE ESTRUTURAS METALICAS,UTILIZANDO ESCOVA DE ACO DE 30CM DE CABO,CONSIDERANDO A AREA EFETIVAMENTE LIXADA</t>
  </si>
  <si>
    <t>LIXAMENTO MECANICO PARA LIMPEZA OU PREPARACAO DE ESTRUTURASMETALICAS,UTILIZANDO LIXADEIRA ELETRICA,CONSIDERANDO A AREAEFETIVAMENTE LIXADA</t>
  </si>
  <si>
    <t>LIMPEZA OU PREPARO DE SUPERFICIE DE PISOS E PAREDES DE CONCRETO COM JATO DE MATERIAL ABRASIVO METALICO,SEGUIDO DE AGUA OU AR,CONDICOES QUE NAO PERMITAM O REAPROVEITAMENTO DO MATERIAL ABRASIVO</t>
  </si>
  <si>
    <t>LIMPEZA OU PREPARO DE SUPERFICIE DE PISOS E PAREDES DE CONCRETO COM JATO DE MATERIAL ABRASIVO METALICO,SEGUIDO DE AGUA OU AR,EM CONDICOES QUE PERMITAM O REAPROVEITAMENTO DE 50% DEMATERIAL ABRASIVO</t>
  </si>
  <si>
    <t>LIMPEZA OU PREPARO DE SUPERFICIE DE PISOS E PAREDES DE FERROOU ACO COM JATO DE MATERIAL ABRASIVO METALICO,SEGUIDO DE AGUA OU AR,EM CONDICOES QUE NAO PERMITAM O REAPROVEITAMENTO DOMATERIAL ABRASIVO</t>
  </si>
  <si>
    <t>LIMPEZA OU PREPARO DE SUPERFICIE DE PISOS E PAREDES DE FERROOU ACO COM JATO DE MATERIAL ABRASIVO METALICO,SEGUIDO DE AGUA OU AR,EM CONDICOES QUE PERMITAM O REAPROVEITAMENTO DE 50%DO MATERIAL ABRASIVO</t>
  </si>
  <si>
    <t>LIMPEZA OU PREPARO DE SUPERFICIE DE TUBOS E PERFIS DE FERROOU ACO COM JATO DE MATERIAL ABRASIVO METALICO,SEGUIDO DE AGUA OU AR,EM CONDICOES QUE NAO PERMITAM O REAPROVEITAMENTO DOMATERIAL ABRASIVO</t>
  </si>
  <si>
    <t>LIMPEZA OU PREPARO DE SUPERFICIE DE TUBOS E PERFIS DE FERROOU ACO COM JATO DE MATERIAL ABRASIVO METALICO,SEGUIDO DE AGUA OU AR,EM CONDICOES QUE PERMITAM O REAPROVEITAMENTO DE 50%DO MATERIAL ABRASIVO</t>
  </si>
  <si>
    <t>REMOCAO DE PICHACAO DE MONUMENTOS HISTORICOS DE ARGAMASSA,FERRO,BRONZE,MARMORE,GRANITO,ACO CORTEN,PINTURA AUTOMOTIVA,RESINA,ETC,EXCLUSIVE RETIRADA E TRANSPORTE</t>
  </si>
  <si>
    <t>ANDAIME DE MADEIRA DE 1ª,ATE 7,00M DE ALTURA,EM PECAS DE 3"X3",1"X9" E 1"X12",CONSIDERANDO-SE O APROVEITAMENTO DA MADEIRA 3 VEZES,INCLUSIVE A DESMONTAGEM E MEDIDO PELO VOLUME ABRANGIDO,EXCLUSIVE PLATAFORMA</t>
  </si>
  <si>
    <t>ANDAIME DE MADEIRA DE 1ª,ATE 7,00M DE ALTURA,EM PECAS DE 3"X3",1"X9" E 1"X12",CONSIDERANDO-SE O APROVEITAMENTO DA MADEIRA 5 VEZES,INCLUSIVE A DESMONTAGEM E MEDIDO PELO VOLUME ABRANGIDO,EXCLUSIVE PLATAFORMA</t>
  </si>
  <si>
    <t>ANDAIME DE MADEIRA DE 1ª,DE 7,00 A 14,00M DE ALTURA,EM PECASDE 3"X3",1"X9" E 1"X12",CONSIDERANDO-SE O APROVEITAMENTO DAMADEIRA 2 VEZES,INCLUSIVE A DESMONTAGEM E MEDIDO PELO VOLUME ABRANGIDO,EXCLUSIVE PLATAFORMA</t>
  </si>
  <si>
    <t>ANDAIME DE TORAS DE EUCALIPTO,COM APROVEITAMENTO DA MADEIRA20 VEZES,PASSARELA DE MADEIRA DE 1ª,COM APROVEITAMENTO DA MADEIRA 5 VEZES,INCLUSIVE A DESMONTAGEM DO ANDAIME E DA PASSARELA</t>
  </si>
  <si>
    <t>ANDAIME DE TABUADO SOBRE CAVALETES,INCLUSIVE ESTES,EM MADEIRA DE 1ª,COM APROVEITAMENTO DA MADEIRA 20 VEZES,INCLUSIVE MOVIMENTACAO</t>
  </si>
  <si>
    <t>ANDAIME DE TABUADO SOBRE CAVALETES,INCLUSIVE ESTES,EM MADEIRA DE 1ª,COM APROVEITAMENTO DA MADEIRA 10 VEZES,INCLUSIVE MOVIMENTACAO</t>
  </si>
  <si>
    <t>ANDAIME DE TABUADO SOBRE CAVALETES,INCLUSIVE ESTES,EM MADEIRA DE 1ª,COM APROVEITAMENTO DA MADEIRA 20 VEZES,INCLUSIVE MOVIMENTACAO PARA PE DIREITO DE 4,00M</t>
  </si>
  <si>
    <t>PLATAFORMA OU PASSARELA DE MADEIRA DE 1ª,CONSIDERANDO-SE APROVEITAMENTO DA  MADEIRA 20 VEZES,EXCLUSIVE ANDAIME OU OUTROSUPORTE E MOVIMENTACAO(VIDE ITEM 05.008.0008)</t>
  </si>
  <si>
    <t>PLATAFORMA OU PASSARELA DE MADEIRA DE 1ª,CONSIDERANDO-SE APROVEITAMENTO DA MADEIRA 40 VEZES,EXCLUSIVE ANDAIME OU OUTRO SUPORTE E MOVIMENTACAO(VIDE ITEM 05.008.0008)</t>
  </si>
  <si>
    <t>PLATAFORMA OU PASSARELA DE MADEIRA DE 1ª,CONSIDERANDO-SE APROVEITAMENTO DA MADEIRA 60 VEZES,EXCLUSIVE ANDAIME OU OUTRO SUPORTE E MOVIMENTACAO (VIDE ITEM 05.008.0008)</t>
  </si>
  <si>
    <t>PLATAFORMA OU PASSARELA DE MADEIRA DE 1ª,CONSIDERANDO-SE APROVEITAMENTO DA MADEIRA 80 VEZES,EXCLUSIVE ANDAIME OU OUTRO SUPORTE E MOVIMENTACAO(VIDE ITEM 05.008.0008)</t>
  </si>
  <si>
    <t>ESCADA DE MADEIRA DE 3ª EXECUTADA SOBRE TERRENO COM INCLINACAO MEDIA ATE 45°,COM 0,80M DE LARGURA,CONSIDERANDO 30% DE APROVEITAMENTO DA MADEIRA,EXCLUSIVE ANCORAGEM</t>
  </si>
  <si>
    <t>ESCADA DE MADEIRA DE 3ª EXECUTADA SOBRE TERRENO COM INCLINACAO MEDIA SUPERIOR A 45°,COM 0,80M DE LARGURA,CONSIDERANDO 30% DE APROVEITAMENTO DA MADEIRA,EXCLUSIVE ANCORAGEM</t>
  </si>
  <si>
    <t>TORRE PARA GUINCHO,COM PRUMOS DE MADEIRA DE LEI,PRANCHA DE 1,50X1,60M,INCLUSIVE FORNECIMENTO DO CABO,MONTAGEM E DESMONTAGEM DA TORRE E DO GUINCHO,EXCLUSIVE FORNECIMENTO DO GUINCHO(VIDE ITEM 19.011.0017)</t>
  </si>
  <si>
    <t>ANDAIME SUSPENSO DE MADEIRA,PENDENTE DA ESTRUTURA POR CABOSDE ACO DE 3/8",INCLUSIVE PLATAFORMA DE MADEIRA E PERFURACAODA LAJE DE CONCRETO,MONTAGEM E DESMONTAGEM</t>
  </si>
  <si>
    <t>ANDAIME SUSPENSO DE MADEIRA,PENDENTE DA ESTRUTURA POR CABOSDE ACO DE 3/8",INCLUSIVE PLATAFORMA DE MADEIRA E PERFURACAODA LAJE DE CONCRETO,COM UTILIZACAO DAS TABUAS 2 VEZES,TORASE CABOS 4 VEZES,MONTAGEM E DESMONTAGEM 1 VEZ</t>
  </si>
  <si>
    <t>ANDAIME SUSPENSO DE MADEIRA,PENDENTE DA ESTRUTURA POR CABOSDE ACO DE 3/8",INCLUSIVE PLATAFORMA DE MADEIRA E PERFURACAODA LAJE DE CONCRETO,COM UTILIZACAO DAS TABUAS 3 VEZES,TORASE CABOS 6 VEZES,MONTAGEM E DESMONTAGEM 1 VEZ</t>
  </si>
  <si>
    <t>ANDAIME SUSPENSO DE MADEIRA,PENDENTE DA ESTRUTURA POR CABOSDE ACO DE 3/8",INCLUSIVE PLATAFORMA DE MADEIRA E PERFURACAODA LAJE DE CONCRETO,COM UTILIZACAO DAS TABUAS 4 VEZES,TORASE CABOS 8 VEZES,MONTAGEM E DESMONTAGEM 1 VEZ</t>
  </si>
  <si>
    <t>TELA SOLTA DE POLIPROPILENO PARA PROTECAO DE FACHADAS AMARRADA SOMENTE NOS EXTREMOS.FORNECIMENTO E COLOCACAO</t>
  </si>
  <si>
    <t>TELA SOLTA DE POLIPROPILENO PARA PROTECAO DE FACHADAS AMARRADA SOMENTE NOS EXTREMOS,UTILIZACAO DE 2 VEZES,INCLUSIVE COSTURA DA TELA SE NECESSARIO.FORNECIMENTO E COLOCACAO</t>
  </si>
  <si>
    <t>TELA DE POLIPROPILENO PARA PROTECAO DE FACHADAS,AMARRADA EMANDAIME,EXCLUSIVE ESTE.FORNECIMENTO E COLOCACAO</t>
  </si>
  <si>
    <t>TELA DE POLIPROPILENO PARA PROTECAO DE FACHADAS AMARRADA EMANDAIME,EXCLUSIVE ESTE,COM UTILIZACAO DE 2 VEZES,INCLUSIVE COSTURA DA TELA SE NECESSARIO.FORNECIMENTO E COLOCACAO</t>
  </si>
  <si>
    <t>TELA METALICA FIO Nº12,MALHA 3X3CM,PARA PROTECAO DE FACHADAS,AMARRADA EM ANDAIME,EXCLUSIVE ESTE.FORNECIMENTO E COLOCACAO</t>
  </si>
  <si>
    <t>TELA EM POLIETILENO DE ALTA DENSIDADE,100% VIRGEM,COM MALHADE (5X5)CM,FIO DE 2,5MM,COM RESISTENCIA DE 350KG/M2.FORNECIMENTO E COLOCACAO</t>
  </si>
  <si>
    <t>PLATAFORMA DE PROTECAO A TRANSEUNTES(PARA-LIXO),EM MADEIRA DE 1ª,EM PECAS DE 3"X6" E 1"X12",COM 2,00M DE LARGURA,COM APROVEITAMENTO DA MADEIRA 2 VEZES,INCLUSIVE A DESMONTAGEM E RETIRADA DA MADEIRA</t>
  </si>
  <si>
    <t>TELA DE POLIPROPILENO PARA PROTECAO DE FACHADAS,CONSIDERANDOAPENAS O FORNECIMENTO DA TELA (VIDE ITENS 05.005.0062 E 05.005.0064 PARA COLOCACAO)</t>
  </si>
  <si>
    <t>TELA DE POLIPROPILENO PARA PROTECAO DE FACHADAS AMARRADA SOMENTE NOS EXTREMOS,EXCLUSIVE TELA (VIDE ITEM 05.005.0060 PARAFORNECIMENTO),INCLUSIVE COSTURA DA TELA SE NECESSARIO.COLOCACAO E RETIRADA.</t>
  </si>
  <si>
    <t>TELA DE POLIPROPILENO PARA PROTECAO DE FACHADAS AMARRADA EMANDAIME,EXCLUSIVE TELA(VIDE ITEM 05.005.0060 PARA FORNECIMENTO) E ANDAIME,INCLUSIVE COSTURA DA TELA SE NECESSARIO.COLOCACAO E RETIRADA.</t>
  </si>
  <si>
    <t>LOCACAO DE ANDAIME COM ELEMENTOS TUBULARES SOBRE SAPATAS FIXAS,CONSIDERANDO-SE A AREA DA PROJECAO VERTICAL DO ANDAIME EPAGO PELO TEMPO NECESSARIO A SUA UTILIZACAO,EXCLUSIVE TRANSPORTE DOS ELEMENTOS DO ANDAIME ATE A OBRA,PLATAFORMA OU PASSARELA DE PINHO,MONTAGEM E DESMONTAGEM DOS ANDAIMES</t>
  </si>
  <si>
    <t>LOCACAO DE TORRE-ANDAIME TUBULAR SOBRE RODIZIOS,EXCLUSIVE ALUGUEL DOS RODIZIOS,TRANSPORTE DOS ELEMENTOS DA TORRE,PLATAFORMA OU PASSARELA DE PINHO,MONTAGEM E DESMONTAGEM</t>
  </si>
  <si>
    <t>LOCACAO DE ELEVADOR PARA OBRA,PARA TRANSPORTE VERTICAL DE CARGAS OU PESSOAS,COM TORRE DE 25,00M DE ALTURA,SENDO 16,00M DE EDIFICACAO E 9,00M DE MODULO DE SEGURANCA,SISTEMA CREMALHEIRA 1 CABINE SIMPLES,CAPACIDADE EM TORNO DE 18 PESSOAS,E 1500KG DE CARGA,COM 4 PARADAS,INCLUSIVE OPERADOR</t>
  </si>
  <si>
    <t>LOCACAO DE RODIZIOS DE FERRO,PARA TORRE TUBULAR.CUSTO PARA 4RODIZIOS</t>
  </si>
  <si>
    <t>LOCACAO DE RODIZIOS DE BORRACHA,PARA TORRE TUBULAR.CUSTO PARA 4 RODIZIOS</t>
  </si>
  <si>
    <t>LOCACAO DE ANDAIME SUSPENSO COM CABO PASSANTE,MANUAL,COM 2,00 A 6,00M DE EXTENSAO,CABOS COM 30M COM PLATAFORMA,TELA PROTETORA E MATERIAL PARA FIXACAO E OPERACAO DO ANDAIME,EXCLUSIVE TRANSPORTE (VIDE ITEM 04.020.0126),MONTAGEM E DESMONTAGEM(VIDE ITEM 05.008.0002) E MOVIMENTACAO VERTICAL (VIDE ITEM 05.008.0006)</t>
  </si>
  <si>
    <t>LOCACAO DE ANDAIME SUSPENSO ELETRICO DE CABO PASSANTE,COM 2A 8 METROS DE EXTENSAO,CABOS COM 30 METROS,COM PLATAFORMA,TELA DE PROTECAO E MATERIAL PARA FIXACAO E OPERACAO DE ANDAIME,EXCLUSIVE TRANSPORTE (VIDE ITEM 04.020.0126),MONTAGEM E DESMONTAGEM (VIDE ITEM 05.008.0015) E MOVIMENTACAO VERTICAL (VIDE ITEM 05.008.0007)</t>
  </si>
  <si>
    <t>LOCACAO DE PASSARELA METALICA,PERFURADA,PARA ANDAIME METALICO TUBULAR,INCLUSIVE TRANSPORTE,CARGA E DESCARGA,EXCLUSIVE ANDAIME TUBULAR E MOVIMENTACAO (VIDE ITEM 05.008.0008)</t>
  </si>
  <si>
    <t>LOCACAO DE CADEIRA SUSPENSA (BALANCIM),CONFORME NR 18 E ABNTNBR 14751,INCLUSIVE KIT DE SEGURANCA COMPLETO,EXCLUSIVE MONMONTAGEM E DESMONTAGEM (VIDE ITEM 05.008.0004)</t>
  </si>
  <si>
    <t>MONTAGEM E DESMONTAGEM DE ANDAIME COM ELEMENTOS TUBULARES,CONSIDERANDO-SE A AREA VERTICAL RECOBERTA</t>
  </si>
  <si>
    <t>MONTAGEM E DESMONTAGEM DE ANDAIME SUSPENSO MANUAL,CONSIDERANDO-SE EXTENSAO HORIZONTAL DAS FACHADAS E/OU EMPENAS</t>
  </si>
  <si>
    <t>MONTAGEM E DESMONTAGEM DE ELEVADOR DE OBRA REFERIDO NOS ITENS 05.006.0003 E 05.006.0004</t>
  </si>
  <si>
    <t>MONTAGEM E DESMONTAGEM DE CADEIRA SUSPENSA (BALANCIM).CUSTOPOR BALANCIM</t>
  </si>
  <si>
    <t>DESMONTAGEM E REMONTAGEM DE ANDAIMES SUSPENSOS PENDENTES DAESTRUTURA</t>
  </si>
  <si>
    <t>MOVIMENTACAO VERTICAL DE ANDAIME SUSPENSO MANUAL,CONSIDERANDO-SE UMA VEZ A AREA TRABALHADA,EM PROJECAO VERTICAL</t>
  </si>
  <si>
    <t>MOVIMENTACAO VERTICAL DE ANDAIME SUSPENSO ELETRICO,CONSIDERANDO-SE UMA VEZ A AREA TRABALHADA,EM PROJECAO VERTICAL</t>
  </si>
  <si>
    <t>MOVIMENTACAO VERTICAL OU HORIZONTAL DE PLATAFORMA OU PASSARELA</t>
  </si>
  <si>
    <t>MOVIMENTACAO HORIZONTAL DE ANDAIME COM ELEMENTOS TUBULARES TIPO TORRE</t>
  </si>
  <si>
    <t>MONTAGEM E DESMONTAGEM DE USINA MISTURADORA DE CONCRETO,TIPOPAREDE,COM SILOS HORIZONTAIS PARA TRES AGREGADOS.</t>
  </si>
  <si>
    <t>MONTAGEM E DESMONTAGEM DE USINA MISTURADORA DE CONCRETO,TIPOVERTICAL,COM SILOS PARA 45,00M3 DE AGREGADOS E 30T DE CIMENTO</t>
  </si>
  <si>
    <t>MONTAGEM E DESMONTAGEM DE TELEFERICO DE OBRA,COM VAO DE APROXIMADAMENTE 180,00M,INCLUSIVE O PREPARO DO TERRENO,EXCLUSIVEAS DEMAIS OBRAS NAO LIGADAS A PARTE MECANICA E O TRANSPORTESECUNDARIO ATE O PONTO INICIAL DE OPERACAO</t>
  </si>
  <si>
    <t>MONTAGEM E DESMONTAGEM DE ANDAIME SUSPENSO ELETRICO CONSIDERANDO-SE A EXTENSAO HORIZONTAL DAS FACHADAS E/OU EMPENAS</t>
  </si>
  <si>
    <t>ENCHIMENTO PARA ELEVACAO DE PISO,COM BLOCO DE CONCRETO CELULAR,COM 10CM DE ALTURA,ASSENTE COM ARGAMASSA DE CIMENTO E AREIA NO TRACO 1:8</t>
  </si>
  <si>
    <t>ENCHIMENTO PARA ELEVACAO DE PISO,COM BLOCO DE CONCRETO CELULAR,COM 15CM DE ALTURA,ASSENTE COM ARGAMASSA DE CIMENTO E AREIA NO TRACO 1:8</t>
  </si>
  <si>
    <t>ENCHIMENTO PARA ELEVACAO DE PISO,COM BLOCO DE CONCRETO CELULAR,COM 30CM DE ALTURA,ASSENTE COM ARGAMASSA DE CIMENTO E AREIA NO TRACO 1:8</t>
  </si>
  <si>
    <t>ARGILA EXPANDIDA COM GRANULOMETRIA FINA DE 2215,INCLUSIVE TRANSPORTE.FORNECIMENTO</t>
  </si>
  <si>
    <t>ARGILA EXPANDIDA COM GRANULOMETRIA GROSSA DE 3222,INCLUSIVETRANSPORTE.FORNECIMENTO</t>
  </si>
  <si>
    <t>ESGOTAMENTO DE VALA MEDIDO PELA POTENCIA INSTALADA E PELO TEMPO DE FUNCIONAMENTO</t>
  </si>
  <si>
    <t>ESGOTAMENTO DE VALA MEDIDO PELA POTENCIA INSTALADA E PELO TEMPO DE FUNCIONAMENTO,DEVENDO SER USADO COMO SEU COMPLEMENTO,CONSIDERANDO A HORA IMPRODUTIVA DA BOMBA.</t>
  </si>
  <si>
    <t>ESGOTAMENTO DE AGUA DE SUBSOLO RESULTANTE DE INFILTRACAO OUALAGAMENTO,USANDO MOTOR ELETRICO EM BOMBA DE 3HP,DIAMETRO DESUCCAO DE 1.1/2".ALTURA MANOMETRICA ATE 10,00M,MEDIDA PELOTEMPO DE FUNCIONAMENTO</t>
  </si>
  <si>
    <t>ESGOTAMENTO DE AGUA DE SUBSOLO RESULTANTE DE INFILTRACAO OUALAGAMENTO,USANDO MOTOR ELETRICO EM BOMBA DE 3HP,DIAMETRO DESUCCAO DE 1.1/2",DEVENDO SER USADO COMO SEU COMPLEMENTO,CONSIDERANDO A HORA IMPRODUTIVA DA BOMBA.ALTURA MANOMETRICA ATE10,00M,MEDIDA PELO TEMPO DE FUNCIONAMENTO</t>
  </si>
  <si>
    <t>ESCORAMENTO SIMPLES,FECHADO,DE VALA DE POUCA PROFUNDIDADE(ATE 1,00M DE PROFUNDIDADE),INCLUSIVE FORNECIMENTO DOS MATERIAIS(PECAS DE MADEIRA DE 3ª-1.1/2"X9" E 3"X6")</t>
  </si>
  <si>
    <t>ESCORAMENTO SIMPLES,ABERTO,DE VALA DE POUCA PROFUNDIDADE(ATE1,00M DE PROFUNDIDADE),INCLUSIVE FORNECIMENTO DOS MATERIAIS(PECAS DE MADEIRA DE 3ª-1.1/2"X9" E 3"X6")</t>
  </si>
  <si>
    <t>ESCORAMENTO SIMPLES,FECHADO,DE VALA DE POUCA PROFUNDIDADE(ATE 1,00M DE PROFUNDIDADE),INCLUSIVE FORNECIMENTO DOS MATERIAIS,COM ESGOTAMENTO MANUAL</t>
  </si>
  <si>
    <t>CHAPA DE ACO CARBONO SAE 1006/10 PERFURADA EM FUROS REDONDOSALTERNADOS LONGITUDINALMENTE,DIAMETRO DE 1,80MM,DISTANCIA ENTRE FUROS DE 2,55MM (DE CENTRO),NAS DIMENSOES DE(2000X1000X0,90)MM.FORNECIMENTO</t>
  </si>
  <si>
    <t>CHAPA DE ACO CARBONO SAE 1006/10,PERFURADA EM FUROS REDONDOSALTERNADOS LONGITUDINALMENTE,DIAMETRO DE 6,35MM,DISTANCIA ENTRE FUROS DE 9,00MM (DE CENTRO),NAS DIMENSOES DE(2000X1000X1,5)MM.FORNECIMENTO</t>
  </si>
  <si>
    <t>CHAPA DE ACO CARBONO COMUM DE 3/8",PARA PASSAGEM DE VEICULOS,SOBRE VALAS EM TRAVESSIAS,COMPREENDENDO COLOCACAO,USO E RETIRADA,MEDIDA PELA AREA DE CHAPA,EM CADA APLICACAO</t>
  </si>
  <si>
    <t>CHAPA DE ACO CARBONO COMUM DE 3/8",PARA PASSAGEM DE VEICULOS,SOBRE VALAS EM TRAVESSIAS,COMPREENDENDO COLOCACAO,USO E RETIRADA,MEDIDA PELA AREA DE CHAPA,EM CADA APLICACAO,INCLUSIVEMOBILIZACAO,TRANSPORTE,CARGA E DESCARGA</t>
  </si>
  <si>
    <t>CHAPA DE ACO CARBONO COMUM DE 3/8",PARA PASSAGEM DE VEICULOS,SOBRE VALAS EM TRAVESSIAS,COMPREENDENDO SOMENTE A COLOCACAOE RETIRADA,MEDIDA PELA AREA DE CHAPA,EM CADA APLICACAO</t>
  </si>
  <si>
    <t>ALUGUEL DE TRANSFORMADOR DE DISTRIBUICAO,TRIFASICO,60HZ,13,8KV-220/127V,30KVA</t>
  </si>
  <si>
    <t>ALUGUEL DE TRANSFORMADOR DE DISTRIBUICAO,TRIFASICO,60HZ,13,8KV-220/127V,45KVA</t>
  </si>
  <si>
    <t>ALUGUEL DE TRANSFORMADOR DE DISTRIBUICAO,TRIFASICO,60HZ,13,8KV-220/127V,75KVA</t>
  </si>
  <si>
    <t>ALUGUEL DE TRANSFORMADOR DE DISTRIBUICAO,TRIFASICO,60HZ,13,8KV-220/127V,112,5KVA</t>
  </si>
  <si>
    <t>ALUGUEL DE TRANSFORMADOR DE DISTRIBUICAO,TRIFASICO,60HZ,13,8KV-220/127V,150KVA</t>
  </si>
  <si>
    <t>ALUGUEL DE TRANSFORMADOR DE DISTRIBUICAO,TRIFASICO,60HZ,13,8KV-220/127KV,225KVA</t>
  </si>
  <si>
    <t>ALUGUEL DE TRANSFORMADOR DE DISTRIBUICAO,TRIFASICO,60HZ,13,8KV-220/127V,300KVA</t>
  </si>
  <si>
    <t>PORTICO EM ACO,PARA SUPORTE DE SINALIZACAO VERTICAL,COMPOSTOPOR 2(DUAS) COLUNAS TUBULARES,1(UMA) VIGA TRELICADA E CHUMBADORES PARA FIXACAO,GALVANIZADO POR IMERSAO A QUENTE,COM ZINCAGEM MINIMA DE 350GR/M2 EM CADA FACE,APLICADO DE ACORDO COMA ABNT-NBR 6323,SENDO O VAO DE 22,40M.FORNECIMENTO E COLOCACAO</t>
  </si>
  <si>
    <t>PORTICO EM ACO,PARA SUPORTE DE SINALIZACAO VERTICAL,COMPOSTOPOR 2(DUAS) COLUNAS TUBULARES,1(UMA) VIGA TRELICADA E CHUMBADORES PARA FIXACAO,GALVANIZADO POR IMERSAO A QUENTE,COM ZINCAGEM MINIMA DE 350GR/M2 EM CADA FACE,APLICADO DE ACORDO COMA ABNT-NBR 6323,SENDO O VAO DE 18,80M.FORNECIMENTO E COLOCACAO</t>
  </si>
  <si>
    <t>PORTICO EM ACO,PARA SUPORTE DE SINALIZACAO VERTICAL,COMPOSTOPOR 2(DUAS) COLUNAS TUBULARES,1(UMA) VIGA TRELICADA E CHUMBADORES PARA FIXACAO,GALVANIZADO POR IMERSAO A QUENTE,COM ZINCAGEM MINIMA DE 350GR/M2 EM CADA FACE,APLICADO DE ACORDO COMA ABNT-NBR 6323,SENDO O VAO DE 17,20M.FORNECIMENTO E COLOCACAO</t>
  </si>
  <si>
    <t>PORTICO EM ACO,PARA SUPORTE DE SINALIZACAO VERTICAL,COMPOSTOPOR 2 (DUAS) COLUNAS TUBULARES,1(UMA) VIGA TRELICADA E CHUMBADORES PARA FIXACAO,GALVANIZADO POR IMERSAO A QUENTE,COM ZINCAGEM MINIMA DE 350GR/M2 EM CADA FACE,APLICADO DE ACORDO COM A ABNT-NBR 6323,SENDO O VAO DE 15,20M.FORNECIMENTO E COLOCACAO</t>
  </si>
  <si>
    <t>PORTICO EM ACO,PARA SUPORTE DE SINALIZACAO VERTICAL,COMPOSTOPOR 2(DUAS) COLUNAS TUBULARES,1(UMA) VIGA TRELICADA E CHUMBADORES PARA FIXACAO,GALVANIZADO POR IMERSAO A QUENTE,COM ZINCAGEM MINIMA DE 350GR/M2 EM CADA FACE,APLICADO DE ACORDO COMA ABNT-NBR 6323,SENDO O VAO DE 13,20M.FORNECIMENTO E COLOCACAO</t>
  </si>
  <si>
    <t>SEMIPORTICO EM ACO,BANDEIRA SIMPLES,PARA SUPORTE DE SINALIZACAO VERTICAL,COMPOSTO POR 1(UMA) COLUNA TUBULAR,1(UMA) VIGATRELICADA EM BALANCO E CHUMBADORES PARA FIXACAO,GALVANIZADOPOR IMERSAO A QUENTE,COM ZINCAGEM MINIMA DE 350GR/M2 EM CADAFACE,APLICADO DE ACORDO COM A ABNT-NBR 6323,SENDO O BALANCODE 8,60M.FORNECIMENTO E COLOCACAO</t>
  </si>
  <si>
    <t>SEMIPORTICO EM ACO,BANDEIRA SIMPLES,PARA SUPORTE DE SINALIZACAO VERTICAL,COMPOSTO POR 1(UMA) COLUNA TUBULAR,1(UMA) VIGATRELICADA EM BALANCO E CHUMBADORES PARA FIXACAO,GALVANIZADOPOR IMERSAO A QUENTE,COM ZINCAGEM MINIMA DE 350GR/M2 EM CADAFACE,APLICADO DE ACORDO COM A ABNT-NBR 6323,SENDO O BALANCODE 5,10M.FORNECIMENTO E COLOCACAO</t>
  </si>
  <si>
    <t>SEMIPORTICO EM ACO,BANDEIRA DUPLA,PARA SUPORTE DE SINALIZACAO VERTICAL,COMPOSTO POR 1(UMA) COLUNA TUBULAR,2(DUAS) VIGASTRELICADAS EM BALANCO E CHUMBADORES PARA FIXACAO,GALVANIZADOPOR IMERSAO A QUENTE,COM ZINCAGEM MINIMA DE 350GR/M2 EM CADA FACE,APLICADO DE ACORDO COM A ABNT-NBR 6323,SENDO O BALANCO DE 8,60M.FORNECIMENTO E COLOCACAO</t>
  </si>
  <si>
    <t>SEMIPORTICO EM ACO,BANDEIRA DUPLA,PARA SUPORTE DE SINALIZACAA VERTICAL,COMPOSTO POR 1(UMA) COLUNA TUBULAR,2(DUAS) VIGASTRELICADAS EM BALANCO E CHUMBADORES PARA FIXACAO,GALVANIZADOPOR IMERSAO A QUENTE,COM ZINCAGEM MINIMA DE 350GR/M2 EM CADA FACE,APLICADO DE ACORDO COM A ABNT-NBR 6323,SENDO O BALANCO DE 5,10M.FORNECIMENTO E COLOCACAO</t>
  </si>
  <si>
    <t>PLACA DE SINALIZACAO DE RODOVIAS,EM CHAPA DE ACO Nº16,TRATADA QUIMICAMENTE,INCLUSIVE PINTURA COM METAL PRIMER NAS DUAS FACES E ESMALTE SINTETICO PRETO NO VERSO.APLICACAO DE PELICULAS REFLETIVAS NO GRAU TECNICO E PELICULA PARA LEGENDA FIXADAATRAVES DE CASTANHAS DUPLAS EM POSTE DE CONCRETO ARMADO.FORNECIMENTO E COLOCACAO</t>
  </si>
  <si>
    <t>PLACA DE SINALIZACAO DE RODOVIAS,EM CHAPA DE ACO Nº16,TRATADA QUIMICAMENTE,INCLUSIVE PINTURA COM METAL PRIMER NAS DUAS FACES E ESMALTE SINTETICO PRETO NO VERSO.APLICACAO DE PELICULAS REFLETIVAS NO GRAU TECNICO,GRAU ALTA INTENSIDADE E PELICULA PARA LEGENDA FIXADA ATRAVES DE CASTANHAS DUPLAS EM POSTEDE CONCRETO ARMADO.FORNECIMENTO E COLOCACAO</t>
  </si>
  <si>
    <t>PLACA DE SINALIZACAO DE RODOVIAS,EM CHAPA DE ACO Nº16,TRATADA QUIMICAMENTE,INCLUSIVE PINTURA COM METAL PRIMER NAS DUAS FACES E ESMALTE SINTETICO PRETO NO VERSO.APLICACAO DE PELICULAS REFLETIVAS NO GRAU TECNICO,GRAU DIAMANTE E PELICULA PARALEGENDA FIXADA ATRAVES DE CASTANHAS DUPLAS EM POSTE DE CONCRETO ARMADO.FORNECIMENTO E COLOCACAO</t>
  </si>
  <si>
    <t>PLACA DE SINALIZACAO DE RODOVIAS,EM CHAPA DE ACO Nº16,TRATADA QUIMICAMENTE,INCLUSIVE PINTURA COM METAL PRIMER NAS DUAS FACES E ESMALTE SINTETICO PRETO NO VERSO.APLICACAO DE PELICULAS REFLETIVAS NO GRAU TECNICO E PELICULA PARA LEGENDA FIXADOEM UM OU DOIS POSTES DE MADEIRA DE LEI.FORNECIMENTO E COLOCACAO</t>
  </si>
  <si>
    <t>PLACA DE SINALIZACAO DE RODOVIAS,EM CHAPA DE ACO Nº16,TRATADA QUIMICAMENTE,INCLUSIVE PINTURA COM METAL PRIMER NAS DUAS FACES E ESMALTE SINTETICO PRETO NO VERSO.APLICACAO DE PELICULAS REFLETIVAS NO GRAU TECNICO,GRAU ALTA INTENSIDADE E PELICULA PARA LEGENDA FIXADO EM UM OU DOIS POSTES DE MADEIRA DE LEI.FORNECIMENTO E COLOCACAO</t>
  </si>
  <si>
    <t>PLACA DE SINALIZACAO DE RODOVIAS,EM CHAPA DE ACO Nº16,TRATADA QUIMICAMENTE,INCLUSIVE PINTURA COM METAL PRIMER NAS DUAS FACES E ESMALTE SINTETICO PRETO NO VERSO.APLICACAO DE PELICULAS RELETIVAS NO GRAU TECNICO,GRAU DIAMANTE E PELICULA PARA LEGENDA FIXADO EM UM OU DOIS POSTES DE MADEIRA DE LEI.FORNECIMENTO E COLOCACAO</t>
  </si>
  <si>
    <t>SINALIZACAO HORIZONTAL,MECANICA,COM TINTA TERMOPLASTICA A BASE DE RESINAS NATURAIS E/OU SINTETICAS,EM VIAS RODOVIARIAS,APLICADA POR EXTRUSAO,CONFORME NORMAS DO DER-RJ</t>
  </si>
  <si>
    <t>SINALIZACAO HORIZONTAL,MECANICA,COM TINTA TERMOPLASTICA A BASE DE RESINAS NATURAIS E/OU SINTETICAS,EM VIAS RODOVIARIAS,APLICADA COM PISTOLA(SPRAY),CONFORME NORMAS DO DER-RJ</t>
  </si>
  <si>
    <t>SINALIZACAO HORIZONTAL,MECANICA,COM TINTA TERMOPLASTICA A BASE DE RESINAS NATURAIS E/OU SINTETICAS,EM VIAS URBANAS,APLICADA COM PISTOLA(SPRAY),CONFORME NORMAS DO DER-RJ</t>
  </si>
  <si>
    <t>SINALIZACAO MANUAL DE FAIXAS E FIGURAS PARA PEDESTRES,COM TINTA TERMOPLASTICA A BASE DE RESINAS NATURAIS E/OU SINTETICAS,EM VIAS RODOVIARIAS,APLICADO POR EXTRUSAO,CONFORME NORMAS DO DER-RJ</t>
  </si>
  <si>
    <t>SINALIZACAO MANUAL DE FAIXAS E FIGURAS PARA PEDESTRES,COM TINTA TERMOPLASTICA A BASE DE RESINAS NATURAIS E/OU SINTETICAS,EM VIAS URBANAS,APLICADO POR EXTRUSAO,CONFORME NORMAS DO DER-RJ</t>
  </si>
  <si>
    <t>SINALIZACAO HORIZONTAL,MECANICA,COM TINTA A BASE DE RESINA ACRILICA,EM VIAS RODOVIARIAS,CONFORME NORMAS DO DER-RJ</t>
  </si>
  <si>
    <t>SINALIZACAO HORIZONTAL,MECANICA,COM TINTA A BASE DE RESINA ACRILICA,EM VIAS URBANAS,CONFORME NORMAS DO DER-RJ</t>
  </si>
  <si>
    <t>SINALIZACAO MANUAL DE FAIXAS E FIGURAS PARA PEDESTRES,COM TINTA A BASE DE RESINA ACRILICA,EM VIAS RODOVIARIAS,COM UTILIZACAO DE PISTOLA PNEUMATICA(SPRAY),CONFORME NORMAS DO DER-RJ</t>
  </si>
  <si>
    <t>SINALIZACAO MANUAL DE FAIXAS E FIGURAS PARA PEDESTRES,COM TINTA A BASE DE RESINA ACRILICA,EM VIAS URBANAS,COM UTILIZACAODE PISTOLA PNEUMATICA(SPRAY),CONFORME NORMAS DO DER-RJ</t>
  </si>
  <si>
    <t>SONORIZADOR TIPO CALOTA,DIAMETRO 15CM,CONFECCIONADO EM RESINA DE POLIESTER,COM ELEMENTOS REFLETIVOS E PINO DE FIXACAO.FORNECIMENTO E COLOCACAO</t>
  </si>
  <si>
    <t>MINI-TACHAO CEGO,FUNDIDO,MEDINDO 220X100X40MM,CONSTITUIDO DEUM CORPO A BASE DE RESINAS DE POLIESTER E FILERIZANTES MINERAIS,COM TELA DE NYLON PARA ABSORCAO DE IMPACTOS E PINO DE ACO PARA MAIOR FIXACAO NO PAVIMENTO.FORNECIMENTO E COLOCACAO</t>
  </si>
  <si>
    <t>MINI-TACHAO REFLETIVO,MONODIRECIONAL,MEDINDO 220X100X40MM,SEUS REFLETORES CONTEM 50 ESFERAS DE VIDRO LAPIDADO E ESPELHADO,INCRUSTADOS EM "ABS",NAS CORES BRANCA E AMARELA.FORNECIMENTO E COLOCACAO</t>
  </si>
  <si>
    <t>MINI-TACHAO REFLETIVO,BIDIRECIONAL,MEDINDO 220X100X40MM,SEUSREFLETORES CONTEM 50 ESFERAS DE VIDRO LAPIDADO E ESPELHADO,INCRUSTADOS EM "ABS",NAS CORES BRANCA E AMARELA.FORNECIMENTOE COLOCACAO</t>
  </si>
  <si>
    <t>TACHAO CEGO,FUNDIDO,MEDINDO 230X125X45MM,CONSTITUIDO DE UM CORPO A BASE DE RESINAS DE POLIESTER E FILERIZANTES MINERAIS,COM TELA DE NYLON PARA ABSORCAO DE IMPACTOS E PINO DE ACO PARA MAIOR FIXACAO NO PAVIMENTO.FORNECIMENTO E COLOCACAO</t>
  </si>
  <si>
    <t>TACHAO MONODIRECIONAL,MEDINDO 230X125X45MM,SEUS REFLETORES CONTEM 50 ESFERAS DE VIDRO LAPIDADO E ESPELHADO,INCRUSTADOS EM "ABS",NAS CORES BRANCA E AMARELA.FORNECIMENTO E COLOCACAO</t>
  </si>
  <si>
    <t>TACHAO BIDIRECIONAL,MEDINDO 230X125X45MM, SEUS REFLETORES CONTEM 50 ESFERAS DE VIDRO LAPIDADO E ESPELHADO,INCRUSTADOS EM"ABS",NAS CORES BRANCA E AMARELA.FORNECIMENTO E COLOCACAO</t>
  </si>
  <si>
    <t>TACHA REFLETIVA INJETADA EM "ABS",MONODIRECIONAL,MEDINDO 100X100X19,5MM,PINO DE ACO PARA MAIOR FIXACAO NO PAVIMENTO E SEUS REFLETORES PODERAO CONTER:23 OU 24 ESFERAS DE VIDRO LAPIDADO E ESPELHADO,DIVERSAS CORES.FORNECIMENTO E COLOCACAO</t>
  </si>
  <si>
    <t>TACHA REFLETIVA INJETADA EM "ABS",BIDIRECIONAL,MEDINDO 100X100X19,5MM,PINO DE ACO PARA MAIOR FIXACAO NO PAVIMENTO E SEUSREFLETORES PODERAO CONTER:23 OU 24 ESFERAS DE VIDRO LAPIDADO E ESPELHADO,DIVERSAS CORES.FORNECIMENTO E COLOCACAO</t>
  </si>
  <si>
    <t>SEGREGADORES DE FAIXAS DE ONIBUS,MEDINDO 450X155X70MM,CONSTITUIDOS DE RESINAS DE POLIESTER SINTETICO E FILERIZANTES MINERAIS,COM TELA DE NYLON PARA MAIOR ABSORCAO DE IMPACTOS,2 PINOS DE ACO PARA MAIOR FIXACAO NO PAVIMENTO,SENDO SEU TOPO SUPERIOR ARREDONDADO,EVITANDO ASSIM DANOS E RISCOS NOS PNEUS,NAS CORES BRANCA E AMARELA.FORNECIMENTO E COLOCACAO</t>
  </si>
  <si>
    <t>CORTE MECANICO COM MAQUINA FRESADORA,EM CONCRETO ASFALTICO,EM AREAS COM INTERFERENCIA TIPO TRILHOS OU TAMPOES,COM ESPESSURA ATE 5CM,INCLUSIVE COLETA DO MATERIAL FRESADO EM CAMINHOBASCULANTE,EXCLUSIVE TRANSPORTE PARA FORA DO CANTEIRO DE OBRA (VIDE FAMILIA 04.005).O ITEM INCLUI MAO-DE-OBRA COM HORARIO DIURNO</t>
  </si>
  <si>
    <t>CORTE MECANICO COM MAQUINA FRESADORA,EM CONCRETO ASFALTICO,EM AREAS COM INTERFERENCIA TIPO TRILHOS OU TAMPOES,COM ESPESSURA DE ATE 5CM,INCLUSIVE COLETA DO MATERIAL FRESADO EM CAMINHAO BASCULANTE,EXCLUSIVE TRANSPORTE PARA FORA DO CANTEIRO DEOBRA(VIDE FAMILIA 04.005).O ITEM INCLUI MAO-DE-OBRA COM ADICIONAL NOTURNO</t>
  </si>
  <si>
    <t>CORTE MECANICO COM MAQUINA FRESADORA,EM CONCRETO ASFALTICO,EM AREAS SEM INTERFERENCIA,COM ESPESSURA DE ATE 5CM,INCLUSIVECOLETA DO MATERIAL FRESADO EM CAMINHAO BASCULANTE,EXCLUSIVETRANSPORTE PARA FORA DO CANTEIRO DE OBRA(VIDE FAMILIA 04.005).O ITEM INCLUI MAO-DE-OBRA COM HORARIO DIURNO</t>
  </si>
  <si>
    <t>CORTE MECANICO COM MAQUINA FRESADORA,EM CONCRETO ASFALTICO,EM AREAS SEM INTERFERENCIA,COM ESPESSURA DE ATE 5CM,INCLUSIVECOLETA DO MATERIAL FRESADO EM CAMINHAO BASCULANTE, EXCLUSIVETRANSPORTE PARA FORA DO CANTEIRO DE OBRA. (VIDE FAMILIA 04.005) O ITEM INCLUI MAO DE OBRA COM ADICIONAL NOTURNO</t>
  </si>
  <si>
    <t>CORTE MECANICO COM MAQUINA FRESADORA,EM CONCRETO ASFALTICO,EM AREAS COM INTERFERENCIA TIPO TRILHOS OU TAMPOES,COM ESPESSURA ATE 10CM,INCLUSIVE COLETA DO MATERIAL FRESADO EM CAMINHAO BASCULANTE,EXCLUSIVE TRANSPORTE PARA FORA DO CANTEIRO DE OBRA(VIDE FAMILIA 04.005).O ITEM INCLUI MAO-DE-OBRA COM HORARIO DIURNO</t>
  </si>
  <si>
    <t>CORTE MECANICO COM MAQUINA FRESADORA,EM CONCRETO ASFALTICO,EM AREAS COM INTERFERENCIA TIPO TRILHOS OU TAMPOES,COM ESPESSURA DE ATE 10CM,INCLUSIVE COLETA DO MATERIAL FRESADO EM CAMINHAO BASCULANTE,EXCLUSIVE TRANSPORTE PARA FORA DO CANTEIRO DE OBRA(VIDE FAMILIA 04.005).O ITEM INCLUI MAO-DE-OBRA COM ADICIONAL NOTURNO</t>
  </si>
  <si>
    <t>CORTE MECANICO COM MAQUINA FRESADORA,EM CONCRETO ASFALTICO,EM AREAS SEM INTERFERENCIA,COM ESPESSURA DE ATE 10CM,INCLUSIVE COLETA DO MATERIAL FRESADO EM CAMINHAO BASCULANTE,EXCLUSIVE TRANSPORTE PARA FORA DO CANTEIRO DE OBRA(VIDE FAMILIA 04.005).O ITEM INCLUI MAO-DE-OBRA COM HORARIO DIURNO</t>
  </si>
  <si>
    <t>CORTE MECANICO COM MAQUINA FRESADORA, EM CONCRETO ASFALTICO,EM AREAS SEM INTERFERENCIA,COM ESPESSURA DE ATE 10CM,INCLUSIVE COLETA DO MATERIAL FRESADO EM CAMINHAO BASCULANTE,EXCLUSIVE TRANSPORTE PARA FORA DO CANTEIRO DE OBRA(VIDE FAMILIA 04.005).O ITEM INCLUI MAO-DE-OBRA COM ADICIONAL NOTURNO</t>
  </si>
  <si>
    <t>SOLDA DE TOPO,DESCENDENTE,EM CHAPA DE ACO CHANFRADA DE 3/16"DE ESPESSURA,PARA SERVICO DE ASSENTAMENTO DE TUBULACAO OU PECA DE ACO,UTILIZANDO CONVERSOR MOVIDO A OLEO DIESEL</t>
  </si>
  <si>
    <t>SOLDA DE TOPO,DESCENDENTE,EM CHAPA DE ACO CHANFRADA DE 3/16"DE ESPESSURA,PARA SERVICO DE ASSENTAMENTO DE TUBULACAO OU PECA DE ACO,UTILIZANDO MAQUINA DE SOLDA ELETROMOTORIZADA</t>
  </si>
  <si>
    <t>SOLDA DE TOPO,DESCENDENTE,EM CHAPA DE ACO CHANFRADA DE 1/4"DE ESPESSURA,PARA SERVICO DE ASSENTAMENTO DE TUBULACAO OU PECA DE ACO,UTILIZANDO CONVERSOR MOVIDO A OLEO DIESEL</t>
  </si>
  <si>
    <t>SOLDA DE TOPO,DESCENDENTE,EM CHAPA DE ACO CHANFRADA DE 1/4"DE ESPESSURA,PARA SERVICO DE ASSENTAMENTO DE TUBULACAO OU PECA DE ACO,UTILIZANDO MAQUINA DE SOLDA ELETROMOTORIZADA</t>
  </si>
  <si>
    <t>SOLDA DE TOPO,DESCENDENTE,EM CHAPA DE ACO CHANFRADA DE 5/16"DE ESPESSURA,PARA SERVICO DE ASSENTAMENTO DE TUBULACAO OU PECA DE ACO,UTILIZANDO CONVERSOR MOVIDO A OLEO DIESEL</t>
  </si>
  <si>
    <t>SOLDA DE TOPO,DESCENDENTE,EM CHAPA DE ACO CHANFRADA DE 5/16"DE ESPESSURA,PARA SERVICO DE ASSENTAMENTO DE TUBULACAO OU PECA DE ACO,UTILIZANDO MAQUINA DE SOLDA ELETROMOTORIZADA</t>
  </si>
  <si>
    <t>SOLDA DE TOPO,DESCENDENTE,EM CHAPA DE ACO CHANFRADA DE 3/8"DE ESPESSURA,PARA SERVICO DE ASSENTAMENTO DE TUBULACAO OU PECA DE ACO,UTILIZANDO CONVERSOR MOVIDO A OLEO DIESEL</t>
  </si>
  <si>
    <t>SOLDA DE TOPO,DESCENDENTE,EM CHAPA DE ACO CHANFRADA DE 3/8"DE ESPESSURA,PARA SERVICO DE ASSENTAMENTO DE TUBULACAO OU PECA DE ACO,UTILIZANDO MAQUINA DE SOLDA ELETROMOTORIZADA</t>
  </si>
  <si>
    <t>SOLDA DE TOPO,DESCENDENTE,EM CHAPA DE ACO CHANFRADA DE 1/2"DE ESPESSURA,PARA SERVICO DE ASSENTAMENTO DE TUBULACAO OU PECA DE ACO,UTILIZANDO CONVERSOR MOVIDO A OLEO DIESEL</t>
  </si>
  <si>
    <t>SOLDA DE TOPO,DESCENDENTE,EM CHAPA DE ACO CHANFRADA DE 1/2"DE ESPESSURA,PARA SERVICO DE ASSENTAMENTO DE TUBULACAO OU PECA DE ACO,UTILIZANDO MAQUINA DE SOLDA ELETROMOTORIZADA</t>
  </si>
  <si>
    <t>SOLDA DE TOPO,DESCENDENTE,EM CHAPA DE ACO CHANFRADA DE 5/8"DE ESPESSURA,PARA SERVICO DE ASSENTAMENTO DE TUBULACAO OU PECA DE ACO,UTILIZANDO CONVERSOR MOVIDO A OLEO DIESEL</t>
  </si>
  <si>
    <t>SOLDA DE TOPO,DESCENDENTE,EM CHAPA DE ACO CHANFRADA DE 5/8"DE ESPESSURA,PARA SERVICO DE ASSENTAMENTO DE TUBULACAO OU PECA DE ACO,UTILIZANDO MAQUINA DE SOLDA ELETROMOTORIZADA</t>
  </si>
  <si>
    <t>SOLDA DE TOPO,DESCENDENTE,EM CHAPA ACO CHANFRADA A 30°,DE 1/4" DE ESPESSURA,UTILIZANDO CONVERSOR ELETROMOTORIZADO,E ADMITINDO UM TEMPO PRODUTIVO DE 75%</t>
  </si>
  <si>
    <t>SOLDA DE TOPO,DESCENDENTE,EM CHAPA DE ACO CHANFRADA A 30°,DE1/4" DE ESPESSURA,UTILIZANDO MAQUINA DE SOLDA A OLEO DIESEL</t>
  </si>
  <si>
    <t>SOLDA DE TOPO,DESCENDENTE,EM CHAPA DE ACO CHANFRADA A 30°,DE5/16" DE ESPESSURA,UTILIZANDO CONVERSOR ELETROMOTORIZADO,EADMITINDO UM TEMPO PRODUTIVO DE 75%</t>
  </si>
  <si>
    <t>SOLDA DE TOPO,DESCENDENTE,EM CHAPA DE ACO CHANFRADA A 30°,DE5/16" DE ESPESSURA,UTILIZANDO MAQUINA DE SOLDA A OLEO DIESEL</t>
  </si>
  <si>
    <t>SOLDA DE TOPO,DESCENDENTE,EM CHAPA DE ACO CHANFRADA A 30°,DE3/8" DE ESPESSURA,UTILIZANDO CONVERSOR ELETROMOTORIZADO,E ADMITINDO UM TEMPO PRODUTIVO DE 75%</t>
  </si>
  <si>
    <t>SOLDA DE TOPO,DESCENDENTE,EM CHAPA DE ACO CHANFRADA A 30°,DE3/8" DE ESPESSURA,UTILIZANDO MAQUINA DE SOLDA A OLEO DIESEL</t>
  </si>
  <si>
    <t>SOLDA DE TOPO,DESCENDENTE,EM CHAPA DE ACO CHANFRADA A 30°,DE1/2" DE ESPESSURA,UTILIZANDO CONVERSOR ELETROMOTORIZADO,E ADMITINDO UM TEMPO PRODUTIVO DE 75%</t>
  </si>
  <si>
    <t>SOLDA DE TOPO,DESCENDENTE,EM CHAPA DE ACO CHANFRADA A 30°,DE1/2" DE ESPESSURA,UTILIZANDO MAQUINA DE SOLDA A OLEO DIESEL</t>
  </si>
  <si>
    <t>CORTE COM MACARICO MANUAL DE OXIACETILENO,EM CHAPA DE ACO NAESPESSURA DE 1/4"</t>
  </si>
  <si>
    <t>CORTE COM MACARICO MANUAL DE OXIACETILENO,EM CHAPA DE ACO NAESPESSURA DE 5/16"</t>
  </si>
  <si>
    <t>CORTE COM MACARICO MANUAL DE OXIACETILENO,EM CHAPA DE ACO NAESPESSURA DE 3/8"</t>
  </si>
  <si>
    <t>CORTE COM MACARICO MANUAL DE OXIACETILENO,EM CHAPA DE ACO NAESPESSURA DE 1/2"</t>
  </si>
  <si>
    <t>SOLDA DE TOPO,EM TUBOS DE ACO GALVANIZADO NO DIAMETRO DE 1/2",UTILIZANDO CONVERSOR ELETRICO,INCLUSIVE CORTE E/OU CHANFRODAS EXTREMIDADES</t>
  </si>
  <si>
    <t>SOLDA DE TOPO,EM TUBOS DE ACO GALVANIZADO NO DIAMETRO DE 3/4",UTILIZANDO CONVERSOR ELETRICO,INCLUSIVE CORTE E/OU CHANFRODAS EXTREMIDADES</t>
  </si>
  <si>
    <t>SOLDA DE TOPO,EM TUBOS DE ACO GALVANIZADO NO DIAMETRO DE 1",UTILIZANDO CONVERSOR ELETRICO,INCLUSIVE CORTE E/OU CHANFRO DAS EXTREMIDADES</t>
  </si>
  <si>
    <t>SOLDA DE TOPO,EM TUBOS DE ACO GALVANIZADO NO DIAMETRO DE 1.1/4",UTILIZANDO CONVERSOR ELETRICO,INCLUSIVE CORTE E/OU CHANFRO DAS EXTREMIDADES</t>
  </si>
  <si>
    <t>SOLDO DO TOPO,EM TUBOS DE ACO GALVANIZADO NO DIAMETRO DE 1.1/2",UTILIZANDO CONVERSOR ELETRICO,INCLUSIVE CORTE E/OU CHANFRO DAS EXTREMIDADES</t>
  </si>
  <si>
    <t>SOLDA DE TOPO,EM TUBOS DE ACO GALVANIZADO NO DIAMETRO DE 2",UTILIZANDO CONVERSOR ELETRICO,INCLUSIVE CORTE E/OU CHANFRO DAS EXTREMIDADES</t>
  </si>
  <si>
    <t>ALUGUEL PRODUTIVO DE BROCA DE METAL DURO,TIPO K-12/40,COM COMPRIMENTO DE 0,80M,PARA PERFURATRIZ PNEUMATICA</t>
  </si>
  <si>
    <t>ALUGUEL PRODUTIVO DE BROCA DE METAL DURO,TIPO K-12/39,COM COMPRIMENTO DE 1,60M,PARA PERFURATRIZ PNEUMATICA</t>
  </si>
  <si>
    <t>ALUGUEL PRODUTIVO DE BROCA DE METAL DURO,TIPO K-12/38,COM COMPRIMENTO DE 2,40M,PARA PERFURATRIZ PNEUMATICA</t>
  </si>
  <si>
    <t>ALUGUEL PRODUTIVO DE BROCA DE METAL DURO,TIPO K-12/37,COM COMPRIMENTO DE 3,20M,PARA PERFURATRIZ PNEUMATICA</t>
  </si>
  <si>
    <t>ALUGUEL PRODUTIVO DE BROCA DE METAL DURO,TIPO K-12/36,COM COMPRIMENTO DE 4,00M,PARA PERFURATRIZ PNEUMATICA</t>
  </si>
  <si>
    <t>ALUGUEL PRODUTIVO DE BROCA DE METAL DURO,TIPO K-12/35,COM COMPRIMENTO DE 4,80M,PARA PERFURATRIZ PNEUMATICA</t>
  </si>
  <si>
    <t>ALUGUEL PRODUTIVO DE BROCA DE METAL DURO,TIPO K-12/34,COM COMPRIMENTO DE 5,60M,PARA PERFURATRIZ PNEUMATICA</t>
  </si>
  <si>
    <t>ALUGUEL PRODUTIVO DE BROCA DE METAL DURO,TIPO K-12/33,COM COMPRIMENTO DE 6,40M,PARA PERFURATRIZ PNEUMATICA</t>
  </si>
  <si>
    <t>ENCHIMENTO DE VAO SOBRE ABOBADA DE TUNEL,COM PEDRA-DE-MAO JOGADA,INCLUSIVE FORNECIMENTO DESTA</t>
  </si>
  <si>
    <t>ENCHIMENTO DE VAO SOBRE ABOBADA DE TUNEL,COM PEDRA-DE-MAO ARRUMADA,INCLUSIVE FORNECIMENTO DESTA</t>
  </si>
  <si>
    <t>ARRUMACAO DE MATERIAL ROCHOSO,EM BLOCOS DE ATE 15KG,EM PILHAS REGULARES,REFERINDO-SE O CUSTO AO MATERIAL SOLTO,EXCLUSIVEESTE</t>
  </si>
  <si>
    <t>CERCA DE VEDACAO DE TERRENO COM MOIROES DE MADEIRA DE LEI DE3"X3",COM 2,00M DE ALTURA LIVRE E 0,50M ENTERRADOS,ESPACADOS DE 3,00M,COM 7 FIOS CORRIDOS DE ARAME FARPADO Nº14.FORNECIMENTO E COLOCACAO</t>
  </si>
  <si>
    <t>CERCA DE VEDACAO DE TERRENO COM MOIROES DE MADEIRA DE LEI DE3"X3",COM 1,50M DE ALTURA LIVRE E 0,50M ENTERRADOS,ESPACADOS DE 3,00M,COM 5 FIOS CORRIDOS DE ARAME FARPADO Nº14.FORNECIMENTO E COLOCACAO</t>
  </si>
  <si>
    <t>CERCA DE VEDACAO ESTRUTURADA EM PECAS DE MADEIRA DE 3"X3",FORMANDO QUADROS DE 2,00X2,00M,COM TRAVESSA INFERIOR A 12,5CMDO SOLO,REVESTIDOS COM TELA GALVANIZADA DE ARAME Nº12,COM MALHA LOSANGO DE 8X8CM,SENDO O MADEIRAMENTO PINTADO COM DUAS DEMAOS DE IMUNIZANTE FUNGICIDA A BASE DE OLEO DE CREOSOTO,ANTES DA COLOCACAO.FORNECIMENTO E COLOCACAO</t>
  </si>
  <si>
    <t>CERCA CONSTRUIDA COM MOIROES RETOS DE CONCRETO ARMADO,SECAORETANGULAR 0,10X0,12M E COMPRIMENTO DE 2,50M,ESPACADOS DE 3,00M,CRAVADOS 0,50M NO SOLO,COM 5 FIOS CORRIDOS DE ARAME LISOGALVANIZADO Nº12.FORNECIMENTO E COLOCACAO</t>
  </si>
  <si>
    <t>CERCA CONSTRUIDA COM MOIROES RETOS DE CONCRETO ARMADO,SECAORETANGULAR 0,10X0,12M E COMPRIMENTO DE 2,50M,ESPACADOS DE 3,00M,CRAVADOS 0,50M NO SOLO,COM 8 FIOS CORRIDOS DE ARAME FARPADO Nº14.FORNECIMENTO E COLOCACAO</t>
  </si>
  <si>
    <t>CERCA CONSTRUIDA COM MOIROES RETOS DE CONCRETO ARMADO,SECAOEM "T" COM APROXIMADAMENTE 0,13X0,14M DE BASE,0,10X0,10M DEPONTA E ALTURA DE 2,90M,MAIS 0,44M DE PONTA INCLINADA,ESPACOS DE 3,00M,CRAVADOS 0,50M NO SOLO,COM 11 FIOS CORRIDOS DE ARAME LISO GALVANIZADO Nº12.FORNECIMENTO E COLOCACAO</t>
  </si>
  <si>
    <t>CERCA CONSTRUIDA C/MOIROES CONCRETO ARMADO,SECAO "T",0,13X0,14M DE BASE,0,10X0,10M DE PONTA E ALTURA DE 2,90 MAIS 0,44MDE PONTA INCLINADA,ESPACADOS 2,00M,CRAVADOS 0,50M NO SOLO,MOIROES ESTICADORES C/ESCORAS A CADA 8 MOIROES E NAS MUDANCASDE DIRECAO,COM 9 FIADAS DE ARAME FARPADO Nº14,INCL.ESCAVACAO,REATERRO E FUNDACOES CONCRETO SIMPLES FCK10MPA.FORN.E COLOC</t>
  </si>
  <si>
    <t>CERCA CONSTRUIDA COM MOIROES RETOS DE CONCRETO ARMADO,SECAORETANGULAR 0,10X0,12M E COMPRIMENTO DE 2,50M,ESPACADOS DE 3,0M CRAVADOS 0,50M NO SOLO,COM 8 FIOS CORRIDOS DE ARAME FARPADO Nº14,INCLUSIVE MOIROES ESTICADORES COM ESCORAS A CADA 7 MOIROES,ESCAVACAO,REATERRO E FUNDACOES EM CONCRETO SIMPLES FCK10MPA.FORNECIMENTO E COLOCACAO</t>
  </si>
  <si>
    <t>CERCA CONSTRUIDA C/MOIRAO DE PONTA INCLINADA DE SECAO "T",COM ALTURA UTIL DE 2,50M E 0,70M CRAVADO NO SOLO C/CONCRETO FCK 15MPA,ESPACADOS DE 3,00M,FECHAMENTO COM TELA DE ARAME,MALHA 8X8CM,#10,FIXADA COM ARAME GALVANIZADO Nº6 E 3(TRES) FIOSDE ARAME FARPADO NA PARTE SUPERIOR,INCL.MURETA DE CONCRETO CICLOPICO E TODOS OS MATERIAIS.FORN.E COLOC.</t>
  </si>
  <si>
    <t>CERCA DIVISORIA COM MOIROES DE MADEIRA DE LEI DE 3"X3",COM 2,00M DE ALTURA LIVRE,0,50M ENTERRADOS,ESPACADOS DE 3,00M,COM4 FIOS DE ARAME FARPADO.FORNECIMENTO E COLOCACAO</t>
  </si>
  <si>
    <t>CERCA DIVISORIA C/ALT.UTIL 2,50M,ALT.2,00M EM TELA ARAME 16PLAST.MALHA 3/4",P/SUPERIOR C/4 FIADAS ARAME FARP.Nº14,FIX.MOIROES CONCR.ARMADO,SECAO "T" 0,13X0,14M BASE,0,10X0,10M PONTA E COMPRIMENTO RETO 2,90M,MAIS 0,44M PONTA INCL.ESPACADOS2,50M,CRAVADOS 0,80M SOLO,MOIROES ESTICADORES C/ESCORAS A CADA 7,5M,INCLUSIVE ESC.REAT.FUND.FCK=10MPA.FORN.E COLOCACAO</t>
  </si>
  <si>
    <t>CERCA CONSTRUIDA C/MOIROES CONCRETO ARMADO,SECAO "T",C/PONTAINCLINADA,0,13X0,14M DE BASE,0,10X0,10M DE PONTA E COMPRIMENTO RETO DE 2,90M MAIS 0,44M DE PONTA INCLINADA,ESPACADOS 3,00M,CRAVADOS 0,50M SOLO,MOIROES ESTICADORES C/ESCORAS A CADA8 MOIROES E NAS MUDANCAS DE DIRECAO,C/9 FIADAS ARAME FARPADO Nº14,INCL.ESCAV.REAT.E FUND.CONCR.SIMPLES.FORN.E COLOCACAO</t>
  </si>
  <si>
    <t>CERCA DE SARRAFOS VERTICAIS DE MADEIRA DE LEI,2X4CM,E 120CMDE ALTURA,PREGADOS SOBRE SARRAFOS HORIZONTAIS DE 5X5CM,A CADA 8CM,CENTRO A CENTRO,APOIADOS SOBRE MONTANTES DE 7,5X7,5CM,ESPACADOS DE 2,00M.FORNECIMENTO E COLOCACAO</t>
  </si>
  <si>
    <t>CERCA DE ARAME FARPADO,CONSTITUIDA DE 4 FIOS DE ARAME GALVANIZADO,DE 2MM DE ESPESSURA,EXCLUSIVE ESTICADORES E POSTES.FORNECIMENTO E COLOCACAO</t>
  </si>
  <si>
    <t>CERCA DE ARAME FARPADO,CONSTITUIDA DE 4 FIOS DE ARAME GALVANIZADO,DE 2MM DE ESPESSURA,INCLUSIVE FORNECIMENTO E ASSENTAMENTO DE MOIROES DE CONCRETO ARMADO(CADA 3,00M),FUNDIDOS NO LOCAL E ESTICADORES(CADA 48,00M E NOS DESVIOS)</t>
  </si>
  <si>
    <t>CERCA DIVISORIA EM MADEIRA DE REFLORESTAMENTO,TRATADA,MODULODE 12,30M,COM DIAMETRO DE 0,15M,ALTURA VARIAVEL DE 1M A 1,50M LIVRE,1M ENTERRADO,ESPACADOS DE 1,35M COM 5 FIOS CORRIDOSDE ARAME GALVANIZADO Nº12(MODULO)</t>
  </si>
  <si>
    <t>CERCA DE ARAME FARPADO Nº14 COM 4 FIOS FIXADOS EM CANTONEIRAS DE ACO DE 2.1/2"X2.1/2",FINCADAS SOBRE MURO EXISTENTE A CADA 2,00M,COM 1,00M DE ALTURA UTIL,INCLUSIVE PINTURA DOS PERFIS E ANDAIME</t>
  </si>
  <si>
    <t>CERCA DE ARAME FARPADO Nº14 COM 6 FIOS FIXADOS EM CANTONEIRAS DE ACO DE 2.1/2"X2.1/2",FINCADAS SOBRE MURO EXISTENTE A CADA 2,00M,COM 1,50M DE ALTURA UTIL,INCLUSIVE PINTURA DOS PERFIS E ANDAIME</t>
  </si>
  <si>
    <t>ARAME FARPADO COLOCADO,INCLUSIVE ARAME LISO GALVANIZADO PARAAMARRACAO,MEDIDO PELO PESO INCORPORADO DE ARAME FARPADO.FORNECIMENTO E COLOCACAO</t>
  </si>
  <si>
    <t>MURO DE CONCRETO PRE-MOLDADO COM 1,80M DE ALTURA,ESPESSURA DE 3 A 4CM,COM MONTANTES ESPACADOS DE 1,50M,INCLUSIVE ESCAVACAO,REATERRO E FUNDACOES EM CONCRETO</t>
  </si>
  <si>
    <t>BARREIRA DE PROTECAO PERIMETRAL,TIPO OURICO,EM ACO INOXIDAVEL.FORNECIMENTO E COLOCACAO</t>
  </si>
  <si>
    <t>BARREIRA DE PROTECAO,TIPO CONCERTINA,COM DIAMETRO DE ESPIRAL450MM,MODELO SIMPLES,LAMINAS DE 30MM COM 54 ESPIRAIS E 22 LAMINAS POR ESPIRAIS,FIO 3MM EM ACO GALVANIZADO.FORNECIMENTOE COLOCACAO</t>
  </si>
  <si>
    <t>BARREIRA DE PROTECAO,TIPO CONCERTINA,COM DIAMETRO DE ESPIRAL450MM,MODELO DUPLO,LAMINAS DE 30MM COM 54 ESPIRAIS E 22 LAMINAS POR ESPIRAS,FIO DE 3MM EM ACO GALVANIZADO,3 CHIPS POR ESPIRAL.FORNECIMENTO E COLOCACAO</t>
  </si>
  <si>
    <t>RASPAGEM,CALAFETACAO E ENCERAMENTO DE PISO DE TACOS COMUNS OU SOALHO DE MADEIRA,COM UMA DEMAO DE CERA</t>
  </si>
  <si>
    <t>RASPAGEM,CALAFETACAO E APLICACAO DE TRES DEMAOS DE RESINA LIQUIDA A BASE DE UREIA-FORMOL,EM TACOS OU SOALHO DE MADEIRA</t>
  </si>
  <si>
    <t>PLACA DE INAUGURACAO EM ALUMINIO,MEDINDO 0,40X0,60M,COM 1MMDE ESPESSURA,COM INSCRICAO EM PLOTTER.FORNECIMENTO E COLOCACAO</t>
  </si>
  <si>
    <t>PLACA DE INAUGURACAO EM ALUMINIO FUNDIDO(DURALUMINIO),MEDINDO 0,40X0,60M,COM 6MM DE ESPESSURA,EM ALTO RELEVO.FORNECIMENTO E COLOCACAO</t>
  </si>
  <si>
    <t>PLACA DE INAUGURACAO EM BRONZE COM AS DIMENSOES DE 0,35X0,50M.FORNECIMENTO E COLOCACAO</t>
  </si>
  <si>
    <t>PLACA DE INAUGURACAO EM LATAO COM ESPESSURA MINIMA DE 3MM,GRAVACAO POSITIVA E NEGATIVA,ACABAMENTO NAS BORDAS POR ABRASAO,GRAVADA COM PINTURA NAS LOGOMARCAS PELO SISTEMA DE EXPOSICAO DE LUZ,FIXADAS COM PARAFUSOS COM ACABAMENTO DAS CABECAS EMLATAO,INCLUSIVE CORTINA DE VELUDO PARA DESCERRAMENTO COM FITA DE CETIM.FORNECIMENTO E COLOCACAO</t>
  </si>
  <si>
    <t>PLACA DE ACRILICO PARA IDENTIFICACAO DE SALAS,MEDINDO 8X25CM,CONFORME DETALHE Nº6033/EMOP,POLIDA NAS BORDAS.FORNECIMENTOE COLOCACAO</t>
  </si>
  <si>
    <t>PLACA DE ACRILICO PARA INDICACAO DE SAIDA,MEDINDO 8X25CM,CONFORME DETALHE Nº 6033/EMOP,POLIDA NAS BORDAS.FORNECIMENTO ECOLOCACAO</t>
  </si>
  <si>
    <t>PLACA DE ACRILICO,DESENHADA,INDICANDO SANITARIO MASCULINO OUFEMININO,DE 39X19CM,CONFORME DETALHE Nº6035/EMOP.FORNECIMENTO E COLOCACAO</t>
  </si>
  <si>
    <t>PLACAS DE IDENTIFICACAO DE MONUMENTOS HISTORICOS EM BRONZE COM AS DIMENSOES DE (35X50)CM,EXCLUSIVE PEDESTAL DE CONCRETO.FORNECIMENTO E COLOCACAO</t>
  </si>
  <si>
    <t>PLACAS DE IDENTIFICACAO DE MONUMENTOS HISTORICOS EM BRONZE COM AS DIMENSOES DE(35X50)CM,INCLUSIVE PEDESTAL DE CONCRETO.FORNECIMENTO E COLOCACAO</t>
  </si>
  <si>
    <t>PLACA DE IDENTIFICACAO MONUMENTOS E/OU ARVORES NOTAVEIS(15,5X15)CM,ACO ESCOVADO C/IMPRESSAO EM CORROSAO A ACIDO EM BAIXORELEVO,COR DOS TEXTOS EM PRETO 100% E MARCAS EM CORES,TIPOLOGIA OTTWA OU SIMILAR,FIXACAO SOBRE TUBO DE FERRO GALVANIZADO 1.1/2" E ALTURA DE 100CM,PINTADO PRETO FOSCO,C/BANDEJA INCLINADA 30º COM A MESMA MEDIDA DA PLACA.FORNECIMENTO E COLOC.</t>
  </si>
  <si>
    <t>PLACA FOTOLUMINESCENTE DE SINALIZACAO DE SEGURANCA CONTRA INCENDIO,PARA SAIDA DE EMERGENCIA,EM PVC ANTICHAMA,DIMENSOES APROXIMADAS DE (10X20)CM,DE ACORDO COM A NORMA NBR 13434-2.FORNECIMENTO E COLOCACAO</t>
  </si>
  <si>
    <t>PLACA FOTOLUMINESCENTE DE SINALIZACAO DE SEGURANCA CONTRA INCENDIO,PARA SAIDA DE EMERGENCIA,EM PVC ANTICHAMA,DIMENSOES APROXIMADAS DE (20X40)CM, DE ACORDO COM A NORMA NBR 13434-2.FORNECIMENTO E COLOCACAO</t>
  </si>
  <si>
    <t>PLACA FOTOLUMINESCENTE DE SINALIZACAO DE SEGURANCA CONTRA INCENDIO,PARA INDICACAO DE NUMERO DE PAVIMENTOS,EM PVC ANTICHAMA,DIMENSOES APROXIMADAS DE (10X10)CM,DE ACORDO COM A NORMANBR 13434-2.FORNECIMENTO E COLOCACAO</t>
  </si>
  <si>
    <t>PLACA FOTOLUMINESCENTE DE SINALIZACAO DE SEGURANCA CONTRA INCENDIO,PARA INDICACAO CONTINUADA DE ROTA DE FUGA,EM PVC ANTICHAMA,DIMENSOES APROXIMADAS DE (7X20)CM,DE ACORDO COM A NORMA NBR 13434-2.FORNECIMENTO E COLOCACAO</t>
  </si>
  <si>
    <t>PLACA FOTOLUMINESCENTE DE SINALIZACAO DE SEGURANCA CONTRA INCENDIO,PARA EQUIPAMENTOS DE COMBATE A INCENDIO E ALARME,EM PVC ANTICHAMA,DIMENSOES APROXIMADAS DE (15X15)CM,DE ACORDO COM A NORMA NBR 13434-2.FORNECIMENTO E COLOCACAO</t>
  </si>
  <si>
    <t>PLACA FOTOLUMINESCENTE DE SINALIZACAO DE SEGURANCA CONTRA INCENDIO,PARA EQUIPAMENTOS DE COMBATE A INCENDIO E ALARME,EM PVC ANTICHAMA,DIMENSOES APROXIMADAS DE (30X30)CM,DE ACORDO COM A NORMA NBR 13434-2.FORNECIMENTO E COLOCACAO</t>
  </si>
  <si>
    <t>PLACA FOTOLUMINESCENTE DE SINALIZACAO DE SEGURANCA CONTRA INCENDIO,PARA EQUIPAMENTOS DE COMBATE A INCENDIO E ALARME,EM PVC ANTICHAMA,DIMENSOES APROXIMADAS DE (20X15)CM,DE ACORDO COM A NORMA NBR 13434-2.FORNECIMENTO E COLOCACAO</t>
  </si>
  <si>
    <t>PLACA FOTOLUMINESCENTE DE SINALIZACAO DE SEGURANCA CONTRA INCENDIO,DE PROIBICAO,EM PVC ANTICHAMA,FORMA CIRCULAR,DIAMETROAPROXIMADO DE 20CM,DE ACORDO COM A NORMA NBR 13434-2.FORNECIMENTO E COLOCACAO</t>
  </si>
  <si>
    <t>PLACA FOTOLUMINESCENTE DE SINALIZACAO DE SEGURANCA CONTRA INCENDIO,DE ALERTA,EM PVC ANTICHAMA,FORMA TRIANGULAR,DIMENSAOAPROXIMADA DA BASE DE 20CM,DE ACORDO COM A NORMA NBR 13434-2.FORNECIMENTO E COLOCACAO</t>
  </si>
  <si>
    <t>LETRA DE ACO INOX Nº22 COM 20CM DE ALTURA.FORNECIMENTO E COLOCACAO</t>
  </si>
  <si>
    <t>LETRA DE LATAO COM 30CM DE ALTURA TIPO "HELVETICA MEDIUM" OUSIMILAR.FORNECIMENTO E COLOCACAO</t>
  </si>
  <si>
    <t>LETRA DE ACO ESCOVADO COM 30CM DE ALTURA.FORNECIMENTO E COLOCACAO</t>
  </si>
  <si>
    <t>LETRA DE ACO ESCOVADO COM 40CM DE ALTURA.FORNECIMENTO E COLOCACAO</t>
  </si>
  <si>
    <t>LETRA FUNDIDA EM ALUMINIO,POLIDA NAS LATERAIS,TIPO "HELVETICA",COM ALTURA DE 10CM E ESPESSURA DE 5MM,COM PINOS PARA FIXACAO.FORNECIMENTO E COLOCACAO</t>
  </si>
  <si>
    <t>LETRA FUNDIDA EM BRONZE,POLIDA E OXIDADA NAS LATERAIS,TIPO "HELVETICA",COM ALTURA DE 10CM E ESPESSURA DE 5MM COM PINOS PARA FIXACAO.FORNECIMENTO E COLOCACAO</t>
  </si>
  <si>
    <t>PLACA DE FERRO ESMALTADO DE 12X18CM COM NUMERACAO PARA IDENTIFICACAO DE IMOVEL EM LOGRADOURO.FORNECIMENTO E COLOCACAO</t>
  </si>
  <si>
    <t>PLACA DE FERRO ESMALTADO FORMA ELIPTICA,Nº13,PARA IDENTIFICACAO DE MARCADOR,DE LUZ OU GAS OU OUTRO,EM CONJUNTO HABITACIONAL.FORNECIMENTO E COLOCACAO</t>
  </si>
  <si>
    <t>PLACA DE IDENTIFICACAO EM ACO INOXIDAVEL,ESCRITA EM BRAILLE,MEDINDO 8X25CM.FORNECIMENTO E COLOCACAO</t>
  </si>
  <si>
    <t>MAPA TATIL(BRAILLE/RELEVO) EM ACRILICO,MEDINDO 54X39CM,PARASINALIZACAO E LOCALIZACAO DE AMBIENTES,EXCLUSIVE PEDESTAL.FORNECIMENTO E COLOCACAO</t>
  </si>
  <si>
    <t>ANEL TATIL DE TEXTURA CONSTRASTANTE (BORRACHA) E,PLACA TATILDE ALUMINIO EM BRAILE 10X3CM, PARA SINALIZACAO DE CORRIMAOS,PARA PESSOAS COM NECESSIDADES ESPECIFICAS.FORNECIMENTO E COLOCACAO</t>
  </si>
  <si>
    <t>PLASTICO NA COR PRETA,DESTINADO A PROTECAO DE TELHADOS,MOVEIS E PISOS,COM 0,15MM DE ESPESSURA,REUTILIZADO 5 VEZES,INCLUSIVE RETIRADA.FORNECIMENTO E COLOCACAO</t>
  </si>
  <si>
    <t>LONA TIPO LEVE PARA PROTECAO DE TELHADOS,REUTILIZADO 2 VEZES,INCLUSIVE RETIRADA.FORNECIMENTO E COLOCACAO</t>
  </si>
  <si>
    <t>LONA DE POLIETILENO(LONA TERREIRO)COM ESPESSURA DE 0,20MM PARA IMPERMEABILIZACAO DE SOLO,MEDIDA PELA AREA COBERTA,INCLUSIVE PERDAS E TRANSPASSE</t>
  </si>
  <si>
    <t>PLASTICO BOLHAO,BOLHA DIAMETRO DE 25MM E LARGURA DE 1,30M.FORNECIMENTO E COLOCACAO</t>
  </si>
  <si>
    <t>CRAVACAO DE PERFIL "H" DE 6"X6",1ª ALMA,ATE 4,50M DE COMPRIMENTO,ADMITINDO-SE SUA UTILIZACAO 6 VEZES,PARA EXECUCAO DE PRANCHADA HORIZONTAL,INCLUSIVE FORNECIMENTO.CONSIDERA-SE A CRAVACAO COM BATE-ESTACAS E RETIRADA COM PORTICO MOVEL,TRANSPORTE INTERNO COM TRATOR E LIMPEZA DO PERFIL APOS CADA UTILIZACAO</t>
  </si>
  <si>
    <t>CRAVACAO DE PERFIL "H" DE 6"X6",1ª ALMA,ATE 4,50M DE COMPRIMENTO,ADMITINDO-SE SUA UTILIZACAO 4 VEZES,P/EXEC.DE PRANCHADAHORIZ.,INCL.FORN.CONSIDERA-SE A CRAVACAO C/BATE-ESTACAS E RETIRADA C/PORTICO MOVEL DEPOIS DA REDUCAO DO ATRITO,EMPREGANDO-SE MACACOS,TRANSP.INT.C/TRATOR E LIMPEZA DO PERFIL APOS CADA UTILIZACAO</t>
  </si>
  <si>
    <t>CRAVACAO DE PERFIL "H" DE 6"X6",1ª ALMA,ATE 9,00M DE COMPRIMENTO,ADMITINDO-SE SUA UTILIZACAO 5 VEZES,PARA EXECUCAO DE PRANCHADA HORIZONTAL,INCLUSIVE FORNECIMENTO.CONSIDERA-SE A CRAVACAO COM BATE-ESTACAS E RETIRADA COM ESCAVADEIRA,TRANSPORTEINTERNO COM TRATOR E LIMPEZA DO PERFIL APOS CADA UTILIZACAO</t>
  </si>
  <si>
    <t>CRAVACAO DE PERFIL "H" DE 6"X6",1ª ALMA,ATE 9,00M DE COMPRIMENTO,ADMITINDO-SE SUA UTILIZACAO 3 VEZES,PARA EXEC.DE PRANCHADA HORIZ.,INCL.FORN.CONSIDERA-SE A CRAVACAO C/BATE-ESTACASE RETIRADA C/ESCAVADEIRA DEPOIS DA REDUCAO DO ATRITO,EMPREGANDO-SE MACACOS,TRANSP.INT.C/TRATOR E LIMPEZA DO PERFIL APOS CADA UTILIZACAO</t>
  </si>
  <si>
    <t>ESCORAMENTO DE VALAS EM PRANCHADA HORIZONTAL,EMPREGANDO-SE MADEIRA DE 3ª E PERFIL METALICO "H" DE 6"X6",REUTILIZADOS EM5 VEZES,INCLUSIVE FORNECIMENTO DE TODOS OS MATERIAIS,COLOCACAO E RETIRADA</t>
  </si>
  <si>
    <t>ESCORAMENTO MISTO DE PRANCHADA HORIZONTAL ATE 8M DE PROFUNDIDADE COM PRANCHAS DE MADEIRA,ESTACAS E LONGARINAS DE ACO I DE 10",ESTRONCAS DE DUPLO I DE 8",COMPREENDENDO FORNECIMENTO,COLOCACAO E RETIRADA DE TODOS OS COMPONENTES COM REAPROVEITAMENTO DESTES</t>
  </si>
  <si>
    <t>ENSECADEIRA DE ESTACAS-PRANCHAS DE ACO EM CAVAS OU VALAS COMPROFUNDIDADE ATE 4,00M.O CUSTO INCLUI O FORNECIMENTO,EXECUCAO E RETIRADA DE TODOS OS MATERIAIS,CONSIDERANDO A REUTILIZACAO DE 60 VEZES PARA ESTACAS-PRANCHAS E 10 VEZES PARA GUIASE ESTRONCAS DE MADEIRA,EXCL.ESCAVACAO.MEDICAO DO SERVICO SERA PELA SUPERFICIE UTIL COBRINDO PAREDES DAS CAVAS OU VALAS</t>
  </si>
  <si>
    <t>ENSECADEIRA DE ESTACAS-PRANCHAS DE ACO EM CAVAS OU VALAS COMPROFUNDIDADE ATE 4,00M.O CUSTO INCLUI O FORNECIMENTO,EXECUCAO E RETIRADA DE TODOS OS MATERIAIS,CONSIDERANDO A REUTILIZACAO DE 40 VEZES PARA ESTACAS-PRANCHAS E 10 VEZES PARA GUIASE ESTRONCAS DE MADEIRA,EXCL.ESCAVACAO.MEDICAO DO SERVICO SERA PELA SUPERFICIE UTIL COBRINDO PAREDES DAS CAVAS OU VALAS</t>
  </si>
  <si>
    <t>ENSECADEIRA DE ESTACAS-PRANCHAS DE ACO EM CAVAS OU VALAS COMPROFUNDIDADE ATE 4,00M.O CUSTO INCLUI O FORNECIMENTO,EXECUCAO E RETIRADA DE TODOS OS MATERIAIS,CONSIDERANDO A REUTILIZACAO DE 15 VEZES PARA ESTACAS-PRANCHAS E 10 VEZES PARA GUIASE ESTRONCAS DE MADEIRA,EXCL.ESCAVACAO.MEDICAO DO SERVICO SERA PELA SUPERFICIE UTIL COBRINDO PAREDES DAS CAVAS OU VALAS</t>
  </si>
  <si>
    <t>ENSECADEIRA DE ESTACAS-PRANCHAS DE ACO EM CAVAS OU VALAS COMPROFUNDIDADE ATE 5,00M.O CUSTO INCLUI O FORNECIMENTO,EXECUCAO E RETIRADA DE TODOS OS MATERIAIS,CONSIDERANDO A REUTILIZACAO DE 60 VEZES PARA ESTACAS-PRANCHAS E 10 VEZES PARA GUIASE ESTRONCAS DE MADEIRA,EXCL.ESCAVACAO.MEDICAO DO SERVICO SERA PELA SUPERFICIE UTIL COBRINDO PAREDES DAS CAVAS OU VALAS</t>
  </si>
  <si>
    <t>ENSECADEIRA DE ESTACAS-PRANCHAS DE ACO EM CAVAS OU VALAS COMPROFUNDIDADE ATE 5,00M.O CUSTO INCLUI O FORNECIMENTO,EXECUCAO E RETIRADA DE TODOS OS MATERIAIS,CONSIDERANDO A REUTILIZACAO DE 40 VEZES PARA ESTACAS-PRANCHAS E 10 VEZES PARA GUIASE ESTRONCAS DE MADEIRA,EXCL.ESCAVACAO.MEDICAO DO SERVICO SERA PELA SUPERFICIE UTIL COBRINDO PAREDES DAS CAVAS OU VALAS</t>
  </si>
  <si>
    <t>ENSECADEIRA DE ESTACAS-PRANCHAS DE ACO EM CAVAS OU VALAS COMPROFUNDIDADE ATE 5,00M.O CUSTO INCLUI O FORNECIMENTO,EXECUCAO E RETIRADA DE TODOS OS MATERIAIS,CONSIDERANDO A REUTILIZACAO DE 15 VEZES PARA ESTACAS-PRANCHAS E 10 VEZES PARA GUIASE ESTRONCAS DE MADEIRA,EXCL.ESCAVACAO.MEDICAO DO SERVICO SERA PELA SUPERFICIE UTIL COBRINDO PAREDES DAS CAVAS OU VALAS</t>
  </si>
  <si>
    <t>ENSECADEIRA DE ESTACAS-PRANCHAS DE ACO EM CAVAS OU VALAS COMPROFUNDIDADE ATE 6,00M.O CUSTO INCLUI O FORNECIMENTO,EXECUCAO E RETIRADA DE TODOS OS MATERIAIS,CONSIDERANDO A REUTILIZACAO DE 60 VEZES PARA ESTACAS-PRANCHAS E 10 VEZES PARA GUIASE ESTRONCAS DE MADEIRA,EXCL.ESCAVACAO.MEDICAO DO SERVICO SERA PELA SUPERFICIE UTIL COBRINDO PAREDES DAS CAVAS OU VALAS</t>
  </si>
  <si>
    <t>ENSECADEIRA DE ESTACAS-PRANCHAS DE ACO EM CAVAS OU VALAS COMPROFUNDIDADE ATE 6,00M.O CUSTO INCLUI O FORNECIMENTO,EXECUCAO E RETIRADA DE TODOS OS MATERIAIS,CONSIDERANDO A REUTILIZACAO DE 40 VEZES PARA ESTACAS-PRANCHAS E 10 VEZES PARA GUIASE ESTRONCAS DE MADEIRA,EXCL.ESCAVACAO.MEDICAO DO SERVICO SERA PELA SUPERFICIE UTIL COBRINDO PAREDES DAS CAVAS OU VALAS</t>
  </si>
  <si>
    <t>ENSECADEIRA DE ESTACAS-PRANCHAS DE ACO EM CAVAS OU VALAS COMPROFUNDIDADE ATE 6,00M.O CUSTO INCLUI O FORNECIMENTO,EXECUCAO E RETIRADA DE TODOS OS MATERIAIS,CONSIDERANDO A REUTILIZACAO DE 15 VEZES PARA ESTACAS-PRANCHAS E 10 VEZES PARA GUIASE ESTRONCAS DE MADEIRA,EXCL.ESCAVACAO.MEDICAO DO SERVICO SERA PELA SUPERFICIE UTIL COBRINDO PAREDES DAS CAVAS OU VALAS</t>
  </si>
  <si>
    <t>ENSECADEIRA DE ESTACAS-PRANCHAS DE ACO EM CAVAS OU VALAS COMPROFUNDIDADE ATE 4,00M.CUSTO INCLUI FORNECIMENTO,EXECUCAO ERETIRADA DE TODOS OS MATERIAIS,CONSIDERANDO A REUTILIZACAODE 60 VEZES PARA ESTACAS-PRANCHAS E 60 VEZES PARA GUIAS E ESTRONCAS DE PERFIL"I"DE ACO,EXCL.ESCAVACAO.MEDICAO SERVICO SERA PELA SUPERFICIE UTIL COBRINDO PAREDES DAS CAVAS OU VALAS</t>
  </si>
  <si>
    <t>ENSECADEIRA DE ESTACAS-PRANCHAS DE ACO EM CAVAS OU VALAS COMPROFUNDIDADE ATE 4,00M.CUSTO INCLUI FORNECIMENTO,EXECUCAO ERETIRADA DE TODOS OS MATERIAIS,CONSIDERANDO A REUTILIZACAODE 40 VEZES PARA ESTACAS-PRANCHAS E 60 VEZES PARA GUIAS E ESTRONCAS DE PERFIL"I"DE ACO,EXCL.ESCAVACAO.MEDICAO SERVICO SERA PELA SUPERFICIE UTIL COBRINDO PAREDES DAS CAVAS OU VALAS</t>
  </si>
  <si>
    <t>ENSECADEIRA DE ESTACAS-PRANCHAS DE ACO EM CAVAS OU VALAS COMPROFUNDIDADE ATE 4,00M.CUSTO INCLUI FORNECIMENTO,EXECUCAO ERETIRADA DE TODOS OS MATERIAIS,CONSIDERANDO A REUTILIZACAODE 15 VEZES PARA ESTACAS-PRANCHAS E 60 VEZES PARA GUIAS E ESTRONCAS DE PERFIL"I"DE ACO,EXCL.ESCAVACAO.MEDICAO SERVICO SERA PELA SUPERFICIE UTIL COBRINDO PAREDES DAS CAVAS OU VALAS</t>
  </si>
  <si>
    <t>ENSECADEIRA DE ESTACAS-PRANCHAS DE ACO EM CAVAS OU VALAS COMPROFUNDIDADE ATE 5,00M.CUSTO INCLUI FORNECIMENTO,EXECUCAO ERETIRADA DE TODOS OS MATERIAIS,CONSIDERANDO A REUTILIZACAODE 60 VEZES PARA ESTACAS-PRANCHAS E 60 VEZES PARA GUIAS E ESTRONCAS DE PERFIL"I"DE ACO,EXCL.ESCAVACAO.MEDICAO SERVICO SERA PELA SUPERFICIE UTIL COBRINDO PAREDES DAS CAVAS OU VALAS</t>
  </si>
  <si>
    <t>ENSECADEIRA DE ESTACAS-PRANCHAS DE ACO EM CAVAS OU VALAS COMPROFUNDIDADE ATE 5,00M.CUSTO INCLUI FORNECIMENTO,EXECUCAO ERETIRADA DE TODOS OS MATERIAIS,CONSIDERANDO A REUTILIZACAODE 40 VEZES PARA ESTACAS-PRANCHAS E 60 VEZES PARA GUIAS E ESTRONCAS DE PERFIL"I"DE ACO,EXCL.ESCAVACAO.MEDICAO SERVICO SERA PELA SUPERFICIE UTIL COBRINDO PAREDES DAS CAVAS OU VALAS</t>
  </si>
  <si>
    <t>ENSECADEIRA DE ESTACAS-PRANCHAS DE ACO EM CAVAS OU VALAS COMPROFUNDIDADE ATE 5,00M.CUSTO INCLUI FORNECIMENTO,EXECUCAO ERETIRADA DE TODOS OS MATERIAIS,CONSIDERANDO A REUTILIZACAODE 15 VEZES PARA ESTACAS-PRANCHAS E 60 VEZES PARA GUIAS E ESTRONCAS DE PERFIL"I"DE ACO,EXCL.ESCAVACAO.MEDICAO SERVICO SERA PELA SUPERFICIE UTIL COBRINDO PAREDES DAS CAVAS OU VALAS</t>
  </si>
  <si>
    <t>ENSECADEIRA DE ESTACAS-PRANCHAS DE ACO EM CAVAS OU VALAS COMPROFUNDIDADE ATE 6,00M.CUSTO INCLUI FORNECIMENTO,EXECUCAO ERETIRADA DE TODOS OS MATERIAIS,CONSIDERANDO A REUTILIZACAODE 60 VEZES PARA ESTACAS-PRANCHAS E 60 VEZES PARA GUIAS E ESTRONCAS DE PERFIL"I"DE ACO,EXCL.ESCAVACAO.MEDICAO SERVICO SERA PELA SUPERFICIE UTIL COBRINDO PAREDES DAS CAVAS OU VALAS</t>
  </si>
  <si>
    <t>ENSECADEIRA DE ESTACAS-PRANCHAS DE ACO EM CAVAS OU VALAS COMPROFUNDIDADE ATE 6,00M.CUSTO INCLUI FORNECIMENTO,EXECUCAO ERETIRADA DE TODOS OS MATERIAIS,CONSIDERANDO A REUTILIZACAODE 40 VEZES PARA ESTACAS-PRANCHAS E 60 VEZES PARA GUIAS E ESTRONCAS DE PERFIL"I"DE ACO,EXCL.ESCAVACAO.MEDICAO SERVICO SERA PELA SUPERFICIE UTIL COBRINDO PAREDES DAS CAVAS OU VALAS</t>
  </si>
  <si>
    <t>ENSECADEIRA DE ESTACAS-PRANCHAS DE ACO EM CAVAS OU VALAS COMPROFUNDIDADE ATE 6,00M.CUSTO INCLUI FORNECIMENTO,EXECUCAO ERETIRADA DE TODOS OS MATERIAIS,CONSIDERANDO A REUTILIZACAODE 15 VEZES PARA ESTACAS-PRANCHAS E 60 VEZES PARA GUIAS E ESTRONCAS DE PERFIL"I"DE ACO,EXCL.ESCAVACAO.MEDICAO SERVICO SERA PELA SUPERFICIE UTIL COBRINDO PAREDES DAS CAVAS OU VALAS</t>
  </si>
  <si>
    <t>ESCORAMENTO PARA VALAS "TIPO BLINDAGEM",COM LARGURA E 3,00MDE PROFUNDIDADE DE 2,50M,INCLUSIVE MOVIMENTACAO COM ESCAVADEIRA HIDRAULICA E MAO-DE-OBRA.A MEDICAO SERA FEITA PELO PRODUTO DAS ALTURAS DAS PAREDES ESCORADAS (2 LADOS) VEZES O COMPRIMENTO DA VALA</t>
  </si>
  <si>
    <t>ESCORAMENTO PARA VALAS "TIPO BLINDAGEM",COM LARGURA DE 3,00ME PROFUNDIDADE DE 4,50M,INCLUSIVE MOVIMENTACAO COM ESCAVADEIRA HIDRAULICA E MAO-DE-OBRA.A MEDICAO SERA FEITA PELO PRODUTO DAS ALTURAS DAS PAREDES ESCORADAS (2 LADOS) VEZES O COMPRIMENTO DA VALA</t>
  </si>
  <si>
    <t>ESCORAMENTO PARA VALAS "TIPO BLINDAGEM",COM LARGURA DE 3,00ME PROFUNDIDADE DE 6,00M,INCLUSIVE MOVIMENTACAO COM ESCAVADEIRA HIDRAULICA E MAO-DE-OBRA.A MEDICAO SERA FEITA PELO PRODUTO DAS ALTURAS DAS PAREDES ESCORADAS (2 LADOS) VEZES O COMPRIMENTO DA VALA</t>
  </si>
  <si>
    <t>ESCORAMENTO PARA VALAS "TIPO BLINDAGEM",COM LARGURA DE 5,50E PROFUNDIDADE DE 2,50M,INCLUSIVE MOVIMENTACAO COM ESCAVADEIRA HIDRAULICA E MAO-DE-OBRA.A MEDICAO SERA FEITA PELO PRODUTO DAS ALTURAS DAS PAREDES ESCORADAS (2 LADOS) VEZES O COMPRIMENTO DA VALA</t>
  </si>
  <si>
    <t>ESCORAMENTO PARA VALAS "TIPO BLINDAGEM",COM LARGURA DE 5,50ME PROFUNDIDADE DE 4,50M,INCLUSIVE MOVIMENTACAO COM ESCAVADEIRA HIDRAULICA E MAO-DE-OBRA.A MEDICAO SERA FEITA PELO PRODUTO DAS ALTURAS DAS PAREDES ESCORADAS (2 LADOS) VEZES O COMPRIMENTO DA VALA</t>
  </si>
  <si>
    <t>ESCORAMENTO PARA VALAS "TIPO BLINDAGEM",COM LARGURA DE 5,50ME PROFUNDIDADE DE 6,00M,INCLUSIVE MOVIMENTACAO COM ESCAVADEIRA HIDRAULICA E MAO-DE-OBRA.A MEDICAO SERA FEITA PELO PRODUTO DAS ALTURAS DAS PAREDES ESCORADAS (2 LADOS) VEZES O COMPRIMENTO DA VALA</t>
  </si>
  <si>
    <t>RETIRADA E RECOLOCACAO DE ESTACAS PRANCHAS DE ACO.MEDICAO PELA SUPERFICIE UTIL COBRINDO AS PAREDES DAS CAVAS OU VALAS</t>
  </si>
  <si>
    <t>ENSECADEIRA DE ESTACAS-PRANCHAS PECAS DE MADEIRA 3"X9",ENCAIXE,VALAS ATE 3,00M DE LARGURA,MEDIDA APENAS SUPERFICIE UTILCOBRINDO PAREDE DA VALA,ESTA ATE 3,00M DE PROFUNDIDADE,CRAVACAO C/COMPRESSOR E EXTRACAO C/ESCAVADEIRA.FORN.,EXECUCAO E RETIRADA DOS MATERIAIS.ESTACAS USADAS 4 VEZES,GUIAS 3 VEZES EESTRONCAS 2 VEZES</t>
  </si>
  <si>
    <t>ENSECADERIA DE ESTACAS-PRANCHAS PECAS DE MADEIRA 3"X9",ENCAIXE,VALAS ATE 3,00M DE LARGURA,MEDIDA APENAS SUPERFICIE UTILCOBRINDO PAREDE DA VALA,ESTA ATE 3,00M DE PROFUNDIDADE,CRAVACAO C/COMPRESSOR E EXTRACAO C/ESCAVADEIRA.FORNE.,EXECUCAO ERETIRADA DOS MATERIAIS.ESTACAS USADAS 3 VEZES,GUIAS 3 VEZESE ESTRONCAS 2 VEZES</t>
  </si>
  <si>
    <t>ENSECADEIRA DE ESTACAS-PRANCHAS PECAS DE MADEIRA 3"X9",ENCAIXE,VALAS ATE 3,00M DE LARGURA,MEDIDA APENAS SUPERFICIE UTILCOBRINDO PAREDE DA VALA,ESTA ATE 4,50M DE PROFUNDIDADE,CRAVACAO C/COMPRESSOR E EXTRACAO C/ESCAVADEIRA.FORN.,EXECUCAO E RETIRADA DOS MATERIAIS.ESTACAS USADAS 4 VEZES,GUIAS 3 VEZES EESTRONCAS 2 VEZES</t>
  </si>
  <si>
    <t>ENSECADEIRA DE ESTACAS-PRANCHAS PECAS DE MADEIRA 3"X9",ENCAIXE,VALAS ATE 3,00M DE LARGURA,MEDIDA APENAS SUPERFICIE UTILCOBRINDO PAREDE DA VALA,ESTA ATE 4,50M DE PROFUNDIDADE,CRAVACAO C/COMPRESSOR E EXTRACAO C/ESCAVADEIRA.FORN.,EXECUCAO E RETIRADA DOS MATERIAIS.ESTACAS USADAS 3 VEZES,GUIAS 3 VEZES EESTRONCAS 2 VEZES</t>
  </si>
  <si>
    <t>ENSECADEIRA DE ESTACAS-PRANCHAS PECAS DE MADEIRA 3"X9",ENCAIXE,CAIXAS ATE 4,00M VAO,MEDIDA SUPERFICIE UTIL COBRINDO PAREDE CAIXA,ATE 3,00M DE PROFUNDIDADE,CRAVACAO EXECUTADA MANUALMENTE S/FICHA E EXTRACAO C/"TIRFOR"OU MACACO.FORN.,EXECUCAOE RETIRADA DOS MATERIAIS.ESTACAS USADAS 4 VEZES,GUIAS 3 VEZES E ESTRONCAS 3 VEZES</t>
  </si>
  <si>
    <t>ENSECADEIRA DE ESTACAS-PRANCHAS PECAS DE MADEIRA 3"X9",ENCAIXE,CAIXAS ATE 4,00M VAO,MEDIDA SUPERFICIE UTIL COBRINDO PAREDE CAIXA,ATE 4,50M DE PROFUNDIDADE,CRAVACAO EXECUTADA MANUALMENTE S/FICHA E EXTRACAO C/"TIRFOR" OU MACACO.FORN.,EXECUCAOE RETIRADA DOS MATERIAIS.ESTACAS USADAS 4 VEZES,GUIAS 3 VEZES E ESTRONCAS 3 VEZES</t>
  </si>
  <si>
    <t>ENSECADEIRA SIMPLES(ESCORAMENTO FECHADO)ESTACAS-PRANCHAS PECAS MADEIRA 3"X9",S/ENCAIXE,VALAS ATE 3,00M LARGURA,MEDIDA SUPERFICIE UTIL COBRINDO PAREDE DA VALA,ATE 3,00M PROFUNDIDADE,CRAVACAO C/COMPRESSOR E EXTRACAO C/ESCAV.FORN.,EXECUCAO E RETIRADA DOS MATERIAIS.ESTACAS USADAS 4 VEZES,GUIAS 3 VEZES EESTRONCAS 2 VEZES</t>
  </si>
  <si>
    <t>ENSECADEIRA SIMPLES(ESCORAMENTO FECHADO)ESTACAS-PRANCHAS PECAS MADEIRA 3"X9",S/ENCAIXE,VALAS ATE 3,00M LARGURA,MEDIDA SUPERFICIE UTIL COBRINDO PAREDE DA VALA,ATE 3,00M PROFUNDIDADE,CRAVACAO C/COMPRESSOR E EXTRACAO C/ESCAV.FORN.,EXECUCAO E RETIRADA DOS MATERIAIS.ESTACAS USADAS 3 VEZES,GUIAS 3 VEZES EE ESTRONCAS 2 VEZES</t>
  </si>
  <si>
    <t>ENSECADEIRA SIMPLES(ESCORAMENTO FECHADO)ESTACAS-PRANCHAS PECAS MADEIRA 3"X9",S/ENCAIXE,VALAS ATE 3,00M LARGURA,MEDIDA SUPERFICIE UTIL COBRINDO PAREDE DA VALA,ATE 4,50M PROFUNDIDADE,CRAVACAO C/COMPRESSOR E EXTRACAO C/ESCAV.FORN.,EXTRACAO E RETIRADA DOS MATERIAIS.ESTACAS USADAS 4 VEZES,GUIAS 3 VEZES EESTRONCAS 2 VEZES</t>
  </si>
  <si>
    <t>ENSECADEIRA SIMPLES(ESCORAMENTO FECHADO)ESTACAS-PRANCHAS PECAS MADEIRA 3"X9",S/ENCAIXE,VALAS ATE 3,00M LARGURA,MEDIDA SUPERFICIE UTIL COBRINDO PAREDE DA VALA,ATE 4,50M PROFUNDIDADE,CRAVACAO C/COMPRESSOR E EXTRACAO C/ESCAV.FORN.,EXECUCAO E RETIRADA DOS MATERIAIS.ESTACAS USADAS 3 VEZES,GUIAS 3 VEZES EESTRONCAS 2 VEZES</t>
  </si>
  <si>
    <t>ENSECADEIRA SIMPLES(ESCORAMENTO FECHADO)ESTACAS-PRANCHAS PECAS MADEIRA 3"X9",S/ENCAIXE,CAIXAS ATE 4,00M VAO,MEDIDA SUPERFICIE UTIL COBRINDO PAREDE CAIXA,ATE 3,00M PROFUND.,CRAVACAOEXEC.MANUALMENTE S/FICHA E EXTRACAO C/"TIRFOR"OU MACACO.FORN.,EXECUCAO E RETIRADA DOS MAT.ESTACAS USADAS 4 VEZES,GUIASE ESTRONCAS 3 VEZES</t>
  </si>
  <si>
    <t>ENSECADEIRA SIMPLES(ESCORAMENTO FECHADO)ESTACAS-PRANCHAS PECAS MADEIRA 3"X9",S/ENCAIXE,CAIXAS ATE 4,00M VAO,MEDIDA SUPERFICIE UTIL COBRINDO PAREDE CAIXA,ATE 4,50M PROFUND.,CRAVACAOEXEC.MANUALMENTE S/FICHA E EXTRACAO C/"TIRFOR"OU MACACO.FORN.,EXECUCAO E RETIRADA DOS MAT.ESTACAS USADAS 4 VEZES,GUIASE ESTRONCAS 3 VEZES</t>
  </si>
  <si>
    <t>ENSECADEIRA SIMPLES(ESCORAMENTO FECHADO)DE ESTACAS-PRANCHASDE MADEIRA DE 3ª DE 3"X9",SERRADO,SEM ENCAIXE,EM VALAS ATE 3,00M DE LARGURA E ATE 3,00M DE PROFUNDIDADE,SENDO A CRAVACAOMANUAL E SEM FICHA E A EXTRACAO COM PA CARREGADEIRA.ESTACAS,LONGARINAS E ESTRONCAS USADAS 3 VEZES</t>
  </si>
  <si>
    <t>ENSECADEIRA SIMPLES(ESCORAMENTO FECHADO)DE ESTACAS-PRANCHASDE MADEIRA DE 3ª DE 3"X9",SERRADO,SEM ENCAIXE,EM VALAS DE ATE 3,00M DE LARGURA E ATE 3,00M DE PROFUNDIDADE,SENDO A CRAVACAO MANUAL E SEM FICHA E A EXTRACAO COM PA CARREGADEIRA.ESTACAS,LONGARINAS E ESTRONCAS USADAS 2 VEZES</t>
  </si>
  <si>
    <t>PRANCHADA HORIZONTAL EM ESCORAMENTO FECHADO DE MESMA DENOMINACAO,ATE 8,00M DE PROFUNDIDADE,APOIADA EM PERFIS,EXCLUSIVE ESTES.PRANCHAS EM PECAS DE MADEIRA DE 3ª DE 3"X12",NO COMPRIMENTO MAXIMO DE 2,50M,CALCADAS COM MADEIRA DE 3ª,APROVEITADAS4,5 VEZES,INCLUSIVE FORNECIMENTO,COLOCACAO,RETIRADA E TRANSPORTE INTERNO COM CAMINHAO BASCULANTE</t>
  </si>
  <si>
    <t>PRANCHADA HORIZONTAL EM ESCORAMENTO FECHADO DE MESMA DENOMINACAO,ATE 6,00M DE PROFUNDIDADE,APOIADA EM PERFIS,EXCLUSIVE ESTES.PRANCHAS EM PECAS DE MADEIRA DE 3ª DE 3"X9",NO COMPRIMENTO MAXIMO DE 2,00M,CALCADAS COM MESMO MATERIAL,APROVEITADAS3 VEZES,INCLUSIVE FORNECIMENTO,COLOCACAO,RETIRADA E TRASNPORTE INTERNO COM CAMINHAO BASCULANTE</t>
  </si>
  <si>
    <t>BARRAGEM PROVISORIA OU ENSECADEIRA,PARA DESVIOS DE PEQUENOSCURSOS D'AGUA COM SACOS DE AREIA</t>
  </si>
  <si>
    <t>ESCORAMENTO DE VALA/CAVA ATE 4,00M DE PROFUNDIDADE,COM PRANCHOES EM PECAS DE MADEIRA DE 3ª DE 3"X9",CRAVACAO E RETIRADADOS PRANCHOES COM EQUIPAMENTOS.A MEDICAO DO SERVICO E FEITAPELA AREA EFETIVAMENTE EM CONTATO COM OS PRANCHOES.CONSIDERANDO A MADEIRA REUTILIZADA 2 VEZES.FORNECIMENTO E COLOCACAO</t>
  </si>
  <si>
    <t>CONSOLO DE PERFIL DE ACO,COM PESO ATE 10KG,PARA SUPORTES DEGUIA(VIGA,LONGARINA),EM TRABALHOS DE ESCORAMENTO E CONGENERES,SOLDADO EM ESTACA DO MESMO MATERIAL,INCLUSIVE FORNECIMENTO,COLOCACAO E RETIRADA,ADMITINDO-SE SUA UTILIZACAO 10 VEZES</t>
  </si>
  <si>
    <t>GUIA(VIGA,LONGARINA) DE PERFIL DE ACO "I",DE 6",1ª ALMA,EM TRABALHOS DE ESCORAMENTO E CONGENERES,SOLDADA SOBRE CONSOLOSE ESTACAS,ESTAS INTERVALADAS DE 1,50 A 2,00M,INCLUSIVE FORNECIMENTO,COLOCACAO,RETIRADA E TRANSPORTE INTERNO COM TRATOR,ADMITINDO-SE SUA UTILIZACAO 7 VEZES</t>
  </si>
  <si>
    <t>GUIA (VIGA,LONGARINA) DE PERFIL DE ACO "I",DE 10",1ª ALMA,EMTRABALHOS DE ESCORAMENTO E CONGENERES,SOLDADA SOBRE CONSOLOS E ESTACAS,ESTAS INTERVALADAS DE 2,00 A 2,50M,INCLUSIVE FORNECIMENTO,COLOCACAO,RETIRADA E TRANSPORTE INTERNO COM TRATOR,ADMITINDO-SE SUA UTILIZACAO 7 VEZES</t>
  </si>
  <si>
    <t>ESTRONCA(ESCORA)DE PERFIL DE ACO "I",DE 6",1ª ALMA,EM TRABALHOS DE ESCORAMENTO E CONGENERES,TENDO COMPRIMENTO DE 2,50 A3,00M,SOLDADA EM GUIAS,INCLUSIVE FORNECIMENTO,COLOCACAO,RETIRADA E TRANSPORTE INTERNO COM CAMINHAO,ADMITINDO-SE SUA UTILIZACAO 7 VEZES</t>
  </si>
  <si>
    <t>CAFE DA MANHA, CONFORME CONVENCAO DO TRABALHO PARA CONSTRUCAO CIVIL E CONDICOES HIGIENICAS E SANITARIAS ADEQUADAS</t>
  </si>
  <si>
    <t>REFEICAO CONFORME CONVENCAO DO TRABALHO PARA CONSTRUCAO CIVIL E CONDICOES HIGIENICAS E SANITARIAS ADEQUADAS</t>
  </si>
  <si>
    <t>CESTA BASICA, CONFORME CONVENCAO DO TRABALHO PARA CONSTRUCAOCIVIL</t>
  </si>
  <si>
    <t>UNIDADE REF.P/COMPL.ADM LOCAL,CONSID:CONSUMO AGUA,TEL.ENERGIA ELETRICA,MAT.LIMPEZA E ESCRITORIO,COMPUTADORES,LICENCA OBRA,MOVEIS E UTENSILIOS,AR COND.BEBEDOURO,ART,RRT,FOTOGRAFIASUNIFORMES,DIARIAS,EXAMES ADMISSIONAIS PERIODICOS E DEMISSIONAIS,CURSO CAPACITACAO/TREINAMENTO E ITENS COMPLEMENTEM AS DESP.NECESS.EXCL.DESPESAS SUBSIDIOS ALIM.E TRANSPORTE PESSOAL</t>
  </si>
  <si>
    <t>INDICE GERAL PARA FORNECIMENTO DE MATERIAIS DA CONSTRUCAO CIVIL</t>
  </si>
  <si>
    <t>MAO-DE-OBRA DE SERRALHEIRO DE CONSTRUCAO CIVIL,INCLUSIVE ENCARGOS SOCIAIS</t>
  </si>
  <si>
    <t>MAO-DE-OBRA DE CARPINTEIRO DE FORMAS,INCLUSIVE ENCARGOS SOCIAIS</t>
  </si>
  <si>
    <t>MAO-DE-OBRA DE BOMBEIRO HIDRAULICO,INCLUSIVE ENCARGOS SOCIAIS</t>
  </si>
  <si>
    <t>MAO-DE-OBRA DE CARPINTEIRO DE ESQUADRIAS,INCLUSIVE ENCARGOSSOCIAIS</t>
  </si>
  <si>
    <t>MAO-DE-OBRA DE OPERADOR DE MAQUINAS,INCLUSIVE ENCARGOS SOCIAIS</t>
  </si>
  <si>
    <t>MAO-DE-OBRA DE AUXILIAR DE ALMOXARIFE,INCLUSIVE ENCARGOS SOCIAIS</t>
  </si>
  <si>
    <t>MAO-DE-OBRA DE FEITOR (ENCARREGADO DE TURMA),INCLUSIVE ENCARGOS SOCIAIS</t>
  </si>
  <si>
    <t>MAO-DE-OBRA DE ENCARREGADO DE OBRA,INCLUSIVE ENCARGOS SOCIAIS</t>
  </si>
  <si>
    <t>MAO-DE-OBRA DE ENGENHEIRO OU ARQUITETO JR.,INCLUSIVE ENCARGOS SOCIAIS</t>
  </si>
  <si>
    <t>MAO-DE-OBRA DE ENGENHEIRO OU ARQUITETO SENIOR,INCLUSIVE ENCARGOS SOCIAIS</t>
  </si>
  <si>
    <t>MAO-DE-OBRA DE ENGENHEIRO OU ARQUITETO COORDENADOR GERAL DEPROJETOS OU SUPERVISOR DE OBRAS,INCLUSIVE ENCARGOS SOCIAIS</t>
  </si>
  <si>
    <t>MAO-DE-OBRA AUXILIAR DE DESENHISTA,INCLUSIVE ENCARGOS SOCIAIS</t>
  </si>
  <si>
    <t>MAO-DE-OBRA DE CHEFE DE ESCRITORIO,INCLUSIVE ENCARGOS SOCIAIS</t>
  </si>
  <si>
    <t>MAO DE OBRA DE ENGENHEIRO OU ARQUITETO PLENO,INCLUSIVE ENCARGOS SOCIAIS</t>
  </si>
  <si>
    <t>MAO-DE-OBRA DE AUXILIAR DE ESCRITORIO,INCLUSIVE ENCARGOS SOCIAIS</t>
  </si>
  <si>
    <t>MAO-DE-OBRA DE ENGARREGADO DE MONTAGEM,INCLUSIVE ENCARGOS SOCIAIS</t>
  </si>
  <si>
    <t>MAO-DE-OBRA DE TECNICO DE EDIFICACOES,INCLUSIVE ENCARGOS SOCIAIS</t>
  </si>
  <si>
    <t>MAO-DE-OBRA PARA AUXILIAR DE TOPOGRAFIA,INCLUSIVE ENCARGOS SOCIAIS</t>
  </si>
  <si>
    <t>MAO-DE-OBRA PARA LABORATORISTA "A",INCLUSIVE ENCARGOS SOCIAIS</t>
  </si>
  <si>
    <t>MAO-DE-OBRA DE MECANICO DE MAQUINAS,INCLUSIVE ENCARGOS SOCIAIS</t>
  </si>
  <si>
    <t>MAO-DE-OBRA DE MONTADOR ELETROMECANICO,INCLUSIVE ENCARGOS SOCIAIS</t>
  </si>
  <si>
    <t>MAO-DE-OBRA DE AJUDANTE DE MONTADOR ELETROMECANICO,INCLUSIVEENCARGOS SOCIAIS</t>
  </si>
  <si>
    <t>MAO-DE-OBRA DE MUSEOLOGO RESTAURADOR,INCLUSIVE ENCARGOS SOCIAIS</t>
  </si>
  <si>
    <t>MAO-DE-OBRA DE TECNICO A,PARA OBRAS RODOVIARIAS,INCLUSIVE ENCARGOS SOCIAIS</t>
  </si>
  <si>
    <t>MAO-DE-OBRA DE ENGENHEIRO DE SEGURANCA DO TRABALHO,INCLUSIVEENCARGOS SOCIAIS</t>
  </si>
  <si>
    <t>MAO-DE-OBRA DE TECNICO DE SEGURANCA DO TRABALHO,INCLUSIVE ENCARGOS SOCIAIS</t>
  </si>
  <si>
    <t>MAO-DE-OBRA DE AUXILIAR DE ENFERMAGEM,INCLUSIVE ENCARGOS SOCIAIS</t>
  </si>
  <si>
    <t>MAO-DE-OBRA DE TECNICO DE QUALIDADE,INCLUSIVE ENCARGOS SOCIAIS</t>
  </si>
  <si>
    <t>MAO-DE-OBRA DE TECNICO DE MEDICAO DE OBRAS,INCLUSIVE ENCARGOS SOCIAIS</t>
  </si>
  <si>
    <t>SERVICO DE VIGILANCIA COM VIGIA DE OBRA 24H/DIA,PARA 2 POSTOS</t>
  </si>
  <si>
    <t>SERVICO DE VIGILANCIA COM VIGIA DE OBRA 24H/DIA,PARA 3 POSTOS</t>
  </si>
  <si>
    <t>SERVICO DE VIGILANCIA COM VIGIA DE OBRA 24H/DIA,PARA 4 POSTOS</t>
  </si>
  <si>
    <t>SERVICO DE VIGILANCIA COM VIGIA DE OBRA,PARA 1 POSTO,CONSIDERANDO APENAS O CUSTO APOS A JORNADA NORMAL DE TRABALHO.O CUSTO INCLUI VIGILANCIA AOS SABADOS,DOMINGOS E FERIADOS</t>
  </si>
  <si>
    <t>SERVICO DE VIGILANCIA COM VIGIA DE OBRA,PARA 2 POSTOS,CONSIDERANDO APENAS O CUSTO APOS A JORNADA NORMAL DE TRABALHO.O CUSTO INCLUI VIGILANCIA AOS SABADOS,DOMINGOS E FERIADOS</t>
  </si>
  <si>
    <t>SERVICO DE VIGILANCIA COM VIGIA DE OBRA,PARA 3 POSTOS,CONSIDERANDO APENAS O CUSTO APOS A JORNADA NORMAL DE TRABALHO.O CUSTO INCLUI VIGILANCIA AOS SABADOS,DOMINGOS E FERIADOS</t>
  </si>
  <si>
    <t>SERVICO DE VIGILANCIA COM VIGIA DE OBRA,PARA 4 POSTOS,CONSIDERANDO APENAS O CUSTO APOS A JORNADA NORMAL DE TRABALHO.O CUSTO INCLUI VIGILANCIA AOS SABADOS,DOMINGOS E FERIADOS</t>
  </si>
  <si>
    <t>SERVICO DE VIGILANCIA ARMADA OU DESARMADA 24H/DIA,PARA 1 POSTO</t>
  </si>
  <si>
    <t>SERVICO DE VIGILANCIA ARMADA OU DESARMADA 24H/DIA,PARA 2 POSTOS</t>
  </si>
  <si>
    <t>SERVICO DE VIGILANCIA ARMADA OU DESARMADA 24H/DIA,PARA 3 POSTOS</t>
  </si>
  <si>
    <t>SERVICO DE VIGILANCIA ARMADA OU DESARMADA 24H/DIA,PARA 4 POSTOS</t>
  </si>
  <si>
    <t>SERVICO DE VIGILANCIA ARMADA OU DESARMADA,PARA 1 POSTO,CONSIDERANDO APENAS O CUSTO APOS A JORNADA NORMAL DE TRABALHO.O CUSTO INCLUI VIGILANCIA AOS SABADOS,DOMINGOS E FERIADOS</t>
  </si>
  <si>
    <t>SERVICO DE VIGILANCIA ARMADA OU DESARMADA,PARA 2 POSTOS,CONSIDERANDO APENAS O CUSTO APOS A JORNADA NORMAL DE TRABALHO.O CUSTO INCLUI VIGILANCIA AOS SABADOS,DOMINGOS E FERIADOS</t>
  </si>
  <si>
    <t>SERVICO DE VIGILANCIA ARMADA OU DESARMADA,PARA 3 POSTOS,CONSIDERANDO APENAS O CUSTO APOS A JORNADA NORMAL DE TRABALHO.O CUSTO INCLUI VIGILANCIA AOS SABADOS,DOMINGOS E FERIADOS</t>
  </si>
  <si>
    <t>SERVICO DE VIGILANCIA ARMADA OU DESARMADA,PARA 4 POSTOS,CONSIDERANDO APENAS O CUSTO APOS A JORNADA NORMAL DE TRABALHO.O CUSTO INCLUI VIGILANCIA AOS SABADOS,DOMINGOS E FERIADOS</t>
  </si>
  <si>
    <t>ASSENTAMEMTO DE TUBOS DE CONCRETO SIMPLES,EXCLUSIVE FORNECIMENTO DESTES,PARA COLETOR DE AGUAS PLUVIAIS,COM DIAMETRO DE 200MM,ATERRO E SOCA ATE A ALTURA DA GERATRIZ SUPERIOR DO TUBO,CONSIDERANDO O MATERIAL DA PROPRIA ESCAVACAO,INCLUSIVE FORNECIMENTO DO MATERIAL PARA REJUNTAMENTO COM ARGAMASSA DE CIMENTO E AREIA,NO TRACO 1:4 E ACERTO DE FUNDO DE VALA</t>
  </si>
  <si>
    <t>ASSENTAMENTO DE TUBOS DE CONCRETO SIMPLES,EXCLUSIVE FORNECIMENTO DESTES,PARA COLETOR DE AGUAS PLUVIAIS,COM DIAMETRO DE 300MM,ATERRO E SOCA ATE A ALTURA DA GERATRIZ SUPERIOR DO TUBO,CONSIDERANDO O MATERIAL DA PROPRIA ESCAVACAO,INCLUSIVE FORNECIMENTO DO MATERIAL PARA REJUNTAMENTO COM ARGAMASSA DE CIMENTO E AREIA,NO TRACO 1:4 E ACERTO DE FUNDO DE VALA</t>
  </si>
  <si>
    <t>ASSENTAMENTO DE TUBOS DE CONCRETO SIMPLES,EXCLUSIVE FORNECIMENTO DESTES,PARA COLETOR DE AGUAS PLUVIAIS,COM DIAMETRO DE 400MM,ATERRO E SOCA ATE A ALTURA DA GERATRIZ SUPERIOR DO TUBO,CONSIDERANDO O MATERIAL DA PROPRIA ESCAVACAO,INCLUSIVE FORNECIMENTO DO MATERIAL PARA REJUNTAMENTO COM ARGAMASSA DE CIMENTO AREIA,NO TRACO 1:4 E ACERTO DE FUNDO DE VALA</t>
  </si>
  <si>
    <t>ASSENTAMENTO DE TUBOS DE CONCRETO SIMPLES,EXCLUSIVE FORNECIMENTO DESTES,PARA COLETOR DE AGUAS PLIVIAIS,COM DIAMETRO DE 500MM,ATERRO E SOCA ATE A ALTURA DA GERATRIZ SUPERIOR DO TUBO,CONSIDERANDO O MATERIAL DA PROPRIA ESCAVACAO,INCLUSIVE FORNECIMENTO DO MATERIAL PARA REJUNTAMENTO COM ARGAMASSA DE CIMENTO E AREIA,NO TRACO 1:4 E ACERTO DE FUNDO DE VALA</t>
  </si>
  <si>
    <t>ASSENTAMENTO DE TUBOS DE CONCRETO SIMPLES,EXCLUSIVE FORNECIMENTO DESTES,PARA COLETOR DE AGUAS PLUVIAIS,COM DIAMETRO DE 600MM,ATERRO E SOCA ATE A ALTURA DA GERATRIZ SUPERIOR DO TUBO,CONSIDERANDO O MATERIAL DA PROPRIA ESCAVACAO,INCLUSIVE FORNECIMENTO DO MATERIAL PARA REJUNTAMENTO COM ARGAMASSA DE CIMENTO E AREIA,NO TRACO 1:4 E ACERTO DE FUNDO DE VALA</t>
  </si>
  <si>
    <t>ASSENTAMENTO DE TUBOS DE CONCRETO ARMADO,EXCLUSIVE.FORN.DESTES,PARA COLETOR DE AGUAS PLUVIAIS,COM DIAMETRO DE 300MM,ATERRO E SOCA ATE A ALTURA DA GERATRIZ SUPERIOR DO TUBO,CONSIDERANDO O MATERIAL DA PROPRIA ESCAVACAO,INCLUSIVE FORNECIMENTODO MATERIAL PARA REJUNTAMENTO COM ARGAMASSA DE CIMENTO E AREIA,NO TRACO 1:4 E ACERTO DE FUNDO DE VALA</t>
  </si>
  <si>
    <t>ASSENTAMENTO DE TUBOS DE CONCRETO ARMADO,EXCLUSIVE FORN.DESTES,PARA COLETOR DE AGUAS PLUVIAIS,COM DIAMETRO DE 400MM,ATERRO E SOCA ATE A ALTURA DA GERATRIZ SUPERIOR DO TUBO,CONSIDERANDO O MATERIAL DA PROPRIA ESCAVACAO,INCLUSIVE FORNECIMENTODO MATERIAL PARA REJUNTAMENTO COM ARGAMASSA DE CIMENTO E AREIA,NO TRACO 1:4 E ACERTO DE FUNDO DE VALA</t>
  </si>
  <si>
    <t>ASSENTAMENTO DE TUBOS DE CONCRETO ARMADO,EXCLUSIVE FORN.DESTES,PARA COLETOR DE AGUAS PLUVIAIS,COM DIAMETRO DE 500MM,ATERRO E SOCA ATE A ALTURA DA GERATRIZ SUPERIOR DO TUBO,CONSIDERANDO O MATERIAL DA PROPRIA ESCAVACAO,INCLUSIVE FORNECIMENTODO MATERIAL PARA REJUNTAMENTO COM ARGAMASSA DE CIMENTO E AREIA,NO TRACO 1:4 E ACERTO DE FUNDO DE VALA</t>
  </si>
  <si>
    <t>ASSENTAMENTO DE TUBOS DE CONCRETO ARMADO,EXCLUSIVE FORN.DESTES,PARA COLETOR DE AGUAS PLUVIAIS,COM DIAMETRO DE 600MM,ATERRO E SOCA ATE A ALTURA DA GERATRIZ SUPERIOR DO TUBO,CONSIDERANDO O MATERIAL DA PROPRIA ESCAVACAO,INCLUSIVE FORNECIMENTODO MATERIAL PARA REJUNTAMENTO COM ARGAMASSA DE CIMENTO E AREIA,NO TRACO 1:4 E ACERTO DE FUNDO DE VALA</t>
  </si>
  <si>
    <t>ASSENTAMENTO DE TUBOS DE CONCRETO ARMADO,EXCLUSIVE FORN.DESTES,PARA COLETOR DE AGUAS PLUVIAIS,COM DIAMETRO DE 700MM,ATERRO E SOCA ATE A ALTURA DA GERATRIZ SUPERIOR DO TUBO,CONSIDERANDO O MATERIAL DA PROPRIA ESCAVACAO,INCLUSIVE FORNECIMENTODO MATERIAL PARA REJUNTAMENTO COM ARGAMASSA DE CIMENTO E AREIA,NO TRACO 1:4 E ACERTO DE FUNDO DE VALA</t>
  </si>
  <si>
    <t>ASSENTAMENTO DE TUBOS DE CONCRETO ARMADO,EXCLUSIVE FORN.DESTES,PARA COLETOR DE AGUAS PLUVIAIS,COM DIAMETRO DE 800MM,ATERRO E SOCA ATE A ALTURA DA GERATRIZ SUPERIOR DO TUBO,CONSIDERANDO O MATERIAL DA PROPRIA ESCAVACAO,INCLUSIVE FORNECIMENTODO MATERIAL PARA REJUNTAMENTO COM ARGAMASSA DE CIMENTO E AREIA,NO TRACO 1:4 E ACERTO DE FUNDO DE VALA</t>
  </si>
  <si>
    <t>ASSENTAMENTO DE TUBOS DE CONCRETO ARMADO,EXCLUSIVE FORN.DESTES,PARA COLETOR DE AGUAS PLUVIAIS,COM DIAMETRO DE 900MM,ATERRO E SOCA ATE A ALTURA DA GERATRIZ SUPERIOR DO TUBO,CONSIDERANDO O MATERIAL DA PROPRIA ESCAVACAO,INCLUSIVE FORNECIMENTODO MATERIAL PARA REJUNTAMENTO COM ARGAMASSA DE CIMENTO E AREIA,NO TRACO 1:4 E ACERTO DE FUNDO DE VALA</t>
  </si>
  <si>
    <t>ASSENTAMENTO DE TUBOS DE CONCRETO ARMADO,EXCLUSIVE FORN.DESTES,PARA COLETOR DE AGUAS PLUVIAIS,COM DIAMETRO DE 1000MM,ATERRO E SOCA ATE A ALTURA DA GERATRIZ SUPERIOR DO TUBO,CONSIDERANDO O MATERIAL DA PROPRIA ESCAVACAO,INCLUSIVE FORNECIMENTODO MATERIAL PARA REJUNTAMENTO COM ARGAMASSA DE CIMENTO E AREIA,NO TRACO 1:4 E ACERTO DE FUNDO DE VALA</t>
  </si>
  <si>
    <t>ASSENTAMENTO DE TUBOS DE CONCRETO ARMADO,EXCLUSIVE FORN.DESTES,PARA COLETOR DE AGUAS PLUVIAIS,COM DIAMETRO DE 1100MM,ATERRO E SOCA ATE A ALTURA DA GERATRIZ SUPERIOR DO TUBO,CONSIDERANDO O MATERIAL DA PROPRIA ESCAVACAO,INCLUSIVE FORNECIMENTODO MATERIAL PARA REJUNTAMENTO COM ARGAMASSA DE CIMENTO E AREIA,NO TRACO 1:4 E ACERTO DE FUNDO DE VALA</t>
  </si>
  <si>
    <t>ASSENTAMENTO DE TUBOS DE CONCRETO ARMADO,EXCLUSIVE FORN.DESTES,PARA COLETOR DE AGUAS PLUVIAIS,COM DIAMETRO DE 1200MM,ATERRO E SOCA ATE A ALTURA DA GERATRIZ SUPERIOR DO TUBO,CONSIDERANDO O MATERIAL DA PROPRIA ESCAVACAO,INCLUSIVE FORNECIMENTODO MATERIAL PARA REJUNTAMENTO COM ARGAMASSA DE CIMENTO E AREIA,NO TRACO 1:4 E ACERTO DE FUNDO DE VALA</t>
  </si>
  <si>
    <t>ASSENTAMENTO DE TUBOS DE CONCRETO ARMADO,EXCLUSIVE FORN.DESTES,PARA COLETOR DE AGUAS PLUVIAIS,COM DIAMETRO DE 1500MM,ATERRO E SOCA ATE A ALTURA DA GERATRIZ SUPERIOR DO TUBO,CONSIDERANDO O MATERIAL DA PROPRIA ESCAVACAO,INCLUSIVE FORNECIMENTODO MATERIAL PARA REJUNTAMENTO COM ARGAMASSA DE CIMENTO E AREIA,NO TRACO 1:4 E ACERTO DE FUNDO DE VALA</t>
  </si>
  <si>
    <t>ASSENTAMENTO DE TUBOS DE CONCRETO ARMADO,EXCLUSIVE FORN.DESTES,PARA COLETOR DE AGUAS PLUVIAIS,COM DIAMETRO DE 1750MM,ATERRO E SOCA ATE A ALTURA DA GERATRIZ SUPERIOR DO TUBO,CONSIDERANDO O MATERIAL DA PROPRIA ESCAVACAO,INCLUSIVE FORNECIMENTODO MATERIAL PARA REJUNTAMENTO COM ARGAMASSA DE CIMENTO E AREIA,NO TRACO 1:4 E ACERTO DE FUNDO DE VALA</t>
  </si>
  <si>
    <t>ASSENTAMENTO DE TUBOS DE CONCRETO ARMADO,EXCLUSIVE FORN.DESTES,PARA COLETOR DE AGUAS PLUVIAIS,COM DIAMETRO DE 2000MM,ATERRO E SOCA ATE A ALTURA DA GERATRIZ SUPERIOR DO TUBO,CONSIDERANDO O MATERIAL DA PROPRIA ESCAVACAO,INCLUSIVE FORNECIMENTODO MATERIAL PARA REJUNTAMENTO COM ARGAMASSA DE CIMENTO E AREIA,NO TRACO 1:4 E ACERTO DE FUNDO DE VALA</t>
  </si>
  <si>
    <t>ASSENTAMENTO DE TUBOS DE CONCRETO ARMADO COM JUNTAS DE ANELDE BORRACHA,EXCLUSIVE FORNECIMENTO DESTES(TUBOS E JUNTAS),PARA GALERIAS DE ESGOTO SANITARIO,COM O DIAMETRO DE 300MM,ATERRO E SOCA ATE A ALTURA DA GERATRIZ SUPERIOR DO TUBO,CONSIDERANDO O MATERIAL DA PROPRIA ESCAVACAO,INCLUSIVE ACERTO DE FUNDO DE VALA</t>
  </si>
  <si>
    <t>ASSENTAMENTO DE TUBOS DE CONCRETO ARMADO COM JUNTAS DE ANELDE BORRACHA,EXCLUSIVE FORNECIMENTO DESTES(TUBOS E JUNTAS),PARA GALERIAS DE ESGOTO SANITARIO,COM DIAMETRO DE 400MM,ATERROE SOCA ATE A ALTURA DA GERATRIZ SUPERIOR DO TUBO,CONSIDERANDO O MATERIAL DA PROPRIA ESCAVACAO,INCLUSIVE ACERTO DE FUNDODE VALA</t>
  </si>
  <si>
    <t>ASSENTAMENTO DE TUBOS DE CONCRETO ARMADO COM JUNTAS DE ANELDE BORRACHA,EXCLUSIVE FORNECIMENTO DESTES(TUBOS E JUNTAS),PARA GALERIAS DE ESGOTO SANITARIO,COM DIAMETRO DE 500MM,ATERROE SOCA ATE A ALTURA DA GERATRIZ SUPERIOR DO TUBO,CONSIDERANDO O MATERIAL DA PROPRIA ESCAVACAO,INCLUSIVE ACERTO DE FUNDODE VALA</t>
  </si>
  <si>
    <t>ASSENTAMENTO DE TUBOS DE CONCRETO ARMADO COM JUNTAS DE ANELDE BORRACHA,EXCLUSIVE FORNECIMENTO DESTES(TUBOS E JUNTAS),PARA GALERIAS DE ESGOTO SANITARIO,COM DIAMETRO DE 600MM,ATERROE SOCA ATE A ALTURA DA GERATRIZ SUPERIOR DO TUBO,CONSIDERANDO O MATERIAL DA PROPRIA ESCAVACAO,INCLUSIVE ACERTO DE FUNDODE VALA</t>
  </si>
  <si>
    <t>ASSENTAMENTO DE TUBOS DE CONCRETO ARMADO COM JUNTAS DE ANELDE BORRACHA,EXCLUSIVE FORNECIMENTO DESTES(TUBOS E JUNTAS).PARA GALERIAS DE ESGOTO SANITARIO,COM DIAMETRO DE 700MM,ATERROE SOCA ATE A ALTURA DA GERATRIZ SUPERIOR DO TUBO,CONSIDERANDO O MATERIAL DA PROPRIA ESCAVACAO,INCLUSIVE ACERTO DE FUNDODE VALA</t>
  </si>
  <si>
    <t>ASSENTAMENTO DE TUBOS DE CONCRETO ARMADO COM JUNTAS DE ANELNE BORRACHA,EXCLUSIVE FORNECIMENTO DESTES(TUBOS E JUNTAS),PARA GALERIAS DE ESGOTO SANITARIO,COM DIAMETRO DE 800MM,ATERROE SOCA ATE A ALTURA DA GERATRIZ SUPERIOR DO TUBO,CONSIDERANDO O MATERIAL DA PROPRIA ESCAVACAO,INCLUSIVE ACERTO DE FUNDODE VALA</t>
  </si>
  <si>
    <t>ASSENTAMENTO DE TUBOS DE CONCRETO ARMADO COM JUNTAS DE ANELDE BORRACHA,EXCLUSIVE FORNECIMENTO DESTES(TUBOS E JUNTAS),PARA GALERIAS DE ESGOTO SANITARIO,COM DIAMETRO DE 900MM,ATERROE SOCA ATE A ALTURA DA GERATRIZ SUPERIOR DO TUBO,CONSIDERANDO O MATERIAL DA PROPRIA ESCAVACAO,INCLUSIVE ACERTO DE FUNDODE VALA</t>
  </si>
  <si>
    <t>ASSENTAMENTO DE TUBOS DE CONCRETO ARMADO COM JUNTAS DE ANELDE BORRACHA,EXCLUSIVE FORNECIMENTO DESTES(TUBOS E JUNTAS),PARA GALERIAS DE ESGOTO SANITARIO,COM DIAMETRO DE 1000MM,ATERRO E SOCA ATE A ALTURA DA GERATRIZ SUPERIOR DO TUBO,CONSIDERANDO O MATERIAL DA PROPRIA ESCAVACAO,INCLUSIVE ACERTO DE FUNDO DE VALA</t>
  </si>
  <si>
    <t>ASSENTAMENTO DE TUBOS DE CONCRETO ARMADO COM JUNTAS DE ANELDE BORRACHA,EXCLUSIVE FORNECIMENTO DESTES(TUBOS E JUNTAS),PARA GALERIAS DE ESGOTO SANITARIO,COM DIAMETRO DE 1100MM,ATERRO E SOCA ATE A ALTURA DA GERATRIZ SUPERIOR DO TUBO,CONSIDERANDO O MATERIAL DA PROPRIA ESCAVACAO,INCLUSIVE ACERTO DE FUNDO DE VALA</t>
  </si>
  <si>
    <t>ASSENTAMENTO DE TUBOS DE CONCRETO ARMADO COM JUNTAS DE ANELDE BORRACHA,EXCLUSIVE FORNECIMENTO DESTES(TUBOS E JUNTAS),PARA GALERIAS DE ESGOTO SANITARIO,COM DIAMETRO DE 1200MM,ATERRO E SOCA ATE A ALTURA DA GERATRIZ SUPERIOR DO TUBO,CONSIDERANDO O MATERIAL DA PROPRIA ESCAVACAO,INCLUSIVE ACERTO DE FUNDO DE VALA</t>
  </si>
  <si>
    <t>ASSENTAMENTO DE TUBOS DE CONCRETO ARMADO COM JUNTAS DE ANELDE BORRACHA,EXCLUSIVE FORNECIMENTO DESTES(TUBOS E JUNTAS),PARA GALERIAS DE ESGOTO SANITARIO,COM DIAMETRO DE 1500MM,ATERRO E SOCA ATE A ALTURA DA GERATRIZ SUPERIOR DO TUBO,CONSIDERANDO O MATERIAL DA PROPRIA ESCAVACAO,INCLUSIVE ACERTO DE FUNDO DE VALA</t>
  </si>
  <si>
    <t>ASSENTAMENTO DE TUBOS DE C0NCRETO ARMADO COM JUNTAS DE ANELDE BORRACHA,EXCLUSIVE FORNECIMENTO DESTES(TUBOS E JUNTAS),PARA GALERIAS DE ESGOTO SANITARIO,COM DIAMETRO DE 1750MM,ATERRO E SOCA ATE A ALTURA DA GERATRIZ SUPERIOR DO TUBO,CONSIDERANDO O MATERIAL DA PROPRIA ESCAVACAO,INCLUSIVE ACERTO DE FUNDO DE VALA</t>
  </si>
  <si>
    <t>ASSENTAMENTO DE TUBOS DE CONCRETO ARMADO COM JUNTAS DE ANELDE BORRACHA,EXCLUSIVE FORNECIMENTO DESTES(TUBOS E JUNTAS),PARA GALERIAS DE ESGOTO SANITARIO,COM DIAMETRO DE 2000MM,ATERRO E SOCA ATE A ALTURA DA GERATRIZ SUPERIOR DO TUBO,CONSIDERANDO O MATERIAL DA PROPRIA ESCAVACAO,INCLUSIVE ACERTO DE FUNDO DE VALA</t>
  </si>
  <si>
    <t>ASSENTAMENTO DE TUBOS DE CIMENTO SEM AMIANTO,COM JUNTAS DE ANEL DE BORRACHA,EXCLUSIVE FORNECIMENTO DESTES (TUBOS E JUNTAS) TIPO ESGOTO,COM DIAMETRO DE 75MM,ATERRO E SOCA ATE A ALTURA DA GERATRIZ SUPERIOR DO TUBO,CONSIDERANDO O MATERIAL DAPROPRIA ESCAVACAO,INCLUSIVE ACERTO DE FUNDO DE VALA</t>
  </si>
  <si>
    <t>ASSENTAMENTO DE TUBOS DE CIMENTO SEM AMIANTO,COM JUNTAS DE ANEL DE BORRACHA,EXCLUSIVE FORNECIMENTO DESTES (TUBOS E JUNTAS),TIPO ESGOTO,COM DIAMETRO DE 100MM,ATERRO E SOCA ATE A ALTURA DA GERATRIZ SUPERIOR DO TUBO,CONSIDERANDO O MATERIAL DAPROPRIA ESCAVACAO,INCLUSIVE ACERTO DE FUNDO DE VALA</t>
  </si>
  <si>
    <t>ASSENTAMENTO DE TUBOS DE CIMENTO SEM AMIANTO COM JUNTAS DE ANEL DE BORRACHA,EXCLUSIVE FORNECIMENTO DESTES (TUBOS E JUNTAS),TIPO ESGOTO,COM DIAMETRO DE 150MM,ATERRO E SOCA ATE A ALTURA DA GERATRIZ SUPERIOR DO TUBO,CONSIDERANDO O MATERIAL DAPROPRIA ESCAVACAO,INCLUSIVE ACERTO DE FUNDO DE VALA</t>
  </si>
  <si>
    <t>ASSENTAMENTO DE TUBOS DE CIMENTO SEM AMIANTO COM JUNTAS DE ANEL DE BORRACHA,EXCLUSIVE FORNECIMENTO DESTES (TUBOS E JUNTAS),TIPO ESGOTO,COM DIAMETRO DE 200MM,ATERRO E SOCA ATE A ALTURA DA GERATRIZ SUPERIOR DO TUBO,CONSIDERANDO O MATERIAL DAPROPRIA ESCAVACAO,INCLUSIVE ACERTO DE FUNDO DE VALA</t>
  </si>
  <si>
    <t>ASSENTAMENTO DE TUBOS DE CIMENTO SEM AMIANTO COM JUNTAS DE ANEL DE BORRACHA,EXCLUSIVE FORNECIMENTO DESTES (TUBOS E JUNTAS) TIPO ESGOTO,COM DIAMETRO DE 250MM,ATERRO E SOCA ATE A ALTURA DA GERATRIZ SUPERIOR DO TUBO,CONSIDERANDO O MATERIAL DAPROPRIA ESCAVACAO,INCLUSIVE ACERTO DE FUNDO DE VALA</t>
  </si>
  <si>
    <t>ASSENTAMENTO DE TUBOS DE CIMENTO SEM AMIANTO COM JUNTAS DE ANEL DE BORRACHA,EXCLUSIVE FORNECIMENTO DESTES (TUBOS E JUNTAS) TIPO ESGOTO,COM DIAMETRO DE 300MM,ATERRO E SOCA ATE A ALTURA DA GERATRIZ SUPERIOR DO TUBO,CONSIDERANDO O MATERIAL DAPROPRIA ESCAVACAO,INCLUSIVE ACERTO DE FUNDO DE VALA</t>
  </si>
  <si>
    <t>ASSENTAMENTO DE TUBOS DE CERAMICA,EXCLUSIVE O FORNECIMENTO DESTES,COM DIAMETRO DE 100MM,ATERRO E SOCA ATE A ALTURA DA GERATRIZ SUPERIOR DO TUBO,CONSIDERANDO O MATERIAL DA PROPRIA ESCAVACAO,INCLUSIVE FORNECIMENTO DO MATERIAL PARA REJUNTAMENTO COM ARGAMASSA DE CIMENTO E AREIA,NO TRACO 1:4 E ACERTO DEFUNDO DE VALA</t>
  </si>
  <si>
    <t>ASSENTAMENTO DE TUBOS DE CERAMICA,EXCLUSIVE O FORNECIMENTO DESTES,COM DIAMETRO DE 150MM,ATERRO E SOCA ATE A ALTURA DA GERATRIZ SUPERIOR DO TUBO,CONSIDERANDO O MATERIAL DA PROPRIA ESCAVACAO,INCLUSIVE FORNECIMENTO DO MATERIAL PARA REJUNTAMENTO COM ARGAMASSA DE CIMENTO E AREIA,NO TRACO 1:4 E ACERTO DEFUNDO DE VALA</t>
  </si>
  <si>
    <t>ASSENTAMENTO DE TUBOS DE CERAMICA,EXCLUSIVE O FORNECIMENTO DESTES,COM DIAMETRO DE 200MM,ATERRO E SOCA ATE A ALTURA DA GERATRIZ SUPERIOR DO TUBO,CONSIDERANDO O MATERIAL DA PROPRIA ESCAVACAO,INCLUSIVE FORNECIMENTO DO MATERIAL PARA REJUNTAMENTO COM ARGAMASSA DE CIMENTO E AREIA,NO TRACO 1:4 E ACERTO DEFUNDO DE VALA</t>
  </si>
  <si>
    <t>ASSENTAMENTO DE TUBOS DE CERAMICA,EXCLUSIVE O FORNECIMENTO DESTES,COM DIAMETRO DE 250MM,ATERRO E SOCA ATE A ALTURA DA GERATRIZ SUPERIOR DO TUBO,CONSIDERANDO O MATERIAL DA PROPRIA ESCAVACAO,INCLUSIVE FORNECIMENTO DO MATERIAL PARA REJUNTAMENTO COM ARGAMASSA DE CIMENTO E AREIA,NO TRACO 1:4 E ACERTO DEFUNDO DE VALA</t>
  </si>
  <si>
    <t>ASSENTAMENTO DE TUBOS DE CERAMICA,EXCLUSIVE O FORNECIMENTO DESTES,COM DIAMETRO DE 300MM,ATERRO E SOCA ATE A ALTURA DA GERATRIZ SUPERIOR DO TUBO,CONSIDERANDO O MATERIAL DA PROPRIA ESCAVACAO,INCLUSIVE FORNECIMENTO DO MATERIAL PARA REJUNTAMENTO COM ARGAMASSA DE CIMENTO E AREIA,NO TRACO 1:4 E ACERTO DEFUNDO DE VALA</t>
  </si>
  <si>
    <t>ASSENTAMENTO DE TUBOS DE CERAMICA VIDRADA,ATERRO E SOCA ATEA ALTURA DA GERATRIZ SUPERIOR DO TUBO,CONSIDERANDO O MATERIAL DA PROPRIA ESCAVACAO,COM JUNTA ELASTICA,NO DIAMETRO DE 100MM,EXCLUSIVE O TUBO E ANEL DE BORRACHA,INCLUSIVE ACERTO DE FUNDO DE VALA</t>
  </si>
  <si>
    <t>ASSENTAMENTO DE TUBOS DE CERAMICA VIDRADA,ATERRO E SOCA ATEA ALTURA DA GERATRIZ SUPERIOR DO TUBO,CONSIDERANDO O MATERIAL DA PROPRIA ESCAVACAO,COM JUNTA ELASTICA,NO DIAMETRO DE 150MM,EXCLUSIVE O TUBO E ANEL DE BORRACHA,INCLUSIVE ACERTO DE FUNDO DE VALA</t>
  </si>
  <si>
    <t>ASSENTAMENTO DE TUBOS DE CERAMICA VIDRADA,ATERRO E SOCA ATEA ALTURA DA GERATRIZ SUPERIOR DO TUBO,CONSIDERANDO O MATERIAL DA PROPRIA ESCAVACAO,COM JUNTA ELASTICA,NO DIAMETRO DE 200MM,EXCLUSIVE O TUBO E ANEL DE BORRACHA,INCLUSIVE ACERTO DE FUNDO DE VALA</t>
  </si>
  <si>
    <t>ASSENTAMENTO DE TUBOS DE CERAMICA VIDRADA,ATERRO E SOCA ATEA ALTURA DA GERATRIZ SUPERIOR DO TUBO,CONSIDERANDO O MATERIAL DA PROPRIA ESCAVACAO,COM JUNTA ELASTICA,NO DIAMETRO DE 250MM,EXCLUSIVE O TUBO E ANEL DE BORRACHA,INCLUSIVE ACERTO DE FUNDO DE VALA</t>
  </si>
  <si>
    <t>ASSENTAMENTO DE TUBOS DE CERAMICA VIDRADA,ATERRO E SOCA ATEA ALTURA DA GERATRIZ SUPERIOR DO TUBO,CONSIDERANDO O MATERIAL DA PROPRIA ESCAVACAO,COM JUNTA ELASTICA,NO DIAMETRO DE 300MM,EXCLUSIVE O TUBO E ANEL DE BORRACHA,INCLUSIVE ACERTO DE FUNDO DE VALA</t>
  </si>
  <si>
    <t>LEVANTAMENTO,LIMPEZA E REASSENTAMENTO DE TUBO DE CERAMICA,COM JUNTA ARGAMASSADA,DIAMETRO DE 100MM</t>
  </si>
  <si>
    <t>LEVANTAMENTO,LIMPEZA E REASSENTAMENTO DE TUBO DE CERAMICA,COM JUNTA ARGAMASSADA,DIAMETRO DE 150MM</t>
  </si>
  <si>
    <t>LEVANTAMENTO,LIMPEZA E REASSENTAMENTO DE TUBO DE CERAMICA,COM JUNTA ARGAMASSADA,DIAMETRO DE 200MM</t>
  </si>
  <si>
    <t>LEVANTAMENTO,LIMPEZA E REASSENTAMENTO DE TUBO DE CERAMICA,COM JUNTA ARGAMASSADA,DIAMETRO DE 250MM</t>
  </si>
  <si>
    <t>LEVANTAMENTO,LIMPEZA E REASSENTAMENTO DE CURVA CERAMICA,COMJUNTA ARGAMASSADA,DIAMETRO DE 100MM</t>
  </si>
  <si>
    <t>LEVANTAMENTO,LIMPEZA E REASSENTAMENTO DE CURVA CERAMICA,COMJUNTA ARGAMASSADA,DIAMETRO DE 150MM</t>
  </si>
  <si>
    <t>LEVANTAMENTO,LIMPEZA E REASSENTAMENTO DE CURVA CERAMICA,COMJUNTA ARGAMASSADA,DIAMETRO DE 200MM</t>
  </si>
  <si>
    <t>LEVANTAMENTO,LIMPEZA E REASSENTAMENTO DE CURVA CERAMICA,COMJUNTA ARGAMASSADA,DIAMETRO DE 250MM</t>
  </si>
  <si>
    <t>LEVANTAMENTO,LIMPEZA E REASSENTAMENTO DE JUNCAO CERAMICA,COMJUNTA ARGAMASSADA,DIAMETRO DE 75MM</t>
  </si>
  <si>
    <t>LEVANTAMENTO,LIMPEZA E REASSENTAMENTO DE JUNCAO CERAMICA,COMJUNTA ARGAMASSADA,DIAMETRO DE 100MM</t>
  </si>
  <si>
    <t>LEVANTAMENTO,LIMPEZA E REASSENTAMENTO DE JUNCAO CERAMICA,COMJUNTA ARGAMASSADA,DIAMETRO DE 150MM</t>
  </si>
  <si>
    <t>LEVANTAMENTO,LIMPEZA E REASSENTAMENTO DE JUNCAO CERAMICA,COMJUNTA ARGAMASSADA,DIAMETRO DE 200MM</t>
  </si>
  <si>
    <t>LEVANTAMENTO,LIMPEZA E REASSENTAMENTO DE JUNCAO CERAMICA,COMJUNTA ARGAMASSADA,DIAMETRO DE 250MM</t>
  </si>
  <si>
    <t>ASSENTAMENTO DE TUBO FLEXIVEL,EXCLUSIVE FORNECIMENTO DESTE,PARA AGUAS PLUVIAIS,ATERRO E SOCA ATE A ALTURA DA GERATRIZ SUPERIOR DO TUBO,CONSIDERANDO O MATERIAL DA PROPRIA ESCAVACAO,DIAMETRO DE 300MM</t>
  </si>
  <si>
    <t>ASSENTAMENTO DE TUBO FLEXIVEL,EXCLUSIVE FORNECIMENTO DESTE,PARA AGUAS PLUVIAIS,ATERRO E SOCA ATE A ALTURA DA GERATRIZ SUPERIOR DO TUBO,CONSIDERANDO O MATERIAL DA PROPRIA ESCAVACAO,DIAMETRO DE 400MM</t>
  </si>
  <si>
    <t>ASSENTAMENTO DE TUBO FLEXIVEL,EXCLUSIVE FORNECIMENTO DESTE,PARA AGUAS PLUVIAIS,ATERRO E SOCA ATE A ALTURA DA GERATRIZ SUPERIOR DO TUBO,CONSIDERANDO O MATERIAL DA PROPRIA ESCAVACAO,DIAMETRO DE 500MM</t>
  </si>
  <si>
    <t>ASSENTAMENTO DE TUBO FLEXIVEL,EXCLUSIVE FORNECIMENTO DESTE,PARA AGUAS PLUVIAIS,ATERRO E SOCA ATE A ALTURA DA GERATRIZ SUPERIOR DO TUBO,CONSIDERANDO O MATERIAL DA PROPRIA ESCAVACAO,DIAMETRO DE 600MM</t>
  </si>
  <si>
    <t>ASSENTAMENTO DE TUBO FLEXIVEL,EXCLUSIVE FORNECIMENTO DESTE,PARA AGUAS PLUVIAIS,ATERRO E SOCA ATE A ALTURA DA GERATRIZ SUPERIOR DO TUBO,CONSIDERANDO O MATERIAL DA PROPRIA ESCAVACAO,DIAMETRO DE 700MM</t>
  </si>
  <si>
    <t>ASSENTAMENTO DE TUBO FLEXIVEL,EXCLUSIVE FORNECIMENTO DESTE,PARA AGUAS PLUVIAIS,ATERRO E SOCA ATE A ALTURA DA GERATRIZ SUPERIOR DO TUBO,CONSIDERANDO O MATERIAL DA PROPRIA ESCAVACAO,DIAMETRO DE 800MM</t>
  </si>
  <si>
    <t>ASSENTAMENTO DE TUBO FLEXIVEL,EXCLUSIVE FORNECIMENTO DESTE,PARA AGUAS PLUVIAIS,ATERRO E SOCA ATE A ALTURA DA GERATRIZ SUPERIOR DO TUBO,CONSIDERANDO O MATERIAL DA PROPRIA ESCAVACAO,DIAMETRO DE 900MM</t>
  </si>
  <si>
    <t>ASSENTAMENTO DE TUBO FLEXIVEL,EXCLUSIVE FORNECIMENTO DESTE,PARA AGUAS PLUVIAIS,ATERRO E SOCA ATE A ALTURA DA GERATRIZ SUPERIOR DO TUBO,CONSIDERANDO O MATERIAL DA PROPRIA ESCAVACAO,DIAMETRO DE 1000MM</t>
  </si>
  <si>
    <t>ASSENTAMENTO DE TUBO FLEXIVEL,EXCLUSIVE FORNECIMENTO DESTE,PARA AGUAS PLUVIAIS,ATERRO E SOCA ATE A ALTURA DA GERATRIZ SUPERIOR DO TUBO,CONSIDERANDO O MATERIAL DA PROPRIA ESCAVACAO,DIAMETRO DE 1100MM</t>
  </si>
  <si>
    <t>ASSENTAMENTO DE TUBO FLEXIVEL,EXCLUSIVE FORNECIMENTO DESTE,PARA AGUAS PLUVIAIS,ATERRO E SOCA ATE A ALTURA DA GERATRIZ SUPERIOR DO TUBO,CONSIDERANDO O MATERIAL DA PROPRIA ESCAVACAO,DIAMETRO DE 1200MM</t>
  </si>
  <si>
    <t>ASSENTAMENTO DE TUBO FLEXIVEL,EXCLUSIVE FORNECIMENTO DESTE,PARA AGUAS PLUVIAIS,ATERRO E SOCA ATE A ALTURA DA GERATRIZ SUPERIOR DO TUBO,CONSIDERANDO O MATERIAL DA PROPRIA ESCAVACAO,DIAMETRO DE 1500MM</t>
  </si>
  <si>
    <t>ASSENTAMENTO DE TUBO FLEXIVEL,EXCLUSIVE FORNECIMENTO DESTE,PARA AGUAS PLUVIAIS,ATERRO E SOCA ATE A ALTURA DA GERATRIZ SUPERIOR DO TUBO,CONSIDERANDO O MATERIAL DA PROPRIA ESCAVACAO,DIAMETRO DE 1800MM</t>
  </si>
  <si>
    <t>ASSENTAMENTO DE TUBO FLEXIVEL,EXCLUSIVE FORNECIMENTO DESTE,PARA AGUAS PLUVIAIS,ATERRO E SOCA ATE A ALTURA DA GERATRIZ SUPERIOR DO TUBO,CONSIDERANDO O MATERIAL DA PROPRIA ESCAVACAO,DIAMETRO DE 2000MM</t>
  </si>
  <si>
    <t>ASSENTAMENTO DE TUBO FLEXIVEL,EXCLUSIVE FORNECIMENTO DESTE,PARA AGUAS PLUVIAIS,ATERRO E SOCA ATE A ALTURA DA GERATRIZ SUPERIOR DO TUBO,CONSIDERANDO O MATERIAL DA PROPRIA ESCAVACAO,DIAMETRO DE 2500MM</t>
  </si>
  <si>
    <t>ASSENTAMANTO DE TUBO FLEXIVEL,EXCLUSIVE FORNECIMENTO DESTE,PARA AGUAS PLUVIAIS,ATERRO E SOCA ATE A ALTURA DA GERATRIZ SUPERIOR DO TUBO,CONSIDERANDO O MATERIAL DA PROPRIA ESCAVACAO,DIAMETRO DE 3000MM</t>
  </si>
  <si>
    <t>ASSENTAMENTO DE TUBO PRFV DEFOFO,EXCLUSIVE FORNECIMENTO DESTE,ATERRO E SOCA ATE A ALTURA DA GERATRIZ SUPERIOR DO TUBO,CONSIDERANDO O MATERIAL DA PROPRIA ESCAVACAO,DIAMETRO DE 300MM</t>
  </si>
  <si>
    <t>ASSENTAMENTO DE TUBO PRFV DEFOFO,EXCLUSIVE FORNECIMENTO DESTE,ATERRO E SOCA ATE A ALTURA DA GERATRIZ SUPERIOR DO TUBO,CONSIDERANDO O MATERIAL DA PROPRIA ESCAVACAO,DIAMETRO DE 350MM</t>
  </si>
  <si>
    <t>ASSENTAMENTO DE TUBO PRFV DEFOFO,EXCLUSIVE FORNECIMENTO DESTE,ATERRO E SOCA ATE A ALTURA DA GERATRIZ SUPERIOR DO TUBO,CONSIDERANDO O MATERIAL DA PROPRIA ESCAVACAO,DIAMETRO DE 400MM</t>
  </si>
  <si>
    <t>ASSENTAMENTO DE TUBO PRFV DEFOFO,EXCLUSIVE FORNECIMENTO DESTE,ATERRO E SOCA ATE A ALTURA DA GERATRIZ SUPERIOR DO TUBO,CONSIDERANDO O MATERIAL DA PROPRIA ESCAVACAO,DIAMETRO DE 500MM</t>
  </si>
  <si>
    <t>ASSENTAMENTO DE TUBO PRFV DEFOFO,EXCLUSIVE FORNECIMENTO DESTE,ATERRO E SOCA ATE A ALTURA DA GERATRIZ SUPERIOR DO TUBO,CONSIDERANDO O MATERIAL DA PROPRIA ESCAVACAO,DIAMETRO DE 600MM</t>
  </si>
  <si>
    <t>ASSENTAMENTO DE TUBO PRFV DEFOFO,EXCLUSIVE FORNECIMENTO DESTE,ATERRO E SOCA ATE A ALTURA DA GERATRIZ SUPERIOR DO TUBO,CONSIDERANDO O MATERIAL DA PROPRIA ESCAVACAO,DIAMETRO DE 700MM</t>
  </si>
  <si>
    <t>ASSENTAMENTO DE TUBO PRFV DEFOFO,EXCLUSIVE FORNECIMENTO DESTE,ATERRO E SOCA ATE A ALTURA DA GERATRIZ SUPERIOR DO TUBO,CONSIDERANDO O MATERIAL DA PROPRIA ESCAVACAO,DIAMETRO DE 800MM</t>
  </si>
  <si>
    <t>ASSENTAMENTO DE TUBO PRFV DEFOFO,EXCLUSIVE FORNECIMENTO DESTE,ATERRO E SOCA ATE A ALTURA DA GERATRIZ SUPERIOR DO TUBO,CONSIDERANDO O MATERIAL DA PROPRIA ESCAVACAO,DIAMETRO DE 900MM</t>
  </si>
  <si>
    <t>ASSENTAMENTO DE TUBO PRFV DEFOFO,EXCLUSIVE FORNECIMENTO DESTE,ATERRO E SOCA ATE A ALTURA DA GERATRIZ SUPERIOR DO TUBO,CONSIDERANDO O MATERIAL DA PROPRIA ESCAVACAO,DIAMETRO DE 1000MM</t>
  </si>
  <si>
    <t>ASSENTAMENTO DE TUBO PRFV DEFOFO,EXCLUSIVE FORNECIMENTO DESTE,ATERRO E SOCA ATE A ALTURA DA GERATRIZ SUPERIOR DO TUBO,CONSIDERANDO O MATERIAL DA PROPRIA ESCAVACAO,DIAMETRO DE 1200MM</t>
  </si>
  <si>
    <t>ASSENTAMENTO DE TUBO PRFV DEFOFO,EXCLUSIVE FORNECIMENTO DESTE,ATERRO E SOCA ATE A ALTURA DA GERATRIZ SUPERIOR DO TUBO,CONSIDERANDO O MATERIAL DA PROPRIA ESCAVACAO,DIAMETRO DE 1300MM</t>
  </si>
  <si>
    <t>ASSENTAMENTO DE TUBO PRFV DEFOFO,EXCLUSIVE FORNECIMENTO DESTE,ATERRO E SOCA ATE A ALTURA DA GERATRIZ SUPERIOR DO TUBO,CONSIDERANDO O MATERIAL DA PROPRIA ESCAVACAO,DIAMETRO DE 1400MM</t>
  </si>
  <si>
    <t>ASSENTAMENTO DE TUBO PRFV DEFOFO,EXCLUSIVE FORNECIMENTO DESTE,ATERRO E SOCA ATE A ALTURA DA GERATRIZ SUPERIOR DO TUBO,CONSIDERANDO O MATERIAL DA PROPRIA ESCAVACAO,DIAMETRO DE 1500MM</t>
  </si>
  <si>
    <t>ASSENTAMENTO DE TUBULACAO DE PVC,COM JUNTA ELASTICA,PARA COLETOR DE ESGOTOS,COM DIAMETRO NOMINAL DE 100MM,ATERRO E SOCAATE A ALTURA DA GERATRIZ SUPERIOR DO TUBO,CONSIDERANDO O MATERIAL DA PROPRIA ESCAVACAO,EXCLUSIVE TUBO E JUNTA</t>
  </si>
  <si>
    <t>ASSENTAMENTO DE TUBULACAO DE PVC,COM JUNTA ELASTICA,PARA COLETOR DE ESGOTOS,COM DIAMETRO NOMINAL DE 150MM,ATERRO E SOCAATE A ALTURA DA GERATRIZ SUPERIOR DO TUBO,CONSIDERANDO O MATERIAL DA PROPRIA ESCAVACAO,EXCLUSIVE TUBO E JUNTA</t>
  </si>
  <si>
    <t>ASSENTAMENTO DE TUBULACAO DE PVC,COM JUNTA ELASTICA,PARA COLETOR DE ESGOTOS,COM DIAMETRO NOMINAL DE 200MM,ATERRO E SOCAATE A ALTURA DA GERATRIZ SUPERIOR DO TUBO,CONSIDERANDO O MATERIAL DA PROPRIA ESCAVACAO,EXCLUSIVE TUBO E JUNTA</t>
  </si>
  <si>
    <t>ASSENTAMENTO DE TUBULACAO DE PVC COM JUNTA ELASTICA,PARA COLETOR DE ESGOTOS,COM DIAMETRO NOMINAL DE 250MM,ATERRO E SOCAATE A ALTURA DA GERATRIZ SUPERIOR DO TUBO,CONSIDERANDO O MATERIAL DA PROPRIA ESCAVACAO,EXCLUSIVE TUBO E JUNTA</t>
  </si>
  <si>
    <t>ASSENTAMENTO DE TUBULACAO DE PVC COM JUNTA ELASTICA,PARA COLETOR DE ESGOTOS,COM DIAMETRO NOMINAL DE 300MM,ATERRO E SOCAATE A ALTURA DA GERATRIZ SUPERIOR DO TUBO,CONSIDERANDO O MATERIAL DA PROPRIA ESCAVACAO,EXCLUSIVE TUBO E JUNTA</t>
  </si>
  <si>
    <t>ASSENTAMENTO DE TUBULACAO DE PVC,COM JUNTA ELASTICA,PARA COLETOR DE ESGOTOS,COM DIAMETRO NOMINAL DE 350MM,ATERRO E SOCAATE A ALTURA DA GERATRIZ SUPERIOR DO TUBO,CONSIDERANDO O MATERIAL DA PROPRIA ESCAVACAO,EXCLUSIVE TUBO E JUNTA</t>
  </si>
  <si>
    <t>ASSENTAMENTO DE TUBULACAO DE PVC,COM JUNTA ELASTICA,PARA COLETOR DE ESGOTOS,COM DIAMETRO NOMINAL DE 400MM,ATERRO E SOCAATE A ALTURA DA GERATRIZ SUPERIOR DO TUBO,CONSIDERANDO O MATERIAL DA PROPRIA ESCAVACAO,EXCLUSIVE TUBO E JUNTA</t>
  </si>
  <si>
    <t>ASSENTAMENTO DE TUBULACAO DE PVC RIGIDO,COM JUNTA ELASTICA,COM DIAMETRO NOMINAL DE 50MM,COMPREENDENDO CARGA E DESCARGA,ACERTO DE FUNDO DE VALA,COLOCACAO NA VALA,MONTAGEM E REATERROATE A GERATRIZ SUPERIOR DO TUBO CONSIDERANDO MATERIAL DA PROPRIA ESCAVACAO E TESTE HIDROSTATICO,EXCLUSIVE TUBO E JUNTAELASTICA</t>
  </si>
  <si>
    <t>ASSENTAMENTO DE TUBULACAO DE PVC RIGIDO,COM JUNTA ELASTICA,COM DIAMETRO NOMINAL DE 75MM,COMPREENDENDO CARGA E DESCARGA,ACERTO DE FUNDO DE VALA,COLOCACAO NA VALA,MONTAGEM E REATERROATE A GERATRIZ SUPERIOR DO TUBO CONSIDERANDO O MATERIAL DAPROPRIA ESCAVACAO E TESTE HIDROSTATICO,EXCLUSIVE TUBO E JUNTA ELASTICA</t>
  </si>
  <si>
    <t>ASSENTAMENTO DE TUBULACAO DE PVC RIGIDO,COM JUNTA ELASTICA,COM DIAMETRO NOMINAL DE 100MM,COMPREENDENDO CARGA E DESCARGA,ACERTO DE FUNDO DE VALA,COLOCACAO NA VALA,MONTAGEM E REATERRO ATE A GERATRIZ SUPERIOR DO TUBO CONSIDERANDO O MATERIAL DAPROPRIA ESCAVACAO E TESTE HIDROSTATICO,EXCLUSIVE TUBO E JUNTA ELASTICA</t>
  </si>
  <si>
    <t>ASSENTAMENTO DE TUBULACAO DE PVC RIGIDO,COM JUNTA ELASTICA,COM DIAMETRO NOMINAL DE 150MM,COMPREENDENDO CARGA E DESCARGA,ACERTO DE FUNDO DE VALA,COLOCACAO NA VALA,MONTAGEM E REATERRO ATE A GERATRIZ SUPERIOR DO TUBO CONSIDERANDO O MATERIAL DAPROPRIA ESCAVACAO E TESTE HIDROSTATICO,EXCLUSIVE TUBO E JUNTA ELASTICA</t>
  </si>
  <si>
    <t>ASSENTAMENTO DE TUBULACAO DE PVC RIGIDO,COM JUNTA ELASTICA,COM DIAMETRO NOMINAL DE 200MM,COMPREENDENDO CARGA E DESCARGA,ACERTO DE FUNDO DE VALA,COLOCACAO NA VALA,MONTAGEM E REATERRO ATE A GERATRIZ SUPERIOR DO TUBO CONSIDERANDO O MATERIAL DAPROPRIA ESCAVACAO E TESTE HIDROSTATICO,EXCLUSIVE TUBO E JUNTA ELASTICA</t>
  </si>
  <si>
    <t>ASSENTAMENTO DE TUBULACAO DE PVC RIGIDO,COM JUNTA ELASTICA,COM DIAMETRO NOMINAL DE 250MM,COMPREENDENDO CARGA E DESCARGA,ACERTO DE FUNDO DE VALA,COLOCACAO NA VALA,MONTAGEM E REATERRO ATE A GERATRIZ SUPERIOR DO TUBO CONSIDERANDO O MATERIAL DAPROPRIA ESCAVACAO E TESTE HIDROSTATICO,EXCLUSIVE TUBO E JUNTA ELASTICA</t>
  </si>
  <si>
    <t>ASSENTAMENTO DE TUBULACAO DE PVC RIGIDO,COM JUNTA ELASTICA,COM DIAMETRO NOMINAL DE 300MM,COMPREENDENDO CARGA E DESCARGA,ACERTO DE FUNDO DE VALA,COLOCACAO NA VALA,MONTAGEM E REATERRO ATE A GERATRIZ SUPERIOR DO TUBO CONSIDERANDO O MATERIAL DAPROPRIA ESCAVACAO E TESTE HIDROSTATICO,EXCLUSIVE TUBO E JUNTA ELASTICA</t>
  </si>
  <si>
    <t>ASSENTAMENTO DE TUBULACAO DE PVC RIGIDO,COM JUNTA ELASTICA,COM DIAMETRO NOMINAL DE 400MM,COMPREENDENDO CARGA E DESCARGA,ACERTO DE FUNDO DE VALA,COLOCACAO NA VALA,MONTAGEM E REATERRO ATE A GERATRIZ SUPERIOR DO TUBO CONSIDERANDO O MATERIAL DAPROPRIA ESCAVACAO E TESTE HIDROSTATICO,EXCLUSIVE TUBO E JUNTA ELASTICA</t>
  </si>
  <si>
    <t>ASSENTAMENTO DE TUBULACAO DE PVC RIGIDO,COM JUNTA ELASTICA,COM DIAMETRO NOMINAL DE 500MM,COMPREENDENDO CARGA E DESCARGA,ACERTO DE FUNDO DE VALA,COLOCACAO NA VALA,MONTAGEM E REATERRO ATE A GERATRIZ SUPERIOR DO TUBO CONSIDERANDO O MATERIAL DAPROPRIA ESCAVACAO E TESTE HIDROSTATICO,EXCLUSIVE TUBO E JUNTA ELASTICA</t>
  </si>
  <si>
    <t>ASSENTAMENTO DE PECAS E ACESSORIOS DE PVC RIGIDO,COM JUNTA ELASTICA,COM DIAMETRO NOMINAL DE 50MM,EXCLUSIVE PECAS E JUNTAS ELASTICAS.CUSTO POR BOLSA</t>
  </si>
  <si>
    <t>ASSENTAMENTO DE PECAS E ACESSORIOS DE PVC RIGIDO,COM JUNTA ELASTICA,COM DIAMETRO NOMINAL DE 75MM,EXCLUSIVE PECAS E JUNTAS ELASTICAS.CUSTO POR BOLSA</t>
  </si>
  <si>
    <t>ASSENTAMENTO DE PECAS E ACESSORIOS DE PVC RIGIDO,COM JUNTA ELASTICA,COM DIAMETRO NOMINAL DE 100MM,EXCLUSIVE PECAS E JUNTAS ELASTICAS.CUSTO POR BOLSA</t>
  </si>
  <si>
    <t>ASSENTAMENTO DE PECAS E ACESSORIOS DE PVC RIGIDO,COM JUNTA ELASTICA,COM DIAMETRO NOMINAL DE 150MM,EXCLUSIVE PECAS E JUNTAS ELASTICAS.CUSTO POR BOLSA</t>
  </si>
  <si>
    <t>ASSENTAMENTO DE PECAS E ACESSORIOS DE PVC RIGIDO,COM JUNTA ELASTICA,COM DIAMETRO NOMINAL DE 200MM,EXCLUSIVE PECAS E JUNTAS ELASTICAS.CUSTO POR BOLSA</t>
  </si>
  <si>
    <t>ASSENTAMENTO DE PECAS E ACESSORIOS DE PVC RIGIDO,COM JUNTA ELASTICA,COM DIAMETRO NOMINAL DE 250MM,EXCLUSIVE PECAS E JUNTAS ELASTICAS.CUSTO POR BOLSA</t>
  </si>
  <si>
    <t>ASSENTAMENTO DE PECAS E ACESSORIOS DE PVC RIGIDO,COM JUNTA ELASTICA,COM DIAMETRO NOMINAL DE 300MM,EXCLUSIVE PECAS E JUNTAS ELASTICAS.CUSTO POR BOLSA</t>
  </si>
  <si>
    <t>ASSENTAMENTO DE PECAS E ACESSORIOS DE PVC RIGIDO,COM JUNTA ELASTICA,COM DIAMETRO NOMINAL DE 350MM,EXCLUSIVE PECAS E JUNTAS ELASTICAS.CUSTO POR BOLSA</t>
  </si>
  <si>
    <t>ASSENTAMENTO DE PECAS E ACESSORIOS DE PVC RIGIDO,COM JUNTA ELASTICA,COM DIAMETRO NOMINAL DE 400MM,EXCLUSIVE PECAS E JUNTAS ELASTICAS.CUSTO POR BOLSA</t>
  </si>
  <si>
    <t>ASSENTAMENTO DE PECAS E ACESSORIOS DE PVC RIGIDO,COM JUNTA ELASTICA,COM DIAMETRO NOMINAL DE 500MM,EXCLUSIVE PECAS E JUNTAS ELASTICAS.CUSTO POR BOLSA</t>
  </si>
  <si>
    <t>ASSENTAMENTO DE TUBO DE PVC ROSQUEAVEL,EXCLUSIVE FORNECIMENTO DESTE,INCLUSIVE MONTAGEM DAS CONEXOES E MATERIAIS PARA VEDACAO,DIAMETRO DE 1/2"</t>
  </si>
  <si>
    <t>ASSENTAMENTO DE TUBO DE PVC ROSQUEAVEL,EXCLUSIVE FORNECIMENTO DESTE,INCLUSIVE MONTAGEM DAS CONEXOES E MATERIAIS PARA VEDACAO,DIAMETRO DE 3/4"</t>
  </si>
  <si>
    <t>ASSENTAMENTO DE TUBO DE PVC ROSQUEAVEL,EXCLUSIVE FORNECIMENTO DESTE,INCLUSIVE MONTAGEM DAS CONEXOES E MATERIAIS PARA VEDACAO,DIAMETRO DE 1"</t>
  </si>
  <si>
    <t>ASSENTAMENTO DE TUBO DE PVC ROSQUEAVEL,EXCLUSIVE FORNECIMENTO DESTE,INCLUSIVE MONTAGEM DAS CONEXOES E MATERIAIS PARA VEDACAO,DIAMETRO DE 1.1/2"</t>
  </si>
  <si>
    <t>ASSENTAMENTO DE TUBO DE PVC ROSQUEAVEL,EXCLUSIVE FORNECIMENTO DESTE,INCLUSIVE MONTAGEM DAS CONEXOES E MATERIAIS PARA VEDACAO,DIAMETRO DE 2"</t>
  </si>
  <si>
    <t>ASSENTAMENTO DE TUBO DE PVC ROSQUEAVEL,EXCLUSIVE FORNECIMENTO DESTE,INCLUSIVE MONTAGEM DAS CONEXOES E MATERIAIS PARA VEDACAO,DIAMETRO DE 3"</t>
  </si>
  <si>
    <t>ASSENTAMENTO DE TUBO DE PVC ROSQUEAVEL,EXCLUSIVE FORNECIMENTO DESTE,INCLUSIVE MONTAGEM DAS CONEXOES E MATERIAIS PARA VEDACAO,DIAMETRO DE 4"</t>
  </si>
  <si>
    <t>MONTAGEM DE COMPORTA QUADRADA OU CIRCULAR COM DIMENSOES MAIORES QUE 0,70 X 0,70M,INCLUSIVE OS MATERIAIS NECESSARIOS A MONTAGEM,EXCETO CHUMBADORES</t>
  </si>
  <si>
    <t>MONTAGEM DE COMPORTA QUADRADA OU CIRCULAR COM DIMENSOES ATE0.70 X 0.70M,INCLUSIVE OS MATERIAIS NECESSARIOS A MONTAGEM,EXCETO CHUMBADORES</t>
  </si>
  <si>
    <t>MONTAGEM DE PEDESTAL E HASTE SIMPLES PARA ACIONAMENTO DE COMPORTA,ADUFA,VALVULA OU REGISTRO,INCLUSIVE OS MATERIAIS NECESSARIOS A MONTAGEM,EXCETO CHUMBADORES.CUSTO POR CONJUNTO</t>
  </si>
  <si>
    <t>MONTAGEM DE ADUFA DE PAREDE COM FLANGE,DIAMETRO DE 150MM,EXCLUSIVE FORNECIMENTO DOS PARAFUSOS DE FIXACAO</t>
  </si>
  <si>
    <t>MONTAGEM DE ADUFA DE PAREDE COM FLANGE,DIAMETRO DE 200MM,EXCLUSIVE FORNECIMENTO DE PARAFUSOS DE FIXACAO</t>
  </si>
  <si>
    <t>MONTAGEM DE ADUFA DE PAREDES COM FLANGE,DIAMETRO DE 250MM,EXCLUSIVE FORNECIMENTO DE PARAFUSOS DE FIXACAO</t>
  </si>
  <si>
    <t>MONTAGEM DE ADUFA DE PAREDE COM FLANGE,DIAMETRO DE 300MM,EXCLUSIVE FORNECIMENTO DE PARAFUSOS DE FIXACAO</t>
  </si>
  <si>
    <t>MONTAGEM DE ADUFA DE PAREDE COM FLANGE,DIAMETRO DE 400MM,EXCLUSIVE FORNECIMENTO DOS PARAFUSOS DE FIXACAO</t>
  </si>
  <si>
    <t>MONTAGEM DE ADUFA DE PAREDE COM FLANGE,DIAMETRO DE 500MM,EXCLUSIVE FORNECIMENTO DOS PARAFUSOS DE FIXACAO</t>
  </si>
  <si>
    <t>MONTAGEM DE ADUFA DE PAREDE COM FLANGE,DIAMETRO DE 600MM,EXCLUSIVE FORNECIMENTO DOS PARAFUSOS DE FIXACAO</t>
  </si>
  <si>
    <t>MONTAGEM DE ADUFA DE FUNDO COM FLANGE,DIAMETRO DE 150MM,EXCLUSIVE FORNECIMENTO DOS PARAFUSOS DE FIXACAO</t>
  </si>
  <si>
    <t>MONTAGEM DE ADUFA DE FUNDO COM FLANGE,DIAMETRO DE 200MM,EXCLUSIVE FORNECIMENTO DOS PARAFUSOS DE FIXACAO</t>
  </si>
  <si>
    <t>MONTAGEM DE ADUFA DE FUNDO COM FLANGE,DIAMETRO DE 250MM,EXCLUSIVE FORNECIMENTO DOS PARAFUSOS DE FIXACAO</t>
  </si>
  <si>
    <t>MONTAGEM DE ADUFA DE FUNDO COM FLANGE,DIAMETRO DE 300MM,EXCLUSIVE FORNECIMENTO DE PARAFUSOS DE FIXACAO</t>
  </si>
  <si>
    <t>MONTAGEM DE ADUFA DE FUNDO COM FLANGE,DIAMETRO DE 400MM,EXCLUSIVE FORNECIMENTO DE PARAFUSOS DE FIXACAO</t>
  </si>
  <si>
    <t>MONTAGEM DE 1 MANCAL INTERMEDIARIO E 1 HASTE DE PROLONGAMENTO EM PEDESTAIS DE COMANDO OU MANOBRA</t>
  </si>
  <si>
    <t>ASSENTAMENTO DE TAMPAO DE FºFº,TIPO QUADRADO,ATE 0,25 X 0,25M,ASSENTADO COM ARGAMASSA DE CIMENTO E AREIA,NO TRACO 1:4 EMVOLUME,EXCLUSIVE TAMPAO</t>
  </si>
  <si>
    <t>ASSENTAMENTO DE TAMPAO DE FºFº,TIPO QUADRADO,COM MAIS DE 0,50 X 0,50M ATE 1,00 X 1,00M,ASSENTADO C0M ARGAMASSA DE CIMENTO E AREIA,NO TRACO 1:4 EM VOLUME,EXCLUSIVE O TAMPAO</t>
  </si>
  <si>
    <t>ASSENTAMENTO DE TAMPAO DE FºFº,TIPO CIRCULAR,COM DIAMETRO ACIMA DE 0,60M E ATE 1,00M,ASSENTADO COM ARGASSA DE CIMENTO EAREIA,NO TRACO 1:4 EM VOLUME,EXCLUSIVE TAMPAO</t>
  </si>
  <si>
    <t>ASSENTAMENTO DE TAMPAO DE FºFº,TIPO CIRCULAR,COM DIAMETRO DE0,40 A 0,60M,ASSENTADO COM ARGAMASSA DE CIMENTO E AREIA,NOTRACO 1:4 EM VOLUME,EXCLUSIVE TAMPAO</t>
  </si>
  <si>
    <t>ASSENTAMENTO DE TAMPAO DE FºFº,TIPO CIRCULAR,COM DIAMETRO DE0,60M E ATE 225KG,ASSENTADO COM ARGAMASSA DE CIMENTO E AREIA,NO TRACO 1:4 EM VOLUME,EXCLUSIVE TAMPAO</t>
  </si>
  <si>
    <t>ASSENTAMENTO DE TAMPAO DE FºFº,DE TRES SECOES,COM LARGURA ATE 1,60M,ASSENTADO COM ARGAMASSA DE CIMENTO E AREIA,NO TRACO1:4 EM VOLUME,EXCLUSIVE TAMPAO</t>
  </si>
  <si>
    <t>ASSENTAMENTO DE TAMPAO DE FºFº,DE QUATRO SECOES,COM LARGURAMINIMA DE 2,00M,ASSENTADO COM ARGAMASSA DE CIMENTO E AREIA,NO TRACO 1:4 EM VOLUME,EXCLUSIVE TAMPAO</t>
  </si>
  <si>
    <t>ASSENTAMENTO DE TAMPAO DE FºFº,DE SETE SECOES,COM LARGURA MINIMA DE 4,00M,ASSENTADO COM ARGAMASSA DE CIMENTO E AREIA,NOTRACO 1:4 EM VOLUME,EXCLUSIVE TAMPAO</t>
  </si>
  <si>
    <t>ASSENTAMENTO DE TAMPAO DE FºFº,DE 30 X 90CM,PARA CAIXA DE RALO,ASSENTADO COM ARGAMASSA DE CIMENTO E AREIA,NO TRACO 1:4 EM VOLUME,EXCLUSIVE TAMPAO</t>
  </si>
  <si>
    <t>ASSENTAMENTO DE CAIXA DE PASSEIO PARA REGISTRO EM FºFº,PADRAO CEDAE,ASSENTADA COM ARGAMASSA DE CIMENTO E AREIA,NO TRACO1:4 EM VOLUME,EXCLUSIVE TAMPAO</t>
  </si>
  <si>
    <t>ASSENTAMENTO DE TUBULACAO DE FERRO FUNDIDO,COM JUNTA ELASTICA,PARA SISTEMAS DE ESCOAMENTO FORCADO DE AGUA OU ESGOTO,COMPREENDENDO CARGA E DESCARGA,ACERTO DE FUNDO DE VALA,COLOCACAONA VALA,MONTAGEM E REATERRO ATE A GERATRIZ SUPERIOR DO TUBOCONSIDERANDO MATERIAL DA PROPRIA ESCAVACAO E TESTE HIDROSTATICO,EXCL.FORN.DO TUBO E JUNTA ELASTICA,COM DIAMETRO DE 50MM</t>
  </si>
  <si>
    <t>ASSENTAMENTO DE TUBULACAO DE FERRO FUNDIDO,COM JUNTA ELASTICA,PARA SISTEMAS DE ESCOAMENTO FORCADO DE AGUA OU ESGOTO,COMPREENDENDO CARGA E DESCARGA,ACERTO DE FUNDO DE VALA,COLOCACAONA VALA,MONTAGEM E REATERRO ATE A GERATRIZ SUPERIOR DO TUBOCONSIDERANDO O MATERIAL DA PROPRIA ESCAVACAO E TESTE HIDROSTATICO,EXCL.FORN.TUBO E JUNTA ELAST.,C/DIAMETR.DE 75 OU 80MM</t>
  </si>
  <si>
    <t>ASSENTAMENTO DE TUBULACAO DE FERRO FUNDIDO,COM JUNTA ELASTICA,PARA SISTEMAS DE ESCOAMENTO FORCADO DE AGUA OU ESGOTO,COMPREENDENDO CARGA E DESCARGA,ACERTO DE FUNDO DE VALA,COLOCACAONA VALA,MONTAGEM E REATERRO ATE A GERATRIZ SUPERIOR DO TUBOCONSIDERANDO O MATERIAL DA PROPRIA ESCAVACAO E TESTE HIDROSTATICO,EXCL.FORN.TUBO E JUNTA ELASTICA,COM DIAMETRO DE 100MM</t>
  </si>
  <si>
    <t>ASSENTAMENTO DE TUBULACAO DE FERRO FUNDIDO,COM JUNTA ELASTICA,PARA SISTEMAS DE ESCOAMENTO FORCADO DE AGUA OU ESGOTO,COMPREENDENDO CARGA E DESCARGA,ACERTO DE FUNDO DE VALA,COLOCACAONA VALA,MONTAGEM E REATERRO ATE A GERATRIZ SUPERIOR DO TUBOCONSIDERANDO O MATERIAL DA PROPRIA ESCAVACAO E TESTE HIDROSTATICO,EXCL.FORN.TUBO E JUNTA ELASTICA,COM DIAMETRO DE 150MM</t>
  </si>
  <si>
    <t>ASSENTAMENTO DE TUBULACAO DE FERRO FUNDIDO,COM JUNTA ELASTICA,PARA SISTEMAS DE ESCOAMENTO FORCADO DE AGUA OU ESGOTO,COMPREENDENDO CARGA E DESCARGA,ACERTO DE FUNDO DE VALA,COLOCACAONA VALA,MONTAGEM E REATERRO ATE A GERATRIZ SUPERIOR DO TUBOCONSIDERANDO O MATERIAL DA PROPRIA ESCAVACAO E TESTE HIDROSTATICO,EXCL.FORN.TUBO E JUNTA ELASTICA,COM DIAMETRO DE 200MM</t>
  </si>
  <si>
    <t>ASSENTAMENTO DE TUBULACAO DE FERRO FUNDIDO,COM JUNTA ELASTICA,PARA SISTEMAS DE ESCOAMENTO FORCADO DE AGUA OU ESGOTO,COMPREENDENDO CARGA E DESCARGA,ACERTO DE FUNDO DE VALA,COLOCACAONA VALA,MONTAGEM E REATERRO ATE A GERATRIZ SUPERIOR DO TUBOCONSIDERANDO O MATERIAL DA PROPRIA ESCAVACAO E TESTE HIDROSTATICO,EXCL.FORN.TUBO E JUNTA ELASTICA,COM DIAMETRO DE 250MM</t>
  </si>
  <si>
    <t>ASSENTAMENTO DE TUBULACAO DE FERRO FUNDIDO,COM JUNTA ELASTICA,PARA SISTEMAS DE ESCOAMENTO FORCADO DE AGUA OU ESGOTO,COMPREENDENDO CARGA E DESCARGA,ACERTO DE FUNDO DE VALA,COLOCACAONA VALA,MONTAGEM E REATERRO ATE A GERATRIZ SUPERIOR DO TUBOCONSIDERANDO O MATERIAL DA PROPRIA ESCAVACAO E TESTE HIDROSTATICO,EXCL.FORN.TUBO E JUNTA ELASTICA,COM DIAMETRO DE 300MM</t>
  </si>
  <si>
    <t>ASSENTAMENTO DE TUBULACAO DE FERRO FUNDIDO,COM JUNTA ELASTICA,PARA SISTEMAS DE ESCOAMENTO FORCADO DE AGUA OU ESGOTO,COMPREENDENDO CARGA E DESCARGA,ACERTO DE FUNDO DE VALA,COLOCACAONA VALA,MONTAGEM E REATERRO ATE A GERATRIZ SUPERIOR DO TUBOCONSIDERANDO O MATERIAL DA PROPRIA ESCAVACAO E TESTE HIDROSTATICO,EXCL.FORN.TUBO E JUNTA ELASTICA,COM DIAMETRO DE 350MM</t>
  </si>
  <si>
    <t>ASSENTAMENTO DE TUBULACAO DE FERRO FUNDIDO,COM JUNTA ELASTICA,PARA SISTEMAS DE ESCOAMENTO FORCADO DE AGUA OU ESGOTO,COMPREENDENDO CARGA E DESCARGA,ACERTO DE FUNDO DE VALA,COLOCACAONA VALA,MONTAGEM E REATERRO ATE A GERATRIZ SUPERIOR DO TUBOCONSIDERANDO O MATERIAL DA PROPRIA ESCAVACAO E TESTE HIDROSTATICO,EXCL.FORN.TUBO E JUNTA ELASTICA,COM DIAMETRO DE 400MM</t>
  </si>
  <si>
    <t>ASSENTAMENTO DE TUBULACAO DE FERRO FUNDIDO,COM JUNTA ELASTICA,PARA SISTEMAS DE ESCOAMENTO FORCADO DE AGUA OU ESGOTO,COMPREENDENDO CARGA E DESCARGA,ACERTO DE FUNDO DE VALA,COLOCACAONA VALA,MONTAGEM E REATERRO ATE A GERATRIZ SUPERIOR DO TUBOCONSIDERANDO O MATERIAL DA PROPRIA ESCAVACAO E TESTE HIDROSTATICO,EXCL.FORN.TUBO E JUNTA ELASTICA,COM DIAMETRO DE 450MM</t>
  </si>
  <si>
    <t>ASSENTAMENTO DE TUBULACAO DE FERRO FUNDIDO,COM JUNTA ELASTICA,PARA SISTEMAS DE ESCOAMENTO FORCADO DE AGUA OU ESGOTO,COMPREENDENDO CARGA E DESCARGA,ACERTO DE FUNDO DE VALA,COLOCACAONA VALA,MONTAGEM E REATERRO ATE A GERATRIZ SUPERIOR DO TUBOCONSIDERANDO O MATERIAL DA PROPRIA ESCAVACAO E TESTE HIDROSTATICO,EXCL.FORN.TUBO E JUNTA ELASTICA,COM DIAMETRO DE 500MM</t>
  </si>
  <si>
    <t>ASSENTAMENTO DE TUBULACAO DE FERRO FUNDIDO,COM JUNTA ELASTICA,PARA SISTEMAS DE ESCOAMENTO FORCADO DE AGUA OU ESGOTO,COMPREENDENDO CARGA E DESCARGA,ACERTO DE FUNDO DE VALA,COLOCACAONA VALA,MONTAGEM E REATERRO ATE A GERATRIZ SUPERIOR DO TUBOCONSIDERANDO O MATERIAL DA PROPRIA ESCAVACAO E TESTE HIDROSTATICO,EXCL.FORN.TUBO E JUNTA ELASTICA,COM DIAMETRO DE 600MM</t>
  </si>
  <si>
    <t>ASSENTAMENTO DE TUBULACAO DE FERRO FUNDIDO,COM JUNTA ELASTICA,PARA SISTEMAS DE ESCOAMENTO FORCADO DE AGUA OU ESGOTO,COMPREENDENDO CARGA E DESCARGA,ACERTO DE FUNDO DE VALA,COLOCACAONA VALA,MONTAGEM E REATERRO ATE A GERATRIZ SUPERIOR DO TUBOCONSIDERANDO O MATERIAL DA PROPRIA ESCAVACAO E TESTE HIDROSTATICO,EXCL.FORN.TUBO E JUNTA ELASTICA,COM DIAMETRO DE 700MM</t>
  </si>
  <si>
    <t>ASSENTAMENTO DE TUBULACAO DE FERRO FUNDIDO,COM JUNTA ELASTICA,PARA SISTEMAS DE ESCOAMENTO FORCADO DE AGUA OU ESGOTO,COMPREENDENDO CARGA E DESCARGA,ACERTO DE FUNDO DE VALA,COLOCACAONA VALA,MONTAGEM E REATERRO ATE A GERATRIZ SUPERIOR DO TUBOCONSIDERANDO O MATERIAL DA PROPRIA ESCAVACAO E TESTE HIDROSTATICO,EXCL.FORN.TUBO E JUNTA ELASTICA,COM DIAMETRO DE 800MM</t>
  </si>
  <si>
    <t>ASSENTAMENTO DE TUBULACAO DE FERRO FUNDIDO,COM JUNTA ELASTICA,PARA SISTEMAS DE ESCOAMENTO FORCADO DE AGUA OU ESGOTO,COMPREENDENDO CARGA E DESCARGA,ACERTO DE FUNDO DE VALA,COLOCACAONA VALA,MONTAGEM E REATERRO ATE A GERATRIZ SUPERIOR DO TUBOCONSIDERANDO O MATERIAL DA PROPRIA ESCAVACAO E TESTE HIDROSTATICO,EXCL.FORN.TUBO E JUNTA ELASTICA,COM DIAMETRO DE 900MM</t>
  </si>
  <si>
    <t>ASSENTAMENTO DE TUBULACAO DE FERRO FUNDIDO,COM JUNTA ELASTICA,PARA SISTEMAS DE ESCOAMENTO FORCADO DE AGUA OU ESGOTO,COMPREENDENDO CARGA E DESCARGA,ACERTO DE FUNDO DE VALA,COLOCACAONA VALA,MONTAGEM E REATERRO ATE A GERATRIZ SUPERIOR DO TUBOCONSIDERANDO O MATERIAL DA PROPRIA ESCAVACAO E TESTE HIDROSTATICO,EXCL.FORN.TUBO E JUNTA ELASTICA,C/DIAMETRO DE 1000MM</t>
  </si>
  <si>
    <t>ASSENTAMENTO DE TUBULACAO DE FERRO FUNDIDO,COM JUNTA ELASTICA,PARA SISTEMAS DE ESCOAMENTO FORCADO DE AGUA OU ESGOTO,COMPREENDENDO CARGA E DESCARGA,ACERTO DE FUNDO DE VALA,COLOCACAONA VALA,MONTAGEM E REATERRO ATE A GERATRIZ SUPERIOR DO TUBOCONSIDERANDO O MATERIAL DA PROPRIA ESCAVACAO E TESTE HIDROSTATICO,EXCL.FORN.TUBO E JUNTA ELASTICA,C/DIAMETRO DE 1200MM</t>
  </si>
  <si>
    <t>ASSENTAMENTO DE TUBULACAO DE FERRO FUNDIDO,COM JUNTA ELASTICA,INSTALACAO AEREA,PARA SISTEMAS DE ESCOAMENTO FORCADO DE AGUA OU ESGOTO,COMPREENDENDO CARGA E DESCARGA,MONTAGEM SOBRE APOIOS EXISTENTES E TESTE HIDROSTATICO,EXCLUSIVE FORNECIMENTODO TUBO E JUNTA ELASTICA,COM DIAMETRO DE 50MM</t>
  </si>
  <si>
    <t>ASSENTAMENTO DE TUBULACAO DE FERRO FUNDIDO,COM JUNTA ELASTICA,INSTALACAO AEREA,PARA SISTEMAS DE ESCOAMENTO FORCADO DE AGUA OU ESGOTO,COMPREENDENDO CARGA E DESCARGA,MONTAGEM SOBRE APOIOS EXISTENTES E TESTE HIDROSTATICO,EXCLUSIVE FORNECIMENTODO TUBO E JUNTA ELASTICA,COM DIAMETRO DE 75 OU 80MM</t>
  </si>
  <si>
    <t>ASSENTAMENTO DE TUBULACAO DE FERRO FUNDIDO,COM JUNTA ELASTICA,INSTALACAO AEREA,PARA SISTEMAS DE ESCOAMENTO FORCADO DE AGUA OU ESGOTO,COMPREENDENDO CARGA E DESCARGA,MONTAGEM SOBRE APOIOS EXISTENTES E TESTE HIDROSTATICO,EXCLUSIVE FORNECIMENTODO TUBO E JUNTA ELASTICA,COM DIAMETRO DE 100MM</t>
  </si>
  <si>
    <t>ASSENTAMENTO DE TUBULACAO DE FERRO FUNDIDO,COM JUNTA ELASTICA,INSTALACAO AEREA,PARA SISTEMAS DE ESCOAMENTO FORCADO DE AGUA OU ESGOTO,COMPREENDENDO CARGA E DESCARGA,MONTAGEM SOBRE APOIOS EXISTENTES E TESTE HIDROSTATICO,EXCLUSIVE FORNECIMENTODO TUBO E JUNTA ELASTICA,COM DIAMETRO DE 150MM</t>
  </si>
  <si>
    <t>ASSENTAMENTO DE TUBULACAO DE FERRO FUNDIDO,COM JUNTA ESLASTCA,INSTALACAO AEREA,PARA SISTEMAS DE ESCOAMENTO FORCADO DE AGUA OU ESGOTO,COMPREENDENDO CARGA E DESCARGA,MONTAGEM SOBRE APOIOS EXISTENTES E TESTE HIDROSTATICO,EXCLUSIVE FORNECIMENTODO TUBO E JUNTA ELASTICA,COM DIAMETRO DE 200MM</t>
  </si>
  <si>
    <t>ASSENTAMENTO DE TUBULACAO DE FERRO FUNDIDO,COM JUNTA ELASTICA,INSTALACAO AEREA,PARA SISTEMAS DE ESCOAMENTO FORCADO DE AGUA OU ESGOTO,COMPREENDENDO CARGA E DESCARGA,MONTAGEM SOBRE APOIOS EXISTENTES E TESTE HIDROSTATICO,EXCLUSIVE FORNECIMENTODO TUBO E JUNTA ELASTICA,COM DIAMETRO DE 250MM</t>
  </si>
  <si>
    <t>ASSENTAMENTO DE TUBULACAO DE FERRO FUNDIDO,COM JUNTA ELASTICA,INSTALACAO AEREA,PARA SISTEMAS DE ESCOAMENTO FORCADO DE AGUA OU ESGOTO,COMPREENDENDO CARGA E DESCARGA,MONTAGEM SOBRE APOIOS EXISTENTES E TESTE HIDROSTATICO,EXCLUSIVE FORNECIMENTODO TUBO E JUNTA ELASTICA,COM DIAMETRO DE 300MM</t>
  </si>
  <si>
    <t>ASSENTAMENTO DE TUBULACAO DE FERRO FUNDIDO,COM JUNTA ELASTICA,INSTALACAO AEREA,PARA SISTEMAS DE ESCOAMENTO FORCADO DE AGUA OU ESGOTO,COMPREENDENDO CARGA E DESCARGA,MONTAGEM SOBRE APOIOS EXISTENTES E TESTE HIDROSTATICO,EXCLUSIVE FORNECIMENTODO TUBO E JUNTA ELASTICA,COM DIAMETRO DE 350MM</t>
  </si>
  <si>
    <t>ASSENTAMENTO DE TUBULACAO DE FERRO FUNDIDO,COM JUNTA ELASTICA,INSTALACAO AEREA,PARA SISTEMAS DE ESCOAMENTO FORCADO DE AGUA OU ESGOTO,COMPREENDENDO CARGA E DESCARGA,MONTAGEM SOBRE APOIOS EXISTENTES E TESTE HIDROSTATICO,EXCLUSIVE FORNECIMENTODO TUBO E JUNTA ELASTICA,COM DIAMETRO DE 400MM</t>
  </si>
  <si>
    <t>ASSENTAMENTO DE TUBULACAO DE FERRO FUNDIDO,COM JUNTA ELASTICA,INSTALACAO AEREA,PARA SISTEMAS DE ESCOAMENTO FORCADO DE AGUA OU ESGOTO,COMPREENDENDO CARGA E DESCARGA,MONTAGEM SOBRE APOIOS EXISTENTES E TESTE HIDROSTATICO,EXCLUSIVE FORNECIMENTODO TUBO E JUNTA ELASTICA,COM DIAMETRO DE 450MM</t>
  </si>
  <si>
    <t>ASSENTAMENTO DE TUBULACAO DE FERRO FUNDIDO,COM JUNTA ELASTICA,INSTALACAO AEREA,PARA SISTEMAS DE ESCOAMENTO FORCADO DE AGUA OU ESGOTO,COMPREENDENDO CARGA E DESCARGA,MONTAGEM SOBRE APOIOS EXISTENTES E TESTE HIDROSTATICO,EXCLUSIVE FORNECIMENTODO TUBO E JUNTA ELASTICA,COM DIAMETRO DE 500MM</t>
  </si>
  <si>
    <t>ASSENTAMENTO DE TUBULACAO DE FERRO FUNDIDO,COM JUNTA ELASTICA,INSTALACAO AEREA,PARA SISTEMAS DE ESCOAMENTO FORCADO DE AGUA OU ESGOTO,COMPREENDENDO CARGA E DESCARGA,MONTAGEM SOBRE APOIOS EXISTENTES E TESTE HIDROSTATICO,EXCLUSIVE FORNECIMENTODO TUBO E JUNTA ELASTICA,COM DIAMETRO DE 600MM</t>
  </si>
  <si>
    <t>ASSENTAMENTO DE TUBULACAO DE FERRO FUNDIDO,COM JUNTA ELASTICA,INSTALACAO AEREA,PARA SISTEMAS DE ESCOAMENTO FORCADO DE AGUA OU ESGOTO,COMPREENDENDO CARGA E DESCARGA,MONTAGEM SOBRE APOIOS EXISTENTES E TESTE HIDROSTATICO,EXCLUSIVE FORNECIMENTODO TUBO E JUNTA ELASTICA,COM DIAMETRO DE 700MM</t>
  </si>
  <si>
    <t>ASSENTAMENTO DE TUBULACAO DE FERRO FUNDIDO,COM JUNTA ELASTICA,INSTALACAO AEREA,PARA SISTEMAS DE ESCOAMENTO FORCADO DE AGUA OU ESGOTO,COMPREENDENDO CARGA E DESCARGA,MONTAGEM SOBRE APOIOS EXISTENTES E TESTE HIDROSTATICO,EXCLUSIVE FORNECIMENTODO TUBO E JUNTA ELASTICA,COM DIAMETRO DE 800MM</t>
  </si>
  <si>
    <t>ASSENTAMENTO DE TUBULACAO DE FERRO FUNDIDO,COM JUNTA ELASTICA,INSTALACAO AEREA,PARA SISTEMAS DE ESCOAMENTO FORCADO DE AGUA OU ESGOTO,COMPREENDENDO CARGA E DESCARGA,MONTAGEM SOBRE APOIOS EXISTENTES E TESTE HIDROSTATICO,EXCLUSIVE FORNECIMENTODO TUBO E JUNTA ELASTICA,COM DIAMETRO DE 900MM</t>
  </si>
  <si>
    <t>ASSENTAMENTO DE TUBULACAO DE FERRO FUNDIDO,COM JUNTA ELASTICA,INSTALACAO AEREA,PARA SISTEMAS DE ESCOAMENTO FORCADO DE AGUA OU ESGOTO,COMPREENDENDO CARGA E DESCARGA,MONTAGEM SOBRE APOIOS EXISTENTES E TESTE HIDROSTATICO,EXCLUSIVE FORNECIMENTODO TUBO E JUNTA ELASTICA,COM DIAMETRO DE 1000MMM</t>
  </si>
  <si>
    <t>ASSENTAMENTO DE TUBULACAO DE FERRO FUNDIDO,COM JUNTA ELASTICA,INSTALACAO AEREA,PARA SISTEMAS DE ESCOAMENTO FORCADO DE AGUA OU ESGOTO,COMPREENDENDO CARGA E DESCARGA,MONTAGEM SOBRE APOIOS EXISTENTES E TESTE HIDROSTATICO,EXCLUSIVE FORNECIMENTODO TUBO E JUNTA ELASTICA,COM DIAMETRO DE 1200MM</t>
  </si>
  <si>
    <t>ASSENTAMENTO DE TUBULACAO DE FERRO FUNDIDO,COM JUNTA ELASTICA,PARA SISTEMAS DE ESCOAMENTO LIVRE DE AGUA OU ESGOTOS,COMPREENDENDO CARGA E DESCARGA,ACERTO DE FUNDO DE VALA,COLOCACAONA VALA,MONTAGEM E REATERRO ATE A GERATRIZ SUPERIOR DO TUBOCONSIDERANDO MATERIAL DA PROPRIA ESCAVACAO,EXCLUSIVE FORNECIMENTO DO TUBO E JUNTA ELASTICA,COM DIAMETRO DE 100MM</t>
  </si>
  <si>
    <t>ASSENTAMENTO DE TUBO DE FºFº,COM JUNTA ELASTICA,PARA SISTEMAS DE ESCOAMENTO LIVRE DE AGUA OU ESGOTOS,COMPREENDENDO CARGAE DESCARGA,ACERTO DE FUNDO DE VALA,COLOCACAO NA VALA,MONTAGEM E REATERRO ATE A GERATRIZ SUPERIOR DO TUBO CONSIDERANDO OMATERIAL DA PROPRIA ESCAVACAO,EXCLUSIVE FORNECIMENTO DO TUBO E JUNTA ELASTICA,COM DIAMETRO DE 150MM</t>
  </si>
  <si>
    <t>ASSENTAMENTO DE TUBO DE FºFº,COM JUNTA ELASTICA,PARA SISTEMAS DE ESCOAMENTO LIVRE DE AGUA OU ESGOTOS,COMPREENDENDO CARGAE DESCARGA,ACERTO DE FUNDO DE VALA,COLOCACAO NA VALA,MONTAGEM E REATERRO ATE A GERATRIZ SUPERIOR DO TUBO CONSIDERANDO OMATERIAL DA PROPRIA ESCAVACAO,EXCLUSIVE FORNECIMENTO DO TUBOE JUNTA ELASTICA,COM DIAMETRO DE 200MM</t>
  </si>
  <si>
    <t>ASSENTAMENTO DE TUBO DE FºFº,COM JUNTA ELASTICA,PARA SISTEMAS DE ESCOAMENTO LIVRE DE AGUA OU ESGOTOS,COMPREENDENDO CARGAE DESCARGA,ACERTO DE FUNDO DE VALA,COLOCACAO NA VALA,MONTAGEM E REATERRO ATE A GERATRIZ SUPERIOR DO TUBO CONSIDERANDO OMATERIAL DA PROPRIA ESCAVACAO,EXCLUSIVE FORNECIMENTO DO TUBO E JUNTA ELASTICA,COM DIAMETRO DE 250MM</t>
  </si>
  <si>
    <t>ASSENTAMENTO DE TUBO DE FºFº,COM JUNTA ELASTICA,PARA SISTEMAS DE ESCOAMENTO LIVRE DE AGUA OU ESGOTOS,COMPREENDENDO CARGAE DESCARGA,ACERTO DE FUNDO DE VALA,COLOCACAO NA VALA,MONTAGEM E REATERRO ATE A GERATRIZ SUPERIOR DO TUBO CONSIDERANDO OMATERIAL DA PROPRIA ESCAVACAO,EXCLUSIVE FORNECIMENTO DO TUBO E JUNTA ELASTICA,COM DIAMETRO DE 300MM</t>
  </si>
  <si>
    <t>ASSENTAMENTO DE CONEXOES DE FºFº,COM JUNTA ELASTICA,COM DIAMETRO DE 50MM,EXCLUSIVE CONEXOES E JUNTAS ELASTICAS.CUSTO PORJUNTA</t>
  </si>
  <si>
    <t>ASSENTAMENTO DE CONEXOES DE FºFº,COM JUNTA ELASTICA,COM DIAMETRO DE 75MM,EXCLUSIVE CONEXOES E JUNTAS ELASTICAS.CUSTO PORJUNTA</t>
  </si>
  <si>
    <t>ASSENTAMENTO DE CONEXOES DE FºFº,COM JUNTA ELASTICA,COM DIAMETRO DE 100MM,EXCLUSIVE CONEXOES E JUNTAS ELASTICAS.CUSTO POR JUNTA</t>
  </si>
  <si>
    <t>ASSENTAMENTO DE CONEXOES DE FºFº,COM JUNTA ELASTICA,COM DIAMETRO DE 150MM,EXCLUSIVE CONEXOES E JUNTAS ELASTICAS.CUSTO POR JUNTA</t>
  </si>
  <si>
    <t>ASSENTAMENTO DE CONEXOES DE FºFº,COM JUNTA ELASTICA,COM DIAMETRO DE 200MM,EXCLUSIVE CONEXOES E JUNTAS ELASTICAS.CUSTO POR JUNTA</t>
  </si>
  <si>
    <t>ASSENTAMENTO DE CONEXOES DE FºFº,COM JUNTA ELASTICA,COM DIAMETRO DE 250MM,EXCLUSIVE CONEXOES E JUNTAS ELASTICAS.CUSTO POR JUNTA</t>
  </si>
  <si>
    <t>ASSENTAMENTO DE CONEXOES DE FºFº,COM JUNTA ELASTICA,COM DIAMETRO DE 300MM,EXCLUSIVE CONEXOES E JUNTAS ELASTICAS.CUSTO POR JUNTA</t>
  </si>
  <si>
    <t>ASSENTAMENTO DE CONEXOES DE FºFº,COM JUNTA ELASTICA,COM DIAMETRO DE 350MM,EXCLUSIVE CONEXOES E JUNTAS ELASTICAS.CUSTO POR JUNTA</t>
  </si>
  <si>
    <t>ASSENTAMENTO DE CONEXOES DE FºFº,COM JUNTA ELASTICA,COM DIAMETRO DE 400MM,EXCLUSIVE CONEXOES E JUNTAS ELASTICAS.CUSTO POR JUNTA</t>
  </si>
  <si>
    <t>ASSENTAMENTO DE CONEXOES DE FºFº,COM JUNTA ELASTICA,COM DIAMETRO DE 450MM,EXCLUSIVE CONEXOES E JUNTAS ELASTICAS.CUSTO POR JUNTA</t>
  </si>
  <si>
    <t>ASSENTAMENTO DE CONEXOES DE FºFº,COM JUNTA ELASTICA,COM DIAMETRO DE 500MM,EXCLUSIVE CONEXOES E JUNTAS ELASTICAS.CUSTO POR JUNTA</t>
  </si>
  <si>
    <t>ASSENTAMENTO DE CONEXOES DE FºFº,COM JUNTA ELASTICA,COM DIAMETRO DE 600MM,EXCLUSIVE CONEXOES E JUNTAS ELASTICAS.CUSTO POR JUNTA</t>
  </si>
  <si>
    <t>ASSENTAMENTO DE CONEXOES DE FERRO FUNDIDO,COM JUNTA ELASTICA,COM DIAMETRO DE 700MM,EXCLUSIVE CONEXOES E JUNTAS ELASTICAS.CUSTO POR JUNTA</t>
  </si>
  <si>
    <t>ASSENTAMENTO DE CONEXOES DE FERRO FUNDIDO,COM JUNTA ELASTICA,COM DIAMETRO DE 800MM,EXCLUSIVE CONEXOES E JUNTAS ELASTICAS.CUSTO POR JUNTA</t>
  </si>
  <si>
    <t>ASSENTAMENTO DE CONEXOES DE FERRO FUNDIDO,COM JUNTA ELASTICA,COM DIAMETRO DE 900MM,EXCLUSIVE CONEXOES E JUNTAS ELASTICAS.CUSTO POR JUNTA</t>
  </si>
  <si>
    <t>ASSENTAMENTO DE CONEXOES DE FERRO FUNDIDO,COM JUNTA ELASTICA,COM DIAMETRO DE 1000MM,EXCLUSIVE CONEXOES E JUNTAS ELASTICAS.CUSTO POR JUNTA</t>
  </si>
  <si>
    <t>ASSENTAMENTO DE CONEXOES DE FERRO FUNDIDO,COM JUNTA ELASTICA,COM DIAMETRO DE 1200MM,EXCLUSIVE CONEXOES E JUNTAS ELASTICAS.CUSTO POR JUNTA</t>
  </si>
  <si>
    <t>ASSENTAMENTO SEM FORNECIMENTO DE CONEXOES E REGISTROS DE FERRO FUNDIDO,COM JUNTAS MECANICAS OU FLANGEADAS,EXCLUSIVE MATERIAIS DAS JUNTAS,COM DIAMETRO DE 50MM.CUSTO POR JUNTA</t>
  </si>
  <si>
    <t>ASSENTAMENTO SEM FORNECIMENTO DE CONEXOES E REGISTROS DE FERRO FUNDIDO,COM JUNTAS MECANICAS OU FLANGEADAS,EXCLUSIVE MATERIAIS DAS JUNTAS,COM DIAMETRO DE 75MM.CUSTO POR JUNTA</t>
  </si>
  <si>
    <t>ASSENTAMENTO SEM FORNECIMENTO DE CONEXOES E REGISTROS DE FERRO FUNDIDO,COM JUNTAS MECANICAS OU FLANGEADAS,EXCLUSIVE MATERIAIS DAS JUNTAS,COM DIAMETRO DE 100MM.CUSTO POR JUNTA</t>
  </si>
  <si>
    <t>ASSENTAMENTO SEM FORNECIMENTO DE CONEXOES E REGISTROS DE FERRO FUNDIDO,COM JUNTAS MECANICAS OU FLANGEADAS,EXCLUSIVE MATERIAIS DAS JUNTAS,COM DIAMETRO DE 150MM.CUSTO POR JUNTA</t>
  </si>
  <si>
    <t>ASSENTAMENTO SEM FORNECIMENTO DE CONEXOES E REGISTROS DE FERRO FUNDIDO,COM JUNTAS MECANICAS OU FLANGEADAS,EXCLUSIVE MATERIAIS DAS JUNTAS,COM DIAMETRO DE 200MM.CUSTO POR JUNTA</t>
  </si>
  <si>
    <t>ASSENTAMENTO SEM FORNECIMENTO DE CONEXOES E REGISTROS DE FERRO FUNDIDO,COM JUNTAS MECANICAS OU FLANGEADAS,EXCLUSIVE MATERIAIS DAS JUNTAS,COM DIAMETRO DE 250MM.CUSTO POR JUNTA</t>
  </si>
  <si>
    <t>ASSENTAMENTO SEM FORNECIMENTO DE CONEXOES E REGISTROS DE FERRO FUNDIDO,COM JUNTAS MECANICAS OU FLANGEADAS,EXCLUSIVE MATERIAIS DAS JUNTAS,COM DIAMETRO DE 300MM.CUSTO POR JUNTA</t>
  </si>
  <si>
    <t>ASSENTAMENTO SEM FORNECIMENTO DE CONEXOES E REGISTROS DE FERRO FUNDIDO,COM JUNTAS MECANICAS OU FLANGEADAS,EXCLUSIVE MATERIAIS DAS JUNTAS,COM DIAMETRO DE 350MM.CUSTO POR JUNTA</t>
  </si>
  <si>
    <t>ASSENTAMENTO SEM FORNECIMENTO DE CONEXOES E REGISTROS DE FERRO FUNDIDO,COM JUNTAS MECANICAS OU FLANGEADAS,EXCLUSIVE MATERIAIS DAS JUNTAS,COM DIAMETRO DE 400MM.CUSTO POR JUNTA</t>
  </si>
  <si>
    <t>ASSENTAMENTO SEM FORNECIMENTO DE CONEXOES E REGISTROS DE FERRO FUNDIDO,COM JUNTAS MECANICAS OU FLANGEADAS,EXCLUSIVE MATERIAIS DAS JUNTAS,COM DIAMETRO DE 450MM.CUSTO POR JUNTA</t>
  </si>
  <si>
    <t>ASSENTAMENTO SEM FORNECIMENTO DE CONEXOES E REGISTROS DE FERRO FUNDIDO,COM JUNTAS MECANICAS OU FLANGEADAS,EXCLUSIVE MATERIAIS DAS JUNTAS,COM DIAMETRO DE 500MM.CUSTO POR JUNTA</t>
  </si>
  <si>
    <t>ASSENTAMENTO SEM FORNECIMENTO DE CONEXOES E REGISTROS DE FERRO FUNDIDO,COM JUNTAS MECANICAS OU FLANGEADAS,EXCLUSIVE MATERIAIS DAS JUNTAS,COM DIAMETRO DE 600MM.CUSTO POR JUNTA</t>
  </si>
  <si>
    <t>ASSENTAMENTO SEM FORNECIMENTO DE CONEXOES E REGISTROS DE FERRO FUNDIDO,COM JUNTAS MECANICAS OU FLANGEADAS,EXCLUSIVE MATERIAIS DAS JUNTAS,COM DIAMETRO DE 700MM.CUSTO POR JUNTA</t>
  </si>
  <si>
    <t>ASSENTAMENTO SEM FORNECIMENTO DE CONEXOES E REGISTROS DE FERRO FUNDIDO,COM JUNTAS MECANICAS OU FLANGEADAS,EXCLUSIVE MATERIAIS DAS JUNTAS,COM DIAMETRO DE 800MM.CUSTO POR JUNTA</t>
  </si>
  <si>
    <t>ASSENTAMENTO SEM FORNECIMENTO DE CONEXOES E REGISTROS DE FERRO FUNDIDO,COM JUNTAS MECANICAS OU FLANGEADAS,EXCLUSIVE MATERIAIS DAS JUNTAS,COM DIAMETRO DE 900MM.CUSTO POR JUNTA</t>
  </si>
  <si>
    <t>ASSENTAMENTO SEM FORNECIMENTO DE CONEXOES E REGISTROS DE FERRO FUNDIDO,COM JUNTAS MECANICAS OU FLANGEADAS,EXCLUSIVE MATERIAIS DAS JUNTAS,COM DIAMETRO DE 1000MM.CUSTO POR JUNTA</t>
  </si>
  <si>
    <t>ASSENTAMENTO SEM FORNECIMENTO DE CONEXOES E REGISTROS DE FERRO FUNDIDO,COM JUNTAS MECANICAS OU FLANGEADAS,EXCLUSIVE MATERIAIS DAS JUNTAS,COM DIAMETRO DE 1200MM.CUSTO POR JUNTA</t>
  </si>
  <si>
    <t>MONTAGEM DE JUNTA GIBAULT,EXCLUSIVE PECA,COM DIAMETRO ATE 200MM.CUSTO POR PECA</t>
  </si>
  <si>
    <t>MONTAGEM DE JUNTA GIBAULT,EXCLUSIVE A PECA,COM DIAMETRO DE 250 A 300MM. CUSTO POR PECA</t>
  </si>
  <si>
    <t>MONTAGEM DE JUNTA GIBAULT,EXCLUSIVE A PECA,COM DIAMETRO DE 300 A 600MM.CUSTO POR PECA</t>
  </si>
  <si>
    <t>MONTAGEM SEM FORNECIMENTO DE LUVA TRIPARTIDA DE FERRO DUCTILPARA DN ATE 100MM</t>
  </si>
  <si>
    <t>MONTAGEM SEM FORNECIMENTO DE LUVA TRIPARTIDA DE FERRO DUCTILPARA DN ACIMA DE 100MM ATE 250MM</t>
  </si>
  <si>
    <t>MONTAGEM SEM FORNECIMENTO DE LUVA TRIPARTIDA DE FERRO DUCTILPARA DN ACIMA DE 250MM ATE 400MM</t>
  </si>
  <si>
    <t>MONTAGEM SEM FORNECIMENTO DE LUVA TRIPARTIDA DE FERRO DUCTILPARA DN ACIMA DE 400MM ATE 500MM</t>
  </si>
  <si>
    <t>MONTAGEM SEM FORNECIMENTO DE LUVA TRIPARTIDA DE FERRO DUCTILPARA DN ACIMA DE 500MM ATE 600MM</t>
  </si>
  <si>
    <t>MONTAGEM DE JUNTA DE DESMONTAGEM,EXCLUSIVE A PECA,COM DIAMETRO DE 100MM.CUSTO POR PECA</t>
  </si>
  <si>
    <t>MONTAGEM DE JUNTA DE DESMONTAGEM,EXCLUSIVE A PECA,COM DIAMETRO DE 150MM.CUSTO POR PECA</t>
  </si>
  <si>
    <t>MONTAGEM DE JUNTA DE DESMONTAGEM,EXCLUSIVE A PECA,COM DIAMETRO DE 200MM.CUSTO POR PECA</t>
  </si>
  <si>
    <t>MONTAGEM DE JUNTA DE DESMONTAGEM,EXCLUSIVE A PECA,COM DIAMETRO DE 250MM.CUSTO POR PECA</t>
  </si>
  <si>
    <t>MONTAGEM DE JUNTA DE DESMONTAGEM,EXCLUSIVE A PECA,COM DIAMETRO DE 300MM.CUSTO POR PECA</t>
  </si>
  <si>
    <t>MONTAGEM DE JUNTA DE DESMONTAGEM,EXCLUSIVE A PECA,COM DIAMETRO DE 350MM.CUSTO POR PECA</t>
  </si>
  <si>
    <t>MONTAGEM DE JUNTA DE DESMONTAGEM,EXCLUSIVE A PECA,COM DIAMETRO DE 400MM.CUSTO POR PECA</t>
  </si>
  <si>
    <t>MONTAGEM DE JUNTA DE DESMONTAGEM,EXCLUSIVE A PECA,COM DIAMETRO DE 450MM.CUSTO POR PECA</t>
  </si>
  <si>
    <t>MONTAGEM DE JUNTA DE DESMONTAGEM,EXCLUSIVE A PECA,COM DIAMETRO DE 500MM. CUSTO POR PECA</t>
  </si>
  <si>
    <t>MONTAGEM DE JUNTA DE DESMONTAGEM,EXCLUSIVE A PECA,COM DIAMETRO DE 600MM.CUSTO POR PECA</t>
  </si>
  <si>
    <t>MONTAGEM DE JUNTA DE DESMONTAGEM,EXCLUSIVE A PECA,COM DIAMETRO DE 700MM.CUSTO POR PECA</t>
  </si>
  <si>
    <t>MONTAGEM DE JUNTA DE DESMONTAGEM,EXCLUSIVE A PECA,COM DIAMETRO DE 800MM.CUSTO POR PECA</t>
  </si>
  <si>
    <t>MONTAGEM DE JUNTA DE DESMONTAGEM,EXCLUSIVE A PECA,COM DIAMETRO DE 900MM.CUSTO POR PECA</t>
  </si>
  <si>
    <t>MONTAGEM DE JUNTA DE DESMONTAGEM,EXCLUSIVE A PECA,COM DIAMETRO DE 1000MM.CUSTO POR PECA</t>
  </si>
  <si>
    <t>MONTAGEM DE JUNTA DE DESMONTAGEM,EXCLUSIVE A PECA,COM DIAMETRO DE 1200MM.CUSTO POR PECA</t>
  </si>
  <si>
    <t>MONTAGEM DE JUNTA DE DESMONTAGEM,EXCLUSIVE A PECA,COM DIAMETRO DE 1400MM.CUSTO POR PECA</t>
  </si>
  <si>
    <t>MONTAGEM DE JUNTA DE DESMONTAGEM,EXCLUSIVE A PECA,COM DIAMETRO DE 1500MM.CUSTO POR PECA</t>
  </si>
  <si>
    <t>MONTAGEM DE JUNTA DRESSER SEM ANCORAGENS (HARNESS),EXCLUSIVEA PECA,COM DIAMETRO DE 150MM.CUSTO POR PECA</t>
  </si>
  <si>
    <t>MONTAGEM DE JUNTA DRESSER SEM ANCORAGENS (HARNESS),EXCLUSIVEA PECA,COM DIAMETRO DE 200MM.CUSTO POR PECA</t>
  </si>
  <si>
    <t>MONTAGEM DE JUNTA DRESSER SEM ANCORAGENS (HARNESS),EXCLUSIVEA PECA,COM DIAMETRO DE 250MM.CUSTO POR PECA</t>
  </si>
  <si>
    <t>MONTAGEM DE JUNTA DRESSER SEM ANCORAGENS (HARNESS),EXCLUSIVEA PECA,COM DIAMETRO DE 300MM.CUSTO POR PECA</t>
  </si>
  <si>
    <t>MONTAGEM DE JUNTA DRESSER SEM ANCORAGENS (HARNESS),EXCLUSIVEA PECA,COM DIAMETRO DE 350MM.CUSTO POR PECA</t>
  </si>
  <si>
    <t>MONTAGEM DE JUNTA DRESSER SEM ANCORAGENS (HARNESS),EXCLUSIVEA PECA,COM DIAMETRO DE 400MM.CUSTO POR PECA</t>
  </si>
  <si>
    <t>MONTAGEM DE JUNTA DRESSER SEM ANCORAGENS (HARNESS),EXCLUSIVEA PECA,COM DIAMETRO DE 450MM.CUSTO POR PECA</t>
  </si>
  <si>
    <t>MONTAGEM DE JUNTA DRESSER SEM ANCORAGENS (HARNESS),EXCLUSIVEA PECA,COM DIAMETRO DE 500MM.CUSTO POR PECA</t>
  </si>
  <si>
    <t>MONTAGEM DE JUNTA DRESSER SEM ANCORAGENS (HARNESS),EXCLUSIVEA PECA,COM DIAMETRO DE 600MM.CUSTO POR PECA</t>
  </si>
  <si>
    <t>MONTAGEM DE JUNTA DRESSER SEM ANCORAGENS (HARNESS),EXCLUSIVEA PECA,COM DIAMETRO DE 700MM.CUSTO POR PECA</t>
  </si>
  <si>
    <t>MONTAGEM DE JUNTA DRESSER SEM ANCORAGENS (HARNESS),EXCLUSIVEA PECA,COM DIAMETRO DE 800MM.CUSTO POR PECA</t>
  </si>
  <si>
    <t>MONTAGEM DE JUNTA DRESSER SEM ANCORAGENS (HARNESS),EXCLUSIVEA PECA,COM DIAMETRO DE 900MM.CUSTO POR PECA</t>
  </si>
  <si>
    <t>MONTAGEM DE JUNTA DRESSER SEM ANCORAGENS (HARNESS),EXCLUSIVEA PECA,COM DIAMETRO DE 1000MM.CUSTO POR PECA</t>
  </si>
  <si>
    <t>MONTAGEM DE JUNTA DRESSER SEM ANCORAGENS (HARNESS),EXCLUSIVEA PECA,COM DIAMETRO DE 1200MM.CUSTO POR PECA</t>
  </si>
  <si>
    <t>MONTAGEM DE JUNTA DRESSER SEM ANCORAGENS (HARNESS),EXCLUSIVEA PECA,COM DIAMETRO DE 1300MM.CUSTO POR PECA</t>
  </si>
  <si>
    <t>MONTAGEM DE JUNTA DRESSER SEM ANCORAGENS (HARNESS),EXCLUSIVEA PECA,COM DIAMETRO DE 1500MM.CUSTO POR PECA</t>
  </si>
  <si>
    <t>MONTAGEM DE JUNTA DRESSER SEM ANCORAGENS (HARNESS),EXCLUSIVEA PECA,COM DIAMETRO DE 2000MM.CUSTO POR PECA</t>
  </si>
  <si>
    <t>MONTAGEM DE JUNTA DRESSER SEM ANCORAGENS (HARNESS),EXCLUSIVEA PECA,COM DIAMETRO DE 2500MM.CUSTO POR PECA</t>
  </si>
  <si>
    <t>ASSENTAMENTO DE TUBOS DE POLIETILENO,COM DE=20 A 40MM,INCLUSIVE TESTE HIDROSTATICO,EXCLUSIVE SOLDA DAS JUNTAS E FORNECIMENTO DE TUBOS E DE CONEXOES</t>
  </si>
  <si>
    <t>ASSENTAMENTO DE TUBOS DE POLIETILENO,COM DE ACIMA DE 40 A 75MM,INCLUSIVE TESTE HIDROSTATICO,EXCLUSIVE SOLDA DAS JUNTAS EFORNECIMENTO DE TUBOS E DE CONEXOES</t>
  </si>
  <si>
    <t>ASSENTAMENTO DE TUBOS DE POLIETILENO,COM DE ACIMA DE 75MM A125MM,INCLUSIVE TESTE HIDROSTATICO,EXCLUSIVE SOLDA DAS JUNTAS E FORNECIMENTO DE TUBOS E DE CONEXOES</t>
  </si>
  <si>
    <t>ASSENTAMENTO DE TUBOS DE POLIETILENO,COM DE ACIMA DE 125MM A180MM,INCLUSIVE TESTE HIDROSTATICO,EXCLUSIVE SOLDA DAS JUNTAS E FORNECIMENTO DE TUBOS E DE CONEXOES</t>
  </si>
  <si>
    <t>ASSENTAMENTO DE TUBOS DE POLIETILENO,COM DE ACIMA DE 180MM A225MM,INCLUSIVE TESTE HIDROSTATICO,EXCLUSIVE SOLDA DAS JUNTAS E FORNECIMENTO DE TUBOS E DE CONEXOES</t>
  </si>
  <si>
    <t>ASSENTAMENTO DE TUBOS DE POLIETILENO,COM DE ACIMA DE 225MM A280MM,INCLUSIVE TESTE HIDROSTATICO,EXCLUSIVE SOLDA DAS JUNTAS E FORNECIMENTO DE TUBOS E DE CONEXOES</t>
  </si>
  <si>
    <t>ASSENTAMENTO DE TUBOS DE POLIETILENO,COM DE ACIMA DE 280MM A355MM,INCLUSIVE TESTE HIDROSTATICO,EXCLUSIVE SOLDA DAS JUNTAS E FORNECIMENTO DE TUBOS E DE CONEXOES</t>
  </si>
  <si>
    <t>ASSENTAMENTO DE TUBOS DE POLIETILENO,COM DE ACIMA DE 355MM A450MM,INCLUSIVE TESTE HIDROSTATICO,EXCLUSIVE SOLDA DAS JUNTAS E FORNECIMENTO DE TUBOS E DE CONEXOES</t>
  </si>
  <si>
    <t>ASSENTAMENTO DE TUBOS DE POLIETILENO,COM DE ACIMA DE 450MM A560MM,INCLUSIVE TESTE HIDROSTATICO,EXCLUSIVE SOLDA DAS JUNTAS E FORNECIMENTO DE TUBOS E DE CONEXOES</t>
  </si>
  <si>
    <t>ASSENTAMENTO DE TUBOS DE POLIETILENO,COM DE ACIMA DE 560MM A800MM,INCLUSIVE TESTE HIDROSTATICO,EXCLUSIVE SOLDA DAS JUNTAS E FORNECIMENTO DE TUBOS E DE CONEXOES</t>
  </si>
  <si>
    <t>ASSENTAMENTO DE TUBOS DE POLIETILENO,COM DE ACIMA DE 800MM A1000MM,INCLUSIVE TESTE HIDROSTATICO,EXCLUSIVE SOLDA DAS JUNTAS E FORNECIMENTO DE TUBOS E DE CONEXOES</t>
  </si>
  <si>
    <t>ASSENTAMENTO DE TUBOS DE POLIETILENO,COM DE ACIMA DE 1000MMA 1200MM,INCLUSIVE TESTE HIDROSTATICO,EXCLUSIVE SOLDA DAS JUNTAS E FORNECIMENTO DE TUBOS E DE CONEXOES</t>
  </si>
  <si>
    <t>TUBO DE CONCRETO ARMADO,CLASSE EA-2(NBR 8890/03),COM JUNTA ELASTICA,PARA ESGOTO SANITARIO,CARGA E DESCARGA,ACERTO DE FUNDO DE VALA,COLOCACAO,ATERRO E SOCA ATE A ALTURA DE GERATRIZSUPERIOR DO TUBO,CONSIDERANDO O MATERIAL DA PROPRIA ESCAVACAO,INCLUSIVE FORNECIMENTO DO ANEL DE BORRACHA,COM DIAMETRO DE400MM.FORNECIMENTO E ASSENTAMENTO</t>
  </si>
  <si>
    <t>TUBO DE CONCRETO ARMADO,CLASSE EA-2(NBR 8890/03),COM JUNTA ELASTICA,PARA ESGOTO SANITARIO,CARGA E DESCARGA,ACERTO DE FUNDO DE VALA,COLOCACAO,ATERRO E SOCA ATE A ALTURA DA GERATRIZSUPERIOR DO TUBO,CONSIDERANDO O MATERIAL DA PROPRIA ESCAVACAO,INCLUSIVE FORNECIMENTO DO ANEL DE BORRACHA,COM DIAMETRO DE500MM.FORNECIMENTO E ASSENTAMENTO</t>
  </si>
  <si>
    <t>TUBO DE CONCRETO ARMADO,CLASSE EA-2(NBR 8890/03),COM JUNTA ELASTICA,PARA ESGOTO SANITARIO,CARGA E DESCARGA,ACERTO DE FUNDO DE VALA,COLOCACAO,ATERRO E SOCA ATE A ALTURA DA GERATRIZSUPERIOR DO TUBO,CONSIDERANDO O MATERIAL DA PROPRIA ESCAVACAO,INCLUSIVE FORNECIMENTO DO ANEL DE BORRACHA,COM DIAMETRO DE600MM.FORNECIMENTO E ASSENTAMENTO</t>
  </si>
  <si>
    <t>TUBO DE CONCRETO ARMADO,CLASSE EA-2(NBR 8890/03),COM JUNTA ELASTICA,PARA ESGOTO SANITARIO,CARGA E DESCARGA,ACERTO DE FUNDO DE VALA,COLOCACAO,ATERRO E SOCA ATE A ALTURA DA GERATRIZSUPERIOR DO TUBO,CONSIDERANDO O MATERIAL DA PROPRIA ESCAVACAO,INCLUSIVE FORNECIMENTO DO ANEL DE BORRACHA,COM DIAMETRO DE700MM.FORNECIMENTO E ASSENTAMENTO</t>
  </si>
  <si>
    <t>TUBO DE CONCRETO ARMADO,CLASSE EA-2(NBR 8890/03),COM JUNTA ELASTICA,PARA ESGOTO SANITARIO,CARGA E DESCARGA,ACERTO DE FUNDO DE VALA,COLOCACAO,ATERRO E SOCA ATE A ALTURA DA GERATRIZSUPERIOR DO TUBO,CONSIDERANDO O MATERIAL DA PROPRIA ESCAVACAO,INCLUSIVE FORNECIMENTO DO ANEL DE BORRACHA,COM DIAMETRO DE800MM.FORNECIMENTO E ASSENTAMENTO</t>
  </si>
  <si>
    <t>TUBO DE CONCRETO ARMADO,CLASSE EA-2(NBR 8890/03),COM JUNTA ELASTICA,PARA ESGOTO SANITARIO,CARGA E DESCARGA,ACERTO DE FUNDO DE VALA,COLOCACAO,ATERRO E SOCA ATE A ALTURA DA GERATRIZSUPERIOR DO TUBO,CONSIDERANDO O MATERIAL DA PROPRIA ESCAVACAO,INCLUSIVE FORNECIMENTO DO ANEL DE BORRACHA,COM DIAMETRO DE900MM.FORNECIMENTO E ASSENTAMENTO</t>
  </si>
  <si>
    <t>TUBO DE CONCRETO ARMADO,CLASSE EA-2(NBR 8890/03),COM JUNTA ELASTICA,PARA ESGOTO SANITARIO,CARGA E DESCARGA,ACERTO DE FUNDO DE VALA,COLOCACAO,ATERRO E SOCA ATE A ALTURA DA GERATRIZSUPERIOR DO TUBO,CONSIDERANDO O MATERIAL DA PROPRIA ESCAVACAO,INCLUSIVE FORNECIMENTO DO ANEL DE BORRACHA,COM DIAMETRO DE1.000MM.FORNECIMENTO E ASSENTAMENTO</t>
  </si>
  <si>
    <t>TUBO DE CONCRETO ARMADO,CLASSE EA-2(NBR 8890/03),COM JUNTA ELASTICA,PARA ESGOTO SANITARIO,CARGA E DESCARGA,ACERTO DE FUNDO DE VALA,COLOCACAO,ATERRO E SOCA ATE A ALTURA DA GERATRIZSUPERIOR DO TUBO,CONSIDERANDO O MATERIAL DA PROPRIA ESCAVACAO,INCLUSIVE FORNECIMENTO DO ANEL DE BORRACHA,COM DIAMETRO DE1.200MM.FORNECIMENTO E ASSENTAMENTO</t>
  </si>
  <si>
    <t>TUBO DE CONCRETO ARMADO,CLASSE EA-2(NBR 8890/03),COM JUNTA ELASTICA,PARA ESGOTO SANITARIO,CARGA E DESCARGA,ACERTO DE FUNDO DE VALA,COLOCACAO,ATERRO E SOCA ATE A ALTURA DA GERATRIZSUPERIOR DO TUBO,CONSIDERANDO O MATERIAL DA PROPRIA ESCAVACAO,INCLUSIVE FORNECIMENTO DO ANEL DE BORRACHA,COM DIAMETRO DE1.500MM.FORNECIMENTO E ASSENTAMENTO</t>
  </si>
  <si>
    <t>TUBO DE CONCRETO ARMADO,CLASSE EA-2(NBR 8890/03),COM JUNTA ELASTICA,PARA ESGOTO SANITARIO,CARGA E DESCARGA,ACERTO DE FUNDO DE VALA,COLOCACAO,ATERRO E SOCA ATE A ALTURA DA GERATRIZSUPERIOR DO TUBO,CONSIDERANDO O MATERIAL DA PROPRIA ESCAVACAO,INCLUSIVE FORNECIMENTO DO ANEL DE BORRACHA,COM DIAMETRO DE1.750MM.FORNECIMENTO E ASSENTAMENTO</t>
  </si>
  <si>
    <t>TUBO DE CONCRETO ARMADO,CLASSE EA-2(NBR 8890/03),COM JUNTA ELASTICA,PARA ESGOTO SANITARIO,CARGA E DESCARGA,ACERTO DE FUNDO DE VALA,COLOCACAO,ATERRO E SOCA ATE A ALTURA DA GERATRIZSUPERIOR DO TUBO,CONSIDERANDO O MATERIAL DA PROPRIA ESCAVACAO,INCLUSIVE FORNECIMENTO DO ANEL DE BORRACHA,COM DIAMETRO DE2.000MM.FORNECIMENTO E ASSENTAMENTO</t>
  </si>
  <si>
    <t>TUBO DE CONCRETO ARMADO,CLASSE EA-3(NBR 8890/03),COM JUNTA ELASTICA,PARA ESGOTO SANITARIO,CARGA E DESCARGA,ACERTO DE FUNDO DE VALA,COLOCACAO,ATERRO E SOCA ATE A ALTURA DA GERATRIZSUPERIOR DO TUBO,CONSIDERANDO O MATERIAL DA PROPRIA ESCAVACAO,INCLUSIVE FORNECIMENTO DO ANEL DE BORRACHA,COM DIAMETRO DE400MM.FORNECIMENTO E ASSENTAMENTO</t>
  </si>
  <si>
    <t>TUBO DE CONCRETO ARMADO,CLASSE EA-3(NBR 8890/03),COM JUNTA ELASTICA,PARA ESGOTO SANITARIO,CARGA E DESCARGA,ACERTO DO FUNDO DA VALA,COLOCACAO,ATERRO E SOCA ATE A ALTURA DA GERATRIZSUPERIOR DO TUBO,CONSIDERANDO O MATERIAL DA PROPRIA ESCAVACAO,INCLUSIVE FORNECIMENTO DO ANEL DE BORRACHA,COM DIAMETRO DE500MM.FORNECIMENTO E ASSENTAMENTO</t>
  </si>
  <si>
    <t>TUBO DE CONCRETO ARMADO,CLASSE EA-3(NBR 8890/03),COM JUNTA ELASTICA,PARA ESGOTO SANITARIO,CARGA E DESCARGA,ACERTO DE FUNDO DE VALA,COLOCACAO,ATERRO E SOCA ATE A ALTURA DA GERATRIZSUPERIOR DO TUBO,CONSIDERANDO O MATERIAL DA PROPRIA ESCAVACAO,INCLUSIVE FORNECIMENTO DO ANEL DE BORRACHA,COM DIAMETRO DE600MM.FORNECIMENTO E ASSENTAMENTO</t>
  </si>
  <si>
    <t>TUBO DE CONCRETO ARMADO,CLASSE EA-3(NBR 8890/03),COM JUNTA ELASTICA,PARA ESGOTO SANITARIO,CARGA E DESCARGA,ACERTO DE FUNDO DE VALA,COLOCACAO,ATERRO E SOCA ATE A ALTURA DA GERATRIZSUPERIOR DO TUBO,CONSIDERANDO O MATERIAL DA PROPRIA ESCAVACAO,INCLUSIVE FORNECIMENTO DO ANEL DE BORRACHA,COM DIAMETRO DE700MM.FORNECIMENTO E ASSENTAMENTO</t>
  </si>
  <si>
    <t>TUBO DE CONCRETO ARMADO,CLASSE EA-3(NBR 8890/03),COM JUNTA ELASTICA,PARA ESGOTO SANITARIO,CARGA E DESCARGA,ACERTO DE FUNDO DE VALA,COLOCACAO,ATERRO E SOCA ATE A ALTURA DA GERATRIZSUPERIOR DO TUBO,CONSIDERANDO O MATERIAL DA PROPRIA ESCAVACAO,INCLUSIVE FORNECIMENTO DO ANEL DE BORRACHA,COM DIAMETRO DE800MM.FORNECIMENTO E ASSENTAMENTO</t>
  </si>
  <si>
    <t>TUBO DE CONCRETO ARMADO,CLASSE EA-3(NBR 8890/03),COM JUNTA ELASTICA,PARA ESGOTO SANITARIO,CARGA E DESCARGA,ACERTO DE FUNDO DE VALA,COLOCACAO,ATERRO E SOCA ATE A ALTURA DA GERATRIZSUPERIOR DO TUBO,CONSIDERANDO O MATERIAL DA PROPRIA ESCAVACAO,INCLUSIVE FORNECIMENTO DO ANEL DE BORRACHA,COM DIAMETRO DE900MM.FORNECIMENTO E ASSENTAMENTO</t>
  </si>
  <si>
    <t>TUBO DE CONCRETO ARMADO,CLASSE EA-3(NBR 8890/03),COM JUNTA ELASTICA,PARA ESGOTO SANITARIO,CARGA E DESCARGA,ACERTO DE FUNDO DE VALA,COLOCACAO,ATERRO E SOCA ATE A ALTURA DA GERATRIZSUPERIOR DO TUBO,CONSIDERANDO O MATERIAL DA PROPRIA ESCAVACAO,INCLUSIVE FORNECIMENTO DO ANEL DE BORRACHA,COM DIAMETRO DE1000MM.FORNECIMENTO E ASSENTAMENTO</t>
  </si>
  <si>
    <t>TUBO DE CONCRETO ARMADO,CLASSE EA-3(NBR 8890/03),COM JUNTA ELASTICA,PARA ESGOTO SANITARIO,CARGA E DESCARGA,ACERTO DE FUNDO DE VALA,COLOCACAO,ATERRO E SOCA ATE A ALTURA DA GERATRIZSUPERIOR DO TUBO,CONSIDERANDO O MATERIAL DA PROPRIA ESCAVACAO,INCLUSIVE FORNECIMENTO DO ANEL DE BORRACHA,COM DIAMETRO DE1200MM.FORNECIMENTO E ASSENTAMENTO</t>
  </si>
  <si>
    <t>TUBO DE CONCRETO ARMADO,CLASSE EA-3(NBR 8890/03),COM JUNTA ELASTICA,PARA ESGOTO SANITARIO,CARGA E DESCARGA,ACERTO DE FUNDO DE VALA,COLOCACAO,ATERRO E SOCA ATE A ALTURA DA GERATRIZSUPERIOR DO TUBO,CONSIDERANDO O MATERIAL DA PROPRIA ESCAVACAO,INCLUSIVE FORNECIMENTO DO ANEL DE BORRACHA,COM DIAMETRO DE1500MM.FORNECIMENTO E ASSENTAMENTO</t>
  </si>
  <si>
    <t>TUBO DE CONCRETO ARMADO,CLASSE EA-4(NBR 8890/03),COM JUNTA ELASTICA,PARA ESGOTO SANITARIO,CARGA E DESCARGA,ACERTO DE FUNDO DE VALA,COLOCACAO,ATERRO E SOCA ATE A ALTURA DA GERATRIZSUPERIOR DO TUBO,CONSIDERANDO O MATERIAL DA PROPRIA ESCAVACAO,INCLUSIVE FORNECIMENTO DO ANEL DE BORRACHA,COM DIAMETRO DE400MM.FORNECIMENTO E ASSENTAMENTO</t>
  </si>
  <si>
    <t>TUBO DE CONCRETO ARMADO,CLASSE EA-4(NBR 8890/03),COM JUNTA ELASTICA,PARA ESGOTO SANITARIO,CARGA E DESCARGA,ACERTO DE FUNDO DE VALA,COLOCACAO,ATERRO E SOCA ATE A ALTURA DA GERATRIZSUPERIOR DO TUBO,CONSIDERANDO O MATERIAL DA PROPRIA ESCAVACAO,INCLUSIVE FORNECIMENTO DO ANEL DE BORRACHA,COM DIAMETRO DE500MM.FORNECIMENTO E ASSENTAMENTO</t>
  </si>
  <si>
    <t>TUBO DE CONCRETO ARMADO,CLASSE EA-4(NBR 8890/03),COM JUNTA ELASTICA,PARA ESGOTO SANITARIO,CARGA E DESCARGA,ACERTO DO FUNDO DE VALA,COLOCACAO,ATERRO E SOCA ATE A ALTURA DA GERATRIZSUPERIOR DO TUBO,CONSIDERANDO O MATERIAL DA PROPRIA ESCAVACAO,INCLUSIVE FORNECIMENTO DO ANEL DE BORRACHA,COM DIAMETRO DE600MM.FORNECIMENTO E ASSENTAMENTO</t>
  </si>
  <si>
    <t>TUBO DE CONCRETO ARMADO,CLASSE EA-4(NBR 8890/03),COM JUNTA ELASTICA,PARA ESGOTO SANITARIO,CARGA E DESCARGA,ACERTO DE FUNDO DE VALA,COLOCACAO,ATERRO E SOCA ATE A ALTURA DA GERATRIZSUPERIOR DO TUBO,CONSIDERANDO O MATERIAL DA PROPRIA ESCAVACAO,INCLUSIVE FORNECIMENTO DO ANEL DE BORRACHA,COM DIAMETRO DE700MM.FORNECIMENTO E ASSENTAMENTO</t>
  </si>
  <si>
    <t>TUBO DE CONCRETO ARMADO,CLASSE EA-4(NBR 8890/03),COM JUNTA ELASTICA,PARA ESGOTO SANITARIO,CARGA E DESCARGA,ACERTO DE FUNDO DE VALA,COLOCACAO,ATERRO E SOCA ATE A ALTURA DA GERATRIZSUPERIOR DO TUBO,CONSIDERANDO O MATERIAL DA PROPRIA ESCAVACAO,INCLUSIVE FORNECIMENTO DO ANEL DE BORRACHA,COM DIAMETRO DE800MM.FORNECIMENTO E ASSENTAMENTO</t>
  </si>
  <si>
    <t>TUBO DE CONCRETO ARMADO,CLASSE EA-4(NBR 8890/03),COM JUNTA ELASTICA,PARA ESGOTO SANITARIO,CARGA E DESCARGA,ACERTO DE FUNDO DE VALA,COLOCACAO,ATERRO E SOCA ATE A ALTURA DA GERATRIZSUPERIOR DO TUBO,CONSIDERANDO O MATERIAL DA PROPRIA ESCAVACAO,INCLUSIVE FORNECIMENTO DO ANEL DE BORRACHA,COM DIAMETRO DE900MM.FORNECIMENTO E ASSENTAMENTO</t>
  </si>
  <si>
    <t>TUBO DE CONCRETO ARMADO,CLASSE EA-4(NBR 8890/03),COM JUNTA ELASTICA,PARA ESGOTO SANITARIO,CARGA E DESCARGA,ACERTO DE FUNDO DE VALA,COLOCACAO,ATERRO E SOCA ATE A ALTURA DA GERATRIZSUPERIOR DO TUBO,CONSIDERANDO O MATERIAL DA PROPRIA ESCAVACAO,INCLUSIVE FORNECIMENTO DO ANEL DE BORRACHA,COM DIAMETRO DE1000MM.FORNECIMENTO E ASSENTAMENTO</t>
  </si>
  <si>
    <t>TUBO DE CONCRETO ARMADO,CLASSE EA-4(NBR 8890/03),COM JUNTA ELASTICA,PARA ESGOTO SANITARIO,CARGA E DESCARGA,ACERTO DE FUNDO DE VALA,COLOCACAO,ATERRO E SOCA ATE A ALTURA DA GERATRIZSUPERIOR DO TUBO,CONSIDERANDO O MATERIAL DA PROPRIA ESCAVACAO,INCLUSIVE FORNECIMENTO DO ANEL DE BORRACHA,COM DIAMETRO DE1200MM.FORNECIMENTO E ASSENTAMENTO</t>
  </si>
  <si>
    <t>TUBO DE CONCRETO ARMADO,CLASSE EA-4(NBR 8890/03),COM JUNTA ELASTICA,PARA ESGOTO SANITARIO,CARGA E DESCARGA,ACERTO DE FUNDO DE VALA,COLOCACAO,ATERRO E SOCA ATE A ALTURA DA GERATRIZSUPERIOR DO TUBO,CONSIDERANDO O MATERIAL DA PROPRIA ESCAVACAO,INCLUSIVE FORNECIMENTO DO ANEL DE BORRACHA,COM DIAMETRO DE1500MM.FORNECIMENTO E ASSENTAMENTO</t>
  </si>
  <si>
    <t>CALHA MEIO-TUBO CIRCULAR DE CONCRETO VIBRADO,DIAMETRO INTERNO DE 300MM,INCLUSIVE ACERTO DE FUNDO DE VALA.FORNECIMENTO EASSENTAMENTO</t>
  </si>
  <si>
    <t>CALHA MEIO-TUBO CIRCULAR DE CONCRETO VIBRADO,DIAMETRO INTERNO DE 400MM,INCLUSIVE ACERTO DE FUNDO DE VALA.FORNECIMENTO EASSENTAMENTO</t>
  </si>
  <si>
    <t>CALHA DE MEIO-TUBO CIRCULAR DE CONCRETO VIBRADO,DIAMETRO INTERNO DE 500MM,INCLUSIVE ACERTO DE FUNDO DE VALA.FORNECIMENTOE ASSENTAMENTO</t>
  </si>
  <si>
    <t>CALHA MEIO-TUBO CIRCULAR DE CONCRETO VIBRADO,DIAMETRO INTERNO DE 600MM,INCLUSIVE ACERTO DE FUNDO DE VALA.FORNECIMENTO EASSENTAMENTO</t>
  </si>
  <si>
    <t>CALHA MEIO-TUBO CIRCULAR DE CONCRETO VIBRADO,DIAMETRO INTERNO DE 800MM,INCLUSIVE ACERTO DE FUNDO DE VALA.FORNECIMENTO EASSENTAMENTO</t>
  </si>
  <si>
    <t>CALHA MEIO-TUBO CIRCULAR DE CONCRETO VIBRADO,DIAMETRO INTERNO DE 1000MM,INCLUSIVE ACERTO DE FUNDO DE VALA.FORNECIMENTO EASSENTAMENTO</t>
  </si>
  <si>
    <t>TUBO DE CONCRETO SIMPLES,CLASSE PS-1(NBR8890/03),PARA COLETOR DE AGUAS PLUVIAIS,DE 200MM DE DIAMETRO,ATERRO E SOCA ATE AALTURA DA GERATRIZ SUPERIOR DO TUBO,CONSIDERANDO O MATERIALDA PROPRIA ESCAVACAO,INCLUSIVE FORNECIMENTO DO MATERIAL PARA REJUNTAMENTO COM ARGAMASSA DE CIMENTO E AREIA,NO TRACO 1:4,INCL.ACERTO DE FUNDO DE VALA.FORNECIMENTO E ASSENTAMENTO</t>
  </si>
  <si>
    <t>TUBO DE CONCRETO SIMPLES,CLASSE PS-1(NBR 8890/03),PARA COLETOR DE AGUAS PLUVIAIS,COM DIAMETRO DE 300MM,ATERRO E SOCA ATEA ALTURA DE GERATRIZ SUPERIOR DO TUBO,CONSIDERANDO O MATERIAL DA PROPRIA ESCAVACAO,INCLUSIVE FORNECIMENTO DO MATERIAL PARA REJUNTAMENTO COM ARGAMASSA DE CIMENTO E AREIA,NO TRACO 1:4,INCL.ACERTO DE FUNDO DE VALA.FORNECIMENTO E ASSENTAMENTO</t>
  </si>
  <si>
    <t>TUBO DE CONCRETO SIMPLES,CLASSE PS-1(NBR 8890/03),PARA COLETOR DE AGUAS PLUVIAIS,COM DIAMETRO DE 400MM,ATERRO E SOCA ATEA ALTURA DA GERATRIZ SUPERIOR DO TUBO,CONSIDERANDO O MATERIAL DA PROPRIA ESCAVACAO,INCLUSIVE FORNECIMENTO DO MATERIAL PARA REJUNTAMENTO COM ARGAMASSA DE CIMENTO E AREIA,NO TRACO 1:4,INCL.ACERTO DE FUNDO DE VALA.FORNECIMENTO E ASSENTAMENTO</t>
  </si>
  <si>
    <t>TUBO DE CONCRETO SIMPLES,CLASSE PS-1(NBR 8890/03),PARA COLETOR DE AGUAS PLUVIAIS,COM DIAMETRO DE 500MM.ATERRO E SOCA ATEA ALTURA DA GERATRIZ SUPERIOR DO TUBO,CONSIDERANDO O MATERIAL DA PROPRIA ESCAVACAO,INCLUSIVE FORNECIMENTO DO MATERIAL PARA REJUNTAMENTO COM ARGAMASSA DE CIMENTO E AREIA,NO TRACO 1:4,INCL.ACERTO DE FUNDO DE VALA.FORNECIMENTO E ASSENTAMENTO</t>
  </si>
  <si>
    <t>TUBO DE CONCRETO SIMPLES,CLASSE PS-1(NBR 8890/03),PARA COLETOR DE AGUAS PLUVIAIS,COM DIAMETRO DE 600MM,ATERRO E SOCA ATEA ALTURA DA GERATRIZ SUPERIOR DO TUBO,CONSIDERANDO O MATERIAL DA PROPRIA ESCAVACAO,INCLUSIVE FORNECIMENTO DO MATERIAL PARA REJUNTAMENTO COM ARGAMASSA DE CIMENTO E AREIA,NO TRACO 1:4,INCL.ACERTO DE FUNDO DE VALA.FORNECIMENTO E ASSENTAMENTO</t>
  </si>
  <si>
    <t>TUBO DE CONCRETO SIMPLES,CLASSE PS-2(NBR 8890/03),PARA COLETOR DE AGUAS PLUVIAIS,DE 200MM DE DIAMETRO,ATERRO E SOCA ATEA ALTURA DA GERATRIZ SUPERIOR DO TUBO,CONSIDERANDO O MATERIAL DA PROPRIA ESCAVACAO,INCLUSIVE FORNECIMENTO DO MATERIAL PARA REJUNTAMENTO COM ARGAMASSA DE CIMENTO E AREIA,NO TRACO 1:4,INCL.ACERTO DE FUNDO DE VALA.FORNECIMENTO E ASSENTAMENTO</t>
  </si>
  <si>
    <t>TUBO DE CONCRETO SIMPLES,CLASSE PS-2(NBR 8890/03),PARA COLETOR DE AGUAS PLUVIAIS,COM DIAMETRO DE 300MM,ATERRO E SOCA ATEA ALTURA DA GERATRIZ SUPERIOR DO TUBO,CONSIDERANDO O MATERIAL DA PROPRIA ESCAVACAO,INCLUSIVE FORNECIMENTO DO MATERIAL PARA REJUNTAMENTO COM ARGAMASSA DE CIMENTO E AREIA,NO TRACO 1:4,INCL.ACERTO DE FUNDO DE VALA.FORNECIMENTO E ASSENTAMENTO</t>
  </si>
  <si>
    <t>TUBO DE CONCRETO SIMPLES,CLASSE PS-2(NBR 8890/03),PARA COLETOR DE AGUAS PLUVIAIS,COM DIAMETRO DE 400MM,ATERRO E SOCA ATEA ALTURA DA GERATRIZ SUPERIOR DO TUBO,CONSIDERANDO O MATERIAL DA PROPRIA ESCAVACAO,INCLUSIVE FORNECIMENTO DO MATERIAL PARA REJUNTAMENTO COM ARGAMASSA DE CIMENTO E AREIA,NO TRACO 1:4,INCL.ACERTO DE FUNDO DE VALA.FORNECIMENTO E ASSENTAMENTO</t>
  </si>
  <si>
    <t>TUBO DE CONCRETO SIMPLES,CLASSE PS-2(NBR 8890/03),PARA COLETOR DE AGUAS PLUVIAIS,COM DIAMETRO DE 500MM,ATERRO E SOCA ATEA ALTURA DA GERATRIZ SUPERIOR DO TUBO,CONSIDERANDO O MATERIAL DA PROPRIA ESCAVACAO,INCLUSIVE FORNECIMENTO DO MATERIAL PARA REJUNTAMENTO COM ARGAMASSA DE CIMENTO E AREIA,NO TRACO 1:4,INCL.ACERTO DE FUNDO DE VALA.FORNECIMENTO E ASSENTAMENTO</t>
  </si>
  <si>
    <t>TUBO DE CONCRETO SIMPLES,CLASSE PS-2(NBR 8890/03),PARA COLETOR DE AGUAS PLUVIAIS,COM DIAMETRO DE 600MM,ATERRO E SOCA ATEA ALTURA DA GERATRIZ SUPERIOR DO TUBO,CONSIDERANDO O MATERIAL DA PROPRIA ESCAVACAO,INCLUSIVE FORNECIMENTO DO MATERIAL PARA REJUNTAMENTO COM ARGAMASSA DE CIMENTO E AREIA,NO TRACO 1:4,INCL.ACERTO DE FUNDO DE VALA.FORNECIMENTO E ASSENTAMENTO</t>
  </si>
  <si>
    <t>TUBO DE CONCRETO ARMADO,CLASSE PA-1(NBR 8890/03),PARA GELERIAS DE AGUAS PLUVIAIS,COM DIAMETRO DE 300MM,ATERRO E SOCA ATEA ALTURA DA GERATRIZ SUPERIOR DO TUBO,CONSIDERANDO O MATERIAL DA PROPRIA ESCAVACAO,INCLUSIVE FORNECIMENTO DO MATERIAL PARA REJUNTAMENTO COM ARGAMASSA DE CIMENTO E AREIA,NO TRACO 1:4 E ACERTO DE FUNDO DE VALA.FORNECIMENTO E ASSENTAMENTO</t>
  </si>
  <si>
    <t>TUBO DE CONCRETO ARMADO,CLASSE PA-1(NBR 8890/03),PARA GALERIAS DE AGUAS PLUVIAIS,COM DIAMETRO DE 600MM,ATERRO E SOCA ATEA ALTURA DA GERATRIZ SUPERIOR DO TUBO,CONSIDERANDO O MATERIAL DA PROPRIA ESCAVACAO,INCLUSIVE FORNECIMENTO DO MATERIAL PARA REJUNTAMENTO COM ARGAMASSA DE CIMENTO E AREIA,NO TRACO 1:4 E ACERTO DE FUNDO DE VALA.FORNECIMENTO E ASSENTAMENTO</t>
  </si>
  <si>
    <t>TUBO DE CONCRETO ARMADO,CLASSE PA-1(NBR 8890/03),PARA GALERIAS DE AGUAS PLUVIAIS,COM DIAMETRO DE 800MM,ATERRO E SOCA ATEA ALTURA DA GERATRIZ SUPERIOR DO TUBO,CONSIDERANDO O MATERIAL DA PROPRIA ESCAVACAO,INCLUSIVE FORNECIMENTO DO MATERIAL PARA REJUNTAMENTO COM ARGAMASSA DE CIMENTO E AREIA,NO TRACO 1:4 E ACERTO DE FUNDO DE VALA.FORNECIMENTO E ASSENTAMENTO</t>
  </si>
  <si>
    <t>TUBO DE CONCRETO ARMADO,CLASSE PA-1(NBR 8890/03),PARA GALERIAS DE AGUAS PLUVIAIS,COM DIAMETRO DE 1.000MM,ATERRO E SOCA ATE A ALTURA DA GERATRIZ SUPERIOR DO TUBO,CONSIDERANDO O MATERIAL DA PROPRIA ESCAVACAO,INCLUSIVE FORNECIMENTO DO MATERIALPARA REJUNTAMENTO COM ARGAMASSA DE CIMENTO E AREIA,NO TRACO1:4 E ACERTO DE FUNDO DE VALA.FORNECIMENTO E ASSENTAMENTO</t>
  </si>
  <si>
    <t>TUBO DE CONCRETO ARMADO,CLASSE PA-1(NBR 8890/03),PARA GALERIAS DE AGUAS PLUVIAIS,COM DIAMETRO DE 1.100MM,ATERRO E SOCA ATE A ALTURA DA GERATRIZ SUPERIOR DO TUBO,CONSIDERANDO O MATERIAL DA PROPRIA ESCAVACAO,INCLUSIVE FORNECIMENTO DO MATERIALPARA REJUNTAMENTO COM ARGAMASSA DE CIMENTO E AREIA,NO TRACO1:4 E ACERTO DE FUNDO DE VALA.FORNECIMENTO E ASSENTAMENTO</t>
  </si>
  <si>
    <t>TUBO DE CONCRETO ARMADO,CLASSE PA-1(NBR 8890/03),PARA GALERIAS DE AGUAS PLUVIAIS,COM DIAMETRO DE 1.500MM,ATERRO E SOCA ATE A ALTURA DA GERATRIZ SUPERIOR DO TUBO,CONSIDERANDO O MATERIAL DA PROPRIA ESCAVACAO,INCLUSIVE FORNECIMENTO DO MATERIALPARA REJUNTAMENTO COM ARGAMASSA DE CIMENTO E AREIA,NO TRACO1:4 E ACERTO DE FUNDO DE VALA.FORNECIMENTO E ASSENTAMENTO</t>
  </si>
  <si>
    <t>TUBO DE CONCRETO ARMADO,CLASSE PA-1(NBR 8890/03),PARA GALERIAS DE AGUAS PLUVIAIS,COM DIAMETRO DE 1.750MM.ATERRO E SOCA ATE A ALTURA DA GERATRIZ SUPERIOR DO TUBO,CONSIDERANDO O MATERIAL DA PROPRIA ESCAVACAO,INCLUSIVE FORNECIMENTO DO MATERIALPARA REJUNTAMENTO COM ARGAMASSA DE CIMENTO E AREIA,NO TRACO1:4 E ACERTO DE FUNDO DE VALA.FORNECIMENTO E ASSENTAMENTO</t>
  </si>
  <si>
    <t>TUBO DE CONCRETO ARMADO,CLASSE PA-1(NBR 8890/03),PARA GALERIAS DE AGUAS PLUVIAIS,COM DIAMETRO DE 2.000MM,ATERRO E SOCA ATE A ALTURA DA GERATRIZ SUPERIOR DO TUBO,CONSIDERANDO O MATERIAL DA PROPRIA ESCAVACAO,INCLUSIVE FORNECIMENTO DO MATERIALPARA REJUNTAMENTO COM ARGAMASSA DE CIMENTO E AREIA,NO TRACO1:4 E ACERTO DE FUNDO DE VALA.FORNECIMENTO E ASSENTAMENTO</t>
  </si>
  <si>
    <t>TUBO DE CONCRETO ARMADO,CLASSE PA-2(NBR 8890/03),PARA GALERIAS DE AGUAS PLUVIAIS,COM DIAMETRO DE 300MM,ATERRO E SOCA ATEA ALTURA DA GERATRIZ SUPERIOR DO TUBO,CONSIDERANDO O MATERIAL DA PROPRIA ESCAVACAO,INCLUSIVE FORNECIMENTO DO MATERIAL PARA REJUNTAMENTO COM ARGAMASSA DE CIMENTO E AREIA,NO TRACO 1:4 E ACERTO DE FUNDO DE VALA.FORNECIMENTO E ASSENTAMENTO</t>
  </si>
  <si>
    <t>TUBO DE CONCRETO ARMADO,CLASSE PA-2(NBR 8890/03),PARA GALERIAS DE AGUAS PLUVIAIS,COM DIAMETRO DE 400MM,ATERRO E SOCA ATEA ALTURA DA GERATRIZ SUPERIOR DO TUBO,CONSIDERANDO O MATERIAL DA PROPRIA ESCAVACAO,INCLUSIVE FORNECIMENTO DO MATERIAL PARA REJUNTAMENTO COM ARGAMASSA DE CIMENTO E AREIA,NO TRACO 1:4 E ACERTO DE FUNDO DE VALA.FORNECIMENTO E ASSENTAMENTO</t>
  </si>
  <si>
    <t>TUBO DE CONCRETO ARMADO,CLASSE PA-2(NBR 8890/03),PARA GALERIAS DE AGUAS PLUVIAIS,COM DIAMETRO DE 500MM,ATERRO E SOCA ATEA ALTURA DA GERATRIZ SUPERIOR DO TUBO,CONSIDERANDO O MATERIAL DA PROPRIA ESCAVACAO,INCLUSIVE FORNECIMENTO DO MATERIAL PARA REJUNTAMENTO COM ARGAMASSA DE CIMENTO E AREIA,NO TRACO 1:4 E ACERTO DE FUNDO DE VALA.FORNECIMENTO E ASSENTAMENTO</t>
  </si>
  <si>
    <t>TUBO DE CONCRETO ARMADO,CLASSE PA-2(NBR 8890/03),PARA GALERIAS DE AGUAS PLUVIAIS,COM DIAMETRO DE 600MM,ATERRO E SOCA ATEA ALTURA DE GERATRIZ SUPERIOR DO TUBO,CONSIDERANDO O MATERIAL DA PROPRIA ESCAVACAO,INCLUSIVE FORNECIMENTO DO MATERIAL PARA REJUNTAMENTO COM ARGAMASSA DE CIMENTO E AREIA,NO TRACO 1:4 E ACERTO DE FUNDO DE VALA.FORNECIMENTO E ASSENTAMENTO</t>
  </si>
  <si>
    <t>TUBO DE CONCRETO ARMADO,CLASSE PA-2(NBR 8890/03),PARA GALERIAS DE AGUAS PLUVIAIS,COM DIAMETRO DE 700MM,ATERRO E SOCA ATEA ALTURA DA GERATRIZ SUPERIOR DO TUBO,CONSIDERANDO O MATERIAL DA PROPRIA ESCAVACAO,INCLUSIVE FORNECIMENTO DO MATERIAL PARA REJUNTAMENTO COM ARGAMASSA DE CIMENTO E AREIA,NO TRACO 1:4 E ACERTO DE FUNDO DE VALA.FORNECIMENTO E ASSENTAMENTO</t>
  </si>
  <si>
    <t>TUBO DE CONCRETO ARMADO,CLASSE PA-2(NBR 8890/03),PARA GALERIAS DE AGUAS PLUVIAIS,COM DIAMETRO DE 800MM,ATERRO E SOCA ATEA ALTURA DA GERATRIZ SUPERIOR DO TUBO,CONSIDERANDO O MATERIAL DA PROPRIA ESCAVACAO,INCLUSIVE FORNECIMENTO DO MATERIAL PARA REJUNTAMENTO COM ARGAMASSA DE CIMENTO E AREIA,NO TRACO 1:4 E ACERTO DE FUNDO DE VALA.FORNECIMENTO E ASSENTAMENTO</t>
  </si>
  <si>
    <t>TUBO DE CONCRETO ARMADO,CLASSE PA-2(NBR 8890/03),PARA GALERIAS DE AGUAS PLUVIAIS,COM DIAMETRO DE 900MM,ATERRO E SOCA ATEA ALTURA DA GERATRIZ SUPERIOR DO TUBO,CONSIDERANDO O MATERIAL DA PROPRIA ESCAVACAO,INCLUSIVE FORNECIMENTO DO MATERIAL PARA REJUNTAMENTO COM ARGAMASSA DE CIMENTO E AREIA,NO TRACO 1:4 E ACERTO DE FUNDO DE VALA.FORNECIMENTO E ASSENTAMENTO</t>
  </si>
  <si>
    <t>TUBO DE CONCRETO ARMADO,CLASSE PA-2(NBR 8890/03),PARA GALERIAS DE AGUAS PLUVIAIS,COM DIAMETRO DE 1.000MM,ATERRO E SOCA ATE A ALTURA DA GERATRIZ SUPERIOR DO TUBO,CONSIDERANDO O MATERIAL DA PROPRIA ESCAVACAO,INCLUSIVE FORNECIMENTO DO MATERIALPARA REJUNTAMENTO COM ARGAMASSA DE CIMENTO E AREIA,NO TRACO1:4 E ACERTO DE FUNDO DE VALA.FORNECIMENTO E ASSENTAMENTO</t>
  </si>
  <si>
    <t>TUBO DE CONCRETO ARMADO,CLASSE PA-2(NBR 8890/03),PARA GALERIAS DE AGUAS PLUVIAIS,COM DIAMETRO DE 1.100MM,ATERRO E SOCA ATE A ALTURA DA GERATRIZ SUPERIOR DO TUBO,CONSIDERANDO O MATERIAL DA PROPRIA ESCAVACAO,INCLUSIVE FORNECIMENTO DO MATERIALPARA REJUNTAMENTO COM ARGAMASSA DE CIMENTO E AREIA,NO TRACO1:4 E ACERTO DE FUNDO DE VALA.FORNECIMENTO E ASSENTAMENTO</t>
  </si>
  <si>
    <t>TUBO DE CONCRETO ARMADO,CLASSE PA-2(NBR 8890/03),PARA GALERIAS DE AGUAS PLUVIAIS,COM DIAMETRO DE 1.200MM,ATERRO E SOCA ATE A ALTURA DA GERATRIZ SUPERIOR DO TUBO,CONSIDERANDO O MATERIAL DA PROPRIA ESCAVACAO,INCLUSIVE FORNECIMENTO DO MATERIALPARA REJUNTAMENTO COM ARGAMASSA DE CIMENTO E AREIA,NO TRACO1:4 E ACERTO DE FUNDO DE VALA.FORNECIMENTO E ASSENTAMENTO</t>
  </si>
  <si>
    <t>TUBO DE CONCRETO ARMADO,CLASSE PA-2(NBR 8890/03),PARA GALERIAS DE AGUAS PLUVIAIS,COM DIAMETRO DE 1.500MM,ATERRO E SOCA ATE A ALTURA DA GERATRIZ SUPERIOR DO TUBO,CONSIDERANDO O MATERIAL DA PROPRIA ESCAVACAO,INCLUSIVE FORNECIMENTO DO MATERIALPARA REJUNTAMENTO COM ARGAMASSA DE CIMENTO E AREIA,NO TRACO1:4 E ACERTO DE FUNDO DE VALA.FORNECIMENTO E ASSENTAMENTO</t>
  </si>
  <si>
    <t>TUBO DE CONCRETO ARMADO,CLASSE PA-2(NBR 8890/03),PARA GELERIAS DE AGUAS PLUVIAIS,COM DIAMETRO DE 1.750MM,ATERRO E SOCA ATE A ALTURA DA GERATRIZ SUPERIOR DO TUBO,CONSIDERANDO O MATERIAL DA PROPRIA ESCAVACAO,INCLUSIVE FORNECIMENTO DO MATERIALPARA REJUNTAMENTO COM ARGAMASSA DE CIMENTO E AREIA,NO TRACO1:4 E ACERTO DE FUNDO DE VALA.FORNECIMENTO E ASSENTAMENTO</t>
  </si>
  <si>
    <t>TUBO DE CONCRETO ARMADO,CLASSE PA-2(NBR 8890/03),PARA GALERIAS DE AGUAS PLUVIAIS,COM DIAMETRO DE 2.000MM,ATERRO E SOCA ATE A ALTURA DA GERATRIZ SUPERIOR DO TUBO,CONSIDERANDO O MATERIAL DA PROPRIA ESCAVACAO,INCLUSIVE FORNECIMENTO DO MATERIALPARA REJUNTAMENTO COM ARGAMASSA DE CIMENTO E AREIA,NO TRACO1:4 E ACERTO DE FUNDO DE VALA.FORNECIMENTO E ASSENTAMENTO</t>
  </si>
  <si>
    <t>TUBO DE CONCRETO ARMADO,CLASSE PA-3(NBR 8890/03),PARA GALERIAS DE AGUAS PLUVIAIS,COM DIAMETRO DE 300MM,ATERRO E SOCA ATEA ALTURA DA GERATRIZ SUPERIOR DO TUBO,CONSIDERANDO O MATERIAL DA PROPRIA ESCAVACAO,INCLUSIVE FORNECIMENTO DO MATERIAL PARA REJUNTAMENTO COM ARGAMASSA DE CIMENTO E AREIA,NO TRACO 1:4 E ACERTO DE FUNDO DE VALA.FORNECIMENTO E ASSENTAMENTO</t>
  </si>
  <si>
    <t>TUBO DE CONCRETO ARMADO,CLASSE PA-3(NBR 8890/03),PARA GALERIAS DE AGUAS PLUVIAIS,COM DIAMETRO DE 400MM,ATERRO E SOCA ATEA ALTURA DA GERATRIZ SUPERIOR DO TUBO,CONSIDERANDO O MATERIAL DA PROPRIA ESCAVACAO,INCLUSIVE FORNECIMENTO DO MATERIAL PARA REJUNTAMENTO COM ARGAMASSA DE CIMENTO E AREIA,NO TRACO 1:4 E ACERTO DE FUNDO DE VALA.FORNECIMENTO E ASSENTAMENTO</t>
  </si>
  <si>
    <t>TUBO DE CONCRETO ARMADO,CLASSE PA-3(NBR 8890/03),PARA GALERIAS DE AGUAS PLUVIAIS,COM DIAMETRO DE 500MM,ATERRO E SOCA ATEA ALTURA DA GERATRIZ SUPERIOR DO TUBO,CONSIDERANDO O MATERIAL DA PROPRIA ESCAVACAO,INCLUSIVE FORNECIMENTO DO MATERIAL PARA REJUNTAMENTO COM ARGAMASSA DE CIMENTO E AREIA NO TRACO 1:4 E ACERTO DE FUNDO DE VALA.FORNECIMENTO E ASSENTAMENTO</t>
  </si>
  <si>
    <t>TUBO DE CONCRETO ARMADO,CLASSE PA-3(NBR 8890/03),PARA GALERIAS DE AGUAS PLUVIAIS,COM DIAMETRO DE 600MM,ATERRO E SOCA ATEA ALTURA DA GERATRIZ SUPERIOR DO TUBO,CONSIDERANDO O MATERIAL DA PROPRIA ESCAVACAO,INCLUSIVE FORNECIMENTO DO MATERIAL PARA REJUNTAMENTO COM ARGAMASSA DE CIMENTO E AREIA,NO TRACO 1:4 E ACERTO DE FUNDO DE VALA.FORNECIMENTO E ASSENTAMENTO</t>
  </si>
  <si>
    <t>TUBO DE CONCRETO ARMADO,CLASSE PA-3(NBR 8890/03),PARA GALERIAS DE AGUAS PLUVIAIS,COM DIAMETRO DE 700MM,ATERRO E SOCA ATEA ALTURA DA GERATRIZ SUPERIOR DO TUBO,CONSIDERANDO O MATERIAL DA PROPRIA ESCAVACAO,INCLUSIVE FORNECIMENTO DO MATERIAL PARA REJUNTAMENTO COM ARGAMASSA DE CIMENTO E AREIA,NO TRACO 1:4 E ACERTO DE FUNDO DE VALA.FORNECIMENTO E ASSENTAMENTO</t>
  </si>
  <si>
    <t>TUBO DE CONCRETO ARMADO,CLASSE PA-3(NBR 8890/03),PARA GALERIAS DE AGUAS PLUVIAIS,COM DIAMETRO DE 800MM,ATERRO E SOCA ATEA ALTURA DA GERATRIZ SUPERIOR DO TUBO,CONSIDERANDO O MATERIAL DA PROPRIA ESCAVACAO,INCLUSIVE FORNECIMENTO DO MATERIAL PARA REJUNTAMENTO COM ARGAMASSA DE CIMENTO E AREIA,NO TRACO 1:4 E ACERTO DE FUNDO DE VALA.FORNECIMENTO E ASSENTAMENTO</t>
  </si>
  <si>
    <t>TUBO DE CONCRETO ARMADO,CLASSE PA-3(NBR 8890/03),PARA GALERIAS DE AGUAS PLUVIAIS,COM DIAMETRO DE 900MM,ATERRO E SOCA ATEA ALTURA DA GERATRIZ SUPERIOR DO TUBO,CONSIDERANDO O MATERIAL DA PROPRIA ESCAVACAO,INCLUSIVE FORNECIMENTO DO MATERIAL PARA REJUNTAMENTO COM ARGAMASSA DE CIMENTO E AREIA,NO TRACO 1:4 E ACERTO DE FUNDO DE VALA.FORNECIMENTO E ASSENTAMENTO</t>
  </si>
  <si>
    <t>TUBO DE CONCRETO ARMADO,CLASSE PA-3(NBR 8890/03),PARA GALERIAS DE AGUAS PLUVIAIS,COM DIAMETRO DE 1.000MM,ATERRO E SOCA ATE A ALTURA DA GERATRIZ SUPERIOR DO TUBO,CONSIDERANDO O MATERIAL DA PROPRIA ESCAVACAO,INCLUSIVE FORNECIMENTO DO MATERIALPARA REJUNTAMENTO COM ARGAMASSA DE CIMENTO E AREIA,NO TRACO1:4 E ACERTO DE FUNDO DE VALA.FORNECIMENTO E ASSENTAMENTO</t>
  </si>
  <si>
    <t>TUBO DE CONCRETO ARMADO,CLASSE PA-3(NBR 8890/03),PARA GALERIAS DE AGUAS PLUVIAIS,COM DIAMETRO DE 1.100MM,ATERRO E SOCA ATE A ALTURA DA GERATRIZ SUPERIOR DO TUBO,CONSIDERANDO O MATERIAL DA PROPRIA ESCAVACAO,INCLUSIVE FORNECIMENTO DO MATERIALPARA REJUNTAMENTO COM ARGAMASSA DE CIMENTO E AREIA NO TRACO1:4 E ACERTO DE FUNDO DE VALA.FORNECIMENTO E ASSENTAMENTO</t>
  </si>
  <si>
    <t>TUBO DE CONCRETO ARMADO,CLASSE PA-3(NBR 8890/03),PARA GALERIAS DE AGUAS PLUVIAIS,COM DIAMETRO DE 1.200MM,ATERRO E SOCA ATE A ALTURA DA GERATRIZ SUPERIOR DO TUBO,CONSIDERANDO O MATERIAL DA PROPRIA ESCAVACAO,INCLUSIVE FORNECIMENTO DO MATERIALPARA REJUNTAMENTO COM ARGAMASSA DE CIMENTO E AREIA NO TRACO1:4 E ACERTO DE FUNDO DE VALA.FORNECIMENTO E ASSENTAMENTO</t>
  </si>
  <si>
    <t>TUBO DE CONCRETO ARMADO,CLASSE PA-3(NBR 8890/03),PARA GALERIAS DE AGUAS PLUVIAIS,COM DIAMETRO DE 1.500MM,ATERRO E SOCA ATE A ALTURA DA GERATRIZ SUPERIOR DO TUBO,CONSIDERANDO O MATERIAL DA PROPRIA ESCAVACAO,INCLUSIVE FORNECIMENTO DO MATERIALPARA REJUNTAMENTO COM ARGAMASSA DE CIMENTO E AREIA,NO TRACO1:4 E ACERTO DE FUNDO DE VALA.FORNECIMENTO E ASSENTAMENTO</t>
  </si>
  <si>
    <t>TUBO DE CONCRETO ARMADO,CLASSE PA-3(NBR 8890/03),PARA GALERIAS DE AGUAS PLUVIAIS,COM DIAMETRO DE 1.750MM,ATERRO E SOCA ATE A ALTURA DA GERATRIZ SUPERIOR DO TUBO,CONSIDERANDO O MATERIAL DA PROPRIA ESCAVACAO,INCLUSIVE FORNECIMENTO DO MATERIALPARA REJUNTAMENTO COM ARGAMASSA DE CIMENTO E AREIA,NO TRACO1:4 E ACERTO DE FUNDO DE VALA.FORNECIMENTO E ASSENTAMENTO</t>
  </si>
  <si>
    <t>TUBO DE CONCRETO ARMADO,CLASSE PA-3(NBR 8890/03),PARA GALERIAS DE AGUAS PLUVIAIS,COM DIAMETRO DE 2.000MM,ATERRO E SOCA ATE A ALTURA DA GERATRIZ SUPERIOR DO TUBO,CONSIDERANDO O MATERIAL DA PROPRIA ESCAVACAO,INCLUSIVE FORNECIMENTO DO MATERIALPARA REJUNTAMENTO COM ARGAMASSA DE CIMENTO E AREIA,NO TRACO1:4 E ACERTO DE FUNDO DE VALA.FORNECIMENTO E ASSENTAMENTO</t>
  </si>
  <si>
    <t>TUBO DE CONCRETO ARMADO,CLASSE PA-4(NBR 8890/03),PARA GALERIAS DE AGUAS PLUVIAIS,COM DIAMETRO DE 300MM,ATERRO E SOCA ATEA ALTURA DA GERATRIZ SUPERIOR DO TUBO,CONSIDERANDO O MATERIAL DA PROPRIA ESCAVACAO,INCLUSIVE FORNECIMENTO DO MATERIAL PARA REJUNTAMENTO COM ARGAMASSA DE CIMENTO E AREIA,NO TRACO 1:4 E ACERTO DE FUNDO DE VALA.FORNECIMENTO E ASSENTAMENTO</t>
  </si>
  <si>
    <t>TUBO DE CONCRETO ARMADO,CLASSE PA-4(NBR 8890/03),PARA GALERIAS DE AGUAS PLUVIAIS,COM DIAMETRO DE 400MM,ATERRO E SOCA ATEA ALTURA DA GERATRIZ SUPERIOR DO TUBO,CONSIDERANDO O MATERIAL DA PROPRIA ESCAVACAO,INCLUSIVE FORNECIMENTO DO MATERIAL PARA REJUNTAMENTO COM ARGAMASSA DE CIMENTO E AREIA,NO TRACO 1:4 E ACERTO DE FUNDO DE VALA.FORNECIMENTO E ASSENTAMENTO</t>
  </si>
  <si>
    <t>TUBO DE CONCRETO ARMADO,CLASSE PA-4(NBR 8890/03),PARA GALERIAS DE AGUAS PLUVIAIS,COM DIAMETRO DE 500MM,ATERRO E SOCA ATEA ALTURA DA GERATRIZ SUPERIOR DO TUBO,CONSIDERANDO O MATERIAL DA PROPRIA ESCAVACAO,INCLUSIVE FORNECIMENTO DO MATERIAL PARA REJUNTAMENTO COM ARGAMASSA DE CIMENTO E AREIA,NO TRACO 1:4 E ACERTO DE FUNDO DE VALA.FORNECIMENTO E ASSENTAMENTO</t>
  </si>
  <si>
    <t>TUBO DE CONCRETO ARMADO,CLASSE PA-4(NBR 8890/03),PARA GALERIAS DE AGUAS PLUVIAIS,COM DIAMETRO DE 600MM,ATERRO E SOCA ATEA ALTURA DA GERATRIZ SUPERIOR DO TUBO,CONSIDERANDO O MATERIAL DA PROPRIA ESCAVACAO,INCLUSIVE FORNECIMENTO DO MATERIAL PARA REJUNTAMENTO COM ARGAMASSA DE CIMENTO E AREIA,NO TRACO 1:4 E ACERTO DE FUNDO DE VALA.FORNECIMENTO E ASSENTAMENTO</t>
  </si>
  <si>
    <t>TUBO DE CONCRETO ARMADO,CLASSE PA-4(NBR 8890/03),PARA GALERIAS DE AGUAS PLUVIAIS,COM DIAMETRO DE 700MM,ATERRO E SOCA ATEA ALTURA DA GERATRIZ SUPERIOR DO TUBO,CONSIDERANDO O MATERIAL DA PROPRIA ESCAVACAO,INCLUSIVE FORNECIMENTO DO MATERIAL PARA REJUNTAMENTO COM ARGAMASSA DE CIMENTO E AREIA,NO TRACO 1:4 E ACERTO DE FUNDO DE VALA.FORNECIMENTO E ASSENTAMENTO</t>
  </si>
  <si>
    <t>TUBO DE CONCRETO ARMADO,CLASSE PA-4(NBR 8890/03),PARA GALERIAS DE AGUAS PLUVIAIS,COM DIAMETRO DE 800MM,ATERRO E SOCA ATEA ALTURA DA GERATRIZ SUPERIOR DO TUBO,CONSIDERANDO O MATERIAL DA PROPRIA ESCAVACAO,INCLUSIVE FORNECIMENTO DO MATERIAL PARA REJUNTAMENTO COM ARGAMASSA DE CIMENTO E AREIA,NO TRACO 1:4 E ACERTO DE FUNDO DE VALA.FORNECIMENTO E ASSENTAMENTO</t>
  </si>
  <si>
    <t>TUBO DE CONCRETO ARMADO,CLASSE PA-4(NBR 8890/03),PARA GALERIAS DE AGUAS PLUVIAIS,COM DIAMETRO DE 900MM,ATERRO E SOCA ATEA ALTURA DA GERATRIZ SUPERIOR DO TUBO,CONSIDERANDO O MATERIAL DA PROPRIA ESCAVACAO,INCLUSIVE FORNECIMENTO DO MATERIAL PARA REJUNTAMENTO COM ARGAMASSA DE CIMENTO E AREIA,NO TRACO 1:4 E ACERTO DE FUNDO DE VALA.FORNECIMENTO E ASSENTAMENTO</t>
  </si>
  <si>
    <t>TUBO DE CONCRETO ARMADO,CLASSE PA-4(NBR 8890/03),PARA GALERIAS DE AGUAS PLUVIAIS,COM DIAMETRO DE 1.000MM,ATERRO E SOCA ATE A ALTURA DA GERATRIZ SUPERIOR DO TUBO,CONSIDERANDO O MATERIAL DA PROPRIA ESCAVACAO,INCLUSIVE FORNECIMENTO DO MATERIALPARA REJUNTAMENTO COM ARGAMASSA DE CIMENTO E AREIA,NO TRACO1:4 E ACERTO DE FUNDO DE VALA.FORNECIMENTO E ASSENTAMENTO</t>
  </si>
  <si>
    <t>TUBO DE CONCRETO ARMADO,CLASSE PA-4(NBR 8890/03),PARA GALERIAS DE AGUAS PLUVIAIS,COM DIAMETRO DE 1.100MM,ATERRO E SOCA ATE A ALTURA DA GERATRIZ SUPERIOR DO TUBO,CONSIDERANDO O MATERIAL DA PROPRIA ESCAVACAO,INCLUSIVE FORNECIMENTO DO MATERIALPARA REJUNTAMENTO COM ARGAMASSA DE CIMENTO E AREIA,NO TRACO1:4 E ACERTO DE FUNDO DE VALA.FORNECIMENTO E ASSENTAMENTO</t>
  </si>
  <si>
    <t>TUBO DE CONCRETO ARMADO,CLASSE PA-4(NBR 8890/03),PARA GALERIAS DE AGUAS PLUVIAIS,COM DIAMETRO DE 1.200MM,ATERRO E SOCA ATE A ALTURA DA GERATRIZ SUPERIOR DO TUBO,CONSIDERANDO O MATERIAL DA PROPRIA ESCAVACAO,INCLUSIVE FORNECIMENTO DO MATERIALPARA REJUNTAMENTO COM ARGAMASSA DE CIMENTO E AREIA,NO TRACO1:4 E ACERTO DE FUNDO DE VALA.FORNECIMENTO E ASSENTAMENTO</t>
  </si>
  <si>
    <t>TUBO DE CONCRETO ARMADO,CLASSE PA-4(NBR 8890/03),PARA GALERIAS DE AGUAS PLUVIAIS,COM DIAMETRO DE 1.500MM,ATERRO E SOCA ATE A ALTURA DA GERATRIZ SUPERIOR DO TUBO,CONSIDERANDO O MATERIAL DA PROPRIA ESCAVACAO,INCLUSIVE FORNECIMENTO DO MATERIALPARA REJUNTAMENTO COM ARGAMASSA DE CIMENTO E AREIA,NO TRACO1:4 E ACERTO DE FUNDO DE VALA.FORNECIMENTO E ASSENTAMENTO</t>
  </si>
  <si>
    <t>TUBO DE CONCRETO ARMADO,CLASSE PA-4(NBR 8890/03),PARA GALERIAS DE AGUAS PLUVIAIS,COM DIAMETRO DE 1.750MM,ATERRO E SOCA ATE A ALTURA DA GERATRIZ SUPERIOR DO TUBO,CONSIDERANDO O MATERIAL DA PROPRIA ESCAVACAO,INCLUSIVE FORNECIMENTO DO MATERIALPARA REJUNTAMENTO COM ARGAMASSA DE CIMENTO E AREIA,NO TRACO1:4 E ACERTO DE FUNDO DE VALA.FORNECIMENTO E ASSENTAMENTO</t>
  </si>
  <si>
    <t>TUBO DE CONCRETO ARMADO,CLASSE PA-4(NBR 8890/03),PARA GALERIAS DE AGUAS PLUVIAIS,COM DIAMETRO DE 2.000MM,ATERRO E SOCA ATE A ALTURA DA GERATRIZ SUPERIOR DO TUBO,CONSIDERANDO O MATERIAL DA PROPRIA ESCAVACAO,INCLUSIVE FORNECIMENTO DO MATERIALPARA REJUNTAMENTO COM ARGAMASSA DE CIMENTO E AREIA,NO TRACO1:4 E ACERTO DE FUNDO DE VALA.FORNECIMENTO E ASSENTAMENTO</t>
  </si>
  <si>
    <t>CANAL PRE-FABRICADO,EM CONCRETO PROTENDIDO E/OU ARMADO,COM SECAO EM "U",MEDIDO PELA AREA DO PERIMETRO INTERNO DA SECAO VEZES O COMPRIMENTO DO CANAL.FORNECIMENTO E ASSENTAMENTO</t>
  </si>
  <si>
    <t>COBERTURA DE CANAL PRE-FABRICADO,EM CONCRETO PROTENDIDO E/OUARMADO,PARA VAOS ATE 5,00M.FORNECIMENTO E ASSENTAMENTO</t>
  </si>
  <si>
    <t>GALERIA MULTIDIMENSIONAL RODOVIARIA SIMPLES EM CONCRETO ARMADO E CONCRETO ARMADO PROTENDIDO,30MPA,FUNDO C/6M E 8,80T,PAREDE 6,00M,PESO 3,90T E TAMPA C/2,00M,PESO 2,30T,ESTRUTURALMENTE BI-APOIADA C/CARGA POR APOIO 112T,C/TABULEIRO 3,05M,ALTURA 2,62M,VAZAO DE 7,13M3/S,VELOCIDADE DE ESCOAMENTO 2,00M/S,EXCL.TRANSPORTE,DESCARGA,ESCAVACAO E REATERRO.FORN.E ASSENT.</t>
  </si>
  <si>
    <t>GALERIA MULTIDIMENSIONAL RODOVIARIA SIMPLES EM CONCRETO ARMADO E CONCRETO ARMADO PROTENDIDO,30MPA,PAREDE COM 6,00M,PESO4,90T E TAMPA COM 2,00M,PESO 2,70T,ESTRUTURALMENTE BI-APOIADA C/CARGA POR APOIO DE 130T,C/TABULEIRO DE 3,40M,ALTUR.3,00M,VAZAO DE 9,98M3/S,VELOCIDADE DE ESCOAMENTO 2,16M/S, EXCLUSIVE TRANSPORTE,DESCARGA,ESCAVACAO E REATERRO.FORN.E ASSENT.</t>
  </si>
  <si>
    <t>GALERIA MULTIDIMENSIONAL RODOVIARIA SIMPLES EM CONCRETO ARMADO E CONCRETO ARMADO PROTENDIDO,30MPA,PAREDE COM 6,00M,PESO7,40T E TAMPA COM 2,00M,PESO 3,70T,ESTRUTURALMENTE BI-APOIADA C/CARGA POR APOIO DE 177T,C/TABULEIRO DE 4,18M,ALTUR.4,03M,VAZAO DE 19,86M3/S,VELOCIDADE DE ESCOAMENTO 2,49M/S,EXCLUSIVE TRANSPORTE,DESCARGA,ESCAVACAO E REATERRO.FORN.E ASSENT.</t>
  </si>
  <si>
    <t>GALERIA MULTIDIMENSIONAL RODOVIARIA SIMPLES EM CONCRETO ARMADO E CONCRETO ARMADO PROTENDIDO,30MPA,PAREDE COM 6,00M,PESO12,0T E TAMPA COM 2,00M,PESO 4,60T,ESTRUTURALMENTE BI-APOIADA C/CARGA POR APOIO DE 233T,C/TABULEIRO DE 5,00M,ALTUR.4,97M,VAZAO DE 30,73M3/S,VELOCIDADE DE ESCOAMENTO 2,75M/S,EXCLUSIVE TRANSPORTE,DESCARGA,ESCAVACAO E REATERRO.FORN.E ASSENT.</t>
  </si>
  <si>
    <t>GALERIA MULTIMENSIONAL RODOVIARIA DUPLA EM CONCRETO ARMADO ECONCRETO ARMADO PROTENDIDO,30MPA,2 FUNDOS 6M,PESO 8,80T,PAREDE C/6,00M,PESO 3,90T E TAMPA C/2,00M,PESO 4,81T,ESTRUTURALMENTE BI-APOIADA C/CARGA POR APOIO 191T,C/TABULEIRO 5,22M,ALTURA 2,62M,VAZAO 15,42M3/S,VELOCIDADE DE ESCOAMENTO 2,00M/S,EXCL.TRANSPORTE,DESCARGA,ESCAVACAO E REATERRO.FORN.E ASSENT.</t>
  </si>
  <si>
    <t>GALERIA MULTIDIMENSIONAL RODOVIARIA DUPLA EM CONCRETO ARMADOE PROTENDIDO,30MPA,PAREDE C/6,00M,PESO 4,90T E TAMPA COM 2,00M,PESO DE 5,22T,ESTRUTURALMENTE BI-APOIADA C/CARGA POR APOIO DE 223T,C/TABULEIRO DE 5,53M,ALT.3,00M,VAZAO DE 21,45M3/S,VELOCIDADE DE ESCOAMENTO 2,16M/S,EXCLUSIVE TRANSPORTE,DESCARGA,ESCAVACAO E REATERRO.FORNECIMENTO E ASSENTAMENTO</t>
  </si>
  <si>
    <t>GALERIA MULTIDIMENSIONAL RODOVIARIA DUPLA EM CONCRETO ARMADOE PROTENDIDO,30MPA,PAREDE C/6,00M,PESO 7,40T E TAMPA COM 2,00M,PESO DE 6,15T,ESTRUTURALMENTE BI-APOIADA COM CARGA POR APOIO DE 284T,TABULEIRO DE 6,35M,ALTUR.4,03M,VAZAO DE 40,71M3/S,VELOCIDADE DE ESCOAMENTO 2,49M/S,EXCLUSIVE TRANSPORTE,DESCARGA,ESCAVACAO E REATERRO.FORNECIMENTO E ASSENTAMENTO</t>
  </si>
  <si>
    <t>GALERIA MULTIDIMENSIONAL RODOVIARIA DUPLA EM CONCRETO ARMADOE PROTENDIDO,30MPA,PAREDE C/6,00M,PESO DE 12,00T E TAMPA C/2,00M,PESO DE 7,10T,ESTRUTURALMENTE BI-APOIADA C/CARGA POR APOIO DE 348T,TABULEIRO DE 7,09M,ALT.4,97M,VAZAO DE 60,73M3/SE VELOCIDADE DE ESCOAMENTO 2,75M/S,EXCLUSIVE TRANSPORTE,DESCARGA,ESCAVACAO E REATERRO.FORNECIMENTO E ASSENTAMENTO</t>
  </si>
  <si>
    <t>GALERIA MULTIDIMENSIONAL RODOVIARIA TRIPLA EM CONCRETO ARMADO E PROTENDIDO,30MPA,3 FUNDOS 6,00M,8,80T,PAREDE C/6,60M,PESO 3,90T E TAMPA 2,00M,PESO 7,33T,ESTRUTURALMENTE BI-APOIADAC/CARGA POR APOIO DE 288T,COM TABULEIRO DE 3,05M,ALTURA 2,62M,VAZAO DE 23,85M3/S,VELOCIDADE DE ESCOAMENTO 2,00M/S,EXCLUSIVE TRANSPORTE,DESCARGA,ESCAVACAO E REATERRO.FORN. E ASSENT.</t>
  </si>
  <si>
    <t>GALERIA MULTIDIMENSIONAL RODOVIARIA TRIPLA EM CONCRETO ARMADO E PROTENDIDO,30MPA,PAREDE C/6,00M,PESO DE 4,9T E TAMPA COM2,00M,PESO DE 7,70T,ESTRUTURALMENTE BI-APOIADA C/CARGA PORAPOIO DE 310T,TABULEIRO DE 7,55M,ALT.3,00M, VAZAO 34,92M3/SE VELOCIDADE DE ESCOAMENTO 2,16M/S, EXCLUSIVE TRANSPORTE,DESCARGA,ESCAVACAO E REATERRO.FORNECIMENTO E ASSENTAMENTO</t>
  </si>
  <si>
    <t>GALERIA MULTIDIMENSIONAL RODOVIARIA TRIPLA EM CONCRETO ARMADO E PROTENDIDO,30MPA,PAREDE C/6,00M, PESO 7,40T E TAMPA COM2,00M,PESO DE 8,70T, ESTRUTURALMENTE BI-APOIADA C/CARGA PORAPOIO DE 387T,TABULEIRO DE 8,37M,ALT.4,03M,VAZAO 65,64M3/S EVELOCIDADE DE ESCOAMENTO DE 2,49M/S,EXCLUSIVE TRANSPORTE,DESCARGA,ESCAVACAO E REATERRO.FORNECIMENTO E ASSENTAMENTO</t>
  </si>
  <si>
    <t>GALERIA MULTIDIMENSIONAL RODOVIARIA TRIPLA EM CONCRETO ARMADO E PROTENDIDO,30MPA,PAREDE COM 6,00M,PESO DE 12,00T E TAMPACOM 2,00M,PESO DE 9,60T,ESTRUTURALMENTE BI-APOIADA COM CARGA POR APOIO DE 463T,TABULEIRO DE 9,11M,ALTURA DE 4,97M,VAZAODE 92,30M3/S E VELOCIDADE DE ESCOAMENTO 2,75M/S,EXCLUSIVE TRANSPORTE,DESCARGA,ESCAVACAO E REATERRO.FORN.E ASSENTAMENTO</t>
  </si>
  <si>
    <t>GALERIA TECNICA PRE-FABRICADA DE CONCRETO ARMADO,DIMENSOESINTERNAS DE 1,00X1,00M (BXH) RECOBRIMENTO COM 2CM,EXCLUSIVEESCAVACAO E REATERRO.FORNECIMENTO E ASSENTAMENTO.</t>
  </si>
  <si>
    <t>GALERIA TECNICA PRE-FABRICADA DE CONCRETO ARMADO,DIMENSOESINTERNAS DE 2,00X1,20M (BXH) RECOBRIMENTO COM 2CM,EXCLUSIVEESCAVACAO E REATERRO.FORNECIMENTO E ASSENTAMENTO</t>
  </si>
  <si>
    <t>GALERIA TECNICA PRE-FABRICADA DE CONCRETO ARMADO,DIMENSOESINTERNAS DE 2,50X1,50M (BXH) RECOBRIMENTO COM 2CM,EXCLUSIVEESCAVACAO E REATERRO.FORNECIMENTO E ASSENTAMENTO</t>
  </si>
  <si>
    <t>GALERIA TECNICA PRE-FABRICADA DE CONCRETO ARMADO,DIMENSOESINTERNAS DE 3,50X2,00M (BXH) RECOBRIMENTO COM 2CM,EXCLUSIVEESCAVACAO E REATERRO.FORNECIMENTO E ASSENTAMENTO</t>
  </si>
  <si>
    <t>TUBO CERAMICO VIDRADO,CONFORME ESPECIFICACOES DA CEDAE,PARAESGOTO SANITARIO E AGUAS PLUVIAIS,ATERRO E SOCA ATE A ALTURADA GERATRIZ SUPERIOR DO TUBO,CONSIDERANDO O MATERIAL DA PROPRIA ESCAVACAO,COM DIAMETRO DE 100MM,INCLUSIVE FORNECIMENTODO MATERIAL PARA REJUNTAMENTO COM ARGAMASSA DE CIMENTO E AREIA,NO TRACO 1:4.FORNECIMENTO E ASSENTAMENTO</t>
  </si>
  <si>
    <t>TUBO CERAMICO VIDRADO,CONFORME ESPECIFICACOES DA CEDAE,PARAESGOTO SANITARIO E AGUAS PLUVIAIS,ATERRO E SOCA ATE A ALTURADA GERATRIZ SUPERIOR DO TUBO,CONSIDERANDO O MATERIAL DA PROPRIA ESCAVACAO,COM DIAMETRO DE 150MM,INCLUSIVE FORNECIMENTODO MATERIAL PARA REJUNTAMENTO COM ARGAMASSA DE CIMENTO E AREIA,NO TRACO 1:4.FORNECIMENTO E ASSENTAMENTO</t>
  </si>
  <si>
    <t>TUBO CERAMICO VIDRADO,CONFORME ESPECIFICACOES DA CEDAE,PARAESGOTO SANITARIO E AGUAS PLUVIAIS,ATERRO E SOCA ATE A ALTURADA GERATRIZ SUPERIOR DO TUBO,CONSIDERANDO O MATERIAL DA PROPRIA ESCAVACAO,COM DIAMETRO DE 200MM,INCLUSIVE FORNECIMENTODO MATERIAL PARA REJUNTAMENTO COM ARGAMASSA DE CIMENTO E AREIA,NO TRACO 1:4.FORNECIMENTO E ASSENTAMENTO</t>
  </si>
  <si>
    <t>TUBO CERAMICO VIDRADO,CONFORME ESPECIFICACOES DA CEDAE,PARAESGOTO SANITARIO E AGUAS PLUVIAIS,ATERRO E SOCA ATE A ALTURADA GERATRIZ SUPERIOR DO TUBO,CONSIDERANDO O MATERIAL DA PROPRIA ESCAVACAO,COM DIAMETRO DE 250MM,INCLUSIVE FORNECIMENTODO MATERIAL PARA REJUNTAMENTO COM ARGAMASSA DE CIMENTO E AREIA,NO TRACO 1:4.FORNECIMENTO E ASSENTAMENTO</t>
  </si>
  <si>
    <t>TUBO CERAMICO VIDRADO,CONFORME ESPECIFICACOES DA CEDAE,PARAESGOTO SANITARIO E AGUAS PLUVIAIS,ATERRO E SOCA ATE A ALTURADA GERATRIZ SUPERIOR DO TUBO,CONSIDERANDO O MATERIAL DA PROPRIA ESCAVACAO,COM DIAMETRO DE 300MM,INCLUSIVE FORNECIMENTODO MATERIAL PARA REJUNTAMENTO COM ARGAMASSA DE CIMENTO E AREIA,NO TRACO 1:4.FORNECIMENTO E ASSENTAMENTO</t>
  </si>
  <si>
    <t>CAIXA DE VISITA,EXECUTADA COM CONEXOES CERAMICAS,COM DIAMETRO DE 150MM,INCLUSIVE BASE,CAIXA DE PROTECAO E TAMPA EM CONCRETO,CONFORME PADRAO CEDAE,PROFUNDIDADE ATE 1,00M.FORNECIMENTO E ASSENTAMENTO</t>
  </si>
  <si>
    <t>ADICIONAL DE PROFUNDIDADE EXCEDENTE DE 1,00M,PARA CAIXA DE VISITA,EXECUTADA COM CONEXOES CERAMICAS,COM DIAMETRO DE 150MM,CONFORME PADRAO CEDAE.FORNECIMENTO E ASSENTAMENTO</t>
  </si>
  <si>
    <t>CAIXA DE VISITA,EXECUTADA COM CONEXOES CERAMICAS,COM DIAMETRO DE 100MM,INCLUSIVE BASE,CAIXA DE PROTECAO E TAMPA EM CONCRETO,CONFORME PADRAO CEDAE,PROFUNDIDADE ATE 1,00M.FORNECIMENTO E ASSENTAMENTO</t>
  </si>
  <si>
    <t>ADICIONAL DE PROFUNDIDADE EXCEDENTE DE 1,00M,PARA CAIXA DE VISITA,EXECUTADA COM CONEXOES CERAMICAS,COM DIAMETRO DE 100MM,CONFORME PADRAO CEDAE.FORNECIMENTO E ASSENTAMENTO</t>
  </si>
  <si>
    <t>CAIXA DE INSPECAO,EXECUTADA COM CONEXOES CERAMICAS,COM DIAMETRO DE 100MM,INCLUSIVE BASE,CAIXA DE PROTECAO E TAMPA EM CONCRETO,CONFORME PADRAO CEDAE.FORNECIMENTO E ASSENTAMENTO</t>
  </si>
  <si>
    <t>TUBO DE QUEDA EM CERAMICA,COM DIAMETRO DE 100MM,COM DESNIVELDE ATE 1,00M,PARA POCOS DE VISITA DE ESGOTO SANITARIO,CONFORME PADRAO CEDAE.FORNECIMENTO E ASSENTAMENTO</t>
  </si>
  <si>
    <t>ADICIONAL PARA DESNIVEL EXCEDENTE A 1,00M,PARA TUBO DE QUEDAEM CERAMICA,COM DIAMETRO DE 100MM,PARA POCOS DE VISITA DE ESGOTO SANITARIO,CONFORME PADRAO CEDAE.FORNECIMENTO E ASSENTAMENTO</t>
  </si>
  <si>
    <t>TUBO DE QUEDA EM CERAMICA,COM DIAMETRO DE 150MM,COM DESNIVELDE ATE 1,00M,PARA POCOS DE VISITA DE ESGOTO SANITARIO,CONFORME PADRAO CEDAE.FORNECIMENTO E ASSENTAMENTO</t>
  </si>
  <si>
    <t>ADICIONAL PARA DESNIVEL EXCEDENTE DE 1,00M,PARA TUBO DE QUEDA EM CERAMICA,COM DIAMETRO DE 150MM,PARA POCOS DE VISITA DEESGOTO SANITARIO,CONFORME PADRAO CEDAE.FORNECIMENTO E ASSENTAMENTO</t>
  </si>
  <si>
    <t>TUBO DE QUEDA EM CERAMICA,COM DIAMETRO DE 200MM,COM DESNIVELDE ATE 1,00M,PARA POCOS DE VISITA DE ESGOTO SANITARIO,CONFORME PADRAO CEDAE.FORNECIMENTO E ASSENTAMENTO</t>
  </si>
  <si>
    <t>ADICIONAL PARA DESNIVEL EXCEDENTE DE 1,00M,PARA TUBO DE QUEDA EM CERAMICA,COM DIAMETRO DE 200MM,PARA POCOS DE VISITA DEESGOTO SANITARIO,CONFORME PADRAO CEDAE.FORNECIMENTO E ASSENTAMENTO</t>
  </si>
  <si>
    <t>TUBO DE QUEDA EM CERAMICA,COM DIAMETRO DE 250MM,COM DESNIVELDE ATE 1,00M,PARA POCOS DE VISITA DE ESGOTO SANITARIO,CONFORME PADRAO CEDAE.FORNECIMENTO E ASSENTAMENTO</t>
  </si>
  <si>
    <t>ADICIONAL PARA DESNIVEL EXCEDENTE DE 1,00M,PARA TUBO DE QUEDA EM CERAMICA,COM DIAMETRO DE 250MM,PARA POCOS DE VISITA DEESGOTO SANITARIO,CONFORME PADRAO CEDAE.FORNECIMENTO E ASSENTAMENTO</t>
  </si>
  <si>
    <t>TUBO DE QUEDA EM CERAMICA,COM DIAMETRO DE 300MM,COM DESNIVELDE ATE 1,00M,PARA POCOS DE VISITA DE ESGOTO SANITARIO,CONFORME PADRAO CEDAE.FORNECIMENTO E ASSENTAMENTO</t>
  </si>
  <si>
    <t>ADICIONAL PARA DESNIVEL EXCEDENTE DE 1,00M,PARA TUBO DE QUEDA EM CERAMICA,COM DIAMETRO DE 300MM,PARA POCOS DE VISITA DEESGOTO SANITARIO,CONFORME PADRAO CEDAE.FORNECIMENTO E ASSENTAMENTO</t>
  </si>
  <si>
    <t>CONJUNTO DE PECAS EM CERAMICA,PARA RAMAL PREDIAL DE ESGOTO SANITARIO,COM DIAMETRO DE 100MM E SERVICOS DE LIGACAO NA CAIXA DE INSPECAO OU NO RAMAL ANTIGO E NO COLETOR.FORNECIMENTO EASSENTAMENTO</t>
  </si>
  <si>
    <t>CONJUNTO DE PECAS EM CERAMICA,PARA RAMAL PREDIAL DE ESGOTO SANITARIO,COM DIAMETRO DE 150MM E SERVICOS DE LIGACAO NA CAIXA DE INSPECAO OU NO RAMAL ANTIGO E NO COLETOR.FORNECIMENTO EASSENTAMENTO</t>
  </si>
  <si>
    <t>LEVANTAMENTO,LIMPEZA E REASSENTAMENTO DE TUBO DE FºFº,PONTAE BOLSA,TIPO ESGOTO,INCLUSIVE FORNECIMENTO DO MATERIAL PARAREJUNTAMENTO(JUNTA DE CHUMBO),COM DIAMETRO DE 50MM</t>
  </si>
  <si>
    <t>LEVANTAMENTO,LIMPEZA E REASSENTAMENTO DE TUBO DE FºFº,PONTAE BOLSA,TIPO ESGOTO,INCLUSIVE FORNECIMENTO DO MATERIAL PARAREJUNTAMENTO(JUNTA DE CHUMBO),COM DIAMETRO DE 75MM</t>
  </si>
  <si>
    <t>LEVANTAMENTO,LIMPEZA E REASSENTAMENTO DE TUBO DE FºFº,PONTAE BOLSA,TIPO ESGOTO,INCLUSIVE FORNECIMENTO DO MATERIAL PARAREJUNTAMENTO(JUNTA DE CHUMBO),COM DIAMETRO DE 100MM</t>
  </si>
  <si>
    <t>LEVANTAMENTO,LIMPEZA E REASSENTAMENTO DE TUBO DE FºFº,PONTAE BOLSA,TIPO ESGOTO,INCLUSIVE FORNECIMENTO DO MATERIAL PARAREJUNTAMENTO(JUNTA DE CHUMBO),COM DIAMETRO DE 150MM</t>
  </si>
  <si>
    <t>LEVANTAMENTO,LIMPEZA E REASSENTAMENTO DE TUBO DE FºFº,PONTAE BOLSA,TIPO ESGOTO,INCLUSIVE FORNECIMENTO DO MATERIAL PARAREJUNTAMENTO(JUNTA DE CHUMBO),COM DIAMETRO DE 200MM</t>
  </si>
  <si>
    <t>LEVANTAMENTO,LIMPEZA E REASSENTAMENTO DE TUBO DE FºFº,PONTAE BOLSA,TIPO ESGOTO,INCLUSIVE FORNECIMENTO DO MATERIAL PARAREJUNTAMENTO(JUNTA DE CHUMBO),COM DIAMETRO DE 250MM</t>
  </si>
  <si>
    <t>LEVANTAMENTO,LIMPEZA E REASSENTAMENTO DE TUBO DE FºFº,PONTAE BOLSA,TIPO ESGOTO,INCLUSIVE FORNECIMENTO DO MATERIAL PARAREJUNTAMENTO(JUNTA DE CHUMBO),COM DIAMETRO DE 300MM</t>
  </si>
  <si>
    <t>LEVANTAMENTO,LIMPEZA E REASSENTAMENTO DE CURVA DE FºFº,PONTAE BOLSA,COM QUALQUER DEFLEXAO,INCLUSIVE FORNECIMENTO DO MATERIAL PARA REJUNTAMENTO(JUNTA DE CHUMBO),COM DIAMETRO DE 75MM</t>
  </si>
  <si>
    <t>LEVANTAMENTO,LIMPEZA E REASSENTAMENTO DE CURVA DE FºFº,PONTAE BOLSA,COM QUALQUER DEFLEXAO,INCLUSIVE FORNECIMENTO DO MATERIAL PARA REJUNTAMENTO(JUNTA DE CHUMBO),COM DIAMETRO DE 100MM</t>
  </si>
  <si>
    <t>LEVANTAMENTO,LIMPEZA E REASSENTAMENTO DE CURVA DE FºFº,PONTAE BOLSA,COM QUALQUER DEFLEXAO,INCLUSIVE FORNECIMENTO DO MATERIAL PARA REJUNTAMENTO(JUNTA DE CHUMBO),COM DIAMETRO DE 150MM</t>
  </si>
  <si>
    <t>LEVANTAMENTO,LIMPEZA E REASSENTAMENTO DE CURVA DE FºFº,PONTAE BOLSA,COM QUALQUER DEFLEXAO,INCLUSIVE FORNECIMENTO DO MATERIAL PARA REJUNTAMENTO(JUNTA DE CHUMBO),COM DIAMETRO DE 200MM</t>
  </si>
  <si>
    <t>LEVANTAMENTO,LIMPEZA E REASSENTAMENTO DE CURVA DE FºFº,PONTAE BOLSA,COM QUALQUER DEFLEXAO,INCLUSIVE FORNECIMENTO DO MATERIAL PARA REJUNTAMENTO(JUNTA DE CHUMBO),COM DIAMETRO DE 250MM</t>
  </si>
  <si>
    <t>LEVANTAMENTO,LIMPEZA E REASSENTAMENTO DE CURVA DE FºFº,PONTAE BOLSA,COM QUALQUER DEFLEXAO,INCLUSIVE FORNECIMENTO DO MATERIAL PARA REJUNTAMENTO(JUNTA DE CHUMBO),COM DIAMETRO DE 300MM</t>
  </si>
  <si>
    <t>LEVANTAMENTO,LIMPEZA E REASSENTAMENTO DE JUNCAO 45° DE FºFº,PONTA E BOLSA,INCLUSIVE FORNECIMENTO DO MATERIAL PARA REJUNTAMENTO(JUNTA DE CHUMBO),COM DIAMETRO DE 75MM</t>
  </si>
  <si>
    <t>LEVANTAMENTO,LIMPEZA E REASSENTAMENTO DE JUNCAO 45° DE FºFº,PONTA E BOLSA,INCLUSIVE FORNECIMENTO DO MATERIAL PARA REJUNTAMENTO(JUNTA DE CHUMBO),COM DIAMETRO DE 100MM</t>
  </si>
  <si>
    <t>LEVANTAMENTO,LIMPEZA E REASSENTAMENTO DE JUNCAO 45° DE FºFº,PONTA E BOLSA,INCLUSIVE FORNECIMENTO DO MATERIAL PARA REJUNTAMENTO(JUNTA DE CHUMBO),COM DIAMETRO DE 150MM</t>
  </si>
  <si>
    <t>LEVANTAMENTO,LIMPEZA E REASSENTAMENTO DE JUNCAO 45° DE FºFº,PONTA E BOLSA,INCLUSIVE FORNECIMENTO DO MATERIAL PARA REJUNTAMENTO(JUNTA DE CHUMBO),COM DIAMETRO DE 200MM</t>
  </si>
  <si>
    <t>LEVANTAMENTO,LIMPEZA E REASSENTAMENTO DE JUNCAO 45° DE FºFº,PONTA E BOLSA,INCLUSIVE FORNECIMENTO DO MATERIAL PARA REJUNTAMENTO(JUNTA DE CHUMBO),COM DIAMETRO DE 250MM</t>
  </si>
  <si>
    <t>LEVANTAMENTO,LIMPEZA E REASSENTAMENTO DE JUNCAO 45° DE FºFº,PONTA E BOLSA,INCLUSIVE FORNECIMENTO DO MATERIAL PARA REJUNTAMENTO(JUNTA DE CHUMBO),COM DIAMETRO DE 300MM</t>
  </si>
  <si>
    <t>LEVANTAMENTO,LIMPEZA E REASSENTAMENTO DE LUVA DE FºFº,TIPO ESGOTO OU STANDARD,INCLUSIVE FORNECIMENTO DO MATERIAL PARA REJUNTAMENTO(JUNTA DE CHUMBO),COM DIAMETRO DE 75MM</t>
  </si>
  <si>
    <t>LEVANTAMENTO,LIMPEZA E REASSENTAMENTO DE LUVA DE FºFº,TIPO ESGOTO OU STANDARD,INCLUSIVE FORNECIMENTO DO MATERIAL PARA REJUNTAMENTO(JUNTA DE CHUMBO),COM DIAMETRO DE 100MM</t>
  </si>
  <si>
    <t>LEVANTAMENTO,LIMPEZA E REASSENTAMENTO DE LUVA DE FºFº,TIPO ESGOTO OU STANDARD,INCLUSIVE FORNECIMENTO DO MATERIAL PARA REJUNTAMENTO(JUNTA DE CHUMBO),COM DIAMETRO DE 150MM</t>
  </si>
  <si>
    <t>LEVANTAMENTO,LIMPEZA E REASSENTAMENTO DE LUVA DE CORRER,TIPOSTANDARD,INCLUSIVE FORNECIMENTO DO MATERIAL PARA REJUNTAMENTO(JUNTA DE CHUMBO),COM DIAMETRO DE 75MM</t>
  </si>
  <si>
    <t>LEVANTAMENTO,LIMPEZA E REASSENTAMENTO DE LUVA DE CORRER,TIPOSTANDARD,INCLUSIVE FORNECIMENTO DO MATERIAL PARA REJUNTAMENTO(JUNTA DE CHUMBO),COM DIAMETRO DE 100MM</t>
  </si>
  <si>
    <t>LEVANTAMENTO,LIMPEZA E REASSENTAMENTO DE LUVA DE CORRER,TIPOSTANDARD,INCLUSIVE FORNECIMENTO DO MATERIAL PARA REJUNTAMENTO(JUNTA DE CHUMBO),COM DIAMETRO DE 150MM</t>
  </si>
  <si>
    <t>LEVANTAMENTO,LIMPEZA E REASSENTAMENTO DE LUVA DE CORRER,TIPOSTANDARD,INCLUSIVE FORNECIMENTO DO MATERIAL PARA REJUNTAMENTO(JUNTA DE CHUMBO),COM DIAMETRO DE 200MM</t>
  </si>
  <si>
    <t>LEVANTAMENTO,LIMPEZA E REASSENTAMENTO DE LUVA DE CORRER,TIPOSTANDARD,INCLUSIVE FORNECIMENTO DO MATERIAL PARA REJUNTAMENTO(JUNTA DE CHUMBO),COM DIAMETRO DE 250MM</t>
  </si>
  <si>
    <t>LEVANTAMENTO,LIMPEZA E REASSENTAMENTO DE LUVA DE CORRER,TIPOSTANDARD,INCLUSIVE FORNECIMENTO DO MATERIAL PARA REJUNTAMENTO(JUNTA DE CHUMBO),COM DIAMETRO DE 300MM</t>
  </si>
  <si>
    <t>TUBO DE FERRO FUNDIDO,CENTRIFUGADO,PONTA/PONTA,PARA ESGOTO PREDIAL E DRENAGEM PLUVIAL,DE ACORDO C/PROJ.NORMA ABNT 0214325-016(EN 877 E ISO 6594),REVEST.INT.COM EPOXI BI-COMP.COR OCRE,SEM HPA E EXT.COM PINT.BASE ACRIL.ANTICORR.COR VERM.INCL.JUNTA RAPID(ABRACAD.ACO INOX.ANEL BORR.EPDM E PARAF.ACO GALV.),ATERRO SOCA ATE GERATRIZ SUP.TUBO,DN=50MM.FORNEC./ASSENT.</t>
  </si>
  <si>
    <t>TUBO DE FERRO FUNDIDO,CENTRIFUGADO,PONTA/PONTA,PARA ESGOTO PREDIAL E DRENAGEM PLUVIAL,DE ACORDO C/PROJ.NORMA ABNT 0214325-016(EN 877 E ISO 6594),REVEST.INT.COM EPOXI BI-COMP.COR OCRE,SEM HPA E EXT.COM PINT.BASE ACRIL.ANTICORR.COR VERM.INCL.JUNTA RAPID(ABRACAD.ACO INOX.ANEL BORR.EPDM E PARAF.ACO GALV),ATERRO SOCA ATE GERATRIZ SUP.TUBO,DN=75MM.FORNEC./ASSENT.</t>
  </si>
  <si>
    <t>TUBO DE FERRO FUNDIDO,CENTRIFUGADO,PONTA/PONTA,PARA ESGOTO PREDIAL E DRENAGEM PLUVIAL,DE ACORDO C/PROJ.NORMA ABNT 0214325-016(EN 877 E ISO 6594),REVEST.INT.COM EPOXI BI-COMP.COR OCRE,SEM HPA E EXT.COM PINT.BASE ACRIL.ANTICORR.COR VERM.INCL.JUNTA RAPID(ABRACAD.ACO INOX.ANEL BORR.EPDM E PARAF.ACO GALV),ATERRO SOCA ATE GERATRIZ SUP.TUBO,DN=100MM.FORNEC./ASSENT.</t>
  </si>
  <si>
    <t>TUBO DE FERRO FUNDIDO,CENTRIFUGADO,PONTA/PONTA,PARA ESGOTO PREDIAL E DRENAGEM PLUVIAL,DE ACORDO C/PROJ.NORMA ABNT 0214325-016(EN 877 E ISO 6594),REVEST.INT.COM EPOXI BI-COMP.COR OCRE,SEM HPA E EXT.COM PINT.BASE ACRIL.ANTICORR.COR VERM.INCL.JUNTA RAPID(ABRACAD.ACO INOX.ANEL BORR.EPDM E PARAF.ACO GALV),ATERRO SOCA ATE GERATRIZ SUP.TUBO,DN=125MM.FORNEC./ASSENT.</t>
  </si>
  <si>
    <t>TUBO DE FERRO FUNDIDO,CENTRIFUGADO,PONTA/PONTA,PARA ESGOTO PREDIAL E DRENAGEM PLUVIAL,DE ACORDO C/PROJ.NORMA ABNT 0214325-016(EN 877 E ISO 6594),REVEST.INT.COM EPOXI BI-COMP.COR OCRE,SEM HPA E EXT.COM PINT.BASE ACRIL.ANTICORR.COR VERM.INCL.JUNTA RAPID(ABRACAD.ACO INOX.ANEL BORR.EPDM E PARAF.ACO GALV),ATERRO SOCA ATE GERATRIZ SUP.TUBO,DN=150MM.FORNEC./ASSENT.</t>
  </si>
  <si>
    <t>TUBO DE FERRO FUNDIDO,CENTRIFUGADO,PONTA/PONTA,PARA ESGOTO PREDIAL E DRENAGEM PLUVIAL,DE ACORDO C/PROJ.NORMA ABNT 0214325-016(EN 877 E ISO 6594),REVEST.INT.COM EPOXI BI-COMP.COR OCRE,SEM HPA E EXT.COM PINT.BASE ACRIL.ANTICORR.COR VERM.INCL.JUNTA RAPID(ABRACAD.ACO INOX.ANEL BORR.EPDM E PARAF.ACO GALV),ATERRO SOCA ATE GERATRIZ SUP.TUBO,DN=200MM.FORNEC./ASSENT.</t>
  </si>
  <si>
    <t>TUBO DE FERRO FUNDIDO,CENTRIFUGADO,PONTA/PONTA,PARA ESGOTO PREDIAL E DRENAGEM PLUVIAL,DE ACORDO C/PROJ.NORMA ABNT 0214325-016(EN 877 E ISO 6594),REVEST.INT.COM EPOXI BI-COMP.COR OCRE,SEM HPA E EXT.COM PINT.BASE ACRIL.ANTICORR.COR VERM.INCL.JUNTA CV (ABRACAD.ACO INOX.ANEL BORR.EPDM E PARAF.ACO GALV.),ATERRO SOCA ATE GERATRIZ SUP.TUBO,DN=250MM.FORNEC./ASSENT.</t>
  </si>
  <si>
    <t>TUBO DE FERRO FUNDIDO,CENTRIFUGADO,PONTA/PONTA,PARA ESGOTO PREDIAL E DRENAGEM PLUVIAL,DE ACORDO C/PROJ.NORMA ABNT 0214325-016(EN 877 E ISO 6594),REVEST.INT.COM EPOXI BI-COMP.COR OCRE,SEM HPA E EXT.COM PINT.BASE ACRIL.ANTICORR.COR VERM.INCL.JUNTA CV (ABRACAD.ACO INOX.ANEL BORR.EPDM E PARAF.ACO GALV.),ATERRO SOCA ATE GERATRIZ SUP.TUBO,DN=300MM.FORNEC./ASSENT.</t>
  </si>
  <si>
    <t>TUBO DE FERRO FUNDIDO,CENTRIFUGADO,PONTA/PONTA,PARA ESGOTO PREDIAL E DRENAGEM PLUVIAL,DE ACORDO C/PROJ.NORMA ABNT 0214325-016(EN 877 E ISO 6594),REVEST.INT.COM EPOXI BI-COMP.COR OCRE,SEM HPA E EXT.COM PINT.BASE ACRIL.ANTICORR.COR VERM.INCL.JUNTA RAPID(ABRACAD.ACO INOX.ANEL BORR.EPDM E PARAF.ACO GALV),ATERRO SOCA ATE GERATRIZ SUP.TUBO,DN=400MM.FORNEC./ASSENT.</t>
  </si>
  <si>
    <t>TUBO DE FERRO FUNDIDO,CENTRIFUGADO,PONTA/PONTA,PARA ESGOTO PREDIAL E DRENAGEM PLUVIAL,DE ACORDO C/PROJ.NORMA ABNT 0214325-016(EN 877 E ISO 6594),REVEST.INT.COM EPOXI BI-COMP.COR OCRE,SEM HPA E EXT.COM PINT.BASE ACRIL.ANTICORR.COR VERM.INCL.JUNTA RAPID(ABRACAD.ACO INOX.ANEL BORR.EPDM E PARAF.ACO GALV),ATERRO SOCA ATE GERATRIZ SUP.TUBO,DN=500MM.FORNEC./ASSENT.</t>
  </si>
  <si>
    <t>TUBO DE FERRO FUNDIDO,CENTRIFUGADO,PONTA/PONTA,PARA ESGOTO PREDIAL E DRENAGEM PLUVIAL,DE ACORDO C/PROJ.NORMA ABNT 0214325-016(EN 877 E ISO 6594),REVEST.INT.COM EPOXI BI-COMP.COR OCRE,SEM HPA E EXT.COM PINT.BASE ACRIL.ANTICORR.COR VERM.INCL.JUNTA RAPID(ABRACAD.ACO INOX.ANEL BORR.EPDM E PARAF.ACO GALV),ATERRO SOCA ATE GERATRIZ SUP.TUBO,DN=600MM.FORNEC./ASSENT.</t>
  </si>
  <si>
    <t>TUBO DE FERRO FUNDIDO,CENTRIFUGADO,PONTA/BOLSA,PARA ESGOTO PREDIAL E DRENAGEM PLUVIAL,DE ACORDO COM PROJETO DE NORMA EN877(ISO 6594),REVEST.INT.COM EPOXI BI-COMP.COR OCRE,E EXT.COM PINT.BASE ACRIL.ANTICORR.COR VERM.INCL.JUNTA RAPID(ABRACAD.ACO INOX.ANEL BORR.EPDM E PARAF.ACO GALV.),ATERRO SOCA ATEGERATRIZ SUPERIOR TUBO,DN=100MM.FORNECIMENTO E ASSENTAMENTO</t>
  </si>
  <si>
    <t>TUBO DE FERRO FUNDIDO,CENTRIFUGADO,PONTA/BOLSA,PARA ESGOTO PREDIAL E DRENAGEM PLUVIAL,DE ACORDO COM PROJETO DE NORMA EN877(ISO 6594),REVEST.INT.COM EPOXI BI-COMP.COR OCRE,E EXT.COM PINT.BASE ACRIL.ANTICORR.COR VERM.INCL.JUNTA RAPID(ABRACAD.ACO INOX.ANEL BORR.EPDM E PARAF.ACO GALV.),ATERRO SOCA ATEGERATRIZ SUPERIOR TUBO,DN=150MM.FORNECIMENTO E ASSENTAMENTO</t>
  </si>
  <si>
    <t>TUBO DE FERRO FUNDIDO,CENTRIFUGADO,DUCTIL,CLASSE 25KG,P/CANALIZACAO DE AGUA,PONTA/BOLSA,CONF.NBR 6916,CLASS.MIN.=A FE 42012 E NBR 7675,INCL.JUNTA ELAST.,REVEST.INT.C/TERMOPL.DUCTANCOR AZUL MARINHO E EXT.C/ZINALIUM(ZINCO+ALUMINIO)E EPOXI AZUL MARINHO,DN=90MM,INCL.CARGA E DESC.,COLOC.NA VALA,MONT.E REATERR.ATE GERATRIZ.SUP.TUBO E TESTE HIDROST.FORNEC./ASSENT.</t>
  </si>
  <si>
    <t>TUBO DE FERRO FUNDIDO,CENTRIFUGADO,DUCTIL,CLASSE 25KG,P/CANALIZACAO DE AGUA,PONTA/BOLSA,CONF.NBR 6916,CLASS.MIN.=A FE 42012 E NBR 7675,INCL.JUNTA ELAST.,REVEST.INT.C/TERMOPL.DUCTANCOR AZUL MARINHO E EXT.C/ZINALIUM(ZINCO+ALUMINIO)E EPOXI AZUL MARINHO,DN=110MM,INCL.CARGA E DESC.,COLOC.NA VALA,MONT.EREATERR.ATE GERATRIZ SUP.TUBO E TESTE HIDROST.FORNEC./ASSENT</t>
  </si>
  <si>
    <t>TUBO DE FERRO FUNDIDO,CENTRIFUGADO,DUCTIL,CLASSE 25KG,P/CANALIZACAO DE AGUA,PONTA/BOLSA,CONF.NBR 6916,CLASS.MIN.=A FE 42012 E NBR 7675,INCL.JUNTA ELAST.,REVEST.INT.C/TERMOPL.DUCTANCOR AZUL MARINHO E EXT.C/ZINALIUM(ZINCO+ALUMINIO)E EPOXI AZUL MARINHO,DN=125MM,INCL.CARGA E DESC.,COLOC.NA VALA,MONT.EREATERR.ATE GERATRIZ SUP.TUBO E TESTE HIDROST.FORNEC./ASSENT</t>
  </si>
  <si>
    <t>TUBO DE FºFº,CENTRIFUGADO,DUCTIL,P/CANALIZACOES SOB PRESSAO,CLASSE K-9,NORMA NBR 7675:2005,PONTA/BOLSA,REVEST.EXT.C/ZINCO METALICO E PINT.BETUMINOSA E INT.COM ARGAMASSA DE CIMENTO,COM JUNTA ELASTICA,DIAMETRO DE 80MM,COMPREENDENDO:CARGA E DESCARGA,COLOCACAO NA VALA,MONTAGEM E REATERRO ATE A GERATRIZSUPERIOR DO TUBO E TESTE HIDROSTATICO.FORNEC.E ASSENTAMENTO</t>
  </si>
  <si>
    <t>TUBO DE FºFº,CENTRIFUGADO,DUCTIL,P/CANALIZACOES SOB PRESSAO,CLASSE K-9,NORMA NBR 7675:2005,PONTA/BOLSA,REVEST.EXT.C/ZINCO METALICO E PINT.BETUMINOSA E INT.COM ARGAMASSA DE CIMENTO,COM JUNTA ELASTICA,DIAMETRO DE 100MM,COMPREENDENDO:CARGA E DESCARGA,COLOCACAO NA VALA,MONTAGEM E REATERRO ATE A GERATRIZSUPERIOR DO TUBO E TESTE HIDROSTATICO.FORNEC.E ASSENTAMENTO</t>
  </si>
  <si>
    <t>TUBO DE FºFº,CENTRIFUGADO,DUCTIL,P/CANALIZACOES SOB PRESSAO,CLASSE K-9,NORMA NBR 7675:2005,PONTA/BOLSA,REVEST.EXT.C/ZINCO METALICO E PINT.BETUMINOSA E INT.COM ARGAMASSA DE CIMENTO,COM JUNTA ELASTICA,DIAMETRO DE 150MM,COMPREENDENDO:CARGA E DESCARGA,COLOCACAO NA VALA,MONTAGEM E REATERRO ATE A GERATRIZSUPERIOR DO TUBO E TESTE HIDROSTATICO.FORNEC.E ASSENTAMENTO</t>
  </si>
  <si>
    <t>TUBO DE FºFº,CENTRIFUGADO,DUCTIL,P/CANALIZACOES SOB PRESSAO,CLASSE K-9,NORMA NBR 7675:2005,PONTA/BOLSA,REVEST.EXT.C/ZINCO METALICO E PINT.BETUMINOSA E INT.COM ARGAMASSA DE CIMENTO,COM JUNTA ELASTICA,DIAMETRO DE 200MM,COMPREENDENDO:CARGA E DESCARGA,COLOCACAO NA VALA,MONTAGEM E REATERRO ATE A GERATRIZSUPERIOR DO TUBO E TESTE HIDROSTATICO.FORNEC.E ASSENTAMENTO</t>
  </si>
  <si>
    <t>TUBO DE FºFº,CENTRIFUGADO,DUCTIL,P/CANALIZACOES SOB PRESSAO,CLASSE K-9,NORMA NBR 7675:2005,PONTA/BOLSA,REVEST.EXT.C/ZINCO METALICO E PINT.BETUMINOSA E INT.COM ARGAMASSA DE CIMENTO,COM JUNTA ELASTICA,DIAMETRO DE 250MM,COMPREENDENDO:CARGA E DESCARGA,COLOCACAO NA VALA,MONTAGEM E REATERRO ATE A GERATRIZSUPERIOR DO TUBO E TESTE HIDROSTATICO.FORNEC.E ASSENTAMENTO</t>
  </si>
  <si>
    <t>TUBO DE FºFº,CENTRIFUGADO,DUCTIL,P/CANALIZACOES SOB PRESSAO,CLASSE K-9,NORMA NBR 7675:2005,PONTA/BOLSA,REVEST.EXT.C/ZINCO METALICO E PINT.BETUMINOSA E INT.COM ARGAMASSA DE CIMENTO,COM JUNTA ELASTICA,DIAMETRO DE 300MM,COMPREENDENDO:CARGA E DESCARGA,COLOCACAO NA VALA,MONTAGEM E REATERRO ATE A GERATRIZSUPERIOR DO TUBO E TESTE HIDROSTATICO.FORNEC.E ASSENTAMENTO</t>
  </si>
  <si>
    <t>TUBO DE FºFº,CENTRIFUGADO,DUCTIL,P/CANALIZACOES SOB PRESSAO,CLASSE K-9,NORMA NBR 7675:2005,PONTA/BOLSA,REVEST.EXT.C/ZINCO METALICO E PINT.BETUMINOSA E INT.COM ARGAMASSA DE CIMENTO,COM JUNTA ELASTICA,DIAMETRO DE 400MM,COMPREENDENDO:CARGA E DESCARGA,COLOCACAO NA VALA,MONTAGEM E REATERRO ATE A GERATRIZSUPERIOR DO TUBO E TESTE HIDROSTATICO.FORNEC.E ASSENTAMENTO</t>
  </si>
  <si>
    <t>TUBO DE FºFº,CENTRIFUGADO,DUCTIL,P/CANALIZACOES SOB PRESSAO,CLASSE K-9,NORMA NBR 7675:2005,PONTA/BOLSA,REVEST.EXT.C/ZINCO METALICO E PINT.BETUMINOSA E INT.COM ARGAMASSA DE CIMENTO,COM JUNTA ELASTICA,DIAMETRO DE 500MM,COMPREENDENDO:CARGA E DESCARGA,COLOCACAO NA VALA,MONTAGEM E REATERRO ATE A GERATRIZSUPERIOR DO TUBO E TESTE HIDROSTATICO.FORNEC.E ASSENTAMENTO</t>
  </si>
  <si>
    <t>TUBO DE FºFº,CENTRIFUGADO,DUCTIL,P/CANALIZACOES SOB PRESSAO,CLASSE K-9,NORMA NBR 7675:2005,PONTA/BOLSA,REVEST.EXT.C/ZINCO METALICO E PINT.BETUMINOSA E INT.COM ARGAMASSA DE CIMENTO,COM JUNTA ELASTICA,DIAMETRO DE 600MM,COMPREENDENDO:CARGA E DESCARGA,COLOCACAO NA VALA,MONTAGEM E REATERRO ATE A GERATRIZSUPERIOR DO TUBO E TESTE HIDROSTATICO.FORNEC.E ASSENTAMENTO</t>
  </si>
  <si>
    <t>TUBO DE FºFº,CENTRIFUGADO,DUCTIL,P/CANALIZACOES SOB PRESSAO,CLASSE K-9,NORMA NBR 7675:2005,PONTA/BOLSA,REVEST.EXT.C/ZINCO METALICO E PINT.BETUMINOSA E INT.COM ARGAMASSA DE CIMENTO,COM JUNTA ELASTICA,DIAMETRO DE 700MM,COMPREENDENDO:CARGA E DESCARGA,COLOCACAO NA VALA,MONTAGEM E REATERRO ATE A GERATRIZSUPERIOR DO TUBO E TESTE HIDROSTATICO.FORNEC.E ASSENTAMENTO</t>
  </si>
  <si>
    <t>TUBO DE FºFº,CENTRIFUGADO,DUCTIL,P/CANALIZACOES SOB PRESSAO,CLASSE K-9,NORMA NBR 7675:2005,PONTA/BOLSA,REVEST.EXT.C/ZINCO METALICO E PINT.BETUMINOSA E INT.COM ARGAMASSA DE CIMENTO,COM JUNTA ELASTICA,DIAMETRO DE 800MM,COMPREENDENDO:CARGA E DESCARGA,COLOCACAO NA VALA,MONTAGEM E REATERRO ATE A GERATRIZSUPERIOR DO TUBO E TESTE HIDROSTATICO.FORNEC.E ASSENTAMENTO</t>
  </si>
  <si>
    <t>TUBO DE FºFº,CENTRIFUGADO,DUCTIL,P/CANALIZACOES SOB PRESSAO,CLASSE K-9,NORMA NBR 7675:2005,PONTA/BOLSA,REVEST.EXT.C/ZINCO METALICO E PINT.BETUMINOSA E INT.COM ARGAMASSA DE CIMENTO,COM JUNTA ELASTICA,DIAMETRO DE 900MM,COMPREENDENDO:CARGA E DESCARGA,COLOCACAO NA VALA,MONTAGEM E REATERRO ATE A GERATRIZSUPERIOR DO TUBO E TESTE HIDROSTATICO.FORNEC.E ASSENTAMENTO</t>
  </si>
  <si>
    <t>TUBO DE FºFº,CENTRIFUGADO,DUCTIL,P/CANALIZACOES SOB PRESSAO,CLASSE K-9,NORMA NBR 7675:2005,PONTA/BOLSA,REVEST.EXT.C/ZINCO METALICO E PINT.BETUMINOSA E INT.COM ARGAMASSA DE CIMENTO,COM JUNTA ELASTICA,DIAMETRO DE 1000MM,COMPREENDENDO:CARGA EDESCARGA,COLOCACAO NA VALA,MONTAGEM E REATERRO ATE GERATRIZSUPERIOR DO TUBO E TESTE HIDROSTATICO.FORNEC.E ASSENTAMENTO</t>
  </si>
  <si>
    <t>TUBO DE FºFº,CENTRIFUGADO,DUCTIL,P/CANALIZACOES SOB PRESSAO,CLASSE K-9,NORMA NBR 7675:2005,PONTA/BOLSA,REVEST.EXT.C/ZINCO METALICO E PINT.BETUMINOSA E INT.COM ARGAMASSA DE CIMENTO,COM JUNTA ELASTICA,DIAMETRO DE 1200MM,COMPREENDENDO:CARGA EDESCARGA,COLOCACAO NA VALA,MONTAGEM E REATERRO ATE GERATRIZSUPERIOR DO TUBO E TESTE HIDROSTATICO.FORNEC.E ASSENTAMENTO</t>
  </si>
  <si>
    <t>TUBO DE FºFº,CENTRIFUGADO,DUCTIL,P/CANALIZACOES SOB PRESSAO,CLASSE K-7,NORMA NBR 7675:2005,PONTA/BOLSA,REVEST.EXT,C/ZINCO METALICO E PINT.BETUMINOSA E INT.COM ARGAMASSA DE CIMENTO,COM JUNTA ELASTICA,DIAMETRO DE 150MM,COMPREENDENDO:CARGA E DESCARGA,COLOCACAO NA VALA,MONTAGEM E REATERRO ATE A GERATRIZSUPERIOR DO TUBO E TESTE HIDROSTATICO.FORNEC.E ASSENTAMENTO</t>
  </si>
  <si>
    <t>TUBO DE FºFº,CENTRIFUGADO,DUCTIL,P/CANALIZACOES SOB PRESSAO,CLASSE K-7,NORMA NBR 7675:2005,PONTA/BOLSA,REVEST.EXT.C/ZINCO METALICO E PINT.BETUMINOSA E INT.COM ARGAMASSA DE CIMENTO,COM JUNTA ELASTICA,DIAMETRO DE 200MM,COMPREENDENDO:CARGA E DESCARGA,COLOCACAO NA VALA,MONTAGEM E REATERRO ATE A GERATRIZSUPERIOR DO TUBO E TESTE HIDROSTATICO.FORNEC.E ASSENTAMENTO</t>
  </si>
  <si>
    <t>TUBO DE FºFº,CENTRIFUGADO,DUCTIL,P/CANALIZACOES SOB PRESSAO,CLASSE K-7,NORMA NBR 7675:2005,PONTA/BOLSA,REVEST.EXT.C/ZINCO METALICO E PINT.BETUMINOSA E INT.COM ARGAMASSA DE CIMENTO,COM JUNTA ELASTICA,DIAMETRO DE 250MM,COMPREENDENDO:CARGA E DESCARGA,COLOCACAO NA VALA,MONTAGEM E REATERRO ATE A GERATRIZSUPERIOR DO TUBO E TESTE HIDROSTATICO.FORNEC.E ASSENTAMENTO</t>
  </si>
  <si>
    <t>TUBO DE FºFº,CENTRIFUGADO,DUCTIL,P/CANALIZACOES SOB PRESSAO,CLASSE K-7,NORMA NBR 7675:2005,PONTA/BOLSA,REVEST.EXT.C/ZINCO METALICO E PINT.BETUMINOSA E INT.COM ARGAMASSA DE CIMENTO,COM JUNTA ELASTICA,DIAMETRO DE 300MM,COMPREENDENDO:CARGA E DESCARGA,COLOCACAO NA VALA,MONTAGEM E REATERRO ATE A GERATRIZSUPERIOR DO TUBO E TESTE HIDROSTATICO.FORNEC.E ASSENTAMENTO</t>
  </si>
  <si>
    <t>TUBO DE FºFº,CENTRIFUGADO,DUCTIL,P/CANALIZACOES SOB PRESSAO,CLASSE K-7,NORMA NBR 7675:2005,PONTA/BOLSA,REVEST.EXT.C/ZINCO METALICO E PINT.BETUMINOSA E INT.COM ARGAMASSA DE CIMENTO,COM JUNTA ELASTICA,DIAMETRO DE 400MM,COMPREENDENDO:CARGA E DESCARGA,COLOCACAO NA VALA,MONTAGEM E REATERRO ATE A GERATRIZSUPERIOR DO TUBO E TESTE HIDROSTATICO.FORNEC.E ASSENTAMENTO</t>
  </si>
  <si>
    <t>TUBO DE FºFº,CENTRIFUGADO,DUCTIL,P/CANALIZACOES SOB PRESSAO,CLASSE K-7,NORMA NBR 7675:2005,PONTA/BOLSA,REVEST.EXT.C/ZINCO METALICO E PINT.BETUMINOSA E INT.COM ARGAMASSA DE CIMENTO,COM JUNTA ELASTICA,DIAMETRO DE 500MM,COMPREENDENDO:CARGA E DESCARGA,COLOCACAO NA VALA,MONTAGEM E REATERRO ATE A GERATRIZSUPERIOR DO TUBO E TESTE HIDROSTATICO.FORNEC.E ASSENTAMENTO</t>
  </si>
  <si>
    <t>TUBO DE FºFº,CENTRIFUGADO,DUCTIL,P/CANALIZACOES SOB PRESSAO,CLASSE K-7,NORMA NBR 7675:2005,PONTA/BOLSA,REVEST.EXT.C/ZINCO METALICO E PINT.BETUMINOSA E INT.COM ARGAMASSA DE CIMENTO,COM JUNTA ELASTICA,DIAMETRO DE 600MM,COMPREENDENDO:CARGA E DESCARGA,COLOCACAO NA VALA,MONTAGEM E REATERRO ATE A GERATRIZSUPERIOR DO TUBO E TESTE HIDROSTATICO.FORNEC.E ASSENTAMENTO</t>
  </si>
  <si>
    <t>TUBO DE FºFº,CENTRIFUGADO,DUCTIL,P/CANALIZACOES SOB PRESSAO,CLASSE K-7,NORMA NBR 7675:2005,PONTA/BOLSA,REVEST.EXT.C/ZINCO METALICO E PINT.BETUMINOSA E INT.COM ARGAMASSA DE CIMENTO,COM JUNTA ELASTICA,DIAMETRO DE 700MM,COMPREENDENDO:CARGA E DESCARGA,COLOCACAO NA VALA,MONTAGEM E REATERRO ATE A GERATRIZSUPERIOR DO TUBO E TESTE HIDROSTATICO.FORNEC.E ASSENTAMENTO</t>
  </si>
  <si>
    <t>TUBO DE FºFº,CENTRIFUGADO,DUCTIL,P/CANALIZACOES SOB PRESSAO,CLASSE K-7,NORMA NBR 7675:2005,PONTA/BOLSA,REVEST.EXT.C/ZINCO METALICO E PINT.BETUMINOSA E INT.COM ARGAMASSA DE CIMENTO,COM JUNTA ELASTICA,DIAMETRO DE 800MM,COMPREENDENDO:CARGA E DESCARGA,COLOCACAO NA VALA,MONTAGEM E REATERRO ATE A GERATRIZSUPERIOR DO TUBO E TESTE HIDROSTATICO.FORNEC.E ASSENTAMENTO</t>
  </si>
  <si>
    <t>TUBO DE FºFº,CENTRIFUGADO,DUCTIL,P/CANALIZACOES SOB PRESSAO,CLASSE K-7,NORMA NBR 7675:2005,PONTA/BOLSA,REVEST.EXT.C/ZINCO METALICO E PINT.BETUMINOSA E INT.COM ARGAMASSA DE CIMENTO,COM JUNTA ELASTICA,DIAMETRO DE 900MM,COMPREENDENDO:CARGA E DESCARGA,COLOCACAO NA VALA,MONTAGEM E REATERRO ATE A GERATRIZSUPERIOR DO TUBO E TESTE HIDROSTATICO.FORNEC.E ASSENTAMENTO</t>
  </si>
  <si>
    <t>TUBO DE FºFº,CENTRIFUGADO,DUCTIL,P/CANALIZACOES SOB PRESSAO,CLASSE K-7,NORMA NBR 7675:2005,PONTA/BOLSA,REVEST.EXT.C/ZINCO METALICO E PINT.BETUMINOSA E INT.COM ARGAMASSA DE CIMENTO,COM JUNTA ELASTICA,DIAMETRO DE 1000MM,COMPREENDENDO:CARGA EDESCARGA,COLOCACAO NA VALA,MONTAGEM E REATERRO ATE GERATRIZSUPERIOR DO TUBO E TESTE HIDROSTATICO.FORNEC.E ASSENTAMENTO</t>
  </si>
  <si>
    <t>TUBO DE FºFº,CENTRIFUGADO,DUCTIL,P/CANALIZACOES SOB PRESSAO,CLASSE K-7,NORME NBR 7675:2005,PONTA/BOLSA,REVEST.EXT.C/ZINCO METALICO E PINT.BETUMINOSA E INT.COM ARGAMASSA DE CIMENTO,COM JUNTA ELASTICA,DIAMETRO DE 1200MM,COMPREENDENDO:CARGA EDESCARGA,COLOCACAO NA VALA,MONTAGEM E REATERRO ATE GERATRIZSUPERIOR DO TUBO E TESTE HIDROSTATICO.FORNEC.E ASSENTAMENTO</t>
  </si>
  <si>
    <t>TUBO DE QUEDA EM PVC,COM DIAMETRO DE 100MM E DESNIVEL DE ATE1,00M,PARA POCOS DE VISITA DE ESGOTO SANITARIO,CONFORME PADRAO CEDAE.FORNECIMENTO E ASSENTAMENTO</t>
  </si>
  <si>
    <t>ADICIONAL PARA DESNIVEL EXCEDENTE DE 1,00M,PARA TUBO DE QUEDA EM PVC,COM DIAMETRO DE 100MM,PARA POCOS DE VISITA DE ESGOTO SANITARIO,CONFORME PADRAO CEDAE</t>
  </si>
  <si>
    <t>TUBO DE QUEDA EM PVC,COM DIAMETRO DE 150MM E DESNIVEL DE ATE1,00MM,PARA POCOS DE VISITA DE ESGOTO SANITARIO,CONFORME PADRAO CEDAE.FORNECIMENTO E ASSENTAMENTO</t>
  </si>
  <si>
    <t>ADICIONAL PARA DESNIVEL EXCEDENTE DE 1,00M,PARA TUBO DE QUEDA EM PVC,COM DIAMETRO DE 150MM,PARA POCOS DE VISITA DE ESGOTO SANITARIO,CONFORME PADRAO CEDAE</t>
  </si>
  <si>
    <t>TUBO DE QUEDA EM PVC,COM DIAMETRO DE 200MM E DESNIVEL DE ATE1,00M, PARA POCOS DE VISITA DE ESGOTO SANITARIO,CONFORME PADRAO CEDAE.FORNECIMENTO E ASSENTAMENTO</t>
  </si>
  <si>
    <t>ADICIONAL PARA DESNIVEL EXCEDENTE DE 1,00M,PARA TUBO DE QUEDA EM PVC,COM DIAMETRO DE 200MM,PARA POCOS DE VISITA DE ESGOTO SANITARIO,CONFORME PADRAO CEDAE</t>
  </si>
  <si>
    <t>TUBO DE QUEDA EM PVC,COM DIAMETRO DE 250MM E DESNIVEL DE ATE1,00M,PARA POCOS DE VISITA DE ESGOTO SANITARIO,CONFORME PADRAO CEDAE.FORNECIMENTO E ASSENTAMENTO</t>
  </si>
  <si>
    <t>ADICIONAL PARA DESNIVEL EXCEDENTE DE 1,00MM,PARA TUBO DE QUEDA EM PVC,COM DIAMETRO DE 250MM,PARA POCOS DE VISITA DE ESGOTO SANITARIO,CONFORME PADRAO CEDAE</t>
  </si>
  <si>
    <t>TUBO DE QUEDA EM PVC,COM DIAMETRO DE 300MM E DESNIVEL DE ATE1,00MM,PARA POCOS DE VISITA DE ESGOTO SANITARIO,CONFORME PADRAO CEDAE. FORNECIMENTO E ASSENTAMENTO</t>
  </si>
  <si>
    <t>ADICIONAL PARA DESNIVEL EXCEDENTE DE 1,00M,PARA TUBO DE QUEDA EM PVC,COM DIAMETRO DE 300MM,PARA POCOS DE VISITA DE ESGOTO SANITARIO,CONFORME PADRAO CEDAE</t>
  </si>
  <si>
    <t>ASSENTAMENTO SEM FORNECIMENTO,DE TUBOS ATE 1,00M DE COMPRIMENTO OU CONEXOES DE FºFº OU ACO,COM FLANGES CLASSE PN-10,INCLUSIVE O FORNECIMENTO DOS MATERIAIS PARA JUNTAS (ARRUELAS DEBORRACHA E PARAFUSOS COM PORCAS),CUSTO POR JUNTA,COM DIAMETRO DE 50MM</t>
  </si>
  <si>
    <t>ASSENTAMENTO SEM FORNECIMENTO DE TUBOS ATE 1,00M DE COMPRIMENTO OU CONEXOES DE FºFº OU ACO,COM FLANGES CLASSE PN-10,INCLUSIVE O FORNECIMENTO DOS MATERIAIS PARA JUNTAS(ARRUELAS DE BORRACHA E PARAFUSOS COM PORCAS),CUSTO POR JUNTA,COM DIAMETRODE 75MM</t>
  </si>
  <si>
    <t>ASSENTAMENTO SEM FORNECIMENTO,DE TUBOS ATE 1,00M DE COMPRIMENTO OU CONEXOES DE FºFº OU ACO,COM FLANGES CLASSE PN-10,INCLUSIVE O FORNECIMENTO DOS MATERIAIS PARA JUNTAS(ARRUELAS DE BARRACHA E PARAFUSOS COM PORCAS),CUSTO POR JUNTA,COM DIAMETRODE 100MM</t>
  </si>
  <si>
    <t>ASSENTAMENTO SEM FORNECIMENTO,DE TUBOS ATE 1,00M DE COMPRIMENTO OU CONEXOES DE FºFº OU ACO,COM FLANGES CLASSE PN-10,INCLUSIVE O FORNECIMENTO DOS MATERIAIS PARA JUNTAS(ARRUELAS DE BORRACHA E PARAFUSOS COM PORCAS),CUSTO POR JUNTA,COM DIAMETRODE 150MM</t>
  </si>
  <si>
    <t>ASSENTAMENTO SEM FORNECIMENTO,DE TUBOS ATE 1,00M DE COMPRIMENTO OU CONEXOES DE FºFº OU ACO,COM FLANGES CLASSE PN-10,INCLUSIVE O FORNECIMENTO DOS MATERIAIS PARA JUNTAS(ARRUELAS DE BORRACHA E PARAFUSOS COM PORCAS),CUSTO POR JUNTA,COM DIAMETRODE 200MM</t>
  </si>
  <si>
    <t>ASSENTAMENTO SEM FORNECIMENTO,DE TUBOS ATE 1,00M DE COMPRIMENTO OU CONEXOES DE FºFº OU ACO,COM FLANGES,CLASSE PN-10,INCLUSIVE O FORNECIMENTO DOS MATERIAIS PARA JUNTAS(ARRUELAS DE BORRACHA E PARAFUSOS COM PORCAS),CUSTO POR JUNTA,COM DIAMETRODE 250MM</t>
  </si>
  <si>
    <t>ASSENTAMENTO SEM FORNECIMENTO,DE TUBOS ATE 1,00M DE COMPRIMENTO OU CONEXOES DE FºFº OU ACO,COM FLANGES CLASSE PN-10,INCLUSIVE O FORNECIMENTO DOS MATERIAIS PARA JUNTAS(ARRUELAS DE BORRACHA E PARAFUSOS COM PORCAS),CUSTO POR JUNTA,COM DIAMETRODE 300MM</t>
  </si>
  <si>
    <t>ASSENTAMENTO SEM FORNECIMENTO,DE TUBOS ATE 1,00M DE COMPRIMENTO OU CONEXOES DE FºFº OU ACO,COM FLANGES CLASSE PN-10,INCLUSIVE O FORNECIMENTO DOS MATERIAIS PARA JUNTAS(ARRUELAS DE BORRACHA E PARAFUSOS COM PORCAS),CUSTO POR JUNTA,COM DIAMETRODE 350MM</t>
  </si>
  <si>
    <t>ASSENTAMENTO SEM FORNECIMENTO,DE TUBOS ATE 1,00M DE COMPRIMENTO OU CONEXOES DE FºFº OU ACO,COM FLANGES CLASSE PN-10,INCLUSIVE O FORNECIMENTO DOS MATERIAIS PARA JUNTAS(ARRUELAS DE BORRACHA E PARAFUSOS COM PORCAS),CUSTO POR JUNTA,COM DIAMETRODE 400MM</t>
  </si>
  <si>
    <t>ASSENTAMENTO SEM FORNECIMENTO,DE TUBOS ATE 1,00M DE COMPRIMENTO OU CONEXOES DE FERRO FUNDIDO OU ACO,COM FLANGES CLASSE PN-10,INCLUSIVE O FORNECIMENTO DOS MATERIAS PARA JUNTAS(ARRUELAS DE BORRACHA E PARAFUSOS COM PORCAS),CUSTO POR JUNTA,COMDIAMETRO DE 450MM</t>
  </si>
  <si>
    <t>ASSENTAMENTO SEM FORNECIMENTO DE TUBOS ATE 1,00M DE COMPRIMENTO OU CONEXOES DE FºFº OU ACO,COM FLANGES CLASSE PN-10,INCLUSIVE O FORNECIMENTO DOS MATERIAIS PARA JUNTAS(ARRUELAS DE BORRACHA E PARAFUSOS COM PORCAS),CUSTO POR JUNTA,COM DIAMETRODE 500MM</t>
  </si>
  <si>
    <t>ASSENTAMENTO SEM FORNECIMENTO,DE TUBOS ATE 1,00M DE COMPRIMENTO OU CONEXOES DE FºFº OU ACO,COM FLANGES CLASSE PN-10,INCLUSIVE O FORNECIMENTO DOS MATERIAIS PARA JUNTAS(ARRUELAS DE BORRACHA E PARAFUSOS COM PORCAS),CUSTO POR JUNTA,COM DIAMETRODE 600MM</t>
  </si>
  <si>
    <t>ASSENTAMENTO SEM FORNECIMENTO,DE TUBOS ATE 1,00M DE COMPRIMENTO OU CONEXOES DE FºFº OU ACO,COM FLANGES CLASSE PN-10,INCLUSIVE O FORNECIMENTO DOS MATERIAIS PARA JUNTAS(ARRUELAS DE BORRACHA E PARAFUSOS COM PORCAS),CUSTO POR JUNTA,COM DIAMETRODE 700MM</t>
  </si>
  <si>
    <t>ASSENTAMENTO SEM FORNECIMENTO,DE TUBOS ATE 1,00M DE COMPRIMENTO OU CONEXOES DE FºFº OU ACO,COM FLANGES CLASSE PN-10,INCLUSIVE O FORNECIMENTO DOS MATERIAIS PARA JUNTAS(ARRUELAS DE BORRACHA E PARAFUSOS COM PORCAS),CUSTO POR JUNTA,COM DIAMETRODE 800MM</t>
  </si>
  <si>
    <t>ASSENTAMENTO SEM FORNECIMENTO,DE TUBOS ATE 1,00M DE COMPRIMENTO OU CONEXOES DE FºFº OU ACO,COM FLANGES CLASSE PN-10,INCLUSIVE O FORNECIMENTO DOS MATERIAIS PARA JUNTAS(ARRUELAS DE BORRACHA E PARAFUSOS COM PORCAS),CUSTO POR JUNTA,COM DIAMETRODE 900MM</t>
  </si>
  <si>
    <t>ASSENTAMENTO SEM FORNECIMENTO DE TUBOS ATE 1,00M DE COMPRIMENTO OU CONEXOES DE FºFº OU ACO,COM FLANGES CLASSE PN-10,INCLUSIVE O FORNECIMENTO DOS MATERIAIS PARA JUNTAS(ARRUELAS DE BORRACHA E PARAFUSOS COM PORCAS),CUSTO POR JUNTA,COM DIAMETRODE 1000MM</t>
  </si>
  <si>
    <t>ASSENTAMENTO SEM FORNECIMENTO,DE TUBOS ATE 1,00M DE COMPRIMENTO OU CONEXOES DE FºFº OU ACO,COM FLANGES CLASSE PN-10,INCLUSIVE O FORNECIMENTO DOS MATERIAIS PARA JUNTAS(ARRUELAS DE BORRACHA E PARAFUSOS COM PORCAS),CUSTO POR JUNTA,COM DIAMETRODE 1200MM</t>
  </si>
  <si>
    <t>ASSENTAMENTO SEM FORNECIMENTO DE TUBOS ATE 1,00M DE COMPRIMENTO OU CONEXOES DE FºFº OU ACO,COM FLANGES CLASSE PN-16,INCLUSIVE O FORNECIMENTO DOS MATERIAIS PARA JUNTAS(ARRUELAS DE BORRACHA E PARAFUSOS COM PORCAS),CUSTO POR JUNTA,COM DIAMETRODE 50MM</t>
  </si>
  <si>
    <t>ASSENTAMENTO SEM FORNECIMENTO,DE TUBOS ATE 1,00M DE COMPRIMENTO OU CONEXOES DE FºFº OU ACO,COM FLANGES,CLASSE PN-16,INCLUSIVE O FORNECIMENTO DOS MATERIAIS PARA JUNTAS(ARRUELAS DE BORRACHA E PARAFUSOS COM PORCAS),CUSTO POR JUNTA,COM DIAMETRODE 75MM</t>
  </si>
  <si>
    <t>ASSENTAMENTO SEM FORNECIMENTO DE TUBOS ATE 1,00M DE COMPRIMENTO OU CONEXOES DE FºFº OU ACO,COM FLANGES CLASSE PN-16,INCLUSIVE O FORNECIMENTO DOS MATERIAIS PARA JUNTAS(ARRUELAS DE BORRACHA E PARAFUSOS COM PORCAS),CUSTO POR JUNTA,COM DIAMETRODE 100MM</t>
  </si>
  <si>
    <t>ASSENTAMENTO SEM FORNECIMENTO DE TUBOS ATE 1,00M DE COMPRIMENTO OU CONEXOES DE FºFº OU ACO,COM FLANGES CLASSE PN-16,INCLUSIVE O FORNECIMENTO DOS MATERIAIS PARA JUNTAS(ARRUELAS DE BORRACHA E PARAFUSOS COM PORCAS),CUSTO POR JUNTA,COM DIAMETRODE 150MM</t>
  </si>
  <si>
    <t>ASSENTAMENTO SEM FORNECIMENTO DE TUBOS ATE 1,00M DE COMPRIMENTO OU CONEXOES DE FºFº OU ACO,COM FLANGES CLASSE PN-16,INCLUSIVE O FORNECIMENTO DOS MATERIAIS PARA JUNTAS(ARRUELAS DE BORRACHA E PARAFUSOS COM PORCAS),CUSTO POR JUNTA,COM DIAMETRODE 200MM</t>
  </si>
  <si>
    <t>ASSENTAMENTO SEM FORNECIMENTO DE TUBOS ATE 1,00M DE COMPRIMENTO OU CONEXOES DE FºFº OU ACO,COM FLANGES CLASSE PN-16,INCLUSIVE O FORNECIMENTO DOS MATERIAIS PARA JUNTAS(ARRUELAS DE BORRACHA E PARAFUSOS COM PORCAS),CUSTO POR JUNTA,COM DIAMETRODE 250MM</t>
  </si>
  <si>
    <t>ASSENTAMENTO SEM FORNECIMENTO,DE TUBOS ATE 1,00M DE COMPRIMENTO OU CONEXOES DE FºFº OU ACO,COM FLANGES CLASSE PN-16,INCLUSIVE O FORNECIMENTO DOS MATERIAIS PARA JUNTAS(ARRUELAS DE BORRACHA E PARAFUSOS COM PORCAS),CUSTO POR JUNTA,COM DIAMETRODE 300MM</t>
  </si>
  <si>
    <t>ASSENTAMENTO SEM FORNECIMENTO DE TUBOS ATE 1,00M DE COMPRIMENTO OU CONEXOES DE FºFº OU ACO,COM FLANGES CLASSE PN-16,INCLUSIVE O FORNECIMENTO DOS MATERIAIS PARA JUNTAS(ARRUELAS DE BORRACHA E PARAFUSOS COM PORCAS),CUSTO POR JUNTA,COM DIAMETRODE 400MM</t>
  </si>
  <si>
    <t>ASSENTAMENTO SEM FORNECIMENTO DE TUBOS ATE 1,00M DE COMPRIMENTO OU CONEXOES DE FERRO FUNDIDO OU ACO,COM FLANGES CLASSE PN-16,INCLUSIVE O FORNECIMENTO DOS MATERIAS PARA JUNTAS(ARRUELAS DE BORRACHA E PARAFUSOS COM PORCAS),CUSTO POR JUNTA,COMDIAMETRO DE 450MM</t>
  </si>
  <si>
    <t>ASSENTAMENTO SEM FORNECIMENTO DE TUBOS ATE 1,00M DE COMPRIMENTO OU CONEXOES DE FºFº OU ACO,COM FLANGES CLASSE PN-16,INCLUSIVE O FORNECIMENTO DOS MATERIAIS PARA JUNTAS(ARRUELAS DE BORRACHA E PARAFUSOS COM PORCAS),CUSTO POR JUNTA,COM DIAMETRODE 500MM</t>
  </si>
  <si>
    <t>ASSENTAMENTO SEM FORNECIMENTO DE TUBOS ATE 1,00M DE COMPRIMENTO OU CONEXOES DE FºFº OU ACO,COM FLANGES CLASSE PN-16,INCLUSIVE O FORNECIMENTO DOS MATERIAIS PARA JUNTAS(ARRUELAS DE BORRACHA E PARAFUSOS COM PORCAS),CUSTO POR JUNTA,COM DIAMETRODE 600MM</t>
  </si>
  <si>
    <t>ASSENTAMENTO SEM FORNECIMENTO DE TUBOS ATE 1,00M DE COMPRIMENTO OU CONEXOES DE FºFº OU ACO,COM FLANGES CLASSE PN-16,INCLUSIVE O FORNECIMENTO DOS MATERIAIS PARA JUNTAS(ARRUELAS DE BORRACHA PARAFUSOS COM PORCAS), CUSTO POR JUNTA,COM DIAMETRODE 700MM</t>
  </si>
  <si>
    <t>ASSENTAMENTO SEM FORNECIMENTO DE TUBOS ATE 1,00M DE COMPRIMENTO OU CONEXOES DE FºFº OU ACO,COM FLANGES CLASSE PN-16,INCLUSIVE O FORNECIMENTO DOS MATERIAIS PARA JUNTAS(ARRUELAS DE BORRACHA E PARAFUSOS COM PORCAS),CUSTO POR JUNTA,COM DIAMETRODE 800MM</t>
  </si>
  <si>
    <t>ASSENTAMENTO SEM FORNECIMENTO DE TUBOS ATE 1,00M DE COMPRIMENTO OU CONEXOES DE FºFº OU ACO,COM FLANGES CLASSE PN-16,INCLUSIVE O FORNECIMENTO DOS MATERIAIS PARA JUNTAS(ARRUELAS DE BORRACHA E PARAFUSOS COM PORCAS),CUSTO POR JUNTA,COM DIAMETRODE 900MM</t>
  </si>
  <si>
    <t>ASSENTAMENTO SEM FORNECIMENTO DE TUBOS ATE 1,00M DE COMPRIMENTO OU CONEXOES DE FºFº OU ACO,COM FLANGES CLASSE PN-16,INCLUSIVE O FORNECIMENTO DOS MATERIAIS PARA JUNTAS(ARRUELAS DE BORRACHA E PARAFUSOS COM PORCAS),CUSTO POR JUNTA,COM DIAMETRODE 1000MM</t>
  </si>
  <si>
    <t>ASSENTAMENTO SEM FORNECIMENTO DE TUBOS ATE 1,00M DE COMPRIMENTO OU CONEXOES DE FºFº OU ACO,COM FLANGES CLASSE PN-16,INCLUSIVE O FORNECIMENTO DOS MATERIAIS PARA JUNTAS(ARRUELAS DE BORRACHA E PARAFUSOS COM PORCAS),CUSTO POR JUNTA,COM DIAMETRODE 1200MM</t>
  </si>
  <si>
    <t>CUSTO ADICIONAL AOS ITENS(06.011.0101 ATE 06.011.0119,06.011.0131 ATE 06.011.0149,06.011.0411 ATE 06.011.0427),POR METRODE TUBO EXCEDENTE DE 1,00M DE COMPRIMENTO,COM DIAMETRO DE 50MM</t>
  </si>
  <si>
    <t>CUSTO ADICIONAL AOS ITENS(06.011.0101 ATE 06.011.0119,06.011.0131 ATE 06.011.0149,06.011.0411 ATE 06.011.0427),POR METRODE TUBO EXCEDENTE DE 1,00M DE COMPRIMENTO,COM DIAMETRO DE 75MM</t>
  </si>
  <si>
    <t>CUSTO ADICIONAL AOS ITENS(06.011.0101 ATE 06.011.0119,06.011.0131 ATE 06.011.0149,06.011.0411 ATE 06.011.0427),POR METRODE TUBO EXCEDENTE DE 1,00M DE COMPRIMENTO,COM DIAMETRO DE 100MM</t>
  </si>
  <si>
    <t>CUSTO ADICIONAL AOS ITENS(06.011.0101 ATE 06.011.0119,06.011.0131 ATE 06.011.0149,06.011.0411 ATE 06.011.0427),POR METRODE TUBO EXCEDENTE DE 1,00M DE COMPRIMENTO,COM DIAMETRO DE 150MM</t>
  </si>
  <si>
    <t>CUSTO ADICIONAL AOS ITENS(06.011.0101 ATE 06.011.0119,06.011.0131 ATE 06.011.0149,06.011.0411 ATE 06.011.0427),POR METRODE TUBO EXCEDENTE DE 1,00M DE COMPRIMENTO,COM DIAMETRO DE 200MM</t>
  </si>
  <si>
    <t>CUSTO ADICIONAL AOS ITENS 06.011.0101 ATE 06.011.0119,06.011.0131 ATE 06.011.0149,06.011.0411 ATE 06.011.0427),POR METRODE TUBO EXCEDENTE DE 1,00M DE COMPRIMENTO,COM DIAMETRO DE 250MM</t>
  </si>
  <si>
    <t>CUSTO ADICIONAL AOS ITENS(06.011.0101 ATE 06.011.0119,06.011.0131 ATE 06.011.0149,06.011.0411 ATE 06.011.0427),POR METRODE TUBO EXCEDENTE DE 1,00M DE COMPRIMENTO,COM DIAMETRO DE 300MM</t>
  </si>
  <si>
    <t>CUSTO ADICIONAL AOS ITENS(06.011.0101 ATE 06.011.0119,06.011.0131 ATE 06.011.0149,06.011.0411 ATE 06.011.0427),POR METRODE TUBO EXCEDENTE DE 1,00M DE COMPRIMENTO,COM DIAMETRO DE 350MM</t>
  </si>
  <si>
    <t>CUSTO ADICIONAL AOS ITENS(06.011.0101 ATE 06.011.0119,06.011.0131 ATE 06.011.0149,06.011.0411 ATE 06.011.0427),POR METRODE TUBO EXCEDENTE DE 1,00M DE COMPRIMENTO,COM DIAMETRO DE 400MM</t>
  </si>
  <si>
    <t>CUSTO ADICIONAL AOS ITENS(06.011.0101 ATE 06.011.0119,06.011.0131 ATE 06.011.0149,06.011.0411 ATE 06.011.0427),POR METRODE TUBO EXCEDENTE DE 1,00M DE COMPRIMENTO,COM DIAMETRO DE 450MM</t>
  </si>
  <si>
    <t>CUSTO ADICIONAL AOS ITENS(06.011.0101 ATE 06.011.0119,06.011.0131 ATE 06.011.0149,06.011.0411 ATE 06.011.0427),POR METRODE TUBO EXCEDENTE DE 1,00M DE COMPRIMENTO,COM DIAMETRO DE 500MM</t>
  </si>
  <si>
    <t>CUSTO ADICIONAL AOS ITENS(06.011.0101 ATE 06.011.0119,06.011.0131 ATE 06.011.0149,06.011.0411 ATE 06.011.0427),POR METRODE TUBO EXCEDENTE DE 1,00M DE COMPRIMENTO,COM DIAMETRO DE 600MM</t>
  </si>
  <si>
    <t>CUSTO ADICIONAL AOS ITENS(06.011.0101 ATE 06.011.0119,06.011.0131 ATE 06.011.0149,06.011.0411 ATE 06.011.0427),POR METRODE TUBO EXCEDENTE DE 1,00M DE COMPRIMENTO,COM DIAMETRO DE 700MM</t>
  </si>
  <si>
    <t>CUSTO ADICIONAL AOS ITENS(06.011.0101 ATE 06.011.0119,06.011.0131 ATE 06.011.0149,06.011.0411 ATE 06.011.0427),POR METRODE TUBO EXCEDENTE DE 1,00M DE COMPRIMENTO,COM DIAMETRO DE 800MM</t>
  </si>
  <si>
    <t>CUSTO ADICIONAL AOS ITENS(06.011.0101 ATE 06.011.0119,06.011.0131 ATE 06.011.0149,06.011.0411 ATE 06.011.0427),POR METRODE TUBO EXCEDENTE DE 1,00M DE COMPRIMENTO,COM DIAMETRO DE 900MM</t>
  </si>
  <si>
    <t>CUSTO ADICIONAL AOS ITENS 06.011.0101 ATE 06.011.0119,06.011.0131 ATE 06.011.0149,06.011.0411 ATE 06.011.0427),POR METRODE TUBO EXCEDENTE DE 1,00M DE COMPRIMENTO,COM DIAMETRO DE 1000MM</t>
  </si>
  <si>
    <t>CUSTO ADICIONAL AOS ITENS(06.011.0101 ATE 06.011.0119,06.011.0131 ATE 06.011.0149,06.011.0411 ATE 06.011.0427),POR METRODE TUBO EXCEDENTE DE 1,00M DE COMPRIMENTO,COM DIAMETRO DE 1200MM</t>
  </si>
  <si>
    <t>MONTAGEM SEM FORNECIMENTO,DE VALVULAS DE GAVETA(REGISTROS),VALVULAS DE RETENCAO,VENTOSAS,HIDRANTES,ETC,COM FLANGES CLASSE PN-10,INCLUSIVE O FORNECIMENTO DOS MATERIAIS PARA AS JUNTAS(ARRUELAS DE BORRACHA E PARAFUSOS COM PORCAS DE ACO CARBONO),CUSTO POR JUNTA FLANGEADA,COM DIAMETRO DE 50MM</t>
  </si>
  <si>
    <t>MONTAGEM SEM FORNECIMENTO,DE VALVULAS DE GAVETA(REGISTROS),VALVULAS DE RETENCAO,VENTOSAS,HIDRANTES,ETC,COM FLANGES CLASSE PN-10,INCLUSIVE O FORNECIMENTO DOS MATERIAIS PARA AS JUNTAS(ARRUELAS DE BORRACHA E PARAFUSOS COM PORCAS DE ACO CARBONO),CUSTO POR JUNTA FLANGEADA,COM DIAMETRO DE 75MM</t>
  </si>
  <si>
    <t>MONTAGEM SEM FORNECIMENTO,DE VALVULAS DE GAVETA(REGISTROS),VALVULAS DE RETENCAO,VENTOSAS,HIDRANTES,ETC,COM FLANGES CLASSE PN-10,INCLUSIVE O FORNECIMENTO DOS MATERIAIS PARA AS JUNTAS(ARRUELAS DE BORRACHA E PARAFUSOS COM PORCAS DE ACO CARBONO),CUSTO POR JUNTA FLANGEADA,COM DIAMETRO DE 100MM</t>
  </si>
  <si>
    <t>MONTAGEM SEM FORNECIMENTO,DE VALVULAS DE GAVETA(REGISTROS),VALVULAS DE RETENCAO,VENTOSAS,HIDRANTES,ETC,COM FLANGES,CLASSE PN-10,INCLUSIVE O FORNECIMENTO DOS MATERIAIS PARA AS JUNTAS(ARRUELAS DE BORRACHA E PARAFUSOS COM PORCAS DE ACO CARBONO),CUSTO POR JUNTA FLANGEADA,COM DIAMETRO DE 150MM</t>
  </si>
  <si>
    <t>MONTAGEM SEM FORNECIMENTO,DE VALVULAS DE GAVETA(REGISTROS),VALVULAS DE RETENCAO,VENTOSAS,HIDRANTES,ETC,COM FLANGES,CLASSE PN-10,INCLUSIVE O FORNECIMENTO DOS MATERIAIS PARA AS JUNTAS(ARRUELAS DE BORRACHA E PARAFUSOS COM PORCAS DE ACO CARBONO),CUSTO POR JUNTA FLANGEADA,COM DIAMETRO DE 200MM</t>
  </si>
  <si>
    <t>MONTAGEM SEM FORNECIMENTO,DE VALVULAS DE GAVETA(REGISTROS),VALVULAS DE RETENCAO,VENTOSAS,HIDRANTES,ETC,COM FLANGES,CLASSE PN-10,INCLUSIVE O FORNECIMENTO DOS MATERIAIS PARA AS JUNTAS(ARRUELAS DE BORRACHA E PARAFUSOS COM PORCAS DE ACO CARBONO),CUSTO POR JUNTA FLANGEADA,COM DIAMETRO DE 250MM</t>
  </si>
  <si>
    <t>MONTAGEM SEM FORNECIMENTO,DE VALVULAS DE GAVETA(REGISTROS),VALVULAS DE RETENCAO,VENTOSAS,HIDRANTES,ETC,COM FLANGES,CLASSE PN-10,INCLUSIVE O FORNECIMENTO DOS MATERIAIS PARA AS JUNTAS(ARRUELAS DE BORRACHA E PARAFUSOS COM PORCAS DE ACO CARBONO),CUSTO POR JUNTA FLANGEADA,COM DIAMETRO DE 300MM</t>
  </si>
  <si>
    <t>MONTAGEM SEM FORNECIMENTO,DE VALVULAS DE GAVETA(REGISTROS),VALVULAS DE RETENCAO,VENTOSAS,HIDRANTES,ETC,COM FLANGES,CLASSE PN-10,INCLUSIVE O FORNECIMENTO DOS MATERIAIS PARA AS JUNTAS(ARRUELAS DE BORRACHA E PARAFUSOS COM PORCAS DE ACO CARBONO),CUSTO POR JUNTA FLANGEADA,COM DIAMETRO DE 350MM</t>
  </si>
  <si>
    <t>MONTAGEM SEM FORNECIMENTO,DE VALVULAS DE GAVETA(REGISTROS),VALVULAS DE RETENCAO,VENTOSAS,HIDRANTES,ETC,COM FLANGES,CLASSE PN-10,INCLUSIVE O FORNECIMENTO DOS MATERIAIS PARA AS JUNTAS(ARRUELAS DE BORRACHA E PARAFUSOS COM PORCAS DE ACO CARBONO),CUSTO POR JUNTA FLANGEADA,COM DIAMETRO DE 400MM</t>
  </si>
  <si>
    <t>MONTAGEM SEM FORNECIMENTO,DE VALVULAS DE GAVETA(REGISTROS),VALVULAS DE RETENCAO,VENTOSAS,HIDRANTES,ETC,COM FLANGES CLASSE PN-10,INCLUSIVE O FORNECIMENTO DOS MATERIAIS PARA AS JUNTAS(ARRUELAS DE BORRACHA E PARAFUSOS COM PORCAS DE ACO CARBONO)CUSTO POR JUNTA FLANGEADA,COM DIAMETRO DE 450MM</t>
  </si>
  <si>
    <t>MONTAGEM SEM FORNECIMENTO,DE VALVULAS DE GAVETA(REGISTROS),VALVULAS DE RETENCAO,VENTOSAS,HIDRANTES,ETC,COM FLANGES,CLASSE PN-10,INCLUSIVE O FORNECIMENTO DOS MATERIAIS PARA AS JUNTAS(ARRUELAS DE BORRACHA E PARAFUSOS COM PORCAS DE ACO CARBONO),CUSTO POR JUNTA FLANGEADA,COM DIAMETRO DE 500MM</t>
  </si>
  <si>
    <t>MONTAGEM SEM FORNECIMENTO,DE VALVULAS DE GAVETA(REGISTROS),VALVULAS DE RETENCAO,VENTOSAS,HIDRANTES,ETC,COM FLANGES,CLASSE PN-10,INCLUSIVE O FORNECIMENTO DOS MATERIAIS PARA AS JUNTAS(ARRUELAS DE BORRACHA E PARAFUSOS COM PORCAS DE ACO CARBONO),CUSTO POR JUNTA FLANGEADA,COM DIAMETRO DE 600MM</t>
  </si>
  <si>
    <t>MONTAGEM SEM FORNECIMENTO,DE VALVULAS DE GAVETA(REGISTROS),VALVULAS DE RETENCAO,VENTOSAS,HIDRANTES,ETC,COM FLANGES,CLASSE PN-10,INCLUSIVE O FORNECIMENTO DOS MATERIAIS PARA AS JUNTAS(ARRUELAS DE BORRACHA E PARAFUSOS COM PORCAS DE ACO CARBONO),CUSTO POR JUNTA FLANGEADA,COM DIAMETRO DE 700MM</t>
  </si>
  <si>
    <t>MONTAGEM SEM FORNECIMENTO,DE VALVULAS DE GAVETA(REGISTROS),VALVULAS DE RETENCAO,VENTOSAS,HIDRANTES,ETC,COM FLANGES,CLASSE PN-10,INCLUSIVE O FORNECIMENTO DOS MATERIAIS PARA AS JUNTAS(ARRUELAS DE BORRACHA E PARAFUSOS COM PORCAS DE ACO CARBONO),CUSTO POR JUNTA FLANGEADA,COM DIAMETRO DE 800MM</t>
  </si>
  <si>
    <t>MONTAGEM SEM FORNECIMENTO,DE VALVULAS DE GAVETA(REGISTROS),VALVULAS DE RETENCAO,VENTOSAS,HIDRANTES,ETC,COM FLANGES,CLASSE PN-10,INCLUSIVE O FORNECIMENTO DOS MATERIAIS PARA AS JUNTAS(ARRUELAS DE BORRACHA E PARAFUSOS COM PORCAS DE ACO CARBONO),CUSTO POR JUNTA FLANGEADA,COM DIAMETRO DE 900MM</t>
  </si>
  <si>
    <t>MONTAGEM SEM FORNECIMENTO,DE VALVULAS DE GAVETA(REGISTROS),VALVULAS DE RETENCAO,VENTOSAS,HIDRANTES,ETC,COM FLANGES,CLASSE PN-10,INCLUSIVE O FORNECIMENTO DOS MATERIAIS PARA AS JUNTAS(ARRUELAS DE BORRACHA E PARAFUSOS COM PORCAS DE ACO CARBONO),CUSTO POR JUNTA FLANGEADA,COM DIAMETRO DE 1000MM</t>
  </si>
  <si>
    <t>MONTAGEM SEM FORNECIMENTO,DE VALVULAS DE GAVETA(REGISTROS),VALVULAS DE RETENCAO,VENTOSAS,HIDRANTES,ETC,COM FLANGES,CLASSE PN-10,INCLUSIVE O FORNECIMENTO DOS MATERIAIS PARA AS JUNTAS(ARRUELAS DE BORRACHA E PARAFUSOS COM PORCAS DE ACO CARBONO),CUSTO POR JUNTA FLANGEADA,COM DIAMETRO DE 1200MM</t>
  </si>
  <si>
    <t>MONTAGEM SEM FORNECIMENTO,DE VALVULAS DE GAVETA(REGISTROS),VALVULAS DE RETENCAO,VENTOSAS,HIDRANTES,ETC,COM FLANGES,CLASSE PN-16,INCLUSIVE O FORNECIMENTO DOS MATERIAIS PARA AS JUNTAS(ARRUELAS DE BORRACHA E PARAFUSOS COM PORCAS DE ACO CARBONO),CUSTO POR JUNTA FLANGEADA,COM DIAMETRO DE 50MM</t>
  </si>
  <si>
    <t>MONTAGEM SEM FORNECEMENTO,DE VALVULAS DE GAVETA(REGISTROS),VALVULAS DE RETENCAO,VENTOSAS,HIDRANTES,ETC,COM FLANGES,CLASSE PN-16,INCLUSIVE O FORNECIMENTO DOS MATERIAIS PARA AS JUNTAS(ARRUELAS DE BORRACHA E PARAFUSOS COM PORCAS DE ACO CARBONO),CUSTO POR JUNTA FLANGEADA,COM DIAMETRO DE 75MM</t>
  </si>
  <si>
    <t>MONTAGEM SEM FORNECIMENTO,DE VALVULAS DE GAVETA(REGISTROS),VALVULAS DE RETENCAO,VENTOSAS,HIDRANTES,ETC,COM FLANGES,CLASSE PN-16,INCLUSIVE O FORNECIMENTO DOS MATERIAIS PARA AS JUNTAS(ARRUELAS DE BORRACHA E PARAFUSOS COM PORCAS DE ACO CARBONO),CUSTO POR JUNTA FLANGEADA,COM DIAMETRO DE 100MM</t>
  </si>
  <si>
    <t>MONTAGEM SEM FORNECIMENTO,DE VALVULAS DE GAVETA(REGISTROS),VALVULAS DE RETENCAO,VENTOSAS,HIDRANTES,ETC,COM FLANGES,CLASSE PN-16,INCLUSIVE O FORNECIMENTO DOS MATERIAIS PARA AS JUNTAS(ARRUELAS DE BORRACHA E PARAFUSOS COM PORCAS DE ACO CARBONO),CUSTO POR JUNTA FLANGEADA,COM DIAMETRO DE 150MM</t>
  </si>
  <si>
    <t>MONTAGEM SEM FORNECIMENTO,DE VALVULAS DE GAVETA(REGISTROA),VALVULAS DE RETENCAO,VENTOSAS,HIDRANTES,ETC,COM FLANGES,CLASSE PN-16,INCLUSIVE O FORNECIMENTO DOS MATERIAIS PARA AS JUNTAS(ARRUELAS DE BORRACHA E PARAFUSOS COM PORCAS DE ACO CARBONO),CUSTO POR JUNTA FLANGEADA,COM DIAMETRO DE 200MM</t>
  </si>
  <si>
    <t>MONTAGEM SEM FORNECIMENTO,DE VALVULAS DE GAVETA(REGISTROS),VALVULAS DE RETENCAO,VENTOSAS,HIDRANTES,ETC,COM FLANGES,CLASSE PN-16,INCLUSIVE O FORNECIMENTO DOS MATERIAIS PARA AS JUNTAS(ARRUELAS DE BORRACHA E PARAFUSOS COM PORCAS DE ACO CARBONO),CUSTO POR JUNTA FLANGEADA,COM DIAMETRO DE 250MM</t>
  </si>
  <si>
    <t>MONTAGEM SEM FORNECIMENTO,DE VALVULAS DE GAVETA(REGISTROS),VALVULAS DE RETENCAO,VENTOSAS,HIDRANTES,ETC,COM FLANGES,CLASSE PN-16,INCLUSIVE O FORNECIMENTO DOS MATERIAIS PARA AS JUNTAS(ARRUELAS DE BORRACHA E PARAFUSOS COM PORCAS DE ACO CARBONO),CUSTO POR JUNTA FLANGEADA,COM DIAMETRO DE 300MM</t>
  </si>
  <si>
    <t>MONTAGEM SEM FORNECIMENTO,DE VALVULAS DE GAVETA(REGISTRO),VALVULAS DE RETENCAO,VENTOSAS,HIDRANTES,ETC,COM FLANGES CLASSEPN-16,INCLUSIVE O FORNECIMENTO DOS MATERIAIS PARA AS JUNTAS(ARRUELAS DE BORRACHA E PARAFUSOS COM PORCAS DE ACO CARBONO),CUSTO POR JUNTA FLANGEADA,COM DIAMETRO DE 350MM</t>
  </si>
  <si>
    <t>MONTAGEM SEM FORNECIMENTO,DE VALVULAS DE GAVETA(REGISTROS),VALVULAS DE RETENCAO,VENTOSAS,HIDRANTES,ETC,COM FLANGES,CLASSE PN-16,INCLUSIVE O FORNECIMENTO DOS MATERIAIS PARA AS JUNTAS(ARRUELAS DE BORRACHA E PARAFUSOS COM PORCAS DE ACO CARBONO),CUSTO POR JUNTA FLANGEADA,COM DIAMETRO DE 400MM</t>
  </si>
  <si>
    <t>MONTAGEM SEM FORNECIMENTO,DE VALVULAS DE GAVETA(REGISTROS),VALVULAS DE RETENCAO,VENTOSAS,HIDRANTES,ETC,COM FLANGES CLASSE PN-16,INCLUSIVE O FORNECIMENTO DOS MATERIAIS PARA AS JUNTAS(ARRUELAS DE BORRACHA E PARAFUSOS COM PORCAS DE ACO CARBONO),CUSTO POR JUNTA FLANGEADA,COM DIAMETRO DE 450MM</t>
  </si>
  <si>
    <t>MONTAGEM SEM FORNECIMENTO,DE VALVULAS DE GAVETA(REGISTROS),VALVULAS DE RETENCAO,VENTOSAS,HIDRANTES,ETC,COM FLANGES,CLASSE PN-16,INCLUSIVE O FORNECIMENTO DOS MATERIAIS PARA AS JUNTAS(ARRUELAS DE BORRACHA E PARAFUSOS COM PORCAS DE ACO CARBONO),CUSTO POR JUNTA FLANGEADA,COM DIAMETRO DE 500MM</t>
  </si>
  <si>
    <t>MONTAGEM SEM FORNECIMENTO,DE VALVULAS DE GAVETA(REGISTROS),VALVULAS DE RETENCAO,VENTOSAS,HIDRANTES,ETC,COM FLANGES,CLASSE PN-16,INCLUSIVE O FORNECIMENTO DOS MATERIAIS PARA AS JUNTAS(ARRUELAS DE BORRACHA E PARAFUSOS COM PORCAS DE ACO CARBONO),CUSTO POR JUNTA FLANGEADA,COM DIAMETRO DE 600MM</t>
  </si>
  <si>
    <t>MONTAGEM SEM FORNECIMENTO,DE VALVULAS DE GAVETA(REGISTROS),VALVULAS DE RETENCAO,VENTOSAS,HIDRANTES,ETC,COM FLANGES,CLASSE PN-16,INCLUSIVE O FORNECIMENTO DOS MATERIAIS PARA AS JUNTAS(ARRUELAS DE BORRACHA E PARAFUSOS COM PORCAS DE ACO CARBONO),CUSTO POR JUNTA FLANGEADA,COM DIAMETRO DE 700MM</t>
  </si>
  <si>
    <t>MONTAGEM SEM FORNECIMENTO,DE VALVULAS DE GAVETA(REGISTROS),VALVULAS DE RETENCAO,VENTOSAS,HIDRANTES,ETC,COM FLANGES,CLASSE PN-16,INCLUSIVE O FORNECIMENTO DOS MATERIAIS PARA AS JUNTAS(ARRUELAS DE BORRACHA E PARAFUSOS COM PORCAS DE ACO CARBONO),CUSTO POR JUNTA FLANGEADA,COM DIAMETRO DE 800MM</t>
  </si>
  <si>
    <t>MONTAGEM SEM FORNECIMENTO,DE VALVULAS DE GAVETA(REGISTROS),VALVULAS DE RETENCAO,VENTOSAS,HIDRANTES,ETC,COM FLANGES,CLASSE PN-16,INCLUSIVE O FORNECIMENTO DOS MATERIAIS PARA AS JUNTAS(ARRUELAS DE BORRACHA E PARAFUSOS COM PORCAS DE ACO CARBONO),CUSTO POR JUNTA FLANGEADA,COM DIAMETRO DE 900MM</t>
  </si>
  <si>
    <t>MONTAGEM SEM FORNECIMENTO,DE VALVULAS DE GAVETA(REGISTROS),VALVULAS DE RETENCAO,VENTOSAS,HIDRANTES,ETC,COM FLANGES,CLASSE PN-16,INCLUSIVE O FORNECIMENTO DOS MATERIAIS PARA AS JUNTAS(ARRUELAS DE BORRACHA E PARAFUSOS COM PORCAS DE ACO CARBONO),CUSTO POR JUNTA FLANGEADA,COM DIAMETRO DE 1000MM</t>
  </si>
  <si>
    <t>MONTAGEM SEM FORNECIMENTO,DE VALVULAS DE GAVETA(REGISTROS),VALVULAS DE RETENCAO,VENTOSAS,HIDRANTES,ETC,COM FLANGES,CLASSE PN-16,INCLUSIVE O FORNECIMENTO DOS MATERIAIS PARA AS JUNTAS(ARRUELAS DE BORRACHA E PARAFUSOS COM PORCAS DE ACO CARBONO),CUSTO POR JUNTA FLANGEADA,COM DIAMETRO DE 1200MM</t>
  </si>
  <si>
    <t>MONTAGEM SEM FORNECIMENTO,DE VALVULAS BORBOLETA COM FLANGESCLASSE PN-10,INCLUSIVE O FORNECIMENTO DOS MATERIAIS PARA ASJUNTAS(ARRUELAS DE BORRACHA E PARAFUSOS COM E SEM PORCAS DEACO CARBONO),CUSTO POR JUNTA FLANGEADA,COM DIAMETRO DE 75MM</t>
  </si>
  <si>
    <t>MONTAGEM SEM FORNECIMENTO DE VALVULAS BORBOLETA COM FLANGESCLASSE PN-10,INCLUSIVE O FORNECIMENTO DOS MATERIAIS PARA ASJUNTAS (ARRUELAS DE BORRACHA E PARAFUSOS COM E SEM PORCAS DEACO CARBONO),CUSTO POR JUNTA FLANGEADA,COM DIAMETRO DE 100MM</t>
  </si>
  <si>
    <t>MONTAGEM SEM FORNECIMENTO,DE VALVULAS BORBOLETA COM FLANGESCLASSE PN-10,INCLUSIVE O FORNECIMENTO DOS MATERIAIS PARA ASJUNTAS(ARRUELAS DE BORRACHA E PARAFUSOS COM E SEM PORCAS DEACO CARBONO),CUSTO POR JUNTA FLANGEADA,COM DIAMETRO DE 150MM</t>
  </si>
  <si>
    <t>MONTAGEM SEM FORNECIMENTO,DE VALVULAS BORBOLETA COM FLANGESCLASSE PN-10,INCLUSIVE O FORNECIMENTO DOS MATERIAIS PARA ASJUNTAS(ARRUELAS DE BORRACHA E PARAFUSOS COM E SEM PORCAS DEACO CARBONO),CUSTO POR JUNTA FLANGEADA,COM DIAMETRO DE 200MM</t>
  </si>
  <si>
    <t>MONTAGEM SEM FORNECIMENTO,DE VALVULAS BORBOLETA COM FLANGESCLASSE PN-10,INCLUSIVE O FORNECIMENTO DOS MATERIAIS PARA ASJUNTAS(ARRUELAS DE BORRACHA E PARAFUSOS COM E SEM PORCAS DEACO CARBONO),CUSTO POR JUNTA FLANGEADA,COM DIAMETRO DE 250MM</t>
  </si>
  <si>
    <t>MONTAGEM SEM FORNECIMENTO,DE VALVULAS BORBOLETA COM FLANGESCLASSE PN-10,INCLUSIVE O FORNECIMENTO DOS MATERIAIS PARA ASJUNTAS(ARRUELAS DE BORRACHA E PARAFUSOS COM E SEM PORCAS DEACO CARBONO),CUSTO POR JUNTA FLANGEADA,COM DIAMETRO DE 300MM</t>
  </si>
  <si>
    <t>MONTAGEM SEM FORNECIMENTO,DE VALVULAS BORBOLETA COM FLANGESCLASSE PN-10,INCLUSIVE O FORNECIMENTO DOS MATERIAIS PARA ASJUNTAS(ARRUELAS DE BORRACHA E PARAFUSOS COM E SEM PORCAS DEACO CARBONO),CUSTO POR JUNTA FLANGEADA,COM DIAMETRO DE 350MM</t>
  </si>
  <si>
    <t>MONTAGEM SEM FORNECIMENTO,DE VALVULAS BORBOLETA COM FLANGESCLASSE PN-10,INCLUSIVE O FORNECIMENTO DOS MATERIAIS PARA ASJUNTAS(ARRUELAS DE BORRACHA E PARAFUSOS COM E SEM PORCAS DEACO CARBONO),CUSTO POR JUNTA FLANGEADA.COM DIAMETRO DE 400MM</t>
  </si>
  <si>
    <t>MONTAGEM SEM FORNECIMENTO,DE VALVULAS BORBOLETA COM FLANGESCLASSE PN-10,INCLUSIVE O FORNECIMENTO DOS MATERIAIS PARA ASJUNTAS(ARRUELAS DE BORRACHA E PARAFUSOS COM E SEM PORCAS DEACO CARBONO),CUSTO POR JUNTA FLANGEADA,COM DIAMETRO DE 450MM</t>
  </si>
  <si>
    <t>MONTAGEM SEM FORNECIMENTO,DE VALVULAS BORBOLETA COM FLANGESCLASSE PN-10,INCLUSIVE O FORNECIMENTO DOS MATERIAIS PARA ASJUNTAS(ARRUELAS DE BORRACHA E PARAFUSOS COM E SEM PORCAS DEACO CARBONO),CUSTO POR JUNTA FLANGEADA,COM DIAMETRO DE 500MM</t>
  </si>
  <si>
    <t>MONTAGEM SEM FORNECIMENTO,DE VALVULAS BORBOLETA,COM FLANGESCLASSE PN-10,INCLUSIVE O FORNECIMENTO DOS MATERIAIS PARA ASJUNTAS(ARRUELAS DE BORRACHA E PARAFUSOS COM E SEM PORCAS DEACO CARBONO),CUSTO POR JUNTA FLANGEADA,COM DIAMETRO DE 600MM</t>
  </si>
  <si>
    <t>MONTAGEM SEM FORNECIMENTO,DE VALVULAS BORBOLETA COM FLANGESCLASSE PN-10,INCLUSIVE O FORNECIMENTO DOS MATERIAIS PARA ASJUNTAS(ARRUELAS DE BORRACHA E PARAFUSOS COM E SEM PORCAS DEACO CARBONO),CUSTO POR JUNTA FLANGEADA,COM DIAMETRO DE 700MM</t>
  </si>
  <si>
    <t>MONTAGEM SEM FORNECIMENTO,DE VALVULAS BORBOLETA COM FLANGESCLASSE PN-10,INCLUSIVE O FORNECIMENTO DOS MATERIAIS PARA ASJUNTAS(ARRUELAS DE BORRACHA E PARAFUSOS COM E SEM PORCAS DEACO CARBONO),CUSTO POR JUNTA FLANGEADA,COM DIAMETRO DE 800MM</t>
  </si>
  <si>
    <t>MONTAGEM SEM FORNECIMENTO,DE VALVULAS BORBOLETA COM FLANGESCLASSE PN-10,INCLUSIVE O FORNECIMENTO DOS MATERIAIS PARA ASJUNTAS(ARRUELAS DE BORRACHA E PARAFUSOS COM E SEM PORCAS DEACO CARBONO),CUSTO POR JUNTA FLANGEADA,COM DIAMETRO DE 900MM</t>
  </si>
  <si>
    <t>MONTAGEM SEM FORNECIMENTO,DE VALVULAS BORBOLETA COM FLANGESCLASSE PN-10,INCLUSIVE O FORNECIMENTO DOS MATERIAIS PARA ASJUNTAS(ARRUELAS DE BORRACHA E PARAFUSOS COM E SEM PORCAS DEACO CARBONO),CUSTO POR JUNTA FLANGEADA,COM DIAMETRO DE 1000MM</t>
  </si>
  <si>
    <t>MONTAGEM SEM FORNECIMENTO,DE VALVULAS BORBOLETA COM FLANGESCLASSE PN-10,INCLUSIVE O FORNECIMENTO DOS MATERIAIS PARA ASJUNTAS(ARRUELAS DE BORRACHA E PARAFUSOS COM E SEM PORCAS DEACO CARBONO),CUSTO POR JUNTA FLANGEADA,COM DIAMETRO DE 1200MM</t>
  </si>
  <si>
    <t>MONTAGEM SEM FORNECIMENTO,DE VALVULAS BORBOLETA COM FLANGESCLASSE PN-16,INCLUSIVE O FORNECIMENTO DOS MATERIAIS PARA ASJUNTAS(ARRUELAS DE BORRACHA E PARAFUSOS COM E SEM PORCAS DEACO CARBONO),CUSTO POR JUNTA FLANGEADA,COM DIAMETRO DE 75MM</t>
  </si>
  <si>
    <t>MONTAGEM SEM FORNECIMENTO,DE VALVULAS BORBOLETA COM FLANGESCLASSE PN-16,INCLUSIVE O FORNECIMENTO DOS MATERIAIS PARA ASJUNTAS(ARRUELAS DE BORRACHA E PARAFUSOS COM E SEM PORCAS DEACO CARBONO),CUSTO POR JUNTA FLANGEADA,COM DIAMETRO DE 100MM</t>
  </si>
  <si>
    <t>MONTAGEM SEM FORNECIMENTO,DE VALVULAS BORBOLETA,COM FLANGESCLASSE PN-16,INCLUSIVE O FORNECIMENTO DOS MATERIAIS PARA ASJUNTAS(ARRUELAS DE BORRACHA E PARAFUSOS COM E SEM PORCAS DEACO CARBONO),CUSTO POR JUNTA FLANGEADA,COM DIAMETRO DE 150MM</t>
  </si>
  <si>
    <t>MONTAGEM SEM FORNECIMENTO,DE VALVULAS BORBOLETA,COM FLANGESCLASSE PN-16,INCLUSIVE O FORNECIMENTO DOS MATERIAIS PARA ASJUNTAS(ARRUELAS DE BORRACHA E PARAFUSOS COM E SEM PORCAS DEACO CARBONO),CUSTO POR JUNTA FLANGEADA,COM DIAMETRO DE 200MM</t>
  </si>
  <si>
    <t>MONTAGEM SEM FORNECIMENTO,DE VALVULAS BORBOLETA COM FLANGESCLASSE PN-16,INCLUSIVE O FORNECIMENTO DOS MATERIAIS PARA ASJUNTAS(ARRUELAS DE BORRACHA E PARAFUSOS COM E SEM PORCAS DEACO CARBONO),CUSTO POR JUNTA FLANGEADA,COM DIAMETRO DE 250MM</t>
  </si>
  <si>
    <t>MONTAGEM SEM FORNECIMENTO,DE VALVULAS BORBOLETA COM FLANGESCLASSE PN-16,INCLUSIVE O FORNECIMENTO DOS MATERIAIS PARA ASJUNTAS(ARRUELAS DE BORRACHA E PARAFUSOS COM E SEM PORCAS DEACO CARBONO),CUSTO POR JUNTA FLANGEADA,COM DIAMETRO DE 300MM</t>
  </si>
  <si>
    <t>MONTAGEM SEM FORNECIMENTO,DE VALVULAS BORBOLETA COM FLANGESCLASSE PN-16,INCLUSIVE O FORNECIMENTO DOS MATERIAIS PARA ASJUNTAS(ARRUELAS DE BORRACHA E PARAFUSOS COM E SEM PORCAS DEACO CARBONO),CUSTO POR JUNTA FLANGEADA,COM DIAMETRO DE 350MM</t>
  </si>
  <si>
    <t>MONTAGEM SEM FORNECIMENTO,DE VALVULAS BORBOLETA COM FLANGESCLASSE PN-16,INCLUSIVE O FORNECIMENTO DOS MATERIAIS PARA ASJUNTAS(ARRUELAS DE BORRACHA E PARAFUSOS COM E SEM PORCAS DEACO CARBONO),CUSTO POR JUNTA FLANGEADA,COM DIAMETRO DE 400MM</t>
  </si>
  <si>
    <t>MONTAGEM SEM FORNECIMENTO,DE VALVULAS BORBOLETA COM FLANGESCLASSE PN-16,INCLUSIVE O FORNECIMENTO DOS MATERIAIS PARA ASJUNTAS(ARRUELAS DE BORRACHA E PARAFUSOS COM E SEM PORCAS DEACO CARBONO),CUSTO POR JUNTA FLANGEADA,COM DIAMETRO DE 450MM</t>
  </si>
  <si>
    <t>MONTAGEM SEM FORNECIMENTO,DE VALVULAS BORBOLETA COM FLANGESCLASSE PN-16,INCLUSIVE O FORNECIMENTO DOS MATERIAIS PARA ASJUNTAS(ARRUELAS DE BORRACHA E PARAFUSOS COM E SEM PORCAS DEACO CARBONO),CUSTO POR JUNTA FLANGEADA,COM DIAMETRO DE 500MM</t>
  </si>
  <si>
    <t>MONTAGEM SEM FORNECIMENTO,DE VALVULAS BORBOLETA COM FLANGESCLASSE PN-16,INCLUSIVE O FORNECIMENTO DOS MATERIAIS PARA ASJUNTAS(ARRUELAS DE BORRACHA E PARAFUSOS COM E SEM PORCAS DEACO CARBONO),CUSTO POR JUNTA FLANGEADA,COM DIAMETRO DE 600MM</t>
  </si>
  <si>
    <t>MONTAGEM SEM FORNECIMENTO,DE VALVULAS BORBOLETA COM FLANGESCLASSE PN-16,INCLUSIVE O FORNECIMENTO DOS MATERIAIS PARA ASJUNTAS(ARRUELAS DE BORRACHA E PARAFUSOS COM E SEM PORCAS DEACO CARBONO),CUSTO POR JUNTA FLANGEADA,COM DIAMETRO DE 700MM</t>
  </si>
  <si>
    <t>MONTAGEM SEM FORNECIMENTO,DE VALVULAS BORBOLETA COM FLANGESCLASSE PN-16,INCLUSIVE O FORNECIMENTO DOS MATERIAIS PARA ASJUNTAS(ARRUELAS DE BORRACHA E PARAFUSOS COM E SEM PORCAS DEACO CARBONO),CUSTO POR JUNTA FLANGEADA,COM DIAMETRO DE 800MM</t>
  </si>
  <si>
    <t>MONTAGEM SEM FORNECIMENTO,DE VALVULAS BORBOLETA COM FLANGESCLASSE PN-16,INCLUSIVE O FORNECIMENTO DOS MATERIAIS PARA ASJUNTAS(ARRUELAS DE BORRACHA E PARAFUSOS COM E SEM PORCAS DEACO CARBONO),CUSTO POR JUNTA FLANGEADA,COM DIAMETRO DE 900MM</t>
  </si>
  <si>
    <t>MONTAGEM SEM FORNECIMENTO,DE VALVULAS BORBOLETA COM FLANGESCLASSE PN-16,INCLUSIVE O FORNECIMENTO DOS MATERIAIS PARA ASJUNTAS(ARRUELAS DE BORRACHA E PARAFUSOS COM E SEM PORCAS DEACO CARBONO),CUSTO POR JUNTA FLANGEADA,COM DIAMETRO DE 1000MM</t>
  </si>
  <si>
    <t>MONTAGEM SEM FORNECIMENTO,DE VALVULAS BORBOLETA COM FLANGESCLASSE PN-16,INCLUSIVE O FORNECIMENTO DOS MATERIAIS PARA ASJUNTAS(ARRUELAS DE BORRACHA E PARAFUSOS COM E SEM PORCAS DEACO CARBONO),CUSTO POR JUNTA FLANGEADA,COM DIAMETRO DE 1200MM</t>
  </si>
  <si>
    <t>MONTAGEM SEM FORNECIMENTO DE VALVULAS BORBOLETA,VALVULAS DERETENCAO OU SIMILARES,TIPO WAFER(MONTAGEM ENTRE FLANGES ADJACENTES),CLASSE PN-10,INCLUSIVE O FORNECIMENTO DOS MATERIAISPARA AS JUNTAS(TIRANTES COM PORCAS E PARAFUSOS DE ACO CARBONO) CUSTO POR ACESSORIO,COM DIAMETRO DE 50 OU 75MM</t>
  </si>
  <si>
    <t>MONTAGEM SEM FORNECIMENTO DE VALVULAS BORBOLETA,VALVULAS DERETENCAO OU SIMILARES,TIPO WAFER(MONTAGEM ENTRE FLANGES ADJACENTES),CLASSE PN-10,INCLUSIVE O FORNECIMENTO DOS MATERIAISPARA AS JUNTAS(TIRANTES COM PORCAS E PARAFUSOS DE ACO CARBONO) CUSTO POR ACESSORIO,COM DIAMETRO DE 100MM</t>
  </si>
  <si>
    <t>MONTAGEM SEM FORNECIMENTO DE VALVULAS BORBOLETA,VALVULAS DERETENCAO OU SIMILARES,TIPO WAFER(MONTAGEM ENTRE FLANGES ADJACENTES),CLASSE PN-10,INCLUSIVE O FORNECIMENTO DOS MATERIAISPARA AS JUNTAS(TIRANTES COM PORCAS E PARAFUSOS DE ACO CARBONO) CUSTO POR ACESSORIO,COM DIAMETRO DE 150 OU 200MM</t>
  </si>
  <si>
    <t>MONTAGEM SEM FORNECIMENTO DE VALVULAS BORBOLETA,VALVULAS DERETENCAO OU SIMILARES,TIPO WAFER(MONTAGEM ENTRE FLANGES ADJACENTES),CLASSE PN-10,INCLUSIVE O FORNECIMENTO DOS MATERIAISPARA AS JUNTAS(TIRANTES COM PORCAS E PARAFUSOS DE ACO CARBONO) CUSTO POR ACESSORIO,COM DIAMETRO DE 250MM</t>
  </si>
  <si>
    <t>MONTAGEM SEM FORNECIMENTO DE VALVULAS BORBOLETA,VALVULAS DERETENCAO OU SIMILARES,TIPO WAFER(MONTAGEM ENTRE FLANGES ADJACENTES),CLASSE PN-10,INCLUSIVE O FORNECIMENTO DOS MATERIAISPARA AS JUNTAS(TIRANTES COM PORCAS E PARAFUSOS DE ACO CARBONO) CUSTO POR ACESSORIO,COM DIAMETRO DE 300MM</t>
  </si>
  <si>
    <t>MONTAGEM SEM FORNECIMENTO DE VALVULAS BORBOLETA,VALVULAS DERETENCAO OU SIMILARES,TIPO WAFER(MONTAGEM ENTRE FLANGES ADJACENTES),CLASSE PN-10,INCLUSIVE O FORNECIMENTO DOS MATERIAISPARA AS JUNTAS(TIRANTES COM PORCAS E PARAFUSOS DE ACO CARBONO) CUSTO POR ACESSORIO,COM DIAMETRO DE 350MM</t>
  </si>
  <si>
    <t>MONTAGEM SEM FORNECIMENTO DE VALVULAS BORBOLETA,VALVULAS DERETENCAO OU SIMILARES,TIPO WAFER(MONTAGEM ENTRE FLANGES ADJACENTES),CLASSE PN-10,INCLUSIVE O FORNECIMENTO DOS MATERIAISPARA AS JUNTAS(TIRANTES COM PORCAS E PARAFUSOS DE ACO CARBONO) CUSTO POR ACESSORIO,COM DIAMETRO DE 400 OU 450MM</t>
  </si>
  <si>
    <t>MONTAGEM SEM FORNECIMENTO DE VALVULAS BORBOLETA,VALVULAS DERETENCAO OU SIMILARES,TIPO WAFER(MONTAGEM ENTRE FLANGES ADJACENTES),CLASSE PN-10,INCLUSIVE O FORNECIMENTO DOS MATERIAISPARA AS JUNTAS(TIRANTES COM PORCAS E PARAFUSOS DE ACO CARBONO) CUSTO POR ACESSORIO,COM DIAMETRO DE 500MM</t>
  </si>
  <si>
    <t>MONTAGEM SEM FORNECIMENTO DE VALVULAS BORBOLETA,VALVULAS DERETENCAO OU SIMILARES,TIPO WAFER(MONTAGEM ENTRE FLANGES ADJACENTES),CLASSE PN-10,INCLUSIVE O FORNECIMENTO DOS MATERIAISPARA AS JUNTAS(TIRANTES COM PORCAS E PARAFUSOS DE ACO CARBONO) CUSTO POR ACESSORIO,COM DIAMETRO DE 600MM</t>
  </si>
  <si>
    <t>MONTAGEM SEM FORNECIMENTO DE VALVULAS BORBOLETA,VALVULAS DERETENCAO OU SIMILARES,TIPO WAFER(MONTAGEM ENTRE FLANGES ADJACENTES),CLASSE PN-10,INCLUSIVE O FORNECIMENTO DOS MATERIAISPARA AS JUNTAS(TIRANTES COM PORCAS E PARAFUSOS DE ACO CARBONO) CUSTO POR ACESSORIO,COM DIAMETRO DE 700MM</t>
  </si>
  <si>
    <t>MONTAGEM SEM FORNECIMENTO DE VALVULAS BORBOLETA,VALVULAS DERETENCAO OU SIMILARES,TIPO WAFER(MONTAGEM ENTRE FLANGES ADJACENTES),CLASSE PN-10,INCLUSIVE O FORNECIMENTO DOS MATERIAISPARA AS JUNTAS(TIRANTES COM PORCAS E PARAFUSOS DE ACO CARBONO) CUSTO POR ACESSORIO,COM DIAMETRO DE 800MM</t>
  </si>
  <si>
    <t>MONTAGEM SEM FORNECIMENTO DE VALVULAS BORBOLETA,VALVULAS DERETENCAO OU SIMILARES,TIPO WAFER(MONTAGEM ENTRE FLANGES ADJACENTES),CLASSE PN-10,INCLUSIVE O FORNECIMENTO DOS MATERIAISPARA AS JUNTAS(TIRANTES COM PORCAS E PARAFUSOS DE ACO CARBONO) CUSTO POR ACESSORIO,COM DIAMETRO DE 900MM</t>
  </si>
  <si>
    <t>MONTAGEM SEM FORNECIMENTO DE VALVULAS BORBOLETA,VALVULAS DERETENCAO OU SIMILARES,TIPO WAFER(MONTAGEM ENTRE FLANGES ADJACENTES),CLASSE PN-10,INCLUSIVE O FORNECIMENTO DOS MATERIAISPARA AS JUNTAS(TIRANTES COM PORCAS E PARAFUSOS DE ACO CARBONO) CUSTO POR ACESSORIO,COM DIAMETRO DE 1000MM</t>
  </si>
  <si>
    <t>MONTAGEM SEM FORNECIMENTO DE VALVULAS BORBOLETA,VALVULAS DERETENCAO OU SIMILARES,TIPO WAFER(MONTAGEM ENTRE FLANGES ADJACENTES),CLASSE PN-10,INCLUSIVE O FORNECIMENTO DOS MATERIAISPARA AS JUNTAS(TIRANTES COM PORCAS E PARAFUSOS DE ACO CARBONO) CUSTO POR ACESSORIO,COM DIAMETRO DE 1200MM</t>
  </si>
  <si>
    <t>MONTAGEM SEM FORNECIMENTO DE VALVULAS BORBOLETA,VALVULAS DERETENCAO OU SIMILARES,TIPO WAFER(MONTAGEM ENTRE FLANGES ADJACENTES),CLASSE PN-16,INCLUSIVE O FORNECIMENTO DOS MATERIAISPARA AS JUNTAS(TIRANTES COM PORCAS E PARAFUSOS DE ACO CARBONO) CUSTO POR ACESSORIO,COM DIAMETRO DE 50 OU 75MM</t>
  </si>
  <si>
    <t>MONTAGEM SEM FORNECIMENTO DE VALVULAS BORBOLETA,VALVULAS DERETENCAO OU SIMILARES,TIPO WAFER(MONTAGEM ENTRE FLANGES ADJACENTES),CLASSE PN-16,INCLUSIVE O FORNECIMENTO DOS MATERIAISPARA AS JUNTAS(TIRANTES COM PORCAS E PARAFUSOS DE ACO CARBONO) CUSTO POR ACESSORIO,COM DIAMETRO DE 100MM</t>
  </si>
  <si>
    <t>MONTAGEM SEM FORNECIMENTO DE VALVULAS BORBOLETA,VALVULAS DERETENCAO OU SIMILARES,TIPO WAFER(MONTAGEM ENTRE FLANGES ADJACENTES),CLASSE PN-16,INCLUSIVE O FORNECIMENTO DOS MATERIAISPARA AS JUNTAS(TIRANTES COM PORCAS E PARAFUSOS DE ACO CARBONO) CUSTO POR ACESSORIO,COM DIAMETRO DE 150MM</t>
  </si>
  <si>
    <t>MONTAGEM SEM FORNECIMENTO DE VALVULAS BORBOLETA,VALVULAS DERETENCAO OU SIMILARES,TIPO WAFER(MONTAGEM ENTRE FLANGES ADJACENTES),CLASSE PN-16,INCLUSIVE O FORNECIMENTO DOS MATERIAISPARA AS JUNTAS(TIRANTES COM PORCAS E PARAFUSOS DE ACO CARBONO) CUSTO POR ACESSORIO,COM DIAMETRO DE 200MM</t>
  </si>
  <si>
    <t>MONTAGEM SEM FORNECIMENTO DE VALVULAS BORBOLETA,VALVULAS DERETENCAO OU SIMILARES,TIPO WAFER(MONTAGEM ENTRE FLANGES ADJACENTES),CLASSE PN-16,INCLUSIVE O FORNECIMENTO DOS MATERIAISPARA AS JUNTAS(TIRANTES COM PORCAS E PARAFUSOS DE ACO CARBONO) CUSTO POR ACESSORIO,COM DIAMETRO DE 250MM</t>
  </si>
  <si>
    <t>MONTAGEM SEM FORNECIMENTO DE VALVULAS BORBOLETA,VALVULAS DERETENCAO OU SIMILARES,TIPO WAFER(MONTAGEM ENTRE FLANGES ADJACENTES),CLASSE PN-16,INCLUSIVE O FORNECIMENTO DOS MATERIAISPARA AS JUNTAS(TIRANTES COM PORCAS E PARAFUSOS DE ACO CARBONO) CUSTO POR ACESSORIO,COM DIAMETRO DE 300MM</t>
  </si>
  <si>
    <t>MONTAGEM SEM FORNECIMENTO DE VALVULAS BORBOLETA,VALVULAS DERETENCAO OU SIMILARES,TIPO WAFER(MONTAGEM ENTRE FLANGES ADJACENTES),CLASSE PN-16,INCLUSIVE O FORNECIMENTO DOS MATERIAISPARA AS JUNTAS(TIRANTES COM PORCAS E PARAFUSOS DE ACO CARBONO) CUSTO POR ACESSORIO,COM DIAMETRO DE 350MM</t>
  </si>
  <si>
    <t>MONTAGEM SEM FORNECIMENTO DE VALVULAS BORBOLETA,VALVULAS DERETENCAO OU SIMILARES,TIPO WAFER(MONTAGEM ENTRE FLANGES ADJACENTES),CLASSE PN-16,INCLUSIVE O FORNECIMENTO DOS MATERIAISPARA AS JUNTAS(TIRANTES COM PORCAS E PARAFUSOS DE ACO CARBONO) CUSTO POR ACESSORIO,COM DIAMETRO DE 400 OU 450MM</t>
  </si>
  <si>
    <t>MONTAGEM SEM FORNECIMENTO DE VALVULAS BORBOLETA,VALVULAS DERETENCAO OU SIMILARES,TIPO WAFER(MONTAGEM ENTRE FLANGES ADJACENTES),CLASSE PN-16,INCLUSIVE O FORNECIMENTO DOS MATERIAISPARA AS JUNTAS(TIRANTES COM PORCAS E PARAFUSOS DE ACO CARBONO) CUSTO POR ACESSORIO,COM DIAMETRO DE 500MM</t>
  </si>
  <si>
    <t>MONTAGEM SEM FORNECIMENTO DE VALVULAS BORBOLETA,VALVULAS DERETENCAO OU SIMILARES,TIPO WAFER(MONTAGEM ENTRE FLANGES ADJACENTES),CLASSE PN-16,INCLUSIVE O FORNECIMENTO DOS MATERIAISPARA AS JUNTAS(TIRANTES COM PORCAS E PARAFUSOS DE ACO CARBONO) CUSTO POR ACESSORIO,COM DIAMETRO DE 600MM</t>
  </si>
  <si>
    <t>MONTAGEM SEM FORNECIMENTO DE VALVULAS BORBOLETA,VALVULAS DERETENCAO OU SIMILARES,TIPO WAFER(MONTAGEM ENTRE FLANGES ADJACENTES),CLASSE PN-16,INCLUSIVE O FORNECIMENTO DOS MATERIAISPARA AS JUNTAS(TIRANTES COM PORCAS E PARAFUSOS DE ACO CARBONO) CUSTO POR ACESSORIO,COM DIAMETRO DE 700MM</t>
  </si>
  <si>
    <t>MONTAGEM SEM FORNECIMENTO DE VALVULAS BORBOLETA,VALVULAS DERETENCAO OU SIMILARES,TIPO WAFER(MONTAGEM ENTRE FLANGES ADJACENTES),CLASSE PN-16,INCLUSIVE O FORNECIMENTO DOS MATERIAISPARA AS JUNTAS(TIRANTES COM PORCAS E PARAFUSOS DE ACO CARBONO) CUSTO POR ACESSORIO,COM DIAMETRO DE 800MM</t>
  </si>
  <si>
    <t>MONTAGEM SEM FORNECIMENTO DE VALVULAS BORBOLETA,VALVULAS DERETENCAO OU SIMILARES,TIPO WAFER(MONTAGEM ENTRE FLANGES ADJACENTES),CLASSE PN-16,INCLUSIVE O FORNECIMENTO DOS MATERIAISPARA AS JUNTAS(TIRANTES COM PORCAS E PARAFUSOS DE ACO CARBONO) CUSTO POR ACESSORIO,COM DIAMETRO DE 900MM</t>
  </si>
  <si>
    <t>MONTAGEM SEM FORNECIMENTO DE VALVULAS BORBOLETA,VALVULAS DERETENCAO OU SIMILARES,TIPO WAFER(MONTAGEM ENTRE FLANGES ADJACENTES),CLASSE PN-16,INCLUSIVE O FORNECIMENTO DOS MATERIAISPARA AS JUNTAS(TIRANTES COM PORCAS E PARAFUSOS DE ACO CARBONO) CUSTO POR ACESSORIO,COM DIAMETRO DE 1000MM</t>
  </si>
  <si>
    <t>MONTAGEM SEM FORNECIMENTO DE VALVULAS BORBOLETA,VALVULAS DERETENCAO OU SIMILARES,TIPO WAFER(MONTAGEM ENTRE FLANGES ADJACENTES),CLASSE PN-16,INCLUSIVE O FORNECIMENTO DOS MATERIAISPARA AS JUNTAS(TIRANTES COM PORCAS E PARAFUSOS DE ACO CARBONO) CUSTO POR ACESSORIO,COM DIAMETRO DE 1200MM</t>
  </si>
  <si>
    <t>ASSENTAMENTO SEM FORNECIMENTO DE TUBOS ATE 1,00M DE COMPRIMENTO OU CONEXOES DE FERRO FUNDIDO OU ACO,COM FLANGES CLASSE PN-10,INCLUSIVE O FORNECIMENTO DOS MATERIAIS PARA JUNTAS(ARRUELAS DE BORRACHA E PARAFUSOS COM PORCAS DE ACO INOX 316),CUSTO POR JUNTA,COM DIAMETRO DE 50MM</t>
  </si>
  <si>
    <t>ASSENTAMENTO SEM FORNECIMENTO,DE TUBOS ATE 1,00M DE COMPRIMENTO OU CONEXOES DE FERRO FUNDIDO OU ACO,COM FLANGES CLASSE PN-10,INCLUSIVE O FORNECIMENTO DOS MATERIAIS PARA JUNTAS(ARRUELAS DE BORRACHA E PARAFUSOS COM PORCAS DE ACO INOX 316),CUSTO POR JUNTA,COM DIAMETRO DE 75MM</t>
  </si>
  <si>
    <t>ASSENTAMENTO SEM FORNECIMENTO,DE TUBOS ATE 1,00M DE COMPRIMENTO OU CONEXOES DE FERRO FUNDIDO OU ACO,COM FLANGES CLASSE PN-10,INCLUSIVE O FORNECIMENTO DOS MATERIAIS PARA JUNTAS(ARRUELAS DE BORRACHA E PARAFUSOS COM PORCAS DE ACO INOX 316),CUSTO POR JUNTA,COM DIAMETRO DE 100MM</t>
  </si>
  <si>
    <t>ASSENTAMENTO SEM FORNECIMENTO,DE TUBOS ATE 1,00M DE COMPRIMENTO OU CONEXOES DE FERRO FUNDIDO OU ACO,COM FLANGES CLASSE PN-10,INCLUSIVE O FORNECIMENTO DOS MATERIAIS PARA JUNTAS(ARRUELAS DE BORRACHA E PARAFUSOS COM PORCAS DE ACO INOX 316),CUSTO POR JUNTA,COM DIAMETRO DE 150MM</t>
  </si>
  <si>
    <t>ASSENTAMENTO SEM FORNECIMENTO,DE TUBOS ATE 1,00M DE COMPRIMENTO OU CONEXOES DE FERRO FUNDIDO OU ACO,COM FLANGES CLASSE PN-10,INCLUSIVE O FORNECIMENTO DOS MATERIAIS PARA JUNTAS(ARRUELAS DE BORRACHA E PARAFUSOS COM PORCAS DE ACO INOX 316),CUSTO POR JUNTA,COM DIAMETRO DE 200MM</t>
  </si>
  <si>
    <t>ASSENTAMENTO SEM FORNECIMENTO,DE TUBOS ATE 1,00M DE COMPRIMENTO OU CONEXOES DE FERRO FUNDIDO OU ACO,COM FLANGES CLASSE PN-10,INCLUSIVE O FORNECIMENTO DOS MATERIAIS PARA JUNTAS(ARRUELAS DE BORRACHA E PARAFUSOS COM PORCAS DE ACO INOX 316),CUSTO POR JUNTA,COM DIAMETRO DE 250MM</t>
  </si>
  <si>
    <t>ASSENTAMENTO SEM FORNECIMENTO,DE TUBOS ATE 1,00M DE COMPRIMENTO OU CONEXOES DE FERRO FUNDIDO OU ACO,COM FLANGES CLASSE PN-10,INCLUSIVE O FORNECIMENTO DOS MATERIAIS PARA JUNTAS(ARRUELAS DE BORRACHA E PARAFUSOS COM PORCAS DE ACO INOX 316),CUSTO POR JUNTA,COM DIAMETRO DE 300MM</t>
  </si>
  <si>
    <t>ASSENTAMENTO SEM FORNECIMENTO,DE TUBOS ATE 1,00M DE COMPRIMENTO OU CONEXOES DE FERRO FUNDIDO OU ACO,COM FLANGES CLASSE PN-10,INCLUSIVE O FORNECIMENTO DOS MATERIAIS PARA JUNTAS(ARRUELAS DE BORRACHA E PARAFUSOS COM PORCAS DE ACO INOX 316),CUSTO POR JUNTA,COM DIAMETRO DE 350MM</t>
  </si>
  <si>
    <t>ASSENTAMENTO SEM FORNECIMENTO,DE TUBOS ATE 1,00M DE COMPRIMENTO OU CONEXOES DE FERRO FUNDIDO OU ACO,COM FLANGES CLASSE PN-10,INCLUSIVE O FORNECIMENTO DOS MATERIAIS PARA JUNTAS(ARRUELAS DE BORRACHA E PARAFUSOS COM PORCAS DE ACO INOX 316),CUSTO POR JUNTA,COM DIAMETRO DE 400MM</t>
  </si>
  <si>
    <t>ASSENTAMENTO SEM FORNECIMENTO,DE TUBOS ATE 1,00M DE COMPRIMENTO OU CONEXOES DE FERRO FUNDIDO OU ACO,COM FLANGES CLASSE PN-10,INCLUSIVE O FORNECIMENTO DOS MATERIAIS PARA JUNTAS(ARRUELAS DE BORRACHA E PARAFUSOS COM PORCAS DE ACO INOX 316),CUSTO POR JUNTA,COM DIAMETRO DE 450MM</t>
  </si>
  <si>
    <t>ASSENTAMENTO SEM FORNECIMENTO,DE TUBOS ATE 1,00M DE COMPRIMENTO OU CONEXOES DE FERRO FUNDIDO OU ACO,COM FLANGES CLASSE PN-10,INCLUSIVE O FORNECIMENTO DOS MATERIAIS PARA JUNTAS(ARRUELAS DE BORRACHA E PARAFUSOS COM PORCAS DE ACO INOX 316),CUSTO POR JUNTA,COM DIAMETRO DE 500MM</t>
  </si>
  <si>
    <t>ASSENTAMENTO SEM FORNECIMENTO,DE TUBOS ATE 1,00M DE COMPRIMENTO OU CONEXOES DE FERRO FUNDIDO OU ACO,COM FLANGES CLASSE PN-10,INCLUSIVE O FORNECIMENTO DOS MATERIAIS PARA JUNTAS(ARRUELAS DE BORRACHA E PARAFUSOS COM PORCAS DE ACO INOX 316),CUSTO POR JUNTA,COM DIAMETRO DE 600MM</t>
  </si>
  <si>
    <t>ASSENTAMENTO SEM FORNECIMENTO,DE TUBOS ATE 1,00M DE COMPRIMENTO OU CONEXOES DE FERRO FUNDIDO OU ACO,COM FLANGES CLASSE PN-10,INCLUSIVE O FORNECIMENTO DOS MATERIAIS PARA JUNTAS(ARRUELAS DE BORRACHA E PARAFUSOS COM PORCAS DE ACO INOX 316),CUSTO POR JUNTA,COM DIAMETRO DE 700MM</t>
  </si>
  <si>
    <t>ASSENTAMENTO SEM FORNECIMENTO,DE TUBOS ATE 1,00M DE COMPRIMENTO OU CONEXOES DE FERRO FUNDIDO OU ACO,COM FLANGES CLASSE PN-10,INCLUSIVE O FORNECIMENTO DOS MATERIAIS PARA JUNTAS(ARRUELAS DE BORRACHA E PARAFUSOS COM PORCAS DE ACO INOX 316),CUSTO POR JUNTA,COM DIAMETRO DE 800MM</t>
  </si>
  <si>
    <t>ASSENTAMENTO SEM FORNECIMENTO,DE TUBOS ATE 1,00M DE COMPRIMENTO OU CONEXOES DE FERRO FUNDIDO OU ACO,COM FLANGES CLASSE PN-10,INCLUSIVE O FORNECIMENTO DOS MATERIAIS PARA JUNTAS(ARRUELAS DE BORRACHA E PARAFUSOS COM PORCAS DE ACO INOX 316),CUSTO POR JUNTA,COM DIAMETRO DE 900MM</t>
  </si>
  <si>
    <t>ASSENTAMENTO SEM FORNECIMENTO,DE TUBOS ATE 1,00M DE COMPRIMENTO OU CONEXOES DE FERRO FUNDIDO OU ACO,COM FLANGES CLASSE PN-10,INCLUSIVE O FORNECIMENTO DOS MATERIAIS PARA JUNTAS(ARRUELAS DE BORRACHA E PARAFUSOS COM PORCAS DE ACO INOX 316),CUSTO POR JUNTA,COM DIAMETRO DE 1000MM</t>
  </si>
  <si>
    <t>ASSENTAMENTO SEM FORNECIMENTO,DE TUBOS ATE 1,00M DE COMPRIMENTO OU CONEXOES DE FERRO FUNDIDO OU ACO,COM FLANGES CLASSE PN-10,INCLUSIVE O FORNECIMENTO DOS MATERIAIS PARA JUNTAS(ARRUELAS DE BORRACHA E PARAFUSOS COM PORCAS DE ACO INOX 316),CUSTO POR JUNTA,COM DIAMETRO DE 1200MM</t>
  </si>
  <si>
    <t>MONTAGEM SEM FORNECIMENTO,DE VALVULAS DE GAVETA(REGISTROS),VALVULAS DE RETENCAO,VENTOSAS,ETC,COM FLANGES CLASSE PN-10,INCLUSIVE O FORNECIMENTO DOS MATERIAIS PARA AS JUNTAS(ARRUELASDE BORRACHA E PARAFUSOS COM PORCAS DE ACO INOX 316),CUSTO POR JUNTA FLANGEADA,COM DIAMETRO DE 50MM</t>
  </si>
  <si>
    <t>MONTAGEM SEM FORNECIMENTO DE VALVULAS DE GAVETA(REGISTROS),VALVULAS DE RETENCAO,VENTOSAS,ETC,COM FLANGES CLASSE PN-10,INCLUSIVE O FORNECIMENTO DOS MATERIAIS PARA AS JUNTAS(ARRUELASDE BORRACHA E PARAFUSOS COM PORCAS DE ACO INOX 316),CUSTO POR JUNTA FLANGEADA,COM DIAMETRO DE 75MM</t>
  </si>
  <si>
    <t>MONTAGEM SEM FORNECIMENTO,DE VALVULAS DE GAVETA(REGISTROS),VALVULAS DE RETENCAO,VENTOSAS,ETC,COM FLANGES CLASSE PN-10,INCLUSIVE O FORNECIMENTO DOS MATERIAIS PARA AS JUNTAS(ARRUELASDE BORRACHA E PARAFUSOS COM PORCAS DE ACO INOX 316),CUSTO POR JUNTA FLANGEADA,COM DIAMETRO DE 100MM</t>
  </si>
  <si>
    <t>MONTAGEM SEM FORNECIMENTO,DE VALVULAS DE GAVETA(REGISTROS),VALVULAS DE RETENCAO,VENTOSAS,ETC,COM FLANGES CLASSE PN-10,INCLUSIVE O FORNECIMENTO DOS MATERIAIS PARA AS JUNTAS(ARRUELASDE BORRACHA E PARAFUSOS COM PORCAS DE ACO INOX 316),CUSTO POR JUNTA FLANGEADA,COM DIAMETRO DE 150MM</t>
  </si>
  <si>
    <t>MONTAGEM SEM FORNECIMENTO,DE VALVULAS DE GAVETA(REGISTROS),VALVULAS DE RETENCAO,VENTOSAS,ETC,COM FLANGES CLASSE PN-10,INCLUSIVE O FORNECIMENTO DOS MATERIAIS PARA AS JUNTAS(ARRUELASDE BORRACHA E PARAFUSOS COM PORCAS DE ACO INOX 316),CUSTO POR JUNTA FLANGEADA,COM DIAMETRO DE 200MM</t>
  </si>
  <si>
    <t>MONTAGEM SEM FORNECIMENTO,DE VALVULAS DE GAVETA(REGISTROS),VALVULAS DE RETENCAO,VENTOSAS,ETC,COM FLANGES CLASSE PN-10,INCLUSIVE O FORNECIMENTO DOS MATERIAIS PARA AS JUNTAS(ARRUELASDE BORRACHA E PARAFUSOS COM PORCAS DE ACO INOX 316),CUSTO POR JUNTA FLANGEADA,COM DIAMETRO DE 250MM</t>
  </si>
  <si>
    <t>MONTAGEM SEM FORNECIMENTO,DE VALVULAS DE GAVETA(REGISTROS),VALVULAS DE RETENCAO,VENTOSAS,ETC,COM FLANGES CLASSE PN-10,INCLUSIVE O FORNECIMENTO DOS MATERIAIS PARA AS JUNTAS(ARRUELASDE BORRACHA E PARAFUSOS COM PORCAS DE ACO INOX 316),CUSTO POR JUNTA FLANGEADA,COM DIAMETRO DE 300MM</t>
  </si>
  <si>
    <t>MONTAGEM SEM FORNECIMENTO,DE VALVULAS DE GAVETA(REGISTROS),VALVULAS DE RETENCAO,VENTOSAS,ETC,COM FLANGES CLASSE PN-10,INCLUSIVE O FORNECIMENTO DOS MATERIAIS PARA AS JUNTAS(ARRUELASDE BORRACHA E PARAFUSOS COM PORCAS DE ACO INOX 316),CUSTO POR JUNTA FLANGEADA,COM DIAMETRO DE 350MM</t>
  </si>
  <si>
    <t>MONTAGEM SEM FORNECIMENTO,DE VALVULAS DE GAVETA(REGISTROS),VALVULAS DE RETENCAO,VENTOSAS,ETC,COM FLANGES CLASSE PN-10,INCLUSIVE O FORNECIMENTO DOS MATERIAIS PARA AS JUNTAS(ARRUELASDE BORRACHA E PARAFUSOS COM PORCAS DE ACO INOX 316),CUSTO POR JUNTA FLANGEADA,COM DIAMETRO DE 400MM</t>
  </si>
  <si>
    <t>MONTAGEM SEM FORNECIMENTO,DE VALVULAS DE GAVETA(REGISTROS),VALVULAS DE RETENCAO,VENTOSAS,ETC,COM FLANGES CLASSE PN-10,INCLUSIVE O FORNECIMENTO DOS MATERIAIS PARA AS JUNTAS(ARRUELASDE BORRACHA E PARAFUSOS COM PORCAS DE ACO INOX 316),CUSTO POR JUNTA FLANGEADA,COM DIAMETRO DE 450MM</t>
  </si>
  <si>
    <t>MONTAGEM SEM FORNECIMENTO DE VALVULAS DE GAVETA(REGISTROS),VALVULAS DE RETENCAO,VENTOSAS,ETC,COM FLANGES CLASSE PN-10,INCLUSIVE O FORNECIMENTO DOS MATERIAIS PARA AS JUNTAS(ARRUELASDE BORRACHA E PARAFUSOS COM PORCAS DE ACO INOX 316),CUSTO POR JUNTA FLANGEADA,COM DIAMETRO DE 500MM</t>
  </si>
  <si>
    <t>MONTAGEM SEM FORNECIMENTO,DE VALVULAS DE GAVETA(REGISTROS),VALVULAS DE RETENCAO,VENTOSAS,ETC,COM FLANGES CLASSE PN-10,INCLUSIVE O FORNECIMENTO DOS MATERIAIS PARA AS JUNTAS(ARRUELASDE BORRACHA E PARAFUSOS COM PORCAS DE ACO INOX 316),CUSTO POR JUNTA FLANGEADA,COM DIAMETRO DE 600MM</t>
  </si>
  <si>
    <t>MONTAGEM SEM FORNECIMENTO,DE VALVULAS DE GAVETA(REGISTROS),VALVULAS DE RETENCAO,VENTOSAS,ETC,COM FLANGES CLASSE PN-10,INCLUSIVE O FORNECIMENTO DOS MATERIAIS PARA AS JUNTAS(ARRUELASDE BORRACHA E PARAFUSOS COM PORCAS DE ACO INOX 316),CUSTO POR JUNTA FLANGEADA,COM DIAMETRO DE 700MM</t>
  </si>
  <si>
    <t>MONTAGEM SEM FORNECIMENTO,DE VALVULAS DE GAVETA(REGISTROS),VALVULAS DE RETENCAO,VENTOSAS,ETC,COM FLANGES CLASSE PN-10,INCLUSIVE O FORNECIMENTO DOS MATERIAIS PARA AS JUNTAS(ARRUELASDE BORRACHA E PARAFUSOS COM PORCAS DE ACO INOX 316),CUSTO POR JUNTA FLANGEADA,COM DIAMETRO DE 800MM</t>
  </si>
  <si>
    <t>MONTAGEM SEM FORNECIMENTO,DE VALVULAS DE GAVETA(REGISTROS),VALVULAS DE RETENCAO,VENTOSAS,ETC,COM FLANGES CLASSE PN-10,INCLUSIVE O FORNECIMENTO DOS MATERIAIS PARA AS JUNTAS(ARRUELASDE BORRACHA E PARAFUSOS COM PORCAS DE ACO INOX 316),CUSTO POR JUNTA FLANGEADA,COM DIAMETRO DE 900MM</t>
  </si>
  <si>
    <t>MONTAGEM SEM FORNECIMENTO,DE VALVULAS DE GAVETA(REGISTROS),VALVULAS DE RETENCAO,VENTOSAS,ETC,COM FLANGES CLASSE PN-10,INCLUSIVE O FORNECIMENTO DOS MATERIAIS PARA AS JUNTAS(ARRUELASDE BORRACHA E PARAFUSOS COM PORCAS DE ACO INOX 316),CUSTO POR JUNTA FLANGEADA,COM DIAMETRO DE 1000MM</t>
  </si>
  <si>
    <t>MONTAGEM SEM FORNECIMENTO,DE VALVULAS DE GAVETA(REGISTROS),VALVULAS DE RETENCAO,VENTOSAS,ETC,COM FLANGES CLASSE PN-10,INCLUSIVE O FORNECIMENTO DOS MATERIAIS PARA AS JUNTAS(ARRUELASDE BORRACHA E PARAFUSOS COM PORCAS DE ACO INOX 316),CUSTO POR JUNTA FLANGEADA,COM DIAMETRO DE 1200MM</t>
  </si>
  <si>
    <t>CAIXA DE AREIA DE CONCRETO ARMADO DE 1,00X1,00X1,80M,PARA COLETOR DE AGUAS PLUVIAIS DE 0,40M DE DIAMETRO COM PAREDES DEO,15M DE ESPESSURA,SENDO A BASE EM CONCRETO DOSADO PARA FCK=10MPA E REVESTIDA DE ARGAMASSA DE CIMENTO E AREIA,TRACO 1:4EM VOLUME,DEGRAUS DE FERRO FUNDIDO,INCLUSIVE FORNECIMENTO DETODOS OS MATERIAIS</t>
  </si>
  <si>
    <t>CAIXA DE AREIA DE CONCRETO ARMADO DE 1,00X1,00X1,90M,PARA COLETOR DE AGUAS PLUVIAIS DE 0,50M DE DIAMETRO COM PAREDES DE0,15M DE ESPESSURA,SENDO A BASE EM CONCRETO DOSADO PARA FCK=10MPA E REVESTIDA DE ARGAMASSA DE CIMENTO E AREIA,TRACO 1:4EM VOLUME,DEGRAUS DE FERRO FUNDIDO,INCLUSIVE FORNECIMENTO DETODOS OS MATERIAIS</t>
  </si>
  <si>
    <t>CAIXA DE AREIA DE CONCRETO ARMADO DE 1,10X1,10X2,00M,PARA COLETOR DE AGUAS PLUVIAIS DE 0,60M DE DIAMETRO COM PAREDES DE0,15M DE ESPESSURA,SENDO A BASE EM CONCRETO DOSADO PARA FCK=10MPA E REVESTIDA DE ARGAMASSA DE CIMENTO E AREIA,TRACO 1:4EM VOLUME,DEGRAUS DE FERRO FUNDIDO,INCLUSIVE FORNECIMENTO DETODOS OS MATERIAIS</t>
  </si>
  <si>
    <t>CAIXA DE AREIA DE CONCRETO ARMADO DE 1,20X1,20X2,10M,PARA COLETOR DE AGUAS PLUVIAIS DE 0,70M DE DIAMETRO COM PAREDES DE0,15M DE ESPESSURA,SENDO A BASE EM CONCRETO DOSADO PARA FCK=10MPA E REVESTIDA DE ARGAMASSA DE CIMENTO E AREIA,TRACO 1:4EM VOLUME,DEGRAUS DE FERRO FUNDIDO,INCLUSIVE FORNECIMENTO DETODOS OS MATERIAIS</t>
  </si>
  <si>
    <t>CAIXA DE AREIA DE CONCRETO ARMADO DE 1,30X1,30X2,20M,PARA COLETOR DE AGUAS PLUVIAIS DE 0,80M DE DIAMETRO COM PAREDES DE0,15M DE ESPESSURA,SENDO A BASE EM CONCRETO DOSADO PARA FCK=10MPA E REVESTIDA DE ARGAMASSA DE CIMENTO E AREIA,TRACO 1:4EM VOLUME,DEGRAUS DE FERRO FUNDIDO,INCLUSIVE FORNECIMENTO DETODOS OS MATERIAIS</t>
  </si>
  <si>
    <t>CAIXA DE AREIA DE CONCRETO ARMADO DE 1,40X1,40X2,30M,PARA COLETOR DE AGUAS PLUVIAIS DE 0,90M DE DIAMETRO COM PAREDES DE0,15M DE ESPESSURA,SENDO A BASE EM CONCRETO DOSADO PARA FCK=10MPA E REVESTIDA DE ARGAMASSA DE CIMENTO E AREIA,TRACO 1:4EM VOLUME,DEGRAUS DE FERRO FUNDIDO,INCLUSIVE FORNECIMENTO DETODOS OS MATERIAIS</t>
  </si>
  <si>
    <t>CAIXA DE AREIA DE CONCRETO ARMADO DE 1,50X1,50X2,40M,PARA COLETOR DE AGUAS PLUVIAIS DE 1,00M DE DIAMETRO COM PAREDES DE0,15M DE ESPESSURA,SENDO A BASE EM CONCRETO DOSADO PARA FCK=10MPA E REVESTIDA DE ARGAMASSA DE CIMENTO E AREIA,TRACO 1:4EM VOLUME,DEGRAUS DE FERRO FUNDIDO,INCLUSIVE FORNECIMENTO DETODOS OS MATERIAIS</t>
  </si>
  <si>
    <t>CAIXA DE AREIA DE CONCRETO ARMADO DE 1,60X1,60X2,50M,PARA COLETOR DE AGUAS PLUVIAIS DE 1,10M DE DIAMETRO COM PAREDES DE0,15M DE ESPESSURA,SENDO A BASE EM CONCRETO DOSADO PARA FCK=10MPA E REVESTIDA DE ARGAMASSA DE CIMENTO E AREIA,TRACO 1:4EM VOLUME,DEGRAUS DE FERRO FUNDIDO,INCLUSIVE FORNECIMENTO DETODOS OS MATERIAIS</t>
  </si>
  <si>
    <t>CAIXA DE AREIA DE CONCRETO ARMADO DE 1,70X1,70X2,60M,PARA COLETOR DE AGUAS PLUVIAIS DE 1,20M DE DIAMETRO COM PAREDES DE0,15M DE ESPESSURA,SENDO A BASE EM CONCRETO DOSADO PARA FCK=10MPA E REVESTIDA DE ARGAMASSA DE CIMENTO E AREIA,TRACO 1:4EM VOLUME,DEGRAUS DE FERRO FUNDIDO,INCLUSIVE FORNECIMENTO DETODOS OS MATERIAIS</t>
  </si>
  <si>
    <t>POCO DE VISITA DE CONCRETO ARMADO DE 1,00X1,00X1,40M,PARA COLETOR DE AGUAS PLUVIAIS DE 0,40 A 0,50M DE DIAMETRO COM PAREDES DE 0,15M DE ESPESSURA E BASE EM CONCRETO DOSADO PARA FCK=10MPA E REVESTIDA COM ARGAMASSA DE CIMENTO E AREIA,TRACO 1:4 EM VOLUME,DEGRAUS DE FERRO FUNDIDO,INCLUSIVE FORNECIMENTODE TODOS OS MATERIAIS</t>
  </si>
  <si>
    <t>POCO DE VISITA DE CONCRETO ARMADO DE 1,20X1,20X1,40M,PARA COLETOR DE AGUAS PLUVIAIS DE 0,70M DE DIAMETRO COM PAREDES DE0,15M DE ESPESSURA E BASE EM CONCRETO DOSADO PARA FCK=10MPAE REVESTIDA COM ARGAMASSA DE CIMENTO E AREIA,TRACO 1:4 EM VOLUME,DEGRAUS DE FERRO FUNDIDO,INCLUSIVE FORNECIMENTO DE TODOS OS MATERIAIS</t>
  </si>
  <si>
    <t>POCO DE VISITA DE CONCRETO ARMADO DE 1,30X1,30X1,40M,PARA COLETOR DE AGUAS PLUVIAIS DE 0,80M DE DIAMETRO COM PAREDES DE0,15M DE ESPESSURA E BASE EM CONCRETO DOSADO PARA FCK=10MPAE REVESTIDA COM ARGAMASSA DE CIMENTO E AREIA,TRACO 1:4 EM VOLUME,DEGRAUS DE FERRO FUNDIDO,INCLUSIVE FORNECIMENTO DE TODOS OS MATERIAIS</t>
  </si>
  <si>
    <t>POCO DE VISITA DE CONCRETO ARMADO DE 1,50X1,50X1,60M,PARA COLETOR DE AGUAS PLUVIAIS DE 1,00M DE DIAMETRO COM PAREDES DE0,15M DE ESPESSURA E BASE EM CONCRETO DOSADO PARA FCK=10MPAE REVESTIDA COM ARGAMASSA DE CIMENTO E AREIA,TRACO 1:4 EM VOLUME,DEGRAUS DE FERRO FUNDIDO,INCLUSIVE FORNECIMENTO DE TODOS OS MATERIAIS</t>
  </si>
  <si>
    <t>POCO DE VISITA DE CONCRETO ARMADO DE 1,60X1,60X1,70M,PARA COLETOR DE AGUAS PLUVIAIS DE 1,10M DE DIAMETRO COM PAREDES DE0,15M DE ESPESSURA E BASE EM CONCRETO DOSADO PARA FCK=10MPAE REVESTIDA COM ARGAMASSA DE CIMENTO E AREIA,TRACO 1:4 EM VOLUME,DEGRAUS DE FERRO FUNDIDO,INCLUSIVE FORNECIMENTO DE TODOS OS MATERIAIS</t>
  </si>
  <si>
    <t>POCO DE VISITA DE CONCRETO ARMADO DE 1,70X1,70X1,80M,PARA COLETOR DE AGUAS PLUVIAIS DE 1,20M DE DIAMETRO COM PAREDES DE0,15M DE ESPESSURA E BASE EM CONCRETO DOSADO PARA FCK=10MPAE REVESTIDA COM ARGAMASSA DE CIMENTO E AREIA,TRACO 1:4 EM VOLUME,DEGRAUS DE FERRO FUNDIDO,INCLUSIVE FORNECIMENTO DE TODOS OS MATERIAIS</t>
  </si>
  <si>
    <t>CAIXA PARA REGISTRO,DE CONCRETO ARMADO DE 1,00X1,30X2,00M,PARA TUBULACAO DE FºFº COM 0,60M DE DIAMETRO,SENDO AS PAREDESDE 0,15M DE ESPESSURA E O CONCRETO DOSADO PARA FCK=10MPA,EXCLUSIVE TAMPAS DE FERRO FUNDIDO</t>
  </si>
  <si>
    <t>CAIXA PARA REGISTRO,DE CONCRETO ARMADO DE 1,00X1,25X1,85M,PARA TUBULACAO DE FºFº COM 0,55M DE DIAMETRO,SENDO AS PAREDESDE 0,15M DE ESPESSURA E O CONCRETO DOSADO PARA FCK=10MPA,EXCLUSIVE TAMPAS DE FERRO FUNDIDO</t>
  </si>
  <si>
    <t>CAIXA PARA REGISTRO,DE CONCRETO ARMADO DE 1,00X1,20X1,70M,PARA TUBULALAO DE FºFº COM 0,50M DE DIAMETRO,SENDO AS PAREDESDE 0,15M DE ESPESSURA E O CONCRETO DOSADO PARA FCK=10MPA,EXCLUSIVE TAMPAS DE FERRO FUNDIDO</t>
  </si>
  <si>
    <t>CAIXA PARA REGISTRO,DE CONCRETO ARMADO DE 1,00X1,15X1,40M,PARA TUBULACAO DE FºFº COM 0,45M DE DIAMETRO,SENDO AS PAREDESDE 0,15M DE ESPESSURA E O CONCRETO DOSADO PARA FCK=10MPA,EXCLUSIVE TAMPAS DE FERRO FUNDIDO</t>
  </si>
  <si>
    <t>CAIXA PARA REGISTRO,DE CONCRETO ARMADO DE 1,00X1,10X1,40M,PARA TUBULACAO DE FºFº COM 0,40M DE DIAMETRO,SENDO AS PAREDESDE 0,15M DE ESPESSURA E O CONCRETO DOSADO PARA FCK=10MPA,EXCLUSIVE TAMPAS DE FERRO FUNDIDO</t>
  </si>
  <si>
    <t>POCO DE VISITA DE CONCRETO ARMADO COM MEDIDAS INTERNAS DO POCO E PROFUNDIDADE DE 1,10X1,10X1,20M,DIAMETRO DA GALERIA DE0,60M,TENDO O CONCRETO DAS PAREDES,FUNDO E TAMPA 400KG E O DA BASE,CALHA E BANQUETA 300KG DE CIMENTO POR M3,SENDO AS PAREDES,CALHA E A BANQUETA REVESTIDAS COM ARGAMASSA,EXCLUSIVE TAMPAO DE FERRO FUNDIDO</t>
  </si>
  <si>
    <t>POCO DE VISITA DE CONCRETO ARMADO COM MEDIDAS INTERNAS DO POCO E PROFUNDIDADE DE 1,10X1,10X1,50M,E DIAMETRO DA GALERIA DE ATE 0,60M,TENDO O CONCRETO DAS PAREDES,FUNDO E TAMPA 400KGE O DA BASE,CALHA E BANQUETA 300KG DE CIMENTO POR M3,SENDOAS PAREDES,CALHA E A BANQUETA REVESTIDAS COM ARGAMASSA,EXCLUSIVE TAMPAO DE FERRO FUNDIDO</t>
  </si>
  <si>
    <t>POCO DE VISITA DE CONCRETO ARMADO COM MEDIDAS INTERNAS DO POCO E PROFUNDIDADE DE 1,10X1,10X1,80M,E DIAMETRO DA GALERIA DE ATE 0,60M,TENDO O CONCRETO DAS PAREDES,FUNDO E TAMPA 400KGE O DA BASE,CALHA E BANQUETA 300KG DE CIMENTO POR M3,SENDOAS PAREDES,CALHA E A BANQUETA REVESTIDAS COM ARGAMASSA,EXCLUSIVE TAMPAO DE FERRO FUNDIDO</t>
  </si>
  <si>
    <t>POCO DE VISITA DE CONCRETO ARMADO COM MEDIDAS INTERNAS DO POCO E PROFUNDIDADE DE 1,10X1,10X2,10M,E DIAMETRO DA GALERIA DE ATE 0,60M,TENDO O CONCRETO DAS PAREDES,FUNDO E TAMPA 400KGE O DA BASE,CALHA E BANQUETA 300KG DE CIMENTO POR M3,SENDOAS PAREDES,CALHA E A BANQUETA REVESTIDAS COM ARGAMASSA,EXCLUSIVE TAMPAO DE FERRO FUNDIDO</t>
  </si>
  <si>
    <t>POCO DE VISITA DE CONCRETO ARMADO COM MEDIDAS INTERNAS DO POCO E PROFUNDIDADE DE 1,10X1,10X2,40M,E DIAMETRO DA GALERIA DE ATE 0,60M,TENDO O CONCRETO DAS PAREDES,FUNDO E TAMPA 400KGE O DA BASE,CALHA E BANQUETA 300KG DE CIMENTO POR M3,SENDOAS PAREDES,CALHA E A BANQUETA REVESTIDAS COM ARGAMASSA,EXCLUSIVE TAMPAO DE FERRO FUNDIDO</t>
  </si>
  <si>
    <t>POCO DE VISITA DE CONCRETO ARMADO COM MEDIDAS INTERNAS DO POCO E PROFUNDIDADE DE 1,10X1,10X2,70M,E DIAMETRO DA GALERIA DE ATE 0,60M,TENDO O CONCRETO DAS PAREDES,FUNDO E TAMPA 400KGE O DA BASE,CALHA E BANQUETA 300KG DE CIMENTO POR M3,SENDOAS PAREDES,CALHA E A BANQUETA REVESTIDAS COM ARGAMASSA,EXCLUSIVE TAMPAO DE FERRO FUNDIDO</t>
  </si>
  <si>
    <t>POCO DE VISITA DE CONCRETO ARMADO COM MEDIDAS INTERNAS DO POCO E PROFUNDIDADE DE 1,10X1,10X3,00M,E DIAMETRO DA GALERIA DE ATE 0,60M,TENDO O CONCRETO DAS PAREDES,FUNDO E TAMPA 400KGE O DA BASE,CALHA E BANQUETA 300KG DE CIMENTO POR M3,SENDOAS PAREDES,CALHA E A BANQUETA REVESTIDAS COM ARGAMASSA,EXCLUSIVE TAMPAO DE FERRO FUNDIDO</t>
  </si>
  <si>
    <t>POCO DE VISITA DE CONCRETO ARMADO COM MEDIDAS INTERNAS DO POCO E PROFUNDIDADE DE 1,10X1,10X3,30M,E DIAMETRO DA GALERIA DE ATE 0,60M,TENDO O CONCRETO DAS PAREDES,FUNDO E TAMPA 400KGE O DA BASE,CALHA E BANQUETA 300KG DE CIMENTO POR M3,SENDOAS PAREDES,CALHA E A BANQUETA REVESTIDAS COM ARGAMASSA,EXCLUSIVE TAMPAO DE FERRO FUNDIDO</t>
  </si>
  <si>
    <t>POCO DE VISITA DE CONCRETO ARMADO COM MEDIDAS INTERNAS DO POCO E PROFUNDIDADE DE 1,10X1,10X3,60M,E DIAMETRO DA GALERIA DE ATE 0,60M,TENDO O CONCRETO DAS PAREDES,FUNDO E TAMPA 400KGE O DA BASE,CALHA E BANQUETA 300KG DE CIMENTO POR M3,SENDOAS PAREDES,CALHA E A BANQUETA REVESTIDAS COM ARGAMASSA,EXCLUSIVE TAMPAO DE FERRO FUNDIDO</t>
  </si>
  <si>
    <t>POCO DE VISITA DE CONCRETO ARMADO COM MEDIDAS INTERNAS DO POCO E PROFUNDIDADE DE 1,10X1,10X3,90M,E DIAMETRO DA GALERIA DE ATE 0,60M,TENDO O CONCRETO DAS PAREDES,FUNDO E TAMPA 400KGE O DA BASE,CALHA E A BANQUETA 300KG DE CIMENTO POR M3,SENDO AS PAREDES,CALHA E BANQUETA REVESTIDAS COM ARGAMASSA,EXCLUSIVE TAMPAO DE FERRO FUNDIDO</t>
  </si>
  <si>
    <t>POCO DE VISITA DE CONCRETO ARMADO COM MEDIDAS INTERNAS DO POCO E PROFUNDIDADE DE 1,10X1,10X4,20M,E DIAMETRO DA GALERIA DE ATE 0,60M,TENDO O CONCRETO DAS PAREDES,FUNDO E TAMPA 400KGE O DA BASE,CALHA E BANQUETA 300KG DE CIMENTO POR M3,SENDOAS PAREDES,CALHA E A BANQUETA REVESTIDAS COM ARGAMASSA,EXCLUSIVE TAMPAO DE FERRO FUNDIDO</t>
  </si>
  <si>
    <t>POCO DE VISITA DE CONCRETO ARMADO COM MEDIDAS INTERNAS DO POCO E PROFUNDIDADE DE 1,10X1,10X4,50M,E DIAMETRO DA GALERIA DE ATE 0,60M,TENDO O CONCRETO DAS PAREDES,FUNDO E TAMPA 400KGE O DA BASE,CALHA E BANQUETA 300KG DE CIMENTO POR M3,SENDOAS PAREDES,CALHA E A BANQUETA REVESTIDAS COM ARGAMASSA,EXCLUSIVE TAMPAO DE FERRO FUNDIDO</t>
  </si>
  <si>
    <t>POCO DE VISITA DE CONCRETO ARMADO COM MEDIDAS INTERNAS DO POCO E PROFUNDIDADE DE 1,10X1,10X4,80M,E DIAMETRO DA GALERIA DE ATE 0,60M,TENDO O CONCRETO DAS PAREDES,FUNDO E TAMPA 400KGE O DA BASE,CALHA E BANQUETA 300KG DE CIMENTO POR M3,SENDOAS PAREDES,CALHA E A BANQUETA REVESTIDAS COM ARGAMASSA,EXCLUSIVE TAMPAO DE FERRO FUNDIDO</t>
  </si>
  <si>
    <t>POCO DE VISITA DE CONCRETO ARMADO COM MEDIDAS INTERNAS DO POCO E PROFUNDIDADE DE 1,10X1,10X5,10M,E DIAMETRO DA GALERIA DE ATE 0,60M,TENDO O CONCRETO DAS PAREDES,FUNDO E TAMPA 400KGE O DA BASE,CALHA E BANQUETA 300KG DE CIMENTO POR M3,SENDOAS PAREDES,CALHA E A BANQUETA REVESTIDAS COM ARGAMASSA,EXCLUSIVE TAMPAO DE FERRO FUNDIDO</t>
  </si>
  <si>
    <t>POCO DE VISITA DE CONCRETO ARMADO COM MEDIDAS INTERNAS DO POCO E PROFUNDIDADE DE 1,10X1,10X5,40M,E DIAMETRO DA GALERIA DE ATE 0,60M,TENDO O CONCRETO DAS PAREDES,FUNDO E TAMPA 400KGE O DA BASE,CALHA E BANQUETA 300KG DE CIMENTO POR M3,SENDOAS PAREDES,CALHA E A BANQUETA REVESTIDAS COM ARGAMASSA,EXCLUSIVE TAMPAO DE FERRO FUNDIDO</t>
  </si>
  <si>
    <t>POCO DE VISITA DE CONCRETO ARMADO COM MEDIDAS INTERNAS DO POCO E PROFUNDIDADE DE 1,10X1,10X5,70M,E DIAMETRO DA GALERIA DE ATE 0,60M,TENDO O CONCRETO DAS PAREDES,FUNDO E TAMPA 400KGE O DA BASE,CALHA E BANQUETA 300KG DE CIMENTO POR M3,SENDOAS PAREDES,CALHA E A BANQUETA REVESTIDAS COM ARGAMASSA,EXCLUSIVE TAMPAO DE FERRO FUNDIDO</t>
  </si>
  <si>
    <t>POCO DE VISITA DE CONCRETO ARMADO COM MEDIDAS INTERNAS DO POCO E PROFUNDIDADE DE 1,10X1,10X6,00M,E DIAMETRO DA GALERIA DE ATE 0,60M,TENDO O CONCRETO DAS PAREDES,FUNDO E TAMPA 400KGE O DA BASE,CALHA E BANQUETA 300KG DE CIMENTO POR M3,SENDOAS PAREDES,CALHA E A BANQUETA REVESTIDAS COM ARGAMASSA,EXCLUSIVE TAMPAO DE FERRO FUNDIDO</t>
  </si>
  <si>
    <t>POCO DE VISITA DE CONCRETO ARMADO COM MEDIDAS INTERNAS DO POCO E PROFUNDIDADE DE 1,20X1,20X1,50M,E DIAMETRO DA GALERIA DE 0,70M,TENDO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</si>
  <si>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1,20X1,20X1,80M,E DIAMETRO DA GALERIA DE 0,70M,TENDO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</si>
  <si>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1,20X1,20X2,10M,E DIAMETRO DA GALERIA DE 0,70M,TENDO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</si>
  <si>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1,20X1,20X2,40M,E DIAMETRO DA GALERIA DE 0,70M,TENDO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</si>
  <si>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1,20X1,20X2,70M,E DIAMETRO DA GALERIA DE 0,70M,TENDO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</si>
  <si>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1,20X1,20X3,00M,E DIAMETRO DA GALERIA DE 0,70M,TENDO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</si>
  <si>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1,20X1,20X3,30M,E DIAMETRO DA GALERIA DE 0,70M,TENDO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</si>
  <si>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1,20X1,20X3,60M,E DIAMETRO DA GALERIA DE 0,70M,TENDO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</si>
  <si>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1,20X1,20X3,90M,E DIAMETRO DA GALERIA DE 0,70M,TENDO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</si>
  <si>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1,20X1,20X4,20M,E DIAMETRO DA GALERIA DE 0,70M,TENDO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</si>
  <si>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1,20X1,20X4,50M,E DIAMETRO DA GALERIA DE 0,70M,TENDO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</si>
  <si>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1,20X1,20X4,80M,E DIAMETRO DA GALERIA DE 0,70M,TENDO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</si>
  <si>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1,20X1,20X5,10M,E DIAMETRO DA GALERIA DE 0,70M,TENDO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</si>
  <si>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1,20X1,20X5,40M,E DIAMETRO DA GALERIA DE 0,70M,TENDO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</si>
  <si>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1,20X1,20X5,70M,E DIAMETRO DA GALERIA DE 0,70M,TENDO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</si>
  <si>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1,20X1,20X6,00M,E DIAMETRO DA GALERIA DE 0,70M,TENDO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</si>
  <si>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1,30X1,30X1,50M,E DIAMETRO DA GALERIA DE 0,80M,TENDO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</si>
  <si>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1,30X1,30X1,80M,E DIAMETRO DA GALERIA DE 0,80M,TENDO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</si>
  <si>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1,30X1,30X2,10M,E DIAMETRO DA GALERIA DE 0,80M,TENDO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</si>
  <si>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1,30X1,30X2,40M,E DIAMETRO DA GALERIA DE 0,80M,TENDO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</si>
  <si>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1,30X1,30X2,70M,E DIAMETRO DA GALEIRA DE 0,80M,TENDO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</si>
  <si>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1,30X1,30X3,00M,E DIAMETRO DA GALERIA DE 0,80M,TENDO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</si>
  <si>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1,30X1,30X3,30M,E DIAMETRO DA GALERIA DE 0,80M,TENDO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</si>
  <si>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1,30X1,30X3,60M,E DIAMETRO DA GALERIA DE 0,80M,TENDO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</si>
  <si>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1,30X1,30X3,90M,E DIAMETRO DA GALERIA DE 0,80M,TENDO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</si>
  <si>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1,30X1,30X4,20M,E DIAMETRO DA GALERIA DE 0,80M,TENDO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</si>
  <si>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1,30X1,30X4,50M,E DIAMETRO DA GALERIA DE 0,80M,TENDO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</si>
  <si>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1,30X1,30X4,80M,E DIAMETRO DA GALERIA DE 0,80M,TENDO O CONCRETO DAS PAREDES,FUNDO E TAMPA 400KG E ODA BASE,CALHA E BANQUETA 300KG DE CIMENTO POR M3,SENDO AS PAREDES,CALHA E A BANQUETA REVESTIDAS COM ARGAMASSA,EXCLUSIVETAMPAO DE FERRO FUNDIDO</t>
  </si>
  <si>
    <t>POCO DE VISITA DE CONCRETO ARMADO COM MEDIDAS INTERNAS NO POCO E PROFUNDIDADE DE 1,30X1,30X5,10M,E DIAMETRO DA GALERIA DE 0,80M,TENDO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</si>
  <si>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1,30X1,30X5,40M,E DIAMETRO DA GALEIRA DE 0,80M,TENDO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</si>
  <si>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1,30X1,30X5,70M,E DIAMETRO DA GALERIA DE 0,80M,TENDO O CONCRETO DAS PAREDES,FUNDO E TAMPA 400KG E ODA BASE,CALHA E BANQUETA 300KG DE CIMENTO POR M3,SENDO AS PAREDES,CALHA E A BANQUETA REVESTIDAS COM ARGAMASSA,EXCLUSIVETAMPAO DE FERRO FUNDIDO</t>
  </si>
  <si>
    <t>POCO DE VISITA DE CONCRETO ARMADO COM MEDIDAS INTERNAS NO POCO E PROFUNDIDADE DE 1,30X1,30X6,00M,E DIAMETRO DA GALERIA DE 0,80M,TENDO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</si>
  <si>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1,40X1,40X1,80M,E DIAMETRO DA GALERIA DE 0,90M,TENDO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</si>
  <si>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1,40X1,40X2,10M,E DIAMETRO DA GALERIA DE 0,90M,TENDO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</si>
  <si>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1,40X1,40X2,40M,E DIAMETRO DA GALERIA DE 0,90M,TENDO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</si>
  <si>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1,40X1,40X2,70M,E DIAMETRO DA GALERIA DE 0,90M,TENDO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</si>
  <si>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1,40X1,40X3,00M,E DIAMETRO DA GALERIA DE 0,90M,TENDO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</si>
  <si>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1,40X1,40X3,30M,E DIAMETRO DA GALERIA DE 0,90M,TENDO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</si>
  <si>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1,40X1,40X3,60M,E DIAMETRO DA GALERIA DE 0,90M,TENDO O CONCRETO DAS PAREDES,FUNDO E TAMPA 400KG E ODA BASE,CALHA E BANQUETA 300KG DE CIMENTO POR M3,SENDO AS PAREDES,CALHA E A BANQUETA REVESTIDAS COM ARGAMASSA,EXCLUSIVETAMPAO DE FERRO FUNDIDO</t>
  </si>
  <si>
    <t>POCO DE VISITA DE CONCRETO ARMADO COM MEDIDAS INTERNAS DO POCO E PRODUNDIDADE DE 1,40X1,40X3,90M,E DIAMETRO DA GALERIA DE 0,90M,TENDO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</si>
  <si>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1,40X1,40X4,20M,E DIAMETRO DA GALERIA DE 0,90M,TENDO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</si>
  <si>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1,40X1,40X4,50M,E DIAMETRO DA GALERIA DE 0,90M,TENDO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</si>
  <si>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1,40X1,40X4,80M,E DIAMETRO DA GALERIA DE 0,90M,TENDO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</si>
  <si>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1,40X1,40X5,10M,E DIAMETRO DA GALERIA DE 0,90M,TENDO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</si>
  <si>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1,40X1,40X5,40M,E DIAMETRO DA GALERIA DE 0,90M,TENDO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</si>
  <si>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1,40X1,40X5,70M,E DIAMETRO DA GALERIA DE 0,90M,TENDO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</si>
  <si>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1,40X1,40X6,00M,E DIAMETRO DA GALERIA DE 0,90M,TENDO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</si>
  <si>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1,50X1,50X1,80M,E DIAMETRO DA GALERIA DE 1,00M,TENDO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</si>
  <si>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1,50X1,50X2,10M,E DIAMETRO DA GALERIA DE 1,00M,TENDO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</si>
  <si>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1,50X1,50X2,40M,E DIAMETRO DA GALERIA DE 1,00M,TENDO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</si>
  <si>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1,50X1,50X2,70M,E DIAMETRO DA GALERIA DE 1,00M,TENDO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</si>
  <si>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1,50X1,50X3,00M,E DIAMETRO DA GALERIA DE 1,00M,TENDO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</si>
  <si>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1,50X1,50X3,30M,E DIAMETRO DA GALERIA DE 1,00M,TENDO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</si>
  <si>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1,50X1,50X3,60M,E DIAMETRO DA GALERIA DE 1,00M,TENDO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</si>
  <si>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1,50X1,50X3,90M,E DIAMETRO DA GALERIA DE 1,00M,TENDO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</si>
  <si>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1,50X1,50X4,20M,E DIAMETRO DA GALERIA DE 1,00M,TENDO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</si>
  <si>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1,50X1,50X4,50M,E DIAMETRO DA GALERIA DE 1,00M,TENDO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</si>
  <si>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1,50X1,50X4,80M,E DIAMETRO DA GALERIA DE 1,00M,TENDO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</si>
  <si>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1,50X1,50X5,10M,E DIAMETRO DA GALERIA DE 1,00M,TENDO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</si>
  <si>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1,50X1,50X5,40M,E DIAMETRO DA GALERIA DE 1,00M,TENDO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</si>
  <si>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1,50X1,50X5,70M,E DIAMETRO DA GALERIA DE 1,00M,TENDO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</si>
  <si>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1,50X1,50X6,00M,E DIAMETRO DA GALERIA DE 1,00M,TENDO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</si>
  <si>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1,60X1,60X1,80M,E DIAMETRO DA GALERIA DE 1,10M,TENDO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</si>
  <si>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1,60X1,60X2,10M,E DIAMETRO DA GALERIA DE 1,10M,TENDO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</si>
  <si>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1,60X1,60X2,40M,E DIAMETRO DA GALERIA DE 1,10M,TENDO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</si>
  <si>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1,60X1,60X2,70M,E DIAMETRO DA GALERIA DE 1,10M,TENDO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</si>
  <si>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1,60X1,60X3,00M,E DIAMETRO DA GALERIA DE 1,10M,TENDO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</si>
  <si>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1,60X1,60X3,30M,E DIAMETRO DA GALERIA DE 1,10M,TENDO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</si>
  <si>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1,60X1,60X3,60M,E DIAMETRO DA GALERIA DE 1,10M,TENDO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</si>
  <si>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1,60X1,60X3,90M,E DIAMETRO DA GALERIA DE 1,10M,TENDO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</si>
  <si>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1,60X1,60X4,20M,E DIAMETRO DA GALERIA DE 1,10M,TENDO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</si>
  <si>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1,60X1,60X4,50M,E DIAMETRO DA GALERIA DE 1,10M,TENDO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</si>
  <si>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1,60X1,60X4,80M,E DIAMETRO DA GALERIA DE 1,10M,TENDO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</si>
  <si>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1,60X1,60X5,10M,E DIAMETRO DA GALERIA DE 1,10M,TENDO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</si>
  <si>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1,60X1,60X5,40M,E DIAMETRO DA GALERIA DE 1,10M,TENDO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</si>
  <si>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1,60X1,60X5,70M,E DIAMETRO DA GALERIA DE 1,10M,TENDO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</si>
  <si>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1,60X1,60X6,00M,E DIAMETRO DA GALERIA DE 1,10M,TENDO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</si>
  <si>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1,70X1,70X1,80M,E DIAMETRO DA GALERIA DE 1,20M,TENDO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</si>
  <si>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1,70X1,70X2,10M,E DIAMETRO DA GALERIA DE 1,20M,TENDO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</si>
  <si>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1,70X1,70X2,40M,E DIAMETRO DA GALERIA DE 1,20M,TENDO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</si>
  <si>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1,70X1,70X2,70M,E DIAMETRO DA GALERIA DE 1,20M,TENDO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</si>
  <si>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1,70X1,70X3,00M,E DIAMETRO DA GALERIA DE 1,20M,TENDO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</si>
  <si>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1,70X1,70X3,30M,E DIAMETRO DA GALERIA DE 1,20M,TENDO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</si>
  <si>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1,70X1,70X3,60M,E DIAMETRO DA GALERIA DE 1,20M,TENDO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</si>
  <si>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1,70X1,70X3,90M,E DIAMETRO DA GALERIA DE 1,20M,TENDO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</si>
  <si>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1,70X1,70X4,20M,E DIAMETRO DA GALERIA DE 1,20M,TENDO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</si>
  <si>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1,70X1,70X4,50M,E DIAMETRO DA GALERIA DE 1,20M,TENDO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</si>
  <si>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1,70X1,70X4,80M,E DIAMETRO DA GALERIA DE 1,20M,TENDO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</si>
  <si>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1,70X1,70X5,10M,E DIAMETRO DA GALERIA DE 1,20M,TENDO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</si>
  <si>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1,70X1,70X5,40M,E DIAMETRO DA GALERIA DE 1,20M,TENDO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</si>
  <si>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1,70X1,70X5,70M,E DIAMETRO DA GALERIA DE 1,20M,TENDO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</si>
  <si>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1,70X1,70X6,00M,E DIAMETRO DA GALERIA DE 1,20M,TENDO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</si>
  <si>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2,00X2,00X2,40M,E DIAMETRO DA GALERIA DE 1,50M,TENDO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</si>
  <si>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2,00X2,00X2,70M,E DIAMETRO DA GALERIA DE 1,50M,TENDO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</si>
  <si>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2,00X2,00X3,00M,E DIAMETRO DA GALERIA DE 1,50M,TENDO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</si>
  <si>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2,00X2,00X3,30M,E DIAMETRO DA GALERIA DE 1,50M,TENDO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</si>
  <si>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2,00X2,00X3,60M,E DIAMETRO DA GALERIA DE 1,50M,TENDO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</si>
  <si>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2,00X2,00X3,90M,E DIAMETRO DA GALERIA DE 1,50M,TENDO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</si>
  <si>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2,00X2,00X4,20M,E DIAMETRO DA GALERIA DE 1,50M,TENDO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</si>
  <si>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2,00X2,00X4,50M,E DIAMETRO DA GALERIA DE 1,50M,TENDO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</si>
  <si>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2,00X2,00X4,80M,E DIAMETRO DA GALERIA DE 1,50M,TENDO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</si>
  <si>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2,00X2,00X5,10M,E DIAMETRO DA GALERIA DE 1,50M,TENDO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</si>
  <si>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2,00X2,00X5,40M,E DIAMETRO DA GALERIA DE 1,50M,TENDO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</si>
  <si>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2,00X2,00X5,70M,E DIAMETRO DA GALERIA DE 1,50M,TENDO O CONCRETO DAS PAREDES,FUNDO E TAMPA 400KG E ODA BASE,CALHA E BANQUETA 300KG DE CIMENTO POR M3,SENDO AS PAREDES,CALHA E A BANQUETA REVESTIDAS COM ARGAMASSA,EXCLUSIVETAMPAO DE FERRO FUNDIDO</t>
  </si>
  <si>
    <t>POCO DE VISITA DE CONCRETO ARMADO COM MEDIDAS INTERNAS DO POCO E PROFUNDIDADE DE 2,00X2,00X6,00M,E DIAMETRO DA GALERIA DE 1,50M,TENDO O CONCRETO DAS PAREDES,FUNDO E TAMPA 400KG E ODA BASE,CALHA E BANQUETA 300KG DE CIMENTO POR M3,SENDO AS PAREDES,CALHA E A BANQUETA REVESTIDAS COM ARGAMASSA,EXCLUSIVETAMPAO DE FERRO FUNDIDO</t>
  </si>
  <si>
    <t>POCO DE VISITA EM ALVENARIA DE TIJOLO MACICO(7X10X20CM),EM PAREDES DE UMA VEZ(0,20M),1,20X1,20X1,40M,SENDO AS PAREDES EXECUTADAS E REVESTIDAS INTERNAMENTE C/ARGAMASSA CIM.E AREIA TRACO 1:4,C/BASE DE CONCRETO SIMPLES E TAMPA DE CONCRETO ARMADO,SENDO O CONCRETO DOSADO P/UM FCK=10MPA,DEGRAUS DE FERRO FUNDIDO,P/COLETOR DE AGUAS PLUVIAIS DE 0,40 A 0,70M DE DIAM.</t>
  </si>
  <si>
    <t>POCO DE VISITA EM ALVENARIA DE TIJOLO MACICO(7X10X20CM),EM PAREDES DE UMA VEZ(0,20M),DE 1,30X1,30X1,40M,SENDO AS PAREDESREVESTIDAS INTERNAMENTE COM ARGAMASSA,COM BASE DE CONCRETOSIMPLES E TAMPA DE CONCRETO ARMADO,SENDO O CONCRETO DOSADO PARA UM FCK=10MPA,DEGRAUS DE FERRO FUNDIDO,PARA COLETOR DE AGUAS PLUVIAIS DE 0,80M DE DIAMETRO</t>
  </si>
  <si>
    <t>POCO DE VISITA EM ALVENARIA DE TIJOLO MACICO(7X10X20CM),EM PAREDES DE UMA VEZ(0,20M),DE 1,40X1,40X1,50M,SENDO AS PAREDESREVESTIDAS INTERNAMENTE COM ARGAMASSA,COM BASE DE CONCRETOSIMPLES E TAMPA DE CONCRETO ARMADO,SENDO O CONCRETO DOSADO PARA UM FCK=10MPA,DEGRAUS DE FERRO FUNDIDO,PARA COLETOR DE AGUAS PLUVIAIS DE 0,90M DE DIAMETRO</t>
  </si>
  <si>
    <t>POCO DE VISITA EM ALVENARIA DE TIJOLO MACICO(7X10X20CM),EM PAREDES DE UMA VEZ(0,20M),DE 1,50X1,50X1,60M,SENDO AS PAREDESREVESTIDAS INTERNAMENTE COM ARGAMASSA,COM BASE DE CONCRETOSIMPLES E TAMPA DE CONCRETO ARMADO,SENDO O CONCRETO DOSADO PARA UM FCK=10MPA,DEGRAUS DE FERRO FUNDIDO,PARA COLETOR DE AGUAS PLUVIAIS DE 1,00M DE DIAMETRO</t>
  </si>
  <si>
    <t>POCO DE VISITA EM ALVENARIA DE TIJOLO MACICO(7X10X20CM),EM PAREDES DE UMA VEZ(0,20M),DE 1,60X1,60X1,70M,SENDO AS PAREDESREVESTIDAS INETERNAMENTE COM ARGAMASSA,COM BASE DE CONCRETOSIMPLES E TAMPA DE CONCRETO ARMADO,SENDO O CONCRETO DOSADOPARA UM FCK=10MPA,DEGRAUS DE FERRO FUNDIDO,PARA COLETOR DE AGUAS PLUVIAIS DE 1,10M DE DIAMETRO</t>
  </si>
  <si>
    <t>CAIXA DE PASSAGEM EM ALVENARIA DE TIJOLO MACICO(7X10X20CM),EM PAREDES DE UMA VEZ(0,20M),DE 0,40X0,40X0,60M,EXCLUSIVE TAMPA,UTILIZANDO ARGAMASSA DE CIMENTO E AREIA,NO TRACO 1:4 EM VOLUME,COM FUNDO EM CONCRETO SIMPLES PROVIDO DE CALHA INTERNA,SENDO AS PAREDES REVESTIDAS INTERNAMENTE COM A MESMA ARGAMASSA</t>
  </si>
  <si>
    <t>CAIXA DE PASSAGEM EM ALVENARIA DE TIJOLO MACICO(7X10X20CM),EM PAREDES DE UMA VEZ(0,20M),DE 0,40X0,60X0,60M,EXCLUSIVE TAMPA,UTILIZANDO ARGAMASSA DE CIMENTO E AREIA,NO TRACO 1:4 EM VOLUME,COM FUNDO EM CONCRETO SIMPLES PROVIDO DE CALHA INTERNA,SENDO AS PAREDES REVESTIDAS INTERNAMENTE COM A MESMA ARGAMASSA</t>
  </si>
  <si>
    <t>CAIXA DE PASSAGEM EM ALVENARIA DE TIJOLO MACICO(7X10X20CM),EM PAREDES DE UMA VEZ(0,20M),DE 0,60X0,60X0,80M,EXCLUSIVE TAMPA,UTILIZANDO ARGAMASSA DE CIMENTO E AREIA,NO TRACO 1:4 EM VOLUME,COM FUNDO EM CONCRETO SIMPLES PROVIDO DE CALHA INTERNA,SENDO AS PAREDES REVESTIDAS INETERNAMENTE COM A MESMA ARGAMASSA</t>
  </si>
  <si>
    <t>CAIXA DE PASSAGEM EM ALVENARIA DE TIJOLO MACICO(7X10X20CM),EM PAREDES DE UMA VEZ(0,20M),DE 0,60X0,60X1,00M,EXCLUSIVE TAMPA,UTILIZANDO ARGAMASSA DE CIMENTO E AREIA,NO TRACO 1:4 EM VOLUME,COM FUNDO EM CONCRETO SIMPLES PROVIDO DE CALHA INTERNA,SENDO AS PAREDES REVESTIDAS INTERNAMENTE COM A MESMA ARGAMASSA</t>
  </si>
  <si>
    <t>CAIXA DE PASSAGEM EM ALVENARIA DE TIJOLO MACICO(7X10X20CM),EM PAREDES DE UMA VEZ(0,20M),DE 1,00X1,00X1,00M,EXCLUSIVE TAMPA,UTILIZANDO ARGAMASSA DE CIMENTO E AREIA,NO TRACO 1:4 EM VOLUME,COM FUNDO EM CONCRETO SIMPLES PROVIDO DE CALHA INTERNA,SENDO AS PAREDES REVESTIDAS INTERNAMENTE COM A MESMA ARGAMASSA</t>
  </si>
  <si>
    <t>CAIXA DE PASSAGEM EM ALVENARIA DE TIJOLO MACICO(7X10X20CM),EM PAREDES DE UMA VEZ (0,20M),DE 0,40X0,40X0,60M,UTILIZANDO ARGAMASSA DE CIMENTO E AREIA,NO TRACO 1:4 EM VOLUME,COM FUNDOEM CONCRETO SIMPLES PROVIDO DE CALHA INTERNA,SENDO AS PAREDES REVESTIDAS INTERNAMENTE COM A MESMA ARGAMASSA,INCLUSIVE TAMPA DE CONCRETO ARMADO,15MPA,COM ESPESSURA DE 10CM</t>
  </si>
  <si>
    <t>CAIXA DE PASSAGEM EM ALVENARIA DE TIJOLO MACICO(7X10X20CM),EM PAREDES DE UMA VEZ(0,20M),DE 0,40X0,60X0,60M,UTILIZANDO ARGAMASSA DE CIMENTO E AREIA,NO TRACO 1:4 EM VOLUME,COM FUNDOEM CONCRETO SIMPLES PROVIDO DE CALHA INTERNA,SENDO AS PAREDES REVESTIDAS INTERNAMENTE COM A MESMA ARGAMASSA,INCLUSIVE TAMPA DE CONCRETO ARMADO,15MPA,COM ESPESSURA DE 10CM</t>
  </si>
  <si>
    <t>CAIXA DE PASSAGEM EM ALVENARIA DE TIJOLO MACICO(7X10X20CM),EM PAREDES DE UMA VEZ(0,20M),DE 0,60X0,60X0,80M,UTILIZANDO ARGAMASSA DE CIMENTO E AREIA,NO TRACO 1:4 EM VOLUME,COM FUNDOEM CONCRETO SIMPLES PROVIDO DE CALHA INTERNA,SENDO AS PAREDES REVESTIDAS INTERNAMENTE COM A MESMA ARGAMASSA,INCLUSIVE TAMPA DE CONCRETO ARMADO,15MPA,COM ESPESSURA DE 10CM</t>
  </si>
  <si>
    <t>CAIXA DE PASSAGEM EM ALVENARIA DE TIJOLO MACICO(7X10X20CM),EM PAREDES DE UMA VEZ(0,20M),DE 0,60X0,60X1,00M,UTILIZANDO ARGAMASSA DE CIMENTO E AREIA,NO TRACO 1:4 EM VOLUME,COM FUNDOEM CONCRETO SIMPLES PROVIDO DE CALHA INTERNA,SENDO AS PAREDES REVESTIDAS INTERNAMENTE COM A MESMA ARGAMASSA,INCLUSIVE TAMPA DE CONCRETO ARMADO,15MPA,COM ESPESSURA DE 10CM</t>
  </si>
  <si>
    <t>CAIXA DE PASSAGEM EM ALVENARIA DE TIJOLO MACICO(7X10X20CM),EM PAREDES DE UMA VEZ(0,20M),DE 1,00X1,00X1,00M,UTILIZANDO ARGAMASSA DE CIMENTO E AREIA,NO TRACO 1:4 EM VOLUME,COM FUNDOEM CONCRETO SIMPLES PROVIDO DE CALHA INTERNA,SENDO AS PAREDES REVESTIDAS INTERNAMENTE COM A MESMA ARGAMASSA,INCLUSIVE TAMPA DE CONCRETO ARMADO,15MPA,COM ESPESSURA DE 10CM</t>
  </si>
  <si>
    <t>CAIXA DE RALO EM ALVENARIA DE TIJOLO MACICO(7X10X20CM),EM PAREDES DE UMA VEZ(0,20M),DE 0,90X1,20X1,50M(MEDIDAS EXTERNAS),UTILIZANDO ARGAMASSA DE CIMENTO E AREIA,NO TRACO 1:4 EM VOLUME,SENDO AS PAREDES REVESTIDAS INTERNAMENTE COM A MESMA ARGAMASSA,COM BASE DE CONCRETO SIMPLES FCK=10MPA E GRELHA DE FERRO FUNDIDO DE 135KG</t>
  </si>
  <si>
    <t>CAIXA DE RALO EM ALVENARIA DE TIJOLO MACICO(7X10X20CM),EM PAREDES DE UMA VEZ(0,20M),DE 0,30X0,90X0,90M,PARA AGUAS PLUVIAS,UTILIZANDO ARGAMASSA DE CIMENTO E AREIA,NO TRACO 1:4 EM VOLUME,SENDO AS PAREDES REVESTIDAS INTERNAMENTE COM A MESMA ARGAMASSA,COM BASE DE CONCRETO SIMPLES FCK=10MPA E GRELHA DE FERRO FUNDIDO DE 135KG</t>
  </si>
  <si>
    <t>CAIXA DE RALO EM ALVENARIA DE TIJOLO MACICO(7X10X20CM),EM PAREDES DE UMA VEZ(0,20M),DE 0,30X0,90X0,90M,PARA AGUAS PLUVIAS,UTILIZANDO ARGAMASSA DE CIMENTO E AREIA,NO TRACO 1:4 EM VOLUME,SENDO AS PAREDES REVESTIDAS INTERNAMENTE COM A MESMA ARGAMASSA,C/BASE DE CONCRETO SIMPLES FCK=10MPA E GRELHA DE FERRO FUNDIDO DE 135KG E BOCA DE LOBO DE FERRO FUNDIDO DE 80KG</t>
  </si>
  <si>
    <t>CAIXA DE RALO EM ALVENARIA DE TIJOLO MACICO(7X10X20CM),EM PAREDES DE 1 VEZ(0,20M),DE 0,30X0,90X0,90M,P/AGUAS PLUVIAIS,UTILIZANDO ARGAMASSA DE CIMENTO E AREIA,TRACO 1:4,SENDO AS PAREDES REVESTIDAS INTERNAMENTE C/A MESMA ARGAMASSA,C/BASE DE CONCRETO SIMPLES FCK=10MPA E GRELHA DE FERRO FUNDIDO 135KG,INCL.ESCAVACAO,REATERRO E REMOCAO DO MAT.EXCEDENTE ATE 20,00M</t>
  </si>
  <si>
    <t>CAIXA PARA REGISTRO PADRAO CEDAE,DE ALVENARIA DE TIJOLO MACICO(7X10X20CM),EM PAREDES DE 1 VEZ(0,20M),DIMENSOES INTERNASDE 0,60X0,60X0,25M,COM TAMPA DE CONCRETO COM 10CM DE ESPESSURA MINIMA,UTILIZANDO ARGAMASSA DE CIMENTO E AREIA,TRACO 1:4,SENDO AS PAREDES REVESTIDAS INTERNAMENTE C/A MESMA ARGAMASSA,EXCL.CAIXA QUADRADA DE FERRO FUNDIDO,P/REGISTROS ATE 200MM</t>
  </si>
  <si>
    <t>CAIXA PARA REGISTROS PADRAO CEDAE,DE ALVENARIA DE TIJOLO MACICO(7X10X20CM),EM PAREDES DE 1 VEZ(0,20M),DIMENSOES INTERNASDE 0,60X0,60X0,40M,COM TAMPA DE CONCRETO COM 10CM DE ESPESSURA MINIMA,UTILIZANDO ARGAMASSA DE CIMENTO E AREIA,TRACO 1:4,SENDO AS PAREDES REVESTIDAS INTERNAMENTE C/A MESMA ARGAMASSA,EXCL.CAIXA QUADRADA DE FERRO FUNDIDO,P/REGISTROS ATE 200MM</t>
  </si>
  <si>
    <t>CAIXA PARA REGISTROS PADRAO CEDAE,DE ALVENARIA DE TIJOLO MACICO(7X10X20CM),EM PAREDES DE 1 VEZ(0,20M),DIMENSOES INTERNASDE 0,60X0,60X0,55M,COM TAMPA DE CONCRETO COM 10CM DE ESPESSURA MINIMA,UTILIZANDO ARGAMASSA DE CIMENTO E AREIA,TRACO 1:4,SENDO AS PAREDES REVESTIDAS INTERNAMENTE C/A MESMA ARGAMASSA,EXCL.CAIXA QUADRADA DE FERRO FUNDIDO,P/REGISTROS ATE 200MM</t>
  </si>
  <si>
    <t>CAIXA PARA REGISTROS PADRAO CEDAE,DE ALVENARIA DE TIJOLO MACICO(7X10X20CM),EM PAREDES DE 1 VEZ(0,20M),DIMENSOES INTERNASDE 0,60X0,60X0,40M,UTILIZANDO ARGAMASSA DE CIMENTO E AREIA,NO TRACO 1:4 EM VOLUME,SENDO AS PAREDES REVESTIDAS INTERNAMENTE COM A MESMA ARGAMASSA,EXCLUSIVE TAMPA CIRCULAR DE FERROFUNDIDO PARA REGISTROS ACIMA DE 200MM ATE 600MM</t>
  </si>
  <si>
    <t>CAIXA PARA REGISTROS PADRAO CEDAE,DE ALVENARIA DE TIJOLO MACICO(7X10X20CM),EM PAREDES DE 1 VEZ(0,20M),DIMENSOES INTERNASDE 0,60X0,60X0,55M,UTILIZANDO ARGAMASSA DE CIMENTO E AREIANO TRACO 1:4 EM VOLUME,SENDO AS PAREDES REVESTIDAS INTERNAMENTE COM A MESMA ARGAMASSA,EXCLUSIVE TAMPA CIRCULAR DE FERROFUNDIDO,PARA REGISTROS ACIMA DE 200MM ATE 600MM</t>
  </si>
  <si>
    <t>CAIXA PARA REGISTROS PADRAO CEDAE,DE ALVENARIA DE TIJOLO MACICO(7X10X20CM),EM PAREDES DE 1 VEZ(0,20M),DIMENSOES INTERNASDE 0,60X0,60X0,70M,UTILIZANDO ARGAMASSA DE CIMENTO E AREIA,NO TRACO 1:4 EM VOLUME,SENDO AS PAREDES REVESTIDAS INTERNAMENTE COM A MESMA ARGAMASSA,EXCLUSIVE TAMPA CIRCULAR DE FERROFUNDIDO PARA REGISTROS ACIMA DE 200MM ATE 600MM</t>
  </si>
  <si>
    <t>CAIXA PARA REGISTROS PADRAO CEDAE,DE ALVENARIA DE BLOCOS DECONCRETO(20X20X40CM) PREENCHIDOS COM CONCRETO DE 20MPA,EM PAREDES DE 1 VEZ(0,20M),DIMENSOES INTERNAS DE 0,60X0,60X0,20M,COM TAMPA DE CONCRETO COM 10CM DE ESPESSURA MINIMA,SENDO ASPAREDES REVESTIDAS INTERNAMENTE COM ARGAMASSA,EXCLUSIVE CAIXA QUADRADA DE FERRO FUNDIDO,PARA REGISTROS ATE 200MM</t>
  </si>
  <si>
    <t>CAIXA PARA REGISTROS PADRAO CEDAE,DE ALVENARIA DE BLOCOS DECONCRETO(20X20X40CM) PREENCHIDOS COM CONCRETO DE 20MPA,EM PAREDES DE 1 VEZ(0,20M),DIMENSOES INTERNAS DE 0,60X0,60X0,40M,COM TAMPA DE CONCRETO COM 10CM DE ESPESSURA MINIMA,SENDO ASPAREDES INTERNAMENTE REVESTIDAS COM ARGAMASSA,EXCLUSIVE CAIXA QUADRADA DE FERRO FUNDIDO,PARA REGISTROS ATE 200MM</t>
  </si>
  <si>
    <t>CAIXA PARA REGISTROS PADRAO CEDAE,DE ALVENARIA DE BLOCOS DECONCRETO(20X20X40CM) PREENCHIDOS COM CONCRETO DE 20MPA,EM PAREDES DE 1 VEZ(0,20M),DIMENSOES INTERNAS DE 0,60X0,60X0,60M,COM TAMPA DE CONCRETO COM 10CM DE ESPESSURA MINIMA,SENDO ASPAREDES REVESTIDAS INTERNAMENTE COM ARGAMASSA,EXCLUSIVE CAIXA QUADRADA DE FERRO FUNDIDO,PARA REGISTROS ATE 200MM</t>
  </si>
  <si>
    <t>CAIXA PARA REGISTROS PADRAO CEDAE,DE ALVENARIA DE BLOCOS DECONCRETO(20X20X40CM) PREENCHIDOS COM CONCRETO DE 20MPA,EM PAREDES DE 1 VEZ(0,20M),DIMENSOES INTERNAS DE 0,60X0,60X0,40M,SENDO AS PAREDES REVESTIDAS INTERNAMENTE COM ARGAMASSA,EXCLUSIVE TAMPA CIRCULAR DE FERRO FUNDIDO,PARA REGISTROS ACIMA DE200MM ATE 600MM</t>
  </si>
  <si>
    <t>CAIXA PARA REGISTROS PADRAO CEDAE,DE ALVENARIA DE BLOCOS DECONCRETO(20X20X40CM) PREENCHIDOS COM CONCRETO DE 20MPA,EM PAREDES DE 1 VEZ(0,20M),DIMENSOES INTERNAS DE 0,60X0,60X0,60M,SENDO AS PAREDES REVESTIDAS INTERNAMENTE COM ARGAMASSA,EXCLUSIVE TAMPA CIRCULAR DE FERRO FUNDIDO,PARA REGISTROS ACIMA DE200MM ATE 600MM</t>
  </si>
  <si>
    <t>CAIXA PARA REGISTROS PADRAO CEDAE,DE ALVENARIA DE BLOCOS DECONCRETO(20X20X40CM) PREENCHIDOS COM CONCRETO DE 20MPA,EM PAREDES DE 1 VEZ(0,20M),DIMENSOES INTERNAS DE 0,60X0,60X0,80M,UTILIZANDO ARGAMASSA CIMENTO E AREIA,TRACO 1:4,SENDO AS PAREDES REVESTIDAS INTERNAMENTE C/ARGAMASSA,EXCLUSIVE TAMPA CIRCULAR DE FERRO FUNDIDO,P/REGISTROS ACIMA DE 200MM ATE 600MM</t>
  </si>
  <si>
    <t>POCO DE VISITA EM ALVENARIA DE BLOCOS DE CONCRETO(20X20X40CM),EM PAREDES DE 0,20M DE ESP.C/1,30X1,30X1,40M,P/COLETOR DEAGUAS PLUVIAIS DE 0,80M DE DIAM.UTILIZ.ARG.CIM.AREIA,TRACO 1:4,SENDO AS PAREDES REVESTIDAS INTERNAMENTE C/ARG.ENCHIMENTODOS BLOCOS E BASE EM CONCRETO SIMPLES,TAMPA DE CONCRETO ARMADO,DEGRAU DE FERRO FUNDIDO,INCL.FORN.DE TODOS OS MATERIAIS</t>
  </si>
  <si>
    <t>POCO DE VISITA EM ALVENARIA DE BLOCOS DE CONCRETO(20X20X40CM),PAREDES DE 0,20M DE ESP.C/1,40X1,40X1,50M,P/COLETOR AGUASPLUVIAIS DE 0,90M DE DIAM.UTILIZ.ARG.CIM.AREIA,TRACO 1:4,SENDO PAREDES CHAPISCADAS E REVESTIDAS INTERNAMENTE C/ARG.ENCHIMENTO DOS BLOCOS E BASE EM CONCRETO SIMPLES,TAMPA CONCRETO ARMADO,DEGRAU FERRO FUNDIDO,INCL.FORN.DE TODOS OS MATERIAIS</t>
  </si>
  <si>
    <t>POCO DE VISITA EM ALVENARIA DE BLOCOS DE CONCRETO(20X20X40CM),EM PAREDES DE 0,20M DE ESP.C/1,50X1,50X1,60M,P/COLETOR DEAGUAS PLUVIAIS DE 1,00M DE DIAM.SENDO AS PAREDES CHAPISCADASE REVESTIDAS INTERNAMENTE C/ARGAMASSA,ENCHIMENTO DOS BLOCOSE BASE EM CONCRETO SIMPLES,TAMPA DE CONCRETO ARMADO,DEGRAUSDE FERRO FUNDIDO,INCL.FORNECIMENTO DE TODOS OS MATERIAIS</t>
  </si>
  <si>
    <t>POCO DE VISITA EM ALVENARIA DE BLOCOS DE CONCRETO(20X20X40CM),EM PAREDES DE 0,20M DE ESP.C/1,60X1,60X1,70M,P/COLETOR DEAGUAS PLUVIAIS DE 1,10M DE DIAM.SENDO AS PAREDES CHAPISCADASE REVESTIDAS INTERNAMENTE C/ARGAMASSA,ENCHIMENTO DOS BLOCOSE BASE EM CONCRETO SIMPLES,TAMPA DE CONCRETO ARMADO,DEGRAUSDE FERRO FUNDIDO,INCL.FORNECIMENTO DE TODOS OS MATERIAIS</t>
  </si>
  <si>
    <t>POCO DE VISITA EM ALVENARIA DE BLOCOS DE CONCRETO(20X20X40CM),EM PAREDES DE 0,20M DE ESP.C/1,70X1,70X1,80M,P/COLETOR DEAGUAS PLUVIAIS DE 1,20M DE DIAM.SENDO AS PAREDES CHAPISCADASE REVESTIDAS INTERNAMENTE C/ARGAMASSA,ENCHIMENTO DOS BLOCOSE BASE EM CONCRETO SIMPLES,TAMPA DE CONCRETO ARMADO,DEGRAUSDE FERRO FUNDIDO,INCL.FORNECIMENTO DE TODOS OS MATERIAIS</t>
  </si>
  <si>
    <t>POCO DE VISITA EM ALVENARIA DE BLOCOS DE CONCRETO(20X20X40CM),EM PAREDES DE 0,20M DE ESP.C/2,00X2,00X2,10M,P/COLETOR DEAGUAS PLUVIAIS DE 1,50M DE DIAM.SENDO AS PAREDES CHAPISCADASE REVESTIDAS INTERNAMENTE C/ARGAMASSA,ENCHIMENTO DOS BLOCOSE BASE EM CONCRETO SIMPLES,TAMPA DE CONCRETO ARMADO,DEGRAUSDE FERRO FUNDIDO,INCL.FORNECIMENTO DE TODOS OS MATERIAIS</t>
  </si>
  <si>
    <t>CAIXA DE RALO EM ALVENARIA DE BLOCOS DE CONCRETO(20X20X40CM),EM PAREDES DE 0,20M DE ESPESSURA,0,90X1,20X1,50M,P/AGUAS PLUVIAIS,SENDO PAREDES CHAPISCADAS E REVESTIDAS INTERNAMENTE C/ARGAMASSA,ENCHIMENTO DOS BLOCOS E BASE EM CONCRETO SIMPLESFCK=10MPA,C/4 GRELHAS DE FERRO FUNDIDO DE 85KG APOIADAS SOBRE ESTRUTURA DE CONCR.ARMADO,INCL.FORN.DE TODOS OS MATERIAIS</t>
  </si>
  <si>
    <t>GRELHA E CAIXILHO DE CONCRETO ARMADO,SENDO AS DIMENSOES EXTERNAS DE 0,40X0,90M (GRELHA) E 1,10X0,54M (CAIXILHO).FORNECIMENTO E COLOCACAO</t>
  </si>
  <si>
    <t>GRELHA CAIXILHO DE CONCRETO ARMADO,SENDO AS DIMENSOES EXTERNAS DE 0,40X0,90M (GRELHA) E 1,10X0,54M (CAIXILHO).EXCLUSIVEFORMAS.FORNECIMENTO E COLOCACAO</t>
  </si>
  <si>
    <t>GRELHA E CAIXILHO DE CONCRETO ARMADO,SENDO AS DIMENSOES EXTERNAS DE 0,30X0,90M(GRELHA) E 1,00X0,40M(CAIXILHO),PARA CAIXADE RALO,UTILIZANDO ARGAMASSA DE CIMENTO E AREIA,NO TRACO 1:4.FORNECIMENTO E COLOCACAO</t>
  </si>
  <si>
    <t>TAMPAO COMPLETO DE FºFº,DE 0,60M DE DIAMETRO,COM 175 A 180KG,PARA CAIXA DE AREIA OU POCO DE VISITA,ARTICULADO,PADRAO PREFEITURA,CLASSE 300,CARGA MINIMA PARA TESTE 30T,RESISTENCIA MAXIMA DE ROMPIMENTO 37,5T E FLECHA RESIDUAL MAXIMA 17MM,ASSENTADO COM ARGAMASSA DE CIMENTO E AREIA,NO TRACO 1:4 EM VOLUME.FORNECIMENTO E ASSENTAMENTO</t>
  </si>
  <si>
    <t>TAMPAO COMPLETO DE FºFº,COM 120 A 125KG,PARA POCO DE VISITAOU CAIXA DE AREIA,PADRAO CEDAE(C-3),CARGA MINIMA PARA TESTE25T,RESISTENCIA MAXIMA DE ROMPIMENTO 31,25T E FLECHA RESIDUAL MAXIMA DE 17MM,ASSENTADO COM ARGAMASSA DE CIMENTO E AREIA,NO TRACO 1:4 EM VOLUME.FORNECIMENTO E ASSENTAMENTO</t>
  </si>
  <si>
    <t>TAMPAO COMPLETO DE FERRO FUNDIDO,COM 225KG,PARA POCO DE VISITA OU CAIXA DE AREIA,PADRAO CEDAE TIPO K-240,CLASSE 300,ASSENTADO COM ARGAMASSA DE CIMENTO E AREIA,NO TRACO 1:4 EM VOLUME.FORNECIMENTO E ASSENTAMENTO</t>
  </si>
  <si>
    <t>TAMPAO COMPLETO DE FºFº,DE 0,40 A 0,60M DE DIAMETRO,COM 120A 125KG,PADRAO CEDAE,PARA CAIXA DE REGISTRO,CARGA MINIMA PARA TESTE 25T,RESISTENCIA MAXIMA DE ROMPIMENTO 31,25T E FLECHARESIDUAL MAXIMA DE 17MM,ASSENTADO COM ARGAMASSA DE CIMENTOE AREIA,NO TRACO 1:4 EM VOLUME.FORNECIMENTO E ASSENTAMENTO</t>
  </si>
  <si>
    <t>TAMPAO COMPLETO DE FERRO FUNDIDO DUCTIL(NODULAR),CIRCULAR,PARA CAIXA DE REGISTRO NO PASSEIO,ABERTURA DO TELAR DE 600MM,COM TAMPA PARA ACESSO DE MANUTENCAO E SOBRETAMPA PARA MANOBRA,CLASSE B125 DA NBR 10160,CARGA DE CONTROLE DE 125KN,ASSENTADO COM ARGAMASSA DE CIMENTO E AREIA,NO TRACO 1:4 EM VOLUME.FORNECIMENTO E ASSENTAMENTO</t>
  </si>
  <si>
    <t>TAMPAO COMPLETO DE FERRO FUNDIDO DUCTIL (NODULAR),CIRCULAR,PARA CAIXA DE REGISTRO NA RUA,ABERTURA DO TELAR DE 600MM,COMTAMPA PARA ACESSO DE MANUTENCAO E SOBRETAMPA PARA MANOBRA,CLASSE D400 DA NBR 10160,CARGA DE CONTROLE DE 400KN,ASSENTADOCOM ARGAMASSA DE CIMENTO E AREIA,NO TRACO 1:4 EM VOLUME.FORNECIMENTO E ASSENTAMENTO</t>
  </si>
  <si>
    <t>TAMPAO COMPLETO DE FERRO FUNDIDO,TIPO QUADRADO(22X22CM),COM34KG,ARTICULADO,CARGA MINIMA PARA TESTE 6T,RESISTENCIA MAXIMA DE ROMPIMENTO 7,5T E FLECHA RESIDUAL MAXIMA DE 12MM,ASSENTADO COM ARGAMASSA DE CIMENTO E AREIA,NO TRACO 1:4 EM VOLUME.FORNECIMENTO E ASSENTAMENTO</t>
  </si>
  <si>
    <t>TAMPAO COMPLETO DE FERRO FUNDIDO,PARA CAIXA DE INSPECAO OU SEMELHANTE,COM 32KG(T-33),CARGA MINIMA PARA TESTE 800KG,RESISTENCIA MAXIMA DE ROMPIMENTO 1000KG E FLECHA RESIDUAL MAXIMADE 16MM,ASSENTADO COM ARGAMASSA DE CIMENTO E AREIA,NO TRACO1:4 EM VOLUME.FORNECIMENTO E ASSENTAMENTO</t>
  </si>
  <si>
    <t>GRELHA(RALO PARA SARJETA) COMPLETA DE FºFº,DE 30X90CM,GR-95,PESO TOTAL DE 135KG,CARGA MINIMA PARA TESTE 25T,RESISTENCIAMAXIMA DE ROMPIMENTO 27,5T E FLECHA RESIDUAL MAXIMA 17MM,ASSENTADA COM ARGAMASSA DE CIMENTO E AREIA,NO TRACO 1:4 EM VOLUME.FORNECIMENTO E ASSENTAMENTO</t>
  </si>
  <si>
    <t>GRELHA(RALO PARA SARJETA) COMPLETA DE FERRO FUNDIDO,DE 30X90CM,GR-95,PESO TOTAL DE 85KG(T-95),CARGA MINIMA PARA TESTE 26T,RESISTENCIA MAXIMA DE ROMPIMENTO 32,5T E FLECHA RESIDUAL MAXIMA 17MM,ASSENTADA COM ARGAMASSA DE CIMENTO E AREIA,NO TRACO 1:4 EM VOLUME.FORNECIMENTO E ASSENTAMENTO</t>
  </si>
  <si>
    <t>GRELHA(RALO PARA SARJETA) COMPLETA DE FERRO FUNDIDO,DE 30X90CM,GR-95,PESO TOTAL DE 135KG,CARGA MINIMA PARA TESTE 25T,RESISTENCIA MAXIMA 27,5T E FLECHA RESIDUAL MAXIMA 17MM,ASSENTADA COM ARGAMASSA DE CIMENTO E AREIA,NO TRACO 1:4 EM VOLUME,SENDO ARTICULADA,PADRAO PREFEITURA RJ.FORNECIMENTO E ASSENTAMENTO</t>
  </si>
  <si>
    <t>TAMPAO ARTICULADO COMPLETO DE FºFº,TIPO AVENIDA,PARA TRAFEGOPESADO(TF-90),DE 0,60M DE DIAMETRO,CARGA MINIMA PARA TESTE30T,RESISTENCIA MAXIMA DE ROMPIMENTO 37,5T E FLECHA RESIDUALMAXIMA DE 17MM,ASSENTADO COM ARGAMASSA DE CIMENTO E AREIA,NO TRACO 1:4 EM VOLUME.FORNECIMENTO E ASSENTAMENTO</t>
  </si>
  <si>
    <t>TAMPAO DE FºFº RETANGULAR,PARA CAIXAS E POCOS DE VISITA ESPECIAIS,TIPO TS(TRES SECOES),ABERTURA TOTAL DE APROXIMADAMENTE900X1500MM,PESO TOTAL DE 690KG,CARGA MINIMA PARA TESTE 30T,RESISTENCIA MAXIMA DE ROMPIMENTO 35T E FLECHA RESIDUAL MAXIMA DE 15MM,ASSENTADO COM ARGAMASSA DE CIMENTO E AREIA,NO TRACO 1:4 EM VOLUME.FORNECIMENTO E ASSENTAMENTO</t>
  </si>
  <si>
    <t>TAMPAO COMPLETO DE FºFº,PARA CAIXA R1,PADRAO TELEBRAS,CARGAMINIMA PARA TESTE 6T,RESISTENCIA MAXIMA DE ROMPIMENTO 7,5T EFLECHA RESIDUAL MAXIMA DE 17MM,ASSENTADO COM ARGAMASSA DE CIMENTO E AREIA,NO TRACO DE 1:4 EM VOLUME.FORNECIMENTO E ASSENTAMENTO</t>
  </si>
  <si>
    <t>TAMPAO COMPLETO DE FºFº,PARA CAIXA R2,PADRAO TELEBRAS,CARGAMINIMA PARA TESTE 8T,RESISTENCIA MAXIMA DE ROMPIMENTO 10T EFLECHA RESIDUAL MAXIMA DE 17MM,ASSENTADO COM ARGAMASSA DE CIMENTO E AREIA,NO TRACO 1:4 EM VOLUME.FORNECIMENTO E ASSENTAMENTO</t>
  </si>
  <si>
    <t>TAMPAO COMPLETO DE FºFº,PARA CAIXA R3,PADRAO TELEBRAS,CARGAMINIMA PARA TESTE 12T,RESISTENCIA MAXIMA DE ROMPIMENTO 15T EFLECHA RESIDUAL MAXIMA DE 18MM,ASSENTADO COM ARGAMASSA DE CIMENTO E AREIA,NO TRACO 1:4 EM VOLUME.FORNECIMENTO E ASSENTAMENTO</t>
  </si>
  <si>
    <t>TAMPAO COMPLETO DE FERRO FUNDIDO DUCTIL (NODULAR),ARTICULADO,DE 0,56M DE DIAMETRO,PADRAO PMRJ(RIOLUZ),TIPO LEVE,CARGA MINIMA PARA TESTE 6T,RESISTENCIA MAXIMA DE ROMPIMENTO 7,5T E FLECHA RESIDUAL MAXIMA DE 17MM,ASSENTADO COM ARGAMASSA DE CIMENTO E AREIA,NO TRACO 1:4 EM VOLUME.FORNECIMENTO E ASSENTAMENTO</t>
  </si>
  <si>
    <t>TAMPAO COMPLETO DE FERRO FUNDIDO DUCTIL (NODULAR),ARTICULADO,DE 0,56M DE DIAMETRO,PADRAO PMRJ(RIOLUZ),TIPO PESADO,CARGAMINIMA PARA TESTE 30T,RESISTENCIA MAXIMA DE ROMPIMENTO 37,5TE FLECHA RESIDUAL MAXIMA DE 15MM,ASSENTADO COM ARGAMASSA DECIMENTO E AREIA,NO TRACO 1:4 EM VOLUME.FORNECIMENTO E ASSENTAMENTO</t>
  </si>
  <si>
    <t>GRELHA PARA CANALETA DE FºFº,COM(15X50CM) CARGA MINIMA PARATESTE 800KG,RESISTENCIA MAXIMA DE ROMPIMENTO 1000KG E FLECHARESIDUAL MAXIMA 12MM.FORNECIMENTO E ASSENTAMENTO</t>
  </si>
  <si>
    <t>GRELHA PARA CANALETA DE FºFº,COM(20X50CM) CARGA MINIMA PARATESTE 6T,RESISTENCIA MAXIMA DE ROMPIMENTO 7,5T E FLECHA RESIDUAL MAXIMA 15MM.FORNECIMENTO E ASSENTAMENTO</t>
  </si>
  <si>
    <t>GRELHA PARA CANALETA DE FºFº,COM(30X100CM) CARGA MINIMA PARATESTE 12T,RESISTENCIA MAXIMA DE ROMPIMENTO 15T E FLECHA RESIDUAL MAXIMA 20MM.FORNECIMENTO E ASSENTAMENTO</t>
  </si>
  <si>
    <t>GRELHA PARA CANALETA DE FºFº,COM(40X100CM) CARGA MINIMA PARATESTE 14T,RESISTENCIA MAXIMA DE ROMPIMENTO 17,5T E FLECHA RESIDUAL MAXIMA 20MM.FORNECIMENTO E ASSENTAMENTO</t>
  </si>
  <si>
    <t>CAIXA DE PASSEIO DE FºFº,PARA REGISTRO,COM PESO TOTAL DE 28KG,PADRAO CEDAE(T-34),CARGA MINIMA PARA TESTE 6T,RESISTENCIAMAXIMA DE ROMPIMENTO 7,5T E FLECHA RESIDUAL MAXIMA DE 13MM,ASSENTADA COM ARGAMASSA DE CIMENTO E AREIA,NO TRACO 1:4 EM VOLUME.FORNECIMENTO E ASSENTAMENTO</t>
  </si>
  <si>
    <t>CAIXA DE RUA COMPLETA DE FERRO FUNDIDO,PESO TOTAL DE 54KG,COM CAPACIDADE DE CARGA DE 15T,PARA REGISTRO PADRAO CEDAE,ASSENTADA COM ARGAMASSA DE CIMENTO E AREIA NO TRACO 1:4 EM VOLUME.FORNECIMENTO E ASSENTAMENTO</t>
  </si>
  <si>
    <t>DEGRAU DE FERRO FUNDIDO COM 2,0KG,FIXADO EM CONCRETO.FORNECIMENTO E COLOCACAO</t>
  </si>
  <si>
    <t>DEGRAU DE FºFº COM 7KG,FIXADO EM CONCRETO.FORNECIMENTO E COLOCACAO</t>
  </si>
  <si>
    <t>TAMPAO MISTO (FERRO FUNDIDO E CONCRETO,EXCLUSIVE ESTE),TIPOPESADO,DE 0,60M DE DIAMETRO,PESO SEM CONCRETO 70KG E TOTAL DE 106KG,ASSENTADO COM ARGAMASSA DE CIMENTO E AREIA,NO TRACO1:4 EM VOLUME.FORNECIMENTO E ASSENTAMENTO</t>
  </si>
  <si>
    <t>TAMPAO MISTO (FERRO FUNDIDO E CONCRETO,EXCLUSIVE ESTE),TIPOLEVE,DE 0,60M DE DIAMETRO,PESO SEM CONCRETO 36KG E TOTAL DE76KG,ASSENTADO COM ARGAMASSA DE CIMENTO E AREIA,NO TRACO 1:4EM VOLUME.FORNECIMENTO E ASSENTAMENTO</t>
  </si>
  <si>
    <t>POCO DE VISITA,DE ANEIS DE CONCRETO PRE-MOLDADOS,PARA ESGOTOS SANITARIOS,SEGUNDO ESPECIFICACOES DA CEDAE,INCLUSIVE DEGRAUS,EXCLUSIVE TAMPAO DE FERRO FUNDIDO,COM PROFUNDIDADE DE 0,60M</t>
  </si>
  <si>
    <t>POCO DE VISITA,DE ANEIS DE CONCRETO PRE-MOLDADOS,PARA ESGOTOS SANITARIOS,SEGUNDO ESPECIFICACOES DA CEDAE,INCLUSIVE DEGRAUS,EXCLUSIVE TAMPAO DE FERRO FUNDIDO,COM PROFUNDIDADE DE 0,80M</t>
  </si>
  <si>
    <t>POCO DE VISITA,DE ANEIS DE CONCRETO PRE-MOLDADOS,PARA ESGOTOS SANITARIOS,SEGUNDO ESPECIFICACOES DA CEDAE,INCLUSIVE DEGRAUS,EXCLUSIVE TAMPAO DE FERRO FUNDIDO,COM PROFUNDIDADE DE 1,00M</t>
  </si>
  <si>
    <t>POCO DE VISITA,DE ANEIS DE CONCRETO PRE-MOLDADOS,PARA ESGOTOS SANITARIOS,SEGUNDO ESPECIFICACOES DA CEDAE,INCLUSIVE DEGRAUS,EXCLUSIVE TAMPAO DE FERRO FUNDIDO,COM PROFUNDIDADE DE 1,05M</t>
  </si>
  <si>
    <t>POCO DE VISITA,DE ANEIS DE CONCRETO PRE-MOLDADOS,PARA ESGOTOS SANITARIOS,SEGUNDO ESPECIFICACOES DA CEDAE,INCLUSIVE DEGRAUS,EXCLUSIVE TAMPAO DE FERRO FUNDIDO,COM PROFUNDIDADE DE 1,20M</t>
  </si>
  <si>
    <t>POCO DE VISITA,DE ANEIS DE CONCRETO PRE-MOLDADOS,PARA ESGOTOS SANITARIOS,SEGUNDO ESPECIFICACOES DA CEDAE,INCLUSIVE DEGRAUS,EXCLUSIVE TAMPAO DE FERRO FUNDIDO,COM PROFUNDIDADE DE 1,40M</t>
  </si>
  <si>
    <t>POCO DE VISITA,DE ANEIS DE CONCRETO PRE-MOLDADOS,PARA ESGOTOS SANITARIOS,SEGUNDO ESPECIFICACOES DA CEDAE,INCLUSIVE DEGRAUS,EXCLUSIVE TAMPAO DE FERRO FUNDIDO,COM PROFUNDIDADE DE 1,50M</t>
  </si>
  <si>
    <t>POCO DE VISITA,DE ANEIS DE CONCRETO PRE-MOLDADOS,PARA ESGOTOS SANITARIOS,SEGUNDO ESPECIFICACOES DA CEDAE,INCLUSIVE DEGRAUS,EXCLUSIVE TAMPAO DE FERRO FUNDIDO,COM PROFUNDIDADE DE 1,60M</t>
  </si>
  <si>
    <t>POCO DE VISITA,DE ANEIS DE CONCRETO PRE-MOLDADOS,PARA ESGOTOS SANITARIOS,SEGUNDO ESPECIFICACOES DA CEDAE,INCLUSIVE DEGRAUS,EXCLUSIVE TAMPAO DE FERRO FUNDIDO,COM PROFUNDIDADE DE 1,70M</t>
  </si>
  <si>
    <t>POCO DE VISITA,DE ANEIS DE CONCRETO PRE-MOLDADOS,PARA ESGOTOS SANITARIOS,SEGUNDO ESPECIFICACOES DA CEDAE,INCLUSIVE DEGRAUS,EXCLUSIVE TAMPAO DE FERRO FUNDIDO,COM PROFUNDIDADE DE 2,00M</t>
  </si>
  <si>
    <t>POCO DE VISITA,DE ANEIS DE CONCRETO PRE-MOLDADOS,PARA ESGOTOS SANITARIOS,SEGUNDO ESPECIFICACOES DA CEDAE,INCLUSIVE DEGRAUS,EXCLUSIVE TAMPAO DE FERRO FUNDIDO,COM PROFUNDIDADE DE 2,30M</t>
  </si>
  <si>
    <t>POCO DE VISITA,DE ANEIS DE CONCRETO PRE-MOLDADOS,PARA ESGOTOS SANITARIOS,SEGUNDO ESPECIFICACOES DA CEDAE,INCLUSIVE DEGRAUS,EXCLUSIVE TAMPAO DE FERRO FUNDIDO,COM PROFUNDIDADE DE 2,60M</t>
  </si>
  <si>
    <t>POCO DE VISITA,DE ANEIS DE CONCRETO PRE-MOLDADOS,PARA ESGOTOS SANITARIOS,SEGUNDO ESPECIFICACOES DA CEDAE,INCLUSIVE DEGRAUS,EXCLUSIVE TAMPAO DE FERRO FUNDIDO,COM PROFUNDIDADE DE 2,90M</t>
  </si>
  <si>
    <t>POCO DE VISITA,DE ANEIS DE CONCRETO PRE-MOLDADOS,PARA ESGOTOS SANITARIOS,SEGUNDO ESPECIFICACOES DA CEDAE,INCLUSIVE DEGRAUS,EXCLUSIVE TAMPAO DE FERRO FUNDIDO,COM PROFUNDIDADE DE 3,20M</t>
  </si>
  <si>
    <t>POCO DE VISITA,DE ANEIS DE CONCRETO PRE-MOLDADOS,PARA ESGOTOS SANITARIOS,SEGUNDO ESPECIFICACOES DA CEDAE,INCLUSIVE DEGRAUS,EXCLUSIVE TAMPAO DE FERRO FUNDIDO,COM PROFUNDIDADE DE 3,50M</t>
  </si>
  <si>
    <t>POCO DE VISITA,DE ANEIS DE CONCRETO PRE-MOLDADOS,PARA ESGOTOS SANITARIOS,SEGUNDO ESPECIFICACOES DA CEDAE,INCLUSIVE DEGRAUS,EXCLUSIVE TAMPAO DE FERRO FUNDIDO,COM PROFUNDIDADE DE 3,80M</t>
  </si>
  <si>
    <t>POCO DE VISITA,DE ANEIS DE CONCRETO PRE-MOLDADOS,PARA ESGOTOS SANITARIOS,SEGUNDO ESPECIFICACOES DA CEDAE,INCLUSIVE DEGRAUS,EXCLUSIVE TAMPAO DE FERRO FUNDIDO,COM PROFUNDIDADE DE 4,10M</t>
  </si>
  <si>
    <t>POCO DE VISITA,DE ANEIS DE CONCRETO PRE-MOLDADOS,PARA ESGOTOS SANITARIOS,SEGUNDO ESPECIFICACOES DA CEDAE,INCLUSIVE DEGRAUS,EXCLUSIVE TAMPAO DE FERRO FUNDIDO,COM PROFUNDIDADE DE 4,40M</t>
  </si>
  <si>
    <t>POCO DE VISITA,DE ANEIS DE CONCRETO PRE-MOLDADOS,PARA ESGOTOS SANITARIOS,SEGUNDO ESPECIFICACOES DA CEDAE,INCLUSIVE DEGRAUS,EXCLUSIVE TAMPAO DE FERRO FUNDIDO,COM PROFUNDIDADE DE 4,70M</t>
  </si>
  <si>
    <t>POCO DE VISITA,DE ANEIS DE CONCRETO PRE-MOLDADOS,PARA ESGOTOS SANITARIOS,SEGUNDO ESPECIFICACOES DA CEDAE,INCLUSIVE DEGRAUS,EXCLUSIVE TAMPAO DE FERRO FUNDIDO,COM PROFUNDIDADE DE 5,00M</t>
  </si>
  <si>
    <t>POCO DE VISITA,DE ANEIS DE CONCRETO PRE-MOLDADOS,PARA ESGOTOS SANITARIOS,SEGUNDO ESPECIFICACOES DA CEDAE,INCLUSIVE DEGRAUS,EXCLUSIVE TAMPAO DE FERRO FUNDIDO,COM PROFUNDIDADE DE 5,30M</t>
  </si>
  <si>
    <t>POCO DE VISITA,DE ANEIS DE CONCRETO PRE-MOLDADOS,PARA ESGOTOS SANITARIOS,SEGUNDO ESPECIFICACOES DA CEDAE,INCLUSIVE DEGRAUS,EXCLUSIVE TAMPAO DE FERRO FUNDIDO,COM PROFUNDIDADE DE 5,60M</t>
  </si>
  <si>
    <t>POCO DE VISITA,DE ANEIS DE CONCRETO PRE-MOLDADOS,PARA ESGOTOS SANITARIOS,SEGUNDO ESPECIFICACOES DA CEDAE,INCLUSIVE DEGRAUS,EXCLUSIVE TAMPAO DE FERRO FUNDIDO,COM PROFUNDIDADE DE 5,90M</t>
  </si>
  <si>
    <t>POCO DE VISITA,DE ANEIS DE CONCRETO PRE-MOLDADOS,PARA ESGOTOS SANITARIOS,SEGUNDO ESPECIFICACOES DA CEDAE,INCLUSIVE DEGRAUS,EXCLUSIVE TAMPAO DE FERRO FUNDIDO,COM PROFUNDIDADE DE 6,20M</t>
  </si>
  <si>
    <t>POCO DE VISITA,DE ANEIS DE CONCRETO PRE-MOLDADOS,PARA ESGOTOS SANITARIOS,SEGUNDO ESPECIFICACOES DA CEDAE,INCLUSIVE DEGRAUS,EXCLUSIVE TAMPAO DE FERRO FUNDIDO,COM PROFUNDIDADE DE 6,50M</t>
  </si>
  <si>
    <t>POCO DE VISITA,DE ANEIS DE CONCRETO PRE-MOLDADOS,PARA ESGOTOS SANITARIOS,SEGUNDO ESPECIFICACOES DA CEDAE,INCLUSIVE DEGRAUS,EXCLUSIVE TAMPAO DE FERRO FUNDIDO,COM PROFUNDIDADE DE 6,80M</t>
  </si>
  <si>
    <t>POCO DE VISITA,DE ANEIS DE CONCRETO PRE-MOLDADOS,PARA ESGOTOS SANITARIOS,SEGUNDO ESPECIFICACOES DA CEDAE,INCLUSIVE DEGRAUS,EXCLUSIVE TAMPAO DE FERRO FUNDIDO,COM PROFUNDIDADE DE 7,10M</t>
  </si>
  <si>
    <t>BASE E FUNDO DE CONCRETO SIMPLES,PARA POCOS DE VISITA,PADRAOCEDAE,DE ANEIS PRE-MOLDADOS COM DIAMETRO DE 600MM,INCLUSIVEMAO-DE-OBRA E MATERIAL</t>
  </si>
  <si>
    <t>BASE E FUNDO DE CONCRETO SIMPLES,PARA POCOS DE VISITA,PADRAOCEDAE,DE ANEIS PRE-MOLDADOS COM DIAMETRO DE 1100MM,INCLUSIVE MAO-DE-OBRA E MATERIAL,INCLUSIVE LAJE DE REDUCAO DE CONCRETO ARMADO</t>
  </si>
  <si>
    <t>BASE E FUNDO DE CONCRETO SIMPLES,PARA POCOS DE VISITA,PADRAOCEDAE,DE ANEIS PRE-MOLDADOS COM DIAMETRO DE 1500MM,INCLUSIVE MAO-DE-OBRA E MATERIAL,INCLUSIVE LAJE DE REDUCAO DE CONCRETO ARMADO</t>
  </si>
  <si>
    <t>BASE E FUNDO DE CONCRETO SIMPLES,PARA POCOS DE VISITA,PADRAOCEDAE,DE ANEIS PRE-MOLDADOS COM DIAMETRO DE 2000MM,INCLUSIVE MAO-DE-OBRA E MATERIAL,INCLUSIVE LAJE DE REDUCAO DE CONCRETO ARMADO</t>
  </si>
  <si>
    <t>CORPO DE POCO DE VISITA DE ANEIS PRE-MOLDADOS,COM DIAMETRO DE 600MM,SEM DEGRAUS,MEDIDA PELA ALTURA UTIL,INCLUSIVE MAO-DE-OBRA E MATERIAL</t>
  </si>
  <si>
    <t>CORPO DE POCO DE VISITA DE ANEIS PRE-MOLDADOS,COM DIAMETRO DE 1100MM,SEM DEGRAUS,MEDIDA PELA ALTURA UTIL,INCLUSIVE MAO-DE-OBRA E MATERIAL</t>
  </si>
  <si>
    <t>CORPO DE POCO DE VISITA DE ANEIS PRE-MOLDADOS,COM DIAMETRO DE 1500MM,SEM DEGRAUS,MEDIDA PELA ALTURA UTIL,INCLUSIVE MAO-DE-OBRA E MATERIAL</t>
  </si>
  <si>
    <t>CORPO DE POCO DE VISITA DE ANEIS PRE-MOLDADOS,COM DIAMETRO DE 2000MM,SEM DEGRAUS,MEDIDA PELA ALTURA UTIL,INCLUSIVE MAO-DE-OBRA E MATERIAL</t>
  </si>
  <si>
    <t>CORPO DE POCO DE VISITA DE ANEIS PRE-MOLDADOS,COM DIAMETRO DE 600MM,COM DEGRAUS,MEDIDA PELA ALTURA UTIL,INCLUSIVE MAO-DE-OBRA E MATERIAL</t>
  </si>
  <si>
    <t>CORPO DE POCO DE VISITA DE ANEIS PRE-MOLDADOS,COM DIAMETRO DE 1100MM,COM DEGRAUS,MEDIDA PELA ALTURA UTIL,INCLUSIVE MAO-DE-OBRA E MATERIAL</t>
  </si>
  <si>
    <t>CORPO DE POCO DE VISITA DE ANEIS PRE-MOLDADOS,COM DIAMETRO DE 1500MM,COM DEGRAUS,MEDIDA PELA ALTURA UTIL,INCLUSIVE MAO-DE-OBRA E MATERIAL</t>
  </si>
  <si>
    <t>CORPO DE POCO DE VISITA DE ANEIS PRE-MOLDADOS,COM DIAMETRO DE 2000MM,COM DEGRAUS,MEDIDA PELA ALTURA UTIL,INCLUSIVE MAO-DE-OBRA E MATERIAL</t>
  </si>
  <si>
    <t>CAIXA DE ANEIS PRE-MOLDADOS DE CONCRETO,TIPO "C",PADRAO CEDAE,PARA REGISTROS ATE 200MM</t>
  </si>
  <si>
    <t>CAIXA DE ANEIS PRE-MOLDADOS DE CONCRETO,TIPO "D",PADRAO CEDAE,PARA REGISTROS DE DIAMETRO DE 250 A 600MM</t>
  </si>
  <si>
    <t>CAIXA DE ANEIS PRE-MOLDADOS DE CONCRETO,TIPO "B",PADRAO CEDAE PARA VENTOSAS</t>
  </si>
  <si>
    <t>PAREDE CILINDRICA DE ANEIS PRE-MOLDADOS DE CONCRETO ARMADO,PARA CAIXAS DE INSPECAO E SIMILARES,DIAMETRO INTERNO DE 2,00M</t>
  </si>
  <si>
    <t>PAREDE CILINDRICA DE ANEIS PRE-MOLDADOS DE CONCRETO ARMADO,PARA CAIXAS DE INSPECAO E SIMILARES,DIAMETRO INTERNO DE 1,20M</t>
  </si>
  <si>
    <t>PAREDE CILINDRICA DE ANEIS PRE-MOLDADOS DE CONCRETO ARMADO,PARA CAIXAS DE INSPECAO E SIMILARES,DIAMETRO INTERNO DE 1,50M</t>
  </si>
  <si>
    <t>PAREDE CILINDRICA DE ANEIS PRE-MOLDADOS DE CONCRETO ARMADO,PARA CAIXAS DE INSPECAO E SIMILARES,DIAMETRO INTERNO DE 2,50M</t>
  </si>
  <si>
    <t>PAREDE CILINDRICA DE ANEIS PRE-MOLDADOS DE CONCRETO ARMADO,PARA CAIXAS DE INSPECAO E SIMILARES,DIAMETRO INTERNO DE 3,00M</t>
  </si>
  <si>
    <t>MONTAGEM E ASSENTAMENTO DE TUBULACAO DE ACO DE 2",PRETO OU GALVANIZADO,COM PONTAS LISAS,INCLUSIVE SOLDA DAS JUNTAS,EXCLUSIVE FORNECIMENTO DOS TUBOS</t>
  </si>
  <si>
    <t>MONTAGEM E ASSENTAMENTO DE TUBULACAO DE ACO DE 3",PRETO OU GALVANIZADOS,COM PONTAS LISAS,INCLUSIVE SOLDA DAS JUNTAS,EXCLUSIVE FORNECIMENTO DOS TUBOS</t>
  </si>
  <si>
    <t>MONTAGEM E ASSENTAMENTO DE TUBULACAO DE ACO DE 4",PRETO OU GALVANIZADOS,COM PONTAS LISAS,INCLUSIVE SOLDA DAS JUNTAS,EXCLUSIVE FORNECIMENTO DOS TUBOS</t>
  </si>
  <si>
    <t>MONTAGEM E ASSENTAMENTO DE TUBULACAO DE CHAPA DE ACO DE 3/16" DE ESPESSURA,COM 6,00M DE COMPRIMENTO E 150MM DE DIAMETRO.INCLUSIVE SOLDA E REVESTIMENTO DAS JUNTAS,EXCLUSIVE FORNECIMENTO DOS TUBOS E DOS MATERIAIS DE REVESTIMENTO DAS JUNTAS</t>
  </si>
  <si>
    <t>MONTAGEM E ASSENTAMENTO DE TUBULACAO DE CHAPA DE ACO DE 3/16" DE ESPESSURA,COM 6,00M DE COMPRIMENTO E 200MM DE DIAMETRO,INCLUSIVE SOLDA E REVESTIMENTO DAS JUNTAS,EXCLUSIVE FORNECIMENTO DOS TUBOS E DOS MATERIAIS DE REVESTIMENTO DAS JUNTAS</t>
  </si>
  <si>
    <t>MONTAGEM E ASSENTAMENTO DE TUBULACAO DE CHAPA DE ACO DE 3/16" DE ESPESSURA,COM 6,00M DE COMPRIMENTO E 250MM DE DIAMETRO,INCLUSIVE SOLDA E REVESTIMENTO DAS JUNTAS,EXCLUSIVE FORNECIMENTO DOS TUBOS E DOS MATERIAIS DE REVESTIMENTO DAS JUNTAS</t>
  </si>
  <si>
    <t>MONTAGEM E ASSENTAMENTO DE TUBULACAO DE CHAPA DE ACO DE 3/16" DE ESPESSURA,COM 6,00M DE COMPRIMENTO E 300MM DE DIAMETRO,INCLUSIVE SOLDA E REVESTIMENTO DAS JUNTAS,EXCLUSIVE FORNECIMENTO DOS TUBOS E DOS MATERIAIS DE REVESTIMENTO DAS JUNTAS</t>
  </si>
  <si>
    <t>MONTAGEM E ASSENTAMENTO DE TUBULACAO DE CHAPA DE ACO DE 3/16" DE ESPESSURA,COM 6,00M DE COMPRIMENTO E 350MM DE DIAMETRO,INCLUSIVE SOLDA E REVESTIMENTO DAS JUNTAS,EXCLUSIVE FORNECIMENTO DOS TUBOS E DOS MATERIAIS DE REVESTIMENTO DAS JUNTAS</t>
  </si>
  <si>
    <t>MONTAGEM E ASSENTAMENTO DE TUBULACAO DE CHAPA DE ACO DE 3/16" DE ESPESSURA,COM 6,00M DE COMPRIMENTO E 400MM DE DIAMETRO,INCLUSIVE SOLDA E REVESTIMENTO DAS JUNTAS,EXCLUSIVE FORNECIMENTO DOS TUBOS E DOS MATERIAIS DE REVESTIMENTO DAS JUNTAS</t>
  </si>
  <si>
    <t>MONTAGEM E ASSENTAMENTO DE TUBULACAO DE CHAPA DE ACO DE 3/16" DE ESPESSURA,COM 6,00M DE COMPRIMENTO E 450MM DE DIAMETRO,INCLUSIVE SOLDA E REVESTIMENTO DAS JUNTAS,EXCLUSIVE FORNECIMENTO DOS TUBOS E DOS MATERIAIS DE REVESTIMENTO DAS JUNTAS</t>
  </si>
  <si>
    <t>MONTAGEM E ASSENTAMENTO DE TUBULACAO DE CHAPA DE ACO DE 3/16" DE ESPESSURA,COM 6,00M DE COMPRIMENTO E 500MM DE DIAMETRO,INCLUSIVE SOLDA E REVESTIMENTO DAS JUNTAS,EXCLUSIVE FORNECIMENTO DOS TUBOS E DOS MATERIAIS DE REVESTIMENTO DAS JUNTAS</t>
  </si>
  <si>
    <t>MONTAGEM E ASSENTAMENTO DE TUBULACAO DE CHAPA DE ACO DE 1/4"DE ESPESSURA,COM 6,00M DE COMPRIMENTO E 150MM DE DIAMETRO,INCLUSIVE SOLDA E REVESTIMENTO DAS JUNTAS,EXCLUSIVE FORNECIMENTO DOS TUBOS E DOS MATERIAIS DE REVESTIMENTO DAS JUNTAS</t>
  </si>
  <si>
    <t>MONTAGEM E ASSENTAMENTO DE TUBULACAO DE CHAPA DE ACO DE 1/4"DE ESPESSURA,COM 6,00M DE COMPRIMENTO E 200MM DE DIAMETRO,INCLUSIVE SOLDA E REVESTIMENTO DAS JUNTAS,EXCLUSIVE FORNECIMENTO DOS TUBOS E DOS MATERIAIS DE REVESTIMENTO DAS JUNTAS</t>
  </si>
  <si>
    <t>MONTAGEM E ASSENTAMENTO DE TUBULACAO DE CHAPA DE ACO DE 1/4"DE ESPESSURA,COM 6,00M DE COMPRIMENTO E 250MM DE DIAMETRO,INCLUSIVE SOLDA E REVESTIMENTO DAS JUNTAS,EXCLUSIVE FORNECIMENTO DOS TUBOS E DOS MATERIAIS DE REVESTIMENTO DAS JUNTAS</t>
  </si>
  <si>
    <t>MONTAGEM E ASSENTAMENTO DE TUBULACAO DE CHAPA DE ACO DE 1/4"DE ESPESSURA,COM 6,00M DE COMPRIMENTO E 300MM DE DIAMETRO,INCLUSIVE SOLDA E REVESTIMENTO DAS JUNTAS,EXCLUSIVE FORNECIMENTO DOS TUBOS E DOS MATERIAIS DE REVESTIMENTO DAS JUNTAS</t>
  </si>
  <si>
    <t>MONTAGEM E ASSENTAMENTO DE TUBULACAO DE CHAPA DE ACO DE 1/4"DE ESPESSURA,COM 6,00M DE COMPRIMENTO E 350MM DE DIAMETRO,INCLUSIVE SOLDA E REVESTIMENTO DAS JUNTAS,EXCLUSIVE FORNECIMENTO DOS TUBOS E DOS MATERIAIS DE REVESTIMENTO DAS JUNTAS</t>
  </si>
  <si>
    <t>MONTAGEM E ASSENTAMENTO DE TUBULACAO DE CHAPA DE ACO DE 1/4"DE ESPESSURA,COM 6,00M DE COMPRIMENTO E 400MM DE DIAMETRO,INCLUSIVE SOLDA E REVESTIMENTO DAS JUNTAS,EXCLUSIVE FORNECIMENTO DOS TUBOS E DOS MATERIAIS DE REVESTIMENTO DAS JUNTAS</t>
  </si>
  <si>
    <t>MONTAGEM E ASSENTAMENTO DE TUBULACAO DE CHAPA DE ACO DE 1/4"DE ESPESSURA,COM 6,00M DE COMPRIMENTO E 450MM DE DIAMETRO,INCLUSIVE SOLDA E REVESTIMENTO DAS JUNTAS,EXCLUSIVE FORNECIMENTO DOS TUBOS E DOS MATERIAIS DE REVESTIMENTO DAS JUNTAS</t>
  </si>
  <si>
    <t>MONTAGEM E ASSENTAMENTO DE TUBULACAO DE CHAPA DE ACO DE 1/4"DE ESPESSURA,COM 6,00M DE COMPRIMENTO E 500MM DE DIAMETRO,INCLUSIVE SOLDA E REVESTIMENTO DAS JUNTAS,EXCLUSIVE FORNECIMENTO DOS TUBOS E DOS MATERIAIS DE REVESTIMENTO DAS JUNTAS</t>
  </si>
  <si>
    <t>MONTAGEM E ASSENTAMENTO DE TUBULACAO DE CHAPA DE ACO DE 1/4"DE ESPESSURA,COM 6,00M DE COMPRIMENTO E 600MM DE DIAMETRO,INCLUSIVE SOLDA E REVESTIMENTO DAS JUNTAS,EXCLUSIVE FORNECIMENTO DOS TUBOS E DOS MATERIAIS DE REVESTIMENTO DAS JUNTAS</t>
  </si>
  <si>
    <t>MONTAGEM E ASSENTAMENTO DE TUBULACAO DE CHAPA DE ACO DE 1/4"DE ESPESSURA,COM 6,00M DE COMPRIMENTO E 700MM DE DIAMETRO,INCLUSIVE SOLDA E REVESTIMENTO DAS JUNTAS,EXCLUSIVE FORNECIMENTO DOS TUBOS E DOS MATERIAIS DE REVESTIMENTO DAS JUNTAS</t>
  </si>
  <si>
    <t>MONTAGEM E ASSENTAMENTO DE TUBULACAO DE CHAPA DE ACO DE 1/4"DE ESPESSURA,COM 6,00M DE COMPRIMENTO E 800MM DE DIAMETRO,INCLUSIVE SOLDA E REVESTIMENTO DAS JUNTAS,EXCLUSIVE FORNECIMENTO DOS TUBOS E DOS MATERIAIS DE REVESTIMENTO DAS JUNTAS</t>
  </si>
  <si>
    <t>MONTAGEM E ASSENTAMENTO DE TUBULACAO DE CHAPA DE ACO DE 5/16" DE ESPESSURA,COM 6,00M DE COMPRIMENTO E 300MM DE DIAMETRO,INCLUSIVE SOLDA E REVESTIMENTO DAS JUNTAS,EXCLUSIVE FORNECIMENTO DOS TUBOS E DOS MATERIAIS DE REVESTIMENTO DAS JUNTAS</t>
  </si>
  <si>
    <t>MONTAGEM E ASSENTAMENTO DE TUBULACAO DE CHAPA DE ACO DE 5/16" DE ESPESSURA,COM 6,00M DE COMPRIMENTO E 350MM DE DIAMETRO,INCLUSIVE SOLDA E REVESTIMENTO DAS JUNTAS,EXCLUSIVE FORNECIMENTO DOS TUBOS E DOS MATERIAIS DE REVESTIMENTO DAS JUNTAS</t>
  </si>
  <si>
    <t>MONTAGEM E ASSENTAMENTO DE TUBULACAO DE CHAPA DE ACO DE 5/16" DE ESPESSURA,COM 6,00M DE COMPRIMENTO E 400MM DE DIAMETRO,INCLUSIVE SOLDA E REVESTIMENTO DAS JUNTAS,EXCLUSIVE FORNECIMENTO DOS TUBOS E DOS MATERIAIS DE REVESTIMENTO DAS JUNTAS</t>
  </si>
  <si>
    <t>MONTAGEM E ASSENTAMENTO DE TUBULACAO DE CHAPA DE ACO DE 5/16" DE ESPESSURA,COM 6,00M DE COMPRIMENTO E 450MM DE DIAMETRO,INCLUSIVE SOLDA E REVESTIMENTO DAS JUNTAS,EXCLUSIVE FORNECIMENTO DOS TUBOS E DOS MATERIAIS DE REVESTIMENTO DAS JUNTAS</t>
  </si>
  <si>
    <t>MONTAGEM E ASSENTAMENTO DE TUBULACAO DE CHAPA DE ACO DE 5/16" DE ESPESSURA,COM 6,00M DE COMPRIMENTO E 500MM DE DIAMETRO,INCLUSIVE SOLDA E REVESTIMENTO DAS JUNTAS,EXCLUSIVE FORNECIMENTO DOS TUBOS E DOS MATERIAIS DE REVESTIMENTO DAS JUNTAS</t>
  </si>
  <si>
    <t>MONTAGEM E ASSENTAMENTO DE TUBULACAO DE CHAPA DE ACO DE 5/16" DE ESPESSURA,COM 6,00M DE COMPRIMENTO E 600MM DE DIAMETRO,INCLUSIVE SOLDA E REVESTIMENTO DAS JUNTAS,EXCLUSIVE FORNECIMENTO DOS TUBOS E DOS MATERIAIS DE REVESTIMENTO DAS JUNTAS</t>
  </si>
  <si>
    <t>MONTAGEM E ASSENTAMENTO DE TUBULACAO DE CHAPA DE ACO DE 5/16" DE ESPESSURA,COM 6,00M DE COMPRIMENTO E 700MM DE DIAMETRO,INCLUSIVE SOLDA E REVESTIMENTO DAS JUNTAS,EXCLUSIVE FORNECIMENTO DOS TUBOS E DOS MATERIAIS DE REVESTIMENTO DAS JUNTAS</t>
  </si>
  <si>
    <t>MONTAGEM E ASSENTAMENTO DE TUBULACAO DE CHAPA DE ACO DE 5/16" DE ESPESSURA,COM 6,00M DE COMPRIMENTO E 800MM DE DIAMETRO,INCLUSIVE SOLDA E REVESTIMENTO DAS JUNTAS,EXCLUSIVE FORNECIMENTO DOS TUBOS E DOS MATERIAIS DE REVESTIMENTO DAS JUNTAS</t>
  </si>
  <si>
    <t>MONTAGEM E ASSENTAMENTO DE TUBULACAO DE CHAPA DE ACO DE 5/16" DE ESPESSURA,COM 6,00M DE COMPRIMENTO E 900MM DE DIAMETRO,INCLUSIVE SOLDA E REVESTIMENTO DAS JUNTAS,EXCLUSIVE FORNECIMENTO DOS TUBOS E DOS MATERIAIS DE REVESTIMENTO DAS JUNTAS</t>
  </si>
  <si>
    <t>MONTAGEM E ASSENTAMENTO DE TUBULACAO DE CHAPA DE ACO DE 5/16" DE ESPESSURA,COM 6,00M DE COMPRIMENTO E 1000MM DE DIAMETRO,INCLUSIVE SOLDA E REVESTIMENTO DAS JUNTAS,EXCLUSIVE FORNECIMENTO DOS TUBOS E DOS MATERIAIS DE REVESTIMENTO DAS JUNTAS</t>
  </si>
  <si>
    <t>MONTAGEM E ASSENTAMENTO DE TUBULACAO DE CHAPA DE ACO DE 5/16" DE ESPESSURA,COM 6,00M DE COMPRIMENTO E 1200MM DE DIAMETRO,INCLUSIVE SOLDA E REVESTIMENTO DAS JUNTAS,EXCLUSIVE FORNECIMENTO DOS TUBOS E DOS MATERIAIS DE REVESTIMENTO DAS JUNTAS</t>
  </si>
  <si>
    <t>MONTAGEM E ASSENTAMENTO DE TUBULACAO DE CHAPA DE ACO DE 3/8"DE ESPESSURA,COM 6,00M DE COMPRIMENTO E 300MM DE DIAMETRO,INCLUSIVE SOLDA E REVESTIMENTO DAS JUNTAS,EXCLUSIVE FORNECIMENTO DOS TUBOS E DOS MATERIAIS DE REVESTIMENTO DAS JUNTAS</t>
  </si>
  <si>
    <t>MONTAGEM E ASSENTAMENTO DE TUBULACAO DE CHAPA DE ACO DE 3/8"DE ESPESSURA,COM 6,00M DE COMPRIMENTO E 350MM DE DIAMETRO,INCLUSIVE SOLDA E REVESTIMENTO DAS JUNTAS,EXCLUSIVE FORNECIMENTO DOS TUBOS E DOS MATERIAIS DE REVESTIMENTO DAS JUNTAS</t>
  </si>
  <si>
    <t>MONTAGEM E ASSENTAMENTO DE TUBULACAO DE CHAPA DE ACO DE 3/8"DE ESPESSURA,COM 6,00M DE COMPRIMENTO E 400MM DE DIAMETRO,INCLUSIVE SOLDA E REVESTIMENTO DAS JUNTAS,EXCLUSIVE FORNECIMENTO DOS TUBOS E DOS MATERIAIS DE REVESTIMENTO DAS JUNTAS</t>
  </si>
  <si>
    <t>MONTAGEM E ASSENTAMENTO DE TUBULACAO DE CHAPA DE ACO DE 3/8"DE ESPESSURA,COM 6,00M DE COMPRIMENTO E 450MM DE DIAMETRO,INCLUSIVE SOLDA E REVESTIMENTO DAS JUNTAS,EXCLUSIVE FORNECIMENTO DOS TUBOS E DOS MATERIAIS DE REVESTIMENTO DAS JUNTAS</t>
  </si>
  <si>
    <t>MONTAGEM E ASSENTAMENTO DE TUBULACAO DE CHAPA DE ACO DE 3/8"DE ESPESSURA,COM 6,00M DE COMPRIMENTO E 500MM DE DIAMETRO,INCLUSIVE SOLDA E REVESTIMENTO DAS JUNTAS,EXCLUSIVE FORNECIMENTO DOS TUBOS E DOS MATERIAIS DE REVESTIMENTO DAS JUNTAS</t>
  </si>
  <si>
    <t>MONTAGEM E ASSENTAMENTO DE TUBULACAO DE CHAPA DE ACO DE 3/8"DE ESPESSURA,COM 6,00M DE COMPRIMENTO E 600MM DE DIAMETRO,INCLUSIVE SOLDA E REVESTIMENTO DAS JUNTAS,EXCLUSIVE FORNECIMENTO DOS TUBOS E DOS MATERIAIS DE REVESTIMENTO DAS JUNTAS</t>
  </si>
  <si>
    <t>MONTAGEM E ASSENTAMENTO DE TUBULACAO DE CHAPA DE ACO DE 3/8"DE ESPESSURA,COM 6,00M DE COMPRIMENTO E 700MM DE DIAMETRO,INCLUSIVE SOLDA E REVESTIMENTO DAS JUNTAS,EXCLUSIVE FORNECIMENTO DOS TUBOS E DOS MATERIAIS DE REVESTIMENTO DAS JUNTAS</t>
  </si>
  <si>
    <t>MONTAGEM E ASSENTAMENTO DE TUBULACAO DE CHAPA DE ACO DE 3/8"DE ESPESSURA,COM 6,00M DE COMPRIMENTO E 800MM DE DIAMETRO,INCLUSIVE SOLDA E REVESTIMENTO DAS JUNTAS,EXCLUSIVE FORNECIMENTO DOS TUBOS E DOS MATERIAIS DE REVESTIMENTO DAS JUNTAS</t>
  </si>
  <si>
    <t>MONTAGEM E ASSENTAMENTO DE TUBULACAO DE CHAPA DE ACO DE 3/8"DE ESPESSURA,COM 6,00M DE COMPRIMENTO E 900MM DE DIAMETRO,INCLUSIVE SOLDA E REVESTIMENTO DAS JUNTAS,EXCLUSIVE FORNECIMENTO DOS TUBOS E DOS MATERIAIS DE REVESTIMENTO DAS JUNTAS</t>
  </si>
  <si>
    <t>MONTAGEM E ASSENTAMENTO DE TUBULACAO DE CHAPA DE ACO DE 3/8"DE ESPESSURA,COM 6,00M DE COMPRIMENTO E 1000MM DE DIAMETRO,INCLUSIVE SOLDA E REVESTIMENTO DAS JUNTAS,EXCLUSIVE FORNECIMENTO DOS TUBOS E DOS MATERIAIS DE REVESTIMENTO DAS JUNTAS</t>
  </si>
  <si>
    <t>MONTAGEM E ASSENTAMENTO DE TUBULACAO DE CHAPA DE ACO DE 3/8"DE ESPESSURA,COM 6,00M DE COMPRIMENTO E 1200MM DE DIAMETRO,INCLUSIVE SOLDA E REVESTIMENTO DAS JUNTAS,EXCLUSIVE FORNECIMENTO DOS TUBOS E DOS MATERIAIS DE REVESTIMENTO DAS JUNTAS</t>
  </si>
  <si>
    <t>MONTAGEM E ASSENTAMENTO DE TUBULACAO DE CHAPA DE ACO DE 3/8"DE ESPESSURA,COM 6,00M DE COMPRIMENTO E 1300MM DE DIAMETRO,INCLUSIVE SOLDA E REVESTIMENTO DAS JUNTAS,EXCLUSIVE FORNECIMENTO DOS TUBOS E DOS MATERIAIS DE REVESTIMENTO DAS JUNTAS</t>
  </si>
  <si>
    <t>MONTAGEM E ASSENTAMENTO DE TUBULACAO DE CHAPA DE ACO DE 3/8"DE ESPESSURA,COM 6,00M DE COMPRIMENTO E 1500MM DE DIAMETRO,INCLUSIVE SOLDA E REVESTIMENTO DAS JUNTAS,EXCLUSIVE FORNECIMENTO DOS TUBOS E DOS MATERIAIS DE REVESTIMENTO DAS JUNTAS</t>
  </si>
  <si>
    <t>MONTAGEM E ASSENTAMENTO DE TUBULACAO DE CHAPA DE ACO DE 3/8"DE ESPESSURA,COM 6,00M DE COMPRIMENTO E 2000MM DE DIAMETRO,INCLUSIVE SOLDA E REVESTIMENTO DAS JUNTAS,EXCLUSIVE FORNECIMENTO DOS TUBOS E DOS MATERIAIS DE REVESTIMENTO DAS JUNTAS</t>
  </si>
  <si>
    <t>MONTAGEM E ASSENTAMENTO DE TUBULACAO DE CHAPA DE ACO DE 3/8"DE ESPESSURA,COM 6,00M DE COMPRIMENTO E 2500MM DE DIAMETRO,INCLUSIVE SOLDA E REVESTIMENTO DAS JUNTAS,EXCLUSIVE FORNECIMENTO DOS TUBOS E DOS MATERIAIS DE REVESTIMENTO DAS JUNTAS</t>
  </si>
  <si>
    <t>MONTAGEM E ASSENTAMENTO DE TUBULACAO DE CHAPA DE ACO DE 1/2"DE ESPESSURA,COM 6,00M DE COMPRIMENTO E 500MM DE DIAMETRO,INCLUSIVE SOLDA E REVESTIMENTO DAS JUNTAS,EXCLUSIVE FORNECIMENTO DOS TUBOS E DOS MATERIAIS DE REVESTIMENTO DAS JUNTAS</t>
  </si>
  <si>
    <t>MONTAGEM E ASSENTAMENTO DE TUBULACAO DE CHAPA DE ACO DE 1/2"DE ESPESSURA,COM 6,00M DE COMPRIMENTO E 600MM DE DIAMETRO,INCLUSIVE SOLDA E REVESTIMENTO DAS JUNTAS,EXCLUSIVE FORNECIMENTO DOS TUBOS E DOS MATERIAIS DE REVESTIMENTO DAS JUNTAS</t>
  </si>
  <si>
    <t>MONTAGEM E ASSENTAMENTO DE TUBULACAO DE CHAPA DE ACO DE 1/2"DE ESPESSURA,COM 6,00M DE COMPRIMENTO E 700MM DE DIAMETRO,INCLUSIVE SOLDA E REVESTIMENTO DAS JUNTAS,EXCLUSIVE FORNECIMENTO DOS TUBOS E DOS MATERIAIS DE REVESTIMENTO DAS JUNTAS</t>
  </si>
  <si>
    <t>MONTAGEM E ASSENTAMENTO DE TUBULACAO DE CHAPA DE ACO DE 1/2"DE ESPESSURA,COM 6,00M DE COMPRIMENTO E 800MM DE DIAMETRO,INCLUSIVE SOLDA E REVESTIMENTO DAS JUNTAS,EXCLUSIVE FORNECIMENTO DOS TUBOS E DOS MATERIAIS DE REVESTIMENTO DAS JUNTAS</t>
  </si>
  <si>
    <t>MONTAGEM E ASSENTAMENTO DE TUBULACAO DE CHAPA DE ACO DE 1/2"DE ESPESSURA,COM 6,00M DE COMPRIMENTO E 900MM DE DIAMETRO,INCLUSIVE SOLDA E REVESTIMENTO DAS JUNTAS,EXCLUSIVE FORNECIMENTO DOS TUBOS E DOS MATERIAIS DE REVESTIMENTO DAS JUNTAS</t>
  </si>
  <si>
    <t>MONTAGEM E ASSENTAMENTO DE TUBULACAO DE CHAPA DE ACO DE 1/2"DE ESPESSURA,COM 6,00M DE COMPRIMENTO E 1000MM DE DIAMETRO,INCLUSIVE SOLDA E REVESTIMENTO DAS JUNTAS,EXCLUSIVE FORNECIMENTO DOS TUBOS E DOS MATERIAIS DE REVESTIMENTO DAS JUNTAS</t>
  </si>
  <si>
    <t>MONTAGEM E ASSENTAMENTO DE TUBULACAO DE CHAPA DE ACO DE 1/2"DE ESPESSURA,COM 6,00M DE COMPRIMENTO E 1200MM DE DIAMETRO,INCLUSIVE SOLDA E REVESTIMENTO DAS JUNTAS,EXCLUSIVE FORNECIMENTO DOS TUBOS E DOS MATERIAIS DE REVESTIMENTO DAS JUNTAS</t>
  </si>
  <si>
    <t>MONTAGEM E ASSENTAMENTO DE TUBULACAO DE CHAPA DE ACO DE 1/2"DE ESPESSURA,COM 6,00M DE COMPRIMENTO E 1500MM DE DIAMETRO,INCLUSIVE SOLDA E REVESTIMENTO DAS JUNTAS,EXCLUSIVE FORNECIMENTO DOS TUBOS E DOS MATERIAIS DE REVESTIMENTO DAS JUNTAS</t>
  </si>
  <si>
    <t>MONTAGEM E ASSENTAMENTO DE TUBULACAO DE CHAPA DE ACO DE 1/2"DE ESPESSURA,COM 6,00M DE COMPRIMENTO E 1750MM DE DIAMETRO,INCLUSIVE SOLDA E REVESTIMENTO DAS JUNTAS,EXCLUSIVE FORNECIMENTO DOS TUBOS E DOS MATERIAIS DE REVESTIMENTO DAS JUNTAS</t>
  </si>
  <si>
    <t>MONTAGEM E ASSENTAMENTO DE TUBULACAO DE CHAPA DE ACO DE 1/2"DE ESPESSURA,COM 6,00M DE COMPRIMENTO E 1800MM DE DIAMETRO,INCLUSIVE SOLDA E REVESTIMENTO DAS JUNTAS,EXCLUSIVE FORNECIMENTO DOS TUBOS E DOS MATERIAIS DE REVESTIMENTO DAS JUNTAS</t>
  </si>
  <si>
    <t>MONTAGEM E ASSENTAMENTO DE TUBULACAO DE CHAPA DE ACO DE 1/2"DE ESPESSURA,COM 6,00M DE COMPRIMENTO E 2000MM DE DIAMETRO,INCLUSIVE SOLDA E REVESTIMENTO DAS JUNTAS,EXCLUSIVE FORNECIMENTO DOS TUBOS E DOS MATERIAIS DE REVESTIMENTO DAS JUNTAS</t>
  </si>
  <si>
    <t>MONTAGEM E ASSENTAMENTO DE TUBULACAO DE CHAPA DE ACO DE 1/2"DE ESPESSURA,COM 6,00M DE COMPRIMENTO E 2500MM DE DIAMETRO,INCLUSIVE SOLDA E REVESTIMENTO DAS JUNTAS,EXCLUSIVE FORNECIMENTO DOS TUBOS E DOS MATERIAIS DE REVESTIMENTO DAS JUNTAS</t>
  </si>
  <si>
    <t>MONTAGEM E ASSENTAMENTO DE TUBULACAO DE CHAPA DE ACO DE 5/8"DE ESPESSURA,COM 6,00M DE COMPRIMENTO E 1800MM DE DIAMETRO,INCLUSIVE SOLDA E REVESTIMENTO DAS JUNTAS,EXCLUSIVE FORNECIMENTO DOS TUBOS E DOS MATERIAIS DE REVESTIMENTO DAS JUNTAS</t>
  </si>
  <si>
    <t>MONTAGEM E ASSENTAMENTO DE TUBULACAO DE CHAPA DE ACO DE 5/8"DE ESPESSURA,COM 6,00M DE COMPRIMENTO E 2000MM DE DIAMETRO,INCLUSIVE SOLDA E REVESTIMENTO DAS JUNTAS,EXCLUSIVE FORNECIMENTO DOS TUBOS E DOS MATERIAIS DE REVESTIMENTO DAS JUNTAS</t>
  </si>
  <si>
    <t>MONTAGEM E ASSENTAMENTO DE TUBULACAO DE CHAPA DE ACO DE 5/8"DE ESPESSURA,COM 6,00M DE COMPRIMENTO E 2500MM DE DIAMETRO,INCLUSIVE SOLDA E REVESTIMENTO DAS JUNTAS,EXCLUSIVE FORNECIMENTO DOS TUBOS E DOS MATERIAIS DE REVESTIMENTO DAS JUNTAS</t>
  </si>
  <si>
    <t>MONTAGEM E ASSENTAMENTO DE TUBULACAO DE CHAPA DE ACO DE 3/16" DE ESPESSURA,COM 12,00M DE COMPRIMENTO E 150MM DE DIAMETRO,INCLUSIVE SOLDA E REVESTIMENTO DAS JUNTAS,EXCLUSIVE FORNECIMENTO DOS TUBOS E DOS MATERIAIS DE REVESTIMENTO DAS JUNTAS</t>
  </si>
  <si>
    <t>MONTAGEM E ASSENTAMENTO DE TUBULACAO DE CHAPA DE ACO DE 3/16" DE ESPESSURA,COM 12,00M DE COMPRIMENTO E 200MM DE DIAMETRO,INCLUSIVE SOLDA E REVESTIMENTO DAS JUNTAS,EXCLUSIVE FORNECIMENTO DOS TUBOS E DOS MATERIAIS DE REVESTIMENTO DAS JUNTAS</t>
  </si>
  <si>
    <t>MONTAGEM E ASSENTAMENTO DE TUBULACAO DE CHAPA DE ACO DE 3/16" DE ESPESSURA,COM 12,00M DE COMPRIMENTO E 250MM DE DIAMETRO,INCLUSIVE SOLDA E REVESTIMENTO DAS JUNTAS,EXCLUSIVE FORNECIMENTO DOS TUBOS E DOS MATERIAIS DE REVESTIMENTO DAS JUNTAS</t>
  </si>
  <si>
    <t>MONTAGEM E ASSENTAMENTO DE TUBULACAO DE CHAPA DE ACO DE 3/16" DE ESPESSURA,COM 12,00M DE COMPRIMENTO E 300MM DE DIAMETRO,INCLUSIVE SOLDA E REVESTIMENTO DAS JUNTAS,EXCLUSIVE FORNECIMENTO DOS TUBOS E DOS MATERIAIS DE REVESTIMENTO DAS JUNTAS</t>
  </si>
  <si>
    <t>MONTAGEM E ASSENTAMENTO DE TUBULACAO DE CHAPA DE ACO DE 3/16" DE ESPESSURA,COM 12,00M DE COMPRIMENTO E 350MM DE DIAMETRO,INCLUSIVE SOLDA E REVESTIMENTO DAS JUNTAS,EXCLUSIVE FORNECIMENTO DOS TUBOS E DOS MATERIAIS DE REVESTIMENTO DAS JUNTAS</t>
  </si>
  <si>
    <t>MONTAGEM E ASSENTAMENTO DE TUBULACAO DE CHAPA DE ACO DE 3/16" DE ESPESSURA,COM 12,00M DE COMPRIMENTO E 400MM DE DIAMETRO,INCLUSIVE SOLDA E REVESTIMENTO DAS JUNTAS,EXCLUSIVE FORNECIMENTO DOS TUBOS E DOS MATERIAIS DE REVESTIMENTO DAS JUNTAS</t>
  </si>
  <si>
    <t>MONTAGEM E ASSENTAMENTO DE TUBULACAO DE CHAPA DE ACO DE 3/16" DE ESPESSURA COM 12,00M DE COMPRIMENTO E 450MM DE DIAMETRO,INCLUSIVE SOLDA E REVESTIMENTO DAS JUNTAS,EXCLUSIVE FORNECIMENTO DOS TUBOS E DOS MATERIAIS DE REVESTIMENTO DAS JUNTAS</t>
  </si>
  <si>
    <t>MONTAGEM E ASSENTAMENTO DE TUBULACAO DE CHAPA DE ACO DE 3/16" DE ESPESSURA,COM 12,00M DE COMPRIMENTO E 500MM DE DIAMETRO,INCLUSIVE SOLDA E REVESTIMENTO DAS JUNTAS,EXCLUSIVE FORNECIMENTO DOS TUBOS E DOS MATERIAIS DE REVESTIMENTO DAS JUNTAS</t>
  </si>
  <si>
    <t>MONTAGEM E ASSENTAMENTO DE TUBULACAO DE CHAPA DE ACO DE 1/4"DE ESPESSURA,COM 12,00M DE COMPRIMENTO E 150MM DE DIAMETRO,INCLUSIVE SOLDA E REVESTIMENTO DAS JUNTAS,EXCLUSIVE FORNECIMENTO DOS TUBOS E DOS MATERIAIS DE REVESTIMENTO DAS JUNTAS</t>
  </si>
  <si>
    <t>MONTAGEM E ASSENTAMENTO DE TUBULACAO DE CHAPA DE ACO DE 1/4"DE ESPESSURA,COM 12,00M DE COMPRIMENTO E 200MM DE DIAMETRO,INCLUSIVE SOLDA E REVESTIMENTO DAS JUNTAS,EXCLUSIVE FORNECIMENTO DOS TUBOS E DOS MATERIAIS DE REVESTIMENTO DAS JUNTAS</t>
  </si>
  <si>
    <t>MONTAGEM E ASSENTAMENTO DE TUBULACAO DE CHAPA DE ACO DE 1/4"DE ESPESSURA,COM 12,00M DE COMPRIMENTO E 250MM DE DIAMETRO,INCLUSIVE SOLDA E REVESTIMENTO DAS JUNTAS,EXCLUSIVE FORNECIMENTO DOS TUBOS E DOS MATERIAIS DE REVESTIMENTO DAS JUNTAS</t>
  </si>
  <si>
    <t>MONTAGEM E ASSENTAMENTO DE TUBULACAO DE CHAPA DE ACO DE 1/4"DE ESPESSURA,COM 12,00M DE COMPRIMENTO E 300MM DE DIAMETRO,INCLUSIVE SOLDA E REVESTIMENTO DAS JUNTAS,EXCLUSIVE FORNECIMENTO DOS TUBOS E DOS MATERIAIS DE REVESTIMENTO DAS JUNTAS</t>
  </si>
  <si>
    <t>MONTAGEM E ASSENTAMENTO DE TUBULACAO DE CHAPA DE ACO DE 1/4"DE ESPESSURA,COM 12,00M DE COMPRIMENTO E 350MM DE DIAMETRO,INCLUSIVE SOLDA E REVESTIMENTO DAS JUNTAS,EXCLUSIVE FORNECIMENTO DOS TUBOS E DOS MATERIAIS DE REVESTIMENTO DAS JUNTAS</t>
  </si>
  <si>
    <t>MONTAGEM E ASSENTAMENTO DE TUBULACAO DE CHAPA DE ACO DE 1/4"DE ESPESSURA,COM 12,00M DE COMPRIMENTO E 400MM DE DIAMETRO,INCLUSIVE SOLDA E REVESTIMENTO DAS JUNTAS,EXCLUSIVE FORNECIMENTO DOS TUBOS E MATERIAIS DE REVESTIMENTO DAS JUNTAS</t>
  </si>
  <si>
    <t>MONTAGEM E ASSENTAMENTO DE TUBULACAO DE CHAPA DE ACO DE 1/4"DE ESPESSURA,COM 12,00M DE COMPRIMENTO E 450MM DE DIAMETRO,INCLUSIVE SOLDA E REVESTIMENTO DAS JUNTAS,EXCLUSIVE FORNECIMENTO DOS TUBOS E DOS MATERIAIS DE REVESTIMENTO DAS JUNTAS</t>
  </si>
  <si>
    <t>MONTAGEM E ASSENTAMENTO DE TUBULACAO DE CHAPA DE ACO DE 1/4"DE ESPESSURA,COM 12,00M DE COMPRIMENTO E 500MM DE DIAMETRO,INCLUSIVE SOLDA E REVESTIMENTO DAS JUNTAS,EXCLUSIVE FORNECIMENTO DOS TUBOS E DOS MATERIAIS DE REVESTIMENTO DAS JUNTAS</t>
  </si>
  <si>
    <t>MONTAGEM E ASSENTAMENTO DE TUBULACAO DE CHAPA DE ACO DE 1/4"DE ESPESSURA,COM 12,00M DE COMPRIMENTO E 600MM DE DIAMETRO,INCLUSIVE SOLDA E REVESTIMENTO DAS JUNTAS,EXCLUSIVE FORNECIMENTO DOS TUBOS E DOS MATERIAIS DE REVESTIMENTO DAS JUNTAS</t>
  </si>
  <si>
    <t>MONTAGEM E ASSENTAMENTO DE TUBULACAO DE CHAPA DE ACO DE 1/4"DE ESPESSURA,COM 12,00M DE COMPRIMENTO E 700MM DE DIAMETRO,INCLUSIVE SOLDA E REVESTIMENTO DAS JUNTAS,EXCLUSIVE FORNECIMENTO DOS TUBOS E DOS MATERIAIS DE REVESTIMENTO DAS JUNTAS</t>
  </si>
  <si>
    <t>MONTAGEM E ASSENTAMENTO DE TUBULACAO DE CHAPA DE ACO DE 1/4"DE ESPESSURA,COM 12,00M DE COMPRIMENTO E 800MM DE DIAMETRO,INCLUSIVE SOLDA E REVESTIMENTO DAS JUNTAS,EXCLUSIVE FORNECIMENTO DOS TUBOS E DOS MATERIAIS DE REVESTIMENTO DAS JUNTAS</t>
  </si>
  <si>
    <t>MONTAGEM E ASSENTAMENTO DE TUBULACAO DE CHAPA DE ACO DE 5/16" DE ESPESSURA,COM 12,00M DE COMPRIMENTO E 300MM DE DIAMETRO,INCLUSIVE SOLDA E REVESTIMENTO DAS JUNTAS,EXCLUSIVE FORNECIMENTO DOS TUBOS E DOS MATERIAIS DE REVESTIMENTO DAS JUNTAS</t>
  </si>
  <si>
    <t>MONTAGEM E ASSENTAMENTO DE TUBULACAO DE CHAPA DE ACO DE 5/16" DE ESPESSURA,COM 12,00M DE COMPRIMENTO E 350MM DE DIAMETRO,INCLUSIVE SOLDA E REVESTIMENTO DAS JUNTAS,EXCLUSIVE FORNECIMENTO DOS TUBOS E DOS MATERIAIS DE REVESTIMENTO DAS JUNTAS</t>
  </si>
  <si>
    <t>MONTAGEM E ASSENTAMENTO DE TUBULACAO DE CHAPA DE ACO DE 5/16" DE ESPESSURA,COM 12,00M DE COMPRIMENTO E 400MM DE DIAMETRO,INCLUSIVE SOLDA E REVESTIMENTO DAS JUNTAS,EXCLUSIVE FORNECIMENTO DOS TUBOS E DOS MATERIAIS DE REVESTIMENTO DAS JUNTAS</t>
  </si>
  <si>
    <t>MONTAGEM E ASSENTAMENTO DE TUBULACAO DE CHAPA DE ACO DE 5/16" DE ESPESSURA,COM 12,00M DE COMPRIMENTO E 450MM DE DIAMETRO,INCLUSIVE SOLDA E REVESTIMENTO DAS JUNTAS,EXCLUSIVE FORNECIMENTO DOS TUBOS E DOS MATERIAIS DE REVESTIMENTO DAS JUNTAS</t>
  </si>
  <si>
    <t>MONTAGEM E ASSENTAMENTO DE TUBULACAO DE CHAPA DE ACO DE 5/16" DE ESPESSURA,COM 12,00M DE COMPRIMENTO E 500MM DE DIAMETRO,INCLUSIVE SOLDA E REVESTIMENTO DAS JUNTAS,EXCLUSIVE FORNECIMENTO DOS TUBOS E DOS MATERIAIS DE REVESTIMENTO DAS JUNTAS</t>
  </si>
  <si>
    <t>MONTAGEM E ASSENTAMENTO DE TUBULACAO DE CHAPA DE ACO DE 5/16" DE ESPESSURA,COM 12,00M DE COMPRIMENTO E 600MM DE DIAMETRO,INCLUSIVE SOLDA E REVESTIMENTO DAS JUNTAS,EXCLUSIVE FORNECIMENTO DOS TUBOS E DOS MATERIAIS DE REVESTIMENTO DAS JUNTAS</t>
  </si>
  <si>
    <t>MONTAGEM E ASSENTAMENTO DE TUBULACAO DE CHAPA DE ACO DE 5/16" DE ESPESSURA,COM 12,00M DE COMPRIMENTO E 700MM DE DIAMETRO,INCLUSIVE SOLDA E REVESTIMENTO DAS JUNTAS,EXCLUSIVE FORNECIMENTO DOS TUBOS E DOS MATERIAIS DE REVESTIMENTO DAS JUNTAS</t>
  </si>
  <si>
    <t>MONTAGEM E ASSENTAMENTO DE TUBULACAO DE CHAPA DE ACO DE 5/16" DE ESPESSURA,COM 12,00M DE COMPRIMENTO E 800MM DE DIAMETRO,INCLUSIVE SOLDA E REVESTIMENTO DAS JUNTAS,EXCLUSIVE FORNECIMENTO DOS TUBOS E DOS MATERIAIS DE REVESTIMENTO DAS JUNTAS</t>
  </si>
  <si>
    <t>MONTAGEM E ASSENTAMENTO DE TUBULACAO DE CHAPA DE ACO DE 5/16" DE ESPESSURA,COM 12,00M DE COMPRIMENTO E 900MM DE DIAMETRO,INCLUSIVE SOLDA E REVESTIMENTO DAS JUNTAS,EXCLUSIVE FORNECIMENTO DOS TUBOS E DOS MATERIAIS DE REVESTIMENTO DAS JUNTAS</t>
  </si>
  <si>
    <t>MONTAGEM E ASSENTAMENTO DE TUBULACAO DE CHAPA DE ACO DE 5/16" DE ESPESSURA,COM 12,00M DE COMPRIMENTO E 1000MM DE DIAMETRO,INCLUSIVE SOLDA E REVESTIMENTO DAS JUNTAS,EXCLUSIVE FORNECIMENTO DOS TUBOS E DOS MATERIAIS DE REVESTIMENTO DAS JUNTAS</t>
  </si>
  <si>
    <t>MONTAGEM E ASSENTAMENTO DE TUBULACAO DE CHAPA DE ACO DE 5/16" DE ESPESSURA,COM 12,00M DE COMPRIMENTO E 1200MM DE DIAMETRO,INCLUSIVE SOLDA E REVESTIMENTO DAS JUNTAS,EXCLUSIVE FORNECIMENTO DOS TUBOS E DOS MATERIAIS DE REVESTIMENTO DAS JUNTAS</t>
  </si>
  <si>
    <t>MONTAGEM E ASSENTAMENTO DE TUBULACAO DE CHAPA DE ACO DE 3/8"DE ESPESSURA,COM 12,00M DE COMPRIMENTO E 300MM DE DIAMETRO,INCLUSIVE SOLDA E REVESTIMENTO DAS JUNTAS,EXCLUSIVE FORNECIMENTO DOS TUBOS E DOS MATERIAIS DE REVESTIMENTO DAS JUNTAS</t>
  </si>
  <si>
    <t>MONTAGEM E ASSENTAMENTO DE TUBULACAO DE CHAPA DE ACO DE 3/8"DE ESPESSURA,COM 12,00M DE COMPRIMENTO E 350MM DE DIAMETRO,INCLUSIVE SOLDA E REVESTIMENTO DAS JUNTAS,EXCLUSIVE FORNECIMENTO DOS TUBOS E DOS MATERIAIS DE REVESTIMENTO DAS JUNTAS</t>
  </si>
  <si>
    <t>MONTAGEM E ASSENTAMENTO DE TUBULACAO DE CHAPA DE ACO DE 3/8"DE ESPESSURA,COM 12,00M DE COMPRIMENTO E 400MM DE DIAMETRO,INCLUSIVE SOLDA E REVESTIMENTO DAS JUNTAS,EXCLUSIVE FORNECIMENTO DOS TUBOS E DOS MATERIAIS DE REVESTIMENTO DAS JUNTAS</t>
  </si>
  <si>
    <t>MONTAGEM E ASSENTAMENTO DE TUBULACAO DE CHAPA DE ACO DE 3/8"DE ESPESSURA,COM 12,00M DE COMPRIMENTO E 450MM DE DIAMETRO,INCLUSIVE SOLDA E REVESTIMENTO DAS JUNTAS,EXCLUSIVE FORNECIMENTO DOS TUBOS E DOS MATERIAIS DE REVESTIMENTO DAS JUNTAS</t>
  </si>
  <si>
    <t>MONTAGEM E ASSENTAMENTO DE TUBULACAO DE CHAPA DE ACO DE 3/8"DE ESPESSURA,COM 12,00M DE COMPRIMENTO E 500MM DE DIAMETRO,INCLUSIVE SOLDA E REVESTIMENTO DAS JUNTAS,EXCLUSIVE FORNECIMENTO DOS TUBOS E DOS MATERIAIS DE REVESTIMENTO DAS JUNTAS</t>
  </si>
  <si>
    <t>MONTAGEM E ASSENTAMENTO DE TUBULACAO DE CHAPA DE ACO DE 3/8"DE ESPESSURA,COM 12,00M DE COMPRIMENTO E 600MM DE DIAMETRO,INCLUSIVE SOLDA E REVESTIMENTO DAS JUNTAS,EXCLUSIVE FORNECIMENTO DOS TUBOS E DOS MATERIAIS DE REVESTIMENTO DAS JUNTAS</t>
  </si>
  <si>
    <t>MONTAGEM E ASSENTAMENTO DE TUBULACAO DE CHAPA DE ACO DE 3/8"DE ESPESSURA,COM 12,00M DE COMPRIMENTO E 700MM DE DIAMETRO,INCLUSIVE SOLDA E REVESTIMENTO DAS JUNTAS,EXCLUSIVE FORNECIMENTO DOS TUBOS E DOS MATERIAIS DE REVESTIMENTO DAS JUNTAS</t>
  </si>
  <si>
    <t>MONTAGEM E ASSENTAMENTO DE TUBULACAO DE CHAPA DE ACO DE 3/8"DE ESPESSURA,COM 12,00M DE COMPRIMENTO E 800MM DE DIAMETRO,INCLUSIVE SOLDA E REVESTIMENTO DAS JUNTAS,EXCLUSIVE FORNECIMENTO DOS TUBOS E DOS MATERIAIS DE REVESTIMENTO DAS JUNTAS</t>
  </si>
  <si>
    <t>MONTAGEM E ASSENTAMENTO DE TUBULACAO DE CHAPA DE ACO DE 3/8"DE ESPESSURA,COM 12,00M DE COMPRIMENTO E 900MM DE DIAMETRO,INCLUSIVE SOLDA E REVESTIMENTO DAS JUNTAS,EXCLUSIVE FORNECIMENTO DOS TUBOS E DOS MATERIAIS DE REVESTIMENTO DAS JUNTAS</t>
  </si>
  <si>
    <t>MONTAGEM E ASSENTAMENTO DE TUBULACAO DE CHAPA DE ACO DE 3/8"DE ESPESSURA,COM 12,00M DE COMPRIMENTO E 1000MM DE DIAMETRO,INCLUSIVE SOLDA E REVESTIMENTO DAS JUNTAS,EXCLUSIVE FORNECIMENTO DOS TUBOS E DOS MATERIAIS DE REVESTIMENTO DAS JUNTAS</t>
  </si>
  <si>
    <t>MONTAGEM E ASSENTAMENTO DE TUBULACAO DE CHAPA DE ACO DE 3/8"DE ESPESSURA,COM 12,00M DE COMPRIMENTO E 1200MM DE DIAMETRO,INCLUSIVE SOLDA E REVESTIMENTO DAS JUNTAS,EXCLUSIVE FORNECIMENTO DOS TUBOS E DOS MATERIAIS DE REVESTIMENTO DAS JUNTAS</t>
  </si>
  <si>
    <t>MONTAGEM E ASSENTAMENTO DE TUBULACAO DE CHAPA DE ACO DE 3/8"DE ESPESSURA,COM 12,00M DE COMPRIMENTO E 1300MM DE DIAMETRO,INCLUSIVE SOLDA E REVESTIMENTO DAS JUNTAS,EXCLUSIVE FORNECIMENTO DOS TUBOS E DOS MATERIAIS DE REVESTIMENTO DAS JUNTAS</t>
  </si>
  <si>
    <t>MONTAGEM E ASSENTAMENTO DE TUBULACAO DE CHAPA DE ACO DE 3/8"DE ESPESSURA,COM 12,00M DE COMPRIMENTO E 1500MM DE DIAMETRO,INCLUSIVE SOLDA E REVESTIMENTO DAS JUNTAS,EXCLUSIVE FORNECIMENTO DOS TUBOS E DOS MATERIAIS DE REVESTIMENTO DAS JUNTAS</t>
  </si>
  <si>
    <t>MONTAGEM E ASSENTAMENTO DE TUBULACAO DE CHAPA DE ACO DE 3/8"DE ESPESSURA,COM 12,00M DE COMPRIMENTO E 2000MM DE DIAMETRO,INCLUSIVE SOLDA E REVESTIMENTO DAS JUNTAS,EXCLUSIVE FORNECIMENTO DOS TUBOS E DOS MATERIAIS DE REVESTIMENTO DAS JUNTAS</t>
  </si>
  <si>
    <t>MONTAGEM E ASSENTAMENTO DE TUBULACAO DE CHAPA DE ACO DE 3/8"DE ESPESSURA,COM 12,00M DE COMPRIMENTO E 2500MM DE DIAMETRO,INCLUSIVE SOLDA E REVESTIMENTO DAS JUNTAS,EXCLUSIVE FORNECIMENTO DOS TUBOS E DOS MATERIAIS DE REVESTIMENTO DAS JUNTAS</t>
  </si>
  <si>
    <t>MONTAGEM E ASSENTAMENTO DE TUBULACAO DE CHAPA DE ACO DE 1/2"DE ESPESSURA,COM 12,00M DE COMPRIMENTO E 500MM DE DIAMETRO,INCLUSIVE SOLDA E REVESTIMENTO DAS JUNTAS,EXCLUSIVE FORNECIMENTO DOS TUBOS E DOS MATERIAIS DE REVESTIMENTO DAS JUNTAS</t>
  </si>
  <si>
    <t>MONTAGEM E ASSENTAMENTO DE TUBULACAO DE CHAPA DE ACO DE 1/2"DE ESPESSURA,COM 12,00M DE COMPRIMENTO E 600MM DE DIAMETRO,INCLUSIVE SOLDA E REVESTIMENTO DAS JUNTAS,EXCLUSIVE FORNECIMENTO DOS TUBOS E DOS MATERIAIS DE REVESTIMENTO DAS JUNTAS</t>
  </si>
  <si>
    <t>MONTAGEM E ASSENTAMENTO DE TUBULACAO DE CHAPA DE ACO DE 1/2"DE ESPESSURA,COM 12,00M DE COMPRIMENTO E 700MM DE DIAMETRO,INCLUSIVE SOLDA E REVESTIMENTO DAS JUNTAS,EXCLUSIVE FORNECIMENTO DOS TUBOS E DOS MATERIAIS DE REVESTIMENTO DAS JUNTAS</t>
  </si>
  <si>
    <t>MONTAGEM E ASSENTAMENTO DE TUBULACAO DE CHAPA DE ACO DE 1/2"DE ESPESSURA,COM 12,00M DE COMPRIMENTO E 800MM DE DIAMETRO,INCLUSIVE SOLDA E REVESTIMENTO DAS JUNTAS,EXCLUSIVE FORNECIMENTO DOS TUBOS E DOS MATERIAIS DE REVESTIMENTO DAS JUNTAS</t>
  </si>
  <si>
    <t>MONTAGEM E ASSENTAMENTO DE TUBULACAO DE CHAPA DE ACO DE 1/2"DE ESPESSURA,COM 12,00M DE COMPRIMENTO E 900MM DE DIAMETRO,INCLUSIVE SOLDA E REVESTIMENTO DAS JUNTAS,EXCLUSIVE FORNECIMENTO DOS TUBOS E DOS MATERIAIS DE REVESTIMENTO DAS JUNTAS</t>
  </si>
  <si>
    <t>MONTAGEM E ASSENTAMENTO DE TUBULACAO DE CHAPA DE ACO DE 1/2"DE ESPESSURA,COM 12,00M DE COMPRIMENTO E 1000MM DE DIAMETRO,INCLUSIVE SOLDA E REVESTIMENTO DAS JUNTAS,EXCLUSIVE FORNECIMENTO DOS TUBOS E DOS MATERIAIS DE REVESTIMENTO DAS JUNTAS</t>
  </si>
  <si>
    <t>MONTAGEM E ASSENTAMENTO DE TUBULACAO DE CHAPA DE ACO DE 1/2"DE ESPESSURA,COM 12,00M DE COMPRIMENTO E 1200MM DE DIAMETRO,INCLUSIVE SOLDA E REVESTIMENTO DAS JUNTAS,EXCLUSIVE FORNECIMENTO DOS TUBOS E DOS MATERIAIS DE REVESTIMENTO DAS JUNTAS</t>
  </si>
  <si>
    <t>MONTAGEM E ASSENTAMENTO DE TUBULACAO DE CHAPA DE ACO DE 1/2"DE ESPESSURA,COM 12,00M DE COMPRIMENTO E 1500MM DE DIAMETRO,INCLUSIVE SOLDA E REVESTIMENTO DAS JUNTAS,EXCLUSIVE FORNECIMENTO DOS TUBOS E DOS MATERIAIS DE REVESTIMENTO DAS JUNTAS</t>
  </si>
  <si>
    <t>MONTAGEM E ASSENTAMENTO DE TUBULACAO DE CHAPA DE ACO DE 1/2"DE ESPESSURA,COM 12,00M DE COMPRIMENTO E 1750MM DE DIAMETRO,INCLUSIVE SOLDA E REVESTIMENTO DAS JUNTAS,EXCLUSIVE FORNECIMENTO DOS TUBOS E DOS MATERIAIS DE REVESTIMENTO DAS JUNTAS</t>
  </si>
  <si>
    <t>MONTAGEM E ASSENTAMENTO DE TUBULACAO DE CHAPA DE ACO DE 1/2"DE ESPESSURA,COM 12,00M DE COMPRIMENTO E 1800MM DE DIAMETRO,INCLUSIVE SOLDA E REVESTIMENTO DAS JUNTAS,EXCLUSIVE FORNECIMENTO DOS TUBOS E DOS MATERIAIS DE REVESTIMENTO DAS JUNTAS</t>
  </si>
  <si>
    <t>MONTAGEM E ASSENTAMENTO DE TUBULACAO DE CHAPA DE ACO DE 1/2"DE ESPESSURA,COM 12,00M DE COMPRIMENTO E 2000MM DE DIAMETRO,INCLUSIVE SOLDA E REVESTIMENTO DAS JUNTAS,EXCLUSIVE FORNECIMENTO DOS TUBOS E DOS MATERIAIS DE REVESTIMENTO DAS JUNTAS</t>
  </si>
  <si>
    <t>MONTAGEM E ASSENTAMENTO DE TUBULACAO DE CHAPA DE ACO DE 1/2"DE ESPESSURA,COM 12,00M DE COMPRIMENTO E 2500MM DE DIAMETRO,INCLUSIVE SOLDA E REVESTIMENTO DAS JUNTAS,EXCLUSIVE FORNECIMENTO DOS TUBOS E DOS MATERIAIS DE REVESTIMENTO DAS JUNTAS</t>
  </si>
  <si>
    <t>MONTAGEM E ASSENTAMENTO DE TUBULACAO DE CHAPA DE ACO DE 5/8"DE ESPESSURA,COM 12,00M DE COMPRIMENTO E 1800MM DE DIAMETRO,INCLUSIVE SOLDA E REVESTIMENTO DAS JUNTAS,EXCLUSIVE FORNECIMENTO DOS TUBOS E DOS MATERIAIS DE REVESTIMENTO DAS JUNTAS</t>
  </si>
  <si>
    <t>MONTAGEM E ASSENTAMENTO DE TUBULACAO DE CHAPA DE ACO DE 5/8"DE ESPESSURA,COM 12,00M DE COMPRIMENTO E 2000MM DE DIAMETRO,INCLUSIVE SOLDA E REVESTIMENTO DAS JUNTAS,EXCLUSIVE FORNECIMENTO DOS TUBOS E DOS MATERIAIS DE REVESTIMENTO DAS JUNTAS</t>
  </si>
  <si>
    <t>MONTAGEM E ASSENTAMENTO DE TUBULACAO DE CHAPA DE ACO DE 5/8"DE ESPESSURA,COM 12,00M DE COMPRIMENTO E 2500MM DE DIAMETRO,INCLUSIVE SOLDA E REVESTIMENTO DAS JUNTAS,EXCLUSIVE FORNECIMENTO DOS TUBOS E DOS MATERIAIS DE REVESTIMENTO DAS JUNTAS</t>
  </si>
  <si>
    <t>MONTAGEM E ASSENTAMENTO DE PECAS DE ACO,POR JUNTA SOLDADA DE2" DE DIAMETRO,INCLUSIVE SOLDA, EXCLUSIVE FORNECIMENTO DASPECAS</t>
  </si>
  <si>
    <t>MONTAGEM E ASSENTAMENTO DE PECAS DE ACO,POR JUNTA SOLDADA DE3" DE DIAMETRO,INCLUSIVE SOLDA, EXCLUSIVE FORNECIMENTO DASPECAS</t>
  </si>
  <si>
    <t>MONTAGEM E ASSENTAMENTO DE PECAS DE ACO,POR JUNTA SOLDADA DE4" DE DIAMETRO,INCLUSIVE SOLDA, EXCLUSIVE FORNECIMENTO DASPECAS</t>
  </si>
  <si>
    <t>MONTAGEM E ASSENTAMENTO DE PECAS DE CHAPA DE ACO DE 3/16" DEESPESSURA,POR JUNTA SOLDADA,DE 150MM DE DIAMETRO,INCLUSIVESOLDA,EXCLUSIVE FORNECIMENTO DAS PECAS E DOS MATERIAIS DE REVESTIMENTO DAS JUNTAS</t>
  </si>
  <si>
    <t>MONTAGEM E ASSENTAMENTO DE PECAS DE CHAPA DE ACO DE 3/16" DEESPESSURA,POR JUNTA SOLDADA,DE 200MM DE DIAMETRO,INCLUSIVESOLDA,EXCLUSIVE FORNECIMENTO DAS PECAS E DOS MATERIAIS DE REVESTIMENTO DAS JUNTAS</t>
  </si>
  <si>
    <t>MONTAGEM E ASSENTAMENTO DE PECAS DE CHAPA DE ACO DE 3/16" DEESPESSURA,POR JUNTA SOLDADA,DE 250MM DE DIAMETRO,INCLUSIVESOLDA,EXCLUSIVE FORNECIMENTO DAS PECAS E DOS MATERIAIS DE REVESTIMENTO DAS JUNTAS</t>
  </si>
  <si>
    <t>MONTAGEM E ASSENTAMENTO DE PECAS DE CHAPA DE ACO DE 3/16" DEESPESSURA,POR JUNTA SOLDADA,DE 300MM DE DIAMETRO,INCLUSIVESOLDA,EXCLUSIVE FORNECIMENTO DAS PECAS E DOS MATERIAIS DE REVESTIMENTO DAS JUNTAS</t>
  </si>
  <si>
    <t>MONTAGEM E ASSENTAMENTO DE PECAS DE CHAPA DE ACO DE 3/16" DEESPESSURA,POR JUNTA SOLDADA,DE 350MM DE DIAMETRO,INCLUSIVESOLDA,EXCLUSIVE FORNECIMENTO DAS PECAS E DOS MATERIAIS DE REVESTIMENTO DAS JUNTAS</t>
  </si>
  <si>
    <t>MONTAGEM E ASSENTAMENTO DE PECAS DE CHAPA DE ACO DE 3/16" DEESPESSURA,POR JUNTA SOLDADA,DE 400MM DE DIAMETRO,INCLUSIVESOLDA,EXCLUSIVE FORNECIMENTO DAS PECAS E DOS MATERIAIS DE REVESTIMENTO DAS JUNTAS</t>
  </si>
  <si>
    <t>MONTAGEM E ASSENTAMENTO DE PECAS DE CHAPA DE ACO DE 3/16" DEESPESSURA,POR JUNTA SOLDADA,DE 450MM DE DIAMETRO,INCLUSIVESOLDA,EXCLUSIVE FORNECIMENTO DAS PECAS E DOS MATERIAIS DE REVESTIMENTO DAS JUNTAS</t>
  </si>
  <si>
    <t>MONTAGEM E ASSENTAMENTO DE PECAS DE CHAPA DE ACO DE 3/16" DEESPESSURA,POR JUNTA SOLDADA,DE 500MM DE DIAMETRO,INCLUSIVESOLDA,EXCLUSIVE FORNECIMENTO DAS PECAS E DOS MATERIAIS DE REVESTIMENTO DAS JUNTAS</t>
  </si>
  <si>
    <t>MONTAGEM E ASSENTAMENTO DE PECAS DE CHAPA DE ACO DE 1/4" DEESPESSURA,POR JUNTA SOLDADA,DE 150MM DE DIAMETRO,INCLUSIVE SOLDA,EXCLUSIVE FORNECIMENTO DAS PECAS E DOS MATERIAIS DE REVESTIMENTO DAS JUNTAS</t>
  </si>
  <si>
    <t>MONTAGEM E ASSENTAMENTO DE PECAS DE CHAPA DE ACO DE 1/4" DEESPESSURA,POR JUNTA SOLDADA,DE 200MM DE DIAMETRO,INCLUSIVE SOLDA,EXCLUSIVE FORNECIMENTO DAS PECAS E DOS MATERIAIS DE REVESTIMENTO DAS JUNTAS</t>
  </si>
  <si>
    <t>MONTAGEM E ASSENTAMENTO DE PECAS DE CHAPA DE ACO DE 1/4" DEESPESSURA,POR JUNTA SOLDADA,DE 250MM DE DIAMETRO,INCLUSIVE SOLDA,EXCLUSIVE FORNECIMENTO DAS PECAS E DOS MATERIAIS DE REVESTIMENTO DAS JUNTAS</t>
  </si>
  <si>
    <t>MONTAGEM E ASSENTAMENTO DE PECAS DE CHAPA DE ACO DE 1/4" DEESPESSURA,POR JUNTA SOLDADA,DE 300MM DE DIAMETRO,INCLUSIVE SOLDA,EXCLUSIVE FORNECIMENTO DAS PECAS E DOS MATERIAIS DE REVESTIMENTO DAS JUNTAS</t>
  </si>
  <si>
    <t>MONTAGEM E ASSENTAMENTO DE PECAS DE CHAPA DE ACO DE 1/4" DEESPESSURA,POR JUNTA SOLDADA,DE 350MM DE DIAMETRO,INCLUSIVE SOLDA,EXCLUSIVE FORNECIMENTO DAS PECAS E DOS MATERIAIS DE REVESTIMENTO DAS JUNTAS</t>
  </si>
  <si>
    <t>MONTAGEM E ASSENTAMENTO DE PECAS DE CHAPA DE ACO DE 1/4" DEESPESSURA,POR JUNTA SOLDADA,DE 400MM DE DIAMETRO,INCLUSIVE SOLDA,EXCLUSIVE FORNECIMENTO DAS PECAS E DOS MATERIAIS DE REVESTIMENTO DAS JUNTAS</t>
  </si>
  <si>
    <t>MONTAGEM E ASSENTAMENTO DE PECAS DE CHAPA DE ACO DE 1/4" DEESPESSURA,POR JUNTA SOLDADA,DE 450MM DE DIAMETRO,INCLUSIVE SOLDA,EXCLUSIVE FORNECIMENTO DAS PECAS E DOS MATERIAIS DE REVESTIMENTO DAS JUNTAS</t>
  </si>
  <si>
    <t>MONTAGEM E ASSENTAMENTO DE PECAS DE CHAPA DE ACO DE 1/4" DEESPESSURA,POR JUNTA SOLDADA,DE 500MM DE DIAMETRO,INCLUSIVE SOLDA,EXCLUSIVE FORNECIMENTO DAS PECAS E DOS MATERIAIS DE REVESTIMENTO DAS JUNTAS</t>
  </si>
  <si>
    <t>MONTAGEM E ASSENTAMENTO DE PECAS DE CHAPA DE ACO DE 1/4" DEESPESSURA,POR JUNTA SOLDADA,DE 600MM DE DIAMETRO,INCLUSIVE SOLDA,EXCLUSIVE FORNECIMENTO DAS PECAS E DOS MATERIAIS DE REVESTIMENTO DAS JUNTAS</t>
  </si>
  <si>
    <t>MONTAGEM E ASSENTAMENTO DE PECAS DE CHAPA DE ACO DE 1/4" DEESPESSURA,POR JUNTA SOLDADA,DE 700MM DE DIAMETRO,INCLUSIVE SOLDA,EXCLUSIVE FORNECIMENTO DAS PECAS E DOS MATERIAIS DE REVESTIMENTO DAS JUNTAS</t>
  </si>
  <si>
    <t>MONTAGEM E ASSENTAMENTO DE PECAS DE CHAPA DE ACO DE 1/4" DEESPESSURA,POR JUNTA SOLDADA,DE 800MM DE DIAMETRO,INCLUSIVE SOLDA,EXCLUSIVE FORNECIMENTO DAS PECAS E DOS MATERIAIS DE REVESTIMENTO DAS JUNTAS</t>
  </si>
  <si>
    <t>MONTAGEM E ASSENTAMENTO DE PECAS DE CHAPA DE ACO DE 5/16" DEESPESSURA,POR JUNTA SOLDADA,DE 300MM DE DIAMETRO,INCLUSIVESOLDA,EXCLUSIVE FORNECIMENTO DAS PECAS E DOS MATERIAIS DE REVESTIMENTO DAS JUNTAS</t>
  </si>
  <si>
    <t>MONTAGEM E ASSENTAMENTO DE PECAS DE CHAPA DE ACO DE 5/16" DEESPESSURA,POR JUNTA SOLDADA,DE 350MM DE DIAMETRO,INCLUSIVESOLDA,EXCLUSIVE FORNECIMENTO DAS PECAS E DOS MATERIAIS DE REVESTIMENTO DAS JUNTAS</t>
  </si>
  <si>
    <t>MONTAGEM E ASSENTAMENTO DE PECAS DE CHAPA DE ACO DE 5/16" DEESPESSURA,POR JUNTA SOLDADA,DE 400MM DE DIAMETRO,INCLUSIVESOLDA,EXCLUSIVE FORNECIMENTO DAS PECAS E DOS MATERIAIS DE REVESTIMENTO DAS JUNTAS</t>
  </si>
  <si>
    <t>MONTAGEM E ASSENTAMENTO DE PECAS DE CHAPA DE ACO DE 5/16" DEESPESSURA,POR JUNTA SOLDADA,DE 450MM DE DIAMETRO,INCLUSIVESOLDA,EXCLUSIVE FORNECIMENTO DAS PECAS E DOS MATERIAIS DE REVESTIMENTO DAS JUNTAS</t>
  </si>
  <si>
    <t>MONTAGEM E ASSENTAMENTO DE PECAS DE CHAPA DE ACO DE 5/16" DEESPESSURA,POR JUNTA SOLDADA,DE 500MM DE DIAMETRO,INCLUSIVESOLDA,EXCLUSIVE FORNECIMENTO DAS PECAS E DOS MATERIAIS DE REVESTIMENTO DAS JUNTAS</t>
  </si>
  <si>
    <t>MONTAGEM E ASSENTAMENTO DE PECAS DE CHAPA DE ACO DE 5/16" DEESPESSURA,POR JUNTA SOLDADA,DE 600MM DE DIAMETRO,INCLUSIVESOLDA,EXCLUSIVE FORNECIMENTO DAS PECAS E DOS MATERIAIS DE REVESTIMENTO DAS JUNTAS</t>
  </si>
  <si>
    <t>MONTAGEM E ASSENTAMENTO DE PECAS DE CHAPA DE ACO DE 5/16" DEESPESSURA,POR JUNTA SOLDADA,DE 700MM DE DIAMETRO,INCLUSIVESOLDA,EXCLUSIVE FORNECIMENTO DAS PECAS E DOS MATERIAIS DE REVESTIMENTO DAS JUNTAS</t>
  </si>
  <si>
    <t>MONTAGEM E ASSENTAMENTO DE PECAS DE CHAPA DE ACO DE 5/16" DEESPESSURA,POR JUNTA SOLDADA,DE 800MM DE DIAMETRO,INCLUSIVESOLDA,EXCLUSIVE FORNECIMENTO DAS PECAS E DOS MATERIAIS DE REVESTIMENTO DAS JUNTAS</t>
  </si>
  <si>
    <t>MONTAGEM E ASSENTAMENTO DE PECAS DE CHAPA DE ACO DE 5/16" DEESPESSURA,POR JUNTA SOLDADA,DE 900MM DE DIAMETRO,INCLUSIVESOLDA,EXCLUSIVE FORNECIMENTO DAS PECAS E DOS MATERIAIS DE REVESTIMENTO DAS JUNTAS</t>
  </si>
  <si>
    <t>MONTAGEM E ASSENTAMENTO DE PECAS DE CHAPA DE ACO DE 5/16" DEESPESSURA,POR JUNTA SOLDADA,DE 1000MM DE DIAMETRO,INCLUSIVESOLDA,EXCLUSIVE FORNECIMENTO DAS PECAS E DOS MATERIAIS DE REVESTIMENTO DAS JUNTAS</t>
  </si>
  <si>
    <t>MONTAGEM E ASSENTAMENTO DE PECAS DE CHAPA DE ACO DE 5/16" DEESPESSURA,POR JUNTA SOLDADA,DE 1200MM DE DIAMETRO,INCLUSIVESOLDA,EXCLUSIVE FORNECIMENTO DAS PECAS E DOS MATERIAIS DE REVESTIMENTO DAS JUNTAS</t>
  </si>
  <si>
    <t>MONTAGEM E ASSENTAMENTO DE PECAS DE CHAPA DE ACO DE 3/8" DEESPESSURA,POR JUNTA SOLDADA,DE 300MM DE DIAMETRO,INCLUSIVE SOLDA,EXCLUSIVE FORNECIMENTO DAS PECAS E DOS MATERIAIS DE REVESTIMENTO DAS JUNTAS</t>
  </si>
  <si>
    <t>MONTAGEM E ASSENTAMENTO DE PECAS DE CHAPA DE ACO DE 3/8" DEESPESSURA,POR JUNTA SOLDADA,DE 350MM DE DIAMETRO,INCLUSIVE SOLDA,EXCLUSIVE FORNECIMENTO DAS PECAS E DOS MATERIAIS DE REVESTIMENTO DAS JUNTAS</t>
  </si>
  <si>
    <t>MONTAGEM E ASSENTAMENTO DE PECAS DE CHAPA DE ACO DE 3/8" DEESPESSURA,POR JUNTA SOLDADA,DE 400MM DE DIAMETRO,INCLUSIVE SOLDA,EXCLUSIVE FORNECIMENTO DAS PECAS E DOS MATERIAIS DE REVESTIMENTO DAS JUNTAS</t>
  </si>
  <si>
    <t>MONTAGEM E ASSENTAMENTO DE PECAS DE CHAPA DE ACO DE 3/8" DEESPESSURA,POR JUNTA SOLDADA,DE 450MM DE DIAMETRO,INCLUSIVE SOLDA,EXCLUSIVE FORNECIMENTO DAS PECAS E DOS MATERIAIS DE REVESTIMENTO DAS JUNTAS</t>
  </si>
  <si>
    <t>MONTAGEM E ASSENTAMENTO DE PECAS DE CHAPA DE ACO DE 3/8" DEESPESSURA,POR JUNTA SOLDADA,DE 500MM DE DIAMETRO,INCLUSIVE SOLDA,EXCLUSIVE FORNECIMENTO DAS PECAS E DOS MATERIAIS DE REVESTIMENTO DAS JUNTAS</t>
  </si>
  <si>
    <t>MONTAGEM E ASSENTAMENTO DE PECAS DE CHAPA DE ACO DE 3/8" DEESPESSURA,POR JUNTA SOLDADA,DE 600MM DE DIAMETRO,INCLUSIVE SOLDA,EXCLUSIVE FORNECIMENTO DAS PECAS E DOS MATERIAIS DE REVESTIMENTO DAS JUNTAS</t>
  </si>
  <si>
    <t>MONTAGEM E ASSENTAMENTO DE PECAS DE CHAPA DE ACO DE 3/8" DEESPESSURA,POR JUNTA SOLDADA,DE 700MM DE DIAMETRO,INCLUSIVE SOLDA,EXCLUSIVE FORNECIMENTO DAS PECAS E DOS MATERIAIS DE REVESTIMENTO DAS JUNTAS</t>
  </si>
  <si>
    <t>MONTAGEM E ASSENTAMENTO DE PECAS DE CHAPA DE ACO DE 3/8" DEESPESSURA,POR JUNTA SOLDADA,DE 800MM DE DIAMETRO,INCLUSIVE SOLDA,EXCLUSIVE FORNECIMENTO DAS PECAS E DOS MATERIAIS DE REVESTIMENTO DAS JUNTAS</t>
  </si>
  <si>
    <t>MONTAGEM E ASSENTAMENTO DE PECAS DE CHAPA DE ACO DE 3/8" DEESPESSURA,POR JUNTA SOLDADA,DE 900MM DE DIAMETRO,INCLUSIVE SOLDA,EXCLUSIVE FORNECIMENTO DAS PECAS E DOS MATERIAIS DE REVESTIMENTO DAS JUNTAS</t>
  </si>
  <si>
    <t>MONTAGEM E ASSENTAMENTO DE PECAS DE CHAPA DE ACO DE 3/8" DEESPESSURA,POR JUNTA SOLDADA,DE 1000MM DE DIAMETRO,INCLUSIVESOLDA,EXCLUSIVE FORNECIMENTO DAS PECAS E DOS MATERIAIS DE REVESTIMENTO DAS JUNTAS</t>
  </si>
  <si>
    <t>MONTAGEM E ASSENTAMENTO DE PECAS DE CHAPA DE ACO DE 3/8" DEESPESSURA,POR JUNTA SOLDADA,DE 1200MM DE DIAMETRO,INCLUSIVESOLDA,EXCLUSIVE FORNECIMENTO DAS PECAS E DOS MATERIAIS DE REVESTIMENTO DAS JUNTAS</t>
  </si>
  <si>
    <t>MONTAGEM E ASSENTAMENTO DE PECAS DE CHAPA DE ACO DE 3/8" DEESPESSURA,POR JUNTA SOLDADA,DE 1300MM DE DIAMETRO,INCLUSIVESOLDA,EXCLUSIVE FORNECIMENTO DAS PECAS E DOS MATERIAIS DE REVESTIMENTO DAS JUNTAS</t>
  </si>
  <si>
    <t>MONTAGEM E ASSENTAMENTO DE PECAS DE CHAPA DE ACO DE 3/8" DEESPESSURA,POR JUNTA SOLDADA,DE 1500MM DE DIAMETRO,INCLUSIVESOLDA,EXCLUSIVE FORNECIMENTO DA PECAS E DOS MATERIAIS DE REVESTIMENTO DAS JUNTAS</t>
  </si>
  <si>
    <t>MONTAGEM E ASSENTAMENTO DE PECAS DE CHAPA DE ACO DE 3/8" DEESPESSURA,POR JUNTA SOLDADA,DE 2000MM DE DIAMETRO,INCLUSIVESOLDA,EXCLUSIVE FORNECIMENTO DAS PECAS E DOS MATERIAIS DE REVESTIMENTO DAS JUNTAS</t>
  </si>
  <si>
    <t>MONTAGEM E ASSENTAMENTO DE PECAS DE CHAPA DE ACO DE 3/8" DEESPESSURA,POR JUNTA SOLDADA,DE 2500MM DE DIAMETRO,INCLUSIVESOLDA,EXCLUSIVE FORNECIMENTO DAS PECAS E DOS MATERIAIS DE REVESTIMENTO DAS JUNTAS</t>
  </si>
  <si>
    <t>MONTAGEM E ASSENTAMENTO DE PECAS DE CHAPA DE ACO DE 1/2" DEESPESSURA,POR JUNTA SOLDADA,DE 500MM DE DIAMETRO,INCLUSIVE SOLDA,EXCLUSIVE FORNECIMENTO DAS PECAS E DOS MATERIAIS DE REVESTIMENTO DAS JUNTAS</t>
  </si>
  <si>
    <t>MONTAGEM E ASSENTAMENTO DE PECAS DE CHAPA DE ACO DE 1/2" DEESPESSURA,POR JUNTA SOLDADA,DE 600MM DE DIAMETRO,INCLUSIVE SOLDA,EXCLUSIVE FORNECIMENTO DAS PECAS E DOS MATERIAIS DE REVESTIMENTO DAS JUNTAS</t>
  </si>
  <si>
    <t>MONTAGEM E ASSENTAMENTO DE PECAS DE CHAPA DE ACO DE 1/2" DEESPESSURA,POR JUNTA SOLDADA,DE 700MM DE DIAMETRO,INCLUSIVE SOLDA,EXCLUSIVE FORNECIMENTO DAS PECAS E DOS MATERIAIS DE REVESTIMENTO DAS JUNTAS</t>
  </si>
  <si>
    <t>MONTAGEM E ASSENTAMENTO DE PECAS DE CHAPA DE ACO DE 1/2" DEESPESSURA,POR JUNTA SOLDADA,DE 800MM DE DIAMETRO,INCLUSIVE SOLDA,EXCLUSIVE FORNECIMENTO DAS PECAS E DOS MATERIAIS DE REVESTIMENTO DAS JUNTAS</t>
  </si>
  <si>
    <t>MONTAGEM E ASSENTAMENTO DE PECAS DE CHAPA DE ACO DE 1/2" DEESPESSURA,POR JUNTA SOLDADA,DE 900MM DE DIAMETRO,INCLUSIVE SOLDA,EXCLUSIVE FORNECIMENTO DAS PECAS E DOS MATERIAIS DE REVESTIMENTO DAS JUNTAS</t>
  </si>
  <si>
    <t>MONTAGEM E ASSENTAMENTO DE PECAS DE CHAPA DE ACO DE 1/2" DEESPESSURA,POR JUNTA SOLDADA,DE 1000MM DE DIAMETRO,INCLUSIVESOLDA,EXCLUSIVE FORNECIMENTO DAS PECAS E DOS MATERIAIS DE REVESTIMENTO DAS JUNTAS</t>
  </si>
  <si>
    <t>MONTAGEM E ASSENTAMENTO DE PECAS DE CHAPA DE ACO DE 1/2" DEESPESSURA,POR JUNTA SOLDADA,DE 1200MM DE DIAMETRO,INCLUSIVESOLDA,EXCLUSIVE FORNECIMENTO DAS PECAS E DOS MATERIAIS DE REVESTIMENTO DAS JUNTAS</t>
  </si>
  <si>
    <t>MONTAGEM E ASSENTAMENTO DE PECAS DE CHAPA DE ACO DE 1/2" DEESPESSURA,POR JUNTA SOLDADA,DE 1500MM DE DIAMETRO,INCLUSIVESOLDA,EXCLUSIVE FORNECIMENTO DAS PECAS E DOS MATERIAIS DE REVESTIMENTO DAS JUNTAS</t>
  </si>
  <si>
    <t>MONTAGEM E ASSENTAMENTO DE PECAS DE CHAPA DE ACO DE 1/2" DEESPESSURA,POR JUNTA SOLDADA,DE 1750MM DE DIAMETRO,INCLUSIVESOLDA,EXCLUSIVE FORNECIMENTO DAS PECAS E DOS MATERIAIS DE REVESTIMENTO DAS JUNTAS</t>
  </si>
  <si>
    <t>MONTAGEM E ASSENTAMENTO DE PECAS DE CHAPA DE ACO DE 1/2" DEESPESSURA,POR JUNTA SOLDADA,DE 1800MM DE DIAMETRO,INCLUSIVESOLDA,EXCLUSIVE FORNECIMENTO DAS PECAS E DOS MATERIAIS DE REVESTIMENTO DAS JUNTAS</t>
  </si>
  <si>
    <t>MONTAGEM E ASSENTAMENTO DE PECAS DE CHAPA DE ACO DE 1/2" DEESPESSURA,POR JUNTA SOLDADA,DE 2000MM DE DIAMETRO,INCLUSIVESOLDA,EXCLUSIVE FORNECIMENTO DAS PECAS E DOS MATERIAIS DE REVESTIMENTO DAS JUNTAS</t>
  </si>
  <si>
    <t>MONTAGEM E ASSENTAMENTO DE PECAS DE CHAPA DE ACO DE 1/2" DEESPESSURA,POR JUNTA SOLDADA,DE 2500MM DE DIAMETRO,INCLUSIVESOLDA,EXCLUSIVE FORNECIMENTO DAS PECAS E DOS MATERIAIS DE REVESTIMENTO DAS JUNTAS</t>
  </si>
  <si>
    <t>MONTAGEM E ASSENTAMENTO DE PECAS DE CHAPA DE ACO DE 5/8" DEESPESSURA,POR JUNTA SOLDADA,DE 1800MM DE DIAMETRO,INCLUSIVESOLDA,EXCLUSIVE FORNECIMENTO DAS PECAS E DOS MATERIAIS DE REVESTIMENTO DAS JUNTAS</t>
  </si>
  <si>
    <t>MONTAGEM E ASSENTAMENTO DE PECAS DE CHAPA DE ACO DE 5/8" DEESPESSURA,POR JUNTA SOLDADA,DE 2000MM DE DIAMETRO,INCLUSIVESOLDA,EXCLUSIVE FORNECIMENTO DAS PECAS E DOS MATERIAIS DE REVESTIMENTO DAS JUNTAS</t>
  </si>
  <si>
    <t>MONTAGEM E ASSENTAMENTO DE PECAS DE CHAPA DE ACO DE 5/8" DEESPESSURA,POR JUNTA SOLDADA,DE 2500MM DE DIAMETRO,INCLUSIVESOLDA,EXCLUSIVE FORNECIMENTO DAS PECAS E DOS MATERIAIS DE REVESTIMENTO DAS JUNTAS</t>
  </si>
  <si>
    <t>EXECUCAO DE DEFLEXAO ATE 22°30',NO CAMPO,EM TUBULACAO DE CHAPA DE ACO SOLDADO COM ESPESSURA DE 3/16" E DIAMETRO DE 150MM,COMPREENDENDO POSICIONAMENTO DO TUBO, REMOCAO DE REVESTIMENTOS,CORTE OBLIQUO,GIRO DE 180°,PREPARO DAS PONTAS, SOLDA E NOVO REVESTIMENTO DA JUNTA IDENTICO AO ORIGINAL</t>
  </si>
  <si>
    <t>EXECUCAO DE DEFLEXAO ATE 22º30',NO CAMPO,EM TUBULACAO DE CHAPA DE ACO SOLDADO COM ESPESSURA DE 3/16" E DIAMETRO DE 200MM,COMPREENDENDO POSICIONAMENTO DO TUBO,REMOCAO DE REVESTIMENTOS,CORTE OBLIQUO,GIRO DE 180°,PREPARO DAS PONTAS,SOLDA E NOVO REVESTIMENTO DA JUNTA IDENTICO AO ORIGINAL</t>
  </si>
  <si>
    <t>EXECUCAO DE DEFLEXAO ATE 22°30',NO CAMPO,EM TUBULACAO DE CHAPA DE ACO SOLDADO COM ESPESSURA DE 3/16" E DIAMETRO DE 250MM,COMPREENDENDO POSICIONAMENTO DO TUBO,REMOCAO DE REVESTIMENTOS,CORTE OBLIQUO,GIRO DE 180°,PREPARO DAS PONTAS,SOLDA E NOVO REVESTIMENTO DA JUNTA IDENTICO AO ORIGINAL</t>
  </si>
  <si>
    <t>EXECUCAO DE DEFLEXAO ATE 22°30',NO CAMPO,EM TUBULACAO DE CHAPA DE ACO SOLDADO COM ESPESSURA DE 3/16" E DIAMETRO DE 300MM,COMPREENDENDO POSICIONAMENTO DO TUBO,REMOCAO DE REVESTIMENTOS,CORTE OBLIQUO,GIRO DE 180°,PREPARO DAS PONTAS,SOLDA E NOVO REVESTIMENTO DA JUNTA IDENTICO AO ORIGINAL</t>
  </si>
  <si>
    <t>EXECUCAO DE DEFLEXAO ATE 22°30',NO CAMPO,EM TUBULACAO DE CHAPA DE ACO SOLDADO COM ESPESSURA DE 3/16" E DIAMETRO DE 400MM,COMPREENDENDO POSICIONAMENTO DO TUBO,REMOCAO DE REVESTIMENTOS,CORTE OBLIQUO,GIRO DE 180°,PREPARO DAS PONTAS,SOLDA E NOVO REVESTIMENTO DA JUNTA IDENTICO AO ORIGINAL</t>
  </si>
  <si>
    <t>EXECUCAO DE DEFLEXAO ATE 22°30',NO CAMPO,EM TUBULACAO DE CHAPA DE ACO SOLDADO COM ESPESSURA DE 3/16" E DIAMETRO DE 450MM,COMPREENDENDO POSICIONAMENTO DO TUBO,REMOCAO DE REVESTIMENTOS,CORTE OBLIQUO,GIRO DE 180°,PREPARO DAS PONTAS,SOLDA E NOVO REVESTIMENTO DA JUNTA IDENTICO AO ORIGINAL</t>
  </si>
  <si>
    <t>EXECUCAO DE DEFLEXAO ATE 22°30',NO CAMPO,EM TUBULACAO DE CHAPA DE ACO SOLDADO COM ESPESSURA DE 3/16" E DIAMETRO DE 500MM,COMPREENDENDO POSICIONAMENTO DO TUBO,REMOCAO DE REVESTIMENTOS,CORTE OBLIQUO,GIRO DE 180°,PREPARO DAS PONTAS,SOLDA E NOVO REVESTIMENTO DA JUNTA IDENTICO AO ORIGINAL</t>
  </si>
  <si>
    <t>EXECUCAO DE DEFLEXAO ATE 22°30',NO CAMPO,EM TUBULACAO DE CHAPA DE ACO SOLDADO COM ESPESSURA DE 3/16" E DIAMETRO DE 600MM,COMPREENDENDO POSICIONAMENTO DO TUBO,REMOCAO DE REVESTIMENTOS,CORTE OBLIQUO,GIRO DE 180°,PREPARO DAS PONTAS,SOLDA E NOVO REVESTIMENTO DA JUNTA IDENTICO AO ORIGINAL</t>
  </si>
  <si>
    <t>EXECUCAO DE DEFLEXAO ATE 22°30',NO CAMPO,EM TUBULACAO DE CHAPA DE ACO SOLDADO COM ESPESSURA DE 3/16" E DIAMETRO DE 700MM,COMPREENDENDO POSICIONAMENTO DO TUBO,REMOCAO DE REVESTIMENTOS,CORTE OBLIQUO,GIRO DE 180°,PREPARO DAS PONTAS,SOLDA E NOVO REVESTIMENTO DA JUNTA IDENTICO AO ORIGINAL</t>
  </si>
  <si>
    <t>EXECUCAO DE DEFLEXAO ATE 22°30',NO CAMPO,EM TUBULACAO DE CHAPA DE ACO SOLDADO COM ESPESSURA DE 1/4" E DIAMETRO DE 150MM,COMPREENDENDO POSICIONAMENO DO TUBO,REMOCAO DE REVESTIMENTOS,CORTE OBLIQUO,GIRO DE 180°,PREPARO DAS PONTAS,SOLDA E NOVOREVESTIMENTO DA JUNTA IDENTICO AO ORIGINAL</t>
  </si>
  <si>
    <t>EXECUCAO DE DEFLEXAO ATE 22°30',NO CAMPO,EM TUBULACAO DE CHAPA DE ACO SOLDADO COM ESPESSURA DE 1/4" E DIAMETRO DE 200MM,COMPREENDENDO POSICIONAMENTO DO TUBO,REMOCAO DE REVESTIMENTOS,CORTE OBLIQUO,GIRO DE 180°,PREPARO DAS PONTAS,SOLDA E NOVOREVESTIMENTO DA JUNTA IDENTICO AO ORIGINAL</t>
  </si>
  <si>
    <t>EXECUCAO DE DEFLEXAO ATE 22°30',NO CAMPO,EM TUBULACAO DE CHAPA DE ACO SOLDADO COM ESPESSURA DE 1/4" E DIAMETRO DE 250MM,COMPREENDENDO POSICIONAMENTO DO TUBO,REMOCAO DE REVESTIMENTOS,CORTE OBLIQUO,GIRO DE 180°,PREPARO DAS PONTAS,SOLDA E NOVOREVESTIMENTO DA JUNTA IDENTICO AO ORIGINAL</t>
  </si>
  <si>
    <t>EXECUCAO DE DEFLEXAO ATE 22°30',NO CAMPO,EM TUBULACAO DE CHAPA DE ACO SOLDADO COM ESPESSURA DE 1/4" E DIAMETRO DE 300MM,COMPREENDENDO POSICIONAMENTO DO TUBO,REMOCAO DE REVESTIMENTOS,CORTE OBLIQUO,GIRO DE 180°,PREPARO DAS PONTAS,SOLDA E NOVOREVESTIMENTO DA JUNTA IDENTICO AO ORIGINAL</t>
  </si>
  <si>
    <t>EXECUCAO DE DEFLEXAO ATE 22°30',NO CAMPO,EM TUBULACAO DE CHAPA DE ACO SOLDADO COM ESPESSURA DE 1/4" E DIAMETRO DE 350MM,COMPREENDENDO POSICIONAMENTO DO TUBO,REMOCAO DE REVESTIMENTOS,CORTE OBLIQUO,GIRO DE 180°,PREPARO DAS PONTAS,SOLDA E NOVOREVESTIMENTO DA JUNTA IDENTICO AO ORIGINAL</t>
  </si>
  <si>
    <t>EXECUCAO DE DEFLEXAO ATE 22°30',NO CAMPO,EM TUBULACAO DE CHAPA DE ACO SOLDADO COM ESPESSURA DE 1/4" E DIAMETRO DE 400MM,COMPREENDENDO POSICIONAMENTO DO TUBO,REMOCAO DE REVESTIMENTOS,CORTE OBLIQUO,GIRO DE 180°,PREPARO DAS PONTAS,SOLDA E NOVOREVESTIMENTO DA JUNTA IDENTICO AO ORIGINAL</t>
  </si>
  <si>
    <t>EXECUCAO DE DEFLEXAO ATE 22°30',NO CAMPO,EM TUBULACAO DE CHAPA DE ACO SOLDADO COM ESPESSURA DE 1/4" E DIAMETRO DE 450MM,COMPREENDENDO POSICIONAMENTO DO TUBO,REMOCAO DE REVESTIMENTOS,CORTE OBLIQUO,GIRO DE 180°,PREPARO DAS PONTAS,SOLDA E NOVOREVESTIMENTO DA JUNTA IDENTICO AO ORIGINAL</t>
  </si>
  <si>
    <t>EXECUCAO DE DEFLEXAO ATE 22°30',NO CAMPO,EM TUBULACAO DE CHAPA DE ACO SOLDADO COM ESPESSURA DE 1/4" E DIAMETRO DE 500MM,COMPREENDENDO POSICIONAMENTO DO TUBO,REMOCAO DE REVESTIMENTOS,CORTE OBLIQUO,GIRO DE 180°,PREPARO DAS PONTAS,SOLDA E NOVOREVESTIMENTO DA JUNTA IDENTICO AO ORIGINAL</t>
  </si>
  <si>
    <t>EXECUCAO DE DEFLEXAO ATE 22°30',NO CAMPO,EM TUBULACAO DE CHAPA DE ACO SOLDADO COM ESPESSURA DE 1/4" E DIAMETRO DE 600MM,COMPREENDENDO POSICIONAMENTO DO TUBO,REMOCAO DE REVESTIMENTOS,CORTE OBLIQUO,GIRO DE 180°,PREPARO DAS PONTAS,SOLDA E NOVOREVESTIMENTO DA JUNTA IDENTICO AO ORIGINAL</t>
  </si>
  <si>
    <t>EXECUCAO DE DEFLEXAO ATE 22°30',NO CAMPO,EM TUBULACAO DE CHAPA DE ACO SOLDADO COM ESPESSURA DE 1/4" E DIAMETRO DE 700MM,COMPREENDENDO POSICIONAMENTO DO TUBO,REMOCAO DE REVESTIMENTOS,CORTE OBLIQUO,GIRO DE 180°,PREPARO DAS PONTAS,SOLDA E NOVOREVESTIMENTO DA JUNTA IDENTICO AO ORIGINAL</t>
  </si>
  <si>
    <t>EXECUCAO DE DEFLEXAO ATE 22°30',NO CAMPO,EM TUBULACAO DE CHAPA DE ACO SOLDADO COM ESPESSURA DE 1/4" E DIAMETRO DE 800MM,COMPREENDENDO POSICIONAMENTO DO TUBO,REMOCAO DE REVESTIMENTOS,CORTE OBLIQUO,GIRO DE 180°,PREPARO DAS PONTAS,SOLDA E NOVOREVESTIMENTO DA JUNTA IDENTICO AO ORIGINAL</t>
  </si>
  <si>
    <t>EXECUCAO DE DEFLEXAO ATE 22°30',NO CAMPO,EM TUBULACAO DE CHAPA DE ACO SOLDADO COM ESPESSURA DE 5/16" E DIAMETRO DE 300MM,COMPREENDENDO POSICIONAMENTO DO TUBO,REMOCAO DE REVESTIMENTOS,CORTE OBLIQUO,GIRO DE 180°,PREPARO DAS PONTAS,SOLDA E NOVO REVESTIMENTO DA JUNTA IDENTICO AO ORIGINAL</t>
  </si>
  <si>
    <t>EXECUCAO DE DEFLEXAO ATE 22°30',NO CAMPO,EM TUBULACAO DE CHAPA DE ACO SOLDADO COM ESPESSURA DE 5/16" E DIAMETRO DE 350MM,COMPREENDENDO POSICIONAMENTO DO TUBO,REMOCAO DE REVESTIMENTOS,CORTE OBLIQUO,GIRO DE 180°,PREPARO DAS PONTAS,SOLDA E NOVO REVESTIMENTO DA JUNTA IDENTICO AO ORIGINAL</t>
  </si>
  <si>
    <t>EXECUCAO DE DEFLEXAO ATE 22°30',NO CAMPO,EM TUBULACAO DE CHAPA DE ACO SOLDADO COM ESPESSURA DE 5/16" E DIAMETRO DE 400MM,COMPREENDENDO POSICIONAMENTO DO TUBO,REMOCAO DE REVESTIMENTOS,CORTE OBLIQUO,GIRO DE 180°,PREPARO DAS PONTAS,SOLDA E NOVO REVESTIMENTO DA JUNTA IDENTICO AO ORIGINAL</t>
  </si>
  <si>
    <t>EXECUCAO DE DEFLEXAO ATE 22°30',NO CAMPO,EM TUBULACAO DE CHAPA DE ACO SOLDADO COM ESPESSURA DE 5/16" E DIAMETRO DE 450MM,COMPREENDENDO POSICIONAMENTO DO TUBO,REMOCAO DE REVESTIMENTOS,CORTE OBLIQUO,GIRO DE 180°,PREPARO DAS PONTAS,SOLDA E NOVO REVESTIMENTO DA JUNTA IDENTICO AO ORIGINAL</t>
  </si>
  <si>
    <t>EXECUCAO DE DEFLEXAO ATE 22°30',NO CAMPO,EM TUBULACAO DE CHAPA DE ACO SOLDADO COM ESPESSURA DE 5/16" E DIAMETRO DE 500MM,COMPREENDENDO POSICIONAMENTO DO TUBO,REMOCAO DE REVESTIMENTOS,CORTE OBLIQUO,GIRO DE 180°,PREPARO DAS PONTAS,SOLDA E NOVO REVESTIMENTO DA JUNTA IDENTICO AO ORIGINAL</t>
  </si>
  <si>
    <t>EXECUCAO DE DEFLEXAO ATE 22°30',NO CAMPO,EM TUBULACAO DE CHAPA DE ACO SOLDADO COM ESPESSURA DE 5/16" E DIAMETRO DE 600MM,COMPREENDENDO POSICIONAMENTO DO TUBO,REMOCAO DE REVESTIMENTOS,CORTE OBLIQUO,GIRO DE 180°,PREPARO DAS PONTAS,SOLDA E NOVO REVESTIMENTO DA JUNTA IDENTICO AO ORIGINAL</t>
  </si>
  <si>
    <t>EXECUCAO DE DEFLEXAO ATE 22°30',NO CAMPO,EM TUBULACAO DE CHAPA DE ACO SOLDADO COM ESPESSURA DE 5/16" E DIAMETRO DE 700MM,COMPREENDENDO POSICIONAMENTO DO TUBO,REMOCAO DE REVESTIMENTOS,CORTE OBLIQUO,GIRO DE 180°,PREPARO DAS PONTAS,SOLDA E NOVO REVESTIMENTO DA JUNTA IDENTICO AO ORIGINAL</t>
  </si>
  <si>
    <t>EXECUCAO DE DEFLEXAO ATE 22°30',NO CAMPO,EM TUBULACAO DE CHAPA DE ACO SOLDADO COM ESPESSURA DE 5/16" E DIAMETRO DE 800MM,COMPREENDENDO POSICIONAMENTO DO TUBO,REMOCAO DE REVESTIMENTOS,CORTE OBLIQUO,GIRO DE 180°,PREPARO DAS PONTAS,SOLDA E NOVO REVESTIMENTO DA JUNTA IDENTICO AO ORIGINAL</t>
  </si>
  <si>
    <t>EXECUCAO DE DEFLEXAO ATE 22°30',NO CAMPO,EM TUBULACAO DE CHAPA DE ACO SOLDADO COM ESPESSURA DE 5/16" E DIAMETRO DE 900MM,COMPREENDENDO POSICIONAMENTO DO TUBO,REMOCAO DE REVESTIMENTOS,CORTE OBLIQUO,GIRO DE 180°,PREPARO DAS PONTAS,SOLDA E NOVO REVESTIMENTO DA JUNTA IDENTICO AO ORIGINAL</t>
  </si>
  <si>
    <t>EXECUCAO DE DEFLEXAO ATE 22°30',NO CAMPO,EM TUBULACAO DE CHAPA DE ACO SOLDADO COM ESPESSURA DE 5/16" E DIAMETRO DE 1000MM,COMPREENDENDO POSICIONAMENTO DO TUBO,REMOCAO DE REVESTIMENTOS,CORTE OBLIQUO,GIRO DE 180°,PREPARO DAS PONTAS,SOLDA E NOVO REVESTIMENTO DA JUNTA IDENTICO AO ORIGINAL</t>
  </si>
  <si>
    <t>EXECUCAO DE DEFLEXAO ATE 22°30',NO CAMPO,EM TUBULACAO DE CHAPA DE ACO SOLDADO COM ESPESSURA DE 5/16" E DIAMETRO DE 1200MM,COMPREENDENDO POSICIONAMENTO DO TUBO,REMOCAO DE REVESTIMENTOS,CORTE OBLIQUO,GIRO DE 180°,PREPARO DAS PONTAS,SOLDA E NOVO REVESTIMENTO DA JUNTA IDENTICO AO ORIGINAL</t>
  </si>
  <si>
    <t>EXECUCAO DE DEFLEXAO ATE 22°30',NO CAMPO,EM TUBULACAO DE CHAPA DE ACO SOLDADO COM ESPESSURA DE 3/8" E DIAMETRO DE 300MM,COMPREENDENDO POSICIONAMENTO DO TUBO,REMOCAO DE REVESTIMENTOS,CORTE OBLIQUO,GIRO DE 180°,PREPARO DAS PONTAS,SOLDA E NOVOREVESTIMENTO DA JUNTA IDENTICO AO ORIGINAL</t>
  </si>
  <si>
    <t>EXECUCAO DE DEFLEXAO ATE 22°30',NO CAMPO,EM TUBULACAO DE CHAPA DE ACO SOLDADO COM ESPESSURA DE 3/8" E DIAMETRO DE 350MM,COMPREENDENDO POSICIONAMENTO DO TUBO,REMOCAO DE REVESTIMENTOS,CORTE OBLIQUO,GIRO DE 180°,PREPARO DAS PONTAS,SOLDA E NOVOREVESTIMENTO DA JUNTA IDENTICO AO ORIGINAL</t>
  </si>
  <si>
    <t>EXECUCAO DE DEFLEXAO ATE 22°30',NO CAMPO,EM TUBULACAO DE CHAPA DE ACO SOLDADO COM ESPESSURA DE 3/8" E DIAMETRO DE 400MM,COMPREENDENDO POSICIONAMENTO DO TUBO,REMOCAO DE REVESTIMENTOS,CORTE OBLIQUO,GIRO DE 180°,PREPARO DAS PONTAS,SOLDA E NOVOREVESTIMENTO DA JUNTA IDENTICO AO ORIGINAL</t>
  </si>
  <si>
    <t>EXECUCAO DE DEFLEXAO ATE 22°30',NO CAMPO,EM TUBULACAO DE CHAPA DE ACO SOLDADO COM ESPESSURA DE 3/8" E DIAMETRO DE 450MM,COMPREENDENDO POSICIONAMENTO DO TUBO,REMOCAO DE REVESTIMENTOS,CORTE OBLIQUO,GIRO DE 180°,PREPARO DAS PONTAS,SOLDA E NOVOREVESTIMENTO DA JUNTA IDENTICO AO ORIGINAL</t>
  </si>
  <si>
    <t>EXECUCAO DE DEFLEXAO ATE 22°30',NO CAMPO,EM TUBULACAO DE CHAPA DE ACO SOLDADO COM ESPESSURA DE 3/8" E DIAMETRO DE 500MM,COMPREENDENDO POSICIONAMENTO DO TUBO,REMOCAO DE REVESTIMENTOS,CORTE OBLIQUO,GIRO DE 180°,PREPARO DAS PONTAS,SOLDA E NOVOREVESTIMENTO DA JUNTA IDENTICO AO ORIGINAL</t>
  </si>
  <si>
    <t>EXECUCAO DE DEFLEXAO ATE 22°30',NO CAMPO,EM TUBULACAO DE CHAPA DE ACO SOLDADO COM ESPESSURA DE 3/8" E DIAMETRO DE 600MM,COMPREENDENDO POSICIONAMENTO DO TUBO,REMOCAO DE REVESTIMENTOS,CORTE OBLIQUO,GIRO DE 180°,PREPARO DAS PONTAS,SOLDA E NOVOREVESTIMENTO DA JUNTA IDENTICO AO ORIGINAL</t>
  </si>
  <si>
    <t>EXECUCAO DE DEFLEXAO ATE 22°30',NO CAMPO,EM TUBULACAO DE CHAPA DE ACO SOLDADO COM ESPESSURA DE 3/8" E DIAMETRO DE 700MM,COMPREENDENDO POSICIONAMENTO DO TUBO,REMOCAO DE REVESTIMENTOS,CORTE OBLIQUO,GIRO DE 180°,PREPARO DAS PONTAS,SOLDA E NOVOREVESTIMENTO DA JUNTA IDENTICO AO ORIGINAL</t>
  </si>
  <si>
    <t>EXECUCAO DE DEFLEXAO ATE 22°30',NO CAMPO,EM TUBULACAO DE CHAPA DE ACO SOLDADO COM ESPESSURA DE 3/8" E DIAMETRO DE 800MM,COMPREENDENDO POSICIONAMENTO DO TUBO,REMOCAO DE REVESTIMENTOS,CORTE OBLIQUO,GIRO DE 180°,PREPARO DAS PONTAS,SOLDA E NOVOREVESTIMENTO DA JUNTA IDENTICO AO ORIGINAL</t>
  </si>
  <si>
    <t>EXECUCAO DE DEFLEXAO ATE 22°30',NO CAMPO,EM TUBULACAO DE CHAPA DE ACO SOLDADO COM ESPESSURA DE 3/8" E DIAMETRO DE 900MM,COMPREENDENDO POSICIONAMENTO DO TUBO,REMOCAO DE REVESTIMENTOS,CORTE OBLIQUO,GIRO DE 180°,PREPARO DAS PONTAS,SOLDA E NOVOREVESTIMENTO DA JUNTA IDENTICO AO ORIGINAL</t>
  </si>
  <si>
    <t>EXECUCAO DE DEFLEXAO ATE 22°30',NO CAMPO,EM TUBULACAO DE CHAPA DE ACO SOLDADO COM ESPESSURA DE 3/8" E DIAMETRO DE 1000MM,COMPREENDENDO POSICIONAMENTO DO TUBO,REMOCAO DE REVESTIMENTOS,CORTE OBLIQUO,GIRO DE 180°,PREPARO DAS PONTAS,SOLDA E NOVO REVESTIMENTO DA JUNTA IDENTICO AO ORIGINAL</t>
  </si>
  <si>
    <t>EXECUCAO DE DEFLEXAO ATE 22°30',NO CAMPO,EM TUBULACAO DE CHAPA DE ACO SOLDADO COM ESPESSURA DE 3/8" E DIAMETRO DE 1200MM,COMPREENDENDO POSICIONAMENTO DO TUBO,REMOCAO DE REVESTIMENTOS,CORTE OBLIQUO,GIRO DE 180°,PREPARO DAS PONTAS,SOLDA E NOVO REVESTIMENTO DA JUNTA IDENTICO AO ORIGINAL</t>
  </si>
  <si>
    <t>EXECUCAO DE DEFLEXAO ATE 22°30',NO CAMPO,EM TUBULACAO DE CHAPA DE ACO SOLDADO COM ESPESSURA DE 3/8" E DIAMETRO DE 1300MM,COMPREENDENDO POSICIONAMENTO DO TUBO,REMOCAO DE REVESTIMENTOS,CORTE OBLIQUO,GIRO DE 180°,PREPARO DAS PONTAS,SOLDA E NOVO REVESTIMENTO DA JUNTA IDENTICO AO ORIGINAL</t>
  </si>
  <si>
    <t>EXECUCAO DE DEFLEXAO ATE 22°30',NO CAMPO,EM TUBULACAO DE CHAPA DE ACO SOLDADO COM ESPESSURA DE 3/8" E DIAMETRO DE 1500MM,COMPREENDENDO POSICIONAMENTO DO TUBO,REMOCAO DE REVESTIMENTOS,CORTE OBLIQUO,GIRO DE 180°,PREPARO DAS PONTAS,SOLDA E NOVO REVESTIMENTO DA JUNTA IDENTICO AO ORIGINAL</t>
  </si>
  <si>
    <t>EXECUCAO DE DEFLEXAO ATE 22°30',NO CAMPO,EM TUBULACAO DE CHAPA DE ACO SOLDADO COM ESPESSURA DE 3/8" E DIAMETRO DE 2000MM,COMPREENDENDO POSICIONAMENTO DO TUBO,REMOCAO DE REVESTIMENTOS,CORTE OBLIQUO,GIRO DE 180°,PREPARO DAS PONTAS,SOLDA E NOVO REVESTIMENTO DA JUNTA IDENTICO AO ORIGINAL</t>
  </si>
  <si>
    <t>EXECUCAO DE DEFLEXAO ATE 22°30',NO CAMPO,EM TUBULACAO DE CHAPA DE ACO SOLDADO COM ESPESSURA DE 3/8" E DIAMETRO DE 2500MM,COMPREENDENDO POSICIONAMENTO DO TUBO,REMOCAO DE REVESTIMENTOS,CORTE OBLIQUO,GIRO DE 180°,PREPARO DAS PONTAS,SOLDA E NOVO REVESTIMENTO DA JUNTA IDENTICO AO ORIGINAL</t>
  </si>
  <si>
    <t>EXECUCAO DE DEFLEXAO ATE 22°30',NO CAMPO,EM TUBULACAO DE CHAPA DE ACO SOLDADO COM ESPESSURA DE 1/2" E DIAMETRO DE 500MM,COMPREENDENDO POSICIONAMENTO DO TUBO,REMOCAO DE REVESTIMENTOS,CORTE OBLIQUO,GIRO DE 180°,PREPARO DAS PONTAS,SOLDA E NOVOREVESTIMENTO DA JUNTA IDENTICO AO ORIGINAL</t>
  </si>
  <si>
    <t>EXECUCAO DE DEFLEXAO ATE 22°30',NO CAMPO,EM TUBULACAO DE CHAPA DE ACO SOLDADO COM ESPESSURA DE 1/2" E DIAMETRO DE 600MM,COMPREENDENDO POSICIONAMENTO DO TUBO,REMOCAO DE REVESTIMENTOS,CORTE OBLIQUO,GIRO DE 180°,PREPARO DAS PONTAS,SOLDA E NOVOREVESTIMENTO DA JUNTA IDENTICO AO ORIGINAL</t>
  </si>
  <si>
    <t>EXECUCAO DE DEFLEXAO ATE 22°30',NO CAMPO,EM TUBULACAO DE CHAPA DE ACO SOLDADO COM ESPESSURA DE 1/2" E DIAMETRO DE 700MM,COMPREENDENDO POSICIONAMENTO DO TUBO,REMOCAO DE REVESTIMENTOS,CORTE OBLIQUO,GIRO DE 180°,PREPARO DAS PONTAS,SOLDA E NOVOREVESTIMENTO DA JUNTA IDENTICO AO ORIGINAL</t>
  </si>
  <si>
    <t>EXECUCAO DE DEFLEXAO ATE 22°30',NO CAMPO,EM TUBULACAO DE CHAPA DE ACO SOLDADO POR ESPESSURA DE 1/2" E DIAMETRO DE 800MM,COMPREENDENDO POSICIONAMENTO DO TUBO,REMOCAO DE REVESTIMENTOS,CORTE OBLIQUO,GIRO DE 180°,PREPARO DAS PONTAS,SOLDA E NOVOREVESTIMENTO DA JUNTA IDENTICO AO ORIGINAL</t>
  </si>
  <si>
    <t>EXECUCAO DE DEFLEXAO ATE 22°30',NO CAMPO,EM TUBULACAO DE CHAPA DE ACO SOLDADO COM ESPESSURA DE 1/2" E DIAMETRO DE 900MM,,COMPREENDENDO POSICIONAMENTO DO TUBO,REMOCAO DE REVESTIMENTS,CORTE OBLIQUO,GIRO DE 180°,PREPARO DAS PONTAS,SOLDA E NOVOREVESTIMENTO DA JUNTA IDENTICO AO ORIGINAL</t>
  </si>
  <si>
    <t>EXECUCAO DE DEFLEXAO ATE 22°30',NO CAMPO,EM TUBULACAO DE CHAPA DE ACO SOLDADO COM ESPESSURA DE 1/2" E DIAMETRO DE 1000MM,COMPREENDENDO POSICIONAMENTO DO TUBO,REMOCAO DE REVESTIMENTOS,CORTE OBLIQUO,GIRO DE 180°,PREPARO DAS PONTAS,SOLDA E NOVO REVESTIMENTO DA JUNTA IDENTICO AO ORIGINAL</t>
  </si>
  <si>
    <t>EXECUCAO DE DEFLEXAO ATE 22°30`,NO CAMPO,EM TUBULACAO DE CHAPA DE ACO SOLDADO COM ESPESSURA DE 1/2" E DIAMETRO DE 1200MM,COMPREENDENDO POSICIONAMENTO DO TUBO,REMOCAO DE REVESTIMENTOS,CORTE OBLIQUO,GIRO DE 180°,PREPARO DAS PONTAS,SOLDA E NOVO REVESTIMENTO DA JUNTA IDENTICO AO ORIGINAL</t>
  </si>
  <si>
    <t>EXECUCAO DE DEFLEXAO ATE 22°30',NO CAMPO,EM TUBULACAO DE CHAPA DE ACO SOLDADO COM ESPESSURA DE 1/2" E DIAMETRO DE 1500MM,COMPREENDENDO POSICIONAMENTO DO TUBO,REMOCAO DE REVESTIMENTOS,CORTE OBLIQUO,GIRO DE 180°,PREPARO DAS PONTAS,SOLDA E NOVO REVESTIMENTO DA JUNTA IDENTICO AO ORIGINAL</t>
  </si>
  <si>
    <t>EXECUCAO DE DEFLEXAO ATE 22°30',NO CAMPO,EM TUBULACAO DE CHAPA DE ACO SOLDADO COM ESPESSURA DE 1/2" E DIAMETRO DE 1750MM,COMPREENDENDO POSICIONAMENTO DO TUBO,REMOCAO DE REVESTIMENTOS,CORTE OBLIQUO,GIRO DE 180°,PREPARO DAS PONTAS,SOLDA E NOVO REVESTIMENTO DA JUNTA IDENTICO AO ORIGINAL</t>
  </si>
  <si>
    <t>EXECUCAO DE DEFLEXAO ATE 22°30',NO CAMPO,EM TUBULACAO DE CHAPA DE ACO SOLDADO COM ESPESSURA DE 1/2" E DIAMETRO DE 1800MM,COMPREENDENDO POSICIONAMENTO DO TUBO,REMOCAO DE REVESTIMENTOS,CORTE OBLIQUO,GIRO DE 180°,PREPARO DAS PONTAS,SOLDA E NOVO REVESTIMENTO DA JUNTA IDENTICO AO ORIGINAL</t>
  </si>
  <si>
    <t>EXECUCAO DE DEFLEXAO ATE 22°30',NO CAMPO,EM TUBULACAO DE CHAPA DE ACO SOLDADO COM ESPESSURA DE 1/2" E DIAMETRO DE 2000MM,COMPREENDENDO POSICIONAMENTO DO TUBO,REMOCAO DE REVESTIMENTOS,CORTE OBLIQUO,GIRO DE 180°,PREPARO DAS PONTAS,SOLDA E NOVO REVESTIMENTO DA JUNTA IDENTICO AO ORIGINAL</t>
  </si>
  <si>
    <t>EXECUCAO DE DEFLEXAO ATE 22°30',NO CAMPO,EM TUBULACAO DE CHAPA DE ACO SOLDADO COM ESPESSURA DE 1/2" E DIAMETRO DE 2500MM,COMPREENDENDO POSICIONAMENTO DO TUBO,REMOCAO DE REVESTIMENTOS,CORTE OBLIQUO,GIRO DE 180°,PREPARO DAS PONTAS,SOLDA E NOVO REVESTIMENTO DA JUNTA IDENTICO AO ORIGINAL</t>
  </si>
  <si>
    <t>EXECUCAO DE DEFLEXAO ATE 22°30',NO CAMPO,EM TUBULACAO DE CHAPA DE ACO SOLDADO COM ESPESSURA DE 5/8" E DIAMETRO DE 1800MM,COMPREENDENDO POSICIONAMENTO DO TUBO,REMOCAO DE REVESTIMENTOS,CORTE OBLIQUO,GIRO DE 180°,PREPARO DAS PONTAS,SOLDA E NOVO REVESTIMENTO DA JUNTA IDENTICO AO ORIGINAL</t>
  </si>
  <si>
    <t>EXECUCAO DE DEFLEXAO ATE 22°30',NO CAMPO,EM TUBULACAO DE CHAPA DE ACO SOLDADO COM ESPESSURA DE 5/8" E DIAMETRO DE 2000MM,COMPREENDENDO POSICIONAMENTO DO TUBO,REMOCAO DE REVESTIMENTOS,CORTE OBLIQUO,GIRO DE 180°,PREPARO DAS PONTAS,SOLDA E NOVO REVESTIMENTO DA JUNTA IDENTICO AO ORIGINAL</t>
  </si>
  <si>
    <t>EXECUCAO DE DEFLEXAO ATE 22°30',NO CAMPO,EM TUBULACAO DE CHAPA DE ACO SOLDADO COM ESPESSURA DE 5/8" E DIAMETRO DE 2500MM,COMPREENDENDO POSICIONAMENTO DO TUBO,REMOCAO DE REVESTIMENTOS,CORTE OBLIQUO,GIRO DE 180°,PREPARO DAS PONTAS,SOLDA E NOVO REVESTIMENTO DA JUNTA IDENTICO AO ORIGINAL</t>
  </si>
  <si>
    <t>MONTAGEM DE PESCOCO DE DERIVACAO DE ACO,DIAMETRO DE 150MM,SOLDADO EM TUBO DUCTIL COM ELETRODO ESPECIAL,INCLUSIVE FURACAODO TUBO</t>
  </si>
  <si>
    <t>MONTAGEM DE PESCOCO DE DERIVACAO DE ACO,DIAMETRO DE 200MM,SOLDADO EM TUBO DUCTIL COM ELETRODO ESPECIAL,INCLUSIVE FURACAODO TUBO</t>
  </si>
  <si>
    <t>MONTAGEM DE PESCOCO DE DERIVACAO DE ACO,DIAMETRO DE 100MM,SOLDADO EM TUBO DUCTIL COM ELETRODO ESPECIAL,INCLUSIVE FURACAODO TUBO</t>
  </si>
  <si>
    <t>MONTAGEM DE PESCOCO DE DERIVACAO DE ACO,DIAMETRO DE 75MM,SOLDADO EM TUBO DUCTIL COM ELETRODO ESPECIAL,INCLUSIVE FURACAODO TUBO</t>
  </si>
  <si>
    <t>MONTAGEM DE JUNTA DRESSER COM ANCORAGENS(HARNESS),EXCLUSIVEA PECA,COM DIAMETRO DE 150MM. CUSTO POR PECA</t>
  </si>
  <si>
    <t>MONTAGEM DE JUNTA DRESSER COM ANCORAGENS(HARNESS),EXCLUSIVEA PECA,COM DIAMETRO DE 200MM. CUSTO POR PECA</t>
  </si>
  <si>
    <t>MONTAGEM DE JUNTA DRESSER COM ANCORAGENS(HARNESS),EXCLUSIVEA PECA,COM DIAMETRO DE 250MM. CUSTO POR PECA</t>
  </si>
  <si>
    <t>MONTAGEM DE JUNTA DRESSER COM ANCORAGENS(HARNESS),EXCLUSIVEA PECA,COM DIAMETRO DE 300MM. CUSTO POR PECA</t>
  </si>
  <si>
    <t>MONTAGEM DE JUNTA DRESSER COM ANCORAGENS(HARNESS),EXCLUSIVEA PECA,COM DIAMETRO DE 350MM. CUSTO POR PECA</t>
  </si>
  <si>
    <t>MONTAGEM DE JUNTA DRESSER COM ANCORAGENS(HARNESS),EXCLUSIVEA PECA,COM DIAMETRO DE 400MM. CUSTO POR PECA</t>
  </si>
  <si>
    <t>MONTAGEM DE JUNTA DRESSER COM ANCORAGENS(HARNESS),EXCLUSIVEA PECA,COM DIAMETRO DE 450MM. CUSTO POR PECA</t>
  </si>
  <si>
    <t>MONTAGEM DE JUNTA DRESSER COM ANCORAGENS(HARNESS),EXCLUSIVEA PECA,COM DIAMETRO DE 500MM. CUSTO POR PECA</t>
  </si>
  <si>
    <t>MONTAGEM DE JUNTA DRESSER COM ANCORAGENS(HARNESS),EXCLUSIVEA PECA,COM DIAMETRO DE 600MM. CUSTO POR PECA</t>
  </si>
  <si>
    <t>MONTAGEM DE JUNTA DRESSER COM ANCORAGENS(HARNESS),EXCLUSIVEA PECA,COM DIAMETRO DE 700MM. CUSTO POR PECA</t>
  </si>
  <si>
    <t>MONTAGEM DE JUNTA DRESSER COM ANCORAGENS(HARNESS),EXCLUSIVEA PECA,COM DIAMETRO DE 800MM. CUSTO POR PECA</t>
  </si>
  <si>
    <t>MONTAGEM DE JUNTA DRESSER COM ANCORAGENS(HARNESS),EXCLUSIVEA PECA,COM DIAMETRO DE 900MM. CUSTO POR PECA</t>
  </si>
  <si>
    <t>MONTAGEM DE JUNTA DRESSER COM ANCORAGENS(HARNESS),EXCLUSIVEA PECA,COM DIAMETRO DE 1000MM. CUSTO POR PECA</t>
  </si>
  <si>
    <t>MONTAGEM DE JUNTA DRESSER COM ANCORAGENS(HARNESS),EXCLUSIVEA PECA,COM DIAMETRO DE 1200MM. CUSTO POR PECA</t>
  </si>
  <si>
    <t>MONTAGEM DE JUNTA DRESSER COM ANCORAGENS(HARNESS),EXCLUSIVEA PECA,COM DIAMETRO DE 1300MM. CUSTO POR PECA</t>
  </si>
  <si>
    <t>MONTAGEM DE JUNTA DRESSER COM ANCORAGENS(HARNESS),EXCLUSIVEA PECA,COM DIAMETRO DE 1500MM. CUSTO POR PECA</t>
  </si>
  <si>
    <t>MONTAGEM DE JUNTA DRESSER COM ANCORAGENS(HARNESS),EXCLUSIVEA PECA,COM DIAMETRO DE 2000MM. CUSTO POR PECA</t>
  </si>
  <si>
    <t>MONTAGEM DE JUNTA DRESSER COM ANCORAGENS(HARNESS),EXCLUSIVEA PECA,COM DIAMETRO DE 2500MM. CUSTO POR PECA</t>
  </si>
  <si>
    <t>MONTAGEM PREVIA DE VAOS RETOS, PARA TRAVESSIAS AEREAS DE ADUTORAS DE ACO,COM DIAMETRO DE 300MM</t>
  </si>
  <si>
    <t>MONTAGEM PREVIA DE VAOS RETOS, PARA TRAVESSIAS AEREAS DE ADUTORAS DE ACO,COM DIAMETRO DE 400MM</t>
  </si>
  <si>
    <t>MONTAGEM PREVIA DE VAOS RETOS, PARA TRAVESSIAS AEREAS DE ADUTORAS DE ACO,COM DIAMETRO DE 500MM</t>
  </si>
  <si>
    <t>MONTAGEM PREVIA DE VAOS RETOS, PARA TRAVESSIAS AEREAS DE ADUTORAS DE ACO,COM DIAMETRO DE 600MM</t>
  </si>
  <si>
    <t>MONTAGEM PREVIA DE VAOS RETOS, PARA TRAVESSIAS AEREAS DE ADUTORAS DE ACO,COM DIAMETRO DE 700MM</t>
  </si>
  <si>
    <t>MONTAGEM PREVIA DE VAOS RETOS, PARA TRAVESSIAS AEREAS DE ADUTORAS DE ACO,COM DIAMETRO DE 800MM</t>
  </si>
  <si>
    <t>MONTAGEM PREVIA DE VAOS RETOS, PARA TRAVESSIAS AEREAS DE ADUTORAS DE ACO,COM DIAMETRO DE 900MM</t>
  </si>
  <si>
    <t>MONTAGEM PREVIA DE VAOS RETOS, PARA TRAVESSIAS AEREAS DE ADUTORAS DE ACO,COM DIAMETRO DE 1000MM</t>
  </si>
  <si>
    <t>MONTAGEM PREVIA DE VAOS RETOS, PARA TRAVESSIAS AEREAS DE ADUTORAS DE ACO,COM DIAMETRO DE 1200MM</t>
  </si>
  <si>
    <t>MONTAGEM PREVIA DE VAOS RETOS, PARA TRAVESSIAS AEREAS DE ADUTORAS DE ACO,COM DIAMETRO DE 1500MM</t>
  </si>
  <si>
    <t>MONTAGEM PREVIA DE VAOS RETOS, PARA TRAVESSIAS AEREAS DE ADUTORAS DE ACO,COM DIAMETRO DE 1750MM</t>
  </si>
  <si>
    <t>MONTAGEM PREVIA DE VAOS RETOS, PARA TRAVESSIAS AEREAS DE ADUTORAS DE ACO,COM DIAMETRO DE 2000MM</t>
  </si>
  <si>
    <t>MONTAGEM PREVIA DE PORTICOS OU ARCOS,PARA TRAVESSIAS AEREASEM TUBOS DE ACO,COM DIAMETRO DE 300MM</t>
  </si>
  <si>
    <t>MONTAGEM PREVIA DE PORTICOS OU ARCOS,PARA TRAVESSIAS AEREASEM TUBOS DE ACO,COM DIAMETRO DE 400MM</t>
  </si>
  <si>
    <t>MONTAGEM PREVIA DE PORTICOS OU ARCOS,PARA TRAVESSIAS AEREASEM TUBOS DE ACO,COM DIAMETRO DE 500MM</t>
  </si>
  <si>
    <t>MONTAGEM PREVIA DE PORTICOS OU ARCOS,PARA TRAVESSIAS AEREASEM TUBOS DE ACO,COM DIAMETRO DE 600MM</t>
  </si>
  <si>
    <t>MONTAGEM PREVIA DE PORTICOS OU ARCOS,PARA TRAVESSIAS AEREASEM TUBOS DE ACO,COM DIAMETRO DE 700MM</t>
  </si>
  <si>
    <t>MONTAGEM PREVIA DE PORTICOS OU ARCOS,PARA TRAVESSIAS AEREASEM TUBOS DE ACO,COM DIAMETRO DE 800MM</t>
  </si>
  <si>
    <t>MONTAGEM PREVIA DE PORTICOS OU ARCOS,PARA TRAVESSIAS AEREASEM TUBOS DE ACO,COM DIAMETRO DE 900MM</t>
  </si>
  <si>
    <t>MONTAGEM PREVIA DE PORTICOS OU ARCOS,PARA TRAVESSIAS AEREASEM TUBOS DE ACO,COM DIAMETRO DE 1000MM</t>
  </si>
  <si>
    <t>MONTAGEM PREVIA DE PORTICOS OU ARCOS,PARA TRAVESSIAS AEREASEM TUBOS DE ACO,COM DIAMETRO DE 1200MM</t>
  </si>
  <si>
    <t>MONTAGEM PREVIA DE PORTICOS OU ARCOS,PARA TRAVESSIAS AEREASEM TUBOS DE ACO,COM DIAMETRO DE 1500MM</t>
  </si>
  <si>
    <t>MONTAGEM PREVIA DE PORTICOS OU ARCOS,PARA TRAVESSIAS AEREASEM TUBOS DE ACO,COM DIAMETRO DE 1750MM</t>
  </si>
  <si>
    <t>MONTAGEM PREVIA DE PORTICOS OU ARCOS,PARA TRAVESSIAS AEREASEM TUBOS DE ACO,COM DIAMETRO DE 2000MM</t>
  </si>
  <si>
    <t>ASSENTAMENTO DE VAOS RETOS DE TUBOS DE ACO,ATE 30,00M,NO LOCAL DEFINITIVO DA TRAVESSIA,COM UTILIZACAO DIRETA DE GUINDASTE</t>
  </si>
  <si>
    <t>ASSENTAMENTO DE PORTICOS OU ARCOS SIMPLES DE TUBOS DE ACO,DE31,00 A 50,00M,NO LOCAL DEFINITIVO DA TRAVESSIA,COM UTILIZACAO DIRETA DE GUINDASTE</t>
  </si>
  <si>
    <t>SUPORTES TIPO CONSOLE EM CHAPA ATE 3/8" DE ESPESSURA E PERFIS CANTONEIRA 4 X 4",SOLDADOS,PARA FIXACAO SUSPENSA DE TUBULACOES,INCLUSIVE JATEAMENTO DAS SUPERFICIES E PINTURA ANTIOXIDANTE A BASE DE BORRACHA CLORADA,CHUMBADORES,PORCAS E PARAFUSOS.FORNECIMENTO E MONTAGEM</t>
  </si>
  <si>
    <t>JUNCAO DE 45° OU 90° DE CERAMICA VIDRADA INTERNAMENTE, PARAESGOTO,COM DIAMETRO DE 100MM, INCLUSIVE FORNECIMENTO DO MATERIAL PARA REJUNTAMENTO COM ARGAMASSA DE CIMENTO E AREIA, NOTRACO 1:4.FORNECIMENTO E ASSENTAMENTO</t>
  </si>
  <si>
    <t>JUNCAO DE 45° OU 90° DE CERAMICA VIDRADA INTERNAMENTE, PARAESGOTO,COM DIAMETRO DE 150MM, INCLUSIVE FORNECIMENTO DO MATERIAL PARA REJUNTAMENTO COM ARGAMASSA DE CIMENTO E AREIA, NOTRACO 1:4.FORNECIMENTO E ASSENTAMENTO</t>
  </si>
  <si>
    <t>JUNCAO DE 45° OU 90° DE CERAMICA VIDRADA INTERNAMENTE, PARAESGOTO,COM DIAMETRO DE 200MM, INCLUSIVE FORNECIMENTO DO MATERIAL PARA REJUNTAMENTO COM ARGAMASSA DE CIMENTO E AREIA, NOTRACO 1:4.FORNECIMENTO E ASSENTAMENTO</t>
  </si>
  <si>
    <t>JUNCAO DE 45° OU 90° DE CERAMICA VIDRADA INTERNAMENTE, PARAESGOTO,COM DIAMETRO DE 250MM, INCLUSIVE FORNECIMENTO DO MATERIAL PARA REJUNTAMENTO COM ARGAMASSA DE CIMENTO E AREIA, NOTRACO 1:4.FORNECIMENTO E ASSENTAMENTO</t>
  </si>
  <si>
    <t>CURVA CERAMICA DE 45° OU 90°,VIDRADA INTERNAMENTE, PARA ESGOTO,COM DIAMETRO DE 100MM,INCLUSIVE FORNECIMENTO DO MATERIALPARA REJUNTAMENTO COM ARGAMASSA DE CIMENTO E AREIA,NO TRACO1:4.FORNECIMENTO E ASSENTAMENTO</t>
  </si>
  <si>
    <t>CURVA CERAMICA DE 45° OU 90°,VIDRADA INTERNAMENTE, PARA ESGOTO,COM DIAMETRO DE 150MM,INCLUSIVE FORNECIMENTO DO MATERIALPARA REJUNTAMENTO COM ARGAMASSA DE CIMENTO E AREIA,NO TRACO1:4.FORNECIMENTO E ASSENTAMENTO</t>
  </si>
  <si>
    <t>CURVA CERAMICA DE 45° OU 90°,VIDRADA INTERNAMENTE, PARA ESGOTO,COM DIAMETRO DE 200MM,INCLUSIVE FORNECIMENTO DO MATERIALPARA REJUNTAMENTO COM ARGAMASSA DE CIMENTO E AREIA,NO TRACO1:4.FORNECIMENTO E ASSENTAMENTO</t>
  </si>
  <si>
    <t>CURVA CERAMICA DE 45° OU 90°,VIDRADA INTERNAMENTE, PARA ESGOTO,COM DIAMETRO DE 250MM,INCLUSIVE FORNECIMENTO DO MATERIALPARA REJUNTAMENTO COM ARGAMASSA DE CIMENTO E AREIA,NO TRACO1:4.FORNECIMENTO E ASSENTAMENTO</t>
  </si>
  <si>
    <t>SELIM CERAMICO PARA LIGACAO DE ESGOTOS,DE 150MMX100MM,INCLUSIVE ARGAMASSA DE CIMENTO E AREIA NO TRACO 1:4.FORNECIMENTO EASSENTAMENTO</t>
  </si>
  <si>
    <t>SELIM CERAMICO PARA LIGACAO DE ESGOTOS,DE 200MMX100MM,INCLUSIVE ARGAMASSA DE CIMENTO E AREIA NO TRACO 1:4.FORNECIMENTO EASSENTAMENTO</t>
  </si>
  <si>
    <t>SELIM CERAMICO PARA LIGACAO DE ESGOTOS,DE 200MMX150MM,INCLUSIVE ARGAMASSA DE CIMENTO E AREIA NO TRACO 1:4.FORNECIMENTO EASSENTAMENTO</t>
  </si>
  <si>
    <t>SELIM CERAMICO PARA LIGACAO DE ESGOTOS,DE 250MMX100MM,INCLUSIVE ARGAMASSA DE CIMENTO E AREIA NO TRACO 1:4.FORNECIMENTO EASSENTAMENTO</t>
  </si>
  <si>
    <t>SELIM CERAMICO PARA LIGACAO DE ESGOTOS,DE 250MMX150MM,INCLUSIVE ARGAMASSA DE CIMENTO E AREIA NO TRACO 1:4.FORNECIMENTO EASSENTAMENTO</t>
  </si>
  <si>
    <t>SELIM CERAMICO PARA LIGACAO DE ESGOTOS,DE 300MMX100MM,INCLUSIVE ARGAMASSA DE CIMENTO E AREIA NO TRACO 1:4.FORNECIMENTO EASSENTAMENTO</t>
  </si>
  <si>
    <t>SELIM CERAMICO PARA LIGACAO DE ESGOTOS,DE 300MMX150MM,INCLUSIVE ARGAMASSA DE CIMENTO E AREIA NO TRACO 1:4.FORNECIMENTO EASSENTAMENTO</t>
  </si>
  <si>
    <t>POCO DE CRAVACAO PARA EXECUCAO DE TRAVESSIAS SUBTERRANEAS(TUNNEL LINE),COM CABECOTE PARA TERRA,SEM CONTROLE DIRECIONAL,COMPREENDENDO A MOBILIZACAO E DESMOBILIZACAO DOS EQUIPAMENTOS E MATERIAIS NECESSARIOS, MONTAGEM E DESMONTAGEM DE MACACODE CRAVACAO E ESTRUTURAS DE REACAO,EXCLUSIVE ESCAVACAO,REATERRO E ESCORAMENTO DA CAVA</t>
  </si>
  <si>
    <t>POCO DE CRAVACAO PARA EXECUCAO DE TRAVESSIAS SUBTERRANEAS(TUNNEL LINE),COM CABECOTE PARA ROCHA,SEM CONTROLE DIRECIONAL,COMPREENDENDO A MOBILIZACAO E DESMOBILIZACAO DOS EQUIPAMENTOS E MATERIAIS NECESSARIOS, MONTAGEM E DESMONTAGEM DE MACACODE CRAVACAO E ESTRUTURAS DE REACAO,EXCLUSIVE ESCAVACAO,REATERRO E ESCORAMENTO DA CAVA</t>
  </si>
  <si>
    <t>TUBO DE CONCRETO ARMADO PARA CRAVACAO COM PONTA,BOLSA E JUNTA ELASTICA,CONFORME NBR 15.319/06,DN=400MM.FORNECIMENTO</t>
  </si>
  <si>
    <t>TUBO DE CONCRETO ARMADO PARA CRAVACAO COM PONTA,BOLSA E JUNTA ELASTICA,CONFORME NBR 15.319/06,DN=500MM.FORNECIMENTO</t>
  </si>
  <si>
    <t>TUBO DE CONCRETO ARMADO PARA CRAVACAO COM PONTA,BOLSA E JUNTA ELASTICA,CONFORME NBR 15.319/06,DN=600MM.FORNECIMENTO</t>
  </si>
  <si>
    <t>TUBO DE CONCRETO ARMADO PARA CRAVACAO COM PONTA,BOLSA E JUNTA ELASTICA,CONFORME NBR 15.319/06,DN=700MM.FORNECIMENTO</t>
  </si>
  <si>
    <t>TUBO DE CONCRETO ARMADO PARA CRAVACAO COM PONTA,BOLSA E JUNTA ELASTICA,CONFORME NBR 15.319/06,DN=800MM.FORNECIMENTO</t>
  </si>
  <si>
    <t>TUBO DE CONCRETO ARMADO PARA CRAVACAO COM PONTA,BOLSA E JUNTA ELASTICA,CONFORME NBR 15.319/06,DN=900MM.FORNECIMENTO</t>
  </si>
  <si>
    <t>TUBO DE CONCRETO ARMADO PARA CRAVACAO COM PONTA,BOLSA E JUNTA ELASTICA,CONFORME NBR 15.319/06,DN=1000MM.FORNECIMENTO</t>
  </si>
  <si>
    <t>TUBO DE CONCRETO ARMADO PARA CRAVACAO COM PONTA,BOLSA E JUNTA ELASTICA,CONFORME NBR 15.319/06,DN=1200MM.FORNECIMENTO</t>
  </si>
  <si>
    <t>TUBO DE CONCRETO ARMADO PARA CRAVACAO COM PONTA,BOLSA E JUNTA ELASTICA,CONFORME NBR 15.319/06,DN=1500MM.FORNECIMENTO</t>
  </si>
  <si>
    <t>TUBO DE CONCRETO ARMADO PARA CRAVACAO COM PONTA,BOLSA E JUNTA ELASTICA,CONFORME NBR 15.319/06,DN=2000MM.FORNECIMENTO</t>
  </si>
  <si>
    <t>DUTO ANELAR FLEXIVEL,NA COR CINZA CONCRETO,SINGELO,DE POLIETILENO DE ALTA DENSIDADE(PEAD),PARA PROTECAO DE CONDUTORES ELETRICOS,COM DIAMETRO NOMINAL DE 1 1/4",SENDO O DIAMETRO INTERNO DE 31,0MM,COM FIO GUIA DE ACO E FORNECIDO COM 2 PLUGUES(TAMPOES) NAS EXTREMIDADES,LANCADO DIRETAMENTE NO SOLO,INCLUSIVE CONEXOES E KIT VEDACAO</t>
  </si>
  <si>
    <t>DUTO ANELAR FLEXIVEL,NA COR CINZA CONCRETO,LINHA DUPLA,DE POLIETILENO DE ALTA DENSIDADE(PEAD),PARA PROTECAO DE CONDUTORES ELETRICOS,COM DIAMETRO NOMINAL DE 1 1/4",SENDO O DIAMETROINTERNO DE 31,0MM,COM FIO GUIA DE ACO E FORNECIDO COM 2 PLUGUES (TAMPOES) NAS EXTREMIDADES,LANCADO DIRETAMENTE NO SOLO,INCLUSIVE CONEXOES E KIT VEDACAO</t>
  </si>
  <si>
    <t>DUTO ANELAR FLEXIVEL,NA COR CINZA CONCRETO,SINGELO,DE POLIETILENO DE ALTA DENSIDADE(PEAD),PARA PROTECAO DE CONDUTORES ELETRICOS,COM DIAMETRO NOMINAL DE 1 1/2",SENDO O DIAMETRO INTERNO DE 39,0MM,COM FIO GUIA DE ACO E FORNECIDO COM 2 PLUGUES(TAMPOES)NAS EXTREMIDADES,LANCADO DIRETAMENTE NO SOLO,INCLUSIVE CONEXOES E KIT VEDACAO</t>
  </si>
  <si>
    <t>DUTO ANELAR FLEXIVEL,NA COR CINZA CONCRETO,LINHA DUPLA,DE POLIETILENO DE ALTA DENSIDADE(PEAD),PARA PROTECAO DE CONDUTORES ELETRICOS,COM DIAMETRO NOMINAL DE 1 1/2",SENDO O DIAMETROINTERNO DE 39,0MM,COM FIO GUIA DE ACO E FORNECIDO COM 2 PLUGUES (TAMPOES) NAS EXTREMIDADES,LANCADO DIRETAMENTE NO SOLO,INCLUSIVE CONEXOES E KIT VEDACAO</t>
  </si>
  <si>
    <t>DUTO ANELAR FLEXIVEL,NA COR CINZA CONCRETO,SINGELO,DE POLIETILENO DE ALTA DENSIDADE(PEAD),PARA PROTECAO DE CONDUTORES ELETRICOS,COM DIAMETRO NOMINAL DE 2",SENDO O DIAMETRO INTERNODE 52,0MM,COM FIO GUIA DE ACO E FORNECIDO COM 2 PLUGUES(TAMPOES)NAS EXTREMIDADES,LANCADO DIRETAMENTE NO SOLO,INCLUSIVE CONEXOES E KIT VEDACAO</t>
  </si>
  <si>
    <t>DUTO ANELAR FLEXIVEL,NA COR CINZA CONCRETO,LINHA DUPLA,DE POLIETILENO DE ALTA DENSIDADE(PEAD),PARA PROTECAO DE CONDUTORES ELETRICOS,COM DIAMETRO NOMINAL DE 2",SENDO O DIAMETRO INTERNO DE 52,0MM,COM FIO GUIA DE ACO E FORNECIDO COM 2 PLUGUES(TAMPOES)NAS EXTREMIDADES,LANCADO DIRETAMENTE NO SOLO,INCLUSIVE CONEXOES E KIT VEDACAO</t>
  </si>
  <si>
    <t>DUTO ANELAR FLEXIVEL,NA COR CINZA CONCRETO,SINGELO,DE POLIETILENO DE ALTA DENSIDADE(PEAD),PARA PROTECAO DE CONDUTORES ELETRICOS,COM DIAMETRO NOMINAL DE 3",SENDO O DIAMETRO INTERNODE 76,0MM,COM FIO GUIA DE ACO E FORNECIDO COM 2 PLUGUES(TAMPOES)NAS EXTREMIDADES,LANCADO DIRETAMENTE NO SOLO,INCLUSIVE CONEXOES E KIT VEDACAO</t>
  </si>
  <si>
    <t>DUTO ANELAR FLEXIVEL,NA COR CINZA CONCRETO,LINHA DUPLA,DE POLIETILENO DE ALTA DENSIDADE(PEAD),PARA PROTECAO DE CONDUTORES ELETRICOS,COM DIAMETRO NOMINAL DE 3",SENDO O DIAMETRO INTERNO DE 76,0MM,COM FIO GUIA DE ACO E FORNECIDO COM 2 PLUGUES(TAMPOES)NAS EXTREMIDADES,LANCADO DIRETAMENTE NO SOLO,INCLUSIVE CONEXOES E KIT VEDACAO</t>
  </si>
  <si>
    <t>DUTO ANELAR FLEXIVEL,NA COR CINZA CONCRETO,SINGELO,DE POLIETILETO DE ALTA DENSIDADE(PEAD),PARA PROTECAO DE CONDUTORES ELETRICOS,COM DIAMETRO NOMINAL DE 4",SENDO O DIAMETRO INTERNODE 95,0MM,COM FIO GUIA DE ACO E FORNECIDO COM 2 PLUGUES(TAMPOES)NAS EXTREMIDADES,LANCADO DIRETAMENTE NO SOLO,INCLUSIVE CONEXOES E KIT VEDACAO</t>
  </si>
  <si>
    <t>DUTO ANELAR FLEXIVEL,NA COR CINZA CONCRETO,LINHA DUPLA,DE POLIETILENO DE ALTA DENSIDADE(PEAD),PARA PROTECAO DE CONDUTORES ELETRICOS,COM DIAMETRO NOMINAL DE 4",SENDO O DIAMETRO INTERNO DE 95,0MM,COM FIO GUIA DE ACO E FORNECIDO COM 2 PLUGUES(TAMPOES)NAS EXTREMIDADES,LANCADO DIRETAMENTE NO SOLO,INCLUSIVE CONEXOES E KIT VEDACAO</t>
  </si>
  <si>
    <t>DUTO ANELAR FLEXIVEL,NA COR CINZA CONCRETO,SINGELO,DE POLIETILENO DE ALTA DENSIDADE(PEAD),PARA PROTECAO DE CONDUTORES ELETRICOS,COM DIAMETRO NOMINAL DE 5",SENDO O DIAMETRO INTERNODE 107,5MM,COM FIO GUIA DE ACO E FORNECIDO COM 2 PLUGUES(TAMPOES)NAS EXTREMIDADES,LANCADO DIRETAMENTE NO SOLO,INCLUSIVECONEXOES E KIT VEDACAO</t>
  </si>
  <si>
    <t>DUTO ANELAR FLEXIVEL,NA COR CINZA CONCRETO,LINHA DUPLA,DE POLIETILENO DE ALTA DENSIDADE(PEAD),PARA PROTECAO DE CONDUTORES ELETRICOS,COM DIAMETRO NOMINAL DE 5",SENDO O DIAMETRO INTERNO DE 107,5MM,COM FIO GUIA DE ACO E FORNECIDO COM 2 PLUGUES(TAMPOES)NAS EXTREMIDADES,LANCADO DIRETAMENTE NO SOLO,INCLUSIVE CONEXOES E KIT VEDACAO</t>
  </si>
  <si>
    <t>DUTO ANELAR FLEXIVEL,NA COR CINZA CONCRETO,SINGELO,DE POLIETILENO DE ALTA DENSIDADE(PEAD),PARA PROTECAO DE CONDUTORES ELETRICOS,COM DIAMETRO NOMINAL DE 6",SENDO O DIAMETRO INTERNODE 138,0MM,COM FIO GUIA DE ACO E FORNECIDO COM 2 PLUGUES(TAMPOES)NAS EXTREMIDADES,LANCADO DIRETAMENTE NO SOLO,INCLUSIVECONEXOES E KIT VEDACAO</t>
  </si>
  <si>
    <t>DUTO ANELAR FLEXIVEL,NA COR CINZA CONCRETO,LINHA DUPLA,DE POLIETILENO DE ALTA DENSIDADE(PEAD),PARA PROTECAO DE CONDUTORES ELETRICOS,COM DIAMETRO NOMINAL DE 6",SENDO O DIAMETRO INTERNO DE 138,0MM,COM FIO GUIA DE ACO E FORNECIDO COM 2 PLUGUES(TAMPOES)NAS EXTREMIDADES,LANCADO DIRETAMENTE NO SOLO,INCLUSIVE CONEXOES E KIT VEDACAO</t>
  </si>
  <si>
    <t>DUTO CORRUGADO HELICOIDAL,NA COR PRETA,SINGELO,DE POLIETILENO DE ALTA DENSIDADE(PEAD),P/PROTECAO DE CONDUTORES ELETRICOSEM INSTAL.SUBTERRANEAS,DIAMETRO NOMINAL 1 1/4",SENDO O DIAMETRO INTERNO 31,5MM,FORNECIDO C/2 TAMPOES NAS EXTREMIDADES,FITA DE AVISO"PERIGO"COM FIO GUIA DE ACO GALV.REVEST.PVC,NORMA NBR 13897/13898,LANC.DIR.SOLO,INCL.CONEXOES E KIT VEDACAO</t>
  </si>
  <si>
    <t>DUTO CORRUGADO HELICOIDAL,NA COR PRETA,LINHA DUPLA,DE POLIETILENO DE ALTA DENSIDADE(PEAD),P/PROTECAO DE CONDUTORES ELETRICOS EM INSTAL.SUBTERRANEAS,DIAMETRO NOMINAL 1 1/4",SENDO DIAMETRO INTERNO 31,5MM,FORNECIDO C/2 TAMPOES NAS EXTREMIDADES,FITA DE AVISO"PERIGO"C/FIO GUIA DE ACO GALV.REVEST.PVC,NORMA NBR 13897/13898,LANC.DIR.SOLO,INCL.CONEXOES E KIT VEDACAO</t>
  </si>
  <si>
    <t>DUTO CORRUGADO HELICOIDAL,NA COR PRETA,SINGELO,DE POLIETILENO DE ALTA DENSIDADE(PEAD),P/PROTECAO DE CONDUTORES ELETRICOSEM INSTAL.SUBTERRANEAS,DIAMETRO NOMINAL 1 1/2",SENDO DIAMETRO INTERNO 43,0MM,FORNECIDO C/2 TAMPOES NAS EXTREMIDADES,FITA DE AVISO"PERIGO"C/FIO GUIA DE ACO GALV.REVEST.PVC,NORMA NBR 13897/13898,LANC.DIR.SOLO,INCL.CONEXOES E KIT VEDACAO</t>
  </si>
  <si>
    <t>DUTO CORRUGADO HELICOIDAL,NA COR PRETA,LINHA DUPLA,DE POLIETILENO DE ALTA DENSIDADE(PEAD),P/PROTECAO DE CONDUTORES ELETRICOS EM INSTAL.SUBTERRANEAS,DIAMETRO NOMINAL 1.1/2",SENDO DIAMETRO INTERNO 43,0MM,FORNECIDO C/2 TAMPOES NAS EXTREMIDADES,FITA DE AVISO"PERIGO" C/FIO GUIA DE ACO GALV.REVEST.PVC,NORMA NBR 13897/13898,LANC.DIR.SOLO,INCL.CONEXOES E KIT VEDACAO</t>
  </si>
  <si>
    <t>DUTO CORRUGADO HELICOIDAL,NA COR PRETA,SINGELO,DE POLIETILENO DE ALTA DENSIDADE(PEAD),P/PROTECAO DE CONDUTORES ELETRICOSEM INSTAL.SUBTERRANEAS,DIAMETRO NOMINAL 2",SENDO O DIAMETROINTERNO 50,8MM,FORNECIDO C/2 TAMPOES NAS EXTREMIDADES,FITADE AVISO "PERIGO" C/FIO GUIA DE ACO GALV.REVEST.PVC,NORMA NBR 13897/13898,LANC.DIR.SOLO,INCLUSIVE CONEXOES E KIT VEDACAO</t>
  </si>
  <si>
    <t>DUTO CORRUGADO HELICOIDAL,NA COR PRETA,LINHA DUPLA,DE POLIETILENO DE ALTA DENSIDADE(PEAD),P/PROTECAO DE CONDUTORES ELETRICOS EM INSTAL.SUBTERRANEAS,DIAMETRO NOMINAL 2",SENDO DIAMETRO INTERNO 50,8MM,FORNECIDO C/2 TAMPOES NAS EXTREMIDADES,FITA DE AVISO "PERIGO" C/FIO GUIA DE ACO GALV.REVEST.PVC,NORMANBR 13897/13898,LANC.DIR.SOLO,INCL.CONEXOES E KIT VEDACAO</t>
  </si>
  <si>
    <t>DUTO CORRUGADO HELICOIDAL,NA COR PRETA,SINGELO,DE POLIETILENO DE ALTA DENSIDADE(PEAD),PARA PROTECAO DE CONDUTORES ELETRICOS EM INSTAL.SUBTERRANEAS,COM DIAMETRO NOMINAL 3",SENDO DIAMETRO INTERNO 75MM,FORNECIDO C/2 TAMPOES NAS EXTREMIDADES,FITA DE AVISO "PERIGO" C/FIO GUIA DE ACO GALV.REVEST.PVC,NORMANBR 13897/13898,LANC.DIR.SOLO,INCL.CONEXOES E KIT VEDACAO</t>
  </si>
  <si>
    <t>DUTO CORRUGADO HELICOIDAL,NA COR PRETA,LINHA DUPLA,DE POLIETILENO DE ALTA DENSIDADE(PEAD),P/PROTECAO DE CONDUTORES ELETRICOS EM INSTAL.SUBTERRANEAS,DIAMETRO NOMINAL 3",SENDO DIAMETRO INTERNO 75MM,FORNECIDO C/2 TAMPOES NAS EXTREMIDADES,FITADE AVISO "PERIGO" C/FIO GUIA DE ACO GALV.REVEST.PVC,NORMA NBR 13897/13898,LANC.DIR.SOLO,INCLUSIVE CONEXOES E KIT VEDACAO</t>
  </si>
  <si>
    <t>DUTO CORRUGADO HELICOIDAL,NA COR PRETA,SINGELO,DE POLIETILENO DE ALTA DENSIDADE(PEAD),PARA PROTECAO DE CONDUTORES ELETRICOS EM INSTAL.SUBTERRANEAS,COM DIAMETRO NOMINAL 4",SENDO DIAMETRO INTERNO 102MM,FORNECIDO C/2 TAMPOES NAS EXTREMIDADES,FITA DE AVISO "PERIGO" C/FIO GUIA DE ACO GALV.REVEST.PVC,NORMA NBR 13897/13898,LANC.DIR.SOLO,INCL.CONEXOES E KIT VEDACAO</t>
  </si>
  <si>
    <t>DUTO CORRUGADO HELICOIDAL,NA COR PRETA,LINHA DUPLA,DE POLIETILENO DE ALTA DENSIDADE(PEAD),P/PROTECAO DE CONDUTORES ELETRICOS EM INSTAL.SUBTERRANEAS,DIAMETRO NOMINAL 4",SENDO DIAMETRO INTERNO 102MM,FORNECIDO C/2 TAMPOES NAS EXTREMIDADES,FITADE AVISO "PERIGO" C/FIO GUIA DE ACO GALV.REVEST.PVC,NORMA NBR 13897/13898,LANC.DIR.SOLO,INCL.CONEXOES E KIT VEDACAO</t>
  </si>
  <si>
    <t>DUTO CORRUGADO HELICOIDAL,NA COR PRETA,SINGELO,DE POLIETILENO DE ALTA DENSIDADE(PEAD),P/PROTECAO DE CONDUTORES ELETRICOSEM INSTAL.SUBTERRANEAS,DIAMETRO NOMINAL 5",SENDO DIAMETRO INTERNO 128,8MM,FORNECIDO C/2 TAMPOES NAS EXTREMIDADES,FITA DE AVISO "PERIGO" C/FIO GUIA DE ACO GALV.REVEST.PVC,NORMA NBR13897/13898,LANC.DIR.SOLO,INCLUSIVE CONEXOES E KIT VEDACAO</t>
  </si>
  <si>
    <t>DUTO CORRUGADO HELICOIDAL,NA COR PRETA,LINHA DUPLA,DE POLIETILENO DE ALTA DENSIDADE(PEAD),P/PROTECAO DE CONDUTORES ELETRICOS EM INSTAL.SUBTERRANEAS,DIAMETRO NOMINAL 5",SENDO DIAMETRO INTERNO 128,8MM,FORNECIDO C/2 TAMPOES NAS EXTREMIDADES,FITA DE AVISO "PERIGO" C/FIO GUIA DE ACO GALV.REVEST.PVC,NORMANBR 13897/13898,LANC.DIR.SOLO,INCL.CONEXOES E KIT VEDACAO</t>
  </si>
  <si>
    <t>DUTO CORRUGADO HELICOIDAL,NA COR PRETA,SINGELO,DE POLIETILENO DE ALTA DENSIDADE(PEAD),P/PROTECAO DE CONDUTORES ELETRICOSEM INSTAL.SUBTERRANEAS,DIAMETRO NOMINAL 6",SENDO DIAMETRO INTERNO 155.6MM,FORNECIDO C/2 TAMPOES NAS EXTREMIDADES,FITA DE AVISO "PERIGO" C/FIO GUIA DE ACO GALV.REVEST.PVC,NORMA NBR13897/13898,LANC.DIR.SOLO,INCLUSIVE CONEXOES E KIT VEDACAO</t>
  </si>
  <si>
    <t>DUTO CORRUGADO HELICOIDAL,NA COR PRETA,LINHA DUPLA,DE POLIETILENO DE ALTA DENSIDADE(PEAD),P/PROTECAO DE CONDUTORES ELETRICOS EM INSTAL.SUBTERRANEAS,DIAMETRO NOMINAL 6",SENDO DIAMETRO INTERNO 155,6MM,FORNECIDO C/2 TAMPOES NAS EXTREMIDADES,FITA DE AVISO "PERIGO" C/FIO GUIA DE ACO GALV.REVEST.PVC,NORMANBR 13897/13898,LANC.DIR.SOLO,INCL.CONEXOES E KIT VEDACAO</t>
  </si>
  <si>
    <t>DUTO CORRUGADO HELICOIDAL,NA COR PRETA,SINGELO,DE POLIETILENO DE ALTA DENSIDADE(PEAD),P/PROTECAO DE CONDUTORES ELETRICOSEM INSTAL.SUBTERRANEAS,DIAMETRO NOMINAL 8",SENDO DIAMETRO INTERNO 206MM,FORNECIDO C/2 TAMPOES NAS EXTREMIDADES,FITA DEAVISO "PERIGO" COM FIO GUIA DE ACO GALV.REVEST.PVC,NORMA NBR13897/13898,LANC.DIR.SOLO,INCLUSIVE CONEXOES E KIT VEDACAO</t>
  </si>
  <si>
    <t>DUTO CORRUGADO HELICOIDAL,NA COR PRETA,LINHA DUPLA,DE POLIETILENO DE ALTA DENSIDADE(PEAD),P/PROTECAO DE CONDUTORES ELETRICOS EM INSTAL.SUBTERRANEAS,DIAMETRO NOMINAL 8",SENDO DIAMETRO INTERNO 206MM,FORNECIDO C/2 TAMPOES NAS EXTREMIDADES,FITADE AVISO"PERIGO" C/FIO GUIA DE ACO GALV.REVEST,PVC,NORMA NBR 13897/13898,LANC.DIR.SOLO,INCLUSIVE CONEXOES E KIT VEDACAO</t>
  </si>
  <si>
    <t>GABIAO CAIXA DE 1,00M DE ALTURA,MALHA DE ACO HEXAGONAL (8X10)CM,FIO COM DIAMETRO NOMINAL DO ARAME DE 2,7MM,GALVANIZADO EM LIGA ZN/AL TIPO 1 OU 2 (NBR 8964, NBR 10514, EN 10223-3),INCLUSIVE MANTA GEOTEXTIL E EQUIPAMENTO,EXCLUSIVE PEDRAS.FORNECIMENTO E COLOCACAO</t>
  </si>
  <si>
    <t>GABIAO CAIXA DE 0,50M DE ALTURA,MALHA DE ACO HEXAGONAL (8X10)CM,FIO COM DIAMETRO NOMINAL DO ARAME DE 2,7MM,GALVANIZADO EM LIGA ZN/AL TIPO 1 OU 2 (NBR 8964,NBR 10514,EN 10223-3),INCLUSIVE MANTA GEOTEXTIL E EQUIPAMENTO,EXCLUSIVE PEDRAS.FORNECIMENTO E COLOCACAO</t>
  </si>
  <si>
    <t>GABIAO CAIXA DE 1,00M DE ALTURA,MALHA DE ACO HEXAGONAL (8X10)CM,FIO COM DIAMETRO NOMINAL DO ARAME DE 2,7MM,GALVANIZADO EM LIGA ZN/AL TIPO 1 OU 2 (NBR 8964,NBR 10514,EN 10223-3),INCLUSIVE MANTA GEOTEXTIL, EQUIPAMENTO E PEDRAS.FORNECIMENTO ECOLOCACAO</t>
  </si>
  <si>
    <t>GABIAO CAIXA DE 0,50M DE ALTURA,MALHA DE ACO HEXAGONAL (8X10)CM,FIO COM DIAMETRO NOMINAL DO ARAME DE 2,7MM,GALVANIZADO EM LIGA ZN/AL TIPO 1 OU 2 (NBR 8964,NBR 10514,EN 10223-3),INCLUSIVE MANTA GEOTEXTIL,EQUIPAMENTO E PEDRAS.FORNECIMENTO E COLOCACAO</t>
  </si>
  <si>
    <t>GABIAO CAIXA DE 1,00M DE ALTURA,MALHA DE ACO HEXAGONAL (8X10)CM,FIO COM DIAMETRO NOMINAL DO ARAME DE 2,4MM,GALVANIZADO EM LIGA ZN/AL REVESTIDO EM PVC OU OUTRO POLIMERO QUE CUMPRA AS FUNCOES DESENVOLVIDAS PELO PVC,TIPO 3 OU 4(NBR 8964,NBR 10514,EN 10223-3),INCLUSIVE MANTA GEOTEXTIL E EQUIPAMENTO,EXCLUSIVE PEDRAS.FORNECIMENTO E COLOCACAO</t>
  </si>
  <si>
    <t>GABIAO CAIXA DE 0,50M DE ALTURA,MALHA DE ACO HEXAGONAL (8X10)CM,FIO COM DIAMETRO NOMINAL DO ARAME DE 2,4MM,GALVANIZADO EM LIGA ZN/AL REVESTIDO EM PVC OU OUTRO POLIMERO QUE CUMPRA AS FUNCOES DESENVOLVIDAS PELO PVC,TIPO 3 OU 4 (NBR 8964,NBR 10514,EN 10223-3),INCLUSIVE MANTA GEOTEXTIL E EQUIPAMENTO,EXCLUSIVE PEDRAS.FORNECIMENTO E COLOCACAO</t>
  </si>
  <si>
    <t>GABIAO SACO,MALHA DE ACO HEXAGONAL (8X10)CM,FIO COM DIAMETRONOMINAL DO ARAME DE 2,4MM,GALVANIZADO EM LIGA ZN/AL REVESTIDO EM PVC OU OUTRO POLIMERO QUE CUMPRA AS FUNCOES DESENVOLVIDAS PELO PVC,TIPO 3 OU 4(NBR 8964,NBR 10514,EN 10223-3),INCLUSIVE MANTA GEOTEXTIL E EQUIPAMENTO,EXCLUSIVE PEDRAS.FORNECIMENTO E COLOCACAO</t>
  </si>
  <si>
    <t>GABIAO MANTA COM ESPESSURA DE 0,30M,MALHA DE ACO HEXAGONAL (6X8)CM,FIO COM DIAMETRO NOMINAL DO ARAME DE 2MM,GALVANIZADOEM LIGA ZN/AL REVESTIDO EM PVC OU OUTRO POLIMERO QUE CUMPRAAS FUNCOES DESENVOLVIDAS PELO PVC,TIPO 3 OU 4 (NBR 8964,NBR10514,EN 10223-3),INCLUSIVE MANTA GEOTEXTIL E EQUIPAMENTO,EXCLUSIVE PEDRAS.FORNECIMENTO E COLOCACAO</t>
  </si>
  <si>
    <t>GABIAO MANTA COM ESPESSURA DE 0,23M,MALHA DE ACO HEXAGONAL (6X8)CM,FIO COM DIAMETRO NOMINAL DO ARAME DE 2MM,GALVANIZADOEM LIGA ZN/AL REVESTIDO EM PVC OU OUTRO POLIMERO QUE CUMPRAAS FUNCOES DESENVOLVIDAS PELO PVC,TIPO 3 OU 4 (NBR 8964,NBR10514,EN 10223-3),INCLUSIVE MANTA GEOTEXTIL E EQUIPAMENTO,EXCLUSIVE PEDRAS.FORNECIMENTO E COLOCACAO</t>
  </si>
  <si>
    <t>GABIAO CAIXA DE 1,00M DE ALTURA,MALHA DE ACO HEXAGONAL (8X10)CM,FIO COM DIAMETRO NOMINAL DO ARAME DE 2,4MM,GALVANIZADO EM LIGA ZN/AL REVESTIDO EM PVC OU OUTRO POLIMERO QUE CUMPRA AS FUNCOES DESENVOLVIDAS PELO PVC,TIPO 3 OU 4 (NBR 8964,NBR 10514,EN 10223-3),INCLUSIVE MANTA GEOTEXTIL,EQUIPAMENTO E PEDRAS.FORNECIMENTO E COLOCACAO</t>
  </si>
  <si>
    <t>GABIAO CAIXA DE 0,50M DE ALTURA,MALHA DE ACO HEXAGONAL (8X10)CM,FIO COM DIAMETRO NOMINAL DO ARAME DE 2,4MM,GALVANIZADO EM LIGA ZN/AL REVESTIDO EM PVC OU OUTRO POLIMERO QUE CUMPRA AS FUNCOES DESENVOLVIDAS PELO PVC,TIPO 3 OU 4 (NBR 8964,NBR 10514,EN 10223-3),INCLUSIVE MANTA GEOTEXTIL,EQUIPAMENTO E PEDRAS.FORNECIMENTO E COLOCACAO</t>
  </si>
  <si>
    <t>GABIAO SACO,MALHA DE ACO HEXAGONAL (8X10)CM,FIO COM DIAMETRONOMINAL DO ARAME DE 2,4MM,GALVANIZADO EM LIGA ZN/AL REVESTIDO EM PVC OU OUTRO POLIMERO QUE CUMPRA AS FUNCOES DESENVOLVIDAS PELO PVC,TIPO 3 OU 4 (NBR 8964,NBR 10514,EN 10223-3),INCLUSIVE MANTA GEOTEXTIL,EQUIPAMENTO E PEDRAS.FORNECIMENTO E COLOCACAO</t>
  </si>
  <si>
    <t>GABIAO MANTA COM ESPESSURA DE 0,30M,MALHA DE ACO HEXAGONAL (6X8)CM,FIO COM DIAMETRO NOMINAL DO ARAME DE 2MM,GALVANIZADOEM LIGA ZN/AL REVESTIDO EM PVC OU OUTRO POLIMERO QUE CUMPRAAS FUNCOES DESENVOLVIDAS PELO PVC,TIPO 3 OU 4 (NBR 8964,NBR10514,EN 10223-3),INCLUSIVE MANTA GEOTEXTIL,EQUIPAMENTO E PEDRAS.FORNECIMENTO E COLOCACAO</t>
  </si>
  <si>
    <t>GABIAO MANTA COM ESPESSURA DE 0,23M,MALHA DE ACO HEXAGONAL (6X8)CM,FIO COM DIAMETRO NOMINAL DO ARAME DE 2MM,GALVANIZADOEM LIGA ZN/AL REVESTIDO EM PVC OU OUTRO POLIMERO QUE CUMPRAAS FUNCOES DESENVOLVIDAS PELO PVC,TIPO 3 OU 4 (NBR 8964,NBR10514,EN 10223-3),INCLUSIVE MANTA GEOTEXTIL,EQUIPAMENTO E PEDRAS.FORNECIMENTO E COLOCACAO</t>
  </si>
  <si>
    <t>DRENO DE TUBOS DE CONCRETO,SEM ARMADURA,DE 0,30M DE DIAMETRO,PERFURADO OU NAO,ASSENTADOS EM DRENOS DE PEDRA BRITADA,INCLUSIVE REATERROS,EXCLUSIVE ESCAVACAO</t>
  </si>
  <si>
    <t>DRENO PROFUNDO EM TUBO PLASTICO PERFURADO,2" DE DIAMETRO,INCLUSIVE TELA DE NYLON E FORNECIMENTO DOS MATERIAIS,EXCLUSIVEPERFURACAO DO TERRENO</t>
  </si>
  <si>
    <t>DRENO PROFUNDO EM TUBO PLASTICO PERFURADO,3" DE DIAMETRO,INCLUSIVE TELA DE NYLON E FORNECIMENTO DOS MATERIAIS,EXCLUSIVEPERFURACAO DO TERRENO</t>
  </si>
  <si>
    <t>DRENO PROFUNDO EM TUBO PLASTICO PERFURADO,4" DE DIAMETRO,INCLUSIVE TELA DE NYLON E FORNECIMENTO DOS MATERIAIS,EXCLUSIVEPERFURACAO DO TERRENO</t>
  </si>
  <si>
    <t>DRENO OU BARBACA EM TUBO DE PVC,DIAMETRO DE 2",INCLUSIVE FORNECIMENTO DO TUBO E MATERIAL DRENANTE</t>
  </si>
  <si>
    <t>DRENO OU BARBACA EM TUBO DE PVC,DIAMETRO DE 3",INCLUSIVE FORNECIMENTO DO TUBO E MATERIAL DRENANTE</t>
  </si>
  <si>
    <t>DRENO OU BARBACA EM TUBO DE PVC,DIAMETRO DE 4",INCLUSIVE FORNECIMENTO DO TUBO E MATERIAL DRENANTE</t>
  </si>
  <si>
    <t>DRENO EM TUBO DE PVC,DIAMETRO DE 3",PARA VIADUTOS,INCLUSIVEFORNECIMENTO DO TUBO,EXCLUSIVE PERFURACAO E COLAGEM</t>
  </si>
  <si>
    <t>DRENO EM TUBO DE PVC,DIAMETRO DE 4",PARA VIADUTOS,INCLUSIVEFORNECIMENTO DO TUBO,EXCLUSIVE PERFURACAO E COLAGEM</t>
  </si>
  <si>
    <t>FILTRO HORIZONTAL DE AREIA,EM BARRAGEM,OBEDECENDO GRANULOMETRIA ESPECIFICA,INCLUSIVE FORNECIMENTO DO MATERIAL</t>
  </si>
  <si>
    <t>DRENO VERTICAL NO PARAMENTO INTERNO DE MUROS DE ARRIMO,EXECUTADO EM PRISMAS DE 0,25 X O,25M DE SECAO,CHEIOS DE BRITA 3,ADMITINDO AS BARBACAS ESPACADAS DE 1,50M VERTICALMENTE E 2,00M HORIZONTALMENTE,MEDINDO-SE O SERVICO PELA AREA DO MURO</t>
  </si>
  <si>
    <t>VALETA DRENANTE DE 0,50M DE LARGURA E 0,70M DE PROFUNDIDADE,PREENCHIDA ATE 0,30M COM PEDRA BRITADA,INCLUINDO REATERRO</t>
  </si>
  <si>
    <t>CAMADA VERTICAL DRENANTE FEITA COM PEDRA BRITADA, INCLUSIVEFORNECIMENTO DO MATERIAL</t>
  </si>
  <si>
    <t>CAMADA HORIZONTAL DRENANTE FEITA COM PEDRA BRITADA,INCLUSIVEFORNECIMENTO E ESPALHAMENTO</t>
  </si>
  <si>
    <t>CAMADA DE BRITA N°2 PARA PROTECAO TERMICA DE IMPERMEABILIZACAO DE LAJES</t>
  </si>
  <si>
    <t>CAMADA DE ARGILA EXPANDIDA PARA PROTECAO TERMICA DE IMPERMEABILIZACAO DE LAJES</t>
  </si>
  <si>
    <t>ENROCAMENTO COM PEDRA-DE-MAO JOGADA, INCLUSIVE FORNECIMENTODESTA</t>
  </si>
  <si>
    <t>ENROCAMENTO COM PEDRA-DE-MAO ARRUMADA,INCLUSIVE FORNECIMENTODESTA</t>
  </si>
  <si>
    <t>ENROCAMENTO COM PEDRA DE 50 A 200KG, INCLUSIVE FORNECIMENTO,TRANSPORTE,CARGA,DESCARGA E COLOCACAO COM ESCAVADEIRA</t>
  </si>
  <si>
    <t>EXECUCAO DE CAMADA RIP-RAP,DE PEDRA ARRUMADA,DIAMETRO MAIOROU IGUAL A 0,30M,EM TALUDE DE BARRAGEM,INCLUSIVE O FORNECIMENTO DA PEDRA</t>
  </si>
  <si>
    <t>BARRAGEM PROVISORIA OU ENSECADEIRA, PARA DESVIO DE PEQUENOSCURSOS D'AGUA,COM SACOS DE AREIA EMPILHADOS,INCLUSIVE FORNECIMENTO DOS MATERIAIS,ENSACAMENTO,EMPILHAMENTO E RETIRADA</t>
  </si>
  <si>
    <t>EMBASAMENTO PARA BERCO DE TUBULACAO DE ESGOTO SANITARIO,FEITO COM BRITA Nº3</t>
  </si>
  <si>
    <t>CAMADA DE PEDREGULHO PARA FILTROS DE TRATAMENTO DE AGUA COMGRANULOMETRIA DE 1/8" A 3/8"</t>
  </si>
  <si>
    <t>CAMADA DE PEDREGULHO PARA FILTROS DE TRATAMENTO DE AGUA COMGRANULOMETRIA DE 3/8" A 3/4"</t>
  </si>
  <si>
    <t>CAMADA DE PEDREGULHO PARA FILTROS DE TRATAMENTO DE AGUA COMGRANULOMETRIA DE 3/4" A 1.1/2"</t>
  </si>
  <si>
    <t>EMBASAMENTO PARA TUBULACAO DE ESGOTOS,EM CONCRETO SIMPLES,COM TRANSPORTE HORIZONTAL E CONSIDERADO PARA PROFUNDIDADE DE VALAS ATE 3,00M</t>
  </si>
  <si>
    <t>EMBASAMENTO PARA TUBULACAO DE ESGOTOS,EM CONCRETO ARMADO,COMTRANSPORTE HORIZONTAL E CONSIDERADO PARA PROFUNDIDADE DE VALAS ATE 3,00M</t>
  </si>
  <si>
    <t>PREPARO DE BERCO,EM TERRENO FIRME,PARA TUBULACAO DE 1,20M DEDIAMETRO,APOIADA NUM ARCO DE 90°</t>
  </si>
  <si>
    <t>GEOMEMBRANA EM PEAD,ESPESSURA 0,5MM,EM REVESTIMENTO IMPERMEABILIZANTE,APLICACOES DE CONTENCAO DE FLUIDOS E RESIDUOS,INCLUSIVE SOLDA POR TERMOFUSAO,ABRACADEIRAS,INSERTES,CONEXOES EDEMAIS ACESSORIOS. FORNECIMENTO E COLOCACAO</t>
  </si>
  <si>
    <t>GEOMEMBRANA EM PEAD,ESPESSURA 0,8MM,EM REVESTIMENTO IMPERMEABILIZANTE,APLICACOES DE CONTENCAO DE FLUIDOS E RESIDUOS,INCLUSIVE SOLDA POR TERMOFUSAO,ABRACADEIRAS,INSERTES,CONEXOES EDEMAIS ACESSORIOS. FORNECIMENTO E COLOCACAO</t>
  </si>
  <si>
    <t>GEOMEMBRANA EM PEAD,ESPESSURA 1,0MM,EM REVESTIMENTO IMPERMEABILIZANTE,APLICACOES DE CONTENCAO DE FLUIDOS E RESIDUOS,INCLUSIVE SOLDA POR TERMOFUSAO,ABRACADEIRAS,INSERTES,CONEXOES EDEMAIS ACESSORIOS. FORNECIMENTO E COLOCACAO</t>
  </si>
  <si>
    <t>GEOMEMBRANA EM PEAD,ESPESSURA 1,5MM,EM REVESTIMENTO IMPERMEABILIZANTE,APLICACOES DE CONTENCAO DE FLUIDOS E RESIDUOS,INCLUSIVE SOLDA POR TERMOFUSAO,ABRACADEIRAS,INSERTES,CONEXOES EDEMAIS ACESSORIOS. FORNECIMENTO E COLOCACAO</t>
  </si>
  <si>
    <t>GEOMEMBRANA EM PEAD,ESPESSURA 2,0MM,EM REVESTIMENTO IMPERMEABILIZANTE,APLICACOES DE CONTENCAO DE FLUIDOS E RESIDUOS,INCLUSIVE SOLDA POR TERMOFUSAO,ABRACADEIRAS,INSERTES,CONEXOES EDEMAIS ACESSORIOS. FORNECIMENTO E COLOCACAO</t>
  </si>
  <si>
    <t>GEOMEMBRANA EM PEAD,ESPESSURA 2,5MM,EM REVESTIMENTO IMPERMEABILIZANTE,APLICACOES DE CONTENCAO DE FLUIDOS E RESIDUOS,INCLUSIVE SOLDA POR TERMOFUSAO,ABRACADEIRAS,INSERTES,CONEXOES EDEMAIS ACESSORIOS. FORNECIMENTO E COLOCACAO</t>
  </si>
  <si>
    <t>GEOMEMBRANA EM PEAD,ESPESSURA 1,0MM,TEXTURIZADA,EM REVESTIMENTO IMPERMEABILIZANTE, APLICACOES DE CONTENCAO DE FLUIDOS ERESIDUOS,INCLUSIVE SOLDA POR TERMOFUSAO,ABRACADEIRAS,INSERTES,CONEXOES E DEMAIS ACESSORIOS. FORNECIMENTO E COLOCACAO</t>
  </si>
  <si>
    <t>GEOMEMBRANA EM PEAD,ESPESSURA 1,5MM,TEXTURIZADA,EM REVESTIMENTO IMPERMEABILIZANTE, APLICACOES DE CONTENCAO DE FLUIDOS ERESIDUOS,INCLUSIVE SOLDA POR TERMOFUSAO,ABRACADEIRAS,INSERTES,CONEXOES E DEMAIS ACESSORIOS. FORNECIMENTO E COLOCACAO</t>
  </si>
  <si>
    <t>GEOMEMBRANA EM PEAD,ESPESSURA 2,0MM,TEXTURIZADA,EM REVESTIMENTO IMPERMEABILIZANTE, APLICACOES DE CONTENCAO DE FLUIDOS ERESIDUOS,INCLUSIVE SOLDA POR TERMOFUSAO,ABRACADEIRAS,INSERTES,CONEXOES E DEMAIS ACESSORIOS. FORNECIMENTO E COLOCACAO</t>
  </si>
  <si>
    <t>MANTA GEOTEXTIL, EM DRENOS SUBTERRANEOS.FORNECIMENTO E COLOCACAO</t>
  </si>
  <si>
    <t>MANTA GEOTEXTIL,EM GABIOES,DRENOS PROFUNDOS OU VALETAS.FORNECIMENTO E COLOCACAO</t>
  </si>
  <si>
    <t>MANTA GEOTEXTIL,EM ENROCAMENTOS OU FILTROS DE TRANSICAO.FORNECIMENTO E COLOCACAO</t>
  </si>
  <si>
    <t>MANTA GEOTEXTIL,EM CAMADA VERTICAL FEITA COM PEDRA BRITADA.FORNECIMENTO E COLOCACAO</t>
  </si>
  <si>
    <t>MANTA GEOTEXTIL,EM PRE-FILTRO DE POCO TUBULAR.FORNECIMENTO ECOLOCACAO</t>
  </si>
  <si>
    <t>MANTA GEOTEXTIL,EM DRENO SUB-HORIZONTAL.FORNECIMENTO E COLOCACAO</t>
  </si>
  <si>
    <t>MANTA GEOTEXTIL NAO TECIDO DE POLIESTER LARGURA 2,30M COM RESISTENCIA A TRACAO A FAIXA LARGA NA RUPTURA DE 8KN/M E AO PUNCIONAMENTO DE 280N.FORNECIMENTO E COLOCACAO</t>
  </si>
  <si>
    <t>MANTA GEOTEXTIL NAO TECIDO DE POLIESTER LARGURA 2,30M COM RESISTENCIA A TRACAO A FAIXA LARGA NA RUPTURA DE 10KN/M E AO PUNCIONAMENTO DE 380N.FORNECIMENTO E COLOCACAO</t>
  </si>
  <si>
    <t>MANTA GEOTEXTIL NAO TECIDO DE POLIESTER,LARGURA 2,30M COM RESISTENCIA A TRACAO A FAIXA LARGA NA RUPTURA DE 16KN/M E AO PUNCIONAMENTO DE 550N.FORNECIMENTO E COLOCACAO</t>
  </si>
  <si>
    <t>MANTA GEOTEXTIL NAO TECIDO DE POLIESTER,LARGURA 2,30M COM RESISTENCIA A TRACAO A FAIXA LARGA NA RUPTURA DE 21KN/M E AO PUNCIONAMENTO DE 700N.FORNECIMENTO E COLOCACAO</t>
  </si>
  <si>
    <t>MANTA GEOTEXTIL NAO TECIDO DE POLIESTER,LARGURA 2,30M COM RESISTENCIA A TRACAO A FAIXA LARGA NA RUPTURA DE 31KN/M E AO PUNCIONAMENTO DE 1000N.FORNECIMENTO E COLOCACAO</t>
  </si>
  <si>
    <t>GEOGRELHA TECIDA DE POLIESTER REVESTIDA COM PVC,RESISTENCIALONGITUDINAL A TRACAO DE 35KN/M E RESISTENCIA TRANSVERSAL DE20KN/M.FORNECIMENTO E COLOCACAO</t>
  </si>
  <si>
    <t>GEOGRELHA TECIDA DE POLIESTER REVESTIDA COM PVC,RESISTENCIALONGITUDINAL A TRACAO DE 40KN/M E RESISTENCIA TRANSVERSAL DE27,4KN/M.FORNECIMENTO E COLOCACAO</t>
  </si>
  <si>
    <t>GEOGRELHA TECIDA DE POLIESTER REVESTIDA COM PVC,RESISTENCIALONGITUDINAL A TRACAO DE 55KN/M E RESISTENCIA TRANVERSAL DE30KN/M.FORNECIMENTO E COLOCACAO</t>
  </si>
  <si>
    <t>GEOGRELHA TECIDA DE POLIESTER REVESTIDA COM PVC,RESISTENCIALONGITUDINAL A TRACAO DE 60KN/M E RESISTENCIA TRANSVERSAL DE30KN/M.FORNECIMENTO E COLOCACAO</t>
  </si>
  <si>
    <t>GEOGRELHA TECIDA DE POLIESTER REVESTIDA COM PVC,RESISTENCIALONGITUDINAL A TRACAO DE 80KN/M E RESISTENCIA TRANSVERSAL DE30KN/M.FORNECIMENTO E COLOCACAO</t>
  </si>
  <si>
    <t>GEOGRELHA TECIDA DE POLIESTER REVESTIDA COM PVC,RESISTENCIALONGITUDINAL A TRACAO DE 90KN/M E RESISTENCIA TRANSVERSAL DE30KN/M.FORNECIMENTO E COLOCACAO</t>
  </si>
  <si>
    <t>GEOGRELHA TECIDA DE POLIESTER REVESTIDA COM PVC,RESISTENCIALONGITUDINAL A TRACAO DE 110KN/M E RESISTENCIA TRANSVERSAL DE 30KN/M.FORNECIMENTO E COLOCACAO</t>
  </si>
  <si>
    <t>GEOGRELHA TECIDA DE POLIESTER REVESTIDA COM PVC,RESISTENCIALONGITUDINAL A TRACAO DE 120KN/M E RESISTENCIA TRANSVERSAL DE 30KN/M.FORNECIMENTO E COLOCACAO</t>
  </si>
  <si>
    <t>GEOGRELHA TECIDA DE POLIESTER REVESTIDA COM PVC,RESISTENCIALONGITUDINAL A TRACAO DE 150KN/M E RESISTENCIA TRANSVERSAL DE 30KN/M.FORNECIMENTO E COLOCACAO</t>
  </si>
  <si>
    <t>GEOGRELHA TECIDA DE POLIESTER REVESTIDA COM PVC,RESISTENCIALONGITUDINAL A TRACAO DE 200KN/M.FORNECIMENTO E COLOCACAO</t>
  </si>
  <si>
    <t>GEOGRELHA TECIDA DE POLIESTER REVESTIDA COM PVC,RESISTENCIALONGITUDINAL A TRACAO DE 300KN/M.FORNECIMENTO E COLOCACAO</t>
  </si>
  <si>
    <t>GEOGRELHA TECIDA DE POLIESTER REVESTIDA COM PVC,RESISTENCIALONGITUDINAL A TRACAO DE 400KN/M.FORNECIMENTO E COLOCACAO</t>
  </si>
  <si>
    <t>GEOGRELHA TECIDA DE PVA(POLI ALCOOL VINILICO) COM MODULO DERIGIDEZ DE 700KN/M A 5% DE DEFORMACAO. FORNECIMENTO E COLOCACAO</t>
  </si>
  <si>
    <t>GEOGRELHA TECIDA DE PVA(POLI ALCOOL VINILICO) COM MODULO DERIGIDEZ DE 1000 KN/M A 5% DE DEFORMACAO. FORNECIMENTO E COLOCACAO</t>
  </si>
  <si>
    <t>GEOGRELHA TECIDA DE PVA(POLI ALCOOL VINILICO) COM MODULO DERIGIDEZ DE 1600KN/M A 5% DE DEFORMACAO. FORNECIMENTO E COLOCACAO</t>
  </si>
  <si>
    <t>GEOGRELHA TECIDA DE PVA (POLI ALCOOL VINILICO) COM MODULO DERIGIDEZ DE 2200KN/M A 5% DE DEFORMACAO. FORNECIMENTO E COLOCACAO</t>
  </si>
  <si>
    <t>GEOGRELHA TECIDA DE PVA (POLI ALCOOL VINILICO) COM MODULO DERIGIDEZ DE 3000KN/M A 5% DE DEFORMACAO. FORNECIMENTO E COLOCACAO</t>
  </si>
  <si>
    <t>GEOGRELHA TECIDA DE PVA (POLI ALCOOL VINILICO) COM MODULO DERIGIDEZ DE 4000KN/M A 5% DE DEFORMACAO. FORNECIMENTO E COLOCACAO</t>
  </si>
  <si>
    <t>GEOGRELHA TECIDA DE PVA (POLI ALCOOL VINILICO) COM MODULO DERIGIDEZ DE 6000KN/M A 5% DE DEFORMACAO. FORNECIMENTO E COLOCACAO</t>
  </si>
  <si>
    <t>GEOGRELHA TECIDA DE PVA (POLI ALCOOL VINILICO) COM MODULO DERIGIDEZ DE 8000KN/M A 5% DE DEFORMACAO. FORNECIMENTO E COLOCACAO</t>
  </si>
  <si>
    <t>GEOGRELHA PARA REFORCO DE CAMADAS ASFALTICAS,PRODUZIDA A PARTIR DE FILAMENTOS DE POLIESTER DE ALTA TENACIDADE,C/REVESTIMENTO BETUMINOSO,COMBINADA A UM NAO-TECIDO ULTRA-LEVE COM NOMINIMO 800 PERFURACOES POR CM2,COM RESISTENCIA DE 50KN/M NASDIRECOES LONGITUDINAL E TRANSVERSAL,DEFORMACAO MAXIMA DE 12% E ABERTURA DE MALHA DE 40MMX40MM.FORNECIMENTO E COLOCACAO</t>
  </si>
  <si>
    <t>GEOCOMPOSTO PARA DRENAGEM,FORMADO POR GEOMANTA TRIDIMENSIONAL COM 20MM DE ESPESSURA,FABRICADO COM FILAMENTOS DE POLIPROPILENO TERMOSOLDADA A UM GEOTEXTIL NAO TECIDO DE POLIESTER.FORNECIMENTO E COLOCACAO</t>
  </si>
  <si>
    <t>GEOCOMPOSTO PARA DRENAGEM,FORMADO POR GEOMANTA TRIDIMENSIONAL COM 12MM DE ESPESSURA,FABRICADO COM FILAMENTOS DE POLIPROPILENO TERMOSOLDADA A UM GEOTEXTIL NAO TECIDO DE POLIESTER.FORNECIMENTO E COLOCACAO</t>
  </si>
  <si>
    <t>GEOCOMPOSTO PARA DRENAGEM,HORIZONTAL,FORMADO POR GEOMANTA TRIDIMENSIONAL COM 11MM DE ESPESSURA,FABRICADO COM FILAMENTOSDE POLIPROPILENO TERMOSOLDADA A DOIS GEOTEXTEIS NAO TECIDO DE POLIESTER.FORNECIMENTO E COLOCACAO</t>
  </si>
  <si>
    <t>GEOCOMPOSTO PARA DRENAGEM,VERTICAL,FORMADO POR GEOMANTA TRIDIMENSIONAL COM 11MM DE ESPESSURA,FABRICADO COM FILAMENTOS DEPOLIPROPILENO TERMOSOLDADA A DOIS GEOTEXTEIS NAO TECIDO DEPOLIESTER E TUBO DRENO PERFURADO.FORNECIMENTO E COLOCACAO</t>
  </si>
  <si>
    <t>GEOCOMPOSTO PARA DRENAGEM,VERTICAL,FORMADO POR GEOMANTA TRIDIMENSIONAL COM 16MM DE ESPESSURA,FABRICADO COM FILAMENTOS DEPOLIPROPILENO TERMOSOLDADA A DOIS GEOTEXTEIS NAO TECIDO DEPOLIESTER E TUBO DRENO PERFURADO.FORNECIMENTO E COLOCACAO</t>
  </si>
  <si>
    <t>GEOCOMPOSTO PARA DRENAGEM,HORIZONTAL,FORMADO POR GEOMANTA TRIDIMENSIONAL COM 16MM DE ESPESSURA,FABRICADO COM FILAMENTOSDE POLIPROPILENO TERMOSOLDADA A DOIS GEOTEXTEIS NAO TECIDO DE POLIESTER.FORNECIMENTO E COLOCACAO</t>
  </si>
  <si>
    <t>GEOCOMPOSTO PARA DRENAGEM,FORMADO POR GEOMANTA TRIDIMENSIONAL COM 11MM DE ESPESSURA,FABRICADO COM FILAMENTOS DE POLIPROPILENO TERMOSOLDADA A DOIS GEOTEXTEIS(SENDO UM DE POLIESTER EO OUTRO LAMINADO DE POLIPROPILENO),TUBO DRENO PERFURADO,PARA FORMA PERDIDA.FORNECIMENTO E COLOCACAO</t>
  </si>
  <si>
    <t>GEOCOMPOSTO PARA DRENAGEM,(TRINCHEIRA DRENANTE),FORMADO PORGEOMANTA TRIDIMENSIONAL,ESPESSURA DE 11MM,FABRICADO COM FILAMENTO POLIPROPILENO TERMOSOLDADA,DOIS GEOTEXTEIS NAO TECIDO.FORNECIMENTO E COLOCACAO</t>
  </si>
  <si>
    <t>GEOCOMPOSTO PARA DRENAGEM EM POLIETILENO DE ALTA DENSIDADE COM REVESTIMENTO EM GEOTEXTIL NAO TECIDO DE POLIESTER EM UM DOS LADOS EM FILAMENTOS CONTINUO COM RESISTENCIA A COMPRESSAODE 320KPA LARGURA 2,OM.FORNECIMENTO E COLOCACAO</t>
  </si>
  <si>
    <t>GEOMANTA PARA REVESTIMENTO DE TALUDE SUJEITO A EROSAO SUPERFICIAL COM ESPESSURA DE 10MM,FLEXIVEL,TRIDIMENSIONAL,COM MAISDE 90% DE VAZIOS,INCLUSIVE ACO CA-50,VEGETACAO,ADUBO E REGA,EXCLUSIVE LIMPEZA E RASPAGEM DO TERRENO.FORNECIMENTO E COLOCACAO</t>
  </si>
  <si>
    <t>COLCHAO DRENANTE,COM CAMADA DE 30CM DE PEDRA BRITADA N°3 E FILTRO DE TRANSICAO DE MANTA GEOTEXTIL,INCLUINDO FORNECIMENTOE COLOCACAO DOS MATERIAIS</t>
  </si>
  <si>
    <t>ESTRUTURA EM SOLO REFORCADO COM MALHA METALICA,INCLUINDO MANTA GEOTEXTIL,EQUIPAMENTOS,EXCLUSIVE:MALHA METALICA(VIDE FAMILIA 06.103),PEDRA-DE-MAO,COLCHAO DE PO-DE-PEDRA,ATERRO,BERMAFRONTAL E TELA DE REFORCO(VIDE ITEM 06.103.0150-0)</t>
  </si>
  <si>
    <t>MALHA METALICA PARA ESTRUTURA DE SOLO REFORCADO,HEXAGONAL,DEDUPLA TORCAO,DE ZINCO-ALUMINIO COM DIAMETRO DE 2,70MM,REVESTIDA EM PVC COM DIAMETRO DE 0,40MM,MEDINDO 0,50X1,00X3,00M.FORNECIMENTO</t>
  </si>
  <si>
    <t>MALHA METALICA PARA ESTRUTURA DE SOLO REFORCADO,HEXAGONAL,DEDUPLA TORCAO,DE ZINCO-ALUMINIO COM DIAMETRO DE 2,70MM,REVESTIDA EM PVC COM DIAMETRO DE 0,40MM,MEDINDO 0,50X1,00X4,00M.FORNECIMENTO</t>
  </si>
  <si>
    <t>MALHA METALICA PARA ESTRUTURA DE SOLO REFORCADO,HEXAGONAL,DEDUPLA TORCAO,DE ZINCO-ALUMINIO COM DIAMETRO DE 2.70MM,REVESTIDA EM PVC COM DIAMETRO DE 0,40MM,MEDINDO 0,50X1,00X5,00M.FORNECIMENTO</t>
  </si>
  <si>
    <t>MALHA METALICA PARA ESTRUTURA DE SOLO REFORCADO,HEXAGONAL,DEDUPLA TORCAO,DE ZINCO-ALUMINIO COM DIAMETRO DE 2,70MM,REVESTIDA EM PVC COM DIAMETRO DE 0,40MM,MEDINDO 0,50X1,00X6,00M.FORNECIMENTO</t>
  </si>
  <si>
    <t>MALHA METALICA PARA ESTRUTURA DE SOLO REFORCADO,HEXAGONAL,DEDUPLA TORCAO,DE ZINCO-ALUMINIO COM DIAMETRO DE 2,70MM,REVESTIDA EM PVC COM DIAMETRO DE 0,40MM,MEDINDO 0,50X1,00X7,00M.FORNECIMENTO</t>
  </si>
  <si>
    <t>MALHA METALICA PARA ESTRUTURA DE SOLO REFORCADO,HEXAGONAL,DEDUPLA TORCAO,DE ZINCO-ALUMINIO COM DIAMETRO DE 2,70MM,REVESTIDA EM PVC COM DIAMETRO DE 0,40MM,MEDINDO 0,50X1,00X8,00M.FORNECIMENTO</t>
  </si>
  <si>
    <t>MALHA METALICA PARA ESTRUTURA DE SOLO REFORCADO,HEXAGONAL,DEDUPLA TORCAO,DE ZINCO-ALUMINIO COM DIAMETRO DE 2,70MM,REVESTIDA EM PVC COM DIAMETRO DE 0,40MM,MEDINDO 0,50X1,00X9,00M.FORNECIMENTO</t>
  </si>
  <si>
    <t>MALHA METALICA PARA ESTRUTURA DE SOLO REFORCADO,HEXAGONAL,DEDUPLA TORCAO,DE ZINCO-ALUMINIO COM DIAMETRO DE 2,70MM,REVESTIDA EM PVC COM DIAMETRO DE 0,40MM,MEDINDO 0,50X1,00X10,00M.FORNECIMENTO</t>
  </si>
  <si>
    <t>MALHA METALICA PARA ESTRUTURA DE SOLO REFORCADO,HEXAGONAL,DEDUPLA TORCAO,DE ZINCO-ALUMINIO COM DIAMETRO DE 2,70MM,REVESTIDA EM PVC COM DIAMETRO DE 0,40MM,MEDINDO 0,50X1,00X11,00M.FORNECIMENTO</t>
  </si>
  <si>
    <t>MALHA METALICA PARA ESTRUTURA DE SOLO REFORCADO,HEXAGONAL,DEDUPLA TORCAO,DE ZINCO-ALUMINIO COM DIAMETRO DE 2,70MM,REVESTIDA EM PVC COM DIAMETRO DE 0,40MM,MEDINDO 0,50X1,00X12,00M.</t>
  </si>
  <si>
    <t>MALHA METALICA PARA ESTRUTURA DE SOLO REFORCADO,HEXAGONAL,DEDUPLA TORCAO,DE ZINCO-ALUMINIO COM DIAMETRO DE 2,70MM,REVESTIDA EM PVC COM DIAMETRO DE 0,40MM,MEDINDO 1,00X1,00X3,00M.FORNECIMENTO</t>
  </si>
  <si>
    <t>MALHA METALICA PARA ESTRUTURA DE SOLO REFORCADO,HEXAGONAL,DEDUPLA TORCAO,DE ZINCO-ALUMINIO COM DIAMETRO DE 2,70MM,REVESTIDA EM PVC COM DIAMETRO DE 0,40MM,MEDINDO 1,00X1,00X4,00M.FORNECIMENTO</t>
  </si>
  <si>
    <t>MALHA METALICA PARA ESTRUTURA DE SOLO REFORCADO,HEXAGONAL,DEDUPLA TORCAO,DE ZINCO-ALUMINIO COM DIAMETRO DE 2,70MM,REVESTIDA EM PVC COM DIAMETRO DE 0,40MM,MEDINDO 1,00X1,00X5,00M.FORNECIMENTO</t>
  </si>
  <si>
    <t>MALHA METALICA PARA ESTRUTURA DE SOLO REFORCADO,HEXAGONAL,DEDUPLA TORCAO,DE ZINCO-ALUMINIO COM DIAMETRO DE 2,70MM,REVESTIDA EM PVC COM DIAMETRO DE 0,40MM,MEDINDO 1,00X1,00X6,00M.FORNECIMENTO</t>
  </si>
  <si>
    <t>MALHA METALICA PARA ESTRUTURA DE SOLO REFORCADO,HEXAGONAL,DEDUPLA TORCAO,DE ZINCO-ALUMINIO COM DIAMETRO DE 2,70MM,REVESTIDA EM PVC COM DIAMETRO DE 0,40MM,MEDINDO 1,00X1,00X7,00M.FORNECIMENTO</t>
  </si>
  <si>
    <t>MALHA METALICA PARA ESTRUTURA DE SOLO REFORCADO,HEXAGONAL,DEDUPLA TORCAO,DE ZINCO-ALUMINIO COM DIAMETRO DE 2,70MM,REVESTIDA EM PVC COM DIAMETRO DE 0,40MM,MEDINDO 1,00X1,00X8,00M.FORNECIMENTO</t>
  </si>
  <si>
    <t>MALHA METALICA PARA ESTRUTURA DE SOLO REFORCADO,HEXAGONAL,DEDUPLA TORCAO,DE ZINCO-ALUMINIO COM DIAMETRO DE 2,70MM,REVESTIDA EM PVC COM DIAMETRO DE 0,40MM,MEDINDO 1,00X1,00X9,00M.FORNECIMENTO</t>
  </si>
  <si>
    <t>MALHA METALICA PARA ESTRUTURA DE SOLO REFORCADO,HEXAGONAL,DEDUPLA TORCAO,DE ZINCO-ALUMINIO COM DIAMETRO DE 2,70MM,REVESTIDA EM PVC COM DIAMETRO DE 0,40MM,MEDINDO 1,00X1,00X10,00M.FORNECIMENTO</t>
  </si>
  <si>
    <t>MALHA METALICA PARA ESTRUTURA DE SOLO REFORCADO,HEXAGONAL,DEDUPLA TORCAO,DE ZINCO-ALUMINIO COM DIAMETRO DE 2,70MM,REVESTIDA EM PVC COM DIAMETRO DE 0,40MM,MEDINDO 1,00X1,00X11,00M.</t>
  </si>
  <si>
    <t>MALHA METALICA PARA ESTRUTURA DE SOLO REFORCADO,HEXAGONAL,DEDUPLA TORCAO,DE ZINCO-ALUMINIO COM DIAMETRO DE 2,70MM,REVESTIDA EM PVC COM DIAMETRO DE 0,40MM,MEDINDO 1,00X1,00X12,00M.</t>
  </si>
  <si>
    <t>TELA DE REFORCO COM MALHA METALICA HEXAGONAL DE DUPLA TORCAODE ZINCO-ALUMINIO COM DIAMETRO 2,70MM,REVESTIDA DE PVC COM DIAMETRO DE 0,40MM,INCLUSIVE COSTURA.FORNECIMENTO</t>
  </si>
  <si>
    <t>CRAVACAO HORIZONTAL,A MACACO HIDRAULICO,DE TUBO DE CHAPA DEACO DE 1/2",DIAMETRO DE 1,00M,EM TRECHOS SOLDADOS,P/EXECUCAODE TUNEL DESTINAD.A RECEBER TUBULAC.SUBTERR.,PARTINDO DO INTERIOR DO POCO DE SERV.,INCL.SERVICOS MANUAIS DE ESCAV.INTERIOR DO TUNEL EM TERRA E REMOCAO DO MATERIAL ESCAVADO ATE O NIVEL DO TERRENO,EXCL.TRANSPORT.,MONT.E DESMONTAGEM DO MACACO</t>
  </si>
  <si>
    <t>CRAVACAO HORIZONTAL,A MACACO HIDRAULICO,DE TUBO DE CHAPA DEACO DE 1/2",DIAMETRO DE 1,20M,EM TRECHOS SOLDADOS,P/EXECUCAODE TUNEL DESTINAD.A RECEBER TUBULAC.SUBTERR.,PARTINDO DO INTERIOR DO POCO DE SERV.,INCL.SERVICOS MANUAIS DE ESCAV.INTERIOR DO TUNEL EM TERRA E REMOCAO DO MATERIAL ESCAVADO ATE O NIVEL DO TERRENO,EXCL.TRANSPORT.,MONT.E DESMONTAGEM DO MACACO</t>
  </si>
  <si>
    <t>CRAVACAO HORIZONTAL,A MACACO HIDRAULICO,DE TUBO DE CHAPA DEACO DE 1/2",DIAMETRO DE 1,50M,EM TRECHOS SOLDADOS,P/EXECUCAODE TUNEL DESTINAD.A RECEBER TUBULAC.SUBTERR.,PARTINDO DO INTERIOR DO POCO DE SERV.,INCL.SERVICOS MANUAIS DE ESCAV.INTERIOR DO TUNEL EM TERRA E REMOCAO DO MATERIAL ESCAVADO ATE O NIVEL DO TERRENO,EXCL.TRANSPORT.,MONT.E DESMONTAGEM DO MACACO</t>
  </si>
  <si>
    <t>CRAVACAO HORIZONTAL DE TUBO CAMISA DE CONCRETO ARMADO,DIAMETRO DE 1,00M,A PARTIR DE POCO DE CRAVACAO POR MACACO,EXCLUSIVE ESTE,SEM CONTROLE DIRECIONAL,INCLUSIVE SERVICOS MANUAIS DEESCAVACAO DO INTERIOR DO TUNEL EM TERRA E REMOCAO DO MATERIAL ESCAVADO ATE O NIVEL DO TERRENO</t>
  </si>
  <si>
    <t>CRAVACAO HORIZONTAL DE TUBO CAMISA DE CONCRETO ARMADO,DIAMETRO DE 1,20M,A PARTIR DE POCO DE CRAVACAO POR MACACO,EXCLUSIVE ESTE,SEM CONTROLE DIRECIONAL,INCLUSIVE SERVICOS MANUAIS DEESCAVACAO DO INTERIOR DO TUNEL EM TERRA E REMOCAO DO MATERIAL ESCAVADO ATE O NIVEL DO TERRENO</t>
  </si>
  <si>
    <t>CRAVACAO HORIZONTAL DE TUBO CAMISA DE CONCRETO ARMADO,DIAMETRO DE 1,50M,A PARTIR DE POCO DE CRAVACAO POR MACACO,EXCLUSIVE ESTE,SEM CONTROLE DIRECIONAL,INCLUSIVE SERVICOS MANUAIS DEESCAVACAO DO INTERIOR DO TUNEL EM TERRA E REMOCAO DO MATERIAL ESCAVADO ATE O NIVEL DO TERRENO</t>
  </si>
  <si>
    <t>CRAVACAO HORIZONTAL DE TUBO CAMISA DE CONCRETO ARMADO,DIAMETRO DE 2,00M,A PARTIR DE POCO DE CRAVACAO POR MACACO,EXCLUSIVE ESTE,SEM CONTROLE DIRECIONAL,INCLUSIVE SERVICOS MANUAIS DEESCAVACAO DO INTERIOR DO TUNEL EM TERRA E REMOCAO DO MATERIAL ESCAVADO ATE O NIVEL DO TERRENO</t>
  </si>
  <si>
    <t>CRAVACAO HORIZONTAL DE TUBO CAMISA DE CONCRETO ARMADO,DIAMETRO DE 2,50M,A PARTIR DE POCO DE CRAVACAO POR MACACO,EXCLUSIVE ESTE,SEM CONTROLE DIRECIONAL,INCLUSIVE SERVICOS MANUAIS DEESCAVACAO DO INTERIOR DO TUNEL EM TERRA E REMOCAO DO MATERIAL ESCAVADO ATE O NIVEL DO TERRENO</t>
  </si>
  <si>
    <t>ENCHIMENTO COM ARGAMASSA,NO TRACO 1:4,ENTRE O TUBO CAMISA DETUNEIS EM TRAVESSIAS SUBTERRANEAS E A TUBULACAO ASSENTADA DENTRO DAQUELES.CUSTO POR M3 DE ENCHIMENTO</t>
  </si>
  <si>
    <t>REVESTIMENTO DE TALUDE COM SOLO-CIMENTO(TEOR DE CIMENTO IGUAL A 7,5%,EM PESO),INCLUSIVE FORNECIMENTO DOS MATERIAIS,DOSAGEM E CONTROLE TECNOLOGICO</t>
  </si>
  <si>
    <t>TUBO DE FERRO FUNDIDO,CENTRIFUGADO,DUCTIL,CLASSE 25KG, PARACANALIZACAO DE AGUA,PONTA/BOLSA,COM ENSAIOS DE FABRICACAO CONFORME NORMA ABNT NBR7675:2005 E DIAMETROS EXTERNOS CONFORMENORMA EN805:2000,REVESTIDO INTERNAMENTE EM POLIETILENO E EXTERNAMENTE EM LIGA DE ZINCO E ALUMINIO E EPOXI DE COR AZUL MARINHO,COM DIAMETRO EXTERNO DE 90MM. FORNECIMENTO</t>
  </si>
  <si>
    <t>TUBO DE FERRO FUNDIDO,CENTRIFUGADO,DUCTIL,CLASSE 25KG, PARACANALIZACAO DE AGUA,PONTA/BOLSA,COM ENSAIOS DE FABRICACAO CONFORME NORMA ABNT NBR7675:2005 E DIAMETROS EXTERNOS CONFORMENORMA EN805:2000,REVESTIDO INTERNAMENTE EM POLIETILENO E EXTERNAMENTE EM LIGA DE ZINCO E ALUMINIO E EPOXI DE COR AZUL MARINHO,COM DIAMETRO EXTERNO DE 110MM.FORNECIMENTO</t>
  </si>
  <si>
    <t>TUBO DE FERRO FUNDIDO,CENTRIFUGADO,DUCTIL,CLASSE 25KG, PARACANALIZACAO DE AGUA,PONTA/BOLSA,COM ENSAIOS DE FABRICACAO CONFORME NORMA ABNT NBR7675:2005 E DIAMETROS EXTERNOS CONFORMENORMA EN805:2000,REVESTIDO INTERNAMENTE EM POLIETILENO E EXTERNAMENTE EM LIGA DE ZINCO E ALUMINIO E EPOXI DE COR AZUL MARINHO,COM DIAMETRO EXTERNO DE 125MM.FORNECIMENTO</t>
  </si>
  <si>
    <t>TUBO DE FºFº,CENTRIFUGADO,DUCTIL,P/CANALIZACOES SOB PRESSAO,CLASSE K-9,NORMA NBR 7675,PONTA/BOLSA,REVESTIDO EXTERNAMENTECOM ZINCO METALICO E PINTURA BETUMINOSA E INTERNAMENTE COMARGAMASSA DE CIMENTO,COM JUNTA ELASTICA,BOLSA MODELO JE2GS CONFORME NORMA NBR 13747:1996,DIAMETRO DE 80MM.FORNECIMENTO</t>
  </si>
  <si>
    <t>TUBO DE FºFº,CENTRIFUGADO,DUCTIL,P/CANALIZACOES SOB PRESSAO,CLASSE K-9,NORMA NBR 7675,PONTA/BOLSA,REVESTIDO EXTERNAMENTECOM ZINCO METALICO E PINTURA BETUMINOSA E INTERNAMENTE COMARGAMASSA DE CIMENTO, COM JUNTA ELASTICA,DIAMETRO DE 100MM.FORNECIMENTO.</t>
  </si>
  <si>
    <t>TUBO DE FºFº,CENTRIFUGADO,DUCTIL,P/CANALIZACOES SOB PRESSAO,CLASSE K-9,NORMA NBR 7675,PONTA/BOLSA,REVESTIDO EXTERNAMENTECOM ZINCO METALICO E PINTURA BETUMINOSA E INTERNAMENTE COMARGAMASSA DE CIMENTO, COM JUNTA ELASTICA,DIAMETRO DE 150MM.FORNECIMENTO.</t>
  </si>
  <si>
    <t>TUBO DE FºFº,CENTRIFUGADO,DUCTIL,P/CANALIZACOES SOB PRESSAO,CLASSE K-9,NORMA NBR 7675,PONTA/BOLSA,REVESTIDO EXTERNAMENTECOM ZINCO METALICO E PINTURA BETUMINOSA E INTERNAMENTE COMARGAMASSA DE CIMENTO, COM JUNTA ELASTICA,DIAMETRO DE 200MM.FORNECIMENTO.</t>
  </si>
  <si>
    <t>TUBO DE FºFº,CENTRIFUGADO,DUCTIL,P/CANALIZACOES SOB PRESSAO,CLASSE K-9,NORMA NBR 7675,PONTA/BOLSA,REVESTIDO EXTERNAMENTECOM ZINCO METALICO E PINTURA BETUMINOSA E INTERNAMENTE COMARGAMASSA DE CIMENTO, COM JUNTA ELASTICA,DIAMETRO DE 250MM.FORNECIMENTO.</t>
  </si>
  <si>
    <t>TUBO DE FºFº,CENTRIFUGADO,DUCTIL,P/CANALIZACOES SOB PRESSAO,CLASSE K-9,NORMA NBR 7675,PONTA/BOLSA,REVESTIDO EXTERNAMENTECOM ZINCO METALICO E PINTURA BETUMINOSA E INTERNAMENTE COMARGAMASSA DE CIMENTO, COM JUNTA ELASTICA,DIAMETRO DE 300MM.FORNECIMENTO.</t>
  </si>
  <si>
    <t>TUBO DE FºFº,CENTRIFUGADO,DUCTIL,P/CANALIZACOES SOB PRESSAO,CLASSE K-9,NORMA NBR 7675,PONTA/BOLSA,REVESTIDO EXTERNAMENTECOM ZINCO METALICO E PINTURA BETUMINOSA E INTERNAMENTE COMARGAMASSA DE CIMENTO, COM JUNTA ELASTICA,DIAMETRO DE 350MM.FORNECIMENTO.</t>
  </si>
  <si>
    <t>TUBO DE FºFº,CENTRIFUGADO,DUCTIL,P/CANALIZACOES SOB PRESSAO,CLASSE K-9,NORMA NBR 7675,PONTA/BOLSA,REVESTIDO EXTERNAMENTECOM ZINCO METALICO E PINTURA BETUMINOSA E INTERNAMENTE COMARGAMASSA DE CIMENTO, COM JUNTA ELASTICA,DIAMETRO DE 400MM.FORNECIMENTO.</t>
  </si>
  <si>
    <t>TUBO DE FERRO FUNDIDO,CENTRIFUGADO,DUCTIL,P/CANALIZACAO SOBPRESSAO,CLASSE K-9,NORMA NBR 7675,PONTA/BOLSA,REVESTIDO EXTERNAMENTE COM ZINCO METALICO E PINTURA BETUMINOSA E INTERNAMENTE COM ARGAMASSA DE CIMENTO,COM JUNTA ELASTICA,DIAMETRO DE450MM. FORNECIMENTO.</t>
  </si>
  <si>
    <t>TUBO DE FºFº,CENTRIFUGADO,DUCTIL,P/CANALIZACOES SOB PRESSAO,CLASSE K-9,NORMA NBR 7675,PONTA/BOLSA,REVESTIDO EXTERNAMENTECOM ZINCO METALICO E PINTURA BETUMINOSA E INTERNAMENTE COMARGAMASSA DE CIMENTO, COM JUNTA ELASTICA,DIAMETRO DE 500MM.FORNECIMENTO.</t>
  </si>
  <si>
    <t>TUBO DE FºFº,CENTRIFUGADO,DUCTIL,P/CANALIZACOES SOB PRESSAO,CLASSE K-9,NORMA NBR 7675,PONTA/BOLSA,REVESTIDO EXTERNAMENTECOM ZINCO METALICO E PINTURA BETUMINOSA E INTERNAMENTE COMARGAMASSA DE CIMENTO, COM JUNTA ELASTICA,DIAMETRO DE 600MM.FORNECIMENTO.</t>
  </si>
  <si>
    <t>TUBO DE FºFº,CENTRIFUGADO,DUCTIL,P/CANALIZACOES SOB PRESSAO,CLASSE K-9,NORMA NBR 7675,PONTA/BOLSA,REVESTIDO EXTERNAMENTECOM ZINCO METALICO E PINTURA BETUMINOSA E INTERNAMENTE COMARGAMASSA DE CIMENTO, COM JUNTA ELASTICA,DIAMETRO DE 700MM.FORNECIMENTO.</t>
  </si>
  <si>
    <t>TUBO DE FºFº,CENTRIFUGADO,DUCTIL,P/CANALIZACOES SOB PRESSAO,CLASSE K-9,NORMA NBR 7675,PONTA/BOLSA,REVESTIDO EXTERNAMENTECOM ZINCO METALICO E PINTURA BETUMINOSA E INTERNAMENTE COMARGAMASSA DE CIMENTO, COM JUNTA ELASTICA,DIAMETRO DE 800MM.FORNECIMENTO.</t>
  </si>
  <si>
    <t>TUBO DE FºFº,CENTRIFUGADO,DUCTIL,P/CANALIZACOES SOB PRESSAO,CLASSE K-9,NORMA NBR 7675,PONTA/BOLSA,REVESTIDO EXTERNAMENTECOM ZINCO METALICO E PINTURA BETUMINOSA E INTERNAMENTE COMARGAMASSA DE CIMENTO, COM JUNTA ELASTICA,DIAMETRO DE 900MM.FORNECIMENTO.</t>
  </si>
  <si>
    <t>TUBO DE FºFº,CENTRIFUGADO,DUCTIL,P/CANALIZACOES SOB PRESSAO,CLASSE K-9,NORMA NBR 7675,PONTA/BOLSA,REVESTIDO EXTERNAMENTECOM ZINCO METALICO E PINTURA BETUMINOSA E INTERNAMENTE COMARGAMASSA DE CIMENTO, COM JUNTA ELASTICA,DIAMETRO DE 1000MM.FORNECIMENTO.</t>
  </si>
  <si>
    <t>TUBO DE FºFº,CENTRIFUGADO,DUCTIL,P/CANALIZACOES SOB PRESSAO,CLASSE K-9,NORMA NBR 7675,PONTA/BOLSA,REVESTIDO EXTERNAMENTECOM ZINCO METALICO E PINTURA BETUMINOSA E INTERNAMENTE COMARGAMASSA DE CIMENTO, COM JUNTA ELASTICA,DIAMETRO DE 1200MM.FORNECIMENTO.</t>
  </si>
  <si>
    <t>TUBO DE FºFº,CENTRIFUGADO,DUCTIL,P/CANALIZACOES SOB PRESSAO,CLASSE K-7,NORMA NBR 7675,PONTA/BOLSA,REVESTIDO EXTERNAMENTECOM ZINCO METALICO E PINTURA BETUMINOSA E INTERNAMENTE COMARGAMASSA DE CIMENTO,COM JUNTA ELASTICA,BOLSA MODELO JE2GS CONFORME NORMA NBR 13747:1996,DIAMETRO DE 150MM.FORNECIMENTO.</t>
  </si>
  <si>
    <t>TUBO DE FºFº,CENTRIFUGADO,DUCTIL,P/CANALIZACOES SOB PRESSAO,CLASSE K-7,NORMA NBR 7675,PONTA/BOLSA,REVESTIDO EXTERNAMENTECOM ZINCO METALICO E PINTURA BETUMINOSA E INTERNAMENTE COMARGAMASSA DE CIMENTO, COM JUNTA ELASTICA,DIAMETRO DE 200MM.FORNECIMENTO.</t>
  </si>
  <si>
    <t>TUBO DE FºFº,CENTRIFUGADO,DUCTIL,P/CANALIZACOES SOB PRESSAO,CLASSE K-7,NORMA NBR 7675,PONTA/BOLSA,REVESTIDO EXTERNAMENTECOM ZINCO METALICO E PINTURA BETUMINOSA E INTERNAMENTE COMARGAMASSA DE CIMENTO, COM JUNTA ELASTICA,DIAMETRO DE 250MM.FORNECIMENTO.</t>
  </si>
  <si>
    <t>TUBO DE FºFº,CENTRIFUGADO,DUCTIL,P/CANALIZACOES SOB PRESSAO,CLASSE K-7,NORMA NBR 7675,PONTA/BOLSA,REVESTIDO EXTERNAMENTECOM ZINCO METALICO E PINTURA BETUMINOSA E INTERNAMENTE COMARGAMASSA DE CIMENTO, COM JUNTA ELASTICA,DIAMETRO DE 300MM.FORNECIMENTO.</t>
  </si>
  <si>
    <t>TUBO DE FºFº,CENTRIFUGADO,DUCTIL,P/CANALIZACOES SOB PRESSAO,CLASSE K-7,NORMA NBR 7675,PONTA/BOLSA,REVESTIDO EXTERNAMENTECOM ZINCO METALICO E PINTURA BETUMINOSA E INTERNAMENTE COMARGAMASSA DE CIMENTO, COM JUNTA ELASTICA,DIAMETRO DE 350MM.FORNECIMENTO.</t>
  </si>
  <si>
    <t>TUBO DE FºFº,CENTRIFUGADO,DUCTIL,P/CANALIZACOES SOB PRESSAO,CLASSE K-7,NORMA NBR 7675,PONTA/BOLSA,REVESTIDO EXTERNAMENTECOM ZINCO METALICO E PINTURA BETUMINOSA E INTERNAMENTE COMARGAMASSA DE CIMENTO, COM JUNTA ELASTICA,DIAMETRO DE 400MM.FORNECIMENTO.</t>
  </si>
  <si>
    <t>TUBO DE FERRO FUNDIDO,CENTRIFUGADO,DUCTIL,P/CANALIZACAO SOBPRESSAO,CLASSE K-7,NORMA NBR 7675,PONTA/BOLSA,REVESTIDO EXTERNAMENTE COM ZINCO METALICO E PINTURA BETUMINOSA E INTERNAMENTE COM ARGAMASSA DE CIMENTO, COM JUNTA ELASTICA,DIAMETRO DE450MM. FORNECIMENTO.</t>
  </si>
  <si>
    <t>TUBO DE FºFº,CENTRIFUGADO,DUCTIL,P/CANALIZACOES SOB PRESSAO,CLASSE K-7,NORMA NBR 7675,PONTA/BOLSA,REVESTIDO EXTERNAMENTECOM ZINCO METALICO E PINTURA BETUMINOSA E INTERNAMENTE COMARGAMASSA DE CIMENTO, COM JUNTA ELASTICA,DIAMETRO DE 500MM.FORNECIMENTO.</t>
  </si>
  <si>
    <t>TUBO DE FºFº,CENTRIFUGADO,DUCTIL,P/CANALIZACOES SOB PRESSAO,CLASSE K-7,NORMA NBR 7675,PONTA/BOLSA,REVESTIDO EXTERNAMENTECOM ZINCO METALICO E PINTURA BETUMINOSA E INTERNAMENTE COMARGAMASSA DE CIMENTO, COM JUNTA ELASTICA,DIAMETRO DE 600MM.FORNECIMENTO.</t>
  </si>
  <si>
    <t>TUBO DE FºFº,CENTRIFUGADO,DUCTIL,P/CANALIZACOES SOB PRESSAO.CLASSE K-7,NORMA NBR 7675,PONTA/BOLSA,REVESTIDO EXTERNAMENTECOM ZINCO METALICO E PINTURA BETUMINOSA E INTERNAMENTE COMARGAMASSA DE CIMENTO, COM JUNTA ELASTICA,DIAMETRO DE 700MM.FORNECIMENTO.</t>
  </si>
  <si>
    <t>TUBO DE FºFº,CENTRIFUGADO,DUCTIL,P/CANALIZACOES SOB PRESSAO,CLASSE K-7,NORMA NBR 7675,PONTA/BOLSA,REVESTIDO EXTERNAMENTECOM ZINCO METALICO E PINTURA BETUMINOSA E INTERNAMENTE COMARGAMASSA DE CIMENTO, COM JUNTA ELASTICA,DIAMETRO DE 800MM.FORNECIMENTO.</t>
  </si>
  <si>
    <t>TUBO DE FºFº,CENTRIFUGADO,DUCTIL,P/CANALIZACOES SOB PRESSAO,CLASSE K-7,NORMA NBR 7675,PONTA/BOLSA,REVESTIDO EXTERNAMENTECOM ZINCO METALICO E PINTURA BETUMINOSA E INTERNAMENTE COMARGAMASSA DE CIMENTO, COM JUNTA ELASTICA,DIAMETRO DE 900MM.FORNECIMENTO.</t>
  </si>
  <si>
    <t>TUBO DE FºFº,CENTRIFUGADO,DUCTIL,P/CANALIZACOES SOB PRESSAO,CLASSE K-7,NORMA NBR 7675,PONTA/BOLSA,REVESTIDO EXTERNAMENTECOM ZINCO METALICO E PINTURA BETUMINOSA E INTERNAMENTE COMARGAMASSA DE CIMENTO, COM JUNTA ELASTICA,DIAMETRO DE 1000MM.FORNECIMENTO.</t>
  </si>
  <si>
    <t>TUBO DE FºFº,CENTRIFUGADO,DUCTIL,P/CANALIZACOES SOB PRESSAO,CLASSE K-7,NORMA NBR 7675,PONTA/BOLSA,REVESTIDO EXTERNAMENTECOM ZINCO METALICO E PINTURA BETUMINOSA E INTERNAMENTE COMARGAMASSA DE CIMENTO, COM JUNTA ELASTICA,DIAMETRO DE 1200MM.FORNECIMENTO.</t>
  </si>
  <si>
    <t>TUBO DE FERRO FUNDIDO,CENTRIFUGADO,DUCTIL,PARA CANALIZACOESSOB PRESSAO OU GRAVITARIO,NORMA ABNT NBR 15420,PONTA/BOLSA,COM JUNTA ELASTICA,REVESTIDO INTERNAM.COM ARGAMASSA DE CIMENTO ALUMINOSO,APLICACAO ESGOTO,REVESTIDO EXTERNAM.COM ZINCO METALICO,INCL.ANEL DE BORRACHA NITRILICO,BOLSA MODELO JE2GS CONFORME NORMA NBR 13747:1996,DIAMETRO DE 80MM.FORNECIMENTO</t>
  </si>
  <si>
    <t>TUBO DE FERRO FUNDIDO,CENTRIFUGADO,DUCTIL,PARA CANALIZACOESSOB PRESSAO OU GRAVITARIO,NORMA ABNT NBR 15.420,PONTA/BOLSA,COM JUNTA ELASTICA, REVESTIDO INTERNAMENTE COM ARGAMASSA DECIMENTO ALUMINOSO,APLICACAO ESGOTO,REVESTIDO EXTERNAMENTE COM ZINCO METALICO,INCLUSIVE ANEL DE BORRACHA NITRILICO,DIAMETRO DE 100MM. FORNECIMENTO</t>
  </si>
  <si>
    <t>TUBO DE FERRO FUNDIDO,CENTRIFUGADO,DUCTIL,PARA CANALIZACOESSOB PRESSAO OU GRAVITARIO,NORMA ABNT NBR 15.420,PONTA/BOLSA,COM JUNTA ELASTICA, REVESTIDO INTERNAMENTE COM ARGAMASSA DECIMENTO ALUMINOSO,APLICACAO ESGOTO,REVESTIDO EXTERNAMENTE COM ZINCO METALICO,INCLUSIVE ANEL DE BORRACHA NITRILICO,DIAMETRO DE 150MM. FORNECIMENTO</t>
  </si>
  <si>
    <t>TUBO DE FERRO FUNDIDO,CENTRIFUGADO,DUCTIL,PARA CANALIZACOESSOB PRESSAO OU GRAVITARIO,NORMA ABNT NBR 15.420,PONTA/BOLSA,COM JUNTA ELASTICA, REVESTIDO INTERNAMENTE COM ARGAMASSA DECIMENTO ALUMINOSO,APLICACAO ESGOTO,REVESTIDO EXTERNAMENTE COM ZINCO METALICO,INCLUSIVE ANEL DE BORRACHA NITRILICO,DIAMETRO DE 200MM. FORNECIMENTO</t>
  </si>
  <si>
    <t>TUBO DE FERRO FUNDIDO,CENTRIFUGADO,DUCTIL,PARA CANALIZACOESSOB PRESSAO OU GRAVITARIO,NORMA ABNT NBR 15.420,PONTA/BOLSA,COM JUNTA ELASTICA, REVESTIDO INTERNAMENTE COM ARGAMASSA DECIMENTO ALUMINOSO,APLICACAO ESGOTO,REVESTIDO EXTERNAMENTE COM ZINCO METALICO,INCLUSIVE ANEL DE BORRACHA NITRILICO,DIAMETRO DE 250MM. FORNECIMENTO</t>
  </si>
  <si>
    <t>TUBO DE FERRO FUNDIDO,CENTRIFUGADO,DUCTIL,PARA CANALIZACOESSOB PRESSAO OU GRAVITARIO,NORMA ABNT NBR 15.420,PONTA/BOLSA,COM JUNTA ELASTICA, REVESTIDO INTERNAMENTE COM ARGAMASSA DECIMENTO ALUMINOSO,APLICACAO ESGOTO,REVESTIDO EXTERNAMENTE COM ZINCO METALICO,INCLUSIVE ANEL DE BORRACHA NITRILICO,DIAMETRO DE 300MM. FORNECIMENTO</t>
  </si>
  <si>
    <t>TUBO DE FERRO FUNDIDO,CENTRIFUGADO,DUCTIL,PARA CANALIZACOESSOB PRESSAO OU GRAVITARIO,NORMA ABNT NBR 15.420,PONTA/BOLSA,COM JUNTA ELASTICA, REVESTIDO INTERNAMENTE COM ARGAMASSA DECIMENTO ALUMINOSO,APLICACAO ESGOTO,REVESTIDO EXTERNAMENTE COM ZINCO METALICO,INCLUSIVE ANEL DE BORRACHA NITRILICO,DIAMETRO DE 350MM. FORNECIMENTO</t>
  </si>
  <si>
    <t>TUBO DE FERRO FUNDIDO,CENTRIFUGADO,DUCTIL,PARA CANALIZACOESSOB PRESSAO OU GRAVITARIO,NORMA ABNT NBR 15.420,PONTA/BOLSA,COM JUNTA ELASTICA, REVESTIDO INTERNAMENTE COM ARGAMASSA DECIMENTO ALUMINOSO,APLICACAO ESGOTO,REVESTIDO EXTERNAMENTE COM ZINCO METALICO,INCLUSIVE ANEL DE BORRACHA NITRILICO,DIAMETRO DE 400MM. FORNECIMENTO</t>
  </si>
  <si>
    <t>TUBO DE FERRO FUNDIDO,CENTRIFUGADO,DUCTIL,PARA CANALIZACOESSOB PRESSAO OU GRAVITARIO,NORMA ABNT NBR 15.420,PONTA/BOLSA,COM JUNTA ELASTICA, REVESTIDO INTERNAMENTE COM ARGAMASSA DECIMENTO ALUMINOSO,APLICACAO ESGOTO,REVESTIDO EXTERNAMENTE COM ZINCO METALICO,INCLUSIVE ANEL DE BORRACHA NITRILICO,DIAMETRO DE 450MM. FORNECIMENTO</t>
  </si>
  <si>
    <t>TUBO DE FERRO FUNDIDO,CENTRIFUGADO,DUCTIL,PARA CANALIZACOESSOB PRESSAO OU GRAVITARIO,NORMA ABNT NBR 15.420,PONTA/BOLSA,COM JUNTA ELASTICA, REVESTIDO INTERNAMENTE COM ARGAMASSA DECIMENTO ALUMINOSO,APLICACAO ESGOTO,REVESTIDO EXTERNAMENTE COM ZINCO METALICO,INCLUSIVE ANEL DE BORRACHA NITRILICO,DIAMETRO DE 500MM. FORNECIMENTO</t>
  </si>
  <si>
    <t>TUBO DE FERRO FUNDIDO,CENTRIFUGADO,DUCTIL,PARA CANALIZACOESSOB PRESSAO OU GRAVITARIO,NORMA ABNT NBR 15.420,PONTA/BOLSA,COM JUNTA ELASTICA, REVESTIDO INTERNAMENTE COM ARGAMASSA DECIMENTO ALUMINOSO,APLICACAO ESGOTO,REVESTIDO EXTERNAMENTE COM ZINCO METALICO,INCLUSIVE ANEL DE BORRACHA NITRILICO,DIAMETRO DE 600MM. FORNECIMENTO</t>
  </si>
  <si>
    <t>TUBO DE FERRO FUNDIDO,CENTRIFUGADO,DUCTIL,PARA CANALIZACOESSOB PRESSAO OU GRAVITARIO,NORMA ABNT NBR 15.420,PONTA/BOLSA,COM JUNTA ELASTICA, REVESTIDO INTERNAMENTE COM ARGAMASSA DECIMENTO ALUMINOSO,APLICACAO ESGOTO,REVESTIDO EXTERNAMENTE COM ZINCO METALICO,INCLUSIVE ANEL DE BORRACHA NITRILICO,DIAMETRO DE 700MM. FORNECIMENTO</t>
  </si>
  <si>
    <t>TUBO DE FERRO FUNDIDO,CENTRIFUGADO,DUCTIL,PARA CANALIZACOESSOB PRESSAO OU GRAVITARIO,NORMA ABNT NBR 15.420,PONTA/BOLSA,COM JUNTA ELASTICA, REVESTIDO INTERNAMENTE COM ARGAMASSA DECIMENTO ALUMINOSO,APLICACAO ESGOTO,REVESTIDO EXTERNAMENTE COM ZINCO METALICO,INCLUSIVE ANEL DE BORRACHA NITRILICO,DIAMETRO DE 800MM. FORNECIMENTO</t>
  </si>
  <si>
    <t>TUBO DE FERRO FUNDIDO,CENTRIFUGADO,DUCTIL,PARA CANALIZACOESSOB PRESSAO OU GRAVITARIO,NORMA ABNT NBR 15.420,PONTA/BOLSA,COM JUNTA ELASTICA, REVESTIDO INTERNAMENTE COM ARGAMASSA DECIMENTO ALUMINOSO,APLICACAO ESGOTO,REVESTIDO EXTERNAMENTE COM ZINCO METALICO,INCLUSIVE ANEL DE BORRACHA NITRILICO,DIAMETRO DE 900MM. FORNECIMENTO</t>
  </si>
  <si>
    <t>TUBO DE FERRO FUNDIDO,CENTRIFUGADO,DUCTIL,PARA CANALIZACOESSOB PRESSAO OU GRAVITARIO,NORMA ABNT NBR 15.420,PONTA/BOLSA,COM JUNTA ELASTICA, REVESTIDO INTERNAMENTE COM ARGAMASSA DECIMENTO ALUMINOSO,APLICACAO ESGOTO,REVESTIDO EXTERNAMENTE COM ZINCO METALICO,INCLUSIVE ANEL DE BORRACHA NITRILICO,DIAMETRO DE 1000MM. FORNECIMENTO</t>
  </si>
  <si>
    <t>TUBO DE FERRO FUNDIDO,CENTRIFUGADO,DUCTIL,PARA CANALIZACOESSOB PRESSAO OU GRAVITARIO,NORMA ABNT NBR 15.420,PONTA/BOLSA,COM JUNTA ELASTICA, REVESTIDO INTERNAMENTE COM ARGAMASSA DECIMENTO ALUMINOSO,APLICACAO ESGOTO,REVESTIDO EXTERNAMENTE COM ZINCO METALICO,INCLUSIVE ANEL DE BORRACHA NITRILICO.DIAMETRO DE 1200MM. FORNECIMENTO</t>
  </si>
  <si>
    <t>TUBO DE FERRO FUNDIDO DUCTIL COM 2 FLANGES SOLDADOS, CLASSEDE PRESSAO PN-10,ESPESSURA CLASSE K-9,PARA AGUA,CONFORME NBR7560 E NBR 7675,REVESTIDO INTERNAMENTE COM ARGAMASSA DE CIMENTO E EXTERNAMENTE COM ZINCO METALICO E PINTURA BETUMINOSAEXCLUSIVE ACESSORIOS PARA JUNTA,COM DIAMETRO DE 80MM,COMPRIMENTO ATE 1,0M. FORNECIMENTO</t>
  </si>
  <si>
    <t>TUBO DE FERRO FUNDIDO DUCTIL COM 2 FLANGES SOLDADOS, CLASSEDE PRESSAO PN-10,ESPESSURA CLASSE K-9,PARA AGUA,CONFORME NBR7560 E NBR 7675,REVESTIDO INTERNAMENTE COM ARGAMASSA DE CIMENTO E EXTERNAMENTE COM ZINCO METALICO E PINTURA BETUMINOSAEXCLUSIVE ACESSORIOS PARA JUNTA,COM DIAMETRO DE 100MM,COMPRIMENTO ATE 1,00M. FORNECIMENTO</t>
  </si>
  <si>
    <t>TUBO DE FERRO FUNDIDO DUCTIL COM 2 FLANGES SOLDADOS, CLASSEDE PRESSAO PN-10,ESPESSURA CLASSE K-9,PARA AGUA,CONFORME NBR7560 E NBR 7675,REVESTIDO INTERNAMENTE COM ARGAMASSA DE CIMENTO E EXTERNAMENTE COM ZINCO METALICO E PINTURA BETUMINOSAEXCLUSIVE ACESSORIOS PARA JUNTA,COM DIAMETRO DE 150MM,COMPRIMENTO ATE 1,0M. FORNECIMENTO</t>
  </si>
  <si>
    <t>TUBO DE FERRO FUNDIDO DUCTIL COM 2 FLANGES SOLDADOS, CLASSEDE PRESSAO PN-10,ESPESSURA CLASSE K-9,PARA AGUA,CONFORME NBR7560 E NBR 7675,REVESTIDO INTERNAMENTE COM ARGAMASSA DE CIMENTO E EXTERNAMENTE COM ZINCO METALICO E PINTURA BETUMINOSAEXCLUSIVE ACESSORIOS PARA JUNTA,COM DIAMETRO DE 200MM,COMPRIMENTO ATE 1,0M. FORNECIMENTO</t>
  </si>
  <si>
    <t>TUBO DE FERRO FUNDIDO DUCTIL COM 2 FLANGES SOLDADOS, CLASSEDE PRESSAO PN-10,ESPESSURA CLASSE K-9,PARA AGUA,CONFORME NBR7560 E NBR 7675,REVESTIDO INTERNAMENTE COM ARGAMASSA DE CIMENTO E EXTERNAMENTE COM ZINCO METALICO E PINTURA BETUMINOSAEXCLUSIVE ACESSORIOS PARA JUNTA,COM DIAMETRO DE 250MM,COMPRIMENTO ATE 1,0M. FORNECIMENTO</t>
  </si>
  <si>
    <t>TUBO DE FERRO FUNDIDO DUCTIL COM 2 FLANGES SOLDADOS, CLASSEDE PRESSAO PN-10,ESPESSURA CLASSE K-9,PARA AGUA,CONFORME NBR7560 E NBR 7675,REVESTIDO INTERNAMENTE COM ARGAMASSA DE CIMENTO E EXTERNAMENTE COM ZINCO METALICO E PINTURA BETUMINOSAEXCLUSIVE ACESSORIOS PARA JUNTA,COM DIAMETRO DE 300MM,COMPRIMENTO ATE 1,0M. FORNECIMENTO</t>
  </si>
  <si>
    <t>TUBO DE FERRO FUNDIDO DUCTIL COM 2 FLANGES SOLDADOS, CLASSEDE PRESSAO PN-10,ESPESSURA CLASSE K-9,PARA AGUA,CONFORME NBR7560 E NBR 7675,REVESTIDO INTERNAMENTE COM ARGAMASSA DE CIMENTO E EXTERNAMENTE COM ZINCO METALICO E PINTURA BETUMINOSAEXCLUSIVE ACESSORIOS PARA JUNTA,COM DIAMETRO DE 350MM,COMPRIMENTO ATE 1,0M. FORNECIMENTO</t>
  </si>
  <si>
    <t>TUBO DE FERRO FUNDIDO DUCTIL COM 2 FLANGES SOLDADOS, CLASSEDE PRESSAO PN-10,ESPESSURA CLASSE K-9,PARA AGUA,CONFORME NBR7560 E NBR 7675,REVESTIDO INTERNAMENTE COM ARGAMASSA DE CIMENTO E EXTERNAMENTE COM ZINCO METALICO E PINTURA BETUMINOSAEXCLUSIVE ACESSORIOS PARA JUNTA,COM DIAMETRO DE 400MM,COMPRIMENTO ATE 1,0M. FORNECIMENTO</t>
  </si>
  <si>
    <t>TUBO DE FERRO FUNDIDO DUCTIL COM 2 FLANGES SOLDADOS, CLASSEDE PRESSAO PN-10,ESPESSURA CLASSE K-9,PARA AGUA,CONFORME NBR7560 E NBR 7675,REVESTIDO INTERNAMENTE COM ARGAMASSA DE CIMENTO E EXTERNAMENTE COM ZINCO METALICO E PINTURA BETUMINOSAEXCLUSIVE ACESSORIOS PARA JUNTA,COM DIAMETRO DE 450MM,COMPRIMENTO ATE 1,0M. FORNECIMENTO</t>
  </si>
  <si>
    <t>TUBO DE FERRO FUNDIDO DUCTIL COM 2 FLANGES SOLDADOS, CLASSEDE PRESSAO PN-10,ESPESSURA CLASSE K-9,PARA AGUA,CONFORME NBR7560 E NBR 7675,REVESTIDO INTERNAMENTE COM ARGAMASSA DE CIMENTO E EXTERNAMENTE COM ZINCO METALICO E PINTURA BETUMINOSAEXCLUSIVE ACESSORIOS PARA JUNTA,COM DIAMETRO DE 500MM,COMPRIMENTO ATE 1,0M. FORNECIMENTO</t>
  </si>
  <si>
    <t>TUBO DE FERRO FUNDIDO DUCTIL COM 2 FLANGES SOLDADOS, CLASSEDE PRESSAO PN-10,ESPESSURA CLASSE K-9,PARA AGUA,CONFORME NBR7560 E NBR 7675,REVESTIDO INTERNAMENTE COM ARGAMASSA DE CIMENTO E EXTERNAMENTE COM ZINCO METALICO E PINTURA BETUMINOSAEXCLUSIVE ACESSORIOS PARA JUNTA,COM DIAMETRO DE 600MM,COMPRIMENTO ATE 1,0M. FORNECIMENTO</t>
  </si>
  <si>
    <t>TUBO DE FERRO FUNDIDO DUCTIL COM 2 FLANGES ROSCADOS, CLASSEDE PRESSAO PN-10,ESPESSURA CLASSE K-12,PARA AGUA,CONFORME NBR 7560 E NBR 7675,REVESTIDO INTERNAMENTE COM ARGAMASSA DE CIMENTO E EXTERNAMENTE COM ZINCO METALICO E PINTURA BETUMINOSAEXCLUSIVE ACESSORIOS PARA JUNTA,COM DIAMETRO DE 700MM ,COMPRIMENTO ATE 1,0M. FORNECIMENTO</t>
  </si>
  <si>
    <t>TUBO DE FERRO FUNDIDO DUCTIL COM 2 FLANGES ROSCADOS, CLASSEDE PRESSAO PN-10,ESPESSURA CLASSE K-12,PARA AGUA,CONFORME NBR 7560 E NBR 7675,REVESTIDO INTERNAMENTE COM ARGAMASSA DE CIMENTO E EXTERNAMENTE COM ZINCO METALICO E PINTURA BETUMINOSAEXCLUSIVE ACESSORIOS PARA JUNTA,COM DIAMETRO DE 800MM ,COMPRIMENTO ATE 1,0M. FORNECIMENTO</t>
  </si>
  <si>
    <t>TUBO DE FERRO FUNDIDO DUCTIL COM 2 FLANGES ROSCADOS, CLASSEDE PRESSAO PN-10,ESPESSURA CLASSE K-12,PARA AGUA,CONFORME NBR 7560 E NBR 7675,REVESTIDO INTERNAMENTE COM ARGAMASSA DE CIMENTO E EXTERNAMENTE COM ZINCO METALICO E PINTURA BETUMINOSAEXCLUSIVE ACESSORIOS PARA JUNTA,COM DIAMETRO DE 900MM ,COMPRIMENTO ATE 1,0M. FORNECIMENTO</t>
  </si>
  <si>
    <t>TUBO DE FERRO FUNDIDO DUCTIL COM 2 FLANGES ROSCADOS, CLASSEDE PRESSAO PN-10,ESPESSURA CLASSE K-12,PARA AGUA,CONFORME NBR 7560 E NBR 7675,REVESTIDO INTERNAMENTE COM ARGAMASSA DE CIMENTO E EXTERNAMENTE COM ZINCO METALICO E PINTURA BETUMINOSAEXCLUSIVE ACESSORIOS PARA JUNTA ,COM DIAMETRO DE 1000MM,COMPRIMENTO ATE 1,0M. FORNECIMENTO</t>
  </si>
  <si>
    <t>TUBO DE FERRO FUNDIDO DUCTIL COM 2 FLANGES ROSCADOS, CLASSEDE PRESSAO PN-10,ESPESSURA CLASSE K-12,PARA AGUA,CONFORME NBR 7560 E NBR 7675,REVESTIDO INTERNAMENTE COM ARGAMASSA DE CIMENTO E EXTERNAMENTE COM ZINCO METALICO E PINTURA BETUMINOSAEXCLUSIVE ACESSORIOS PARA JUNTA,COM DIAMETRO DE 1200MM,COMPRIMENTO ATE 1,0M. FORNECIMENTO</t>
  </si>
  <si>
    <t>TUBO DE FERRO FUNDIDO DUCTIL COM FLANGES SOLDADOS,CLASSE DEPRESSAO PN-16,ESPESSURA CLASSE K-9,PARA AGUA,CONFORME NBR 7560 E NBR 7675,REVESTIDO EXTERNAMENTE COM ZINCO METALICO E PINTURA BETUMINOSA E INTERNAMENTE COM ARGAMASSA DE CIMENTO,EXCLUSIVE ACESSORIOS PARA JUNTA,COM DIAMETRO DE  80MM,COMPRIMENTO ATE 1,0M. FORNECIMENTO</t>
  </si>
  <si>
    <t>TUBO DE FERRO FUNDIDO DUCTIL COM FLANGES SOLDADOS,CLASSE DEPRESSAO PN-16,ESPESSURA CLASSE K-9,PARA AGUA,CONFORME NBR 7560 E NBR 7675,REVESTIDO EXTERNAMENTE COM ZINCO METALICO E PINTURA BETUMINOSA E INTERNAMENTE COM ARGAMASSA DE CIMENTO,EXCLUSIVE ACESSORIOS PARA JUNTA,COM DIAMETRO DE 100MM,COMPRIMENTO ATE 1,0M. FORNECIMENTO</t>
  </si>
  <si>
    <t>TUBO DE FERRO FUNDIDO DUCTIL COM FLANGES SOLDADOS,CLASSE DEPRESSAO PN-16,ESPESSURA CLASSE K-9,PARA AGUA,CONFORME NBR 7560 E NBR 7675,REVESTIDO EXTERNAMENTE COM ZINCO METALICO E PINTURA BETUMINOSA E INTERNAMENTE COM ARGAMASSA DE CIMENTO EXCLUSIVE ACESSORIOS PARA JUNTA,COM DIAMETRO DE 150MM,COMPRIMENTO ATE 1,0M. FORNECIMENTO</t>
  </si>
  <si>
    <t>TUBO DE FERRO FUNDIDO DUCTIL COM FLANGES SOLDADOS,CLASSE DEPRESSAO PN-16,ESPESSURA CLASSE K-9,PARA AGUA,CONFORME NBR 7560 E NBR 7675,REVESTIDO EXTERNAMENTE COM ZINCO METALICO E PINTURA BETUMINOSA E INTERNAMENTE COM ARGAMASSA DE CIMENTO,EXCLUSIVE ACESSORIOS PARA JUNTA,COM DIAMETRO DE 200MM,COMPRIMENTO ATE 1,0M. FORNECIMENTO</t>
  </si>
  <si>
    <t>TUBO DE FERRO FUNDIDO DUCTIL COM FLANGES SOLDADOS,CLASSE DEPRESSAO PN-16,ESPESSURA CLASSE K-9,PARA AGUA,CONFORME NBR 7560 E NBR 7675,REVESTIDO EXTERNAMENTE COM ZINCO METALICO E PINTURA BETUMINOSA E INTERNAMENTE COM ARGAMASSA DE CIMENTO EXCLUSIVE ACESSORIOS PARA JUNTA,COM DIAMETRO DE 250MM,COMPRIMENTO ATE 1,0M. FORNECIMENTO</t>
  </si>
  <si>
    <t>TUBO DE FERRO FUNDIDO DUCTIL COM FLANGES SOLDADOS,CLASSE DEPRESSAO PN-16,ESPESSURA CLASSE K-9,PARA AGUA,CONFORME NBR 7560 E NBR 7675,REVESTIDO EXTERNAMENTE COM ZINCO METALICO E PINTURA BETUMINOSA E INTERNAMENTE COM ARGAMASSA DE CIMENTO EXCLUSIVE ACESSORIOS PARA JUNTA,COM DIAMETRO DE 300MM,COMPRIMENTO ATE 1,0M. FORNECIMENTO</t>
  </si>
  <si>
    <t>TUBO DE FERRO FUNDIDO DUCTIL COM FLANGES SOLDADOS,CLASSE DEPRESSAO PN-16,ESPESSURA CLASSE K-9,PARA AGUA,CONFORME NBR 7560 E NBR 7675,REVESTIDO EXTERNAMENTE COM ZINCO METALICO E PINTURA BETUMINOSA E INTERNAMENTE COM ARGAMASSA DE CIMENTO,EXCLUSIVE ACESSORIOS PARA JUNTA,COM DIAMETRO DE 350MM,COMPRIMENTO ATE 1,0M. FORNECIMENTO</t>
  </si>
  <si>
    <t>TUBO DE FERRO FUNDIDO DUCTIL COM FLANGES SOLDADOS,CLASSE DEPRESSAO PN-16,ESPESSURA CLASSE K-9,PARA AGUA,CONFORME NBR 7560 E NBR 7675,REVESTIDO EXTERNAMENTE COM ZINCO METALICO E PINTURA BETUMINOSA E INTERNAMENTE COM ARGAMASSA DE CIMENTO,EXCLUSIVE ACESSORIOS PARA JUNTA,COM DIAMETRO DE 400MM,COMPRIMENTO ATE 1,0M. FORNECIMENTO</t>
  </si>
  <si>
    <t>TUBO DE FERRO FUNDIDO DUCTIL COM FLANGES SOLDADOS,CLASSE DEPRESSAO PN-16,ESPESSURA CLASSE K-9,PARA AGUA,CONFORME NBR 7560 E NBR 7675,REVESTIDO EXTERNAMENTE COM ZINCO METALICO E PINTURA BETUMINOSA E INTERNAMENTE COM ARGAMASSA DE CIMENTO,EXCLUSIVE ACESSORIOS PARA JUNTA,COM DIAMETRO DE 450MM,COMPRIMENTO ATE 1,0M. FORNECIMENTO</t>
  </si>
  <si>
    <t>TUBO DE FERRO FUNDIDO DUCTIL COM FLANGES SOLDADOS,CLASSE DEPRESSAO PN-16,ESPESSURA CLASSE K-9,PARA AGUA,CONFORME NBR 7560 E NBR 7675,REVESTIDO EXTERNAMENTE COM ZINCO METALICO E PINTURA BETUMINOSA E INTERNAMENTE COM ARGAMASSA DE CIMENTO,EXCLUSIVE ACESSORIOS PARA JUNTA,COM DIAMETRO DE 500MM,COMPRIMENTO ATE 1,0M. FORNECIMENTO</t>
  </si>
  <si>
    <t>TUBO DE FERRO FUNDIDO DUCTIL COM FLANGES SOLDADOS,CLASSE DEPRESSAO PN-16,ESPESSURA CLASSE K-9,PARA AGUA,CONFORME NBR 7560 E NBR 7675,REVESTIDO EXTERNAMENTE COM ZINCO METALICO E PINTURA BETUMINOSA E INTERNAMENTE COM ARGAMASSA DE CIMENTO,EXCLUSIVE ACESSORIOS PARA JUNTA,COM DIAMETRO DE 600MM,COMPRIMENTO ATE 1,0M. FORNECIMENTO</t>
  </si>
  <si>
    <t>TUBO DE FERRO FUNDIDO DUCTIL COM FLANGES ROSCADOS,CLASSE DEPRESSAO PN-16,ESPESSURA CLASSE K-12,PARA AGUA, CONFORME NBR7560 E NBR 7675, REVESTIDO EXTERNAMENTE COM ZINCO METALICO EPINTURA BETUMINOSA E INTERNAMENTE COM ARGAMASSA DE CIMENTO,EXCLUSIVE ACESSORIOS PARA JUNTA,COM DIAMETRO DE 700MM,COMPRIMENTO ATE 1,0M. FORNECIMENTO</t>
  </si>
  <si>
    <t>TUBO DE FERRO FUNDIDO DUCTIL COM 2 FLANGES INTEGRAIS FUNDIDOS,ESPESSURA CLASSE K-14,CLASSE DE PRESSAO PN-16,PARA AGUA,CONFORME NBR 7560 E NBR 7675,REVESTIDO EXTERNAMENTE E INTERNAMENTE COM PINTURA BETUMINOSA,EXCLUSIVE ACESSORIOS PARA JUNTA,COM DIAMETRO DE 800MM,COMPRIMENTO DE 1,0M. FORNECIMENTO</t>
  </si>
  <si>
    <t>TUBO DE FERRO FUNDIDO DUCTIL COM 2 FLANGES INTEGRAIS FUNDIDOS,ESPESSURA CLASSE K-14,CLASSE DE PRESSAO PN-16,PARA AGUA,CONFORME NBR 7560 E NBR 7675,REVESTIDO EXTERNAMENTE E INTERNAMENTE COM PINTURA BETUMINOSA,EXCLUSIVE ACESSORIOS PARA JUNTA,COM DIAMETRO DE 800MM,COMPRIMENTO DE 1,5M. FORNECIMENTO</t>
  </si>
  <si>
    <t>TUBO DE FERRO FUNDIDO DUCTIL COM 2 FLANGES INTEGRAIS FUNDIDOS,ESPESSURA CLASSE K-14,CLASSE DE PRESSAO PN-16,PARA AGUA,CONFORME NBR 7560 E NBR 7675,REVESTIDO EXTERNAMENTE E INTERNAMENTE COM PINTURA BETUMINOSA,EXCLUSIVE ACESSORIOS PARA JUNTA,COM DIAMETRO DE 800MM,COMPRIMENTO DE 2,0M. FORNECIMENTO</t>
  </si>
  <si>
    <t>TUBO DE FERRO FUNDIDO DUCTIL COM 2 FLANGES INTEGRAIS FUNDIDOS,ESPESSURA CLASSE K-14,CLASSE DE PRESSAO PN-16,PARA AGUA,CONFORME NBR 7560 E NBR 7675,REVESTIDO EXTERNAMENTE E INTERNAMENTE COM PINTURA BETUMINOSA,EXCLUSIVE ACESSORIOS PARA JUNTA,COM DIAMETRO DE 900MM,COMPRIMENTO DE 1,0M. FORNECIMENTO</t>
  </si>
  <si>
    <t>TUBO DE FERRO FUNDIDO DUCTIL COM 2 FLANGES INTEGRAIS FUNDIDOS,ESPESSURA CLASSE K-14,CLASSE DE PRESSAO PN-16,PARA AGUA,CONFORME NBR 7560 E NBR 7675,REVESTIDO EXTERNAMENTE E INTERNAMENTE COM PINTURA BETUMINOSA,EXCLUSIVE ACESSORIOS PARA JUNTA,COM DIAMETRO DE 900MM,COMPRIMENTO DE 1,5M. FORNECIMENTO</t>
  </si>
  <si>
    <t>TUBO DE FERRO FUNDIDO DUCTIL COM 2 FLANGES INTEGRAIS FUNDIDOS,ESPESSURA CLASSE K-14,CLASSE DE PRESSAO PN-16,PARA AGUA,CONFORME NBR 7560 E NBR 7675,REVESTIDO EXTERNAMENTE E INTERNAMENTE COM PINTURA BETUMINOSA,EXCLUSIVE ACESSORIOS PARA JUNTA,COM DIAMETRO DE 900MM,COMPRIMENTO DE 2,0M. FORNECIMENTO</t>
  </si>
  <si>
    <t>TUBO DE FERRO FUNDIDO DUCTIL COM 2 FLANGES INTEGRAIS FUNDIDOS,ESPESSURA CLASSE K-14,CLASSE DE PRESSAO PN-16,PARA AGUA,CONFORME NBR 7560 E NBR 7675,REVESTIDO EXTERNAMENTE E INTERNAMENTE COM PINTURA BETUMINOSA,EXCLUSIVE ACESSORIOS PARA JUNTA,COM DIAMETRO DE 1000MM,COMPRIMENTO DE 1,0M. FORNECIMENTO</t>
  </si>
  <si>
    <t>TUBO DE FERRO FUNDIDO DUCTIL COM 2 FLANGES INTEGRAIS FUNDIDOS,ESPESSURA CLASSE K-14,CLASSE DE PRESSAO PN-16,PARA AGUA,CONFORME NBR 7560 E NBR 7675,REVESTIDO EXTERNAMENTE E INTERNAMENTE COM PINTURA BETUMINOSA,EXCLUSIVE ACESSORIOS PARA JUNTA,COM DIAMETRO DE 1000MM,COMPRIMENTO DE 1,5M. FORNECIMENTO</t>
  </si>
  <si>
    <t>TUBO DE FERRO FUNDIDO DUCTIL COM 2 FLANGES INTEGRAIS FUNDIDOS,ESPESSURA CLASSE K-14,CLASSE DE PRESSAO PN-16,PARA AGUA,CONFORME NBR 7560 E NBR 7675,REVESTIDO EXTERNAMENTE E INTERNAMENTE COM PINTURA BETUMINOSA,EXCLUSIVE ACESSORIOS PARA JUNTA,COM DIAMETRO DE 1000MM,COMPRIMENTO DE 2,0M.FORNECIMENTO</t>
  </si>
  <si>
    <t>TUBO DE FERRO FUNDIDO DUCTIL COM 2 FLANGES INTEGRAIS FUNDIDOS,ESPESSURA CLASSE K-14,CLASSE DE PRESSAO PN-16,PARA AGUA,CONFORME NBR 7560 E NBR 7675,REVESTIDO EXTERNAMENTE E INTERNAMENTE COM PINTURA BETUMINOSA,EXCLUSIVE ACESSORIOS PARA JUNTA,COM DIAMETRO DE 1200MM,COMPRIMENTO DE 1,0M. FORNECIMENTO</t>
  </si>
  <si>
    <t>TUBO DE FERRO FUNDIDO DUCTIL COM 2 FLANGES INTEGRAIS FUNDIDOS,ESPESSURA CLASSE K-14,CLASSE DE PRESSAO PN-16,PARA AGUA,CONFORME NBR 7560 E NBR 7675,REVESTIDO EXTERNAMENTE E INTERNAMENTE COM PINTURA BETUMINOSA,EXCLUSIVE ACESSORIOS PARA JUNTA,COM DIAMETRO DE 1200MM,COMPRIMENTO DE 1,5M. FORNECIMENTO</t>
  </si>
  <si>
    <t>TUBO DE FERRO FUNDIDO DUCTIL COM 2 FLANGES INTEGRAIS FUNDIDOS,ESPESSURA CLASSE K-14,CLASSE DE PRESSAO PN-16,PARA AGUA,CONFORME NBR 7560 E NBR 7675,REVESTIDO EXTERNAMENTE E INTERNAMENTE COM PINTURA BETUMINOSA,EXCLUSIVE ACESSORIOS PARA JUNTA,COM DIAMETRO DE 1200MM,COMPRIMENTO 2,0M. FORNECIMENTO</t>
  </si>
  <si>
    <t>TUBO DE FERRO FUNDIDO DUCTIL COM PONTA E FLANGE SOLDADOS,ESPESSURA CLASSE K-9,CLASSE DE PRESSAO PN-10,PARA AGUA,CONFORMENBR 7560 E NBR 7675,REVESTIDO EXTERNAMENTE COM ZINCO METALICO E INTERNAMENTE COM ARGAMASSA DE CIMENTO,EXCLUSIVE ACESSORIOS PARA JUNTA, COM DIAMETRO DE  80MM,COMPRIMENTO ATE 1,0M.FORNECIMENTO</t>
  </si>
  <si>
    <t>TUBO DE FERRO FUNDIDO DUCTIL COM PONTA E FLANGE SOLDADOS,ESPESSURA CLASSE K-9,CLASSE DE PRESSAO PN-10,PARA AGUA,CONFORMENBR 7560 E NBR 7675,REVESTIDO EXTERNAMENTE COM ZINCO METALICO E INTERNAMENTE COM ARGAMASSA DE CIMENTO,EXCLUSIVE ACESSORIOS PARA JUNTA, COM DIAMETRO DE 100MM,COMPRIMENTO ATE 1,0M.FORNECIMENTO</t>
  </si>
  <si>
    <t>TUBO DE FERRO FUNDIDO DUCTIL COM PONTA E FLANGE SOLDADOS,ESPESSURA CLASSE K-9,CLASSE DE PRESSAO PN-10,PARA AGUA,CONFORMENBR 7560 E NBR 7675,REVESTIDO EXTERNAMENTE COM ZINCO METALICO E INTERNAMENTE COM ARGAMASSA DE CIMENTO,EXCLUSIVE ACESSORIOS PARA JUNTA, COM DIAMETRO DE 150MM,COMPRIMENTO ATE 1,0M.FORNECIMENTO</t>
  </si>
  <si>
    <t>TUBO DE FERRO FUNDIDO DUCTIL COM PONTA E FLANGE SOLDADOS,ESPESSURA CLASSE K-9,CLASSE DE PRESSAO PN-10,PARA AGUA,CONFORMENBR 7560 E NBR 7675,REVESTIDO EXTERNAMENTE COM ZINCO METALICO E INTERNAMENTE COM ARGAMASSA DE CIMENTO,EXCLUSIVE ACESSORIOS PARA JUNTA, COM DIAMETRO DE 200MM,COMPRIMENTO ATE 1,0M.FORNECIMENTO</t>
  </si>
  <si>
    <t>TUBO DE FERRO FUNDIDO DUCTIL COM PONTA E FLANGE SOLDADOS,ESPESSURA CLASSE K-9,CLASSE DE PRESSAO PN-10,PARA AGUA,CONFORMENBR 7560 E NBR 7675,REVESTIDO EXTERNAMENTE COM ZINCO METALICO E INTERNAMENTE COM ARGAMASSA DE CIMENTO,EXCLUSIVE ACESSORIOS PARA JUNTA, COM DIAMETRO DE 250MM,COMPRIMENTO ATE 1,0M.FORNECIMENTO</t>
  </si>
  <si>
    <t>TUBO DE FERRO FUNDIDO DUCTIL COM PONTA E FLANGE SOLDADOS,ESPESSURA CLASSE K-9,CLASSE DE PRESSAO PN-10,PARA AGUA,CONFORMENBR 7560 E NBR 7675,REVESTIDO EXTERNAMENTE COM ZINCO METALICO E INTERNAMENTE COM ARGAMASSA DE CIMENTO,EXCLUSIVE ACESSORIOS PARA JUNTA, COM DIAMETRO DE 300MM,COMPRIMENTO ATE 1,0M.FORNECIMENTO</t>
  </si>
  <si>
    <t>TUBO DE FERRO FUNDIDO DUCTIL COM PONTA E FLANGE SOLDADOS,ESPESSURA CLASSE K-9,CLASSE DE PRESSAO PN-10,PARA AGUA,CONFORMENBR 7560 E NBR 7675,REVESTIDO EXTERNAMENTE COM ZINCO METALICO E INTERNAMENTE COM ARGAMASSA DE CIMENTO,EXCLUSIVE ACESSORIOS PARA JUNTA, COM DIAMETRO DE 350MM,COMPRIMENTO ATE 1,0M.FORNECIMENTO</t>
  </si>
  <si>
    <t>TUBO DE FERRO FUNDIDO DUCTIL COM PONTA E FLANGE SOLDADOS,ESPESSURA CLASSE K-9,CLASSE DE PRESSAO PN-10,PARA AGUA,CONFORMENBR 7560 E NBR 7675,REVESTIDO EXTERNAMENTE COM ZINCO METALICO E INTERNAMENTE COM ARGAMASSA DE CIMENTO,EXCLUSIVE ACESSORIOS PARA JUNTA, COM DIAMETRO DE 400MM,COMPRIMENTO ATE 1,0M.FORNECIMENTO</t>
  </si>
  <si>
    <t>TUBO DE FERRO FUNDIDO DUCTIL COM PONTA E FLANGE SOLDADOS,ESPESSURA CLASSE K-9,CLASSE DE PRESSAO PN-10,PARA AGUA,CONFORMENBR 7560 E NBR 7675,REVESTIDO EXTERNAMENTE COM ZINCO METALICO E INTERNAMENTE COM ARGAMASSA DE CIMENTO,EXCLUSIVE ACESSORIOS PARA JUNTA, COM DIAMETRO DE 450MM,COMPRIMENTO ATE 1,0M.FORNECIMENTO</t>
  </si>
  <si>
    <t>TUBO DE FERRO FUNDIDO DUCTIL COM PONTA E FLANGE SOLDADOS,ESPESSURA CLASSE K-9,CLASSE DE PRESSAO PN-10,PARA AGUA,CONFORMENBR 7560 E NBR 7675,REVESTIDO EXTERNAMENTE COM ZINCO METALICO E INTERNAMENTE COM ARGAMASSA DE CIMENTO,EXCLUSIVE ACESSORIOS PARA JUNTA, COM DIAMETRO DE 500MM,COMPRIMENTO ATE 1,0M.FORNECIMENTO</t>
  </si>
  <si>
    <t>TUBO DE FERRO FUNDIDO DUCTIL COM PONTA E FLANGE SOLDADOS,ESPESSURA CLASSE K-9,CLASSE DE PRESSAO PN-10,PARA AGUA,CONFORMENBR 7560 E NBR 7675,REVESTIDO EXTERNAMENTE COM ZINCO METALICO E INTERNAMENTE COM ARGAMASSA DE CIMENTO,EXCLUSIVE ACESSORIOS PARA JUNTA, COM DIAMETRO DE 600MM,COMPRIMENTO ATE 1,0M.FORNECIMENTO</t>
  </si>
  <si>
    <t>TUBO DE FERRO FUNDIDO DUCTIL COM PONTA E FLANGE ROSCADOS,ESPESSURA CLASSE K-12,CLASSE DE PRESSAO PN-10,PARA AGUA,CONFORME NBR 7560 E NBR 7675,REVESTIDO EXTERNAMENTE COM ZINCO METALICO E INTERNAMENTE COM ARGAMASSA DE CIMENTO,EXCLUSIVE ACESSORIOS PARA JUNTA, COM DIAMETRO DE 700MM,COMPRIMENTO ATE 1,0M.FORNECIMENTO</t>
  </si>
  <si>
    <t>TUBO DE FERRO FUNDIDO DUCTIL COM PONTA E FLANGE ROSCADOS,ESPESSURA CLASSE K-12,CLASSE DE PRESSAO PN-10,PARA AGUA,CONFORME NBR 7560 E NBR 7675,REVESTIDO EXTERNAMENTE COM ZINCO METALICO E INTERNAMENTE COM ARGAMASSA DE CIMENTO,EXCLUSIVE ACESSORIOS PARA JUNTA, COM DIAMETRO DE 800MM,COMPRIMENTO ATE 1,0M.FORNECIMENTO</t>
  </si>
  <si>
    <t>TUBO DE FERRO FUNDIDO DUCTIL COM PONTA E FLANGE ROSCADOS,ESPESSURA CLASSE K-12,CLASSE DE PRESSAO PN-10,PARA AGUA,CONFORME NBR 7560 E NBR 7675,REVESTIDO EXTERNAMENTE COM ZINCO METALICO E INTERNAMENTE COM ARGAMASSA DE CIMENTO,EXCLUSIVE ACESSORIOS PARA JUNTA,COM DIAMETRO DE 900MM,COMPRIMENTO ATE 1,0M.FORNECIMENTO</t>
  </si>
  <si>
    <t>TUBO DE FERRO FUNDIDO DUCTIL COM PONTA E FLANGE ROSCADOS,ESPESSURA CLASSE K-12,CLASSE DE PRESSAO PN-10,PARA AGUA,CONFORME NBR 7560 E NBR 7675,REVESTIDO EXTERNAMENTE COM ZINCO METALICO E INTERNAMENTE COM ARGAMASSA DE CIMENTO,EXCLUSIVE ACESSORIOS PARA JUNTA,COM DIAMETRO DE 1000MM,COMPRIMENTO ATE 1,0M.FORNECIMENTO</t>
  </si>
  <si>
    <t>TUBO DE FERRO FUNDIDO DUCTIL COM PONTA E FLANGE ROSCADOS,ESPESSURA CLASSE K-12,CLASSE DE PRESSAO PN-10,PARA AGUA,CONFORME NBR 7560 E NBR 7675,REVESTIDO EXTERNAMENTE COM ZINCO METALICO E INTERNAMENTE COM ARGAMASSA DE CIMENTO,EXCLUSIVE ACESSORIOS PARA JUNTA,COM DIAMETRO DE 1200MM,COMPRIMENTO ATE 1,0M.FORNECIMENTO</t>
  </si>
  <si>
    <t>TUBO DE FERRO FUNDIDO DUCTIL COM PONTA E FLANGE SOLDADOS,ESPESSURA CLASSE K-9,CLASSE DE PRESSAO PN-16,PARA AGUA,CONFORMENBR 7560 E NBR 7675,REVESTIDO EXTERNAMENTE COM ZINCO METALICO E INTERNAMENTE COM ARGAMASSA DE CIMENTO, EXCLUSIVE ACESSORIOS PARA JUNTA, COM DIAMETRO DE  80MM,COMPRIMENTO ATE 1,0M.FORNECIMENTO</t>
  </si>
  <si>
    <t>TUBO DE FERRO FUNDIDO DUCTIL COM PONTA E FLANGE SOLDADOS,ESPESSURA CLASSE K-9,CLASSE DE PRESSAO PN-16,PARA AGUA,CONFORMENBR 7560 E NBR 7675,REVESTIDO EXTERNAMENTE COM ZINCO METALICO E INTERNAMENTE COM ARGAMASSA DE CIMENTO, EXCLUSIVE ACESSORIOS PARA JUNTA, COM DIAMETRO DE 100MM,COMPRIMENTO ATE 1,0M.FORNECIMENTO</t>
  </si>
  <si>
    <t>TUBO DE FERRO FUNDIDO DUCTIL COM PONTA E FLANGE SOLDADOS,ESPESSURA CLASSE K-9,CLASSE DE PRESSAO PN-16,PARA AGUA,CONFORMENBR 7560 E NBR 7675,REVESTIDO EXTERNAMENTE COM ZINCO METALICO E INTERNAMENTE COM ARGAMASSA DE CIMENTO, EXCLUSIVE ACESSORIOS PARA JUNTA, COM DIAMETRO DE 150MM,COMPRIMENTO ATE 1,0M.FORNECIMENTO</t>
  </si>
  <si>
    <t>TUBO DE FERRO FUNDIDO DUCTIL COM PONTA E FLANGE SOLDADOS,ESPESSURA CLASSE K-9,CLASSE DE PRESSAO PN-16,PARA AGUA,CONFORMENBR 7560 E NBR 7675,REVESTIDO EXTERNAMENTE COM ZINCO METALICO E INTERNAMENTE COM ARGAMASSA DE CIMENTO, EXCLUSIVE ACESSORIOS PARA JUNTA, COM DIAMETRO DE 200MM,COMPRIMENTO ATE 1,0M.FORNECIMENTO</t>
  </si>
  <si>
    <t>TUBO DE FERRO FUNDIDO DUCTIL COM PONTA E FLANGE SOLDADOS,ESPESSURA CLASSE K-9,CLASSE DE PRESSAO PN-16,PARA AGUA,CONFORMENBR 7560 E NBR 7675,REVESTIDO EXTERNAMENTE COM ZINCO METALICO E INTERNAMENTE COM ARGAMASSA DE CIMENTO, EXCLUSIVE ACESSORIOS PARA JUNTA, COM DIAMETRO DE 250MM,COMPRIMENTO ATE 1,0M.FORNECIMENTO</t>
  </si>
  <si>
    <t>TUBO DE FERRO FUNDIDO DUCTIL COM PONTA E FLANGE SOLDADOS,ESPESSURA CLASSE K-9,CLASSE DE PRESSAO PN-16,PARA AGUA,CONFORMENBR 7560 E NBR 7675,REVESTIDO EXTERNAMENTE COM ZINCO METALICO E INTERNAMENTE COM ARGAMASSA DE CIMENTO, EXCLUSIVE ACESSORIOS PARA JUNTA, COM DIAMETRO DE 300MM,COMPRIMENTO ATE 1,0M.FORNECIMENTO</t>
  </si>
  <si>
    <t>TUBO DE FERRO FUNDIDO DUCTIL COM PONTA E FLANGE SOLDADOS,ESPESSURA CLASSE K-9,CLASSE DE PRESSAO PN-16,PARA AGUA,CONFORMENBR 7560 E NBR 7675,REVESTIDO EXTERNAMENTE COM ZINCO METALICO E INTERNAMENTE COM ARGAMASSA DE CIMENTO, EXCLUSIVE ACESSORIOS PARA JUNTA, COM DIAMETRO DE 350MM,COMPRIMENTO ATE 1,0M.FORNECIMENTO</t>
  </si>
  <si>
    <t>TUBO DE FERRO FUNDIDO DUCTIL COM PONTA E FLANGE SOLDADOS,ESPESSURA CLASSE K-9,CLASSE DE PRESSAO PN-16,PARA AGUA,CONFORMENBR 7560 E NBR 7675,REVESTIDO EXTERNAMENTE COM ZINCO METALICO E INTERNAMENTE COM ARGAMASSA DE CIMENTO, EXCLUSIVE ACESSORIOS PARA JUNTA, COM DIAMETRO DE 400MM,COMPRIMENTO ATE 1,0M.FORNECIMENTO</t>
  </si>
  <si>
    <t>TUBO DE FERRO FUNDIDO DUCTIL COM PONTA E FLANGE SOLDADOS,ESPESSURA CLASSE K-9,CLASSE DE PRESSAO PN-16,PARA AGUA,CONFORMENBR 7560 E NBR 7675,REVESTIDO EXTERNAMENTE COM ZINCO METALICO E INTERNAMENTE COM ARGAMASSA DE CIMENTO, EXCLUSIVE ACESSORIOS PARA JUNTA, COM DIAMETRO DE 450MM,COMPRIMENTO ATE 1,0M.FORNECIMENTO</t>
  </si>
  <si>
    <t>TUBO DE FERRO FUNDIDO DUCTIL COM PONTA E FLANGE SOLDADOS,ESPESSURA CLASSE K-9,CLASSE DE PRESSAO PN-16,PARA AGUA,CONFORMENBR 7560 E NBR 7675,REVESTIDO EXTERNAMENTE COM ZINCO METALICO E INTERNAMENTE COM ARGAMASSA DE CIMENTO, EXCLUSIVE ACESSORIOS PARA JUNTA, COM DIAMETRO DE 500MM,COMPRIMENTO ATE 1,0M.FORNECIMENTO</t>
  </si>
  <si>
    <t>TUBO DE FERRO FUNDIDO DUCTIL COM PONTA E FLANGE SOLDADOS,ESPESSURA CLASSE K-9,CLASSE DE PRESSAO PN-16,PARA AGUA,CONFORMENBR 7560 E NBR 7675,REVESTIDO EXTERNAMENTE COM ZINCO METALICO E INTERNAMENTE COM ARGAMASSA DE CIMENTO, EXCLUSIVE ACESSORIOS PARA JUNTA, COM DIAMETRO DE 600MM,COMPRIMENTO ATE 1,0M.FORNECIMENTO</t>
  </si>
  <si>
    <t>TUBO DE FERRO FUNDIDO DUCTIL COM PONTA E FLANGE ROSCADOS,ESPESSURA CLASSE K-12,CLASSE DE PRESSAO PN-16,PARA AGUA,CONFORME NBR 7560 E NBR 7675,REVESTIDO EXTERNAMENTE COM ZINCO METALICO E INTERNAMENTE COM ARGAMASSA DE CIMENTO,EXCLUSIVE ACESSORIOS PARA JUNTA,COM DIAMETRO DE 700MM,COMPRIMENTO ATE 1,0M.FORNECIMENTO</t>
  </si>
  <si>
    <t>TUBO DE FERRO FUNDIDO DUCTIL COM BOLSA DE JUNTA ELASTICA E FLANGE SOLDADO,ESPESSURA CLASSE K-9,CLASSE DE PRESSAO PN-10,PARA AGUA,CONFORME NBR 7560 E NBR 7675,REVESTIDO EXTERNAMENTECOM ZINCO METALICO E PINTURA BETUMINOSA E INTERNAMENTE COMARGAMASSA DE CIMENTO,EXCLUSIVE ACESSORIOS PARA JUNTA,COM DIAMETRO DE 80MM,COMPRIMENTO ATE 1,0M.FORNECIMENTO</t>
  </si>
  <si>
    <t>TUBO DE FERRO FUNDIDO DUCTIL COM BOLSA DE JUNTA ELASTICA E FLANGE SOLDADOS,ESPESSURA CLASSE K-9,CLASSE DE PRESSAO PN-10,PARA AGUA,CONFORME NBR 7560 E NBR 7675,REVESTIDO EXTERNAMENTE COM ZINCO METALICO E PINTURA BETUMINOSA E INTERNAMENTE COMARGAMASSA DE CIMENTO,EXCLUSIVE ACESSORIOS PARA JUNTA,COM DIAMETRO DE 100MM,COMPRIMENTO ATE 1,0M. FORNECIMENTO</t>
  </si>
  <si>
    <t>TUBO DE FERRO FUNDIDO DUCTIL COM BOLSA DE JUNTA ELASTICA E FLANGE SOLDADOS,ESPESSURA CLASSE K-9,CLASSE DE PRESSAO PN-10,PARA AGUA,CONFORME NBR 7560 E NBR 7675,REVESTIDO EXTERNAMENTE COM ZINCO METALICO E PINTURA BETUMINOSA E INTERNAMENTE COMARGAMASSA DE CIMENTO,EXCLUSIVE ACESSORIOS PARA JUNTA,COM DIAMETRO DE 150MM,COMPRIMENTO ATE 1,0M. FORNECIMENTO</t>
  </si>
  <si>
    <t>TUBO DE FERRO FUNDIDO DUCTIL COM BOLSA DE JUNTA ELASTICA E FLANGE SOLDADOS,ESPESSURA CLASSE K-9,CLASSE DE PRESSAO PN-10,PARA AGUA,CONFORME NBR 7560 E NBR 7675,REVESTIDO EXTERNAMENTE COM ZINCO METALICO E PINTURA BETUMINOSA E INTERNAMENTE COMARGAMASSA DE CIMENTO,EXCLUSIVE ACESSORIOS PARA JUNTA,COM DIAMETRO DE 200MM,COMPRIMENTO ATE 1,0M. FORNECIMENTO</t>
  </si>
  <si>
    <t>TUBO DE FERRO FUNDIDO DUCTIL COM BOLSA DE JUNTA ELASTICA E FLANGE SOLDADOS,ESPESSURA CLASSE K-9,CLASSE DE PRESSAO PN-10,PARA AGUA,CONFORME NBR 7560 E NBR 7675,REVESTIDO EXTERNAMENTE COM ZINCO METALICO E PINTURA BETUMINOSA E INTERNAMENTE COMARGAMASSA DE CIMENTO,EXCLUSIVE ACESSORIOS PARA JUNTA,COM DIAMETRO DE 250MM,COMPRIMENTO ATE 1,0M. FORNECIMENTO</t>
  </si>
  <si>
    <t>TUBO DE FERRO FUNDIDO DUCTIL COM BOLSA DE JUNTA ELASTICA E FLANGE SOLDADOS,ESPESSURA CLASSE K-9,CLASSE DE PRESSAO PN-10,PARA AGUA,CONFORME NBR 7560 E NBR 7675,REVESTIDO EXTERNAMENTE COM ZINCO METALICO E PINTURA BETUMINOSA E INTERNAMENTE COMARGAMASSA DE CIMENTO,EXCLUSIVE ACESSORIOS PARA JUNTA,COM DIAMETRO DE 300MM,COMPRIMENTO ATE 1,0M. FORNECIMENTO</t>
  </si>
  <si>
    <t>TUBO DE FERRO FUNDIDO DUCTIL COM BOLSA DE JUNTA ELASTICA E FLANGE SOLDADOS,ESPESSURA CLASSE K-9,CLASSE DE PRESSAO PN-10,PARA AGUA,CONFORME NBR 7560 E NBR 7675,REVESTIDO EXTERNAMENTE COM ZINCO METALICO E PINTURA BETUMINOSA E INTERNAMENTE COMARGAMASSA DE CIMENTO,EXCLUSIVE ACESSORIOS PARA JUNTA,COM DIAMETRO DE 350MM,COMPRIMENTO ATE 1,0M. FORNECIMENTO</t>
  </si>
  <si>
    <t>TUBO DE FERRO FUNDIDO DUCTIL COM BOLSA DE JUNTA ELASTICA E FLANGE SOLDADOS,ESPESSURA CLASSE K-9,CLASSE DE PRESSAO PN-10,PARA AGUA,CONFORME NBR 7560 E NBR 7675,REVESTIDO EXTERNAMENTE COM ZINCO METALICO E PINTURA BETUMINOSA E INTERNAMENTE COMARGAMASSA DE CIMENTO,EXCLUSIVE ACESSORIOS PARA JUNTA,COM DIAMETRO DE 400MM,COMPRIMENTO ATE 1,0M. FORNECIMENTO</t>
  </si>
  <si>
    <t>TUBO DE FERRO FUNDIDO DUCTIL COM BOLSA DE JUNTA ELASTICA E FLANGE SOLDADOS,ESPESSURA CLASSE K-9,CLASSE DE PRESSAO PN-10,PARA AGUA,CONFORME NBR 7560 E NBR 7675,REVESTIDO EXTERNAMENTE COM ZINCO METALICO E PINTURA BETUMINOSA E INTERNAMENTE COMARGAMASSA DE CIMENTO,EXCLUSIVE ACESSORIOS PARA JUNTA,COM DIAMETRO DE 450MM,COMPRIMENTO ATE 1,0M. FORNECIMENTO</t>
  </si>
  <si>
    <t>TUBO DE FERRO FUNDIDO DUCTIL COM BOLSA DE JUNTA ELASTICA E FLANGE SOLDADOS,ESPESSURA CLASSE K-9,CLASSE DE PRESSAO PN-10,PARA AGUA,CONFORME NBR 7560 E NBR 7675,REVESTIDO EXTERNAMENTE COM ZINCO METALICO E PINTURA BETUMINOSA E INTERNAMENTE COMARGAMASSA DE CIMENTO,EXCLUSIVE ACESSORIOS PARA JUNTA,COM DIAMETRO DE 500MM,COMPRIMENTO ATE 1,0M. FORNECIMENTO</t>
  </si>
  <si>
    <t>TUBO DE FERRO FUNDIDO DUCTIL COM BOLSA DE JUNTA ELASTICA E FLANGE SOLDADOS,ESPESSURA CLASSE K-9,CLASSE DE PRESSAO PN-10,PARA AGUA,CONFORME NBR 7560 E NBR 7675,REVESTIDO EXTERNAMENTE COM ZINCO METALICO E PINTURA BETUMINOSA E INTERNAMENTE COMARGAMASSA DE CIMENTO,EXCLUSIVE ACESSORIOS PARA JUNTA,COM DIAMETRO DE 600MM,COMPRIMENTO ATE 1,0M. FORNECIMENTO</t>
  </si>
  <si>
    <t>TUBO DE FERRO FUNDIDO DUCTIL COM BOLSA DE JUNTA ELASTICA E FLANGE ROSCADOS,ESPESSURA CLASSE K-12,CLASSE DE PRESSAO PN-10,PARA AGUA,CONFORME NBR 7560 E NBR 7675,REVESTIDO EXTERNAMENTE COM ZINCO METALICO E PINTURA BETUMINOSA E INTERNAMENTE COM ARGAMASSA DE CIMENTO,EXCLUSIVE ACESSORIOS PARA JUNTA, COMDIAMETRO DE  700MM,COMPRIMENTO ATE 1,0M. FORNECIMENTO</t>
  </si>
  <si>
    <t>TUBO DE FERRO FUNDIDO DUCTIL COM BOLSA DE JUNTA ELASTICA E FLANGE ROSCADOS,ESPESSURA CLASSE K-12,CLASSE DE PRESSAO PN-10,PARA AGUA,CONFORME NBR 7560 E NBR 7675,REVESTIDO EXTERNAMENTE COM ZINCO METALICO E PINTURA BETUMINOSA E INTERNAMENTE COM ARGAMASSA DE CIMENTO,EXCLUSIVE ACESSORIOS PARA JUNTA, COMDIAMETRO DE  800MM,COMPRIMENTO 1,0M. FORNECIMENTO</t>
  </si>
  <si>
    <t>TUBO DE FERRO FUNDIDO DUCTIL COM BOLSA DE JUNTA ELASTICA E FLANGE ROSCADOS,ESPESSURA CLASSE K-12,CLASSE DE PRESSAO PN-10,PARA AGUA,CONFORME NBR 7560 E NBR 7675,REVESTIDO EXTERNAMENTE COM ZINCO METALICO E PINTURA BETUMINOSA E INTERNAMENTE COM ARGAMASSA DE CIMENTO,EXCLUSIVE ACESSORIOS PARA JUNTA, COMDIAMETRO DE 900MM,COMPRIMENTO ATE 1,0M. FORNECIMENTO</t>
  </si>
  <si>
    <t>TUBO DE FERRO FUNDIDO DUCTIL COM BOLSA DE JUNTA ELASTICA E FLANGE ROSCADOS,ESPESSURA CLASSE K-12,CLASSE DE PRESSAO PN-10,PARA AGUA,CONFORME NBR 7560 E NBR 7675,REVESTIDO EXTERNAMENTE COM ZINCO METALICO E PINTURA BETUMINOSA E INTERNAMENTE COM ARGAMASSA DE CIMENTO,EXCLUSIVE ACESSORIOS PARA JUNTA, COMDIAMETRO DE 1000MM,COMPRIMENTO ATE 1,0M. FORNECIMENTO</t>
  </si>
  <si>
    <t>TUBO DE FERRO FUNDIDO DUCTIL COM BOLSA DE JUNTA ELASTICA E FLANGE ROSCADOS,ESPESSURA CLASSE K-12,CLASSE DE PRESSAO PN-10,PARA AGUA,CONFORME NBR 7560 E NBR 7675,REVESTIDO EXTERNAMENTE COM ZINCO METALICO E PINTURA BETUMINOSA E INTERNAMENTE COM ARGAMASSA DE CIMENTO,EXCLUSIVE ACESSORIOS PARA JUNTA, COMDIAMETRO DE 1200MM,COMPRIMENTO ATE 1,0M. FORNECIMENTO</t>
  </si>
  <si>
    <t>TUBO DE FERRO FUNDIDO DUCTIL COM BOLSA DE JUNTA ELASTICA E FLANGE SOLDADOS,ESPESSURA CLASSE K-9,CLASSE DE PRESSAO PN-16,PARA AGUA,CONFORME NBR 7560 E NBR 7675,REVESTIDO EXTERNAMENTE COM ZINCO METALICO E PINTURA BETUMINOSA E INTERNAMENTE COMARGAMASSA DE CIMENTO,EXCLUSIVE ACESSORIOS PARA JUNTA,COM DIAMETRO DE  80MM,COMPRIMENTO ATE 1,0M. FORNECIMENTO</t>
  </si>
  <si>
    <t>TUBO DE FERRO FUNDIDO DUCTIL COM BOLSA DE JUNTA ELASTICA E FLANGE SOLDADOS,ESPESSURA CLASSE K-9,CLASSE DE PRESSAO PN-16,PARA AGUA,CONFORME NBR 7560 E NBR 7675,REVESTIDO EXTERNAMENTE COM ZINCO METALICO E PINTURA BETUMINOSA E INTERNAMENTE COMARGAMASSA DE CIMENTO,EXCLUSIVE ACESSORIOS PARA JUNTA,COM DIAMETRO DE 100MM,COMPRIMENTO ATE 1,0M. FORNECIMENTO</t>
  </si>
  <si>
    <t>TUBO DE FERRO FUNDIDO DUCTIL COM BOLSA DE JUNTA ELASTICA E FLANGE SOLDADOS,ESPESSURA CLASSE K-9,CLASSE DE PRESSAO PN-16,PARA AGUA,CONFORME NBR 7560 E NBR 7675,REVESTIDO EXTERNAMENTE COM ZINCO METALICO E PINTURA BETUMINOSA E INTERNAMENTE COMARGAMASSA DE CIMENTO,EXCLUSIVE ACESSORIOS PARA JUNTA,COM DIAMETRO DE 150MM,COMPRIMENTO ATE 1,0M. FORNECIMENTO</t>
  </si>
  <si>
    <t>TUBO DE FERRO FUNDIDO DUCTIL COM BOLSA DE JUNTA ELASTICA E FLANGE SOLDADOS,ESPESSURA CLASSE K-9,CLASSE DE PRESSAO PN-16,PARA AGUA,CONFORME NBR 7560 E NBR 7675,REVESTIDO EXTERNAMENTE COM ZINCO METALICO E PINTURA BETUMINOSA E INTERNAMENTE COMARGAMASSA DE CIMENTO,EXCLUSIVE ACESSORIOS PARA JUNTA,COM DIAMETRO DE 200MM,COMPRIMENTO ATE 1,0M. FORNECIMENTO</t>
  </si>
  <si>
    <t>TUBO DE FERRO FUNDIDO DUCTIL COM BOLSA DE JUNTA ELASTICA E FLANGE SOLDADOS,ESPESSURA CLASSE K-9,CLASSE DE PRESSAO PN-16,PARA AGUA,CONFORME NBR 7560 E NBR 7675,REVESTIDO EXTERNAMENTE COM ZINCO METALICO E PINTURA BETUMINOSA E INTERNAMENTE COMARGAMASSA DE CIMENTO,EXCLUSIVE ACESSORIOS PARA JUNTA,COM DIAMETRO DE 250MM,COMPRIMENTO ATE 1,0M. FORNECIMENTO</t>
  </si>
  <si>
    <t>TUBO DE FERRO FUNDIDO DUCTIL COM BOLSA DE JUNTA ELASTICA E FLANGE SOLDADOS,ESPESSURA CLASSE K-9,CLASSE DE PRESSAO PN-16,PARA AGUA,CONFORME NBR 7560 E NBR 7675,REVESTIDO EXTERNAMENTE COM ZINCO METALICO E PINTURA BETUMINOSA E INTERNAMENTE COMARGAMASSA DE CIMENTO,EXCLUSIVE ACESSORIOS PARA JUNTA,COM DIAMETRO DE 300MM,COMPRIMENTO ATE 1,0M. FORNECIMENTO</t>
  </si>
  <si>
    <t>TUBO DE FERRO FUNDIDO DUCTIL COM BOLSA DE JUNTA ELASTICA E FLANGE SOLDADOS,ESPESSURA CLASSE K-9,CLASSE DE PRESSAO PN-16,PARA AGUA,CONFORME NBR 7560 E NBR 7675,REVESTIDO EXTERNAMENTE COM ZINCO METALICO E PINTURA BETUMINOSA E INTERNAMENTE COMARGAMASSA DE CIMENTO,EXCLUSIVE ACESSORIOS PARA JUNTA,COM DIAMETRO DE 350MM,COMPRIMENTO ATE 1,0M. FORNECIMENTO</t>
  </si>
  <si>
    <t>TUBO DE FERRO FUNDIDO DUCTIL COM BOLSA DE JUNTA ELASTICA E FLANGE SOLDADOS,ESPESSURA CLASSE K-9,CLASSE DE PRESSAO PN-16,PARA AGUA,CONFORME NBR 7560 E NBR 7675,REVESTIDO EXTERNAMENTE COM ZINCO METALICO E PINTURA BETUMINOSA E INTERNAMENTE COMARGAMASSA DE CIMENTO,EXCLUSIVE ACESSORIOS PARA JUNTA,COM DIAMETRO DE 400MM,COMPRIMENTO ATE 1,0M. FORNECIMENTO</t>
  </si>
  <si>
    <t>TUBO DE FERRO FUNDIDO DUCTIL COM BOLSA DE JUNTA ELASTICA E FLANGE SOLDADOS,ESPESSURA CLASSE K-9,CLASSE DE PRESSAO PN-16,PARA AGUA,CONFORME NBR 7560 E NBR 7675,REVESTIDO EXTERNAMENTE COM ZINCO METALICO E PINTURA BETUMINOSA E INTERNAMENTE COMARGAMASSA DE CIMENTO,EXCLUSIVE ACESSORIOS PARA JUNTA,COM DIAMETRO DE 450MM,COMPRIMENTO ATE 1,0M. FORNECIMENTO</t>
  </si>
  <si>
    <t>TUBO DE FERRO FUNDIDO DUCTIL COM BOLSA DE JUNTA ELASTICA E FLANGE SOLDADOS,ESPESSURA CLASSE K-9,CLASSE DE PRESSAO PN-16,PARA AGUA,CONFORME NBR 7560 E NBR 7675,REVESTIDO EXTERNAMENTE COM ZINCO METALICO E PINTURA BETUMINOSA E INTERNAMENTE COMARGAMASSA DE CIMENTO,EXCLUSIVE ACESSORIOS PARA JUNTA,COM DIAMETRO DE 500MM,COMPRIMENTO ATE 1,0M. FORNECIMENTO</t>
  </si>
  <si>
    <t>TUBO DE FERRO FUNDIDO DUCTIL COM BOLSA DE JUNTA ELASTICA E FLANGE SOLDADOS,ESPESSURA CLASSE K-9,CLASSE DE PRESSAO PN-16,PARA AGUA,CONFORME NBR 7560 E NBR 7675,REVESTIDO EXTERNAMENTE COM ZINCO METALICO E PINTURA BETUMINOSA E INTERNAMENTE COMARGAMASSA DE CIMENTO,EXCLUSIVE ACESSORIOS PARA JUNTA,COM DIAMETRO DE 600MM,COMPRIMENTO ATE 1,0M.FORNECIMENTO</t>
  </si>
  <si>
    <t>TUBO DE FERRO FUNDIDO DUCTIL COM BOLSA DE JUNTA ELASTICA E FLANGE ROSCADOS,ESPESSURA CLASSE K-12,CLASSE DE PRESSAO PN-16,PARA AGUA,CONFORME NBR 7560 E NBR 7675,REVESTIDO EXTERNAMETE COM ZINCO METALICO E PINTURA BETUMINOSA E INTERNAMENTE COMARGAMASSA DE CIMENTO,EXCLUSIVE ACESSORIOS PARA JUNTA,COM DIAMETRO DE 700MM,COMPRIMENTO ATE 1,0M. FORNECIMENTO</t>
  </si>
  <si>
    <t>ADICIONAL DE EXTENSAO EXCEDENTE A 1,0M,POR CADA 0,5M OU FRACAO EM TUBOS COM FLANGES SOLDADOS,CLASSE K-9,PN-10,PARA AGUA,COM DIAMETRO DE 80MM.FORNECIMENTO</t>
  </si>
  <si>
    <t>ADICIONAL DE EXTENSAO EXCEDENTE A 1,0M,POR CADA 0,5M OU FRACAO EM TUBOS COM FLANGES SOLDADOS,CLASSE K-9,PN-10,PARA AGUA,COM DIAMETRO DE 100MM.FORNECIMENTO</t>
  </si>
  <si>
    <t>ADICIONAL DE EXTENSAO EXCEDENTE A 1,0M,POR CADA 0,5M OU FRACAO EM TUBOS COM FLANGES SOLDADOS,CLASSE K-9,PN-10,PARA AGUA,COM DIAMETRO DE 150MM.FORNECIMENTO</t>
  </si>
  <si>
    <t>ADICIONAL DE EXTENSAO EXCEDENTE A 1,0M,POR CADA 0,5M OU FRACAO EM TUBOS COM FLANGES SOLDADOS,CLASSE K-9,PN-10,PARA AGUA,COM DIAMETRO DE 200MM.FORNECIMENTO</t>
  </si>
  <si>
    <t>ADICIONAL DE EXTENSAO EXCEDENTE A 1,0M,POR CADA 0,5M OU FRACAO EM TUBOS COM FLANGES SOLDADOS,CLASSE K-9,PN-10,PARA AGUA,COM DIAMETRO DE 250MM.FORNECIMENTO</t>
  </si>
  <si>
    <t>ADICIONAL DE EXTENSAO EXCEDENTE A 1,0M,POR CADA 0,5M OU FRACAO EM TUBOS COM FLANGES SOLDADOS,CLASSE K-9,PN-10,PARA AGUA,COM DIAMETRO DE 300MM.FORNECIMENTO</t>
  </si>
  <si>
    <t>ADICIONAL DE EXTENSAO EXCEDENTE A 1,0M,POR CADA 0,5M OU FRACAO EM TUBOS COM FLANGES SOLDADOS,CLASSE K-9,PN-10,PARA AGUA,COM DIAMETRO DE 350MM.FORNECIMENTO</t>
  </si>
  <si>
    <t>ADICIONAL DE EXTENSAO EXCEDENTE A 1,0M,POR CADA 0,5M OU FRACAO EM TUBOS COM FLANGES SOLDADOS,CLASSE K-9,PN-10,PARA AGUA,COM DIAMETRO DE 400MM.FORNECIMENTO</t>
  </si>
  <si>
    <t>ADICIONAL DE EXTENSAO EXCEDENTE A 1,0M,POR CADA 0,5M OU FRACAO EM TUBOS COM FLANGES SOLDADOS,CLASSE K-9,PN-10,PARA AGUA,COM DIAMETRO DE 450MM.FORNECIMENTO</t>
  </si>
  <si>
    <t>ADICIONAL DE EXTENSAO EXCEDENTE A 1,0M,POR CADA 0,5M OU FRACAO EM TUBOS COM FLANGES SOLDADOS,CLASSE K-9,PN-10,PARA AGUA,COM DIAMETRO DE 500MM.FORNECIMENTO</t>
  </si>
  <si>
    <t>ADICIONAL DE EXTENSAO EXCEDENTE A 1,0M,POR CADA 0,5M OU FRACAO EM TUBOS COM FLANGES SOLDADOS,CLASSE K-9,PN-10,PARA AGUA,COM DIAMETRO DE 600MM.FORNECIMENTO</t>
  </si>
  <si>
    <t>ADICIONAL DE EXTENSAO EXCEDENTE A 1,0M,POR CADA 0,5M OU FRACAO EM TUBOS COM FLANGES ROSCADOS,CLASSE K-12,PN-10,PARA AGUA,COM DIAMETRO DE 700MM.FORNECIMENTO</t>
  </si>
  <si>
    <t>ADICIONAL DE EXTENSAO EXCEDENTE A 1,0M,POR CADA 0,5M OU FRACAO EM TUBOS COM FLANGES ROSCADOS,CLASSE K-12,PN-10,PARA AGUA,COM DIAMETRO DE 800MM.FORNECIMENTO</t>
  </si>
  <si>
    <t>ADICIONAL DE EXTENSAO EXCEDENTE A 1,0M,POR CADA 0,5M OU FRACAO EM TUBOS COM FLANGES ROSCADOS,CLASSE K-12,PN-10,PARA AGUA,COM DIAMETRO DE 900MM.FORNECIMENTO</t>
  </si>
  <si>
    <t>ADICIONAL DE EXTENSAO EXCEDENTE A 1,0M,POR CADA 0,5M OU FRACAO EM TUBOS COM FLANGES ROSCADOS,CLASSE K-12,PN-10,PARA AGUA,COM DIAMETRO DE 1000MM.FORNECIMENTO</t>
  </si>
  <si>
    <t>ADICIONAL DE EXTENSAO EXCEDENTE A 1,0M,POR CADA 0,5M OU FRACAO EM TUBOS COM FLANGES ROSCADOS,CLASSE K-12,PN-10,PARA AGUA,COM DIAMETRO DE 1200MM.FORNECIMENTO</t>
  </si>
  <si>
    <t>ADICIONAL DE EXTENSAO EXCEDENTE A 1,0M,POR CADA 0,5M OU FRACAO EM TUBOS COM FLANGES SOLDADOS,CLASSE K-9,PN-16,PARA AGUA,COM DIAMETRO DE 80MM.FORNECIMENTO</t>
  </si>
  <si>
    <t>ADICIONAL DE EXTENSAO EXCEDENTE A 1,0M,POR CADA 0,5M OU FRACAO EM TUBOS COM FLANGES SOLDADOS,CLASSE K-9,PN-16,PARA AGUA,COM DIAMETRO DE 100MM.FORNECIMENTO</t>
  </si>
  <si>
    <t>ADICIONAL DE EXTENSAO EXCEDENTE A 1,0M,POR CADA 0,5M OU FRACAO EM TUBOS COM FLANGES SOLDADOS,CLASSE K-9,PN-16,PARA AGUA,COM DIAMETRO DE 150MM.FORNECIMENTO</t>
  </si>
  <si>
    <t>ADICIONAL DE EXTENSAO EXCEDENTE A 1,0M,POR CADA 0,5M OU FRACAO EM TUBOS COM FLANGES SOLDADOS,CLASSE K-9,PN-16,PARA AGUA,COM DIAMETRO DE 200MM.FORNECIMENTO</t>
  </si>
  <si>
    <t>ADICIONAL DE EXTENSAO EXCEDENTE A 1,0M,POR CADA 0,5M OU FRACAO EM TUBOS COM FLANGES SOLDADOS,CLASSE K-9,PN-16,PARA AGUA,COM DIAMETRO DE 250MM.FORNECIMENTO</t>
  </si>
  <si>
    <t>ADICIONAL DE EXTENSAO EXCEDENTE A 1,0M,POR CADA 0,5M OU FRACAO EM TUBOS COM FLANGES SOLDADOS,CLASSE K-9,PN-16,PARA AGUA,COM DIAMETRO DE 300MM.FORNECIMENTO</t>
  </si>
  <si>
    <t>ADICIONAL DE EXTENSAO EXCEDENTE A 1,0M,POR CADA 0,5M OU FRACAO EM TUBOS COM FLANGES SOLDADOS,CLASSE K-9,PN-16,PARA AGUA,COM DIAMETRO DE 350MM.FORNECIMENTO</t>
  </si>
  <si>
    <t>ADICIONAL DE EXTENSAO EXCEDENTE A 1,0M,POR CADA 0,5M OU FRACAO EM TUBOS COM FLANGES SOLDADOS,CLASSE K-9,PN-16,PARA AGUA,COM DIAMETRO DE 400MM.FORNECIMENTO</t>
  </si>
  <si>
    <t>ADICIONAL DE EXTENSAO EXCEDENTE A 1,0M,POR CADA 0,5M OU FRACAO EM TUBOS COM FLANGES SOLDADOS,CLASSE K-9,PN-16,PARA AGUA,COM DIAMETRO DE 450MM.FORNECIMENTO</t>
  </si>
  <si>
    <t>ADICIONAL DE EXTENSAO EXCEDENTE A 1,0M,POR CADA 0,5M OU FRACAO EM TUBOS COM FLANGES SOLDADOS,CLASSE K-9,PN-16,PARA AGUA,COM DIAMETRO DE 500MM.FORNECIMENTO</t>
  </si>
  <si>
    <t>ADICIONAL DE EXTENSAO EXCEDENTE A 1,0M,POR CADA 0,5M OU FRACAO EM TUBOS COM FLANGES SOLDADOS,CLASSE K-9,PN-16,PARA AGUA,COM DIAMETRO DE 600MM.FORNECIMENTO</t>
  </si>
  <si>
    <t>ADICIONAL DE EXTENSAO EXCEDENTE A 1,0M,POR CADA 0,5M OU FRACAO EM TUBOS COM FLANGES ROSCADOS,CLASSE K-12,PN-16,PARA AGUA,COM DIAMETRO DE 700MM.FORNECIMENTO</t>
  </si>
  <si>
    <t>ADICIONAL DE EXTENSAO EXCEDENTE A 1,0M,POR CADA 0,5M OU FRACAO EM TUBOS COM FLANGES INTEGRAL FUNDIDOS,CLASSE K-14,PN-16,PARA AGUA,COM DIAMETRO DE 800MM.FORNECIMENTO</t>
  </si>
  <si>
    <t>ADICIONAL DE EXTENSAO EXCEDENTE A 1,0M,POR CADA 0,5M OU FRACAO EM TUBOS COM FLANGES INTEGRAL FUNDIDOS,CLASSE K-14,PN-16,PARA AGUA,COM DIAMETRO DE 900MM.FORNECIMENTO</t>
  </si>
  <si>
    <t>ADICIONAL DE EXTENSAO EXCEDENTE A 1,0M,POR CADA 0,5M OU FRACAO EM TUBOS COM FLANGES INTEGRAL FUNDIDOS,CLASSE K-14,PN-16,PARA AGUA,COM DIAMETRO DE 1000MM.FORNECIMENTO</t>
  </si>
  <si>
    <t>ADICIONAL DE EXTENSAO EXCEDENTE A 1,0M,POR CADA 0,5M OU FRACAO EM TUBOS COM FLANGES INTEGRAL FUNDIDOS,CLASSE K-14,PN-16,PARA AGUA,COM DIAMETRO DE 1200MM.FORNECIMENTO</t>
  </si>
  <si>
    <t>TUBO DE FERRO FUNDIDO DUCTIL COM 2 FLANGES SOLDADOS,ESPESSURA CLASSE K-9,CLASSE DE PRESSAO PN-10,REVESTIDO INTERNAMENTECOM ARGAMASSA DE CIMENTO ALUMINOSO E EXTERNAMENTE COM ZINCOMETALICO E PINTURA EPOXI NA COR VERMELHO,PARA ESGOTO SANITARIO CONFORME NBR 15420 E NBR 7560,EXCL.ACESSORIOS PARA JUNTA,COM DIAMETRO DE 80MM,COMPRIMENTO ATE 1,0M. FORNECIMENTO</t>
  </si>
  <si>
    <t>TUBO DE FERRO FUNDIDO DUCTIL COM 2 FLANGES SOLDADOS,ESPESSURA CLASSE K-9,CLASSE DE PRESSAO PN-10,REVESTIDO INTERNAMENTECOM ARGAMASSA DE CIMENTO ALUMINOSO E EXTERNAMENTE COM ZINCOMETALICO E PINTURA EPOXI NA COR VERMELHA,PARA ESGOTO SANITARIO,CONFORME NBR 15420 E NBR 7560,EXCL.ACESSORIOS PARA JUNTA,COM DIAMETRO DE 100MM,COMPRIMENTO ATE 1,0M. FORNECIMENTO</t>
  </si>
  <si>
    <t>TUBO DE FERRO FUNDIDO DUCTIL COM 2 FLANGES SOLDADOS,ESPESSURA CLASSE K-9,CLASSE DE PRESSAO PN-10,REVESTIDO INTERNAMENTECOM ARGAMASSA DE CIMENTO ALUMINOSO E EXTERNAMENTE COM ZINCOMETALICO E PINTURA EPOXI NA COR VERMELHA,PARA ESGOTO SANITARIO,CONFORME NBR 15420 E NBR 7560,EXCL.ACESSORIOS PARA JUNTA,COM DIAMETRO DE 150MM,COMPRIMENTO ATE 1,0M. FORNECIMENTO</t>
  </si>
  <si>
    <t>TUBO DE FERRO FUNDIDO DUCTIL COM 2 FLANGES SOLDADOS,ESPESSURA CLASSE K-9,CLASSE DE PRESSAO PN-10,REVESTIDO INTERNAMENTECOM ARGAMASSA DE CIMENTO ALUMINOSO E EXTERNAMENTE COM ZINCOMETALICO E PINTURA EPOXI NA COR VERMELHA,PARA ESGOTO SANITARIO,CONFORME NBR 15420 E NBR 7560,EXCL.ACESSORIOS PARA JUNTA,COM DIAMETRO DE 200MM,COMPRIMENTO ATE 1,0M. FORNECIMENTO</t>
  </si>
  <si>
    <t>TUBO DE FERRO FUNDIDO DUCTIL COM 2 FLANGES SOLDADOS,ESPESSURA CLASSE K-9,CLASSE DE PRESSAO PN-10,REVESTIDO INTERNAMENTECOM ARGAMASSA DE CIMENTO ALUMINOSO E EXTERNAMENTE COM ZINCOMETALICO E PINTURA EPOXI NA COR VERMELHA,PARA ESGOTO SANITARIO,CONFORME NBR 15420 E NBR 7560,EXCL.ACESSORIOS PARA JUNTA,COM DIAMETRO DE 250MM,COMPRIMENTO ATE 1,0M. FORNECIMENTO</t>
  </si>
  <si>
    <t>TUBO DE FERRO FUNDIDO DUCTIL COM 2 FLANGES SOLDADOS,ESPESSURA CLASSE K-9,CLASSE DE PRESSAO PN-10,REVESTIDO INTERNAMENTECOM ARGAMASSA DE CIMENTO ALUMINOSO E EXTERNAMENTE COM ZINCOMETALICO E PINTURA EPOXI NA COR VERMELHA,PARA ESGOTO SANITARIO,CONFORME NBR 15420 E NBR 7560,EXCL.ACESSORIOS PARA JUNTA,COM DIAMETRO DE 300MM,COMPRIMENTO ATE 1,0M. FORNECIMENTO</t>
  </si>
  <si>
    <t>TUBO DE FERRO FUNDIDO DUCTIL COM 2 FLANGES SOLDADOS,ESPESSURA CLASSE K-9,CLASSE DE PRESSAO PN-10,REVESTIDO INTERNAMENTECOM ARGAMASSA DE CIMENTO ALUMINOSO E EXTERNAMENTE COM ZINCOMETALICO E PINTURA EPOXI NA COR VERMELHA,PARA ESGOTO SANITARIO,CONFORME NBR 15420 E NBR 7560,EXCL.ACESSORIOS PARA JUNTA,COM DIAMETRO DE 350MM,COMPRIMENTO ATE 1,0M. FORNECIMENTO</t>
  </si>
  <si>
    <t>TUBO DE FERRO FUNDIDO DUCTIL COM 2 FLANGES SOLDADOS,ESPESSURA CLASSE K-9,CLASSE DE PRESSAO PN-10,REVESTIDO INTERNAMENTECOM ARGAMASSA DE CIMENTO ALUMINOSO E EXTERNAMENTE COM ZINCOMETALICO E PINTURA EPOXI NA COR VERMELHA,PARA ESGOTO SANITARIO,CONFORME NBR 15420 E NBR 7560,EXCL.ACESSORIOS PARA JUNTA,COM DIAMETRO DE 400MM,COMPRIMENTO ATE 1,0M. FORNECIMENTO</t>
  </si>
  <si>
    <t>TUBO DE FERRO FUNDIDO DUCTIL COM 2 FLANGES SOLDADOS,ESPESSURA CLASSE K-9,CLASSE DE PRESSAO PN-10,REVESTIDO INTERNAMENTECOM ARGAMASSA DE CIMENTO ALUMINOSO E EXTERNAMENTE COM ZINCOMETALICO E PINTURA EPOXI NA COR VERMELHA,PARA ESGOTO SANITARIO,CONFORME NBR 15420 E NBR 7560,EXCL.ACESSORIOS PARA JUNTA,COM DIAMETRO DE 450MM,COMPRIMENTO ATE 1,0M. FORNECIMENTO</t>
  </si>
  <si>
    <t>TUBO DE FERRO FUNDIDO DUCTIL COM 2 FLANGES SOLDADOS,ESPESSURA CLASSE K-9,CLASSE DE PRESSAO PN-10,REVESTIDO INTERNAMENTECOM ARGAMASSA DE CIMENTO ALUMINOSO E EXTERNAMENTE COM ZINCOMETALICO E PINTURA EPOXI NA COR VERMELHA,PARA ESGOTO SANITARIO,CONFORME NBR 15420 E NBR 7560,EXCL.ACESSORIOS PARA JUNTA,COM DIAMETRO DE 500MM,COMPRIMENTO ATE 1,0M. FORNECIMENTO</t>
  </si>
  <si>
    <t>TUBO DE FERRO FUNDIDO DUCTIL COM 2 FLANGES SOLDADOS,ESPESSURA CLASSE K-9,CLASSE DE PRESSAO PN-10,REVESTIDO INTERNAMENTECOM ARGAMASSA DE CIMENTO ALUMINOSO E EXTERNAMENTE COM ZINCOMETALICO E PINTURA EPOXI NA COR VERMELHA,PARA ESGOTO SANITARIO,CONFORME NBR 15420 E NBR 7560,EXCL.ACESSORIOS PARA JUNTA,COM DIAMETRO DE 600MM,COMPRIMENTO ATE 1,0M. FORNECIMENTO</t>
  </si>
  <si>
    <t>TUBO DE FERRO FUNDIDO DUCTIL COM 2 FLANGES ROSCADOS,ESPESSURA CLASSE K-12,CLASSE DE PRESSAO PN-10,REVESTIDO INTERNAMENTECOM ARGAMASSA DE CIMENTO ALUMINOSO E EXTERNAMENTE COM ZINCOMETALICO E PINTURA EPOXI NA COR VERMELHA,PARA ESGOTO SANITARIO,CONFORME NBR 15420 E NBR 7560,EXCL.ACESSORIOS PARA JUNTA,COM DIAMETRO DE  700MM,COMPRIMENTO ATE 1,0M. FORNECIMENTO</t>
  </si>
  <si>
    <t>TUBO DE FERRO FUNDIDO DUCTIL COM 2 FLANGES ROSCADOS,ESPESSURA CLASSE K-12,CLASSE DE PRESSAO PN-10,REVESTIDO INTERNAMENTECOM ARGAMASSA DE CIMENTO ALUMINOSO E EXTERNAMENTE COM ZINCOMETALICO E PINTURA EPOXI NA COR VERMELHA,PARA ESGOTO SANITARIO,CONFORME NBR 15420 E NBR 7560,EXCL.ACESSORIOS PARA JUNTA,COM DIAMETRO DE  800MM,COMPRIMENTO ATE 1,0M. FORNECIMENTO</t>
  </si>
  <si>
    <t>TUBO DE FERRO FUNDIDO DUCTIL COM 2 FLANGES ROSCADOS,ESPESSURA CLASSE K-12,CLASSE DE PRESSAO PN-10,REVESTIDO INTERNAMENTECOM ARGAMASSA DE CIMENTO ALUMINOSO E EXTERNAMENTE COM ZINCOMETALICO E PINTURA EPOXI NA COR VERMELHA,PARA ESGOTO SANITARIO,CONFORME NBR 15420 E NBR 7560,EXCL.ACESSORIOS PARA JUNTA,COM DIAMETRO DE  900MM,COMPRIMENTO ATE 1,0M. FORNECIMENTO</t>
  </si>
  <si>
    <t>TUBO DE FERRO FUNDIDO DUCTIL COM 2 FLANGES ROSCADOS,ESPESSURA CLASSE K-12,CLASSE DE PRESSAO PN-10,REVESTIDO INTERNAMENTECOM ARGAMASSA DE CIMENTO ALUMINOSO E EXTERNAMENTE COM ZINCOMETALICO E PINTURA EPOXI NA COR VERMELHA,PARA ESGOTO SANITARIO,CONFORME NBR 15420 E NBR 7560,EXCL.ACESSORIOS PARA JUNTA,COM DIAMETRO DE 1000MM,COMPRIMENTO ATE 1,0M. FORNECIMENTO</t>
  </si>
  <si>
    <t>TUBO DE FERRO FUNDIDO DUCTIL COM 2 FLANGES ROSCADOS,ESPESSURA CLASSE K-12,CLASSE DE PRESSAO PN-10,REVESTIDO INTERNAMENTECOM ARGAMASSA DE CIMENTO ALUMINOSO E EXTERNAMENTE COM ZINCOMETALICO E PINTURA EPOXI NA COR VERMELHA,PARA ESGOTO SANITARIO,CONFORME NBR 15420 E NBR 7560,EXCL.ACESSORIOS PARA JUNTA,COM DIAMETRO DE 1200MM,COMPRIMENTO ATE 1,0M. FORNECIMENTO</t>
  </si>
  <si>
    <t>TUBO DE FERRO FUNDIDO DUCTIL COM 2 FLANGES SOLDADOS,ESPESSURA CLASSE K-9,CLASSE DE PRESSAO PN-16,REVESTIDO INTERNAMENTECOM ARGAMASSA DE CIMENTO ALUMINOSO E EXTERNAMENTE COM ZINCOMETALICO E PINTURA EPOXI NA COR VERMELHA,PARA ESGOTO SANITARIO,CONFORME NBR 15420 E NBR 7560,EXCL.ACESSORIOS PARA JUNTA,COM DIAMETRO DE  80MM,COMPRIMENTO ATE 1,0M. FORNECIMENTO</t>
  </si>
  <si>
    <t>TUBO DE FERRO FUNDIDO DUCTIL COM 2 FLANGES SOLDADOS,ESPESSURA CLASSE K-9,CLASSE DE PRESSAO PN-16,REVESTIDO INTERNAMENTECOM ARGAMASSA DE CIMENTO ALUMINOSO E EXTERNAMENTE COM ZINCOMETALICO E PINTURA EPOXI NA COR VERMELHA,PARA ESGOTO SANITARIO,CONFORME NBR 15420 E NBR 7560,EXCL.ACESSORIOS PARA JUNTA,COM DIAMETRO DE 100MM,COMPRIMENTO ATE 1,0M. FORNECIMENTO</t>
  </si>
  <si>
    <t>TUBO DE FERRO FUNDIDO DUCTIL COM 2 FLANGES SOLDADOS,ESPESSURA CLASSE K-9,CLASSE DE PRESSAO PN-16,REVESTIDO INTERNAMENTECOM ARGAMASSA DE CIMENTO ALUMINOSO E EXTERNAMENTE COM ZINCOMETALICO E PINTURA EPOXI NA COR VERMELHA,PARA ESGOTO SANITARIO,CONFORME NBR 15420 E NBR 7560,EXCL.ACESSORIOS PARA JUNTA,COM DIAMETRO DE 150MM,COMPRIMENTO ATE 1,0M. FORNECIMENTO</t>
  </si>
  <si>
    <t>TUBO DE FERRO FUNDIDO DUCTIL COM 2 FLANGES SOLDADOS,ESPESSURA CLASSE K-9,CLASSE DE PRESSAO PN-16,REVESTIDO INTERNAMENTECOM ARGAMASSA DE CIMENTO ALUMINOSO E EXTERNAMENTE COM ZINCOMETALICO E PINTURA EPOXI NA COR VERMELHA,PARA ESGOTO SANITARIO,CONFORME NBR 15420 E NBR 7560,EXCL.ACESSORIOS PARA JUNTA,COM DIAMETRO DE 200MM,COMPRIMENTO ATE 1,0M. FORNECIMENTO</t>
  </si>
  <si>
    <t>TUBO DE FERRO FUNDIDO DUCTIL COM 2 FLANGES SOLDADOS,ESPESSURA CLASSE K-9,CLASSE DE PRESSAO PN-16,REVESTIDO INTERNAMENTECOM ARGAMASSA DE CIMENTO ALUMINOSO E EXTERNAMENTE COM ZINCOMETALICO E PINTURA EPOXI NA COR VERMELHA,PARA ESGOTO SANITARIO,CONFORME NBR 15420 E NBR 7560,EXCL.ACESSORIOS PARA JUNTA,COM DIAMETRO DE 250MM,COMPRIMENTO ATE 1,0M. FORNECIMENTO</t>
  </si>
  <si>
    <t>TUBO DE FERRO FUNDIDO DUCTIL COM 2 FLANGES SOLDADOS,ESPESSURA CLASSE K-9,CLASSE DE PRESSAO PN-16,REVESTIDO EXTERNAMENTECOM ARGAMASSA DE CIMENTO ALUMINOSO E EXTERNAMENTE COM ZINCOMETALICO E PINTURA EPOXI NA COR VERMELHA,PARA ESGOTO SANITARIO,CONFORME NBR 15420 E NBR 7560,EXCL.ACESSORIOS PARA JUNTA,COM DIAMETRO DE 300MM,COMPRIMENTO ATE 1,0M. FORNECIMENTO</t>
  </si>
  <si>
    <t>TUBO DE FERRO FUNDIDO DUCTIL COM 2 FLANGES SOLDADOS,ESPESSURA CLASSE K-9,CLASSE DE PRESSAO PN-16,REVESTIDO INTERNAMENTECOM ARGAMASSA DE CIMENTO ALUMINOSO E EXTERNAMENTE COM ZINCOMETALICO E PINTURA EPOXI NA COR VERMELHA,PARA ESGOTO SANITARIO,CONFORME NBR 15420 E NBR 7560,EXCL.ACESSORIOS PARA JUNTA,COM DIAMETRO DE 350MM,COMPRIMENTO ATE 1,0M. FORNECIMENTO</t>
  </si>
  <si>
    <t>TUBO DE FERRO FUNDIDO DUCTIL COM 2 FLANGES SOLDADOS,ESPESSURA CLASSE K-9,CLASSE DE PRESSAO PN-16,REVESTIDO INTERNAMENTECOM ARGAMASSA DE CIMENTO ALUMINOSO E EXTERNAMENTE COM ZINCOMETALICO E PINTURA EPOXI NA COR VERMELHA,PARA ESGOTO SANITARIO,CONFORME NBR 15420 E NBR 7560,EXCL.ACESSORIOS PARA JUNTA,COM DIAMETRO DE 400MM,COMPRIMENTO ATE 1,0M. FORNECIMENTO</t>
  </si>
  <si>
    <t>TUBO DE FERRO FUNDIDO DUCTIL COM 2 FLANGES SOLDADOS,ESPESSURA CLASSE K-9,CLASSE DE PRESSAO PN-16,REVESTIDO INTERNAMENTECOM ARGAMASSA DE CIMENTO ALUMINOSO E EXTERNAMENTE COM ZINCOMETALICO E PINTURA EPOXI NA COR VERMELHA,PARA ESGOTO SANITARIO,CONFORME NBR 15420 E NBR 7560,EXCL.ACESSORIOS PARA JUNTA,COM DIAMETRO DE 450MM,COMPRIMENTO ATE 1,0M. FORNECIMENTO</t>
  </si>
  <si>
    <t>TUBO DE FERRO FUNDIDO DUCTIL COM 2 FLANGES SOLDADOS,ESPESSURA CLASSE K-9,CLASSE DE PRESSAO PN-16,REVESTIDO INTERNAMENTECOM ARGAMASSA DE CIMENTO ALUMINOSO E EXTERNAMENTE COM ZINCOMETALICO E PINTURA EPOXI NA COR VERMELHA,PARA ESGOTO SANITARIO,CONFORME NBR 15420 E NBR 7560,EXCL.ACESSORIOS PARA JUNTA,COM DIAMETRO DE 500MM,COMPRIMENTO ATE 1,0M. FORNECIMENTO</t>
  </si>
  <si>
    <t>TUBO DE FERRO FUNDIDO DUCTIL COM 2 FLANGES SOLDADOS,ESPESSURA CLASSE K-9,CLASSE DE PRESSAO PN-16,REVESTIDO INTERNAMENTECOM ARGAMASSA DE CIMENTO ALUMINOSO E EXTERNAMENTE COM ZINCOMETALICO E PINTURA EPOXI NA COR VERMELHA,PARA ESGOTO SANITARIO,CONFORME NBR 15420 E NBR 7560,EXCL.ACESSORIOS PARA JUNTA,COM DIAMETRO DE 600MM,COMPRIMENTO ATE 1,0M. FORNECIMENTO</t>
  </si>
  <si>
    <t>TUBO DE FERRO FUNDIDO DUCTIL COM 2 FLANGES ROSCADOS,ESPESSURA CLASSE K-12,CLASSE DE PRESSAO PN-16,REVESTIDO INTERNAMENTECOM ARGAMASSA DE CIMENTO ALUMINOSO E EXTERNAMENTE COM ZINCOMETALICO E PINTURA EPOXI NA COR VERMELHA,PARA ESGOTO SANITARIO,CONFORME NBR 15420 E NBR 7560,EXCL.ACESSORIOS PARA JUNTA,COM DIAMETRO DE  700MM,COMPRIMENTO ATE 1,0M. FORNECIMENTO</t>
  </si>
  <si>
    <t>TUBO DE FERRO FUNDIDO DUCTIL COM 2 FLANGES INTEGRAIS FUNDIDOS,ESPESSURA CLASSE K-14,CLASSE DE PRESSAO PN-16,REVESTIDO INTERNAMENTE COM ARGAMASSA DE CIMENTO ALUMINOSO E EXTERNAMENTECOM ZINCO METALICO E PINTURA EPOXI NA COR VERMELHA,PARA ESGOTO SANITARIO,NBR 15420 E NBR 7560,EXCL.ACESSORIOS PARA JUNTA,COM DIAMETRO DE  800MM,COMPRIMENTO DE 1,0M. FORNECIMENTO</t>
  </si>
  <si>
    <t>TUBO DE FERRO FUNDIDO DUCTIL COM 2 FLANGES INTEGRAIS FUNDIDOS,ESPESSURA CLASSE K-14,CLASSE DE PRESSAO PN-16,REVESTIDO INTERNAMENTE COM ARGAMASSA DE CIMENTO ALUMINOSO E EXTERNAMENTECOM ZINCO METALICO E PINTURA EPOXI NA COR VERMELHA,PARA ESGOTO SANITARIO,NBR 15420 E NBR 7560,EXCL.ACESSORIOS PARA JUNTA,COM DIAMETRO DE  800MM,COMPRIMENTO DE 1,5M. FORNECIMENTO</t>
  </si>
  <si>
    <t>TUBO DE FERRO FUNDIDO DUCTIL COM 2 FLANGES INTEGRAIS FUNDIDOS,ESPESSURA CLASSE K-14,CLASSE DE PRESSAO PN-16,REVESTIDO INTERNAMENTE COM ARGAMASSA DE CIMENTO ALUMINOSO E EXTERNAMENTECOM ZINCO METALICO E PINTURA EPOXI NA COR VERMELHA,PARA ESGOTO SANITARIO,NBR 15420 E NBR 7560,EXCL.ACESSORIOS PARA JUNTA,COM DIAMETRO DE  800MM,COMPRIMENTO DE 2,0M. FORNECIMENTO</t>
  </si>
  <si>
    <t>TUBO DE FERRO FUNDIDO DUCTIL COM 2 FLANGES INTEGRAIS FUNDIDOS,ESPESSURA CLASSE K-14,CLASSE DE PRESSAO PN-16,REVESTIDO INTERNAMENTE COM ARGAMASSA DE CIMENTO ALUMINOSO E EXTERNAMENTECOM ZINCO METALICO E PINTURA EPOXI NA COR VERMELHA,PARA ESGOTO SANITARIO,NBR 15420 E NBR 7560,EXCL.ACESSORIOS PARA JUNTA,COM DIAMETRO DE  900MM,COMPRIMENTO DE 1,0M. FORNECIMENTO</t>
  </si>
  <si>
    <t>TUBO DE FERRO FUNDIDO DUCTIL COM 2 FLANGES INTEGRAIS FUNDIDOS,ESPESSURA CLASSE K-14,CLASSE DE PRESSAO PN-16,REVESTIDO INTERNAMENTE COM ARGAMASSA DE CIMENTO ALUMINOSO E EXTERNAMENTECOM ZINCO METALICO E PINTURA EPOXI NA COR VERMELHA,PARA ESGOTO SANITARIO,NBR 15420 E NBR 7560,EXCL.ACESSORIOS PARA JUNTA,COM DIAMETRO DE  900MM,COMPRIMENTO DE 1,5M. FORNECIMENTO</t>
  </si>
  <si>
    <t>TUBO DE FERRO FUNDIDO DUCTIL COM 2 FLANGES INTEGRAIS FUNDIDOS,ESPESSURA CLASSE K-14,CLASSE DE PRESSAO PN-16,REVESTIDO INTERNAMENTE COM ARGAMASSA DE CIMENTO ALUMINOSO E EXTERNAMENTECOM ZINCO METALICO E PINTURA EPOXI NA COR VERMELHA,PARA ESGOTO SANITARIO,NBR 15420 E NBR 7560,EXCL.ACESSORIOS PARA JUNTA,COM DIAMETRO DE  900MM,COMPRIMENTO DE 2,0M. FORNECIMENTO</t>
  </si>
  <si>
    <t>TUBO DE FERRO FUNDIDO DUCTIL COM 2 FLANGES INTEGRAIS FUNDIDOS,ESPESSURA CLASSE K-14,CLASSE DE PRESSAO PN-16,REVESTIDO INTERNAMENTE COM ARGAMASSA DE CIMENTO ALUMINOSO E EXTERNAMENTECOM ZINCO METALICO E PINTURA EPOXI NA COR VERMELHA,PARA ESGOTO SANITARIO,NBR 15420 E NBR 7560,EXCL.ACESSORIOS PARA JUNTA,COM DIAMETRO DE 1000MM,COMPRIMENTO DE 1,0M. FORNECIMENTO</t>
  </si>
  <si>
    <t>TUBO DE FERRO FUNDIDO DUCTIL COM 2 FLANGES INTEGRAIS FUNDIDOS,ESPESSURA CLASSE K-14,CLASSE DE PRESSAO PN-16,REVESTIDO INTERNAMENTE COM ARGAMASSA DE CIMENTO ALUMINOSO E EXTERNAMENTECOM ZINCO METALICO E PINTURA EPOXI NA COR VERMELHA,PARA ESGOTO SANITARIO,NBR 15420 E NBR 7560,EXCL.ACESSORIOS PARA JUNTA,COM DIAMETRO DE 1000MM,COMPRIMENTO DE 1,5M. FORNECIMENTO</t>
  </si>
  <si>
    <t>TUBO DE FERRO FUNDIDO DUCTIL COM 2 FLANGES INTEGRAIS FUNDIDOS,ESPESSURA CLASSE K-14,CLASSE DE PRESSAO PN-16,REVESTIDO INTERNAMENTE COM ARGAMASSA DE CIMENTO ALUMINOSO E EXTERNAMENTECOM ZINCO METALICO E PINTURA EPOXI NA COR VERMELHA,PARA ESGOTO SANITARIO,NBR 15420 E NBR 7560,EXCL.ACESSORIOS PARA JUNTA,COM DIAMETRO DE 1000MM,COMPRIMENTO DE 2,0M. FORNECIMENTO</t>
  </si>
  <si>
    <t>TUBO DE FERRO FUNDIDO DUCTIL COM 2 FLANGES INTEGRAIS FUNDIDOS,ESPESSURA CLASSE K-14,CLASSE DE PRESSAO PN-16,REVESTIDO INTERNAMENTE COM ARGAMASSA DE CIMENTO ALUMINOSO E EXTERNAMENTECOM ZINCO METALICO E PINTURA EPOXI NA COR VERMELHA,PARA ESGOTO SANITARIO,NBR 15420 E NBR 7560,EXCL.ACESSORIOS PARA JUNTA,COM DIAMETRO DE 1200MM,COMPRIMENTO DE 1,0M. FORNECIMENTO</t>
  </si>
  <si>
    <t>TUBO DE FERRO FUNDIDO DUCTIL COM 2 FLANGES INTEGRAIS FUNDIDOS,ESPESSURA CLASSE K-14,CLASSE DE PRESSAO PN-16,REVESTIDO INTERNAMENTE COM ARGAMASSA DE CIMENTO ALUMINOSO E EXTERNAMENTECOM ZINCO METALICO E PINTURA EPOXI NA COR VERMELHA,PARA ESGOTO SANITARIO,NBR 15420 E NBR 7560,EXCL.ACESSORIOS PARA JUNTA,COM DIAMETRO DE 1200MM,COMPRIMENTO DE 1,5M. FORNECIMENTO</t>
  </si>
  <si>
    <t>TUBO DE FERRO FUNDIDO DUCTIL COM 2 FLANGES INTEGRAIS FUNDIDOS,ESPESSURA CLASSE K-14,CLASSE DE PRESSAO PN-16,REVESTIDO INTERNAMENTE COM ARGAMASSA DE CIMENTO ALUMINOSO E EXTERNAMENTECOM ZINCO METALICO E PINTURA EPOXI NA COR VERMELHA,PARA ESGOTO SANITARIO,NBR 15420 E NBR 7560,EXCL.ACESSORIOS PARA JUNTA,COM DIAMETRO DE 1200MM,COMPRIMENTO DE 2,0M. FORNECIMENTO</t>
  </si>
  <si>
    <t>TUBO DE FERRO FUNDIDO DUCTIL COM PONTA E FLANGE SOLDADOS,ESPESSURA CLASSE K-9,CLASSE DE PRESSAO PN-10,REVESTIDO INTERNAMENTE COM ARGAMASSA DE CIMENTO ALUMINOSO E EXTERNAMENTE COM ZINCO METALICO E PINTURA EPOXI NA COR VERMELHA,PARA ESGOTO SANITARIO,CONFORME NBR 15420 E NBR 7560,EXCL.ACESSORIOS PARA JUNTA,COM DIAMETRO DE  80MM,COMPRIMENTO ATE 1,0M.FORNECIMENTO</t>
  </si>
  <si>
    <t>TUBO DE FERRO FUNDIDO DUCTIL COM PONTA E FLANGE SOLDADOS,ESPESSURA CLASSE K-9,CLASSE DE PRESSAO PN-10,REVESTIDO INTERNAMENTE COM ARGAMASSA DE CIMENTO ALUMINOSO E EXTERNAMENTE COM ZINCO METALICO E PINTURA EPOXI NA COR VERMELHA,PARA ESGOTO SANITARIO,CONFORME NBR 15420 E NBR 7560,EXCL.ACESSORIOS PARA JUNTA,COM DIAMETRO DE 100MM,COMPRIMENTO ATE 1,0M.FORNECIMENTO</t>
  </si>
  <si>
    <t>TUBO DE FERRO FUNDIDO DUCTIL COM PONTA E FLANGE SOLDADOS,ESPESSURA CLASSE K-9,CLASSE DE PRESSAO PN-10,REVESTIDO INTERNAMENTE COM ARGAMASSA DE CIMENTO ALUMINOSO E EXTERNAMENTE COM ZINCO METALICO E PINTURA EPOXI NA COR VERMELHA,PARA ESGOTO SANITARIO,CONFORME NBR 15420 E NBR 7560,EXCL.ACESSORIOS PARA JUNTA,COM DIAMETRO DE 150MM,COMPRIMENTO ATE 1,0M.FORNECIMENTO</t>
  </si>
  <si>
    <t>TUBO DE FERRO FUNDIDO DUCTIL COM PONTA E FLANGE SOLDADOS,ESPESSURA CLASSE K-9,CLASSE DE PRESSAO PN-10,REVESTIDO INTERNAMENTE COM ARGAMASSA DE CIMENTO ALUMINOSO E EXTERNAMENTE COM ZINCO METALICO E PINTURA EPOXI NA COR VERMELHA,PARA ESGOTO SANITARIO,CONFORME NBR 15420 E NBR 7560,EXCL.ACESSORIOS PARA JUNTA,COM DIAMETRO DE 200MM,COMPRIMENTO ATE 1,0M.FORNECIMENTO</t>
  </si>
  <si>
    <t>TUBO DE FERRO FUNDIDO DUCTIL COM PONTA E FLANGE SOLDADOS,ESPESSURA CLASSE K-9,CLASSE DE PRESSAO PN-10,REVESTIDO INTERNAMENTE COM ARGAMASSA DE CIMENTO ALUMINOSO E EXTERNAMENTE COM ZINCO METALICO E PINTURA EPOXI NA COR VERMELHA,PARA ESGOTO SANITARIO,CONFORME NBR 15420 E NBR 7560,EXCL.ACESSORIOS PARA JUNTA,COM DIAMETRO DE 250MM,COMPRIMENTO ATE 1,0M.FORNECIMENTO</t>
  </si>
  <si>
    <t>TUBO DE FERRO FUNDIDO DUCTIL COM PONTA E FLANGE SOLDADOS,ESPESSURA CLASSE K-9,CLASSE DE PRESSAO PN-10,REVESTIDO INTERNAMENTE COM ARGAMASSA DE CIMENTO ALUMINOSO E EXTERNAMENTE COM ZINCO METALICO E PINTURA EPOXI NA COR VERMELHA,PARA ESGOTO SANITARIO,CONFORME NBR 15420 E NBR 7560,EXCL.ACESSORIOS PARA JUNTA,COM DIAMETRO DE 300MM,COMPRIMENTO ATE 1,0M.FORNECIMENTO</t>
  </si>
  <si>
    <t>TUBO DE FERRO FUNDIDO DUCTIL COM PONTA E FLANGE SOLDADOS,ESPESSURA CLASSE K-9,CLASSE DE PRESSAO PN-10,REVESTIDO INTERNAMENTE COM ARGAMASSA DE CIMENTO ALUMINOSO E EXTERNAMENTE COM ZINCO METALICO E PINTURA EPOXI NA COR VERMELHA,PARA ESGOTO SANITARIO,CONFORME NBR 15420 E NBR 7560,EXCL.ACESSORIOS PARA JUNTA,COM DIAMETRO DE 350MM,COMPRIMENTO ATE 1,0M.FORNECIMENTO</t>
  </si>
  <si>
    <t>TUBO DE FERRO FUNDIDO DUCTIL COM PONTA E FLANGE SOLDADOS,ESPESSURA CLASSE K-9,CLASSE DE PRESSAO PN-10,REVESTIDO INTERNAMENTE COM ARGAMASSA DE CIMENTO ALUMINOSO E EXTERNAMENTE COM ZINCO METALICO E PINTURA EPOXI NA COR VERMELHA,PARA ESGOTO SANITARIO,CONFORME NBR 15420 E NBR 7560,EXCL.ACESSORIOS PARA JUNTA,COM DIAMETRO DE 400MM,COMPRIMENTO ATE 1,0M.FORNECIMENTO</t>
  </si>
  <si>
    <t>TUBO DE FERRO FUNDIDO DUCTIL COM PONTA E FLANGE SOLDADOS,ESPESSURA CLASSE K-9,CLASSE DE PRESSAO PN-10,REVESTIDO INTERNAMENTE COM ARGAMASSA DE CIMENTO ALUMINOSO E EXTERNAMENTE COM ZINCO METALICO E PINTURA EPOXI NA COR VERMELHA,PARA ESGOTO SANITARIO,CONFORME NBR 15420 E NBR 7560,EXCL.ACESSORIOS PARA JUNTA,COM DIAMETRO DE 450MM,COMPRIMENTO ATE 1,0M.FORNECIMENTO</t>
  </si>
  <si>
    <t>TUBO DE FERRO FUNDIDO DUCTIL COM PONTA E FLANGE SOLDADOS,ESPESSURA CLASSE K-9,CLASSE DE PRESSAO PN-10,REVESTIDO INTERNAMENTE COM ARGAMASSA DE CIMENTO ALUMINOSO E EXTERNAMENTE COM ZINCO METALICO E PINTURA EPOXI NA COR VERMELHA,PARA ESGOTO SANITARIO,CONFORME NBR 15420 E NBR 7560,EXCL.ACESSORIOS PARA JUNTA,COM DIAMETRO DE 500MM,COMPRIMENTO ATE 1,0M.FORNECIMENTO</t>
  </si>
  <si>
    <t>TUBO DE FERRO FUNDIDO DUCTIL COM PONTA E FLANGE SOLDADOS,ESPESSURA CLASSE K-9,CLASSE DE PRESSAO PN-10,REVESTIDO INTERNAMENTE COM ARGAMASSA DE CIMENTO ALUMINOSO E EXTERNAMENTE COM ZINCO METALICO E PINTURA EPOXI NA COR VERMELHA,PARA ESGOTO SANITARIO,CONFORME NBR 15420 E NBR 7560,EXCL.ACESSORIOS PARA JUNTA,COM DIAMETRO DE 600MM,COMPRIMENTO ATE 1,0M.FORNECIMENTO</t>
  </si>
  <si>
    <t>TUBO DE FERRO FUNDIDO DUCTIL COM PONTA E FLANGE ROSCADOS,ESPESSURA CLASSE K-12,CLASSE DE PRESSAO PN-10,REVESTIDO INTERNAMENTE COM ARGAMASSA DE CIMENTO ALUMINOSO E EXTERNAMENTE COMZINCO METALICO E PINTURA EPOXI NA COR VERMELHA,PARA ESGOTO SANITARIO,CONFORME NBR 15420 E NBR 7560,EXCL.ACESSORIOS P/JUNTA,COM DIAMETRO DE  700MM,COMPRIMENTO ATE 1,0M. FORNECIMENTO</t>
  </si>
  <si>
    <t>TUBO DE FERRO FUNDIDO DUCTIL COM PONTA E FLANGE ROSCADOS,ESPESSURA CLASSE K-12,CLASSE DE PRESSAO PN-10,REVESTIDO INTERNAMENTE COM ARGAMASSA DE CIMENTO ALUMINOSO E EXTERNAMENTE COMZINCO METALICO E PINTURA EPOXI NA COR VERMELHA,PARA ESGOTO SANITARIO,CONFORME NBR 15420 E NBR 7560,EXCL.ACESSORIOS P/JUNTA,COM DIAMETRO DE  800MM,COMPRIMENTO ATE 1,0M. FORNECIMENTO</t>
  </si>
  <si>
    <t>TUBO DE FERRO FUNDIDO DUCTIL COM PONTA E FLANGE ROSCADOS,ESPESSURA CLASSE K-12,CLASSE DE PRESSAO PN-10,REVESTIDO INTERNAMENTE COM ARGAMASSA DE CIMENTO ALUMINOSO E EXTERNAMENTE COMZINCO METALICO E PINTURA EPOXI NA COR VERMELHA,PARA ESGOTO SANITARIO,CONFORME NBR 15420 E NBR 7560,EXCL.ACESSORIOS P/JUNTA,COM DIAMETRO DE  900MM,COMPRIMENTO ATE 1,0M. FORNECIMENTO</t>
  </si>
  <si>
    <t>TUBO DE FERRO FUNDIDO DUCTIL COM PONTA E FLANGE ROSCADOS,ESPESSURA CLASSE K-12,CLASSE DE PRESSAO PN-10,REVESTIDO INTERNAMENTE COM ARGAMASSA DE CIMENTO ALUMINOSO E EXTERNAMENTE COMZINCO METALICO E PINTURA EPOXI NA COR VERMELHA,PARA ESGOTO SANITARIO,CONFORME NBR 15420 E NBR 7560,EXCL.ACESSORIOS P/JUNTA,COM DIAMETRO DE 1000MM,COMPRIMENTO ATE 1,0M. FORNECIMENTO</t>
  </si>
  <si>
    <t>TUBO DE FERRO FUNDIDO DUCTIL COM PONTA E FLANGE ROSCADOS,ESPESSURA CLASSE K-12,CLASSE DE PRESSAO PN-10,REVESTIDO INTERNAMENTE COM ARGAMASSA DE CIMENTO ALUMINOSO E EXTERNAMENTE COMZINCO METALICO E PINTURA EPOXI NA COR VERMELHA,PARA ESGOTO SANITARIO,CONFORME NBR 15420 E NBR 7560,EXCL.ACESSORIOS P/JUNTA,COM DIAMETRO DE 1200MM,COMPRIMENTO ATE 1,0M. FORNECIMENTO</t>
  </si>
  <si>
    <t>TUBO DE FERRO FUNDIDO DUCTIL COM PONTA E FLANGE SOLDADOS,ESPESSURA CLASSE K-9,CLASSE DE PRESSAO PN-16,REVESTIDO INTERNAMENTE COM ARGAMASSA DE CIMENTO ALUMINOSO E EXTERNAMENTE COM ZINCO METALICO E PINTURA EPOXI NA COR VERMELHA,PARA ESGOTO SANITARIO,CONFORME NBR 15420 E NBR 7560,EXCL.ACESSORIOS P/JUNTA,COM DIAMETRO DE  80MM,COMPRIMENTO ATE 1,0M. FORNECIMENTO</t>
  </si>
  <si>
    <t>TUBO DE FERRO FUNDIDO DUCTIL COM PONTA E FLANGE SOLDADOS,ESPESSURA CLASSE K-9,CLASSE DE PRESSAO PN-16,REVESTIDO INTERNAMENTE COM ARGAMASSA DE CIMENTO ALUMINOSO E EXTERNAMENTE COM ZINCO METALICO E PINTURA EPOXI NA COR VERMELHA,PARA ESGOTO SANITARIO,CONFORME NBR 15420 E NBR 7560,EXCL.ACESSORIOS P/JUNTA,COM DIAMETRO DE 100MM,COMPRIMENTO ATE 1,0M. FORNECIMENTO</t>
  </si>
  <si>
    <t>TUBO DE FERRO FUNDIDO DUCTIL COM PONTA E FLANGE SOLDADOS,ESPESSURA CLASSE K-9,CLASSE DE PRESSAO PN-16,REVESTIDO INTERNAMENTE COM ARGAMASSA DE CIMENTO ALUMINOSO E EXTERNAMENTE COM ZINCO METALICO E PINTURA EPOXI NA COR VERMELHA,PARA ESGOTO SANITARIO,CONFORME NBR 15420 E NBR 7560,EXCL.ACESSORIOS P/JUNTA,COM DIAMETRO DE 150MM,COMPRIMENTO ATE 1,0M. FORNECIMENTO</t>
  </si>
  <si>
    <t>TUBO DE FERRO FUNDIDO DUCTIL COM PONTA E FLANGE SOLDADOS,ESPESSURA CLASSE K-9,CLASSE DE PRESSAO PN-16,REVESTIDO INTERNAMENTE COM ARGAMASSA DE CIMENTO ALUMINOSO E EXTERNAMENTE COM ZINCO METALICO E PINTURA EPOXI NA COR VERMELHA,PARA ESGOTO SANITARIO,CONFORME NBR 15420 E NBR 7560,EXCL.ACESSORIOS P/JUNTA,COM DIAMETRO DE 200MM,COMPRIMENTO ATE 1,0M. FORNECIMENTO</t>
  </si>
  <si>
    <t>TUBO DE FERRO FUNDIDO DUCTIL COM PONTA E FLANGE SOLDADOS,ESPESSURA CLASSE K-9,CLASSE DE PRESSAO PN-16,REVESTIDO INTERNAMENTE COM ARGAMASSA DE CIMENTO ALUMINOSO E EXTERNAMENTE COM ZINCO METALICO E PINTURA EPOXI NA COR VERMELHA,PARA ESGOTO SANITARIO,CONFORME NBR 15420 E NBR 7560,EXCL.ACESSORIOS P/JUNTA,COM DIAMETRO DE 250MM,COMPRIMENTO ATE 1,0M. FORNECIMENTO</t>
  </si>
  <si>
    <t>TUBO DE FERRO FUNDIDO DUCTIL COM PONTA E FLANGE SOLDADOS,ESPESSURA CLASSE K-9,CLASSE DE PRESSAO PN-16,REVESTIDO INTERNAMENTE COM ARGAMASSA DE CIMENTO ALUMINOSO E EXTERNAMENTE COM ZINCO METALICO E PINTURA EPOXI NA COR VERMELHA,PARA ESGOTO SANITARIO,CONFORME NBR 15420 E NBR 7560,EXCL.ACESSORIOS P/JUNTA,COM DIAMETRO DE 300MM,COMPRIMENTO ATE 1,0M. FORNECIMENTO</t>
  </si>
  <si>
    <t>TUBO DE FERRO FUNDIDO DUCTIL COM PONTA E FLANGE SOLDADOS,ESPESSURA CLASSE K-9,CLASSE DE PRESSAO PN-16,REVESTIDO INTERNAMENTE COM ARGAMASSA DE CIMENTO ALUMINOSO E EXTERNAMENTE COM ZINCO METALICO E PINTURA EPOXI NA COR VERMELHA,PARA ESGOTO SANITARIO,CONFORME NBR 15420 E NBR 7560,EXCL.ACESSORIOS P/JUNTA,COM DIAMETRO DE 350MM,COMPRIMENTO ATE 1,0M. FORNECIMENTO</t>
  </si>
  <si>
    <t>TUBO DE FERRO FUNDIDO DUCTIL COM PONTA E FLANGE SOLDADOS,ESPESSURA CLASSE K-9,CLASSE DE PRESSAO PN-16,REVESTIDO INTERNAMENTE COM ARGAMASSA DE CIMENTO ALUMINOSO E EXTERNAMENTE COM ZINCO METALICO E PINTURA EPOXI NA COR VERMELHA,PARA ESGOTO SANITARIO,CONFORME NBR 15420 E NBR 7560,EXCL.ACESSORIOS P/JUNTA,COM DIAMETRO DE 400MM,COMPRIMENTO ATE 1,0M. FORNECIMENTO</t>
  </si>
  <si>
    <t>TUBO DE FERRO FUNDIDO DUCTIL COM PONTA E FLANGE SOLDADOS,ESPESSURA CLASSE K-9,CLASSE DE PRESSAO PN-16,REVESTIDO INTERNAMENTE COM ARGAMASSA DE CIMENTO ALUMINOSO E EXTERNAMENTE COM ZINCO METALICO E PINTURA EPOXI NA COR VERMELHA,PARA ESGOTO SANITARIO,CONFORME NBR 15420 E NBR 7560,EXCL.ACESSORIOS P/JUNTA,COM DIAMETRO DE 450MM,COMPRIMENTO ATE 1,0M. FORNECIMENTO</t>
  </si>
  <si>
    <t>TUBO DE FERRO FUNDIDO DUCTIL COM PONTA E FLANGE SOLDADOS,ESPESSURA CLASSE K-9,CLASSE DE PRESSAO PN-16,REVESTIDO INTERNAMENTE COM ARGAMASSA DE CIMENTO ALUMINOSO E EXTERNAMENTE COM ZINCO METALICO E PINTURA EPOXI NA COR VERMELHA,PARA ESGOTO SANITARIO,CONFORME NBR 15420 E NBR 7560,EXCL.ACESSORIOS P/JUNTA,COM DIAMETRO DE 500MM,COMPRIMENTO ATE 1,0M. FORNECIMENTO</t>
  </si>
  <si>
    <t>TUBO DE FERRO FUNDIDO DUCTIL COM PONTA E FLANGE SOLDADOS,ESPESSURA CLASSE K-9,CLASSE DE PRESSAO PN-16,REVESTIDO INTERNAMENTE COM ARGAMASSA DE CIMENTO ALUMINOSO E EXTERNAMENTE COM ZINCO METALICO E PINTURA EPOXI NA COR VERMELHA,PARA ESGOTO SANITARIO,CONFORME NBR 15420 E NBR 7560,EXCL.ACESSORIOS P/JUNTA,COM DIAMETRO DE 600MM,COMPRIMENTO ATE 1,0M. FORNECIMENTO</t>
  </si>
  <si>
    <t>TUBO DE FERRO FUNDIDO DUCTIL COM PONTA E FLANGE ROSCADOS,ESPESSURA CLASSE K-12,CLASSE DE PRESSAO PN-16,REVESTIDO INTERNAMENTE COM ARGAMASSA DE CIMENTO ALUMINOSO E EXTERNAMENTE COMZINCO METALICO E PINTURA EPOXI NA COR VERMELHA,PARA ESGOTO SANITARIO,CONFORME NBR 15420 E NBR 7560,EXCL.ACESSORIOS P/JUNTA,COM DIAMETRO DE  700MM,COMPRIMENTO ATE 1,0M. FORNECIMENTO</t>
  </si>
  <si>
    <t>TUBO DE FERRO FUNDIDO DUCTIL COM BOLSA DE JUNTA ELASTICA E FLANGE SOLDADO,ESPESSURA CLASSE K-9,CLASSE DE PRESSAO PN-10,REVESTIDO INTERNAMENTE C/ARGAMASSA DE CIMENTO ALUMINOSO E EXTERNAMENTE C/ZINCO METALICO E PINTURA EPOXI NA COR VERMELHA,ESGOTO SANITARIO,NBR 15420 E NBR 7560,EXCL.ACESSORIOS P/JUNTA,COM DIAMETRO DE 80MM,COMPRIMENTO ATE 1,0M. FORNECIMENTO</t>
  </si>
  <si>
    <t>TUBO DE FERRO FUNDIDO DUCTIL COM BOLSA DE JUNTA ELASTICA E FLANGE SOLDADO,ESPESSURA CLASSE K-9,CLASSE DE PRESSAO PN-10,REVESTIDO INTERNAMENTE C/ARGAMASSA DE CIMENTO ALUMINOSO E EXTERNAMENTE C/ZINCO METALICO E PINTURA EPOXI NA COR VERMELHA,ESGOTO SANITARIO,NBR 15420 E NBR 7560,EXCL.ACESSORIOS P/JUNTA,COM DIAMETRO DE 100MM,COMPRIMENTO ATE 1,0M. FORNECIMENTO</t>
  </si>
  <si>
    <t>TUBO DE FERRO FUNDIDO DUCTIL COM BOLSA DE JUNTA ELASTICA E FLANGE SOLDADO,ESPESSURA CLASSE K-9,CLASSE DE PRESSAO PN-10,REVESTIDO INTERNAMENTE C/ARGAMASSA DE CIMENTO ALUMINOSO E EXTERNAMENTE C/ZINCO METALICO E PINTURA EPOXI NA COR VERMELHA,ESGOTO SANITARIO,NBR 15420 E NBR 7560,EXCL.ACESSORIOS P/JUNTA,COM DIAMETRO DE 150MM,COMPRIMENTO ATE 1,0M. FORNECIMENTO</t>
  </si>
  <si>
    <t>TUBO DE FERRO FUNDIDO DUCTIL COM BOLSA DE JUNTA ELASTICA E FLANGE SOLDADO,ESPESSURA CLASSE K-9,CLASSE DE PRESSAO PN-10,REVESTIDO INTERNAMENTE C/ARGAMASSA DE CIMENTO ALUMINOSO E EXTERNAMENTE C/ZINCO METALICO E PINTURA EPOXI NA COR VERMELHA,ESGOTO SANITARIO,NBR 15420 E NBR 7560,EXCL.ACESSORIOS P/JUNTA,COM DIAMETRO DE 200MM,COMPRIMENTO ATE 1,0M. FORNECIMENTO</t>
  </si>
  <si>
    <t>TUBO DE FERRO FUNDIDO DUCTIL COM BOLSA DE JUNTA ELASTICA E FLANGE SOLDADOS,ESPESSURA CLASSE K-9,CLASSE DE PRESSAO PN-10,REVESTIDO INTERNAMENTE C/ARGAMASSA DE CIMENTO ALUMINOSO E EXTERNAMENTE C/ZINCO METALICO E PINTURA EPOXI NA COR VERMELHA,ESGOTO SANITARIO,NBR 15420 E NBR 7560,EXCL.ACESSORIOS P/JUNTA,COM DIAMETRO DE 250MM,COMPRIMENTO ATE 1,0M. FORNECIMENTO</t>
  </si>
  <si>
    <t>TUBO DE FERRO FUNDIDO DUCTIL COM BOLSA DE JUNTA ELASTICA E FLANGE SOLDADO,ESPESSURA CLASSE K-9,CLASSE DE PRESSAO PN-10,REVESTIDO INTERNAMENTE C/ARGAMASSA DE CIMENTO ALUMINOSO E EXTERNAMENTE C/ZINCO METALICO E PINTURA EPOXI NA COR VERMELHA,ESGOTO SANITARIO,NBR 15420 E NBR 7560,EXCL.ACESSORIOS P/JUNTA,COM DIAMETRO DE 300MM,COMPRIMENTO ATE 1,0M. FORNECIMENTO</t>
  </si>
  <si>
    <t>TUBO DE FERRO FUNDIDO DUCTIL COM BOLSA DE JUNTA ELASTICA E FLANGE SOLDADO,ESPESSURA CLASSE K-9,CLASSE DE PRESSAO PN-10,REVESTIDO INTERNAMENTE C/ARGAMASSA DE CIMENTO ALUMINOSO E EXTERNAMENTE C/ZINCO METALICO E PINTURA EPOXI NA COR VERMELHA,ESGOTO SANITARIO,NBR 15420 E NBR 7560,EXCL.ACESSORIOS P/JUNTA,COM DIAMETRO DE 350MM,COMPRIMENTO ATE 1,0M. FORNECIMENTO</t>
  </si>
  <si>
    <t>TUBO DE FERRO FUNDIDO DUCTIL COM BOLSA DE JUNTA ELASTICA E FLANGE SOLDADO,ESPESSURA CLASSE K-9,CLASSE DE PRESSAO PN-10,REVESTIDO INTERNAMENTE C/ARGAMASSA DE CIMENTO ALUMINOSO E EXTERNAMENTE C/ZINCO METALICO E PINTURA EPOXI NA COR VERMELHA,ESGOTO SANITARIO,NBR 15420 E NBR 7560,EXCL.ACESSORIOS P/JUNTA,COM DIAMETRO DE 400MM,COMPRIMENTO ATE 1,0M. FORNECIMENTO</t>
  </si>
  <si>
    <t>TUBO DE FERRO FUNDIDO DUCTIL COM BOLSA DE JUNTA ELASTICA E FLANGE SOLDADO,ESPESSURA CLASSE K-9,CLASSE DE PRESSAO PN-10,REVESTIDO INTERNAMENTE C/ARGAMASSA DE CIMENTO ALUMINOSO E EXTERNAMENTE C/ZINCO METALICO E PINTURA EPOXI NA COR VERMELHA,ESGOTO SANITARIO,NBR 15420 E NBR 7560,EXCL.ACESSORIOS P/JUNTA,COM DIAMETRO DE 450MM,COMPRIMENTO ATE 1,0M. FORNECIMENTO</t>
  </si>
  <si>
    <t>TUBO DE FERRO FUNDIDO DUCTIL COM BOLSA DE JUNTA ELASTICA E FLANGE SOLDADO,ESPESSURA CLASSE K-9,CLASSE DE PRESSAO PN-10,REVESTIDO INTERNAMENTE C/ARGAMASSA DE CIMENTO ALUMINOSO E EXTERNAMENTE C/ZINCO METALICO E PINTURA EPOXI NA COR VERMELHA,ESGOTO SANITARIO,NBR 15420 E NBR 7560,EXCL.ACESSORIOS P/JUNTA,COM DIAMETRO DE 500MM,COMPRIMENTO ATE 1,0M. FORNECIMENTO</t>
  </si>
  <si>
    <t>TUBO DE FERRO FUNDIDO DUCTIL COM BOLSA DE JUNTA ELASTICA E FLANGE SOLDADO,ESPESSURA CLASSE K-9,CLASSE DE PRESSAO PN-10,REVESTIDO INTERNAMENTE C/ARGAMASSA DE CIMENTO ALUMINOSO E EXTERNAMENTE C/ZINCO METALICO E PINTURA EPOXI NA COR VERMELHA,ESGOTO SANITARIO,NBR 15420 E NBR 7560,EXCL.ACESSORIOS P/JUNTA,COM DIAMETRO DE 600MM,COMPRIMENTO ATE 1,0M. FORNECIMENTO</t>
  </si>
  <si>
    <t>TUBO DE FERRO FUNDIDO DUCTIL COM BOLSA E FLANGE ROSCADOS,ESPESSURA CLASSE K-12,CLASSE DE PRESSAO PN-10,REVESTIDO INTERNAMENTE COM ARGAMASSA DE CIMENTO ALUMINOSO E EXTERNAMENTE COMZINCO METALICO E PINTURA EPOXI NA COR VERMELHA,PARA ESGOTO SANITARIO,CONFORME NBR 15420 E NBR 7560,EXCL.ACESSORIOS P/JUNTA,COM DIAMETRO DE 700MM,COMPRIMENTO ATE 1,0M.FORNECIMENTO</t>
  </si>
  <si>
    <t>TUBO DE FERRO FUNDIDO DUCTIL COM BOLSA E FLANGE ROSCADO,ESPESSURA CLASSE K-12,CLASSE DE PRESSAO PN-10,REVESTIDO INTERNAMENTE COM ARGAMASSA DE CIMENTO ALUMINOSO E EXTERNAMENTE COM ZINCO METALICO E PINTURA EPOXI NA COR VERMELHA,PARA ESGOTO SANITARIO,CONFORME NBR 15420 E NBR 7560,EXCL.ACESSORIOS P/JUNTA,COM DIAMETRO DE 800MM,COMPRIMENTO ATE 1,0M. FORNECIMENTO</t>
  </si>
  <si>
    <t>TUBO DE FERRO FUNDIDO DUCTIL COM BOLSA E FLANGE ROSCADO,ESPESSURA CLASSE K-12,CLASSE DE PRESSAO PN-10,REVESTIDO INTERNAMENTE COM ARGAMASSA DE CIMENTO ALUMINOSO E EXTERNAMENTE COM ZINCO METALICO E PINTURA EPOXI NA COR VERMELHA,PARA ESGOTO SANITARIO,CONFORME NBR 15420 E NBR 7560,EXCL.ACESSORIOS P/JUNTA,COM DIAMETRO DE 900MM,COMPRIMENTO ATE 1,0M. FORNECIMENTO</t>
  </si>
  <si>
    <t>TUBO DE FERRO FUNDIDO DUCTIL COM BOLSA E FLANGE ROSCADOS,ESPESSURA CLASSE K-12,CLASSE DE PRESSAO PN-10,REVESTIDO INTERNAMENTE COM ARGAMASSA DE CIMENTO ALUMINOSO E EXTERNAMENTE COMZINCO METALICO E PINTURA EPOXI NA COR VERMELHA,PARA ESGOTO SANITARIO,CONFORME NBR 15420 E NBR 7560,EXCL.ACESSORIOS P/JUNTA,COM DIAMETRO DE 1000MM,COMPRIMENTO ATE 1,0M. FORNECIMENTO</t>
  </si>
  <si>
    <t>TUBO DE FERRO FUNDIDO DUCTIL COM BOLSA E FLANGE ROSCADOS,ESPESSURA CLASSE K-12,CLASSE DE PRESSAO PN-10,REVESTIDO INTERNAMENTE COM ARGAMASSA DE CIMENTO ALUMINOSO E EXTERNAMENTE COMZINCO METALICO E PINTURA EPOXI NA COR VERMELHA,PARA ESGOTO SANITARIO,CONFORME NBR 15420 E NBR 7560,EXCL.ACESSORIOS P/JUNTA,COM DIAMETRO DE 1200MM,COMPRIMENTO ATE 1,0M. FORNECIMENTO</t>
  </si>
  <si>
    <t>TUBO DE FERRO FUNDIDO DUCTIL COM BOLSA E FLANGE SOLDADOS,ESPESSURA CLASSE K-9,CLASSE DE PRESSAO PN-16,REVESTIDO INTERNAMENTE COM ARGAMASSA DE CIMENTO ALUMINOSO E EXTERNAMENTE COM ZINCO METALICO E PINTURA EPOXI NA COR VERMELHA,PARA ESGOTO SANITARIO,CONFORME NBR 15420 E NBR 7560,EXCL.ACESSORIOS P/JUNTA,COM DIAMETRO DE 80MM,COMPRIMENTO ATE 1,0M.FORNECIMENTO</t>
  </si>
  <si>
    <t>TUBO DE FERRO FUNDIDO DUCTIL COM BOLSA E FLANGE SOLDADOS,ESPESSURA CLASSE K-9,CLASSE DE PRESSAO PN-16,REVESTIDO INTERNAMENTE COM ARGAMASSA DE CIMENTO ALUMINOSO E EXTERNAMENTE COM ZINCO METALICO E PINTURA EPOXI NA COR VERMELHA,PARA ESGOTO SANITARIO,CONFORME NBR 15420 E NBR 7560,EXCL.ACESSORIOS P/JUNTA,COM DIAMETRO DE 100MM,COMPRIMENTO ATE 1,0M.FORNECIMENTO</t>
  </si>
  <si>
    <t>TUBO DE FERRO FUNDIDO DUCTIL COM BOLSA E FLANGE SOLDADOS,ESPESSURA CLASSE K-9,CLASSE DE PRESSAO PN-16,REVESTIDO INTERNAMENTE COM ARGAMASSA DE CIMENTO ALUMINOSO E EXTERNAMENTE COM ZINCO METALICO E PINTURA EPOXI NA COR VERMELHA,PARA ESGOTO SANITARIO,CONFORME NBR 15420 E NBR 7560,EXCL.ACESSORIOS P/JUNTA,COM DIAMETRO DE 150MM,COMPRIMENTO ATE 1,0M.FORNECIMENTO</t>
  </si>
  <si>
    <t>TUBO DE FERRO FUNDIDO DUCTIL COM BOLSA E FLANGE SOLDADOS,ESPESSURA CLASSE K-9,CLASSE DE PRESSAO PN-16,REVESTIDO INTERNAMENTE COM ARGAMASSA DE CIMENTO ALUMINOSO E EXTERNAMENTE COM ZINCO METALICO E PINTURA EPOXI NA COR VERMELHA,PARA ESGOTO SANITARIO,CONFORME NBR 15420 E NBR 7560,EXCL.ACESSORIOS P/JUNTA,COM DIAMETRO DE 200MM,COMPRIMENTO ATE 1,0.FORNECIMENTO</t>
  </si>
  <si>
    <t>TUBO DE FERRO FUNDIDO DUCTIL COM BOLSA E FLANGE SOLDADOS,ESPESSURA CLASSE K-9,CLASSE DE PRESSAO PN-16,REVESTIDO INTERNAMENTE COM ARGAMASSA DE CIMENTO ALUMINOSO E EXTERNAMENTE COM ZINCO METALICO E PINTURA EPOXI NA COR VERMELHA,PARA ESGOTO SANITARIO,CONFORME NBR 15420 E NBR 7560,EXCL.ACESSORIOS P/JUNTA,COM DIAMETRO DE 250MM,COMPRIMENTO ATE 1,0M.FORNECIMENTO</t>
  </si>
  <si>
    <t>TUBO DE FERRO FUNDIDO DUCTIL COM BOLSA E FLANGE SOLDADOS,ESPESSURA CLASSE K-9,CLASSE DE PRESSAO PN-16,REVESTIDO INTERNAMENTE COM ARGAMASSA DE CIMENTO ALUMINOSO E EXTERNAMENTE COM ZINCO METALICO E PINTURA EPOXI NA COR VERMELHA,PARA ESGOTO SANITARIO,CONFORME NBR 15420 E NBR 7560,EXCL.ACESSORIOS P/JUNTA,COM DIAMETRO DE 300MM,COMPRIMENTO ATE 1,0M.FORNECIMENTO</t>
  </si>
  <si>
    <t>TUBO DE FERRO FUNDIDO DUCTIL COM BOLSA E FLANGE SOLDADOS,ESPESSURA CLASSE K-9,CLASSE DE PRESSAO PN-16,REVESTIDO INTERNAMENTE COM ARGAMASSA DE CIMENTO ALUMINOSO E EXTERNAMENTE COM ZINCO METALICO E PINTURA EPOXI NA COR VERMELHA,PARA ESGOTO SANITARIO,CONFORME NBR 15420 E NBR 7560,EXCL.ACESSORIOS P/JUNTA,COM DIAMETRO DE 350MM,COMPRIMENTO ATE 1,0M.FORNECIMENTO</t>
  </si>
  <si>
    <t>TUBO DE FERRO FUNDIDO DUCTIL COM BOLSA E FLANGE SOLDADOS,ESPESSURA CLASSE K-9,CLASSE DE PRESSAO PN-16,REVESTIDO INTERNAMENTE COM ARGAMASSA DE CIMENTO ALUMINOSO E EXTERNAMENTE COM ZINCO METALICO E PINTURA EPOXI NA COR VERMELHA,PARA ESGOTO SANITARIO,CONFORME NBR 15420 E NBR 7560,EXCL.ACESSORIOS P/JUNTA,COM DIAMETRO DE 400MM,COMPRIMENTO ATE 1,0M.FORNECIMENTO</t>
  </si>
  <si>
    <t>TUBO DE FERRO FUNDIDO DUCTIL COM BOLSA E FLANGE SOLDADOS,ESPESSURA CLASSE K-9,CLASSE DE PRESSAO PN-16,REVESTIDO INTERNAMENTE COM ARGAMASSA DE CIMENTO ALUMINOSO E EXTERNAMENTE COM ZINCO METALICO E PINTURA EPOXI NA COR VERMELHA,PARA ESGOTO SANITARIO,CONFORME NBR 15420 E NBR 7560,EXCL.ACESSORIOS P/JUNTA,COM DIAMETRO DE 450MM,COMPRIMENTO ATE 1,0M.FORNECIMENTO</t>
  </si>
  <si>
    <t>TUBO DE FERRO FUNDIDO DUCTIL COM BOLSA E FLANGE SOLDADOS,ESPESSURA CLASSE K-9,CLASSE DE PRESSAO PN-16,REVESTIDO INTERNAMENTE COM ARGAMASSA DE CIMENTO ALUMINOSO E EXTERNAMENTE COM ZINCO METALICO E PINTURA EPOXI NA COR VERMELHA,PARA ESGOTO SANITARIO,CONFORME NBR 15420 E NBR 7560,EXCL.ACESSORIOS P/JUNTA,COM DIAMETRO DE 500MM,COMPRIMENTO ATE 1,0M.FORNECIMENTO</t>
  </si>
  <si>
    <t>TUBO DE FERRO FUNDIDO DUCTIL COM BOLSA E FLANGE SOLDADOS,ESPESSURA CLASSE K-9,CLASSE DE PRESSAO PN-16,REVESTIDO INTERNAMENTE COM ARGAMASSA DE CIMENTO ALUMINOSO E EXTERNAMENTE COM ZINCO METALICO E PINTURA EPOXI NA COR VERMELHA,PARA ESGOTO SANITARIO,CONFORME NBR 15420 E NBR 7560,EXCL.ACESSORIOS P/JUNTA,COM DIAMETRO DE 600MM,COMPRIMENTO ATE 1,0M.FORNECIMENTO</t>
  </si>
  <si>
    <t>TUBO DE FERRO FUNDIDO DUCTIL COM BOLSA E FLANGE ROSCADOS,ESPESSURA CLASSE K-12,CLASSE DE PRESSAO PN-16,REVESTIDO INTERNAMENTE COM ARGAMASSA DE CIMENTO ALUMINOSO E EXTERNAMENTE COMZINCO METALICO E PINTURA EPOXI NA COR VERMELHA,PARA ESGOTO SANITARIO,CONFORME NBR 15420 E NBR 7560,EXCL.ACESSORIOS P/JUNTA,COM DIAMETRO DE 700MM,COMPRIMENTO ATE 1,0M.FORNECIMENTO</t>
  </si>
  <si>
    <t>ADICIONAL DE EXTENSAO EXCEDENTE A 1,0M,POR CADA 0,5M OU FRACAO EM TUBOS COM FLANGES SOLDADOS,CLASSE K-9,PN-10,REVESTIMENTO INTERNO COM CIMENTO ALUMINOSO,PARA ESGOTO SANITARIO,COM DIAMETRO DE 80MM.FORNECIMENTO</t>
  </si>
  <si>
    <t>ADICIONAL DE EXTENSAO EXCEDENTE A 1,0M,POR CADA 0,5M OU FRACAO EM TUBOS COM FLANGES SOLDADOS,CLASSE K-9,PN-10,REVESTIMENTO INTERNO COM CIMENTO ALUMINOSO,PARA ESGOTO SANITARIO,COM DIAMETRO DE 100MM.FORNECIMENTO</t>
  </si>
  <si>
    <t>ADICIONAL DE EXTENSAO EXCEDENTE A 1,0M,POR CADA 0,5M OU FRACAO EM TUBOS COM FLANGES SOLDADOS,CLASSE K-9,PN-10,REVESTIMENTO INTERNO COM CIMENTO ALUMINOSO,PARA ESGOTO SANITARIO,COM DIAMETRO DE 150MM.FORNECIMENTO</t>
  </si>
  <si>
    <t>ADICIONAL DE EXTENSAO EXCEDENTE A 1,0M,POR CADA 0,5M OU FRACAO EM TUBOS COM FLANGES SOLDADOS,CLASSE K-9,PN-10,REVESTIMENTO INTERNO COM CIMENTO ALUMINOSO,PARA ESGOTO SANITARIO,COM DIAMETRO DE 200MM.FORNECIMENTO</t>
  </si>
  <si>
    <t>ADICIONAL DE EXTENSAO EXCEDENTE A 1,0M,POR CADA 0,5M OU FRACAO EM TUBOS COM FLANGES SOLDADOS,CLASSE K-9,PN-10,REVESTIMENTO INTERNO COM CIMENTO ALUMINOSO,PARA ESGOTO SANITARIO,COM DIAMETRO DE 250MM.FORNECIMENTO</t>
  </si>
  <si>
    <t>ADICIONAL DE EXTENSAO EXCEDENTE A 1,0M,POR CADA 0,5M OU FRACAO EM TUBOS COM FLANGES SOLDADOS,CLASSE K-9,PN-10,REVESTIMENTO INTERNO COM CIMENTO ALUMINOSO,PARA ESGOTO SANITARIO,COM DIAMETRO DE 300MM.FORNECIMENTO</t>
  </si>
  <si>
    <t>ADICIONAL DE EXTENSAO EXCEDENTE A 1,0M,POR CADA 0,5M OU FRACAO EM TUBOS COM FLANGES SOLDADOS,CLASSE K-9,PN-10,REVESTIMENTO INTERNO COM CIMENTO ALUMINOSO,PARA ESGOTO SANITARIO,COM DIAMETRO DE 350MM.FORNECIMENTO</t>
  </si>
  <si>
    <t>ADICIONAL DE EXTENSAO EXCEDENTE A 1,0M,POR CADA 0,5M OU FRACAO EM TUBOS COM FLANGES SOLDADOS,CLASSE K-9,PN-10,REVESTIMENTO INTERNO COM CIMENTO ALUMINOSO,PARA ESGOTO SANITARIO,COM DIAMETRO DE 400MM.FORNECIMENTO</t>
  </si>
  <si>
    <t>ADICIONAL DE EXTENSAO EXCEDENTE A 1,0M,POR CADA 0,5M OU FRACAO EM TUBOS COM FLANGES SOLDADOS,CLASSE K-9,PN-10,REVESTIMENTO INTERNO COM CIMENTO ALUMINOSO,PARA ESGOTO SANITARIO,COM DIAMETRO DE 450MM.FORNECIMENTO</t>
  </si>
  <si>
    <t>ADICIONAL DE EXTENSAO EXCEDENTE A 1,0M,POR CADA 0,5M OU FRACAO EM TUBOS COM FLANGES SOLDADOS,CLASSE K-9,PN-10,REVESTIMENTO INTERNO COM CIMENTO ALUMINOSO,PARA ESGOTO SANITARIO,COM DIAMETRO DE 500MM.FORNECIMENTO</t>
  </si>
  <si>
    <t>ADICIONAL DE EXTENSAO EXCEDENTE A 1,0M,POR CADA 0,5M OU FRACAO EM TUBOS COM FLANGES SOLDADOS,CLASSE K-9,PN-10,REVESTIMENTO INTERNO COM CIMENTO ALUMINOSO,PARA ESGOTO SANITARIO,COM DIAMETRO DE 600MM.FORNECIMENTO</t>
  </si>
  <si>
    <t>ADICIONAL DE EXTENSAO EXCEDENTE A 1,0M,POR CADA 0,5M OU FRACAO EM TUBOS COM FLANGES ROSCADOS,CLASSE K-12,PN-10,REVESTIMENTO INTERNO COM CIMENTO ALUMINOSO,PARA ESGOTO SANITARIO,COMDIAMETRO DE 700MM.FORNECIMENTO</t>
  </si>
  <si>
    <t>ADICIONAL DE EXTENSAO EXCEDENTE A 1,0M,POR CADA 0,5M OU FRACAO EM TUBOS COM FLANGES ROSCADOS,CLASSE K-12,PN-10,REVESTIMENTO INTERNO COM CIMENTO ALUMINOSO,PARA ESGOTO SANITARIO,COMDIAMETRO DE 800MM.FORNECIMENTO</t>
  </si>
  <si>
    <t>ADICIONAL DE EXTENSAO EXCEDENTE A 1,0M,POR CADA 0,5M OU FRACAO EM TUBOS COM FLANGES ROSCADOS,CLASSE K-12,PN-10,REVESTIMENTO INTERNO COM CIMENTO ALUMINOSO,PARA ESGOTO SANITARIO,COMDIAMETRO DE 900MM.FORNECIMENTO</t>
  </si>
  <si>
    <t>ADICIONAL DE EXTENSAO EXCEDENTE A 1,0M,POR CADA 0,5M OU FRACAO EM TUBOS COM FLANGES ROSCADOS,CLASSE K-12,PN-10,REVESTIMENTO INTERNO COM CIMENTO ALUMINOSO,PARA ESGOTO SANITARIO,COMDIAMETRO DE 1000MM.FORNECIMENTO</t>
  </si>
  <si>
    <t>ADICIONAL DE EXTENSAO EXCEDENTE A 1,0M,POR CADA 0,5M OU FRACAO EM TUBOS COM FLANGES ROSCADOS,CLASSE K-12,PN-10,REVESTIMENTO INTERNO COM CIMENTO ALUMINOSO,PARA ESGOTO SANITARIO,COMDIAMETRO DE 1200MM.FORNECIMENTO</t>
  </si>
  <si>
    <t>ADICIONAL DE EXTENSAO EXCEDENTE A 1,0M,POR CADA 0,5M OU FRACAO EM TUBOS COM FLANGES SOLDADOS,CLASSE K-9,PN-16,REVESTIMENTO INTERNO COM CIMENTO ALUMINOSO,PARA ESGOTO SANITARIO,COM DIAMETRO DE 80MM.FORNECIMENTO</t>
  </si>
  <si>
    <t>ADICIONAL DE EXTENSAO EXCEDENTE A 1,0M,POR CADA 0,5M OU FRACAO EM TUBOS COM FLANGES SOLDADOS,CLASSE K-9,PN-16,REVESTIMENTO INTERNO COM CIMENTO ALUMINOSO,PARA ESGOTO SANITARIO,COM DIAMETRO DE 100MM.FORNECIMENTO</t>
  </si>
  <si>
    <t>ADICIONAL DE EXTENSAO EXCEDENTE A 1,0M,POR CADA 0,5M OU FRACAO EM TUBOS COM FLANGES SOLDADOS,CLASSE K-9,PN-16,REVESTIMENTO INTERNO COM CIMENTO ALUMINOSO,PARA ESGOTO SANITARIO,COM DIAMETRO DE 150MM.FORNECIMENTO</t>
  </si>
  <si>
    <t>ADICIONAL DE EXTENSAO EXCEDENTE A 1,0M,POR CADA 0,5M OU FRACAO EM TUBOS COM FLANGES SOLDADOS,CLASSE K-9,PN-16,REVESTIMENTO INTERNO COM CIMENTO ALUMINOSO,PARA ESGOTO SANITARIO,COM DIAMETRO DE 200MM.FORNECIMENTO</t>
  </si>
  <si>
    <t>ADICIONAL DE EXTENSAO EXCEDENTE A 1,0M,POR CADA 0,5M OU FRACAO EM TUBOS COM FLANGES SOLDADOS,CLASSE K-9,PN-16,REVESTIMENTO INTERNO COM CIMENTO ALUMINOSO,PARA ESGOTO SANITARIO,COM DIAMETRO DE 250MM.FORNECIMENTO</t>
  </si>
  <si>
    <t>ADICIONAL DE EXTENSAO EXCEDENTE A 1,0M,POR CADA 0,5M OU FRACAO EM TUBOS COM FLANGES SOLDADOS,CLASSE K-9,PN-16,REVESTIMENTO INTERNO COM CIMENTO ALUMINOSO,PARA ESGOTO SANITARIO,COM DIAMETRO DE 300MM.FORNECIMENTO</t>
  </si>
  <si>
    <t>ADICIONAL DE EXTENSAO EXCEDENTE A 1,0M,POR CADA 0,5M OU FRACAO EM TUBOS COM FLANGES SOLDADOS,CLASSE K-9,PN-16,REVESTIMENTO INTERNO COM CIMENTO ALUMINOSO,PARA ESGOTO SANITARIO,COM DIAMETRO DE 350MM.FORNECIMENTO</t>
  </si>
  <si>
    <t>ADICIONAL DE EXTENSAO EXCEDENTE A 1,0M,POR CADA 0,5M OU FRACAO EM TUBOS COM FLANGES SOLDADOS,CLASSE K-9,PN-16,REVESTIMENTO INTERNO COM CIMENTO ALUMINOSO,PARA ESGOTO SANITARIO,COM DIAMETRO DE 400MM.FORNECIMENTO</t>
  </si>
  <si>
    <t>ADICIONAL DE EXTENSAO EXCEDENTE A 1,0M,POR CADA 0,5M OU FRACAO EM TUBOS COM FLANGES SOLDADOS,CLASSE K-9,PN-16,REVESTIMENTO INTERNO COM CIMENTO ALUMINOSO,PARA ESGOTO SANITARIO,COM DIAMETRO DE 450MM.FORNECIMENTO</t>
  </si>
  <si>
    <t>ADICIONAL DE EXTENSAO EXCEDENTE A 1,0M,POR CADA 0,5M OU FRACAO EM TUBOS COM FLANGES SOLDADOS,CLASSE K-9,PN-16,REVESTIMENTO INTERNO COM CIMENTO ALUMINOSO,PARA ESGOTO SANITARIO,COM DIAMETRO DE 500MM.FORNECIMENTO</t>
  </si>
  <si>
    <t>ADICIONAL DE EXTENSAO EXCEDENTE A 1,0M,POR CADA 0,5M OU FRACAO EM TUBOS COM FLANGES SOLDADOS,CLASSE K-9,PN-16,REVESTIMENTO INTERNO COM CIMENTO ALUMINOSO,PARA ESGOTO SANITARIO,COM DIAMETRO DE 600MM.FORNECIMENTO</t>
  </si>
  <si>
    <t>ADICIONAL DE EXTENSAO EXCEDENTE A 1,0M,POR CADA 0,5M OU FRACAO EM TUBOS COM FLANGES ROSCADOS,CLASSE K-12,PN-16,REVESTIMENTO INTERNO COM CIMENTO ALUMINOSO,PARA ESGOTO SANITARIO,COMDIAMETRO DE 700MM.FORNECIMENTO</t>
  </si>
  <si>
    <t>ADICIONAL DE EXTENSAO EXCEDENTE A 1,0M,POR CADA 0,5M OU FRACAO EM TUBOS COM FLANGES INTEGRAL FUNDIDOS,CLASSE K-14,PN-16,REVESTIMENTO INTERNO COM CIMENTO ALUMINOSO,PARA ESGOTO SANITARIO,COM DIAMETRO DE 800MM.FORNECIMENTO</t>
  </si>
  <si>
    <t>ADICIONAL DE EXTENSAO EXCEDENTE A 1,0M,POR CADA 0,5M OU FRACAO EM TUBOS COM FLANGES INTEGRAL FUNDIDOS,CLASSE K-14,PN-16,REVESTIMENTO INTERNO COM CIMENTO ALUMINOSO,PARA ESGOTO SANITARIO,COM DIAMETRO DE 900MM.FORNECIMENTO</t>
  </si>
  <si>
    <t>ADICIONAL DE EXTENSAO EXCEDENTE A 1,0M,POR CADA 0,5M OU FRACAO EM TUBOS COM FLANGES INTEGRAL FUNDIDOS,CLASSE K-14,PN-16,REVESTIMENTO INTERNO COM CIMENTO ALUMINOSO,PARA ESGOTO SANITARIO,COM DIAMETRO DE 1000MM.FORNECIMENTO</t>
  </si>
  <si>
    <t>ADICIONAL DE EXTENSAO EXCEDENTE A 1,0M,POR CADA 0,5M OU FRACAO EM TUBOS COM FLANGES INTEGRAL FUNDIDOS,CLASSE K-14,PN-16,REVESTIMENTO INTERNO COM CIMENTO ALUMINOSO,PARA ESGOTO SANITARIO,COM DIAMETRO DE 1200MM.FORNECIMENTO</t>
  </si>
  <si>
    <t>TUBO DE POLIETILENO DE ALTA DENSIDADE(PEAD),RESINA PE80/100,NORMA ISO 4427,CLASSE PN-4,DE=63MM.FORNECIMENTO</t>
  </si>
  <si>
    <t>TUBO DE POLIETILENO DE ALTA DENSIDADE(PEAD),RESINA PE80/100,NORMA ISO 4427,CLASSE PN-4,DE=75MM.FORNECIMENTO</t>
  </si>
  <si>
    <t>TUBO DE POLIETILENO DE ALTA DENSIDADE(PEAD),RESINA PE80/100,NORMA ISO 4427, CLASSE PN-4, DE=90MM. FORNECIMENTO</t>
  </si>
  <si>
    <t>TUBO DE POLIETILENO DE ALTA DENSIDADE(PEAD),RESINA PE80/100,NORMA ISO 4427, CLASSE PN-4, DE=110MM. FORNECIMENTO</t>
  </si>
  <si>
    <t>TUBO DE POLIETILENO DE ALTA DENSIDADE(PEAD),RESINA PE80/100,NORMA ISO 4427, CLASSE PN-4, DE=125MM. FORNECIMENTO</t>
  </si>
  <si>
    <t>TUBO DE POLIETILENO DE ALTA DENSIDADE(PEAD),RESINA PE80/100,NORMA ISO 4427, CLASSE PN-4, DE=140MM. FORNECIMENTO</t>
  </si>
  <si>
    <t>TUBO DE POLIETILENO DE ALTA DENSIDADE(PEAD),RESINA PE80/100,NORMA ISO 4427, CLASSE PN-4, DE=160MM. FORNECIMENTO</t>
  </si>
  <si>
    <t>TUBO DE POLIETILENO DE ALTA DENSIDADE(PEAD),RESINA PE80/100,NORMA ISO 4427, CLASSE PN-4, DE=180MM. FORNECIMENTO</t>
  </si>
  <si>
    <t>TUBO DE POLIETILENO DE ALTA DENSIDADE(PEAD),RESINA PE80/100,NORMA ISO 4427, CLASSE PN-4, DE=200MM. FORNECIMENTO</t>
  </si>
  <si>
    <t>TUBO DE POLIETILENO DE ALTA DENSIDADE(PEAD),RESINA PE80/100,NORMA ISO 4427, CLASSE PN-4, DE=225MM. FORNECIMENTO</t>
  </si>
  <si>
    <t>TUBO DE POLIETILENO DE ALTA DENSIDADE(PEAD),RESINA PE80/100,NORMA ISO 4427, CLASSE PN-4, DE=250MM. FORNECIMENTO</t>
  </si>
  <si>
    <t>TUBO DE POLIETILENO DE ALTA DENSIDADE(PEAD),RESINA PE80/100,NORMA ISO 4427, CLASSE PN-4, DE=280MM. FORNECIMENTO</t>
  </si>
  <si>
    <t>TUBO DE POLIETILENO DE ALTA DENSIDADE(PEAD),RESINA PE80/100,NORMA ISO 4427, CLASSE PN-4, DE=315MM. FORNECIMENTO</t>
  </si>
  <si>
    <t>TUBO DE POLIETILENO DE ALTA DENSIDADE(PEAD),RESINA PE80/100,NORMA ISO 4427, CLASSE PN-4, DE=355MM. FORNECIMENTO</t>
  </si>
  <si>
    <t>TUBO DE POLIETILENO DE ALTA DENSIDADE(PEAD),RESINA PE80/100,NORMA ISO 4427, CLASSE PN-4, DE=400MM. FORNECIMENTO</t>
  </si>
  <si>
    <t>TUBO DE POLIETILENO DE ALTA DENSIDADE(PEAD),RESINA PE80/100,NORMA ISO 4427, CLASSE PN-4, DE=450MM. FORNECIMENTO</t>
  </si>
  <si>
    <t>TUBO DE POLIETILENO DE ALTA DENSIDADE(PEAD),RESINA PE80/100.NORMA ISO 4427, CLASSE PN-4, DE=500MM. FORNECIMENTO</t>
  </si>
  <si>
    <t>TUBO DE POLIETILENO DE ALTA DENSIDADE(PEAD),RESINA PE80/100,NORMA ISO 4427, CLASSE PN-4, DE=560MM. FORNECIMENTO</t>
  </si>
  <si>
    <t>TUBO DE POLIETILENO DE ALTA DENSIDADE(PEAD),RESINA PE80/100.NORMA ISO 4427, CLASSE PN-4, DE=630MM. FORNECIMENTO</t>
  </si>
  <si>
    <t>TUBO DE POLIETILENO DE ALTA DENSIDADE(PEAD),RESINA PE80/100.NORMA ISO 4427, CLASSE PN-4, DE=800MM. FORNECIMENTO</t>
  </si>
  <si>
    <t>TUBO DE POLIETILENO DE ALTA DENSIDADE(PEAD),RESINA PE80/100,NORMA ISO 4427, CLASSE PN-4, DE=900MM. FORNECIMENTO</t>
  </si>
  <si>
    <t>TUBO DE POLIETILENO DE ALTA DENSIDADE(PEAD),RESINA PE80/100.NORMA ISO 4427, CLASSE PN-4, DE=1000MM. FORNECIMENTO</t>
  </si>
  <si>
    <t>TUBO DE POLIETILENO DE ALTA DENSIDADE(PEAD),RESINA PE80/100.NORMA ISO 4427, CLASSE PN-4, DE=1200MM. FORNECIMENTO</t>
  </si>
  <si>
    <t>TUBO DE POLIETILENO DE ALTA DENSIDADE(PEAD),RESINA PE80/100.NORMA ISO 4427, CLASSE PN-10, DE=32MM. FORNECIMENTO</t>
  </si>
  <si>
    <t>TUBO DE POLIETILENO DE ALTA DENSIDADE(PEAD),RESINA PE80/100.NORMA ISO 4427, CLASSE PN-10, DE=40MM. FORNECIMENTO</t>
  </si>
  <si>
    <t>TUBO DE POLIETILENO DE ALTA DENSIDADE(PEAD),RESINA PE80/100.NORMA ISO 4427, CLASSE PN-10, DE=50MM. FORNECIMENTO</t>
  </si>
  <si>
    <t>TUBO DE POLIETILENO DE ALTA DENSIDADE(PEAD),RESINA PE80/100.NORMA ISO 4427, CLASSE PN-10, DE=75MM. FORNECIMENTO</t>
  </si>
  <si>
    <t>TUBO DE POLIETILENO DE ALTA DENSIDADE(PEAD),RESINA PE80/100.NORMA ISO 4427, CLASSE PN-10, DE=90MM. FORNECIMENTO</t>
  </si>
  <si>
    <t>TUBO DE POLIETILENO DE ALTA DENSIDADE(PEAD),RESINA PE80/100,NORMA ISO 4427, CLASSE PN-10, DE=110MM. FORNECIMENTO</t>
  </si>
  <si>
    <t>TUBO DE POLIETILENO DE ALTA DENSIDADE(PEAD),RESINA PE80/100,NORMA ISO 4427, CLASSE PN-10, DE=125MM. FORNECIMENTO</t>
  </si>
  <si>
    <t>TUBO DE POLIETILENO DE ALTA DENSIDADE(PEAD),RESINA PE80/100,FORMA ISO 4427, CLASSE PN-10, DE=140MM. FORNECIMENTO</t>
  </si>
  <si>
    <t>TUBO DE POLIETILENO DE ALTA DENSIDADE(PEAD),RESINA PE80/100,NORMA ISO 4427, CLASSE PN-10, DE=160MM. FORNECIMENTO</t>
  </si>
  <si>
    <t>TUBO DE POLIETILENO DE ALTA DENSIDADE(PEAD),RESINA PE80/100,NORMA ISO 4427, CLASSE PN-10, DE=180MM. FORNECIMENTO</t>
  </si>
  <si>
    <t>TUBO DE POLIETILENO DE ALTA DENSIDADE(PEAD),RESINA PE80/100,NORMA ISO 4427, CLASSE PN-10, DE=200MM. FORNECIMENTO</t>
  </si>
  <si>
    <t>TUBO DE POLIETILENO DE ALTA DENSIDADE(PEAD),RESINA PE80/100,NORMA ISO 4427, CLASSE PN-10, DE=225MM. FORNECIMENTO</t>
  </si>
  <si>
    <t>TUBO DE POLIETILENO DE ALTA DENSIDADE(PEAD),RESINA PE80/100,NORMA ISO 4427, CLASSE PN-10, DE=250MM. FORNECIMENTO</t>
  </si>
  <si>
    <t>TUBO DE POLIETILENO DE ALTA DENSIDADE(PEAD),RESINA PE80/100,NORMA ISO 4427, CLASSE PN-10, DE=280MM. FORNECIMENTO</t>
  </si>
  <si>
    <t>TUBO DE POLIETILENO DE ALTA DENSIDADE(PEAD),RESINA PE80/100,NORMA ISO 4427, CLASSE PN-10, DE=315MM. FORNECIMENTO</t>
  </si>
  <si>
    <t>TUBO DE POLIETILENO DE ALTA DENSIDADE(PEAD),RESINA PE80/100,NORMA ISO 4427, CLASSE PN-10, DE=355MM. FORNECIMENTO</t>
  </si>
  <si>
    <t>TUBO DE POLIETILENO DE ALTA DENSIDADE(PEAD),RESINA PE80/100,NORMA ISO 4427, CLASSE PN-10, DE=400MM. FORNECIMENTO</t>
  </si>
  <si>
    <t>TUBO DE POLIETILENO DE ALTA DENSIDADE(PEAD),RESINA PE80/100,NORMA ISO 4427, CLASSE PN-10, DE=450MM. FORNECIMENTO</t>
  </si>
  <si>
    <t>TUBO DE POLIETILENO DE ALTA DENSIDADE(PEAD),RESINA PE80/100,NORMA ISO 4427, CLASSE PN-10, DE=500MM. FORNECIMENTO</t>
  </si>
  <si>
    <t>TUBO DE POLIETILENO DE ALTA DENSIDADE(PEAD),RESINA PE80/100,NORMA ISO 4427, CLASSE PN-10, DE=560MM. FORNECIMENTO</t>
  </si>
  <si>
    <t>TUBO DE POLIETILENO DE ALTA DENSIDADE(PEAD),RESINA PE80/100,NORMA ISO 4427, CLASSE PN-10, DE=630MM. FORNECIMENTO</t>
  </si>
  <si>
    <t>TUBO DE POLIETILENO DE ALTA DENSIDADE(PEAD),RESINA PE80/100,NORMA ISO 4427, CLASSE PN-10, DE=800MM. FORNECIMENTO</t>
  </si>
  <si>
    <t>TUBO DE POLIETILENO DE ALTA DENSIDADE(PEAD),RESINA PE80/100,NORMA ISO 4427, CLASSE PN-16, DE=20MM. FORNECIMENTO</t>
  </si>
  <si>
    <t>TUBO DE POLIETILENO DE ALTA DENSIDADE(PEAD),RESINA PE80/100,NORMA ISO 4427, CLASSE PN-16, DE=25MM. FORNECIMENTO</t>
  </si>
  <si>
    <t>TUBO DE POLIETILENO DE ALTA DENSIDADE(PEAD),RESINA PE80/100,NORMA ISO 4427, CLASSE PN-16, DE=32MM. FORNECIMENTO</t>
  </si>
  <si>
    <t>TUBO DE POLIETILENO DE ALTA DENSIDADE(PEAD),RESINA PE80/100,NORMA ISO 4427, CLASSE PN-16, DE=40MM. FORNECIMENTO</t>
  </si>
  <si>
    <t>TUBO DE POLIETILENO DE ALTA DENSIDADE(PEAD),RESINA PE80/100,NORMA ISO 4427, CLASSE PN-16, DE=50MM. FORNECIMENTO</t>
  </si>
  <si>
    <t>TUBO DE POLIETILENO DE ALTA DENSIDADE(PEAD),RESINA PE80/100,NORMA ISO 4427, CLASSE PN-16, DE=75MM. FORNECIMENTO</t>
  </si>
  <si>
    <t>TUBO DE POLIETILENO DE ALTA DENSIDADE(PEAD),RESINA PE80/100,NORMA ISO 4427, CLASSE PN-16, DE=90MM. FORNECIMENTO</t>
  </si>
  <si>
    <t>TUBO DE POLIETILENO DE ALTA DENSIDADE(PEAD),RESINA PE80/100,NORMA ISO 4427, CLASSE PN-16, DE=110MM. FORNECIMENTO</t>
  </si>
  <si>
    <t>TUBO DE POLIETILENO DE ALTA DENSIDADE(PEAD),RESINA PE80/100,NORMA ISO 4427, CLASSE PN-16, DE=125MM. FORNECIMENTO</t>
  </si>
  <si>
    <t>TUBO DE POLIETILENO DE ALTA DENSIDADE(PEAD),RESINA PE80/100,NORMA ISO 4427, CLASSE PN-16, DE=140MM. FORNECIMENTO</t>
  </si>
  <si>
    <t>TUBO DE POLIETILENO DE ALTA DENSIDADE(PEAD),RESINA PE80/100,NORMA ISO 4427, CLASSE PN-16, DE=160MM. FORNECIMENTO</t>
  </si>
  <si>
    <t>TUBO DE POLIETILENO DE ALTA DENSIDADE(PEAD),RESINA PE80/100,NORMA ISO 4427, CLASSE PN-16, DE=180MM. FORNECIMENTO</t>
  </si>
  <si>
    <t>TUBO DE POLIETILENO DE ALTA DENSIDADE(PEAD),RESINA PE80/100,NORMA ISO 4427, CLASSE PN-16, DE=200MM. FORNECIMENTO</t>
  </si>
  <si>
    <t>TUBO DE POLIETILENO DE ALTA DENSIDADE(PEAD),RESINA PE80/100,NORMA ISO 4427, CLASSE PN-16, DE=225MM. FORNECIMENTO</t>
  </si>
  <si>
    <t>TUBO DE POLIETILENO DE ALTA DENSIDADE(PEAD),RESINA PE80/100,NORMA ISO 4427, CLASSE PN-16, DE=250MM. FORNECIMENTO</t>
  </si>
  <si>
    <t>TUBO DE POLIETILENO DE ALTA DENSIDADE(PEAD),RESINA PE80/100,NORMA ISO 4427, CLASSE PN-16, DE=280MM. FORNECIMENTO</t>
  </si>
  <si>
    <t>TUBO DE POLIETILENO DE ALTA DENSIDADE(PEAD),RESINA PE80/100,NORMA ISO 4427, CLASSE PN-16, DE=315MM. FORNECIMENTO</t>
  </si>
  <si>
    <t>TUBO DE POLIETILENO DE ALTA DENSIDADE(PEAD),RESINA PE80/100,NORMA ISO 4427, CLASSE PN-16, DE=355MM. FORNECIMENTO</t>
  </si>
  <si>
    <t>TUBO DE POLIETILENO DE ALTA DENSIDADE(PEAD),RESINA PE80/100,NORMA ISO 4427, CLASSE PN-16, DE=400MM. FORNECIMENTO</t>
  </si>
  <si>
    <t>TUBO DE POLIETILENO DE ALTA DENSIDADE(PEAD),RESINA PE80/100,NORMA ISO 4427, CLASSE PN-16, DE=450MM. FORNECIMENTO</t>
  </si>
  <si>
    <t>TUBO DE POLIETILENO DE ALTA DENSIDADE(PEAD),RESINA PE80/100,NORMA ISO 4427, CLASSE PN-16, DE=500MM. FORNECIMENTO</t>
  </si>
  <si>
    <t>TUBO DE POLIETILENO DE ALTA DENSIDADE(PEAD),RESINA PE80/100,NORMA ISO 4427, CLASSE PN-16, DE=560MM. FORNECIMENTO</t>
  </si>
  <si>
    <t>COLARINHO DE POLIETILENO DE ALTA DENSIDADE(PEAD),RESINA PE80/100,CLASSE PN-4,DE=63MM.FORNECIMENTO</t>
  </si>
  <si>
    <t>COLARINHO DE POLIETILENO DE ALTA DENSIDADE(PEAD),RESINA PE80/100,CLASSE PN-4,DE=75MM.FORNECIMENTO</t>
  </si>
  <si>
    <t>COLARINHO DE POLIETILENO DE ALTA DENSIDADE(PEAD),RESINA PE80/100, CLASSE PN-4, DE=90MM. FORNECIMENTO</t>
  </si>
  <si>
    <t>COLARINHO DE POLIETILENO DE ALTA DENSIDADE(PEAD),RESINA PE80/100, CLASSE PN-4, DE=110MM. FORNECIMENTO</t>
  </si>
  <si>
    <t>COLARINHO DE POLIETILENO DE ALTA DENSIDADE(PEAD),RESINA PE80/100, CLASSE PN-4, DE=125MM. FORNECIMENTO</t>
  </si>
  <si>
    <t>COLARINHO DE POLIETILENO DE ALTA DENSIDADE(PEAD),RESINA PE80/100, CLASSE PN-4, DE=140MM. FORNECIMENTO</t>
  </si>
  <si>
    <t>COLARINHO DE POLIETILENO DE ALTA DENSIDADE(PEAD),RESINA PE80/100, CLASSE PN-4, DE=160MM. FORNECIMENTO</t>
  </si>
  <si>
    <t>COLARINHO DE POLIETILENO DE ALTA DENSIDADE(PEAD),RESINA PE80/100, CLASSE PN-4, DE=180MM. FORNECIMENTO</t>
  </si>
  <si>
    <t>COLARINHO DE POLIETILENO DE ALTA DENSIDADE(PEAD),RESINA PE80/100, CLASSE PN-4, DE=200MM. FORNECIMENTO</t>
  </si>
  <si>
    <t>COLARINHO DE POLIETILENO DE ALTA DENSIDADE(PEAD),RESINA PE80/100, CLASSE PN-4, DE=225MM. FORNECIMENTO</t>
  </si>
  <si>
    <t>COLARINHO DE POLIETILENO DE ALTA DENSIDADE(PEAD),RESINA PE80/100, CLASSE PN-4, DE=250MM. FORNECIMENTO</t>
  </si>
  <si>
    <t>COLARINHO DE POLIETILENO DE ALTA DENSIDADE(PEAD),RESINA PE80/100, CLASSE PN-4, DE=280MM. FORNECIMENTO</t>
  </si>
  <si>
    <t>COLARINHO DE POLIETILENO DE ALTA DENSIDADE(PEAD),RESINA PE80/100, CLASSE PN-4, DE=315MM. FORNECIMENTO</t>
  </si>
  <si>
    <t>COLARINHO DE POLIETILENO DE ALTA DENSIDADE(PEAD),RESINA PE80/100, CLASSE PN-4, DE=355MM. FORNECIMENTO</t>
  </si>
  <si>
    <t>COLARINHO DE POLIETILENO DE ALTA DENSIDADE(PEAD),RESINA PE80/100, CLASSE PN-4, DE=400MM. FORNECIMENTO</t>
  </si>
  <si>
    <t>COLARINHO DE POLIETILENO DE ALTA DENSIDADE(PEAD),RESINA PE80/100, CLASSE PN-4, DE=450MM. FORNECIMENTO</t>
  </si>
  <si>
    <t>COLARINHO DE POLIETILENO DE ALTA DENSIDADE(PEAD),RESINA PE80/100, CLASSE PN-4, DE=500MM. FORNECIMENTO</t>
  </si>
  <si>
    <t>COLARINHO DE POLIETILENO DE ALTA DENSIDADE(PEAD),RESINA PE80/100, CLASSE PN-4, DE=560MM. FORNECIMENTO</t>
  </si>
  <si>
    <t>COLARINHO DE POLIETILENO DE ALTA DENSIDADE(PEAD),RESINA PE80/100, CLASSE PN-4, DE=630MM. FORNECIMENTO</t>
  </si>
  <si>
    <t>COLARINHO DE POLIETILENO DE ALTA DENSIDADE(PEAD),RESINA PE80/100, CLASSE PN-4, DE=800MM. FORNECIMENTO</t>
  </si>
  <si>
    <t>COLARINHO DE POLIETILENO DE ALTA DENSIDADE(PEAD),RESINA PE80/100, CLASSE PN-4, DE=900MM. FORNECIMENTO</t>
  </si>
  <si>
    <t>COLARINHO DE POLIETILENO DE ALTA DENSIDADE(PEAD),RESINA PE80/100, CLASSE PN-4, DE=1000MM. FORNECIMENTO</t>
  </si>
  <si>
    <t>COLARINHO DE POLIETILENO DE ALTA DENSIDADE(PEAD),RESINA PE80/100, CLASSE PN-4, DE=1200MM. FORNECIMENTO</t>
  </si>
  <si>
    <t>COLARINHO DE POLIETILENO DE ALTA DENSIDADE(PEAD),RESINA PE80/100, CLASSE PN-10, DE=63MM. FORNECIMENTO</t>
  </si>
  <si>
    <t>COLARINHO DE POLIETILENO DE ALTA DENSIDADE(PEAD),RESINA PE80/100, CLASSE PN-10, DE=75MM. FORNECIMENTO</t>
  </si>
  <si>
    <t>COLARINHO DE POLIETILENO DE ALTA DENSIDADE(PEAD),RESINA PE80/100, CLASSE PN-10, DE=90MM. FORNECIMENTO</t>
  </si>
  <si>
    <t>COLARINHO DE POLIETILENO DE ALTA DENSIDADE(PEAD),RESINA PE80/100, CLASSE PN-10, DE=110MM. FORNECIMENTO</t>
  </si>
  <si>
    <t>COLARINHO DE POLIETILENO DE ALTA DENSIDADE(PEAD),RESINA PE80/100, CLASSE PN-10, DE=125MM. FORNECIMENTO</t>
  </si>
  <si>
    <t>COLARINHO DE POLIETILENO DE ALTA DENSIDADE(PEAD),RESINA PE80/100, CLASSE PN-10, DE=140MM. FORNECIMENTO</t>
  </si>
  <si>
    <t>COLARINHO DE POLIETILENO DE ALTA DENSIDADE(PEAD),RESINA PE80/100, CLASSE PN-10, DE=160MM. FORNECIMENTO</t>
  </si>
  <si>
    <t>COLARINHO DE POLIETILENO DE ALTA DENSIDADE(PEAD),RESINA PE80/100, CLASSE PN-10, DE=180MM. FORNECIMENTO</t>
  </si>
  <si>
    <t>COLARINHO DE POLIETILENO DE ALTA DENSIDADE(PEAD),RESINA PE80/100, CLASSE PN-10, DE=200MM. FORNECIMENTO</t>
  </si>
  <si>
    <t>COLARINHO DE POLIETILENO DE ALTA DENSIDADE(PEAD),RESINA PE80/100, CLASSE PN-10, DE=225MM. FORNECIMENTO</t>
  </si>
  <si>
    <t>COLARINHO DE POLIETILENO DE ALTA DENSIDADE(PEAD),RESINA PE80/100, CLASSE PN-10, DE=250MM. FORNECIMENTO</t>
  </si>
  <si>
    <t>COLARINHO DE POLIETILENO DE ALTA DENSIDADE(PEAD),RESINA PE80/100, CLASSE PN-10, DE=280MM. FORNECIMENTO</t>
  </si>
  <si>
    <t>COLARINHO DE POLIETILENO DE ALTA DENSIDADE(PEAD),RESINA PE80/100, CLASSE PN-10, DE=315MM. FORNECIMENTO</t>
  </si>
  <si>
    <t>COLARINHO DE POLIETILENO DE ALTA DENSIDADE(PEAD),RESINA PE80/100, CLASSE PN-10, DE=355MM. FORNECIMENTO</t>
  </si>
  <si>
    <t>COLARINHO DE POLIETILENO DE ALTA DENSIDADE(PEAD),RESINA PE80/100, CLASSE PN-10, DE=400MM. FORNECIMENTO</t>
  </si>
  <si>
    <t>COLARINHO DE POLIETILENO DE ALTA DENSIDADE(PEAD),RESINA PE80/100, CLASSE PN-10, DE=450MM. FORNECIMENTO</t>
  </si>
  <si>
    <t>COLARINHO DE POLIETILENO DE ALTA DENSIDADE(PEAD),RESINA PE80/100, CLASSE PN-10, DE=500MM. FORNECIMENTO</t>
  </si>
  <si>
    <t>COLARINHO DE POLIETILENO DE ALTA DENSIDADE(PEAD),RESINA PE80/100, CLASSE PN-10, DE=560MM. FORNECIMENTO</t>
  </si>
  <si>
    <t>COLARINHO DE POLIETILENO DE ALTA DENSIDADE(PEAD),RESINA PE80/100, CLASSE PN-10, DE=630MM. FORNECIMENTO</t>
  </si>
  <si>
    <t>COLARINHO DE POLIETILENO DE ALTA DENSIDADE(PEAD),RESINA PE80/100, CLASSE PN-10, DE=800MM. FORNECIMENTO</t>
  </si>
  <si>
    <t>COLARINHO DE POLIETILENO DE ALTA DENSIDADE(PEAD),RESINA PE80/100,CLASSE PN-16, DE=63MM. FORNECIMENTO</t>
  </si>
  <si>
    <t>COLARINHO DE POLIETILENO DE ALTA DENSIDADE(PEAD),RESINA PE80/100, CLASSE PN-16, DE=75MM. FORNECIMENTO</t>
  </si>
  <si>
    <t>COLARINHO DE POLIETILENO DE ALTA DENSIDADE(PEAD),RESINA PE80/100, CLASSE PN-16, DE=90MM. FORNECIMENTO</t>
  </si>
  <si>
    <t>COLARINHO DE POLIETILENO DE ALTA DENSIDADE(PEAD),RESINA PE80/100, CLASSE PN-16, DE=110MM. FORNECIMENTO</t>
  </si>
  <si>
    <t>COLARINHO DE POLIETILENO DE ALTA DENSIDADE(PEAD),RESINA PE80/100, CLASSE PN-16, DE=125MM. FORNECIMENTO</t>
  </si>
  <si>
    <t>COLARINHO DE POLIETILENO DE ALTA DENSIDADE(PEAD),RESINA PE80/100, CLASSE PN-16, DE=140MM. FORNECIMENTO</t>
  </si>
  <si>
    <t>COLARINHO DE POLIETILENO DE ALTA DENSIDADE(PEAD),RESINA PE80/100, CLASSE PN-16, DE=160MM. FORNECIMENTO</t>
  </si>
  <si>
    <t>COLARINHO DE POLIETILENO DE ALTA DENSIDADE(PEAD),RESINA PE80/100, CLASSE PN-16, DE=180MM. FORNECIMENTO</t>
  </si>
  <si>
    <t>COLARINHO DE POLIETILENO DE ALTA DENSIDADE(PEAD),RESINA PE80/100, CLASSE PN-16, DE=200MM. FORNECIMENTO</t>
  </si>
  <si>
    <t>COLARINHO DE POLIETILENO DE ALTA DENSIDADE(PEAD),RESINA PE80/100, CLASSE PN-16, DE=225MM. FORNECIMENTO</t>
  </si>
  <si>
    <t>COLARINHO DE POLIETILENO DE ALTA DENSIDADE(PEAD),RESINA PE80/100, CLASSE PN-16, DE=250MM. FORNECIMENTO</t>
  </si>
  <si>
    <t>COLARINHO DE POLIETILENO DE ALTA DENSIDADE(PEAD),RESINA PE80/100, CLASSE PN-16, DE=280MM. FORNECIMENTO</t>
  </si>
  <si>
    <t>COLARINHO DE POLIETILENO DE ALTA DENSIDADE(PEAD),RESINA PE80/100, CLASSE PN-16, DE=315MM. FORNECIMENTO</t>
  </si>
  <si>
    <t>COLARINHO DE POLIETILENO DE ALTA DENSIDADE(PEAD),RESINA PE80/100, CLASSE PN-16, DE=355MM. FORNECIMENTO</t>
  </si>
  <si>
    <t>COLARINHO DE POLIETILENO DE ALTA DENSIDADE(PEAD),RESINA PE80/100, CLASSE PN-16, DE=400MM. FORNECIMENTO</t>
  </si>
  <si>
    <t>COLARINHO DE POLIETILENO DE ALTA DENSIDADE(PEAD),RESINA PE80/100, CLASSE PN-16, DE=450MM. FORNECIMENTO</t>
  </si>
  <si>
    <t>COLARINHO DE POLIETILENO DE ALTA DENSIDADE(PEAD),RESINA PE80/100, CLASSE PN-16, DE=500MM. FORNECIMENTO</t>
  </si>
  <si>
    <t>COLARINHO DE POLIETILENO DE ALTA DENSIDADE(PEAD),RESINA PE80/100, CLASSE PN-16, DE=560MM. FORNECIMENTO</t>
  </si>
  <si>
    <t>LUVA DE ELETROFUSAO DE POLIETILENO DE ALTA DENSIDADE (PEAD),RESINA PE80/100, PARA DE=20MM. FORNECIMENTO</t>
  </si>
  <si>
    <t>LUVA DE ELETROFUSAO DE POLIETILENO DE ALTA DENSIDADE (PEAD),RESINA PE80/100, PARA DE=25MM. FORNECIMENTO</t>
  </si>
  <si>
    <t>LUVA DE ELETROFUSAO DE POLIETILENO DE ALTA DENSIDADE (PEAD),RESINA PE80/100, PARA DE=32MM. FORNECIMENTO</t>
  </si>
  <si>
    <t>LUVA DE ELETROFUSAO DE POLIETILENO DE ALTA DENSIDADE (PEAD),RESINA PE80/100, PARA DE=40MM. FORNECIMENTO</t>
  </si>
  <si>
    <t>LUVA DE ELETROFUSAO DE POLIETILENO DE ALTA DENSIDADE (PEAD),RESINA PE80/100, PARA DE=50MM. FORNECIMENTO</t>
  </si>
  <si>
    <t>LUVA DE ELETROFUSAO DE POLIETILENO DE ALTA DENSIDADE (PEAD),RESINA PE80/100, PARA DE=75MM. FORNECIMENTO</t>
  </si>
  <si>
    <t>LUVA DE ELETROFUSAO DE POLIETILENO DE ALTA DENSIDADE (PEAD),RESINA PE80/100, PARA DE=90MM. FORNECIMENTO</t>
  </si>
  <si>
    <t>LUVA DE ELETROFUSAO DE POLIETILENO DE ALTA DENSIDADE (PEAD),RESINA PE80/100, PARA DE=110MM. FORNECIMENTO</t>
  </si>
  <si>
    <t>LUVA DE ELETROFUSAO DE POLIETILENO DE ALTA DENSIDADE (PEAD),RESINA PE80/100, PARA DE=125MM. FORNECIMENTO</t>
  </si>
  <si>
    <t>LUVA DE ELETROFUSAO DE POLIETILENO DE ALTA DENSIDADE (PEAD),RESINA PE80/100, PARA DE=140MM. FORNECIMENTO</t>
  </si>
  <si>
    <t>LUVA DE ELETROFUSAO DE POLIETILENO DE ALTA DENSIDADE (PEAD),RESINA PE80/100, PARA DE=160MM. FORNECIMENTO</t>
  </si>
  <si>
    <t>LUVA DE ELETROFUSAO DE POLIETILENO DE ALTA DENSIDADE (PEAD),RESINA PE80/100, PARA DE=180MM. FORNECIMENTO</t>
  </si>
  <si>
    <t>LUVA DE ELETROFUSAO DE POLIETILENO DE ALTA DENSIDADE (PEAD),RESINA PE80/100, PARA DE=200MM. FORNECIMENTO</t>
  </si>
  <si>
    <t>LUVA DE ELETROFUSAO DE POLIETILENO DE ALTA DENSIDADE (PEAD),RESINA PE80/100, PARA DE=225MM. FORNECIMENTO</t>
  </si>
  <si>
    <t>LUVA DE ELETROFUSAO DE POLIETILENO DE ALTA DENSIDADE (PEAD),RESINA PE80/100, PARA DE=250MM. FORNECIMENTO</t>
  </si>
  <si>
    <t>LUVA DE ELETROFUSAO DE POLIETILENO DE ALTA DENSIDADE (PEAD),RESINA PE80/100, PARA DE=280MM. FORNECIMENTO</t>
  </si>
  <si>
    <t>LUVA DE ELETROFUSAO DE POLIETILENO DE ALTA DENSIDADE (PEAD),RESINA PE80/100, PARA DE=315MM. FORNECIMENTO</t>
  </si>
  <si>
    <t>LUVA DE ELETROFUSAO DE POLIETILENO DE ALTA DENSIDADE (PEAD),RESINA PE80/100, PARA DE=355MM. FORNECIMENTO</t>
  </si>
  <si>
    <t>LUVA DE ELETROFUSAO DE POLIETILENO DE ALTA DENSIDADE (PEAD),RESINA PE80/100, PARA DE=400MM. FORNECIMENTO</t>
  </si>
  <si>
    <t>TUBO PRFV DEFOFO COM JUNTA ELASTICA INTEGRADA, CLASSE PN-6,COM DIAMETRO DE 50MM / SN 5000N/M². FORNECIMENTO</t>
  </si>
  <si>
    <t>TUBO PRFV DEFOFO COM JUNTA ELASTICA INTEGRADA, CLASSE PN-6,COM DIAMETRO DE 100MM / SN 5000N/M². FORNECIMENTO</t>
  </si>
  <si>
    <t>TUBO PRFV DEFOFO COM JUNTA ELASTICA INTEGRADA, CLASSE PN-6,COM DIAMETRO DE 150MM / SN 5000N/M2. FORNECIMENTO</t>
  </si>
  <si>
    <t>TUBO PRFV DEFOFO COM JUNTA ELASTICA INTEGRADA, CLASSE PN-6,COM DIAMETRO DE 200MM / SN 5000N/M². FORNECIMENTO</t>
  </si>
  <si>
    <t>TUBO PRFV DEFOFO COM JUNTA ELASTICA INTEGRADA, CLASSE PN-6,COM DIAMETRO DE 250MM / SN 5000N/M². FORNECIMENTO</t>
  </si>
  <si>
    <t>TUBO PRFV DEFOFO COM JUNTA ELASTICA INTEGRADA, CLASSE PN-6,COM DIAMETRO DE 300MM / SN 5000 N/M2. FORNECIMENTO</t>
  </si>
  <si>
    <t>TUBO PRFV DEFOFO COM JUNTA ELASTICA INTEGRADA, CLASSE PN-6,COM DIAMETRO DE 350MM / SN 5000 N/M2. FORNECIMENTO</t>
  </si>
  <si>
    <t>TUBO PRFV DEFOFO COM JUNTA ELASTICA INTEGRADA, CLASSE PN-6,COM DIAMETRO DE 400MM / SN 5000 N/M2. FORNECIMENTO</t>
  </si>
  <si>
    <t>TUBO PRFV DEFOFO COM JUNTA ELASTICA INTEGRADA, CLASSE PN-6,COM DIAMETRO DE 500MM / 5000 N/M2. FORNECIMENTO</t>
  </si>
  <si>
    <t>TUBO PRFV DEFOFO COM JUNTA ELASTICA INTEGRADA, CLASSE PN-6,COM DIAMETRO DE 600MM / SN 5000N/M2. FORNECIMENTO</t>
  </si>
  <si>
    <t>TUBO PRFV DEFOFO COM JUNTA ELASTICA INTEGRADA, CLASSE PN-6,COM DIAMETRO DE 700MM / SN 5000N/M2. FORNECIMENTO</t>
  </si>
  <si>
    <t>TUBO PRFV DEFOFO COM JUNTA ELASTICA INTEGRADA, CLASSE PN-6,COM DIAMETRO DE 800MM / SN 5000 N/M2. FORNECIMENTO</t>
  </si>
  <si>
    <t>TUBO PRFV DEFOFO COM JUNTA ELASTICA INTEGRADA, CLASSE PN-6,COM DIAMETRO DE 900MM / SN 5000 N/M2. FORNECIMENTO</t>
  </si>
  <si>
    <t>TUBO PRFV DEFOFO COM JUNTA ELASTICA INTEGRADA, CLASSE PN-6,COM DIAMETRO DE 1000MM / SN 5000 N/M2. FORNECIMENTO</t>
  </si>
  <si>
    <t>TUBO PRFV DEFOFO COM JUNTA ELASTICA INTEGRADA, CLASSE PN-6,COM DIAMETRO DE 1200MM / SN 5000 N/M2. FORNECIMENTO</t>
  </si>
  <si>
    <t>TUBO PRFV DEFOFO COM JUNTA ELASTICA INTEGRADA, CLASSE PN-6,COM DIAMETRO DE 1300MM / SN 5000N/M². FORNECIMENTO</t>
  </si>
  <si>
    <t>TUBO PRFV DEFOFO COM JUNTA ELASTICA INTEGRADA, CLASSE PN-6,COM DIAMETRO DE 1400MM / SN 5000N/M². FORNECIMENTO</t>
  </si>
  <si>
    <t>TUBO PRFV DEFOFO COM JUNTA ELASTICA INTEGRADA, CLASSE PN-6,COM DIAMETRO DE 1500MM / SN 5000N/M². FORNECIMENTO</t>
  </si>
  <si>
    <t>TUBO PRFV DEFOFO COM JUNTA ELASTICA INTEGRADA, CLASSE PN-10,COM DIAMETRO DE 50MM / SN 5000N/M². FORNECIMENTO</t>
  </si>
  <si>
    <t>TUBO PRFV DEFOFO COM JUNTA ELASTICA INTEGRADA, CLASSE PN-10,COM DIAMETRO DE 100MM / SN 5000N/M². FORNECIMENTO</t>
  </si>
  <si>
    <t>TUBO PRFV DEFOFO COM JUNTA ELASTICA INTEGRADA, CLASSE PN-10,COM DIAMETRO DE 150MM / SN 5000N/M². FORNECIMENTO</t>
  </si>
  <si>
    <t>TUBO PRFV DEFOFO COM JUNTA ELASTICA INTEGRADA, CLASSE PN-10,COM DIAMETRO DE 200MM / SN 5000N/M². FORNECIMENTO</t>
  </si>
  <si>
    <t>TUBO PRFV DEFOFO COM JUNTA ELASTICA INTEGRADA, CLASSE PN-10,COM DIAMETRO 250MM / SN 5000N/M². FORNECIMENTO</t>
  </si>
  <si>
    <t>TUBO PRFV DEFOFO COM JUNTA ELASTICA INTEGRADA,CLASSE PN-10,COM DIAMETRO DE 300MM / SN 5000 N/M2. FORNECIMENTO</t>
  </si>
  <si>
    <t>TUBO PRFV DEFOFO COM JUNTA ELASTICA INTEGRADA,CLASSE PN-10,COM DIAMETRO DE 350MM / SN 5000 N/M2. FORNECIMENTO</t>
  </si>
  <si>
    <t>TUBO PRFV DEFOFO COM JUNTA ELASTICA INTEGRADA,CLASSE PN-10,COM DIAMETRO DE 400MM / SN 5000 N/M2. FORNECIMENTO</t>
  </si>
  <si>
    <t>TUBO PRFV DEFOFO COM JUNTA ELASTICA INTEGRADA,CLASSE PN-10,COM DIAMETRO DE 500MM / SN 5000 N/M2. FORNECIMENTO</t>
  </si>
  <si>
    <t>TUBO PRFV DEFOFO COM JUNTA ELASTICA INTEGRADA,CLASSE PN-10,COM DIAMETRO DE 600MM / SN 5000 N/M2. FORNECIMENTO</t>
  </si>
  <si>
    <t>TUBO PRFV DEFOFO COM JUNTA ELASTICA INTEGRADA,CLASSE PN-10,COM DIAMETRO DE 700MM / SN 5000 N/M2. FORNECIMENTO</t>
  </si>
  <si>
    <t>TUBO PRFV DEFOFO COM JUNTA ELASTICA INTEGRADA,CLASSE PN-10,COM DIAMETRO DE 800MM / SN 5000 N/M2. FORNECIMENTO</t>
  </si>
  <si>
    <t>TUBO PRFV DEFOFO COM JUNTA ELASTICA INTEGRADA,CLASSE PN-10,COM DIAMETRO DE 900MM / SN 5000 N/M2. FORNECIMENTO</t>
  </si>
  <si>
    <t>TUBO PRFV DEFOFO COM JUNTA ELASTICA INTEGRADA,CLASSE PN-10,COM DIAMETRO DE 1000MM / SN 5000 N/M2. FORNECIMENTO</t>
  </si>
  <si>
    <t>TUBO PRFV DEFOFO COM JUNTA ELASTICA INTEGRADA,CLASSE PN-10,COM DIAMETRO DE 1200MM / SN 5000 N/M2. FORNECIMENTO</t>
  </si>
  <si>
    <t>TUBO PRFV DEFOFO COM JUNTA ELASTICA INTEGRADA, CLASSE PN-10,COM DIAMETRO DE 1300MM / SN 5000N/M². FORNECIMENTO</t>
  </si>
  <si>
    <t>TUBO PRFV DEFOFO COM JUNTA ELASTICA INTEGRADA, CLASSE PN-10,COM DIAMETRO DE 1400MM / SN 5000N/M². FORNECIMENTO</t>
  </si>
  <si>
    <t>TUBO PRFV DEFOFO COM JUNTA ELASTICA INTEGRADA, CLASSE PN-10,COM DIAMETRO DE 1500MM / SN 5000N/M². FORNECIMENTO</t>
  </si>
  <si>
    <t>TUBO PRFV DEFOFO COM JUNTA ELASTICA INTEGRADA, CLASSE PN-16,COM DIAMETRO DE 50MM / SN 5000N/M². FORNECIMENTO</t>
  </si>
  <si>
    <t>TUBO PRFV DEFOFO COM JUNTA ELASTICA INTEGRADA, CLASSE PN-16,COM DIAMETRO DE 100MM / SN 5000N/M². FORNECIMENTO</t>
  </si>
  <si>
    <t>TUBO PRFV DEFOFO COM JUNTA ELASTICA INTEGRADA, CLASSE PN-16,COM DIAMETRO DE 150MM / SN 5000N/M². FORNECIMENTO</t>
  </si>
  <si>
    <t>TUBO PRFV DEFOFO COM JUNTA ELASTICA INTEGRADA, CLASSE PN-16,COM DIAMETRO DE 200MM / SN 5000N/M². FORNECIMENTO</t>
  </si>
  <si>
    <t>TUBO PRFV DEFOFO COM JUNTA ELASTICA INTEGRADA, CLASSE PN-16,COM DIAMETRO DE 250MM / SN 5000N/M². FORNECIMENTO</t>
  </si>
  <si>
    <t>TUBO PRFV DEFOFO COM JUNTA ELASTICA INTEGRADA,CLASSE PN-16,COM DIAMETRO DE 300MM / SN 5000 N/M2. FORNECIMENTO</t>
  </si>
  <si>
    <t>TUBO PRFV DEFOFO COM JUNTA ELASTICA INTEGRADA,CLASSE PN-16,COM DIAMETRO DE 350MM / SN 5000 N/M2. FORNECIMENTO</t>
  </si>
  <si>
    <t>TUBO PRFV DEFOFO COM JUNTA ELASTICA INTEGRADA,CLASSE PN-16,COM DIAMETRO DE 400MM / SN 5000 N/M2. FORNECIMENTO</t>
  </si>
  <si>
    <t>TUBO PRFV DEFOFO COM JUNTA ELASTICA INTEGRADA,CLASSE PN-16,COM DIAMETRO DE 500MM / SN 5000 N/M2. FORNECIMENTO</t>
  </si>
  <si>
    <t>TUBO PRFV DEFOFO COM JUNTA ELASTICA INTEGRADA,CLASSE PN-16,COM DIAMETRO DE 600MM / SN 5000 N/M2. FORNECIMENTO</t>
  </si>
  <si>
    <t>TUBO PRFV DEFOFO COM JUNTA ELASTICA INTEGRADA,CLASSE PN-16,COM DIAMETRO DE 700MM / SN 5000 N/M2. FORNECIMENTO</t>
  </si>
  <si>
    <t>TUBO PRFV DEFOFO COM JUNTA ELASTICA INTEGRADA,CLASSE PN-16,COM DIAMETRO DE 800MM / SN 5000 N/M2. FORNECIMENTO</t>
  </si>
  <si>
    <t>TUBO PRFV DEFOFO COM JUNTA ELASTICA INTEGRADA,CLASSE PN-16,COM DIAMETRO DE 900MM / SN 5000 N/M2. FORNECIMENTO</t>
  </si>
  <si>
    <t>TUBO PRFV DEFOFO COM JUNTA ELASTICA INTEGRADA,CLASSE PN-16,COM DIAMETRO DE 1000MM / SN 5000 N/M2. FORNECIMENTO</t>
  </si>
  <si>
    <t>TUBO PRFV DEFOFO COM JUNTA ELASTICA INTEGRADA,CLASSE PN-16,COM DIAMETRO DE 1200MM / SN 5000 N/M2. FORNECIMENTO</t>
  </si>
  <si>
    <t>TUBO PRFV DEFOFO COM JUNTA ELASTICA INTEGRADA, CLASSE PN-16,COM DIAMETRO DE 1300MM / SN 5000N/M². FORNECIMENTO</t>
  </si>
  <si>
    <t>TUBO PRFV DEFOFO COM JUNTA ELASTICA INTEGRADA, CLASSE PN-16,COM DIAMETRO DE 1400MM / SN 5000N/M². FORNECIMENTO</t>
  </si>
  <si>
    <t>TUBO PRFV DEFOFO COM JUNTA ELASTICA INTEGRADA, CLASSE PN-16,COM DIAMETRO DE 1500MM / SN 5000N/M². FORNECIMENTO</t>
  </si>
  <si>
    <t>TUBO PRFV DEFOFO COM JUNTA ELASTICA INTEGRADA, CLASSE PN-6,COM DIAMETRO DE 50MM / SN 10000N/M². FORNECIMENTO</t>
  </si>
  <si>
    <t>TUBO PRFV DEFOFO COM JUNTA ELASTICA INTEGRADA, CLASSE PN-6,COM DIAMETRO DE 100MM / SN 10000N/M². FORNECIMENTO</t>
  </si>
  <si>
    <t>TUBO PRFV DEFOFO COM JUNTA ELASTICA INTEGRADA, CLASSE PN-6,COM DIAMETRO DE 150MM / SN 10000N/M². FORNECIMENTO</t>
  </si>
  <si>
    <t>TUBO PRFV DEFOFO COM JUNTA ELASTICA INTEGRADA, CLASSE PN-6,COM DIAMETRO DE 200MM / SN 10000N/M². FORNECIMENTO</t>
  </si>
  <si>
    <t>TUBO PRFV DEFOFO COM JUNTA ELASTICA INTEGRADA, CLASSE PN-6,COM DIAMETRO DE 250MM / SN 10000N/M². FORNECIMENTO</t>
  </si>
  <si>
    <t>TUBO PRFV DEFOFO COM JUNTA ELASTICA INTEGRADA, CLASSE PN-6,COM DIAMETRO DE 300MM / SN 10000N/M². FORNECIMENTO</t>
  </si>
  <si>
    <t>TUBO PRFV DEFOFO COM JUNTA ELASTICA INTEGRADA, CLASSE PN-6,COM DIAMETRO DE 350MM / SN 10000N/M². FORNECIMENTO</t>
  </si>
  <si>
    <t>TUBO PRFV DEFOFO COM JUNTA ELASTICA INTEGRADA, CLASSE PN-6,COM DIAMETRO DE 400MM / SN 10000N/M². FORNECIMENTO</t>
  </si>
  <si>
    <t>TUBO PRFV DEFOFO COM JUNTA ELASTICA INTEGRADA, CLASSE PN-6,COM DIAMETRO DE 500MM / SN 10000N/M². FORNECIMENTO</t>
  </si>
  <si>
    <t>TUBO PRFV DEFOFO COM JUNTA ELASTICA INTEGRADA, CLASSE PN-6,COM DIAMETRO DE 600MM / SN 10000N/M². FORNECIMENTO</t>
  </si>
  <si>
    <t>TUBO PRFV DEFOFO COM JUNTA ELASTICA INTEGRADA, CLASSE PN-6,COM DIAMETRO DE 700MM / SN 10000N/M². FORNECIMENTO</t>
  </si>
  <si>
    <t>TUBO PRFV DEFOFO COM JUNTA ELASTICA INTEGRADA, CLASSE PN-6,COM DIAMETRO DE 800MM / SN 10000N/M². FORNECIMENTO</t>
  </si>
  <si>
    <t>TUBO PRFV DEFOFO COM JUNTA ELASTICA INTEGRADA, CLASSE PN-6,COM DIAMETRO DE 900MM / SN 10000N/M². FORNECIMENTO</t>
  </si>
  <si>
    <t>TUBO PRFV DEFOFO COM JUNTA ELASTICA INTEGRADA, CLASSE PN-6,COM DIAMETRO DE 1000MM / SN 10000N/M². FORNECIMENTO</t>
  </si>
  <si>
    <t>TUBO PRFV DEFOFO COM JUNTA ELASTICA INTEGRADA, CLASSE PN-6,COM DIAMETRO DE 1200MM / SN 10000N/M². FORNECIMENTO</t>
  </si>
  <si>
    <t>TUBO PRFV DEFOFO COM JUNTA ELASTICA INTEGRADA, CLASSE PN-6,COM DIAMETRO DE 1300MM / SN 10000N/M². FORNECIMENTO</t>
  </si>
  <si>
    <t>TUBO PRFV DEFOFO COM JUNTA ELASTICA INTEGRADA, CLASSE PN-6,COM DIAMETRO DE 1400MM / SN 10000N/M². FORNECIMENTO</t>
  </si>
  <si>
    <t>TUBO PRFV DEFOFO COM JUNTA ELASTICA INTEGRADA, CLASSE PN-6,COM DIAMETRO DE 1500MM / SN 10000N/M². FORNECIMENTO</t>
  </si>
  <si>
    <t>TUBO PRFV DEFOFO COM JUNTA ELASTICA INTEGRADA, CLASSE PN-10,COM DIAMETRO DE 50MM / SN 10000N/M². FORNECIMENTO</t>
  </si>
  <si>
    <t>TUBO PRFV DEFOFO COM JUNTA ELASTICA INTEGRADA, CLASSE PN-10,COM DIAMETRO DE 100MM / SN 10000N/M². FORNECIMENTO</t>
  </si>
  <si>
    <t>TUBO PRFV DEFOFO COM JUNTA ELASTICA INTEGRADA, CLASSE PN-10,COM DIAMETRO DE 150MM / SN 10000N/M². FORNECIMENTO</t>
  </si>
  <si>
    <t>TUBO PRFV DEFOFO COM JUNTA ELASTICA INTEGRADA, CLASSE PN-10,COM DIAMETRO DE 200MM / SN 10000N/M². FORNECIMENTO</t>
  </si>
  <si>
    <t>TUBO PRFV DEFOFO COM JUNTA ELASTICA INTEGRADA, CLASSE PN-10,COM DIAMETRO DE 250MM / SN 10000N/M². FORNECIMENTO</t>
  </si>
  <si>
    <t>TUBO PRFV DEFOFO COM JUNTA ELASTICA INTEGRADA, CLASSE PN-10,COM DIAMETRO DE 300MM / SN 10000N/M². FORNECIMENTO</t>
  </si>
  <si>
    <t>TUBO PRFV DEFOFO COM JUNTA ELASTICA INTEGRADA, CLASSE PN-10,COM DIAMETRO DE 350MM / SN 10000N/M². FORNECIMENTO</t>
  </si>
  <si>
    <t>TUBO PRFV DEFOFO COM JUNTA ELASTICA INTEGRADA, CLASSE PN-10,COM DIAMETRO DE 400MM / SN 10000N/M². FORNECIMENTO</t>
  </si>
  <si>
    <t>TUBO PRFV DEFOFO COM JUNTA ELASTICA INTEGRADA, CLASSE PN-10,COM DIAMETRO DE 500MM / SN 10000N/M². FORNECIMENTO</t>
  </si>
  <si>
    <t>TUBO PRFV DEFOFO COM JUNTA ELASTICA INTEGRADA, CLASSE PN-10,COM DIAMETRO DE 600MM / SN 10000N/M². FORNECIMENTO</t>
  </si>
  <si>
    <t>TUBO PRFV DEFOFO COM JUNTA ELASTICA INTEGRADA, CLASSE PN-10,COM DIAMETRO DE 700MM / SN 10000N/M². FORNECIMENTO</t>
  </si>
  <si>
    <t>TUBO PRFV DEFOFO COM JUNTA ELASTICA INTEGRADA, CLASSE PN-10,COM DIAMETRO DE 800MM / SN 10000N/M². FORNECIMENTO</t>
  </si>
  <si>
    <t>TUBO PRFV DEFOFO COM JUNTA ELASTICA INTEGRADA, CLASSE PN-10,COM DIAMETRO DE 900MM / SN 10000N/M². FORNECIMENTO</t>
  </si>
  <si>
    <t>TUBO PRFV DEFOFO COM JUNTA ELASTICA INTEGRADA, CLASSE PN-10,COM DIAMETRO DE 1000MM / SN 10000N/M². FORNECIMENTO</t>
  </si>
  <si>
    <t>TUBO PRFV DEFOFO COM JUNTA ELASTICA INTEGRADA, CLASSE PN-10,COM DIAMETRO DE 1200MM / SN 10000N/M². FORNECIMENTO</t>
  </si>
  <si>
    <t>TUBO PRFV DEFOFO COM JUNTA ELASTICA INTEGRADA, CLASSE PN-10,COM DIAMETRO DE 1300MM / SN 10000N/M². FORNECIMENTO</t>
  </si>
  <si>
    <t>TUBO PRFV DEFOFO COM JUNTA ELASTICA INTEGRADA, CLASSE PN-10,COM DIAMETRO DE 1400MM / SN 10000N/M². FORNECIMENTO</t>
  </si>
  <si>
    <t>TUBO PRFV DEFOFO COM JUNTA ELASTICA INTEGRADA, CLASSE PN-10,COM DIAMETRO DE 1500MM / SN 10000N/M². FORNECIMENTO</t>
  </si>
  <si>
    <t>TUBO PRFV DEFOFO COM JUNTA ELASTICA INTEGRADA, CLASSE PN-16,COM DIAMETRO DE 50MM / SN 10000N/M². FORNECIMENTO</t>
  </si>
  <si>
    <t>TUBO PRFV DEFOFO COM JUNTA ELASTICA INTEGRADA, CLASSE PN-16,COM DIAMETRO DE 100MM / SN 10000N/M². FORNECIMENTO</t>
  </si>
  <si>
    <t>TUBO PRFV DEFOFO COM JUNTA ELASTICA INTEGRADA, CLASSE PN-16,COM DIAMETRO DE 150MM / SN 10000N/M². FORNECIMENTO</t>
  </si>
  <si>
    <t>TUBO PRFV DEFOFO COM JUNTA ELASTICA INTEGRADA, CLASSE PN-16,COM DIAMETRO DE 200MM / SN 10000N/M². FORNECIMENTO</t>
  </si>
  <si>
    <t>TUBO PRFV DEFOFO COM JUNTA ELASTICA INTEGRADA, CLASSE PN-16,COM DIAMETRO DE 250MM / SN 10000N/M². FORNECIMENTO</t>
  </si>
  <si>
    <t>TUBO PRFV DEFOFO COM JUNTA ELASTICA INTEGRADA, CLASSE PN-16,COM DIAMETRO DE 300MM / SN 10000N/M². FORNECIMENTO</t>
  </si>
  <si>
    <t>TUBO PRFV DEFOFO COM JUNTA ELASTICA INTEGRADA, CLASSE PN-16,COM DIAMETRO DE 350MM / SN 10000N/M². FORNECIMENTO</t>
  </si>
  <si>
    <t>TUBO PRFV DEFOFO COM JUNTA ELASTICA INTEGRADA, CLASSE PN-16,COM DIAMETRO DE 400MM / SN 10000N/M2. FORNECIMENTO</t>
  </si>
  <si>
    <t>TUBO PRFV DEFOFO COM JUNTA ELASTICA INTEGRADA, CLASSE PN-16,COM DIAMETRO DE 500MM / SN 10000N/M². FORNECIMENTO</t>
  </si>
  <si>
    <t>TUBO PRFV DEFOFO COM JUNTA ELASTICA INTEGRADA, CLASSE PN-16,COM DIAMETRO DE 600MM / SN 10000N/M². FORNECIMENTO</t>
  </si>
  <si>
    <t>TUBO PRFV DEFOFO COM JUNTA ELASTICA INTEGRADA, CLASSE PN-16,COM DIAMETRO DE 700MM / SN 10000N/M². FORNECIMENTO</t>
  </si>
  <si>
    <t>TUBO PRFV DEFOFO COM JUNTA ELASTICA INTEGRADA, CLASSE PN-16,COM DIAMETRO DE 800MM / SN 10000N/M². FORNECIMENTO</t>
  </si>
  <si>
    <t>TUBO PRFV DEFOFO COM JUNTA ELASTICA INTEGRADA, CLASSE PN-16,COM DIAMETRO DE 900MM / SN 10000N/M². FORNECIMENTO</t>
  </si>
  <si>
    <t>TUBO PRFV DEFOFO COM JUNTA ELASTICA INTEGRADA, CLASSE PN-16,COM DIAMETRO DE 1000MM / SN 10000N/M². FORNECIMENTO</t>
  </si>
  <si>
    <t>TUBO PRFV DEFOFO COM JUNTA ELASTICA INTEGRADA, CLASSE PN-16,COM DIAMETRO DE 1200MM / SN 10000N/M². FORNECIMENTO</t>
  </si>
  <si>
    <t>TUBO PRFV DEFOFO COM JUNTA ELASTICA INTEGRADA, CLASSE PN-16,COM DIAMETRO DE 1300MM / SN 10000N/M². FORNECIMENTO</t>
  </si>
  <si>
    <t>TUBO PRFV DEFOFO COM JUNTA ELASTICA INTEGRADA, CLASSE PN-16,COM DIAMETRO DE 1400MM / SN 10000N/M². FORNECIMENTO</t>
  </si>
  <si>
    <t>TUBO PRFV DEFOFO COM JUNTA ELASTICA INTEGRADA, CLASSE PN-16,COM DIAMETRO DE 1500MM / SN 10000N/M². FORNECIMENTO</t>
  </si>
  <si>
    <t>TUBO DE CONCRETO ARMADO, CLASSE EA-2(NBR-8890/03),JUNTA ELASTICA,PARA ESGOTO SANITARIO,COM DIAMETRO DE  400MM,INCLUSIVEANEL DE BORRACHA. FORNECIMENTO</t>
  </si>
  <si>
    <t>TUBO DE CONCRETO ARMADO, CLASSE EA-2(NBR-8890/03),JUNTA ELASTICA,PARA ESGOTO SANITARIO,COM DIAMETRO DE  500MM,INCLUSIVEANEL DE BORRACHA. FORNECIMENTO</t>
  </si>
  <si>
    <t>TUBO DE CONCRETO ARMADO, CLASSE EA-2(NBR-8890/03),JUNTA ELASTICA,PARA ESGOTO SANITARIO,COM DIAMETRO DE  600MM,INCLUSIVEANEL DE BORRACHA. FORNECIMENTO</t>
  </si>
  <si>
    <t>TUBO DE CONCRETO ARMADO, CLASSE EA-2(NBR-8890/03),JUNTA ELASTICA,PARA ESGOTO SANITARIO,COM DIAMETRO DE  700MM,INCLUSIVEANEL DE BORRACHA. FORNECIMENTO</t>
  </si>
  <si>
    <t>TUBO DE CONCRETO ARMADO, CLASSE EA-2(NBR-8890/03),JUNTA ELASTICA,PARA ESGOTO SANITARIO,COM DIAMETRO DE  800MM,INCLUSIVEANEL DE BORRACHA. FORNECIMENTO</t>
  </si>
  <si>
    <t>TUBO DE CONCRETO ARMADO, CLASSE EA-2(NBR-8890/03),JUNTA ELASTICA,PARA ESGOTO SANITARIO,COM DIAMETRO DE  900MM,INCLUSIVEANEL DE BORRACHA. FORNECIMENTO</t>
  </si>
  <si>
    <t>TUBO DE CONCRETO ARMADO, CLASSE EA-2(NBR-8890/03),JUNTA ELASTICA,PARA ESGOTO SANITARIO,COM DIAMETRO DE 1000MM,INCLUSIVEANEL DE BORRACHA. FORNECIMENTO</t>
  </si>
  <si>
    <t>TUBO DE CONCRETO ARMADO, CLASSE EA-2(NBR-8890/03),JUNTA ELASTICA,PARA ESGOTO SANITARIO,COM DIAMETRO DE 1200MM,INCLUSIVEANEL DE BORRACHA. FORNECIMENTO</t>
  </si>
  <si>
    <t>TUBO DE CONCRETO ARMADO, CLASSE EA-2(NBR-8890/03),JUNTA ELASTICA,PARA ESGOTO SANITARIO,COM DIAMETRO DE 1500MM,INCLUSIVEANEL DE BORRACHA. FORNECIMENTO</t>
  </si>
  <si>
    <t>TUBO DE CONCRETO ARMADO, CLASSE EA-2(NBR 8890/03),JUNTA ELASTICA,PARA ESGOTO SANITARIO,COM DIAMETRO DE 1750MM,INCLUSIVEANEL DE BORRACHA. FORNECIMENTO</t>
  </si>
  <si>
    <t>TUBO DE CONCRETO ARMADO, CLASSE EA-2(NBR 8890/03),JUNTA ELASTICA,PARA ESGOTO SANITARIO,COM DIAMETRO DE 2000MM,INCLUSIVEANEL DE BORRACHA. FORNECIMENTO</t>
  </si>
  <si>
    <t>TUBO DE CONCRETO ARMADO, CLASSE EA-3(NBR 8890/03),JUNTA ELASTICA,PARA ESGOTO SANITARIO,COM DIAMETRO DE  400MM,INCLUSIVEANEL DE BORRACHA. FORNECIMENTO</t>
  </si>
  <si>
    <t>TUBO DE CONCRETO ARMADO, CLASSE EA-3(NBR 8890/03),JUNTA ELASTICA,PARA ESGOTO SANITARIO,COM DIAMETRO DE  500MM,INCLUSIVEANEL DE BORRACHA. FORNECIMENTO</t>
  </si>
  <si>
    <t>TUBO DE CONCRETO ARMADO, CLASSE EA-3(NBR 8890/03),JUNTA ELASTICA,PARA ESGOTO SANITARIO,COM DIAMETRO DE  600MM,INCLUSIVEANEL DE BORRACHA. FORNECIMENTO</t>
  </si>
  <si>
    <t>TUBO DE CONCRETO ARMADO, CLASSE EA-3(NBR 8890/03),JUNTA ELASTICA,PARA ESGOTO SANITARIO,COM DIAMETRO DE  700MM,INCLUSIVEANEL DE BORRACHA. FORNECIMENTO</t>
  </si>
  <si>
    <t>TUBO DE CONCRETO ARMADO, CLASSE EA-3(NBR 8890/03),JUNTA ELASTICA,PARA ESGOTO SANITARIO,COM DIAMETRO DE  800MM,INCLUSIVEANEL DE BORRACHA. FORNECIMENTO</t>
  </si>
  <si>
    <t>TUBO DE CONCRETO ARMADO, CLASSE EA-3(NBR 8890/03),JUNTA ELASTICA,PARA ESGOTO SANITARIO,COM DIAMETRO DE  900MM,INCLUSIVEANEL DE BORRACHA. FORNECIMENTO</t>
  </si>
  <si>
    <t>TUBO DE CONCRETO ARMADO, CLASSE EA-3(NBR 8890/03),JUNTA ELASTICA,PARA ESGOTO SANITARIO,COM DIAMETRO DE 1000MM,INCLUSIVEANEL DE BORRACHA. FORNECIMENTO</t>
  </si>
  <si>
    <t>TUBO DE CONCRETO ARMADO, CLASSE EA-3(NBR 8890/03),JUNTA ELASTICA,PARA ESGOTO SANITARIO,COM DIAMETRO DE 1200MM,INCLUSIVEANEL DE BORRACHA. FORNECIMENTO</t>
  </si>
  <si>
    <t>TUBO DE CONCRETO ARMADO, CLASSE EA-3(NBR 8890/03),JUNTA ELASTICA,PARA ESGOTO SANITARIO,COM DIAMETRO DE 1500MM,INCLUSIVEANEL DE BORRACHA. FORNECIMENTO</t>
  </si>
  <si>
    <t>TUBO DE CONCRETO ARMADO, CLASSE EA-4(NBR 8890/03),JUNTA ELASTICA,PARA ESGOTO SANITARIO,COM DIAMETRO DE  400MM,INCLUSIVEANEL DE BORRACHA. FORNECIMENTO</t>
  </si>
  <si>
    <t>TUBO DE CONCRETO ARMADO, CLASSE EA-4(NBR 8890/03),JUNTA ELASTICA,PARA ESGOTO SANITARIO,COM DIAMETRO DE  500MM,INCLUSIVEANEL DE BORRACHA. FORNECIMENTO</t>
  </si>
  <si>
    <t>TUBO DE CONCRETO ARMADO, CLASSE EA-4(NBR 8890/03),JUNTA ELASTICA,PARA ESGOTO SANITARIO,COM DIAMETRO DE  600MM,INCLUSIVEANEL DE BORRACHA. FORNECIMENTO</t>
  </si>
  <si>
    <t>TUBO DE CONCRETO ARMADO, CLASSE EA-4(NBR 8890/03),JUNTA ELASTICA,PARA ESGOTO SANITARIO,COM DIAMETRO DE  700MM,INCLUSIVEANEL DE BORRACHA. FORNECIMENTO</t>
  </si>
  <si>
    <t>TUBO DE CONCRETO ARMADO, CLASSE EA-4(NBR 8890/03),JUNTA ELASTICA,PARA ESGOTO SANITARIO,COM DIAMETRO DE  800MM,INCLUSIVEANEL DE BORRACHA. FORNECIMENTO</t>
  </si>
  <si>
    <t>TUBO DE CONCRETO ARMADO, CLASSE EA-4(NBR 8890/03),JUNTA ELASTICA,PARA ESGOTO SANITARIO,COM DIAMETRO DE  900MM,INCLUSIVEANEL DE BORRACHA. FORNECIMENTO</t>
  </si>
  <si>
    <t>TUBO DE CONCRETO ARMADO, CLASSE EA-4(NBR 8890/03),JUNTA ELASTICA,PARA ESGOTO SANITARIO,COM DIAMETRO DE 1000MM,INCLUSIVEANEL DE BORRACHA. FORNECIMENTO</t>
  </si>
  <si>
    <t>TUBO DE CONCRETO ARMADO, CLASSE EA-4(NBR 8890/03),JUNTA ELASTICA,PARA ESGOTO SANITARIO,COM DIAMETRO DE 1200MM,INCLUSIVEANEL DE BORRACHA. FORNECIMENTO</t>
  </si>
  <si>
    <t>TUBO DE CONCRETO ARMADO, CLASSE EA-4(NBR 8890/03),JUNTA ELASTICA,PARA ESGOTO SANITARIO,COM DIAMETRO DE 1500MM,INCLUSIVEANEL DE BORRACHA. FORNECIMENTO</t>
  </si>
  <si>
    <t>TUBO DE CONCRETO ARMADO, CLASSE PA-1,PARA GALERIAS DE AGUASPLUVIAIS,COM DIAMETRO DE  300MM,JUNTA DE ARGAMASSA. FORNECIMENTO</t>
  </si>
  <si>
    <t>TUBO DE CONCRETO ARMADO, CLASSE PA-1,PARA GALERIAS DE AGUASPLUVIAIS,COM DIAMETRO DE  400MM,JUNTA DE ARGAMASSA. FORNECIMENTO</t>
  </si>
  <si>
    <t>TUBO DE CONCRETO ARMADO, CLASSE PA-1,PARA GALERIAS DE AGUASPLUVIAIS,COM DIAMETRO DE  500MM,JUNTA DE ARGAMASSA. FORNECIMENTO</t>
  </si>
  <si>
    <t>TUBO DE CONCRETO ARMADO, CLASSE PA-1,PARA GALERIAS DE AGUASPLUVIAIS,COM DIAMETRO DE  600MM,JUNTA DE ARGAMASSA. FORNECIMENTO</t>
  </si>
  <si>
    <t>TUBO DE CONCRETO ARMADO, CLASSE PA-1,PARA GALERIAS DE AGUASPLUVIAIS,COM DIAMETRO DE  700MM,JUNTA DE ARGAMASSA. FORNECIMENTO</t>
  </si>
  <si>
    <t>TUBO DE CONCRETO ARMADO, CLASSE PA-1,PARA GALERIAS DE AGUASPLUVIAIS,COM DIAMETRO DE  800MM,JUNTA DE ARGAMASSA. FORNECIMENTO</t>
  </si>
  <si>
    <t>TUBO DE CONCRETO ARMADO, CLASSE PA-1,PARA GALERIAS DE AGUASPLUVIAIS,COM DIAMETRO DE  900MM,JUNTA DE ARGAMASSA. FORNECIMENTO</t>
  </si>
  <si>
    <t>TUBO DE CONCRETO ARMADO, CLASSE PA-1,PARA GALERIAS DE AGUASPLUVIAIS,COM DIAMETRO DE 1000MM,JUNTA DE ARGAMASSA. FORNECIMENTO</t>
  </si>
  <si>
    <t>TUBO DE CONCRETO ARMADO, CLASSE PA-1,PARA GALERIAS DE AGUASPLUVIAIS,COM DIAMETRO DE 1200MM,JUNTA DE ARGAMASSA. FORNECIMENTO</t>
  </si>
  <si>
    <t>TUBO DE CONCRETO ARMADO, CLASSE PA-1,PARA GALERIAS DE AGUASPLUVIAIS,COM DIAMETRO DE 1500MM,JUNTA DE ARGAMASSA. FORNECIMENTO</t>
  </si>
  <si>
    <t>TUBO DE CONCRETO ARMADO, CLASSE PA-2,PARA GALERIAS DE AGUASPLUVIAIS,COM DIAMETRO DE  300MM,JUNTA DE ARGAMASSA. FORNECIMENTO</t>
  </si>
  <si>
    <t>TUBO DE CONCRETO ARMADO, CLASSE PA-2,PARA GALERIAS DE AGUASPLUVIAIS,COM DIAMETRO DE  400MM,JUNTA DE ARGAMASSA. FORNECIMENTO</t>
  </si>
  <si>
    <t>TUBO DE CONCRETO ARMADO, CLASSE PA-2,PARA GALERIAS DE AGUASPLUVIAIS,COM DIAMETRO DE  500MM,JUNTA DE ARGAMASSA. FORNECIMENTO</t>
  </si>
  <si>
    <t>TUBO DE CONCRETO ARMADO, CLASSE PA-2,PARA GALERIAS DE AGUASPLUVIAIS,COM DIAMETRO DE  600MM,JUNTA DE ARGAMASSA. FORNECIMENTO</t>
  </si>
  <si>
    <t>TUBO DE CONCRETO ARMADO, CLASSE PA-2,PARA GALERIAS DE AGUASPLUVIAIS,COM DIAMETRO DE  700MM,JUNTA DE ARGAMASSA. FORNECIMENTO</t>
  </si>
  <si>
    <t>TUBO DE CONCRETO ARMADO, CLASSE PA-2,PARA GALERIAS DE AGUASPLUVIAIS,COM DIAMETRO DE  800MM,JUNTA DE ARGAMASSA. FORNECIMENTO</t>
  </si>
  <si>
    <t>TUBO DE CONCRETO ARMADO, CLASSE PA-2,PARA GALERIAS DE AGUASPLUVIAIS,COM DIAMETRO DE  900MM,JUNTA DE ARGAMASSA. FORNECIMENTO</t>
  </si>
  <si>
    <t>TUBO DE CONCRETO ARMADO, CLASSE PA-2,PARA GALERIAS DE AGUASPLUVIAIS,COM DIAMETRO DE 1000MM,JUNTA DE ARGAMASSA. FORNECIMENTO</t>
  </si>
  <si>
    <t>TUBO DE CONCRETO ARMADO, CLASSE PA-2,PARA GALERIAS DE AGUASPLUVIAIS,COM DIAMETRO DE 1200MM,JUNTA DE ARGAMASSA. FORNECIMENTO</t>
  </si>
  <si>
    <t>TUBO DE CONCRETO ARMADO, CLASSE PA-2,PARA GALERIAS DE AGUASPLUVIAIS,COM DIAMETRO DE 1500MM,JUNTA DE ARGAMASSA. FORNECIMENTO</t>
  </si>
  <si>
    <t>TUBO DE CONCRETO ARMADO, CLASSE PA-3,PARA GALERIAS DE AGUASPLUVIAIS,COM DIAMETRO DE  300MM,JUNTA DE ARGAMASSA. FORNECIMENTO</t>
  </si>
  <si>
    <t>TUBO DE CONCRETO ARMADO, CLASSE PA-3,PARA GALERIAS DE AGUASPLUVIAIS,COM DIAMETRO DE  400MM,JUNTA DE ARGAMASSA. FORNECIMENTO</t>
  </si>
  <si>
    <t>TUBO DE CONCRETO ARMADO, CLASSE PA-3,PARA GALERIAS DE AGUASPLUVIAIS,COM DIAMETRO DE  500MM,JUNTA DE ARGAMASSA. FORNECIMENTO</t>
  </si>
  <si>
    <t>TUBO DE CONCRETO ARMADO, CLASSE PA-3,PARA GALERIAS DE AGUASPLUVIAIS,COM DIAMETRO DE  600MM,JUNTA DE ARGAMASSA. FORNECIMENTO</t>
  </si>
  <si>
    <t>TUBO DE CONCRETO ARMADO, CLASSE PA-3,PARA GALERIAS DE AGUASPLUVIAIS,COM DIAMETRO DE  700MM,JUNTA DE ARGAMASSA. FORNECIMENTO</t>
  </si>
  <si>
    <t>TUBO DE CONCRETO ARMADO, CLASSE PA-3,PARA GALERIAS DE AGUASPLUVIAIS,COM DIAMETRO DE  800MM,JUNTA DE ARGAMASSA. FORNECIMENTO</t>
  </si>
  <si>
    <t>TUBO DE CONCRETO ARMADO, CLASSE PA-3,PARA GALERIAS DE AGUASPLUVIAIS,COM DIAMETRO DE  900MM,JUNTA DE ARGAMASSA. FORNECIMENTO</t>
  </si>
  <si>
    <t>TUBO DE CONCRETO ARMADO, CLASSE PA-3,PARA GALERIAS DE AGUASPLUVIAIS,COM DIAMETRO DE 1000MM,JUNTA DE ARGAMASSA. FORNECIMENTO</t>
  </si>
  <si>
    <t>TUBO DE CONCRETO ARMADO, CLASSE PA-3,PARA GALERIAS DE AGUASPLUVIAIS,COM DIAMETRO DE 1200MM,JUNTA DE ARGAMASSA. FORNECIMENTO</t>
  </si>
  <si>
    <t>TUBO DE CONCRETO ARMADO, CLASSE PA-3,PARA GALERIAS DE AGUASPLUVIAIS,COM DIAMETRO DE 1500MM,JUNTA DE ARGAMASSA. FORNECIMENTO</t>
  </si>
  <si>
    <t>TUBO DE CONCRETO ARMADO, CLASSE PA-4,PARA GALERIAS DE AGUASPLUVIAIS, COM DIAMETRO DE 300MM, JUNTA DE ARGAMASSA. FORNECIMENTO</t>
  </si>
  <si>
    <t>TUBO DE CONCRETO ARMADO, CLASSE PA-4,PARA GALERIAS DE AGUASPLUVIAIS,COM DIAMETRO DE 400MM,JUNTA DE ARGAMASSA. FORNECIMENTO</t>
  </si>
  <si>
    <t>TUBO DE CONCRETO ARMADO, CLASSE PA-4,PARA GALERIAS DE AGUASPLUVIAIS,COM DIAMETRO DE  500MM,JUNTA DE ARGAMASSA. FORNECIMENTO</t>
  </si>
  <si>
    <t>TUBO DE CONCRETO ARMADO, CLASSE PA-4,PARA GALERIAS DE AGUASPLUVIAIS,COM DIAMETRO DE  600MM,JUNTA DE ARGAMASSA. FORNECIMENTO</t>
  </si>
  <si>
    <t>TUBO DE CONCRETO ARMADO, CLASSE PA-4,PARA GALERIAS DE AGUASPLUVIAIS,COM DIAMETRO DE 700MM,JUNTA DE ARGAMASSA.FORNECIMENTO</t>
  </si>
  <si>
    <t>TUBO DE CONCRETO ARMADO, CLASSE PA-4,PARA GALERIAS DE AGUASPLUVIAIS,COM DIAMETRO DE  800MM,JUNTA DE ARGAMASSA. FORNECIMENTO</t>
  </si>
  <si>
    <t>TUBO DE CONCRETO ARMADO, CLASSE PA-4,PARA GALERIAS DE AGUASPLUVIAIS,COM DIAMETRO DE  900MM,JUNTA DE ARGAMASSA. FORNECIMENTO</t>
  </si>
  <si>
    <t>TUBO DE CONCRETO ARMADO, CLASSE PA-4,PARA GALERIAS DE AGUASPLUVIAIS,COM DIAMETRO DE 1000MM,JUNTA DE ARGAMASSA. FORNECIMENTO</t>
  </si>
  <si>
    <t>TUBO DE CONCRETO ARMADO, CLASSE PA-4,PARA GALERIAS DE AGUASPLUVIAIS,COM DIAMETRO DE 1200MM,JUNTA DE ARGAMASSA. FORNECIMENTO</t>
  </si>
  <si>
    <t>TUBO DE CONCRETO ARMADO, CLASSE PA-4,PARA GALERIAS DE AGUASPLUVIAIS,COM DIAMETRO DE 1500MM,JUNTA DE ARGAMASSA. FORNECIMENTO</t>
  </si>
  <si>
    <t>TUBO PVC-PBA,CLASSE 15(EB-183),PARA ADUCAO E DISTRIBUICAO DEAGUAS,COM DIAMETRO NOMINAL DE 50MM, INCLUSIVE ANEL DE BORRACHA. FORNECIMENTO</t>
  </si>
  <si>
    <t>TUBO PVC-PBA,CLASSE 15(EB-183),PARA ADUCAO E DISTRIBUICAO DEAGUAS,COM DIAMETRO NOMINAL DE 75MM, INCLUSIVE ANEL DE BORRACHA. FORNECIMENTO</t>
  </si>
  <si>
    <t>TUBO PVC-PBA,CLASSE 15(EB-183),PARA ADUCAO E DISTRIBUICAO DEAGUAS,COM DIAMETRO NOMINAL DE 100MM,INCLUSIVE ANEL DE BORRACHA. FORNECIMENTO</t>
  </si>
  <si>
    <t>TUBO PVC-PBA,CLASSE 20(EB-183),PARA ADUCAO E DISTRIBUICAO DEAGUAS,COM DIAMETRO NOMINAL DE  50MM,INCLUSIVE ANEL DE BORRACHA. FORNECIMENTO</t>
  </si>
  <si>
    <t>TUBO PVC-PBA,CLASSE 20(EB-183),PARA ADUCAO E DISTRIBUICAO DEAGUAS,COM DIAMETRO NOMINAL DE  75MM,INCLUSIVE ANEL DE BORRACHA. FORNECIMENTO</t>
  </si>
  <si>
    <t>TUBO PVC-PBA,CLASSE 20(EB-183),PARA ADUCAO E DISTRIBUICAO DEAGUAS,COM DIAMETRO NOMINAL DE 100MM,INCLUSIVE ANEL DE BORRACHA, FORNECIMENTO</t>
  </si>
  <si>
    <t>ADAPTADOR PVC-PBA (NBR 10351), PB, RQ X PBA COM DIAMETRONOMINAL DE 50MM, INCLUSIVE ANEL DE BORRACHA. FORNECIMENTO</t>
  </si>
  <si>
    <t>ADAPTADOR PVC-PBA (NBR 10351),PB,RQ X PBA COM DIAMETRO NOMINAL DE 75MM,INCLUSIVE ANEL DE BORRACHA.FORNECIMENTO</t>
  </si>
  <si>
    <t>ADAPTADOR PVC-PBA (NBR 10351),PB,RQ X PBA COM DIAMETRO NOMINAL DE 100MM,INCLUSIVE ANEL DE BORRACHA.FORNECIMENTO</t>
  </si>
  <si>
    <t>ADAPTADOR PVC-PBA (NBR 10351),PP,RQ X PBA COM DIAMETRO NOMINAL DE 50MM. FORNECIMENTO</t>
  </si>
  <si>
    <t>ADAPTADOR PVC-PBA (NBR 10351),PP,RQ X PBA COM DIAMETRO NOMINAL DE 75MM. FORNECIMENTO</t>
  </si>
  <si>
    <t>CAP PVC-PBA (NBR 10351),COM DIAMETRO NOMINAL DE 50MM,INCLUSIVE ANEL DE BORRACHA. FORNECIMENTO</t>
  </si>
  <si>
    <t>CAP PVC-PBA (NBR 10351),COM DIAMETRO NOMINAL DE 75MM,INCLUSIVE ANEL DE BORRACHA.FORNECIMENTO</t>
  </si>
  <si>
    <t>CAP PVC-PBA (NBR 10351),COM DIAMETRO NOMINAL DE 100MM,INCLUSIVE ANEL DE BORRACHA.FORNECIMENTO</t>
  </si>
  <si>
    <t>CRUZETA PVC-PBA (NBR 10351),BBBB COM DIAMETROS NOMINAIS DE50MMX50MM,INCLUSIVE ANEIS DE BORRACHA.FORNECIMENTO</t>
  </si>
  <si>
    <t>CRUZETA PVC-PBA (NBR 10351),BBBB COM DIAMETROS NOMINAIS DE75MMX50MM,INCLUSIVE ANEIS DE BORRACHA. FORNECIMENTO</t>
  </si>
  <si>
    <t>CRUZETA PVC-PBA (NBR 10351),BBBB COM DIAMETROS NOMINAIS DE75MMX75MM,INCLUSIVE ANEIS DE BORRACHA.FORNECIMENTO</t>
  </si>
  <si>
    <t>CRUZETA PVC-PBA (NBR 10351),BBBB COM DIAMETROS NOMINAIS DE100MMX100MM, INCLUSIVE ANEIS DE BORRACHA. FORNECIMENTO</t>
  </si>
  <si>
    <t>CURVA PVC-PBA (NBR 10351),DE 22°30`,PB,C/DIAMETRO NOMINAL DE50MM,INCLUSIVE ANEL DE BORRACHA.FORNECIMENTO</t>
  </si>
  <si>
    <t>CURVA PVC-PBA (NBR 10351),DE 22°30`,PB,C/DIAMETRO NOMINAL DE75MM,INCLUSIVE ANEL DE BORRACHA.FORNECIMENTO</t>
  </si>
  <si>
    <t>CURVA PVC-PBA (NBR 10351),DE 22°30`,PB,C/DIAMETRO NOMINAL DE100MM,INCLUSIVE ANEL DE BORRACHA.FORNECIMENTO</t>
  </si>
  <si>
    <t>CURVA PVC-PBA (NBR 10351), DE 45°, PB, COM DIAMETRO NOMINALDE 50MM,INCLUSIVE ANEL DE BORRACHA.FORNECIMENTO</t>
  </si>
  <si>
    <t>CURVA PVC-PBA (NBR 10351), DE 45°, PB, COM DIAMETRO NOMINALDE 75MM, INCLUSIVE ANEL DE BORRACHA. FORNECIMENTO</t>
  </si>
  <si>
    <t>CURVA PVC-PBA (NBR 10351), DE 45°, PB, COM DIAMETRO NOMINALDE 100MM, INCLUSIVE ANEL DE BORRACHA. FORNECIMENTO</t>
  </si>
  <si>
    <t>CURVA PVC-PBA (NBR 10351), DE 90°, PB, COM DIAMETRO NOMINALDE 50MM, INCLUSIVE ANEL DE BORRACHA. FORNECIMENTO</t>
  </si>
  <si>
    <t>CURVA PVC-PBA (NBR 10351), DE 90°, PB, COM DIAMETRO NOMINALDE 75MM, INCLUSIVE ANEL DE BORRACHA. FORNECIMENTO</t>
  </si>
  <si>
    <t>CURVA PVC-PBA (NBR 10351), DE 90°, PB, COM DIAMETRO NOMINALDE 100MM, INCLUSIVE ANEL DE BORRACHA. FORNECIMENTO</t>
  </si>
  <si>
    <t>EXTREMIDADE PVC-PBA (NBR 10351), BF, COM DIAMETRO NOMINAL DE50MM, INCLUSIVE ANEL DE BORRACHA. FORNECIMENTO</t>
  </si>
  <si>
    <t>EXTREMIDADE PVC-PBA (NBR 10351), BF, COM DIAMETRO NOMINAL DE75MM, INCLUSIVE ANEL DE BORRACHA. FORNECIMENTO</t>
  </si>
  <si>
    <t>EXTREMIDADE PVC-PBA (NBR 10351), BF, COM DIAMETRO NOMINAL DE100MM, INCLUSIVE ANEL DE BORRACHA. FORNECIMENTO</t>
  </si>
  <si>
    <t>EXTREMIDADE PVC-PBA (NBR 10351), PF, COM DIAMETRO NOMINAL DE50MM. FORNECIMENTO</t>
  </si>
  <si>
    <t>EXTREMIDADE PVC-PBA (NBR 10351), PF, COM DIAMETRO NOMINAL DE75MM. FORNECIMENTO</t>
  </si>
  <si>
    <t>EXTREMIDADE PVC-PBA (NBR 10351), PF, COM DIAMETRO NOMINAL DE100MM. FORNECIMENTO</t>
  </si>
  <si>
    <t>LUVA DE CORRER PVC-PBA (NBR 10351), COM DIAMETRO NOMINAL DE50MM, INCLUSIVE ANEIS DE BORRACHA. FORNECIMENTO</t>
  </si>
  <si>
    <t>LUVA DE CORRER PVC-PBA (NBR 10351), COM DIAMETRO NOMINAL DE75MM, INCLUSIVE ANEIS DE BORRACHA. FORNECIMENTO</t>
  </si>
  <si>
    <t>LUVA DE CORRER PVC-PBA (NBR 10351), COM DIAMETRO NOMINAL DE100MM, INCLUSIVE ANEIS DE BORRACHA. FORNECIMENTO</t>
  </si>
  <si>
    <t>LUVA SIMPLES PVC-PBA (NBR 10351), COM DIAMETRO NOMINAL DE50MM, INCLUSIVE ANEIS DE BORRACHA. FORNECIMENTO</t>
  </si>
  <si>
    <t>LUVA SIMPLES PVC-PBA (NBR 10351), COM DIAMETRO NOMINAL DE75MM, INCLUSIVE ANEIS DE BORRACHA. FORNECIMENTO</t>
  </si>
  <si>
    <t>LUVA SIMPLES PVC-PBA (NBR 10351), COM DIAMETRO NOMINAL DE100MM, INCLUSIVE ANEIS DE BORRACHA. FORNECIMENTO</t>
  </si>
  <si>
    <t>REDUCAO PVC-PBA (NBR 10351),PB,COM DIAMETROS NOMINAIS DE75MMX50MM,INCLUSIVE ANEL DE BORRACHA.FORNECIMENTO</t>
  </si>
  <si>
    <t>REDUCAO PVC-PBA (NBR 10351),PB,COM DIAMETROS NOMINAIS DE100MMX50MM,INCLUSIVE ANEL DE BORRACHA. FORNECIMENTO</t>
  </si>
  <si>
    <t>REDUCAO DE PVC-PBA (NBR 10351),PB,COM DIAMETROS NOMINAIS DE100MMX75MM,INCLUSIVE ANEL DE BORRACHA.FORNECIMENTO</t>
  </si>
  <si>
    <t>TE PVC-PBA (NBR 10351),BBB,COM DIAMETROS NOMINAIS DE 50MMX50MM,INCLUSIVE ANEIS DE BORRACHA.FORNECIMENTO</t>
  </si>
  <si>
    <t>TE PVC-PBA (NBR 10351), BBB, COM DIAMETROS NOMINAIS DE 75MMX50MM, INCLUSIVE ANEIS DE BORRACHA. FORNECIMENTO</t>
  </si>
  <si>
    <t>TE PVC-PBA (NBR 10351), BBB, COM DIAMETROS NOMINAIS DE 75MMX75MM, INCLUSIVE ANEIS DE BORRACHA. FORNECIMENTO</t>
  </si>
  <si>
    <t>TE PVC-PBA (NBR 10351), BBB, COM DIAMETROS NOMINAIS DE 100MMX50MM, INCLUSIVE ANEIS DE BORRACHA. FORNECIMENTO</t>
  </si>
  <si>
    <t>TE PVC-PBA (NBR 10351), BBB, COM DIAMETROS NOMINAIS DE 100MMX75MM, INCLUSIVE ANEIS DE BORRACHA. FORNECIMENTO</t>
  </si>
  <si>
    <t>TE PVC-PBA (NBR 10351), BBB, COM DIAMETROS NOMINAIS DE 100MMX100MM, INCLUSIVE ANEIS DE BORRACHA. FORNECIMENTO</t>
  </si>
  <si>
    <t>COLAR DE TOMADA DE PVC COM TRAVAS, SAIDA ROSQUEADA DE 3/4",PARA DISTRIBUIDOR PBA COM DN=50MM.FORNECIMENTO</t>
  </si>
  <si>
    <t>COLAR DE TOMADA DE PVC COM TRAVAS, SAIDA ROSQUEADA DE 3/4",PARA DISTRIBUIDOR PBA COM DN=75MM.FORNECIMENTO</t>
  </si>
  <si>
    <t>TUBO PVC-DEFOFO(EB-1208),PARA ADUCAO E DISTRIBUICAO DE AGUAS,COM DIAMETRO NOMINAL DE 100MM, INCLUSIVE ANEL DE BORRACHA.FORNECIMENTO</t>
  </si>
  <si>
    <t>TUBO PVC-DEFOFO(EB-1208),PARA ADUCAO E DISTRIBUICAO DE AGUAS,COM DIAMETRO NOMINAL DE 150MM, INCLUSIVE ANEL DE BORRACHA.FORNECIMENTO</t>
  </si>
  <si>
    <t>TUBO PVC-DEFOFO(EB-1208),PARA ADUCAO E DISTRIBUICAO DE AGUAS,COM DIAMETRO NOMINAL DE 200MM, INCLUSIVE ANEL DE BORRACHA.FORNECIMENTO</t>
  </si>
  <si>
    <t>TUBO PVC-DEFOFO(EB-1208),PARA ADUCAO E DISTRIBUICAO DE AGUAS,COM DIAMETRO NOMINAL DE 250MM, INCLUSIVE ANEL DE BORRACHA.FORNECIMENTO</t>
  </si>
  <si>
    <t>TUBO PVC-DEFOFO(EB-1208),PARA ADUCAO E DISTRIBUICAO DE AGUAS,COM DIAMETRO NOMINAL DE 300MM, INCLUSIVE ANEL DE BORRACHA.FORNECIMENTO</t>
  </si>
  <si>
    <t>TUBO PVC-DEFOFO(EB-1208),PARA ADUCAO E DISTRIBUICAO DE AGUAS,COM DIAMETRO NOMINAL DE 400MM, INCLUSIVE ANEL DE BORRACHA.FORNECIMENTO</t>
  </si>
  <si>
    <t>TUBO PVC-DEFOFO(EB-1208),PARA ADUCAO E DISTRIBUICAO DE AGUAS,COM DIAMETRO NOMINAL DE 500MM, INCLUSIVE ANEL DE BORRACHA.FORNECIMENTO</t>
  </si>
  <si>
    <t>LUVA DE CORRER PVC-DEFOFO (NBR 10569), COM DIAMETRO NOMINALDE 100MM, INCLUSIVE ANEIS DE BORRACHA. FORNECIMENTO</t>
  </si>
  <si>
    <t>LUVA DE CORRER PVC-DEFOFO (NBR 10569), COM DIAMETRO NOMINALDE 150MM, INCLUSIVE ANEIS DE BORRACHA. FORNECIMENTO</t>
  </si>
  <si>
    <t>LUVA DE CORRER PVC-DEFOFO (NBR 10569), COM DIAMETRO NOMINALDE 200MM, INCLUSIVE ANEIS DE BORRACHA. FORNECIMENTO</t>
  </si>
  <si>
    <t>LUVA DE CORRER PVC-DEFOFO (NBR 10569), COM DIAMETRO NOMINALDE 250MM, INCLUSIVE ANEIS DE BORRACHA. FORNECIMENTO</t>
  </si>
  <si>
    <t>LUVA DE CORRER PVC-DEFOFO (NBR 10569), COM DIAMETRO NOMINALDE 300MM, INCLUSIVE ANEIS DE BORRACHA. FORNECIMENTO</t>
  </si>
  <si>
    <t>TUBO DE PVC RIGIDO,ROSQUEAVEL,PARA AGUA FRIA,COM DIAMETRO DE1/2".FORNECIMENTO</t>
  </si>
  <si>
    <t>TUBO DE PVC RIGIDO,ROSQUEAVEL,PARA AGUA FRIA,COM DIAMETRO DE3/4".FORNECIMENTO</t>
  </si>
  <si>
    <t>TUBO DE PVC RIGIDO,ROSQUEAVEL,PARA AGUA FRIA,COM DIAMETRO DE1".FORNECIMENTO</t>
  </si>
  <si>
    <t>TUBO DE PVC RIGIDO,ROSQUEAVEL,PARA AGUA FRIA,COM DIAMETRO DE1.1/2".FORNECIMENTO</t>
  </si>
  <si>
    <t>TUBO DE PVC RIGIDO ROSQUEAVEL,PARA AGUA FRIA,COM DIAMETRO DE2".FORNECIMENTO</t>
  </si>
  <si>
    <t>TUBO DE PVC RIGIDO,ROSQUEAVEL,PARA AGUA FRIA,COM DIAMETRO DE3".FORNECIMENTO</t>
  </si>
  <si>
    <t>TUBO DE PVC RIGIDO ROSQUEAVEL,PARA AGUA FRIA,COM DIAMETRO DE4".FORNECIMENTO</t>
  </si>
  <si>
    <t>TUBO DE PVC RIGIDO SOLDAVEL,PARA AGUA FRIA, COM DIAMETRO DE20MM.FORNECIMENTO</t>
  </si>
  <si>
    <t>TUBO DE PVC RIGIDO SOLDAVEL,PARA AGUA FRIA, COM DIAMETRO DE25MM.FORNECIMENTO</t>
  </si>
  <si>
    <t>TUBO DE PVC RIGIDO SOLDAVEL,PARA AGUA FRIA, COM DIAMETRO DE32MM.FORNECIMENTO</t>
  </si>
  <si>
    <t>TUBO DE PVC RIGIDO SOLDAVEL,PARA AGUA FRIA, COM DIAMETRO DE40MM.FORNECIMENTO</t>
  </si>
  <si>
    <t>TUBO DE PVC RIGIDO SOLDAVEL,PARA AGUA FRIA, COM DIAMETRO DE50MM.FORNECIMENTO</t>
  </si>
  <si>
    <t>TUBO DE PVC RIGIDO SOLDAVEL,PARA AGUA FRIA, COM DIAMETRO DE60MM.FORNECIMENTO</t>
  </si>
  <si>
    <t>TUBO DE PVC RIGIDO SOLDAVEL,PARA AGUA FRIA, COM DIAMETRO DE75MM.FORNECIMENTO</t>
  </si>
  <si>
    <t>TUBO DE PVC RIGIDO SOLDAVEL,PARA AGUA FRIA, COM DIAMETRO DE85MM.FORNECIMENTO</t>
  </si>
  <si>
    <t>TUBO DE PVC RIGIDO SOLDAVEL,PARA AGUA FRIA, COM DIAMETRO DE110MM.FORNECIMENTO</t>
  </si>
  <si>
    <t>TUBO PVC (NBR-7362), PARA ESGOTO SANITARIO, COM DIAMETRO NOMINAL DE 100MM, INCLUSIVE ANEL DE BORRACHA. FORNECIMENTO</t>
  </si>
  <si>
    <t>TUBO PVC (NBR-7362), PARA ESGOTO SANITARIO, COM DIAMETRO NOMINAL DE 150MM, INCLUSIVE ANEL DE BORRACHA. FORNECIMENTO</t>
  </si>
  <si>
    <t>TUBO PVC (NBR-7362), PARA ESGOTO SANITARIO, COM DIAMETRO NOMINAL DE 200MM, INCLUSIVE ANEL DE BORRACHA. FORNECIMENTO</t>
  </si>
  <si>
    <t>TUBO PVC (NBR-7362), PARA ESGOTO SANITARIO, COM DIAMETRO NOMINAL DE 250MM, INCLUSIVE ANEL DE BORRACHA. FORNECIMENTO</t>
  </si>
  <si>
    <t>TUBO PVC (NBR-7362), PARA ESGOTO SANITARIO, COM DIAMETRO NOMINAL DE 300MM, INCLUSIVE ANEL DE BORRACHA. FORNECIMENTO</t>
  </si>
  <si>
    <t>TUBO PVC (NBR 7362), PARA ESGOTO SANITARIO, COM DIAMETRO NOMINAL DE 350MM, INCLUSIVE ANEL DE BORRACHA. FORNECIMENTO.</t>
  </si>
  <si>
    <t>TUBO PVC (NBR 7362), PARA ESGOTO SANITARIO, COM DIAMETRO NOMINAL DE 400MM, INCLUSIVE ANEL DE BORRACHA. FORNECIMENTO</t>
  </si>
  <si>
    <t>CURVA DE PVC PARA REDE DE ESGOTO (NBR 10569), DE 45°,PB,COMDIAMETRO NOMINAL DE 100MM,INCLUSIVE ANEL DE BORRACHA.FORNECIMENTO</t>
  </si>
  <si>
    <t>CURVA DE PVC PARA REDE DE ESGOTO (NBR 10569), DE 45°,PB,COMDIAMETRO NOMINAL DE 150MM,INCLUSIVE ANEL DE BORRACHA.FORNECIMENTO</t>
  </si>
  <si>
    <t>CURVA DE PVC PARA REDE DE ESGOTO (NBR 10569), DE 90°,PB,COMDIAMETRO NOMINAL DE 100MM,INCLUSIVE ANEL DE BORRACHA.FORNECIMENTO</t>
  </si>
  <si>
    <t>CURVA DE PVC PARA REDE DE ESGOTO (NBR 10569), DE 90°,PB,COMDIAMETRO NOMINAL DE 150MM,INCLUSIVE ANEL DE BORRACHA.FORNECIMENTO</t>
  </si>
  <si>
    <t>JUNCAO DE PVC PARA REDE DE ESGOTO (NBR 10569), DE 45°, BBB,COM DIAMETRO NOMINAL DE 100MM, INCLUSIVE ANEIS DE BORRACHA.FORNECIMENTO</t>
  </si>
  <si>
    <t>JUNCAO DE PVC PARA REDE DE ESGOTO (NBR 10569), DE 45°, BBB,COM DIAMETRO NOMINAL DE 150MM, INCLUSIVE ANEIS DE BORRACHA.FORNECIMENTO</t>
  </si>
  <si>
    <t>PLUG DE PVC PARA REDE DE ESGOTO (NBR 10569), COM DIAMETRONOMINAL DE 100MM. FORNECIMENTO</t>
  </si>
  <si>
    <t>PLUG DE PVC PARA REDE DE ESGOTO (NBR 10569), COM DIAMETRONOMINAL DE 150MM. FORNECIMENTO</t>
  </si>
  <si>
    <t>SELIM ELASTICO DE PVC PARA LIGACAO PREDIAL DE REDE DE ESGOTO(NBR 10569), DE 150MMX100MM, INCLUSIVE ANEL DE BORRACHA.FORNECIMENTO</t>
  </si>
  <si>
    <t>TIL LIGACAO PREDIAL DE PVC PARA REDE DE ESGOTO (NBR 10569),BBB, COM DIAMETRO NOMINAL DE 100MM, INCLUSIVE ANEIS DE BORRACHA. FORNECIMENTO</t>
  </si>
  <si>
    <t>TIL TUBO DE QUEDA DE PVC PARA REDE DE ESGOTO(NBR 10569),BBB,COM DIAMETRO NOMINAL DE 150MM,INCLUSIVE ANEIS DE BORRACHA.FORNECIMENTO</t>
  </si>
  <si>
    <t>TAMPAO COMPLETO PARA TIL DE PVC PARA REDE DE ESGOTO(NBR 10569), COM DIAMETRO NOMINAL DE 100MM. FORNECIMENTO</t>
  </si>
  <si>
    <t>TAMPAO COMPLETO PARA TIL DE PVC PARA REDE DE ESGOTO(NBR 10569), COM DIAMETRO NOMINAL DE 150MM. FORNECIMENTO</t>
  </si>
  <si>
    <t>TUBO FLEXIVEL ESTRUTURADO DE PVC PARA AGUAS PLUVIAIS,INCLUSIVE JUNTAS,COM DIAMETRO DE 300MM. FORNECIMENTO</t>
  </si>
  <si>
    <t>TUBO FLEXIVEL ESTRUTURADO DE PVC,PARA AGUAS PLUVIAIS,INCLUSIVE JUNTAS,COM DIAMETRO DE 400MM. FORNECIMENTO</t>
  </si>
  <si>
    <t>TUBO FLEXIVEL ESTRUTURADO DE PVC,PARA AGUAS PLUVIAIS,INCLUSIVE JUNTAS,COM DIAMETRO DE 500MM. FORNECIMENTO</t>
  </si>
  <si>
    <t>TUBO FLEXIVEL ESTRUTURADO DE PVC,PARA AGUAS PLUVIAIS,INCLUSIVE JUNTAS,COM DIAMETRO DE 600MM. FORNECIMENTO</t>
  </si>
  <si>
    <t>TUBO FLEXIVEL ESTRUTURADO DE PVC,PARA AGUAS PLUVIAIS,INCLUSIVE JUNTAS,COM DIAMETRO DE 700MM. FORNECIMENTO</t>
  </si>
  <si>
    <t>TUBO FLEXIVEL ESTRUTURADO DE PVC,PARA AGUAS PLUVIAIS,INCLUSIVE JUNTAS,COM DIAMETRO DE 800MM. FORNECIMENTO</t>
  </si>
  <si>
    <t>TUBO FLEXIVEL ESTRUTURADO DE PVC PARA AGUAS PLUVIAIS,INCLUSIVE JUNTAS,COM DIAMETRO DE 900MM. FORNECIMENTO</t>
  </si>
  <si>
    <t>TUBO FLEXIVEL ESTRUTURADO DE PVC,PARA AGUAS PLUVIAIS,INCLUSIVE JUNTAS,COM DIAMETRO DE 1000MM. FORNECIMENTO</t>
  </si>
  <si>
    <t>TUBO FLEXIVEL ESTRUTURADO DE PVC,PARA AGUAS PLUVIAIS,INCLUSIVE JUNTAS,COM DIAMETRO DE 1100MM. FORNECIMENTO</t>
  </si>
  <si>
    <t>TUBO FLEXIVEL ESTRUTURADO DE PVC,PARA AGUAS PLUVIAIS,INCLUSIVE JUNTAS,COM DIAMETRO DE 1200MM. FORNECIMENTO</t>
  </si>
  <si>
    <t>TUBO FLEXIVEL ESTRUTURADO DE PVC,PARA AGUAS PLUVIAIS,INCLUSIVE JUNTAS,COM DIAMETRO DE 1500MM. FORNECIMENTO</t>
  </si>
  <si>
    <t>TUBO FLEXIVEL ESTRUTURADO DE PVC,PARA AGUAS PLUVIAIS,INCLUSIVE JUNTAS,COM DIAMETRO DE 1800MM. FORNECIMENTO</t>
  </si>
  <si>
    <t>TUBO FLEXIVEL ESTRUTURADO DE PVC,PARA AGUAS PLUVIAIS,INCLUSIVE JUNTAS,COM DIAMETRO DE 2000MM. FORNECIMENTO</t>
  </si>
  <si>
    <t>TUBO FLEXIVEL ESTRUTURADO DE PVC,PARA AGUAS PLUVIAIS,INCLUSIVE JUNTAS,COM DIAMETRO DE 2500MM. FORNECIMENTO</t>
  </si>
  <si>
    <t>TUBO FLEXIVEL ESTRUTURADO DE PVC,PARA AGUAS PLUVIAIS,INCLUSIVE JUNTAS,COM DIAMETRO DE 3000MM. FORNECIMENTO</t>
  </si>
  <si>
    <t>CURVA DE 45° DE PVC-PBA,COM BOLSA DE JUNTA ELASTICA,DIAMETRONOMINAL 50MM. FORNECIMENTO</t>
  </si>
  <si>
    <t>CURVA DE 45° DE PVC-PBA,COM BOLSA DE JUNTA ELASTICA,DIAMETRONOMINAL 75MM. FORNECIMENTO</t>
  </si>
  <si>
    <t>CURVA DE 45° DE PVC-PBA,COM BOLSA DE JUNTA ELASTICA,DIAMETRONOMINAL 100MM. FORNECIMENTO</t>
  </si>
  <si>
    <t>TE DE PVC-PBA,COM TRES BOLSAS DE JUNTA ELASTICA, DIAMETRO NOMINAL DE 50MM. FORNECIMENTO</t>
  </si>
  <si>
    <t>TE DE PVC-PBA,COM TRES BOLSAS DE JUNTA ELASTICA, DIAMETRO NOMINAL DE 75MM. FORNECIMENTO</t>
  </si>
  <si>
    <t>TE DE PVC-PBA,COM TRES BOLSAS DE JUNTA ELASTICA, DIAMETRO NOMINAL DE 100MM. FORNECIMENTO</t>
  </si>
  <si>
    <t>TUBO CERAMICO,PARA JUNTA NAO ELASTICA(EB-5),PARA ESGOTO SANITARIO,COM DIAMETRO DE 100MM. FORNECIMENTO</t>
  </si>
  <si>
    <t>TUBO CERAMICO,PARA JUNTA NAO ELASTICA(EB-5),PARA ESGOTO SANITARIO,COM DIAMETRO DE 150MM. FORNECIMENTO</t>
  </si>
  <si>
    <t>TUBO CERAMICO,PARA JUNTA NAO ELASTICA(EB-5),PARA ESGOTO SANITARIO,COM DIAMETRO DE 200MM. FORNECIMENTO</t>
  </si>
  <si>
    <t>TUBO CERAMICO,PARA JUNTA NAO ELASTICA(EB-5),PARA ESGOTO SANITARIO,COM DIAMETRO DE 250MM. FORNECIMENTO</t>
  </si>
  <si>
    <t>TUBO CERAMICO,PARA JUNTA NAO ELASTICA(EB-5),PARA ESGOTO SANITARIO,COM DIAMETRO DE 300MM. FORNECIMENTO</t>
  </si>
  <si>
    <t>MONTAGEM,SEM FORNECIMENTO,DE CONJUNTO MOTO-BOMBA COM POTENCIA ATE 5CV,COMPREENDENDO TODOS OS SERVICOS DE MANUSEIO,ALINHAMENTO,FIXACAO E LIGACOES,INCLUSIVE FORNECIMENTO DE CHUMBADORES E CONECTORES ELETRICOS</t>
  </si>
  <si>
    <t>MONTAGEM,SEM FORNECIMENTO,DE CONJUNTO MOTO-BOMBA COM POTENCIA ACIMA DE 5CV,ATE 15CV,COMPREENDENDO TODOS OS SERVICOS DE MANUSEIO,ALINHAMENTO,FIXACAO E LIGACOES,INCLUSIVE FORNECIMENTO DE CHUMBADORES E CONECTORES ELETRICOS</t>
  </si>
  <si>
    <t>MONTAGEM,SEM FORNECIMENTO,DE CONJUNTO MOTO-BOMBA COM POTENCIA ACIMA DE 15CV,ATE 40CV,COMPREENDENDO TODOS OS SERVICOS DEMANUSEIO,ALINHAMENTO,FIXACAO E LIGACOES,INCLUSIVE FORNECIMENTO DE CHUMBADORES E CONECTORES ELETRICOS</t>
  </si>
  <si>
    <t>MONTAGEM,SEM FORNECIMENTO,DE CONJUNTO MOTO-BOMBA COM POTENCIA ACIMA DE 40CV,ATE 100CV,COMPREENDENDO TODOS OS SERVICOS DEMANUSEIO,ALINHAMENTO,FIXACAO ELIGACOES,INCLUSIVE FORNECIMENTO DE CHUMBADORES E CONECTORES ELETRICOS</t>
  </si>
  <si>
    <t>MONTAGEM,SEM FORNECIMENTO,DE CONJUNTO MOTO-BOMBA COM POTENCIA ACIMA DE 100CV,ATE 400CV, COMPREENDENDO TODOS OS SERVICOSDE MANUSEIO,ALINHAMENTO,FIXACAO E LIGACOES,INCLUSIVE FORNECIMENTO DE CHUMBADORES E CONECTORES ELETRICOS</t>
  </si>
  <si>
    <t>MONTAGEM,SEM FORNECIMENTO,DE CONJUNTO MOTO-BOMBA COM POTENCIA ACIMA DE 400CV,ATE 1000CV,COMPREENDENDO TODOS OS SERVICOSDE MANUSEIO,ALINHAMENTO,FIXACAO E LIGACOES,INCLUSIVE FORNECIMENTO DE CHUMBADORES E CONECTORES ELETRICOS</t>
  </si>
  <si>
    <t>MONTAGEM,SEM FORNECIMENTO,DE PAINEL DE PARTIDA PARA CONJUNTOATE 5CV,INCLUSIVE FORNECIMENTO DE MATERIAIS PARA FIXACAO ELIGACAO</t>
  </si>
  <si>
    <t>MONTAGEM,SEM FORNECIMENTO,DE PAINEL DE PARTIDA PARA CONJUNTOACIMA DE 5CV,ATE 15CV, INCLUSIVE FORNECIMENTO DE MATERIAISPARA FIXACAO E LIGACAO</t>
  </si>
  <si>
    <t>MONTAGEM,SEM FORNECIMENTO,DE PAINEL DE PARTIDA PARA CONJUNTOACIMA DE 15CV,ATE 40CV,INCLUSIVE FORNECIMENTO DE MATERIAISPARA FIXACAO E LIGACAO</t>
  </si>
  <si>
    <t>MONTAGEM,SEM FORNECIMENTO,DE PAINEL DE PARTIDA PARA CONJUNTOACIMA DE 40CV,ATE 100CV,INCLUSIVE FORNECIMENTO DE MATERIAISPARA FIXACAO E LIGACAO</t>
  </si>
  <si>
    <t>MONTAGEM,SEM FORNECIMENTO,DE PAINEL DE PARTIDA PARA CONJUNTOACIMA DE 100CV, ATE 400CV, INCLUSIVE FORNECIMENTO DE MATERIAIS PARA FIXACAO E LIGACAO</t>
  </si>
  <si>
    <t>MONTAGEM,SEM FORNECIMENTO,DE PAINEL DE PARTIDA PARA CONJUNTOACIMA 400CV,ATE 1000CV,INCLUSIVE FORNECIMENTO DE MATERIAISPARA FIXACAO E LIGACAO</t>
  </si>
  <si>
    <t>MONTAGEM,SEM FORNECIMENTO,DE CONJUNTO DE RECALQUE DE AGUA,SUBTERRANEO(PADRAO CEDAE),COMPREENDENDO OS SERVICOS DE MANUSEIO,COLOCACAO NA VALA,ALINHAMENTO E LIGACOES DO CONJUNTO HIDRAULICO,INSTALACAO DO PAINEL DE COMANDO EM POSTE E RESPECTIVASLIGACOES</t>
  </si>
  <si>
    <t>CARVAO ANTRACITOSO PARA FILTROS DE TRATAMENTO DE AGUA COM T.E. 0,9MM A 1MM, C.U. 1,7MM. FORNECIMENTO</t>
  </si>
  <si>
    <t>AREIA PARA FILTROS DE TRATAMENTO DE AGUA, COM GRANULOMETRIADE 12 A 40(1,68 A 0,42)MM. FORNECIMENTO</t>
  </si>
  <si>
    <t>SEIXOS ROLADOS PARA FILTROS DE TRATAMENTO DE AGUA,DE 1.1/2"A 3/4" (38,1 A 19,1)MM. FORNECIMENTO</t>
  </si>
  <si>
    <t>SEIXOS ROLADOS PARA FILTROS DE TRATAMENTO DE AGUA,DE 3/4" A3/8" (19,1 A 9,5)MM.FORNECIMENTO</t>
  </si>
  <si>
    <t>SEIXOS ROLADOS PARA FILTROS DE TRATAMENTO DE AGUA,DE 3/8" A1/4" (9,5 A 6,4)MM. FORNECIMENTO</t>
  </si>
  <si>
    <t>SEIXOS ROLADOS PARA FILTROS DE TRATAMENTO DE AGUA,DE 1/4" A1/8" (6,4 A 3,2)MM.FORNECIMENTO</t>
  </si>
  <si>
    <t>ARGAMASSA DE CIMENTO E PO-DE-PEDRA,NO TRACO 1:3,PREPARO MANUAL</t>
  </si>
  <si>
    <t>ARGAMASSA DE CIMENTO E PO-DE-PEDRA,NO TRACO 1:4,PREPARO MANUAL</t>
  </si>
  <si>
    <t>ARGAMASSA DE CIMENTO,CAL E AREIA FINA,NO TRACO 1:3:5,PREPAROMANUAL</t>
  </si>
  <si>
    <t>ARGAMASSA DE CIMENTO,CAL E AREIA FINA,NO TRACO 1:3:8,PREPAROMANUAL</t>
  </si>
  <si>
    <t>ARGAMASSA DE CIMENTO BRANCO,CAL E PO-DE-MARMORE,NO TRACO 1:1:3,PREPARO MANUAL</t>
  </si>
  <si>
    <t>ARGAMASSA DE CIMENTO,SAIBRO E AREIA,NO TRACO 1:2:2,PREPAROMANUAL</t>
  </si>
  <si>
    <t>ARGAMASSA DE CIMENTO,SAIBRO E AREIA,NO TRACO 1:2:3,PREPAROMANUAL</t>
  </si>
  <si>
    <t>ARGAMASSA DE CIMENTO,SAIBRO E AREIA,NO TRACO 1:3:3,PREPAROMANUAL</t>
  </si>
  <si>
    <t>ARGAMASSA DE CIMENTO,SAIBRO E AREIA,NO TRACO 1:3:5,PREPAROMANUAL</t>
  </si>
  <si>
    <t>ARGAMASSA DE CIMENTO,CAL,SAIBRO E AREIA,NO TRACO 1:2:4:4,PREPARO MANUAL</t>
  </si>
  <si>
    <t>ARGAMASSA DE CIMENTO E AREOLA PARA EMBOCO,NO TRACO 1:2,PREPARO MANUAL</t>
  </si>
  <si>
    <t>ARGAMASSA DE CIMENTO E AREOLA PARA EMBOCO,NO TRACO 1:4,PREPARO MANUAL</t>
  </si>
  <si>
    <t>ARGAMASSA DE CIMENTO E AREOLA PARA EMBOCO,NO TRACO 1:6,PREPARO MANUAL</t>
  </si>
  <si>
    <t>ARGAMASSA DE CIMENTO,AREIA E VERMICULITA NO TRACO 1:2:5,PREPARO MANUAL</t>
  </si>
  <si>
    <t>ARGAMASSA DE CIMENTO E PO-DE-PEDRA,NO TRACO 1:3,PREPARO MECANICO</t>
  </si>
  <si>
    <t>ARGAMASSA DE CIMENTO E PO-DE-PEDRA,NO TRACO 1:4,PREPARO MECANICO</t>
  </si>
  <si>
    <t>ARGAMASSA DE CIMENTO,CAL E AREIA FINA,NO TRACO 1:3:5,PREPAROMECANICO</t>
  </si>
  <si>
    <t>ARGAMASSA DE CIMENTO,CAL E AREIA FINA,NO TRACO 1:3:8,PREPAROMECANICO</t>
  </si>
  <si>
    <t>ARGAMASSA DE CIMENTO BRANCO,CAL E PO-DE-MARMORE,NO TRACO 1:1:3,PREPARO MECANICO</t>
  </si>
  <si>
    <t>ARGAMASSA DE CIMENTO,CAL HIDRATADA ADITIVADA E AREIA,NO TRACO 1:1:10</t>
  </si>
  <si>
    <t>ARGAMASSA DE CIMENTO,CAL HIDRATADA ADITIVADA E AREIA,NO TRACO 1:1:8</t>
  </si>
  <si>
    <t>ARGAMASSA DE CIMENTO,CAL HIDRATADA ADITIVADA E AREIA,NO TRACO 1:1:12</t>
  </si>
  <si>
    <t>ARGAMASSA DE CIMENTO,SAIBRO E AREIA,NO TRACO 1:2:2,PREPAROMECANICO</t>
  </si>
  <si>
    <t>ARGAMASSA DE CIMENTO,SAIBRO E AREIA,NO TRACO 1:2:3,PREPAROMECANICO</t>
  </si>
  <si>
    <t>ARGAMASSA DE CIMENTO,SAIBRO E AREIA,NO TRACO 1:3:3,PREPAROMECANICO</t>
  </si>
  <si>
    <t>ARGAMASSA DE CIMENTO,SAIBRO E AREIA,NO TRACO 1:3:5,PREPAROMECANICO</t>
  </si>
  <si>
    <t>ARGAMASSA DE CIMENTO,CAL,SAIBRO E AREIA,NO TRACO 1:2:4:4,PREPARO MECANICO</t>
  </si>
  <si>
    <t>ARGAMASSA DE CIMENTO E AREOLA PARA EMBOCO,NO TRACO 1:2,PREPARO MECANICO</t>
  </si>
  <si>
    <t>ARGAMASSA DE CIMENTO E AREOLA PARA EMBOCO,NO TRACO 1:4,PREPARO MECANICO</t>
  </si>
  <si>
    <t>ARGAMASSA DE CIMENTO E AREOLA PARA EMBOCO,NO TRACO 1:6,PREPARO MECANICO</t>
  </si>
  <si>
    <t>ENCHIMENTO DE AREIA,INCLUSIVE FORNECIMENTO DESTA,POR MEIO DEBOMBA</t>
  </si>
  <si>
    <t>INJECAO DE CALDA DE CIMENTO,INCLUSIVE FORNECIMENTO DOS MATERIAIS</t>
  </si>
  <si>
    <t>INJECAO DE ARGAMASSA DE CIMENTO E AREIA NO TRACO 1:6,EM VOLUME,UTILIZANDO EQUIPAMENTO DE AR COMPRIMIDO,INCLUSIVE FORNECIMENTO DOS MATERIAIS</t>
  </si>
  <si>
    <t>INJECAO PARA TRATAMENTO DE SOLO DE FUNDACAO COM RESINA EPOXICA OU OUTROS MATERIAIS QUIMICOS,EXCLUSIVE O FORNECIMENTO DOSMESMOS.CUSTO POR KG DE MATERIAL OU MISTURA</t>
  </si>
  <si>
    <t>APLICACAO DE RESINA EPOXICA EM COLAGEM DE PECAS DE CONCRETO,INCLUSIVE PREPARO DO LOCAL E EXCLUSIVE FORNECIMENTO DA RESINA.CUSTO POR KG DE RESINA UTILIZADA</t>
  </si>
  <si>
    <t>INJECAO DE RESINA EPOXICA EM FISSURAS DE CONCRETO ESTRUTURAL,INCLUSIVE PREPARO DO LOCAL,PERFURACAO E VEDACAO E O FORNECIMENTO DOS MATERIAIS A INJETAR</t>
  </si>
  <si>
    <t>APLICACAO DE RESINA EPOXICA EM COLAGEM DE PECAS DE CONCRETO,INCLUSIVE PREPARO DO LOCAL E FORNECIMENTO DE MATERIAL.CUSTOPOR KG DE RESINA UTILIZADA</t>
  </si>
  <si>
    <t>ARGAMASSA DE CIMENTO E AREIA,NO TRACO 1:3,COM ADICAO DE ADESIVO A BASE DE RESINA SINTETICA DE ALTA ADERENCIA</t>
  </si>
  <si>
    <t>ARGAMASSA DE CIMENTO E AREIA NO TRACO 1:2 COM ADICAO DE ADESIVO A BASE DE RESINA ACRILICA</t>
  </si>
  <si>
    <t>BASE DE MACADAME SIMPLES,MEDIDA EM VOLUME DEPOIS DE COMPRIMIDO O MACADAME</t>
  </si>
  <si>
    <t>BASE DE BRITA GRADUADA,COM ADICAO DE 3% DE CIMENTO,UTILIZANDO DISTRIBUIDORA DE AGREGADOS,MEDIDA APOS A COMPACTACAO,INCLUSIVE FORNECIMENTO DOS MATERIAS</t>
  </si>
  <si>
    <t>SUB-BASE DE PO-DE-PEDRA,INCLUSIVE ESPALHAMENTO,IRRIGACAO,COMPACTACAO E FORNECIMENTO DO MATERIAL</t>
  </si>
  <si>
    <t>BASE DE BRITA CORRIDA,INCLUSIVE FORNECIMENTO DOS MATERIAIS,MEDIDA APOS A COMPACTACAO</t>
  </si>
  <si>
    <t>SUB-BASE DE BRITA CORRIDA,INCLUSIVE FORNECIMENTO DOS MATERIAIS,MEDIDA APOS A COMPACTACAO</t>
  </si>
  <si>
    <t>BASE DE MACADAME HIDRAULICO,DE ACORDO COM AS "INSTRUCOES PARA EXECUCAO",DO DER-RJ.O CUSTO INDENIZA AS OPERACOES DE EXECUCAO,INCLUSIVE FORNECIMENTO DOS MATERIAIS EMPREGADOS(BRITA,PO-DE-PEDRA E AGUA) E SE APLICA AO VOLUME EXECUTADO,MEDIDO APOS COMPACTACAO</t>
  </si>
  <si>
    <t>BASE OU SUB-BASE ESTABILIZADA GRANULOMETRICAMENTE,COM MISTURA DE 2 OU MAIS MATERIAIS,DE ACORDO COM AS "INSTRUCOES PARA EXECUCAO",DO DER-RJ,EXCLUSIVE ESCAVACAO E TRANSPORTE DOS MATERIAIS,INCLUSIVE O TRANSPORTE DA AGUA</t>
  </si>
  <si>
    <t>BASE OU SUB-BASE ESTABILIZADA SEM MISTURA DE MATERIAIS,DE ACORDO COM AS "INSTRUCOES PARA EXECUCAO",DO DER-RJ,EXCLUSIVE ESCAVACAO E TRANSPORTE DOS MATERIAIS,INCLUSIVE O TRANSPORTE DE AGUA</t>
  </si>
  <si>
    <t>SUB-BASE ESTABILIZADA EM ARGILA,SEM MISTURA DOS MATERIAIS,COM ADITIVO(ESTABILIZADOR LIQUIDO DE SOLOS),EXCLUSIVE FORNECIMENTO DA ARGILA</t>
  </si>
  <si>
    <t>BASE DE AGREGADO SIDERURGICO(ESCORIA DE ACIARIA),INCLUSIVE FORNECIMENTO DOS MATERIAIS,MEDIDA APOS A COMPACTACAO</t>
  </si>
  <si>
    <t>BASE OU SUB-BASE ESTABILIZADA DE AGREGADO SIDERURGICO(ESCORIA DE ACIARIA),MISTURA EM USINA,INCLUSIVE FORNECIMENTO DOS MATERIAIS,EXCLUSIVE TRANSPORTE DA MISTURA,MEDIDA APOS A COMPACTACAO</t>
  </si>
  <si>
    <t>BASE DE AGREGADOS RECICLADOS DE RESIDUOS DE CONSTRUCAO CIVIL,INCLUSIVE FORNECIMENTO DOS MATERIAIS,MEDIDA APOS A COMPACTACAO</t>
  </si>
  <si>
    <t>SUB-BASE E REFORCO DE AGREGADOS RECICLADOS,DE RESIDUOS DA CONSTRUCAO CIVIL,INCLUSIVE FORNECIMENTO DOS MATERIAIS,MEDIDO APOS A COMPACTACAO</t>
  </si>
  <si>
    <t>BASE DE SOLO-CIMENTO EXECUTADO "IN LOCO".O CUSTO INDENIZA ASOPERACOES DE EXECUCAO NA PISTA,INCLUSIVE TRANSPORTE DA AGUAE SE APLICA AO VOLUME DE SOLO-CIMENTO EXECUTADO,MEDIDO APOSA COMPACTACAO,EXCLUSIVE ESCAVACAO,CIMENTO E TRANSPORTE DOSMATERIAIS</t>
  </si>
  <si>
    <t>BASE DE SOLO-CIMENTO,COM OS MATERIAIS MISTURADOS NA USINA.OCUSTO INDENIZA AS OPERACOES DE EXECUCAO NA USINA E NA PISTA,EXCLUSIVE O TRANSPORTE DO MATERIAL DA USINA PARA A PISTA</t>
  </si>
  <si>
    <t>BASE DE SOLO ESTABILIZADO(SOLO+BRITA),COM OS MATERIAIS MISTURADOS NA USINA.O CUSTO INDENIZA A EXECUCAO NA USINA E NA PISTA,E SE APLICA AO VOLUME MEDIDO APOS A COMPACTACAO,INCLUSIVETRANSPORTE DE AGUA, EXCLUSIVE ESCAVACAO, CARGA E TRANSPORTEDOS SOLOS UTILIZADOS E BRITA</t>
  </si>
  <si>
    <t>BASE OU SUB-BASE DE SOLO-CAL,COM MISTURA EM USINA,EXCLUSIVEESCAVACAO,TRANSPORTE DO SOLO E TRANSPORTE DA MISTURA,MAS INCLUINDO O FORNECIMENTO DA CAL,MEDIDO APOS A COMPACTACAO</t>
  </si>
  <si>
    <t>BASE DE MACADAME CIMENTADO DE MISTURA PREVIA(CONCRETO MAGRO),TRACO 1:15,DE ACORDO COM AS "INSTRUCOES PARA EXECUCAO",DO DER-RJ,INCLUSIVE TRANSPORTE PARA PISTA</t>
  </si>
  <si>
    <t>BASE DE MACADAME CIMENTADO DE MISTURA PREVIA(CONCRETO MAGRO),TRACO 1:19,DE ACORDO COM AS "INSTRUCOES PARA EXECUCAO",DO DER-RJ,INCLUSIVE TRANSPORTE PARA PISTA</t>
  </si>
  <si>
    <t>BASE DE MACADAME CIMENTADO DE MISTURA PREVIA(CONCRETO MAGRO),TRACO 1:24,DE ACORDO COM AS "INSTRUCOES PARA EXECUCAO",DO DER-RJ,INCLUSIVE TRANSPORTE PARA PISTA</t>
  </si>
  <si>
    <t>ARRANCAMENTO E REASSENTAMENTO DE PARALELEPIPEDOS COM LIMPEZADE BETUME ADERENTE SOBRE COLCHAO DE AREIA,INCLUSIVE FORNECIMENTO DA AREIA E REJUNTAMENTO COM BETUME E CASCALHINHO,EXCLUSIVE FORNECIMENTO DOS PARALELEPIPEDOS</t>
  </si>
  <si>
    <t>ARRANCAMENTO E REASSENTAMENTO DE PARALELEPIPEDOS COM LIMPEZADO BETUME ADERENTE SOBRE COLCHAO DE PO-DE-PEDRA,INCLUSIVE FORNECIMENTO DO PO-DE-PEDRA E REJUNTAMENTO COM BETUME E CASCALHINHO,EXCLUSIVE FORNECIMENTO DOS PARALELEPIPEDOS</t>
  </si>
  <si>
    <t>ASSENTAMENTO DE PARALELEPIPEDOS COM REAPROVEITAMENTO DOS PARALELEPIPEDOS E FORNECIMENTO DE PO-DE-PEDRA,E REJUNTAMENTO COM BETUME E CASCALHINHO</t>
  </si>
  <si>
    <t>ASSENTAMENTO DE PARALELEPIPEDOS COM REAPROVEITAMENTO DOS PARALELEPIPEDOS E FORNECIMENTO DE AREIA,E REJUNTAMENTO COM BETUME E CASCALHINHO</t>
  </si>
  <si>
    <t>REJUNTAMENTO DE PAVIMENTACAO DE PARALELEPIPEDOS COM AREIA,INCLUSIVE FORNECIMENTO DO MATERIAL</t>
  </si>
  <si>
    <t>REJUNTAMENTO DE PAVIMENTACAO DE PARALELEPIPEDOS COM BETUME ECASCALHINHO,EXCLUSIVE O FORNECIMENTO DO BETUME</t>
  </si>
  <si>
    <t>REJUNTAMENTO DE PAVIMENTACAO DE PARALELEPIPEDOS COM BETUME ECASCALHINHO,COM FORNECIMENTO DE TODOS OS MATERIAIS</t>
  </si>
  <si>
    <t>REJUNTAMENTO DE ARTEFATO DE CONCRETO,COM ARGAMASSA DE CIMENTO E AREIA NO TRACO 1:3,COM FORNECIMENTO DE TODOS OS MATERIAIS</t>
  </si>
  <si>
    <t>ARRANCAMENTO E REASSENTAMENTO DE PARALELEPIPEDOS COM LIMPEZADO BETUME ADERENTE SOBRE COLCHAO DE PO-DE-PEDRA, INCLUSIVEFORNECIMENTO DO PO-DE-PEDRA E REJUNTAMENTO COM ARGAMASSA DECIMENTO E AREIA,NO TRACO 1:3,EXCLUSIVE FORNECIMENTO DOS PARALELEPIPEDOS</t>
  </si>
  <si>
    <t>ASSENTAMENTO DE PARALELEPIPEDOS COM REAPROVEITAMENTO DOS MESMOS E FORNECIMENTO DE PO-DE-PEDRA,E REJUNTAMENTO COM ARGAMASSA DE CIMENTO E AREIA,NO TRACO 1:3</t>
  </si>
  <si>
    <t>ARRANCAMENTO E REASSENTAMENTO DE PARALELEPIPEDOS COM LIMPEZAFO BETUME ADERENTE SOBRE COLCHAO DE PO-DE-PEDRA,INCLUSIVE FORNECIMENTO DO PO-DE-PEDRA,EXCLUSIVE REJUNTAMENTO E FORNECIMENTO DOS PARALELEPIPEDOS</t>
  </si>
  <si>
    <t>ASSENTAMENTO DE PARALELEPIPEDOS COM REAPROVEITAMENTO DOS MESMOS E FORNECIMENTO DO PO-DE-PEDRA,EXCLUSIVE REJUNTAMENTO</t>
  </si>
  <si>
    <t>PAVIMENTACAO COM PARALELEPIPEDOS SOBRE COLCHAO DE PO-DE-PEDRA E REJUNTAMENTO COM ARGAMASSA DE CIMENTO E AREIA, NO TRACO1:3,INCLUSIVE FORNECIMENTO DE TODOS OS MATERIAIS</t>
  </si>
  <si>
    <t>PAVIMENTACAO COM PARALELEPIPEDOS SOBRE COLCHAO DE PO-DE-PEDRA E REJUNTAMENTO COM BETUME E CASCALHINHO,INCLUSIVE FORNECIMENTO DE TODOS OS MATERIAIS</t>
  </si>
  <si>
    <t>PAVIMENTACAO COM PARALELEPIPEDOS SOBRE COLCHAO DE AREIA E REJUNTAMENTO DO MESMO MATERIAL,INCLUSIVE FORNECIMENTO DE TODOSOS MATERIAIS</t>
  </si>
  <si>
    <t>PAVIMENTACAO COM PARALELEPIPEDOS SOBRE COLCHAO DE PO-DE-PEDRA,BASE DE 10CM DE CONCRETO MAGRO FCK=10MPA E REJUNTAMENTO COM BETUME E CASCALHINHO,INCLUSIVE O FORNECIMENTO DE TODOS OSMATERIAIS</t>
  </si>
  <si>
    <t>SARJETA-GUIA DE PARALELEPIPEDOS(1 FIADA),ASSENTE SOBRE BASEDE CONCRETO FCK=10MPA,INCLUSIVE ESTA,REJUNTAMENTO DE ARGAMASSA DE CIMENTO E AREIA(TRACO 1:3),PARA PAVIMENTACAO BETUMINOSA</t>
  </si>
  <si>
    <t>SARJETA DE PARALELEPIPEDOS(3 FIADAS),ASSENTE SOBRE COLCHAO DE PO-DE-PEDRA,INCLUSIVE FORNECIMENTO DO PO-DE-PEDRA E BASE DE MACADAME HIDRAULICO,COM 15CM DE ESPESSURA E REJUNTAMENTO COM BETUME E CASCALHINHO</t>
  </si>
  <si>
    <t>TRAVESSAO OU TENTO DE GRANITO,FORNECIMENTO E ASSENTAMENTO COM REJUNTAMENTO DE ARGAMASSA DE CIMENTO E AREIA,NO TRACO 1:4</t>
  </si>
  <si>
    <t>MEIO-FIO EM GRANITO,COM SECAO DE(20X25)CM,FORMATO DE PARALELOGRAMO COM ANGULO DE 83º,SUPERFICIES SEM POLIMENTO COM CHANFRO DE 1CM NA PARTE SUPERIOR,EM UMA DAS FACES,FORNECIMENTO EASSENTAMENTO COM REJUNTAMENTO DE ARGAMASSA DE CIMENTO E AREIA NO TRACO 1:4</t>
  </si>
  <si>
    <t>MEIO-FIO RETO DE GRANITO,ALTURA DE 0,35CM,APICOADO COMUM,FORNECIMENTO E ASSENTAMENTO COM REJUNTAMENTO DE ARGAMASSA DE CIMENTO E AREIA NO TRACO 1:4</t>
  </si>
  <si>
    <t>REVESTIMENTO DO TIPO "TRATAMENTO SUPERFICIAL BETUMINOSO SIMPLES",DE ACORDO COM AS "INSTRUCOES PARA EXECUCAO",DO DER-RJ,INCLUSIVE TRANSPORTE DENTRO DO CANTEIRO</t>
  </si>
  <si>
    <t>REVESTIMENTO DO TIPO "TRATAMENTO SUPERFICIAL BETUMINOSO DUPLO" DE ACORDO COM AS "INSTRUCOES PARA EXECUCAO",DO DER-RJ,INCLUSIVE TRANSPORTE DENTRO DO CANTEIRO</t>
  </si>
  <si>
    <t>REVESTIMENTO DO TIPO "TRATAMENTO SUPERFICIAL BETUMINOSO TRIPLO",DE ACORDO COM AS "INSTRUCOES PARA EXECUCAO",DO DER-RJ,INCLUSIVE TRANSPORTE DENTRO DO CANTEIRO</t>
  </si>
  <si>
    <t>MACADAME BETUMINOSO DE PENETRACAO DIRETA,COM CAPA SELANTE,DEACORDO COM AS "INSTRUCOES PARA EXECUCAO",DO DER-RJ.O CUSTOINDENIZA AS OPERACOES DE EXECUCAO,INCLUSIVE O FORNECIMENTO DOS MATERIAIS EMPREGADOS,MEDIDO O VOLUME APOS A COMPRESSAO</t>
  </si>
  <si>
    <t>PRE-MISTURA A FRIO,DE ACORDO COM AS "INSTRUCOES PARA EXECUCAO",DO DER-RJ.O CUSTO INDENIZA AS OPERACOES DE EXECUCAO,FORNECIMENTO DOS MATERIAIS EMPREGADOS,E APLICA-SE AO VOLUME EXECUTADO,MEDIDO APOS A COMPRESSAO,EXCLUSIVE TRANSPORTE DA USINAPARA A PISTA</t>
  </si>
  <si>
    <t>CAPA SELANTE COMPREENDENDO APLICACAO DE ASFALTO NA PROPORCAODE 0,7 A 1,5L/M2,DISTRIBUICAO DE AGREGADO(5 A 15KG/M2)E COMPACTACAO COM ROLO LEVE</t>
  </si>
  <si>
    <t>REPOSICAO DE PAVIMENTACAO DE QUALQUER NATUREZA,EM CONCRETO ASFALTICO USINADO A QUENTE,SEM IMPRIMACAO OU PINTURA DE LIGACAO,EXECUTADO EM LOGRADOURO PUBLICO,ONDE FORAM EXECUTADAS OBRAS POR COMPANHIAS CONCESSIONARIAS,EXCLUSIVE O TRANSPORTE DAUSINA PARA A PISTA</t>
  </si>
  <si>
    <t>MICRORREVESTIMENTO ASFALTICO A FRIO,C/EMPREGO DE EMULSAO MODIFICADA C/POLIMEROS,ADITIVO DE CONTROLE DE ROMPIMENTO,CONSUMO POR M2 ENTRE 10KG A 12KG,EM UMA UNICA CAMADA,C/EMPREGO DEFAIXA III OU IV DA ISSA,O CUSTO INCLUI TODOS OS MATERIAIS,EQUIPAMENTOS,MAO-DE-OBRA E EXECUCAO.O MICRORREVESTIMENTO ASFALTICO A FRIO DEVERA ATENDER AS ESPECIFICACOES DA ISSA OU DNIT</t>
  </si>
  <si>
    <t>SELAGEM DE TRINCA EM PAVIMENTO RIGIDO OU FLEXIVEL,INCLUSIVEFRESAGEM DA TRINCA,LIMPEZA COM JATO DE AR COMPRIMIDO E SELAGEM COM EMULSAO RR-1C</t>
  </si>
  <si>
    <t>MICRORREVESTIMENTO ASFALTICO A FRIO,COM EMULSAO MODIFICADA COM POLIMERO (SBS) E FIBRAS,ESPESSURA DE 1CM,INCLUSIVE FORNECIMENTO DE TODOS OS MATERIAIS,CONFORME "INSTRUCOES PARA EXECUCAO" DO DER-RJ</t>
  </si>
  <si>
    <t>REVESTIMENTO DE CONCRETO BETUMINOSO USINADO A QUENTE,COM 8CMDE ESPESSURA,EXECUTADO EM 2 CAMADAS,SENDO A INFERIOR DE LIGACAO("BINDER"),COM 4CM DE ESPESSURA E A SUPERIOR DE ROLAMENTO,DE ACORDO COM AS "INSTRUCOES PARA EXECUCAO",DO DER-RJ,EXCLUSIVE TRANSPORTE DA USINA PARA A PISTA</t>
  </si>
  <si>
    <t>REVESTIMENTO DE CONCRETO BETUMINOSO USINADO A QUENTE,COM 10CM DE ESPESSURA,EXECUTADO EM 2 CAMADAS,SENDO A INFERIOR DE LIGACAO ("BINDER")COM 6CM DE ESPESSURA E A SUPERIOR DE ROLAMENTO,DE ACORDO COM AS "INSTRUCOES PARA EXECUCAO",DO DER-RJ,EXCLUSIVE TRANSPORTE DA USINA PARA A PISTA</t>
  </si>
  <si>
    <t>REVESTIMENTO DE CONCRETO BETUMINOSO USINADO A QUENTE,UTILIZANDO AGREGADO SIDERURGICO (ESCORIA DE ACIARIA),COM 10CM DE ESPESSURA,EXECUTADO EM 2 CAMADAS, SENDO A INFERIOR DE LIGACAO("BINDER") COM 6CM DE ESPESSURA E A SUPERIOR DE ROLAMENTO,DEACORDO COM AS "INSTRUCOES PARA EXECUCAO",DO DER-RJ,EXCLUSIVE TRANSPORTE DA USINA PARA A PISTA</t>
  </si>
  <si>
    <t>REVESTIMENTO DE CONCRETO BETUMINOSO USINADO A QUENTE,EXECUTADO EM UMA CAMADA,DE ACORDO COM AS INSTRUCOES/ESPECIFICACOESDO CONTRATANTE,COMPREENDENDO PREPARO,ESPALHAMENTO E COMPACTACAO MECANICOS E OS MATERIAIS,EXCLUSIVE TRANSPORTE DA USINA PARA PISTA</t>
  </si>
  <si>
    <t>REVESTIMENTO DE CONCRETO BETUMINOSO USINADO A QUENTE,EXECUTADO EM UMA CAMADA,DE ACORDO COM AS INSTRUCOES/ESPECIFICACOESDO CONTRATANTE,COMPREENDENDO PREPARO,ESPALHAMENTO E COMPACTACAO MECANICOS,EXCLUSIVE OS MATERIAIS E O TRANSPORTE DA USINAPARA PISTA</t>
  </si>
  <si>
    <t>REVESTIMENTO DE CONCRETO BETUMINOSO USINADO A QUENTE,EXECUTADO EM UMA CAMADA,DE ACORDO COM AS INSTRUCOES/ESPECIFICACOESDO CONTRATANTE,COMPREENDENDO O PREPARO E OS METERIAIS,EXCLUSIVE ESPALHAMENTO,COMPACTACAO (VIDE FAMILIA 08.037) E O TRANSPORTE DA USINA PARA PISTA</t>
  </si>
  <si>
    <t>REVESTIMENTO DE CONCRETO BETUMINOSO USINADO A QUENTE,EXECUTADO EM UMA CAMADA,DE ACORDO COM AS INSTRUCOES/ESPECIFICACOESDO CONTRATANTE,EXCLUSIVE ESPALHAMENTO,COMPACTACAO (VIDE FAMILIA 08.037) E MATERIAIS,CONSIDERANDO SOMENTE O PREPARO</t>
  </si>
  <si>
    <t>REVESTIMENTO DE CONCRETO BETUMINOSO USINADO A QUENTE,IMPORTADO DE USINA,EXECUTADO EM UMA CAMADA,DE ACORDO COM AS INSTRUCOES/ESPECIFICACOES DO CONTRATANTE,COMPREENDENDO PREPARO,ESPALHAMENTO E COMPACATACAO MECANICOS E OS MATERIAIS,EXCLUSIVE TRANSPORTE DA USINA PARA PISTA</t>
  </si>
  <si>
    <t>REVESTIMENTO DE CONCRETO BETUMINOSO USINADO A QUENTE,IMPORTADO DE USINA,EXECUTADO EM UMA CAMADA,DE ACORDO COM AS INSTRUCOES/ESPECIFICACOES DO CONTRATANTE,COMPREENDENDO O PREPARO EOS MATERIAIS,EXCLUSIVE ESPALHAMENTO,COMPACTACAO (VIDE FAMILIA 08.037) E O TRANSPORTE DA USINA PARA PISTA</t>
  </si>
  <si>
    <t>PAVIMENTACAO COM CAMADA DE ROLAMENTO DE SMA("BRITA MASTIQUEASFALTO"),ESPESSURA DE 3,4CM,NIVELAMENTO ELETRONICO,INCLUSIVE FORNECIMENTO DOS MATERIAIS E JUNTA TIPO "INFRA-RED"</t>
  </si>
  <si>
    <t>PAVIMENTACAO COM CAMADA DE ROLAMENTO DE SMA("BRITA MASTIQUEASFALTO"),ESPESSURA DE 4CM,NIVELAMENTO ELETRONICO,INCLUSIVEFORNECIMENTO DOS MATERIAIS E JUNTA TIPO "INFRA-RED"</t>
  </si>
  <si>
    <t>CONCRETO ASFALTICO USINADO A QUENTE,COM ASFALTO DE BORRACHA,TIPO "TERMINAL BLEND",UTILIZANDO ATE 15% DE BORRACHA GRANULADA DE PNEUS,PARA CAMADA DE ROLAMENTO,DE ACORDO COM AS ESPECIFICACOES DA PCRJ,EXCLUSIVE O TRANSPORTE DA USINA PARA PISTA,ESPALHAMENTO E COMPACTACAO DA MISTURA,SATISFAZENDO AS PROPRIEDADES DA NORMA DER/PR-ES-P-28/5 OU DNIT ES 385/99</t>
  </si>
  <si>
    <t>EXECUCAO DE MEMBRANA DE ABSORCAO DE ESFORCOS(SAMI-R),INCLUSIVE FORNECIMENTO DOS MATERIAIS</t>
  </si>
  <si>
    <t>EXECUCAO DE MEMBRANA ABSORCAO DE ESFORCOS(SAMI-R),UTILIZANDOLIGANTE DE ASFALTO-BORRACHA,APLICADO A APROXIMADAMENTE 170°C,COM VISCOSIDADE DE 3500 CP E TAXA DE 2,8L/M2,EXCLUSIVE FORNECIMENTO DO LIGANTE</t>
  </si>
  <si>
    <t>EXECUCAO DE MEMBRANA DE ABSORCAO DE ESFORCOS(SAMI-R),UTILIZANDO BMB,APLICADO A APROXIMADAMENTE 170°C, COM VISCOSIDADE DE3500 CP E TAXA DE 2,8L/M2,INCLUSIVE FORNECIMENTO DOS MATERIAIS</t>
  </si>
  <si>
    <t>REVESTIMENTO DE CONCRETO ASFALTICO,COM POLIMERO,USINADO A QUENTE,COM 5CM DE ESPESSURA,EXECUTADO COM VIBROACABADORA COM CONTROLE ELETRONICO E MESA EXTENSIVA DE NO MINIMO 7M</t>
  </si>
  <si>
    <t>REVESTIMENTO DE CONCRETO ASFALTICO,COM POLIMERO,USINADO A QUENTE COM 7CM DE ESPESSURA,EXECUTADO COM VIBROACABADORA COM CONTROLE ELETRONICO E MESA EXTENSIVA DE NO MINIMO 7M</t>
  </si>
  <si>
    <t>LAMA ASFALTICA FINA DE RUPTURA CONTROLADA,COM FORNECIMENTO ETRANSPORTE DOS MATERIAIS,EXCLUSIVE EMULSAO</t>
  </si>
  <si>
    <t>LAMA ASFALTICA GROSSA DE RUPTURA CONTROLADA,COM FORNECIMENTOE TRANSPORTE DOS MATERIAIS,EXCLUSIVE EMULSAO</t>
  </si>
  <si>
    <t>REVESTIMENTO DE CONCRETO BETUMINOSO USINADO EM TEMPERATURA ABAIXO DE 140°C E COMPACTACAO ABAIXO DE 90°C(TEMPERATURA MORNA),ESPESSURA DE 4CM,UTILIZANDO AMIDA SINTETICA NA PROPORCAO3KG POR T DE CAP,MISTURA "IN SITU" EM USINA,INCLUSIVE FORNECIMENTO DOS MATERIAIS</t>
  </si>
  <si>
    <t>MISTURA BETUMINOSA TIPO "GAP GRADED",UTILIZANDO NO MINIMO 8,0% DE BMB,ESPALHAMENTO E COMPACTACAO,COM RESULTADO DE "GRIPTEST" (ASTM) MAIOR QUE 0,60,EXCLUSIVE FORNECIMENTO DOS MATERIAIS (LIGANTE E BRITA),USINAGEM E TRANSPORTE DA MASSA</t>
  </si>
  <si>
    <t>MISTURA BETUMINOSA TIPO "OPEN GRADED",UTILIZANDO NO MINIMO 9,5% DE BMB,ESPALHAMENTO E COMPACTACAO,COM RESULTADO DE "GRIPTES" (ASTM) MAIOR QUE 0,75 E RUIDO MENOR QUE 97DB,EXCLUSIVEFORNECIMENTO DOS MATERIAIS (LIGANTE E BRITA),USINAGEM E TRANSPORTE DA MASSA</t>
  </si>
  <si>
    <t>MISTURA BETUMINOSA TIPO "GAP GRADED",UTILIZANDO LIGANTE DE ASFALTO-BORRACHA E BRITA 1,ESPALHAMENTO E COMPACTACAO,COM RESULTADO DE "GRIP TEST" (ASTM) MAIOR QUE 0,60,EXCLUSIVE FORNECIMENTO DO LIGANTE,USINAGEM E TRANSPORTE DA MASSA</t>
  </si>
  <si>
    <t>MISTURA BETUMINOSA TIPO "OPEN GRADED",UTILIZANDO LIGANTE DEASFALTO-BORRACHA E BRITA 1,ESPALHAMENTO E COMPACTACAO,COM RESULTADO DE "GRIP TEST" (ASTM) MAIOR QUE 0,75 E RUIDO MENOR QUE 97DB,EXCLUSIVE FORNECIMENTO DO LIGANTE,USINAGEM E TRANSPORTE DA MASSA</t>
  </si>
  <si>
    <t>MISTURA BETUMINOSA UTILIZANDO BMB,TIPO "OPEN GRADED" OU "GAPGRADED",CONSIDERANDO APENAS A USINAGEM</t>
  </si>
  <si>
    <t>PRODUCAO DE LIGANTE MODIFICADO DE ASFALTO-BORRACHA(BMB)"IN SITU" TIPO "FIELD BLEND",COM UTILIZACAO DE BORRACHA RECICLADACOMO POLIMERO,NA PROPORCAO DE 20% DE PO-DE-BORRACHA EM PESO,EM CONFORMIDADE COM ASTM 6114,ASTM D8 E COM A RESOLUCAO 19/2005 DE 11/7/2005 DA ANP</t>
  </si>
  <si>
    <t>PRODUCAO DE LIGANTE MODIFICADO DE ASFALTO-BORRACHA(BMB)"IN SITU" TIPO "FIELD BLEND",COM UTILIZACAO DE BORRACHA RECICLADACOMO POLIMERO,NA PROPORCAO DE 18% DE PO-DE-BORRACHA GRANULADA E 2% DE POLIMERO EM PESO,EM CONFORMIDADE COM ASTM 6114,ASTM D8 E COM A RESOLUCAO 19/2005 DE 11/7/2005 DA ANP</t>
  </si>
  <si>
    <t>PRODUCAO DE LIGANTE DE ASFALTO-BORRACHA (BMB) TIPO "FIELD BLEND",IMPORTADO,COM UTILIZACAO DE BORRACHA RECICLADA COMO POLIMERO,NA PROPORCAO DE 20% DE PO-DE-BORRACHA EM PESO,EM CONFORMIDADE COM ASTM 6114,ASTM D8 E COM A RESOLUCAO 19/2005 DE 11/7/2005 DA ANP</t>
  </si>
  <si>
    <t>RECICLAGEM DE PAVIMENTO(TECNICA DE ESPUMA DE ASFALTO),COM AADICAO DE CAP 50/70,CIMENTO PORTLAND E AGUA E TODOS OS MATERIAIS NECESSARIOS,COM ATE 15CM DE ESPESSURA,CONSIDERANDO A EXECUCAO NO PERIODO DIURNO E EM MEIA PISTA.(VOLUME MEDIDO APOSA COMPACTACAO)</t>
  </si>
  <si>
    <t>SONORIZADOR DE CBUQ COM 8,00M DE LARGURA E 10,20M DE EXTENSAO FEITO EM FAIXA,INCLUSIVE MATERIAIS</t>
  </si>
  <si>
    <t>AREIA-ASFALTO,A QUENTE,DE ACORDO COM AS "INSTRUCOES PARA EXECUCAO",DO DER-RJ.O CUSTO INDENIZA AS OPERACOES DE EXECUCAO,FORNECIMENTO E TRANSPORTE DOS MATERIAIS EMPREGADOS,E SE APLICA AO VOLUME EXECUTADO MEDIDO APOS A COMPRESSAO</t>
  </si>
  <si>
    <t>AREIA-ASFALTO,A FRIO,DE ACORDO COM AS "INSTRUCOES PARA EXECUCAO",DO DER-RJ.O CUSTO INDENIZA AS OPERACOES DE EXECUCAO,FORNECIMENTO E TRANSPORTE DOS MATERIAIS EMPREGADOS,E SE APLICAAO VOLUME EXECUTADO MEDIDO APOS A COMPRESSAO</t>
  </si>
  <si>
    <t>REVESTIMENTO EM PLACAS DE CONCRETO DOSADO RACIONALMENTE,DE 35MPA,DE ACORDO EM AS "INSTRUCOES PARA EXECUCAO" DO DER-RJ.OCUSTO INDENIZA AS OPERACOES DE EXECUCAO,FORNECIMENTO E TRANSPORTE DOS MATERIAIS EMPREGADOS,BEM COMO O TRANSPORTE DE AGUA,E SE APLICA AO VOLUME EXECUTADO</t>
  </si>
  <si>
    <t>REVESTIMENTO EM PLACAS DE CONCRETO IMPORTADO DE USINA DE 25MPA,DE ACORDO COM AS "INSTRUCOES PARA EXECUCAO",DO DER-RJ. OCUSTO INDENIZA AS OPERACOES DE EXECUCAO,FORNECIMENTO E TRANSPORTE DOS MATERIAIS EMPREGADOS,BEM COMO O TRANSPORTE DE AGUA,E SE APLICA AO VOLUME EXECUTADO</t>
  </si>
  <si>
    <t>REVESTIMENTO DE SAIBRO,EXECUTADO MECANICAMENTE,COMPRIMIDO EMCAMADA,EXCLUSIVE FORNECIMENTO DO SAIBRO,SENDO A CAMADA MEDIDA APOS A COMPACTACAO</t>
  </si>
  <si>
    <t>REVESTIMENTO DE SAIBRO,EXECUTADO MECANICAMENTE,COMPRIMIDO EMCAMADA,INCLUSIVE FORNECIMENTO DO SAIBRO,SENDO A CAMADA MEDIDA APOS A COMPACTACAO</t>
  </si>
  <si>
    <t>REVESTIMENTO DE SAIBRO,EXECUTADO MECANICAMENTE,COMPRIMIDO EMCAMADA,COM SAIBRO MELHORADO COM CIMENTO, SENDO A PROPORCAODE 5% EM VOLUME(72KG/M3)INCLUSIVE FORNECIMENTO E TRANSPORTEDOS MATERIAIS,SENDO A CAMADA MEDIDA APOS A COMPACTACAO</t>
  </si>
  <si>
    <t>REVESTIMENTO DE SAIBRO,EXECUTADO MANUALMENTE,COMPRIMIDO EM CAMADA,EXCLUSIVE O FORNECIMENTO DO SAIBRO,SENDO A CAMADA MEDIDA APOS A COMPRESSAO</t>
  </si>
  <si>
    <t>REVESTIMENTO DE SAIBRO,EXECUTADO MANUALMENTE,COMPRIMIDO EM CAMADA,INCLUSIVE O FORNECIMENTO DO SAIBRO,SENDO A CAMADA MEDIDA APOS A COMPRESSAO</t>
  </si>
  <si>
    <t>ESTABILIZACAO E IMPERMEABILIZACAO DE SOLO COM 16CM DE ESPESSURA,INCLUSIVE EQUIPAMENTOS,MAO-DE-OBRA E ESTABILIZADOR LIQUIDO</t>
  </si>
  <si>
    <t>JUNTA LONGITUDINAL EM REVESTIMENTO DE PLACA DE CONCRETO DO TIPO ENCAIXE(MACHO E FEMEA),EXCLUSIVE BARRAS DE LIGACAO(LIGADORES)</t>
  </si>
  <si>
    <t>JUNTA DE RETRACAO EM REVESTIMENTO DE PLACAS DE CONCRETO,EXCLUSIVE BARRA DE LIGACAO(LIGADORES)</t>
  </si>
  <si>
    <t>JUNTA DE CONSTRUCAO EM REVESTIMENTO DE PLACA DE CONCRETO,DEMACHO E FEMEA,EXCLUSIVE PASSADORES</t>
  </si>
  <si>
    <t>JUNTA LONGITUDINAL DE LIGACAO ENTRE SARJETAS E PLACAS DE REVESTIMENTO DE CONCRETO,INCLUSIVE LIGADORES</t>
  </si>
  <si>
    <t>JUNTA DE RETRACAO,SERRADA COM DISCO DE DIAMANTE,PARA PAVIMENTOS DE PLACAS DE CONCRETO,COM 5CM DE PROFUNDIDADE</t>
  </si>
  <si>
    <t>LIMPEZA E PREENCHIMENTO DE JUNTA DE RETRACAO,COM ASFALTO DILUIDO CM-30,EXCLUSIVE CORTE,BARRAS DE LIGACAO E DE TRANSFERENCIA</t>
  </si>
  <si>
    <t>PAVIMENTACAO LAJOTAS CONCRETO,ALTAMENTE VIBRADO,INTERTRAVADO,C/ARTICULACAO VERTICAL,PRE-FABRICADOS,COR-NATURAL,ESP.6CM,RESISTENCIA A COMPRESSAO 35MPA,ASSENTES SOBRE COLCHAO PO-DE-PEDRA,AREIA OU MATERIAL EQUIVALENTE,C/JUNTAS TOMADAS C/ARGAMASSA CIMENTO E AREIA,TRACO 1:4 E/OU C/PEDRISCO E ASFALTO,EXCL.PREPARO TERRENO,C/FORN.DE TODOS OS MAT.,BEM COMO A COLOCAC.</t>
  </si>
  <si>
    <t>PAVIMENTACAO LAJOTAS CONCRETO,ALTAMENTE VIBRADO,INTERTRAVADO,C/ARTICULACAO VERTICAL,PRE-FABRICADOS,COR NATURAL,ESP.8CM,RESISTENCIA A COMPRESSAO 35MPA,ASSENTES SOBRE COLCHAO PO-DE-PEDRA,AREIA OU MATERIAL EQUIVALENTE,C/JUNTAS TOMADAS C/ARGAMASSA CIMENTO E AREIA,TRACO 1:4 E/OU C/PEDRISCO E ASFALTO,EXCL.PREPARO TERRENO,C/FORN.DE TODOS OS MAT.,BEM COMO A COLOCAC.</t>
  </si>
  <si>
    <t>PAVIMENTACAO LAJOTAS CONCRETO,ALTAMENTE VIBRADO,INTERTRAVADO,C/ARTICULACAO VERTICAL,PRE-FABRICADOS,COR NATURAL,ESP.10CM,RESISTENCIA A COMPRESSAO 35MPA,ASSENTES SOBRE COLCHAO PO-DE-PEDRA,AREIA OU MATERIAL EQUIVALENTE,C/JUNTAS TOMADAS C/ARGAMASSA CIMENTO E AREIA,TRACO 1:4 E/OU C/PEDRISCO E ASFALTO,EXCL.PREPARO TERRENO,C/FORN.DE TODOS OS MAT.,BEM COMO A COLOC.</t>
  </si>
  <si>
    <t>PAVIMENTACAO LAJOTAS CONCRETO,ALTAMENTE VIBRADO,INTERTRAVADO,C/ARTICULACAO VERTICAL,PRE-FABRICADOS,COR NATURAL,ESP.10CM,RESISTENCIA A COMPRESSAO 50MPA,ASSENTES SOBRE COLCHAO PO-DE--PEDRA,AREIA OU MATERIAL EQUIVALENTE,C/JUNTAS TOMADAS C/ARGAMASSA CIMENTO E AREIA,TRACO 1:4 E/OU PEDRISCO E ASFALTO,EXCL.PREPARO TERRENO,C/FORN.DE TODOS OS MAT.,BEM COMO A COLOCAC.</t>
  </si>
  <si>
    <t>PAVIMENTACAO LAJOTAS CONCRETO,ALTAMENTE VIBRADO,INTERTRAVADO,C/ARTICULACAO VERTICAL,PRE-FABRICADOS,COLORIDO,ESP.6CM,RESISTENCIA A COMPRESSAO 35MPA,ASSENTES SOBRE COLCHAO PO-DE-PEDRA,AREIA OU MATERIAL EQUIVALENTE,C/JUNTAS TOMADAS C/ARGAMASSACIMENTO E AREIA,TRACO 1:4 E/OU PEDRISCO E ASFALTO,EXCL.PREPARO DO TERRENO,C/FORN.DE TODOS OS MAT.,BEM COMO A COLOCACAO</t>
  </si>
  <si>
    <t>PAVIMENTACAO LAJOTAS CONCRETO,ALTAMENTE VIBRADO,INTERTRAVADO,C/ARTICULACAO VERTICAL,PRE-FABRICADOS,COLORIDO,ESP.8CM,RESISTENCIA A COMPRESSAO 35MPA,ASSENTES SOBRE COLCHAO PO-DE-PEDRA,AREIA OU MATERIAL EQUIVALENTE,C/JUNTAS TOMADAS C/ARGAMASSACIMENTO E AREIA,TRACO 1:4 E/OU PEDRISCO E ASFALTO,EXCL.PREPARO TERRENO,C/FORN.DE TODOS OS MAT.,BEM COMO A COLOCACAO</t>
  </si>
  <si>
    <t>PAVIMENTACAO LAJOTAS CONCRETO,ALTAMENTE VIBRADO,INTERTRAVADO,C/ARTICULACAO VERTICAL,PRE-FABRICADOS,COLORIDO,ESP.10CM,RESISTENCIA A COMPRESSAO 35MPA,ASSENTES SOBRE COLCHAO PO-DE-PEDRA,AREIA OU MATERIAL EQUIVALENTE,C/JUNTAS TOMADAS C/ARGAMASSA CIMENTO E AREIA,TRACO 1:4 E/OU PEDRISCO E ASFALTO,EXCL.PREPARO TERRENO,C/FORN.DE TODOS OS MAT.,BEM COMO A COLOCACAO</t>
  </si>
  <si>
    <t>ASSENTAMENTO DE ARTEFATO DE CONCRETO,SOBRE COLCHAO DE PO-DE-PEDRA,AREIA OU MATERIAL EQUIVALENTE,COM FORNECIMENTO DE TODOS OS MATERIAIS,EXCLUSIVE O ARTEFATO DE CONCRETO,INCLUSIVE REJUNTAMENTO</t>
  </si>
  <si>
    <t>REASSENTAMENTO DE ARTEFATO DE CONCRETO,COM REAPROVEITAMENTODESTE,COM LIMPEZA DE REJUNTE ADERENTE,SOBRE COLCHAO DE PO-DE-PEDRA,AREIA OU MATERIAL EQUIVALENTE,INCLUSIVE FORNECIMENTODE TODOS OS MATERIAIS E REJUNTAMENTO COM BETUME E CASCALHINHO</t>
  </si>
  <si>
    <t>REASSENTAMENTO DE ARTEFATO DE CONCRETO,COM REAPROVEITAMENTODESTE,COM LIMPEZA DA ARGAMASSA ADERENTE,SOBRE COLCHAO DE PO-DE-PEDRA,AREIA OU MATERIAL EQUIVALENTE E O FORNECIMENTO DETODOS OS MATERIAIS E REJUNTAMENTO COM ARGAMASSA</t>
  </si>
  <si>
    <t>REFORCO DE SUBLEITO,DE ACORDO COM AS "INSTRUCOES PARA EXECUCAO",DO DER-RJ,EXCLUSIVE ESCAVACAO,CARGA,TRANPORTE E FORNECIMENTO DOS MATERIAIS</t>
  </si>
  <si>
    <t>ATERRO,DE ACORDO COM AS "INSTRUCOES PARA EXECUCAO",DO DER-RJ,EXCLUSIVE ESCAVACAO,CARGA E TRANSPORTE DE MATERIAIS</t>
  </si>
  <si>
    <t>REGULARIZACAO DE PAVIMENTACAO COM APROVEITAMENTO DO PAVIMENTO EXISTENTE,COM CAMADA DE CONCRETO BETUMINOSO,DE ACORDO COMAS "INSTRUCOES PARA EXECUCAO",DO DER-RJ</t>
  </si>
  <si>
    <t>ESPALHAMENTO MANUAL DE CONCRETO ASFALTICO EM CAMADAS (SOMENTE MAO DE OBRA),CONSIDERADO NESTE ITEM: A)CONCRETO ASFALTICOJUNTO AO LOCAL DE APLICACAO; B)BASE JA PREPARADA; C)EXCLUIDOO FORNECIMENTO DO CONCRETO</t>
  </si>
  <si>
    <t>IMPRIMACAO DE BASE DE PAVIMENTACAO,DE ACORDO COM AS "INSTRUCOES PARA EXECUCAO",DO DER-RJ</t>
  </si>
  <si>
    <t>PINTURA DE LIGACAO,DE ACORDO COM AS "INSTRUCOES PARA EXECUCAO",DO DER-RJ</t>
  </si>
  <si>
    <t>PINTURA DE LIGACAO COM ADICAO DE POLIMERO,DE ACORDO COM AS "INSTRUCOES PARA EXECUCAO" DO DER-RJ</t>
  </si>
  <si>
    <t>MEIO-FIO RETO DE CONCRETO SIMPLES FCK=15MPA,MOLDADO NO LOCAL,TIPO DER-RJ,MEDINDO 0,15M NA BASE E COM ALTURA DE 0,45M,REJUNTAMENTO COM ARGAMASSA DE CIMENTO E AREIA,NO TRACO 1:3,5,COM FORNECIMENTO DE TODOS OS MATERIAIS,ESCAVACAO E REATERRO</t>
  </si>
  <si>
    <t>MEIO-FIO CURVO DE CONCRETO SIMPLES FCK=15MPA,MOLDADO NO LOCAL,TIPO DER-RJ,MEDINDO 0,15M NA BASE E COM ALTURA DE 0,45M,REJUNTAMENTO COM ARGAMASSA DE CIMENTO E AREIA,NO TRACO 1:3,5,COM FORNECIMENTO DE TODOS OS MATERIAIS,ESCAVACAO E REATERRO</t>
  </si>
  <si>
    <t>MEIO-FIO RETO DE CONCRETO SIMPLES FCK=15MPA,PRE-MOLDADO,TIPODER-RJ,MEDINDO 0,15M NA BASE E COM ALTURA DE 0,45M,REJUNTAMENTO COM ARGAMASSA DE CIMENTO E AREIA,NO TRACO 1:3,5,COM FORNECIMENTO DE TODOS OS MATERIAIS,ESCAVACAO E REATERRO</t>
  </si>
  <si>
    <t>MEIO-FIO RETO DE CONCRETO SIMPLES FCK=15MPA,MOLDADO NO LOCAL,TIPO DER-RJ,MEDINDO 0,15M NA BASE E COM ALTURA DE 0,30M,REJUNTAMENTO COM ARGAMASSA DE CIMENTO E AREIA,NO TRACO 1:3,5,COM FORNECIMENTO DE TODOS OS MATERIAIS,ESCAVACAO E REATERRO</t>
  </si>
  <si>
    <t>MEIO-FIO CURVO DE CONCRETO SIMPLES FCK=15MPA,MOLDADO NO LOCAL,TIPO DER-RJ,MEDINDO 0,15M NA BASE E COM ALTURA DE 0,30M,REJUNTAMENTO COM ARGAMASSA DE CIMENTO E AREIA,NO TRACO 1:3,5,COM FORNECIMENTO DE TODOS OS MATERIAIS,ESCAVACAO E REATERRO</t>
  </si>
  <si>
    <t>MEIO-FIO RETO DE CONCRETO SIMPLES FCK=15MPA,PRE-MOLDADO,TIPODER-RJ,MEDINDO 0,15M NA BASE E COM ALTURA DE 0,30M,REJUNTAMENTO COM ARGAMASSA DE CIMENTO E AREIA NO TRACO 1:3,5,COM FORNECIMENTO DE TODOS OS MATERIAIS,ESCAVACAO E REATERRO</t>
  </si>
  <si>
    <t>SARJETA E MEIO FIO CONJUGADO CURVO,DE CONCRETO SIMPLES FCK=15MPA,MOLDADO NO LOCAL,TIPO DER-RJ,MEDINDO 0,65M DE BASE E COM ALTURA DE 0,30M,REJUNTAMENTO DE ARGAMASSA DE CIMENTO E AREIA,NO TRACO 1:3,5,COM FORNECIMENTO DE TODOS OS MATERIAIS</t>
  </si>
  <si>
    <t>SARJETA E MEIO-FIO CONJUGADO RETO,DE CONCRETO SIMPLES FCK=15MPA,MOLDADO NO LOCAL,TIPO DER-RJ,MEDINDO 0,65M DE BASE E COMALTURA DE 0,30M,REJUNTAMENTO DE ARGAMASSA DE CIMENTO E AREIA,NO TRACO 1:3,5,COM FORNECIMENTO DE TODOS OS MATERIAIS</t>
  </si>
  <si>
    <t>SARJETA E MEIO-FIO CONJUGADO RETO,DE CONCRETO SIMPLES FCK=15MPA,PRE-MOLDADO,TIPO DER-RJ,MEDINDO 0,65M DE BASE E COM ALTURA DE 0,30M,REJUNTAMENTO DE ARGAMASSA DE CIMENTO E AREIA,NOTRACO 1:3,5,COM FORNECIMENTO DE TODOS OS MATERIAIS</t>
  </si>
  <si>
    <t>SARJETA E MEIO-FIO CONJUGADO CURVO,DE CONCRETO SIMPLES FCK=15MPA,PRE-MOLDADO,TIPO DER-RJ,MEDINDO 0,65M DE BASE E COM ALTURA DE 0,30M,REJUNTAMENTO DE ARGAMASSA DE CIMENTO E AREIA,NO TRACO 1:3,5,COM FORNECIMENTO DE TODOS OS MATERIAIS</t>
  </si>
  <si>
    <t>SARJETA E MEIO-FIO CONJUGADO CURVO,DE CONCRETO SIMPLES FCK=35MPA,MOLDADO NO LOCAL,TIPO DER-RJ,MEDINDO 0,65M DE BASE E COM ALTURA DE 0,30M,REJUNTAMENTO DE ARGAMASSA DE CIMENTO E AREIA,NO TRACO 1:3,5,COM FORNECIMENTO DE TODOS OS MATERIAIS</t>
  </si>
  <si>
    <t>SARJETA E MEIO-FIO CONJUGADO RETO,DE CONCRETO SIMPLES FCK=35MPA,MOLDADO NO LOCAL,TIPO DER-RJ,MEDINDO 0,65M DE BASE E COMALTURA DE 0,30M,REJUNTAMENTO DE ARGAMASSA DE CIMENTO E AREIA,NO TRACO 1:3,5,COM FORNECIMENTO DE TODOS OS MATERIAIS</t>
  </si>
  <si>
    <t>SARJETA E MEIO-FIO CONJUGADO RETO,DE CONCRETO SIMPLES FCK=35MPA,PRE-MOLDADO,TIPO DER-RJ,MEDINDO 0,65M DE BASE E COM ALTURA DE 0,30M,REJUNTAMENTO DE ARGAMASSA DE CIMENTO E AREIA,NOTRACO 1:3,5,COM FORNECIMENTO DE TODOS OS MATERIAIS</t>
  </si>
  <si>
    <t>SARJETA E MEIO-FIO CONJUGADO CURVO,DE CONCRETO SIMPLES FCK=35MPA,PRE-MOLDADO,TIPO DER-RJ,MEDINDO 0,65M DE BASE E COM ALTURA DE 0,30M,REJUNTAMENTO DE ARGAMASSA DE CIMENTO E AREIA,NO TRACO 1:3,5,COM FORNECIMENTO DE TODOS OS MATERIAIS</t>
  </si>
  <si>
    <t>SARJETA E MEIO-FIO CONJUGADO CURVO,DE CONCRETO SIMPLES COLORIDO FCK=35MPA,MOLDADO NO LOCAL,TIPO DER-RJ,MEDINDO 0,65M DEBASE E COM ALTURA DE 0,30M,REJUNTAMENTO DE ARGAMASSA DE CIMENTO E AREIA,NO TRACO 1:3,5, COM FORNECIMENTO DE TODOS OS MATERIAIS</t>
  </si>
  <si>
    <t>SARJETA E MEIO-FIO CONJUGADO RETO,DE CONCRETO SIMPLES COLORIDO FCK=35MPA,MOLDADO NO LOCAL,TIPO DER-RJ,MEDINDO 0,65M DEBASE E COM ALTURA DE 0,30M,REJUNTAMENTO DE ARGAMASSA DE CIMENTO E AREIA,NO TRACO 1:3,5,COM FORNECIMENTO DE TODOS OS MATERIAIS</t>
  </si>
  <si>
    <t>SARJETA E MEIO-FIO CONJUGADO RETO,DE CONCRETO SIMPLES COLORIDO FCK=35MPA,PRE-MOLDADO,TIPO DER-RJ,MEDINDO 0,65M DE BASE ECOM ALTURA DE 0,30M,REJUNTAMENTO DE ARGAMASSA DE CIMENTO EAREIA,NO TRACO 1:3,5,COM FORNECIMENTO DE TODOS OS MATERIAIS</t>
  </si>
  <si>
    <t>SARJETA E MEIO-FIO CONJUGADO CURVO,DE CONCRETO SIMPLES COLORIDO FCK=35MPA,PRE-MOLDADO,TIPO DER-RJ,MEDINDO 0,65M DE BASEE COM ALTURA DE 0,30M,REJUNTAMENTO DE ARGAMASSA DE CIMENTO EAREIA,NO TRACO 1:3,5,COM FORNECIMENTO DE TODOS OS MATERIAIS</t>
  </si>
  <si>
    <t>SARJETA E MEIO-FIO CONJUGADO CURVO,DE CONCRETO SIMPLES FCK =15MPA,MOLDADO NO LOCAL,TIPO DER-RJ,MEDINDO 0,45M DE BASE E0,30M DE ALTURA,REJUNTAMENTO COM ARGAMASSA DE CIMENTO E AREIA,NO TRACO 1:3,5,COM FORNECIMENTO DE TODOS OS MATERIAIS</t>
  </si>
  <si>
    <t>SARJETA E MEIO-FIO CONJUGADO RETO,DE CONCRETO SIMPLES FCK=15MPA,MOLDADO NO LOCAL,TIPO DER-RJ,MEDINDO 0,45M DE BASE E 0,30M DE ALTURA,REJUNTAMENTO COM ARGAMASSA DE CIMENTO E AREIA,NO TRACO 1:3,5,COM FORNECIMENTO DE TODOS OS MATERIAIS</t>
  </si>
  <si>
    <t>SARJETA E MEIO-FIO CONJUGADO CURVO,DE CONCRETO SIMPLES FCK=15MPA,PRE-MOLDADO,TIPO DER-RJ,MEDINDO 0,45M DE BASE E 0,30MDE ALTURA,REJUNTAMENTO COM ARGAMASSA DE CIMENTO E AREIA,NO TRACO 1:3,5,COM FORNECIMENTO DE TODOS OS MATERIAIS</t>
  </si>
  <si>
    <t>SARJETA E MEIO-FIO CONJUGADO RETO,DE CONCRETO SIMPLES FCK=15MPA,PRE-MOLDADO,TIPO DER-RJ,MEDINDO 0,45M DE BASE E 0,30M DEALTURA,REJUNTAMENTO COM ARGAMASSA DE CIMENTO E AREIA,NO TRACO 1:3,5,COM FORNECIMENTO DE TODOS OS MATERIAIS</t>
  </si>
  <si>
    <t>SARJETA E MEIO-FIO CONJUGADO CURVO,DE CONCRETO SIMPLES FCK=35MPA,MOLDADO NO LOCAL,TIPO DER-RJ,MEDINDO 0,45M DE BASE E 0,30M DE ALTURA,REJUNTAMENTO COM ARGAMASSA DE CIMENTO E AREIA,NO TRACO 1:3,5,COM FORNECIMENTO DE TODOS OS MATERIAIS</t>
  </si>
  <si>
    <t>SARJETA E MEIO-FIO CONJUGADO RETO,DE CONCRETO SIMPLES FCK=35MPA,MOLDADO NO LOCAL,TIPO DER-RJ,MEDINDO 0,45M DE BASE E 0,30M DE ALTURA,REJUNTAMENTO COM ARGAMASSA DE CIMENTO E AREIA,NO TRACO 1:3,5,COM FORNECIMENTO DE TODOS OS MATERIAIS</t>
  </si>
  <si>
    <t>SARJETA E MEIO-FIO CONJUGADO CURVO,DE CONCRETO SIMPLES FCK=35MPA,PRE-MOLDADO,TIPO DER-RJ,MEDINDO 0,45M DE BASE E 0,30MDE ALTURA,REJUNTAMENTO COM ARGAMASSA DE CIMENTO E AREIA,NO TRACO 1:3,5,COM FORNECIMENTO DE TODOS OS MATERIAIS</t>
  </si>
  <si>
    <t>SARJETA E MEIO-FIO CONJUGADO RETO,DE CONCRETO SIMPLES FCK=35MPA,PRE-MOLDADO,TIPO DER-RJ,MEDINDO 0,45M DE BASE E 0,30M DEALTURA,REJUNTAMENTO COM ARGAMASSA DE CIMENTO E AREIA,NO TRACO 1:3,5,COM FORNECIMENTO DE TODOS OS MATERIAIS</t>
  </si>
  <si>
    <t>SARJETA E MEIO-FIO CONJUGADO CURVO,DE CONCRETO SIMPLES COLORIDO FCK=35MPA,MOLDADO NO LOCAL,TIPO DER-RJ,MEDINDO 0,45M DEBASE E 0,30M DE ALTURA,REJUNTAMENTO COM ARGAMASSA DE CIMENTOE AREIA,NO TRACO 1:3,5,COM FORNECIMENTO DE TODOS OS MATERIAIS</t>
  </si>
  <si>
    <t>SARJETA E MEIO FIO CONJUGADO RETO,DE CONCRETO SIMPLES COLORIDO FCK=35MPA,MOLDADOS NO LOCAL,TIPO DER-RJ,MEDINDO 0,45M DEBASE E 0,30M DE ALTURA,REJUNTAMENTO COM ARGAMASSA DE CIMENTOE AREIA,NO TRACO 1:3,5,COM FORNECIMENTO DE TODOS OS MATERIAIS</t>
  </si>
  <si>
    <t>SARJETA E MEIO-FIO CONJUGADO CURVO,DE CONCRETO SIMPLES COLORIDO FCK=35MPA,PRE-MOLDADO,TIPO DER-RJ,MEDINDO 0,45M DE BASEE 0,30M DE ALTURA,REJUNTAMENTO COM ARGAMASSA DE CIMENTO E AREIA,NO TRACO 1:3,5,COM FORNECIMENTO DE TODOS OS MATERIAIS</t>
  </si>
  <si>
    <t>SARJETA E MEIO-FIO CONJUGADO RETO,DE CONCRETO SIMPLES COLORIDO FCK=35MPA,PRE-MOLDADO,TIPO DER-RJ,MEDINDO 0,45M DE BASE E0,30M DE ALTURA,REJUNTAMENTO COM ARGAMASSA DE CIMENTO E AREIA,NO TRACO 1:3,5,COM FORNECIMENTO DE TODOS OS MATERIAIS</t>
  </si>
  <si>
    <t>GUIA DE CONCRETO ARMADO,DESTINADO AO ENCUNHAMENTO DE PAVIMENTACAO EM PARALELOS,EM LOGRADOURO COM DECLIVIDADE DO GREIDE MAIOR QUE 18%,DE SECAO(0,15X0,40)M,ASSENTADO TRANSVERSALMENTEAO EIXO DA VIA.FORNECIMENTO E ASSENTAMENTO</t>
  </si>
  <si>
    <t>SARJETA-GUIA DE PARALELEPIPEDO(1 FIADA),ASSENTE SOBRE BASE DE CONCRETO(FCK=11MPA),INCLUSIVE ESTA,REJUNTAMENTO DE ARGAMASSA DE CIMENTO E AREIA(TRACO 1:3),PARA PAVIMENTACAO BETUMINOSA</t>
  </si>
  <si>
    <t>LOGRADOURO COM 9,00M DE LARGURA,COMPRENDENDO:A)SUBLEITO COMPACTADO(H=30CM);B)BASE DE BRITA GRADUADA(H=20CM);C)IMPRIMACAO;D)CAPA ASFALTICA(H=5CM);E)MEIOS-FIOS DE CONCRETO SIMPLES;F)GALERIA NOS PASSEIOS(DIAMETRO=50CM);G)CAIXAS DE RALO DE AMBOS OS LADOS A CADA 30,00M</t>
  </si>
  <si>
    <t>LOGRADOURO COM 9,00M DE LARGURA,COMPREENDENDO:A)SUBLEITO COMPACTADO(H=30CM);B)BASE DE BRITA CORRIDA(H=20CM);C)PAVIMENTACAO DE PARALELEPIPEDOS SOBRE COLCHAO DE AREIA COM REJUNTAMENTO DE BETUME;D)MEIOS-FIOS DE CONCRETO SIMPLES;E)GALERIA NOS PASSEIOS(DIAMETRO=50CM);F)CAIXAS DE RALO DE AMBOS OS LADOS ACADA 30,00M</t>
  </si>
  <si>
    <t>LOGRADOURO COM 9,00M DE LARGURA,COMPREENDENDO:A)SUBLEITO COMPACTADO(H=30CM);B)BASE DE BRITA CORRIDA(H=10CM);C)PAVIMENTACAO DE PARALELEPIPEDOS ASSENTES EM COLCHAO DE PO-DE-PEDRA,COMREJUNTAMENTO DE BETUME E CASCALHINHO;D)MEIOS-FIOS DE CONCRETO SIMPLES;E)GALERIA NOS PASSEIOS(DIAMETRO=50CM);F)CAIXAS DERALO DE AMBOS OS LADOS A CADA 30,00M</t>
  </si>
  <si>
    <t>MANTA GEOTEXTIL,EM 1 CAMADA, SOBRE PAVIMENTACAO BETUMINOSA.FORNECIMENTO E COLOCACAO</t>
  </si>
  <si>
    <t>GUARDA-CORPO DE CONCRETO ARMADO EM LANCES DE 3,00M DE COMPRIMENTO E 60CM DE ALTURA,CONSTANDO DE UM CORRIMAO DE 10X15CM,FEITO COM FORMA DE CHAPA DE MADEIRA,PLASTIFICADA,COM ESPESSURA DE 17MM,APOIADO EM 4 COLUNAS,COM FORMA PERDIDA DE TUBO DEPVC RIGIDO DE 100MM</t>
  </si>
  <si>
    <t>GUARDA-CORPO EM CONCRETO ARMADO,FCK=15MPA,ACO CA-50,FORMADOPOR QUADROS RETANGULARES DE(1,90X0,50)M SUSTENTADOS POR 2 MONTANTES DE 0,85M DE ALTURA,INCLUSIVE FORNECIMENTO DE MATERIAIS E ELEMENTOS DE FIXACAO NA PONTE</t>
  </si>
  <si>
    <t>GUARDA-RODAS DE CONCRETO ARMADO,CONFORME PROJETO DA PREFEITURA-RJ,PARA VIADUTOS,MOLDADOS NO LOCAL,COMPREENDENDO VIGAS LONGITUDINAIS APOIADAS SOBRE MONTANTES</t>
  </si>
  <si>
    <t>GUARDA-RODAS DE CONCRETO ARMADO,CONFORME PROJETO DA PREFEITURA-RJ,CONSTANDO DE MONTANTES SUSTENTANDO VIGAS EM FORMA DE TRAPEZIO DE CANTOS ARREDONDADOS,COM SECAO DE 55CM DE LARGURAPOR 15CM,E 25CM DE FACES LATERAIS,INCLUSIVE ARMACAO</t>
  </si>
  <si>
    <t>GUARDA-RODAS DE CONCRETO ARMADO,CONFECCIONADO C/CONCRETO PREPARADO EM USINA DOSADORA TIPO VERTICAL,DOSADO P/FCK=25MPA E8% DE MICROSSILICA E FORMA TRAPEZOIDAL,TIPO NEW JERSEY,C/15CM DE TOPO,38CM DE BASE E 90,50CM DE ALTURA,COMPREENDENDO MATMATERIAIS,LANCAMENTO,COLOC.NA FORMA E ADENSAMENTO MECANICO,ENGASTADO EM SOBRELAJE,EXCL.ESTA,INCL.ARMADURA DE ENGASTE</t>
  </si>
  <si>
    <t>GUARDA-RODAS DE CONCRETO ARMADO,PREPARADO COM BETONEIRA,FORMA TRAPEZOIDAL,TIPO NEW JERSEY,COM 15CM DE TOPO,38CM DE BASEE 90,50CM DE ALTURA,COMPREENDENDO MATERIAIS,LANCAMENTO,COLOCACAO NA FORMA E ADENSAMENTO MECANICO,ENGASTADO EM SOBRELAJE,EXCLUSIVE ESTA,INCLUSIVE ARMADURA DE ENGASTE</t>
  </si>
  <si>
    <t>CAMADA DE BLOQUEIO(COLCHAO)DE PO-DE-PEDRA,ESPALHADO E COMPRIMIDO MECANICAMENTE,MEDIDA APOS COMPACTACAO</t>
  </si>
  <si>
    <t>CAMADA DE BLOQUEIO(COLCHAO)DE AREIA,ESPALHADO E COMPRIMIDO MECANICAMENTE,MEDIDA APOS COMPACTACAO</t>
  </si>
  <si>
    <t>CAMADA DE BLOQUEIO (COLCHAO) DE AREIA,ESPALHADO E COMPRIMIDOMANUALMENTE,MEDIDA APOS COMPACTACAO</t>
  </si>
  <si>
    <t>REVESTIMENTO DE CONCRETO BETUMINOSO USINADO A QUENTE,DE ACORDO COM AS INSTRUCOES/ESPECIFICACOES DO CONTRATANTE,CONSIDERANDO SOMENTE O ESPALHAMENTO COM VIBROACABADORA CONVENCIONALE COMPACTACAO MECANICA</t>
  </si>
  <si>
    <t>REVESTIMENTO DE CONCRETO BETUMINOSO USINADO A QUENTE,DE ACORDO COM AS INSTRUCOES/ESPECIFICACOES DO CONTRATANTE,CONSIDERANDO SOMENTE O ESPALHAMENTO COM MOTONIVELADORA E COMPACTACAOMECANICA</t>
  </si>
  <si>
    <t>REVESTIMENTO DE CONCRETO BETUMINOSO USINADO A QUENTE,DE ACORDO COM AS INSTRUCOES/ESPECIFICACOES DO CONTRATANTE,CONSIDERANDO SOMENTE O ESPALHAMENTO COM VIBROACABADORA ELETRONICA E COMPACTACAO MECANICA</t>
  </si>
  <si>
    <t>REVESTIMENTO DE CONCRETO BETUMINOSO USINADO A QUENTE,DE ACORDO COM AS INSTRUCOES/ESPECIFICACOES DO CONTRATANTE,CONSIDERANDO SOMENTE O ESPALHAMENTO MANUAL E COMPACTACAO MECANICA</t>
  </si>
  <si>
    <t>RECOMPOSICAO DE PAVIMENTACAO DE RUA,DEVIDO A ABERTURA DE VALA PARA ASSENTAMENTO DE TUBULACAO,INCLUSIVE REMOCAO DE ATE 20,00M DO REATERRO SOLTO,CONCRETAGEM FCK=10MPA COM 20CM DE ESPESSURA,CARGA,TRANSPORTE E DESCARGA DO MATERIAL EXCEDENTE ATEA DISTANCIA DE 20KM,EXCLUSIVE CONCRETO ASFALTICO(VIDE ITEM 08.015.0018)</t>
  </si>
  <si>
    <t>MEIO-FIO E SARJETA CONJUGADOS,DE CONCRETO USINADO 15MPA,MOLDADO "IN LOCO",ATRAVES DE MAQUINA ESPECIAL,MEDINDO EM TORNO DE 0,47M DE BASE E 0,30M DE ALTURA,ACABAMENTO COM ARGAMASSA DE CIMENTO E PO-DE-PEDRA,NO TRACO 1:3,COM FORNECIMENTO DOS MATERIAIS,EXCLUSIVE PREPARO DE BASE E TOPOGRAFIA</t>
  </si>
  <si>
    <t>MEIO-FIO E SARJETA CONJUGADOS,DE CONCRETO USINADO 15MPA,MOLDADO "IN LOCO",ATRAVES DE MAQUINA ESPECIAL,MEDINDO EM TORNO DE 0,35M DE BASE E 0,30M DE ALTURA,ACABAMENTO COM ARGAMASSA DE CIMENTO E PO-DE-PEDRA,NO TRACO 1:3,COM FORNECIMENTO DOS MATERIAIS,EXCLUSIVE PREPARO DE BASE E TOPOGRAFIA</t>
  </si>
  <si>
    <t>MEIO-FIO E SARJETA(LINHA D`AGUA),DE CONCRETO USINADO 15MPA,MOLDADO "IN LOCO",ATRAVES DE MAQUINA ESPECIAL,MEDINDO EM TORNO DE 0,30M DE BASE E 0,26M DE ALTURA,ACABAMENTO COM ARGAMASSA DE CIMENTO E PO-DE-PEDRA,NO TRACO 1:3,COM FORNECIMENTO DOSMATERIAIS,EXCLUSIVE PREPARO DE BASE E TOPOGRAFIA</t>
  </si>
  <si>
    <t>MEIO-FIO DE CONCRETO USINADO 15MPA,MOLDADO "IN LOCO",ATRAVESDE MAQUINA ESPECIAL,MEDINDO EM TORNO DE 0,17M DE BASE E 0,30M DE ALTURA,ACABAMENTO COM ARGAMASSA DE CIMENTO E PO-DE-PEDRA,NO TRACO 1:3,COM FORNECIMENTO DOS MATERIAIS,EXCLUSIVE PREPARO DE BASE E TOPOGRAFIA</t>
  </si>
  <si>
    <t>MEIO-FIO DE CONCRETO USINADO 15MPA,MOLDADO "IN LOCO",ATRAVESDE MAQUINA ESPECIAL,MEDINDO EM TORNO DE 0,15M DE BASE E 0,30M DE ALTURA,ACABAMENTO COM ARGAMASSA DE CIMENTO E PO-DE-PEDRA,NO TRACO 1:3,COM FORNECIMENTO DOS MATERIAIS,EXCLUSIVE PREPARO DE BASE E TOPOGRAFIA</t>
  </si>
  <si>
    <t>MEIO-FIO TIPO TENTO DE CONCRETO USINADO 15MPA,MOLDADO "IN LOCO",ATRAVES DE MAQUINA ESPECIAL,MEDINDO EM TORNO DE 0,17M DEBASE E 0,15M DE ALTURA,COM CHANFRO INTERNO DE 0,10M,ACABAMENTO COM ARGAMASSA DE CIMENTO E PO-DE-PEDRA,NO TRACO 1:3,COM FORNECIMENTO DOS MATERIAIS,EXCLUSIVE PREPARO DE BASE E TOPOGRAFIA</t>
  </si>
  <si>
    <t>PAVIMENTACAO COM BLOCOS VAZADOS DE CONCRETO,MEDINDO(50X50X10)CM,ASSENTES EM CAMADAS DE AREIA GROSSA DE 2CM,EXCLUSIVE PREPARO DE TERRENO.FORNECIMENTO E ASSENTAMENTO</t>
  </si>
  <si>
    <t>PAVIMENTACAO COM BLOCOS VAZADOS DE CONCRETO,MEDINDO(60X45X7,5)CM,ASSENTES EM CAMADAS DE AREIA GROSSA DE 2CM,EXCLUSIVE PREPARO DE TERRENO.FORNECIMENTO E ASSENTAMENTO</t>
  </si>
  <si>
    <t>PLANTIO DE GRAMA EM PLACAS,TIPO SAO CARLOS,BATATAIS,LARGA ESANTO AGOSTINHO,INCLUSIVE COMPRA E ARRANCAMENTO NO LOCAL DEORIGEM,CARGA,TRANSPORTE,DESCARGA E PREPARO DO TERRENO</t>
  </si>
  <si>
    <t>PLANTIO DE GRAMA EM PLACAS,TIPO SAO CARLOS,BATATAIS,LARGA ESANTO AGOSTINHO,INCLUSIVE COMPRA E ARRANCAMENTO NO LOCAL DEORIGEM,CARGA,TRANSPORTE,DESCARGA E PREPARO DE TERRENO,PARA RECOMPOSICAO DE AREAS GRAMADAS EVENTUALMENTE DANIFICADAS</t>
  </si>
  <si>
    <t>PLANTIO DE GRAMA EM PLACAS,TIPO SAO CARLOS,BATATAIS,LARGA ESANTO AGOSTINHO,EXCLUSIVE TRANSPORTE</t>
  </si>
  <si>
    <t>PLANTIO DE GRAMA EM PLACAS,EM ENCOSTA,DE ACORDO COM O ITEM 09.001.0001,INCLUSIVE TRANSPORTE MANUAL ENCOSTA ACIMA</t>
  </si>
  <si>
    <t>PLANTIO DE GRAMA EM PLACAS TIPO ESMERALDA,INCLUSIVE FORNECIMENTO DA GRAMA E TRANSPORTE,EXCLUSIVE PREPARO DO TERRENO E OMATERIAL PARA ESTE</t>
  </si>
  <si>
    <t>PLANTIO DE GRAMA EM PLACAS,EM ENCOSTA,DE ACORDO COM O ITEM 09.001.0020,INCLUSIVE TRANSPORTE MANUAL ENCOSTA ACIMA</t>
  </si>
  <si>
    <t>RECOMPOSICAO DE AREAS GRAMADAS EVENTUALMENTE DANIFICADAS,INCLUSIVE FORNECIMENTO DA GRAMA E TRANSPORTE,EXCLUSIVE PREPARODO TERRENO E O MATERIAL PARA ESTE</t>
  </si>
  <si>
    <t>PLANTIO DE GRAMA EM PLACAS TIPO ESMERALDA,INCLUSIVE FORNECIMENTO DA GRAMA,EXCLUSIVE TRANSPORTE,PREPARO DO TERRENO E MATERIAL PARA ESTE</t>
  </si>
  <si>
    <t>PLANTIO DE GRAMINEA E LEGUMINOSAS EM SEMENTES,CONSTANDO DE ANALISE DO SOLO,CORRECAO DO PH,PREPARO TERRENO(ESCARIFICACAOE VALETAMENTO),ADUBAGEM QUIMICA E ORGANICA,TRATAMENTO PREVENTIVO DO SOLO COM EMPREGO DE INSETICIDA E IRRIGACAO,INCLUSIVETRANSPORTE</t>
  </si>
  <si>
    <t>PLANTIO DE GRAMINEA E LEGUMINOSAS EM SEMENTES,CONSTANDO DE ANALISE DO SOLO,CORRECAO DO PH,PREPARO DE TERRENO (ESCARIFICACAO E VALETAMENTO),ADUBAGEM QUIMICA E ORGANICA,TRATAMENTO PREVENTIVO DO SOLO COM EMPREGO DE INSETICIDA E IRRIGACAO,INCLUSIVE TRANSPORTE E COBERTURA COM TECIDO DE ANIAGEM S-95,COM MALHA DE 4MM</t>
  </si>
  <si>
    <t>PLANTIO DE GRAMINEA E LEGUMINOSAS EM SEMENTES,CONSTANDO DE ANALISE DO SOLO,CORRECAO DO PH,PREPARO DE TERRENO (ESCARIFICACAO E VALETAMENTO),ADUBAGEM QUIMICA E ORGANICA,TRATAMENTO PREVENTIVO DO SOLO COM EMPREGO DE INSETICIDA E IRRIGACAO,INCLUSIVE TRANSPORTE E COBERTURA DE PALHA DE CAPIM DESFIBRADA E APLICACAO DE HIDRO-ASFALTO</t>
  </si>
  <si>
    <t>PLANTIO DE GRAMINEA E LEGUMINOSAS EM SEMENTES,CONSTANDO DE ANALISE DO SOLO,CORRECAO DO PH,PREPARO DE TERRENO (ESCARIFICACAO E VALETAMENTO),ADUBAGEM QUIMICA E ORGANICA,TRATAMENTO PREVENTIVO SOLO COM EMPREGO DE INSETICIDA E IRRIGACAO,INCLUSIVE TRANSPORTE,COBERTURA DE PALHA DE CAPIM DESFIBRADA E APLICACAO DE HIDRO-ASFALTO,COM FIXACAO DE MALHA DE BAMBU LASCADO</t>
  </si>
  <si>
    <t>PLANTIO DE GRAMINEA E LEGUMINOSAS EM SEMENTES,CONSTANDO DE ANALISE DO SOLO,CORRECAO DE PH,PREPARO DE TERRENO (ESCARIFICACAO E VALETAMENTO),ADUBAGEM QUIMICA E ORGANICA,TRATAMENTO PREVENTIVO DO SOLO C/EMPREGO DE INSETICIDA E IRRIGACAO,INCLUSIVE TRANSPORTE,COBERTURA DE PALHA DE CAPIM DESFIBRADA E APLIC. DE HIDRO-ASFALTO E TELA DE ARAME GALV.DE MALHA HEXAGONAL</t>
  </si>
  <si>
    <t>PLANTIO DE PLANTAS DE COBERTURA DE SOLO,TIPO MARGARIDAO,ZEBRINA,DICONDRA,TRAPOERABA,ETC,EXCLUSIVE FORNECIMENTO</t>
  </si>
  <si>
    <t>PLANTIO DE PLANTAS DE COBERTURA FLORIDAS,TIPO MOISES,BELA-EMILIA,ETC,EXCLUSIVE FORNECIMENTO</t>
  </si>
  <si>
    <t>CERCA VIVA CONSTITUIDA DE HIBISCO,CEDRINHO,CALIANDRA OU ACALIFA RAJADA OU VERMELHA,COM 50 A 70CM DE ALTURA, ESPACADAS ACADA 30CM.FORNECIMENTO E PLANTIO</t>
  </si>
  <si>
    <t>GRAMA SINTETICA EUROPEIA,EM ROLOS,COM FIOS DE 28MM DE COMPRIMENTO,NA COR VERDE,INCLUSIVE MAO DE OBRA ESPECIALIZADA PARAEXECUCAO DE SERVICOS,FORNECIMENTO E INSTALACAO DE FAIXAS DEGRAMA SINTETICA BRANCA PARA AS DEMARCACOES DO CAMPO,REGULARIZACAO COM AREIA ADEQUADA E TRANSPORTE DO MATERIAL ATE O LOCAL DOS SERVICOS.FORNECIMENTO E COLOCACAO</t>
  </si>
  <si>
    <t>PLANTIO DE ARVORE ISOLADA ATE 2,00M DE ALTURA,DE QUALQUER ESPECIE,EM LOGRADOURO PUBLICO,INCLUSIVE TRANSPORTE,TERRA PRETASIMPLES E ESTACA DE MADEIRA(TUTOR),EXCLUSIVE O FORNECIMENTODA ARVORE</t>
  </si>
  <si>
    <t>PLANTIO DE ARBUSTOS DE 50 A 70CM DE ALTURA,FORMANDO JARDIM,COM 12 UNIDADES POR METRO QUADRADO,EXCLUSIVE O FORNECIMENTO</t>
  </si>
  <si>
    <t>PLANTIO DE ARBUSTOS DE 70 A 100CM DE ALTURA,FORMANDO JARDIM,COM 9 UNIDADES POR METRO QUADRADO,EXCLUSIVE O FORNECIMENTO</t>
  </si>
  <si>
    <t>PLANTIO DE ARBUSTOS DE 50 A 100CM DE ALTURA,FORMANDO JARDIMCOM 6 UNIDADES POR METRO QUADRADO,EXCLUSIVE O FORNECIMENTO</t>
  </si>
  <si>
    <t>PLANTIO EM ENCOSTA DE MUDAS COM 50 A 70CM DE ALTURA,EXCLUSIVE FORNECIMENTO</t>
  </si>
  <si>
    <t>PLANTIO DE PLANTAS DE COBERTURA VEGETAL,CONSIDERANDO 4 MUDAS/M2,EXCLUSIVE FORNECIMENTO DA PLANTA</t>
  </si>
  <si>
    <t>PLANTIO DE PLANTAS DE COBERTURA VEGETAL,CONSIDERANDO 8 MUDAS/M2,EXCLUSIVE FORNECIMENTO DA PLANTA</t>
  </si>
  <si>
    <t>PLANTIO DE PLANTAS DE COBERTURA VEGETAL,CONSIDERANDO 12 MUDAS/M2,EXCLUSIVE FORNECIMENTO DA PLANTA</t>
  </si>
  <si>
    <t>PLANTIO DE PLANTAS DE COBERTURA VEGETAL,CONSIDERANDO 16 MUDAS/M2,EXCLUSIVE FORNECIMENTO DA PLANTA</t>
  </si>
  <si>
    <t>PLANTIO DE PLANTAS DE COBERTURA VEGETAL,CONSIDERANDO 25 MUDAS/M2,EXCLUSIVE FORNECIMENTO DA PLANTA</t>
  </si>
  <si>
    <t>PLANTIO DE GRAMA,INCLUINDO PREPARO DO TERRENO COM 10CM DE SAIBRO E 5CM DE TERRA ESTRUMADA,EXCLUSIVE FORNECIMENTO DA GRAMA</t>
  </si>
  <si>
    <t>PLANTIO DE GRAMA EM MUDAS,EXCLUSIVE O FORNECIMENTO DO MATERIAL</t>
  </si>
  <si>
    <t>AMARRIO DE MUDAS DE ARVORES AO TUTOR,COM FITILHO PLASTICO,EXCLUSIVE ESTE</t>
  </si>
  <si>
    <t>ARVORE EM TORNO DE 2,00M DE ALTURA,TIPO AMENDOEIRA,CASTANHEIRA,ETC.FORNECIMENTO</t>
  </si>
  <si>
    <t>ARBUSTO PARA JARDINS,TIPO LANTANA,HIBISCO,CEDRINHO,ETC,COM 50 A 70CM DE ALTURA.FORNECIMENTO</t>
  </si>
  <si>
    <t>ARBUSTO PARA JARDINS,TIPO LANTANA,HIBISCO,CEDRINHO,ETC,COM 70 A 100CM DE ALTURA.FORNECIMENTO</t>
  </si>
  <si>
    <t>ESPECIES VEGETAIS COM ALTURA DE(0,30 A 2,00)M, TIPO DRACENADE MADAGASCAR, AGAVE DRAGAO,PITEIRA DO CARIBE, CLUSIA,PLUMA,CAPIM DOS PAMPAS,DRACENA,MURTA,CARACASANA,FILODENDRO GLORIOSO,GUAIMBE DA FOLHA ONDULADA,ORELHA DE ONCA,IUCA ELEFANTE OUSIMILAR.FORNECIMENTO</t>
  </si>
  <si>
    <t>ESPECIES VEGETAIS COM ALTURA DE(0,40 A 2,00)M,TIPO BANANA DEMACACO,PITA AZUL,AGAVE,CROTON,INHAME BRANCO,CORDIA AMARELA,COQUEIRO DE VENUS,PAU D`AGUA,LIGUSTRO CHINES,BANANEIRA FLORIDA,BANANEIRA VERMELHA,MURTA,ESPIRRADEIRA,GUAIMBE,FILODENDROIMPERIAL,FILODENDRO,ARVORE DA FELICIDADE,AZALEIA BELGA,MARIAPRETA,IPE DE JARDIM OU SIMILAR.FORNECIMENTO</t>
  </si>
  <si>
    <t>ESPECIES VEGETAIS NATIVAS COM CAP(CIRCUNFERENCIA NA ALTURA DO PEITO)VARIANDO ENTRE 0,10M E 0,15M E ALTURA ENTRE 2,50M E3,00M.FORNECIMENTO</t>
  </si>
  <si>
    <t>ESPECIES VEGETAIS NATIVAS COM CAP(CIRCUNFERENCIA NA ALTURA DO PEITO)VARIANDO ENTRE 0,15M E 0,20M E ALTURA ENTRE 3,00M E3,50M.FORNECIMENTO</t>
  </si>
  <si>
    <t>ESPECIES VEGETAIS NATIVAS COM CAP(CIRCUNFERENCIA NA ALTURA DO PEITO)VARIANDO ENTRE 0,20M E 0,25M E ALTURA ENTRE 3,50M E4,00M.FORNECIMENTO</t>
  </si>
  <si>
    <t>ESPECIES VEGETAIS COM ALTURA DE(0,60 A 1,00)M,TIPO PALMEIRAPHEONIX ROEBELENII(TAMAREIRA ANA), COCCOTHRINAX SP(LEQUE-PRATEADA),ELAEIS GUINEENSIS(DENDEZEIRO),GAUSSIA MAYA(PALMEIRA MAIA) OU SIMILAR.FORNECIMENTO</t>
  </si>
  <si>
    <t>ESPECIES VEGETAIS COM ALTURA DE (2,50 A 3,50)M,TIPO PALMEIRASYAGRUS ROMANZOFFIANA (BABA-DE-BOI/JERIVA),AIPHANES CARYOTIFOLIA (PALMEIRA"SPINE"),LIVISTONIA CHINENSIS (LEQUE DA CHINA/FALSA LATANIA),RHAPIS EXCELSA(PALMEIRA RAFIA),ROYSTONEA OLERACEA (PALMEIRA REAL) OU SIMILAR.FORNECIMENTO</t>
  </si>
  <si>
    <t>ESPECIES VEGETAIS COM ALTURA DE(0,40 A 1,50)M,TIPO GARDENIAJASMINOIDES(JASMIM DO CABO),ALPINIA PURPURATA(GENGIBRE VERMELHO),CORDYLINE TERMINALIS(DRACENA VERMELHA),DIEFFENBACHIA AMOEMA(COMIGO-NINGUEM-PODE) OU SIMILAR E CONSIDERANDO 4 MUDASPOR M2.FORNECIMENTO</t>
  </si>
  <si>
    <t>ESPECIES VEGETAIS COM ALTURA DE(0,60 A 1,50)M,TIPO CALLIANDRA TWEEDII(ESPONJINHA VERMELHA), HIBISCUS ROSA-SINENSIS(HIBISCO ARGENTINO), MALVAVISCUS ARBOREUS (HIBISCO COLIBRI) OU SIMILAR E CONSIDERANDO 4 MUDAS POR M2.FORNECIMENTO</t>
  </si>
  <si>
    <t>ESPECIES VEGETAIS C/ALTURA DE(0,25 A 1,00)M,TIPO SANCHEZIA NOBILIS(SANQUESIA),ALLAMANDA SP(ALAMANDA),ANTHURIUM ANDRAEANUM(ANTURIO DE FLOR),ALOCASIA CUCULATA(INHAME CHINES),CRINUM ASIATICUM(CRINO BRANCO),PANBANUS VEITCHI(PANDANO VEITCHI),SPATHOGLOTTIS PLICATA(ORQUIDEA VIOLETA)OU SIMILAR E CONSIDERANDO 8 MUDAS POR M2.FORNECIMENTO</t>
  </si>
  <si>
    <t>ESPECIES VEGETAIS COM ALTURA DE (0,40 A 1,50)M,TIPO ARUNDINABAMBUSIFOLIA(ORQUIDEA BAMBU),JATROPHA PODAGRICA(BATATA DO INFERNO),STRELITZIA REGINAE(FLOR AVE DO PARAISO),HELICONIA ANGUSTA(FALSA AVE DO PARAISO)OU SIMILAR E CONSIDERANDO 8 MUDASPOR M2.FORNECIMENTO</t>
  </si>
  <si>
    <t>ESPECIES VEGETAIS COM ALTURA DE(0,10 A 0,40)M,TIPO JASMIM ESTRELA,CAETIZINHO,CANA DA INDIA, CANA-INDICA,BIRI, CURCULIGO,GENGIBRE AZUL,IXORA ANA,PLANTA DA VIDA,ARARUTA,RHOEO,COPO DELEITE OU SIMILAR E CONSIDERANDO 12 MUDAS P/M2.FORNECIMENTO</t>
  </si>
  <si>
    <t>ESPECIES VEGETAIS COM ALTURA DE(0,20 A 0,80)M,TIPO HELICONIAPSITTACORUM(HELICONIA PAPAGAIO), XANTHOSOMA LINDENI(XANTIA),CALATHEA ZEBRINA(CALATEA ZEBRA), JASMINUM SAMBAC(BOGARI) OUSIMILAR E CONSIDERANDO 12 MUDAS POR M2.FORNECIMENTO</t>
  </si>
  <si>
    <t>ESPECIES VEGETAIS COM ALTURA DE(0,15 A 0,40)M,TIPO PACHYSTACHYS LUTEA(CAMARAO AMARELO),ASPARAGUS DENSIFLORUS "SPRENGERI"(ASPASGO/BAMBUZINHO),JUSTICA BRANDEGEANA/BELOPERONE GUTTATA(CAMARAO VERMELHO),PENTA LACEOLATA(PENTA),STROBILANTHES DYERIANUS(ESCUDO PERSA),NEPHROLEPIS EXALTATA(SAMAMBAIA CRESPA) OUSIMILAR E CONSIDERANDO 16 MUDAS POR M2.FORNECIMENTO</t>
  </si>
  <si>
    <t>ESPECIES VEGETAIS COM ALTURA DE(0,20 A 0,40)M,TIPO CTENANTHESETOSA(MARANTA CINZA),CALATHEA MAKOYANA(MARANTA PAVAO),BELAMCANDA CHINENSIS(FLOR LEOPARDO), MISCANTHUS SINENSIS(CAPIM ZEBRA),NEPHOROLEPIS PECTINATA(SAMAMBAIA PAULISTA),SANSEVIEIRATRIFASCIATA "LAURENTII"(ESPADA DE SAO JORGE)OU SIMILAR E CONSIDERANDO 16 MUDAS POR M2.FORNECIMENTO</t>
  </si>
  <si>
    <t>ESPECIES VEGETAIS C/ALTURA(0,10 A 0,20)M,TIPO ERICA, RABO DEGATO, GRAMA AMENDOIM, ASISTASIA,BULBINE,CLOROFITO,PINGO DEOURO,EVOLVOLO,HERA-ROXA,PELE-DE-URSO,PERIQUITO AMARELO,PILEIA,BRILHANTINA,RUELIA-ROXA,QUARESMINHA,JIBOIA,SETCRESEA,MARGARIDINHA RASTEIRA,MARACANA RAJADO,TRAPOERABA ROXA,MARGARIDAOOU SIMILAR E CONSIDERANDO 25 MUDAS POR M2.FORNECIMENTO</t>
  </si>
  <si>
    <t>ESPECIES VEGETAIS COM ALTURA DE(0,10 A 0,30)M,TIPO CAMBARA,AJUGA,BARLERIA-VERMELHA,VINCA,MARGARIDINHA AMARELA, COROA-DE-CRISTO PEQUENA,ORELHA-SE-MACACO,LANTANA,LANTANA BRANCA,DOLAR,ONZE-HORAS, SALVIA, SELAGINELA, CINERARIA, SOLANO-RASTEIRO,JUNQUILHO-ALHO-SOCIAL,BOTAO-DE-OURO OU SIMILAR E CONSIDERANDO 25 MUDAS POR M2.FORNECIMENTO</t>
  </si>
  <si>
    <t>ESPECIES VEGETAIS C/ALTURA DE(0,10 A 0,20)M, TIPO HEMEROCALIS,LIRIO,AZEDINHA DO BREJO,CAMOMILA,VIOLETA VERMELHA,PLANTA MOSAICO,MARIA-SEM-VERGONHA,BARRIGA DE SAPO,PETUNIA,CRAVO-FRANCES,VERBENA/CAMARADINHA OU SIMILAR E CONSIDERANDO 25 MUDAS POR M2.FORNECIMENTO</t>
  </si>
  <si>
    <t>ESPECIES VEGETAIS C/ALTURA DE(0,15 A 0,30)M,TIPO OPHIOPOGONJABURAN(BARBA-DE-SERPENTE),KALANCHOE BLOSSFELDIANA(CALANCOE),MARANTA BICOLOR(CAETE)OU SIMILAR E CONSIDERANDO 25 MUDAS P/M2.FORNECIMENTO</t>
  </si>
  <si>
    <t>PROTETOR DE MADEIRA DE LEI,PINTADO A OLEO,PARA ARVORE.FORNECIMENTO E COLOCACAO</t>
  </si>
  <si>
    <t>PROTETOR DE FERRO,PINTADO A OLEO,PARA ARVORE.FORNECIMENTO ECOLOCACAO</t>
  </si>
  <si>
    <t>PROTETOR(GOLA)DE ARVORE EM FERRO FUNDIDO NODULAR,NAS DIMENSOES DE(1,00X1,00X0,60)M.FORNECIMENTO</t>
  </si>
  <si>
    <t>PROTETOR(GOLA)DE ARVORE EM FERRO FUNDIDO NODULAR,NAS DIMENSOES DE(1,28X1,28X0,90)M.FORNECIMENTO</t>
  </si>
  <si>
    <t>GUARDA-CORPO P/BRINQUEDOS,EM LANCES DE 4,00M E ALTURA DE 1,00M,COM 3 MONTANTES ESPACADOS DE 2,00M,EXECUTADOS C/TUBOS DEACO GALVANIZADO DE 1.1/2" DE DIAMETRO,CHUMBADOS BLOCOS DE CONCRETO SIMPLES DE 30X30X40CM,TELA DE ARAME GALV.Nº8 DE MALHAQUADRADA 5X5CM C/70CM LARGURA,AFASTADA DO PISO 30CM,INCLUSIVE PINTURA ANTIOXIDANTE DE ACABAMENTO.FORNECIMENTO E COLOC.</t>
  </si>
  <si>
    <t>CERCA PROTETORA PARA JARDIM,DE 33CM DE ALTURA,EM TELA DE CHAPA EXPANDIDA DE 3/16",DECAPADA,FOSFATIZADA,PINTADA A "PRIMER" E ACABAMENTO A COR,CHUMBADA NO SOLO COM HASTES DE FERRO DE1/2" ESPACADAS DE 1,00M.FORNECIMENTO E COLOCACAO</t>
  </si>
  <si>
    <t>CERCA PROTETORA PARA JARDIM,DE 40CM DE ALTURA,EM BARRA CHATADE 1"X1/4",CHUMBADA NO SOLO COM HASTES DE 30CM,ESPACADAS DE60CM,EM MODULOS DE 1,20M.FORNECIMENTO E COLOCACAO</t>
  </si>
  <si>
    <t>GRAMPOS DE PROTECAO PARA CALCADA EM TUBOS DE FERRO GALVANIZADO DE 2",CHUMBADOS EM BLOCOS DE CONCRETO,INCLUSIVE DEMOLICAOE RECOMPOSICAO DA CALCADA,E TRANSPORTE DO MATERIAL EXCEDENTE,EXCLUSIVE PINTURA.FORNECIMENTO E COLOCACAO</t>
  </si>
  <si>
    <t>RETENTOR FLUTUANTE PARA PROTECAO DE MANGUEZAL.CONFECCAO E INSTALACAO</t>
  </si>
  <si>
    <t>CERCA PROTETORA DE JARDIM COM 18CM DE ALTURA,EM BARRA CHATADE ACO DE (3"X1/4"),COM MONTANTES DO MESMO MATERIAL,DISTANCIADOS DE 1,00M,CHUMBADOS EM BLOCO DE CONCRETO,INCLUSIVE ESCAVACAO,REATERRO,CARGA,DESCARGA E TRANSPORTE</t>
  </si>
  <si>
    <t>CERCA PROTETORA DE JARDIM,TIPO CAPELINHA,EM MODULOS DE 1,20M.FORNECIMENTO E COLOCACAO</t>
  </si>
  <si>
    <t>CERCA PROTETORA DE JARDIM,FORMANDO ARCOS COM 46CM DE DIAMETRO EM ACO REDONDO LISO DE 1/2",SUPERPOSTOS DE 10CM, SOLDADOSEM BARRA DE(1 1/2"X3/8"),COM MONTANTES DO MESMO MATERIAL,DISTANCIADOS DE 75CM,CHUMBADOS EM BLOCOS DE CONCRETO,INCLUSIVEESCAVACAO,REATERRO,CARGA,DESCARGA E TRANSPORTE.FORNECIMENTOE COLOCACAO</t>
  </si>
  <si>
    <t>LIMITADOR DE GRAMA EM PVC RECICLADO-LINHA BORDA.FORNECIMENTOE COLOCACAO</t>
  </si>
  <si>
    <t>LIMITADOR DE GRAMA EM PVC RECICLADO-LINHA PLANA.FORNECIMENTOE COLOCACAO</t>
  </si>
  <si>
    <t>MOIRAO EM MADEIRA DE REFLORESTAMENTO,PARA SUSTENTACAO DE RETENTORES EM AREA DE MANGUEZAL,COM SECAO DE DIAMETRO DE 15CM,ALTURA LIVRE MEDIA DE 2,00M,ENTERRADO A 1,00M DE PROFUNDIDADE,INCLUINDO ESCAVACAO MANUAL DE COVA.FORNECIMENTO E COLOCACAO</t>
  </si>
  <si>
    <t>FRADE DE CONCRETO 10MPA,PARA PROTECAO DE CALCADAS,APICOADO,INCLUSIVE ESCAVACAO E REATERRO.FORNECIMENTO E COLOCACAO</t>
  </si>
  <si>
    <t>FRADE DE CONCRETO 10MPA,PINTADO COM VERNIZ,P/PROTECAO DE CALCADAS,APICOADO,INCLUSIVE ESCAVACAO E REATERRO.FORNECIMENTO ECOLOCACAO</t>
  </si>
  <si>
    <t>FRADE DE CONCRETO 10MPA,LISO,PARA PROTECAO DE CALCADAS,INCLUSIVE ESCAVACAO E REATERRO.FORNECIMENTO E COLOCACAO</t>
  </si>
  <si>
    <t>FRADE DE CONCRETO 10MPA,LISO,PINTADO COM VERNIZ,PARA PROTECAO DE CALCADAS,INCLUSIVE ESCAVACAO E REATERRO.FORNECIMENTO ECOLOCACAO</t>
  </si>
  <si>
    <t>REVOLVIMENTO E DESTORROAMENTO DA CAMADA SUPERFICIAL DE GRAMADO,ATE 20CM DE PROFUNDIDADE</t>
  </si>
  <si>
    <t>IRRIGADOR DE IMPULSO SETORIAL,DE PLASTICO,COM 10CM DE ALTURA.FORNECIMENTO E COLOCACAO</t>
  </si>
  <si>
    <t>IRRIGADOR DE IMPULSO SETORIAL,DE PLASTICO,COM 40CM DE ALTURA.FORNECIMENTO E COLOCACAO</t>
  </si>
  <si>
    <t>REGA DE JARDIM OU GRAMADO,COM ESGUICHO,USANDO AGUA LOCAL CANALIZADA</t>
  </si>
  <si>
    <t>ERRADICACAO MANUAL DE ERVAS DANINHAS EM GRAMADOS(200,00M2/DIA)_</t>
  </si>
  <si>
    <t>NIVELAMENTO EM GRAMADOS,INCLUSIVE TRANSPORTE NO SERVICO,CARGA E DESCARGA,EXCLUSIVE O FORNECIMENTO DO MATERIAL</t>
  </si>
  <si>
    <t>CATACAO DE PAPEIS EM SUPERFICIES PAVIMENTADAS(196 VEZES PORANO)</t>
  </si>
  <si>
    <t>CATACAO DE PAPEIS EM SUPERFICIES ENSAIBRADAS OU EM AREIA(196VEZES POR ANO)</t>
  </si>
  <si>
    <t>CATACAO DE PAPEIS EM SUPERFICIES PAVIMENTADAS COM PEDRA PORTUGUESA(196 VEZES POR ANO)</t>
  </si>
  <si>
    <t>VARREDURA EM SUPERFICIES CIMENTADAS OU ASFALTADAS(104 VEZESPOR ANO)</t>
  </si>
  <si>
    <t>VARREDURA DE PAPEIS EM SUPERFICIES PAVIMENTADAS COM PEDRA PORTUGUESA(104 VEZES POR ANO)</t>
  </si>
  <si>
    <t>CAPINA DE CONSERVACAO(1 VEZ POR ANO),EM TERRENO DE VEGETACAOPOUCO DENSA,COM RETIRADA OU QUEIMA DE RESIDUOS</t>
  </si>
  <si>
    <t>LIMPEZA DE FOLHAS E PAPEIS FLUTUANDO EM LAGOS E CANAIS(104 VEZES AO ANO)</t>
  </si>
  <si>
    <t>LIMPEZA DE CAIXAS DE AREIA EM PARQUES E JARDINS(12 VEZES PORANO)</t>
  </si>
  <si>
    <t>LIMPEZA DE CAIXAS DE RALO EM PARQUES E JARDINS(12 VEZES PORANO)</t>
  </si>
  <si>
    <t>LIMPEZA DE RAMAIS DE RALO EM PARQUES E JARDINS(12 VEZES PORANO)</t>
  </si>
  <si>
    <t>RETIRADA DE MATERIAL PROVENIENTE DE PODA,DE VARREDURA,OU DELIMPEZAS DIVERSAS,A SER FEITA EM CAMINHAO C/NO MINIMO 4,00M3DE CAPACIDADE,COMPREENDENDO CARGA,DESCARGA E TRANSPORTE ATE30KM DE DISTANCIA</t>
  </si>
  <si>
    <t>IRRIGACAO DE ARVORE E/OU PALMEIRA COM CAMINHAO PIPA,INCLUSIVE FORNECIMENTO DA AGUA</t>
  </si>
  <si>
    <t>IRRIGACAO DE ARVORE E/OU PALMEIRA COM CAMINHAO PIPA,EXCLUSIVE O FORNECIMENTO DA AGUA</t>
  </si>
  <si>
    <t>IRRIGACAO DE GRAMADO E/OU CANTEIRO COM CAMINHAO PIPA,EXCLUSIVE O FORNECIMENTO DA AGUA</t>
  </si>
  <si>
    <t>IRRIGACAO DE GRAMADO COM CAMINHAO PIPA,INCLUSIVE FORNECIMENTO DE AGUA</t>
  </si>
  <si>
    <t>CORTE,DESGALHAMENTO,DESTOCAMENTO E DESENRAIZAMENTO DE ARVORE,COM ALTURA ATE 3,00M,DIAMETRO EM TORNO DE 15CM,COM AUXILIODE EQUIPAMENTO MECANICO</t>
  </si>
  <si>
    <t>CORTE,DESGALHAMENTO,DESTOCAMENTO E DESENRAIZAMENTO DE ARVORE,COM ALTURA DE 3,00 A 5,00M E DIAMETRO EM TORNO DE 25CM,COMAUXILIO DE EQUIPAMENTO MECANICO</t>
  </si>
  <si>
    <t>CORTE,DESGALHAMENTO,DESTOCAMENTO E DESENRAIZAMENTO DE ARVORE,COM ALTURA ACIMA DE 5,00M E DIAMETRO EM TORNO DE 50CM, COMAUXILIO DE EQUIPAMENTO MECANICO</t>
  </si>
  <si>
    <t>MANUTENCAO E RECOMPOSICAO DE AREAS AJARDINADAS,CORTE DE FOLHAS E RAMOS SECOS,RETIRADA DE PARASITAS, LIMPEZA E REPLANTIODE ARBUSTOS (1 VEZ POR SEMANA)</t>
  </si>
  <si>
    <t>LIMPEZA DE SUPERFICIE DE FUNDO DE LAGOS E BACIAS DE CHAFARIZES E ENTORNOS,SEM ESVAZIAMENTO,EXCLUSIVE TRANSPORTE</t>
  </si>
  <si>
    <t>CORTE DE GRAMA COM ALFANGE,INCLUSIVE VARREDURA E REMOCAO DEENTULHO</t>
  </si>
  <si>
    <t>CORTE DE GRAMA COM MAQUINAS MANUAIS,INCLUSIVE VARREDURA E REMOCAO DE ENTULHO</t>
  </si>
  <si>
    <t>PODA DE ARVORES,LIMPEZA DE GALHOS SECOS E RETIRADA DE PARASITAS</t>
  </si>
  <si>
    <t>CORTE DE GRAMA COM MAQUINAS MOTORIZADAS,INCLUSIVE VARREDURAE RECOLHIMENTO DO ENTULHO (24 VEZES POR ANO)</t>
  </si>
  <si>
    <t>CAPINA PARA CONSTRUCAO DE TRILHAS E ACEIROS,SOBRE MATERIAL DE 1ª CATEGORIA,A CEU ABERTO,ATE A PROFUNDIDADE DE 0,10M</t>
  </si>
  <si>
    <t>APLICACAO DE HERBICIDA DE ACAO TOTAL EM SUPERFICIES PAVIMENTADAS COM PEDRA PORTUGUESA(2 VEZES POR ANO)</t>
  </si>
  <si>
    <t>COMBATE AS FORMIGAS,COM APLICACAO DE FORMICIDA,EM ENCOSTA,EXCLUSIVE ESTE</t>
  </si>
  <si>
    <t>ADUBACAO QUIMICA COM FORMULA COMPLETA(NPK-04-14-08)E ALDRINIZADA,EM GRAMADOS(1 VEZ POR ANO)</t>
  </si>
  <si>
    <t>TERRA ESTRUMADA,INCLUSIVE CARGA,TRANSPORTE E DESCARGA.FORNECIMENTO</t>
  </si>
  <si>
    <t>ARRANCAMENTO E REPLANTIO DE ARVORE ADULTA, COM ATE 3,00M DEALTURA E ATE 15CM DE DIAMETRO, INCLUSIVE ESCAVACAO E REGA DURANTE 15 DIAS,EXCLUSIVE TRANSPORTE</t>
  </si>
  <si>
    <t>ARRANCAMENTO E REPLANTIO DE ARVORE ADULTA,ENTRE 3,00 E 5,00MDE ALTURA E ATE 20CM DE DIAMETRO,INCLUSIVE ESCAVACAO E REGADURANTE 15 DIAS,EXCLUSIVE TRANSPORTE</t>
  </si>
  <si>
    <t>ARRANCAMENTO E REPLANTIO DE ARVORE ADULTA,ACIMA DE 5,00M DEALTURA E MAIS DE 20CM DE DIAMETRO,INCLUSIVE ESCAVACAO E REGADURANTE 15 DIAS,EXCLUSIVE TRANSPORTE</t>
  </si>
  <si>
    <t>RETIRADA DE GRAMINEAS EM PISO DE PEDRA PORTUGUESA,UTILIZANDOROCADEIRA COSTAL</t>
  </si>
  <si>
    <t>RETIRADA DE PROTETOR DE ARVORE,INCLUSIVE CARGA,DESCARGA E TRANSPORTE</t>
  </si>
  <si>
    <t>CAMADA DE AREIA ESPALHADA MANUALMENTE,MEDIDA APOS A COMPACTACAO</t>
  </si>
  <si>
    <t>EXECUCAO DE PAVIMENTACAO EM SAIBRO MELHORADO COM CIMENTO,EMCAMADAS DE 8CM DE ESPESSURA,MEDIDA APOS A COMPRESSAO,SENDO APROPORCAO DE CIMENTO DE 5% EM VOLUME(72KG/M3),INCLUSIVE FORNECIMENTO DOS MATERIAIS</t>
  </si>
  <si>
    <t>EXECUCAO DE PAVIMENTACAO DE SAIBRO E AREIA GROSSA NA PROPORCAO DE 3:1,EM CAMADAS DE 15CM,MEDIDA APOS A COMPACTACAO,INCLUSIVE ESPALHAMENTO E REGA</t>
  </si>
  <si>
    <t>EXECUCAO DE PAVIMENTACAO DE SAIBRO ARENOSO,EM CAMADAS DE 10CM,MEDIDA APOS A COMPACTACAO,INCLUSIVE ESPALHAMENTO E REGA</t>
  </si>
  <si>
    <t>CAMADA DE PO-DE-PEDRA ESPALHADA MANUALMENTE,MEDIDA APOS A COMPACTACAO</t>
  </si>
  <si>
    <t>CORDOES DE CONCRETO SIMPLES,COM SECAO DE 10X25CM,MOLDADOS NOLOCAL,INCLUSIVE ESCAVACAO E REATERRO</t>
  </si>
  <si>
    <t>CORDOES DE CONCRETO SIMPLES PRE-MOLDADO,COM SECAO DE 6X25CM,INCLUSIVE ESCAVACAO E REATERRO</t>
  </si>
  <si>
    <t>CORDOES DE GRANITO,COM SECAO DE 10X25CM,INCLUSIVE ESCAVACAOE REATERRO</t>
  </si>
  <si>
    <t>BANCO DE CONCRETO APARENTE,COM 1,50M DE COMPRIMENTO,45CM DELARGURA E 10CM DE ESPESSURA, SOBRE DOIS APOIOS DO MESMO MATERIAL,COM SECAO DE 10X30CM</t>
  </si>
  <si>
    <t>BANCO DE CONCRETO APARENTE,C/45CM DE LARGURA E 10CM DE ESPESSURA,SOBRE DOIS APOIOS DO MESMO MATERIAL,C/SECAO DE 10X30CM</t>
  </si>
  <si>
    <t>BANCO DE CONCRETO ARMADO,MEDINDO 2,00X0,45X0,10M,COM 0,40M DE ALTURA,APOIADO EM 2 BLOCOS DE CONCRETO DE 0,10X0,30X0,40MCOM FUNDACAO CONFORME PROJETO CEHAB,REVESTIDO COM ARGAMASSADE CIMENTO E AREIA,NO TRACO 1:4,ACABAMENTO ASPERO</t>
  </si>
  <si>
    <t>MESA DE CONCRETO ARMADO,COM 4 BANCOS,CONFORME PROJETO CEHAB,REVESTIDOS COM ARGAMASSA DE CIMENTO E AREIA,NO TRACO 1:4. AMESA MEDINDO 0,80X0,80M,COM 0,80M DE ALTURA MAIS A FUNDACAOE OS BANCOS COM 0,35X0,35M E 0,50M DE ALTURA MAIS A FUNDACAO</t>
  </si>
  <si>
    <t>BANCO DE CONCRETO ARMADO,SEM ENCOSTO,MEDINDO APROXIMADAMENTE(200X50X50)CM</t>
  </si>
  <si>
    <t>BALIZADOR MODELO COPACABANA,CILINDRICO,LISO,PRE-FABRICADO EMCONCRETO FCK=18MPA,C/REFORCO INTERNO DE MALHA DE VERGALHAOCURVADO DE 1/2", EMBUTIDO NO PISO, COM 40CM DE DIAMETRO E ALTURA DE 46,50CM.FORNECIMENTO E COLOCACAO</t>
  </si>
  <si>
    <t>BANCO DE PRANCHA EM MADEIRA DE LEI,DE 4CM DE ESPESSURA,40CMDE LARGURA E 2,00M DE COMPRIMENTO,COM DOIS PES DO MESMO MATERIAL,ALTURA TOTAL DE 40CM,ACABAMENTO A OLEO,COM DUAS DEMAOSDIRETAMENTE SOBRE A MADEIRA</t>
  </si>
  <si>
    <t>BANCO PARA JARDINS COM 14 REGUAS DE MADEIRA DE LEI,SECAO DE5,5X2,5CM E COMPRIMENTO DE 2,00M,PRESAS COM PARAFUSOS DE PORCAS NOS PES DE FERRO FUNDIDO,ESTES COM 14KG,BARRA DE FERRO AO CENTRO DO ASSENTAMENTO,INCLUSIVE ESPIGAO DE FIXACAO,4 BASES DE CONCRETO DE 15X15X30CM,E PINTURA NA COR A SER INDICADA</t>
  </si>
  <si>
    <t>BANCO DE MADEIRA DE MACARANDUBA EM RIPAS DE 8X2,5CM,FIXADASEM ESTRUTURA DE 7,5X4CM,CONFORME DETALHE Nº6026/EMOP</t>
  </si>
  <si>
    <t>MESA DE JARDIM,MEDINDO 1,80X0,91X0,73M,EXECUTADA EM PECAS DEMACARANDUBA DE 7X22CM,FIXADAS EM 2(DOIS) APOIOS DE CONCRETO,CONFORME DETALHE Nº6028/EMOP.FORNECIMENTO E COLOCACAO</t>
  </si>
  <si>
    <t>BANCO DE JARDIM,MEDINDO 1,80X0,30X0,45M,EXECUTADO COM 01(UMA)PECA MACARANDUBA DE 30X7CM,FIXADA EM 02(DOIS) APOIOS DE CONCRETO,CONFORME DETALHE Nº6028/EMOP.FORNECIMENTO E COLOCACAO</t>
  </si>
  <si>
    <t>PRANCHA EM MADEIRA APARELHADA PARA BANCOS DE JARDINS,COM SECAO DE(15X4,5)CM E COMPRIMENTO DE 2,20M,PRESA COM PARAFUSOS EPORCAS NOS PES DE FERRO E PINTURA NA COR A SER INDICADA.FORNECIMENTO E COLOCACAO</t>
  </si>
  <si>
    <t>REGUA DE MADEIRA APARELHADA PARA BANCOS DE JARDINS,COM SECAODE(5,5X3,75)CM E COMPRIMENTO DE 2M,PRESAS COM PARAFUSOS DEPORCAS NOS PES DE FERRO FUNDIDO E PINTURA NA COR A SER INDICADA.FORNECIMENTO E COLOCACAO</t>
  </si>
  <si>
    <t>REGUA DE MADEIRA APARELHADA PARA BANCOS DE JARDINS,COM SECAODE(3X1,5)CM E COMPRIMENTO DE 1M,PRESAS COM PARAFUSOS DE PORCAS NOS PES DE FERRO E ENVERNIZADA NA COR A SER INDICADA.FORNECIMENTO E COLOCACAO</t>
  </si>
  <si>
    <t>MESA DE JOGOS COM 4 BANCOS,TAMPO DE MESA EM MARMORITE ARMADO,NA COR NATURAL,TENDO NO CENTRO TABULEIRO DE XADREZ EM MARMORITE NAS CORES BRANCA E PRETA,PES(MESA E BANCOS)DE CONCRETOARMADO.FORNECIMENTO E COLOCACAO</t>
  </si>
  <si>
    <t>ALAMBRADO COM 1,50M DE ALTURA,EM CHAPA EXPANDIDA DE ACO CARBONO 3/16",DECAPADA,FOSFATIZADA,FORMANDO PAINEIS MODULADOS,FIXADOS EM MONTANTES DE TUBOS GALVANIZADOS DE 1.1/2",COM CARAPUCA DE FECHAMENTO SUPERIOR DO MESMO MATERIAL DOS TUBOS,ESTESESPACADOS DE 2,00M E CHUMBADOS NO SOLO,EXCL.MATERIAL DE CONCRETAGEM DAS FUNDACOES,INCL.MAO-DE-OBRA DESTAS.FORN.E COLOC.</t>
  </si>
  <si>
    <t>ALAMBRADO EM TELA DE ARAME GALV.Nº14,MALHA LOSANGO 6CM DE LADO,PRESA A ARMACAO DE TUBOS GALV.,C/ELEMENTOS HORIZ.E VERT.,SENDO ESTES FIXADOS EM BLOCOS DE CONCRETO 30X30X60CM, FCK=15MPA,ESPACADOS 3,00M, C/ALTURA TOTAL 2,50M, ACIMA DO TERRENO.TUBOS HORIZ.SERAO DOIS,AMBOS C/1.1/2"DE DIAMETRO,ASSIM COMOOS VERT.,AS EMENDAS SERAO SOLDADAS.FORN.E COLOCAO</t>
  </si>
  <si>
    <t>ALAMBRADO P/CAMPO DE ESPORTE,POSTES TUBO FºGALV.,ESPACADOS 2,00M,DIAMETRO 2",ALTURA 3,00M LIVRES SOBRE O SOLO,FIXADOS EMPRISMAS DE CONCRETO FCK=20MPA,30X30X100CM,SOBRE ESTES POSTES FIXADA TELA ARAME Nº12 PLASTIFICADO MALHA 7,5CM,PRESA EM 2ARAMES Nº12 PLASTIFICADOS,COLOCADOS TRANSV.E ATRAVESSANDO TUBOS SUPERIOR E INFERIOR,COM "T" E CRUZETA 2".FORN.E COLOC.</t>
  </si>
  <si>
    <t>ALAMBRADO PARA CAMPO DE ESPORTE DE 3,00X6,00M,COM UM MONTANTE A CADA 3,00M,EM TELA GALV.Nº12 E MALHA LOSANGO DE 5CM,FIXADA EM TUBOS DE FERRO GALVANIZADO DE 2" E CONTRAVENTAMENTO DE1,75M,EM CADA MODULO,ESTES CHUMBADOS EM BLOCOS DE CONCRETO,INCLUSIVE ESCAVACAO,CONCRETO DOS BLOCOS,REATERRO,TRANSPORTE,CARGA E DESCARGA,EXCLUSIVE PINTURA.FORNECIMENTO E COLOCACAO</t>
  </si>
  <si>
    <t>ALAMBRADO PARA CAMPO DE ESPORTE,3,00X4,50M,COM UM MONTANTE ACADA 3,00M,EM TELA GALV.Nº12 E MALHA LOSANGO DE 5CM,FIXADAEM TUBOS DE FERRO GALVANIZADO DE 2" E CONTRAVENTAMENTO DE 1,75M,EM CADA MODULO,ESTES CHUMBADOS EM BLOCOS DE CONCRETO,INCLUSIVE ESCAVACAO,CONCRETO DOS BLOCOS,REATERRO,TRANSPORTE,CARGA E DESCARGA,EXCLUSIVE PINTURA.FORNECIMENTO E COLOCACAO</t>
  </si>
  <si>
    <t>ALAMBRADO COM ATE 2,00M DE ALTURA,COM TELA DE ARAME GALV.Nº12,DE MALHA QUADRADA 1",FORMANDO QUADROS CONTORNADOS DE CANTONEIRAS DE 3/4"X3/4"X1/8",FIXADOS EM MONTANTES DE TUBOS GALV.DE 2",COM CARAPUCAS DE FECHAMENTO SUPERIOR,ESPACADOS A CADA2,50M E CHUMBADOS NO SOLO,EXCLUSIVE A BASE DE FIXACAO.FORNECIMENTO E COLOCACAO</t>
  </si>
  <si>
    <t>ALAMBRADO PARA CAMPO DE ESPORTE,VOLEI OU BASQUETE,COM 1,00MDE ALTURA, EM TUBO GALVANIZADO DE 2" HORIZONTAL E MONTANTESDO MESMO MATERIAL,ESPACADOS A CADA 2,00M E CHUMBADOS NO SOLO,EXCLUSIVE A BASE DE FIXACAO E TELA.FORNECIMENTO E COLOCACAO</t>
  </si>
  <si>
    <t>ALAMBRADO P/CABECEIRA DE CAMPO DE ESPORTE,POSTES DE TUBOS DEFºGALV.2",C/ALTURA LIVRE 5,30M,FICANDO 0,70M ENTERRADOS EMPRISMAS CONCRETO 25MPA,0,30X0,30X0,75M,ESTANDO POSTES ESPACADOS 2,00M,C/3 TUBOS HORIZ.E CONTRAVENTAM.,A CADA 2,00M,TODOS2" E SOBRE ESTES, FIXADA TELA DE ARAME Nº12,PLASTIFICADA,MALHA 7,5CM,INCL.TES,CRUZETAS,CURVAS E FUNDACOES.FORN.E COLOC.</t>
  </si>
  <si>
    <t>ALAMBRADO DE TELA FORMADA P/BARRAS DE ACO CA-60,CRUZADAS E SOLDADAS ENTRE SI,CONSTITUINDO MALHAS 5X15CM,FIO 3MM,SOLDADAEM POSTES DE TUBO DE FERRO GALVALVANIZADO 1.1/2",C/ALTURA LIVRE DE 1,60M,FICANDO 0,40M ENTERRADOS EM PRISMAS DE CONCRETO25MPA,C/0,30X0,30X0,50M,ESTANDO OS POSTES ESPACADOS 2,00M,INCLUSIVE FUNDACOES,EXCLUSIVE PINTURA.FORNECIMENTO E COLOC.</t>
  </si>
  <si>
    <t>ALAMBRADO DE TELA DE ARAME GALVANIZADO FIO Nº12,MALHA LOSANGO DE 7,5CM,COM ALTURA DE 2,00M MAIS 0,30M DE ABA INCLINADA A45º.ESTA ESTRUTURA FORMADA DE TUBOS ACO GALVANIZADO DE 1.1/4",HORIZONTAIS E VERTICAIS,SENDO OS HORIZONTAIS UM A 0,15M DOCHAO E O OUTRO DISTANTE 2,00M DESTE,OS VERTICAIS A CADA 2,00M,INCLUSIVE PORTOES E FERRAGENS,EXCL.PINTURA.FORN.E COLOC.</t>
  </si>
  <si>
    <t>ALAMBRADO DE TELA DE ARAME GALVANIZADO FIO Nº12,MALHA LOSANGO DE 7,5CM,COM ALTURA DE 4,00M MAIS 0,30M DE ABA INCLINADA A45º.ESTA ESTRUTURA FORMADA DE TUBOS ACO GALVANIZADO DE 1.1/4",HORIZONTAIS E VERTICAIS,SENDO OS HORIZONTAIS UM A 0,15M DO CHAO E O OUTRO DISTANTE 2,00M DESTE,OS VERTICAIS A CADA 2,00M,INCL.PORTOES E FERRAGENS,EXCL.PINTURA.FORN. E COLOCACAO</t>
  </si>
  <si>
    <t>ALAMBRADO DE TELA DE ARAME GALVANIZADO FIO Nº12,MALHA LOSANGO DE 7,5CM,COM ALTURA DE 2,00M SOBRE MURETA DE ALVENARIA REVESTIDA,EXCLUSIVE ESTA E SUA FUNDACAO,INCLUSIVE CONCRETO DE FIXACAO DO ALAMBRADO NA MURETA.ESTA ESTRUTURA FORMADA DE TUBOS DE ACO GALVANIZADO DE 1.1/4",HORIZONTAIS E VERTICAIS,INCLUSIVE PORTOES E FERRAGENS,EXCLUSIVE PINTURA.FORN. E COLOCACAO</t>
  </si>
  <si>
    <t>ALAMBRADO DE TELA ARAME GALVANIZADO FIO Nº12,MALHA LOSANGO DE 7,5CM,C/ALTURA DE 1,70M MAIS 0,30M DE ABA INCLINADA A 45º.ESTA ESTRUTURA FORMADA DE TUBOS DE ACO GALV.2",VERTICAIS A CADA 3,00M E HORIZONTAL CONSTITUIDA 3 FIOS DE ARAME GALV.Nº10,UMA A 0,15M DO CHAO,OUTRO A 1,70M DESTE E OUTRO NO EXTREMODA ABA,INCL.PORTOES E FERRAGENS,EXCL.PINTURA.FORN.E COLOC.</t>
  </si>
  <si>
    <t>ALAMBRADO C/3,00M ALTURA,EM TELA DE ARAME GALV.Nº12,MALHA LOSANGO 5CM,FIXADA TUBOS DE FERRO GALV.(EXTERNA E INTERNAMENTE) DIAMETRO INTERNO DE 2" E ESP.DE PAREDE DE 1/8",EM MODULOSDE (3,00X1,50)M,CHUMBADOS EM BLOCOS DE CONCRETO,INCLUSIVE ESCAVACAO,REATERRO CARGA,DESCARGA,TRANSPORTE E PINTURA DOS TUBOS,COM 2 DEMAOS DE ACABAMENTO.FORNECIMENTO E COLOCACAO</t>
  </si>
  <si>
    <t>ALAMBRADO COM 4,50M DE ALTURA,EM TELA DE ARAME GALV.Nº12,MALHA LOSANGO DE 5CM,FIXADA EM TUBOS DE FºGALV.(EXTERNA E INTERMENTE) COM DIAMETRO INTERNO DE 2" E ESP.DE PAREDE DE 1/8",EMMODULOS DE (3,00X1,50M),CHUMBADOS EM BLOCOS DE CONCRETO,INCLUSIVE ESCAVACAO,REATERRO,CARGA E DESCARGA,TRANSPORTE E PINTURA DOS TUBOS,COM 2 DEMAOS DE ACABAMENTO.FORN. E COLOCACAO</t>
  </si>
  <si>
    <t>ALAMBRADO COM 4,50M ALTURA,TELA DE ARAME GALV.Nº12,MALHA LOSANGO 5CM,FIXADA TUBOS FºGALV.(EXTERN.E INTERNAMENTE)DIAMETROINTERNO DE 2.1/2"E ESP.DE PAREDE DE 1/8",EM MODULOS DE(3,00X1,50)M,CHUMBADOS EM BLOCOS DE CONCRETO,INCLUSIVE ESCAVACAO,REATERRO,CARGA,DESCARGA,TRANSPORTE E PINTURA DOS TUBOS,COM 2DEMAOS DE ACABAMENTO.FORNECIMENTO E COLOCACAO</t>
  </si>
  <si>
    <t>ALAMBRADO COM 4,50M ALTURA,TELA DE ARAME GALV.N°12,MALHA LOSANGO 5CM,FIXADA TUBOS FºGALV.(EXTERN.E INTERNAMENTE)DIAMETROINTERNO DE 3"E ESP.DE PAREDE DE 1/8",SEM COSTURA,EM MODULOSDE (3,00X1,50M)M,CHUMBADOS EM BLOCOS DE CONCRETO,INCLUSIVEESCAVACAO,REATERRO,CARGA,DESCARGA,TRANSPORTE E PINTURA DOS TUBOS,COM 2 DEMAOS DE ACABAMENTO.FORNECIMENTO E COLOCACAO</t>
  </si>
  <si>
    <t>ALAMBRADO EM TELA DE ARAME GALV.N°12,MALHA LOSANGO 5CM,FIXADA TUBOS FºGALV.(EXTERN.E INTERNAMENTE)DIAMETRO INTERNO DE 2"E ESP.PAREDE DE 1/8",CHUMBADOS EM BLOCOS DE CONCRETO,INCL.ESCAVACAO,REATERRO,TRANSP.,CARGA,DESCARGA E PINTURA DOS TUBOS,COM 2 DEMAOS DE ACABAMENTO.FORNECIMENTO E COLOCACAO</t>
  </si>
  <si>
    <t>ALAMBRADO C/6M ALTURA,TELA DE ARAME GALVANIZADO N°12,MALHA LOSANGO DE 5CM,FIXADA EM TUBOS DE FERRO GALVANIZADO (EXTERNAE INTERNAMENTE) COM DIAMETRO INTERNO DE 2" E ESPESSURA DE PAREDE DE 1/8",EM MODULOS DE (3,00X1,50)M,CHUMBADOS EM BLOCOSDE CONCRETO,INCL.ESCAVACAO,REATERRO,CARGA,DESCARGA,TRANSPORTE E PINTURA DOS TUBOS,C/2 DEMAOS DE ACABAMENTO.FORN.E COLOC.</t>
  </si>
  <si>
    <t>ALAMBRADO C/6M ALTURA,TELA DE ARAME GALVANIZADO N°12,MALHA LOSANGO DE 5CM,FIXADA EM TUBOS DE FERRO GALVANIZADO(EXTERNA EINTERNAMENTE)COM DIAMETRO INTERNO DE 2 1/2" E ESPESSURA DEPAREDE DE 1/8",EM MODULOS DE (3,00X1,50)M,CHUMBADOS EM BLOCOS DE CONCRETO,INCL.ESCAVACAO,REATERRO,CARGA,DESCARGA,TRANSPORTE E PINTURA DOS TUBOS,C/2 DEMAOS DE ACABAMENTO.FORN.COLOC.</t>
  </si>
  <si>
    <t>ALAMBRADO C/6M ALTURA,TELA DE ARAME GALVANIZADO N°12,MALHA LOSANGO DE 5CM,FIXADA EM TUBOS DE FERRO GALVANIZADO (EXTERNAE INTERNAMENTE) COM DIAMETRO INTERNO DE 3" E ESPESSURA DE PAREDE DE 1/8",EM MODULOS DE (3,00X1,50)M,CHUMBADOS EM BLOCOSDE CONCRETO,INCL.ESCAVACAO,REATERRO,CARGA,DESCARGA,TRANSPORTE E PINTURA DOS TUBOS,C/2 DEMAOS DE ACABAMENTO.FORN.E COLOC.</t>
  </si>
  <si>
    <t>ALAMBRADO C/7,5M ALTURA,TELA DE ARAME GALVANIZADO N°12,MALHALOSANGO DE 5CM,FIXADA EM TUBOS DE FERRO GALVANIZADO (EXTERNA E INTERNAMENTE) C/DIAMETRO INTERNO DE 2" E ESPESSURA DE PAREDE DE 1/8",EM MODULOS DE (2,00X1,50)M,CHUMBADOS EM BLOCOSDE CONCRETO,INCL.ESCAVACAO,REATERRO,CARGA,DESCARGA,TRANSPORTE E PINTURA DOS TUBOS,C/2 DEMAOS DE ACABAMENTO.FORN.E COLOC.</t>
  </si>
  <si>
    <t>ALAMBRADO C/7,5M ALTURA,TELA DE ARAME GALVANIZADO N°12,MALHALOSANGO DE 5CM,FIXADA EM TUBOS DE FERRO GALVANIZADO(EXTERNAE INTERNAMENTE)C/DIAMETRO INTERNO DE 2 1/2" E ESPESSURA DEPAREDE DE 1/8",EM MODULOS DE(2,00X1,50)M,CHUMBADOS EM BLOCOSDE CONCRETO,INCL.ESCAVACAO,REATERRO,CARGA,DESCARGA,TRANSPORTE E PINTURA DE TUBOS,C/2 DEMAOS DE ACABAMENTO.FORN.E COLOC.</t>
  </si>
  <si>
    <t>ALAMBRADO C/7,5M ALTURA,TELA DE ARAME GALVANIZADO N°12,MALHALOSANGO DE 5CM,FIXADA EM TUBOS DE FERRO GALVANIZADO (EXTERNA E INTERNAMENTE) C/DIAMETRO INTERNO DE 3" E ESPESSURA DE PAREDE DE 1/8",EM MODULOS DE (2,00X1,50)M,CHUMBADOS EM BLOCOSDE CONCRETO,INCL.ESCAVACAO,REATERRO,CARGA,DESCARGA,TRANSPORTE E PINTURA DOS TUBOS,C/2 DEMAOS DE ACABAMENTO.FORN.E COLOC.</t>
  </si>
  <si>
    <t>ALAMBRADO TELA DE ARAME GALV.N°14,MALHA LOSANGO 6CM,PRESA AARMACAO TUBOS GALV.(EXTERNA E INTERNAMENTE),C/ELEM.HORIZ.E VERT.SENDO ESTES FIX.EM BLOCO DE CONC.(0,30X0,30X0,60)M,FCK=15MPA,ESPACADOS 3M C/ALT.TOTAL DE 2,50M ACIMA TERRENO.OS TUBOS HORIZ. SERAO 2, AMBOS COM 1.1/2"DE DIAM. E ESP.PAREDE 1/8",ASSIM COMO OS VERT. EMENDAS SOLDADAS.FORN.E COLOC.</t>
  </si>
  <si>
    <t>ALAMBRADO TELA DE ARAME PLASTIFICADO N°12,MALHA LOSANGO 5CM,FIXADA EM TUBOS DE FERRO GALVANIZADO (EXTERNA E INTERNAMENTE) DE 2" E ESP. DE PAREDE DE 1/8``ESPACADOS DE 2,00M,CHUMBADOS EM BLOCOS DE CONCR. FCK=15MPA (0,30X0,30X1,00)M,TELA PRESAEM ARAME Nº12 PLASTIF.,INCLUS. ESCAV.,REATERRO,TRANSP.,CARGADESCARGA E PINT. DOS TUBOS,C/2 DEMAOS DE ACABAM.FORN.E COLOC</t>
  </si>
  <si>
    <t>ALAMBRADO P/CAMPO DE ESPORTE,POSTE TUBO FºGALV.,ESPACADOS 2,00M,DIAM.2"E ESP.PAREDE 1/8",ALTURA 3,00M LIVRES SOBRE SOLO,FIXADOS PRISMA CONCRETO FCK=15MPA,(0,30X0,30X1,00)M,SOBRE POSTES FIXADA TELA ARAME Nº12 PLASTIFICADA,MALHA 5,00CM,PRESA2 ARAMES Nº12 PLASTIFICADOS,TRANSV.E ATRAVESSANDO TUBOS SUPERIOR E INFERIORMENTE,C/UM "T" E UMA CRUZETA 2".FORN.E COLOC.</t>
  </si>
  <si>
    <t>ALAMBRADO P/CAMPO DE ESPORTE,POSTE TUBO FºGALV.,ESPACADOS 2M,DIAMETRO 2"E ESP.PAREDE 1/8",ALTURA 3M LIVRES SOBRE SOLO,FIXADOS PRISMA CONCRETO FCK=18MPA,(0,30X0,30X1,00)M,SOBRE POSTES FIXADA TELA ARAME Nº12 PLASTIFICADA,MALHA 7,50CM,PRESA 2ARAMES Nº12 PLASTIFICADOS,TRANSV.E ATRAVESSANDO TUBOS SUPERIOR E INFERIORMENTE,C/UM T E UMA CRUZETA 2".FORN.E COLOC.</t>
  </si>
  <si>
    <t>ALAMBRADO P/CABECEIRA CAMPO DE ESPORTE,EXEC.POSTES TUBO FºGALV.(EXTERNA E INTERNAMENTE)2"E ESP.PAREDE 1/8",ALTURA LIVRE5,30M,0,70M ENTERRADOS PRISMAS CONCRETO 18MPA,0,30X0,30X0,75M,POSTES ESPACADOS 2M,3 TUBOS HORIZONTAIS E 1 CONTRAVENTAMENTO A CADA 2M,2",FIXADA TELA DE ARAME Nº12 PLASTIFICADO,MALHA7,5CM,INCL.3 CRUZETAS,CURVAS,FUNDACOES.FORN.E COLOC.</t>
  </si>
  <si>
    <t>CONTRAVENTAMENTO DE ALAMBRADO COM TUBOS DE FERRO GALVANIZADO(EXTERN.E INTERNAMENTE),C/DIAMETRO INTERNO DE 2" E ESPESSURADE PAREDE DE 1/8".FORNECIMENTO E COLOCACAO</t>
  </si>
  <si>
    <t>CONTRAVENTAMENTO DE ALAMBRADO COM TUBOS DE FERRO GALVANIZADO(EXTERNA E INTERNAMENTE),COM DIAMETRO INTERNO NO 2.1/2" E ESPESSURA DE PAREDE DE 1/8".FORNECIMENTO E COLOCACAO</t>
  </si>
  <si>
    <t>CONTRAVENTAMENTO DE ALAMBRADO COM TUBOS DE FERRO GALVANIZADO(EXTERN.E INTERNAMENTE),COM DIAMETRO INTERNO DE 3" E ESPESSURA DE PAREDE DE 1/8".FORNECIMENTO E COLOCACAO</t>
  </si>
  <si>
    <t>AMARELINHA EM BLOCOS DE CONCRETO PRE-MOLDADOS COM APLICACAODE LETRAS E NUMEROS COLORIDOS EM BAIXO RELEVO.FORNECIMENTO EAPLICACAO</t>
  </si>
  <si>
    <t>ARCO SIMPLES EM TUBO DE FERRO GALVANIZADO (EXTERNA E INTERNAMENTE) DE 1" E 2" E ESPESSURA DE PAREDE DE 1/8",CHUMBADOS EMBLOCOS DE CONCRETO,COM PINTURA DE BASE GALVITE E 2 DEMAOS DEACABAMENTO.FORNECIMENTO E COLOCACAO</t>
  </si>
  <si>
    <t>BARRA SIMPLES PARA GINASTICA,EM TUBOS DE FERRO GALVANIZADO (EXTERNA E INTERNAMENTE) DE 1.1/2" E 4" E ESPESSURA DE PAREDEDE 1/8",CHUMBADOS EM BLOCOS DE CONCRETO COM PINTURA DE BASEGALVITE E 2 DEMAOS DE ACABAMENTO.FORNECIMENTO E COLOCACAO</t>
  </si>
  <si>
    <t>BARRA DUPLA PARA GINASTICA,EM TUBOS DE FERRO GALVANIZADO (EXTERNA E INTERNAMENTE) DE 1" E ESPESSURA PAREDE DE 1/8" HORIZONTAIS E MONTANTES DE 4",CHUMBADOS EM BLOCOS DE CONCRETO,COMPINTURA DE BASE GALVITE E 2 DEMAOS DE ACABAMENTO.FORNECIMENTO E COLOCACAO</t>
  </si>
  <si>
    <t>BARRAS PARALELAS P/GINASTICA, EM TUBOS DE FERRO GALVANIZADO(EXTERNA E INTERNAMENTE) DE 2" E ESPESSURA DE PAREDE DE 1/8"CHUMBADOS EM BLOCOS DE CONCRETO COM PINTURA DE BASE GALVITEE 2 DEMAOS DE ACABAMENTO.FORNECIMENTO E COLOCACAO</t>
  </si>
  <si>
    <t>BALANCO MULTIUSO EM TUBO DE FERRO GALV.(EXT.E INTERNAMENTE)DE 2.1/2",2"E 1"E ESP.PAREDE 1/8",COMP.DE 2 BALANCOS SIMPL.C/ASSENT.MAD.APARELH.,1 ESC.DUPLA,1 BARRA SIMPL.E 1 BALANCOP/CADEIR.RODAS C/RAMPA ACESS.PIVOT.,TRAVA P/CADEIR.E P/BALANCO,PISO MAD.INTERTRAV.REFORC.C/CAPAC.CARGA 200KG,PINT.C/UMADEMAO GALVITE E DUAS DE TINTA ESMALTE SINT.FORNEC./COLOCACAO</t>
  </si>
  <si>
    <t>BALANCO DE 0/4ANOS COMPOSTO C/2 CADEIRAS,PRESAS EM CORRENTESGALV.,FIXADAS POR MEIO DE BRACAD.C/TRAVESSAO DE TUBO FERROGALV.(EXT.E INTERNAMENTE)DE 2 1/2"ESP.PAREDE 1/8",SUSPENSASEM CAVALETES TUBO FERRO GALV.2",CHUMBADOS SAPATAS CONCRETO,PINTADOS C/BASE GALVITE E 2 DEMAOS ACABAMENTO. FORNECIMENTOE COLOCACAO</t>
  </si>
  <si>
    <t>BALANCO DE 5/10ANOS COMPOST.C/2 CADEIRAS,PRESAS EM CORRENTESGALV.FIXAD. P/MEIO DE BRACAD.C/ TRAVESSAO TUBOS FERRO GALV.(EXT.E INTERNAMENTE)DE 2 1/2"E ESP.PAREDE 1/8",SUSPENSAS EMCAVALETES TUBO FERRO GALV.2", CHUMBADOS EM SAPATAS CONCRETO,PINTADOS C/BASE GALVITE E 2 DEMAOS ACABAMENTO.FORNECIMENTO ECOLOCACAO</t>
  </si>
  <si>
    <t>CADEIRA DE BALANCO COMPLETA, COM CORRENTES, BRACADEIRAS,  ROLAMENTOS, PARAFUSOS, BARRAS, ETC., INCLUSIVE DESMONTAGEM DADANIFICADA, PINTURA E TRANSPORTE. FORNECIMENTO E COLOCACAO</t>
  </si>
  <si>
    <t>BOLA AO ARO EM TUBO DE FERRO GALVANIZADO(EXT.E INTERNAMENTE)DE 3",2" E 3/4"E ESPESSURA DE PAREDE DE 1/8",PINTURA COM UMADEMAO DE GALVITE E DUAS DEMAOS DE ESMALTE SINTETICO. FORNECIMENTO E COLOCACAO</t>
  </si>
  <si>
    <t>ESCADA EM ARVORE, EM MADEIRA APARELHADA. FORNECIMENTO E COLOCACAO</t>
  </si>
  <si>
    <t>ESCORREGA DE 0/4ANOS C/ALTURA DE 1,17M EM MADEIRA APARELHADAE TUBOS DE FERRO GALVANIZADO(EXT.E INTERNAMENTE) DE 3/4"E 2"E ESPESSURA DE PAREDE DE 1/8", COM PINTURA DE BASE GALVITE E2 DEMAOS DE ACABAMENTO.FORNECIMENTO E COLOCACAO</t>
  </si>
  <si>
    <t>ESCORREGA DE 5/10ANOS C/ALTURA DE 1,57M MADEIRA APARELHADA ETUBOS DE FERRO GALVANIZADO(EXT.E INTERNAMENTE)DE 3/4" E 2"E ESPESSURA DE PAREDE DE 1/8",COM PINTURA DE BASE GALVITE E2 DEMAOS DE ACABAMENTO.FORNECIMENTO E COLOCACAO</t>
  </si>
  <si>
    <t>ESCADA DE ESCORREGA COMPLETA, INCLUSIVE PATAMAR,COM PINTURATRANSPORTE E DESMONTAGEM DA DANIFICADA.FORNECIMENTO E COLOCACAO</t>
  </si>
  <si>
    <t>GANGORRA DE 0/4 ANOS COM PRANCHAS DE MADEIRA APARELHADA,ESTAS FIXAS EM TUBO DE FERRO GALVANIZADO (EXTERNA E INTERNAMENTE) DE 2" E ESPESSURA DE PAREDE DE 1/8",COM PINTURA DE BASE GALVITE E 2 DEMAOS DE ACABAMENTO.FORNECIMENTO E COLOCACAO</t>
  </si>
  <si>
    <t>GANGORRA DE 5/10ANOS C/2 PRANCHAS,MADEIRA APARELHADA, ESTASFIXADAS EM TUBO DE FERRO GALVANIZADO(EXT.E INTERNAMENTE) DE2"E 2 1/2" E ESPESSURA DE PAREDE DE 1/8",COM PINTURA DE BASEGALVITE E 2 DEMAOS DE ACABAMENTO.FORNECIMENTO E COLOCACAO</t>
  </si>
  <si>
    <t>GAIOLA GINICA (TREPA-TREPA) EM TUBOS DE FERRO GALVANIZADO (EXTERNA E INTERNAMENTE) DE 1" HORIZONTAIS E VERTICAIS DE 1.1/2" E ESPESSURA DE PAREDE DE 1/8",CHUMBADOS EM BLOCOS DE CONCRETO E COM PINTURA DE BASE GALVITE E 2 DEMAOS DE ACABAMENTO.FORNECIMENTO E COLOCACAO</t>
  </si>
  <si>
    <t>GRAMPOS DE PROTECAO PARA CALCADA EM TUBOS DE FERRO GALVANIZADO(EXTERNA E INTERNAMENTE) DE 2" E ESPESSURA DE PAREDE DE 1/8".CHUMBADOS EM BLOCOS DE CONCRETO,INCLUSIVE DEMOLICAO E RECOMPOSICAO DA CALCADA E TRANSPORTE DO MATERIAL EXCEDENTE,COMPINTURA DE BASE ALQUIDICA E 2 DEMAOS DE ACABAMENTO COM ESMALTE E EXCLUSIVE CONEXOES.FORNECIMENTO E COLOCACAO</t>
  </si>
  <si>
    <t>GRAMPOS DE PROTECAO PARA CALCADA EM TUBOS DE FERRO GALVANIZADO (EXTERNA E INTERNAMENTE) DE 2" E ESPESSURA DE PAREDE DE 1/8",CHUMBADOS EM BLOCOS DE CONCRETO,INCLUSIVE DEMOLICAO E RECOMPOSICAO DA CALCADA E TRANSPORTE DO MATERIAL EXCEDENTE,COMPINTURA DE BASE ALQUIDICA E 2 DEMAOS DE ACABAMENTO COM ESMALTE E CONEXOES.FORNECIMENTO E COLOCACAO</t>
  </si>
  <si>
    <t>PRANCHA DE GANGORRA COMPLETA,INCLUSIVE PATAMAR,COM PINTURA,TRANSPORTE E DESMONTAGEM DA DANIFICADA.FORNECIMENTO E COLOCACAO</t>
  </si>
  <si>
    <t>PRANCHA REMA-REMA,MADEIRA APARELHADA,COMPLETA COM FERRAGENS,BRACADEIRAS,ROLAMENTOS,ETC., PINTURA E TRANSPORTE COM DESMONTAGEM DA DANIFICADA.FORNECIMENTO E COLOCACAO</t>
  </si>
  <si>
    <t>PRANCHA PARA ABDOMINAL,MADEIRA APARELHADA,ESTRUTURA TUBULARDE FERRO GALVANIZADO COM DIAMETRO DE 2" E ESPESSURA DE PAREDE DE 1/8",FIXADA EM BLOCOS DE CONCRETO,COM PINTURA DE BASE DE GALVITE E 2 DEMAOS DE ACABAMENTO.FORNECIMENTO E COLOCACAO</t>
  </si>
  <si>
    <t>CONTENTOR EM POLIETILENO DE ALTA DENSIDADE,COM QUATRO RODASMACICAS DE BORRACHA,CAPACIDADE PARA 500L.FORNECIMENTO</t>
  </si>
  <si>
    <t>CONTENTOR EM POLIETILENO DE ALTA DENSIDADE,COM DUAS RODAS MACICAS DE BORRACHA,CAPACIDADE PARA 240L.FORNECIMENTO</t>
  </si>
  <si>
    <t>CONTENTOR EM POLIETILENO DE ALTA DENSIDADE,COM DUAS RODAS MACICAS DE BORRACHA,CAPACIDADE PARA 120L.FORNECIMENTO</t>
  </si>
  <si>
    <t>PAPELEIRA PLASTICA P/VIAS E PRACAS PUBLICAS EM POLIETILENO(DIN),CAPACIDADE PARA 50L,MEDINDO(75,50X34,50X43,50)CM.FORNECIMENTO E COLOCACAO</t>
  </si>
  <si>
    <t>VASO PLASTICO REDONDO,NA COR TERRACOTA,CERAMICA OU CINZA,COMDIAMETRO ENTRE 30CM E 40CM E ALTURA ENTRE 30CM E 35CM,INCLUSIVE PRATO.FORNECIMENTO</t>
  </si>
  <si>
    <t>VASO PLASTICO QUADRADO,NA COR TERRACOTA,CERAMICA OU CINZA,COM LADOS ENTRE 34CM E 40CM E ALTURA ENTRE 28CM E 34CM,INCLUSIVE PRATO.FORNECIMENTO</t>
  </si>
  <si>
    <t>VASO PLASTICO REDONDO,NA COR TERRACOTA,CERAMICA OU CINZA,COMDIAMETRO ENTRE 41CM E 50CM E ALTURA ENTRE 36CM E 40CM, INCLUSIVE PRATO.FORNECIMENTO</t>
  </si>
  <si>
    <t>CESTO DE TELA PARA RETIRADA DE LIXO,CONFECCIONADO EM ACO E SOMBRIT,MODELO COMLURB.FORNECIMENTO</t>
  </si>
  <si>
    <t>CRAVACAO DE ESTACA EM MADEIRA DE REFLORESTAMENTO, COM DIAMETRO DE 25CM,INCLUSIVE FORNECIMENTO DA ESTACA</t>
  </si>
  <si>
    <t>FUNDACAO DE ALVENARIA DE PEDRA,COM ARGAMASSA DE CIMENTO,SAIBRO E AREIA,NO TRACO 1:2:3,TENDO 0,35 A 0,45M DE LARGURA</t>
  </si>
  <si>
    <t>FUNDACAO DE ALVENARIA DE PEDRA,COM ARGAMASSA DE CIMENTO,SAIBRO E AREIA,NO TRACO 1:2:3,TENDO 0,60 A 0,80M DE LARGURA</t>
  </si>
  <si>
    <t>CRAVACAO DE ESTACA DE ACO,PERFIL "H" DE 6"X6",1ª ALMA,INCLUSIVE FORNECIMENTO E UM CORTE AO MACARICO E PERDAS DO PERFIL,EXCLUSIVE EMENDAS ENTALADAS</t>
  </si>
  <si>
    <t>CRAVACAO DE ESTACA,TRILHO TR-25,SIMPLES,INCLUSIVE FORNECIMENTO,UM CORTE AO MACARICO E PERDAS,EXCLUSIVE EMENDAS TRANSVERSAIS E DISPOSITIVOS CONTRA A PUNCAO</t>
  </si>
  <si>
    <t>CRAVACAO DE ESTACA,TRILHO TR-25,DUPLO,INCLUSIVE FORNECIMENTO,INCLUSIVE FORNECIMENTO,UM CORTE AO MACARICO E PERDAS,EXCLUSIVE EMENDAS TRANSVERSAIS E DISPOSITIVOS CONTRA A PUNCAO</t>
  </si>
  <si>
    <t>CRAVACAO DE ESTACA,TRILHO TR-25,TRIPLO,INCLUSIVE FORNECIMENTO,UM CORTE AO MACARICO E PERDAS,EXCLUSIVE EMENDAS TRANSVERSAIS E DISPOSITIVOS CONTRA A PUNCAO</t>
  </si>
  <si>
    <t>CRAVACAO DE ESTACA,TRILHO TR-32,SIMPLES,INCLUSIVE FORNECIMENO,UM CORTE AO MACARICO E PERDAS,EXCLUSIVE EMENDAS TRANSVERSAIS E DISPOSITIVOS CONTRA A PUNCAO</t>
  </si>
  <si>
    <t>CRAVACAO DE ESTACA,TRILHO TR-32,DUPLO,INCLUSIVE FORNECIMENTO,UM CORTE AO MACARICO E PERDAS,EXCLUSIVE EMENDAS TRANSVERSAIS E DISPOSITIVOS CONTRA A PUNCAO</t>
  </si>
  <si>
    <t>CRAVACAO DE ESTACA,TRILHO TR-32,TRIPLO,INCLUSIVE FORNECIMENTO,UM CORTE AO MACARICO E PERDAS,EXCLUSIVE EMENDAS TRANSVERSAIS E DISPOSITIVOS CONTRA A PUNCAO</t>
  </si>
  <si>
    <t>CRAVACAO DE ESTACA,TRILHO TR-37,SIMPLES,INCLUSIVE FORNECIMENTO,UM CORTE AO MACARICO E PERDAS,EXCLUSIVE EMENDAS TRANSVERSAIS E DISPOSITIVOS CONTRA A PUNCAO</t>
  </si>
  <si>
    <t>CRAVACAO DE ESTACA,TRILHO TR-37,DUPLO,INCLUSIVE FORNECIMENTO,UM CORTE AO MACARICO E PERDAS,EXCLUSIVE EMENDAS TRANSVERSAIS E DISPOSITIVOS CONTRA A PUNCAO</t>
  </si>
  <si>
    <t>CRAVACAO DE ESTACA,TRILHO TR-37,TRIPLO,INCLUSIVE FORNECIMENTO,UM CORTE AO MACARICO E PERDAS,EXCLUSIVE EMENDAS TRANSVERSAIS E DISPOSITIVOS CONTRA A PUNCAO</t>
  </si>
  <si>
    <t>CRAVACAO DE ESTACA,TRILHO TR-45,SIMPLES,INCLUSIVE FORNECIMENTO,UM CORTE AO MACARICO E PERDAS,EXCLUSIVE EMENDAS TRANSVERSAIS E DISPOSITIVOS CONTRA A PUNCAO</t>
  </si>
  <si>
    <t>CRAVACAO DE ESTACA,TRILHO TR-45,DUPLO,INCLUSIVE FORNECIMENTO,UM CORTE AO MACARICO E PERDAS,EXCLUSIVE EMENDAS TRANSVERSAIS E DISPOSITIVOS CONTRA A PUNCAO</t>
  </si>
  <si>
    <t>CRAVACAO DE ESTACA,TRILHO TR-45,TRIPLO,INCLUSIVE FORNECIMENTO,UM CORTE AO MACARICO E PERDAS,EXCLUSIVE EMENDAS TRANSVERSAIS E DISPOSITIVOS CONTRA A PUNCAO</t>
  </si>
  <si>
    <t>CRAVACAO DE ESTACA,TRILHO TR-50,SIMPLES,INCLUSIVE FORNECIMENTO,UM CORTE AO MACARICO E PERDAS,EXCLUSIVE EMENDAS TRANSVERSAIS E DISPOSITIVOS CONTRA A PUNCAO</t>
  </si>
  <si>
    <t>CRAVACAO DE ESTACA,TRILHO TR-50,DUPLO,INCLUSIVE FORNECIMENTO,UM CORTE AO MACARICO E PERDAS,EXCLUSIVE EMENDAS TRANSVERSAIS E DISPOSITIVOS CONTRA A PUNCAO</t>
  </si>
  <si>
    <t>CRAVACAO DE ESTACA,TRILHO TR-50,TRIPLO,INCLUSIVE FORNECIMENTO,UM CORTE AO MACARICO E PERDAS,EXCLUSIVE EMENDAS TRANSVERSAIS E DISPOSITIVOS CONTRA A PUNCAO</t>
  </si>
  <si>
    <t>CRAVACAO DE ESTACA,TRILHO TR-57,SIMPLES,INCLUSIVE FORNECIMENTO,UM CORTE AO MACARICO E PERDAS,EXCLUSIVE EMENDAS TRANSVERSAIS E DISPOSITIVOS CONTRA A PUNCAO</t>
  </si>
  <si>
    <t>CRAVACAO DE ESTACA,TRILHO TR-57,DUPLO,INCLUSIVE FORNECIMENTO,UM CORTE AO MACARICO E PERDAS,EXCLUSIVE EMENDAS TRANSVERSAIS E DISPOSITIVOS CONTRA A PUNCAO</t>
  </si>
  <si>
    <t>CRAVACAO DE ESTACA,TRILHO TR-57,TRIPLO,INCLUSIVE FORNECIMENTO,UM CORTE AO MACARICO E PERDAS,EXCLUSIVE EMENDAS TRANSVERSAIS E DISPOSITIVOS CONTRA A PUNCAO</t>
  </si>
  <si>
    <t>ESTACA DE CONCRETO ARMADO,MOLDADA NO TERRENO,TIPO HELICE CONTINUA,DIAMETRO DE 400MM,CAPACIDADE DE CARGA DE 60T A 80T,INCLUSIVE FORNECIMENTO DOS MATERIAIS CONSIDERANDO O TRECHO CRAVADO E CONCRETADO</t>
  </si>
  <si>
    <t>ESTACA DE CONCRETO ARMADO,MOLDADA NO TERRENO,TIPO HELICE CONTINUA,DIAMETRO DE 500MM,CAPACIDADE DE CARGA DE 81T A 130T,INCLUSIVE FORNECIMENTO DOS MATERIAIS,CONSIDERANDO O TRECHO CRAVADO E CONCRETADO</t>
  </si>
  <si>
    <t>ESTACA DE CONCRETO ARMADO,MOLDADA NO TERRENO,TIPO HELICE CONTINUA,DIAMETRO DE 600MM,CAPACIDADE DE CARGA DE 131T A 150T,INCLUSIVE FORNECIMENTO DOS MATERIAIS,CONSIDERANDOO TRECHO CRAVADO E CONCRETADO</t>
  </si>
  <si>
    <t>ESTACA PRE-FABRICADA DE CONCRETO,MEDIDA A PARTIR DA COTA DEARRASAMENTO,EXCLUSIVE EMENDAS,CRAVACAO E TRANSPORTE DE BATE-ESTACAS,PARA CARGA DE TRABALHO DE COMPRESSAO AXIAL DE ATE 250KN (25TF).FORNECIMENTO</t>
  </si>
  <si>
    <t>ESTACA PRE-FABRICADA DE CONCRETO,MEDIDA A PARTIR DA COTA DEARRASAMENTO,EXCLUSIVE EMENDAS,CRAVACAO E TRANSPORTE DE BATE-ESTACAS,PARA CARGA DE TRABALHO DE COMPRESSAO AXIAL DE ATE 350KN (35TF).FORNECIMENTO</t>
  </si>
  <si>
    <t>ESTACA PRE-FABRICADA DE CONCRETO,MEDIDA A PARTIR DA COTA DEARRASAMENTO,EXCLUSIVE EMENDAS,CRAVACAO E TRANSPORTE DE BATE-ESTACAS,PARA CARGA DE TRABALHO DE COMPRESSAO AXIAL DE ATE 450KN (45TF).FORNECIMENTO</t>
  </si>
  <si>
    <t>ESTACA PRE-FABRICADA DE CONCRETO,MEDIDA A PARTIR DA COTA DEARRASAMENTO,EXCLUSIVE EMENDAS,CRAVACAO E TRANSPORTE DE BATE-ESTACAS,PARA CARGA DE TRABALHO DE COMPRESSAO AXIAL DE ATE 600KN (60TF).FORNECIMENTO</t>
  </si>
  <si>
    <t>ESTACA PRE-FABRICADA DE CONCRETO,MEDIDA A PARTIR DA COTA DEARRASAMENTO,EXCLUSIVE EMENDAS,CRAVACAO E TRANSPORTE DE BATE-ESTACAS,PARA CARGA DE TRABALHO DE COMPRESSAO AXIAL DE ATE 750KN (75TF).FORNECIMENTO</t>
  </si>
  <si>
    <t>ESTACA PRE-FABRICADA DE CONCRETO,MEDIDA A PARTIR DA COTA DEARRASAMENTO,EXCLUSIVE EMENDAS,CRAVACAO E TRANSPORTE DE BATE-ESTACAS,PARA CARGA DE TRABALHO DE COMPRESSAO AXIAL DE ATE 950KN (95TF).FORNECIMENTO</t>
  </si>
  <si>
    <t>ESTACA PRE-FABRICADA DE CONCRETO,MEDIDA A PARTIR DA COTA DEARRASAMENTO,EXCLUSIVE EMENDAS,CRAVACAO E TRANSPORTE DE BATE-ESTACAS,PARA CARGA DE TRABALHO DE COMPRESSAO AXIAL DE ATE 1300KN (130TF).FORNECIMENTO</t>
  </si>
  <si>
    <t>ESTACA PRE-FABRICADA DE CONCRETO,MEDIDA A PARTIR DA COTA DEARRASAMENTO,EXCLUSIVE EMENDAS,CRAVACAO E TRANSPORTE DE BATE-ESTACAS,PARA CARGA DE TRABALHO DE COMPRESSAO AXIAL DE ATE 1700KN (170TF).FORNECIMENTO</t>
  </si>
  <si>
    <t>ESTACA PRE-MOLDADA DE CONCRETO ARMADO,CENTRIFUGADA,MEDIDA APARTIR DA COTA DE ARRASAMENTO,EXCLUSIVE EMENDAS,CRAVACAO E TRANSPORTE DO BATE-ESTACAS,D=26CM,PARA CARGA DE TRABALHO DE COMPRESSAO AXIAL DE ATE 500KN(50TF).FORNECIMENTO</t>
  </si>
  <si>
    <t>ESTACA PRE-MOLDADA DE CONCRETO ARMADO,CENTRIFUGADA,MEDIDA APARTIR DA COTA DE ARRASAMENTO,EXCLUSIVE EMENDAS,CRAVACAO E TRANSPORTE DE BATE-ESTACAS,D=33CM,PARA CARGA DE TRABALHO DE COMPRESSAO AXIAL DE ATE 800KN(80TF).FORNECIMENTO</t>
  </si>
  <si>
    <t>ESTACA PRE-MOLDADA DE CONCRETO ARMADO,CENTRIFUGADA,MEDIDA APARTIR DA COTA DE ARRASAMENTO,EXCLUSIVE EMENDAS,CRAVACAO E TRANSPORTE DO BATE-ESTACAS,D=38CM,PARA CARGA DE TRABALHO DE COMPRESSAO AXIAL DE ATE 1000KN(100TF).FORNECIMENTO</t>
  </si>
  <si>
    <t>ESTACA PRE-MOLDADA DE CONCRETO ARMADO,CENTRIFUGADA,MEDIDA APARTIR DA COTA DE ARRASAMENTO,EXCLUSIVE EMENDAS,CRAVACAO E TRANSPORTE DE BATE-ESTACAS,D=42CM,PARA CARGA DE TRABALHO DE COMPRESSAO AXIAL DE ATE 1250KN(125TF).FORNECIMENTO</t>
  </si>
  <si>
    <t>ESTACA PRE-MOLDADA DE CONCRETO ARMADO,CENTRIFUGADA,MEDIDA APARTIR DA COTA DE ARRASAMENTO,EXCLUSIVE EMENDAS,CRAVACAO E TRANSPORTE DE BATE-ESTACAS,D=50CM,PARA CARGA DE TRABALHO DE COMPRESSAO AXIAL DE ATE 1700KN(170TF).FORNECIMENTO</t>
  </si>
  <si>
    <t>ESTACA PRE-MOLDADA DE CONCRETO ARMADO,CENTRIFUGADA,MEDIDA APARTIR DA COTA DE ARRASAMENTO,EXCLUSIVE EMENDAS,CRAVACAO E TRANSPORTE DE BATE-ESTACAS,D=60CM,PARA CARGA DE TRABALHO DE COMPRESSAO AXIAL DE ATE 2350KN(235TF).FORNECIMENTO</t>
  </si>
  <si>
    <t>ESTACA PRE-MOLDADA DE CONCRETO ARMADO,CENTRIFUGADA,MEDIDA APARTIR DA COTA DE ARRASAMENTO,EXCLUSIVE EMENDAS,CRAVACAO E TRANSPORTE DO BATE-ESTACAS,D=70CM,PARA CARGA DE TRABALHO DE COMPRESSAO AXIAL DE ATE 3150KN(315TF).FORNECIMENTO</t>
  </si>
  <si>
    <t>ESTACA PRE-MOLDADA DE CONCRETO ARMADO,CENTRIFUGADA,MEDIDA APARTIR DA COTA DE ARRASAMENTO,EXCLUSIVE EMENDAS,CRAVACAO E TRANSPORTE DO BATE-ESTACAS,D=80CM,PARA CARGA DE TRABALHO DE COMPRESSAO AXIAL DE ATE 4000KN(400TF).FORNECIMENTO</t>
  </si>
  <si>
    <t>CRAVACAO DE ESTACA PRE-FABRICADA DE CONCRETO,INCLUSIVE BATE-ESTACAS (VIDE TRANSPORTE NA FAMILIA 04.025),MEDIDA A PARTIRDO NIVEL DE OPERACAO DO BATE-ESTACAS PARA CARGA DE TRABALHODE COMPRESSAO AXIAL DE ATE 250KN (25TF)</t>
  </si>
  <si>
    <t>CRAVACAO DE ESTACA PRE-FABRICADA DE CONCRETO,INCLUSIVE BATE-ESTACAS (VIDE TRANSPORTE NA FAMILIA 04.025),MEDIDA A PARTIRDO NIVEL DE OPERACAO DO BATE-ESTACAS PARA CARGA DE TRABALHODE COMPRESSAO AXIAL DE ATE 350KN(35TF)</t>
  </si>
  <si>
    <t>CRAVACAO DE ESTACAS PRE-FABRICADAS DE CONCRETO,INCLUSIVE BATE-ESTACA(VIBE TRANSPORTE NA FAMILIA 04.025),MEDIDA A PARTIRDO NIVEL DE OPERACAO DO BATE-ESTACAS PARA CARGA DE TRABALHODE COMPRESSAO AXIAL DE ATE 450KN(45TF)</t>
  </si>
  <si>
    <t>CRAVACAO DE ESTACA PRE-FABRICADA DE CONCRETO,INCLUSIVE BATE-ESTACAS (VIDE TRANSPORTE NA FAMILIA 04.025),MEDIDA A PARTIRDO NIVEL DE OPERACAO DO BATE-ESTACAS PARA CARGA DE TRABALHODE COMPRESSAO AXIAL DE ATE 600KN (60TF)</t>
  </si>
  <si>
    <t>CRAVACAO DE ESTACA PRE-FABRICADA DE CONCRETO,INCLUSIVE BATE-ESTACAS (VIDE TRANSPORTE NA FAMILIA 04.025),MEDIDA A PARTIRDO NIVEL DE OPERACAO DO BATE-ESTACAS PARA CARGA DE TRABALHODE COMPRESSAO AXIAL DE ATE 750KN (75TF)</t>
  </si>
  <si>
    <t>CRAVACAO DE ESTACA PRE-FABRICADA DE CONCRETO,INCLUSIVE BATE-ESTACAS (VIDE TRANSPORTE NA FAMILIA 04.025),MEDIDA A PARTIRDO NIVEL DE OPERACAO DO BATE-ESTACAS PARA CARGA DE TRABALHODE COMPRESSAO AXIAL DE ATE 950KN (95TF)</t>
  </si>
  <si>
    <t>CRAVACAO DE ESTACA PRE-FABRICADA DE CONCRETO,INCLUSIVE BATE-ESTACAS (VIDE TRANSPORTE NA FAMILIA 04.025),MEDIDA A PARTIRDO NIVEL DE OPERACAO DO BATE-ESTACAS PARA CARGA DE TRABALHODE COMPRESSAO AXIAL DE ATE 1300KN (130TF)</t>
  </si>
  <si>
    <t>CRAVACAO DE ESTACA PRE-FABRICADA DE CONCRETO,INCLUSIVE BATE-ESTACAS (VIDE TRANSPORTE NA FAMILIA 04.025),MEDIDA A PARTIRDO NIVEL DE OPERACAO DO BATE-ESTACAS PARA CARGA DE TRABALHODE COMPRESSAO AXIAL DE ATE 1700KN (170TF)</t>
  </si>
  <si>
    <t>EMENDA METALICA EM ESTACA PRE-FABRICADA,PARA CARGA DE TRABALHO DE COMPRESSAO AXIAL DE ATE 250KN(25TF)</t>
  </si>
  <si>
    <t>EMENDA METALICA EM ESTACA PRE-FABRICADA,PARA CARGA DE TRABALHO DE COMPRESSAO AXIAL DE ATE 350KN(35TF)</t>
  </si>
  <si>
    <t>EMENDA METALICA EM ESTACA PRE-FABRICADA,PARA CARGA DE TRABALHO DE COMPRESSAO AXIAL DE ATE 450KN(45TF)</t>
  </si>
  <si>
    <t>EMENDA METALICA EM ESTACA PRE-FABRICADA,PARA CARGA DE TRABALHO DE COMPRESSAO AXIAL DE ATE 600KN(60TF)</t>
  </si>
  <si>
    <t>EMENDA METALICA EM ESTACA PRE-FABRICADA,PARA CARGA DE TRABALHO DE COMPRESSAO AXIAL DE ATE 750KN(75TF)</t>
  </si>
  <si>
    <t>EMENDA METALICA EM ESTACA PRE-FABRICADA,PARA CARGA DE TRABALHO DE COMPRESSAO AXIAL DE ATE 950KN(95TF)</t>
  </si>
  <si>
    <t>EMENDA METALICA EM ESTACA PRE-FABRICADA,PARA CARGA DE TRABALHO DE COMPRESSAO AXIAL DE ATE 1300KN(130TF)</t>
  </si>
  <si>
    <t>EMENDA METALICA EM ESTACA PRE-FABRICADA,PARA CARGA DE TRABALHO DE COMPRESSAO AXIAL DE ATE 1700KN(170TF)</t>
  </si>
  <si>
    <t>ESTACA DE CONCRETO ARMADO,MOLDADA NO TERRENO,TIPO "FRANKI STANDARD",COM DIAMETRO DE 350MM,PROFUNDIDADE ATE 16,00M,CAPACIDADE MEDIA DE CARGA IGUAL A 55T,INCLUSIVE FORNECIMENTO DOS MATERIAIS,CONSIDERANDO O TRECHO CRAVADO E CONCRETADO</t>
  </si>
  <si>
    <t>ESTACA DE CONCRETO ARMADO,MOLDADA NO TERRENO,TIPO "FRANKI STANDARD",COM DIAMETRO DE 400MM,PROFUNDIDADE ATE 16,00M,CAPACIDADE MEDIA DE CARGA IGUAL A 70T,INCLUSIVE FORNECIMENTO DOS MATERIAIS,CONSIDERANDO O TRECHO CRAVADO E CONCRETADO</t>
  </si>
  <si>
    <t>ESTACA DE CONCRETO ARMADO,MOLDADA NO TERRENO,TIPO "FRANKI STANDARD",COM DIAMETRO DE 450MM,PROFUNDIDADE ATE 16,00M,CAPACIDADE MEDIA DE CARGA IGUAL A 100T,INCLUSIVE FORNECIMENTO DOSMATERIAIS,CONSIDERANDO O TRECHO CRAVADO E CONCRETADO</t>
  </si>
  <si>
    <t>ESTACA DE CONCRETO ARMADO,MOLDADA NO TERRENO,TIPO "FRANKI STANDARD",COM DIAMETRO DE 520MM,PROFUNDIDADE ATE 16,00M,CAPACIDADE MEDIA DE CARGA IGUAL A 130T,INCLUSIVE FORNECIMENTO DOSMATERIAIS,CONSIDERANDO O TRECHO CRAVADO E CONCRETADO</t>
  </si>
  <si>
    <t>ESTACA DE CONCRETO ARMADO,MOLDADA NO TERRENO,TIPO "FRANKI STANDARD",COM DIAMETRO DE 600MM,PROFUNDIDADE ATE 16,00M,CAPACICIDADE MEDIA DE CARGA IGUAL A 170T,INCLUSIVE FORNECIMENTO DOS MATERIAIS,CONSIDERANDO O TRECHO CRAVADO E CONCRETADO</t>
  </si>
  <si>
    <t>ESTACA DE CONCRETO ARMADO,MOLDADA NO TERRENO,TIPO "FRANKI STANDARD",COM DIAMETRO DE 350MM,PROFUNDIDADE ACIMA DE 16,00M EATE 18,00M,CAPACIDADE MEDIA DE CARGA IGUAL A 55T,INCLUSIVEFORNECIMENTO DOS MATERIAIS,CONSIDERANDO O TRECHO CRAVADO E CONCRETADO</t>
  </si>
  <si>
    <t>ESTACA DE CONCRETO ARMADO,MOLDADA NO TERRENO,TIPO "FRANKI STANDARD",COM DIAMETRO DE 400MM,PROFUNDIDADE ACIMA DE 16,00M EATE 23,00M,CAPACIDADE MEDIA DE CARGA IGUAL A 70T,INCLUSIVEFORNECIMENTO DOS MATERIAIS,CONSIDERANDO O TRECHO CRAVADO E CONCRETADO</t>
  </si>
  <si>
    <t>ESTACA DE CONCRETO ARMADO,MOLDADA NO TERRENO,TIPO "FRANKI STANDARD",COM DIAMETRO DE 450MM,PROFUNDIDADE ACIMA DE 16,00M EATE 27,00M,CAPACIDADE MEDIA DE CARGA IGUAL A 100T,INCLUSIVEFORNECIMENTO DOS MATERIAIS,CONSIDERANDO O TRECHO CRAVADO E CONCRETADO</t>
  </si>
  <si>
    <t>ESTACA DE CONCRETO ARMADO,MOLDADA NO TERRENO,TIPO "FRANKI STANDARD",COM DIAMETRO DE 520MM,PROFUNDIDADE ACIMA DE 16,00M EATE 35,00M,CAPACIDADE MEDIA DE CARGA IGUAL A 130T,INCLUSIVEFORNECIMENTO DOS MATERIAIS,CONSIDERANDO O TRECHO CRAVADO E CONCRETADO</t>
  </si>
  <si>
    <t>ESTACA DE CONCRETO ARMADO,MOLDADA NO TERRENO,TIPO "FRANKI STANDARD",COM DIAMETRO DE 600MM,PROFUNDIDADE ACIMA DE 16,00M EATE 35,00M,CAPACIDADE MEDIA DE CARGA IGUAL A 170T,INCLUSIVEFORNECIMENTO DOS MATERIAIS,CONSIDERANDO O TRECHO CRAVADO E CONCRETADO</t>
  </si>
  <si>
    <t>TRECHO CRAVADO,MAS NAO CONCRETADO(SITUADO ACIMA DA COTA DE ARRASAMENTO),DE TUBULACAO NECESSARIA PARA EXECUCAO DE ESTACAMOLDADA NO TERRENO,TIPO "FRANKI",COM DIAMETRO DE 350MM</t>
  </si>
  <si>
    <t>TRECHO CRAVADO,MAS NAO CONCRETADO(SITUADO ACIMA DA COTA DE ARRASAMENTO),DE TUBULACAO NECESSARIA PARA EXECUCAO DE ESTACAMOLDADA NO TERRENO,TIPO "FRANKI",COM DIAMETRO DE 400MM</t>
  </si>
  <si>
    <t>TRECHO CRAVADO,MAS NAO CONCRETADO(SITUADO ACIMA DA COTA DE ARRASAMENTO),DE TUBULACAO NECESSARIA PARA EXECUCAO DE ESTACAMOLDADA NO TERRENO,TIPO "FRANKI",COM DIAMETRO DE 450MM</t>
  </si>
  <si>
    <t>TRECHO CRAVADO,MAS NAO CONCRETADO(SITUADO ACIMA DA COTA DE ARRASAMENTO),DE TUBULACAO NECESSARIA PARA EXECUCAO DE ESTACAMOLDADA NO TERRENO,TIPO "FRANKI",COM DIAMETRO DE 520MM</t>
  </si>
  <si>
    <t>TRECHO CRAVADO,MAS NAO CONCRETADO(SITUADO ACIMA DA COTA DE ARRASAMENTO),DE TUBULACAO NECESSARIA PARA EXECUCAO DE ESTACAMOLDADA NO TERRENO,TIPO "FRANKI",COM DIAMETRO DE 600MM</t>
  </si>
  <si>
    <t>BULBO DE ALARGAMENTO PARA ESTACA TIPO "FRANKI",DIAMETRO DE 350MM(ATE 270L)</t>
  </si>
  <si>
    <t>BULBO DE ALARGAMENTO PARA ESTACA TIPO "FRANKI",DIAMETRO DE 400MM(ATE 360L)</t>
  </si>
  <si>
    <t>BULBO DE ALARGAMENTO PARA ESTACA TIPO "FRANKI",DIAMETRO DE 450MM(ATE 450L)</t>
  </si>
  <si>
    <t>BULBO DE ALARGAMENTO PARA ESTACA TIPO "FRANKI",DIAMETRO DE 520MM(ATE 600L)</t>
  </si>
  <si>
    <t>BULBO DE ALARGAMENTO PARA ESTACA TIPO "FRANKI",DIAMETRO DE 600MM(ATE 750L)</t>
  </si>
  <si>
    <t>ESCAVACAO DE FUSTE DE TUBULAO DE CONCRETO COM CAMISA DE ACOINCORPORADA,DIAMETRO DE 0,80M E O PLANO INFERIOR DA BASE ATE10,00M DA COTA DE ARRASAMENTO,A CEU ABERTO EM MATERIAL DE 1ªCATEGORIA,EXCLUSIVE CARGA,TRANSPORTE E DESCARGA DO MATERIALESCAVADO</t>
  </si>
  <si>
    <t>ESCAVACAO DE FUSTE DE TUBULAO DE CONCRETO COM CAMISA DE ACOINCORPORADA,DIAMETRO DE 0,80M E O PLANO INFERIOR DA BASE ATE10,00M DA COTA DE ARRASAMENTO,A CEU ABERTO EM MATERIAL DE 2ªCATEGORIA,EXCLUSIVE CARGA,TRANSPORTE E DESCARGA DO MATERIALESCAVADO</t>
  </si>
  <si>
    <t>ESCAVACAO DE FUSTE DE TUBULAO DE CONCRETO COM CAMISA DE ACOINCORPORADA,DIAMETRO DE 0,80M E O PLANO INFERIOR DA BASE ATE10,00M DA COTA DE ARRASAMENTO,A CEU ABERTO EM MATERIAL DE 3ªCATEGORIA,EXCLUSIVE CARGA,TRANSPORTE E DESCARGA DO MATERIALESCAVADO</t>
  </si>
  <si>
    <t>ESCAVACAO DE FUSTE DE TUBULAO DE CONCRETO COM CAMISA DE ACOINCORPORADA,DIAMETRO DE 0,80M E O PLANO INFERIOR DA BASE ENTRE 10,00 E 20,00M(TRECHO EXCEDENTE A 10,00M)DA COTA DE ARRASAMENTO,A CEU ABERTO EM MATERIAL DE 1ª CATEGORIA,EXCLUSIVE CARGA,TRANSPORTE E DESCARGA DO MATERIAL ESCAVADO</t>
  </si>
  <si>
    <t>ESCAVACAO DE FUSTE DE TUBULAO DE CONCRETO COM CAMISA DE ACOINCORPORADA,DIAMETRO DE 0,80M E O PLANO INFERIOR DA BASE ENTRE 10,00 E 20,00M(TRECHO EXCEDENTE A 10,00M)DA COTA DE ARRASAMENTO,A CEU ABERTO EM MATERIAL DE 2ª CATEGORIA,EXCLUSIVE CARGA,TRANSPORTE E DESCARGA DO MATERIAL ESCAVADO</t>
  </si>
  <si>
    <t>ESCAVACAO DE FUSTE DE TUBULAO DE CONCRETO COM CAMISA DE ACOINCORPORADA,DIAMETRO DE 0,80M E O PLANO INFERIOR DA BASE ENTRE 10,00 E 20,00M(TRECHO EXCEDENTE A 10,00M)DA COTA DE ARRASAMENTO,A CEU ABERTO EM MATERIAL DE 3ª CATEGORIA,EXCLUSIVE CARGA,TRANSPORTE E DESCARGA DO MATERIAL ESCAVADO</t>
  </si>
  <si>
    <t>ESCAVACAO DE FUSTE DE TUBULAO DE CONCRETO COM CAMISA DE ACOINCORPORADA,DIAMETRO DE 1,00M E O PLANO INFERIOR DA BASE ATE10,00M DA COTA DE ARRASAMENTO,A CEU ABERTO EM MATERIAL DE 1ªCATEGORIA,EXCLUSIVE CARGA,TRANSPORTE E DESCARGA DO MATERIALESCAVADO</t>
  </si>
  <si>
    <t>ESCAVACAO DE FUSTE DE TUBULAO DE CONCRETO COM CAMISA DE ACOINCORPORADA,DIAMETRO DE 1,00M E O PLANO INFERIOR DA BASE ATE10,00M DA COTA DE ARRASAMENTO,A CEU ABERTO EM MATERIAL DE 2ªCATEGORIA,EXCLUSIVE CARGA,TRANSPORTE E DESCARGA DO MATERIALESCAVADO</t>
  </si>
  <si>
    <t>ESCAVACAO DE FUSTE DE TUBULAO DE CONCRETO COM CAMISA DE ACOINCORPORADA,DIAMETRO DE 1,00M E O PLANO INFERIOR DA BASE ATE10,00M DA COTA DE ARRASAMENTO,A CEU ABERTO EM MATERIAL DE 3ªCATEGORIA,EXCLUSIVE CARGA,TRANSPORTE E DESCARGA DO MATERIALESCAVADO</t>
  </si>
  <si>
    <t>ESCAVACAO DE FUSTE DE TUBULAO DE CONCRETO COM CAMISA DE ACOINCORPORADA,DIAMETRO DE 1,00M E O PLANO INFERIOR DA BASE ENTRE 10,00M E 20,00M(TRECHO EXCEDENTE A 10,00M)DA COTA DE ARRASAMENTO,A CEU ABERTO EM MATERIAL DE 1ª CATEGORIA,EXCLUSIVE CARGA,TRANSPORTE E DESCARGA DO MATERIAL ESCAVADO</t>
  </si>
  <si>
    <t>ESCAVACAO DE FUSTE DE TUBULAO DE CONCRETO COM CAMISA DE ACOINCORPORADA,DIAMETRO DE 1,00M E O PLANO INFERIOR DA BASE ENTRE 10,00M E 20,00M(TRECHO EXCEDENTE A 10,00M)DA COTA DE ARRASAMENTO,A CEU ABERTO EM MATERIAL DE 2ª CATEGORIA,EXCLUSIVE CARGA,TRANSPORTE E DESCARGA DO MATERIAL ESCAVADO</t>
  </si>
  <si>
    <t>ESCAVACAO DE FUSTE DE TUBULAO DE CONCRETO COM CAMISA DE ACOINCORPORADA,DIAMETRO DE 1,00M E O PLANO INFERIOR DA BASE ENTRE 10,00M E 20,00(TRECHO EXCEDENTE A 10,00M)DA COTA DE ARRASAMENTO,A CEU ABERTO EM MATERIAL DE 3ª CATEGORIA,EXCLUSIVE CARGA,TRANSPORTE E DESCARGA DO MATERIAL ESCAVADO</t>
  </si>
  <si>
    <t>ESCAVACAO DE FUSTE DE TUBULAO DE CONCRETO COM CAMISA DE ACOINCORPORADA,DIAMETRO DE 1,25M E O PLANO INFERIOR DA BASE ATE10,00M DA CONTA DE ARRASAMENTO,A CEU ABERTO EM MATERIAL DE 1ª CATEGORIA,EXCLUSIVE CARGA,TRANSPORTE E DESCARGA DO MATERIAL ESCAVADO</t>
  </si>
  <si>
    <t>ESCAVACAO DE FUSTE DE TUBULAO DE CONCRETO COM CAMISA DE ACOINCORPORADA,DIAMETRO DE 1,25M E O PLANO INFERIOR DA BASE ATE10,00M DA COTA DE ARRASAMENTO,A CEU ABERTO EM MATERIAL DE 2ªCATEGORIA,EXCLUSIVE CARGA,TRANSPORTE E DESCARGA DO MATERIALESCAVADO</t>
  </si>
  <si>
    <t>ESCAVACAO DE FUSTE DE TUBULAO DE CONCRETO COM CAMISA DE ACOINCORPORADA,DIAMETRO DE 1,25M E O PLANO INFERIOR DA BASE ATE10,00M DA COTA DE ARRASAMENTO,A CEU ABERTO EM MATERIAL DE 3ªCATEGORIA,EXCLUSIVE CARGA,TRANSPORTE E DESCARGA DO MATERIALESCAVADO</t>
  </si>
  <si>
    <t>ESCAVACAO DE FUSTE DE TUBULAO DE CONCRETO COM CAMISA DE ACOINCORPORADA,DIAMETRO DE 1,25M E O PLANO INFERIOR DA BASE ENTRE 10,00M E 20,00M(TRECHO EXCEDENTE A 10,00M)DA COTA DE ARRASAMENTO,A CEU ABERTO EM MATERIAL DE 1ª CATEGORIA,EXCLUSIVE CARGA,TRANSPORTE E DESCARGA DO MATERIAL ESCAVADO</t>
  </si>
  <si>
    <t>ESCAVACAO DE FUSTE DE TUBULAO DE CONCRETO COM CAMISA DE ACOINCORPORADA,DIAMETRO DE 1,25M E O PLANO INFERIOR DA BASE ENTRE 10,00 E 20,00(TRECHO EXCEDENTE A 10,00M)DA COTA DE ARRASAMENTO,A CEU ABERTO EM MATERIAL DE 2ª CATEGORIA,EXCLUSIVE CARGA,TRANSPORTE E DESCARGA DO MATERIAL ESCAVADO</t>
  </si>
  <si>
    <t>ESCAVACAO DE FUSTE DE TUBULAO DE CONCRETO COM CAMISA DE ACOINCORPORADA,DIAMETRO DE 1,25M E O PLANO INFERIOR DA BASE ENTRE 10,00 E 20,00M(TRECHO EXCEDENTE A 10,00M)DA COTA DE ARRASAMENTO,A CEU ABERTO EM MATERIAL DE 3ª CATEGORIA,EXCLUSIVE CARGA,TRANSPORTE E DESCARGA DO MATERIAL ESCAVADO</t>
  </si>
  <si>
    <t>ESCAVACAO DE FUSTE DE TUBULAO DE CONCRETO COM CAMISA DE ACOINCORPORADA,DIAMETRO DE 1,50M E O PLANO INFERIOR DA BASE ATE10,00M DA COTA DE ARRASAMENTO,A CEU ABERTO EM MATERIAL DE 1ªCATEGORIA,EXCLUSIVE CARGA,TRANSPORTE E DESCARGA DO MATERIALESCAVADO</t>
  </si>
  <si>
    <t>ESCAVACAO DE FUSTE DE TUBULAO DE CONCRETO COM CAMISA DE ACOINCORPORADA,DIAMETRO DE 1,50M E O PLANO INFERIOR DA BASE ATE10,00M DA COTA DE ARRASAMENTO,A CEU ABERTO EM MATERIAL DE 2ªCATEGORIA,EXCLUSIVE CARGA,TRANSPORTE E DESCARGA DO MATERIALESCAVADO</t>
  </si>
  <si>
    <t>ESCAVACAO DE FUSTE DE TUBULAO DE CONCRETO COM CAMISA DE ACOINCORPORADA,DIAMETRO DE 1,50M E O PLANO INFERIOR DA BASE ATE10,00M DA COTA DE ARRASAMENTO,A CEU ABERTO EM MATERIAL DE 3ªCATEGORIA,EXCLUSIVE CARGA,TRANSPORTE E DESCARGA DO MATERIALESCAVADO</t>
  </si>
  <si>
    <t>ESCAVACAO DE FUSTE DE TUBULAO DE CONCRETO COM CAMISA DE ACOINCORPORADA,DIAMETRO DE 1,50M E O PLANO INFERIOR DA BASE ENTRE 10,00 E 20,00M(TRECHO EXCEDENTE A 10,00M)DA COTA DE ARRASAMENTO,A CEU ABERTO EM MATERIAL DE 1ª CATEGORIA,EXCLUSIVE CARGA,TRANSPORTE E DESCARGA DO MATERIAL ESCAVADO</t>
  </si>
  <si>
    <t>ESCAVACAO DE FUSTE DE TUBULAO DE CONCRETO,COM CAMISA DE ACOINCORPORADA,DIAMETRO DE 1,50M E O PLANO INFERIOR DA BASE ENTRE 10,00 E 20,00M(TRECHO EXCEDENTE A 10,00M)DA COTA DE ARRASAMENTO,A CEU ABERTO EM MATERIAL DE 2ª CATEGORIA,EXCLUSIVE CARGA,TRANSPORTE E DESCARGA DO MATERIAL ESCAVADO</t>
  </si>
  <si>
    <t>ESCAVACAO DE FUSTE DE TUBULAO DE CONCRETO COM CAMISA DE ACOINCORPORADA,DIAMETRO DE 1,50M E O PLANO INFERIOR DA BASE ENTRE 10,00 E 20,00M(TRECHO EXCEDENTE A 10,00M)DA COTA DE ARRASAMENTO,A CEU ABERTO EM MATERIAL DE 3ª CATEGORIA,EXCLUSIVE CARGA,TRANSPORTE E DESCARGA DO MATERIAL ESCAVADO</t>
  </si>
  <si>
    <t>ESCAVACAO DE FUSTE DE TUBULAO COM CAMISA DE CONCRETO ARMADO,TENDO 1,00M DE DIAMETRO EXTERNO E O PLANO INFERIOR DA BASE ATE 10,00M DA COTA DE ARRASAMENTO,ESCAVACAO EM MATERIAL DE 1ªCATEGORIA,A AR COMPRIMIDO,EXCLUSIVE MATERIAL E MAO-DE-OBRA DO CONCRETO,FORMAS,ARMACAO,CARGA,TRANSPORTE E DESCARGA DO MATERIAL ESCAVADO E ALARGAMENTO DA BASE</t>
  </si>
  <si>
    <t>ESCAVACAO DE FUSTE DE TUBULAO COM CAMISA DE CONCRETO ARMADO,TENDO 1,00M DE DIAMETRO EXTERNO E O PLANO INFERIOR DA BASE ATE 10,00M DA COTA DE ARRASAMENTO,ESCAVACAO EM MATERIAL DE 2ªCATEGORIA,A AR COMPRIMIDO,EXCLUSIVE MATERIAL E MAO-DE-OBRA DO CONCRETO,FORMAS,ARMACAO,CARGA,TRANSPORTE E DESCARGA DO MATERIAL ESCAVADO E ALARGAMENTO DA BASE</t>
  </si>
  <si>
    <t>ESCAVACAO DE FUSTE DE TUBULAO COM CAMISA DE CONCRETO ARMADO,TENDO 1,00M DE DIAMETRO EXTERNO E O PLANO INFERIOR DA BASE ATE 10,00M DA COTA DE ARRASAMENTO,ESCAVACAO EM MATERIAL DE 3ªCATEGORIA,A AR COMPRIMIDO,EXCLUSIVE MATERIAL E MAO-DE-OBRA DO CONCRETO,FORMAS,ARMACAO,CARGA,TRANSPORTE E DESCARGA DO MATERIAL ESCAVADO E ALARGAMENTO DA BASE</t>
  </si>
  <si>
    <t>ESCAVACAO DE FUSTE DE TUBULAO C/CAMISA DE CONCRETO ARMADO,TENDO 1,00M DE DIAMETRO EXTERNO E O PLANO INFERIOR DA BASE ENTRE 10,00 E 20,00M(TRECHO EXCEDENTE A 10,00M)DA COTA DE ARRASAMENTO,ESCAVACAO EM MATERIAL DE 1ª CATEGORIA,A AR COMPRIMIDO,EXCL.MATERIAL E MAO-DE-OBRA CONCRETO,FORMAS,ARMACAO,CARGA,TRANSPORTE E DESCARGA MATERIAL ESCAVADO E ALARGAMENTO DA BASE</t>
  </si>
  <si>
    <t>ESCAVACAO DE FUSTE DE TUBULAO C/CAMISA DE CONCRETO ARMADO,TENDO 1,00M DE DIAMETRO EXTERNO E O PLANO INFERIOR DA BASE ENTRE 10,00 E 20,00M(TRECHO EXCEDENTE A 10,00M)DA COTA DE ARRASAMENTO,ESCAVACAO EM MATERIAL DE 2ª CATEGORIA,A AR COMPRIMIDO,EXCL.MATERIAL E MAO-DE-OBRA CONCRETO,FORMAS,ARMACAO,CARGA,TRANSPORTE E DESCARGA MATERIAL ESCAVADO E ALARGAMENTO DA BASE</t>
  </si>
  <si>
    <t>ESCAVACAO DE FUSTE DE TUBULAO C/CAMISA DE CONCRETO ARMADO,TENDO 1,00M DE DIAMETRO EXTERNO E O PLANO INFERIOR DA BASE ENTRE 10,00 E 20,00M(TRECHO EXCEDENTE A 10,00M)DA COTA DE ARRASAMENTO,ESCAVACAO EM MATERIAL DE 3ª CATEGORIA,A AR COMPRIMIDO,EXCL.MATERIAL E MAO-DE-OBRA CONCRETO,FORMAS,ARMACAO,CARGA,TRANSPORTE E DESCARGA MATERIAL ESCAVADO E ALARGAMENTO DA BASE</t>
  </si>
  <si>
    <t>ESCAVACAO DE FUSTE DE TUBULAO COM CAMISA DE CONCRETO ARMADO,TENDO 1,20M DE DIAMETRO EXTERNO E O PLANO INFERIOR DA BASE ATE 10,00M DA COTA DE ARRASAMENTO,EM MATERIAL DE 1ª CATEGORIA,A AR COMPRIMIDO,EXCLUSIVE MATERIAL E MAO-DE-OBRA DO CONCRETO,FORMAS,ARMACAO,CARGA,TRANSPORTE E DESCARGA DO MATERIAL ESCAVADO E ALARGAMENTO DA BASE</t>
  </si>
  <si>
    <t>ESCAVACAO DE FUSTE DE TUBULAO COM CAMISA DE CONCRETO ARMADO,TENDO 1,20M DE DIAMETRO EXTERNO E O PLANO INFERIOR DA BASE ATE 10,00M DA COTA DE ARRASAMENTO,EM MATERIAL DE 2ª CATEGORIA,A AR COMPRIMIDO,EXCLUSIVE MATERIAL E MAO-DE-OBRA DO CONCRETO,FORMAS,ARMACAO,CARGA,TRANSPORTE E DESCARGA DO MATERIAL ESCAVADO E ALARGAMENTO DA BASE</t>
  </si>
  <si>
    <t>ESCAVACAO DE FUSTE DE TUBULAO COM CAMISA DE CONCRETO ARMADO,TENDO 1,20M DE DIAMETRO EXTERNO E O PLANO INFERIOR DA BASE ATE 10,00M DA COTA DE ARRASAMENTO,EM MATERIAL DE 3ª CATEGORIA,A AR COMPRIMIDO,EXCLUSIVE MATERIAL E MAO-DE-OBRA DO CONCRETO,FORMAS,ARMACAO,CARGA,TRANSPORTE E DESCARGA DO MATERIAL ESCAVADO E ALARGAMENTO DA BASE</t>
  </si>
  <si>
    <t>ESCAVACAO DE FUSTE DE TUBULAO C/CAMISA DE CONCRETO ARMADO,TENDO 1,20M DE DIAMETRO EXTERNO E O PLANO INFERIOR DA BASE ENTRE 10,00 E 20,00M(TRECHO EXCEDENTE A 10,00M)DA COTA DE ARRASAMENTO,EM MATERIAL DE 1ª CATEGORIA,A AR COMPRIMIDO,EXCLUS.MATERIAL E MAO-DE-OBRA DO CONCRETO,FORMAS,ARMACAO,CARGA,TRANSPORTE E DESCARGA DO MATERIAL ESCAVADO E ALARGAMENTO DA BASE</t>
  </si>
  <si>
    <t>ESCAVACAO DE FUSTE DE TUBULAO C/CAMISA DE CONCRETO ARMADO,TENDO 1,20M DE DIAMETRO EXTERNO E O PLANO INFERIOR DA BASE ENTRE 10,00 E 20,00M(TRECHO EXCEDENTE A 10,00M)DA COTA DE ARRASAMENTO,EM MATERIAL DE 2ª CATEGORIA,A AR COMPRIMIDO,EXCLUS.MATERIAL A MAO-DE-OBRA DO CONCRETO,FORMAS,ARMACAO,CARGA,TRANSPORTE E DESCARGA DO MATERIAL ESCAVADO E ALARGAMENTO DA BASE</t>
  </si>
  <si>
    <t>ESCAVACAO DE FUSTE DE TUBULAO C/CAMISA DE CONCRETO ARMADO,TENDO 1,20M DE DIAMETRO EXTERNO E O PLANO INFERIOR DA BASE ENTRE 10,00 E 20,00M(TRECHO EXCEDENTE A 10,00M)DA COTA DE ARRASAMENTO,EM MATERIAL DE 3ª CATEGORIA,A AR COMPRIMIDO,EXCLUS.MATERIAL E MAO-DE-OBRA DO CONCRETO,FORMAS,ARMACAO,CARGA,TRANSPORTE E DESCARGA DO MATERIAL ESCAVADO E ALARGAMENTO DA BASE</t>
  </si>
  <si>
    <t>ESCAVACAO DE FUSTE DE TUBULAO COM CAMISA DE CONCRETO ARMADO,TENDO 1,40M DE DIAMETRO EXTERNO E O PLANO INFERIOR DA BASE ATE 10,00M DA COTA DE ARRASAMENTO,EM MATERIAL DE 1ª CATEGORIA,A AR COMPRIMIDO,EXCLUSIVE MATERIAL E MAO-DE-OBRA DO CONCRETO,FORMAS,ARMACAO,CARGA,TRANSPORTE E DESCARGA DO MATERIAL ESCAVADO E ALARGAMENTO DA BASE</t>
  </si>
  <si>
    <t>ESCAVACAO DE FUSTE DE TUBULAO COM CAMISA DE CONCRETO ARMADO,TENDO 1,40M DE DIAMETRO EXTERNO E O PLANO INFERIOR DA BASE ATE 10,00M DA COTA DE ARRASAMENTO,EM MATERIAL DE 2ª CATEGORIA,A AR COMPRIMIDO,EXCLUSIVE MATERIAL E MAO-DE-OBRA DO CONCRETO,FORMAS,ARMACAO,CARGA,TRANSPORTE E DESCARGA DO MATERIAL ESCAVADO E ALARGAMENTO DA BASE</t>
  </si>
  <si>
    <t>ESCAVACAO DE FUSTE DE TUBULAO COM CAMISA DE CONCRETO ARMADO,TENDO 1,40M DE DIAMETRO EXTERNO E O PLANO INFERIOR DA BASE ATE 10,00M DA COTA DE ARRASAMENTO,EM MATERIAL DE 3ª CATEGORIA,A AR COMPRIMIDO,EXCLUSIVE MATERIAL E MAO-DE-OBRA DO CONCRETO,FORMAS,ARMACAO,CARGA,TRANSPORTE E DESCARGA DO MATERIAL ESCAVADO E ALARGAMENTO DA BASE</t>
  </si>
  <si>
    <t>ESCAVACAO DE FUSTE DE TUBULAO C/CAMISA DE CONCRETO ARMADO,TENDO 1,40M DE DIAMETRO EXTERNO E O PLANO INFERIOR DA BASE ENTRE 10,00 E 20,00M (TRECHO EXCEDENTE A 10,00M) DA COTA DE ARRASAMENTO,EM MATERIAL DE 1ª CATEGORIA,A AR COMPRIMIDO,EXCLUSIVE MATERIAL E MAO-DE-OBRA CONCRETO,FORMAS,ARMACAO,CARGA,TRANSPORTE E DESCARGA DO MATERIAL ESCAVADO E ALARGAMENTO DA BASE</t>
  </si>
  <si>
    <t>ESCAVACAO DE FUSTE DE TUBULAO C/CAMISA DE CONCRETO ARMADO,TENDO 1,40M DE DIAMETRO EXTERNO E O PLANO INFERIOR DA BASE ENTRE 10,00 E 20,00M (TRECHO EXCEDENTE A 10,00M) DA COTA DE ARRASAMENTO,EM MATERIAL DE 2ª CATEGORIA,A AR COMPRIMIDO,EXCLUSIVE MATERIAL E MAO-DE-OBRA CONCRETO,FORMAS,ARMACAO,CARGA,TRANSPORTE E DESCARGA DO MATERIAL ESCAVADO E ALARGAMENTO DA BASE</t>
  </si>
  <si>
    <t>ESCAVACAO DE FUSTE DE TUBULAO C/CAMISA DE CONCRETO ARMADO,TENDO 1,40M DE DIAMETRO EXTERNO E O PLANO INFERIOR DA BASE ENTRE 10,00 E 20,00M (TRECHO EXCEDENTE A 10,00M) DA COTA DE ARRASAMENTO,EM MATERIAL DE 3ª CATEGORIA,A AR COMPRIMIDO,EXCLUSIVE MATERIAL E MAO-DE-OBRA CONCRETO,FORMAS,ARMACAO,CARGA,TRANSPORTE E DESCARGA DO MATERIAL ESCAVADO E ALARGAMENTO DA BASE</t>
  </si>
  <si>
    <t>ESCAVACAO DE FUSTE DE TUBULAO COM CAMISA DE CONCRETO ARMADO,TENDO 1,50M DE DIAMETRO EXTERNO E O PLANO INFERIOR DA BASE ATE 10,00M DA COTA DE ARRASAMENTO,EM MATERIAL DE 1ª CATEGORIA,A AR COMPRIMIDO,EXCLUSIVE MATERIAL E MAO-DE-OBRA DO CONCRETO,FORMAS,ARMACAO,CARGA,TRANSPORTE E DESCARGA DO MATERIAL ESCAVADO E ALARGAMENTO DA BASE</t>
  </si>
  <si>
    <t>ESCAVACAO DE FUSTE DE TUBULAO COM CAMISA DE CONCRETO ARMADO,TENDO 1,50M DE DIAMETRO EXTERNO E O PLANO INFERIOR DA BASE ATE 10,00M DA COTA DE ARRASAMENTO,EM MATERIAL DE 2ª CATEGORIA,A AR COMPRIMIDO,EXCLUSIVE MATERIAL E MAO-DE-OBRA DO CONCRETO,FORMAS,ARMACAO,CARGA,TRANSPORTE E DESCARGA DO MATERIAL ESCAVADO E ALARGAMENTO DA BASE</t>
  </si>
  <si>
    <t>ESCAVACAO DE FUSTE DE TUBULAO COM CAMISA DE CONCRETO ARMADO,TENDO 1,50M DE DIAMETRO EXTERNO E O PLANO INFERIOR DA BASE ATE 10,00M DA COTA DE ARRASAMENTO,EM MATERIAL DE 3ª CATEGORIA,A AR COMPRIMIDO,EXCLUSIVE MATERIAL E MAO-DE-OBRA DO CONCRETO,FORMAS,ARMACAO,CARGA,TRANSPORTE E DESCARGA DO MATERIAL ESCAVADO E ALARGAMENTO DA BASE</t>
  </si>
  <si>
    <t>ESCAVACAO DE FUSTE DE TUBULAO C/CAMISA DE CONCRETO ARMADO,TENDO 1,50M DE DIAMETRO EXTERNO E O PLANO INFERIOR DA BASE ENTRE 10,00 A 20,00M(TRECHO EXCEDENTE A 10,00M)DA COTA DE ARRASAMENTO,EM MATERIAL DE 1ª CATEGORIA,A AR COMPRIMIDO,EXCLUSIVEMATERIAL E MAO-DE-OBRA DO CONCRETO,FORMAS,ARMACAO,CARGA,TRANSPORTE E DESCARGA DO MATERIAL ESCAVADO E ALARGAMENT.DA BASE</t>
  </si>
  <si>
    <t>ESCAVACAO DE FUSTE DE TUBULAO C/CAMISA DE CONCRETO ARMADO,TENDO 1,50M DE DIAMETRO EXTERNO E O PLANO INFERIOR DA BASE ENTRE 10,00 A 20,00M(TRECHO EXCEDENTE A 10,00M)DA COTA DE ARRASAMENTO,EM MATERIAL DE 2ª CATEGORIA,A AR COMPRIMIDO,EXCLUSIVEMATERIAL E MAO-DE-OBRA DO CONCRETO,FORMAS,ARMACAO,CARGA,TRANSPORTE E DESCARGA DO MATERIAL ESCAVADO E ALARGAMENT.DA BASE</t>
  </si>
  <si>
    <t>ESCAVACAO DE FUSTE DE TUBULAO C/CAMISA DE CONCRETO ARMADO,TENDO 1,50M DE DIAMETRO EXTERNO E O PLANO INFERIOR DA BASE ENTRE 10,00 E 20,00M(TRECHO EXCEDENTE A 10,00M)DA COTA DE ARRASAMENTO,EM MATERIAL DE 3ª CATEGORIA,A AR COMPRIMIDO,EXCLUSIVEMATERIAL E MAO-DE-OBRA DO CONCRETO,FORMAS,ARMACAO,CARGA,TRANSPORTE E DESCARGA DO MATERIAL ESCAVADO E ALARGAMENT.DA BASE</t>
  </si>
  <si>
    <t>ESCAVACAO DE FUSTE DE TUBULAO COM CAMISA DE CONCRETO ARMADO,TENDO 1,60M DE DIAMETRO EXTERNO E O PLANO INFERIOR DA BASE ATE 10,00M DA COTA DE ARRASAMENTO,EM MATERIAL DE 1ª CATEGORIA,A AR COMPRIMIDO,EXCLUSIVE MATERIAL E MAO-DE-OBRA DO CONCRETO,FORMAS,ARMACAO,CARGA,TRANSPORTE E DESCARGA DO MATERIAL ESCAVADO E ALARGAMENTO DA BASE</t>
  </si>
  <si>
    <t>ESCAVACAO DE FUSTE DE TUBULAO COM CAMISA DE CONCRETO ARMADO,TENDO 1,60M DE DIAMETRO EXTERNO E O PLANO INFERIOR DA BASE ATE 10,00M DA COTA DE ARRASAMENTO,EM MATERIAL DE 2ª CATEGORIA,A AR COMPRIMIDO,EXCLUSIVE MATERIAL E MAO-DE-OBRA DO CONCRETO,FORMAS,ARMACAO,CARGA,TRANSPORTE E DESCARGA DO MATERIAL ESCAVADO E ALARGAMENTO DE BASE</t>
  </si>
  <si>
    <t>ESCAVACAO DE FUSTE DE TUBULAO COM CAMISA DE CONCRETO ARMADO,TENDO 1,60M DE DIAMETRO EXTERNO E O PLANO INFERIOR DA BASE ATE 10,00M DA COTA DE ARRASAMENTO,EM MATERIAL DE 3ª CATEGORIA,A AR COMPRIMIDO,EXCLUSIVE MATERIAL E MAO-DE-OBRA DO CONCRETO,FORMAS,ARMACAO,CARGA,TRANSPORTE E DESCARGA DO MATERIAL ESCAVADO E ALARGAMENTO DA BASE</t>
  </si>
  <si>
    <t>ESCAVACAO DE FUSTE DE TUBULAO C/CAMISA DE CONCRETO ARMADO,TENDO 1,60M DE DIAMETRO EXTERNO E O PLANO INFERIOR DA BASE ENTRE 10,00 E 20,00M(TRECHO EXCEDENTE A 10,00M)DA COTA DE ARRASAMENTO,EM MATERIAL DE 1ª CATEGORIA,A AR COMPRIMIDO,EXCLUSIVEMATERIAL E MAO-DE-OBRA DO CONCRETO,FORMAS,ARMACAO,CARGA,TRANSPORTE E DESCARGA DO MATERIAL ESCAVADO E ALARGAMENT.DA BASE</t>
  </si>
  <si>
    <t>ESCAVACAO DE FUSTE DE TUBULAO C/CAMISA DE CONCRETO ARMADO,TENDO 1,60M DE DIAMETRO EXTERNO E O PLANO INFERIOR DA BASE ENTRE 10,00 E 20,00M(TRECHO EXCEDENTE A 10,00M)DA COTA DE ARRASAMENTO,EM MATERIAL DE 2ª CATEGORIA,A AR COMPRIMIDO,EXCLUSIVEMATERIAL E MAO-DE-OBRA DO CONCRETO,FORMAS,ARMACAO,CARGA,TRANSPORTE E DESCARGA DO MATERIAL ESCAVADO E ALARGAMENT.DA BASE</t>
  </si>
  <si>
    <t>ESCAVACAO DE FUSTE DE TUBULAO C/CAMISA DE CONCRETO ARMADO,TENDO 1,60M DE DIAMETRO EXTERNO E O PLANO INFERIOR DA BASE ENTRE 10,00 E 20,00M(TRECHO EXCEDENTE A 10,00M)DA COTA DE ARRASAMENTO,EM MATERIAL DE 3ª CATEGORIA,A AR COMPRIMIDO,EXCLUSIVEMATERIAL E MAO-DE-OBRA DO CONCRETO,FORMAS,ARMACAO,CARGA,TRANSPORTE E DESCARGA DO MATERIAL ESCAVADO E ALARGAMENT.DA BASE</t>
  </si>
  <si>
    <t>ESCAVACAO DE FUSTE DE TUBULAO COM CAMISA DE CONCRETO ARMADO,TENDO 1,80M DE DIAMETRO EXTERNO E O PLANO INFERIOR DA BASE ATE 10,00M DA COTA DE ARRASAMENTO,EM MATERIAL DE 1ª CATEGORIA,A AR COMPRIMIDO,EXCLUSIVE MATERIAL E MAO-DE-OBRA DO CONCRETO,FORMAS,ARMACAO,CARGA,TRANSPORTE E DESCARGA DO MATERIAL ESCAVADO E ALARGAMENTO DA BASE</t>
  </si>
  <si>
    <t>ESCAVACAO DE FUSTE DE TUBULAO COM CAMISA DE CONCRETO ARMADO,TENDO 1,80M DE DIAMETRO EXTERNO E O PLANO INFERIOR DA BASE ATE 10,00M DA COTA DE ARRASAMENTO,EM MATERIAL DE 2ª CATEGORIA,A AR COMPRIMIDO,EXCLUSIVE MATERIAL E MAO-DE-OBRA DO CONCRETO,FORMAS,ARMACAO,CARGA,TRANSPORTE E DESCARGA DO MATERIAL ESCAVADO E ALARGAMENTO DA BASE</t>
  </si>
  <si>
    <t>ESCAVACAO DE FUSTE DE TUBULAO COM CAMISA DE CONCRETO ARMADO,TENDO 1,80M DE DIAMETRO EXTERNO E O PLANO INFERIOR DA BASE ATE 10,00M DA COTA DE ARRASAMENTO,EM MATERIAL DE 3ª CATEGORIA,A AR COMPRIMIDO,EXCLUSIVE MATERIAL E MAO-DE-OBRA DO CONCRETO,FORMAS,ARMACAO,CARGA,TRANSPORTE E DESCARGA DO MATERIAL ESCAVADO E ALARGAMENTO DA BASE</t>
  </si>
  <si>
    <t>ESCAVACAO DE FUSTE DE TUBULAO C/CAMISA DE CONCRETO ARMADO,TENDO 1,80M DE DIAMETRO EXTERNO E O PLANO INFERIOR DA BASE ENTRE 10,00 E 20,00M(TRECHO EXCEDENTE A 10,00M)DA COTA DE ARRASAMENTO,EM MATERIAL DE 1ª CATEGORIA,A AR COMPRIMIDO,EXCLUSIVEMATERIAL E MAO-DE-OBRA DO CONCRETO,FORMAS,ARMACAO,CARGA,TRANSPORTE E DESCARGA DO MATERIAL ESCAVADO E ALARGAMENT.DA BASE</t>
  </si>
  <si>
    <t>ESCAVACAO DE FUSTE DE TUBULAO C/CAMISA DE CONCRETO ARMADO,TENDO 1,80M DE DIAMETRO EXTERNO E O PLANO INFERIOR DA BASE ENTRE 10,00 E 20,00M(TRECHO EXCEDENTE A 10,00M)DA COTA DE ARRASAMENTO,EM MATERIAL DE 2ª CATEGORIA,A AR COMPRIMIDO,EXCLUSIVEMATERIAL E MAO-DE-OBRA DO CONCRETO,FORMAS,ARMACAO,CARGA,TRANSPORTE E DESCARGA DO MATERIAL ESCAVADO E ALARGAMENT.DA BASE</t>
  </si>
  <si>
    <t>ESCAVACAO DE FUSTE DE TUBULAO C/CAMISA DE CONCRETO ARMADO,TENDO 1,80M DE DIAMETRO EXTERNO E O PLANO INFERIOR DA BASE ENTRE 10,00 A 20,00M(TRECHO EXCEDENTE A 10,00M)DA COTA DE ARRASAMENTO,EM MATERIAL DE 3ª CATEGORIA,A AR COMPRIMIDO,EXCLUSIVEMATERIAL E MAO-DE-OBRA DO CONCRETO,FORMAS,ARMACAO,CARGA,TRANSPORTE E DESCARGA DO MATERIAL ESCAVADO E ALARGAMENT.DA BASE</t>
  </si>
  <si>
    <t>ESCAVACAO DE FUSTE DE TUBULAO COM CAMISA DE CONCRETO ARMADO,TENDO 2,00M DE DIAMETRO EXTERNO E O PLANO INFERIOR DA BASE ATE 10,00M DA COTA DE ARRASAMENTO,EM MATERIAL DE 1ª CATEGORIA,A AR COMPRIMIDO,EXCLUSIVE MATERIAL E MAO-DE-OBRA DO CONCRETO,FORMAS,ARMACAO,CARGA,TRANSPORTE E DESCARGA DO MATERIAL ESCAVADO E ALARGAMENTO DA BASE</t>
  </si>
  <si>
    <t>ESCAVACAO DE FUSTE DE TUBULAO COM CAMISA DE CONCRETO ARMADO,TENDO 2,00M DE DIAMETRO EXTERNO E O PLANO INFERIOR DA BASE ATE 10,00M DA COTA DE ARRASAMENTO,EM MATERIAL DE 2ª CATEGORIA,A AR COMPRIMIDO,EXCLUSIVE MATERIAL E MAO-DE-OBRA DO CONCRETO,FORMAS,ARMACAO,CARGA,TRANSPORTE E DESCARGA DO MATERIAL ESCAVADO E ALARGAMENTO DA BASE</t>
  </si>
  <si>
    <t>ESCAVACAO DE FUSTE DE TUBULAO COM CAMISA DE CONCRETO ARMADO,TENDO 2,00M DE DIAMETRO EXTERNO E O PLANO INFERIOR DA BASE ATE 10,00M DA COTA DE ARRASAMENTO,EM MATERIAL DE 3ª CATEGORIA,A AR COMPRIMIDO,EXCLUSIVE MATERIAL E MAO-DE-OBRA DO CONCRETO,FORMAS,ARMACAO,CARGA,TRANSPORTE E DESCARGA DO MATERIAL ESCAVADO E ALARGAMENTO DA BASE</t>
  </si>
  <si>
    <t>ESCAVACAO DE FUSTE DE TUBULAO C/CAMISA DE CONCRETO ARMADO,TENDO 2,00M DE DIAMETRO EXTERNO E O PLANO INFERIOR DE BASE ENTRE 10,00 E 20,00M(TRECHO EXCEDENTE A 10,00M)DA COTA DE ARRASAMENTO,EM MATERIAL DE 1ª CATEGORIA,A AR COMPRIMIDO,EXCLUSIVEMATERIAL E MAO-DE-OBRA DO CONCRETO,FORMAS,ARMACAO,CARGA,TRANSPORTE E DESCARGA DO MATERIAL ESCAVADO E ALARGAMENT.DA BASE</t>
  </si>
  <si>
    <t>ESCAVACAO DE FUSTE DE TUBULAO C/CAMISA DE CONCRETO ARMADO,TENDO 2,00M DE DIAMETRO EXTERNO E O PLANO INFERIOR DA BASE ENTRE 10,00 A 20,00M(TRECHO EXCEDENTE A 10,00M)DA COTA DE ARRASAMENTO,EM MATERIAL DE 2ª CATEGORIA,A AR COMPRIMIDO,EXCLUSIVEMATERIAL E MAO-DE-OBRA DO CONCRETO,FORMAS,ARMACAO,CARGA,TRANSPORTE E DESCARGA DO MATERIAL ESCAVADO E ALARGAMENT.DA BASE</t>
  </si>
  <si>
    <t>ESCAVACAO DE FUSTE DE TUBULAO C/CAMISA DE CONCRETO ARMADO,TENDO 2,00M DE DIAMETRO EXTERNO E O PLANO INFERIOR DA BASE ENTRE 10,00 E 20,00M(TRECHO EXCEDENTE A 10,00M)DA COTA DE ARRASAMENTO,EM MATERIAL DE 3ª CATEGORIA,A AR COMPRIMIDO,EXCLUSIVEMATERIAL E MAO-DE-OBRA DO CONCRETO,FORMAS,ARMACAO,CARGA,TRANSPORTE E DESCARGA DO MATERIAL ESCAVADO E ALARGAMENT.DA BASE</t>
  </si>
  <si>
    <t>ESCAVACAO DE FUSTE DE TUBULAO COM CAMISA DE CONCRETO ARMADO,TENDO 2,20M DE DIAMETRO EXTERNO E O PLANO INFERIOR DA BASE ATE 10,00M DA COTA DE ARRASAMENTO,EM MATERIAL DE 1ª CATEGORIA,A AR COMPRIMIDO,EXCLUSIVE MATERIAL E MAO-DE-OBRA DO CONCRETO,FORMAS,ARMACAO,CARGA,TRANSPORTE E DESCARGA DO MATERIAL ESCAVADO E ALARGAMENTO DA BASE</t>
  </si>
  <si>
    <t>ESCAVACAO DE FUSTE DE TUBULAO COM CAMISA DE CONCRETO ARMADO,TENDO 2,20M DE DIAMETRO EXTERNO E O PLANO INFERIOR DA BASE ATE 10,00M DA COTA DE ARRASAMENTO,EM MATERIAL DE 2ª CATEGORIA,A AR COMPRIMIDO,EXCLUSIVE MATERIAL E MAO-DE-OBRA DO CONCRETO,FORMAS,ARMACAO,CARGA,TRANSPORTE E DESCARGA DO MATERIAL ESCAVADO E ALARGAMENTO DA BASE</t>
  </si>
  <si>
    <t>ESCAVACAO DE FUSTE DE TUBULAO COM CAMISA DE CONCRETO ARMADO,TENDO 2,20M DE DIAMETRO EXTERNO E O PLANO INFERIOR DA BASE ATE 10,00M DA COTA DE ARRASAMENTO,EM MATERIAL DE 3ª CATEGORIA,A AR COMPRIMIDO,EXCLUSIVE MATERIAL E MAO-DE-OBRA DO CONCRETO,FORMAS,ARMACAO,CARGA,TRANSPORTE E DESCARGA DO MATERIAL ESCAVADO E ALARGAMENTO DA BASE</t>
  </si>
  <si>
    <t>ESCAVACAO DE FUSTE DE TUBULAO C/CAMISA DE CONCRETO ARMADO,TENDO 2,20M DE DIAMETRO EXTERNO E O PLANO INFERIOR DA BASE ENTRE 10,00 A 20,00M(TRECHO EXCEDENTE A 10,00M)DA COTA DE ARRASAMENTO,EM MATERIAL DE 1ª CATEGORIA,A AR COMPRIMIDO,EXCLUSIVEMATERIAL E MAO-DE-OBRA DO CONCRETO,FORMAS,ARMACAO,CARGA,TRANSPORTE E DESCARGA DO MATERIAL ESCAVADO E ALARGAMENT.DA BASE</t>
  </si>
  <si>
    <t>ESCAVACAO DE FUSTE DE TUBULAO C/CAMISA DE CONCRETO ARMADO,TENDO 2,20M DE DIAMETRO EXTERNO E O PLANO INFERIOR DA BASE ENTRE 10,00 E 20,00M(TRECHO EXCEDENTE A 10,00M)DA COTA DE ARRASAMENTO,EM MATERIAL DE 2ª CATEGORIA,A AR COMPRIMIDO,EXCLUSIVEMATERIAL E MAO-DE-OBRA DO CONCRETO,FORMAS,ARMACAO,CARGA,TRANSPORTE E DESCARGA DO MATERIAL ESCAVADO E ALARGAMENT.DA BASE</t>
  </si>
  <si>
    <t>ESCAVACAO DE FUSTE DE TUBULAO C/CAMISA DE CONCRETO ARMADO,TENDO 2,20M DE DIAMETRO EXTERNO E O PLANO INFERIOR DA BASE ENTRE 10,00 A 20,00M(TRECHO EXCEDENTE A 10,00M)DA COTA DE ARRASAMENTO,EM MATERIAL DE 3ª CATEGORIA,A AR COMPRIMIDO,EXCLUSIVEMATERIAL E MAO-DE-OBRA DO CONCRETO,FORMAS,ARMACAO,CARGA,TRANSPORTE E DESCARGA DO MATERIAL ESCAVADO E ALARGAMENT.DA BASE</t>
  </si>
  <si>
    <t>ESCAVACAO DE BASE ALARGADA DE TUBULOES,ESTANDO O PLANO INFERIOR DA MESMA ATE 10,00M DA COTA DE ARRASAMENTO,CONSIDERANDO-SE EM MATERIAL DE 1ª CATEGORIA,EXCLUSIVE CARGA,TRANSPORTE EDESCARGA DO MATERIAL ESCAVADO</t>
  </si>
  <si>
    <t>ESCAVACAO DE BASE ALARGADA DE TUBULOES,ESTANDO O PLANO INFERIOR DA MESMA ATE 10,00M DA COTA DE ARRASAMENTO,CONSIDERANDO-SE EM MATERIAL DE 2ª CATEGORIA,EXCLUSIVE CARGA,TRANSPORTE EDESCARGA DO MATERIAL ESCAVADO</t>
  </si>
  <si>
    <t>ESCAVACAO DE BASE ALARGADA DE TUBULOES,ESTANDO O PLANO INFERIOR DA MESMA ATE 10,00M DA COTA DE ARRASAMENTO,CONSIDERANDO-SE EM MATERIAL DE 3ª CATEGORIA,EXCLUSIVE CARGA,TRANSPORTE EDESCARGA DO MATERIAL ESCAVADO</t>
  </si>
  <si>
    <t>ESCAVACAO DE BASE ALARGADA DE TUBULOES,ESTANDO O PLANO INFERIOR DA MESMA ENTRE 10,00 E 20,00M DE PROFUNDIDADE(TRECHO EXCEDENTE A 10,00M)DA COTA DE ARRASAMENTO,CONSIDERANDO-SE EM MATERIAL DE 1ª CATEGORIA,EXCLUSIVE CARGA,TRANSPORTE E DESCARGADO MATERIAL ESCAVADO</t>
  </si>
  <si>
    <t>ESCAVACAO DE BASE ALARGADA DE TUBULOES,ESTANDO O PLANO INFERIOR DA MESMA ENTRE 10,00 E 20,00M DE PROFUNDIDADE(TRECHO EXCEDENTE A 10,00M)DA COTA DE ARRASAMENTO,CONSIDERANDO-SE EM MATERIAL DE 2ª CATEGORIA,EXCLUSIVE CARGA,TRANSPORTE E DESCARGADO MATERIAL ESCAVADO</t>
  </si>
  <si>
    <t>ESCAVACAO DE BASE ALARGADA DE TUBULOES,ESTANDO O PLANO INFERIOR DA MESMA ENTRE 10,00 A 20,00M DE PROFUNDIDADE(TRECHO EXCEDENTE A 10,00M)DA COTA DE ARRASAMENTO,CONSIDERANDO-SE EM MATERIAL DE 3ª CATEGORIA,EXCLUSIVE CARGA,TRANSPORTE E DESCARGADO MATERIAL ESCAVADO</t>
  </si>
  <si>
    <t>ESCAVACAO DE FUSTE DE TUBULAO COM CAMISA DE CONCRETO ARMADO,TENDO 1,40M DE DIAMETRO EXTERNO E PLANO DA BASE ATE 4,50M DEPROFUNDIDADE,A CEU ABERTO EM MATERIAL DE 1ª CATEGORIA,EXCLUSIVE MATERIAL,MAO-DE-OBRA E MATERIAL PARA CONCRETO,FORMAS,ARMACAO,CARGA,TRANSPORTE E DESCARGA DO MATERIAL ESCAVADO E ALARGAMENTO DA BASE</t>
  </si>
  <si>
    <t>ESCAVACAO DE FUSTE DE TUBULAO COM CAMISA DE CONCRETO ARMADO,TENDO 1,40M DE DIAMETRO EXTERNO E PLANO DA BASE ENTRE 4,50 E7,50M DE PROFUNDIDADE,A CEU ABERTO EM MATERIAL DE 1ª CATEGORIA,EXCLUSIVE MATERIAL,MAO-DE-OBRA E MATERIAL PARA CONCRETO,FORMAS,ARMACAO,CARGA,TRANSPORTE E DESCARGA DO MATERIAL ESCAVADO E ALARGAMENTO DA BASE</t>
  </si>
  <si>
    <t>ESCAVACAO DE FUSTE DE TUBULAO COM CAMISA DE CONCRETO ARMADO,TENDO 1,50M DE DIAMETRO EXTERNO E PLANO DA BASE ATE 4,50M DEPROFUNDIDADE,A CEU ABERTO EM MATERIAL EM 1ª CATEGORIA,EXCLUSIVE MATERIAL,MAO-DE-OBRA E MATERIAL PARA CONCRETO,FORMAS,ARMACAO,CARGA,TRANSPORTE E DESCARGA DO MATERIAL ESCAVADO E ALARGAMENTO DA BASE</t>
  </si>
  <si>
    <t>ESCAVACAO DE FUSTE DE TUBULAO COM CAMISA DE CONCRETO ARMADO,TENDO 1,50M DE DIAMETRO EXTERNO E PLANO DA BASE ENTRE 4,50 E7,50M DE PROFUNDIDADE,A CEU ABERTO EM MATERIAL DE 1ª CATEGORIA,EXCLUSIVE MATERIAL,MAO-DE-OBRA E MATERIAL PARA CONCRETO,FORMAS,ARMACAO,CARGA,TRANSPORTE E DESCARGA DO MATERIAL ESCAVADO E ALARGAMENTO DA BASE</t>
  </si>
  <si>
    <t>ESCAVACAO DE FUSTE DE TUBULAO COM CAMISA DE CONCRETO ARMADO,TENDO 1,60M DE DIAMETRO EXTERNO E PLANO DA BASE ATE 4,50M DEPROFUNDIDADE,A CEU ABERTO EM MATERIAL DE 1ª CATEGORIA,EXCLUSIVE MATERIAL,MAO-DE-OBRA E MATERIAL PARA CONCRETO,FORMAS,ARMACAO,CARGA,TRANSPORTE E DESCARGA DO MATERIAL ESCAVADO E ALARGAMENTO DA BASE</t>
  </si>
  <si>
    <t>ESCAVACAO DE FUSTE DE TUBULAO COM CAMISA DE CONCRETO ARMADO,TENDO 1,60M DE DIAMETRO EXTERNO E PLANO DA BASE ENTRE 4,50 E7,50M DE PROFUNDIDADE,A CEU ABERTO EM MATERIAL DE 1ª CATEGORIA,EXCLUSIVE MATERIAL,MAO-DE-OBRA E MATERIAL PARA CONCRETO,FORMAS,ARMACAO,CARGA,TRANSPORTE E DESCARGA DO MATERIAL ESCAVADO E ALARGAMENTO DA BASE</t>
  </si>
  <si>
    <t>ESCAVACAO DE FUSTE DE TUBULAO COM CAMISA DE CONCRETO ARMADO,TENDO 1,80M DE DIAMETRO EXTERNO E PLANO DA BASE ATE 4,50M DEPROFUNDIDADE,A CEU ABERTO EM MATERIAL DE 1ª CATEGORIA,EXCLUSIVE MATERIAL,MAO-DE-OBRA E MATERIAL PARA CONCRETO,FORMAS,ARMACAO,CARGA,TRANSPORTE E DESCARGA DO MATERIAL ESCAVADO E ALARGAMENTO DA BASE</t>
  </si>
  <si>
    <t>ESCAVACAO DE FUSTE DE TUBULAO COM CAMISA DE CONCRETO ARMADO,TENDO 1,80M DE DIAMETRO EXTERNO E PLANO DA BASE ENTRE 4,50 E7,50M DE PROFUNDIDADE,A CEU ABERTO EM MATERIAL DE 1ª CATEGORIA,EXCLUSIVE MATERIAL,MAO-DE-OBRA E MATERIAL PARA CONCRETO,FORMAS,ARMACAO,CARGA,TRANSPORTE E DESCARGA DO MATERIAL ESCAVADO E ALARGAMENTO DA BASE</t>
  </si>
  <si>
    <t>ESCAVACAO DE FUSTE DE TUBULAO COM CAMISA DE CONCRETO ARMADO,TENDO 2,00M DE DIAMETRO EXTERNO E PLANO DA BASE ATE 4,50M DEPROFUNDIDADE,A CEU ABERTO EM MATERIAL DE 1ª CATEGORIA,EXCLUSIVE MATERIAL,MAO-DE-OBRA E MATERIAL PARA CONCRETO,FORMAS,ARMACAO,CARGA,TRANSPORTE E DESCARGA DO MATERIAL ESCAVADO E ALARGAMENTO DA BASE</t>
  </si>
  <si>
    <t>ESCAVACAO DE FUSTE DE TUBULAO COM CAMISA DE CONCRETO ARMADO,TENDO 2,00M DE DIAMETRO EXTERNO E PLANO DA BASE ENTRE 4,50 E7,50M DE PROFUNDIDADE,A CEU ABERTO EM MATERIAL DE 1ª CATEGORIA,EXCLUSIVE MATERIAL,MAO-DE-OBRA E MATERIAL PARA CONCRETO,FORMAS,ARMACAO,CARGA,TRANSPORTE E DESCARGA DO MATERIAL ESCAVADO E ALARGAMENTO DA BASE</t>
  </si>
  <si>
    <t>ESCAVACAO DE FUSTE DE TUBULAO COM CAMISA DE CONCRETO ARMADO,TENDO 1,40M DE DIAMETRO EXTERNO E PLANO DA BASE ATE 4,50M DEPROFUNDIDADE,A CEU ABERTO EM MATERIAL DE 2ª CATEGORIA,EXCLUSIVE MATERIAL,MAO-DE-OBRA E MATERIAL PARA CONCRETO,FORMAS,ARMACAO,CARGA,TRANSPORTE E DESCARGA DO MATERIAL ESCAVADO E ALARGAMENTO DA BASE</t>
  </si>
  <si>
    <t>ESCAVACAO DE FUSTE DE TUBULAO COM CAMISA DE CONCRETO ARMADO,TENDO 1,40M DE DIAMETRO EXTERNO E PLANO DA BASE ENTRE 4,50 E7,50M DE PROFUNDIDADE,A CEU ABERTO EM MATERIAL DE 2ª CATEGORIA,EXCLUSIVE MATERIAL,MAO-DE-OBRA E MATERIAL PARA CONCRETO,FORMAS,ARMACAO,CARGA,TRANSPORTE E DESCARGA DO MATERIAL ESCAVADO E ALARGAMENTO DA BASE</t>
  </si>
  <si>
    <t>ESCAVACAO DE FUSTE DE TUBULAO COM CAMISA DE CONCRETO ARMADO,TENDO 1,50M DE DIAMETRO EXTERNO E PLANO DA BASE ATE 4,50M DEPROFUNDIDADE,A CEU ABERTO EM MATERIAL DE 2ª CATEGORIA,EXCLUSIVE MATERIAL,MAO-DE-OBRA E MATERIAL PARA CONCRETO,FORMAS,ARMACAO,CARGA,TRANSPORTE E DESCARGA DO MATERIAL ESCAVADO E ALARGAMENTO DA BASE</t>
  </si>
  <si>
    <t>ESCAVACAO DE FUSTE DE TUBULAO COM CAMISA DE CONCRETO ARMADO,TENDO 1,50M DE DIAMETRO EXTERNO E PLANO DA BASE ENTRE 4,50 E7,50M DE PROFUNDIDADE,A CEU ABERTO EM MATERIAL DE 2ª CATEGORIA,EXCLUSIVE MATERIAL,MAO-DE-OBRA E MATERIAL PARA CONCRETO,FORMAS,ARMACAO,CARGA,TRANSPORTE E DESCARGA DO MATERIAL ESCAVADO E ALARGAMENTO DA BASE</t>
  </si>
  <si>
    <t>ESCAVACAO DE FUSTE DE TUBULAO COM CAMISA DE CONCRETO ARMADO,TENDO 1,60M DE DIAMETRO EXTERNO E PLANO DA BASE ATE 4,50M DEPROFUNDIDADE,A CEU ABERTO EM MATERIAL DE 2ª CATEGORIA,EXCLUSIVE MATERIAL,MAO-DE-OBRA E MATERIAL PARA CONCRETO,FORMAS,ARMACAO,CARGA,TRANSPORTE E DESCARGA DO MATERIAL ESCAVADO E ALARGAMENTO DA BASE</t>
  </si>
  <si>
    <t>ESCAVACAO DE FUSTE DE TUBULAO COM CAMISA DE CONCRETO ARMADO,TENDO 1,60M DE DIAMETRO EXTERNO E PLANO DA BASE ENTRE 4,50 E7,50M DE PROFUNDIDADE,A CEU ABERTO EM MATERIAL DE 2ª CATEGORIA,EXCLUSIVE MATERIAL,MAO-DE-OBRA E MATERIAL PARA CONCRETO,FORMAS,ARMACAO,CARGA,TRANSPORTE E DESCARGA DO MATERIAL ESCAVADO E ALARGAMENTO DA BASE</t>
  </si>
  <si>
    <t>ESCAVACAO DE FUSTE DE TUBULAO COM CAMISA DE CONCRETO ARMADO,TENDO 1,80M DE DIAMETRO EXTERNO E PLANO DA BASE ATE 4,50M DEPROFUNDIDADE,A CEU ABERTO EM MATERIAL DE 2ª CATEGORIA,EXCLUSIVE MATERIAL,MAO-DE-OBRA E MATERIAL PARA CONCRETO,FORMAS,ARMACAO,CARGA,TRANSPORTE E DESCARGA DO MATERIAL ESCAVADO E ALARGAMENTO DA BASE</t>
  </si>
  <si>
    <t>ESCAVACAO DE FUSTE DE TUBULAO COM CAMISA DE CONCRETO ARMADO,TENDO 1,80M DE DIAMETRO EXTERNO E PLANO DA BASE ENTRE 4,50 E7,50M DE PROFUNDIDADE,A CEU ABERTO EM MATERIAL DE 2ª CATEGORIA,EXCLUSIVE MATERIAL,MAO-DE-OBRA E MATERIAL PARA CONCRETO,FORMAS,ARMACAO,CARGA,TRANSPORTE E DESCARGA DO MATERIAL ESCAVADO E ALARGAMENTO DA BASE</t>
  </si>
  <si>
    <t>ESCAVACAO DE FUSTE DE TUBULAO COM CAMISA DE CONCRETO ARMADO,TENDO 2,00M DE DIAMETRO EXTERNO E PLANO DA BASE ATE 4,50M DEPROFUNDIDADE,A CEU ABERTO EM MATERIAL DE 2ª CATEGORIA,EXCLUSIVE MATERIAL,MAO-DE-OBRA E MATERIAL PARA CONCRETO,FORMAS,ARMACAO,CARGA,TRANSPORTE E DESCARGA DO MATERIAL ESCAVADO E ALARGAMENTO DA BASE</t>
  </si>
  <si>
    <t>ESCAVACAO DE FUSTE DE TUBULAO COM CAMISA DE CONCRETO ARMADO,TENDO 2,00M DE DIAMETRO EXTERNO E PLANO DE BASE ENTRE 4,50 E7,50M DE PROFUNDIDADE,A CEU ABERTO EM MATERIAL DE 2ª CATEGORIA,EXCLUSIVE MATERIAL,MAO-DE-OBRA E MATERIAL PARA CONCRETO,FORMAS,ARMACAO,CARGA,TRANSPORTE E DESCARGA DO MATERIAL ESCAVADO E ALARGAMENTO DA BASE</t>
  </si>
  <si>
    <t>ESCAVACAO DE FUSTE DE TUBULAO COM CAMISA DE CONCRETO ARMADO,TENDO 1,40M DE DIAMETRO EXTERNO E PLANO DA BASE ATE 4,50M DEPROFUNDIDADE,A CEU ABERTO EM MATERIAL DE 3ª CATEGORIA,EXCLUSIVE MATERIAL,MAO-DE-OBRA E MATERIAL PARA CONCRETO,FORMAS,ARMACAO,CARGA,TRANSPORTE E DESCARGA DO MATERIAL ESCAVADO E ALARGAMENTO DA BASE</t>
  </si>
  <si>
    <t>ESCAVACAO DE FUSTE DE TUBULAO COM CAMISA DE CONCERTO ARMADO,TENDO 1,40M DE DIAMETRO EXTERNO E PLANO DA BASE ENTRE 4,50 E7,50M DE PROFUNDIDADE,A CEU ABERTO EM MATERIAL DE 3ª CATEGORIA,EXCLUSIVE MATERIAL,MAO-DE-OBRA E MATERIAL PARA CONCRETO,FORMAS,ARMACAO,CARGA,TRANSPORTE E DESCARGA DO MATERIAL ESCAVADO E ALARGAMENTO DA BASE</t>
  </si>
  <si>
    <t>ESCAVACAO DE FUSTE DE TUBULAO COM CAMISA DE CONCRETO ARMADO,TENDO 1,50M DE DIAMETRO EXTERNO E PLANO DA BASE ATE 4,50M DEPROFUNDIDADE,A CEU ABERTO EM MATERIAL DE 3ª CATEGORIA,EXCLUSIVE MATERIAL,MAO-DE-OBRA E MATERIAL PARA CONCRETO,FORMAS,ARMACAO,CARGA,TRANSPORTE E DESCARGA DO MATERIAL ESCAVADO E ALARGAMENTO DA BASE</t>
  </si>
  <si>
    <t>ESCAVACAO DE FUSTE DE TUBULAO COM CAMISA DE CONCRETO ARMADO,TENDO 1,50M DE DIAMETRO EXTERNO E PLANO DA BASE ENTRE 4,50 E7,50M DE PROFUNDIDADE,A CEU ABERTO EM MATERIAL DE 3ª CATEGORIA,EXCLUSIVE MATERIAL,MAO-DE-OBRA E MATERIAL PARA CONCRETO,FORMAS,ARMACAO,CARGA,TRANSPORTE E DESCARGA DO MATERIAL ESCAVADO E ALARGAMENTO DA BASE</t>
  </si>
  <si>
    <t>ESCAVACAO DE FUSTE DE TUBULAO COM CAMISA DE CONCRETO ARMADO,TENDO 1,60M DE DIAMETRO EXTERNO E PLANO DA BASE ATE 4,50M DEPROFUNDIDADE,A CEU ABERTO EM MATERIAL DE 3ª CATEGORIA,EXCLUSIVE MATERIAL,MAO-DE-OBRA E MATERIAL PARA CONCRETO,FORMAS,ARMACAO,CARGA,TRANSPORTE E DESCARGA DO MATERIAL ESCAVADO E ALARGAMENTO DA BASE</t>
  </si>
  <si>
    <t>ESCAVACAO DE FUSTE DE TUBULAO COM CAMISA DE CONCRETO ARMADO,TENDO 1,60M DE DIAMETRO EXTERNO E PLANO DA BASE ENTRE 4,50 E7,50M DE PROFUNDIDADE,A CEU ABERTO EM MATERIAL DE 3ª CATEGORIA,EXCLUSIVE MATERIAL,MAO-DE-OBRA E MATERIAL PARA CONCRETO,FORMAS,ARMACAO,CARGA,TRANSPORTE E DESCARGA DO MATERIAL ESCAVADO E ALARGAMENTO DA BASE</t>
  </si>
  <si>
    <t>ESCAVACAO DE FUSTE DE TUBULAO COM CAMISA DE CONCRETO ARMADO,TENDO 1,80M DE DIAMETRO EXTERNO E PLANO DA BASE ATE 4,50M DEPROFUNDIDADE,A CEU ABERTO EM MATERIAL EM 3ª CATEGORIA,EXCLUSIVE MATERIAL,MAO-DE-OBRA E MATERIAL PARA CONCRETO,FORMAS,ARMACAO,CARGA,TRANSPORTE E DESCARGA DO MATERIAL ESCAVADO E ALARGAMENTO DA BASE</t>
  </si>
  <si>
    <t>ESCAVACAO DE FUSTE DE TUBULAO COM CAMISA DE CONCRETO ARMADO,TENDO 1,80M DE DIAMETRO EXTERNO E PLANO DA BASE ENTRE 4,50 E7,50M DE PROFUNDIDADE,A CEU ABERTO EM MATERIAL DE 3ª CATEGORIA,EXCLUSIVE MATERIAL,MAO-DE-OBRA E MATERIAL PARA CONCRETO,FORMAS,ARMACAO,CARGA,TRANSPORTE E DESCARGA DO MATERIAL ESCAVADO E ALARGAMENTO DA BASE</t>
  </si>
  <si>
    <t>ESCAVACAO DE FUSTE DE TUBULAO COM CAMISA DE CONCRETO ARMADO,TENDO 2,00M DE DIAMETRO EXTERNO E PLANO DA BASE ATE 4,50M DEPROFUNDIDADE,A CEU ABERTO EM MATERIAL DE 3ª CATEGORIA,EXCLUSIVE MATERIAL,MAO-DE-OBRA E MATERIAL PARA CONCRETO,FORMAS,ARMACAO,CARGA,TRANSPORTE E DESCARGA DO MATERIAL ESCAVADO E ALARGAMENTO DA BASE</t>
  </si>
  <si>
    <t>ESCAVACAO DE FUSTE DE TUBULAO COM CAMISA DE CONCRETO ARMADO,TENDO 2,00M DE DIAMETRO EXTERNO E PLANO DA BASE ENTRE 4,50 E7,50M DE PROFUNDIDADE,A CEU ABERTO EM MATERIAL DE 3ª CATEGORIA,EXCLUSIVE MATERIAL,MAO-DE-OBRA E MATERIAL PARA CONCRETO,FORMAS,ARMACAO,CARGA,TRANSPORTE E DESCARGA DO MATERIAL ESCAVADO E ALARGAMENTO DA BASE</t>
  </si>
  <si>
    <t>ESCAVACAO DE BASE ALARGADA DE TUBULAO A CEU ABERTO,EM MATERIAL DE 1ª CATEGORIA,ESTANDO O PLANO INFERIOR DA MESMA ATE 4,50M DA COTA DE ARRASAMENTO,EXCLUSIVE CARGA,TRANSPORTE E DESCARGA DO MATERIAL ESCAVADO</t>
  </si>
  <si>
    <t>ESCAVACAO DE BASE ALARGADA DE TUBULAO A CEU ABERTO,EM MATERIAL DE 1ª CATEGORIA,ESTANDO O PLANO INFERIOR DA MESMA ENTRE4,50 E 7,50M DE PROFUNDIDADE DA COTA DE ARRASAMENTO,EXCLUSIVE CARGA,TRANSPORTE E DESCARGA DO MATERIAL ESCAVADO</t>
  </si>
  <si>
    <t>ESCAVACAO DE BASE ALARGADA DE TUBULAO A CEU ABERTO,EM MATERIAL DE 2ª CATEGORIA,ESTANDO O PLANO INFERIOR DA MESMA ATE 4,50M DA COTA DE ARRASAMENTO,EXCLUSIVE CARGA,TRANSPORTE E DESCARGA DO MATERIAL ESCAVADO</t>
  </si>
  <si>
    <t>ESCAVACAO DE BASE ALARGADA DE TUBULAO A CEU ABERTO,EM MATERIAL DE 2ª CATEGORIA,ESTANDO O PLANO INFERIOR DA MESMA ENTRE 4,50 E 7,50M DE PROFUNDIDADE DA COTA DE ARRASAMENTO,EXCLUSIVECARGA,TRANSPORTE E DESCARGA DO MATERIAL ESCAVADO</t>
  </si>
  <si>
    <t>ESCAVACAO DE BASE ALARGADA DE TUBULAO A CEU ABERTO,EM MATERIAL DE 3ª CATEGORIA,ESTANDO O PLANO INFERIOR DA MESMA ATE 4,50M DA COTA DE ARRASAMENTO,EXCLUSIVE CARGA,TRANSPORTE E DESCARGA DO MATERIAL ESCAVADO</t>
  </si>
  <si>
    <t>ESCAVACAO DE BASE ALARGADA DE TUBULAO A CEU ABERTO,EM MATERIAL DE 3ª CATEGORIA,ESTANDO O PLANO INFERIOR DA MESMA ENTRE 4,50 E 7,50M DE PROFUNDIDADE DA COTA DE ARRASAMENTO,EXCLUSIVECARGA,TRANSPORTE E DESCARGA DO MATERIAL ESCAVADO</t>
  </si>
  <si>
    <t>MATERIAIS PARA FUSTE DE TUBULAO COM CAMISA DE CONCRETO ARMADO COM DIAMETRO DE 1,00M.FORNECIMENTO,PREPARO E COLOCACAO DOSMATERIAIS PARA EXECUCAO(CONCRETO FCK=20MPA PARA CAMISA E FCK=15MPA PARA ENCHIMENTO,FORMA CURVA,ACO CA-50B)</t>
  </si>
  <si>
    <t>MATERIAIS PARA FUSTE DE TUBULAO COM CAMISA DE CONCRETO ARMADO COM DIAMETRO DE 1,20M.FORNECIMENTO,PREPARO E COLOCACAO DOSMATERIAIS PARA EXECUCAO(CONCRETO FCK=20MPA PARA CAMISA E FCK=15MPA PARA ENCHIMENTO,FORMA CURVA,ACO CA-50B)</t>
  </si>
  <si>
    <t>MATERIAIS PARA FUSTE DE TUBULAO COM CAMISA DE CONCRETO ARMADO COM DIAMETRO DE 1,40M.FORNECIMENTO,PREPARO E COLOCACAO DOSMATERIAIS PARA EXECUCAO(CONCRETO FCK=20MPA PARA CAMISA E FCK=15MPA PARA ENCHIMENTO,FORMA CURVA,ACO CA-50B)</t>
  </si>
  <si>
    <t>MATERIAIS PARA FUSTE DE TUBULAO COM CAMISA DE CONCRETO ARMADO COM DIAMETRO DE 1,50M.FORNECIMENTO,PREPARO E COLOCACAO DOSMATERIAIS PARA EXECUCAO(CONCRETO FCK=20MPA PARA CAMISA E FCK=15MPA PARA ENCHIMENTO,FORMA CURVA,ACO CA-50B)</t>
  </si>
  <si>
    <t>MATERIAIS PARA FUSTE DE TUBULAO COM CAMISA DE CONCRETO ARMADO COM DIAMETRO DE 1,60M.FORNECIMENTO,PREPARO E COLOCACAO DOSMATERIAIS PARA EXECUCAO(CONCRETO FCK=20MPA PARA CAMISA E FCK=15MPA PARA ENCHIMENTO,FORMA CURVA,ACO CA-50B)</t>
  </si>
  <si>
    <t>MATERIAIS PARA FUSTE DE TUBULAO COM CAMISA DE CONCRETO ARMADO COM DIAMETRO DE 1,80M.FORNECIMENTO,PREPARO E COLOCACAO DOSMATERIAIS PARA EXECUCAO(CONCRETO FCK=20MPA PARA CAMISA E FCK=15MPA PARA ENCHIMENTO,FORMA CURVA,ACO CA-50B)</t>
  </si>
  <si>
    <t>MATERIAIS PARA FUSTE DE TUBULAO COM CAMISA DE CONCRETO ARMADO COM DIAMETRO DE 2,00M.FORNECIMENTO,PREPARO E COLOCACAO DOSMATERIAIS PARA EXECUCAO(CONCRETO FCK=20MPA PARA CAMISA E FCK=15MPA PARA ENCHIMENTO,FORMA CURVA,ACO CA-50B)</t>
  </si>
  <si>
    <t>MATERIAIS PARA FUSTE DE TUBULAO COM CAMISA DE CONCRETO ARMADO COM DIAMETRO DE 2,20M.FORNECIMENTO,PREPARO E COLOCACAO DOSMATERIAIS PARA EXECUCAO(CONCRETO FCK=20MPA PARA CAMISA E FCK=15MPA PARA ENCHIMENTO,FORMA CURVA,ACO CA-50B)</t>
  </si>
  <si>
    <t>MATERIAIS PARA BASE ALARGADA DE TUBULAO COM CAMISA DE CONCRETO ARMADO.FORNECIMENTO,PREPARO E COLOCACAO DOS MATERIAIS(CONCRETO FCK=15MPA)PARA EXECUCAO DE BASE ALARGADA</t>
  </si>
  <si>
    <t>EMENDA DE PERFIL DE ACO "H",DE 6",1ª ALMA,PARA ESTACA,CONSIDERANDO UM CORTE AO MACARICO E SOLDAGEM DE TOPO EM TODO O PERIMETRO E DE 4 TALAS,EM BARRAS CHATAS DE 5/16" DE ESPESSURA,INCLUSIVE FORNECIMENTO DE TODO O MATERIAL</t>
  </si>
  <si>
    <t>EMENDA DE PERFIL DE ACO "I",DE 8",1ª E 2ª ALMAS,PARA ESTACA,CONSIDERANDO UM CORTE AO MACARICO E SOLDAGEM DE TOPO EM TODOO PERIMETRO E DE 4 TALAS,EM BARRAS CHATAS DE 5/16" DE ESPESSURA,INCLUSIVE FORNECIMENTO DE TODO O MATERIAL</t>
  </si>
  <si>
    <t>EMENDA DE PERFIL DE ACO "I",DE 10",1ª E 2ª ALMAS,PARA ESTACA,CONSIDERANDO UM CORTE AO MACARICO E SOLDAGEM DE TOPO EM TODO O PERIMETRO E DE 4 TALAS,EM BARRAS CHATAS DE 5/16" DE ESPESSURA,INCUSIVE FORNECIMENTO DE TODO O MATERIAL</t>
  </si>
  <si>
    <t>EMENDA DE PERFIL DE ACO "I",DE 12",1ª E 2ª ALMAS,PARA ESTACA,CONSIDERANDO UM CORTE AO MACARICO E SOLDAGEM DE TOPO EM TODO O PERIMETRO E DE 4 TALAS,EM BARRAS CHATAS DE 3/8" DE ESPESSURA,INCLUSIVE FORNECIMENTO DE TODO O MATERIAL</t>
  </si>
  <si>
    <t>EMENDA DE PERFIL DE ACO "I",DE 15",1ª E 2ª ALMAS,PARA ESTACA,CONSIDERANDO UM CORTE AO MACARICO E SOLDAGEM DE TOPO EM TODO O PERIMETRO E DE 4 TALAS,EM BARRAS CHATAS DE 3/8" DE ESPESSURA,INCLUSIVE FORNECIMENTO DE TODO O MATERIAL</t>
  </si>
  <si>
    <t>EMENDA DE PERFIL DE ACO "I",DE 6" DUPLO,1° E 2° ALMAS,PARAESTACA,CONSIDERANDO UM CORTE AO MACARICO E 4 TALAS,EM BARRASCHATAS DE 1/4" DE ESPESSURA,SOLDADAS NOS PERFIS,INCLUSIVEFORNECIMENTO DE TODOS OS MATERIAIS</t>
  </si>
  <si>
    <t>EMENDA DE PERFIL DE ACO "I",DE 8" DUPLO,1° E 2° ALMAS,PARAESTACA,CONSIDERANDO UM CORTE AO MACARICO E 4 TALAS,EM BARRASCHATAS DE 5/16" DE ESPESSURA,SOLDADAS NOS PERFIS,INCLUSIVEFORNECIMENTO DE TODOS OS MATERIAIS</t>
  </si>
  <si>
    <t>EMENDA DE PERFIL DE ACO "I",DE 10" DUPLO,1ª E 2ª ALMAS,PARAESTACA,CONSIDERANDO UM CORTE AO MACARICO E 4 TALAS,EM BARRASCHATAS DE 3/8" DE ESPESSURA,SOLDADAS NOS PERFIS,INCLUSIVE FORNECIMENTO DE TODOS OS MATERIAIS</t>
  </si>
  <si>
    <t>EMENDA DE PERFIL DE ACO "I",DE 12" DUPLO,1ª E 2ª ALMAS,PARAESTACA,CONSIDERANDO UM CORTE AO MACARICO E 4 TALAS,EM BARRASCHATAS DE 1/2" DE ESPESSURA,SOLDADAS NOS PERFIS,INCLUSIVE FORNECIMENTO DE TODOS OS MATERIAIS</t>
  </si>
  <si>
    <t>EMENDA DE TOPO EM ESTACA TRILHO TR-25 SIMPLES,INCLUSIVE TALAS DE CHAPA DE ACO E SOLDAGEM DE TOPO,COM FORNECIMENTO DE TODOS OS MATERIAIS</t>
  </si>
  <si>
    <t>EMENDA DE TOPO EM ESTACA DE TRILHO TR-25 DUPLO,INCLUSIVE TALAS DE CHAPA DE ACO E SOLDAGEM DE TOPO,COM FORNECIMENTO DE TODOS OS MATERIAIS</t>
  </si>
  <si>
    <t>EMENDA DE TOPO EM ESTACA DE TRILHO TR-25 TRIPLO,INCLUSIVE TALAS DE CHAPA DE ACO E SOLDAGEM DE TOPO, COM FORNECIMENTO DETODOS OS MATERIAIS</t>
  </si>
  <si>
    <t>EMENDA DE TOPO EM ESTACA DE TRILHO TR-32 SIMPLES,INCLUSIVE TALAS DE CHAPA DE ACO E SOLDAGEM DE TOPO,COM FORNECIMENTO DETODOS OS MATERIAIS</t>
  </si>
  <si>
    <t>EMENDA DE TOPO EM ESTACA DE TRILHO TR-32 DUPLO,INCLUSIVE TALAS DE CHAPA DE ACO E SOLDAGEM DE TOPO,COM FORNECIMENTO DE TODOS OS MATERIAIS</t>
  </si>
  <si>
    <t>EMENDA DE TOPO EM ESTACA DE TRILHO TR-32 TRIPLO,INCLUSIVE TALAS DE CHAPA DE ACO E SOLDAGEM DE TOPO, COM FORNECIMENTO DETODOS OS MATERIAIS</t>
  </si>
  <si>
    <t>EMENDA DE TOPO EM ESTACA DE TRILHO TR-37 SIMPLES,INCLUSIVE TALAS DE CHAPA DE ACO E SOLDAGEM DE TOPO,COM FORNECIMENTO DETODOS OS MATERIAIS</t>
  </si>
  <si>
    <t>EMENDA DE TOPO EM ESTACA DE TRILHO TR-37 DUPLO,INCLUSIVE TALAS DE CHAPA DE ACO E SOLDAGEM DE TOPO,COM FORNECIMENTO DE TODOS OS MATERIAIS</t>
  </si>
  <si>
    <t>EMENDA DE TOPO EM ESTACA DE TRILHO TR-37 TRIPLO,INCLUSIVE TALAS DE CHAPA DE ACO E SOLDAGEM DE TOPO, COM FORNECIMENTO DETODOS OS MATERIAIS</t>
  </si>
  <si>
    <t>EMENDA DE TOPO EM ESTACA DE TRILHO TR-45 SIMPLES,INCLUSIVE TALAS DE CHAPA DE ACO E SOLDAGEM DE TOPO,COM FORNECIMENTO DETODOS OS MATERIAIS</t>
  </si>
  <si>
    <t>EMENDA DE TOPO DE ESTACA DE TRILHO TR-45 DUPLO,INCLUSIVE TALAS DE CHAPA DE ACO E SOLDAGEM DE TOPO,COM FORNECIMENTO DE TODOS OS MATERIAIS</t>
  </si>
  <si>
    <t>EMENDA DE TOPO EM ESTACA DE TRILHO TR-45 TRIPLO,INCLUSIVE TALAS DE CHAPA DE ACO E SOLDAGEM DE TOPO, COM FORNECIMENTO DETODOS OS MATERIAIS</t>
  </si>
  <si>
    <t>EMENDA DE TOPO EM ESTACA DE TRILHO TR-50 SIMPLES,INCLUSIVE TALAS DE CHAPA DE ACO E SOLDAGEM DE TOPO,COM FORNECIMENTO DETODOS OS MATERIAIS</t>
  </si>
  <si>
    <t>EMENDA DE TOPO EM ESTACA DE TRILHO TR-50 DUPLO,INCLUSIVE TALAS DE CHAPA DE ACO E SOLDAGEM DE TOPO,COM FORNECIMENTO DE TODOS OS MATERIAIS</t>
  </si>
  <si>
    <t>EMENDA DE TOPO EM ESTACA DE TRILHO TR-50 TRIPLO,INCLUSIVE TALAS DE CHAPA DE ACO E SOLDAGEM DE TOPO, COM FORNECIMENTO DETODOS OS MATERIAIS</t>
  </si>
  <si>
    <t>EMENDA DE TOPO EM ESTACA DE TRILHO TR-57 SIMPLES,INCLUSIVE TALAS DE CHAPA DE ACO E SOLDAGEM DE TOPO,COM FORNECIMENTO DETODOS OS MATERIAIS</t>
  </si>
  <si>
    <t>EMENDA DE TOPO EM ESTACA DE TRILHO TR-57 DUPLO,INCLUSIVE TALAS DE CHAPA DE ACO E SOLDAGEM DE TOPO,COM FORNECIMENTO DE TODOS OS MATERIAIS</t>
  </si>
  <si>
    <t>EMENDA DE TOPO EM ESTACA DE TRILHO TR-57 TRIPLO,INCLUSIVE TALAS DE CHAPA DE ACO E SOLDAGEM DE TOPO, COM FORNECIMENTO DETODOS OS MATERIAIS</t>
  </si>
  <si>
    <t>PLACA DE ACO CONTRAPUNCAO,COM ESPESSURA DE 1/2",SOLDADA SOBRE CABECA DE ESTACA METALICA DE PERFIL SIMPLES DE 10",INCLUSIVE FORNECIMENTO</t>
  </si>
  <si>
    <t>PLACA DE ACO CONTRAPUNCAO,COM ESPESSURA DE 1/2",SOLDADA SOBRE CABECA DE ESTACA METALICA DE PERFIL SIMPLES DE 12",INCLUSIVE FORNECIMENTO</t>
  </si>
  <si>
    <t>PLACA DE ACO CONTRAPUNCAO,COM ESPESSURA DE 1/2",SOLDADA SOBRE CABECA DE ESTACA METALICA DE PERFIL SIMPLES 15",INCLUSIVEFORNECIMENTO</t>
  </si>
  <si>
    <t>PLACA DE ACO CONTRAPUNCAO,COM ESPESSURA DE 1/2",SOLDADA SOBRE CABECA DE ESTACA METALICA DE PERFIL DUPLO DE 10",INCLUSIVEFORNECIMENTO</t>
  </si>
  <si>
    <t>PLACA DE ACO CONTRAPUNCAO,COM ESPESSURA DE 1/2",SOLDADA SOBRE CABECA DE ESTACA METALICA DE PERFIL DUPLO DE 12",INCLUSIVEFORNECIMENTO</t>
  </si>
  <si>
    <t>PLACA DE ACO CONTRAPUNCAO,COM ESPESSURA DE 1/2",SOLDADA SOBRE CABECA DE ESTACA METALICA DE PERFIL DUPLO DE 15",INCLUSIVEFORNECIMENTO</t>
  </si>
  <si>
    <t>PLACA DE ACO CONTRAPUNCAO,NAS DIMENSOES DE PROJETO,SOLDADA SOBRE CABECA DE ESTACA DE ACO DE PERFIL SIMPLES OU DUPLO,MEDIDA PELO PESO INCORPORADO DE CHAPA DE ACO</t>
  </si>
  <si>
    <t>ARRASAMENTO DE ESTACA DE CONCRETO PARA CARGA DE TRABALHO DECOMPRESSAO AXIAL ATE 600KN</t>
  </si>
  <si>
    <t>ARRASAMENTO DE ESTACA DE CONCRETO PARA CARGA DE TRABALHO DECOMPRESSAO AXIAL DE 600 A 950KN</t>
  </si>
  <si>
    <t>ARRASAMENTO DE ESTACA DE CONCRETO PARA CARGA DE TRABALHO DECOMPRESSAO AXIAL DE 950 A 1.300KN</t>
  </si>
  <si>
    <t>ARRASAMENTO DE ESTACA DE CONCRETO PARA CARGA DE TRABALHO DECOMPRESSAO AXIAL DE 1.300 A 1.700KN</t>
  </si>
  <si>
    <t>ARRASAMENTO DE TUBULAO DE CONCRETO COM DIAMETRO DE 1,00 A 1,20M</t>
  </si>
  <si>
    <t>ARRASAMENTO DE TUBULAO DE CONCRETO COM DIAMETRO DE 1,25 A 1,40M</t>
  </si>
  <si>
    <t>ARRASAMENTO DE TUBULAO DE CONCRETO COM DIAMETRO DE 1,45 A 1,60M</t>
  </si>
  <si>
    <t>ARRASAMENTO DE TUBULAO DE CONCRETO COM DIAMETRO DE 1,65 A 2,00M</t>
  </si>
  <si>
    <t>ARRASAMENTO DE TUBULAO DE CONCRETO COM DIAMETRO DE 2,10 A 2,50M</t>
  </si>
  <si>
    <t>ARRASAMENTO DE ESTACA DE TRILHO TR-25,TR-32,TR-37 OU TR-45,SIMPLES</t>
  </si>
  <si>
    <t>ARRASAMENTO DE ESTACA DE TRILHO,TR-25,TR-32,TR-37 OU TR-45,DUPLO</t>
  </si>
  <si>
    <t>ARRASAMENTO DE ESTACA DE TRILHO TR-25,TR-32,TR-37 OU TR-45,TRIPLO</t>
  </si>
  <si>
    <t>RETIRADA DE ESTACA EM PERFIL DE ACO ALTURA ATE 15" E COMPRIMENTO ATE 12,00M</t>
  </si>
  <si>
    <t>ARRANCAMENTO DE ESTACA EM MADEIRA DE REFLORESTAMENTO,DIAMETRO DE 25CM</t>
  </si>
  <si>
    <t>PERFIL SIMPLES "I" OU "H" ATE 8",INCLUSIVE PERDAS.FORNECIMENTO</t>
  </si>
  <si>
    <t>PERFIL SIMPLES "I" OU "H" SENDO ACIMA DE 8" ATE 12",INCLUSIVE PERDAS.FORNECIMENTO</t>
  </si>
  <si>
    <t>PERFIL DUPLO "I" OU "H" ATE 8",INCLUSIVE EMENDA LONGITUDINAL.O CUSTO JA ESTA MULTIPLICADO POR 2(DOIS).FORNECIMENTO</t>
  </si>
  <si>
    <t>PERFIL DUPLO "I" OU "H" SENDO ACIMA DE 8" ATE 12",INCLUSIVEEMENDA LONGITUDINAL.O CUSTO JA ESTA MULTIPLICADO POR 2(DOIS).FORNECIMENTO</t>
  </si>
  <si>
    <t>CHAPA DE ACO CARBONO,ESPESSURA DE 1/4",PARA USO GERAL.FORNECIMENTO</t>
  </si>
  <si>
    <t>CHAPA DE ACO CARBONO,ESPESSURA DE 5/16",PARA USO GERAL.FORNECIMENTO</t>
  </si>
  <si>
    <t>CHAPA DE ACO CARBONO,ESPESSURA DE 3/8",PARA USO GERAL.FORNECIMENTO</t>
  </si>
  <si>
    <t>TRILHO SEMINOVO DUPLO.NO CUSTO JA FOI CONSIDERADO EMENDA LONGITUDINAL E MULTIPLICADO POR 2(DOIS),INCLUSIVE PERDAS.FORNECIMENTO</t>
  </si>
  <si>
    <t>TRILHO SEMINOVO TRIPLO.NO CUSTO JA FOI CONSIDERADO EMENDA LONGITUDINAL E MULTIPLICADO POR 2(DOIS),INCLUSIVE PERDAS.FORNECIMENTO</t>
  </si>
  <si>
    <t>TRILHO SEMINOVO QUADRUPLO.NO CUSTO JA FOI CONSIDERADO EMENDALONGITUDINAL E MULTIPLICADO POR 2(DOIS),INCLUSIVE PERDAS.FORNECIMENTO</t>
  </si>
  <si>
    <t>ESTRONCA(ESCORA)DE PERFIL DE ACO "I" DE 8",SIMPLES OU DUPLO(SOLDADOS AO LARGO),EM TRABALHOS DE ESCORAMENTO E CONGENERES,TENDO COMPRIMENTO DE 4,00 A 9,00M,SOLDADA EM GUIAS,INCLUSIVE COLOCACAO,RETIRADA E TRANSPORTE INTERNO COM TRATOR,EXCLUSIVE FORNECIMENTO</t>
  </si>
  <si>
    <t>CRAVACAO DE PERFIL DE ACO "H" ATE 8",INCLUSIVE UM CORTE AO MACARICO,EXCLUSIVE EMENDAS,FORNECIMENTO E PERDAS DO PERFIL</t>
  </si>
  <si>
    <t>CRAVACAO DE PERFIL DE ACO "I" DE 10" A 12",INCLUSIVE UM CORTE AO MACARICO,EXCLUSIVE EMENDAS,FORNECIMENTO E PERDAS DO PERFIL</t>
  </si>
  <si>
    <t>CRAVACAO DE PERFIL DE ACO "I" DE 15" A 20",INCLUSIVE UM CORTE AO MACARICO,EXCLUSIVE EMENDAS,FORNECIMENTO E PERDAS DO PERFIL</t>
  </si>
  <si>
    <t>CRAVACAO DE PERFIL DE ACO "I" ATE 8",DUPLO,INCLUSIVE UM CORTE AO MACARICO,EXCLUSIVE EMENDAS,FORNECIMENTO E PERDAS DO PERFIL</t>
  </si>
  <si>
    <t>CRAVACAO DE PERFIL DE ACO "I" DE 10",DUPLO,INCLUSIVE UM CORTE AO MACARICO,EXCLUSIVE EMENDAS,FORNECIMENTO E PERDAS DO PERFIL</t>
  </si>
  <si>
    <t>CRAVACAO DE PERFIL DE ACO "I" DE 12",DUPLO,INCLUSIVE UM CORTE AO MACARICO,EXCLUSIVE EMENDAS,FORNECIMENTO E PERDAS DO PERFIL</t>
  </si>
  <si>
    <t>ESTACA DE CONCRETO FCK=15MPA,ARMADA,MOLDADA NO TERRENO,COM DIAMETRO DE 150MM,COM CAPACIDADE PARA 15T,INCLUSIVE FORNECIMENTO DOS MATERIAIS E CONCRETAGEM COM ADENSAMENTO MANUAL,EXCLUSIVE PERFURACAO</t>
  </si>
  <si>
    <t>ESTACA DE CONCRETO FCK=15MPA,ARMADA,MOLDADA NO TERRENO,COM DIAMETRO DE 200MM,COM CAPACIDADE PARA 20T,INCLUSIVE FORNECIMENTO DOS MATERIAIS E CONCRETAGEM COM ANDENSAMENTO MANUAL,EXCLUSIVE PERFURACAO</t>
  </si>
  <si>
    <t>ESTACA DE CONCRETO FCK=15MPA,ARMADA,MOLDADA NO TERRENO,COM DIAMETRO DE 250MM,COM CAPACIDADE PARA 25T,INCLUSIVE FORNECIMENTO DOS MATERIAIS E CONCRETAGEM COM ADENSAMENTO MANUAL,EXCLUSIVE PERFURACAO</t>
  </si>
  <si>
    <t>ESTACA DE CONCRETO FCK=15MPA,ARMADA,MOLDADA NO TERRENO,UTILIZANDO TUBO DE PVC DEFOFO DE 150MM,COMO FORMA REMOVIVEL,SERVINDO 10 VEZES,COM CAPACIDADE PARA 15T,INCLUSIVE FORNECIMENTODOS MATERIAIS E CONCRETAGEM COM ADENSAMENTO MANUAL,EXCLUSIVEPERFURACAO</t>
  </si>
  <si>
    <t>ESTACA DE CONCRETO FCK=15MPA,ARMADA,MOLDADA NO TERRENO,UTILIZANDO TUBO DE PVC DEFOFO DE 200MM,COMO FORMA REMOVIVEL,SERVINDO 10 VEZES,COM CAPACIDADE PARA 15T,INCLUSIVE FORNECIMENTODOS MATERIAIS E CONCRETAGEM COM ADENSAMENTO MANUAL,EXCLUSIVEPERFURACAO</t>
  </si>
  <si>
    <t>ESTACA DE CONCRETO FCK=15MPA,ARMADA,MOLDADA NO TERRENO,UTILIZANDO TUBO DE PVC DEFOFO DE 250MM,COMO FORMA REMOVIVEL,SERVINDO 10 VEZES,COM CAPACIDADE PARA 15T,INCLUSIVE FORNECIMENTODOS MATERIAIS E CONCRETAGEM COM ADENSAMENTO MANUAL,EXCLUSIVEPERFURACAO</t>
  </si>
  <si>
    <t>ESTACA DE CONCRETO FCK=15MPA,ARMADA,MOLDADA NO TERRENO,UTILIZANDO TUBO DE PVC DEFOFO DE 150MM,COMO FORMA PERDIDA,COM CAPACIDADE PARA 15T,INCLUSIVE FORNECIMENTO DOS MATERIAIS E CONCRETAGEM COM ADENSAMENTO MANUAL,EXCLUSIVE PERFURACAO</t>
  </si>
  <si>
    <t>ESTACA DE CONCRETO FCK=15MPA,ARMADA,MOLDADA NO TERRENO,UTILIZANDO TUBO DE PVC DEFOFO DE 200MM,COMO FORMA PERDIDA,COM CAPACIDADE PARA 15T,INCLUSIVE FORNECIMENTO DOS MATERIAIS E CONCRETAGEM E ADENSAMENTO MANUAL,EXCLUSIVE PERFURACAO</t>
  </si>
  <si>
    <t>ESTACA DE CONCRETO FCK=15MPA,ARMADA,MOLDADA NO TERRENO,UTILIZANDO TUBO DE PVC DEFOFO DE 250MM,COMO FORMA PERDIDA,COM CAPACIDADE PARA 15T,INCLUSIVE FORNECIMENTO DOS MATERIAIS E CONCRETAGEM E ADENSAMENTO MANUAL,EXCLUSIVE PERFURACAO</t>
  </si>
  <si>
    <t>CRAVACAO DE ESTACA-PRANCHA DE CONCRETO PRE-MOLDADA,COM LARGURA UTIL DE 30CM E COMPRIMENTO ATE 7,00M,CONSIDERANDO-SE TODAA SUPERFICIE DA ESTACA,EXCLUSIVE ESTACA</t>
  </si>
  <si>
    <t>EXECUCAO DE PAREDE DIAFRAGMA,COM 0,40M DE ESPESSURA,INCLUSIVE ESCAVACAO DA TRINCHEIRA,FORNECIMENTO E PREPARO DA LAMA BENTONITA,CARGA DO MATERIAL ESCAVADO,OPERACAO DE COLOCACAO DA ARMADURA(GAIOLA) E DE CONCRETAGEM,EXCLUSIVE MATERIAIS(CONCRETO E ACO)</t>
  </si>
  <si>
    <t>EXECUCAO DE PAREDE DIAFRAGMA,COM 0,60M DE ESPESSURA,INCLUSIVE ESCAVACAO DE TRINCHEIRA,FORNECIMENTO E PREPARO DA LAMA BENTONITA,CARGA DO MATERIAL ESCAVADO,OPERACAO DE COLOCACAO DA ARMADURA(GAIOLA) E DE CONCRETAGEM,EXCLUSIVE MATERIAIS(CONCRETO E ACO)</t>
  </si>
  <si>
    <t>EXECUCAO DE PAREDE DIAFRAGMA,COM 0,80M DE ESPESSURA,INCLUSIVE ESCAVACAO DA TRINCHEIRA,FORNECIMENTO E PREPARO DA LAMA BENTONITA,CARGA DO MATERIAL ESCAVADO,OPERACAO DE COLOCACAO DE ARMADURA(GAIOLA)E DE CONCRETAGEM,EXCLUSIVE MATERIAIS(CONCRETOE ACO)</t>
  </si>
  <si>
    <t>EXECUCAO DE PAREDE DIAFRAGMA,COM 1,00M DE ESPESSURA,INCLUSIVE ESCAVACAO DA TRINCHEIRA,FORNECIMENTO E PREPARO DA LAMA BENTONITA,CARGA DO MATERIAL ESCAVADO,OPERACAO DE COLOCACAO DA ARMADURA(GAIOLA) E DE CONCRETAGEM,EXCLUSIVE MATERIAIS (CONCRETO E ACO)</t>
  </si>
  <si>
    <t>GAIOLA ARMADURA PARA PAREDE DIAFRAGMA,EM ACO CA-50,INCLUSIVEFORNECIMENTO,PERDAS,CORTE,DOBRAGEM,MONTAGEM E SOLDAS</t>
  </si>
  <si>
    <t>CONCRETO DOSADO RACIONALMENTE PARA UMA RESISTENCIA CARACTERISTICA A COMPRESSAO DE 10MPA,COMPREENDENDO APENAS O FORNECIMENTO DOS MATERIAIS,INCLUSIVE 5% DE PERDAS</t>
  </si>
  <si>
    <t>CONCRETO DOSADO RACIONALMENTE PARA UMA RESISTENCIA CARACTERISTICA A COMPRESSAO DE 15MPA,COMPREENDENDO APENAS O FORNECIMENTO DOS MATERIAIS,INCLUSIVE 5% DE PERDAS</t>
  </si>
  <si>
    <t>CONCRETO DOSADO RACIONALMENTE PARA UMA RESISTENCIA CARACTERISTICA A COMPRESSAO DE 20MPA,COMPREENDENDO APENAS O FORNECIMENTO DOS MATERIAIS,INCLUSIVE 5% DE PERDAS</t>
  </si>
  <si>
    <t>CONCRETO DOSADO RACIONALMENTE PARA UMA RESISTENCIA CARACTERISTICA A COMPRESSAO DE 25MPA,COMPREENDENDO APENAS O FORNECIMENTO DOS MATERIAIS,INCLUSIVE 5% DE PERDAS</t>
  </si>
  <si>
    <t>CONCRETO DOSADO RACIONALMENTE PARA UMA RESISTENCIA CARACTERISTICA A COMPRESSAO DE 30MPA,COMPREENDENDO APENAS O FORNECIMENTO DOS MATERIAIS,INCLUSIVE 5% DE PERDAS</t>
  </si>
  <si>
    <t>CONCRETO DOSADO RACIONALMENTE PARA UMA RESISTENCIA CARACTERISTICA A COMPRESSAO DE 35MPA,COMPREENDENDO APENAS O FORNECIMENTO DOS MATERIAIS,INCLUSIVE 5% DE PERDAS</t>
  </si>
  <si>
    <t>CONCRETO DOSADO RACIONALMENTE PARA UMA RESISTENCIA CARACTERISTICA A COMPRESSAO DE 40MPA,COMPREENDENDO APENAS O FORNECIMENTO DOS MATERIAIS,INCLUSIVE 5% DE PERDAS</t>
  </si>
  <si>
    <t>CONCRETO DOSADO RACIONALMENTE PARA UMA RESISTENCIA CARACTERISTICA A COMPRESSAO DE 25MPA,COMPREENDENDO APENAS O FORNECIMENTO DOS MATERIAIS,INCLUSIVE 5% DE PERDAS E ADICAO DE 8% DE MICROSSILICA</t>
  </si>
  <si>
    <t>MICRO-CONCRETO ADITIVADO COM 80KG DE ADESIVO ESTRUTURAL A BASE DE ESTIRENO BUTADIENO(LATEX),PARA UMA RESISTENCIA CARACTERISTICA A COMPRESSAO DE 25MPA,COMPREENDENDO APENAS O FORNECIMENTO DOS MATERIAIS,INCLUSIVE 5% DE PERDAS</t>
  </si>
  <si>
    <t>CONCRETO COLORIDO,UTILIZANDO OXIDO DE FERRO VERMELHO SINTETICO,DOSADO PARA UMA RESISTENCIA CARACTERISTICA A COMPRESSAO(FCK)MINIMO DE 15MPA,COMPREENDENDO APENAS O FORNECIMENTO DOS MATERIAIS,INCLUSIVE 5% DE PERDAS</t>
  </si>
  <si>
    <t>CONCRETO PARA CAMADAS PREPARATORIAS COM 180KG DE CIMENTO PORM3 DE CONCRETO,COMPREENDENDO APENAS O FORNECIMENTO DOS MATERIAIS,INCLUSIVE 5% DE PERDAS</t>
  </si>
  <si>
    <t>CONCRETO PARA MEIOS AGRESSIVOS,COM UTILIZACAO DE CIMENTO RESISTENTE A SULFATOS,COM FATOR AGUA E CIMENTO MENOR OU IGUAL A0,50,COM CONSUMO MAIOR OU IGUAL A 400KG,COMPREENDENDO APENAS O FORNECIMENTO DOS MATERIAIS,INCLUSIVE 5% DE PERDAS</t>
  </si>
  <si>
    <t>CONCRETO AUTO-ADENSAVEL DOSADO RACIONALMENTE PARA UMA RESISTENCIA CARACTERISTICA A COMPRESSAO DE 30MPA, COMPREENDENDO APENAS O FORNECIMENTO DOS MATERIAIS,INCLUSIVE 5% DE PERDAS</t>
  </si>
  <si>
    <t>CONCRETO DE ALTO DESEMPENHO (CAD) DOSADO RACIONALMENTE PARAUMA RESISTENCIA CARACTERISTICA A COMPRESSAO DE 50MPA,COMPREENDENDO APENAS O FORNECIMENTO DOS MATERIAIS,INCLUSIVE 5% DE PERDAS</t>
  </si>
  <si>
    <t>CONCRETO DE ALTO DESEMPENHO (CAD) DOSADO RACIONALMENTE PARAUMA RESISTENCIA CARACTERISTICA A COMPRESSAO DE 60MPA,COMPREENDENDO APENAS O FORNECIMENTO DOS MATERIAIS,INCLUSIVE 5% DE PERDAS</t>
  </si>
  <si>
    <t>CONCRETO DE ALTO DESEMPENHO (CAD) DOSADO RACIONALMENTE PARAUMA RESISTENCIA CARACTERISTICA A COMPRESSAO DE 70MPA,COMPREENDENDO APENAS O FORNECIMENTO DOS MATERIAIS,INCLUSIVE 5% DE PERDAS</t>
  </si>
  <si>
    <t>PREPARO MANUAL DE CONCRETO,INCLUSIVE TRANSPORTE HORIZONTAL COM CARRINHO DE MAO,ATE 20,00M</t>
  </si>
  <si>
    <t>PREPARO DE CONCRETO,COMPREENDENDO MISTURA E AMASSAMENTO EM 2(DUAS) BETONEIRAS DE 600L,ADMITINDO-SE UMA PRODUCAO APROXIMADA DE 7,00M3/H,EXCLUINDO O FORNECIMENTO DOS MATERIAIS</t>
  </si>
  <si>
    <t>PREPARO DE CONCRETO,COMPREENDENDO MISTURA E AMASSAMENTO EM UMA BETONEIRA DE 600L,ADMITINDO-SE UMA PRODUCAO APROXIMADA DE3,50M3/H,EXCLUINDO O FORNECIMENTO DOS MATERIAIS</t>
  </si>
  <si>
    <t>PREPARO DE CONCRETO,COMPREENDENDO MISTURA E AMASSAMENTO EM UMA BETONEIRA DE 320L,ADMITINDO-SE UMA PRODUCAO APROXIMADA DE2,00M3/H,EXCLUINDO O FORNECIMENTO DOS MATERIAIS</t>
  </si>
  <si>
    <t>PREPARO DE CONCRETO,EM CONDICOES ESPECIAIS,COMPREENDENDO MISTURA E AMASSAMENTO EM UMA BETONEIRA DE 320L,ADMITINDO-SE UMAPRODUCAO APROXIMADA DE 1,50M3/H,EXCLUINDO O FORNECIMENTO DOS MATERIAIS</t>
  </si>
  <si>
    <t>PREPARO DE CONCRETO,EM CONDICOES ESPECIAIS,COMPREENDENDO MISTURA E AMASSAMENTO EM UMA BETONEIRA DE 320L,ADMITINDO-SE UMAPRODUCAO APROXIMADA DE 1,00M3/H,EXCLUINDO O FORNECIMENTO DOS MATERIAIS</t>
  </si>
  <si>
    <t>PREPARO DE CONCRETO EM USINA TIPO PAREDE,PRODUCAO DE 8,00M3/H,EXCLUSIVE O FORNECIMENTO DE MATERIAIS</t>
  </si>
  <si>
    <t>DOSAGEM DE CONCRETO EM USINA DOSADORA,TIPO VERTICAL,PARA 16,00M3/H,EXCLUSIVE O FORNECIMENTO DE MATERIAIS,SENDO O TRABALHO INTERMITENTE,A 50%</t>
  </si>
  <si>
    <t>LANCAMENTO DE CONCRETO EM PECAS ARMADAS,INCLUSIVE TRANSPORTEHORIZONTAL ATE 20,00M EM CARRINHOS,E VERTICAL ATE 10,00M COM TORRE E GUINCHO,COLOCACAO,ADENSAMENTO E ACABAMENTO,CONSIDERANDO UMA PRODUCAO APROXIMADA DE 7,00M3/H</t>
  </si>
  <si>
    <t>LANCAMENTO DE CONCRETO EM PECAS ARMADAS,INCLUSIVE TRANSPORTEHORIZONTAL ATE 20,00M EM CARRINHOS,E VERTICAL ATE 10,00M COM TORRE E GUINCHO,COLOCACAO,ADENSAMENTO E ACABAMENTO,CONSIDERANDO UMA PRODUCAO APROXIMADA DE 3,50M3/H</t>
  </si>
  <si>
    <t>LANCAMENTO DE CONCRETO EM PECAS ARMADAS,INCLUSIVE TRANSPORTEHORIZONTAL ATE 20,00M EM CARRINHOS,E VERTICAL ATE 10,00M COM TORRE E GUINCHO,COLOCACAO,ADENSAMENTO E ACABAMENTO,CONSIDERANDO UMA PRODUCAO APROXIMADA DE 2,00M3/H</t>
  </si>
  <si>
    <t>LANCAMENTO DE CONCRETO EM PECAS ARMADAS,EM CONDICOES ESPECIAIS,INCLUSIVE TRANSPORTE HORIZONTAL ATE 20,00M EM CARRINHOS,EVERTICAL ATE 10,00M COM TORRE E GUINCHO,COLOCACAO,ADENSAMENTO E ACABAMENTO,CONSIDERANDO UMA PRODUCAO APROXIMADA DE 1,50M3/H</t>
  </si>
  <si>
    <t>LANCAMENTO DE CONCRETO EM PECAS ARMADAS,EM CONDICOES ESPECIAIS,INCLUSIVE TRANSPORTE HORIZONTAL ATE 20,00M EM CARRINHOS,EVERTICAL ATE 10,00M COM TORRE E GUINCHO,COLOCACAO,ADENSAMENTO E ACABAMENTO,CONSIDERANDO UMA PRODUCAO APROXIMADA DE 1,00M3/H</t>
  </si>
  <si>
    <t>LANCAMENTO DE CONCRETO EM PECAS SEM ARMADURA,INCLUSIVE TRANSPORTE HORIZONTAL ATE 20,00M EM CARRINHOS,E VERTICAL ATE 10,00M COM TORRE E GUINCHO,COLOCACAO,ADENSAMENTO E ACABAMENTO,CONSIDERANDO UMA PRODUCAO APROXIMADA DE 7,00M3/H</t>
  </si>
  <si>
    <t>LANCAMENTO DE CONCRETO EM PECAS SEM ARMADURA,INCLUSIVE TRANSPORTE HORIZONTAL ATE 20,00M EM CARRINHOS,E VERTICAL ATE 10,00M COM TORRE E GUINCHO,COLOCACAO,ADENSAMENTO E ACABAMENTO,CONSIDERANDO UMA PRODUCAO APROXIMADA DE 3,50M3/H</t>
  </si>
  <si>
    <t>LANCAMENTO DE CONCRETO EM PECAS SEM ARMADURA,INCLUSIVE TRANSPORTE HORIZONTAL ATE 20,00M EM CARRINHOS,E VERTICAL ATE 10,00M COM TORRE E GUINCHO,COLOCACAO,ADENSAMENTO E ACABAMENTO,CONSIDERANDO UMA PRODUCAO APROXIMADA DE 2,00M3/H</t>
  </si>
  <si>
    <t>LANCAMENTO DE CONCRETO EM PECAS SEM ARMADURA,EM CONDICOES ESPECIAIS,INCLUSIVE TRANSPORTE HORIZONTAL ATE 20,00M EM CARRINHOS,E VERTICAL ATE 10,00M COM TORRE E GUINCHO,COLOCACAO,ADENSAMENTO E ACABAMENTO,CONSIDERANDO UMA PRODUCAO APROXIMADA DE1,50M3/H</t>
  </si>
  <si>
    <t>LANCAMENTO DE CONCRETO EM PECAS SEM ARMADURA,EM CONDICOES ESPECIAIS,INCLUSIVE TRANSPORTE HORIZONTAL ATE 20,00M EM CARRINHOS,E VERTICAL ATE 10,00M COM TORRE E GUINCHO,COLOCACAO,ADENSAMENTO E ACABAMENTO,CONSIDERANDO UMA PRODUCAO APROXIMADA DE1,00M3/H</t>
  </si>
  <si>
    <t>LANCAMENTO DE CONCRETO EM PECAS SEM ARMADURA,INCLUSIVE O TRANSPORTE HORIZONTAL ATE 20,00M EM CARRINHOS,COLOCACAO,ADENSAMENTO E ACABAMENTO,CONSIDERANDO UMA PRODUCAO APROXIMADA DE 7,00M3/H</t>
  </si>
  <si>
    <t>LANCAMENTO DE CONCRETO EM PECAS SEM ARMADURA,INCLUSIVE O TRANSPORTE HORIZONTAL ATE 20,00M EM CARRINHOS,COLOCACAO,ADENSAMENTO E ACABAMENTO,CONSIDERANDO UMA PRODUCAO APROXIMADA DE 3,50M3/H</t>
  </si>
  <si>
    <t>LANCAMENTO DE CONCRETO EM PECAS SEM ARMADURA,INCLUSIVE O TRANSPORTE HORIZONTAL ATE 20,00M EM CARRINHOS,COLOCACAO,ADENSAMENTO E ACABAMENTO,CONSIDERANDO UMA PRODUCAO APROXIMADA DE 2,00M3/H</t>
  </si>
  <si>
    <t>LANCAMENTO DE CONCRETO EM PECAS SEM ARMADURA,EM CONDICOES ESPECIAIS,INCLUSIVE O TRANSPORTE HORIZONTAL ATE 20,00M EM CARRINHOS,COLOCACAO,ADENSAMENTO E ACABAMENTO,CONSIDERANDO UMA PRODUCAO APROXIMADA DE 1,50M3/H</t>
  </si>
  <si>
    <t>LANCAMENTO DE CONCRETO EM PECAS SEM ARMADURA,EM CONDICOES ESPECIAIS,INCLUSIVE O TRANSPORTE HORIZONTAL ATE 20,00M EM CARRINHOS,COLOCACAO,ADENSAMENTO E ACABAMENTO,CONSIDERANDO UMA PRODUCAO APROXIMADA DE 1,00M3/H</t>
  </si>
  <si>
    <t>ADICIONAL PARA ITENS 11.002.0021 A 11.002.0037,CORRESPONDENTE A ACRESCIMOS NA DISTANCIA HORIZONTAL</t>
  </si>
  <si>
    <t>ADICIONAL PARA ITENS 11.002.0021 A 11.002.0031,CORRESPONDENTE A ACRESCIMOS NA DISTANCIA VERTICAL</t>
  </si>
  <si>
    <t>LANCAMENTO DE CONCRETO EM PECAS ARMADAS,INCLUSIVE O TRANSPORTE HORIZONTAL ATE 20,00M EM CARRINHOS,COLOCACAO,ADENSAMENTOE ACABAMENTO,CONSIDERANDO UMA PRODUCAO APROXIMADA DE 7,00M3/H</t>
  </si>
  <si>
    <t>LANCAMENTO DE CONCRETO EM PECAS ARMADAS,INCLUSIVE O TRANSPORTE HORIZONTAL ATE 20,00M EM CARRINHOS,COLOCACAO,ADENSAMENTOE ACABAMENTO,CONSIDERANDO UMA PRODUCAO APROXIMADA DE 3,50M3/H</t>
  </si>
  <si>
    <t>LANCAMENTO DE CONCRETO EM PECAS ARMADAS,INCLUSIVE O TRANSPORTE HORIZONTAL ATE 20,00M EM CARRINHOS,COLOCACAO,ADENSAMENTOE ACABAMENTO,CONSIDERANDO UMA PRODUCAO APROXIMADA DE 2,00M3/H</t>
  </si>
  <si>
    <t>LANCAMENTO DE CONCRETO EM PECAS ARMADAS,EM CONDICOES ESPECIAIS,INCLUSIVE O TRANSPORTE HORIZONTAL ATE 20,00M EM CARRINHOS,COLOCACAO,ADENSAMENTO E ACABAMENTO,CONSIDERANDO UMA PRODUCAO APROXIMADA DE 1,50M3/H</t>
  </si>
  <si>
    <t>LANCAMENTO DE CONCRETO EM PECAS ARMADAS,EM CONDICOES ESPECIAIS,INCLUSIVE O TRANSPORTE HORIZONTAL ATE 20,00M EM CARRINHOS,COLOCACAO,ADENSAMENTO E ACABAMENTO,CONSIDERANDO UMA PRODUCAO APROXIMADA DE 1,00M3/H</t>
  </si>
  <si>
    <t>LANCAMENTO DE CONCRETO EM PECAS ARMADAS,INCLUSIVE TRANSPORTEHORIZONTAL E VERTICAL,COM AUXILIO DE GUINDASTE E CACAMBAS DE 1,00 A 1,50M3,CURA,COLOCACAO,ADENSAMENTO E ACABAMENTO</t>
  </si>
  <si>
    <t>CONCRETO DOSADO RACIONALMENTE PARA UMA RESISTENCIA CARACTERISTICA A COMPRESSAO DE 10MPA,INCLUSIVE MATERIAIS,TRANSPORTE,PREPARO COM BETONEIRA,LANCAMENTO E ADENSAMENTO</t>
  </si>
  <si>
    <t>CONCRETO DOSADO RACIONALMENTE PARA UMA RESISTENCIA CARACTERISTICA A COMPRESSAO DE 15MPA,INCLUSIVE MATERIAIS,TRANSPORTE,PREPARO COM BETONEIRA,LANCAMENTO E ADENSAMENTO</t>
  </si>
  <si>
    <t>CONCRETO DOSADO RACIONALMENTE PARA UMA RESISTENCIA CARACTERISTICA A COMPRESSAO DE 20MPA,INCLUSIVE MATERIAIS,TRANSPORTE,PREPARO COM BETONEIRA,LANCAMENTO E ADENSAMENTO</t>
  </si>
  <si>
    <t>CONCRETO DOSADO RACIONALMENTE PARA UMA RESISTENCIA CARACTERISTICA A COMPRESSAO DE 25MPA,INCLUSIVE MATERIAIS,TRANSPORTE,PREPARO COM BETONEIRA,LANCAMENTO E ADENSAMENTO</t>
  </si>
  <si>
    <t>CONCRETO DOSADO RACIONALMENTE PARA UMA RESISTENCIA CARACTERISTICA A COMPRESSAO DE 30MPA,INCLUSIVE MATERIAIS,TRANSPORTE,PREPARO COM BETONEIRA,LANCAMENTO E ADENSAMENTO</t>
  </si>
  <si>
    <t>CONCRETO DOSADO RACIONALMENTE PARA UMA RESISTENCIA CARACTERISTICA A COMPRESSAO DE 35MPA,INCLUSIVE MATERIAIS,TRANSPORTE,PREPARO COM BETONEIRA,LANCAMENTO E ADENSAMENTO</t>
  </si>
  <si>
    <t>CONCRETO DOSADO RACIONALMENTE PARA UMA RESISTENCIA CARACTERISTICA A COMPRESSAO DE 40MPA,INCLUSIVE MATERIAIS,TRANSPORTE,PREPARO COM BETONEIRA,LANCAMENTO E ADENSAMENTO</t>
  </si>
  <si>
    <t>CONCRETO DOSADO RACIONALMENTE PARA UMA RESISTENCIA CARACTERISTICA A COMPRESSAO DE 15MPA,INCLUSIVE IMPERMEABILIZANTE DE PEGA NORMAL,ADICIONADO A AGUA DE AMASSAMENTO</t>
  </si>
  <si>
    <t>CONCRETO CICLOPICO CONFECCIONADO COM CONCRETO DOSADO PARA UMA RESISTENCIA CARACTERISTICA A COMPRESSAO DE 10MPA,TENDO 30%DO VOLUME REAL OCUPADO POR PEDRA-DE-MAO,INCLUSIVE MATERIAIS,TRANSPORTE,PREPARO,LANCAMENTO E ADENSAMENTO</t>
  </si>
  <si>
    <t>CONCRETO CICLOPICO CONFECCIONADO COM CONCRETO DOSADO PARA UMA RESISTENCIA CARACTERISTICA A COMPRESSAO DE 10MPA,EXCLUSIVEA PEDRA-DE-MAO,INCLUSIVE MATERIAIS,TRANSPORTE,PREPARO,LANCAMENTO E ADENSAMENTO</t>
  </si>
  <si>
    <t>CONCRETO PARA CAMADAS PREPARATORIAS COM 180KG DE CIMENTO PORM3 DE CONCRETO,INCLUSIVE MATERIAIS,TRANSPORTE,PRODUCAO,LANCAMENTO E ADENSAMENTO</t>
  </si>
  <si>
    <t>PREENCHIMENTO COM CONCRETO DE 15MPA EM VAZIOS DE ALVENARIA DE BLOCOS DE CONCRETO 10X20X40CM,EM PAREDES DE 10CM,MEDIDO PELA AREA REAL,EXCLUSIVE ARMACAO E A ALVENARIA</t>
  </si>
  <si>
    <t>PREENCHIMENTO COM CONCRETO DE 20MPA EM VAZIOS DE ALVENARIA DE BLOCOS DE CONCRETO 10X20X40CM,EM PAREDES DE 10CM,MEDIDO PELA AREA REAL,EXCLUSIVE ARMACAO E A ALVENARIA</t>
  </si>
  <si>
    <t>PREENCHIMENTO COM CONCRETO DE 25MPA EM VAZIOS DE ALVENARIA DE BLOCOS DE CONCRETO 10X20X40CM,EM PAREDES DE 10CM,MEDIDO PELA AREA REAL,EXCLUSIVE ARMACAO E A ALVENARIA</t>
  </si>
  <si>
    <t>PREENCHIMENTO COM CONCRETO DE 30MPA EM VAZIOS DE ALVENARIA DE BLOCOS DE CONCRETO 10X20X40CM,EM PAREDES DE 10CM,MEDIDO PELA AREA REAL,EXCLUSIVE ARMACAO E A ALVENARIA</t>
  </si>
  <si>
    <t>PREENCHIMENTO COM CONCRETO DE 15MPA EM VAZIOS DE ALVENARIA DE BLOCOS DE CONCRETO 15X20X40CM,EM PAREDES DE 15CM,MEDIDO PELA AREA REAL,EXCLUSIVE ARMACAO E A ALVENARIA</t>
  </si>
  <si>
    <t>PREENCHIMENTO COM CONCRETO DE 20MPA EM VAZIOS DE ALVENARIA DE BLOCOS DE CONCRETO 15X20X40CM,EM PAREDES DE 15CM,MEDIDO PELA AREA REAL,EXCLUSIVE ARMACAO E A ALVENARIA</t>
  </si>
  <si>
    <t>PREENCHIMENTO COM CONCRETO DE 25MPA EM VAZIOS DE ALVENARIA DE BLOCOS DE CONCRETO 15X20X40CM,EM PAREDES DE 15CM,MEDIDO PELA AREA REAL,EXCLUSIVE ARMACAO E A ALVENARIA</t>
  </si>
  <si>
    <t>PREENCHIMENTO COM CONCRETO DE 30MPA EM VAZIOS DE ALVENARIA DE BLOCOS DE CONCRETO 15X20X40CM,EM PAREDES DE 15CM,MEDIDO PELA AREA REAL,EXCLUSIVE ARMACAO E A ALVENARIA</t>
  </si>
  <si>
    <t>PREENCHIMENTO COM CONCRETO DE 15MPA EM VAZIOS DE ALVENARIA DE BLOCOS DE CONCRETO 20X20X40CM,EM PAREDES DE 20CM,MEDIDO PELA AREA REAL,EXCLUSIVE ARMACAO E A ALVENARIA</t>
  </si>
  <si>
    <t>PREENCHIMENTO COM CONCRETO DE 20MPA EM VAZIOS DE ALVENARIA DE BLOCOS DE CONCRETO 20X20X40CM,EM PAREDES DE 20CM,MEDIDO PELA AREA REAL,EXCLUSIVE ARMACAO E A ALVENARIA</t>
  </si>
  <si>
    <t>PREENCHIMENTO COM CONCRETO DE 25MPA EM VAZIOS DE ALVENARIA DE BLOCOS DE CONCRETO 20X20X40CM,EM PAREDES DE 20CM,MEDIDO PELA AREA REAL,EXCLUSIVE ARMACAO E A ALVENARIA</t>
  </si>
  <si>
    <t>PREENCHIMENTO COM CONCRETO DE 30MPA EM VAZIOS DE ALVENARIA DE BLOCOS DE CONCRETO 20X20X40CM,EM PAREDES DE 20CM,MEDIDO PELA AREA REAL,EXCLUSIVE ARMACAO E A ALVENARIA</t>
  </si>
  <si>
    <t>FORMAS ESPECIAIS DE MADEIRA PARA PECAS DE CONCRETO PRE-MOLDADO,SERVINDO 20 VEZES,TABUAS DE MADEIRA DE 3ª,COM 4CM DE ESPESSURA,MOLDAGEM E DESMOLDAGEM</t>
  </si>
  <si>
    <t>FORMAS ESPECIAIS DE MADEIRA PARA ABOBADA DE TUNEL,EM MADEIRADE 3ª,CONSIDERANDO O APROVEITAMENTO DA MADEIRA DE 3 VEZES,INCLUSIVE FORNECIMENTO DOS MATERIAIS E DESMOLDAGEM</t>
  </si>
  <si>
    <t>FORMAS ESPECIAIS DE MADEIRA PARA ABOBODA DE TUNEL,EM MADEIRADE 3ª,CONSIDERANDO O APROVEITAMENTO DA MADEIRA APENAS 1 VEZ,INCLUSIVE FORNECIMENTO DOS MATERIAIS E DESMOLDAGEM</t>
  </si>
  <si>
    <t>FORMAS DE MADEIRA DE 3ª PARA MOLDAGEM DE PECAS DE CONCRETO ARMADO COM PARAMENTOS PLANOS,EM LAJES,VIGAS,PAREDES,ETC,SERVINDO A MADEIRA 3 VEZES,INCLUSIVE DESMOLDAGEM,EXCLUSIVE ESCORAMENTO.</t>
  </si>
  <si>
    <t>FORMAS DE MADEIRA DE 3ª PARA MOLDAGEM DE PECAS DE CONCRETO ARMADO COM PARAMENTOS PLANOS,EM LAJES,VIGAS,PAREDES,ETC,SERVINDO A MADEIRA 2 VEZES,INCLUSIVE DESMOLDAGEM,EXCLUSIVE ESCORAMENTO</t>
  </si>
  <si>
    <t>FORMAS DE MADEIRA DE 3ª PARA MOLDAGEM DE PECAS DE CONCRETO ARMADO COM PARAMENTOS PLANOS,EM LAJES,VIGAS,PAREDES,ETC,SERVINDO A MADEIRA 1,4 VEZES,INCLUSIVE DESMOLDAGEM,EXCLUSIVE ESCORAMENTO</t>
  </si>
  <si>
    <t>FORMAS DE MADEIRA DE 3ª PARA MOLDAGEM DE PECAS DE CONCRETO ARMADO COM PARAMENTOS PLANOS,EM LAJES,VIGAS,PAREDES,ETC,SERVINDO A MADEIRA 1 VEZ,INCLUSIVE DESMOLDAGEM,EXCLUSIVE ESCORAMENTO</t>
  </si>
  <si>
    <t>FORMAS DE MADEIRA DE 3ª,PARA MOLDAGEM DE PECAS DE CONCRETOPARAMENTOS CURVOS,SERVINDO A MADEIRA 1,4 VEZES,INCLUSIVE DESMOLDAGEM,EXCLUSIVE ESCORAMENTO</t>
  </si>
  <si>
    <t>FORMAS DE MADEIRA DE 3ª,PARA MOLDAGEM DE PECAS DE CONCRETOARMADO COM PARAMENTOS CURVOS,SERVINDO A MADEIRA 2 VEZES,INCLUSIVE DESMOLDAGEM,EXCLUSIVE ESCORAMENTO</t>
  </si>
  <si>
    <t>FORMAS DE MADEIRA DE 3ª,PARA GALERIAS RETANGULARES DE CONCRETO ARMADO,SERVINDO A MADEIRA 3 VEZES,INCLUSIVE ESCORAMENTO,FORNECIMENTO DOS MATERIAIS E DESMOLDAGEM</t>
  </si>
  <si>
    <t>FORMAS DE MADEIRA DE 3ª,COM APROVEITAMENTO DA MADEIRA APENAS1 VEZ,PARA VIADUTO DE CONCRETO,COM ESCORAMENTO METALICO,EXCLUSIVE ALUGUEL DESTE,INCLUSIVE FORNECIMENTO DE MATERIAIS E DESMOLDAGEM</t>
  </si>
  <si>
    <t>FORMAS DE MADEIRA DE 3ª,COM APROVEITAMENTO DA MADEIRA 2 VEZES,PARA VIADUTO DE CONCRETO,COM ESCORAMENTO METALICO,EXCLUSIVE ALUGUEL DESTE,INCLUSIVE FORNECIMENTO DE MATERIAIS E DESMOLDAGEM</t>
  </si>
  <si>
    <t>FORMAS DE MADEIRA DE 3ª,COM APROVEITAMENTO DA MADEIRA POR 4VEZES,PARA A MOLDAGEM DE CINTA SOBRE BALDRAME,INCLUSIVE FORNECIMENTO DE MATERIAIS E DESMOLDAGEM</t>
  </si>
  <si>
    <t>ESCORAMENTO DE PONTILHOES,PONTES E VIADUTOS,DE CONCRETO ARMADO,COM MADEIRA DE LEI SERRADA E DE 3ª COM ESCORAS DE MADEIRADE REFLORESTAMENTO,UTILIZANDO A MADEIRA 2 VEZES,INCLUSIVE DESMONTAGEM,CONSIDERA-SE VOLUME COBERTO,COMPREENDIDO PELA PROJECAO HORIZONTAL DO ESTRADO NO TERRENO,DEDUZIDA A PARTE ESTRUTURAL ENVOLVIDA</t>
  </si>
  <si>
    <t>ESCORAMENTO DE FORMAS ATE 3,30M DE PE DIREITO,COM MADEIRA DE3ª,TABUAS EMPREGADAS 3 VEZES,PRUMOS 4 VEZES</t>
  </si>
  <si>
    <t>ESCORAMENTO DE FORMAS DE 3,30 ATE 3,50M DE PE DIREITO,COM MADEIRA DE 3ª,TABUAS EMPREGADAS 3 VEZES,PRUMOS 4 VEZES</t>
  </si>
  <si>
    <t>ESCORAMENTO DE FORMAS DE 3,50 ATE 4,00M DE PE DIREITO,COM MADEIRA DE 3ª,TABUAS EMPREGADAS 3 VEZES,PRUMOS 4 VEZES</t>
  </si>
  <si>
    <t>ESCORAMENTO DE FORMAS DE 4,00 ATE 5,00M DE PE DIREITO,COM MADEIRA DE 3ª,TABUAS EMPREGADAS 3 VEZES,PRUMOS 4 VEZES</t>
  </si>
  <si>
    <t>ESCORAMENTO DE FORMAS DE MOLDAGEM DE PECAS DE CONCRETO EM VIGAS ISOLADAS E SEMELHANTES,ATE 5,00M DE PE DIREITO,E ATE 60CM DE ALTURA,COM MADEIRA DE 3ª,EMPREGADO 2 VEZES,MEDIDA PELAAREA DE PROJECAO LATERAL DE ESCORAMENTO(COMPRIMENTO DA VIGAVEZES ALTURA DO ESCORAMENTO ATE O FUNDO DA MESMA)</t>
  </si>
  <si>
    <t>ESCORAMENTO DE ROCHA,OU ENCHIMENTO POR CIMA DE CAMBOTAS METALICAS,COM MADEIRA DE REFLORESTAMENTO,MEDIDO PELO VOLUME DE MADEIRA EMPREGADA,CONSIDERANDO A SECAO MEDIA DAS TORAS E SEUCOMPRIMENTO</t>
  </si>
  <si>
    <t>ESCORAMENTO DE TUNEL ESCAVADO EM TERRA,COM MADEIRA DE REFLORESTAMENTO SERRADA,DE 2",POR CIMA DAS CAMBOTAS METALICAS,INCLUSIVE O FORNECIMENTO E COLOCACAO DA MADEIRA,SEM APROVEITAMENTO DESTA</t>
  </si>
  <si>
    <t>REFORCO LATERAL DE ESCORAMENTO DE FORMAS DE PILARES OU VIGAS,COM 30% DE APROVEITAMENTO DA MADEIRA,INCLUSIVE RETIRADA</t>
  </si>
  <si>
    <t>REFORCO LATERAL DE ESCORAMENTO DE FORMAS DE PILARES OU VIGAS,COM APROVEITAMENTO DE 2 VEZES DA MADEIRA,INCLUSIVE RETIRADA</t>
  </si>
  <si>
    <t>ESCORAMENTO DE FORMA DE PARAMENTOS VERTICAIS,PARA ALTURA ATE1,50M,COM 30% DE APROVEITAMENTO DA MADEIRA,INCLUSIVE RETIRADA</t>
  </si>
  <si>
    <t>ESCORAMENTO DE FORMA DE PARAMETROS VERTICAIS,PARA ALTURA ATE1,50M,COM APROVEITAMENTO DE 2 VEZES DA MADEIRA,INCLUSIVE RETIRADA</t>
  </si>
  <si>
    <t>ESCORAMENTO DE FORMAS DE PARAMENTOS VERTICAIS,PARA ALTURA DE1,50 A 5,00M,COM 30% DE APROVEITAMENTO DA MADEIRA,INCLUSIVERETIRADA</t>
  </si>
  <si>
    <t>ESCORAMENTO DE FORMAS DE PARAMENTOS VERTICAIS,PARA ALTURA DE1,50 A 5,00M,COM APROVEITAMENTO DE 2 VEZES DA MADEIRA,INCLUSIVE RETIRADA</t>
  </si>
  <si>
    <t>ESCORAMENTO DE FORMAS DE PARAMENTOS VERTICAIS,PARA ALTURA DE5,00M A 8,00M,COM 30% DE APROVEITAMENTO DA MADEIRA,INCLUSIVE RETIRADA</t>
  </si>
  <si>
    <t>ESCORAMENTO DE FORMAS DE PARAMENTOS VERTICAIS,PARA ALTURA DE5,00M A 8,00M,COM APROVEITAMENTO DE 2 VEZES DA MADEIRA,INCLUSIVE RETIRADA</t>
  </si>
  <si>
    <t>ESCORAMENTO DE FORMAS DE PARAMENTOS VERTICAIS,PARA ALTURA DE8,00M A 12,00M,COM 30% DE APROVEITAMENTO DA MADEIRA,INCLUSIVE RETIRADA</t>
  </si>
  <si>
    <t>ESCORAMENTO DE FORMAS DE PARAMENTOS VERTICAIS,PARA ALTURA DE8,00 A 12,00M,COM APROVEITAMENTO DE 2 VEZES DA MADEIRA,INCLUSIVE RETIRADA</t>
  </si>
  <si>
    <t>PILAR EM MADEIRA DE REFLORESTAMENTO,COM DIAMETRO APROXIMADODE 25CM,TRATADO COM IMUNIZANTE,EXCLUSIVE ESCAVACAO,FUNDACAOE REATERRO.FORNECIMENTO E ASSENTAMENTO</t>
  </si>
  <si>
    <t>PIER P/ATRACACAO EMBARCACOES ESTRUT.PECAS MAD.SERRADA,LONGARINAS 3"X9" E TRANSVERSINAS 3"X12",FIX.BARRAS INOX ROSQ.1,00X1/2",ASSOALHO RIPAS MAD.APARELHADA(2,5X10)CM,FIX.PREGOS GALV.SECAO QUADRADA (4,38X79)MM.CJ ASSENT.SOBRE PILARES CIRC.DIAM.40CM CONCR.ESTRUT.FCK=20MPA,REVEST.TUBO PVC RIGIDO 400MM.FORN.MAT.COLOC.INSTAL.TRANSP.TOPOGRAFIA E MONT.PECAS E ACAB.</t>
  </si>
  <si>
    <t>FORMAS DE CHAPAS DE MADEIRA COMPENSADA,EMPREGANDO-SE AS DE 14MM,RESINADAS,E TAMBEM AS DE 20MM DE ESPESSURA,PLASTIFICADAS,SERVINDO 4 VEZES,E A MADEIRA AUXILIAR SERVINDO 3 VEZES,INCLUSIVE FORNECIMENTO E DESMOLDAGEM,EXCLUSIVE ESCORAMENTO</t>
  </si>
  <si>
    <t>FORMAS DE CHAPAS DE MADEIRA COMPENSADA,EMPREGANDO-SE AS DE 14MM,RESINADAS E TAMBEM AS DE 20MM DE ESPESSURA,PLASTIFICADAS,SERVINDO 1 VEZ,INCLUSIVE FORNECIMENTO E DESMOLDAGEM,EXCLUSIVE ESCORAMENTO</t>
  </si>
  <si>
    <t>FORMAS DE CHAPAS DE MADEIRA COMPENSADA,DE 20MM DE ESPESSURA,PLASTIFICADAS,SERVINDO 1 VEZ PARA VIADUTOS,INCLUINDO PECAS DE TRANSFERENCIA PARA ESCORAMENTO METALICO,EXCLUSIVE ESTE,INCLUSIVE FORNECIMENTO DE MATERIAIS E DESMOLDAGEM</t>
  </si>
  <si>
    <t>FORMAS DE CHAPAS DE MADEIRA COMPENSADA,DE 20MM DE ESPESSURA,PLASTIFICADAS,SERVINDO A MADEIRA 2 VEZES PARA VIADUTOS,INCLUINDO PECAS DE TRANSFERENCIA PARA ESCORAMENTO METALICO,EXCLUSIVE ESTE,INCLUSIVE FORNECIMENTO DE MATERIAIS E DESMOLDAGEM</t>
  </si>
  <si>
    <t>FORMAS DE CHAPAS DE MADEIRA COMPENSADA,DE 14MM DE ESPESSURA,RESINADAS,PARA LAJES,SERVINDO 5 VEZES,E MADEIRA AUXILIAR SERVINDO 5 VEZES,INCLUSIVE FORNECIMENTO E DESMOLDAGEM,EXCLUSIVEESCORAMENTO</t>
  </si>
  <si>
    <t>FORMAS DE CHAPAS DE MADEIRA COMPENSADA,DE 14MM DE ESPESSURA,RESINADAS,PARA LAJES,SERVINDO 2 VEZES,E MADEIRA AUXILIAR SERVINDO 2 VEZES,INCLUSIVE FORNECIMENTO E DESMOLDAGEM,EXCLUSIVEESCORAMENTO</t>
  </si>
  <si>
    <t>FORMAS DE CHAPAS DE MADEIRA COMPENSADA,DE 20MM DE ESPESSURA,PLASTIFICADAS,SERVINDO 2 VEZES,E MADEIRA AUXILIAR SERVINDO 3VEZES,INCLUSIVE FORNECIMENTO E DESMOLDAGEM,EXCLUSIVE ESCORAMENTO</t>
  </si>
  <si>
    <t>FORMAS DE CHAPAS DE MADEIRA COMPENSADA,DE 10MM DE ESPESSURA,TIPO CAIXA PERDIDA,COM 50CM DE LARGURA E 46CM DE ALTURA.FORNECIMENTO E COLOCACAO</t>
  </si>
  <si>
    <t>FORMAS DE CHAPAS DE MADEIRA COMPENSADA,DE 20MM,RESINADAS,E MADEIRA AUXILIAR,USO 1 VEZ,PARA ESTRUTURA DE PONTES E VIADUTOS,INCLUSIVE FORNECIMENTO DE TODOS OS MATERIAIS,EQUIPAMENTOSAUXILIARES(GUINDASTE E GUINDAUTO)E DESMOLDAGEM,EXCLUSIVE ESCORAMENTO</t>
  </si>
  <si>
    <t>FORMAS DE CHAPAS DE MADEIRA COMPENSADA,DE 17MM,RESINADAS,2 USOS,PARA LAJES DE PONTES E VIADUTOS,INCLUSIVE PECAS DE TRANSFERENCIA PARA O ESCORAMENTO METALICO(EXCLUSIVE ESTE),FORNECIMENTO DE TODOS OS MATERIAIS E EQUIPAMENTOS AUXILIARES(GUINDASTE E GUINDAUTO)E DESMOLDAGEM,EXCLUSIVE ESCORAMENTO</t>
  </si>
  <si>
    <t>BARRA DE ACO CA-25,REDONDA,SEM SALIENCIA OU MOSSA,COEFICIENTE DE CONFORMACAO SUPERFICIAL MINIMO(ADERENCIA)IGUAL A 1,DIAMETRO IGUAL A 6,3MM,DESTINADA A ARMADURA DE PECAS DE CONCRETOARMADO,COMPREENDENDO 10% DE PERDAS DE PONTAS E ARAME 18.FORNECIMENTO</t>
  </si>
  <si>
    <t>BARRA DE ACO CA-25,REDONDA,SEM SALIENCIA OU MOSSA,COEFICIENTE DE CONFORMACAO SUPERFICIAL MINIMO(ADERENCIA)IGUAL A 1,DIAMETRO IGUAL A 8MM,DESTINADA A ARMADURA DE PECAS DE CONCRETO ARMADO,COMPREENDENDO 10% DE PERDAS DE PONTAS E ARAME 18.FORNECIMENTO</t>
  </si>
  <si>
    <t>BARRA DE ACO CA-25,REDONDA,SEM SALIENCIA OU MOSSA,COEFICIENTE DE CONFORMACAO SUPERFICIAL MINIMO (ADERENCIA) IGUAL A 1,DIAMETRO MAIOR OU IGUAL A 10MM,DESTINADA A ARMADURA DE PECAS DE CONCRETO ARMADO,COMPREENDENDO 10% DE PERDAS DE PONTAS E ARAME 18.FORNECIMENTO</t>
  </si>
  <si>
    <t>FIO DE ACO CA-60,REDONDO,COM SALIENCIA OU MOSSA,COEFICIENTEDE CONFORMACAO SUPERFICIAL MINIMO(ADERENCIA)IGUAL A 1,5,DIAMETRO ENTRE 4,2 A 5MM,DESTINADO A ARMADURA DE PECAS DE CONCRETO ARMADO,COMPREENDENDO 10% DE PERDAS DE PONTAS E ARAME 18.FORNECIMENTO</t>
  </si>
  <si>
    <t>FIO DE ACO CA-60,REDONDO,COM SALIENCIA OU MOSSA,COEFICIENTEDE CONFORMACAO SUPERFICIAL MINIMO (ADERENCIA)IGUAL A 1,5,DIAMETRO ACIMA DE 5MM,DESTINADO A ARMADURA DE PECAS DE CONCRETOARMADO,10% DE PERDAS DE PONTAS E ARAME 18.FORNECIMENTO</t>
  </si>
  <si>
    <t>BARRA DE ACO CA-50,COM SALIENCIA OU MOSSA,COEFICIENTE DE CONFORMACAO SUPERFICIAL MINIMO (ADERENCIA) IGUAL A 1,5,DIAMETRODE 6,3MM,DESTINADA A ARMADURA DE CONCRETO ARMADO,10% DE PERDAS DE PONTAS E ARAME 18.FORNECIMENTO</t>
  </si>
  <si>
    <t>BARRA DE ACO CA-50,COM SALIENCIA OU MOSSA,COEFICIENTE DE CONFORMACAO SUPERFICIAL MINIMO (ADERENCIA) IGUAL A 1,5,DIAMETRODE 8 A 12,5MM,DESTINADA A ARMADURA DE CONCRETO ARMADO,10%DE PERDAS DE PONTAS E ARAME 18.FORNECIMENTO</t>
  </si>
  <si>
    <t>BARRA DE ACO CA-50,COM SALIENCIA OU MOSSA,COEFICIENTE DE CONFORMACAO SUPERFICIAL MINIMO (ADERENCIA) IGUAL A 1,5,DIAMETROACIMA DE 12,5MM,DESTINADA A ARMADURA DE CONCRETO ARMADO,10%DE PERDAS DE PONTAS E ARAME 18.FORNECIMENTO</t>
  </si>
  <si>
    <t>BARRA DE ACO CA-25,REDONDA,SEM SALIENCIA OU MOSSA,COEFICIENTE DE CONFORMACAO SUPERFICIAL MINIMO (ADERENCIA) IGUAL A 1,DIAMETRO IGUAL A 6,3MM,DESTINADA A ARMADURA DE PECAS DE CONCRETO ARMADO,COMPREENDENDO 10% DE PERDAS DE PONTAS E ARAME 18.FORNECIMENTO,CORTE,DOBRAGEM,MONTAGEM E COLOCACAO DO ACO NAS FORMAS</t>
  </si>
  <si>
    <t>BARRA DE ACO CA-25,REDONDA,SEM SALIENCIA OU MOSSA,COEFICIENTE DE CONFORMACAO SUPERFICIAL MINIMO (ADERENCIA) IGUAL A 1,DIAMETRO DE 8MM,DESTINADA A ARMADURA DE PECAS DE CONCRETO ARMADO,COMPREENDENDO 10% DE PERDAS DE PONTAS E ARAMA 18.FORNECIMENTO,CORTE,DOBRAGEM,MONTAGEM E COLOCACAO DO ACO NAS FORMAS</t>
  </si>
  <si>
    <t>BARRA DE ACO CA-25,REDONDA,SEM SALIENCIA OU MOSSA,COEFICIENTE DE CONFORMACAO SUPERFICIAL MINIMO (ADERENCIA) MAIOR OU IGUAL A 10MM,DESTINADA A ARMADURA DE PECAS DE CONCRETO ARMADO,COMPREENDENDO 10% DE PERDAS DE PONTAS E ARAME 18.FORNECIMENTO,CORTE,DOBRAGEM,MONTAGEM E COLOCACAO DO ACO NAS FORMAS</t>
  </si>
  <si>
    <t>FIO DE ACO CA-60,REDONDO,COM SALIENCIA OU MOSSA,COEFICIENTEDE CONFORMACAO SUPERFICIAL MINIMO (ADERENCIA) IGUAL A 1,5,DIAMETRO ENTRE 4,2 A 5MM,DESTINADO A ARMADURA DE PECAS DE CONCRETO ARMADO,COMPREENDENDO 10% DE PERDAS DE PONTAS E ARAME 18.FORNECIMENTO,CORTE,DOBRAGEM,MONTAGEM E COLOCACAO DO ACO NASFORMAS</t>
  </si>
  <si>
    <t>FIO DE ACO CA-60,REDONDO,COM SALIENCIA OU MOSSA,COEFICIENTEDE CONFORMACAO SUPERFICIAL MINIMO (ADERENCIA) IGUAL A 1,5,DIAMETRO ACIMA DE 5MM,DESTINADO A ARMADURA DE PECAS DE CONCRETO ARMADO,COMPREENDENDO 10% DE PERDAS DE PONTAS E ARAME 18.FORNECIMENTO,CORTE,DOBRAGEM,MONTAGEM E COLOCACAO DO ACO NAS FORMAS</t>
  </si>
  <si>
    <t>BARRA DE ACO CA-50,COM SALIENCIA OU MOSSA,COEFICIENTE DE CONFORMACAO SUPERFICIAL MINIMO (ADERENCIA) IGUAL A 1,5,DIAMETRODE 6,3MM,DESTINADA A ARMADURA DE CONCRETO ARMADO,COMPREENDENDO 10% DE PERDAS DE PONTAS E ARAME 18.FORNECIMENTO,CORTE,DOBRAGEM,MONTAGEM E COLOCACAO DO ACO NAS FORMAS</t>
  </si>
  <si>
    <t>BARRA DE ACO CA-50,COM SALIENCIA OU MOSSA,COEFICIENTE DE CONFORMACAO SUPERFICIAL MINIMO (ADERENCIA) IGUAL A 1,5,DIAMETRODE 8 A 12,5MM,DESTINADA A ARMADURA DE CONCRETO ARMADO,COMPREENDENDO 10% DE PERDAS DE PONTAS E ARAME 18.FORNECIMENTO,CORTE,DOBRAGEM,MONTAGEM E COLOCACAO DO ACO NAS FORMAS</t>
  </si>
  <si>
    <t>BARRA DE ACO CA-50,COM SALIENCIA OU MOSSA,COEFICIENTE DE CONFORMACAO SUPERFICIAL MINIMO (ADERENCIA) IGUAL A 1,5,DIAMETROACIMA DE 12,5MM,DESTINADA A ARMADURA DE CONCRETO ARMADO,COMPREENDENDO 10% DE PERDAS DE PONTAS E ARAME 18.FORNECIMENTO,CORTE,DOBRAGEM,MONTAGEM E COLOCACAO DO ACO NAS FORMAS</t>
  </si>
  <si>
    <t>BARRA DE ACO CA-25,SEM SALIENCIA OU MOSSA,COEFICIENTE CONFORMACAO SUPERFICIAL MINIMO (ADERENCIA) IGUAL A 1,5,DIAM.6,3MM,DESTINADA A ARMADURA CONCRETO ARMADO,COMPREENDENDO 10% PERDAS PONTAS E ARAME 18.FORN.,CORTE,DOBRAGEM,MONTAGEM E COLOC.ACO NAS FORMAS C/AUXILIO DE EQUIPAMENTOS,INCL.TRANSP.HORIZONTAL E VERTICAL C/EQUIPAMENTOS,P/ESTRUTURA DE PONTES E VIADUTOS</t>
  </si>
  <si>
    <t>BARRA DE ACO CA-25,SEM SALIENCIA OU MOSSA,COEFICIENTE CONFORMACAO SUPERFICIAL MINIMO (ADERENCIA) IGUAL A 1,5,DIAM.8MM,DESTINADA ARMADURA CONCRETO ARMADO,COMPREENDENDO 10% PERDAS PONTAS E ARAME 18.FORN.CORTE,DOBRAGEM,MONTAGEM E COLOC.ACO NASFORMAS C/AUXILIO DE EQUIPAMENTOS,INCL.TRANSP.HORIZONTAL E VERTICAL C/EQUIPAMENTOS,P/ESTRUTURAS DE PONTES E VIADUTOS</t>
  </si>
  <si>
    <t>BARRA DE ACO CA-25,SEM SALIENCIA OU MOSSA,COEFICIENTE CONFORMACAO SUPERFICIAL MINIMO(ADERENCIA) MAIOR OU IGUAL A 10MM,DESTINADA A ARMADURA CONCRETO ARMADO,COMPREENDENDO 10% PERDASPONTAS E ARAME 18.FORN.CORTE,DOBRAGEM,MONTAGEM E COLOC.ACO NAS FORMAS C/AUXILIO DE EQUIPAMENTOS,INCL.TRANSP.HORIZONTAL EVERTICAL C/EQUIPAMENTOS,P/ESTRUTURAS DE PONTES E VIADUTOS</t>
  </si>
  <si>
    <t>FIO ACO CA-60,REDONDO,C/SALIENCIA OU MOSSA,COEFICIENTE CONFORMACAO SUPERFICIAL MINIMO (ADERENCIA) IGUAL A 1,5,DIAM.ENTRE4,2 A 5MM,DESTINADO ARMADURA DE CONCRETO ARMADO,COMPREEND.10% PERDAS PONTAS E ARAME 18.FORN.CORTE,DOBRAGEM,MONTAGEM E COLOC.ACO NAS FORMAS C/AUXILIO EQUIPAMENTOS,INCL.TRANSP.HORIZONTAL E VERTICAL C/EQUIPAMENTOS,P/ESTRUT.PONTES E VIADUTOS</t>
  </si>
  <si>
    <t>FIO DE ACO CA-60,REDONDO,C/SALIENCIA OU MOSSA,COEFICIENTE CONFORMACAO SUPERFICIAL MINIMO (ADERENCIA) IGUAL A 1,5,DIAM.ACIMA DE 5MM,DESTINADO ARMADURA CONCRETO ARMADO,COMPREEND.10%PERDAS DE PONTAS E ARAME 18.FORN.CORTE,DOBRAGEM,MONTAGEM E COLOC.ACO NAS FORMAS AUXILIO DE EQUIPAMENTOS,INCL.TRANSP.HORIZONTAL E VERTICAL C/EQUIPAMENTOS,P/ESTRUT.PONTES E VIADUTOS</t>
  </si>
  <si>
    <t>BARRA DE ACO CA-50,C/SALIENCIA OU MOSSA,COEFICIENTE CONFORMACAO SUPERFICIAL MINIMO (ADERENCIA) IGUAL A 1,5,DIAM.6,3MM,DESTINADA A ARMADURA DE CONCRETO ARMADO,COMPREEND.10% DE PERDAS DE PONTAS E ARAME 18.FORN.CORTE,DOBRAGEM,MONTAGEM E COLOC.ACO NAS FORMAS C/AUXILIO DE EQUIPAMENTOS,INCL.TRANSPORTE HORIZONTAL E VERTICAL C/EQUIPAMENTOS,P/ESTRUT.PONTES E VIADUTOS</t>
  </si>
  <si>
    <t>BARRA ACO CA-50,C/SALIENCIA OU MOSSA,COEFICIENTE CONFORMACAOSUPERFICIAL MINIMO (ADERENCIA) IGUAL A 1,5,DIAM. 8 A 12,5MM,DESTINADA ARMADURA CONCRETO ARMADO,COMPREENDENDO 10% PERDASDE PONTAS E ARAME 18.FORN.CORTE,DOBRAGEM,MONTAGEM E COLOC.ACO NAS FORMAS C/AUXILIO EQUIPAMENTOS,INCL.TRANSP.HORIZONTALE VERTICAL C/EQUIPAMENTOS,P/ESTRUTURAS DE PONTES E VIADUTOS</t>
  </si>
  <si>
    <t>BARRA ACO CA-50,C/SALIENCIA OU MOSSA,COEFICIENTE CONFORMACAOSUPERFICIAL MINIMO (ADERENCIA) IGUAL A 1,5,DIAM.ACIMA DE 12,5MM,DESTINADA ARMADURA CONCRETO ARMADO,COMPREEND.10% PERDASDE PONTAS E ARAME 18.FORN.CORTE,DOBRAGEM,MONTAGEM E COLOC.ACO NAS FORMAS C/AUXILIO EQUIPAMENTOS,INCL.TRANSPORTE HORIZONTAL E VERTICAL C/EQUIPAMENTOS,P/ESTRUTURAS PONTES E VIADUTOS</t>
  </si>
  <si>
    <t>CABO DE ACO DE 1 CORDOALHA DE 12,7MM,EXCLUSIVE BAINHA E PERDAS DE PONTAS,COMPREENDENDO APENAS O FORNECIMENTO MEDIDO PELOPESO DO CABO GEOMETRICAMENTE NECESSARIO</t>
  </si>
  <si>
    <t>CABO DE ACO PARA 2 CORDOALHAS DE 12,7MM,INCLUSIVE BAINHA DEACO GALVANIZADO,COMPREENDENDO APENAS O FORNECIMENTO MEDIDO PELO PESO DO CABO GEOMETRICAMENTE NECESSARIO</t>
  </si>
  <si>
    <t>CABO DE ACO PARA 3 CORDOALHAS DE 12,7MM,INCLUSIVE BAINHA DEACO GALVANIZADO,COMPREENDENDO APENAS O FORNECIMENTO MEDIDO PELO PESO DO CABO GEOMETRICAMENTE NECESSARIO</t>
  </si>
  <si>
    <t>CABO DE ACO PARA 4 CORDOALHAS DE 12,7MM,INCLUSIVE BAINHA DEACO GALVANIZADO,COMPREENDENDO APENAS O FORNECIMENTO MEDIDO PELO PESO DO CABO GEOMETRICAMENTE NECESSARIO</t>
  </si>
  <si>
    <t>CABO DE ACO PARA 5 CORDOALHAS DE 12,7MM,INCLUSIVE BAINHA DEACO GALVANIZADO,COMPREENDENDO APENAS O FORNECIMENTO MEDIDO PELO PESO DO CABO GEOMETRICAMENTE NECESSARIO</t>
  </si>
  <si>
    <t>CABO DE ACO PARA 6 CORDOALHAS DE 12,7MM,INCLUSIVE BAINHA DEACO GALVANIZADO,COMPREENDENDO APENAS O FORNECIMENTO MEDIDO PELO PESO DO CABO GEOMETRICAMENTE NECESSARIO</t>
  </si>
  <si>
    <t>CABO DE ACO PARA 7 CORDOALHAS DE 12,7MM,INCLUSIVE BAINHA DEACO GALVANIZADO,COMPREENDENDO APENAS O FORNECIMENTO MEDIDO PELO PESO DO CABO GEOMETRICAMENTE NECESSARIO</t>
  </si>
  <si>
    <t>CABO DE ACO PARA 12 CORDOALHAS DE 12,7MM,INCLUSIVE BAINHA DEACO GALVANIZADO,COMPREENDENDO APENAS O FORNECIMENTO MEDIDOPELO PESO DO CABO GEOMETRICAMENTE NECESSARIO</t>
  </si>
  <si>
    <t>CABO DE ACO PARA 19 CORDOALHAS DE 12,7MM,INCLUSIVE BAINHA DEACO GALVANIZADO,COMPREENDENDO APENAS O FORNECIMENTO MEDIDOPELO PESO DO CABO GEOMETRICAMENTE NECESSARIO</t>
  </si>
  <si>
    <t>CABO DE ACO PARA 22 CORDOALHAS DE 12,7MM,INCLUSIVE BAINHA DEACO GALVANIZADO,COMPREENDENDO APENAS O FORNECIMENTO MEDIDOPELO PESO DO CABO GEOMETRICAMENTE NECESSARIO</t>
  </si>
  <si>
    <t>CABO DE ACO PARA 27 CORDOALHAS DE 12,7MM,INCLUSIVE BAINHA DEACO GALVANIZADO,COMPREENDENDO APENAS O FORNECIMENTO MEDIDOPELO PESO DO CABO GEOMETRICAMENTE NECESSARIO</t>
  </si>
  <si>
    <t>CABO DE ACO PARA 31 CORDOALHAS DE 12,7MM,INCLUSIVE BAINHA DEACO GALVANIZADO,COMPREENDENDO APENAS O FORNECIMENTO MEDIDOPELO PESO DO CABO GEOMETRICAMENTE NECESSARIO</t>
  </si>
  <si>
    <t>CABO DE ACO PARA 37 CORDOALHAS DE 12,7MM,INCLUSIVE BAINHA DEACO GALVANIZADO,COMPREENDENDO APENAS O FORNECIMENTO MEDIDOPELO PESO DO CABO GEOMETRICAMENTE NECESSARIO</t>
  </si>
  <si>
    <t>CABO DE ACO DE 1 CORDOALHA DE 15,2MM,EXCLUSIVE BAINHA E PERDAS DE PONTAS,COMPREENDENDO APENAS O FORNECIMENTO MEDIDO PELOPESO DO CABO GEOMETRICAMENTE NECESSARIO</t>
  </si>
  <si>
    <t>CABO DE ACO DE 2 CORDOALHAS DE 15,2MM,INCLUSIVE BAINHA DE ACO GALVANIZADO,COMPREENDENDO APENAS O FORNECIMENTO MEDIDO PELO PESO DO CABO GEOMETRICAMENTE NECESSARIO</t>
  </si>
  <si>
    <t>CABO DE ACO DE 3 CORDOALHAS DE 15,2MM,INCLUSIVE BAINHA DE ACO GALVANIZADO,COMPREENDENDO APENAS O FORNECIMENTO MEDIDO PELO PESO DO CABO GEOMETRICAMENTE NECESSARIO</t>
  </si>
  <si>
    <t>CABO DE ACO DE 4 CORDOALHAS DE 15,2MM,INCLUSIVE BAINHA DE ACO GALVANIZADO,COMPREENDENDO APENAS O FORNECIMENTO MEDIDO PELO PESO DO CABO GEOMETRICAMENTE NECESSARIO</t>
  </si>
  <si>
    <t>CABO DE ACO DE 5 CORDOALHAS DE 15,2MM,INCLUSIVE BAINHA DE ACO GALVANIZADO,COMPREENDENDO APENAS O FORNECIMENTO MEDIDO PELO PESO DO CABO GEOMETRICAMENTE NECESSARIO</t>
  </si>
  <si>
    <t>CABO DE ACO DE 6 CORDOALHAS DE 15,2MM,INCLUSIVE BAINHA DE ACO GALVANIZADO,COMPREENDENDO APENAS O FORNECIMENTO MEDIDO PELO PESO DO CABO GEOMETRICAMENTE NECESSARIO</t>
  </si>
  <si>
    <t>CABO DE ACO DE 7 CORDOALHAS DE 15,2MM,INCLUSIVE BAINHA DE ACO GALVANIZADO,COMPREENDENDO APENAS O FORNECIMENTO MEDIDO PELO PESO DO CABO GEOMETRICAMENTE NECESSARIO</t>
  </si>
  <si>
    <t>CABO DE ACO DE 12 CORDOALHAS DE 15,2MM,INCLUSIVE BAINHA DE ACO GALVANIZADO,COMPREENDENDO APENAS O FORNECIMENTO MEDIDO PELO PESO DO CABO GEOMETRICAMENTE NECESSARIO</t>
  </si>
  <si>
    <t>CABO DE ACO DE 19 CORDOALHAS DE 15,2MM,INCLUSIVE BAINHA DE ACO GALVANIZADO,COMPREENDENDO APENAS O FORNECIMENTO MEDIDO PELO PESO DO CABO GEOMETRICAMENTE NECESSARIO</t>
  </si>
  <si>
    <t>CABO DE ACO DE 22 CORDOALHAS DE 15,2MM,INCLUSIVE BAINHA DE ACO GALVANIZADO,COMPREENDENDO APENAS O FORNECIMENTO MEDIDO PELO PESO DO CABO GEOMETRICAMENTE NECESSARIO</t>
  </si>
  <si>
    <t>CABO DE ACO DE 27 CORDOALHAS DE 15,2MM,INCLUSIVE BAINHA DE ACO GALVANIZADO,COMPREENDENDO APENAS O FORNECIMENTO MEDIDO PELO PESO DO CABO GEOMETRICAMENTE NECESSARIO</t>
  </si>
  <si>
    <t>CABO DE ACO DE 31 CORDOALHAS DE 15,2MM,INCLUSIVE BAINHA DE ACO GALVANIZADO,COMPREENDENDO APENAS O FORNECIMENTO MEDIDO PELO PESO DO CABO GEOMETRICAMENTE NECESSARIO</t>
  </si>
  <si>
    <t>CABO DE ACO DE 37 CORDOALHAS DE 15,2MM,INCLUSIVE BAINHA DE ACO GALVANIZADO,COMPREENDENDO APENAS O FORNECIMENTO MEDIDO PELO PESO DO CABO GEOMETRICAMENTE NECESSARIO</t>
  </si>
  <si>
    <t>PREPARO E COLOCACAO DE 1 CORDOALHA DE 12,7MM OU 15,2MM,NAS FORMAS,COMPREENDENDO CORTE,MONTAGEM,ENFIACAO NA BAINHA,BEM COMO FORNECIMENTO DE CIMENTO PARA INJECAO</t>
  </si>
  <si>
    <t>PREPARO E COLOCACAO DE 2 CORDOALHAS DE 12,7MM,NAS FORMAS,COMPREENDENDO CORTE,MONTAGEM,ENFIACAO NA BAINHA,BEM COMO FORNECIMENTO DE CIMENTO PARA INJECAO</t>
  </si>
  <si>
    <t>PREPARO E COLOCACAO DE 3 CORDOALHAS DE 12,7MM,NAS FORMAS,COMPREENDENDO CORTE,MONTAGEM,ENFIACAO NA BAINHA,BEM COMO FORNECIMENTO DE CIMENTO PARA INJECAO</t>
  </si>
  <si>
    <t>PREPARO E COLOCACAO DE 4 CORDOALHAS DE 12,7MM,NAS FORMAS,COMPREENDENDO CORTE,MONTAGEM,ENFIACAO NA BAINHA,BEM COMO FORNECIMENTO DE CIMENTO PARA INJECAO</t>
  </si>
  <si>
    <t>PREPARO E COLOCACAO DE 5 CORDOALHAS DE 12,7MM,NAS FORMAS,COMPREENDENDO CORTE,MONTAGEM,ENFIACAO NA BAINHA,BEM COMO FORNECIMENTO DE CIMENTO PARA INJECAO</t>
  </si>
  <si>
    <t>PREPARO E COLOCACAO DE 6 CORDOALHAS DE 12,7MM,NAS FORMAS,COMPREENDENDO CORTE,MONTAGEM,ENFIACAO NA BAINHA,BEM COMO FORNECIMENTO DE CIMENTO PARA INJECAO</t>
  </si>
  <si>
    <t>PREPARO E COLOCACAO DE 7 CORDOALHAS DE 12,7MM,NAS FORMAS,COMPREENDENDO CORTE,MONTAGEM,ENFIACAO NA BAINHA,BEM COMO FORNECIMENTO DE CIMENTO PARA INJECAO</t>
  </si>
  <si>
    <t>PREPARO E COLOCACAO DE 12 CORDOALHAS DE 12,7MM,NAS FORMAS,COMPREENDENDO CORTE,MONTAGEM,ENFIACAO NA BAINHA,BEM COMO FORNECIMENTO DE CIMENTO PARA INJECAO</t>
  </si>
  <si>
    <t>PREPARO E COLOCACAO DE 19 CORDOALHAS DE 12,7MM,NAS FORMAS,COMPREENDENDO CORTE,MONTAGEM,ENFIACAO NA BAINHA,BEM COMO FORNECIMENTO DE CIMENTO PARA INJECAO</t>
  </si>
  <si>
    <t>PREPARO E COLOCACAO DE 22 CORDOALHAS DE 12,7MM,NAS FORMAS,COMPREENDENDO CORTE,MONTAGEM,ENFIACAO NA BAINHA,BEM COMO FORNECIMENTO DE CIMENTO PARA INJECAO</t>
  </si>
  <si>
    <t>PREPARO E COLOCACAO DE 27 CORDOALHAS DE 12,7MM,NAS FORMAS,COMPREENDENDO CORTE,MONTAGEM,ENFIACAO NA BAINHA,BEM COMO FORNECIMENTO DE CIMENTO PARA INJECAO</t>
  </si>
  <si>
    <t>PREPARO E COLOCACAO DE 31 CORDOALHAS DE 12,7MM,NAS FORMAS,COMPREENDENDO CORTE,MONTAGEM,ENFIACAO NA BAINHA,BEM COMO FORNECIMENTO DE CIMENTO PARA INJECAO</t>
  </si>
  <si>
    <t>PREPARO E COLOCACAO DE 37 CORDOALHAS DE 12,7MM,NAS FORMAS,COMPREENDENDO CORTE,MONTAGEM,ENFIACAO NA BAINHA,BEM COMO FORNECIMENTO DE CIMENTO PARA INJECAO</t>
  </si>
  <si>
    <t>CORTE,DOBRAGEM,MONTAGEM E COLOCACAO DE FERRAGENS NA FORMAS,ACO CA-25,EM BARRA REDONDA COM DIAMETRO IGUAL A 6,3MM</t>
  </si>
  <si>
    <t>CORTE,DOBRAGEM,MONTAGEM E COLOCACAO DE FERRAGENS NAS FORMAS,ACO CA-25,EM BARRA REDONDA COM DIAMETRO IGUAL A 8MM</t>
  </si>
  <si>
    <t>CORTE,DOBRAGEM,MONTAGEM E COLOCACAO DE FERRAGENS NAS FORMAS,ACO CA-25,EM BARRA REDONDA COM DIAMETRO MAIOR OU IGUAL A 10MM</t>
  </si>
  <si>
    <t>CORTE,DOBRAGEM,MONTAGEM E COLOCACAO DE FERRAGENS NAS FORMAS,ACO CA-60,EM FIO REDONDO,COM DIAMETRO DE 4,2 A 5MM</t>
  </si>
  <si>
    <t>CORTE,DOBRAGEM,MONTAGEM E COLOCACAO DE FERRAGENS NAS FORMAS,ACO CA-60,EM FIO REDONDO COM DIAMETRO ACIMA DE 5MM</t>
  </si>
  <si>
    <t>CORTE,DOBRAGEM,MONTAGEM E COLOCACAO DE FERRAGENS NAS FORMAS,ACO CA-50,EM BARRAS REDONDAS,COM DIAMETRO IGUAL A 6,3MM</t>
  </si>
  <si>
    <t>CORTE,DOBRAGEM,MONTAGEM E COLOCACAO DE FERRAGENS NAS FORMAS,ACO CA-50,EM BARRAS REDONDAS,COM DIAMETRO DE 8 A 12,5MM</t>
  </si>
  <si>
    <t>CORTE,DOBRAGEM,MONTAGEM E COLOCACAO DE FERRAGENS NAS FORMAS,ACO CA-50,EM BARRAS REDONDAS,COM DIAMETRO ACIMA DE 12,5MM</t>
  </si>
  <si>
    <t>CORTE,DOBRAGEM,MONTAGEM E COLOCACAO DE FERRAGENS NAS FORMAS,INCLUSIVE TRANSPORTE HORIZONTAL E VERTICAL COM EQUIPAMENTOS(GUINDASTE E GUINDAUTO),PARA ESTRUTURAS DE PONTES E VIADUTOS,ACO CA-50,DIAMETRO ATE 6,3MM</t>
  </si>
  <si>
    <t>CORTE,DOBRAGEM,MONTAGEM E COLOCACAO DE FERRAGENS NAS FORMAS,INCLUSIVE TRANSPORTE HORIZONTAL E VERTICAL COM EQUIPAMENTOS(GUINDASTE E GUINDAUTO),PARA ESTRUTURAS DE PONTES E VIADUTOS,ACO CA-50,DIAMETRO DE 8 A 12,5MM</t>
  </si>
  <si>
    <t>CORTE,DOBRAGEM,MONTAGEM E COLOCACAO DE FERRAGENS NAS FORMAS,INCLUSIVE TRANSPORTE HORIZONTAL E VERTICAL COM EQUIPAMENTOS(GUINDASTE E GUINDAUTO),PARA ESTRUTURAS DE PONTES E VIADUTOS,ACO CA-50,DIAMETRO ACIMA DE 12,5MM</t>
  </si>
  <si>
    <t>CORTE,MONTAGEM E COLOCACAO DE TELAS DE ACO CA-60,CRUZADAS ESOLDADAS ENTRE SI,EM PECAS DE CONCRETO</t>
  </si>
  <si>
    <t>CONE DE ANCORAGEM DE CABO DE ACO DE 1 CORDOALHA DE 12,7MM,COMPREENDENDO FORNECIMENTO DO CONE,DE LUVA CONE-BAINHA,DE 2,00M DE MOLA CENTRAL E BAINHA,BEM COMO AS OPERACOES DE PROTENSAO E INJECAO DE CIMENTO</t>
  </si>
  <si>
    <t>CONE DE ANCORAGEM DE CABO DE ACO DE 2 CORDOALHAS DE 12,7MM,COMPREENDENDO FORNECIMENTO DO CONE,DE LUVA CONE-BAINHA,DE 2,00M DE MOLA CENTRAL E BAINHA,BEM COMO AS OPERACOES DE PROTENSAO E INJECAO DE CIMENTO</t>
  </si>
  <si>
    <t>CONE DE ANCORAGEM DE CABO DE ACO DE 3 CORDOALHAS DE 12,7MM,COMPREENDENDO FORNECIMENTO DO CONE,DE LUVA CONE-BAINHA,DE 2,00M DE MOLA CENTRAL E BAINHA,BEM COMO AS OPERACOES DE PROTENSAO E INJECAO DE CIMENTO</t>
  </si>
  <si>
    <t>CONE DE ANCORAGEM DE CABO DE ACO DE 4 CORDOALHAS DE 12,7MM,COMPREENDENDO FORNECIMENTO DO CONE,DE LUVA CONE-BAINHA,DE 2,00M DE MOLA CENTRAL E BAINHA,BEM COMO AS OPERACOES DE PROTENSAO E INJECAO DE CIMENTO</t>
  </si>
  <si>
    <t>CONE DE ANCORAGEM DE CABO DE ACO DE 5 CORDOALHAS DE 12,7MM,COMPREENDENDO FORNECIMENTO DO CONE,DE LUVA CONE-BAINHA,DE 2,00M DE MOLA CENTRAL E BAINHA,BEM COMO AS OPERACOES DE PROTENSAO E INJECAO DE CIMENTO</t>
  </si>
  <si>
    <t>CONE DE ANCORAGEM DE CABO DE ACO DE 6 CORDOALHAS DE 12,7MM,COMPREENDENDO FORNECIMENTO DO CONE,DE LUVA CONE-BAINHA,DE 2,00M DE MOLA CENTRAL E BAINHA,BEM COMO AS OPERACOES DE PROTENSAO E INJECAO DE CIMENTO</t>
  </si>
  <si>
    <t>CONE DE ANCORAGEM DE CABO DE ACO DE 7 CORDOALHAS DE 12,7MM,COMPREENDENDO FORNECIMENTO DO CONE,DE LUVA CONE-BAINHA,DE 2,00M DE MOLA CENTRAL E BAINHA,BEM COMO AS OPERACOES DE PROTENSAO E INJECAO DE CIMENTO</t>
  </si>
  <si>
    <t>CONE DE ANCORAGEM DE CABO DE ACO DE 12 CORDOALHAS DE 12,7MM,COMPREENDENDO FORNECIMENTO DO CONE,DE LUVA CONE-BAINHA,DE 2,00M DE MOLA CENTRAL E BAINHA,BEM COMO AS OPERACOES DE PROTENSAO E INJECAO DE CIMENTO</t>
  </si>
  <si>
    <t>CONE DE ANCORAGEM DE CABO DE ACO DE 19 CORDOALHAS DE 12,7MM,COMPREENDENDO FORNECIMENTO DO CONE,DE LUVA CONE-BAINHA,DE 2,00M DE MOLA CENTRAL E BAINHA,BEM COMO AS OPERACOES DE PROTENSAO E INJECAO DE CIMENTO</t>
  </si>
  <si>
    <t>CONE DE ANCORAGEM DE CABO DE ACO DE 22 CORDOALHAS DE 12,7MM,COMPREENDENDO FORNECIMENTO DO CONE,DE LUVA CONE-BAINHA,DE 2,00M DE MOLA CENTRAL E BAINHA,BEM COMO AS OPERACOES DE PROTENSAO E INJECAO DE CIMENTO</t>
  </si>
  <si>
    <t>CONE DE ANCORAGEM DE CABO DE ACO DE 27 CORDOALHAS DE 12,7MM,COMPREENDENDO FORNECIMENTO DO CONE,DE LUVA CONE-BAINHA,DE 2,00M DE MOLA CENTRAL E BAINHA,BEM COMO AS OPERACOES DE PROTENSAO E INJECAO DE CIMENTO</t>
  </si>
  <si>
    <t>CONE DE ANCORAGEM DE CABO DE ACO DE 31 CORDOALHAS DE 12,7MM,COMPREENDENDO FORNECIMENTO DO CONE,DE LUVA CONE-BAINHA,DE 2,00M DE MOLA CENTRAL E BAINHA,BEM COMO AS OPERACOES DE PROTENSAO E INJECAO DE CIMENTO</t>
  </si>
  <si>
    <t>CONE DE ANCORAGEM DE CABO DE ACO DE 37 CORDOALHAS DE 12,7MM,COMPREENDENDO FORNECIMENTO DO CONE,DE LUVA CONE-BAINHA,DE 2,00M DE MOLA CENTRAL E BAINHA,BEM COMO AS OPERACOES DE PROTENSAO E INJECAO DE CIMENTO</t>
  </si>
  <si>
    <t>CONE DE ANCORAGEM DE CABO DE ACO DE 1 CORDOALHA DE 15,2MM,COMPREENDENDO FORNECIMENTO DO CONE,DE LUVA CONE-BAINHA,DE 2,00M DE MOLA CENTRAL E BAINHA,BEM COMO AS OPERACOES DE PROTENSAO E INJECAO DE CIMENTO</t>
  </si>
  <si>
    <t>CONE DE ANCORAGEM DE CABO DE ACO DE 2 CORDOALHAS DE 15,2MM,COMPREENDENDO FORNECIMENTO DO CONE,DE LUVA CONE-BAINHA,DE 2,00M DE MOLA CENTRAL E BAINHA,BEM COMO AS OPERACOES DE PROTENSAO E INJECAO DE CIMENTO</t>
  </si>
  <si>
    <t>CONE DE ANCORAGEM DE CABO DE ACO DE 3 CORDOALHAS DE 15,2MM,COMPREENDENDO FORNECIMENTO DO CONE,DE LUVA CONE-BAINHA,DE 2,00M DE MOLA CENTRAL E BAINHA,BEM COMO AS OPERACOES DE PROTENSAO E INJECAO DE CIMENTO</t>
  </si>
  <si>
    <t>CONE DE ANCORAGEM DE CABO DE ACO DE 4 CORDOALHAS DE 15,2MM,COMPREENDENDO FORNECIMENTO DO CONE,DE LUVA CONE-BAINHA,DE 2,00M DE MOLA CENTRAL E BAINHA,BEM COMO AS OPERACOES DE PROTENSAO E INJECAO DE CIMENTO</t>
  </si>
  <si>
    <t>CONE DE ANCORAGEM DE CABO DE ACO DE 5 CORDOALHAS DE 15,2MM,COMPREENDENDO FORNECIMENTO DO CONE,DE LUVA CONE-BAINHA,DE 2,00M DE MOLA CENTRAL E BAINHA,BEM COMO AS OPERACOES DE PROTENSAO E INJECAO DE CIMENTO</t>
  </si>
  <si>
    <t>CONE DE ANCORAGEM DE CABO DE ACO DE 6 CORDOALHAS DE 15,2MM,COMPREENDENDO FORNECIMENTO DO CONE,DE LUVA CONE-BAINHA,DE 2,00M DE MOLA CENTRAL E BAINHA,BEM COMO AS OPERACOES DE PROTENSAO E INJECAO DE CIMENTO</t>
  </si>
  <si>
    <t>CONE DE ANCORAGEM DE CABO DE ACO DE 7 CORDOALHAS DE 15,2MM,COMPREENDENDO FORNECIMENTO DO CONE,DE LUVA CONE-BAINHA,DE 2,00MM DE MOLA CENTRAL E BAINHA,BEM COMO AS OPERACOES DE PROTENSAO E INJECAO DE CIMENTO</t>
  </si>
  <si>
    <t>CONE DE ANCORAGEM DE CABO DE ACO DE 12 CORDOALHAS DE 15,2MM,COMPREENDENDO FORNECIMENTO DO CONE,DE LUVA CONE-BAINHA,DE 2,00M DE MOLA CENTRAL E BAINHA,BEM COMO AS OPERACOES DE PROTENSAO E INJECAO DE CIMENTO</t>
  </si>
  <si>
    <t>CONE DE ANCORAGEM DE CABO DE ACO DE 19 CORDOALHAS DE 15,2MM,COMPREENDENDO FORNECIMENTO DO CONE,DE LUVA CONE-BAINHA,DE 2,00M DE MOLA CENTRAL E BAINHA,BEM COMO AS OPERACOES DE PROTENSAO E INJECAO DE CIMENTO</t>
  </si>
  <si>
    <t>CONE DE ANCORAGEM DE CABO DE ACO DE 22 CORDOALHAS DE 15,2MM,COMPREENDENDO FORNECIMENTO DO CONE,DE LUVA CONE-BAINHA,DE 2,00M DE MOLA CENTRAL E BAINHA,BEM COMO AS OPERACOES DE PROTENSAO E INJECAO DE CIMENTO</t>
  </si>
  <si>
    <t>CONE DE ANCORAGEM DE CABO DE ACO DE 27 CORDOALHAS DE 15,2MM,COMPREENDENDO FORNECIMENTO DO CONE,DE LUVA CONE-BAINHA,DE 2,00M DE MOLA CENTRAL E BAINHA,BEM COMO AS OPERACOES DE PROTENSAO E INJECAO DE CIMENTO</t>
  </si>
  <si>
    <t>CONE DE ANCORAGEM DE CABO DE ACO DE 31 CORDOALHAS DE 15,2MM,COMPREENDENDO FORNECIMENTO DO CONE,DE LUVA CONE-BAINHA,DE 2,00M DE MOLA CENTRAL E BAINHA,BEM COMO AS OPERACOES DE PROTENSAO E INJECAO DE CIMENTO</t>
  </si>
  <si>
    <t>CONE DE ANCORAGEM DE CABO DE ACO DE 37 CORDOALHAS DE 15,2MM,COMPREENDENDO FORNECIMENTO DO CONE,DE LUVA CONE-BAINHA,DE 2,00M DE MOLA CENTRAL E BAINHA,BEM COMO AS OPERACOES DE PROTENSAO E INJECAO DE CIMENTO</t>
  </si>
  <si>
    <t>VERGAS DE CONCRETO ARMADO PARA ALVENARIA,COM APROVEITAMENTODA MADEIRA POR 10 VEZES</t>
  </si>
  <si>
    <t>PEITORIL DE CONCRETO ARMADO,SECAO EM T,70X20CM,ESPESSURA DE12CM,CONCRETO FCK=15MPA,FORMA DE CHAPAS COMPENSADAS,ACABAMENTO DESEMPENADO,CONFORME PROJETO TIPO Nº6061/EMOP.FORNECIMENTO E COLOCACAO</t>
  </si>
  <si>
    <t>CHAPIM/SOLEIRA DE CONCRETO APARENTE COM ACABAMENTO DESEMPENADO,USANDO FORMA DE CHAPA COMPENSADA,MEDINDO 14X10CM,CONFORMEPROJETO TIPO Nº6062/EMOP,FUNDIDO NO LOCAL</t>
  </si>
  <si>
    <t>CAMADA IMPERMEABILIZADORA EM CONCRETO ARMADO,ESPESSURA DE 5CM,ARMADURA CRUZADA COM BARRAS DE ACO CA-25 DE 3/16",ESPACADAS DE 30CM,JUNTAS DE SARRAFO DE MADEIRA ESPACADAS DE 3,00M,SENDO O CONCRETO DOSADO PARA UMA RESISTENCIA CARACTERISTICA ACOMPRESSAO DE 10MPA</t>
  </si>
  <si>
    <t>CORTINA DE CONCRETO ARMADO,COM 18 A 20CM DE ESPESSURA,FCK=20MPA,INCLUINDO MATERIAIS PARA 1,00M3 DE CONCRETO (IMPORTADO DE USINA) ADENSADO E COLOCADO,10,00M2 DE FORMAS DE MADEIRA DE3ª,SERVINDO 1,4 VEZES,ESCORAMENTO E 80KG DE ACO CA-50</t>
  </si>
  <si>
    <t>CORTINA DE CONCRETO ARMADO,COM 18 A 20CM DE ESPESSURA,FCK=25MPA,INCLUINDO MATERIAIS PARA 1,00M3 DE CONCRETO(IMPORTADO DEUSINA)ADENSADO E COLOCADO,10,00M2 DE FORMAS DE MADEIRA DE 3ª,SERVINDO 1,4 VEZES,ESCORAMENTO E 80KG DE ACO CA-50</t>
  </si>
  <si>
    <t>CORTINA DE CONCRETO ARMADO,COM 18 A 20CM DE ESPESSURA,FCK=30MPA,INCLUINDO MATERIAIS PARA 1,00M3 DE CONCRETO(IMPORTADO DEUSINA)ADENSADO E COLOCADO 10,00M2 DE FORMAS DE AMDEIRA DE 3ª,SERVINDO 1,4 VEZES,ESCORAMENTO E 80KG DE ACO CA-50</t>
  </si>
  <si>
    <t>PLACAS DE CONCRETO ARMADO PRE-MOLDADAS,COM FCK=20MPA,ESPESSURA DE 6CM EM PECAS DE ATE 90KG,INCLUSIVE COLOCACAO MANUAL NOLOCAL DEFINITIVO</t>
  </si>
  <si>
    <t>PLACAS DE CONCRETO ARMADO PRE-MOLDADAS,COM FCK=20MPA,ESPESSURA DE 6CM EM PECAS ACIMA DE 90KG E COLOCACAO COM GUINDASTE</t>
  </si>
  <si>
    <t>PLACAS DE CONCRETO ARMADO PRE-MOLDADAS,COM FCK=20MPA,ESPESSURA DE 8CM EM PECAS DE ATE 90KG,INCLUSIVE COLOCACAO MANUAL NOLOCAL DEFINITIVO</t>
  </si>
  <si>
    <t>PLACAS DE CONCRETO ARMADO PRE-MOLDADAS,COM FCK=20MPA,ESPESSURA DE 8CM EM PECAS ACIMA DE 90KG E COLOCACAO COM GUINDASTE</t>
  </si>
  <si>
    <t>PLACAS DE CONCRETO ARMADO PRE-MOLDADAS,COM FCK=20MPA,ESPESSURA DE 10CM EM PECAS DE ATE 90KG,INCLUSIVE COLOCACAO MANUAL NO LOCAL DEFINITIVO</t>
  </si>
  <si>
    <t>PLACAS DE CONCRETO ARMADO PRE-MOLDADAS,COM FCK=20MPA,ESPESSURA DE 10CM EM PECAS ACIMA DE 90KG E COLOCACAO COM GUINDASTE</t>
  </si>
  <si>
    <t>PLACAS DE CONCRETO ARMADO PRE-MOLDADAS,COM FCK=20MPA,ESPESSURA DE 10CM EM PECAS ACIMA DE 90KG,COM FUROS DE 3CM DE DIAMETRO ESPACADOS DE 15CM EM AMBAS AS DIRECOES,COLOCACAO COM GUINDASTE</t>
  </si>
  <si>
    <t>PLACAS DE CONCRETO ARMADO PRE-MOLDADAS,COM FCK=20MPA,ESPESSURA DE 12CM,INCLUSIVE COLOCACAO COM GUINDASTE NO LOCAL DEFINITIVO</t>
  </si>
  <si>
    <t>PLACAS DE CONCRETO ARMADO PRE-MOLDADAS,COM FCK=20MPA,ESPESSURA DE 12CM,COM FUROS DE 3CM DE DIAMETRO ESPACADOS DE 15CM EMAMBAS AS DIRECOES,INCLUSIVE COLOCACAO COM GUINDASTE NO LOCAL DEFINITIVO</t>
  </si>
  <si>
    <t>PLACAS DE CONCRETO ARMADO PRE-MOLDADAS,COM FCK=20MPA,ESPESSURA DE 15CM,INCLUSIVE COLOCACAO COM GUINDASTE NO LOCAL DEFINITIVO</t>
  </si>
  <si>
    <t>PLACAS DE CONCRETO ARMADO PRE-MOLDADAS,COM FCK=20MPA,ESPESSURA DE 15CM,COM FUROS DE 3CM DE DIAMETRO ESPACADOS DE 15CM EMAMBAS AS DIRECOES,INCLUSIVE COLOCACAO COM GUINDASTE NO LOCAL DEFINITIVO</t>
  </si>
  <si>
    <t>CONCRETO ARMADO,FCK=20MPA,INCLUINDO MATERIAIS PARA 1,00M3 DECONCRETO(IMPORTADO DE USINA)ADENSADO E COLOCADO,14,00M2 DEAREA MOLDADA,FORMAS E ESCORAMENTO CONFORME ITENS 11.004.0022E 11.004.0035,60KG DE ACO CA-50,INCLUSIVE MAO-DE-OBRA PARACORTE,DOBRAGEM,MONTAGEM E COLOCACAO NAS FORMAS</t>
  </si>
  <si>
    <t>CONCRETO ARMADO,FCK=25MPA,INCLUINDO MATERIAIS PARA 1,00M3 DECONCRETO(IMPORTADO DE USINA)ADENSADO E COLOCADO,14,00M2 DEAREA MOLDADA,FORMAS E ESCORAMENTO CONFORME ITENS 11.004.0022E 11.004.0035,60KG DE ACO CA-50,INCLUSIVE MAO-DE-OBRA PARACORTE,DOBRAGEM,MONTAGEM E COLOCACAO NAS FORMAS</t>
  </si>
  <si>
    <t>CONCRETO ARMADO,FCK=30MPA,INCLUINDO MATERIAIS PARA 1,00M3 DECONCRETO(IMPORTADO DE USINA)ADENSADO E COLOCADO,14,00M2 DEAREA MOLDADA,FORMAS E ESCORAMENTO CONFORME ITENS 11.004.0022E 11.004.0035,60KG DE ACO CA-50,INCLUSIVE MAO-DE-OBRA PARACORTE,DOBRAGEM,MONTAGEM E COLOCACAO NAS FORMAS</t>
  </si>
  <si>
    <t>CONCRETO ARMADO,FCK=20MPA,INCLUINDO MATERIAIS PARA 1,00M3 DECONCRETO(IMPORTADO DE USINA)ADENSADO E COLOCADO,12,00M2 DEAREA MOLDADA,FORMAS E ESCORAMENTO CONFORME ITENS 11.004.0022E 11.004.0035,80KG DE ACO CA-50,INCLUSIVE MAO-DE-OBRA PARACORTE,DOBRAGEM,MONTAGEM E COLOCACAO NAS FORMAS</t>
  </si>
  <si>
    <t>CONCRETO ARMADO,FCK=25MPA,INCLUINDO MATERIAIS PARA 1,00M3 DECONCRETO(IMPORTADO DE USINA)ADENSADO E COLOCADO,12,00M2 DEAREA MOLDADA,FORMAS E ESCORAMENTO CONFORME ITENS 11.004.0022E 11.004.0035,80KG DE ACO CA-50,INCLUINDO MAO-DE-OBRA PARACORTE,DOBRAGEM,MONTAGEM E COLOCACAO NAS FORMAS</t>
  </si>
  <si>
    <t>CONCRETO ARMADO,FCK=30MPA,INCLUINDO MATERIAIS PARA 1,00M3 DECONCRETO(IMPORTADO DE USINA)ADENSADO E COLOCADO,12,00M2 DEAREA MOLDADA,FORMAS E ESCORAMENTO CONFORME ITENS 11.004.0022E 11.004.0035,80KG DE ACO CA-50,INCLUSIVE MAO-DE-OBRA PARACORTE,DOBRAGEM,MONTAGEM E COLOCACAO NAS FORMAS</t>
  </si>
  <si>
    <t>CONCRETO ARMADO,FCK=20MPA,INCLUINDO MATERIAIS PARA 1,00M3 DECONCRETO(IMPORTADO DE USINA)ADENSADO E COLOCADO,12,00M2 DEAREA MOLDADA,FORMAS CONFORME O ITEM 11.004.0022,60KG DE ACOCA-50,INCLUSIVE MAO-DE-OBRA PARA CORTE,DOBRAGEM,MONTAGEM E COLOCACAO NAS FORMAS,EXCLUSIVE ESCORAMENTO</t>
  </si>
  <si>
    <t>CONCRETO ARMADO,FCK=25MPA,INCLUINDO MATERIAIS PARA 1,00M3 DECONCRETO(IMPORTADO DE USINA)ADENSADO E COLOCADO,12,00M2 DEAREA MOLDADA,FORMAS CONFORME O ITEM 11.004.0022,60KG DE ACOCA-50,INCLUSIVE MAO-DE-OBRA PARA CORTE,DOBRAGEM,MONTAGEM ECOLOCACAO NAS FORMAS,EXCLUSIVE ESCORAMENTO</t>
  </si>
  <si>
    <t>CONCRETO ARMADO,FCK=30MPA,INCLUINDO MATERIAIS PARA 1,00M3 DECONCRETO(IMPORTADO DE USINA)ADENSADO E COLOCADO,12,00M2 DEAREA MOLDADA,FORMAS CONFORME O ITEM 11.004.0022,60KG DE ACOCA-50,INCLUSIVE MAO-DE-OBRA PARA CORTE,DOBRAGEM,MONTAGEM ECOLOCACAO NAS FORMAS,EXCLUSIVE ESCORAMENTO</t>
  </si>
  <si>
    <t>ADITIVO PLASTIFICANTE E DENSIFICADOR,ADICIONADO AO CONCRETONA PROPORCAO DE 500G POR SACO DE CIMENTO</t>
  </si>
  <si>
    <t>ADITIVO PLASTIFICANTE,RETARDADOR E DENSIFICADOR,LIQUIDO,ADICIONADO AO CONCRETO NA PROPORCAO DE 500G POR SACO DE CIMENTO</t>
  </si>
  <si>
    <t>ADITIVO INCORPORADOR DE AR SIMPLES,ADICIONADO AO CONCRETO NAPROPORCAO DE 150G POR SACO DE CIMENTO</t>
  </si>
  <si>
    <t>GROUT (ARGAMASSA FLUIDA DE ELEVADA RESISTENCIA),INCLUSIVEPREPARO,LANCAMENTO E FORNECIMENTO DOS MATERIAIS</t>
  </si>
  <si>
    <t>GROUT (ARGAMASSA FLUIDA DE ELEVADA RESISTENCIA) COM PEDRISCO(30% EM PESO),INCLUSIVE PREPARO,LANCAMENTO E FORNECIMENTODOS MATERIAIS</t>
  </si>
  <si>
    <t>ENCHIMENTO DE NICHOS OU FUROS DE CONCRETO OU ROCHA COM MISTURA DE ARGAMASSA EXPANSIVA E PEDRISCO NA PROPORCAO EM PESO DE50% DESTE EM RELACAO A ARGAMASSA,CONFORME INSTRUCOES DE FABRICANTES,INCLUSIVE PREPARO PREVIO DA CAVIDADE A TAMPONAR</t>
  </si>
  <si>
    <t>APLICACAO DE ARGAMASSA EXPANSIVA TIPO SIKA GROUT PARA FIXACAO DE CHUMBADORES EM ESTRUTURAS DE CONCRETO OU SERVICOS SIMILARES,CONFORME INSTRUCOES DO FABRICANTE</t>
  </si>
  <si>
    <t>ADITIVO A BASE DE SILICA ATIVA,DOSADO SOBRE O PESO DO CIMENTO NA PROPORCAO MEDIA DE 10%,INCLUSIVE MAO-DE-OBRA E PERDAS.POR M3 DE CONCRETO</t>
  </si>
  <si>
    <t>ESTRUTURA METALICA PARA COBERTURA DE GALPAO EM ARCO OU EM DUAS OU MAIS AGUAS,COM TRELICAS,TERCAS,TIRANTES,ETC,SOBRE APOIOS DO MESMO MATERIAL(INCLUSIVE ESTES),PARA VAOS ATE 25,00M,CONSIDERANDO AS PERDAS E UMA DEMAO DE PINTURA ANTIOXIDO,EXCLUSIVE COBERTURA E ACESSORIOS.FORNECIMENTO E MONTAGEM</t>
  </si>
  <si>
    <t>ESTRUTURA METALICA PARA PASSARELAS E PEQUENOS VIADUTOS,EXCLUSIVE PREPARO(CORTE)DAS PECAS,CONFORME PROJETO DO DER-RJ,INCLUSIVE PINTURA.FORNECIMENTO E MONTAGEM</t>
  </si>
  <si>
    <t>ESTRUTURA METALICA PARA COBERTURA DE GALPAO EM ARCO OU EM DUAS OU MAIS AGUAS,COM TRELICAS,TERCAS,TIRANTES,ETC,SOBRE APOIOS(EXCLUSIVE ESTES)PARA CARGA DE COBERTURA DE FIBROCIMENTO OU METALICA,VAOS ATE 15M,CONSIDERANDO AS PERDAS E UMA DEMAO DE PINTURA ANTIOXIDO,EXCLUSIVE COBERTURA E ACESSORIOS.FORNECIMENTO E MONTAGEM</t>
  </si>
  <si>
    <t>ESTRUTURA METALICA PARA COBERTURA DE GALPAO EM ARCO OU EM DUAS OU MAIS AGUAS,COM TRELICAS,TERCAS,TIRANTES,ETC,SOBRE APOIOS(EXCLUSIVE ESTES)PARA CARGA DE COBERTURA DE FIBROCIMENTO OU METALICA,VAOS DE 15,01 A 20,00M,CONSIDERANDO AS PERDAS E UMA DEMAO DE PINTURA ANTIOXIDO,EXCLUSIVE COBERTURA E ACESSORIOS.FORNECIMENTO E MONTAGEM</t>
  </si>
  <si>
    <t>ESTRUTURA METALICA PARA COBERTURA DE GALPAO EM ARCO OU EM DUAS OU MAIS AGUAS,COM TRELICAS,TERCAS,TIRANTES,ETC,SOBRE APOIOS(EXCLUSIVE ESTES)PARA CARGA DE COBERTURA DE FIBROCIMENTO OU METALICA,VAOS DE 20,01 A 30,00M,CONSIDERANDO AS PERDAS E UMA DEMAO DE PINTURA ANTIOXIDO,EXCLUSIVE COBERTURA E ACESSORIOS.FORNECIMENTO E MONTAGEM</t>
  </si>
  <si>
    <t>ESTRUTURA METALICA PARA COBERTURA DE GALPAO EM ARCO OU EM DUAS OU MAIS AGUAS,COM TRELICAS,TERCAS,TIRANTES,ETC,SOBRE APOIOS(EXCLUSIVE ESTES)PARA CARGA DE COBERTURA DE FIBROCIMENTO OU METALICA,VAOS DE 30,01 A 40,00M,CONSIDERANDO AS PERDAS E UMA DEMAO DE PINTURA ANTIOXIDO,EXCLUSIVE COBERTURA E ACESSORIOS.FORNECIMENTO E MONTAGEM</t>
  </si>
  <si>
    <t>PILARES E/OU VIGAS EM TRELICAS METALICAS,INCLUSIVE PERDAS EUMA DEMAO PINTURA ANTIOXIDO.FORNECIMENTO E MONTAGEM</t>
  </si>
  <si>
    <t>ESTRUTURAS DE ELEMENTOS EM PERFIS "I" ATE 8",EM ACO LAMINADO,(VIGAS ISOLADAS,ESCORAS,PORTICOS,ETC),INCLUSIVE PERDAS.FORNECIMENTO E MONTAGEM</t>
  </si>
  <si>
    <t>ESTRUTURAS DE ELEMENTOS EM PERFIS "I",8" ATE 12",EM ACO LAMINADO,(VIGAS ISOLADAS,ESCORAS,PORTICOS,ETC),INCLUSIVE PERDAS.FORNECIMENTO E MONTAGEM</t>
  </si>
  <si>
    <t>ESTRUTURA METALICA EM ACO ESPECIAL,RESISTENTE A CORROSAO(ACOUSI-SAC,CORTEN),PARA TORRES DE ELEVADORES,ESCADAS,VIGAS E COLUNAS DE EDIFICACOES E REFORCOS ESTRUTURAIS,COMPOSTA DE PERFIS "I" OU "H",CANTONEIRAS E CHAPAS,UNIFICADAS COM ELETRODO,INCLUSIVE PERDAS E PROTECAO ANTI-FERRUGEM.FORNECIMENTO E MONTAGEM</t>
  </si>
  <si>
    <t>ESTRUTURA METALICA EM ACO ESPECIAL,RESISTENTE A CORROSAO(ACOUSI-SAC),PARA OBRAS PREDIAIS DE ATE 04 PAVIMENTOS,PILARES,VIGAS PRINCIPAIS E SECUNDARIAS,ESCADAS,PATAMARES E CHAPAS DAS BASES DA FUNDACAO,PINTURA PROTETORA,CONSIDERANDO FORNECIMENTO DE TODOS OS MATERIAIS E MONTAGEM,EXCLUSIVE A LAJE DE CONCRETO</t>
  </si>
  <si>
    <t>ESTRUTURA METALICA EM ACO ESPECIAL,RESISTENTE A CORROSAO(ACOUSI-SAC),PARA OBRAS PREDIAIS ATE 04 PAVIMENTOS,PILARES,VIGAS PRINCIPAIS E SECUNDARIAS,ESCADAS,PATAMARES E CHAPAS DAS BASES DA FUNDACAO,PINTURA PROTETORA,CONSIDERANDO FORNECIMENTODE TODOS OS MATERIAIS,EXCLUSIVE MONTAGEM E LAJE DE CONCRETO</t>
  </si>
  <si>
    <t>ESTRUTURA METALICA EM ACO ESPECIAL RESISTENTE A CORROSAO(ACOUSI-SAC)PARA OBRAS PREDIAIS ATE 04 PAVIMENTOS,PILARES,VIGASPRINCIPAIS E SECUNDARIAS,ESCADAS,PATAMERES E CHAPAS DAS BASES DA FUNDACAO,PINTURA PROTETORA,CONSIDERANDO SOMENTE MONTAGEM,EXCLUSIVE O FORNECIMENTO E A LAJE DE CONCRETO</t>
  </si>
  <si>
    <t>ESTRUTURA METALICA,COM ACO ASTM A-572,PARA ESTRUTURA DE EDIFICACOES,PILARES,VIGAS PRINCIPAIS E SECUNDARIAS,ESCADAS,PATAMARES E CHAPAS DAS BASES DA FUNDACAO,PERDAS E PINTURA DE TRATAMENTO,INCLUSIVE FORNECIMENTO DE TODOS OS MATERIAIS PARA LIGACOES E FIXACOES E MONTAGEM</t>
  </si>
  <si>
    <t>ESTRUTURA METALICA,COM ACO ASTM A-572,PARA ESTRUTURA DE EDIFICACOES,PILARES,VIGAS PRINCIPAIS E SECUNDARIAS,ESCADAS,PATAMARES E CHAPAS DAS BASES DA FUNDACAO,PERDAS E PINTURA E TRATAMENTO,INCLUSIVE MONTAGEM,EXCLUSIVE FORNECIMENTO DOS PERFIS ECHAPA DE ACO</t>
  </si>
  <si>
    <t>ESTRUTURA METALICA,COM ACO ASTM A-572,PARA ESTRUTURA DE EDIFICACOES,PILARES,VIGAS PRINCIPAIS E SECUNDARIAS,ESCADAS,PATAMARES E CHAPAS DAS BASES DA FUNDACAO,PERDAS E PINTURA DE TRATAMENTO,INCLUSIVE FORNECIMENTO DOS PERFIS,CHAPAS E PINTURA ANTICORROSIVA,EXCLUSIVE MONTAGEM</t>
  </si>
  <si>
    <t>ESTRUTURA METALICA EM ACO ESPECIAL,RESISTENTE A CORROSAO(USI-SAC OU SIMILAR),PARA PONTES,VIADUTOS,PASSARELAS,CONSIDERANDO APENAS O FORNECIMENTO DO ACO,EXCLUSIVE MONTAGEM</t>
  </si>
  <si>
    <t>ESTRUTURA METALICA EM ACO ESPECIAL,RESISTENTE A CORROSAO(USI-SAC OU SIMILAR),PARA PONTES,VIADUTOS,PASSARELAS,CONSIDERANDO A MONTAGEM E TODOS OS MATERIAIS E SERVICOS NECESSARIOS,INCLUSIVE PINTURA PROTETORA E EXCLUSIVE O FORNECIMENTO DO ACO</t>
  </si>
  <si>
    <t>RECONSTITUICAO DE ESTRUTURAS METALICAS LEVES,MEDIDAS POR KGDE ACO NECESSARIO(CHAPAS,PERFIS,ETC),INCLUSIVE FORNECIMENTODOS MATERIAIS E PINTURA EM TINTA A BASE DE EPOXI</t>
  </si>
  <si>
    <t>JUNTA DE DILATACAO E VEDACAO,PARA OBRAS DE ARTE,MOVIMENTOS DE -10 A +20MM,INCLUSIVE LABIOS POLIMERICOS.FORNECIMENTO E COLOCACAO.O CUSTO NAO INCLUI:CORTE E REMOCAO DO PAVIMENTO,APICOAMENTO DA LAJE,FORMAS E CONCRETAGEM DOS BERCOS</t>
  </si>
  <si>
    <t>JUNTA DE DILATACAO E VEDACAO,PARA OBRAS DE ARTE,MOVIMENTOS DE -10 A +20MM,INCLUSIVE LABIOS POLIMERICOS,CORTE E REMOCAO DO PAVIMENTO,APICOAMENTO DA LAJE,FORMAS E CONCRETAGEM DOS BERCOS</t>
  </si>
  <si>
    <t>JUNTA DE DILATACAO E VEDACAO,PARA OBRAS DE ARTE,MOVIMENTOS DE -15 A +25MM,INCLUSIVE LABIOS POLIMERICOS.FORNECIMENTO E COLOCACAO.O CUSTO NAO INCLUI:CORTE E REMOCAO DO PAVIMENTO,APICOAMENTO DA LAJE,FORMAS E CONCRETAGEM DOS BERCOS</t>
  </si>
  <si>
    <t>JUNTA DE DILATACAO E VEDACAO,PARA OBRAS DE ARTE,MOVIMENTOS DE -15 A +25MM,INCLUSIVE LABIOS POLIMERICOS,CORTE E REMOCAO DO PAVIMENTO,APICOAMENTO DA LAJE,FORMAS E CONCRETAGEM DOS BERCOS</t>
  </si>
  <si>
    <t>JUNTA DE DILATACAO E VEDACAO,PARA OBRAS DE ARTE,MOVIMENTOS DE -20 A +40MM,INCLUSIVE LABIOS POLIMERICOS.FORNECIMENTO E COLOCACAO.O CUSTO NAO INCLUI:CORTE E REMOCAO DO PAVIMENTO,APICOAMENTO DA LAJE,FORMAS E CONCRETAGEM DOS BERCOS</t>
  </si>
  <si>
    <t>JUNTA DE DILATACAO E VEDACAO,PARA OBRAS DE ARTE,MOVIMENTOS DE -20 A +40MM,INCLUSIVE LABIOS POLIMERICOS,CORTE E REMOCAO DO PAVIMENTO,APICOAMENTO DA LAJE,FORMAS E CONCRETAGEM DOS BERCOS</t>
  </si>
  <si>
    <t>JUNTA DE DILATACAO E VEDACAO DE PISOS,LAJES,PILARES,FISSURAS,ALVENARIAS,RESERVATORIOS,ETC,PARA MOVIMENTOS DE -10 A +30MM.FORNECIMENTO E COLOCACAO</t>
  </si>
  <si>
    <t>JUNTA DE DILATACAO E VEDACAO DE PISOS,LAJES,PILARES,FISSURAS,ALVENARIAS,RESERVATORIOS,ETC,PARA MOVIMENTOS DE -15 A +40MM.FORNECIMENTO E COLOCACAO</t>
  </si>
  <si>
    <t>JUNTA DE DILATACAO E VEDACAO DE PISOS,LAJES,PILARES,FISSURAS,ALVENARIAS,RESERVATORIOS,ETC,PARA MOVIMENTOS DE -7 A +10MM.FORNECIMENTO E COLOCACAO</t>
  </si>
  <si>
    <t>JUNTA DE DILATACAO E VEDACAO DE PISOS,LAJES,PILARES,FISSURAS,ALVENARIAS,RESERVATORIOS,ETC,PARA MOVIMENTOS DE -16 A +23MM.FORNECIMENTO E COLOCACAO</t>
  </si>
  <si>
    <t>JUNTA DE DILATACAO E VEDACAO DE PISOS,LAJES,PILARES,FISSURAS,ALVENARIAS,RESERVATORIOS,ETC,PARA MOVIMENTOS DE -20 A +30MM.FORNECIMENTO E COLOCACAO</t>
  </si>
  <si>
    <t>JUNTA ELASTICA EM PVC TERMOPLASTICO,TIPO 022,PARA JUNTAS SUBMETIDAS A UMA PRESSAO MEDIA E DE POUCA DEFORMACAO.FORNECIMENTO E COLOCACAO</t>
  </si>
  <si>
    <t>JUNTA DE DILATACAO E VEDACAO DE ISOPOR,NA ESPESSURA DE 1CM,INCLUSIVE IMPERMEABILIZANTE A FRIO.FORNECIMENTO E COLOCACAO</t>
  </si>
  <si>
    <t>JUNTA DE DILATACAO E VEDACAO DE ISOPOR,NA ESPESSURA DE 2CM,INCLUSIVE IMPERMEABILIZANTE A FRIO.FORNECIMENTO E COLOCACAO</t>
  </si>
  <si>
    <t>JUNTA DE DILATACAO E VEDACAO DE ISOPOR,NA ESPESSURA DE 3CM,INCLUSIVE IMPERMEABILIZANTE A FRIO.FORNECIMENTO E COLOCACAO</t>
  </si>
  <si>
    <t>JUNTA DE DILATACAO E VEDACAO DE ISOPOR,NA ESPESSURA DE 5CM,INCLUSIVE IMPERMEABILIZANTE A FRIO.FORNECIMENTO E COLOCACAO</t>
  </si>
  <si>
    <t>MONTAGEM DAS ARMADURAS E ESCAMAS EM SERVICO DE TERRA ARMADA,EXCLUSIVE FORNECIMENTO E TRANSPORTE DAS PECAS</t>
  </si>
  <si>
    <t>TERRA ARMADA PARA ARRIMO MACICO TIPO GREIDE,PARA RAMPAS DE ACESSO E VIADUTOS OU PONTES COM SOBRECARGA RODOVIARIA,SENDO ALTURA DA SOLEIRA AO GREIDE DA PISTA DE 0 ATE 6,00M.O CUSTO INCLUI A EXECUCAO DE TODOS OS SERVICOS E O FORNECIMENTO DE TODOS OS ELEMENTOS CONSTRUTIVOS ESPECIAIS E PECAS GALVANIZADAS,EXCLUSIVE A EXECUCAO DO ATERRO</t>
  </si>
  <si>
    <t>TERRA ARMADA PARA ARRIMO DE MACICO TIPO GREIDE,PARA RAMPAS DE ACESSO E VIADUTOS OU PONTES COM SOBRECARGA RODOVIARIA,ALTURA DA SOLEIRA AO GREIDE DA PISTA DE 6 ATE 9,00M.O CUSTO INCLUI A EXECUCAO DE TODOS OS SERVICOS E O FORNECIMENTO DE TODOSOS ELEMENTOS CONSTRUTIVOS ESPECIAIS E PECAS GALVANIZADAS,EXCLUSIVE A EXECUCAO DO ATERRO</t>
  </si>
  <si>
    <t>TERRA ARMADA PARA ARRIMO DE MACICO TIPO GREIDE,PARA RAMPAS DE ACESSO E VIADUTOS OU PONTES COM SOBRECARGA RODOVIARIA,ALTURA DA SOLEIRA AO GREIDE DA PISTA DE 9 ATE 12,00M.O CUSTO INCLUI A EXECUCAO DE TODOS OS SERVICOS E O FORNECIMENTO DE TODOS OS ELEMENTOS CONSTRUTIVOS ESPECIAIS E PECAS GALVANIZADAS,EXCLUSIVE A EXECUCAO DO ATERRO</t>
  </si>
  <si>
    <t>CHUMBAMENTO DE ROCHA,PARA REFORCO DE ABOBODA DE TUNEL,NA FASE DE ESCAVACAO,COM CHUMBADORES DE ACO CA-50,INCLUSIVE FORNECIMENTO DE MATERIAIS,FUROS COM PERFURATRIZ,EXCLUSIVE INJECAO,SENDO MEDIDO POR KG DE VERGALHAO</t>
  </si>
  <si>
    <t>CHUMBAMENTO DE ROCHA,A CEU ABERTO,COM VERGALHAO DE ACO CA-50,INCLUSIVE FORNECIMENTO DE MATERIAIS,FUROS COM PERFURATRIZ,EXCLUSIVE INJECAO,SENDO MEDIDO POR KG DE VERGALHAO</t>
  </si>
  <si>
    <t>TIRANTES PROTENDIDOS DE ACO CA-50,DIAMETRO DE 25MM(7/8"),COMCOMPRIMENTO TOTAL ATE 9,00M,INCLUSIVE FORNECIMENTO DE MATERIAIS,PROTECAO ANTICORROSIVA,PREPARO,COLOCACAO E PROTENSAO,EXCLUSIVE PERFURACAO E INJECAO</t>
  </si>
  <si>
    <t>TIRANTES PROTENDIDOS DE ACO CA-50,DIAMETRO DE 32MM(1.1/4"),COM COMPRIMENTO TOTAL ATE 9,00M,INCLUSIVE FORNECIMENTO DE MATERIAIS,PROTECAO ANTICORROSIVA,PREPARO,COLOCACAO E PROTENSAO,EXCLUSIVE PERFURACAO E INJECAO</t>
  </si>
  <si>
    <t>TIRANTES PROTENDIDOS DE ACO CA-50,DIAMETRO DE 25MM(7/8"),COMCOMPRIMENTO TOTAL ENTRE 9,00 E 15,00M,INCLUSIVE FORNECIMENTO DE MATERIAIS,PROTECAO ANTICORROSIVA,PREPARO,COLOCACAO E PROTENSAO,EXCLUSIVE PERFURACAO E INJECAO</t>
  </si>
  <si>
    <t>TIRANTES PROTENDIDOS DE ACO CA-50,DIAMETRO DE 32MM(1.1/4"),COM COMPRIMENTO TOTAL ENTRE 9,00 E 15,00M,INCLUSIVE FORNECIMENTO DE MATERIAIS,PROTECAO ANTICORROSIVA,PREPARO,COLOCACAO EPROTENSAO,EXCLUSIVE PERFURACAO E INJECAO</t>
  </si>
  <si>
    <t>TIRANTES PROTENDIDOS DE ACO CA-50,DIAMETRO DE 25MM(7/8"),COMCOMPRIMENTO TOTAL MAIOR QUE 15,00M,INCLUSIVE FORNECIMENTO DE MATERIAIS,PROTECAO ANTICORROSIVA,PREPARO,COLOCACAO E PROTENSAO,EXCLUSIVE PERFURACAO E INJECAO</t>
  </si>
  <si>
    <t>TIRANTES PROTENDIDOS DE ACO CA-50,DIAMETRO DE 32MM(1.1/4"),COM COMPRIMENTO TOTAL MAIOR QUE 15,00M,INCLUSIVE FORNECIMENTODE MATERIAIS,PROTECAO ANTICORROSIVA,PREPARO,COLOCACAO E PROTENSAO,EXCLUSIVE PERFURACAO E INJECAO</t>
  </si>
  <si>
    <t>PROTENSAO DE TIRANTE DE BARRA DE ACO CA-50,EXCLUSIVE FORNECIMENTO DE MATERIAIS</t>
  </si>
  <si>
    <t>FORMA INTERNA EM TUBO DE PVC,DIAMETRO EXTERNO DE 25CM PARA ALIVIO DE PESO PROPRIO DE PECA ESTRUTURAL,INCLUSIVE FORNECIMENTO DOS MATERIAIS</t>
  </si>
  <si>
    <t>TELA PARA ESTRUTURA DE CONCRETO ARMADO,FORMADA POR FIOS DEACO CA-60,COM DIAMETRO DE 3,4MM,CRUZADOS E SOLDADOS ENTRE SI,FORMANDO MALHAS QUADRADAS COM ESPACAMENTO ENTRE OS FIOS DE(15X15)CM.FORNECIMENTO</t>
  </si>
  <si>
    <t>TELA PARA ESTRUTURA DE CONCRETO ARMADO,FORMADA POR FIOS DEACO CA-60,CRUZADAS E SOLDADAS ENTRE SI,FORMANDO MALHAS QUADRADAS DE FIOS COM DIAMETRO DE 4,2MM E ESPACAMENTO ENTRE ELESDE (15X15)CM.FORNECIMENTO</t>
  </si>
  <si>
    <t>TELA PARA ESTRUTURA DE CONCRETO ARMADO,FORMADA POR FIOS DEACO CA-60,CRUZADAS E SOLDADAS ENTRE SI,FORMANDO MALHAS RETANGULARES DE FIOS COM DIAMETRO DE 4,2MM E ESPACAMENTO ENTRE ELES DE (30X15)CM.FORNECIMENTO</t>
  </si>
  <si>
    <t>TELA PARA ESTRUTURA DE CONCRETO ARMADO,FORMADA POR FIOS DE ACO CA-60,COM DIAMETRO DE 5,0MM,CRUZADOS E SOLDADOS ENTRE SI,FORMANDO MALHAS QUADRADAS COM ESPACAMENTO ENTRE ELES DE (10X10)CM.FORNECIMENTO</t>
  </si>
  <si>
    <t>TELA PARA ESTRUTURA DE CONCRETO ARMADO,FORMADA POR FIOS DEACO CA-60,CRUZADAS E SOLDADAS ENTRE SI,FORMANDO MALHAS QUADRADAS DE FIOS COM DIAMETRO DE 4,2MM E ESPACAMENTO ENTRE ELESDE 10X10CM.FORNECIMENTO</t>
  </si>
  <si>
    <t>CONCRETO PROJETADO,INCLUSIVE EQUIPAMENTO DE AR COMPRIMIDO,CONSUMO DE 355KG/M3 DE CIMENTO,ADITIVOS E PERDAS POR REFLEXAO,SENDO A APLICACAO REALIZADA CONTRA SUPERFICIE VERTICAL OU HORIZONTAL SUPERIOR E A MEDICAO FEITA PELO CONCRETO APLICADO</t>
  </si>
  <si>
    <t>CONCRETO PROJETADO,INCLUSIVE EQUIPAMENTO DE AR COMPRIMIDO,CONSUMO DE 355KG/M3 DE CIMENTO,ADITIVOS E PERDAS POR REFLEXAO,SENDO A APLICACAO REALIZADA CONTRA SUPERFICIE HORIZONTAL INFERIOR E A MEDICAO FEITA PELO CONCRETO APLICADO</t>
  </si>
  <si>
    <t>CONCRETO PROJETADO,INCLUSIVE EQUIPAMENTO DE AR COMPRIMIDO,CONSUMO DE 355KG/M3 DE CIMENTO,ADITIVOS E PERDAS POR REFLEXAO,SENDO A APLICACAO REALIZADA CONTRA SUPERFICIE VERTICAL OU HORIZONTAL SUPERIOR E A MEDICAO FEITA NA MAQUINA DE PROJECAO</t>
  </si>
  <si>
    <t>CONCRETO PROJETADO,INCLUSIVE EQUIPAMENTO DE AR COMPRIMIDO,CONSUMO DE 355KG/M3 DE CIMENTO,ADITIVOS E PERDAS POR REFLEXAO,SENDO A APLICACAO REALIZADA CONTRA SUPERFICIE HORIZONTAL INFERIOR E A MEDICAO FEITA NA MAQUINA DE PROJECAO</t>
  </si>
  <si>
    <t>CONCRETO PROJETADO,ADITIVADO COM 80KG DE ADESIVO ESTRUTURALA BASE DE ESTIRENO BUTADIENO(LATEX),INCLUSIVE EQUIPAMENTO DEAR COMPRIMIDO,CONSUMO DE 355KG/M3 DE CIMENTO,ADITIVOS E PERDAS POR REFLEXAO,SENDO A APLICACAO REALIZADA CONTRA SUPERFICIE VERTICAL OU HORIZONTAL SUPERIOR,E A MEDICAO FEITA PELO CONCRETO APLICADO</t>
  </si>
  <si>
    <t>CONCRETO PROJETADO,ADITIVADO COM 80KG DE ADESIVO ESTRUTURALA BASE DE ESTIRENO BUTADIENO(LATEX),INCLUSIVE EQUIPAMENTO DEAR COMPRIMIDO,CONSUMO DE 355KG/M3 DE CIMENTO,ADITIVOS E PERDAS POR REFLEXAO,SENDO A APLICACAO REALIZADA CONTRA SUPERFICIE HORIZONTAL INFERIOR,E A MEDICAO FEITA PELO CONCRETO APLICADO</t>
  </si>
  <si>
    <t>CONCRETO PROJETADO,ADITIVADO COM 80KG DE ADESIVO ESTRUTURALA BASE DE ESTIRENO BUTADIENO(LATEX),INCLUSIVE EQUIPAMENTO DEAR COMPRIMIDO,CONSUMO DE 355KG/M3 DE CIMENTO,ADITIVOS E PERDAS POR REFLEXAO,SENDO A APLICACAO REALIZADA CONTRA SUPERFICIE VERTICAL OU HORIZONTAL SUPERIOR,E A MEDICAO NA MAQUINA DEPROJECAO</t>
  </si>
  <si>
    <t>CONCRETO PROJETADO,ADITIVADO COM 80KG DE ADESIVO ESTRUTURALA BASE DE ESTIRENO BUTADIENO(LATEX),INCLUSIVE EQUIPAMENTO DEAR COMPRIMIDO,CONSUMO DE 355KG/M3 DE CIMENTO,ADITIVOS E PERDAS POR REFLEXAO,SENDO A APLICACAO REALIZADA CONTRA SUPERFICIE HORIZONTAL INFERIOR,E A MEDICAO FEITA NA MAQUINA DE PROJECAO</t>
  </si>
  <si>
    <t>CONCRETO BOMBEADO,FCK=15MPA,COMPREENDENDO O FORNECIMENTO DECONCRETO IMPORTADO DE USINA,COLOCACAO NAS FORMAS,ESPALHAMENTO,ADENSAMENTO MECANICO E ACABAMENTO</t>
  </si>
  <si>
    <t>CONCRETO BOMBEADO,FCK=20MPA,COMPREENDENDO O FORNECIMENTO DECONCRETO IMPORTADO DE USINA,COLOCACAO NAS FORMAS,ESPALHAMENTO,ADENSAMENTO MECANICO E ACABAMENTO</t>
  </si>
  <si>
    <t>CONCRETO BOMBEADO,FCK=25MPA,COMPREENDENDO O FORNECIMENTO DECONCRETO IMPORTADO DE USINA,COLOCACAO NAS FORMAS,ESPALHAMENTO,ADENSAMENTO MECANICO E ACABAMENTO</t>
  </si>
  <si>
    <t>CONCRETO BOMBEADO,FCK=30MPA,COMPREENDENDO O FORNECIMENTO DECONCRETO IMPORTADO DE USINA,COLOCACAO NAS FORMAS,ESPALHAMENTO,ADENSAMENTO MECANICO E ACABAMENTO</t>
  </si>
  <si>
    <t>CONCRETO BOMBEADO,FCK=35MPA,COMPREENDENDO O FORNECIMENTO DECONCRETO IMPORTADO DE USINA,COLOCACAO NAS FORMAS,ESPALHAMENTO,ADENSAMENTO MECANICO E ACABAMENTO</t>
  </si>
  <si>
    <t>CONCRETO BOMBEADO,FCK=40MPA,COMPREENDENDO O FORNECIMENTO DECONCRETO IMPORTADO DE USINA,COLOCACAO NAS FORMAS,ESPALHAMENTO,ADENSAMENTO MECANICO E ACABAMENTO</t>
  </si>
  <si>
    <t>PROTECAO DE ROCHA EM GALERIAS,COM TELAS,INCLUSIVE CHUMBADORES,EXCLUSIVE TELA(VIDE FAMILIA 11.023)</t>
  </si>
  <si>
    <t>CONTENCAO DE BLOCOS SOLTOS EM ENCOSTA,COM TELA,EXCLUSIVE FORNECIMENTO DA TELA(VIDE FAMILIA 11.023)</t>
  </si>
  <si>
    <t>PROTECAO DE REVESTIMENTO EM ALVENARIA,COM TELA,EXCLUSIVE FORNECIMENTO DA TELA,CHAPISCO E REVESTIMENTO(VIDE FAMILIA 11.023)</t>
  </si>
  <si>
    <t>ESTABILIZACAO TALUDES C/MASSA CONCRETO(CIMENTO,AREIA E BRITA0)ESPESSURA 7CM,PREPARO MANUAL P/UMA RESISTENCIA COMPRESSAO15MPA,APLICADO MANUALMENTE(A COLHER),SOBRE TELA ACO SOLDADOOU TELA ARAME GALVANIZADO,CONSIDERANDO:LIMPEZA,REGULARIZACAO E REVESTIMENTO COM CAMADA CHAPISCO FINO,FIXACAO TELA.O CUSTO NAO INCLUI FORNECIMENTO TELA(VIDE FAMILIA 11.023)</t>
  </si>
  <si>
    <t>ESTABILIZACAO TALUDES C/MASSA CONCRETO(CIMENTO,AREIA E BRITA0)ESPESSURA 7CM,PREPARO MECANICO(BETONEIRA)P/RESISTENCIA COMPRESSAO 15MPA,APLICADO MANUALMENTE(A COLHER),SOBRE TELA ACOSOLDADO OU TELA ARAME GALVANIZADO,CONSIDERANDO:LIMPEZA,REGULARIZACAO E REVESTIMENTO CAMADA CHAPISCO FINO,FIXACAO TELA.CUSTO NAO INCLUI FORNECIMENTO TELA(VIDE FAMILIA 11.023)</t>
  </si>
  <si>
    <t>MURO DE CONTENCAO DE TALUDES EM ALVENARIA DE BLOCO DE CONCRETO ESTRUTURAL DE(19X19X39)CM,ATE 1,80M DE ALTURA,INCLUINDO BASE DE CONCRETO,ACO CA-50 E ENCHIMENTO DE BLOCOS E MEDIDO PELA AREA REAL</t>
  </si>
  <si>
    <t>MURO CONTENCAO DE TALUDE,UTILIZANDO BLOCOS CONCRETO ESPECIAIS,MED.(0,40X0,40X0,20)M,SEM JARDINEIRA,MONTAGEM ATRAVES ENCAIXE SECO.FORNECIMENTO DE BLOCOS E MONTAGEM,EXCLUSIVE:GEOGRELHA,FILTRO AREIA,CAMADA VERTICAL DE PEDRA BRITADA,CONCRETO PARA LASTRO,TERRA VEGETAL,ESCAVACAO,COMPACTACAO E FORNECIMENTODE ATERRO,VIGA DE CONCRETO ARMADO PARA COROAMENTO DO MURO</t>
  </si>
  <si>
    <t>MURO CONTENCAO DE TALUDE,UTILIZANDO BLOCOS CONCRETO ESPECIAIS,MED.(0,40X0,40X0,20)M,COM JARDINEIRA,MONTAGEM ATRAVES ENCAIXE SECO.FORNECIMENTO DE BLOCOS E MONTAGEM,EXCLUSIVE:GEOGRELHA,FILTRO AREIA,CAMADA VERTICAL DE PEDRA BRITADA,CONCRETO PARA LASTRO,TERRA VEGETAL,ESCAVACAO,COMPACTACAO E FORNECIMENTODE ATERRO,VIGA DE CONCRETO ARMADO PARA COROAMENTO DO MURO</t>
  </si>
  <si>
    <t>PROTECAO DE TALUDE COM PLACAS DE CONCRETO PRE-MOLDADAS(40X80X8)CM,FCK=11MPA,JUNTA DE DILATACAO DE 2CM,INCLUSIVE PREPARODO TERRENO</t>
  </si>
  <si>
    <t>LAJE PRE-MOLDADA BETA 11,PARA SOBRECARGA ATE 3,5KN/M2 E VAODE 4,40M,CONSIDERANDO VIGOTAS,TIJOLOS E ARMADURA NEGATIVA,INCLUSIVE CAPEAMENTO DE 3CM DE ESPESSURA,C/CONCRETO FCK=20MPAE ESCORAMENTO.FORNECIMENTO E MONTAGEM DO CONJUNTO</t>
  </si>
  <si>
    <t>LAJE PRE-MOLDADA BETA 11,PARA SOBRECARGA ATE 3,5KN/M2 E VAODE 4,40M,CONSIDERANDO VIGOTAS,TIJOLOS E ARMADURA NEGATIVA,INCLUSIVE CAPEAMENTO DE 3CM DE ESPESSURA,C/CONCRETO FCK=25MPAE ESCORAMENTO.FORNECIMENTO E MONTAGEM DO CONJUNTO</t>
  </si>
  <si>
    <t>LAJE PRE-MOLDADA BETA 11,PARA SOBRECARGA ATE 3,5KN/M2 E VAODE 4,40M,CONSIDERANDO VIGOTAS,TIJOLOS E ARMADURA NEGATIVA,INCLUSIVE CAPEAMENTO DE 3CM DE ESPESSURA,C/CONCRETO FCK=30MPAE ESCORAMENTO.FORNECIMENTO E MONTAGEM DO CONJUNTO</t>
  </si>
  <si>
    <t>LAJE PRE-MOLDADA BETA 12,PARA SOBRECARGA DE 3,5KN/M2 E VAO DE 4,10M,CONSIDERANDO VIGOTAS,TIJOLOS E ARMADURA NEGATIVA,INCLUSIVE CAPEAMENTO DE 4CM DE ESPESSURA,COM CONCRETO FCK=20MPAE ESCORAMENTO.FORNECIMENTO E MONTAGEM DO CONJUNTO</t>
  </si>
  <si>
    <t>LAJE PRE-MOLDADA BETA 12,PARA SOBRECARGA DE 3,5KN/M2 E VAO DE 4,10M,CONSIDERANDO VIGOTAS,TIJOLOS E ARMADURA NEGATIVA,INCLUSIVE CAPEAMENTO DE 4CM DE ESPESSURA,COM CONCRETO FCK=25MPAE ESCORAMENTO.FORNECIMENTO E MONTAGEM DO CONJUNTO</t>
  </si>
  <si>
    <t>LAJE PRE-MOLDADA BETA 12,PARA SOBRECARGA DE 3,5KN/M2 E VAO DE 4,10M,CONSIDERANDO VIGOTAS,TIJOLOS E ARMADURA NEGATIVA,INCLUSIVE CAPEAMENTO DE 4CM DE ESPESSURA,COM CONCRETO FCK=30MPAE ESCORAMENTO.FORNECIMENTO E MONTAGEM DO CONJUNTO</t>
  </si>
  <si>
    <t>LAJE PRE-MOLDADA BETA 16,PARA SOBRECARGA DE 3,5KN/M2 E VAO DE 5,20M,CONSIDERANDO VIGOTAS,TIJOLOS E ARMADURA NEGATIVA,INCLUSIVE CAPEAMENTO DE 4CM DE ESPESSURA,COM CONCRETO FCK=20MPAE ESCORAMENTO.FORNECIMENTO E MONTAGEM DO CONJUNTO</t>
  </si>
  <si>
    <t>LAJE PRE-MOLDADA BETA 16,PARA SOBRECARGA DE 3,5KN/M2 E VAO DE 5,20M,CONSIDERANDO VIGOTAS,TIJOLOS E ARMADURA NEGATIVA,INCLUSIVE CAPEAMENTO DE 4CM DE ESPESSURA,COM CONCRETO FCK=25MPAE ESCORAMENTO.FORNECIMENTO E MONTAGEM DO CONJUNTO</t>
  </si>
  <si>
    <t>LAJE PRE-MOLDADA BETA 16,PARA SOBRECARGA DE 3,5KN/M2 E VAO DE 5,20M,CONSIDERANDO VIGOTAS,TIJOLOS E ARMADURA NEGATIVA,INCLUSIVE CAPEAMENTO DE 4CM DE ESPESSURA,COM CONCRETO FCK=30MPAE ESCORAMENTO.FORNECIMENTO E MONTAGEM DO CONJUNTO</t>
  </si>
  <si>
    <t>LAJE PRE-MOLDADA BETA 20,PARA SOBRECARGA DE 3,5KN/M2 E VAO DE 6,20M,CONSIDERANDO VIGOTAS,TIJOLOS E ARMADURA NEGATIVA,INCLUSIVE CAPEAMENTO DE 4CM DE ESPESSURA,COM CONCRETO FCK=20MPAE ESCORAMENTO.FORNECIMENTO E MONTAGEM DO CONJUNTO</t>
  </si>
  <si>
    <t>LAJE PRE-MOLDADA BETA 20,PARA SOBRECARGA DE 3,5KN/M2 E VAO DE 6,20M,CONSIDERANDO VIGOTAS,TIJOLOS E ARMADURA NEGATIVA,INCLUSIVE CAPEAMENTO DE 4CM DE ESPESSURA,COM CONCRETO FCK=25MPAE ESCORAMENTO.FORNECIMENTO E MONTAGEM DO CONJUNTO</t>
  </si>
  <si>
    <t>LAJE PRE-MOLDADA BETA 20,PARA SOBRECARGA DE 3,5KN/M2 E VAO DE 6,20M,CONSIDERANDO VIGOTAS,TIJOLOS E ARMADURA NEGATIVA,INCLUSIVE CAPEAMENTO DE 4CM DE ESPESSURA,COM CONCRETO FCK=30MPAE ESCORAMENTO.FORNECIMENTO E MONTAGEM DO CONJUNTO</t>
  </si>
  <si>
    <t>PRE-LAJE COM PAINEL TRELICADO,MACICA,PARA VAO DE 5,20 A 6,20M,PARA TRAFEGO PESADO,CAPEAMENTO DE 25CM DE ESPESSURA,FCK=35MPA,CARGA PERMANENTE DE 7,50KN/M2,INCLUSIVE ARMACAO NEGATIVAE POSITIVA ADICIONAL.FORNECIMENTO E ASSENTAMENTO</t>
  </si>
  <si>
    <t>PRE-LAJE COM PAINEL TRELICADO,MACICA,PARA VAO DE 5,20 A 6,20M,PARA TRAFEGO PESADO,CARGA PERMANENTE DE 7,50KN/M2,EXCLUSIVE CAPEAMENTO E ARMACAO NEGATIVA E POSITIVA ADICIONAL.FORNECIMENTO E ASSENTAMENTO</t>
  </si>
  <si>
    <t>PRE-LAJE COM PAINEL TRELICADO,MACICA,PARA VAO ATE 5,20M,PARATRAFEGO PESADO,CAPEAMENTO DE 25CM DE ESPESSURA,FCK=35MPA,CARGA PERMANENTE DE 7,50KN/M2,INCLUSIVE ARMACAO NEGATIVA E POSITIVA ADICIONAL.FORNECIMENTO E ASSENTAMENTO</t>
  </si>
  <si>
    <t>PRE-LAJE COM PAINEL TRELICADO,MACICA,PARA VAO ATE 5,20M,PARATRAFEGO PESADO,CARGA PERMANENTE DE 7,50KN/M2,EXCLUSIVE CAPEAMENTO E ARMACAO NEGATIVA E POSITIVA ADICIONAL.FORNECIMENTOE ASSENTAMENTO</t>
  </si>
  <si>
    <t>PRE-LAJE COM PAINEL TRELICADO,MACICA,PARA VAO DE 4,10 A 5,20M,CAPEAMENTO DE 9CM DE ESPESSURA,FCK=25MPA,SOBRECARGA DE 2,5A 3,5KN/M2,INCLUSIVE ARMACAO NEGATIVA E POSITIVA ADICIONAL.FORNECIMENTO E ASSENTAMENTO</t>
  </si>
  <si>
    <t>PRE-LAJE COM PAINEL TRELICADO,MACICA,PARA VAO DE 4,10 A 5,20M,SOBRECARGA DE 2,5 A 3,5KN/M2,EXCLUSIVE CAPEAMENTO E ARMACAO NEGATIVA E POSITIVA ADICIONAL.FORNECIMENTO E ASSENTAMENTO.</t>
  </si>
  <si>
    <t>COLAGEM COM ADESIVO ESPECIAL ESTRUTURAL DE PECAS DE CONCRETOPRE-FABRICADAS,SOBRE LAJE PREPARADA E REGULARIZADA,EXCLUSIVE ESTA CAMADA,ESTIMANDO-SE A APLICACAO DE UMA CAMADA DE ADESIVO NAS FACES</t>
  </si>
  <si>
    <t>REFORCO DE CANTO DE LAJE OU JUNTA DE VIADUTO,EM CANTONEIRASDE FERRO DE 3 X 3/8",CHUMBADAS NO CONCRETO POR MEIO DE VERGALHAO SOLDADO.FORNECIMENTO E COLOCACAO</t>
  </si>
  <si>
    <t>REFORCO DE CANTO DE LAJE OU JUNTA DE VIADUTO,EM CANTONEIRASDE FERRO DE 4 X 3/8",CHUMBADAS NO CONCRETO POR MEIO DE VERGALHAO SOLDADO.FORNECIMENTO E COLOCACAO</t>
  </si>
  <si>
    <t>FORMA METALICA PARA CONCRETO,INCLUSIVE FORNECIMENTO,CONFECCAO,MONTAGEM E DESMONTAGEM,SEM UTILIZACAO DE GUINDASTE,ADMITINDO 25 VEZES DE UTILIZACAO,EXCLUSIVE ESCORAMENTO</t>
  </si>
  <si>
    <t>FORMA METALICA PARA CONCRETO,INCLUSIVE FORNECIMENTO,CONFECCAO,MONTAGEM E DESMONTAGEM,SEM UTILIZACAO DE GUINDASTE,ADMITINDO 50 VEZES DE UTILIZACAO,EXCLUSIVE ESCORAMENTO</t>
  </si>
  <si>
    <t>FORMA PERDIDA PARA CONCRETO,EM PERFIL DE ACO ZINCADO E MICROPERFURADO,COM ESPESSURA DE 0,50MM, TIPO "QUICKJET",INCLUSIVE ACESSORIOS.FORNECIMENTO E COLOCACAO</t>
  </si>
  <si>
    <t>FORMA PARA CONCRETO EM PERFIL DE ACO GALVANIZADO ESTRUTURALTIPO "STEEL DECK",COM ESPESSURA DE 0,80MM,INCLUSIVE ACESSORIOS GALVANIZADOS E EXCLUSIVE TELA E CONCRETO.FORNECIMENTO E COLOCACAO</t>
  </si>
  <si>
    <t>FORMA PARA CONCRETO EM PERFIL DE ACO GALVANIZADO ESTRUTURALTIPO "STEEL DECK",COM ESPESSURA DE 0,95MM,INCLUSIVE ACESSORIOS GALVANIZADOS E EXCLUSIVE TELA E CONCRETO.FORNECIMENTO E COLOCACAO</t>
  </si>
  <si>
    <t>FORMA PARA CONCRETO EM PERFIL DE ACO GALVANIZADO ESTRUTURALTIPO "STEEL DECK",COM ESPESSURA DE 1,25MM,INCLUSIVE ACESSORIOS GALVANIZADOS E EXCLUSIVE TELA E CONCRETO.FORNECIMENTO E COLOCACAO</t>
  </si>
  <si>
    <t>APARELHO DE APOIO DE NEOPRENE,NAO FRETADO(1,4KG/DM3),INCLUSIVE PREPARO DO BERCO.FORNECIMENTO E COLOCACAO</t>
  </si>
  <si>
    <t>APARELHO DE APOIO DE NEOPRENE,FRETADO,INCLUSIVE PREPARO DO BERCO.FORNECIMENTO E COLOCACAO</t>
  </si>
  <si>
    <t>APARELHO DE APOIO,EM ACO EXTRA DURO(ETD).FORNECIMENTO E COLOCACAO</t>
  </si>
  <si>
    <t>FORMA METALICA PARA TUNEIS,EXCLUSIVE A FORMA METALICA,COMPREENDENDO:DESLOCAMENTOS,POSICIONAMENTO,FIXACAO E RETIRADA DE CONJUNTO DE FORMAS DE 7,00M DE EXTENSAO E RESPECTIVOS TRILHOS,EM TUNEL DE 70,00M2 DE SECAO</t>
  </si>
  <si>
    <t>FORMA METALICA PARA TUNEIS COMPREENDENDO:FORNECIMENTO DE FORMAS DESLIZANTES SOBRE TRILHOS DE 7,00M DE EXTENSAO,EM TUNELDE 70,00M2 DE SECAO,FORMAS RIGIDAS SUSPENSAS POR MACACOS</t>
  </si>
  <si>
    <t>BARREIRA DINAMICA CONTRA QUEDAS DE ROCHAS,COMPOSTA DE ARAMEDE ALTA RESISTENCIA,ENERGIA DE CONTENCAO ATE 1500KJ,COM GALVANIZACAO EM ZINCO ALUMINIO,INCLUSIVE POSTES,PLACAS DE BASE,CABOS DE ACO ESPECIAIS E DEMAIS COMPONENTES DO SISTEMA.FORNECIMENTO E COLOCACAO</t>
  </si>
  <si>
    <t>BARREIRA DINAMICA CONTRA QUEDAS DE ROCHAS,COMPOSTA DE ARAMEDE ALTA RESISTENCIA,ENERGIA DE CONTENCAO ATE 3000KJ,COM GALVANIZACAO EM ZINCO ALUMINIO,INCLUSIVE POSTES,PLACAS DE BASE,CABOS DE ACO ESPECIAIS E DEMAIS COMPONENTES DO SISTEMA.FORNECIMENTO E COLOCACAO</t>
  </si>
  <si>
    <t>SISTEMA DE ESTABILIZACAO DE TALUDES DE ROCHA E/OU SOLO,MALHADE ACO COM CAPACIDADE DE CARGA LONGITUDINAL DE 15T/M,FORMATO LOSANGULAR,FEITA DE FIO DE ACO DE TENSAO DE ESCOAMENTO DE1770MPA,E COM GALVANIZACAO DE ZINCO-ALUMINIO,CARGAS ATE 150KN/M,INCLUSIVE CABOS DE CONTORNO,EXCLUSIVE BARRAS DE ACO E PORCAS.FORNECIMENTO E COLOCACAO</t>
  </si>
  <si>
    <t>SISTEMA DE PROTECAO PARA ENVELOPAMENTO DE GRANDES BLOCOS ROCHOSOS,MALHA COM ABERTURA DE 292X500MM,FEITA COM 3 ARAMES DEACO DE 4MM COM TENSAO DE 1770MPA,TRANCADOS,RESULTANDO EM MALHA DE ACO DE 8,6MM DE DIAMETRO E RESISTENCIA A TRACAO DE 220KN/M,GALVANIZACAO DE ZINCO-ALUMINIO,INCLUSIVE CABOS ACO CONTORNO,EXCLUSIVE BARRAS ACO E PORCAS.FORNECIMENTO E COLOCACAO</t>
  </si>
  <si>
    <t>TIRANTE PARA PROTENSAO,PARA ANCORAGEM EM ROCHA,CONSTITUIDO POR 6 FIOS DE ACO DURO DE 8MM.O CUSTO LEVA EM CONTA APENAS OFORNECIMENTO E A CONFECCAO DO CABO,INCLUSIVE PROTECAO ANTICORROSIVA</t>
  </si>
  <si>
    <t>TIRANTE PARA PROTENSAO,PARA ANCORAGEM EM ROCHA,CONSTITUIDO POR 8 FIOS DE ACO DURO DE 8MM.O CUSTO LEVA EM CONTA APENAS OFORNECIMENTO E A CONFECCAO DO CABO,INCLUSIVE PROTECAO ANTICORROSIVA</t>
  </si>
  <si>
    <t>TIRANTE PARA PROTENSAO,PARA ANCORAGEM EM ROCHA,CONSTITUIDO POR 10 FIOS DE ACO DURO DE 8MM.O CUSTO LEVA EM CONTA APENAS OFORNECIMENTO E A CONFECCAO DO CABO,INCLUSIVE PROTECAO ANTICORROSIVA</t>
  </si>
  <si>
    <t>TIRANTE PARA PROTENSAO,PARA ANCORAGEM EM ROCHA,CONSTITUIDO POR 12 FIOS DE ACO DURO DE 8MM.O CUSTO LEVA EM CONTA APENAS OFORNECIMENTO E A CONFECCAO DO CABO,INCLUSIVE PROTECAO ANTICORROSIVA</t>
  </si>
  <si>
    <t>TIRANTE PARA PROTENSAO,PARA ANCORAGEM EM ROCHA,CONSTITUIDO POR 4 CORDOALHAS DE 12,7MM.O CUSTO LEVA EM CONTA APENAS O FORNECIMENTO E A CONFECCAO DO CABO,INCLUSIVE PROTECAO ANTICORROSIVA</t>
  </si>
  <si>
    <t>TIRANTE PARA PROTENSAO,PARA ANCORAGEM EM ROCHA,CONSTITUIDO POR 6 CORDOALHAS DE 12,7MM.O CUSTO LEVA EM CONTA APENAS O FORNECIMENTO E A CONFECCAO DO CABO,INCLUSIVE PROTECAO ANTICORROSIVA</t>
  </si>
  <si>
    <t>TIRANTE PARA PROTENSAO,PARA ANCORAGEM EM ROCHA,CONSTITUIDO POR 8 CORDOALHAS DE 12,7MM.O CUSTO LEVA EM CONTA APENAS O FORNECIMENTO E A CONFECCAO DO CABO,INCLUSIVE PROTECAO ANTICORROSIVA</t>
  </si>
  <si>
    <t>TIRANTE PARA PROTENSAO,PARA ANCORAGEM EM ROCHA,CONSTITUIDO POR 10 CORDOALHAS DE 12,7MM.O CUSTO LEVA EM CONTA APENAS O FORNECIMENTO E A CONFECCAO DO CABO,INCLUSIVE PROTECAO ANTICORROSIVA</t>
  </si>
  <si>
    <t>TIRANTE PARA PROTENSAO,PARA ANCORAGEM EM ROCHA,CONSTITUIDO POR 12 CORDOALHAS DE 12,7MM.O CUSTO LEVA EM CONTA APENAS O FORNECIMENTO E A CONFECCAO DO CABO,INCLUSIVE PROTECAO ANTICORROSIVA</t>
  </si>
  <si>
    <t>TIRANTE PROTENDIDO PARA ANCORAGEM EM SOLO,CONSTITUIDO POR 6FIOS DE ACO DURO DE 8MM.O CUSTO INCLUI APENAS O FORNECIMENTOE A CONFECCAO DO CABO PARA O TRECHO LIVRE,INCLUSIVE PROTECAO ANTICORROSIVA</t>
  </si>
  <si>
    <t>TIRANTE PROTENDIDO PARA ANCORAGEM EM SOLO,CONSTITUIDO POR 8FIOS DE ACO DURO DE 8MM.O CUSTO INCLUI APENAS O FORNECIMENTOE A CONFECCAO DO CABO PARA O TRECHO LIVRE,INCLUSIVE PROTECAO ANTICORROSIVA</t>
  </si>
  <si>
    <t>TIRANTE PROTENDIDO PARA ANCORAGEM EM SOLO,CONSTITUIDO POR 10FIOS DE ACO DURO DE 8MM.O CUSTO INCLUI APENAS O FORNECIMENTO E A CONFECCAO DO CABO PARA O TRECHO LIVRE,INCLUSIVE PROTECAO ANTICORROSIVA</t>
  </si>
  <si>
    <t>TIRANTE PROTENDIDO PARA ANCORAGEM EM SOLO,CONSTITUIDO POR 12FIOS DE ACO DURO DE 8MM.O CUSTO INCLUI APENAS O FORNECIMENTO E A CONFECCAO DO CABO PARA O TRECHO LIVRE,INCLUSIVE PROTECAO ANTICORROSIVA</t>
  </si>
  <si>
    <t>TIRANTE PROTENDIDO PARA ANCORAGEM EM SOLO,CONSTITUIDO POR 16FIOS DE ACO DURO DE 8MM.O CUSTO INCLUI APENAS O FORNECIMENTO E A CONFECCAO DO CABO PARA O TRECHO LIVRE,INCLUSIVE PROTECAO ANTICORROSIVA</t>
  </si>
  <si>
    <t>TIRANTE PROTENDIDO PARA ANCORAGEM EM SOLO,CONSTITUIDO POR 4CORDOALHAS DE 12,7MM.O CUSTO INCLUI APENAS O FORNECIMENTO EA CONFECCAO DO CABO PARA O TRECHO LIVRE,INCLUSIVE PROTECAO ANTICORROSIVA</t>
  </si>
  <si>
    <t>TIRANTE PROTENDIDO PARA ANCORAGEM EM SOLO,CONSTITUIDO POR 6CORDOALHAS DE 12,7MM.O CUSTO INCLUI APENAS O FORNECIMENTO EA CONFECCAO DO CABO PARA O TRECHO LIVRE,INCLUSIVE PROTECAO ANTICORROSIVA</t>
  </si>
  <si>
    <t>TIRANTE PROTENDIDO PARA ANCORAGEM EM SOLO,CONSTITUIDO POR 8CORDOALHAS DE 12,7MM.O CUSTO INCLUI APENAS O FORNECIMENTO EA CONFECCAO DO CABO PARA O TRECHO LIVRE,INCLUSIVE PROTECAO ANTICORROSIVA</t>
  </si>
  <si>
    <t>TIRANTE PROTENDIDO PARA ANCORAGEM EM SOLO,CONSTITUIDO POR 10CORDOALHAS DE 12,7MM.O CUSTO INCLUI APENAS O FORNECIMENTO EA CONFECCAO DO CABO PARA O TRECHO LIVRE,INCLUSIVE PROTECAOANTICORROSIVA</t>
  </si>
  <si>
    <t>TIRANTE PROTENDIDO PARA ANCORAGEM EM SOLO,CONSTITUIDO POR 12CORDOALHAS DE 12,7MM.O CUSTO INCLUI APENAS O FORNECIMENTO EA CONFECCAO DO CABO PARA O TRECHO LIVRE,INCLUSIVE PROTECAOANTICORROSIVA</t>
  </si>
  <si>
    <t>TIRANTE PROTENDIDO PARA ANCORAGEM EM SOLO,CONSTITUIDO POR 6FIOS DE ACO DURO DE 8MM.O CUSTO INCLUI APENAS O FORNECIMENTOE A CONFECCAO DO CABO PARA TRECHO DE ANCORAGEM</t>
  </si>
  <si>
    <t>TIRANTE PROTENDIDO PARA ANCORAGEM EM SOLO,CONSTITUIDO POR 8FIOS DE ACO DURO DE 8MM.O CUSTO INCLUI APENAS O FORNECIMENTOE A CONFECCAO DO CABO PARA TRECHO DE ANCORAGEM</t>
  </si>
  <si>
    <t>TIRANTE PROTENDIDO PARA ANCORAGEM EM SOLO,CONSTITUIDO POR 10FIOS DE ACO DURO DE 8MM.O CUSTO INCLUI APENAS O FORNECIMENTO E A CONFECCAO DO CABO PARA TRECHOS DE ANCORAGEM</t>
  </si>
  <si>
    <t>TIRANTE PROTENDIDO PARA ANCORAGEM EM SOLO,CONSTITUIDO POR 12FIOS DE ACO DURO DE 8MM.O CUSTO INCLUI APENAS O FORNECIMENTO E A CONFECCAO DO CABO PARA TRECHO DE ANCORAGEM</t>
  </si>
  <si>
    <t>TIRANTE PROTENDIDO PARA ANCORAGEM EM SOLO,CONSTITUIDO POR 16FIOS DE ACO DURO DE 8MM.O CUSTO INCLUI APENAS O FORNECIMENTO E A CONFECCAO DO CABO PARA TRECHO DE ANCORAGEM</t>
  </si>
  <si>
    <t>TIRANTE PROTENDIDO PARA ANCORAGEM EM SOLO,CONSTITUIDO POR 4CORDOALHAS DE 12,7MM.O CUSTO INCLUI APENAS O FORNECIMENTO EA CONFECCAO DO CABO PARA TRECHO DE ANCORAGEM</t>
  </si>
  <si>
    <t>TIRANTE PROTENDIDO PARA ANCORAGEM EM SOLO,CONSTITUIDO POR 6CORDOALHAS DE 12,7MM.O CUSTO INCLUI APENAS O FORNECIMENTO EA CONFECCAO DO CABO PARA TRECHO DE ANCORAGEM</t>
  </si>
  <si>
    <t>TIRANTE PROTENDIDO PARA ANCORAGEM EM SOLO,CONSTITUIDO POR 8CORDOALHAS DE 12,7MM.O CUSTO INCLUI APENAS O FORNECIMENTO EA CONFECCAO DO CABO PARA TRECHO DE ANCORAGEM</t>
  </si>
  <si>
    <t>TIRANTE PROTENDIDO PARA ANCORAGEM EM SOLO,CONSTITUIDO POR 10CORDOALHAS DE 12,7MM.O CUSTO INCLUI APENAS O FORNECIMENTO EA CONFECCAO DO CABO PARA TRECHO DE ANCORAGEM</t>
  </si>
  <si>
    <t>TIRANTE PROTENDIDO PARA ANCORAGEM EM SOLO,CONSTITUIDO POR 12CORDOALHAS DE 12,7MM.O CUSTO INCLUI APENAS O FORNECIMENTO EA CONFECCAO DO CABO PARA TRECHO DE ANCORAGEM</t>
  </si>
  <si>
    <t>PROTENSAO INCLUSIVE INSTALACAO,CONE E PLACA DE ANCORAGEM DETIRANTE PARA ANCORAGEM EM ROCHA,CONSTITUIDO POR 4 CORDOALHASDE 12,7MM,EXCLUSIVE PERFURACAO, INJECAO E O TIRANTE</t>
  </si>
  <si>
    <t>PROTENSAO INCLUSIVE INSTALACAO,CONE E PLACA DE ANCORAGEM DETIRANTE PARA ANCORAGEM EM ROCHA,CONSTITUIDO POR 6 CORDOALHASDE 12,7MM,EXCLUSIVE PERFURACAO,INJECAO E O TIRANTE</t>
  </si>
  <si>
    <t>PROTENSAO INCLUSIVE INSTALACAO,CONE E PLACA DE ANCORAGEM DETIRANTE PARA ANCORAGEM EM ROCHA,CONSTITUIDO POR 8 CORDOALHASDE 12,7MM,EXCLUSIVE PERFURACAO,INJECAO E O TIRANTE</t>
  </si>
  <si>
    <t>PROTENSAO INCLUSIVE INSTALACAO,CONE E PLACA DE ANCORAGEM DETIRANTE PARA ANCORAGEM EM ROCHA,CONSTITUIDO POR 10 CORDOALHAS DE 12,7MM,EXCLUSIVE PERFURACAO,INJECAO E O TIRANTE</t>
  </si>
  <si>
    <t>PROTENSAO INCLUSIVE INSTALACAO,CONE E PLACA DE ANCORAGEM DETIRANTE PARA ANCORAGEM EM ROCHA,CONSTITUIDO POR 12 CORDOALHAS DE 12,7MM,EXCLUSIVE PERFURACAO,INJECAO E O TIRANTE</t>
  </si>
  <si>
    <t>PROTENSAO DE TIRANTES DE 4 CORDOALHAS DE 12,7MM,EXCLUSIVE FORNECIMENTO DOS MATERIAIS</t>
  </si>
  <si>
    <t>PROTENSAO DE TIRANTES DE 6 E 8 CORDOALHAS DE 12,7MM,EXCLUSIVE FORNECIMENTO DOS MATERIAIS</t>
  </si>
  <si>
    <t>PROTENSAO DE TIRANTES DE 10 E 12 CORDOALHAS DE 12,7MM,EXCLUSIVE FORNECIMENTO DOS MATERIAIS</t>
  </si>
  <si>
    <t>PROTENSAO INCLUSIVE INSTALACAO,CONE E PLACA DE ANCORAGEM DETIRANTE PARA ANCORAGEM EM SOLO,CONSTITUIDO POR 4 CORDOALHASDE 12,7MM,EXCLUSIVE PERFURACAO,INJECAO E O TIRANTE</t>
  </si>
  <si>
    <t>PROTENSAO INCLUSIVE INSTALACAO,CONE E PLACA DE ANCORAGEM DETIRANTE PARA ANCORAGEM EM SOLO,CONSTITUIDO POR 6 CORDOALHASDE 12,7MM,EXCLUSIVE PERFURACAO,INJECAO E O TIRANTE</t>
  </si>
  <si>
    <t>PROTENSAO INCLUSIVE INSTALACAO,CONE E PLACA DE ANCORAGEM DETIRANTE PARA ANCORAGEM EM SOLO,CONSTITUIDO POR 8 CORDOALHASDE 12,7MM,EXCLUSIVE PERFURACAO,INJECAO E O TIRANTE</t>
  </si>
  <si>
    <t>PROTENSAO INCLUSIVE INSTALACAO,CONE E PLACA DE ANCORAGEM DETIRANTE PARA ANCORAGEM EM SOLO,CONSTITUIDO POR 10 CORDOALHASDE 12,7MM,EXCLUSIVE PERFURACAO,INJECAO E O TIRANTE</t>
  </si>
  <si>
    <t>PROTENSAO INCLUSIVE INSTALACAO,CONE E PLACA DE ANCORAGEM DETIRANTE PARA ANCORAGEM EM SOLO,CONSTITUIDO POR 12 CORDOALHASDE 12,7MM,EXCLUSIVE PERFURACAO,INJECAO E O TIRANTE</t>
  </si>
  <si>
    <t>CONCRETO IMPORTADO DE USINA,DOSADO RACIONALMENTE PARA UMA RESISTENCIA CARACTERISTICA A COMPRESSAO DE 10MPA</t>
  </si>
  <si>
    <t>CONCRETO IMPORTADO DE USINA,DOSADO RACIONALMENTE PARA UMA RESISTENCIA CARACTERISTICA A COMPRESSAO DE 15MPA</t>
  </si>
  <si>
    <t>CONCRETO IMPORTADO DE USINA,DOSADO RACIONALMENTE PARA UMA RESISTENCIA CARACTERISTICA A COMPRESSAO DE 20MPA</t>
  </si>
  <si>
    <t>CONCRETO IMPORTADO DE USINA,DOSADO RACIONALMENTE PARA UMA RESISTENCIA CARACTERISTICA A COMPRESSAO DE 25MPA</t>
  </si>
  <si>
    <t>CONCRETO IMPORTADO DE USINA,DOSADO RACIONALMENTE PARA UMA RESISTENCIA CARACTERISTICA A COMPRESSAO DE 30MPA</t>
  </si>
  <si>
    <t>CONCRETO IMPORTADO DE USINA,DOSADO RACIONALMENTE PARA UMA RESISTENCIA CARACTERISTICA A COMPRESSAO DE 35MPA</t>
  </si>
  <si>
    <t>CONCRETO IMPORTADO DE USINA,DOSADO RACIONALMENTE PARA UMA RESISTENCIA CARACTERISTICA A COMPRESSAO DE 40MPA</t>
  </si>
  <si>
    <t>CONCRETO COLORIDO,COM OXIDO DE FERRO VERMELHO SINTETICO,IMPORTADO DE USINA,DOSADO RACIONALMENTE PARA UMA RESISTENCIA CARACTERISTICA A COMPRESSAO DE 15MPA</t>
  </si>
  <si>
    <t>CONCRETO DOSADO RACIONALMENTE PARA UMA RESISTENCIA CARACTERISTICA A COMPRESSAO DE 25MPA, COM ADICAO DE 8% DE MICROSSILICA, PREPARO EM USINA DOSADORA TIPO VERTICAL E LANCAMENTO COMAUXILIO DE EQUIPAMENTOS</t>
  </si>
  <si>
    <t>CONCRETO DE ALTO DESEMPENHO (CAD) DOSADO RACIONALMENTE PARAUMA RESISTENCIA CARACTERISTICA A COMPRESSAO DE 50MPA,PREPAROEM USINA DOSADORA TIPO VERTICAL E LANCAMENTO COM AUXILIO DEEQUIPAMENTOS,INCLUINDO ADITIVOS</t>
  </si>
  <si>
    <t>CONCRETO DE ALTO DESEMPENHO (CAD) DOSADO RACIONALMENTE PARAUMA RESISTENCIA CARACTERISTICA A COMPRESSAO DE 60MPA, PREPARO EM USINA DOSADORA TIPO VERTICAL E LANCAMENTO COM AUXILIO DE EQUIPAMENTOS, INCLUINDO ADITIVOS</t>
  </si>
  <si>
    <t>CONCRETO DE ALTO DESEMPENHO (CAD) DOSADO RACIONALMENTE PARAUMA RESISTENCIA CARACTERISTICA A COMPRESSAO DE 70MPA,PREPAROEM USINA DOSADORA TIPO VERTICAL E LANCAMENTO COM AUXILIO DEEQUIPAMENTOS, INCLUINDO ADITIVOS</t>
  </si>
  <si>
    <t>TIRANTE PROTENDIDO,PARA CARGA DE TRABALHO ATE 34T,DIAMETRO DE 32MM,INCLUSIVE O FORNECIMENTO DA BARRA E BAINHA,PROTECAO ANTICORROSIVA,PREPARO E COLOCACAO NO FURO,EXCLUSIVE LUVAS,PLACAS,CONTRAPORCAS,ETC,PERFURACAO E INJECAO</t>
  </si>
  <si>
    <t>PROTENSAO PARCIAL E FINAL DE TIRANTE (EXCLUSIVE ESTE),PARA CARGA DE TRABALHO ATE 34T,DIAMETRO DE 32MM,INCLUSIVE O FORNECIMENTO E INSTALACAO DA PLACA,ANEL DE ANGULO,PORCAS,CONTRAPORCAS,LUVAS,ETC,PINTURA E PROTECAO DA CABECA,EXCLUSIVE PERFURACAO E INJECAO</t>
  </si>
  <si>
    <t>TIRANTE PROTENDIDO,PARA CARGA DE TRABALHO ATE 34T,DIAMETRO DE 32MM,INCLUSIVE O FORNECIMENTO DA BARRA E BAINHA,PROTECAO ANTICORROSIVA,PREPARO E COLOCACAO NO FURO E TUBO ESPECIAL PARA INJECAO (TUBO PVC 3/4" E MANCHETES),EXCLUSIVE LUVAS,PLACAS,CONTRAPORCAS,ETC,PERFURACAO E INJECAO</t>
  </si>
  <si>
    <t>TIRANTE PROTENDIDO,PARA CARGA DE TRABALHO ATE 22T,DIAMETRO DE 32MM,INCLUSIVE O FORNECIMENTO DA BARRA,BAINHA,PROTECAO ANTICORROSIVA,PREPARO E COLOCACAO NO FURO,EXCLUSIVE LUVAS,PLACAS,PORCAS E CONTRAPORCAS,ETC,PERFURACAO E INJECAO</t>
  </si>
  <si>
    <t>PROTENSAO PARCIAL E FINAL DE TIRANTE (EXCLUSIVE ESTE),PARA CARGA DE TRABALHO DE 22T,DIAMETRO DE 32MM,INCLUSIVE O FORNECIMENTO E INSTALACAO DA PLACA,ANEL DE ANGULO,PORCAS,CONTRAPORCAS,LUVAS,ETC,PINTURA E PROTECAO DA CABECA,EXCLUSIVE PERFURACAO E INJECAO</t>
  </si>
  <si>
    <t>PROTENSAO DE TIRANTE DE BARRA,DIAMETRO DE 32MM,EXCLUSIVE FORNECIMENTO DE MATERIAIS</t>
  </si>
  <si>
    <t>CONCRETO IMPORTADO DE USINA,DOSADO RACIONALMENTE PARA RESISTENCIA CARACTERISTICA A COMPRESSAO DE 10MPA,INCLUSIVE TRANSPORTE HORIZONTAL ATE 20,00M EM CARRINHOS,ADENSAMENTO E ACABAMENTO</t>
  </si>
  <si>
    <t>CONCRETO IMPORTADO DE USINA,DOSADO RACIONALMENTE PARA RESISTENCIA CARACTERISTICA A COMPRESSAO DE 15MPA,INCLUSIVE TRANSPORTE HORIZONTAL ATE 20,00M EM CARRINHOS,ADENSAMENTO E ACABAMENTO</t>
  </si>
  <si>
    <t>CONCRETO IMPORTADO DE USINA,DOSADO RACIONALMENTE PARA RESISTENCIA CARACTERISTICA A COMPRESSAO DE 20MPA,INCLUSIVE TRANSPORTE HORIZONTAL ATE 20,00M EM CARRINHOS,ADENSAMENTO E ACABAMENTO</t>
  </si>
  <si>
    <t>CONCRETO IMPORTADO DE USINA,DOSADO RACIONALMENTE PARA RESISTENCIA CARACTERISTICA A COMPRESSAO DE 25MPA,INCLUSIVE TRANSPORTE HORIZONTAL ATE 20,00M EM CARRINHOS,ADENSAMENTO E ACABAMENTO</t>
  </si>
  <si>
    <t>CONCRETO IMPORTADO DE USINA,DOSADO RACIONALMENTE PARA RESISTENCIA CARACTERISTICA A COMPRESSAO DE 30MPA,INCLUSIVE TRANSPORTE HORIZONTAL ATE 20,00M EM CARRINHOS,ADENSAMENTO E ACABAMENTO</t>
  </si>
  <si>
    <t>CONCRETO IMPORTADO DE USINA,DOSADO RACIONALMENTE PARA RESISTENCIA CARACTERISTICA A COMPRESSAO DE 35MPA,INCLUSIVE TRANSPORTE HORIZONTAL ATE 20,00M EM CARRINHOS,ADENSAMENTO E ACABAMENTO</t>
  </si>
  <si>
    <t>CONCRETO IMPORTADO DE USINA,DOSADO RACIONALMENTE PARA RESISTENCIA CARACTERISTICA A COMPRESSAO DE 40MPA,INCLUSIVE TRANSPORTE HORIZONTAL ATE 20,00M EM CARRINHOS,ADENSAMENTO E ACABAMENTO</t>
  </si>
  <si>
    <t>PLACA DE CONCRETO ARMADO PRE-MOLDADA,COM 6CM DE ESPESSURA,CONFECCIONADA COM CONCRETO PREPARADO EM USINA DOSADORA TIPO VERTICAL,DOSADO PARA FCK=25MPA E 8% DE MICROSSILICA,COMPREENDENDO LANCAMENTO E ADENSAMENTO MECANICO,INCLUSIVE TRANSPORTE ECOLOCACAO SOBRE VIGAS,COM GUINDASTE</t>
  </si>
  <si>
    <t>PLACA DE CONCRETO ARMADO PRE-MOLDADA,COM 8CM DE ESPESSURA,CONFECCIONADA COM CONCRETO PREPARADO EM USINA DOSADORA TIPO VERTICAL,DOSADO PARA FCK=25MPA E 8% DE MICROSSILICA,COMPREENDENDO LANCAMENTO E ADENSAMENTO MECANICO,INCLUSIVE TRANSPORTE ECOLOCACAO SOBRE VIGAS,COM GUINDASTE</t>
  </si>
  <si>
    <t>PLACA DE CONCRETO ARMADO PRE-MOLDADA,COM 10CM DE ESPESSURA,CONFECCIONADA COM CONCRETO PREPARADO EM USINA DOSADORA TIPO VERTICAL,DOSADO PARA FCK=25MPA E 8% DE MICROSSILICA,COMPREENDENDO LANCAMENTO E ADENSAMENTO MECANICO,INCLUSIVE TRANSPORTEE COLOCACAO SOBRE VIGAS,COM GUINDASTE</t>
  </si>
  <si>
    <t>ESCORAMENTO TUBULAR(ALUGUEL)COM TUBOS METALICOS,NA DENSIDADEDE 5,00M DE TUBO EQUIPADO POR M3 DE ESCORAMENTO,PAGO PELO VOLUME DESTE E PELO TEMPO NECESSARIO,DESDE A ENTREGA DO MATERIAL NA OBRA,NA OCASIAO APROPRIADA ATE SUA CARGA,PARA DEVOLUCAO,LOGO QUE DESNECESSARIA</t>
  </si>
  <si>
    <t>ESCORAMENTO TUBULAR(ALUGUEL)COM TUBOS METALICOS,PARA QUALQUER DENSIDADE DE TUBO,PAGO PELO COMPRIMENTO NECESSARIO,NO MESMO TEMPO,DESDE A ENTREGA DO MATERIAL NA OBRA,NA OCASIAO APROPRIADA ATE SUA CARGA,PARA DEVOLUCAO,LOGO QUE DESNECESSARIA</t>
  </si>
  <si>
    <t>ESCORAMENTO METALICO (ALUGUEL),COM ESCORAS TELESCOPAVEIS OUTORRES DE CARGA,PARA ESTRUTURA CONVENCIONAL DE CONCRETO ARMADO,EXCLUSIVE CIMBRAMENTO,MONTAGEM E DESMONTAGEM (VIDE ITEM 11.055.0010).MEDICAO PELO VOLUME DE ESCORAMENTO</t>
  </si>
  <si>
    <t>MONTAGEM E DESMONTAGEM DE ESCORAMENTO TUBULAR NORMAL,NA DENSIDADE DE 5,00M DE TUBO POR M3 DE ESCORAMENTO,COMPREENDENDO TRANSPORTE DO MATERIAL PARA OBRA E DESTA PARA O DEPOSITO,INCLUSIVE CARGA E DESCARGA.O CUSTO E DADO POR M3 DE ESCORAMENTO,CONTADO DAS SAPATAS ATE AS EXTREMIDADES SUPERIORES DOS TUBOS,SENDO PAGOS 60% NA MONTAGEM E 40% NA DESMONTAGEM</t>
  </si>
  <si>
    <t>MONTAGEM E DESMONTAGEM DE ESCORAMENTO TUBULAR NORMAL,PARA QUALQUER DENSIDADE DE TUBO,MEDIDO PELO COMPRIMENTO NECESSARIO,COMPREENDENDO TRANSPORTE DO MATERIAL PARA OBRA E DESTA PARAO DEPOSITO,INCLUSIVE CARGA E DESCARGA.O CUSTO E DADO POR M3DE ESCORAMENTO,CONTADO DAS SAPATAS ATE AS EXTREMIDADES SUPERIORES DOS TUBOS,SENDO PAGOS 60% MONTAGEM E 40% DESMONTAGEM</t>
  </si>
  <si>
    <t>MONTAGEM E DESMONTAGEM DE ESCORAMENTO METALICO,CONFORME ITEM11.050.0010,COMPREENDENDO TRANSPORTE DO MATERIAL PARA OBRAE DESTA PARA O DEPOSITO,INCLUSIVE CARGA E DESCARGA.O CUSTO EDADO POR M3 DE ESCORAMENTO,SENDO PAGOS 60% NA MONTAGEM E 40% NA DESMONTAGEM</t>
  </si>
  <si>
    <t>SUPERESTRUTURA DE PONTE OU VIADUTO,PRE-FABRICADA,EM CONCRETOPROTENDIDO,CLASSE 45,PARA UMA FAIXA DE TRAFEGO COM GUARDA-RODAS E 3,20M DE PISTA DE ROLAMENTO,SEM CAPEAMENTO,COM VAO ENTRE 7,50 E 12,50M,COLOCADA</t>
  </si>
  <si>
    <t>SUPERESTRUTURA DE PONTE OU VIADUTO,PRE-FABRICADA,EM CONCRETOPROTENDIDO,CLASSE 45,PARA DUAS FAIXAS DE TRAFEGO E 7,20M DEPISTA DE ROLAMENTO,SEM CAPEAMENTO,COM VAO ENTRE 7,50 E 12,50M,COLOCADA</t>
  </si>
  <si>
    <t>SUPERESTRUTURA DE PONTE OU VIADUTO,PRE-FABRICADA,EM CONCRETOPROTENDIDO,CLASSE 45,PARA UMA FAIXA DE TRAFEGO COM 3,20M DEPISTA DE ROLAMENTO,COM GUARDA-RODAS,PASSEIOS E GUARDA-CORPOS,COM LARGURA DE 4,60M,SEM CAPEAMENTO,COM VAO ENTRE 7,50 E 12,50M,COLOCADA</t>
  </si>
  <si>
    <t>SUPERESTRUTURA DE PONTE OU VIADUTO,PRE-FABRICADA,EM CONCRETOPROTENDIDO,CLASSE 45,PARA DUAS FAIXAS DE TRAFEGO COM 7,20MDE PISTA DE ROLAMENTO,COM GUARDA-RODAS,PASSEIOS E GUARDA-CORPOS,COM LARGURA TOTAL DE 9,00M,SEM CAPEAMENTO,COM VAO ENTRE7,50 E 12,50M,COLOCADA</t>
  </si>
  <si>
    <t>SUPERESTRUTURA DE PONTE OU VIADUTO,PRE-FABRICADA,EM CONCRETOPROTENDIDO,CLASSE 45,PARA DUAS FAIXAS DE TRAFEGO COM 7,20MDE PISTA DE ROLAMENTO,COM GUARDA-RODAS,PASSEIOS E GUARDA-CORPOS,COM LARGURA TOTAL DE 10,50M,SEM CAPEAMENTO,COM VAO ENTRE7,50 E 12,50M,COLOCADA</t>
  </si>
  <si>
    <t>SUPERESTRUTURA DE PONTE OU VIADUTO,PRE-FABRICADA,EM CONCRETOPROTENDIDO,CLASSE 45,PARA DUAS FAIXAS DE TRAFEGO DE 3,60M EBARREIRAS TIPO DER-RJ,COM LARGURA TOTAL DE 9,00M,SEM CAPEAMENTO,COM VAO ENTRE 7,50 E 12,50M,COLOCADA</t>
  </si>
  <si>
    <t>SUPERESTRUTURA DE PONTE OU VIADUTO,PRE-FABRICADA,EM CONCRETOPROTENDIDO,CLASSE 45,PARA DUAS FAIXAS DE TRAFEGO DE 3,60M EBARREIRAS TIPO DER-RJ,COM LARGURA TOTAL DE 11,00M,SEM CAPEAMENTO,COM VAO ENTRE 7,50 E 12,50M,COLOCADA</t>
  </si>
  <si>
    <t>SUPERESTRUTURA DE PONTE OU VIADUTO,PRE-FABRICADA,EM CONCRETOPROTENDIDO,CLASSE 45,PARA DUAS FAIXAS DE TRAFEGO DE 3,60M,DOIS ACOSTAMENTOS DE 2,50M E BARREIRAS TIPO DER-RJ,COM LARGURA TOTAL DE 13,00M,SEM CAPEAMENTO,COM VAO ENTRE 7,50 E 12,50M,COLOCADA</t>
  </si>
  <si>
    <t>SUPERESTRUTURA DE PASSARELA PARA PEDESTRE,PRE-FABRICADA,EM CONCRETO PROTENDIDO,COM 2,00M DE LARGURA UTIL E GUARDA-CORPOSMETALICOS,COM VAO ENTRE 7,50 E 10,00M,COLOCADA</t>
  </si>
  <si>
    <t>ABRIGO DESTINADO A PARADA DE ONIBUS,INTEGRALMENTE PRE-FABRICADO EM CONCRETO PROTENDIDO E/OU ARMADO,COM BANCO INCORPORADOAO PILAR E COBERTURA CURVA COM AREA DE PROJECAO HORIZONTALDE 8,00M2,NAS DIMENSOES DE 4,00X2,00M,COLOCADO</t>
  </si>
  <si>
    <t>ESTRUTURA PRE-FABRICADA EM CONCRETO ARMADO/PROTENDIDO,COM FCK&gt;=30MPA,PARA OBRAS PREDIAIS ATE QUATRO PAVIMENTOS,COM PILARES,VIGAS PRINCIPAIS E SECUNDARIAS,LAJES,PATAMARES E RAMPAS DE ACESSO,CONSIDERANDO A CONFECCAO DAS PECAS,INCLUSIVE O FORNECIMENTO DOS MATERIAIS,EXCLUSIVE O TRANSPORTE DAS PECAS PARAO CANTEIRO DE OBRAS E A MONTAGEM</t>
  </si>
  <si>
    <t>ESTRUTURA PRE-FABRICADA EM CONCRETO ARMADO/PROTENDIDO,COM FCK&gt;=30MPA,PARA OBRAS PREDIAIS ATE QUATRO PAVIMENTOS,COM PILARES,VIGAS PRINCIPAIS E SECUNDARIAS,LAJES,PATAMARES E RAMPAS DE ACESSO,CONSIDERANDO A MONTAGEM,EXCLUSIVE A CONFECCAO DAS PECAS(VIDE ITEM 11.060.0410)</t>
  </si>
  <si>
    <t>MURO DE ARRIMO CELULAR,DE PECAS PRE-MOLDADAS DE CONCRETO,COMPREENDENDO:CONFECCAO DAS PECAS,MONTAGEM E COMPACTACAO DO SOLO DE ENCHIMENTO.O CUSTO INCLUI TODOS OS MATERIAIS NECESSARIOS,EXCLUSIVE FORMAS</t>
  </si>
  <si>
    <t>MURO DE ARRIMO CELULAR,DE PECAS PRE-MOLDADAS DE CONCRETO,COMPREENDENDO:CONFECCAO DAS PECAS,MONTAGEM E COMPACTACAO DO SOLO DE ENCHIMENTO,EXCLUSIVE MATERIAIS E FORMAS</t>
  </si>
  <si>
    <t>RECUPERACAO DE JUNTAS DE DILATACAO DE OBRAS DE CONTENCAO ATE2CM DE ABERTURA COM PROTECAO,ATE PROFUNDIDADE DE 1CM,EXCLUSIVE ANDAIME E RECUPERACAO ESTRUTURAL DAS FACES LATERAIS DA JUNTA</t>
  </si>
  <si>
    <t>RECUPERACAO DE ARMADURAS EM ESTRUTURA DE CONCRETO,POR MEIO DE SOLDA A QUENTE,INCLUSIVE FORNECIMENTO,CORTE,DOBRAGEM E COLOCACAO</t>
  </si>
  <si>
    <t>RECUPERACAO DE ARMADURAS EM ESTRUTURA DE CONCRETO,POR MEIO DE SOLDA A FRIO,INCLUSIVE FORNECIMENTO,CORTE,DOBRAGEM E COLOCACAO</t>
  </si>
  <si>
    <t>RECUPERACAO DE FERRAGEM EM ESTRUTURA DE CONCRETO,SEM UTILIZACAO DE SOLDA,INCLUSIVE FORNECIMENTO,CORTE,DOBRAGEM E COLOCACAO</t>
  </si>
  <si>
    <t>APLICACAO COM AIRLESS DE INIBIDOR DE CORROSAO, EM ESTRUTURADE CONCRETO ARMADO NOS SERVICOS DE RECUPERACAO ESTRUTURAL,EXCLUSIVE LIMPEZA DA ESTRUTURA</t>
  </si>
  <si>
    <t>REFORCO ESTRUTURAL COMPOSTO DE MANTA DE FIBRA DE CARBONO COMESPESSURA DE 0,165MM,INCLUSIVE LIXAMENTO DA SUPERFICIE,REGULARIZACAO POR ENCHIMENTO ALEATORIO E APLICACAO DE ADESIVO EPOXI PARA FIXACAO E SUTURACAO DAS FIBRAS DE CARBONO</t>
  </si>
  <si>
    <t>REFORCO ESTRUTURAL COM LAMINA DE FIBRA DE CARBONO,LARGURA DE50MM E ESPESSURA DE 1,20MM,INCLUSIVE LIXAMENTO DA SUPERFICIE,REGULARIZACAO POR ENCHIMENTO ALEATORIO E APLICACAO DE ADESIVO EPOXI PARA FIXACAO E SUTURACAO DAS FIBRAS DE CARBONO</t>
  </si>
  <si>
    <t>TRATAMENTO DE ARMADURA DE FERRO EM ESTRUTURA DE CONCRETO ARMADO COM ARGAMASSA CIMENTICIA PRE-DOSADA,POLIMERICA,BICOMPONENTE,INIBIDOR DE CORROSAO</t>
  </si>
  <si>
    <t>RECUPERACAO DE ESTRUTURA,CAVIDADES E ARESTAS EM CONCRETO ARMADO,COM ARGAMASSA TIXOTROPICA POLIMERICA DE ALTO DESEMPENHOCOM ESPESSURA ATE 3CM</t>
  </si>
  <si>
    <t>RECOMPOSICAO DE CAPEAMENTO DE CONCRETO E PEQUENAS ESPESSURASEM SERVICOS DE RECUPERACAO ESTRUTURAL,COM ARGAMASSA DE CIMENTO E AREIA NO TRACO 1:3 ADITIVADA COM RESINA ACRILICA NA PROPORCAO 50ML/M3 DE ARGAMASSA E SILICA ATIVA NA PROPORCAO DE5% A 10% DE CIMENTO</t>
  </si>
  <si>
    <t>RECOMPOSICAO DE CAMADA DE CAPEAMENTO DE CONCRETO DE PEQUENASESPESSURAS EM SERVICOS DE RECUPERACAO ESTRUTURAL,EXCLUSIVEO MATERIAL</t>
  </si>
  <si>
    <t>ESTUCAMENTO DE CONCRETO APARENTE SENDO A ARGAMASSA DE CIMENTO,CAL E AREIA FINA NO TRACO 1:3:5,COM ESPESSURA DE 2MM,SOBRESUPERFICIE LIMPA</t>
  </si>
  <si>
    <t>MACAQUEAMENTO PARA TROCA DE APARELHO DE APOIO COM UTILIZACAODE MACACO PISTAO,CAPACIDADE DE 100T</t>
  </si>
  <si>
    <t>VERIFICACAO DE CARGA RESIDUAL EM ANCORAGENS DE ATE 60T DE CARGA MAXIMA DE ENSAIO,INCLUSIVE FORNECIMENTO DE EQUIPAMENTOSHIDRAULICOS(MACACO E BOMBA),RECUPERACAO COM PINTURA ANTICORROSIVA DAS ANCORAGENS E REPROTENSAO,LIMPEZA COM ESCOVA DE ACO,EXCLUSIVE ANDAIME E CAIXA DE PROTECAO DAS CABECAS DOS TIRANTES</t>
  </si>
  <si>
    <t>ALVENARIA DE PEDRA EM ELEVACAO,DE UMA FACE,FEITA COM BLOCOSDE DIMENSOES APROXIMADAS DE 30X30X30 A 40X40X40CM,ASSENTES COM ARGAMASSA DE CIMENTO,SAIBRO E AREIA,NO TRACO 1:2:3,JUNTASSIMPLES,TENDO ALTURA ATE 1,50M</t>
  </si>
  <si>
    <t>ALVENARIA DE PEDRA EM ELEVACAO,DE UMA FACE,FEITA COM BLOCOSDE DIMENSOES APROXIMADAS DE 30X30X30 A 40X40X40CM,ASSENTES COM ARGAMASSA DE CIMENTO,SAIBRO E AREIA,NO TRACO 1:2:3,JUNTASSIMPLES,TENDO ALTURA ATE 2,00M</t>
  </si>
  <si>
    <t>ALVENARIA DE PEDRA EM ELEVACAO,DE UMA FACE,FEITA COM BLOCOSDE DIMENSOES APROXIMADAS DE 30X30X30 A 40X40X40CM,ASSENTES COM ARGAMASSA DE CIMENTO,SAIBRO E AREIA,NO TRACO 1:2:3,JUNTASSIMPLES,TENDO ALTURA ATE 2,50M</t>
  </si>
  <si>
    <t>ALVENARIA DE PEDRA EM ELEVACAO,DE UMA FACE,FEITA COM BLOCOSDE DIMENSOES APROXIMADAS DE 30X30X30 A 40X40X40CM,ASSENTES COM ARGAMASSA DE CIMENTO,SAIBRO E AREIA,NO TRACO 1:2:3,JUNTASSIMPLES,TENDO ALTURA ATE 3,00M</t>
  </si>
  <si>
    <t>JUNTAS REENTRANTES,EM ALVENARIA DE PEDRA,COMO EM 12.001.0020,FEITAS COM ARGAMASSA DE CIMENTO,CAL E AREIA FINA,NO TRACO 1:3:5</t>
  </si>
  <si>
    <t>JUNTAS EM RELEVO,EM ALVENARIA DE PEDRA,COMO EM 12.001.0020,FEITAS COM ARGAMASSA DE CIMENTO,CAL E AREIA FINA,NO TRACO 1:3:5</t>
  </si>
  <si>
    <t>ALVENARIA DE PEDRA SECA,EM ELEVACAO,DE UMA FACE,FEITA COM BLOCOS DE DIMENSOES APROXIMADAS DE 30X30X30 A 40X40X40CM ATE 1,50M DE ALTURA</t>
  </si>
  <si>
    <t>ALVENARIA DE PEDRA SECA,EM ELEVACAO,DE DUAS FACES,FEITA COMBLOCOS DE DIMENSOES APROXIMADAS DE 30X30X30 A 40X40X40CM,ATE1,50M DE ALTURA</t>
  </si>
  <si>
    <t>ALVENARIA DE PEDRA EM ELEVACAO,DE UMA FACE,FEITA COM BLOCOSDE PEDRA DE MAO,ASSENTES COM ARGAMASSA DE CIMENTO,SAIBRO E AREIA,NO TRACO 1:2:3,TENDO ALTURA ATE 1,50M,SENDO A ESPESSURAATE 0,35M</t>
  </si>
  <si>
    <t>ALVENARIA DE PEDRA EM ELEVACAO,DE UMA FACE,FEITA COM BLOCOSDE PEDRA DE MAO,ASSENTES COM ARGAMASSA DE CIMENTO,SAIBRO E AREIA,NO TRACO 1:2:3,TENDO ALTURA ATE 3,00M,SENDO A ESPESSURAATE 0,35M</t>
  </si>
  <si>
    <t>ALVENARIA DE PEDRA EM ELEVACAO,DE DUAS FACES,FEITA COM BLOCOS DE PEDRA DE MAO,ASSENTES COM ARGAMASSA DE CIMENTO,SAIBRO EAREIA,NO TRACO 1:2:3,TENDO ALTURA ATE 1,50M,SENDO A ESPESSURA ATE 0,35M</t>
  </si>
  <si>
    <t>ALVENARIA DE PEDRA EM ELEVACAO,DE DUAS FACES,FEITA COM BLOCOS DE PEDRA DE MAO,ASSENTES COM ARGAMASSA DE CIMENTO,SAIBRO EAREIA,NO TRACO 1:2:3,TENDO ALTURA ATE 3,00M,SENDO A ESPESSURA ATE 0,35M</t>
  </si>
  <si>
    <t>JUNTAS REENTRANTES EM ALVENARIA DE PEDRA DE MAO,FEITAS COM ARGAMASSA DE CIMENTO,CAL E AREIA FINA,NO TRACO 1:3:5</t>
  </si>
  <si>
    <t>ALVENARIA DE TIJOLOS MACICOS 7X10X20CM,COM ARGAMASSA DE CIMENTO E SAIBRO,NO TRACO 1:6,ATE 3,00M DE ALTURA</t>
  </si>
  <si>
    <t>ALVENARIA DE TIJOLOS MACICOS 7X10X20CM,COM ARGAMASSA DE CIMENTO E SAIBRO,NO TRACO 1:6,ATE 1,50M DE ALTURA</t>
  </si>
  <si>
    <t>ALVENARIA DE TIJOLOS MACICOS 7X10X20CM,COM ARGAMASSA DE CIMENTO E SAIBRO,NO TRACO 1:6,EM PAREDES DE UMA VEZ (0,20M),DE SUPERFICIE CORRIDA,ATE 3,00M DE ALTURA E MEDIDA PELA AREA REAL</t>
  </si>
  <si>
    <t>ALVENARIA DE TIJOLOS MACICOS 7X10X20CM,COM ARGAMASSA DE CIMENTO E SAIBRO,NO TRACO 1:6,EM PAREDES DE UMA VEZ(0,20M),DE SUPERFICIE CORRIDA,ATE 1,50M DE ALTURA E MEDIDA PELA AREA REAL</t>
  </si>
  <si>
    <t>ALVENARIA DE TIJOLOS MACICOS 7X10X20CM,COM ARGAMASSA DE CIMENTO E SAIBRO,NO TRACO 1:6,EM PAREDES DE UMA VEZ(0,20M),COM VAOS OU ARESTAS,ATE 3,00M DE ALTURA E MEDIDA PELA AREA REAL</t>
  </si>
  <si>
    <t>ALVENARIA DE TIJOLOS MACICOS 7X10X20CM,COM ARGAMASSA DE CIMENTO E SAIBRO,NO TRACO 1:6,EM PAREDES DE UMA VEZ(0,20M),CORRIDAS,DE 3,00M A 4,50M DE ALTURA E MEDIDA PELA AREA REAL</t>
  </si>
  <si>
    <t>ALVENARIA DE TIJOLOS MACICOS 7X10X20CM,COM ARGAMASSA DE CIMENTO E SAIBRO,NO TRACO 1:6,EM PAREDES DE UMA VEZ(0,20M),COM VAOS OU ARESTAS,DE 3,00M A 4,50M DE ALTURA E MEDIDA PELA AREAREAL</t>
  </si>
  <si>
    <t>ALVENARIA DE TIJOLOS MACICOS 7X10X20CM,COM ARGAMASSA DE CIMENTO E SAIBRO,NO TRACO 1:6,EM PAREDES DE MEIA VEZ(0,10M),DE SUPERFICIE CORRIDA,ATE 3,00M DE ALTURA E MEDIDA PELA AREA REAL</t>
  </si>
  <si>
    <t>ALVENARIA DE TIJOLOS MACICOS 7X10X20CM,COM ARGAMASSA DE CIMENTO E SAIBRO,NO TRACO 1:6,EM PAREDES DE MEIA VEZ(0,10M),DE SUPERFICIE CORRIDA,ATE 1,50M DE ALTURA E MEDIDA PELA AREA REAL</t>
  </si>
  <si>
    <t>ALVENARIA DE TIJOLOS MACICOS 7X10X20CM,COM ARGAMASSA DE CIMENTO E SAIBRO,NO TRACO 1:6,EM PAREDES DE MEIA VEZ(0,10M),COMVAOS OU ARESTAS,ATE 3,00M DE ALTURA E MEDIDA PELA AREA REAL</t>
  </si>
  <si>
    <t>ALVENARIA DE TIJOLOS MACICOS 7X10X20CM,COM ARGAMASSA DE CIMENTO E SAIBRO,NO TRACO 1:6,EM PAREDES DE MEIA VEZ(0,10M),DE SUPERFICIE CORRIDA,DE 3,00M A 4,50M DE ALTURA E MEDIDA PELA AREA REAL</t>
  </si>
  <si>
    <t>ALVENARIA DE TIJOLOS MACICOS 7X10X20CM,COM ARGAMASSA DE CIMENTO E SAIBRO,NO TRACO 1:6,EM PAREDES DE MEIA VEZ (0,10M),COMVAOS OU ARESTAS,DE 3,00M A 4,50M DE ALTURA E MEDIDA PELA AREA REAL</t>
  </si>
  <si>
    <t>ALVENARIA PARA CAIXAS ENTERRADAS,ATE 0,80M DE PROFUNDIDADE,DE TIJOLOS MACICOS 7X10X20CM,ASSENTES COM ARGAMASSA DE CIMENTO,SAIBRO E AREIA,NO TRACO 1:2:2,EM PAREDES DE MEIA VEZ(0,10M)</t>
  </si>
  <si>
    <t>ALVENARIA PARA CAIXAS ENTERRADAS,ATE 0,80M DE PROFUNDIDADE,DE TIJOLOS MACICOS 7X10X20CM,ASSENTES COM ARGAMASSA DE CIMENTO,SAIBRO E AREIA,NO TRACO 1:2:2,EM PAREDES DE UMA VEZ (0,20M)</t>
  </si>
  <si>
    <t>ALVENARIA PARA CAIXAS ENTERRADAS,DE 0,80 A 1,60M DE PROFUNDIDADE,DE TIJOLOS MACICOS 7X10X20CM,ASSENTES COM ARGAMASSA DECIMENTO,SAIBRO E AREIA,NO TRACO 1:2:2,EM PAREDES DE UMA VEZ(0,20M)</t>
  </si>
  <si>
    <t>APERTO DE ALVENARIA SOB VIGAS OU TETOS,EXECUTADA COM TIJOLOSMACICOS DE 7X10X20CM,INCLINADOS,ASSENTES COM ARGAMASSA DE CIMENTO E SAIBRO,TRACO 1:6,EM PAREDES DE UMA VEZ(0,20M)</t>
  </si>
  <si>
    <t>APERTO DE ALVENARIA SOB VIGAS OU TETOS,EXECUTADA COM TIJOLOSMACICOS DE 7X10X20CM INCLINADOS,ASSENTES COM ARGAMASSA DE CIMENTO E SAIBRO,TRACO 1:6,EM PAREDES DE MEIA VEZ(0,10M)</t>
  </si>
  <si>
    <t>APERTO DE ALVENARIA,SOB VIGAS OU TETOS,EXECUTADO COM ARGILAEXPANDIDA</t>
  </si>
  <si>
    <t>ALVENARIA DE TIJOLOS CERAMICOS FURADOS 10X20X20CM,ASSENTES COM ARGAMASSA DE CIMENTO E SAIBRO,NO TRACO 1:8,EM PAREDES DEUMA VEZ(0,20M),DE SUPERFICIE CORRIDA,ATE 3,00M DE ALTURA E MEDIDA PELA AREA REAL</t>
  </si>
  <si>
    <t>ALVENARIA DE TIJOLOS CERAMICOS FURADOS 10X20X20CM,ASSENTES COM ARGAMASSA DE CIMENTO E SAIBRO,NO TRACO 1:8,EM PAREDES DEUMA VEZ(0,20M),DE SUPERFICIE CORRIDA,ATE 1,50M DE ALTURA E MEDIDA PELA AREA REAL</t>
  </si>
  <si>
    <t>ALVENARIA DE TIJOLOS CERAMICOS FURADOS 10X20X20CM,ASSENTES COM ARGAMASSA DE CIMENTO E SAIBRO,NO TRACO 1:8,EM PAREDES DEUMA VEZ(0,20M),COM VAOS OU ARESTAS,ATE 3,00M DE ALTURA E MEDIDA PELA AREA REAL</t>
  </si>
  <si>
    <t>ALVENARIA DE TIJOLOS CERAMICOS FURADOS 10X20X20CM,ASSENTES COM ARGAMASSA DE CIMENTO E SAIBRO,NO TRACO 1:8,EM PAREDES DEUMA VEZ(0,20M),DE SUPERFICIE CORRIDA,DE 3,00M A 4,50M DE ALTURA E MEDIDA PELA AREA REAL</t>
  </si>
  <si>
    <t>ALVENARIA DE TIJOLOS CERAMICOS FURADOS 10X20X20CM,ASSENTES COM ARGAMASSA DE CIMENTO E SAIBRO,NO TRACO 1:8,EM PAREDES DEUMA VEZ(0,20M),COM VAOS OU ARESTAS,DE 3,00M A 4,50M DE ALTURA E MEDIDA PELA AREA REAL</t>
  </si>
  <si>
    <t>ALVENARIA DE TIJOLOS CERAMICOS FURADOS 10X20X20CM,ASSENTES COM ARGAMASSA DE CIMENTO E SAIBRO,NO TRACO 1:8,EM PAREDES DEMEIA VEZ(0,10M),DE SUPERFICIE CORRIDA,ATE 3,00M DE ALTURA EMEDIDA PELA AREA REAL</t>
  </si>
  <si>
    <t>ALVENARIA DE TIJOLOS CERAMICOS FURADOS 10X20X20CM,ASSENTES COM ARGAMASSA DE CIMENTO E SAIBRO,NO TRACO 1:8,EM PAREDES DEMEIA VEZ(0,10M),DE SUPERFICIE CORRIDA,ATE 1,50M DE ALTURA EMEDIDA PELA AREA REAL</t>
  </si>
  <si>
    <t>ALVENARIA DE TIJOLOS CERAMICOS FURADOS 10X20X20CM,ASSENTES COM ARGAMASSA DE CIMENTO E SAIBRO,NO TRACO 1:8,EM PAREDES DEMEIA VEZ(0,10M)COM VAOS OU ARESTAS,ATE 3,00M DE ALTURA E MEDIDA PELA AREA REAL</t>
  </si>
  <si>
    <t>ALVENARIA DE TIJOLOS CERAMICOS FURADOS 10X20X20CM,ASSENTES COM ARGAMASSA DE CIMENTO E SAIBRO,NO TRACO 1:8,EM PAREDES DEMEIA VEZ(0,10M),DE SUPERFICIE CORRIDA,DE 3,00M A 4,50M DE ALTURA E MEDIDA PELA AREA REAL</t>
  </si>
  <si>
    <t>ALVENARIA DE TIJOLOS CERAMICOS FURADOS 10X20X20CM,ASSENTES COM ARGAMASSA DE CIMENTO E SAIBRO,NO TRACO 1:8,EM PAREDES DEMEIA VEZ(0,10M),COM VAOS OU ARESTAS,DE 3,00M A 4,50M,MEDIDAPELA AREA REAL</t>
  </si>
  <si>
    <t>ALVENARIA DE TIJOLOS CERAMICOS FURADOS 10X20X30CM,COMPLEMENTADA COM 20% DE TIJOLOS DE 10X20X20CM,ASSENTES COM ARGAMASSADE CIMENTO E SAIBRO,NO TRACO 1:8,EM PAREDES DE UMA VEZ(0,20M),DE SUPERFICIE CORRIDA,ATE 3,00M DE ALTURA E MEDIDA PELA AREA REAL</t>
  </si>
  <si>
    <t>ALVENARIA DE TIJOLOS CERAMICOS FURADOS 10X20X30CM,COMPLEMENTADA COM 20% DE TIJOLOS DE 10X20X20CM,ASSENTES COM ARGAMASSADE CIMENTO E SAIBRO,NO TRACO 1:8,EM PAREDES DE UMA VEZ(0,20M),DE SUPERFICIE CORRIDA,ATE 1,50M DE ALTURA E MEDIDA PELA AREA REAL</t>
  </si>
  <si>
    <t>ALVENARIA DE TIJOLOS CERAMICOS FURADOS 10X20X30CM,COMPLEMENTADA COM 20% DE TIJOLOS DE 10X20X20CM,ASSENTES COM ARGAMASSADE CIMENTO E SAIBRO,NO TRACO 1:8,EM PAREDES DE UMA VEZ(0,20M),COM VAOS OU ARESTAS,ATE 3,00M DE ALTURA E MEDIDA PELA AREAREAL</t>
  </si>
  <si>
    <t>ALVENARIA DE TIJOLOS CERAMICOS FURADOS 10X20X30CM,COMPLEMENTADA COM 20% DE TIJOLOS DE 10X20X20CM,ASSENTES COM ARGAMASSADE CIMENTO E SAIBRO,NO TRACO 1:8,EM PAREDES DE UMA VEZ(0,20M),DE SUPERFICIE CORRIDA,DE 3,00M A 4,50M DE ALTURA E MEDIDAPELA AREA REAL</t>
  </si>
  <si>
    <t>ALVENARIA DE TIJOLOS CERAMICOS FURADOS 10X20X30CM,COMPLEMENTADA COM 20% DE TIJOLOS DE 10X20X20CM,ASSENTES COM ARGAMASSADE CIMENTO E SAIBRO,NO TRACO 1:8,EM PAREDES DE UMA VEZ(0,20M),COM VAOS OU ARESTAS,DE 3,00M A 4,50M DE ALTURA E MEDIDA PELA AREA REAL</t>
  </si>
  <si>
    <t>ALVENARIA DE TIJOLOS CERAMICOS FURADOS 10X20X30CM,COMPLEMENTADA COM 6% DE TIJOLOS DE 10X20X20CM,ASSENTES COM ARGAMASSA DE CIMENTO E SAIBRO,NO TRACO 1:8,EM PAREDES DE MEIA VEZ(0,10M) DE SUPERFICIE CORRIDA,ATE 3,00M DE ALTURA E MEDIDA PELA AREA REAL</t>
  </si>
  <si>
    <t>ALVENARIA DE TIJOLOS CERAMICOS FURADOS 10X20X30CM,COMPLEMENTADA COM 6% DE TIJOLOS DE 10X20X20CM,ASSENTES COM ARGAMASSA DE CIMENTO E SAIBRO,NO TRACO 1:8,EM PAREDES DE MEIA VEZ(0,10M) DE SUPERFICIE CORRIDA,ATE 1,50M DE ALTURA E MEDIDA PELA AREA REAL</t>
  </si>
  <si>
    <t>ALVENARIA DE TIJOLOS CERAMICOS FURADOS 10X20X30CM,COMPLEMENTADA COM 6% DE TIJOLOS DE 10X20X20CM,ASSENTES COM ARGAMASSA DE CIMENTO E SAIBRO,NO TRACO 1:8,EM PAREDES DE MEIA VEZ(0,10M) COM VAOS OU ARESTAS,ATE 3,00M DE ALTURA E MEDIDA PELA AREAREAL</t>
  </si>
  <si>
    <t>ALVENARIA DE TIJOLOS CERAMICOS FURADOS 10X20X30CM,COMPLEMENTADA COM 6% DE TIJOLOS DE 10X20X20CM,ASSENTES COM ARGAMASSA DE CIMENTO E SAIBRO,NO TRACO 1:8,EM PAREDES DE MEIA VEZ (0,10M),DE SUPERFICIE CORRIDA,DE 3,00 A 4,50M DE ALTURA E MEDIDAPELA AREA REAL</t>
  </si>
  <si>
    <t>ALVENARIA DE TIJOLOS CERAMICOS FURADOS 10X20X30CM,COMPLEMENTADA COM 6% DE TIJOLOS DE 10X20X20CM,ASSENTES COM ARGAMASSA DE CIMENTO E SAIBRO,NO TRACO 1:8,EM PAREDES DE MEIA VEZ(0,10M) COM VAOS OU ARESTAS,DE 3,00 A 4,50M DE ALTURA E MEDIDA PELA AREA REAL</t>
  </si>
  <si>
    <t>ALVENARIA DE TIJOLOS CERAMICOS FURADOS 10X20X20CM,ASSENTES COM ARGAMASSA DE CIMENTO,CAL HIDRATADA ADITIVADA E AREIA,NO TRACO 1:1:8,EM PAREDES DE UMA VEZ(0,20M),DE SUPERFICIE CORRIDA,ATE 3,00M DE ALTURA E MEDIDA PELA AREA REAL</t>
  </si>
  <si>
    <t>ALVENARIA DE TIJOLOS CERAMICOS FURADOS 10X20X20CM,ASSENTES COM ARGAMASSA DE CIMENTO,CAL HIDRATADA ADITIVADA E AREIA,NO TRACO 1:1:8,EM PAREDES DE UMA VEZ(0,20M),DE SUPERFICIE CORRIDA,ATE 1,50M DE ALTURA E MEDIDA PELA AREA REAL</t>
  </si>
  <si>
    <t>ALVENARIA DE TIJOLOS CERAMICOS FURADOS 10X20X20CM,ASSENTES COM ARGAMASSA DE CIMENTO,CAL HIDRATADA ADITIVADA E AREIA,NO TRACO 1:1:8,EM PAREDES DE UMA VEZ(0,20M),COM VAOS OU ARESTAS,ATE 3,00M DE ALTURA E MEDIDA PELA AREA REAL</t>
  </si>
  <si>
    <t>ALVENARIA DE TIJOLOS,CERAMICOS FURADOS 10X20X20CM,ASSENTES COM ARGAMASSA DE CIMENTO,CAL HIDRATADA ADITIVADA E AREIA,NO TRACO 1:1:8,EM PAREDES DE UMA VEZ(0,20M),DE SUPERFICIE CORRIDA,DE 3,00 A 4,50M DE ALTURA E MEDIDA PELA AREA REAL</t>
  </si>
  <si>
    <t>ALVENARIA DE TIJOLOS CERAMICOS FURADOS 10X20X20CM,ASSENTES COM ARGAMASSA DE CIMENTO,CAL HIDRATADA ADITIVADA E AREIA,NO TRACO 1:1:8,EM PAREDES DE UMA VEZ(0,20M),COM VAOS OU ARESTAS,DE 3,00 A 4,50M DE ALTURA E MEDIDA PELA AREA REAL</t>
  </si>
  <si>
    <t>ALVENARIA DE TIJOLOS CERAMICOS FURADOS 10X20X20CM ASSENTES COM ARGAMASSA DE CIMENTO,CAL HIDRATADA ADITIVADA E AREIA,NO TRACO 1:1:8,EM PAREDES DE MEIA VEZ(0,10M),DE SUPERFICIE CORRIDA,ATE 3,00M DE ALTURA E MEDIDA PELA AREA REAL</t>
  </si>
  <si>
    <t>ALVENARIA DE TIJOLOS CERAMICOS,FURADOS 10X20X20CM,ASSENTES COM ARGAMASSA DE CIMENTO,CAL HIDRATADA ADITIVADA E AREIA,NO TRACO 1:1:8,EM PAREDES DE MEIA VEZ(0,10M),DE SUPERFICIE CORRIDA,ATE 1,50M DE ALTURA E MEDIDA PELA AREA REAL</t>
  </si>
  <si>
    <t>ALVENARIA DE TIJOLOS CERAMICOS FURADOS 10X20X20CM,ASSENTES COM ARGAMASSA DE CIMENTO,CAL HIDRATADA ADITIVADA E AREIA,NO TRACO 1:1:8,EM PAREDES DE MEIA VEZ(0,10M),COM VAOS OU ARESTAS,ATE 3,00M DE ALTURA E MEDIDA PELA AREA REAL</t>
  </si>
  <si>
    <t>ALVENARIA DE TIJOLOS CERAMICOS FURADOS 10X20X20CM ASSENTES COM ARGAMASSA DE CIMENTO,CAL HIDRATADA ADITIVADA E AREIA,NO TRACO 1:1:8,EM PAREDES DE MEIA VEZ(0,10M),DE SUPERFICIE CORRIDA,DE 3,00 A 4,50M DE ALTURA E MEDIDA PELA AREA REAL</t>
  </si>
  <si>
    <t>ALVENARIA DE TIJOLOS CERAMICOS FURADOS 10X20X20CM,ASSENTES COM ARGAMASSA DE CIMENTO,CAL HIDRATADA ADITIVADA E AREIA,NO TRACO 1:1:8,EM PAREDES DE MEIA VEZ(0,10M),COM VAOS OU ARESTAS,DE 3,00 A 4,50M DE ALTURA E MEDIDA PELA AREA REAL</t>
  </si>
  <si>
    <t>ALVENARIA DE TIJOLOS CERAMICOS FURADOS 10X20X30CM,COMPLEMENTADA COM 20% DE TIJOLOS DE 10X20X20CM,ASSENTES COM ARGAMASSADE CIMENTO,CAL HIDRATADA ADITIVADA E AREIA,NO TRACO 1:1:8,EMPAREDES DE UMA VEZ(0,20M),DE SUPERFICIE CORRIDA,ATE 3,00M DE ALTURA E MEDIDA PELA AREA REAL</t>
  </si>
  <si>
    <t>ALVENARIA DE TIJOLOS CERAMICOS FURADOS 10X20X30CM,COMPLEMENTADA COM 20% DE TIJOLOS DE 10X20X20CM,ASSENTES COM ARGAMASSADE CIMENTO,CAL HIDRATADA ADITIVADA E AREIA,NO TRACO 1:1:8,EMPAREDES DE UMA VEZ(0,20M),DE SUPERFICIE CORRIDA,ATE 1,50M DE ALTURA E MEDIDA PELA AREA REAL</t>
  </si>
  <si>
    <t>ALVENARIA DE TIJOLOS CERAMICOS FURADOS 10X20X30CM,COMPLEMENTADA COM 20% DE TIJOLOS DE 10X20X20CM,ASSENTES COM ARGAMASSADE CIMENTO,CAL HIDRATADA ADITIVADA E AREIA,NO TRACO 1:1:8,EMPAREDES DE UMA VEZ(0,20M),COM VAOS OU ARESTAS,ATE 3,00M DEALTURA E MEDIDA PELA AREA REAL</t>
  </si>
  <si>
    <t>ALVENARIA DE TIJOLOS CERAMICOS FURADOS 10X20X30CM,COMPLEMENTADA COM 20% DE TIJOLOS DE 10X20X20CM,ASSENTES COM ARGAMASSADE CIMENTO,CAL HIDRATADA ADITIVADA E AREIA,NO TRACO 1:1:8,EMPAREDES DE UMA VEZ(0,20M),DE SUPERFICIE CORRIDA,DE 3,00 A 4,50 DE ALTURA E MEDIDA PELA AREA REAL</t>
  </si>
  <si>
    <t>ALVENARIA DE TIJOLOS CERAMICOS FURADOS 10X20X30CM,COMPLEMENTADA COM 20% DE TIJOLOS DE 10X20X20CM,ASSENTES COM ARGAMASSADE CIMENTO,CAL HIDRATADA ADITIVADA E AREIA,NO TRACO 1:1:8,EMPAREDES DE UMA VEZ (0,20M),COM VAOS OU ARESTAS,DE 3,00 A 4,50M DE ALTURA E MEDIDA PELA AREA REAL</t>
  </si>
  <si>
    <t>ALVENARIA DE TIJOLOS CERAMICOS FURADOS 10X20X30CM,COMPLEMENTADA COM 6% DE TIJOLOS DE 10X20X20CM,ASSENTES COM ARGAMASSA DE CIMENTO,CAL HIDRATADA ADITIVADA E AREIA,NO TRACO 1:1:8,EMPAREDES DE MEIA VEZ(0,10M),DE SUPERFICIE CORRIDA,ATE 3,00M DE ALTURA E MEDIDA PELA AREA REAL</t>
  </si>
  <si>
    <t>ALVENARIA DE TIJOLOS CERAMICOS FURADOS 10X20X30CM,COMPLEMENTADA COM 6% DE TIJOLOS DE 10X20X20CM,ASSENTES COM ARGAMASSA DE CIMENTO,CAL HIDRATADA ADITIVADA E AREIA,NO TRACO 1:1:8,EMPAREDES DE MEIA VEZ(0,10M),DE SUPERFICIE CORRIDA,ATE 1,50M DE ALTURA E MEDIDA PELA AREA REAL</t>
  </si>
  <si>
    <t>ALVENARIA DE TIJOLOS CERAMICOS FURADOS 10X20X30CM,COMPLEMENTADA COM 6% DE TIJOLOS DE 10X20X20CM,ASSENTES COM ARGAMASSA DE CIMENTO,CAL HIDRATADA ADITIVADA E AREIA,NO TRACO 1:1:8,EMPAREDES DE MEIA VEZ(0,10M),COM VAOS OU ARESTAS,ATE 3,00M DEALTURA E MEDIDA PELA AREA REAL</t>
  </si>
  <si>
    <t>ALVENARIA DE TIJOLOS CERAMICOS FURADOS 10X20X30CM,COMPLEMENTADA COM 6% DE TIJOLOS DE 10X20X20CM,ASSENTES COM ARGAMASSA DE CIMENTO,CAL HIDRATADA ADITIVADA E AREIA,NO TRACO 1:1:8,EMPAREDES DE MEIA VEZ(0,10M),DE SUPERFICIE CORRIDA,DE 3,00 A 4,50 DE ALTURA E MEDIDA PELA AREA REAL</t>
  </si>
  <si>
    <t>ALVENARIA DE TIJOLOS CERAMICOS FURADOS 10X20X30CM,COMPLEMENTADA COM 6% DE TIJOLOS DE 10X20X20CM,ASSENTES COM ARGAMASSA DE CIMENTO,CAL HIDRATADA ADITIVADA E AREIA,NO TRACO 1:1:8,EMPAREDES DE MEIA VEZ(0,10M),COM VAOS OU ARESTAS,DE 3,00 A 4,50M DE ALTURA E MEDIDA PELA AREA REAL</t>
  </si>
  <si>
    <t>ALVENARIA DE 10CM DE ESPESSURA EM TIJOLOS REFRATARIOS APARENTES,COM MEDIDAS APROXIMADAS DE 5X11X23CM,ASSENTES COM ARGAMASSA DE CIMENTO E SAIBRO,NO TRACO 1:6,EM PAREDES COM VAOS OUARESTAS E MEDIDA PELA AREA REAL</t>
  </si>
  <si>
    <t>ALVENARIA DE BLOCOS DE CONCRETO 10X20X40CM,ASSENTES COM ARGAMASSA DE CIMENTO E AREIA,NO TRACO 1:8,EM PAREDES DE 0,10M DEESPESSURA,DE SUPERFICIE CORRIDA,ATE 3,00M DE ALTURA E MEDIDAPELA AREA REAL</t>
  </si>
  <si>
    <t>ALVENARIA DE BLOCOS DE CONCRETO 10X20X40CM,ASSENTES COM ARGAMASSA DE CIMENTO E AREIA,NO TRACO 1:8,EM PAREDES DE 0,10M DEESPESSURA,COM VAOS OU ARESTAS,ATE 3,00M DE ALTURA E MEDIDA PELA AREA REAL</t>
  </si>
  <si>
    <t>ALVENARIA DE BLOCOS DE CONCRETO 10X20X40CM,ASSENTES COM ARGAMASSA DE CIMENTO E AREIA,NO TRACO 1:8,EM PAREDES DE 0,10M DEESPESSURA,DE SUPERFICIE CORRIDA,DE 3,00 A 4,50M DE ALTURA EE MEDIDA PELA AREA REAL</t>
  </si>
  <si>
    <t>ALVENARIA DE BLOCOS DE CONCRETO 10X20X40CM,ASSENTES COM ARGAMASSA DE CIMENTO E AREIA,NO TRACO 1:8,EM PAREDES DE 0,10M DEESPESSURA,COM VAOS OU ARESTAS,DE 3,00 A 4,50M DE ALTURA E MEDIDA PELA AREA REAL</t>
  </si>
  <si>
    <t>ALVENARIA DE BLOCOS DE CONCRETO 15X20X40CM,ASSENTES COM ARGAMASSA DE CIMENTO E AREIA,NO TRACO 1:8,EM PAREDES DE 0,15M DEESPESSURA,DE SUPERFICIE CORRIDA,ATE 3,00M DE ALTURA E MEDIDA PELA AREA REAL</t>
  </si>
  <si>
    <t>ALVENARIA DE BLOCOS DE CONCRETO 15X20X40CM,ASSENTES COM ARGAMASSA DE CIMENTO E AREIA,NO TRACO 1:8,EM PAREDES DE 0,15M DEESPESSURA,COM VAOS OU ARESTAS,ATE 3,00M DE ALTURA E MEDIDA PELA AREA REAL</t>
  </si>
  <si>
    <t>ALVENARIA DE BLOCOS DE CONCRETO 15X20X40CM,ASSENTES COM ARGAMASSA DE CIMENTO E AREIA,NO TRACO 1:8,EM PAREDES DE 0,15M DEESPESSURA,DE SUPERFICIE CORRIDA,DE 3,00 A 4,50M DE ALTURA EMEDIDA PELA AREA REAL</t>
  </si>
  <si>
    <t>ALVENARIA DE BLOCOS DE CONCRETO 15X20X40CM,ASSENTES COM ARGAMASSA DE CIMENTO E AREIA,NO TRACO 1:8,EM PAREDES DE 0,15M DEESPESSURA,COM VAOS OU ARESTAS,DE 3,00M A 4,50M DE ALTURA E MEDIDA PELA AREA REAL</t>
  </si>
  <si>
    <t>ALVENARIA DE BLOCOS DE CONCRETO 20X20X40CM,ASSENTES COM ARGAMASSA DE CIMENTO E AREIA,NO TRACO 1:6,EM PAREDES DE 0,20M DEESPESSURA,DE SUPERFICIE CORRIDA,ATE 3,00M DE ALTURA E MEDIDA PELA AREA REAL</t>
  </si>
  <si>
    <t>ALVENARIA DE BLOCOS DE CONCRETO 20X20X40CM,ASSENTES COM ARGAMASSA DE CIMENTO E AREIA,NO TRACO 1:6,EM PAREDES DE 0,20M DEESPESSURA,COM VAOS OU ARESTAS,ATE 3,00M DE ALTURA E MEDIDA PELA AREA REAL</t>
  </si>
  <si>
    <t>ALVENARIA DE BLOCOS DE CONCRETO 20X20X40CM,ASSENTES COM ARGAMASSA DE CIMENTO E AREIA,NO TRACO 1:6,EM PAREDES DE 0,20M DEESPESSURA,DE SUPERFICIE CORRIDA,DE 3,00 A 4,50M DE ALTURA EMEDIDA PELA AREA REAL</t>
  </si>
  <si>
    <t>ALVENARIA DE BLOCOS DE CONCRETO 20X20X40CM,ASSENTES COM ARGAMASSA DE CIMENTO E AREIA,NO TRACO 1:6,EM PAREDES DE 0,20M DEESPESSURA,COM VAOS OU ARESTAS,DE 3,00 A 4,50M DE ALTURA E MEDIDA PELA AREA REAL</t>
  </si>
  <si>
    <t>ALVENARIA DE BLOCOS DE CONCRETO 10X20X40CM,ASSENTES COM ARGAMASSA DE CIMENTO,CAL HIDRATADA ADITIVADA E AREIA,NO TRACO 1:1:10,EM PAREDES DE 0,10M DE ESPESSURA,DE SUPERFICIE CORRIDA,ATE 3,00M DE ALTURA E MEDIDA PELA AREA REAL</t>
  </si>
  <si>
    <t>ALVENARIA DE BLOCOS DE CONCRETO 10X20X40CM,ASSENTES COM ARGAMASSA DE CIMENTO,CAL HIDRATADA ADITIVADA E AREIA,NO TRACO 1:1:10,EM PAREDES DE 0,10M DE ESPESSURA,COM VAOS OU ARESTAS,ATE 3,00M DE ALTURA E MEDIDA PELA AREA REAL</t>
  </si>
  <si>
    <t>ALVENARIA DE BLOCOS DE CONCRETO 10X20X40CM,ASSENTES COM ARGAMASSA DE CIMENTO,CAL HIDRATADA ADITIVADA E AREIA,NO TRACO 1:1:10,EM PAREDES DE 0,10M DE ESPESSURA,DE SUPERFICIE CORRIDA,DE 3,00M A 4,50M DE ALTURA E MEDIDA PELA AREA REAL</t>
  </si>
  <si>
    <t>ALVENARIA DE BLOCOS DE CONCRETO 10X20X40CM,ASSENTES COM ARGAMASSA DE CIMENTO,CAL HIDRATADA ADITIVADA E AREIA,NO TRACO 1:1:10,EM PAREDES DE 0,10M DE ESPESSURA,COM VAOS OU ARESTAS,DE3,00M A 4,50M DE ALTURA E MEDIDA PELA AREA REAL</t>
  </si>
  <si>
    <t>ALVENARIA DE BLOCOS DE CONCRETO 15X20X40CM,ASSENTES COM ARGAMASSA DE CIMENTO,CAL HIDRATADA ADITIVADA E AREIA,NO TRACO 1:1:10,EM PAREDES DE 0,15M DE ESPESSURA,DE SUPERFICIE CORRIDA,ATE 3,00M DE ALTURA E MEDIDA PELA AREA REAL</t>
  </si>
  <si>
    <t>ALVENARIA DE BLOCOS DE CONCRETO 15X20X40CM,ASSENTES COM ARGAMASSA DE CIMENTO,CAL HIDRATADA ADITIVADA E AREIA,NO TRACO 1:1:10,EM PAREDES DE 0,15M DE ESPESSURA,COM VAOS OU ARESTAS,ATE 3,00M DE ALTURA E MEDIDA PELA AREA REAL</t>
  </si>
  <si>
    <t>ALVENARIA DE BLOCOS DE CONCRETO 15X20X40CM,ASSENTES COM ARGAMASSA DE CIMENTO,CAL HIDRATADA ADITIVADA E AREIA,NO TRACO 1:1:10,EM PAREDES DE 0,15M DE ESPESSURA,DE SUPERFICIE CORRIDA,DE 3,00M A 4,50M DE ALTURA E MEDIDA PELA AREA REAL</t>
  </si>
  <si>
    <t>ALVENARIA DE BLOCOS DE CONCRETO 15X20X40CM,ASSENTES COM ARGAMASSA DE CIMENTO,CAL HIDRATADA ADITIVADA E AREIA,NO TRACO 1:1:10,EM PAREDES DE 0,15M DE ESPESSURA,COM VAOS OU ARESTAS,DE3,00M A 4,50M DE ALTURA E MEDIDA PELA AREA REAL</t>
  </si>
  <si>
    <t>ALVENARIA DE BLOCOS DE CONCRETO 20X20X40CM,ASSENTES COM ARGAMASSA DE CIMENTO,CAL HIDRATADA ADITIVADA E AREIA,NO TRACO 1:1:10,EM PAREDES DE 0,20M DE ESPESSURA,DE SUPERFICIE CORRIDA,ATE 3,00M DE ALTURA E MEDIDA PELA AREA REAL</t>
  </si>
  <si>
    <t>ALVENARIA DE BLOCOS DE CONCRETO 20X20X40CM,ASSENTES COM ARGAMASSA DE CIMENTO,CAL HIDRATADA ADITIVADA E AREIA NO TRACO 1:1:10,EM PAREDES DE 0,20M DE ESPESSURA,COM VAOS OU ARESTAS,ATE 3,00M DE ALTURA E MEDIDA PELA AREA REAL</t>
  </si>
  <si>
    <t>ALVENARIA DE BLOCOS DE CONCRETO 20X20X40CM,ASSENTES COM ARGAMASSA DE CIMENTO,CAL HIDRATADA ADITIVADA E AREIA,NO TRACO 1:1:10,EM PAREDES DE 0,20M DE ESPESSURA,DE SUPERFICIE CORRIDA,DE 3,00M A 4,50M DE ALTURA E MEDIDA PELA AREA REAL</t>
  </si>
  <si>
    <t>ALVENARIA DE BLOCOS DE CONCRETO 20X20X40CM,ASSENTES COM ARGAMASSA DE CIMENTO,CAL HIDRATADA ADITIVADA E AREIA,NO TRACO 1:1:10,EM PAREDES DE 0,20M DE ESPESSURA,COM VAOS OU ARESTAS,DE3,00M A 4,50M DE ALTURA E MEDIDA PELA AREA REAL</t>
  </si>
  <si>
    <t>ALVENARIA PARA CAIXAS ENTERRADAS,ATE 0,80M DE PROFUNDIDADE,COM BLOCOS DE CONCRETO DE 10X20X40CM,COM ARGAMASSA DE CIMENTOE AREIA,NO TRACO 1:4 E CONCRETO 20MPA,PARA PREENCHIMENTO DOS FUROS DOS MESMOS,EM PAREDES DE MEIA VEZ(0,10M)</t>
  </si>
  <si>
    <t>ALVENARIA PARA CAIXAS ENTERRADAS,ATE 1,60M DE PROFUNDIDADE,COM BLOCOS DE CONCRETO DE 20X20X40CM,COM ARGAMASSA DE CIMENTOE AREIA,NO TRACO 1:4 E CONCRETO 20MPA,PARA PREENCHIMENTO DOSFUROS DOS MESMOS,EM PAREDES DE UMA VEZ(0,20M)</t>
  </si>
  <si>
    <t>ALVENARIA PARA CAIXAS ENTERRADAS,ATE 3,00M DE PROFUNDIDADE,COM BLOCOS DE CONCRETO DE 20X20X40CM,COM ARGAMASSA DE CIMENTOE AREIA,NO TRACO 1:4 E CONCRETO 20MPA,PARA PREENCHIMENTO DOSFUROS DOS MESMOS,EM PAREDES DE UMA VEZ(0,20M)</t>
  </si>
  <si>
    <t>ALVENARIA DE BLOCOS DE CONCRETO ESTRUTURAL 15X20X40CM,ASSENTES COM ARGAMASSA DE CIMENTO E AREIA,NO TRACO 1:8,EM PAREDESDE 0,15M DE ESPESSURA,DE SUPERFICIE CORRIDA ATE 3,00M DE ALTURA E MEDIDA PELA AREA REAL</t>
  </si>
  <si>
    <t>ALVENARIA DE BLOCOS DE CONCRETO ESTRUTURAL 15X20X40CM,ASSENTES COM ARGAMASSA DE CIMENTO E AREIA,NO TRACO 1:8,EM PAREDESDE 0,15M DE ESPESSURA,COM VAOS OU ARESTAS,ATE 3,00M DE ALTURA E MEDIDA PELA AREA REAL</t>
  </si>
  <si>
    <t>ALVENARIA DE BLOCOS DE CONCRETO ESTRUTURAL 15X20X40CM,ASSENTES COM ARGAMASSA DE CIMENTO E AREIA,NO TRACO 1:8,EM PAREDESDE 0,15M DE ESPESSURA,DE SUPERFICIE CORRIDA,DE 3,00M ATE 4,50M DE ALTURA E MEDIDA PELA AREA REAL</t>
  </si>
  <si>
    <t>ALVENARIA DE BLOCOS DE CONCRETO ESTRUTURAL 15X20X40CM,ASSENTES COM ARGAMASSA DE CIMENTO E AREIA,NO TRACO 1:8,EM PAREDESDE 0,15M DE ESPESSURA,COM VAOS OU ARESTAS,DE 3,00M A 4,50M DE ALTURA E MEDIDA PELA AREA REAL</t>
  </si>
  <si>
    <t>ALVENARIA DE BLOCOS DE CONCRETO ESTRUTURAL 15X20X40CM,ASSENTES COM ARGAMASSA DE CIMENTO,CAL HIDRATADA ADITIVADA E AREIA,NO TRACO 1:1:8,EM PAREDES DE 15CM DE ESPESSURA,DE SUPERFICIECORRIDA ATE 3,00M DE ALTURA E MEDIDA PELA AREA REAL</t>
  </si>
  <si>
    <t>ALVENARIA DE BLOCOS DE CONCRETO ESTRUTURAL 15X20X40CM,ASSENTES COM ARGAMASSA DE CIMENTO,CAL HIDRATADA ADITIVADA E AREIA,NO TRACO 1:1:8,EM PAREDES DE 15CM DE ESPESSURA,COM VAOS OU ARESTAS,ATE 3,00 DE ALTURA E MEDIDA PELA AREA REAL</t>
  </si>
  <si>
    <t>ALVENARIA DE BLOCOS DE CONCRETO ESTRUTURAL 15X20X40CM,ASSENTES COM ARGAMASSA DE CIMENTO,CAL HIDRATADA ADITIVADA E AREIA,NO TRACO 1:1:8,EM PAREDES DE 15CM DE ESPESSURA,DE SUPERFICIECORRIDA DE 3,00M A 4,50M DE ALTURA E MEDIDA PELA AREA REAL</t>
  </si>
  <si>
    <t>ALVENARIA DE BLOCOS DE CONCRETO ESTRUTURAL 15X20X40CM,ASSENTES COM ARGAMASSA DE CIMENTO,CAL HIDRATADA ADITIVADA E AREIA,NO TRACO 1:1:8,EM PAREDES DE 15CM DE ESPESSURA,COM VAOS OU ARESTAS,DE 3,00M A 4,50M DE ALTURA E MEDIDA PELA AREA REAL</t>
  </si>
  <si>
    <t>PAREDE DE BLOCOS CERAMICOS VAZADOS(COBOGO),DE 10X10X10CM,ASSENTES COM ARGAMASSA DE CIMENTO E AREIA,NO TRACO 1:4,LEVANDOUM VERGALHAO DE 4,2MM EM CADA JUNTA HORIZONTAL,PRESO NAS EXTREMIDADES A ESTRUTURA OU ALVENARIA EXISTENTE</t>
  </si>
  <si>
    <t>PAREDE DE BLOCOS VAZADOS(COBOGO),DE CIMENTO E AREIA,COM PESODE 4,6KG,29X29X6CM,ASSENTES COMO EM 12.006.0010</t>
  </si>
  <si>
    <t>PAREDE DE BLOCOS VAZADOS(COBOGO),DE CIMENTO E AREIA,COM PESODE 9,6KG,39X39X7CM,ASSENTES COMO EM 12.006.0010</t>
  </si>
  <si>
    <t>PAREDE DE BLOCOS VAZADOS(COBOGO),DE CIMENTO E AREIA,COM PESODE 4KG,29X29X10CM,ASSENTES COMO EM 12.006.0010</t>
  </si>
  <si>
    <t>PAREDE DE BLOCOS VAZADOS(COBOGO),DE CIMENTO E AREIA,COM PESODE 6,2KG,39X21,5X15CM,ASSENTES COMO EM 12.006.0010</t>
  </si>
  <si>
    <t>PAREDE DE BLOCOS VAZADOS(COBOGO),DE CIMENTO E AREIA,COM PESODE 2,9KG,40X10X10CM,ASSENTES COMO EM 12.006.0010</t>
  </si>
  <si>
    <t>PAREDE DE BLOCOS VAZADOS(COBOGO),DE CIMENTO E AREIA,COM PESODE 11,2KG,33X33X10CM,ASSENTES COMO EM 12.006.0010</t>
  </si>
  <si>
    <t>PAREDE DE BLOCOS VAZADOS(COBOGO),EM PLACAS DE CONCRETO,MEDINDO APROXIMADAMENTE 50X50X5CM,FUROS QUADRADOS,ASSENTES COMO 12.006.0010</t>
  </si>
  <si>
    <t>PAREDE DE BLOCOS VAZADOS(COBOGO),EM PLACAS DE CONCRETO,MEDINDO APROXIMADAMENTE 39X50X8CM,EM VENEZIANA,ASSENTES COMO 12.006.0010</t>
  </si>
  <si>
    <t>PAREDE DE BLOCOS DE VIDRO NACIONAL,TIPO VENEZIANA,MEDINDO 20X10X8CM,COM ARGAMASSA DE CIMENTO,CAL E AREIA FINA,NO TRACO 1:3:5</t>
  </si>
  <si>
    <t>PAREDE DE BLOCOS DE VIDRO NACIONAL,TIPO VENEZIANA MEDINDO 20X10X10CM,COM ARGAMASSA DE CIMENTO,CAL E AREIA FINA,NO TRACO1:3:5</t>
  </si>
  <si>
    <t>PAREDE DE BLOCOS DE VIDRO NACIONAL,TIPO VENEZIANA MEDINDO 20X20X6CM,COM ARGAMASSA DE CIMENTO,CAL E AREIA FINA,NO TRACO 1:3:5</t>
  </si>
  <si>
    <t>PAREDE DE BLOCOS DE VIDRO NACIONAL CANELADO 20X20X10CM,COM ARGAMASSA DE CIMENTO,CAL E AREIA FINA,NO TRACO 1:3:5</t>
  </si>
  <si>
    <t>ALVENARIA DE BLOCOS DE CONCRETO CELULAR,MEDINDO 10X30X60CM,ASSENTES COM ARGAMASSA DE CIMENTO,CAL HIDRATADA E AREIA,NO TRACO 1:2:9,EM PAREDES DE 10CM DE ESPESSURA E MEDIDA PELA AREAREAL</t>
  </si>
  <si>
    <t>ALVENARIA DE BLOCOS DE CONCRETO CELULAR,MEDINDO 20X30X60CM,ASSENTES COM ARGAMASSA DE CIMENTO,CAL HIDRATADA E AREIA,NO TRACO 1:2:9,EM PAREDES DE 20CM DE ESPESSURA E MEDIDA PELA AREAREAL</t>
  </si>
  <si>
    <t>ALVENARIA DE BLOCOS DE CONCRETO CELULAR,MEDINDO 15X30X60CM,ASSENTES COM ARGAMASSA DE CIMENTO,CAL HIDRATADA E AREIA,NO TRACO 1:2:9,EM PAREDES DE 15CM DE ESPESSURA E MEDIDA PELA AREAREAL</t>
  </si>
  <si>
    <t>ALVENARIA EM TIJOLO MACICO ECOLOGICO(SOLO-CIMENTO)MEDINDO 15X30X7,5CM,EM PAREDES DE 15CM DE ESPESSURA,ESTRUTURADA COM BARRAS DE ACO CA-50,COLA, REJUNTE E GROUT NO ENTORNO DOS VAOS,VERGAS,BLOCOS E CALHAS,EXCLUSIVE CINTA DE AMARRACAO E ALICERCE</t>
  </si>
  <si>
    <t>ALVENARIA EM TIJOLO MACICO ECOLOGICO(SOLO-CIMENTO)MEDINDO 12,5X25X6,25CM,EM PAREDES DE 12,5CM DE ESPESSURA, ESTRUTURADACOM BARRAS DE ACO CA-50,COLA,REJUNTE E GROUT NO ENTORNO DOSVAOS,VERGAS,BLOCOS E CALHAS,EXCLUSIVE CINTA DE AMARRACAO E ALICERCE</t>
  </si>
  <si>
    <t>PAREDE DIVISORIA EM PAINEL CEGO DE CHAPA DE FIBRA DE MADEIRADE DENSIDADE MEDIA,TIPO MDF 15MM DE ESPESSURA,ARMADA SOBRETARUGAMENTO DE SARRAFO,INCLUSIVE MATA-JUNTAS,MEDIDA PELA AREA REAL,FAZENDO AS PORTAS PARTE DO CONJUNTO,EXCLUSIVE SUASFERRAGENS E PINTURA</t>
  </si>
  <si>
    <t>PAREDE DIVISORIA EM PAINEL CEGO,DE CHAPA DE FIBRA DE MADEIRA(NA PARTE INFERIOR) DE DENSIDADE MEDIA,TIPO MDF,DE 15MM DE ESPESSURA E VIDRO DE 4MM (INCLUSIVE ESTE) NA PARTE SUPERIOR</t>
  </si>
  <si>
    <t>PAREDE DIVISORIA EM MODULOS TIPO FOLHA DE PORTA DE COMPENSADO,FOLHEADO NAS 2 FACES,DE 60,70 OU 80X210CM,ESPESSURA DE 35MM,MONTANTES EM ACO NAVAL,INCLUSIVE PORTAS,EXCLUSIVE FERRAGENS E PINTURA.FORNECIMENTO E COLOCACAO</t>
  </si>
  <si>
    <t>PAREDE DIVISORIA COM 35MM DE ESPESSURA,CONSTITUIDA DE PAINELCEGO DE CHAPA DE FIBRA DE MADEIRA PRENSADA,REVESTIDA EM LAMINADO MELAMINICO,COM MIOLO EM COLMEIA,ESTRUTURADO COM MONTANTES DE PERFIL ALUMINIO ANODIZADO NATURAL,EM "L","T",OU "X",FAZENDO AS PORTAS PARTE DO CONJUNTO,EXCLUSIVE SUAS FERRAGENS</t>
  </si>
  <si>
    <t>PAREDE DIVISORIA COM 35MM DE ESPESSURA,CONSTITUIDA DE PAINELCEGO DE CHAPA DE FIBRA DE MADEIRA PRENSADA,REVESTIDA EM LAMINADO MELAMINICO,COM MIOLO EM COLMEIA,ESTRUTURADO COM MONTANTES DE PERFIL DE ACO NA COR PRETA,EM "L","T",OU "X",FAZENDOAS PORTAS PARTE DO CONJUNTO,EXCLUSIVE SUAS FERRAGENS</t>
  </si>
  <si>
    <t>PAREDE DIVISORIA COM 35MM DE ESPESSURA,CONSTITUIDA DE PAINELCEGO DE CHAPA DE FIBRA DE MADEIRA PRENSADA,REVESTIDA EM LAMINADO MELAMINICO,COM MIOLO EM LA DE VIDRO,ESTRUTURADO COM MONTANTES DE PERFIL DE ALUMINIO ANODIZADO NATURAL,EM "L","T",OU "X",FAZENDO AS PORTAS PARTE DO CONJUNTO,EXCLUSIVE SUAS FERRAGENS</t>
  </si>
  <si>
    <t>PAREDE DIVISORIA COM 35MM DE ESPESSURA,CONSTITUIDA DE PAINELCEGO DE CHAPA DE FIBRA DE MADEIRA PRENSADA,REVESTIDA EM LAMINADO MELAMINICO,COM MIOLO DE LA DE VIDRO,ESTRUTURADO COM MONTANTES DE PERFIL DE ACO NA COR PRETA,EM "L","T",OU "X",FAZENDO AS PORTAS PARTE DO CONJUNTO,EXCLUSIVE SUAS FERRAGENS</t>
  </si>
  <si>
    <t>PAREDE DIVISORIA COM 35MM DE ESPESSURA,CONSTITUIDA DE PAINELCEGO DE CHAPA DE FIBRA DE MADEIRA PRENSADA,REVESTIDA EM CHAPA LAMINADA (COMPOSTA DE CELULOSE COM RESINA,PRENSADA EM AUTOCLAVE),COM MIOLO EM COLMEIA,ESTRUTURADO COM MONTANTES DE PERFIL DE ALUMINIO ANODIZADO NATURAL,EM "L","T",OU "X",FAZENDOAS PORTAS PARTE DO CONJUNTO,EXCLUSIVE SUAS FERRAGENS</t>
  </si>
  <si>
    <t>PAREDE DIVISORIA COM 35MM DE ESPESSURA,CONSTITUIDA DE PAINELCEGO DE CHAPA DE FIBRA DE MADEIRA PRENSADA,REVESTIDA EM CHAPA LAMINADA (COMPOSTA DE CELULOSE COM RESINA,PRENSADA EM AUTOCLAVE),COM MIOLO EM COLMEIA,ESTRUTURADO COM MONTANTES DE PERFIL DE ACO NA COR PRETA,EM "L","T",OU "X",FAZENDO AS PORTASPARTE DO CONJUNTO,EXCLUSIVE SUAS FERRAGENS</t>
  </si>
  <si>
    <t>PAREDE DIVISORIA COM 35MM DE ESPESSURA,CONSTITUIDA DE PAINELCEGO DE CHAPA DE FIBRA DE MADEIRA PRENSADA,REVESTIDA EM CHAPA LAMINADA (COMPOSTA DE CELULOSE COM RESINA,PRENSADA EM AUTOCLAVE),MIOLO EM LA DE VIDRO,ESTRUTURADO COM MONTANTES DE PERFIL DE ALUMINIO ANODIZADO NATURAL,EM "L","T" OU "X",FAZENDOAS PORTAS PARTE DO CONJUNTO,EXCLUSIVE SUAS FERRAGENS</t>
  </si>
  <si>
    <t>PAREDE DIVISORIA COM 35MM DE ESPESSURA,CONSTITUIDA DE PAINELCEGO DE CHAPA DE FIBRA DE MADEIRA PRENSADA,REVESTIDA EM CHAPA LAMINADA(COMPOSTA DE CELULOSE COM RESINA,PRENSADA EM AUTOCLAVE),C/MIOLO EM LA DE VIDRO,ESTRUTURADO C/MONTANTES DE ACONA COR PRETA,EM "L","T" OU "X", FAZENDO AS PORTAS PARTE DOCONJUNTO,EXCLUSIVE SUAS FERRAGENS</t>
  </si>
  <si>
    <t>PAREDE DIVISORIA COM 35MM DE ESPESSURA,CONSTITUIDA DE PAINELE VIDRO NA PARTE SUPERIOR (EXCLUSIVE ESTE), SENDO O PAINELDE CHAPA DE FIBRA DE MADEIRA PRENSADA,REVESTIDA EM LAMINADOMELAMINICO,COM MIOLO EM COLMEIA,ESTRUTURADO COM MONTANTES DEPERFIL DE ALUMINIO ANODIZADO NATURAL,EM "L","T" OU "X",FAZENDO AS PORTAS PARTE DO CONJUNTO,EXCLUSIVE SUAS FERRAGENS</t>
  </si>
  <si>
    <t>PAREDE DIVISORIA COM 35MM DE ESPESSURA,CONSTITUIDA DE PAINELE VIDRO NA PARTE SUPERIOR(EXCLUSIVE ESTE),SENDO O PAINEL DECHAPA DE FIBRA DE MADEIRA PRENSADA,REVESTIDA EM LAMINADO MELAMINICO,COM MIOLO EM COLMEIA,ESTRUTURADO COM MONTANTES DE ACO NA COR PRETA,EM "L","T",OU "X",FAZENDO AS PORTAS PARTE DOCONJUNTO,EXCLUSIVE SUAS FERRAGENS</t>
  </si>
  <si>
    <t>PAREDE DIVISORIA COM 35MM DE ESPESSURA,CONSTITUIDA DE PAINELE VIDRO NA PARTE SUPERIOR(EXCLUSIVE ESTE),SENDO O PAINEL DECHAPA DE FIBRA DE MADEIRA PRENSADA,REVESTIDA EM LAMINADO MELAMINICO,COM MIOLO EM LA DE VIDRO,ESTRUTURADO COM MONTANTESDE PERFIL DE ALUMINIO ANODIZADO NATURAL,EM "L","T",OU "X",FAZENDO AS PORTAS PARTE DO CONJUNTO,EXCLUSIVE SUAS FERRAGENS</t>
  </si>
  <si>
    <t>PAREDE DIVISORIA COM 35MM DE ESPESSURA,CONSTITUIDA DE PAINELE VIDRO NA PARTE SUPERIOR(EXCLUSIVE ESTE),SENDO O PAINEL DECHAPA DE FIBRA DE MADEIRA PRENSADA,REVESTIDA EM LAMINADO MELAMINICO,COM MIOLO EM LA DE VIDRO,ESTRUTURADO COM MONTANTESDE ACO NA COR PRETA,EM "L","T",OU "X",FAZENDO AS PORTAS PARTE DO CONJUNTO,EXCLUSIVE SUAS FERRAGENS</t>
  </si>
  <si>
    <t>PAREDE DIVISORIA COM 35MM DE ESPESSURA,CONSTITITUID.DE PAINEL VIDRO NA PARTE SUPERIOR(EXCL.ESTE),SENDO O PAINEL CHAPA FIBRA MADEIRA PRENSADA,REVESTIDA CHAPA LAMINADA(COMPOSTA DE CELULOSE C/RESINA,PRENSADA AUTOCLAVE),C/MIOLO COLMEIA,ESTRUTURADO C/MONTANTES PERFIL ALUMINIO ANODIZADO NATURAL,EM "L","T"OU "X",FAZENDO PORTAS PARTE CONJUNTO,EXCL.SUAS FERRAGENS</t>
  </si>
  <si>
    <t>PAREDE DIVISORIA COM 35MM ESPESSURA,CONSTITUIDA DE PAINEL EVIDRO NA PARTE SUPERIOR(EXCLUSIVE ESTE),SENDO O PAINEL CHAPAFIBRA MADEIRA PRENSADA,REVESTIDA EM CHAPA LAMINADA(COMPOSTADE CELULOSE COM RESINA,PRENSADA EM AUTOCLAVE),COM MIOLO EMCOLMEIA ESTRUTURADO C/MONTANTES ACO COR PRETA,EM "L","T" OU"X",FAZENDO AS PORTAS PARTE CONJUNTO,EXCL.SUAS FERRAGENS</t>
  </si>
  <si>
    <t>PAREDE DIVISORIA COM 35MM ESPESSURA,CONSTITUIDA DE PAINEL EVIDRO NA PARTE SUPERIOR(EXCL.ESTE),SENDO PAINEL CHAPA FIBRAMADEIRA PRENSADA,REVESTIDA EM CHAPA LAMINADA(COMPOSTA DE CELULOSE C/RESINA,PRENSADA AUTOCLAVE),C/MIOLO EM LA VIDRO,ESTRUTURADO C/MONTANTES PERFIL ALUMINIO ANODIZADO NATURAL,EM "L","T" OU "X",FAZENDO PORTAS PARTE CONJUNTO,EXCL.SUAS FERRAGENS</t>
  </si>
  <si>
    <t>PAREDE DIVISORIA COM 35MM DE ESPESSURA,CONSTITUIDA DE PAINELE VIDRO NA PARTE SUPERIOR(EXCL.ESTE),SENDO PAINEL DE CHAPAFIBRA MADEIRA PRENSADA,REVESTIDA EM CHAPA LAMINADA(COMPOSTADE CELULOSE C/RESINA,PRENSADA AUTOCLAVE),C/MIOLO EM LA DE VIDRO,ESTRUTURADO C/MONTANTES ACO COR PRETA,EM "L","T" OU "X",FAZENDO AS PORTAS PARTE DO CONJUNTO,EXCLUSIVE SUAS FERRAGENS</t>
  </si>
  <si>
    <t>PAREDE DIVISORIA COM 35MM DE ESPESSURA,CONSTITUIDA DE PAINELCEGO ATE ALTURA DE 1,10M E ACIMA DE 2,10M,COM VIDRO ENTRE 1,10 E 2,10M(EXCLUSIVE ESTE),REVESTIDA EM LAMINADO MELAMINICO,COM MIOLO EM COLMEIA,ESTRUTURADO COM MONTANTES DE PERFIL DEALUMINIO ANODIZADO NATURAL,EM "L","T" OU "X",FAZENDO AS PORTAS PARTE DO CONJUNTO,EXCLUSIVE SUAS FERRAGENS</t>
  </si>
  <si>
    <t>PAREDE DIVISORIA COM 35MM DE ESPESSURA,CONSTITUIDA DE PAINELCEGO ATE ALTURA DE 1,10M E ACIMA DE 2,10M,COM VIDRO ENTRE 1,10 E 2,10M(EXCLUSIVE ESTE),REVESTIDA EM LAMINADO MELAMINICO,COM MIOLO EM COLMEIA,ESTRUTURADO COM MONTANTES DE ACO NA COR PRETA,EM "L","T" OU "X",FAZENDO AS PORTAS PARTE DO CONJUNTO,EXCLUSIVE SUAS FERRAGENS</t>
  </si>
  <si>
    <t>PAREDE DIVISORIA COM 35MM DE ESPESSURA,CONSTITUIDA DE PAINELCEGO ATE ALTURA DE 1,10M E ACIMA DE 2,10M,COM VIDRO ENTRE 1,10 E 2,10M(EXCLUSIVE ESTE),REVESTIDA EM LAMINADO MELAMINICOCOM MIOLO EM LA DE VIDRO,ESTRUTURADO COM MONTANTES DE PERFIL DE ALUMINIO ANODIZADO NATURAL,EM "L","T" OU "X",FAZENDO ASPORTAS PARTE DO CONJUNTO,EXCLUSIVE FERRAGENS</t>
  </si>
  <si>
    <t>PAREDE DIVISORIA COM 35MM DE ESPESSURA,CONSTITUIDA DE PAINELCEGO ATE ALTURA DE 1,10M E ACIMA DE 2,10M,COM VIDRO ENTRE 1,10 E 2,10M(EXCLUSIVE ESTE),REVESTIDA EM LAMINADO MELAMINICOCOM MIOLO EM LA DE VIDRO,ESTRUTURADO COM MONTANTES DE ACO NA COR PRETA,EM "L","T",OU "X",FAZENDO AS PORTAS PARTE DO CONJUNTO,EXCLUSIVE SUAS FERRAGENS</t>
  </si>
  <si>
    <t>PAREDE DIVISORIA COM 35MM ESPESSURA,CONSTITUIDA DE PAINEL CEGO ATE ALTUTA DE 1,10M E ACIMA DE 2,10M,VIDRO ENTRE 1,10 E 2,10M(EXCL.ESTE),REVEST.EM CHAPA LAMINADA(COMPOSTA DE CELULOSE C/RESINA PRENSADA EM AUTOCLAVE),MIOLO EM COLMEIA,ESTRUTURADO C/MONTANTES PERFIL ALUMINIO ANODIZADO NATURAL,EM "L","T"OU X",FAZENDO AS PORTAS PARTE DO CONJ.,EXCL.SUAS FERRAGENS</t>
  </si>
  <si>
    <t>PAREDE DIVISORIA COM 35MM ESPESSURA,CONSTITUIDA DE PAINEL CEGO ATE ALTURA DE 1,10M E ACIMA DE 2,10M VIDRO ENTRE 1,10 E 2,10M(EXCL.ESTE),REVEST.EM CHAPA LAMINADA(COMPOSTA DE CELULOSE C/RESINA PRENSADA EM AUTOCLAVE),MIOLO EM COLMEIA,ESTRUTURADO C/MONTANTES DE ACO NA COR PRETA,EM "L","T" OU "X",FAZENDOAS PORTAS PARTE DO CONJUNTO,EXCLUSIVE SUAS FERRAGENS</t>
  </si>
  <si>
    <t>PAREDE DIVISORIA COM 35MM ESPESSURA,CONSTITUIDA DE PAINEL CEGO ATE ALTURA DE 1,10M E ACIMA DE 2,10M,VIDRO ENTRE 1,10 E 2,10M(EXCL.ESTE),REVEST.EM CHAPA LAMINADA(COMPOSTA DE CELULOSE C/RESINA PRENSADA EM AUTOCLAVE),MIOLO EM LA DE VIDRO,ESTRUT.C/MONTANTES PERFIL ALUMINIO ANODIZADO NATURAL,EM "L","T" OU "X",FAZENDO AS PORTAS PARTE DO CONJ.,EXCL.SUAS FERRAGENS</t>
  </si>
  <si>
    <t>PAREDE DIVISORIA COM 35MM ESPESSURA,CONSTITUIDA DE PAINEL CEGO ATE ALTURA DE 1,10M E ACIMA DE 2,10M,VIDRO ENTRE 1,10 E 2,10M(EXCL.ESTE),REVEST.EM CHAPA LAMINADA(COMPOSTA DE CELULOSE C/RESINA PRENSADA EM AUTOCLAVE),MIOLO EM LA DE VIDRO,ESTRUT.C/MONTANTES DE ACO NA COR PRETA,EM "L","T" OU "X",FAZENDOAS PORTAS PARTE DO CONJUNTO,EXCLUSIVE SUAS FERRAGENS</t>
  </si>
  <si>
    <t>PAREDE DRYWALL C/ESP.73MM,ESTRUT.C/MONTANTES SIMPLES AUTOPORTANTES 48MM,FIXADOS A GUIAS HORIZONTAIS 48MM,AMBOS ACO GALV.C/ESP.0,5MM,C/DUAS CHAPAS GESSO ACARTONADO STANDARD,ESP.12,5MM,LARG.1200MM,FIXADA AOS MONTANTES POR MEIO DE PARAFUSOS,C/TRATAMENTO JUNTAS C/MASSA E FITA P/UNIF.DA SUPERF.DAS CHAPASDE GESSO ACARTONADO,APLIC.EM AREAS SECAS.FORN.E COLOCACAO</t>
  </si>
  <si>
    <t>PAREDE DRYWALL C/ESP.73MM,ESTRUT.C/MONT.SIMPL.AUTOPORT.48MM,FIXADOS A GUIAS HORIZ.48MM,AMBOS ACO GALV.ESP.0,5MM,C/DUAS CHAPAS GESSO ACART.STANDARD,C/ADICAO LA MINERAL,ESP.12,5MM,LARG.1200MM,FIX.MONTANT.POR MEIO DE PARAFUSOS,C/TRATAMENTO JUNTAS C/MASSA E FITA P/UNIF.DA SUPERF.DAS CHAPAS DE GESSO ACARTONADO,APLIC.EM AREAS SECAS.FORNECIMENTO E COLOCACAO</t>
  </si>
  <si>
    <t>PAREDE DRYWALL,C/ESP.95MM,ESTRUT.C/MONTANTES SIMPLES AUTOPORTANTES 70MM,FIXADOS A GUIAS HORIZONTAIS 70MM,AMBOS ACO GALV.C/ESP.0,5MM,C/DUAS CHAPAS GESSO ACARTONADO STANDARD,ESP.12,5MM,LARG.1200MM,FIXADA AOS MONTANTES POR MEIO DE PARAFUSOS,C/TRATAMENTO JUNTAS C/MASSA E FITA P/UNIF.DA SUPERF.DAS CHAPASDE GESSO ACARTONADO,APLIC.EM AREAS SECAS.FORN. E COLOCACAO</t>
  </si>
  <si>
    <t>PAREDE DRYWALL,C/ESP.95MM,ESTRUT.C/MONTANTES SIMPLES AUTOPORTANTES 70MM,FIX.A GUIAS HORIZONTAIS 70MM,AMBOS ACO GALV.ESP.0,5MM,C/DUAS CHAPAS GESSO ACARTONADO STANDARD,C/ADICAO DE LAMINERAL,ESP.12,5MM,LARG.1200MM,FIX.MONTANT.POR MEIO DE PARAFUSOS,C/TRATAMENTO JUNTAS C/MASSA E FITA P/UNIF.SUPERF.DAS CHAPAS DE GESSO ACARTONADO,APLIC.AREAS SECAS.FORN.E COLOCACAO</t>
  </si>
  <si>
    <t>PAREDE DRYWALL C/ESP.120MM,ESTRUT.C/MONTANTES SIMPLES AUTOPORTANTES 70MM,FIXADOS A GUIAS HORIZONTAIS 70MM,AMBOS ACO GALV.ESP.0,5MM,C/QUATRO CHAPAS GESSO ACARTONADO STANDARD,ESP.12,5MM,LARG.1200MM,FIXADA AOS MONTANTES POR MEIO DE PARAFUSOS,C/TRATAMENTO DE JUNTAS C/MASSA E FITA P/UNIF.DA SUPERF.DAS CHAPAS GESSO ACARTONADO,APLIC.AREAS SECAS.FORN.E COLOCACAO</t>
  </si>
  <si>
    <t>PAREDE DRYWALL ESP.120MM,ESTRUT.MONTANTES SIMPLES AUTOPORTANTES 70MM,GUIAS HORIZONTAIS 70MM,AMBOS ACO GALV.ESP.0,5MM,C/QUATRO CHAPAS GESSO ACARTONADO STANDARD,ADICAO DE LA MINERAL,ESP.12,5MM,LARG.1200MM,FIXADA AOS MONTANTES MEIO DE PARAFUSOS C/TRATAMENTO JUNTAS C/MASSA E FITA P/UNIF.DA SUPERF.DAS CHAPAS DE GESSO ACARTONADO,APLIC.AREAS SECAS.FORN.E COLOCACAO</t>
  </si>
  <si>
    <t>PAREDE DRYWALL ESP.140MM,ESTRUT.C/MONTANTES SIMPLES AUTOPORTANTES 90MM,A GUIAS HORIZONTAIS 90MM,AMBOS ACO GALV.C/ESP.0,5MM,C/QUATRO CHAPAS DE GESSO ACARTONADO STANDARD,ESP.12,5MM,LARG.1200MM,FIXADA AOS MONTANTES POR MEIO DE PARAFUSOS C/TRATAMENTO JUNTAS C/MASSA E FITA P/UNIF.DA SUPERF.DAS CHAPAS DEGESSO ACARTONADO.APLIC.EM AREAS SECAS.FORN.E COLOCACAO</t>
  </si>
  <si>
    <t>PAREDE DRYWALL ESP.140MM,ESTRUT.MONTANTES SIMPLES AUTOPORTANTES 90MM,A GUIAS HORIZONTAIS 90MM,AMBOS ACO GALV.ESP.0,5MM,C/QUATRO CHAPAS GESSO ACARTONADO STANDARD,ADICAO LA MINERAL,ESP.12,5MM,LARG.1200MM,FIX.AOS MONTANTES P/MEIO DE PARAFUSOS,C/TRATAMENTO DE JUNTAS C/MASSA E FITA P/UNIF.DA SUPERF.DAS CHAPAS DE GESSO ACARTONADO.APLIC.EM AREAS SECAS.FORN.E COLOC.</t>
  </si>
  <si>
    <t>PAREDE DRYWALL ESP.73MM,ESTRUT.MONTANTES SIMPL.AUTOPORTANTES48MM,ESPACADOS ENTRE SI A CADA 400MM,FIX.A GUIAS HORIZONTAIS 48MM,AMBOS ACO GALV.ESP.0,5MM,C/1 CHAPA GESSO ACARTONADO STANDARD E UMA RU(RESIST.A UMIDADE),ESP.12,5MM,LARG.1200MM,C/TRATAMENTO JUNTAS C/MASSA E FITA P/UNIF.DA SUPERF.DAS CHAPASDE GESSO ACARTONADO.APLICAC.AREA SECA E UMIDA.FORN.COLOC.</t>
  </si>
  <si>
    <t>PAREDE DRYWALL ESP.73MM,C/MONTANTES AUTOPORTANTES 48MM,ESPACADOS ENTRE SI A CADA 400MM,GUIAS HORIZONTAIS 48MM,AMBOS ACOGALV.ESP.0,5MM,C/1 CHAPA GESSO ACARTONADO STANDARD E UMA RU(RESIST.UMIDADE),ADICAO LA MINERAL,ESP.12,5MM,LARG.1200MM,TRATAMENTO JUNTAS C/MASSA E FITA P/UNIF.DA SUPERF.DAS CHAPAS DEGESSO ACARTONADO.APLIC.EM AREA SECA E UMIDA.FORN.E COLOC.</t>
  </si>
  <si>
    <t>PAREDE DRYWALL ESP.78MM,ESTRUT.MONTANTES AUTOPORTANTES 48MM,ESPACADAS ENTRE SI A CADA 400MM,GUIAS HORIZONTAIS 48MM,AMBOSACO GALV.ESP.0,5MM,C/DUAS CHAPAS GESSO ACARTONADO,RU(RESISTENTE A UMIDADE),ESP.15MM,LARG.1200MM,C/TRATAMENTO DE JUNTASC/MASSA E FITA P/UNIF.DA SUPERF.DAS CHAPAS DE GESSO ACARTONADO.APLICACAO EM AREA SECA E UMIDA.FORNECIMENTO E COLOCACAO</t>
  </si>
  <si>
    <t>PAREDE DRYWALL ESP.78MM,ESTRUT.MONTANTES AUTOPORTANTES 48MM,ESPACADOS ENTRE SI A CADA 400MM,GUIAS HORIZONTAIS 48MM,AMBOSACO GALV.ESP.0,5MM,C/DUAS CHAPAS GESSO ACARTONADO,RU(RESISTENTE UMIDADE),ADICAO DE LA MINERAL,ESP.15MM,LARG.1200MM,C/TRATAMENTO JUNTAS C/MASSA E FITA P/UNIF.DA SUPERF.DAS CHAPAS DE GESSO ACARTONADO.APLIC.EM AREA SECA E UMIDA.FORN.E COLOC.</t>
  </si>
  <si>
    <t>PAREDE DRYWALL ESP.78MM,ESTRUT.MONTANTES AUTOPORTANTES 48MM,ESPACADOS ENTRE SI A CADA 400MM,GUIAS HORIZONTAIS 48MM,AMBOSACO GALV.ESP.0,5MM,C/UMA CHAPA GESSO ACARTONADO,STANDARD EOUTRA RF(RESISTENTE AO FOGO),ESP.15MM,LARG.1200MM,C/TRATAMENTO DE JUNTAS C/MASSA E FITA P/UNIF.DA SUPERF.DAS CHAPAS DE GESSO ACARTONADO.APLIC.EM AREA SECA E UMIDA.FORN.E COLOCACAO</t>
  </si>
  <si>
    <t>PAREDE DRYWALL ESP.78MM,ESTRUT.MONTANTES AUTOPORTANTES 48MM,ESPACADOS ENTRE SI A CADA 400MM,GUIAS HORIZONTAIS 48MM,AMBOSACO GALV.ESP.0,5MM,C/UMA CHAPA GESSO ACARTONADO,STANDARD EOUTRA RF(RESISTENTE FOGO),ADICAO LA MINERAL,ESP.15MM,LARG.1200MM,TRATAMENTO JUNTAS C/MASSA E FITA P/UNIF.DA SUPERF.DAS CHAPAS DE GESSO ACARTONADO.APLIC.AREA SECA E UMIDA.FORN.COL.</t>
  </si>
  <si>
    <t>PAREDE DRYWALL ESP.78MM,ESTRUT.MONTANTES AUTOPORTANTES 48MM,ESPACADOS ENTRE SI A CADA 400MM,GUIAS HORIZONTAIS 48MM,AMBOSACO GALV.ESP.0,5MM,C/DUAS CHAPAS GESSO ACARTONADO,RF(RESISTENTE AO FOGO),ESP.15MM,LARG.1200MM,C/TRATAMENTO DE JUNTAS C/MASSA E FITA P/UNIF.DA SUPERF.DAS CHAPAS DE GESSO ACARTONADO.APLICACAO EM AREA SECA E UMIDA.FORNECIMENTO E COLOCACAO</t>
  </si>
  <si>
    <t>PAREDE DRYWALL ESP.78MM,ESTRUT.MONTANTES AUTOPORTANTES 48MM,ESPACADOS ENTRE SI A CADA 400MM,GUIAS HORIZONTAIS 48MM,AMBOSACO GALV.ESP.0,5MM,C/DUAS CHAPAS GESSO ACARTONADO,RF(RESISTENTE AO FOGO),ADICAO LA MINERAL,ESP.15MM,LARG.1200MM,C/TRATAMENTO DE JUNTAS C/MASSA E FITA P/UNIF.DA SUPERF.DAS CHAPAS DE GESSO ACARTONADO.APLIC.EM AREA SECA E UMIDA.FORN.E COLOC.</t>
  </si>
  <si>
    <t>PAREDE DIVISORIA P/SANITARIOS E BANHEIROS,DE MARMORITE CINZACLARO,GRANA BRANCA,3,5CM ESPESSURA,CHUMBADA NO PISO E PAREDE,INCL.FUNDICAO,POLIMENTO MANUAL E COLOCACAO,ESPELHO C/5CM ESPESSURA,CHUMBADO NO PISO E FIXADO NA DIVISORIA EM 3 PONTOSNA SUA ALTURA,POR ESTRIBOS PREVIAMENTE DEIXADOS NA FUNDICAODA PLACA,CONF.PROJ.Nº6000/EMOP,EXCL.PORTAS E SUAS FERRAGENS</t>
  </si>
  <si>
    <t>PAREDE DIVISORIA PARA SANITARIOS EM PLACA DE MARMORE BRANCOCLASSICO COM 3CM DE ESPESSURA,POLIDO NAS DUAS FACES,APOIADANO PISO E NA PAREDE,EXCLUSIVE FORNECIMENTO DAS FERRAGENS DEFIXACAO DO MARMORE,PORTAS E SUAS FERRAGENS(VIDE ITENS 14.007.0085 E 14.007.0200).FORNECIMENTO E COLOCACAO</t>
  </si>
  <si>
    <t>PAREDE DIVISORIA PARA SANITARIOS E BANHEIROS DE PLACA DE CONCRETO ARMADO FCK=15MPA,COM 3,5CM DE ESPESSURA,CHUMBADAS NO PISO E NA PAREDE,ESPELHO COM 5CM DE ESPESSURA,CHUMBADO NO PISO E FIXADO NA DIVISORIA EM 3 PONTOS NA SUA ALTURA,POR ESTRIBOS PREVIAMENTE DEIXADOS NA FUNDICAO DA PLACA,CONFORME PROJETO Nº6001/EMOP,EXCLUSIVE REVESTIMENTO,PORTAS E SUAS FERRAGENS</t>
  </si>
  <si>
    <t>PAREDE DIVISORIA PARA SANITARIO EM GRANITO CINZA CARIJO,COM3CM DE ESPESSURA,POLIDA NAS DUAS FACES,FIXACAO PISO OU PAREDE,EXCLUSIVE FERRAGENS PARA FIXACAO.FORNECIMENTO E COLOCACAO</t>
  </si>
  <si>
    <t>PAREDE DIVISORIA PARA SANITARIO EM GRANITO AMARELO ICARAI,COM 3CM DE ESPESSURA,POLIDA NAS DUAS FACES, FIXACAO PISO OU PAREDE,EXCLUSIVE FERRAGENS PARA FIXACAO.FORNECIMENTO E COLOCACAO</t>
  </si>
  <si>
    <t>PAREDE DIVISORIA PARA SANITARIO EM GRANITO CINZA CORUMBA,COM3CM DE ESPESSURA,POLIDA NAS DUAS FACES,FIXACAO PISO OU PAREDE,EXCLUSIVE FERRAGENS PARA FIXACAO.FORNECIMENTO E COLOCACAO</t>
  </si>
  <si>
    <t>PAREDE DIVISORIA PARA SANITARIO EM GRANITO AMARELO ARABESCO,COM 3CM DE ESPESSURA,POLIDA NAS DUAS FACES,FIXACAO PISO OU PAREDE,EXCLUSIVE FERRAGENS PARA FIXACAO.FORNECIMENTO E COLOCACAO</t>
  </si>
  <si>
    <t>PAREDE DIVISORIA PARA SANITARIO EM PLACA DE ARDOSIA CINZA,COM 3CM DE ESPESSURA,POLIDA NAS DUAS FACES, FIXACAO PISO OU PAREDE,EXCLUSIVE FERRAGENS PARA FIXACAO.FORNECIMENTO E COLOCACAO</t>
  </si>
  <si>
    <t>PAREDE DIVISORIA PARA SANITARIO EM GRANITO BRANCO ITAUNAS,COM 3CM DE ESPESSURA,POLIDA NAS DUAS FACES, FIXACAO PISO OU PAREDE,EXCLUSIVE FERRAGENS PARA FIXACAO.FORNECIMENTO E COLOCACAO</t>
  </si>
  <si>
    <t>ALVENARIA AUTOPORTANTE,EM PAINEIS DE EPS,SISTEMA MONOLITE,ACUSTICO E TERMICO,P/CONSTRUCAO DE ATE 3 PAVIMENTOS,SEM VIGA ESEM COLUNA,REVESTIDA C/MALHA FERRO SOLDADA,14CM ACABADA,C/ARGAMASSA PROJETADA CIMENTO,AREIA E ADITIVOS,TRACO 1:4,C/3CMARGAMASSA CADA LADO,SARRAFIADO,ATE 3 METROS,MEDIDA PELA AREAREAL E COM PESO ACABADO DE 130KG/M2.FORNECIMENTO E ASSENT.</t>
  </si>
  <si>
    <t>PAREDE DE ACABAMENTO PARA CABINES E PALCOS,CONSTRUIDO COM PANO DE POLIPROPILENO,GRAMATURA 60,COM LARGURA DE 1,40M,EM COR,ESTRUTURADO COM MADEIRA SERRADA DE(2X5)CM.FORNECIMENTO E COLOCACAO</t>
  </si>
  <si>
    <t>PAINEL DIVISORIO DE CONCRETO LEVE COM EPS,PARA VEDACAO,MEDIDAS APROXIMADAS DE 2,40X0,60X0,10M.FORNECIMENTO E COLOCACAO</t>
  </si>
  <si>
    <t>ALVENARIA ESTRUTURAL DE TIJOLOS CERAMICOS 14X19X29CM,APARENTES,ESPESSURA 14CM,COM QUALIDADE E RESISTENCIA A COMPRESSAO CONFORME NORMAS DA ABNT,ASSENTES COM ARGAMASSA DE CIMENTO E AREIA,NO TRACO 1:3,SUPERFICIES COM VAOS E ARESTAS,CONFORME PROJETO CEHAB</t>
  </si>
  <si>
    <t>ALVENARIA ESTRUTURAL DE TIJOLOS CERAMICOS "U" 14X19X29CM,APARENTES,ESPESSURA 14CM,COM QUALIDADE E RESISTENCIA A COMPRESSAO CONFORME NORMAS DA ABNT,ASSENTES COM ARGAMASSA DE CIMENTOE AREIA,NO TRACO 1:3,PARA EXECUCAO DE VERGAS E CINTAS DE AMARRACAO,EXCLUSIVE CONCRETAGEM,CONFORME PROJETO CEHAB</t>
  </si>
  <si>
    <t>ALVENARIA ESTRUTURAL DE TIJOLOS CERAMICOS "L" 14X19X29CM,APARENTES,ESPESSURA 14CM,COM QUALIDADE E RESISTENCIA A COMPRESSAO CONFORME NORMAS DA ABNT,ASSENTES COM ARGAMASSA DE CIMENTOE AREIA,NO TRACO 1:3,PARA EXECUCAO DE CINTAS PARA APOIO DELAJE PRE-MOLDADA,INCLUSIVE CORTES DOS BLOCOS,CONFORME PROJETO CEHAB</t>
  </si>
  <si>
    <t>REVESTIMENTO DE VIGAS DE CONCRETO COM PLACAS DE TIJOLOS CERAMICOS 14X19X29CM,APARENTES,COM QUALIDADE E RESISTENCIA A COMPRESSAO CONFORME NORMAS DA ABNT,ASSENTES COM ARGAMASSA DE CIMENTO E AREIA,NO TRACO 1:3,INCLUSIVE CORTES DOS BLOCOS,CONFORME PROJETO CEHAB</t>
  </si>
  <si>
    <t>ALVENARIA ESTRUTURAL DE TIJOLOS CERAMICOS 14X19X29CM,APARENTES,ESPESSURA 14CM,COM QUALIDADE E RESISTENCIA A COMPRESSAO CONFORME NORMAS DA ABNT,ASSENTES COM ARGAMASSA DE CIMENTO E AREIA,NO TRACO 1:3,PARA EXECUCAO DE EMPENAS DE COBERTURA,INCLUSIVE CORTES DOS BLOCOS,CONFORME PROJETO CEHAB</t>
  </si>
  <si>
    <t>CHAPISCO EM SUPERFICIE DE CONCRETO OU ALVENARIA,COM ARGAMASSA DE CIMENTO E AREIA,NO TRACO 1:3,COM 5MM DE ESPESSURA</t>
  </si>
  <si>
    <t>CHAPISCO EM SUPERFICIE DE CONCRETO OU ALVENARIA,COM ARGAMASSA DE CIMENTO E AREIA,NO TRACO 1:3,COM 5MM DE ESPESSURA E 0,72L/M2 DE LATEX</t>
  </si>
  <si>
    <t>REVESTIMENTO CHAPISCADO DE SUPERFICIE DE CONCRETO OU ALVENARIA,USANDO MAQUINA MANUAL,COM ARGAMASSA DE CIMENTO E AREIA,NOTRACO 1:6</t>
  </si>
  <si>
    <t>REVESTIMENTO CHAPISCADO DE CIMENTO E AREIA,NO TRACO 1:3,PENEIRADO,ESPESSURA DE 9MM,APLICADO SOBRE EMBOCO EXISTENTE</t>
  </si>
  <si>
    <t>EMBOCO COM ARGAMASSA DE CIMENTO E AREIA,NO TRACO 1:1,5 COM 1,5CM DE ESPESSURA,INCLUSIVE CHAPISCO DE CIMENTO E AREIA,NO TRACO 1:3</t>
  </si>
  <si>
    <t>EMBOCO COM ARGAMASSA DE CIMENTO E AREIA,NO TRACO 1:2 COM 1,5CM DE ESPESSURA,INCLUSIVE CHAPISCO DE CIMENTO E AREIA,NO TRACO 1:3</t>
  </si>
  <si>
    <t>EMBOCO COM ARGAMASSA DE CIMENTO E AREIA,NO TRACO 1:3 COM 1,5CM DE ESPESSURA,INCLUSIVE CHAPISCO DE CIMENTO E AREIA,NO TRACO 1:3</t>
  </si>
  <si>
    <t>EMBOCO COM ARGAMASSA DE CIMENTO E AREIA,NO TRACO 1:3 COM 2CMDE ESPESSURA,INCLUSIVE CHAPISCO DE CIMENTO E AREIA,NO TRACO1:3</t>
  </si>
  <si>
    <t>EMBOCO COM ARGAMASSA DE CIMENTO E AREIA,NO TRACO 1:4 COM 1,5CM DE ESPESSURA,INCLUSIVE CHAPISCO DE CIMENTO E AREIA,NO TRACO 1:3</t>
  </si>
  <si>
    <t>EMBOCO COM ARGAMASSA DE CIMENTO E AREIA, NO TRACO 1:3, COM2,5CM DE ESPESSURA,COM CORANTE,APLICADO SOBRE CHAPISCO,EXCLUSIVE ESTE</t>
  </si>
  <si>
    <t>EMBOCO INTERNO COM ARGAMASSA DE CIMENTO,CAL HIDRATADA ADITIVADA E AREIA,NO TRACO 1:1:8,COM ESPESSURA DE 1,5CM,INCLUSIVECHAPISCO DE CIMENTO E AREIA,NO TRACO 1:3</t>
  </si>
  <si>
    <t>EMBOCO INTERNO COM ARGAMASSA DE CIMENTO,CAL HIDRATADA ADITIVADA E AREIA,NO TRACO 1:1:8,COM ESPESSURA DE 1,5CM,EXCLUSIVECHAPISCO</t>
  </si>
  <si>
    <t>EMBOCO INTERNO COM ARGAMASSA DE CIMENTO,CAL HIDRATADA ADITIVADA E AREIA,NO TRACO 1:1:8,COM ESPESSURA DE 2CM,INCLUSIVE CHAPISCO DE CIMENTO E AREIA,NO TRACO 1:3</t>
  </si>
  <si>
    <t>EMBOCO INTERNO COM ARGAMASSA DE CIMENTO,CAL HIDRATADA ADITIVADA E AREIA,NO TRACO 1:1:8,COM ESPESSURA DE 2CM,EXCLUSIVE CHAPISCO</t>
  </si>
  <si>
    <t>REVESTIMENTO EXTERNO,DE UMA VEZ,COM ARGAMASSA DE CIMENTO E AREOLA PARA EMBOCO,NO TRACO 1:2,COM 3CM DE ESPESSURA,INCLUSIVE CHAPISCO DE CIMENTO E AREIA,NO TRACO 1:3</t>
  </si>
  <si>
    <t>REVESTIMENTO EXTERNO,DE UMA VEZ,COM ARGAMASSA DE CIMENTO E AREOLA PARA EMBOCO,NO TRACO 1:4,COM 3CM DE ESPESSURA,INCLUSIVE CHAPISCO DE CIMENTO E AREIA,NO TRACO 1:3</t>
  </si>
  <si>
    <t>REVESTIMENTO EXTERNO,DE UMA VEZ,COM ARGAMASSA DE CIMENTO E AREOLA PARA EMBOCO,NO TRACO 1:6,COM 3CM DE ESPESSURA,INCLUSIVE CHAPISCO DE CIMENTO E AREIA,NO TRACO 1:3</t>
  </si>
  <si>
    <t>REVESTIMENTO EXTERNO,EMBOCO,DE UMA VEZ,COM ARGAMASSA DE CIMENTO,CAL HIDRATADA ADITIVADA E AREIA,NO TRACO 1:1:12,COM ESPESSURA DE 2,5CM,INCLUSIVE CHAPISCO DE CIMENTO E AREIA,NO TRACO 1:3</t>
  </si>
  <si>
    <t>RECOMPOSICAO DE REVESTIMENTO EXTERNO DE PO-DE-PEDRA,CIMENTOE CAL HIDRATADA COM ADICAO DE RHODOPAS PARA CONSOLIDACAO</t>
  </si>
  <si>
    <t>RECOMPOSICAO DE REVESTIMENTO COM ARGAMASSA DE CIMENTO E AREIA,NO TRACO 1:3 COM 3CM DE ESPESSURA,ADITIVADA COM 10% DE MICROSSILICA</t>
  </si>
  <si>
    <t>RECOMPOSICAO DE REVESTIMENTO COM ARGAMASSA DE CIMENTO E AREIA,NO TRACO 1:3 COM 2CM DE ESPESSURA,ADITIVADA COM 10% DE MICROSSILICA</t>
  </si>
  <si>
    <t>RECOMPOSICAO DE REVESTIMENTO COM ARGAMASSA DE CIMENTO E AREIA,NO TRACO 1:3 COM 1CM DE ESPESSURA,ADITIVADA COM 10% DE MICROSSILICA</t>
  </si>
  <si>
    <t>REVESTIMENTO EXTERNO,DE UMA VEZ,COM ARGAMASSA DE CIMENTO,SAIBRO MACIO E AREIA FINA,NO TRACO 1:2:2,COM ESPESSURA DE 3,5CM,INCLUSIVE CHAPISCO DE CIMENTO E AREIA,NO TRACO 1:3</t>
  </si>
  <si>
    <t>REVESTIMENTO EXTERNO,DE UMA VEZ,COM ARGAMASSA DE CIMENTO,SAIBRO MACIO E AREIA FINA,NO TRACO 1:3:3,COM ESPESSURA DE 2,5CM,INCLUSIVE CHAPISCO DE CIMENTO E AREIA,NO TRACO 1:3</t>
  </si>
  <si>
    <t>REVESTIMENTO EXTERNO,DE UMA VEZ,COM ARGAMASSA DE CIMENTO,SAIBRO MACIO E AREIA FINA,NO TRACO 1:3:3,COM ESPESSURA DE 3,5CM,INCLUSIVE CHAPISCO DE CIMENTO E AREIA,NO TRACO 1:3</t>
  </si>
  <si>
    <t>EMBOCO INTERNO COM ARGAMASSA DE CIMENTO E SAIBRO,NO TRACO 1:4,COM 2,5CM DE ESPESSURA,INCLUSIVE CHAPISCO DE CIMENTO E AREIA,NO TRACO 1:3</t>
  </si>
  <si>
    <t>EMBOCO INTERNO COM ARGAMASSA DE CIMENTO E SAIBRO,NO TRACO 1:6,COM 2,5CM DE ESPESSURA,INCLUSIVE CHAPISCO DE CIMENTO E AREIA,NO TRACO 1:3</t>
  </si>
  <si>
    <t>REVESTIMENTO INTERNO,DE UMA VEZ,MASSA UNICA OU EMBOCO PAULISTA COM ARGAMASSA DE CIMENTO,CAL,SAIBRO MACIO E AREIA FINA,NOTRACO 1:4:4:4, ESPESSURA DE 2CM ACABAMENTO CAMURCADO, APLICADO SOBRE SUPERFICIE CHAPISCADA, EXCLUSIVE CHAPISCO</t>
  </si>
  <si>
    <t>REVESTIMENTO INTERNO(PRONTO)EM MASSA UNICA COM ARGAMASSA DECIMENTO E AREIA TERMOTRATADA, COM ESPESSURA DE 2CM,SOBRE SUPERFICIE CHAPISCADA, EXCLUSIVE CHAPISCO</t>
  </si>
  <si>
    <t>REVESTIMENTO INTERNO(PRONTO)EM MASSA UNICA COM ARGAMASSA DECIMENTO E AREIA TERMOTRATADA,ESPESSURA DE 3CM,SOBRE SUPERFICIE CHAPISCADA,EXCLUSIVE CHAPISCO</t>
  </si>
  <si>
    <t>REVESTIMENTO EXTERNO(PRONTO)EM MASSA UNICA COM ARGAMASSA DECIMENTO E AREIA TERMOTRATADA,COM ESPESSURA DE 3CM,INCLUSIVECHAPISCO DE CIMENTO E AREIA TRACO 1:3</t>
  </si>
  <si>
    <t>REVESTIMENTO INTERNO,EMBOCO,DE UMA VEZ,COM ARGAMASSA DE CIMENTO,CAL HIDRATADA ADITIVADA E AREIA,NO TRACO 1:1:8,COM ESPESSURA DE 2CM,ACABAMENTO CAMURCADO,APLICADO SOBRE SUPERFICIE CHAPISCADA,EXCLUSIVE CHAPISCO</t>
  </si>
  <si>
    <t>REVESTIMENTO EXTERNO EM 2 MASSAS SOBRE SUPERFICIE CHAPISCADA,EXCLUSIVE CHAPISCO,INCLUSIVE EMBOCO COM ARGAMASSA DE CIMENTO E SAIBRO,NO TRACO 1:2,COM ESPESSURA DE 2,5CM E REBOCO DE CIMENTO E PO-DE-PEDRA,NO TRACO 1:3,COM ESPESSURA DE 5MM</t>
  </si>
  <si>
    <t>REVESTIMENTO EXTERNO EM 2 MASSAS SOBRE SUPERFICIE CHAPISCADA,EXCLUSIVE CHAPISCO,INCLUSIVE EMBOCO COM ARGAMASSA DE CIMENTO E SAIBRO,NO TRACO 1:2,COM ESPESSURA DE 2CM E REBOCO DE CIMENTO E PO-DE-PEDRA,NO TRACO 1:3,COM ESPESSURA DE 5MM</t>
  </si>
  <si>
    <t>REVESTIMENTO EXTERNO EM 2 MASSAS,SOBRE SUPERFICIE CHAPISCADA,EXCLUSIVE CHAPISCO,INCLUSIVE EMBOCO COM ARGAMASSA DE CIMENTO,SAIBRO E AREIA,NO TRACO 1:2:2,COM ESPESSURA DE 3,5CM E REBOCO DE ARGAMASSA PRONTA,COM CAL E AGREGADOS,COM ESPESSURA DE3MM</t>
  </si>
  <si>
    <t>REVESTIMENTO EXTERNO EM 2 MASSAS,SOBRE SUPERFICIE CHAPISCADA,EXCLUSIVE CHAPISCO,INCLUSIVE EMBOCO COM ARGAMASSA DE CIMENTO,SAIBRO E AREIA,NO TRACO 1:2:2,COM ESPESSURA DE 3CM E REBOCO DE ARGAMASSA PRONTA,COM CAL E AGREGADOS,COM ESPESSURA DE 3MM</t>
  </si>
  <si>
    <t>REVESTIMENTO EXTERNO EM 2 MASSAS,SOBRE SUPERFICIE CHAPISCADA,EXCLUSIVE CHAPISCO,INCLUSIVE EMBOCO COM ARGAMASSA DE CIMENTO,SAIBRO E AREIA,NO TRACO 1:2:2,COM ESPESSURA DE 2CM E REBOCO DE ARGAMASSA PRONTA,COM CAL E AGREGADOS,COM ESPESSURA DE 3MM</t>
  </si>
  <si>
    <t>REVESTIMENTO EXTERNO EM 2 MASSAS,SOBRE SUPERFICIE CHAPISCADA,EXCLUSIVE CHAPISCO,INCLUSIVE EMBOCO COM ARGAMASSA DE CIMENTO,CAL HIDRATADA ADITIVADA E AREIA,NO TRACO 1:1:12,COM ESPESSURA DE 3,5CM E REBOCO DE ARGAMASSA PRONTA,COM CAL E AGREGADOS,COM ESPESSURA DE 3MM</t>
  </si>
  <si>
    <t>REVESTIMENTO EXTERNO EM 2 MASSAS,SOBRE SUPERFICIE CHAPISCADA,EXCLUSIVE CHAPISCO,INCLUSIVE EMBOCO COM ARGAMASSA DE CIMENTO,SAIBRO E AREIA,NO TRACO 1:3:3,COM ESPESSURA DE 3,5CM E REBOCO DE CIMENTO,CAL HIDRATADA EM PO E AREIA FINA,NO TRACO 1:3:5,COM ESPESSURA DE 5MM</t>
  </si>
  <si>
    <t>REVESTIMENTO EXTERNO EM 2 MASSAS,SOBRE SUPERFICIE CHAPISCADA,EXCLUSIVE CHAPISCO,INCLUSIVE EMBOCO COM ARGAMASSA DE CIMENTO,SAIBRO E AREIA,NO TRACO 1:3:3,COM ESPESSURA DE 3CM E REBOCO DE CIMENTO,CAL HIDRATADA EM PO E AREIA FINA,NO TRACO 1:3:5,COM ESPESSURA DE 5MM</t>
  </si>
  <si>
    <t>REVESTIMENTO EXTERNO EM 2 MASSAS,SOBRE SUPERFICIE CHAPISCADA,EXCLUSIVE CHAPISCO,INCLUSIVE EMBOCO COM ARGAMASSA DE CIMENTO,SAIBRO E AREIA,NO TRACO 1:3:3,COM ESPESSURA DE 2CM E REBOCO DE CIMENTO,CAL HIDRATADA EM PO E AREIA FINA,NO TRACO 1:3:5,COM ESPESSURA DE 5MM</t>
  </si>
  <si>
    <t>REBOCO EXTERNO OU INTERNO COM ARGAMASSA DE CIMENTO,CAL HIDRATADA EM PO E AREIA FINA,NO TRACO 1:3:5,COM ESPESSURA DE 3MM,APLICADO SOBRE EMBOCO EXISTENTE,EXCLUSIVE EMBOCO</t>
  </si>
  <si>
    <t>REBOCO EXTERNO OU INTERNO COM ARGAMASSA DE CIMENTO,CAL HIDRATADA EM PO E AREIA FINA,NO TRACO 1:3:5,COM ESPESSURA DE 3MM,COM 0,24L/M2 DE LATEX,APLICADO SOBRE EMBOCO EXISTENTE,EXCLUSIVE EMBOCO</t>
  </si>
  <si>
    <t>REBOCO PRONTO PARA PAREDES INTERNAS COMPOSTO DE CAL E AGREGADOS,COM 5MM DE ESPESSURA,APLICADO SOBRE SUPERFICIE</t>
  </si>
  <si>
    <t>REBOCO PRONTO PARA PAREDES INTERNAS COMPOSTO DE CAL E AGREGADOS,COM 3MM DE ESPESSURA,APLICADO SOBRE SUPERFICIE</t>
  </si>
  <si>
    <t>REBOCO PRONTO PARA PAREDES EXTERNAS COMPOSTO DE CAL E AGREGADOS,INCLUSIVE CIMENTO ADICIONADO MANUALMENTE,COM 5MM DE ESPESSURA,APLICADO SOBRE SUPERFICIE</t>
  </si>
  <si>
    <t>REBOCO PRONTO PARA PAREDES EXTERNAS COMPOSTO DE CAL E AGREGADOS,INCLUSIVE CIMENTO ADICIONADO MANUALMENTE,COM 3MM DE ESPESSURA,APLICADO SOBRE SUPERFICIE</t>
  </si>
  <si>
    <t>REVESTIMENTO INTERNO DE PAREDES E TETOS,COM PASTA DE GESSO,COM ESPESSURA DE 1CM,INCLUSIVE LIMPEZA,FORNECIMENTO DE TODOSOS MATERIAIS E COLA,APLICACAO,REGULARIZACAO E LIXAMENTO</t>
  </si>
  <si>
    <t>REVESTIMENTO INTERNO DE PAREDES E TETOS,COM PASTA DE GESSO,COM ESPESSURA DE 1,5CM,INCLUSIVE LIMPEZA,FORNECIMENTO DE TODOS OS MATERIAIS E COLA,APLICACAO,REGULARIZACAO E LIXAMENTO</t>
  </si>
  <si>
    <t>PINGADEIRA DE 4X0,5CM,EXECUTADA EM MASSA UNICA CONFORME ITEM13.003.0001</t>
  </si>
  <si>
    <t>PINGADEIRA DE 4X0,5CM,EXECUTADA EM 2 MASSAS CONFORME ITEM 13.006.0025</t>
  </si>
  <si>
    <t>PINGADEIRA DE 4X0,5CM,EXECUTADA EM ARGAMASSA DE CIMENTO,CALHIDRATADA ADITIVADA E AREIA,NO TRACO 1:1:10,ACABAMENTO CAMURCADO</t>
  </si>
  <si>
    <t>MOLDURA EXTERNA EXECUTADA NO PERIMETRO DAS ESQUADRIAS COM ARGAMASSA DE CIMENTO,SAIBRO MACIO E AREIA FINA,NO TRACO 1:3:3</t>
  </si>
  <si>
    <t>TELA DE REFORCO PARA REVESTIMENTO COM ARGAMASSA(EXCLUSIVE ESTA),FIXADA NO SUBSTRATO POR MEIO DE GRAMPOS DE ACO GALVANIZADO Nº12.FORNECIMENTO E COLOCACAO</t>
  </si>
  <si>
    <t>REVESTIMENTO COM ARGAMASSA DE CIMENTO E AREIA FINA,NO TRACO1:3,INCLUSIVE TELA DE REFORCO BETUMINOSO</t>
  </si>
  <si>
    <t>TELA DE FIO DE ARAME GALVANIZADO,FIO 12,COM MALHA DE 1",FIXADA EM ALVENARIA PARA PROTECAO DE REVESTIMENTO,EXCLUSIVE CHAPISCO E REVESTIMENTO.FORNECIMENTO E COLOCACAO</t>
  </si>
  <si>
    <t>REVESTIMENTO COM PASTILHAS CERAMICAS,COM MEDIDAS EM TORNO DE(2,5X2,5)CM,PLACAS DE (30X30)CM,CORES ECONOMICAS (BRANCO,BEGE,CINZA,AZUL,VERDE,MARROM E PRETO),INCLUSIVE CHAPISCO DE CIMENTO E AREIA,NO TRACO 1:3 E EMBOCO COM ARGAMASSA DE CIMENTO,SAIBRO E AREIA,NO TRACO 1:3:3,ASSENTES E REJUNTADAS COM PASTA DE CIMENTO BRANCO</t>
  </si>
  <si>
    <t>REVESTIMENTO COM PASTILHAS CERAMICAS,COM MEDIDAS EM TORNO DE(2,5X2,5)CM,PLACAS DE (30X30)CM,CORES FORTES(VERMELHO,LARANJA E AMARELO),INCLUSIVE CHAPISCO DE CIMENTO E AREIA,NO TRACO1:3 E EMBOCO COM ARGAMASSA DE CIMENTO,SAIBRO E AREIA,NO TRACO 1:3:3,ASSENTES E REJUNTADAS COM PASTA DE CIMENTO BRANCO</t>
  </si>
  <si>
    <t>REVESTIMENTO COM PASTILHA DE PORCELANA,COM MEDIDAS EM TORNODE (5X5)CM,PLACAS DE (30X30)CM,CORES ECONOMICAS (BRANCO,BEGE,CINZA,AZUL,VERDE,MARROM E PRETO),INCLUSIVE CHAPISCO DE CIMENTO E AREIA,NO TRACO 1:3 E EMBOCO COM ARGAMASSA DE CIMENTO,AREIA E SAIBRO,NO TRACO 1:2:2,ASSENTES E REJUNTADAS COM NATADE CIMENTO BRANCO</t>
  </si>
  <si>
    <t>REVESTIMENTO COM PASTILHA DE PORCELANA,COM MEDIDAS EM TORNODE (5X5)CM,PLACAS DE (30X30)CM,CORES FORTES(VERMELHO,LARANJAE AMARELO),ASSENTES COM ARGAMASSA COLANTE,REJUNTAMENTO COMARGAMASSA INDUSTRIALIZADA,INCLUSIVE CHAPISCO E EMBOCO NO TRACO 1:6</t>
  </si>
  <si>
    <t>REVESTIMENTO COM PASTILHA DE PORCELANA,COM MEDIDAS EM TORNODE (5X10)CM,PLACAS DE (30X30)CM,CORES ECONOMICAS(BRANCO,BEGE,CINZA,AZUL,VERDE,MARROM E PRETO),ASSENTES COM ARGAMASSA COLANTE,REJUNTAMENTO COM ARGAMASSA INDUSTRIALIZADA,INCLUSIVE CHAPISCO E EMBOCO NO TRACO 1:6</t>
  </si>
  <si>
    <t>REVESTIMENTO DE PAREDES COM PASTILHA CERAMICA,COM MEDIDAS EMTORNO DE (7,5X7,5)CM,ASSENTE CONFORME ITEM 13.025.0016</t>
  </si>
  <si>
    <t>REVESTIMENTO DE PAREDES COM PASTILHA CERAMICA,COM MEDIDAS EMTORNO DE (7,5X7,5)CM,ASSENTE CONFORME ITEM 13.025.0058</t>
  </si>
  <si>
    <t>REVESTIMENTO DE PAREDES COM PASTILHA CERAMICA,COM MEDIDAS EMTORNO DE (7,5X7,5)CM,EXCLUSIVE CHAPISCO,EMBOCO,NATA DE CIMENTO OU ARGAMASSA COLANTE E REJUNTAMENTO.</t>
  </si>
  <si>
    <t>RECOMPOSICAO DE REVESTIMENTO DE PARADE EM PASTILHAS,AZULEJOSE CERAMICAS,EXCLUSIVE ESTAS,INCLUSIVE MAO-DE-OBRA TOTAL E MATERIAIS DE ASSENTAMENTO E REJUNTAMENTO COMO EM 13.025.0010E 13.024.0010</t>
  </si>
  <si>
    <t>REVESTIMENTO COM PASTILHAS DE VIDRO,DIMENSOES DE 1 X 1CM ATE3 X 3CM, NAS CORES AZUL,VERDE,MARROM ROSADO,CARAMELO,BEGE,CINZA,PRETO,PEROLA,LILAS E BRANCO,INCLUSIVE CHAPISCO DE CIMENTO E AREIA,NO TRACO 1:3,EMBOCO COM ARGAMASSA DE CIMENTO,SAIBRO E AREIA,NO TRACO 1:3:3,ASSENTES E REJUNTADAS COM PASTA DECIMENTO BRANCO</t>
  </si>
  <si>
    <t>REVESTIMENTO COM PASTILHAS DE VIDRO,DIMENSOES DE 1 X 1CM ATE3 X 3CM,NAS CORES AZUL,VERDE,MARROM ROSADO,CARAMELO,BEGE,CINZA,PRETO,PEROLA,LILAS E BRANCO,EXCLUSIVE CHAPISCO,EMBOCO E REJUNTAMENTO</t>
  </si>
  <si>
    <t>REVESTIMENTO COM PASTILHAS DE VIDRO CRISTAL OU COM RESINA,DIMENSOES DE 2 X 2CM ATE 3 X 3CM,NAS CORES VERMELHA,LARANJA EAMARELA, INCLUSIVE CHAPISCO DE CIMENTO E AREIA,NO TRACO 1:3,EMBOCO COM ARGAMASSA DE CIMENTO,SAIBRO E AREIA,NO TRACO1:3:3ASSENTES E REJUNTADAS COM PASTA DE CIMENTO BRANCO</t>
  </si>
  <si>
    <t>REVESTIMENTO COM PASTILHAS DE VIDRO CRISTAL OU COM RESINA,DIMENSOES DE 2 X 2CM ATE 3 X 3CM, NAS CORES VERMELHA,LARANJA EAMARELA,EXCLUSIVE CHAPISCO,EMBOCO E REJUNTAMENTO</t>
  </si>
  <si>
    <t>REVESTIMENTO COM PASTILHAS DE VIDRO CRISTAL OU COM RESINA,DIMENSOES DE 2 X 2CM ATE 3 X 3CM,NAS CORES AZUL,VERDE,PRETO EBRANCO,INCLUSIVE CHAPISCO DE CIMENTO E AREIA,NO TRACO 1:3,EMBOCO COM ARGAMASSA DE CIMENTO,SAIBRO E AREIA,NO TRACO 1:3:3ASSENTES E REJUNTADAS COM PASTA DE CIMENTO BRANCO</t>
  </si>
  <si>
    <t>REVESTIMENTO COM PASTILHAS DE VIDRO CRISTAL OU COM RESINA,DIMENSOES DE 2 X 2CM ATE 3 X 3CM,NAS CORES AZUL,VERDE,PRETO EBRANCO,EXCLUSIVE CHAPISCO,EMBOCO E REJUNTAMENTO</t>
  </si>
  <si>
    <t>REVESTIMENTO COM PASTILHAS DE VIDRO CRISTAL OU COM RESINA,MEDINDO 5 X 5CM,NAS CORES AZUL E BRANCO,INCLUSIVE CHAPISCO DECIMENTO E AREIA,NO TRACO 1:3,EMBOCO COM ARGAMASSA DE CIMENTO,SAIBRO E AREIA,NO TRACO 1:3:3,ASSENTES E REJUNTADAS COM PASTA DE CIMENTO BRANCO</t>
  </si>
  <si>
    <t>REVESTIMENTO COM PASTILHAS DE VIDRO CRISTAL OU COM RESINA,MEDINDO 5 X 5CM, NAS CORES AZUL E BRANCO,EXCLUSIVE CHAPISCO,EMBOCO E REJUNTAMENTO</t>
  </si>
  <si>
    <t>ASSENTAMENTO DE AZULEJOS,PASTILHAS OU LADRILHOS EM PAREDES,EXCLUSIVE ESTES,COM NATA DE CIMENTO COMUM,SOBRE EMBOCO EXISTENTE,INCLUSIVE REJUNTAMENTO COM PASTA DE CIMENTO BRANCO</t>
  </si>
  <si>
    <t>ASSENTAMENTO DE AZULEJOS,PASTILHAS OU LADRILHOS,EM PAREDES,EXCLUSIVE ESTES,CONSTANDO DE CHAPISCO DE CIMENTO E AREIA,NO TRACO 1:3,EMBOCO DE ARGAMASSA DE CIMENTO,SAIBRO E AREIA,NO TRACO 1:3:3,NATA DE CIMENTO COMUM E REJUNTAMENTO COM PASTA DECIMENTO BRANCO</t>
  </si>
  <si>
    <t>ASSENTAMENTO DE AZULEJOS,PASTILHAS OU LADRILHOS,EM PAREDES,EXCLUSIVE ESTES,CONSTANDO DE CHAPISCO DE CIMENTO E AREIA,NO TRACO 1:3,EMBOCO DE ARGAMASSA DE CIMENTO,SAIBRO E AREIA,NO TRACO 1:3:3,NATA DE CIMENTO COMUM E REJUNTAMENTO COM PASTA DECIMENTO BRANCO E CORANTE</t>
  </si>
  <si>
    <t>REJUNTAMENTO DE AZULEJOS,PASTILHAS OU LADRILHOS,EM PAREDES,COM PASTA DE CIMENTO BRANCO</t>
  </si>
  <si>
    <t>ASSENTAMENTO DE AZULEJOS,PASTILHAS OU LADRILHOS,EM PAREDES,EXCLUSIVE ESTES,COM EMBOCO(PRONTO)EM MASSA UNICA DE CIMENTO EAREIA TERMOTRATADA,ARGAMASSA COLANTE E REJUNTAMENTO COM ARGAMASSA INDUSTRIALIZADA,EXCLUSIVE CHAPISCO</t>
  </si>
  <si>
    <t>ASSENTAMENTO DE AZULEJOS,PASTILHAS OU LADRILHOS,EM PAREDES,EXCLUSIVE ESTES,COM EMBOCO(PRONTO)EM MASSA UNICA DE CIMENTO EAREIA TERMOTRATADA,ARGAMASSA COLANTE E REJUNTAMENTO COM ARGAMASSA INDUSTRIALIZADA,INCLUSIVE CHAPISCO DE CIMENTO E AREIA,NO TRACO 1:3</t>
  </si>
  <si>
    <t>ASSENTAMENTO DE AZULEJOS,PASTILHAS OU LADRILHOS,EM PAREDES,EXCLUSIVE:AZULEJOS,PASTILHAS OU LADRILHOS,EMBOCO,CHAPISCO EREJUNTAMENTO</t>
  </si>
  <si>
    <t>ASSENTAMENTO DE PEITORIL DE MARMORE,GRANITO OU AFINS,EXCLUSIVE ESTES,ATE 20CM DE LARGURA,ASSENTE CONFORME ITEM 13.345.0015</t>
  </si>
  <si>
    <t>ASSENTAMENTO DE PEITORIL DE MARMORE, GRANITO OU AFINS, EXCLUSIVE ESTES, DE 20 A 30CM DE LARGURA, ASSENTE CONFORME  ITEM13.345.0015</t>
  </si>
  <si>
    <t>REVESTIMENTO COM NATA DE CIMENTO E ADESIVO APLICADO UNIFORMEMENTE SOBRE SUPERFICIE DE AZULEJO,PASTILHA OU CERAMICA,ALISADO A COLHER E LIXADO</t>
  </si>
  <si>
    <t>REVESTIMENTO DE PAREDES COM AZULEJO BRANCO 15X15CM,QUALIDADEEXTRA,ASSENTES COM NATA DE CIMENTO COMUM,TENDO JUNTAS CORRIDAS COM 2MM,REJUNTADAS COM PASTA DE CIMENTO BRANCO,INCLUSIVECHAPISCO DE CIMENTO E AREIA,NO TRACO 1:3 E EMBOCO COM ARGAMASSA DE CIMENTO,SAIBRO E AREIA,NO TRACO 1:3:3 COM ESPESSURADE 2,5CM</t>
  </si>
  <si>
    <t>REVESTIMENTO DE PAREDES COM AZULEJO BRANCO 15X15CM,QUALIDADEEXTRA,ASSENTES COM NATA DE CIMENTO COMUM,TENDO JUNTAS CORRIDAS COM 2MM,REJUNTADAS COM PASTA DE CIMENTO BRANCO,EXCLUSIVECHAPISCO E EMBOCO</t>
  </si>
  <si>
    <t>REVESTIMENTO DE PAREDES COM AZULEJO BRANCO 15X15CM,QUALIDADEEXTRA,ASSENTE CONFORME ITEM 13.025.0058</t>
  </si>
  <si>
    <t>REVESTIMENTO DE PAREDES C/TIJOLOS CERAMICOS TIPO "BOCA DE SAPO",DE (20X9)CM,FENDIDO AO MEIO,ASSENTES C/JUNTAS REENTRANTES DE 1CM DE LARGURA E TAMBEM DE PROFUNDIDADE, REJUNTADAS COMCIMENTO COMUM OU CIMENTO BRANCO,INCLUSIVE CHAPISCO DE CIMENTO E AREIA,NO TRACO 1:3 E EMBOCO COM ARGAMASSA DE CIMENTO,SAIBRO E AREIA,NO TRACO 1:3:3,COM ESPESSURA 2,5CM</t>
  </si>
  <si>
    <t>REVESTIMENTO DE PAREDE COM TIJOLOS CERAMICOS TIPO "4 FACES",DE (20X6)CM,FENDIDO AO MEIO,ASSENTES COM JUNTAS REENTRANTESDE 1CM DE LARGURA E TAMBEM DE PROFUNDIDADE,REJUNTADAS COM CIMENTO COMUM OU CIMENTO BRANCO, INCLUSIVE CHAPISCO DE CIMENTOE AREIA,NO TRACO 1:3 E EMBOCO COM ARGAMASSA DE CIMENTO,SAIBRO E AREIA,NO TRACO 1:3:3,COM ESPESSURA 2,5CM</t>
  </si>
  <si>
    <t>REVESTIMENTO DE PAREDES COM LADRILHOS CERAMICOS,COM MEDIDASEM TORNO DE (20X20)CM,ASSENTE CONFORME ITEM 13.025.0016</t>
  </si>
  <si>
    <t>REVESTIMENTO DE PAREDES COM LADRILHOS CERAMICOS,COM MEDIDASEM TORNO DE (20X20)CM,ASSENTE CONFORME ITEM 13.025.0058</t>
  </si>
  <si>
    <t>REVESTIMENTO DE PAREDES COM LADRILHOS CERAMICOS,COM MEDIDASEM TORNO DE 20X20CM,ASSENTE COM ARGAMASSA COLANTE,REJUNTAMENTO COM ARGAMASSA INDUSTRIALIZADA,EXCLUSIVE CHAPISCO E EMBOCO</t>
  </si>
  <si>
    <t>REVESTIMENTO DE PAREDES COM LADRILHOS CERAMICOS,CORES ECONOMICAS (BRANCO,CINZA,BEGE,AZUL,VERDE,MARROM E PRETO),COM MEDIDAS EM TORNO DE (10X10)CM,ASSENTE COM ARGAMASSA COLANTE,REJUNTAMENTO COM ARGAMASSA INDUSTRIALIZADA,EXCLUSIVE CHAPISCO E EMBOCO</t>
  </si>
  <si>
    <t>REVESTIMENTO DE PAREDES COM LADRILHOS CERAMICOS,CORES ECONOMICAS(BRANCO,CINZA,BEGE,AZUL,VERDE,MARROM E PRETO),COM MEDIDAS EM TORNO DE (10X10)CM,ASSENTE CONFORME ITEM 13.025.0058</t>
  </si>
  <si>
    <t>REVESTIMENTO DE PAREDES COM LADRILHO CERAMICO,COM MEDIDAS EMTORNO DE (11,60X11,60X0,09)CM,ASSENTES COM ARGAMASSA DE CIMENTO,CAL E AREIA,NO TRACO 1:3:5,JUNTAS REENTRANTES DE 1CM DELARGURA</t>
  </si>
  <si>
    <t>REVESTIMENTO DE PAREDES COM LADRILHO CERAMICO,COM MEDIDAS EMTORNO DE (11,60X11,60X0,09)CM,EXCLUSIVE ARGAMASSA DE ASSENTAMENTO,JUNTAS REETRANTES DE 1CM DE LARGURA</t>
  </si>
  <si>
    <t>REVESTIMENTO DE PAREDES COM LADRILHO CERAMICO,COM MEDIDAS EMTORNO DE (24X11,60X0,09)CM,ASSENTES COM ARGAMASSA DE CIMENTO,CAL E AREIA NO TRACO 1:3:5,JUNTAS REENTRANTES DE 1CM DE LARGURA</t>
  </si>
  <si>
    <t>REVESTIMENTO DE PAREDES COM LADRILHO CERAMICO,COM MEDIDAS EMTORNO DE (24X11,60X09)CM,EXCLUSIVE ARGAMASSA DE ASSENTAMENTO,JUNTAS REENTRANTES DE 1CM DE LARGURA</t>
  </si>
  <si>
    <t>REVESTIMENTO DE PAREDES COM LADRILHO CERAMICO,COM MEDIDAS EMTORNO DE (24X11,60X09)CM,TIPO INDUSTRIAL,ASSENTES COM ARGAMASSA DE CIMENTO,CAL E AREIA,NO TRACO 1:3:5,JUNTAS REENTRANTESDE 1CM DE LARGURA</t>
  </si>
  <si>
    <t>REVESTIMENTO DE PAREDES COM LADRILHO CERAMICO,COM MEDIDAS EMTORNO DE (24X11,60X09)CM,TIPO INDUSTRIAL,EXCLUSIVE ARGAMASSADE ASSENTAMENTO,JUNTAS REETRANTES DE 1CM DE LARGURA</t>
  </si>
  <si>
    <t>REVESTIMENTO DE PAREDES COM CERAMICA,COM MEDIDAS EM TORNO DE(32X57)CM,ASSENTE CONFORME ITEM 13.025.0016</t>
  </si>
  <si>
    <t>REVESTIMENTO DE PAREDES COM CERAMICA,COM MEDIDAS EM TORNO DE(32X57)CM,ASSENTE CONFORME ITEM 13.025.0058</t>
  </si>
  <si>
    <t>REVESTIMENTO DE PAREDES COM CERAMICA,COM MEDIDAS EM TORNO DE(32X57)CM,EXCLUSIVE CHAPISCO,EMBOCO,NATA DE CIMENTO OU ARGAMASSA COLANTE E REJUNTAMENTO</t>
  </si>
  <si>
    <t>REVESTIMENTO DE PAREDES OU MUROS,COM PLACAS TRABALHADAS DE GRANITO,RETANGULARES,COM 6CM DE ESPESSURA,ACABAMENTO RUSTICO,CABENDO,APROXIMADAMENTE,4 PLACAS POR M2,ASSENTES COM ARGAMASSA DE CIMENTO,SAIBRO E AREIA, NO TRACO 1:3:3, JUNTAS TOMADASCOM ARGAMASSA DE CIMENTO E AREIA, NO TRACO 1:3 E LAVAGEM GERAL COM AGUA ACIDULADA</t>
  </si>
  <si>
    <t>REVESTIMENTO DE PAREDES OU MUROS,COM PLACAS TRABALHADAS DE GRANITO,IRREGULARES,COM 6CM DE ESPESSURA,ACABAMENTO RUSTICO,CABENDO,APROXIMADAMENTE,4 PLACAS POR M2,ASSENTES COM ARGAMASSA DE CIMENTO,SAIBRO E AREIA, NO TRACO 1:3:3, JUNTAS TOMADASCOM ARGAMASSA DE CIMENTO E AREIA, NO TRACO 1:3 E LAVAGEM GERAL COM AGUA ACIDULADA</t>
  </si>
  <si>
    <t>REVESTIMENTO DE PAREDES OU MUROS,COM PLACAS TRABALHADAS DE GRANITO,RETANGULARES,COM 6CM DE ESPESSURA,ACABAMENTO RUSTICO,CABENDO,APROXIMADAMENTE,8 PLACAS POR M2,ASSENTES COM ARGAMASSA DE CIMENTO,SAIBRO E AREIA, NO TRACO 1:3:3, JUNTAS TOMADASCOM ARGAMASSA DE CIMENTO E AREIA, NO TRACO 1:3 E LAVAGEM GERAL COM AGUA ACIDULADA</t>
  </si>
  <si>
    <t>REVESTIMENTO DE PAREDES OU MUROS,COM PLACAS TRABALHADAS DE GRANITO,IRREGULARES,COM 6CM DE ESPESSURA,ACABAMENTO RUSTICO,CABENDO,APROXIMADAMENTE,8 PLACAS POR M2,ASSENTES COM ARGAMASSA DE CIMENTO,SAIBRO E AREIA, NO TRACO 1:3:3, JUNTAS TOMADASCOM ARGAMASSA DE CIMENTO E AREIA, NO TRACO 1:3 E LAVAGEM GERAL COM AGUA ACIDULADA</t>
  </si>
  <si>
    <t>REVESTIMENTO DE PAREDE COM GRANITO CINZA CORUMBA,EM PLACAS,COM ESPESSURA DE 2CM,POLIDO,ASSENTE COM GRAMPOS DE METAL E ARGAMASSA DE CIMENTO,AREIA E SAIBRO,NO TRACO 1:3:3 E REJUNTAMENTO PRONTO</t>
  </si>
  <si>
    <t>REVESTIMENTO DE PAREDE COM GRANITO CINZA CORUMBA,EM PLACAS,COM ESPESSURA DE 2CM,POLIDO,ASSENTE COM GRAMPOS DE LATAO,EXCLUSIVE ARGAMASSA E REJUNTAMENTO</t>
  </si>
  <si>
    <t>RODAPE EM GRANITO CINZA CORUMBA,POLIDO,COM ALTURA DE 10CM E2CM DE ESPESSURA,ASSENTE COM ARGAMASSA DE CIMENTO, SAIBRO EAREIA,NO TRACO 1:2:2,INCLUSIVE CHAPISCO,NO TRACO 1:3 E REJUNTAMENTO PRONTO</t>
  </si>
  <si>
    <t>RODAPE EM GRANITO CINZA CORUMBA,POLIDO,COM ALTURA DE 10CM E2CM DE ESPESSURA,EXCLUSIVE ARGAMASSA,CHAPISCO E REJUNTAMENTO</t>
  </si>
  <si>
    <t>REVESTIMENTO VERTICAL EM DIVISORIAS OU BANCADAS(ILHARGA)EM GRANITO CINZA CORUMBA,2CM DE ESPESSURA,ASSENTE COMO EM 13.0360010</t>
  </si>
  <si>
    <t>REVESTIMENTO VERTICAL EM DIVISORIAS OU BANCADAS(ILHARGA)EM GRANITO CINZA CORUMBA,2CM DE ESPESSURA, EXCLUSIVE ARGAMASSA EREJUNTAMENTO</t>
  </si>
  <si>
    <t>MOLDURA EXTERNA EXECUTADA NO PERIMETRO DAS ESQUADRIAS COM GRANITO CINZA CORUMBA,2CM DE ESPESSURA,COM 2 POLIMENTOS,ASSENTE COMO EM 13.036.0010</t>
  </si>
  <si>
    <t>MOLDURA EXTERNA EXECUTADA NO PERIMETRO DAS ESQUADRIAS COM GRANITO CINZA CORUMBA,2CM DE ESPESSURA,COM 2 POLIMENTOS,ASSENTE COMO EM 13.036.0010,EXCLUSIVE ARGAMASSA E REJUNTAMENTO</t>
  </si>
  <si>
    <t>PEITORIL DE MARMORE BRANCO CLASSICO,DE 2X18CM,COM 2 POLIMENTOS,ASSENTE COM ARGAMASSA DE CIMENTO,SAIBRO E AREIA,NO TRACO1:3:3 E NATA DE CIMENTO COMUM,REJUNTADO COM CIMENTO BRANCO</t>
  </si>
  <si>
    <t>PEITORIL DE MARMORE BRANCO CLASSICO,COM ESPESSURA DE 2CM,COM2 POLIMENTOS,EM 2 TIRAS,NA LARGURA,SOMADA DE 20CM, SENDO APARTE INFERIOR EM SUPERPOSICAO,ASSENTE COMO EM 13.045.0040</t>
  </si>
  <si>
    <t>PEITORIL DE MARMORE BRANCO CLASSICO,DE 2X28CM,COM 2 POLIMENTOS,ASSENTE COMO EM 13.045.0040</t>
  </si>
  <si>
    <t>PEITORIL DE MARMORE BRANCO CLASSICO,DE 2X7CM,COM 2 POLIMENTOS,ASSENTE COMO EM 13.045.0040</t>
  </si>
  <si>
    <t>PEITORIL DE MARMORE BRANCO CLASSICO,DE 2X16CM,COM 2 POLIMENTOS,ASSENTE COMO EM 13.045.0040</t>
  </si>
  <si>
    <t>PEDRA PARA BOX DE BANHEIRO,EM MARMORE BRANCO CLASSICO,COM ALTURA EM TORNO DE 10CM E 4CM DE ESPESSURA,ASSENTE COMO EM13.045.0040</t>
  </si>
  <si>
    <t>REVESTIMENTO DE PAREDES COM MARMORE BRANCO CLASSICO,EM PLACAS POLIDAS,MEDIDAS IGUAIS OU MAIORES QUE 60X40CM,COM ESPESSURA DE 2CM,COM 2 POLIMENTOS,ASSENTES COM 2 GRAMPOS DE LATAO DE1/8" POR PLACA E ARGAMASSA DE CIMENTO,SAIBRO E AREIA,NO TRACO 1:3:3 E NATA DE CIMENTO,REJUNTADAS COM CIMENTO BRANCO</t>
  </si>
  <si>
    <t>REVESTIMENTO DE PAREDES COM MARMORE BRANCO CLASSICO,EM PLACAS POLIDAS,MEDIDAS IGUAIS OU MAIORES QUE 60X40CM,COM ESPESSURA DE 2CM,COM 2 POLIMENTOS,ASSENTES COM 2 GRAMPOS DE LATAO DE1/8" POR PLACA,EXCLUSIVE ARGAMASSA,NATA DE CIMENTO E REJUNTAMENTO</t>
  </si>
  <si>
    <t>REVESTIMENTO DE COLUNAS COM MARMORE BRANCO CLASSICO,EM PLACAS DE 2CM DE ESPESSURA,COM 2 POLIMENTOS,ASSENTES COMO EM 13.045.0065</t>
  </si>
  <si>
    <t>REVESTIMENTO DE COLUNAS COM MARMORE BRANCO CLASSICO,EM PLACAS DE 2CM DE ESPESSURA, COM 2 POLIMENTOS, ASSENTES  COMO  EM13.45.0065, EXCLUSIVE ARGAMASSA,NATA DE CIMENTO E REJUNTAMENTO</t>
  </si>
  <si>
    <t>REVESTIMENTO VERTICAL EM DIVISORIAS OU BANCADAS(ILHARGA)EM MARMORE BRANCO CLASSICO, 2CM DE ESPESSURA, COM 2 POLIMENTOS,ASSENTES COMO EM 13.045.0065</t>
  </si>
  <si>
    <t>REVESTIMENTO VERTICAL EM DIVISORIAS OU BANCADAS(ILHARGA)EM MARMORE BRANCO CLASSICO, 2CM DE ESPESSURA, COM 2 POLIMENTOS,ASSENTES COMO EM 13.045.0065,EXCLUSIVE ARGAMASSA, NATA DE CIMENTO E REJUNTAMENTO</t>
  </si>
  <si>
    <t>MOLDURA EXTERNA EXECUTADA NO PERIMETRO DAS ESQUADRIAS COM MARMORE  BRANCO CLASSICO, 2CM DE ESPESSURA, COM 2 POLIMENTOS,ASSENTES COMO EM 13.045.0065</t>
  </si>
  <si>
    <t>MOLDURA EXTERNA EXECUTADA NO PERIMETRO DAS ESQUADRIAS COM MARMORE  BRANCO CLASSICO, 2CM DE ESPESSURA, COM 2 POLIMENTOS,ASSENTES COMO EM 13.045.0065,EXCLUSIVE ARGAMASSA, NATA DE CIMENTO E REJUNTAMENTO</t>
  </si>
  <si>
    <t>CHAPIM OU ESPELHO DE MARMORE BRANCO CLASSICO,COM 2X17CM,COM1 POLIMENTO,ASSENTE COMO EM 13.045.0040</t>
  </si>
  <si>
    <t>REVESTIMENTO DE PAREDES COM MARMORE BRANCO CLASSICO, EM  PLACAS DE 2CM DE ESPESSURA, COM 2 POLIMENTOS, ASSENTE  COMO EM13.045.0065</t>
  </si>
  <si>
    <t>REVESTIMENTO DE COLUNAS COM MARMORE BRANCO CLASSICO, EM  PLACAS DE 2CM DE ESPESSURA, COM 2 POLIMENTOS, ASSENTES COMO EM13.045.0065</t>
  </si>
  <si>
    <t>REVESTIMENTO DE PAREDES COM GRANITO PRETO EM PLACAS,POLIDO,ESPESSURA 2CM,ASSENTES COM 2 GRAMPOS DE LATAO DE 1/8" POR PLACA E ARGAMASSA DE CIMENTO,SAIBRO E AREIA,NO TRACO 1:3:3 E NATA DE CIMENTO,REJUNTAMENTO COM CIMENTO E CORANTE</t>
  </si>
  <si>
    <t>REVESTIMENTO DE PAREDES COM GRANITO PRETO EM PLACAS,POLIDO,ESPESSURA DE 3CM,ASSENTES COM 2 GRAMPOS DE LATAO DE 1/8" PORPLACA E ARGAMASSA DE CIMENTO,SAIBRO E AREIA,NO TRACO 1:3:3 ENATA DE CIMENTO,REJUNTAMENTO COM CIMENTO E CORANTE</t>
  </si>
  <si>
    <t>REVESTIMENTO DE COLUNAS COM GRANITO PRETO EM PLACAS,POLIDO,ESPESSURA 3CM,ASSENTES COM 2 GRAMPOS DE LATAO DE 1/8" POR PLACA E ARGAMASSA DE CIMENTO,SAIBRO E AREIA,NO TRACO 1:3:3 E NATA DE CIMENTO,REJUNTAMENTO COM CIMENTO E CORANTE</t>
  </si>
  <si>
    <t>REVESTIMENTO DE PAREDES OU MUROS COM FILETES DERIVADOS DE PEDRAS COM ESPESSURA DE 1,5 A 4,0CM.FORNECIMENTO E COLOCACAO</t>
  </si>
  <si>
    <t>PAREDE VERDE C/PRE-VEGETACAO,SISTEMA MODULAR,CONSTITUIDO:MODULO SUBSTRATO RIGIDO P/RETENCAO SUBSTRATO NUTRITIVO,PROPORCIONANDO ALTA CAPACIDADE DRENAGEM DE AGUA SEM CARREAR O SUBSTRATO NUTRITIVO,OXIGENACAO DAS RAIZES,EVITANDO AMASSAMENTO DASRAIZES POR COMPACTACAO,PERFIL GALVANIZADO P/FIXACAO,VEGETACAO ESPECIFICA E SIST.DE IRRIGACAO P/GOTEJAMENTO.FORN.E COLOC</t>
  </si>
  <si>
    <t>BRISE VEGETAL,CONSTITUIDO DE:CALHA EM PVC PARA FLOREIRAS,CABECEIRA EM PVC PARA CALHA DE FLOREIRA,SUPORTE GALVANIZADO PARA CALHA DE FLOREIRA,SUSTENTADOS COM CABOS DE ACO,MODULO DE SUBSTRATO RIGIDO,SUBSTRATO LEVE E NUTRITIVO,VEGETACAO TREPADEIRA,INCLUSIVE DRENO E SISTEMA DE IRRIGACAO AUTOMATIZADO.FORNECIMENTO E COLOCACAO</t>
  </si>
  <si>
    <t>REVESTIMENTO DE PAREDES OU TETOS COM TECIDO ISOLANTE ACUSTICO,EM MANTA DE LA DE VIDRO REVESTIDA COM FOLHA DE ALUMINIO</t>
  </si>
  <si>
    <t>REVESTIMENTO DE PAREDES COM LENCOL DE CHUMBO, 2MM DE ESPESSURA, ASSENTE SOBRE COMPENSADO DE MADEIRA DE 6MM, INCLUSIVE ENTARUGAMENTO</t>
  </si>
  <si>
    <t>REVESTIMENTO COM ARGAMASSA DE CIMENTO E BARITA(GROSSA E FINA),TRACO 1:1:1, PARA PAREDES DE SALAS RADIOLOGICAS(APARELHOSDE 125 A 150KV),COM ESPESSURA DE 2,5CM,EXCLUSIVE CHAPISCO</t>
  </si>
  <si>
    <t>REVESTIMENTO DE FACHADA OU AREAS INT.C/PAINEL ALUM.COMPOSTO,SENDO DUAS LAMINAS ALUM.C/0,3MM ESP.,PINTURA PVDF (FLUOR CARBONO) KYNNAR 500,NO SISTEMA COIL COATING,ESP.DO COMPOSTO DE4MM,PINTURA PROTEGIDA POR FILME HAVY DUTY NAS FACES PINTADAS,NUCLEO EM POLIETILENO DE BAIXA DENSIDADE (RIGIDO),INCL.SUBESTRUTURA DE ALUM.E DEMAIS INSUMOS NECES.A COLOC.FORN.COLOC.</t>
  </si>
  <si>
    <t>REVESTIMENTO DE FACHADA OU AREAS INTERNAS C/PAINEL DE ALUM.COMPOSTO,SENDO DUAS LAMINAS DE ALUM.C/0,21MM ESP.,PINTURA EMSUPERPOLIESTER,NO SISTEMA COIL COATING,ESP.DO COMPOSTO DE4MM,PINTURA PROTEGIDA POR FILME HAVY DUTY NAS FACES PINTADAS,NUCLEO EM POLIETILENO DE BAIXA DENSIDADE (RIGIDO),INCL.SUBESTRUTURA ALUM.E DEMAIS INSUMOS NECES.A COLOC.FORN.E COLOC.</t>
  </si>
  <si>
    <t>REVESTIMENTO DE PAREDE COM LAMBRI DE MADEIRA DE LEI,FEITO COM REGUAS DE 10CM DE LARGURA,EXCLUSIVE ENTARUGAMENTO.FORNECIMENTO E COLOCACAO</t>
  </si>
  <si>
    <t>REVESTIMENTO DE TETOS COMO FORRO OU REBAIXO, COM LAMBRI DEMADEIRA DE LEI,FEITO COM REGUAS DE 10CM DE LARGURA,EXCLUSIVEENTARUGAMENTO.FORNECIMENTO E COLOCACAO</t>
  </si>
  <si>
    <t>REVESTIMENTO DE PAREDE OU TETO COM PLACAS DE CORTICA,DE 0,60X0,90M,COM 3MM DE ESPESSURA.FORNECIMENTO E COLOCACAO</t>
  </si>
  <si>
    <t>ENTARUGAMENTO PARA LAMBRI EM PAREDE FEITO COM MADEIRA DE LEI,DE 1.1/2"X3",COM SECAO TRAPEZOIDAL</t>
  </si>
  <si>
    <t>BARROTEAMENTO PARA FORRO FEITO COM MADEIRA DE LEI DE 2X10CM,ESPACADO DE 50CM</t>
  </si>
  <si>
    <t>FORRO DE PVC EM REGUAS DE 200MM DE LARGURA, ESPESSURA IGUALOU SUPERIOR A 8MM, ENCAIXADOS ENTRE SI, INCLUSIVE RODAFORRODE PVC PARA ACABAMENTO, ESTRUTURA EM METALON (20X20)MM E PARAFUSOS DE FIXACAO. FORNECIMENTO E COLOCACAO</t>
  </si>
  <si>
    <t>FORRO DE GESSO ESTAFE,COM PLACAS DE 1,00X0,70M FUNDIDAS NA OBRA, PRESAS COM 6 ESBIRROS DE CANHAMO, EMBEBIDAS EM NATA DEGESSO E REJUNTADAS.FORNECIMENTO E COLOCACAO</t>
  </si>
  <si>
    <t>FORRO FALSO DE GESSO, COM PLACAS PRE-MOLDADAS, DE 60X60CM,DEENCAIXE, PRESAS COM 4 TIRANTES DE ARAME E REJUNTADAS. FORNECIMENTO E COLOCACAO</t>
  </si>
  <si>
    <t>REVESTIMENTO DE PAREDES OU FORROS COM CHAPA DE MADEIRA MINERALIZADA,PRENSADA COM CIMENTO,COM 25MM DE ESPESSURA,TERMOACUSTICO,RESISTENTE AO FOGO,UMIDADE,FUNGOS E INSETOS.FORNECIMENTO E COLOCACAO</t>
  </si>
  <si>
    <t>FORRO TERMOACUSTICO COM PAINEL DE LA DE VIDRO,REVESTIDO PORPELICULAS DE PVC MICROPERFURADAS,SOBRE PERFIS METALICOS,COMTIRANTES RIGIDOS,EM PLACA DE 1250X625X15MM.FORNECIMENTO E COLOCACAO</t>
  </si>
  <si>
    <t>FORRO EM PLACA TIPO COLMEIA,EM ALUMINIO PRE-PINTADO,MODULACAO DE (62X62)CM,MALHA MEDINDO APROXIMADAMENTE 5X5CM,FIXADO COM PERFIL "T" APARENTE.FORNECIMENTO E COLOCACAO</t>
  </si>
  <si>
    <t>FORRO DE TABUAS DE PINUS MACHO-FEMEA,COM 10X1CM,PREGADO EM SARRAFOS DE MADEIRA DE LEI DE 2X10CM,ESPACADOS DE 50CM. FORNECIMENTO E COLOCACAO</t>
  </si>
  <si>
    <t>FORRO DE TABUAS DE MADEIRA DE LEI MACHO-FEMEA,COM 10X1CM,PREGADO EM SARRAFOS DE MADEIRA DE LEI DE 2X10CM, ESPACADOS  DE50CM. FORNECIMENTO E COLOCACAO</t>
  </si>
  <si>
    <t>REVESTIMENTO EM PAREDES,COM CHAPAS DE FIBRA DE MADEIRA,ACABAMENTO MATE,COM ESPESSURA DE 3MM,SOBRE BASE EXISTENTE.FORNECIMENTO E COLOCACAO</t>
  </si>
  <si>
    <t>FORRO REMOVIVEL COMPOSTO DE GESSO ACARTONADO,TIPO STANDARD ASER APLICADO SIST.DRYWALL,C/PLACA BORDA QUADRADA 625X625MM,ESP.6,5;9,5 OU 12,5MM,ESTRUTURADO PERFIS TIPO TRAVESSA "T" ACO GALVANIZADO,ALUMINIO OU DE LIGAS DE ALUMINIO,ESP.MINIMA 0,5MM C/PINTURA ELETROSTATICA OU CONVENCIONAL,SUSPENSA POR MEIO DE PENDURAIS,FIX.EM ESTRUTURA SUPERIOR.FORN.E COLOCACAO</t>
  </si>
  <si>
    <t>FORRO REMOVIVEL COMPOSTO DE GESSO ACARTONADO,TIPO STANDARD,CADICAO LA MINERAL,A SER APLICADO SIST.DRYWALL,C/PLACA BORDAQUADRADA 625X625MM,ESP.6,5;9,5 OU 12,5MM,ESTRUTURADO PERFISTIPO TRAVESSA "T" ACO GALV.,ALUMINIO OU LIGAS DE ALUMINIO,ESP.MINIMA 0,5MM C/PINTURA ELETROST.OU CONVENCIONAL,SUSPENSAPOR MEIO DE PENDURAIS,FIX.EM ESTRUTURA SUPERIOR.FORN.E COLOC</t>
  </si>
  <si>
    <t>FORRO REMOVIVEL COMPOSTO DE GESSO ACARTONADO,TIPO STANDARD ASER APLICADO SIST.DRYWALL,C/PLACA BORDA QUADRADA 625X625MM,REVEST.VINIL,ESP.6,5;9,5 OU 12,5MM,ESTRUT.EM PERFIS TIP.TRAVESSA "T" ACO GALV.ALUMINIO OU LIGAS ALUMINIO,ESP.MINIMA 0,5MM C/PINTURA ELETROSTATICA OU CONVENCIONAL,SUSPENSA POR MEIODE PENDURAIS,FIXADOS EM ESTRUTURA SUPERIOR.FORN.E COLOCACAO</t>
  </si>
  <si>
    <t>FORRO REMOVIVEL COMPOSTO GESSO ACARTONADO,TIPO STANDARD,C/ADICAO DE LA MINERAL,A SER APLICADO SIST.DRYWALL,C/BORDA QUADRADA 625X625MM REVEST.VINIL,ESP.6,5;9,5 OU 12,5MM,ESTRUT.EM PERFIS TIPO TRAVESSA "T" ACO GALV.ALUMINIO OU LIGAS ALUMINIO,ESP.MINIMA 0,5M,C/PINTURA ELETROSTATICA OU CONVENCIONAL,SUSPENSA POR MEIO PENDURAIS,FIX.EM ESTRUT.SUPERIOR.FORN.E COLOC.</t>
  </si>
  <si>
    <t>FORRO REMOVIVEL COMPOSTO GESSO ACARTONADO,TIPO STANDARD A SER APLICADO NO SISTEMA DRYWALL,C/PLACA BORDA QUADRADA 625X1250MM,ESP.6,5;9,5 OU 12,5MM,ESTRUTURADO EM PERFIS TIPO TRAVESSA "T" ACO GALVANIZADO,ALUMINIO OU LIGAS DE ALUMINIO,ESP.MINIMA DE 0,5MM COM PINTURA ELETROSTATICA OU CONVENCIONAL,SUSPENSA POR MEIO DE PENDURAIS,FIX.EM ESTRUT.SUPERIOR.FORN.E COLOC</t>
  </si>
  <si>
    <t>FORRO REMOVIVEL COMPOSTO GESSO ACARTONADO,TIPO STANDARD,C/ADICAO LA MINERAL,A SER APLICADO SIST.DRYWALL,C/PLACA BORDA QUADRADA 625X1250MM,ESP.6,5;9,5 OU 12,5MM,ESTRUT.PERFIS TIPO TRAVESSA "T" DE ACO GALV.ALUMINIO OU LIGAS DE ALUMINIO,ESP.MINIMA 0,5MM C/PINTURA ELETROSTATICA OU CONVENCIONAL,SUSPENSAPOR MEIO DE PENDURAIS,FIXADOS ESTRUT.SUPERIOR.FORN.E COLOC.</t>
  </si>
  <si>
    <t>FORRO REMOVIVEL COMPOSTO GESSO ACARTONADO,TIPO STANDARD A SER APLICADO SISTEMA DRYWALL,C/PLACAS BORDA QUADRADA 625X1250MM REVEST.VINIL,ESP.6,5;9,5 OU 12,5MM,ESTRUT.EM PERFIS TIPO TRAVESSA "T" DE ACO GALV.ALUMINIO OU LIGAS ALUMINIO,ESP.MINIMA 0,5MM,C/PINTURA ELETROSTATICA OU CONVENCIONAL,SUSPENSA PORMEIO DE PENDURAIS,FIXADOS EM ESTRUT.SUPERIOR.FORN.E COLOC.</t>
  </si>
  <si>
    <t>FORRO REMOVIVEL COMPOSTO GESSO ACARTONADO,TIPO STANDARD,C/ADICAO LA MINERAL,APLICADO SIST.DRYWALL,C/PLACAS BORDA QUADRADA 625X1250MM REVEST.VINIL,ESP.6,5;9,5 OU 12,5MM,ESTRUT.PERFIS TRAVESSA "T" ACO GALVANIZADO,ALUMINIO OU LIGAS DE ALUMINIO,ESP.MINIMA 0,5MM C/PINTURA ELETROSTATICA OU CONVENCIONAL,SUSPENSA POR MEIO PENDURAIS,FIXADOS ESTRUT.SUPERIOR.FORN.COLOC</t>
  </si>
  <si>
    <t>FORRO REMOVIVEL COMP.CHAPA GESSO ACARTONADO PERFURADA OU RANHURADA,TIPO ST(STANDARD) A SER APLIC.SISTEMA DRYWALL,C/PLACABORDA QUADRADA 625X625MM,ESP.12,5MM,C/ABSORCAOACUSTICA,ESTRUT.PERFIS TIPO TRAVESSA "T"ACO GALV.ALUM.OU DE LIGAS ALUM.ESP.MINIMA 0,5MM C/PINT.ELETROSTATICA OU CONVENCIONAL,SUSP.PORMEIO PENDURAIS,FIX.ESTRUT.SUPERIOR.FORN.E COLOC.</t>
  </si>
  <si>
    <t>FORRO ESTRUTURADO MONOLITICO C/UMA CHAPA DE GESSO ACARTONADO,TIPO STANDARD NO SISTEMA DRYWALL,LARGURA 1200MM,ESP.12,5MM,,C/TRAT.JUNTAS P/UNIFORMIZACAO DA SUPERFICIE,SENDO APARAFUSADA EM ESTRUTURA DE ACO GALVANIZADO,SUSPENSA POR MEIO DE PENDURAIS FIXADOS EM ESTRUTURA SUPERIOR,C/O PERIMETRO EXECUTADOC/CANTONEIRAS ACO GALVANIZADO.FORNECIMENTO E COLOCACAO</t>
  </si>
  <si>
    <t>FORRO ESTRUTURADO MONOLITICO C/PLACA GESSO ACARTONADO,TIPO RU(RESISTENTE A UMIDADE),APLICADO SIST.DRYWALL,LARG.1200MM,ESP.12,5MM,C/TRAT.DE JUNTAS P/UNIFORMIZACAO DA SUPERFICIE,SENDO APARAFUSADA EM ESTRUT.ACO GALV.SUSPENSA POR MEIO DE PENDURAIS FIXADOS EM ESTRUTURA SUPERIOR,COM O PERIMETRO EXECUTADOCOM CANTONEIRAS DE ACO GALVANIZADO.FORNECIMENTO E COLOCACAO</t>
  </si>
  <si>
    <t>FORRO ESTRUTURADO MONOLITICO C/PLACA GESSO ACARTONADO,TIPO RF(RESISTENTE A FOGO),APLICADO SIST.DRYWALL,LARG.1200MM,ESP.12,5MM,C/TRAT.JUNTAS P/UNIFORMIZACAO DA SUPERFICIE,SENDO APARAFUSADA EM ESTRUT.DE ACO GALV.,SUSPENSA POR MEIO DE PENDURAIIS FIXADOS EM ESTRUTURA SUPERIOR,COM O PERIMETRO EXECUTADOCOM CANTONEIRAS DE ACO GALVANIZADO.FORNECIMENTO E COLOCACAO.</t>
  </si>
  <si>
    <t>FORRO ACUSTICO ESTRUTURADO C/CHAPA DE GESSO ACARTONADO,TIPOSTANDARD,SISTEMA DRYWALL,LARGURA 1200MM,ESP.12,5MM,C/TRATAMENTO DE JUNTAS P/UNIFORMIZACAO DA SUPERFICIE,SENDO APARAFUSADA EM ESTRUTURA DE ACO GALVANIZADO,SUSPENSA POR MEIO DE PENDURAIS FIXADOS EM ESTRUTURA SUPERIOR,COM O PERIMETRO EXECUTADOCOM CANTONEIRAS DE ACO GALVANIZADO.FORNECIMENTO E COLOCACAO</t>
  </si>
  <si>
    <t>FORRO ARAMADO MONOLITICO DE DRYWALL,COMPOSTO DE UMA CHAPA GESSO ACARTONADO,TIPO STANDARD,LARGURA DE 600MM,COMPRIMENTO DE2000MM E ESPESSURA DE 12,5MM,COM TRATAMENTO JUNTAS COM MASSA E FITA PARA UNIFORMIZACAO DA SUPERFICIE DAS CHAPAS DE GESSO ACARTONADO,SUSPENSA POR MEIO DE ARAME Nº18,REVESTIDO DE PVC,FIXADO EM ESTRUTURA SUPERIOR.FORN.E COLOC.</t>
  </si>
  <si>
    <t>FORRO REMOVIVEL COMPOSTO DE FIBRA MINERAL,COM PLACA DE BORDAQUADRADA DE 625X625MM,ESP.APROXIMADA 13,0MM,C/INDICE DE ABSORCAO ACUSTICA,ESTRUTURADO EM PERFIS TIPO "T" DE ACO GALVANIZADO,ALUMINIO OU DE LIGAS DE ALUMINIO,ESP.MINIMA DE 0,5MM C/PINTURA ELETROSTATICA,SUSPENSO POR MEIO DE PENDURAIS EM ACOGALVANIZADO,FIXADOS EM ESTRUTURA SUPERIOR.FORN. E COLOCACAO</t>
  </si>
  <si>
    <t>FORRO REMOVIVEL COMPOSTO DE FIBRA MINERAL COM PLACA DE BORDAQUADRADA DE 625X1250MM,ESP.APROXIMADA 13,0MM,C/INDICE DE ABSORCAO ACUSTICA,ESTRUTURADO EM PERFIS TIPO "T" DE ACO GALVANIZADO,ALUMINIO OU DE LIGAS DE ALUMINIO,ESP.MINIMA DE 0,5MM C/PINTURA ELETROSTATICA,SUSPENSO POR MEIO DE PENDURAIS EM ACOGALVANIZADO,FIXADOS EM ESTRUTURA SUPERIOR.FORN. E COLOCACAO</t>
  </si>
  <si>
    <t>FORRO REMOVIVEL COMPOSTO DE FIBRA MINERAL,COM PLACA DE BORDAQUADRADA DE 625X625MM,ESP.APROXIMADA 15,0MM,C/INDICE DE ABSORCAO ACUSTICA,ESTRUTURADO EM PERFIS TIPO "T" DE ACO GALVANIZADO,ALUMINIO OU DE LIGAS DE ALUMINIO,ESP.MINIMA DE 0,5MM,C/PINTURA ELETROSTATICA,SUSPENSO POR MEIO DE PENDURAIS EM ACOGALVANIZADO,FIXADOS EM ESTRUTURA SUPERIOR.FORN. E COLOCACAO</t>
  </si>
  <si>
    <t>FORRO REMOVIVEL COMPOSTO DE FIBRA MINERAL,COM PLACA DE BORDAQUADRADA DE 625X1250MM,ESP.APROXIMADA 15,0MM,C/INDICE DE ABSORCAO ACUSTICA,ESTRUTURADO EM PERFIS TIPO "T" DE ACO GALVANIZADO,ALUMINIO OU DE LIGAS DE ALUMINIO,ESP.MINIMA DE 0,5MM,C/PINTURA ELETROSTATICA,SUSPENSO POR MEIO DE PENDURAIS EM ACOGALVANIZADO,FIXADOS EM ESTRUTURA SUPERIOR.FORN.E COLOCACAO</t>
  </si>
  <si>
    <t>FORRO REMOVIVEL COMPOSTO DE FIBRA MINERAL,COM PLACA DE BORDAQUADRADA DE 625X625MM,ESP.APROXIMADA 19,0MM,C/INDICE DE ABSORCAO ACUSTICA,ESTRUTURADO EM PERFIS TIPO "T" DE ACO GALVANIZADO,ALUMINIO OU DE LIGAS DE ALUMINIO,ESP.MINIMA DE 0,5MM,C/PINTURA ELETROSTATICA,SUSPENSO POR MEIO DE PENDURAIS EM ACOGALVANIZADO,FIXADOS EM ESTRUTURA SUPERIOR.FORN.E COLOCACAO</t>
  </si>
  <si>
    <t>FORRO REMOVIVEL COMPOSTO DE FIBRA MINERAL,COM PLACA DE BORDAREBAIXADA DE 625X625MM,ESP.APROXIMADA DE 15,0MM,C/INDICE DEABSORCAO ACUSTICA,ESTRUTURADO EM PERFIS TIPO "T" DE ACO GALVANIZADO,ALUMINIO OU LIGAS DE ALUMINIO,ESP.MINIMA DE 0,5MM,C/PINTURA ELETROSTATICA,SUSPENSO POR MEIO DE PENDURAIS,EM ACOGALVANIZADO,FIXADOS EM ESTRUTURA SUPERIOR.FORN. E COLOCACAO</t>
  </si>
  <si>
    <t>REVESTIMENTO DRYWALL C/ESP.MINIMA 23MM E MAXIMA 32MM(MASSA+CHAPA DE GESSO),APLICADO A ALVENARIA/ESTRUTURA EXISTENTE,C/UMA CHAPA GESSO ACARTONADO,TIPO ST(STANDARD),ESP.12,5MM,LARG.1200MM,COLADA SOBRE ALVENARIA/ESTRUTURA EXISTENTE,C/TRATAMENTO DE JUNTAS C/MASSA E FITA P/UNIFORMIZACAO DA SUPERFICIE DASCHAPAS DE GESSO ACARTONADO.APLICAC.AREAS SECAS.FORN.E COLOC</t>
  </si>
  <si>
    <t>REVESTIMENTO DRYWALL C/ESP.MINIMA 23MM E MAXIMA 32MM(MASSA+CHAPA DE GESSO),APLICADO A ALVENARIA/ESTRUT.EXISTENTE,C/UMA CHAPA GESSO ACARTONADO,RU(RESISTENTE A UMIDADE),ESP.12,5MM,LARG.1200MM,COLADA SOBRE ALVENARIA/ESTRUTURA EXISTENTE,C/TRATAMENTO DE JUNTAS C/MASSA E FITA P/UNIFORMIZACAO DA SUPERFICIEDAS CHAPAS GESSO ACARTONADO.APLICAC.AREAS SECAS.FORN.COLOC.</t>
  </si>
  <si>
    <t>REVESTIMENTO DRYWALL ESP.MINIMA 23MM E MAXIMA 32MM(MASSA+CHAPA DE GESSO),APLICADO A ALVENARIA/ESTRUTURA EXISTENTE,C/UMACHAPA GESSO ACARTONADO,RF(RESISTENTE AO FOGO),ESP.12,5MM,LARG.1200MM,COLADA SOBRE ALVENARIA/ESTRUTURA EXISTENTE,C/TRATAMENTO DE JUNTAS C/MASSA E FITA P/UNIFORMIZACAO DA SUPERFICIEDAS CHAPAS GESSO ACARTONADO.APLICAC.AREAS SECAS.FORN.COLOC.</t>
  </si>
  <si>
    <t>REVESTIMENTO DRYWALL ESP.31MM(ESTRUT.+CHAPA GESSO),ESTRUT.C/PERFIS DE TETO 27MM,GUIAS HORIZONTAIS 17MM,AMBOS ACO GALV.ESP.0,5MM,PERFIS DE TETO ANCORADOS NA ALVENARIA/ESTRUT.EXISTENTE POR MEIO DE PERFIS ACO EM FORMATO CANTONEIRA,C/UMA CHAPAGESSO ACARTONADO,STANDARD,ESP.12,5MM,LARG.1200MM,FIXADA AOSPERFIS TETO POR MEIO DE PARAFUSOS.AREAS SECAS.FORN.E COLOC.</t>
  </si>
  <si>
    <t>REVESTIMENTO DRYWALL ESP.31MM(ESTRUT.+CHAPA GESSO),ESTRUT.C/PERFIS TETO DE 27MM,GUIAS HORIZONTAIS 17MM,AMBOS ACO GALV.ESP.0,5MM,PERFIS TETO ANCORADOS ALVENARIA/ESTRUT.EXISTENTE PORMEIO PERFIS ACO EM FORMATO CANTONEIRA,C/UMA CHAPA DE GESSOACARTONADO,STANDARD,ADICAO DE LA MINERAL,ESP.12,5MM,LARG.1200MM,PERFIS TETO POR MEIO DE PARAFUSOS,AREAS SECAS.FORN.COLOC</t>
  </si>
  <si>
    <t>REVESTIMENTO DRYWALL ESP.31MM(ESTRUT.+CHAPA GESSO),ESTRUT.C/PERFIS TETO 27MM,GUIAS HORIZONTAIS 17MM,AMBOS ACO GALV.ESP.0,5MM,PERFIS TETO ANCORADOS ALVENARIA/ESTRUT.EXISTENTE POR MEIO PERFIS ACO FORMATO CANTONEIRA,C/UMA CHAPA GESSO ACARTONADO,RU(RESISTENTE A UMIDADE),ESP.12,5MM,LARG.1200MM,PERFIS DETETO POR MEIO DE PARAFUSOS.APLICACAO AREAS SECAS.FORN.COLOC.</t>
  </si>
  <si>
    <t>REVESTIMENTO DRYWALL ESP.31MM(ESTRUT.+CHAPA GESSO),ESTRUT.C/PERFIS TETO 27MM,GUIAS HORIZONTAIS 17MM,AMBOS ACO GALV.ESP.0,5MM,PERFIS TETO ANCORADOS ALVENARIA/ESTRUTURA EXISTENTE PORMEIO PERFIS ACO FORMATO CANTONEIRA,C/UMA CHAPA GESSO ACARTONADO,RU(RESISTENTE A UMIDADE),ADICAO DE LA MINERAL,ESP.12,5MM,LARG.1200MM.APLICACAO EM AREAS SECAS.FORNECIMENTO E COLOC.</t>
  </si>
  <si>
    <t>REVESTIMENTO DRYWALL ESP.31MM(ESTRUT.+CHAPA GESSO),ESTRUT.C/PERFIS TETO 27MM,GUIAS HORIZONTAIS 17MM,AMBOS ACO GALV.ESP.0,5MM,PERFIS TETO ANCORADOS ALVENARIA/ESTRUT.EXISTENTE POR MEIO PERFIS ACO FORMATO CANTONEIRA,C/UMA CHAPA GESSO ACARTONADO,RF(RESISTENTE AO FOGO),ESP.12,5MM,LARG.1200MM,PERFIS TETOPOR MEIO DE PARAFUSOS.APLICACAO EM AREAS SECAS.FORN.E COLOC.</t>
  </si>
  <si>
    <t>REVESTIMENTO DRYWALL ESP.31MM(ESTRUT.+CHAPA GESSO),ESTRUT.PERFIS TETO 27MM,GUIAS HORIZONTAIS 17MM,AMBOS ACO GALV.ESP.0,5MM,PERFIS TETO ANCORADOS ALVENARIA/ESTRUTURA EXISTENTE POR MEIO PERFIS DE ACO FORMATO CANTONEIRA,C/UMA CHAPA GESSO ACARTONADO,RF(RESISTENTE AO FOGO),ADICAO DE LA MINERAL,ESP.12,5MM,LARG.1200M.APLICACAO EM AREAS SECAS.FORNECIMENTO E COLOC.</t>
  </si>
  <si>
    <t>REVESTIMENTO DRYWALL ESP.61MM(ESTRUT.+CHAPA GESSO),ESTRUT.MONTANTES SIMPLES 48MM,GUIAS HORIZONTAIS 48MM,AMBOS ACO GALV.ESP.0,5MM,MONTANTES ANCORADOS ALVENARIA/ESTRUT.EXISTENTE PORMEIO PERFIS ACO CANTONEIRA,C/UMA CHAPA GESSO ACARTONADO,STANDARD,ESP.12,5MM,LARG.1200MM,FIXADA AOS MONTANTES POR MEIO DEPARAFUSOS.APLICACAO EM AREAS SECAS.FORNECIMENTO E COLOCACAO</t>
  </si>
  <si>
    <t>REVESTIMENTO DRYWALL ESP.61MM(ESTRUT.+CHAPA GESSO),ESTRUT.MONTANTES SIMPLES 48MM,GUIAS HORIZONTAIS 48MM,AMBOS ACO GALV.ESP.0,5MM,MONTANTES ANCORADOS NA ALVENARIA/ESTRUTURA EXISTENTE POR MEIO DE PERFIS DE ACO EM FORMATO DE CANTONEIRA,C/UMA CHAPA DE GESSO ACARTONADO,STANDARD,ADICAO DE LA MINERAL,ESP.12,5MM,LARG.1200MM,APLICACAO EM AREAS SECAS.FORN.E COLOCACAO</t>
  </si>
  <si>
    <t>REVESTIMENTO DRYWALL ESP.61MM(ESTRUTURA+CHAPA GESSO),ESTRUTURADA C/MONTANTES SIMPLES 48MM,GUIAS HORIZONTAIS 48MM,AMBOS ACO GALV.ESP.0,5MM,MONTANTES ANCORADOS ALVENARIA/ESTRUTURA EXISTENTE POR MEIO PERFIS ACO EM FORMATO CANTONEIRA,C/UMA CHAPA GESSO ACARTONADO,RU(RESISTENTE A UMIDADE),ESP.12,5MM,LARG.1200MM.APLICACAO EM AREAS SECAS.FORNECIMENTO E COLOCACAO</t>
  </si>
  <si>
    <t>REVESTIMENTO DRYWALL C/ESP.61MM(ESTRUTURA+CHAPA DE GESSO),ESTRUTURADA C/MONTANTES SIMPLES 48MM,FIXADOS A GUIAS HORIZONTAIS 48MM,AMBOS ACO GALV.ESP.0,5MM,SENDO OS MONTANTES ANCORADOS NA ALVENARIA/ESTRUTURA EXISTENTE POR MEIO DE PERFIS DE ACOEM FORMATO CANTONEIRA,RU(RESISTENTE A UMIDADE)C/ADICAO DE LA MINERAL.APLICACAO EM AREAS SECAS.FORNECIMENTO E COLOCACAO</t>
  </si>
  <si>
    <t>REVESTIMENTO DRYWALL ESP.61MM(ESTRUTURA+CHAPA DE GESSO),ESTRUTURADA C/MONTANTES SIMPLES 48MM,GUIAS HORIZONTAIS 48MM,AMBOS ACO GALV.ESP.0,5MM,SENDO OS MONTANTES ANCORADOS ALVENARIA/ESTRUTURA EXISTENTE POR MEIO DE PERFIS ACO EM FORMATO CANTONEIRA,C/UMA CHAPA GESSO ACARTONADO,RF(RESISTENTE AO FOGO),ESP.12,5MM,LARG.1200MM,APLICACAO EM AREAS SECAS.FORN.E COLOC.</t>
  </si>
  <si>
    <t>REVESTIMENTO DRYWALL ESP.61MM(ESTRUTURA+CHAPA GESSO),ESTRUTURADA C/MONTANTES SIMPLES 48MM,GUIAS HORIZONTAIS 48MM,AMBOS ACO GALV.ESP.0,5MM,MONTANTES ANCORADOS ALVENARIA/ESTRUTURA EXISTENTE MEIO DE PERFIS DE ACO EM FORMATO CANTONEIRA,C/UMA CHAPA GESSO ACARTONADO,RF(RESISTENTE AO FOGO),ADICAO DE LA MINERAL,ESP.12,5MM,LARG.1200MM,EM AREAS SECAS.FORN.E COLOCACAO</t>
  </si>
  <si>
    <t>REVESTIMENTO DRYWALL ESP.83MM(ESTRUTURA+CHAPA DE GESSO),ESTRUTURADA C/MONTANTES SIMPLES 70MM,GUIAS HORIZONTAIS 70MM,AMBOS ACO GALV.ESP.0,5MM,MONTANTES ANCORADOS ALVENARIA/ESTRUTURAEXISTENTE POR MEIO DE PERFIS DE ACO EM FORMATO DE CANTONEIRA,C/UMA CHAPA GESSO ACARTONADO,STANDARD,ESP.12,5MM,LARG.1200MM,BORDA REBAIXADA.APLICACAO EM AREAS SECAS.FORNEC.E COLOC.</t>
  </si>
  <si>
    <t>REVESTIMENTO DRYWALL ESP.83MM(ESTRUTURA+CHAPA GESSO),ESTRUTURADA C/MONTANTES SIMPLES 70MM,GUIAS HORIZONTAIS 70MM,AMBOS ACO GALV.ESP.0,5MM,MONTANTES ANCORADOS NA ALVENARIA/ESTRUTURAEXISTENTE POR MEIO DE PERFIS ACO EM FORMATO DE CANTONEIRA,C/UMA CHAPA GESSO ACARTONADO,STANDARD,ADICAO DE LA MINERAL,ESP.12,5MM,LARG.1200MM.APLICACAO EM AREAS SECAS.FORN.E COLOC.</t>
  </si>
  <si>
    <t>REVESTIMENTO DRYWALL ESP.83MM(ESTRUTURA+CHAPA GESSO),ESTRUTURADA C/MONTANTES SIMPLES 70MM,GUIAS HORIZONTAIS 70MM,AMBOS ACO GALV.ESP.0,5MM,MONTANTES ANCORADOS NA ALVENARIA/ESTRUTURAEXISTENTE POR MEIO DE PERFIS DE ACO EM FORMATO DE CANTONEIRA,C/UMA CHAPA DE GESSO ACARTONADO,RU(RESISTENTE A UMIDADE),ESP.12,5MM,LARG.1200MM,APLICACAO EM AREAS SECAS.FORN.E COLOC.</t>
  </si>
  <si>
    <t>REVESTIMENTO DRYWALL ESP.83MM(ESTRUTURA+CHAPA GESSO),ESTRUTURADA C/MONTANTES SIMPLES 70MM,GUIAS HORIZONTAIS 70MM,AMBOS ACO GALV.ESP.0,5MM,MONTANTES ANCORADOS NA ALVENARIA/ESTRUTURAEXISTENTE POR MEIO PERFIS ACO EM FORMATO CANTONEIRA,C/UMA CHAPA DE GESSO ACARTONADO,RU(RESISTENTE A UMIDADE),ADICAO LAMINERAL,ESP.12,5MM,LARG.1200MM.EM AREAS SECAS.FORN.COLOC.</t>
  </si>
  <si>
    <t>REVESTIMENTO DRYWALL ESP.83MM(ESTRUTURA+CHAPA DE GESSO),ESTRUTURADA C/MONTANTES SIMPLES 70MM,GUIAS HORIZONTAIS 70MM,AMBOS ACO GALV.ESP.0,5MM,MONTANTES ANCORADOS NA ALVENARIA/ESTRUTURA EXISTENTE POR MEIO DE PERFIS ACO EM FORMATO CANTONEIRA,C/UMA CHAPA DE GESSO ACARTONADO,RF(RESISTENTE AO FOGO),ESP.12,5MM,LARG.1200MM,APLICACAO EM AREAS SECAS.FORN.E COLOCACAO</t>
  </si>
  <si>
    <t>REVESTIMENTO DRYWALL ESP.83MM(ESTRUTURA+CHAPA GESSO),ESTRUTURADA C/MONTANTES SIMPLES 70MM,GUIAS HORIZONTAIS 70MM,AMBOS ACO GALV.ESP.0,5MM,MONTANTES ANCORADOS NA ALVENARIA/ESTRUTURAEXISTENTE POR MEIO PERFIS ACO EM FORMATO CANTONEIRA,C/UMA CHAPA DE GESSO ACARTONADO,RF(RESISTENTE AO FOGO),ADICAO DE LAMINERAL,ESP.12,5MM,LARG.1200MM.EM AREAS SECAS.FORN.E COLOC.</t>
  </si>
  <si>
    <t>REVESTIMENTO DRYWALL ESP.103MM(ESTRUTURA+CHAPA DE GESSO),ESTTRUTURADA C/MONTANTES SIMPLES 90MM,GUIAS HORIZONTAIS 90MM,AMBOS ACO GALV.ESP.0,5MM,MONTANTES ANCORADOS NA ALVENARIA/ESTRUTURADA EXISTENTE POR MEIO DE PERFIS DE ACO EM FORMATO DE CANTONEIRA,C/UMA CHAPA DE GESSO ACARTONADO,STANDARD,ESP.12,5MM,LARG.1200MM.APLICADO EM AREAS SECAS.FORNECIMENTO E COLOC.</t>
  </si>
  <si>
    <t>REVESTIMENTO DRYWALL ESP.103MM(ESTRUTURA+CHAPA DE GESSO),ESTRUTURADA C/MONTANTES SIMPLES 90MM,GUIAS HORIZONTAIS 90MM,AMBOS ACO GALV.ESP.0,5MM,MONTANTES ANCORADOS NA ALVENARIA/ESTRUTURA EXISTENTE POR MEIO PERFIS DE ACO EM FORMATO DE CANTONEIRA C/UMA CHAPA GESSO ACARTONADO,STANDARD,ADICAO LA MINERAL,ESP.12,5MM,LARG.1200MM,APLICACAO EM AREAS SECAS.FORN.E COLOC.</t>
  </si>
  <si>
    <t>REVESTIMENTO DRYWALL ESP.103MM(ESTRUTURA+CHAPA GESSO),ESTRUTURADA C/MONTANTES SIMPLES 90MM,GUIAS HORIZONTAIS 90MM,AMBOSACO GALV.ESP.0,5MM,MONTANTES ANCORADOS NA ALVENARIA/ESTRUTURA EXISTENTE POR MEIO DE PERFIS ACO EM FORMATO CANTONEIRA,C/UMA CHAPA DE GESSO ACORTONADO,RU(RESISTENTE A UMIDADE),ESP.12,5MM,LARG.1200MM.APLICACAO EM AREAS SECAS.FORN.E COLOCACAO</t>
  </si>
  <si>
    <t>REVESTIMENTO DRYWALL ESP.103MM(ESTRUTURA+CHAPA GESSO),ESTRUTURADA C/MONTANTES SIMPLES 90MM,GUIAS HORIZONTAIS 90MM,AMBOSACO GALV.ESP.0,5MM,MONTANTES ANCORADOS NA ALVENARIA/ESTRUTURA EXISTENTE POR MEIO PERFIS ACO EM FORMATO CANTONEIRA,C/UMACHAPA GESSO ACARTONADO,RU(RESISTENTE A UMIDADE),ADICAO DE LAMINERAL,ESP.12,5MM,LARG.1200MM.EM AREAS SECAS.FORN.E COLOC.</t>
  </si>
  <si>
    <t>REVESTIMENTO DRYWALL ESP.103MM(ESTRUTURA+CHAPA DE GESSO),ESTRUTURADA C/MONTANTES SIMPLES 90MM,GUIAS HORIZONTAIS 90MM,AMBOS ACO GALV.ESP.0,5MM,MONTANTES ANCORADOS NA ALVENARIA/ESTRUTURA EXISTENTE POR MEIO DE PERFIS DE ACO EM FORMATO CANTONEIRA C/UMA CHAPA DE GESSO ACARTONADO,RF(RESISTENTE AO FOGO),ESP.12,5MM,LARG.1200MM.APLICACAO EM AREAS SECAS.FORN.E COLOC.</t>
  </si>
  <si>
    <t>REVESTIMENTO DRYWALL ESP.103MM(ESTRUTURA+CHAPA DE GESSO),ESTRUTURADA C/MONTANTES SIMPLES 90MM,GUIAS HORIZONTAIS 90MM,AMBOS ACO GALV.ESP.0,5MM,MONTANTES ANCORADOS NA ALVENARIA/ESTRUTURA EXISTENTE POR MEIO PERFIS ACO EM FORMATO CANTONEIRA,C/UMA CHAPA GESSO ACARTONADO,RF(RESISTENTE AO FOGO),ADICAO DE LA MINERAL,ESP.12,5MM,LARG.1200MM.EM AREAS SECAS.FORN.E COLOC</t>
  </si>
  <si>
    <t>REVESTIMENTO DRYWALL C/ESP.61MM(ESTRUTURA+CHAPA DE GESSO)ESTRUTURADA C/MONTANTES SIMPLES AUTOPORTANTES 48MM,FIXADOS A GUIAS HORIZONTAIS DE 48MM,AMBOS DE ACO GALV.C/ESP.0,5MM,C/UMACHAPA DE GESSO ACARTONADO,STANDARD,ESP.12,5MM,LARG.1200MM,BORDA REBAIXADA,FIXADA AOS MONTANTES POR MEIO DE PARAFUSOS.APLICACAO EM AREAS SECAS.FORNECIMENTO E COLOCACAO</t>
  </si>
  <si>
    <t>REVESTIMENTO DRYWALL C/ESP.61MM(ESTRUTURA+CHAPA DE GESSO)ESTRUTURADA C/MONTANTES SIMPLES AUTOPORTANTES DE 48MM,FIXADOS AGUIAS HORIZONTAIS 48MM,AMBOS DE ACO GALV.C/ESP.0,5MM,C/UMACHAPA DE GESSO ACARTONADO,STANDARD,C/ADICAO DE LA MINERAL,ESP.12,5MM,LARG.1200MM,BORDA REBAIXADA,FIXADA AOS MONTANTES POR MEIO DE PARAFUSOS.APLICACAO EM AREAS SECAS.FORN.E COLOC</t>
  </si>
  <si>
    <t>REVESTIMENTO DRYWALL C/ESP.61MM(ESTRUTURA+CHAPA DE GESSO)ESTRUTURADA C/MONTANTES SIMPLES AUTOPORTANTES 48MM,FIXADOS A GUIAS HORIZONTAIS 48MM,AMBOS DE ACO GALV.C/ESP.0,5MM,C/UMA CHAPA DE GESSO ACARTONADO,TIPO RU(RESISTENTE A UMIDADE),ESP.12,5MM,LARG.1200MM,BORDA REBAIXADA,FIXADA AOS MONTANTES POR MEIO DE PARAFUSOS.APLICACAO EM AREAS SECAS.FORN.E COLOCACAO</t>
  </si>
  <si>
    <t>REVESTIMENTO DRYWALL C/ESP.61MM(ESTRUTURA+CHAPA DE GESSO)ESTRUTURADA C/MONTANTES SIMPLES AUTOPORTANTES 48MM,FIXADOS A GUIAS HORIZONTAIS 48MM,AMBOS DE ACO GALV.C/ESP.0,5MM,C/UMA CHAPA DE GESSO ACARTONADO,TIPO RU(RESISTENTE A UMIDADE),C/ADICAO LA MINERAL,ESP.12,5MM,LARG.1200MM,BORDA REBAIXADA,FIXADA AOS MONTANTES POR MEIO DE PARAFUSOS.APLICACAO AREAS SECAS.F/C</t>
  </si>
  <si>
    <t>REVESTIMENTO DE DRYWALL C/ESP.61MM(ESTRUTURA+CHAPA DE GESSO)ESTRUTURADA C/MONTANTES SIMPLES AUTOPORTANTES 48MM,FIXADOS AGUIAS HORIZONTAIS 48MM,AMBOS DE ACO GALV.C/ESP.0,5MM,COM UMA CHAPA DE GESSO ACARTONADO,TIPO RF(RESISTENTE AO FOGO),ESP.12,5MM,LARG.1200MM,BORDA REBAIXADA,FIXADA AOS MONTANTES PORMEIO DE PARAFUSOS.APLICACAO EM AREAS SECAS.FORN. E COLOCACAO</t>
  </si>
  <si>
    <t>REVESTIMENTO DRYWALL C/ESP.61MM(ESTRUTURA+CHAPA DE GESSO)ESTRUTURADA C/MONTANTES SIMPLES AUTOPORTANTES 48MM,FIXADOS A GUIAS HORIZONTAIS 48MM,AMBOS ACO GALV.ESP.0,5MM,C/UMA CHAPA DEGESSO ACARTONADO,RF(RESISTENTE AO FOGO),C/ADICAO DE LA MINERAL,ESP.12,5MM,LARG.1200MM,BORDA REBAIXADA,FIXADA AOS MONTANTES POR MEIO DE PARAFUSOS.APLICACAO AREAS SECAS.FORN.COLOC.</t>
  </si>
  <si>
    <t>REVESTIMENTO DE DRYWALL C/ESP.83MM(ESTRUTURA+CHAPA DE GESSO)ESTRUTURADA C/MONTANTES SIMPLES AUTOPORTANTES 70MM,FIXADAS AGUIAS HORIZONTAIS 70MM,AMBOS DE ACO GALV.C/ESP.0,5MM,C/UMACHAPA DE GESSO ACARTONADO,TIPO ST(STANDARD),ESP.12,5MM,LARGURA 1200MM,BORDA REBAIXADA,FIXADA AOS MONTANTES POR MEIO DE PARAFUSOS.APLICACAO EM AREAS SECAS.FORNECIMENTO E COLOCACAO</t>
  </si>
  <si>
    <t>REVESTIMENTO DE DRYWALL C/ESP.83MM(ESTRUTURA+CHAPA DE GESSO)ESTRUTURADA C/MONTANTES SIMPLES AUTOPORTANTES 70MM,FIXADOS AGUIAS HORIZONTAIS 70MM,AMBOS DE ACO GALV.C/ESP.0,5MM,C/UMACHAPA DE GESSO ACARTONADO,ST(STANDARD),C/ADICAO DE LA MINERAL,ESP.12,5MM,LARG.1200MM,BORDA REBAIXADA,FIXADA AOS MONTANTES POR MEIO DE PARAFUSOS.APLICACAO AREAS SECAS.FORN.E COLOC.</t>
  </si>
  <si>
    <t>REVESTIMENTO DE DRYWALL C/ESP.83MM(ESTRUTURA+CHAPA DE GESSO)ESTRUTURADA C/MONTANTES SIMPLES AUTOPORTANTES 70MM,FIXADOS AGUIAS HORIZONTAIS 70MM,AMBOS DE ACO GALV.C/ESP.0,5MM,C/UMACHAPA DE GESSO ACARTONADO,TIPO RU(RESISTENTE A UMIDADE),ESP.12,5MM,LARG.1200MM,BORDA REBAIXADA,FIXADA AOS MONTANTES PORMEIO DE PARAFUSOS.APLICACAO EM AREAS SECAS.FORN.E COLOCACAO</t>
  </si>
  <si>
    <t>REVESTIMENTO DRYWALL C/ESP.83MM(ESTRUTURA+CHAPA DE GESSO)ESTRUTURADA C/MONTANTES SIMPLES AUTOPORTANTES 70MM,FIXADOS A GUIAS HORIZONTAIS 70MM,AMBOS ACO GALV.C/ESP.0,5MM,C/UMA CHAPADE GESSO ACARTONADO,RU(RESISTENTE A UMIDADE),C/ADICAO LA MINERAL,ESP.12,5MM,LARG.1200MM,BORDA REBAIXADA,FIXADA AOS MONTANTES POR MEIO DE PARAFUSOS.APLICACAO AREAS SECAS.FORN.COLOC.</t>
  </si>
  <si>
    <t>REVESTIMENTO DE DRYWALL C/ESP.83MM(ESTRUTURA+CHAPA DE GESSO)ESTRUTURADA C/MONTANTES SIMPLES AUTOPORTANTES 70MM,FIXADOS AGUIAS HORIZONTAIS 70MM,AMBOS DE ACO GALV.C/ESP.0,5MM,C/UMACHAPA DE GESSO ACARTONADO,TIPO RF(RESISTENTE AO FOGO),ESP.12,5MM,LARG.1200MM,BORDA REBAIXADA,FIXADA AOS MONTANTES POR MEIO DE PARAFUSOS.APLICACAO EM AREAS SECAS.FORN.E COLOCACAO</t>
  </si>
  <si>
    <t>REVESTIMENTO DRYWALL ESP.83MM(ESTRUTURA+CHAPA DE GESSO)ESTRUTURADA C/MONTANTES AUTOPORTANTES 70MM,GUIAS HORIZONTAIS 70MM,AMBOS ACO GALV.ESP.0,5MM,C/UMA CHAPA GESSO ACARTONADO,RF(RESISTENTE AO FOGO),C/ADICAO DE LA MINERAL,ESP.12,5MM,LARG.1200MM,BORDA REBAIXADA,FIXADA AOS MONTANTES POR MEIO DE PARAFUSOS,APLICACAO EM AREAS SECAS.FORNECIMENTO E COLOCACAO</t>
  </si>
  <si>
    <t>REVESTIMENTO DE DRYWALL C/ESP.103MM(ESTRUTURA+CHAPA DE GESSO)ESTRUTURADA C/MONTANTES SIMPLES AUTOPORTANTES 90MM,FIXADOSA GUIAS HORIZONTAIS 90MM,AMBOS DE ACO GALV.C/ESP.0,5MM,C/UMACHAPA DE GESSO ACARTONADO,TIPO ST(STANDARD),ESP.12,5MM,LARG.1200MM,BORDA REBAIXADA,FIXADA AOS MONTANTES POR MEIO DE PARAFUSOS.APLICACAO EM AREAS SECAS.FORNECIMENTO E COLOCACAO</t>
  </si>
  <si>
    <t>REVESTIMENTO DE DRYWALL C/ESP.103MM(ESTRUTURA+CHAPA DE GESSO)ESTRUTURADA C/MONTANTES SIMPLES AUTOPORTANTES 90MM,FIXADOSA GUIAS HORIZONTAIS 90MM,AMBOS ACO GALV.C/ESP.0,5MM,C/UMA CHAPA DE GESSO ACARTONADO,TIPO ST(STANDARD),C/ADICAO DE LA MINERAL,ESP.12,5MM,LARG.1200MM,BORDA REBAIXADA,FIXADA AOS MONTANTES POR MEIO DE PARAFUSOS.APLICACAO AREAS SECAS.FORN.COLOC.</t>
  </si>
  <si>
    <t>REVESTIMENTO DE DRYWALL C/ESP.103MM(ESTRUTURA+CHAPA DE GESSO)ESTRUTURADA C/MONTANTES SIMPLES AUTOPORTANTES 90MM,FIXADOSA GUIAS HORIZONTAIS 90MM,AMBOS DE ACO GALV.C/ESP.0,5MM,C/UMACHAPA DE GESSO ACARTONADO,TIPO RU(RESISTENTE A UMIDADE),ESP.12,5MM,LARG.1200MM,BORDA REBAIXADA,FIXADA AOS MONTANTES PORMEIO DE PARAFUSOS.APLICACAO EM AREAS SECAS.FORN.E COLOCACAO</t>
  </si>
  <si>
    <t>REVESTIMENTO DRYWALL ESP.103MM(ESTRUTURA+CHAPA DE GESSO)ESTRUTURADA C/MONTANTES SIMPLES AUTOPORTANTES 90MM,GUIAS HORIZONTAIS 90MM,AMBOS DE ACO GALV.ESP.0,5MM,C/UMA CHAPA GESSO ACARTONADO,TIPO RU(RESISTENTE A UMIDADE),C/ADICAO DE LA MINERAL,ESP.12,5MM,LARG.1200MM,BORDA REBAIXADA,FIXADA AOS MONTANTESPOR MEIO DE PARAFUSOS.APLICACAO EM AREAS SECAS.FORN.E COLOC.</t>
  </si>
  <si>
    <t>REVESTIMENTO DE DRYWALL C/ESP.103MM(ESTRUTURA+CHAPA DE GESSO)ESTRUTURADA C/MONTANTES SIMPLES AUTOPORTANTES 90MM,FIXADOSA GUIAS HORIZONTAIS 90MM,AMBOS DE ACO GALV.C/ESP.0,5MM,C/UMACHAPA DE GESSO ACARTONADO,TIPO RF(RESISTENTE AO FOGO),ESP.12,5MM,LARG.1200MM,BORDA REBAIXADA,FIXADA AOS MONTANTES POR MEIO DE PARAFUSOS.APLICACAO EM AREAS SECAS.FORN.E COLOCACAO</t>
  </si>
  <si>
    <t>REVESTIMENTO DRYWALL ESP.103MM(ESTRUTURA+CHAPA DE GESSO)ESTRUTURADA C/MONTANTES SIMPLES AUTOPORTANTES 90MM,FIXADOS A GUIAS HORIZONTAIS 90MM,AMBOS ACO GALV.C/ESP.0,5MM,C/UMA CHAPA DE GESSO ACARTONADO,RF(RESISTENTE AO FOGO),C/ADICAO DE LA MINERAL,ESP.12,5MM,LARG.1200MM,BORDA REBAIXADA,FIXADA AOS MONTANTES POR MEIO DE PARAFUSOS.APLICACAO AREAS SECAS.FORN.COLOC.</t>
  </si>
  <si>
    <t>REVESTIMENTO DE DRYWALL C/ESP.73MM(ESTRUTURA+CHAPA DE GESSO)ESTRUTURADA C/MONTANTES SIMPLES AUTOPORTANTES 48MM,FIXADOS AGUIAS HORIZONTAIS 48MM,AMBOS DE ACO GALV.C/ESP.0,5MM,C/DUASCHAPAS DE GESSO ACARTONADO,TIPO ST(STANDARD),ESP.12,5MM,LARG.1200MM,BORDA REBAIXADA,FIXADA AOS MONTANTES POR MEIO DE PARAFUSOS.APLICACAO EM AREAS SECAS.FORNECIMENTO E COLOCACAO</t>
  </si>
  <si>
    <t>REVESTIMENTO DE DRYWALL C/ESP.73MM(ESTRUTURA+CHAPA DE GESSO)ESTRUTURADA C/MONTANTES SIMPLES AUTOPORTANTES 48MM,FIXADOS AGUIAS HORIZONTAIS 48MM,AMBOS DE ACO GALV.C/ESP.0,5MM,C/DUASCHAPAS DE GESSO ACARTONADO,ST(STANDARD),C/ADICAO DE LA MINERAL,ESP.12,5MM,LARG.1200MM,BORDA REBAIXADA,FIXADA AOS MONTANTES POR MEIO DE PARAFUSOS.APLICACAO AREAS SECAS.FORN.COLOC.</t>
  </si>
  <si>
    <t>REVESTIMENTO DE DRYWALL C/ESP.73MM(ESTRUTURA+CHAPA DE GESSO)ESTRUTURADA C/MONTANTES SIMPLES AUTOPORTANTES 48MM,FIXADOS AGUIAS HORIZONTAIS 48MM,AMBOS ACO GALV.C/ESP.0,5MM,C/DUAS CHAPAS GESSO ACARTONADO,TIPO RU(RESISTENTE A UMIDADE),E OUTRATIPO ST,ESP.12,5MM,LARG.1200MM,BORDA REBAIXADA,FIX.AOS MONTANTES POR MEIO PARAFUSOS.APLICACAO EM AREAS SECAS.FORN./COLOC</t>
  </si>
  <si>
    <t>REVESTIMENTO DE DRYWALL C/ESP.73MM(ESTRUTURA+CHAPA DE GESSO)ESTRUTURADA 48MM,FIXADOS A GUIAS HORIZONTAIS 48MM,AMBOS DE ACO GALV.C/ESP.0,5MM,C/DUAS CHAPAS DE ESSO ACARTONADO,TIPO RU(RESISTENTE A UMIDADE),C/ADICAO DE LA MINERAL,E OUTRA TIPO ST,ESP.12,5MM,LARG.1200MM,BORDA REBAIXADA,FIX.AOS MONTANTES POR MEIO DE PARAFUSOS.APLICACAO EM AREAS SECAS.FORN.E COLOC.</t>
  </si>
  <si>
    <t>REVESTIMENTO DE DRYWALL C/ESP.73MM(ESTRUTURA+CHAPA DE GESSO)ESTRUTURADA C/MONTANTES SIMPLES AUTOPORTANTES 48MM,FIXADOS AGUIAS HORIZONTAIS 48MM,AMBOS DE ACO GALV.C/ESP.0,5MM,C/DUASCHAPAS GESSO ACARTONADO,TIPO RF(RESISTENTE AO FOGO) E OUTRATIPO ST,ESP.12,5MM,LARG.1200MM,BORDA REBAIXADA,FIX.AOS MONTANTES POR MEIO DE PARAFUSOS.APLICACAO AREAS SECAS.FORN/COLOC</t>
  </si>
  <si>
    <t>REVESTIMENTO DRYWALL ESP.73MM(ESTRUTURA+CHAPA DE GESSO)ESTRUTURADA C/MONTANTES SIMPLES AUTOPORTANTES 48MM,FIXADOS A GUIAS HORIZONTAIS 48MM,AMBOS ACO GALV.ESP.0,5MM,C/DUAS CHAPAS GESSO ACARTONADO,RF(RESISTENTE AO FOGO),C/ADICAO LA MINERAL,EOUTRA TIPO ST,ESP.12,5MM,LARG.1200MM,BORDA REBAIXADA,FIX.AOSMONTANTES POR MEIO PARAFUSOS.APLICACAO AREAS SRCAS.FORN/COL</t>
  </si>
  <si>
    <t>REVESTIMENTO DRYWALL C/ESP.95MM(ESTRUTURA+CHAPA DE GESSO)ESTRUTURADA C/MONTANTES SIMPLES AUTOPORTANTES 70MM,FIXADOS A GUIAS HORIZONTAIS 70MM,AMBOS DE ACO GALV.C/ESP.0,5MM,C/DUAS CHAPAS DE GESSO ACARTONADO,TIPO ST(STANDARD),ESP.12,5MM,LARGURA 1200MM,BORDA REBAIXADA,FIXADA AOS MONTANTES POR MEIO DE PARAFUSOS.APLICACAO EM AREAS SECAS.FORNECIMENTO E COLOCACAO</t>
  </si>
  <si>
    <t>REVESTIMENTO DE DRYWALL C/ESP.95MM(ESTRUTURA+CHAPA DE GESSO)ESTRUTURADA C/MONTANTES SIMPLES AUTOPORTANTES 70MM,FIXADOS AGUIAS HORIZONTAIS 70MM,AMBOS DE ACO GALV.C/ESP.0,5MM,C/DUASCHAPAS DE GESSO ACARTONADO,ST(STANDARD),C/ADICAO DE LA MINERAL,ESP.12,5MM,LARG.1200MM,BORDA REBAIXADA,FIXADA AOS MONTANTES POR MEIO DE PARAFUSOS.APLICACAO AREAS SECAS.FORN.COLOC.</t>
  </si>
  <si>
    <t>REVESTIMENTO DE DRYWALL C/ESP.95MM(ESTRUTURA+CHAPA GESSO) ESTRUTURADA C/MONTANTES SIMPLES AUTOPORTANTES 70MM,FIX.A GUIASHORIZ.70MM,AMBOS ACO GALV.C/ESP.0,5MM,C/DUAS CHAPAS GESSO ACARTONADO,SENDO UMA DO TIPO RU (RESISTENTE A UMIDADE),E OUTRA ST,ESP.12,5MM,LARG.1200MM,BORDA REBAIXADA,FIX.AOS MONTANTES POR MEIO PARAFUSOS.APLICACAO EM AREAS SECAS.FORN.E COLOC.</t>
  </si>
  <si>
    <t>REVESTIMENTO DRYWALL ESP.95MM(ESTRUTURA+CHAPA GESSO) ESTRUTURADA C/MONTANTES SIMPLES AUTOPORTANTES 70MM,FIX.A GUIAS HORIZ.70MM,AMBOS ACO GALV.ESP.0,5MM,C/DUAS CHAPAS GESSO ACARTONAO,SENDO UMA DO TIPO RU(RESISTENTE A UMIDADE),ADICAO LA MINERAL,E OUTRA ST,ESP.12,5MM,LARG.1200MM,BORDA REBAIXADA,FIX.AOSMONTANTES POR MEIO PARAFUSOS.APLICACAO AREAS SECAS.FORN/COL</t>
  </si>
  <si>
    <t>REVESTIMENTO DRYWALL C/ESP.95MM(ESTRUTURA+CHAPA GESSO) ESTRUTURADA C/MONTANTES SIMPLES AUTOPORTANTES 70MM,FIX.A GUIAS HORIZ.70MM,AMBOS ACO GALV.C/ESP.0,5MM,C/DUAS CHAPAS GESSO ACARTONADO,SENDO UMA DO TIPO RF(RESISTENTE AO FOGO) E OUTRA ST,ESP.12,5MM,LARG.1200MM,BORDA REBAIXADA,FIX.AOS MONTANTES PORMEIO DE PARAFUSOS.APLICACAO EM AREAS SECAS.FORN.E COLOC</t>
  </si>
  <si>
    <t>REVESTIMENTO DRYWALL C/ESP.95MM(ESTRUTURA+CHAPA GESSO) ESTRUTURADA C/MONTANTES SIMPLES AUTOPORTANTES 70MM,FIX.A GUIAS HORIZ.70MM,AMBOS ACO GALV.ESP.0,5MM,C/DUAS CHAPAS GESSO ACARTONADO,SENDO UMA DO TIPO RF(RESISTENTE AO FOGO),C/ADICAO LA MINERAL,E OUTRA ST,ESP.12,5MM,LARG.1200MM,BORDA REBAIXADA,FIX.MONTANTES POR MEIO PARAFUSOS.APLICACAO AREAS SECAS.FORN/COL</t>
  </si>
  <si>
    <t>REVESTIMENTO DE DRYWALL C/ESP.115MM(ESTRUTURA+CHAPA DE GESSO)ESTRUTURADA C/MONTANTES SIMPLES AUTOPORTANTES 90MM,FIXADOSA GUIAS HORIZONTAIS 90MM,AMBOS DE ACO GALV.C/ESP.0,5MM,C/DUAS CHAPAS DE GESSO ACARTONADO,STANDARD,ESP.12,5MM,LARG.1200MM,BORDA REBAIXADA,FIXADA AOS MONTANTES POR MEIO DE PARAFUSOS.APLICACAO EM AREAS SECAS.FORNECIMENTO E COLOCACAO</t>
  </si>
  <si>
    <t>REVESTIMENTO DRYWALL C/ESP.115MM(ESTRUTURA+CHAPA DE GESSO)ESTRUTURADA C/MONTANTES SIMPLES AUTOPORTANTES 90MM,FIXADOS A GUIAS HORIZONTAIS 90MM,AMBOS DE ACO GALV.C/ESP.0,5MM,C/DUAS CHAPAS DE GESSO ACARTONADO,STANDARD,C/ADICAO DE LA MINERAL,ESP.12,5MM,LARG.1200MM,BORDA REBAIXADA,FIXADA AOS MONTANTES POR MEIO DE PARAFUSOS.APLICACAO EM AREAS SECAS.FORN.E COLOC.</t>
  </si>
  <si>
    <t>REVESTIMENTO DRYWALL C/ESP.115MM(ESTRUTURA+CHAPA GESSO) ESTRUTURADA C/MONTANTES SIMPLES AUTOPORTANTES 90MM,FIX.A GUIAS HORIZ.90MM,AMBOS ACO GALV.C/ESP.0,5MM,C/DUAS CHAPAS GESSO ACARTONADO,SENDO UMA DO TIPO RU(RESISTENTE A UMIDADE) E OUTRA ST,ESP.12,5MM,LARG.1200MM,BORDA REBAIXADA,FIX.AOS MONTANTES POR MEIO DE PARAFUSOS.APLICACAO EM AREAS SECAS.FORN.E COLOC.</t>
  </si>
  <si>
    <t>REVESTIMENTO DRYWALL C/ESP.115MM(ESTRUTURA+CHAPA GESSO) ESTRTURADA C/MONTANTES SIMPLES AUTOPORTANTES 90MM,FIX.A GUIAS HORIZ.90MM,AMBOS ACO GALV.C/ESP.0,5MM,C/DUAS CHAPAS GESSO ACARTONADO,SENDO UMA TIPO RU(RESISTENTE A UMIDADE),C/ADICAO LA MINERAL,E OUTRA ST,ESP.12,5MM,LARG.1200MM,BORDA REBAIXADA,FIX.MONTANTES POR MEIO PARAFUSOS.APLICACAO AREAS SECAS.FORN/COL</t>
  </si>
  <si>
    <t>REVESTIMENTO DE DRYWALL C/ESP.115MM(ESTRUTURA+CHAPA GESSO) ESTRUTURADA C/MONTANTES SIMPLES AUTOPORTANTES 90MM,FIX.A GUIAS HORIZ.90MM,AMBOS ACO GALVANIZADO C/ESP.0,5MM,COM DUAS CHAPAS GESSO ACARTONADO,SENDO UMA DO TIPO RF(RESISTENTE AO FOGO)E OUTRA ST,SP.12,5MM,LARG.1200MM,BORDA REBAIXADA,FIX.AOS MONTANTES POR MEIO PARAFUSOS.APLICACAO AREAS SECAS.FORN.COLOC.</t>
  </si>
  <si>
    <t>REVESTIMENTO DRYWALL C/ESP.115MM(ESTRUTURA+CHAPA GESSO) ESTRUTURADA C/MONTANTES SIMPLES AUTOPORTANTES 90MM,FIX.A GUIAS HORIZ.90MM,AMBOS ACO GALV.ESP.0,5MM,C/DUAS CHAPAS GESSO ACARTNADO,SENDO UMA TIPO RF(RESISTENTE AO FOGO),C/ADICAO LA MINERAL,E OUTRA ST,ESP.12,5MM,LARG.1200MM,BORDA REBAIXADA,FIX.MONTANTES POR MEIO PARAFUSOS.APLICACAO AREAS SECAS.FORN.E COLOC</t>
  </si>
  <si>
    <t>REVESTIMENTO TEXTURIZADO FOSCO PARA USO EXTERNO SOBRE SUPERFICIE CAMURCADA OU CONCRETO LISO,COM 2MM DE ESPESSURA,EXECUTADO COM PO CREPE ATB,NA COR INDICADA,SOBRE ADITIVOS C/2 DEMAOS DE ACABAMENTO</t>
  </si>
  <si>
    <t>VENEZIANA VERTICAL (BRISE SOLEIL) CONSTRUIDA COM PLACA CIMENTICIA (SEM UTILIZACAO DE AMIANTO),COM ESPESSURA DE 12MM,COM400MM DE LARGURA,FIXADA EM CANTONEIRAS DE ACO APARAFUSADAS,EMEDIDA PELA AREA COLOCADA.FORNECIMENTO E COLOCACAO</t>
  </si>
  <si>
    <t>VENEZIANA VERTICAL(BRISE SOLEIL)DE CHAPA DE ALUMINIO,COM 1,2MM DE ESPESSURA,FIXADO EM CANTONEIRAS DE ACO APARAFUSADAS,EMEDIDA PELA AREA COLOCADA.FORNECIMENTO E COLOCACAO</t>
  </si>
  <si>
    <t>REVESTIMENTO EM CHAPA LAMINADA COM ACABAMENTO TEXTURIZADO,DE1,3MM DE ESPESSURA,EM PAREDES, SOBRE REVESTIMENTO LIXADO EESCOVADO</t>
  </si>
  <si>
    <t>REVESTIMENTO EM CHAPA LAMINADA COM ACABAMENTO BRILHANTE,DE 0,8MM DE ESPESSURA,SOBRE PECAS DE MADEIRA AMPLAS,COMO PORTAS,MESAS,ARMARIOS E PRATELEIRAS FUNDAS</t>
  </si>
  <si>
    <t>REVESTIMENTO EM CHAPA LAMINADA COM ACABAMENTO BRILHANTE,DE 0,8MM DE ESPESSURA,SOBRE PECAS AMPLAS EM UMA SO DIMENSAO,COMOPRATELEIRAS COMUNS,CAIXOES DE ESQUADRIAS E COLUNAS PRISMATICAS</t>
  </si>
  <si>
    <t>REVESTIMENTO EM CHAPA LAMINADA COM ACABAMENTO BRILHANTE, DE0,8MM DE ESPESSURA, SOBRE GAVETAS, ARMARIOS, CONSOLOS, MESASPEQUENAS E MOLDURAS</t>
  </si>
  <si>
    <t>PROTETOR DE PAREDE(BATE-MACA), COM 20CM DE LARGURA, VINIL DEALTO IMPACTO,ANTICHAMA E LAVAVEL,ACABAMENTO TEXTURIZADO,REFORCOS EM NEOPRENE E FIXADO COM SUPORTES DE ALUMINIO RESISTENTES.FORNECIMENTO E COLOCACAO</t>
  </si>
  <si>
    <t>PROTETOR DE PAREDE(BATE-MACA),TIPO CORRIMAO,COM LARGURA DE APROXIMADAMENTE 14CM,VINIL DE ALTO IMPACTO,ANTICHAMA E LAVAVEL,ACABAMENTO TEXTURIZADO,REFORCOS EM NEOPRENE E FIXADO COM SUPORTES DE ALUMINIO RESISTENTES.FORNECIMENTO E COLOCACAO</t>
  </si>
  <si>
    <t>PROTETOR DE PAREDE(BATE-MACA),COM 12,7CM DE LARGURA,VINIL DEALTO IMPACTO,ANTICHAMA E LAVAVEL,ACABAMENTO TEXTURIZADO,REFORCOS EM NEOPRENE E FIXADO COM SUPORTES DE ALUMINIO RESISTENTES.FORNECIMENTO E COLOCACAO</t>
  </si>
  <si>
    <t>PROTETOR DE CANTOS,PRODUZIDO COM ESTRUTURA INTERNA DE SUPORTE EM ALUMINIO E PVC,COM REFORCOS EM NEOPRENE E EXTERNAMENTECOM CAPAS DE VINIL DE ALTO IMPACTO COM ACABAMENTO TEXTURIZADO,NAS CORES PADRONIZADAS DO FABRICANTE,COM LARGURA DE 5CM EPECAS COM 1,20M E 2,40M.FORNECIMENTO E COLOCACAO</t>
  </si>
  <si>
    <t>PROTECAO DE PORTAS EM VINIL DE ALTO IMPACTO,COM ACABAMENTO TEXTURIZADO,VARIAS CORES.FORNECIMENTO E COLOCACAO</t>
  </si>
  <si>
    <t>PISO CIMENTADO,COM 1,5CM DE ESPESSURA,COM ARGAMASSA DE CIMENTO E AREIA,NO TRACO 1:3,ALISADO A COLHER, SOBRE BASE EXISTENTE</t>
  </si>
  <si>
    <t>PISO CIMENTADO,COM 1,5CM DE ESPESSURA,COM ARGAMASSA DE CIMENTO E AREIA, NO TRACO 1:3, COM ACABAMENTO ASPERO, SOBRE BASEEXISTENTE</t>
  </si>
  <si>
    <t>PISO CIMENTADO,COM 1,5CM DE ESPESSURA,COM ARGAMASSA DE CIMENTO E AREIA,NO TRACO 1:3,ALISADO A COLHER,COM CORANTE, SOBREBASE EXISTENTE</t>
  </si>
  <si>
    <t>PISO CIMENTADO,COM 1,5CM DE ESPESSURA,COM ARGAMASSA DE CIMENTO E AREIA,NO TRACO 1:3,ALISADO A COLHER,COM IMPERMEABILIZANTE DE PEGA NORMAL ADICIONADO A AGUA DA ARGAMASSA NA DOSAGEM1:2,COM CORANTE,SOBRE BASE EXISTENTE</t>
  </si>
  <si>
    <t>PISO CIMENTADO,COM 1,5CM DE ESPESSURA,COM ARGAMASSA DE CIMENTO E AREIA,NO TRACO 1:3,ALISADO A COLHER,COM JUNTAS BATIDASFORMANDO QUADROS,SOBRE BASE EXISTENTE</t>
  </si>
  <si>
    <t>PISO CIMENTADO,COM 1,5CM DE ESPESSURA,COM ARGAMASSA DE CIMENTO E AREIA,NO TRACO 1:3,ALISADO A COLHER,COM NOVO ALISAMENTO, SOBRE PO DE CIMENTO ESPARGIDO E MOLHADO,SOBRE BASE EXISTENTE</t>
  </si>
  <si>
    <t>RODAPE DE ARGAMASSA DE CIMENTO E AREIA,NO TRACO 1:3,COM 15CMDE ALTURA E 2CM DE ESPESSURA,SOBRE PAREDE EM OSSO</t>
  </si>
  <si>
    <t>RODAPE DE ARGAMASSA DE CIMENTO E AREIA,NO TRACO 1:3,COM 15CMDE ALTURA E 2CM DE ESPESSURA,SOBRE PAREDE EM OSSO,COM CORANTE</t>
  </si>
  <si>
    <t>RODAPE DE ARGAMASSA DE CIMENTO E AREIA,NO TRACO 1:3,COM 7CMDE ALTURA E 2CM DE ESPESSURA,SOBRE PAREDE DE OSSO</t>
  </si>
  <si>
    <t>PISO CIMENTADO IMPERMEAVEL,COM 1,5CM DE ESPESSURA,DE ARGAMASSA DE CIMENTO E AREIA,NO TRACO 1:3 E IMPERMEABILIZANTE DE PEGA NORMAL ADICIONADO A AGUA DA ARGAMASSA NA DOSAGEM DE 1:12,ALISADO A COLHER,SOBRE BASE OU CONTRAPISO EXISTENTE</t>
  </si>
  <si>
    <t>PISO CIMENTADO IMPERMEAVEL,COM 3CM DE ESPESSURA EM DUAS CAMADAS DE 1,5CM,DE ARGAMASSA DE CIMENTO E AREIA,NO TRACO 1:3 EIMPERMEABILIZANTE DE PEGA NORMAL ADICIONADO A AGUA DA ARGAMASSA NA DOSAGEM DE 1:12,ALISADO A COLHER,SOBRE BASE,OU CONTRAPISO EXISTENTE</t>
  </si>
  <si>
    <t>RODAPE DE CIMENTADO IMPERMEAVEL COM 7CM DE ALTURA E 2CM DE ESPESSURA, EM ARGAMASSA DE CIMENTO E AREIA, NO TRACO 1:3 E IMPERMEABILIZANTE DE PEGA NORMAL  ADICIONADO A AGUA DA ARGAMASSA NA DOSAGEM DE 1:12,ALISADO A COLHER,SOBRE PAREDE EM OSSO</t>
  </si>
  <si>
    <t>RODAPE DE CIMENTADO IMPERMEAVEL COM 10CM DE ALTURA E 3CM DEESPESSURA, EM ARGAMASSA DE CIMENTO E AREIA, NO TRACO 1:3 EIMPERMEABILIZANTE DE PEGA NORMAL  ADICIONADO  A AGUA DA ARGAMASSA NA DOSAGEM DE 1:12,ALISADO A COLHER,SOBRE PAREDE EM OSSO</t>
  </si>
  <si>
    <t>RODAPE DE CIMENTADO IMPERMEAVEL COM 25CM DE ALTURA E 3CM DEESPESSURA, EM ARGAMASSA DE CIMENTO E AREIA, NO TRACO 1:3  EIMPERMEABILIZANTE DE PEGA NORMAL  ADICIONADO  A AGUA DA ARGAMASSA NA DOSAGEM DE 1:12,ALISADO A COLHER,SOBRE PAREDE EM OSSO</t>
  </si>
  <si>
    <t>CONTRAPISO,BASE OU CAMADA REGULARIZADORA EXECUTADA COM ARGAMASSA DE CIMENTO E AREIA,NO TRACO 1:4,NA ESPESSURA DE 1CM</t>
  </si>
  <si>
    <t>CONTRAPISO,BASE OU CAMADA REGULARIZADORA EXECUTADA COM ARGAMASSA DE CIMENTO A AREIA,NO TRACO 1:4,NA ESPESSURA DE 1,5CM</t>
  </si>
  <si>
    <t>CONTRAPISO,BASE OU CAMADA REGULARIZADORA,EXECUTADA COM ARGAMASSA DE CIMENTO A AREIA,NO TRACO 1:4,NA ESPESSURA DE 2CM</t>
  </si>
  <si>
    <t>CONTRAPISO,BASE OU CAMADA REGULARIZADORA,EXECUTADA COM ARGAMASSA DE CIMNENTO E AREIA,NO TRACO 1:4,NA ESPESSURA DE 2,5CM</t>
  </si>
  <si>
    <t>CONTRAPISO,BASE OU CAMADA REGULARIZADORA,EXECUTADA COM ARGAMASSA DE CIMENTO E AREIA,NO TRACO 1:4,NA ESPESSURA DE 3CM</t>
  </si>
  <si>
    <t>CONTRAPISO,BASE OU CAMADA REGULARIZADORA,EXECUTADA COM ARGAMASSA DE CIMENTO E AREIA,NO TRACO 1:4,NA ESPESSURA DE 3,5CM</t>
  </si>
  <si>
    <t>CONTRAPISO,BASE OU CAMADA REGULARIZADORA,EXECUTADA COM ARGAMASSA DE CIMENTO E AREIA,NO TRACO 1:4,NA ESPESSURA DE 4CM</t>
  </si>
  <si>
    <t>CONTRAPISO,BASE OU CAMADA REGULARIZADORA,EXECUTADA COM ARGAMASSA DE CIMENTO E AREIA,NO TRACO 1:4,NA ESPESSURA DE 5CM</t>
  </si>
  <si>
    <t>CONTRAPISO,BASE OU CAMADA REGULARIZADORA,EXECUTADA COM ARGAMASSA DE CIMENTO E AREIA,NO TRACO 1:4,NA ESPESSURA DE 6CM</t>
  </si>
  <si>
    <t>CONTRAPISO,BASE OU CAMADA REGULARIZADORA EXECUTADA,COM ARGAMASSA DE CIMENTO E AREIA,NO TRACO 1:4,NA ESPESSURA DE 6,5CM</t>
  </si>
  <si>
    <t>CONTRAPISO,BASE OU CAMADA REGULARIZADORA EXECUTADA,COM ARGAMASSA DE CIMENTO E AREIA,NO TRACO 1:4,NA ESPESSURA DE 8CM</t>
  </si>
  <si>
    <t>RECOMPOSICAO DE PISO CIMENTADO,COM ARGAMASSA DE CIMENTO E AREIA, NO TRACO 1:3, COM 2CM DE ESPESSURA, EXCLUSIVE BASE  DECONCRETO</t>
  </si>
  <si>
    <t>RECOMPOSICAO DE PASSEIO,DEVIDO A ABERTURA DE VALA PARA ASSENTAMENTO DE TUBULACAO,INCLUSIVE REMOCAO DO MATERIAL SOLTO,CONCRETAGEM ATE 8CM DE ESPESSURA, ACABAMENTO COM 2CM DE ESPESSURA  COM ARGAMASSA DE CIMENTO E AREIA, NO TRACO 1:4 E CARGA,TRANSPORTE E DESCARGA DO MATERIAL EXCEDENTE ATE 20KM</t>
  </si>
  <si>
    <t>RECOMPOSICAO DE PISO DE CONCRETO SIMPLES,COM RESISTENCIA DE15MPA,COM 8CM DE ESPESSURA,INCLUSIVE DEMOLICAO COM EQUIPAMENTO DE AR COMPRIMIDO DO PISO</t>
  </si>
  <si>
    <t>CAMADA DE BRITA 1,COM ESPESSURA ESTIMADA DE 3CM,ESPALHAMENTOMANUAL</t>
  </si>
  <si>
    <t>ASSENTAMENTO DE LADRILHOS,EXCLUSIVE ESTES,EM PISOS DE SUPERFICIE EM OSSO,COM NATA DE CIMENTO SOBRE ARGAMASSA DE CIMENTO,SAIBRO E AREIA,NO TRACO 1:3:3,ESPESSURA MEDIA DE 3,5CM,REJUNTAMENTO COM CIMENTO BRANCO E CORANTE</t>
  </si>
  <si>
    <t>ASSENTAMENTO DE LADRILHOS,EXCLUSIVE ESTES,EM PISO DE SUPERFICIE EM OSSO,COM NATA DE CIMENTO SOBRE ARGAMASSA DE CIMENTO,CAL HIDRATADA ADITIVADA E AREIA,NO TRACO 1:1:10, COM ESPESSURA DE 3,5CM E REJUNTAMENTO COM CIMENTO BRANCO E CORANTE</t>
  </si>
  <si>
    <t>ASSENTAMENTO DE LADRILHOS,EXCLUSIVE ESTES,EM PISO DE SUPERFICIE EM OSSO, COM ARGAMASSA(PRONTA)COLANTE E REJUNTAMENTO INDUSTRIALIZADO</t>
  </si>
  <si>
    <t>ASSENTAMENTO DE PISO VINILICO,EXCLUSIVE ESTE,COMPREENDENDOREGULARIZACAO COM ARGAMASSA DE CIMENTO E AREIA,NO TRACO 1:4,LIXAMENTO MECANICO COM ESMERIL E LIMPEZA COM JATO D'AGUA</t>
  </si>
  <si>
    <t>ASSENTAMENTO DE PISOS DE MARMORE OU GRANITO,EXCLUSIVE ESTES,EM PLACAS,EM SUPERFICIE EM OSSO,COM NATA DE CIMENTO SOBRE ARGAMASSA DE CIMENTO,AREIA E SAIBRO,NO TRACO 1:2:2,COM ESPESSURA MEDIA DE 3,5CM E REJUNTAMENTO DE CIMENTO BRANCO E CORANTE</t>
  </si>
  <si>
    <t>ASSENTAMENTO DE PISOS DE MARMORE OU GRANITO,EXCLUSIVE ESTES,EM PLACAS,EM SUPERFICIE EM OSSO,COM NATA DE CIMENTO SOBRE ARGAMASSA DE CIMENTO,CAL HIDRATADA ADITIVADA E AREIA,NO TRACO1:1:10,COM ESPESSURA DE 3,5CM E REJUNTAMENTO PRONTO</t>
  </si>
  <si>
    <t>ASSENTAMENTO DE BANCADAS OU ILHARGAS,COM PLACAS DE MARMORE OU GRANITO,EXCLUSIVE ESTAS,EM SUPERFICIE EM OSSO,COM NATA DECIMENTO SOBRE ARGAMASSA DE CIMENTO,AREIA E SAIBRO,NO TRACO 1:2:2,COM ESPESSURA MEDIA DE 3,5CM E REJUNTAMENTO DE CIMENTOBRANCO E CORANTE</t>
  </si>
  <si>
    <t>ASSENTAMENTO DE BANCADAS OU ILHARGAS,COM PLACAS DE MARMORE OU GRANITO,EXCLUSIVE ESTAS,EM SUPERFICIE EM OSSO,COM NATA DECIMENTO SOBRE ARGAMASSA DE CIMENTO,CAL HIDRATADA ADITIVADA EAREIA,NO TRACO 1:1:10,COM ESPESSURA DE 3,5CM E REJUNTAMENTOPRONTO</t>
  </si>
  <si>
    <t>ASSENTAMENTO DE LAJOES OU PLACAS DE GRANITO EM CALCADAS DE LOGRADOUROS OU SUPERFICIES NIVELADAS,COM REJUNTAMENTO DE ARGAMASSA DE CIMENTO E AREIA,NO TRACO 1:3,EXCLUSIVE O FORNECIMENTO DAS PEDRAS</t>
  </si>
  <si>
    <t>ASSENTAMENTO DE RODAPES DE MARMORE OU GRANITO,COM 10CM DE ALTURA, EXCLUSIVE ESTES, ASSENTES EM PAREDE EM OSSO, COM  ARGAMASSA DE CIMENTO, AREIA E SAIBRO, NO TRACO 1:2:2, SOBRE  CHAPISCO DE CIMENTO E AREIA, NO TRACO 1:3 E REJUNTAMENTO  DE CIMENTO BRANCO E CORANTE</t>
  </si>
  <si>
    <t>ASSENTAMENTO DE CHAPINS OU ESPELHOS DE MARMORE  OU GRANITO,DE 17CM DE ALTURA,EXCLUSIVE ESTES,ASSENTES EM PAREDE EM OSSO,COM ARGAMASSA DE CIMENTO, AREIA E SAIBRO, NO TRACO  1:2:2,SOBRE CHAPISCO DE CIMENTO E AREIA, NO TRACO 1:3 E REJUNTAMENTO DE CIMENTO BRANCO E CORANTE</t>
  </si>
  <si>
    <t>ASSENTAMENTO DE SOLEIRAS DE MARMORE OU GRANITO,COM 13CM DELARGURA,EXCLUSIVE ESTES,ASSENTES EM SUPERFICIE EM OSSO,COM ARGAMASSA DE CIMENTO,AREIA E SAIBRO,NO TRACO 1:2:2,SOBRE CHAPISCO DE CIMENTO E AREIA,NO TRACO 1:3 E REJUNTAMENTO DE CIMENTO BRANCO E CORANTE</t>
  </si>
  <si>
    <t>ASSENTAMENTO DE SOLEIRAS DE MARMORE OU GRANITO,DE 15CM DE LARGURA,EXCLUSIVE ESTES,ASSENTES EM SUPERFICIE EM OSSO,COM ARGAMASSA DE CIMENTO,AREIA E SAIBRO,NO TRACO 1:2:2,SOBRE CHAPISCO DE CIMENTO E AREIA,NO TRACO 1:3 E REJUNTAMENTO DE CIMENTOBRANCO E CORANTE</t>
  </si>
  <si>
    <t>ASSENTAMENTO DE SOLEIRAS DE MARMORE OU GRANITO,COM 25CM DE LARGURA,EXCLUSIVE ESTES,ASSENTES EM SUPERFICIE EM OSSO COM ARGAMASSA DE CIMENTO,AREIA E SAIBRO,NO TRACO 1:2:2,SOBRE CHAPISCO DE CIMENTO E AREIA,NO TRACO 1:3 E REJUNTAMENTO DE CIMENTO BRANCO E CORANTE</t>
  </si>
  <si>
    <t>ASSENTAMENTO DE CAPA DE DEGRAU DE MARMORE OU GRANITO, COM 28CM DE LARGURA,EXCLUSIVE ESTES,ASSENTES EM PAREDE EM OSSO,COMARGAMASSA DE CIMENTO,AREIA E SAIBRO,NO TRACO 1:2:2,SOBRE CHAPISCO DE CIMENTO E AREIA,NO TRACO 1:3 E REJUNTAMENTO DE CIMENTO BRANCO E CORANTE</t>
  </si>
  <si>
    <t>ASSENTAMENTO DE RODAPE DE MARMORE OU GRANITO,COM 30CM DE ALTURA, EXCLUSIVE ESTES, ASSENTES EM PAREDE EM OSSO, COM  ARGAMASSA DE CIMENTO, AREIA E SAIBRO, NO TRACO 1:2:2, SOBRE  CHAPISCO DE CIMENTO E AREIA, NO TRACO 1:3 E REJUNTAMENTO  DE CIMENTO BRANCO E CORANTE</t>
  </si>
  <si>
    <t>REVESTIMENTO DE PISO,COM LADRILHOS CERAMICOS ESMALTADOS,COMMEDIDAS EM TORNO DE 30X30CM E 8,5MM DE ESPESSURA,DESTINADOSA CARGA PESADA,COM RESISTENCIA A ABRASAO P.E.I.-V,ASSENTES EM SUPERFICIE EM OSSO,COM NATA SOBRE A ARGAMASSA DE CIMENTO,SAIBRO E AREIA,NO TRACO 1:3:3,REJUNTAMENTO COM CIMENTO BRANCO E CORANTE</t>
  </si>
  <si>
    <t>REVESTIMENTO DE PISO,COM LADRILHOS CERAMICOS ESMALTADOS,COMMEDIDAS EM TORNO DE 30X30CM E 8,5MM DE ESPESSURA,DESTINADOSA CARGA PESADA,COM RESISTENCIA A ABRASAO P.E.I.-III,ASSENTESEM SUPERFICIE EM OSSO,COM ARGAMASSA COLANTE SOBRE ARGAMASSADE CIMENTO,SAIBRO E AREIA,NO TRACO 1:3:3,E REJUNTAMENTO PRONTO</t>
  </si>
  <si>
    <t>REVESTIMENTO DE PISO,COM LADRILHOS CERAMICOS ESMALTADOS,COMMEDIDAS EM TORNO DE 20X20CM E 6,5MM DE ESPESSURA,DESTINADOSA CARGA PESADA,COM RESISTENCIA A ABRASAO P.E.I.-IV,ASSENTESEM SUPERFICIE EM OSSO,COM NATA SOBRE A ARGAMASSA DE CIMENTO,SAIBRO E AREIA,NO TRACO 1:3:3,REJUNTAMENTO COM CIMENTO BRANCO E CORANTE</t>
  </si>
  <si>
    <t>REVESTIMENTO DE PISO,COM LADRILHOS CERAMICOS ESMALTADOS,COMMEDIDAS EM TORNO DE 20X20CM E 6,5MM DE ESPESSURA, DESTINADOSA CARGA PESADA,COM RESISTENCIA A ABRASAO P.E.I.-IV,ASSENTESEM SUPERFICIE EM OSSO,COM ARGAMASSA COLANTE SOBRE ARGAMASSADE CIMENTO,SAIBRO E AREIA,NO TRACO 1:3:3,E REJUNTAMENTO INDINDUSTRIALIZADO</t>
  </si>
  <si>
    <t>REVESTIMENTO DE PISOS COM LADRILHOS CERAMICOS ANTIDERRAPANTES,COM MEDIDAS EM TORNO DE 11,6X24CM COM ESPESSURA DE 9MM,ASSENTES COMO EM 13.330.0050,CORES:PESSEGO,VERMELHO E CASTOR</t>
  </si>
  <si>
    <t>REVESTIMENTO DE PISOS COM LADRILHOS CERAMICOS ANTIDERRAPANTES,COM MEDIDAS EM TORNO DE 11,6X24CM,COM ESPESSURA DE 9MM,ASSENTES EM SUPERFICIE EM OSSO,COM ARGAMASSA COLANTE E REJUNTAMENTO PRONTO,CORES:PESSEGO,VERMELHO E CASTOR.</t>
  </si>
  <si>
    <t>REVESTIMENTO DE PISO COM LADRILHO CERAMICO,ANTIDERRAPANTE,COM MEDIDAS EM TORNO DE 45X45CM,SUJEITO A TRAFEGO INTENSO,RESISTENCIA A ABRASAO P.E.I.-IV,ASSENTES EM SUPERFICIE COM NATADE CIMENTO SOBRE ARGAMASSA DE CIMENTO,AREIA E SAIBRO,NO TRACO 1:3:3,REJUNTAMENTO COM CIMENTO BRANCO E CORANTE</t>
  </si>
  <si>
    <t>REVESTIMENTO DE PISO COM LADRILHO CERAMICO,ANTIDERRAPANTE,MEDIDAS EM TORNO DE 45X45CM,SUJEITO A TRAFEGO INTENSO,RESISTENCIA A ABRASAO P.E.I.-IV,ASSENTES EM SUPERFICIE EM OSSO,COM ARGAMASSA COLANTE E REJUNTAMENTO PRONTO</t>
  </si>
  <si>
    <t>REVESTIMENTO DE PISO COM MOSAICO DE AZULEJOS DE VARIAS ORIGENS,COM ARGAMASSA DE CIMENTO E AREIA,NO TRACO 1:3,SOBRE BASEJA EXISTENTE</t>
  </si>
  <si>
    <t>REVESTIMENTO DE PISO COM MOSAICO DE AZULEJOS DE VARIAS ORIGENS,ASSENTES EM SUPERFICIE EM OSSO,COM ARGAMASSA COLANTE E REJUNTAMENTO PRONTO</t>
  </si>
  <si>
    <t>RODAPE COM LADRILHO CERAMICO,COM 7,5 A 10CM DE ALTURA,ASSENTE CONFORME ITEM 13.025.0016</t>
  </si>
  <si>
    <t>RODAPE COM LADRILHO CERAMICO,COM 7,5 A 10CM DE ALTURA,ASSENTES CONFORME ITEM 13.025.0058</t>
  </si>
  <si>
    <t>RODAPE COM LADRILHO CERAMICO,COM 15CM DE ALTURA,ASSENTE CONFORME ITEM 13.025.0016</t>
  </si>
  <si>
    <t>RODAPE COM LADRILHO CERAMICO,COM 15CM DE ALTURA,ASSENTES CONFORME ITEM 13.025.0058</t>
  </si>
  <si>
    <t>RECOMPOSICAO DE PISO DE CERAMICAS,EXCLUSIVE ESTAS,INCLUSIVEMAO-DE-OBRA TOTAL E MATERIAIS DE ASSENTAMENTO E REJUNTAMENTOCOMO EM 13.330.0010</t>
  </si>
  <si>
    <t>REVESTIMENTO DE PISO CERAMICO EM PORCELANATO TECNICO NATURAL,ACABAMENTO DA BORDA RETIFICADO,PARA USO EM AREAS COMERCIAISCOM ACESSO PARA RUA,NO FORMATO (60X60)CM,ASSENTES EM SUPERFICIE EM OSSO COM ARGAMASSA DE CIMENTO E COLA (ARGAMASSA COLANTE)E REJUNTAMENTO PRONTO</t>
  </si>
  <si>
    <t>REVESTIMENTO DE PISO CERAMICO,EM PORCELANATO TECNICO NATURAL,ACABAMENTO DA BORDA RETIFICADO,PARA USO EM AREAS COMERCIAISCOM ACESSO PARA RUA,NO FORMATO (60X60)CM,ASSENTES CONFORMEITEM 13.330.0010</t>
  </si>
  <si>
    <t>REVESTIMENTO DE PISO CERAMICO EM PORCELANATO TECNICO NATURAL,ACABAMENTO DA BORDA RETIFICADO,PARA USO EM AREAS COMERCIAISCOM ACESSO PARA RUA,NO FORMATO (60X60)CM,ASSENTES EM SUPERFICIE EM OSSO,EXCLUSIVE ARGAMASSA E REJUNTAMENTO</t>
  </si>
  <si>
    <t>RODAPE COM CERAMICA EM PORCELANATO TECNICO NATURAL,COM 7,5 A10CM DE ALTURA,ASSENTES CONFORME ITEM 13.025.0016</t>
  </si>
  <si>
    <t>RODAPE COM CERAMICA EM PORCELANATO NATURAL,COM 7,5 A 10CM DEALTURA,ASSENTES CONFORME ITEM 13.025.0058</t>
  </si>
  <si>
    <t>REVESTIMENTO DE PISO COM LADRILHO HIDRAULICO,20X20CM,ASSENTES CONFORME ITEM 13.330.0010</t>
  </si>
  <si>
    <t>REVESTIMENTO DE PISO COM LADRILHO HIDRAULICO,20X20CM,ASSENTES CONFORME ITEM 13.330.0015</t>
  </si>
  <si>
    <t>REVESTIMENTO DE PISO COM LADRILHO HIDRAULICO,20X20CM,EXCLUSIVE ARGAMASSA E REJUNTAMENTO</t>
  </si>
  <si>
    <t>REVESTIMENTO DE PISO COM CERAMICA TATIL DIRECIONAL,(LADRILHOHIDRAULICO),PARA PESSOAS COM NECESSIDADES ESPECIFICAS,ASSENTES SOBRE SUPERFICIE EM OSSO,CONFORME ITEM 13.330.0010</t>
  </si>
  <si>
    <t>REVESTIMENTO DE PISO COM CERAMICA TATIL DIRECIONAL,(LADRILHOHIDRAULICO),PARA PESSOAS C/NECESSIDADES ESPECIFICAS,ASSENTES SOBRE SUPERFICIE EM OSSO,EXCLUSIVE NATA DE CIMENTO,ARGAMASSA E REJUNTAMENTO</t>
  </si>
  <si>
    <t>REVESTIMENTO DE PISO COM CERAMICA TATIL ALERTA,(LADRILHO HIDRAULICO) PARA PESSOAS COM NECESSIDADES  ESPECIFICAS,ASSENTESSOBRE SUPERFICIE EM OSSO,CONFORME ITEM 13.330.0010</t>
  </si>
  <si>
    <t>REVESTIMENTO DE PISO COM CERAMICA TATIL ALERTA,(LADRILHO HIDRAULICO) PARA PESSOAS COM NECESSIDADES ESPECIFICAS,ASSENTESSOBRE SUPERFICIE EM OSSO,EXCLUSIVE NATA DE CIMENTO,ARGAMASSA E REJUNTAMENTO</t>
  </si>
  <si>
    <t>PISOS DE PLACAS NAO TRABALHADAS DE GRANITO,RETANGULARES,SOBRE TERRENO NIVELADO,COM AS JUNTAS TOMADAS COM ARGAMASSA DE CIMENTO E AREIA,NO TRACO 1:3</t>
  </si>
  <si>
    <t>REVESTIMENTO DE PISOS EM MARMORE BRANCO CLASSICO,EM PLACAS,2CM DE ESPESSURA,COM 2 POLIMENTOS,ASSENTE EM SUPERFICIE EM OSSO,COM NATA DE CIMENTO SOBRE ARGAMASSA DE CIMENTO,AREIA E SAIBRO,NO TRACO 1:2:2 E REJUNTAMENTO EM CIMENTO BRANCO</t>
  </si>
  <si>
    <t>REVESTIMENTO DE PISOS EM MARMORE BRANCO CLASSICO,EM PLACAS,3CM DE ESPESSURA,COM 2 POLIMENTOS,ASSENTE EM SUPERFICIE EM OSSO,COM NATA DE CIMENTO SOBRE ARGAMASSA DE CIMENTO,AREIA E SAIBRO,NO TRACO 1:2:2 E REJUNTAMENTO EM CIMENTO BRANCO</t>
  </si>
  <si>
    <t>REVESTIMENTO DE PISOS EM MARMORE BRANCO CLASSICO,EM PLACAS,2CM DE ESPESSURA,COM 2 POLIMENTOS,ASSENTE EM SUPERFICIE EM OSSO,EXCLUSIVE NATA DE CIMENTO,ARGAMASSA E REJUNTAMENTO</t>
  </si>
  <si>
    <t>REVESTIMENTO DE PISOS EM MARMORE BRANCO CLASSICO,EM PLACAS,3CM DE ESPESSURA,COM 2 POLIMENTOS,ASSENTE EM SUPERFICIE EM OSSO,EXCLUSIVE NATA DE CIMENTO,ARGAMASSA E REJUNTAMENTO</t>
  </si>
  <si>
    <t>RODAPE DE MARMORE BRANCO CLASSICO COM 10CM DE ALTURA E 2CM DE ESPESSURA, COM 2 POLIMENTOS,ASSENTE EM PAREDE EM OSSO, COMARGAMASSA DE CIMENTO,AREIA E SAIBRO, NO TRACO 1:2:2 E NATADE CIMENTO, SOBRE CHAPISCO DE CIMENTO E AREIA, NO TRACO 1:3INCLUSIVE ESTES)E REJUNTAMENTO EM CIMENTO BRANCO</t>
  </si>
  <si>
    <t>RODAPE DE MARMORE BRANCO CLASSICO COM 10CM DE ALTURA E 2CM DE ESPESSURA,COM 2 POLIMENTOS,ASSENTE EM PAREDE EM OSSO,EXCLUSIVE NATA DE CIMENTO,ARGAMASSA,CHAPISCO E REJUNTAMENTO</t>
  </si>
  <si>
    <t>SOLEIRA DE MARMORE BRANCO CLASSICO,DE 3X13CM,COM 2 POLIMENTOS,ASSENTE COMO EM 13.345.0015</t>
  </si>
  <si>
    <t>SOLEIRA DE MARMORE BRANCO CLASSICO,DE 3X13CM,COM 2 POLIMENTOS,EXCLUSIVE NATA DE CIMENTO,ARGAMASSA E REJUNTAMENTO</t>
  </si>
  <si>
    <t>SOLEIRA DE MARMORE BRANCO CLASSICO,DE 3X15CM,COM 2 POLIMENTOS,ASSENTE COMO EM 13.345.0015</t>
  </si>
  <si>
    <t>SOLEIRA DE MARMORE BRANCO CLASSICO,DE 3X15CM,COM 2 POLIMENTOS,EXCLUSIVE NATA DE CIMENTO,ARGAMASSA E REJUNTAMENTO</t>
  </si>
  <si>
    <t>SOLEIRA DE MARMORE BRANCO CLASSICO,DE 3X25CM,COM 2 POLIMENTOS,ASSENTE COMO EM 13.345.0015</t>
  </si>
  <si>
    <t>SOLEIRA DE MARMORE BRANCO CLASSICO,DE 3X25CM,COM 2 POLIMENTOS,EXCLUSIVE NATA DE CIMENTO,ARGAMASSA E REJUNTAMENTO</t>
  </si>
  <si>
    <t>SOLEIRA DE MARMORE BRANCO CLASSICO,DE 3X45CM,SEM DESNIVEL,PARA PORTAS DE 2 FOLHAS,ASSENTE COMO EM 13.345.0015</t>
  </si>
  <si>
    <t>SOLEIRA DE MARMORE BRANCO CLASSICO,DE 3X45CM,SEM DESNIVEL,PARA PORTAS DE 2 FOLHAS,EXCLUSIVE NATA DE CIMENTO,ARGAMASSA EREJUNTAMENTO</t>
  </si>
  <si>
    <t>CHAPIM OU ESPELHO DE MARMORE BRANCO CLASSICO,COM 2X17CM COM1 POLIMENTO,ASSENTE COMO EM 13.345.0020</t>
  </si>
  <si>
    <t>CHAPIM OU ESPELHO DE MARMORE BRANCO CLASSICO,COM 2X17CM COM1 POLIMENTO, EXCLUSIVE NATA DE CIMENTO,ARGAMASSA,CHAPISCO EREJUNTAMENTO</t>
  </si>
  <si>
    <t>CAPA DE DEGRAU,DE MARMORE BRANCO CLASSICO,COM 3X28CM,COM 1 POLIMENTO,ASSENTE COMO EM 13.345.0015</t>
  </si>
  <si>
    <t>CAPA DE DEGRAU,DE MARMORE BRANCO CLASSICO, COM 3X28CM,COM 1POLIMENTO,EXCLUSIVE NATA DE CIMENTO,ARGAMASSA E REJUNTAMENTO</t>
  </si>
  <si>
    <t>CAPA DE DEGRAU,DE MARMORE BRANCO CLASSICO,COM 3X30CM,COM 1 POLIMENTO,ASSENTE COMO EM 13.345.0015</t>
  </si>
  <si>
    <t>CAPA DE DEGRAU,DE MARMORE BRANCO CLASSICO,COM 3X30CM, COM 1POLIMENTO,EXCLUSIVE NATA DE CIMENTO,ARGAMASSA E REJUNTAMENTO</t>
  </si>
  <si>
    <t>REVESTIMENTO DE PISOS COM GRANITO CINZA ANDORINHA,EM PLACAS,COM ESPESSURA DE 2CM,SEM ACABAMENTO,ASSENTE EM SUPERFICIE EMOSSO,COM NATA DE CIMENTO SOBRE ARGAMASSA DE CIMENTO,AREIA ESAIBRO,NO TRACO 1:2:2 E REJUNTAMENTO PRONTO</t>
  </si>
  <si>
    <t>REVESTIMENTO DE PISOS COM GRANITO CINZA ANDORINHA,EM PLACAS,COM ESPESSURA DE 2CM,SEM ACABAMENTO,ASSENTE EM SUPERFICIE EMOSSO,EXCLUSIVE NATA DE CIMENTO,ARGAMASSA E REJUNTAMENTO</t>
  </si>
  <si>
    <t>REVESTIMENTO DE PISOS COM GRANITO CINZA ANDORINHA APICOADO,EM PLACAS,COM ESPESSURA DE 3CM,ASSENTADO SOBRE TERRENO NIVELADO,COM NATA DE CIMENTO SOBRE ARGAMASSA DE CIMENTO E AREIA,NO TRACO 1:3</t>
  </si>
  <si>
    <t>RODAPE DE GRANITO CINZA ANDORINHA,COM ACABAMENTO SERRADO,COM7CM DE ALTURA E 2CM DE ESPESSURA,ASSENTE EM PAREDE EM OSSO,COM CHAPISCO, ARGAMASSA DE CIMENTO, AREIA E SAIBRO NO TRACO1:2:2 E NATA DE CIMENTO SOBRE CHAPISCO DE CIMENTO E AREIA,NOTRACO 1:3(INCLUSIVE ESTE) E REJUNTAMENTO PRONTO</t>
  </si>
  <si>
    <t>RODAPE DE GRANITO CINZA ANDORINHA,COM ACABAMENTO SERRADO,COM7CM DE ALTURA E 2CM DE ESPESSURA,ASSENTE EM PAREDE EM OSSOEXCLUSIVE NATA DE CIMENTO,ARGAMASSA,CHAPISCO E REJUNTAMENTO</t>
  </si>
  <si>
    <t>CAPA DE DEGRAU EM GRANITO CINZA ANDORINHA,30X3CM,SEM ACABAMENTO,ASSENTE COMO EM 13.348.0010</t>
  </si>
  <si>
    <t>CAPA DE DEGRAU EM GRANITO CINZA ANDORINHA,30X3CM,SEM ACABAMENTO,EXCLUSIVE NATA DE CIMENTO,ARGAMASSA E REJUNTAMENTO</t>
  </si>
  <si>
    <t>ESPELHO OU CHAPIM EM GRANITO CINZA ANDORINHA,20X3CM,SEM ACABAMENTO,ASSENTADO COMO NO ITEM 13.348.0030</t>
  </si>
  <si>
    <t>ESPELHO OU CHAPIM EM GRANITO CINZA ANDORINHA,20X3CM,SEM ACABAMENTO,EXCLUSIVE NATA DE CIMENTO,ARGAMASSA,CHAPISCO E REJUNTAMENTO</t>
  </si>
  <si>
    <t>PEITORIL EM GRANITO CINZA ANDORINHA,ESPESSURA DE 2CM,LARGURA15 A 18CM,ASSENTADO COM NATA DE CIMENTO SOBRE ARGAMASSA DECIMENTO,SAIBRO E AREIA,NO TRACO 1:3:3 E REJUNTAMENTO COM CIMENTO BRANCO</t>
  </si>
  <si>
    <t>PEITORIL EM GRANITO CINZA ANDORINHA,ESPESSURA DE 2CM,LARGURA15 A 18CM,EXCLUSIVE NATA DE CIMENTO, ARGAMASSA E REJUNTAMENTO</t>
  </si>
  <si>
    <t>PEITORIL EM GRANITO CINZA ANDORINHA,ESPESSURA DE 2CM,LARGURADE 28CM,ASSENTADO COM NATA DE CIMENTO SOBRE ARGAMASSA DE CIMENTO,SAIBRO E AREIA,NO TRACO 1:3:3 E REJUNTAMENTO COM CIMENTO BRANCO</t>
  </si>
  <si>
    <t>PEITORIL EM GRANITO CINZA ANDORINHA,ESPESSURA DE 2CM,LARGURADE 28CM,EXCLUSIVE NATA DE CIMENTO,ARGAMASSA E REJUNTAMENTO</t>
  </si>
  <si>
    <t>SOLEIRA EM GRANITO CINZA ANDORINHA,ESPESSURA DE 3CM,COM 2 POLIMENTOS,LARGURA DE 13CM,ASSENTADO COM ARGAMASSA DE CIMENTO,SAIBRO E AREIA, NO TRACO 1:2:2, E REJUNTAMENTO COM CIMENTOBRANCO E CORANTE</t>
  </si>
  <si>
    <t>SOLEIRA EM GRANITO CINZA ANDORINHA,ESPESSURA DE 3CM COM 2 POLIMENTOS,LARGURA DE 13CM,EXCLUSIVE ARGAMASSA E REJUNTAMENTO</t>
  </si>
  <si>
    <t>SOLEIRA EM GRANITO CINZA ANDORINHA,ESPESSURA DE 3CM,COM 2 PLIMENTOS,LARGURA DE 15CM,ASSENTADO COM ARGAMASSA DE CIMENTO,SAIBRO E AREIA, NO TRACO 1:2:2, E REJUNTAMENTO COM CIMENTOBRANCO E CORANTE</t>
  </si>
  <si>
    <t>SOLEIRA EM GRANITO CINZA ANDORINHA,ESPESSURA DE 3CM,COM 2 POLIMENTOS,LARGURA DE 15CM,EXCLUSIVE ARGAMASSA E REJUNTAMENTO</t>
  </si>
  <si>
    <t>SOLEIRA EM GRANITO CINZA ANDORINHA,ESPESSURA DE 3CM,COM 2 POLIMENTOS,LARGURA DE 25CM,ASSENTADO COM ARGAMASSA DE CIMENTO,SAIBRO E AREIA, NO TRACO 1:2:2, E REJUNTAMENTO COM CIMENTOBRANCO E CORANTE</t>
  </si>
  <si>
    <t>SOLEIRA EM GRANITO CINZA ANDORINHA,ESPESSURA DE 3CM,COM 2 POLIMENTOS,LARGURA DE 25CM,EXCLUSIVE ARGAMASSA E REJUNTAMENTO</t>
  </si>
  <si>
    <t>REVESTIMENTO DE PISOS COM GRANITO PRETO EM PLACAS,COM ESPESSURA DE 2CM,COM 2 POLIMENTOS,ASSENTES EM SUPERFICIE EM OSSO,COM NATA DE CIMENTO SOBRE ARGAMASSA DE CIMENTO,AREIA E SAIBRO,NO TRACO 1:2:2 E REJUNTAMENTO DE CIMENTO BRANCO E CORANTE</t>
  </si>
  <si>
    <t>REVESTIMENTO DE PISOS COM GRANITO PRETO EM PLACAS,COM ESPESSURA DE 2CM,COM 2 POLIMENTOS,ASSENTES EM SUPERFICIE EM OSSO,EXCLUSIVE NATA DE CIMENTO,ARGAMASSA E REJUNTAMENTO</t>
  </si>
  <si>
    <t>REVESTIMENTO DE PISOS COM GRANITO PRETO EM PLACAS COM MEDIDAS ACIMA DE 30X30CM,COM ESPESSURA DE 3CM,COM 2 POLIMENTOS,ASSENTES EM SUPERFICIE EM OSSO,COM NATA DE CIMENTO SOBRE ARGAMASSA DE CIMENTO,AREIA E SAIBRO,NO TRACO 1:2:2 E REJUNTAMENTODE CIMENTO BRANCO E CORANTE</t>
  </si>
  <si>
    <t>REVESTIMENTO DE PISOS COM GRANITO PRETO EM PLACAS COM MEDIDAS ACIMA DE 30X30CM,COM 3CM DE ESPESSURA,COM 2 POLIMENTOS,ASSENTES EM SUPERFICIE EM OSSO,EXCLUSIVE NATA DE CIMENTO,ARGAMASSA E REJUNTAMENTO</t>
  </si>
  <si>
    <t>RODAPE DE GRANITO PRETO COM 10CM DE ALTURA E 2CM DE ESPESSURA,COM 2 POLIMENTOS,ASSENTE EM PAREDE EM OSSO, COM ARGAMASSADE CIMENTO,AREIA E SAIBRO,NO TRACO 1:2:2 E NATA DE CIMENTO,SOBRE CHAPISCO DE CIMENTO E AREIA, NO TRACO 1:3 (INCLUSIVEESTE) E REJUNTAMENTO DE CIMENTO BRANCO E CORANTE</t>
  </si>
  <si>
    <t>RODAPE DE GRANITO PRETO COM 10CM DE ALTURA E 2CM DE ESPESSURA,COM 2 POLIMENTOS, ASSENTE EM PAREDE EM OSSO, EXCLUSIVE CHAPISCO,ARGAMASSA,NATA DE CIMENTO E REJUNTAMENTO</t>
  </si>
  <si>
    <t>SOLEIRA DE GRANITO PRETO DE 3X13CM COM 2 POLIMENTOS,ASSENTECOMO EM 13.365.0010</t>
  </si>
  <si>
    <t>SOLEIRA DE GRANITO PRETO DE 3X13CM COM 2 POLIMENTOS, EXCLUSIVE NATA DE CIMENTO,ARGAMASSA E REJUNTAMENTO</t>
  </si>
  <si>
    <t>SOLEIRA DE GRANITO PRETO DE 3X15CM COM 2 POLIMENTOS,ASSENTECOMO EM 13.365.0010</t>
  </si>
  <si>
    <t>SOLEIRA DE GRANITO PRETO DE 3X15CM COM 2 POLIMENTOS, EXCLUSIVE NATA DE CIMENTO,ARGAMASSA E REJUNTAMENTO</t>
  </si>
  <si>
    <t>SOLEIRA DE GRANITO PRETO DE 3X25CM COM 2 POLIMENTOS,ASSENTECOMO EM 13.365.0010</t>
  </si>
  <si>
    <t>SOLEIRA DE GRANITO PRETO DE 3X25CM COM 2 POLIMENTOS, EXCLUSIVE NATA DE CIMENTO,ARGAMASSA E REJUNTAMENTO</t>
  </si>
  <si>
    <t>CHAPIM OU ESPELHO DE GRANITO PRETO COM 2X17CM,COM 1 POLIMENTO,ASSENTE COMO EM 13.365.0020</t>
  </si>
  <si>
    <t>CHAPIM OU ESPELHO DE GRANITO PRETO COM 2X17CM,COM 1 POLIMENTO,EXCLUSIVE CHAPISCO,ARGAMASSA,REJUNTAMENTO E NATA DE CIMENTO</t>
  </si>
  <si>
    <t>CAPA DE DEGRAU DE GRANITO PRETO,COM 3X28CM,COM 1 POLIMENTO,ASSENTE COMO EM 13.365.0010</t>
  </si>
  <si>
    <t>CAPA DE DEGRAU DE GRANITO PRETO,COM 3X28CM,COM 1 POLIMENTO,EXCLUSIVE NATA DE CIMENTO,ARGAMASSA E REJUNTAMENTO</t>
  </si>
  <si>
    <t>CAPA DE DEGRAU DE GRANITO PRETO,COM 3X30CM,COM 1 POLIMENTO,ASSENTE COMO EM 13.365.0010</t>
  </si>
  <si>
    <t>CAPA DE DEGRAU DE GRANITO PRETO,COM 3X30CM,COM 1 POLIMENTO,EXCLUSIVE NATA DE CIMENTO,ARGAMASSA E REJUNTAMENTO</t>
  </si>
  <si>
    <t>REVESTIMENTO DE PISO COM GRANITO CINZA CORUMBA,EM PLACAS,ESPESSURA DE 2CM,POLIDO E LUSTRADO, ASSENTE COM ARGAMASSA COLANTE,JUNTAS DE 2MM DE ESPESSURA E REJUNTAMENTO PRONTO</t>
  </si>
  <si>
    <t>REVESTIMENTO DE PISO COM GRANITO CINZA CORUMBA,EM PLACAS,ESPESSURA DE 2CM,POLIDO E LUSTRADO,EXCLUSIVE ARGAMASSA COLANTEE REJUNTAMENTO PRONTO</t>
  </si>
  <si>
    <t>REVESTIMENTO DE PISO COM GRANITO CINZA CORUMBA,EM PLACAS,ESPESSURA DE 2CM, SEM POLIMENTO, ASSENTE COM ARGAMASSA COLANTE,JUNTAS DE 2MM DE ESPESSURA E REJUNTAMENTO PRONTO</t>
  </si>
  <si>
    <t>REVESTIMENTO DE PISO COM GRANITO CINZA CORUMBA,EM PLACAS,ESPESSURA DE 2CM, SEM POLIMENTO, EXCLUSIVE ARGAMASSA COLANTE EREJUNTAMENTO</t>
  </si>
  <si>
    <t>RODAPE DE GRANITO CINZA CORUMBA,COM 10CM DE ALTURA E 2CM DEESPESSURA,ASSENTE EM PAREDE EM OSSO,COM ARGAMASSA DE CIMENTO,AREIA E SAIBRO NO TRACO 1:2:2 E NATA DE CIMENTO,SOBRE CHAPISCO DE CIMENTO E AREIA, NO TRACO 1:3(INCLUSIVE ESTE) E REJUNTAMENTO PRONTO</t>
  </si>
  <si>
    <t>RODAPE DE GRANITO CINZA CORUMBA,COM 10CM DE ALTURA E 2CM DEESPESSURA,ASSENTE EM PAREDE EM OSSO,EXCLUSIVE NATA DE CIMENTO,CHAPISCO,ARGAMASSA E REJUNTAMENTO</t>
  </si>
  <si>
    <t>CAPA DE DEGRAU EM GRANITO CINZA CORUMBA,COM LARGURA DE 30CM,ESPESSURA DE 3CM,COM POLIMENTO ASSENTE EM SUPERFICIE EM OSSO,COM NATA DE CIMENTO,SOBRE ARGAMASSA DE CIMENTO,AREIA E SAIBRO NO TRACO 1:2:2 E REJUNTAMENTO PRONTO</t>
  </si>
  <si>
    <t>CAPA DE DEGRAU EM GRANITO CINZA CORUMBA,ESPESSURA DE 3CM,LARGURA DE 30CM, COM POLIMENTO, ASSENTE EM SUPERFICIE EM OSSO,EXCLUSIVE NATA DE CIMENTO,ARGAMASSA E REJUNTAMENTO</t>
  </si>
  <si>
    <t>ESPELHO OU CHAPIM EM GRANITO CINZA CORUMBA,ESPESSURA DE 3CM,LARGURA DE 20CM,POLIDO E ASSENTE COMO EM 13.365.0083</t>
  </si>
  <si>
    <t>ESPELHO OU CHAPIM DE GRANITO CINZA CORUMBA,ESPESSURA DE 3CM,LARGURA DE 20CM,POLIDO,ASSENTE EM PAREDE EM OSSO,EXCLUSIVE NATA DE CIMENTO, ARGAMASSA,CHAPISCO E REJUNTAMENTO</t>
  </si>
  <si>
    <t>CHAPIM/TESTEIRA EM GRANITO CINZA CORUMBA,SERRADO,10CM DE LARGURA E ESPESSURA DE 2CM, ASSENTE EM PAREDE EM OSSO, COM ARGAMASSA DE CIMENTO, AREIA E SAIBRO NO TRACO 1:2:2 E NATA DE CIMENTO,SOBRE CHAPISCO DE CIMENTO E AREIA NO TRACO 1:3(INCLUSIVE ESTE) E REJUNTAMENTO PRONTO</t>
  </si>
  <si>
    <t>CHAPIM/TESTEIRA EM GRANITO CINZA CORUMBA,SERRADO,10CM DE LARGURA E ESPESSURA DE 2CM,ASSENTE EM PAREDE EM OSSO,EXCLUSIVENATA DE CIMENTO,CHAPISCO,ARGAMASSA E REJUNTAMENTO</t>
  </si>
  <si>
    <t>PEITORIL EM GRANITO CINZA CORUMBA,2CM DE ESPESSURA,LARGURA DE 15 A 18CM,ASSENTADO COM NATA DE CIMENTO SOBRE ARGAMASSA DECIMENTO,SAIBRO E AREIA,NO TRACO 1:3:3 E REJUNTAMENTO COM CIMENTO BRANCO</t>
  </si>
  <si>
    <t>PEITORIL EM GRANITO CINZA CORUMBA,2CM DE ESPESSURA,LARGURA DE 15 A 18CM,EXCLUSIVE NATA DE CIMENTO,ARGAMASSA E REJUNTAMENTO</t>
  </si>
  <si>
    <t>PEITORIL EM GRANITO CINZA CORUMBA,2CM DE ESPESSURA, LARGURADE 28CM, ASSENTADO COM NATA DE CIMENTO SOBRE ARGAMASSA DE CIMENTO,SAIBRO E AREIA, NO TRACO 1:3:3 E REJUNTAMENTO COM  CIMENTO BRANCO</t>
  </si>
  <si>
    <t>PEITORIL EM GRANITO CINZA CORUMBA,2CM DE ESPESSURA, LARGURADE 28CM,EXCLUSIVE NATA DE CIMENTO,ARGAMASSA E REJUNTAMENTO</t>
  </si>
  <si>
    <t>SOLEIRA EM GRANITO CINZA CORUMBA,2CM DE ESPESSURA,COM 2 POLIMENTOS,LARGURA DE 13CM, ASSENTE EM SUPERFICIE EM OSSO,COM NATA DE CIMENTO SOBRE ARGAMASSA DE CIMENTO,SAIBRO E AREIA,NO TRACO 1:2:2 E REJUNTAMENTO COM CIMENTO BRANCO E CORANTE</t>
  </si>
  <si>
    <t>SOLEIRA EM GRANITO CINZA CORUMBA,2CM DE ESPESSURA,COM 2 POLIMENTOS,LARGURA DE 13CM, EXCLUSIVE NATA DE CIMENTO,ARGAMASSAE REJUNTAMENTO</t>
  </si>
  <si>
    <t>SOLEIRA EM GRANITO CINZA CORUMBA,2CM DE ESPESSURA,COM 2 POLIMENTOS,LARGURA DE 15CM, ASSENTE EM SUPERFICIE EM OSSO,COM NATA DE CIMENTO SOBRE ARGAMASSA DE CIMENTO,SAIBRO E AREIA,NO TRACO 1:2:2 E REJUNTAMENTO COM CIMENTO BRANCO E CORANTE</t>
  </si>
  <si>
    <t>SOLEIRA EM GRANITO CINZA CORUMBA,2CM DE ESPESSURA,COM 2 POLIMENTOS,LARGURA DE 15CM, EXCLUSIVE NATA DE CIMENTO,ARGAMASSAE REJUNTAMENTO</t>
  </si>
  <si>
    <t>SOLEIRA EM GRANITO CINZA CORUMBA,3CM DE ESPESSURA,COM 2 POLIMENTOS,LARGURA DE 25CM, ASSENTE EM SUPERFICIE EM OSSO,COM NATA DE CIMENTO SOBRE ARGAMASSA DE CIMENTO,SAIBRO E AREIA,NO TRACO 1:2:2 E REJUNTAMENTO COM CIMENTO BRANCO E CORANTE</t>
  </si>
  <si>
    <t>SOLEIRA EM GRANITO CINZA CORUMBA,3CM DE ESPESSURA,COM 2 POLIMENTOS,LARGURA DE 25CM,ASSENTE EM SUPERFICIE EM OSSO,EXCLUSIVE NATA DE CIMENTO,ARGAMASSA E REJUNTAMENTO</t>
  </si>
  <si>
    <t>REVESTIMENTO DE PISO COM GRANITO RUSTICO EM PLACAS,ESPESSURADE 3 A 4CM, COM CORTE MANUAL, ASSENTE EM SUPERFICIE EM OSSO,COM NATA DE CIMENTO SOBRE ARGAMASSA DE CIMENTO,AREIA E SAIBRO,NO TRACO 1:2:2 E REJUNTAMENTO PRONTO</t>
  </si>
  <si>
    <t>REVESTIMENTO DE PISO COM GRANITO RUSTICO EM PLACAS,ESPESSURADE 3 A 4CM,COM CORTE MANUAL,ASSENTE EM SUPERFICIE EM OSSO,EXCLUSIVE NATA DE CIMENTO,ARGAMASSA E REJUNTAMENTO</t>
  </si>
  <si>
    <t>REVESTIMENTO DE PISO COM GRANITO CAPAO BONITO, EM PLACA DE 2CM DE ESPESSURA, ACABAMENTO POLIDO, ASSENTADO SOBRE TERRENONIVELADO, COM NATA DE CIMENTO SOBRE  ARGAMASSA DE CIMENTO EAREIA,NO TRACO 1:3</t>
  </si>
  <si>
    <t>REVESTIMENTO DE PISO COM GRANITO CAPAO BONITO, EM PLACA DE 2CM DE ESPESSURA,ACABAMENTO POLIDO,ASSENTADO SOBRE TERRENO NIVELADO,EXCLUSIVE NATA DE CIMENTO E ARGAMASSA</t>
  </si>
  <si>
    <t>REVESTIMENTO DE BANCADAS OU ILHARGAS, COM GRANITO CAPAO BONITO, EM PLACA DE 2CM DE ESPESSURA, ACABAMENTO POLIDO, ASSENTECOM NATA DE CIMENTO SOBRE ARGAMASSA DE CIMENTO E AREIA, NOTRACO 1:3</t>
  </si>
  <si>
    <t>REVESTIMENTO DE BANCADAS OU ILHARGAS, COM GRANITO CAPAO BONITO,EM PLACA DE 2CM DE ESPESSURA,ACABAMENTO POLIDO,EXCLUSIVENATA DE CIMENTO E ARGAMASSA</t>
  </si>
  <si>
    <t>REVESTIMENTO DE PISO COM GRANITO CAPAO BONITO,EM PLACA DE 2CM DE ESPESSURA, ACABAMENTO APICOADO, ASSENTADO SOBRE TERRENONIVELADO, COM NATA DE CIMENTO SOBRE ARGAMASSA DE CIMENTO EAREIA,NO TRACO 1:3</t>
  </si>
  <si>
    <t>REVESTIMENTO DE PISO COM GRANITO CAPAO BONITO, EM PLACA DE 2CM DE ESPESSURA,ACABAMENTO APICOADO,ASSENTADO SOBRE TERRENONIVELADO,EXCLUSIVE NATA DE CIMENTO E ARGAMASSA</t>
  </si>
  <si>
    <t>REVESTIMENTO DE PISO COM GRANITO CINZA MIRACEMA LEVIGADO,EMPLACAS, COM 3CM DE ESPESSURA, ASSENTADO SOBRE SUPERFICIE EMOSSO,COM NATA DE CIMENTO SOBRE ARGAMASSA DE CIMENTO E AREIA,NO TRACO DE 1:3</t>
  </si>
  <si>
    <t>REVESTIMENTO DE PISO COM GRANITO CINZA MIRACEMA LEVIGADO,EMPLACAS, COM 3CM DE ESPESSURA, ASSENTADO SOBRE SUPERFICIE EMOSSO,EXCLUSIVE NATA DE CIMENTO E ARGAMASSA</t>
  </si>
  <si>
    <t>REVESTIMENTO DE PISO COM GRANITO CINZA MIRACEMA FLAMEADO,EMPLACAS, COM 3CM DE ESPESSURA, ASSENTADO SOBRE SUPERFICIE EMOSSO,COM NATA DE CIMENTO SOBRE ARGAMASSA DE CIMENTO E AREIA,NO TRACO DE 1:3</t>
  </si>
  <si>
    <t>REVESTIMENTO DE PISO COM GRANITO CINZA MIRACEMA FLAMEADO,EMPLACAS, COM 3CM DE ESPESSURA, ASSENTADO SOBRE SUPERFICIE EMOSSO,EXCLUSIVE NATA DE CIMENTO E ARGAMASSA</t>
  </si>
  <si>
    <t>REVESTIMENTO DE PISO COM GRANITO CINZA MIRACEMA SERRADO E FACE NATURAL, EM PLACAS, COM 3CM DE ESPESSURA,ASSENTADO SOBRESUPERFICIE EM OSSO,COM NATA DE CIMENTO SOBRE ARGAMASSA DE CIMENTO E AREIA,NO TRACO DE 1:3</t>
  </si>
  <si>
    <t>REVESTIMENTO DE PISO COM GRANITO CINZA MIRACEMA SERRADO E FACE NATURAL,EM PLACAS,COM 3CM DE ESPESSURA,ASSENTADO SOBRE SUPERFICIE EM OSSO,EXCLUSIVE NATA DE CIMENTO E ARGAMASSA</t>
  </si>
  <si>
    <t>REVESTIMENTO DE PISO COM GRANITO JUPARANA,EM PLACAS, COM 2CMDE ESPESSURA, ACABAMENTO POLIDO,ASSENTADO SOBRE SUPERFICIEEM OSSO, COM NATA DE CIMENTO  SOBRE  ARGAMASSA DE CIMENTO,SAIBRO E AREIA,NO TRACO 1:2:2</t>
  </si>
  <si>
    <t>REVESTIMENTO DE PISO COM GRANITO JAPARANA,EM PLACAS,COM 2CMDE ESPESSURA,ACABAMENTO POLIDO, ASSENTADO SOBRE SUPERFICIEEM OSSO,EXCLUSIVE NATA DE CIMENTO E ARGAMASSA</t>
  </si>
  <si>
    <t>PATIO DE CONCRETO,NA ESPESSURA DE 10CM,NO TRACO 1:2:3 EM VOLUME, FORMANDO QUADROS DE 1,50X1,50M,COM SARRAFOS DE MADEIRAINCORPORADOS,EXCLUSIVE PREPARO DO TERRENO</t>
  </si>
  <si>
    <t>PATIO DE CONCRETO,NA ESPESSURA DE 12CM,NO TRACO 1:2:2,5 EM VOLUME,FORMANDO QUADROS DE 1,50X1,50M,COM SARRAFOS DE MADEIRAINCORPORADOS,EXCLUSIVE PREPARO DO TERRENO</t>
  </si>
  <si>
    <t>PATIO DE CONCRETO,NA ESPESSURA DE 15CM,NO TRACO 1:2:2 EM VOLUME, FORMANDO QUADROS DE 1,50X1,50M,COM SARRAFOS DE MADEIRAINCORPORADOS,EXCLUSIVE PREPARO DO TERRENO</t>
  </si>
  <si>
    <t>PAVIMENTACAO TIPO PLAQUEAMENTO EXECUTADO COM PLACAS DE 40X80X10CM DE CONCRETO FCK=10MPA,JUNTA DE 2CM, INCLUSIVE PREPARODO TERRENO</t>
  </si>
  <si>
    <t>PAVIMENTACAO TIPO PLAQUEAMENTO EXECUTADO COM PLACAS DE 40X80X10CM DE CONCRETO FCK=10MPA,JUNTA DE 2CM,COM ARMACAO DE TELAESTRUTURAL CA-60,PRE-FABRICADA,MALHA QUADRADA,SOLDADA,FIO DIAMETRO DE 3,4MM A CADA 15CM,INCLUSIVE PREPARO DO TERRENO</t>
  </si>
  <si>
    <t>PAVIMENTACAO TIPO PLAQUEAMENTO EXECUTADO COM PLACAS DE 40X80X10CM DE CONCRETO FCK=10MPA,JUNTA DE 8CM,PLANTADA DE GRAMA,COM ARMACAO DE TELA ESTRUTURAL CA-60,PRE-FABRICADA,MALHA QUADRADA,SOLDADA,FIO DIAMETRO DE 3,4MM A CADA 15CM,INCLUSIVE PREPARO DO TERRENO</t>
  </si>
  <si>
    <t>PAVIMENTACAO COM PLACAS DE CONCRETO PRE-MOLDADAS,40X40X6CM FCK=10MPA,COM INTERSTICIOS DE 5CM,ASSENTE COM ARGAMASSA DE CIMENTO E AREIA,NO TRACO 1:8,EXCLUSIVE TOMADA DE JUNTAS E PREPARO DO TERRENO</t>
  </si>
  <si>
    <t>PAVIMENTACAO TIPO PLAQUEAMENTO "IN SITU",PARA PROTECAO DE IMPERMEABILIZACAO,COM PLACAS DE 60X60X2,5CM,FUNDIDAS E REVESTIDAS COM ARGAMASSA DE CIMENTO E AREIA,NO TRACO 1:3,JUNTAS DE2,5CM TOMADAS COM HIDROASFALTO,CIMENTO E AREIA,TRACO 1:1:3,EXCLUSIVE JUNTAS (VIDE ITEM 13.383.0002)</t>
  </si>
  <si>
    <t>PATIO DE CONCRETO IMPORTADO DE USINA,NA ESPESSURA DE 8CM, NOTRACO 1:3:3 EM VOLUME, FORMANDO QUADROS DE 1,00X1,00M, COMSARRAFOS DE MADEIRA INCORPORADOS ,EXCLUSIVE PREPARO DO TERRENO</t>
  </si>
  <si>
    <t>PATIO DE CONCRETO IMPORTADO DE USINA,NA ESPESSURA DE 10CM,NOTRACO 1:2:3 EM VOLUME, FORMANDO QUADROS DE 1,50X1,50M, COMSARRAFOS DE MADEIRA INCORPORADOS, EXCLUSIVE PREPARO DO TERRENO</t>
  </si>
  <si>
    <t>PATIO DE CONCRETO IMPORTADO DE USINA,NA ESPESSURA DE 12CM,NOTRACO 1:2:3 EM VOLUME, FORMANDO QUADROS DE 1,50X1,50M, COMSARRAFOS DE MADEIRA INCORPORADOS, EXCLUSIVE PREPARO DO TERRENO</t>
  </si>
  <si>
    <t>PATIO DE CONCRETO IMPORTADO DE USINA,NA ESPESSURA DE 15CM,NOTRACO 1:2:3 EM VOLUME, FORMANDO QUADROS DE 1,50X1,50M, COMSARRAFOS DE MADEIRA INCORPORADOS, EXCLUSIVE PREPARO DO TERRENO</t>
  </si>
  <si>
    <t>PATIO DE CONCRETO ARMADO,CAPEADO COM AGREGADO DE ALTA RESISTENCIA,ALISADO MECANICAMENTE,COM ESPESSURA DE 8 A 10CM,SOBRETERRENO ACERTADO E SOBRE LASTRO DE BRITA CORRIDA COMPACTADA,EXCLUSIVE ACERTO DO TERRENO, LASTRO DE BRITA E FORNECIMENTODO CONCRETO E DA ARMACAO, INCLUSIVE JUNTA  PLASTICA  A CADA2,50M,TODA A MAO-DE-OBRA E EQUIPAMENTOS NECESSARIOS</t>
  </si>
  <si>
    <t>PISO DE CONCRETO ARMADO MONOLITICO,C/JUNTA FRIA,ALISADO C/REGUA VIBRATORIA,ESPESSURA 10CM,SOBRE TERRENO ACERTADO E SOBRELASTRO DE BRITA,EXCLUSIVE ACERTO DO TERRENO,INCLUSIVE BRITA,LONA DE TECIDO RESINADO,TELA SOLDADA 15X15CM #4,2MM(DUPLA),CONCRETO USINADO RESISTENCIA A COMPRESSAO 20MPA C/TRANSPORTEDO CONCRETO E TODA A MAO-DE-OBRA E EQUIPAMENTOS NECESSARIOS</t>
  </si>
  <si>
    <t>PISO DE CONCRETO ARMADO MONOLITICO,COM JUNTA FRIA,ALISADO COM REGUA VIBRATORIA,ESPESSURA DE 10CM,SOBRE TERRENO ACERTADOE SOBRE LASTRO DE BRITA,EXCLUSIVE ACERTO DO TERRENO E TELA,INCLUSIVE BRITA E LONA DE TECIDO RESINADO, CONCRETO USINADORESISTENCIA A COMPRESSAO DE 20MPA COM TRANSPORTE DO CONCRETOE TODA A MAO-DE-OBRA E EQUIPAMENTOS NECESSARIOS</t>
  </si>
  <si>
    <t>PISO CONCRETO COLORIDO(OXIDO FERRO VERMELHO SINTETICO)ARMADOMONOLITICO,JUNTA FRIA,ALISADO C/REGUA VIBRATORIA,ESP.10CM,SOBRE TERRENO ACERTADO E SOBRE LASTRO BRITA, EXCL.ACERTO TERRENO,INCL.BRITA,LONA TECIDO RESINADO, TELA SOLD.15X15CM #4,2MM(DUPLA),CONCRETO PREP.C/BETONEIRA,RESIST.COMPRESSAO 20MPAC/TRANSP.CONCRETO TODA MAO-DE-OBRA EQUIPAMENTOS NECESSARIOS</t>
  </si>
  <si>
    <t>PISO CONCRETO COLORIDO(OXIDO FERRO VERMELHO SINTETICO)ARMADOMONOLITICO,JUNTA FRIA,ALISADO C/REGUA VIBRATORIA,ESP.10CM,SOBRE TERRENO ACERTADO E SOBRE LASTRO DE BRITA, EXCL.ACERTODO TERRENO E TELA,INCL.BRITA E LONA TECIDO RESINADO,CONCRETOPREPARADO C/BETONEIRA, RESIST.COMPRESSAO 20MPA C/TRANSPORTECONCRETO E TODA MAO-DE-OBRA E EQUIPAMENTOS NECESSARIOS</t>
  </si>
  <si>
    <t>PISO DE CONCRETO ARMADO MONOLICO,C/JUNTA FRIA,ALISADO C/REGUA VIBRATORIA,ESPESSURA 15CM, SOBRE TERRENO ACERTADO E SOBRELASTRO DE BRITA,EXCLUSIVE ACERTO DO TERRENO,INCLUSIVE BRITA,LONA DE TECIDO RESINADO, TELA SOLDADA 15X15CM #4,2MM(DUPLA),CONCRETO USINADO RESISTENCIA A COMPRESSAO 20MPA C/TRANSPORTEE CONCRETO E TODA A MAO-DE-OBRA E EQUIPAMENTOS NECESSARIOS</t>
  </si>
  <si>
    <t>PISO DE CONCRETO ARMADO MONOLITICO,COM JUNTA FRIA,ALISADO COM REGUA VIBRATORIA,ESPESSURA DE 15CM,SOBRE TERRENO ACERTADOE SOBRE LASTRO DE BRITA,EXCLUSIVE ACERTO DO TERRENO E TELA,INCLUSIVE BRITA E LONA DE TECIDO RESINADO,CONCRETO USINADO,CONCRETO USINADO RESIST. A COMPRESSAO DE 20MPA C/TRANSPORTEDO CONCRETO E TODA A MAO-DE-OBRA E EQUIPAMENTOS NECESSARIOS</t>
  </si>
  <si>
    <t>PISO DE CONCRETO ARMADO MONOLITICO,C/JUNTA FRIA,ALISADO C/REGUA VIBRATORIA,ESPESSURA 20CM,SOBRE TERRENO ACERTADO E SOBRELASTRO DE BRITA,EXCLUSIVE ACERTO DO TERRENO,INCLUSIVE BRITA,LONA DE TECIDO RESINADO,TELA SOLDADA 15X15CM #4,2MM(DUPLA),CONCRETO USINADO RESISTENCIA A COMPRESSAO 20MPA C/TRANSPORTEDE CONCRETO E TODA A MAO-DE-OBRA E EQUIPAMENTOS NECESSARIOS</t>
  </si>
  <si>
    <t>PISO DE CONCRETO ARMADO MONOLITICO,COM JUNTA FRIA,ALISADO COM REGUA VIBRATORIA,ESPESSURA DE 20CM,SOBRE TERRENO ACERTADOE SOBRE LASTRO DE BRITA,EXCLUSIVE ACERTO DO TERRENO E TELA,INCLUSIVE BRITA E LONA DE TECIDO RESINADO, CONCRETO USINADORESISTENCIA A COMPRESSAO DE 20MPA COM TRANSPORTE DO CONCRETOE TODA A MAO-DE-OBRA E EQUIPAMENTOS NECESSARIOS</t>
  </si>
  <si>
    <t>CAMADA IMPERMEABILIZADORA DE PISO,DE CONCRETO SIMPLES,COM 8CM DE ESPESSURA,NO TRACO 1:3:4,COM IMPERMEABILIZANTE DE PEGANORMAL ADICIONADO A AGUA DA MISTURA DO CONCRETO NA DOSAGEM 1:12</t>
  </si>
  <si>
    <t>CAMADA IMPERMEABILIZADORA DE PISO,DE CONCRETO SIMPLES,COM 10CM DE ESPESSURA,NO TRACO 1:3:4,COM IMPERMEABILIZANTE DE PEGANORMAL ADICIONADO A AGUA DA MISTURA DO CONCRETO NA DOSAGEM1:12</t>
  </si>
  <si>
    <t>RECOMPOSICAO DE PISO DE MARMORITE,CONSIDERANDO 1CM DE ESPESSURA DE CAMADA DE MARMORITE E LASTRO DE ARGAMASSA COM 4CM DEESPESSURA,EXCLUSIVE POLIMENTO</t>
  </si>
  <si>
    <t>RECOMPOSICAO DE PISO DE MARMORITE,CONSIDERANDO 1CM DE ESPESSURA DE CAMADA DE MARMORITE E LASTRO DE ARGAMSSA  COM 4CM DEESPESSURA,EXCLUSIVE POLIMENTO E LASTRO DE ARGAMASSA(VIDE FAMILIA 13.301)</t>
  </si>
  <si>
    <t>JUNTA PLASTICA 17X3MM,PARA PISOS CONTINUOS.FORNECIMENTO E COLOCACAO</t>
  </si>
  <si>
    <t>JUNTA PLASTICA 27X3MM,PARA PISOS CONTINUOS.FORNECIMENTO E COLOCACAO</t>
  </si>
  <si>
    <t>JUNTA METALICA EM LATAO 17X0,70MM,PARA PISOS CONTINUOS.FORNECIMENTO E COLOCACAO</t>
  </si>
  <si>
    <t>JUNTA FORMADA DE ARGAMASSA DE CIMENTO E AREIA,NO TRACO 1:3 COM 5X5CM</t>
  </si>
  <si>
    <t>JUNTA IMPERMEABILIZANTE DE HIDROASFALTO,CIMENTO E AREIA,NO TRACO 1:1:3 COM 2,5X2,5CM</t>
  </si>
  <si>
    <t>JUNTA IMPERMEABILIZANTE DE HIDROASFALTO,CIMENTO E AREIA,NO TRACO 1:1:3 COM 2X2,5CM</t>
  </si>
  <si>
    <t>PISO DE ALTA RESISTENCIA,MONOLITICO,MOLDADO NO LOCAL,EM ARGAMASSA DE CIMENTO E AGREGADOS MINERAIS,COM ESPESSURA DE 0,8CM,NA COR NATURAL DO CIMENTO E 3 POLIMENTOS MECANICOS.O CUSTOINCLUI BASE SUPORTE EM ARGAMASSA DE CIMENTO E AREIA,NO TRACO1:3 E SERVENTE PARA CONFECCAO,TRANSPORTE DA ARGAMASSA E SERVICOS AFINS E NAO CONSIDERA JUNTAS(VIDE FAMILIA 13.381)</t>
  </si>
  <si>
    <t>PISO DE ALTA RESISTENCIA,MONOLITICO,MOLDADO NO LOCAL,EM ARGAMASSA DE CIMENTO E AGREGADOS MINERAIS,COM ESPESSURA DE 0,8CM,NA COR PRETA E 3 POLIMENTOS MECANICOS.O CUSTO INCLUI A BASESUPORTE EM  ARGAMASSA DE  CIMENTO  E AREIA, NO TRACO 1:3 ESERVENTE PARA CONFECCAO, TRANSPORTE DA ARGAMASSA E SERVICOSAFINS E NAO CONSIDERA JUNTAS(VIDE FAMILIA 13.381)</t>
  </si>
  <si>
    <t>PISO DE ALTA RESISTENCIA,MONOLITICO,MOLDADO NO LOCAL,EM ARGAMASSA DE CIMENTO E AGREGADOS MINERAIS,COM ESPESSURA DE 0,8CM,NA COR VERMELHA E 3 POLIMENTOS MECANICOS. O CUSTO INCLUI ABASE SUPORTE EM ARGAMASSA DE CIMENTO E AREIA,NO TRACO 1:3 ESERVENTE PARA CONFECCAO, TRANSPORTE DA ARGAMASSA E SERVICOSAFINS E NAO CONSIDERA JUNTAS(VIDE FAMILIA 13.381)</t>
  </si>
  <si>
    <t>RODAPE DE ALTA RESISTENCIA,EM ARGAMASSA DE CIMENTO E AGREGADOS MINERAIS, COM 10CM DE ALTURA, NA COR NATURAL DO CIMENTO,INCLUSIVE 3 POLIMENTOS,SENDO OS CANTOS SALIENTES BOLEADOS,EOS REENTRANTES E JUNTO AO PISO EM MEIA CANA</t>
  </si>
  <si>
    <t>RODAPE DE ALTA RESISTENCIA,EM ARGAMASSA DE CIMENTO E AGREGADOS MINERAIS,COM 10CM DE ALTURA,NA COR PRETA,INCLUSIVE 3 POLIMENTOS,SENDO OS CANTOS SALIENTES BOLEADOS,E OS REENTRANTES EJUNTO AO PISO EM MEIA CANA</t>
  </si>
  <si>
    <t>RODAPE DE ALTA RESISTENCIA,EM ARGAMASSA DE CIMENTO E AGREGADOS MINERAIS, COM 10CM DE ALTURA, NA COR VERMELHA,INCLUSIVE 3POLIMENTOS,SENDO OS CANTOS SALIENTES BOLEADOS,E OS REENTRANTES E JUNTO AO PISO EM MEIA CANA</t>
  </si>
  <si>
    <t>DEGRAU DE ESCADA DE ALTA RESISTENCIA,COMPOSTA DE CAPA E ESPELHO,EM ARGAMASSA DE CIMENTO E AGREGADOS MINERAIS,NA COR NATURAL DE CIMENTO,INCLUSIVE 3 POLIMENTOS</t>
  </si>
  <si>
    <t>DEGRAU DE ESCADA DE ALTA RESISTENCIA,COMPOSTA DE CAPA E ESPELHO,EM ARGAMASSA DE CIMENTO E AGREGADOS MINERAIS, NA COR PRETA,INCLUSIVE 3 POLIMENTOS</t>
  </si>
  <si>
    <t>DEGRAU DE ESCADA DE ALTA RESISTENCIA,COMPOSTA DE CAPA E ESPELHO, EM ARGAMASSA DE CIMENTO E AGREGADOS MINERAIS,NA COR VERMELHA,INCLUSIVE 3 POLIMENTOS</t>
  </si>
  <si>
    <t>PISO DE ALTA RESISTENCIA,P/USO INTERNO,PLACAS PRE-MOLDADAS,VIBROPRENSADA A 350T,MEDINDO(40X40X3)CM,CONFECCIONADA C/AGREGADOS MINERAIS(QUARTZO)E CIMENTO BRANCO ESTRUTURAL CP60,COLOCADO SOBRE BASE EXIST.,ASSENTADO C/ARGAMASSA CIMENTO E AREIATRACO 3:1 (FAROFA),REJUNTAMENTO BASE EPOXI,BASE SELADORA,4 DEMAOS CERA E POLIMENTO C/ABRASIVOS DIAMANTADOS.FORN.E COLOC.</t>
  </si>
  <si>
    <t>PISO DE ALTA RESISTENCIA,PARA USO INTERNO,EM PLACAS PRE-MOLDADAS,VIBROPRENSADA A 350T,MEDINDO (40X40X3)CM,CONFECCIONADACOM AGREGADOS MINERAIS (QUARTZO) E CIMENTO BRANCO ESTRUTURALCP60, COLOCADO SOBRE BASE EXISTENTE, EXCLUSIVE FAROFA DE CIMENTO E AREIA 3:1,REJUNTAMENTO,BASE SELADORA,DEMAOS DE CERAE POLIMENTO.FORNECIMENTO E COLOCACAO</t>
  </si>
  <si>
    <t>PISO DE ALTA RESISTENCIA,PARA USO EXTERNO,EM PLACAS PRE-MOLDADAS,VIBROPRENSADA A 350T,MEDINDO (40X40X3)CM,CONFECCIONADACOM AGREGADOS MINERAIS (QUARTZO) E CIMENTO BRANCO ESTRUTURALCP60,COLOCADO SOBRE BASE EXISTENTE,ASSENTADO COM ARGAMASSADE CIMENTO E AREIA NO TRACO 3:1 (FAROFA).FORNECIMENTO E COLOCACAO</t>
  </si>
  <si>
    <t>PISO DE ALTA RESISTENCIA,PARA USO EXTERNO,EM PLACAS PRE-MOLDADAS,VIBROPRENSADA A 350T,MEDINDO (40X40X3)CM,CONFECCIONADACOM AGREGADOS MINERAIS (QUARTZO) E CIMENTO BRANCO ESTRUTURALCP60, COLOCADO SOBRE BASE EXISTENTE, EXCLUSIVE FAROFA DE CIMENTO E AREIA 3:1.FORNECIMENTO E COLOCACAO</t>
  </si>
  <si>
    <t>RODAPE DE ALTA RESISTENCIA,PARA USO INTERNO,EM PLACAS PRE-MOLDADAS,VIBROPRENSADA A 350T,MEDINDO (10X40X3)CM,CONFECCIONADA C/AGREGADOS MINERAIS (QUARTZO) E CIMENTO BRANCO ESTRUTURALCP60, ASSENTADO COM ARGAMASSA DE CIMENTO E AREIA NO TRACO 3:1 (FAROFA) E ESPESSURA 3CM,REJUNTAMENTO A BASE DE EPOXI,BASE SELADORA E 4 DEMAOS DE CERA.FORNECIMENTO E COLOCACAO</t>
  </si>
  <si>
    <t>RODAPE DE ALTA RESISTENCIA,PARA USO INTERNO,EM PLACAS PRE-MOLDADAS,VIBROPRENSADA A 350T,MEDINDO (10X40X3)CM,CONFECCIONADA COM AGREGADOS MINERAIS (QUARTZO) E CIMENTO BRANCO ESTRUTURAL CP60,EXCLUSIVE FAROFA DE CIMENTO E AREIA 3:1,REJUNTAMENTO,BASE SELADORA,DEMAOS DE CERA E POLIMENTO.FORNECIMENTO E COLOCACAO</t>
  </si>
  <si>
    <t>PISO VINILICO EM PLACAS,COM MEDIDAS EM TORNO DE 30X30CM,HOMOGENEO,PADRAO LISO,COM 2MM DE ESPESSURA,PARA ALTO TRAFEGO,ASSENTE SOBRE BASE EXISTENTE,CONFORME ABNT NBR 7374.FORNECIMENTO E COLOCACAO</t>
  </si>
  <si>
    <t>PISO VINILICO EM PLACAS,COM MEDIDAS EM TORNO DE 30X30CM,HOMOGENEO,PADRAO RISCADO,COM 3,2MM DE ESPESSURA,PARA ALTO TRAFEGO,ASSENTE SOBRE BASE EXISTENTE,CONFORME ABNT NBR 7374.FORNECIMENTO E COLOCACAO</t>
  </si>
  <si>
    <t>PISO VINILICO EM PLACAS,COM MEDIDAS EM TORNO DE 30X30CM,HOMOGENEO,PADRAO RISCADO,COM 2MM DE ESPESSURA,PARA ALTO TRAFEGO,ASSENTE SOBRE BASE EXISTENTE,CONFORME ABNT NBR 7374.FORNECIMENTO E COLOCACAO</t>
  </si>
  <si>
    <t>PISO VINILICO EM PLACAS,COM MEDIDAS EM TORNO DE 60X60CM,HOMOGENEO,PADRAO RISCADO,COM 2MM DE ESPESSURA,PARA ALTO TRAFEGO,ASSENTE SOBRE BASE EXISTENTE,CONFORME ABNT NBR 7374.FORNECIMENTO E COLOCACAO</t>
  </si>
  <si>
    <t>PISO VINILICO EM MANTAS,COM 2M DE LARGURA X 20M DE COMPRIMENTO,HOMOGENEO,COM 2MM DE ESPESSURA,REFORCO EM POLIURETANO ULTRA RESISTENTE (PUR),PARA ALTO TRAFEGO,FUNGICIDA,ASSENTE SOBRE BASE EXISTENTE,CONFORME ABNT NBR 14917.FORNECIMENTO E COLOCACAO</t>
  </si>
  <si>
    <t>PISO VINILICO EM MANTAS,COM 2M DE LARGURA X 23M DE COMPRIMENTO,HOMOGENEO,COM 2MM DE ESPESSURA,PARA ALTO TRAFEGO,CONDUTIVO,COMPOSTO DE PARTICULAS DE CARBONO,PARA USO EM SALAS DE CIRURGIA OU EM AREAS ONDE O CONTROLE DA CONDUTIVIDADE ELETRICAE NECESSARIO,ASSENTE SOBRE BASE EXISTENTE,CONFORME ABNT NBR14917.FORNECIMENTO E COLOCACAO</t>
  </si>
  <si>
    <t>PISO VINILICO EM MANTAS,COM 2M DE LARGURA X 23M DE COMPRIMENTO,HETEROGENEO,COM 2MM DE ESPESSURA,REFORCO EM POLIURETANO ULTRA RESISTENTE (PUR),PARA ALTO TRAFEGO,ASSENTE SOBRE BASE EXISTENTE,CONFORME ABNT NBR 14917.FORNECIMENTO E COLOCACAO</t>
  </si>
  <si>
    <t>PISO VINILICO EM MANTAS,COM 2M DE LARGURA X 23M DE COMPRIMENTO,HETEROGENEO,COM 3MM DE ESPESSURA,REFORCO EM POLIURETANO ULTRA RESISTENTE (PUR),PARA ALTO TRAFEGO,ASSENTE SOBRE BASE EXISTENTE,CONFORME ABNT NBR 14917.FORNECIMENTO E COLOCACAO</t>
  </si>
  <si>
    <t>TESTEIRA EM MATERIAL VINILICO COM 6CM DE LARGURA.FORNECIMENTO E COLOCACAO</t>
  </si>
  <si>
    <t>RODAPE DE PVC TIPO PLANO OU CURVO,COM 7,5CM DE ALTURA,PARA PISOS VINILICOS.FORNECIMENTO E COLOCACAO</t>
  </si>
  <si>
    <t>RODAPE DE PVC TIPO HOSPITALAR,PLANO OU CURVO,COM 7,5CM DE ALTURA,PARA PISOS VINILICOS.FORNECIMENTO E COLOCACAO</t>
  </si>
  <si>
    <t>SUPORTE CURVO E PERFIL DE ARREMATE PARA PISO VINILICO.FORNECIMENTO E COLOCACAO</t>
  </si>
  <si>
    <t>CORDAO DE SOLDA PARA FUSAO A QUENTE,EM JUNTAS DE PISOS VINILICOS FLEXIVEIS.FORNECIMENTO E ASSENTAMENTO</t>
  </si>
  <si>
    <t>RECOMPOSICAO DE PLACAS DE PISO DE MATERIAL VINILICO OU PLASTICO,EXCLUSIVE O FORNECIMENTO DO PISO,INCLUSIVE COLA</t>
  </si>
  <si>
    <t>FORRACAO DE PISO COM CARPETE DE FIBRA DE NYLON,PARA ALTO TRAFEGO,COM ESPESSURA DE 6 A 7MM,SOBRE BASE EXISTENTE.FORNECIMENTO E COLOCACAO</t>
  </si>
  <si>
    <t>FORRACAO DE PISO COM CARPETE DE FIBRA DE NYLON,PARA ALTO TRAFEGO,COM ESPESSURA DE 10MM,SOBRE BASE EXISTENTE.FORNECIMENTOE COLOCACAO</t>
  </si>
  <si>
    <t>FORRACAO DE PISO COM CARPETE DE FIBRA DE POLIPROPILENO,PARAALTO TRAFEGO,COM ESPESSURA APROXIMADA DE 5MM,SOBRE BASE EXISTENTE.FORNECIMENTO E COLOCACAO</t>
  </si>
  <si>
    <t>FORRACAO DE PISO COM CARPETE DE POLIPROPILENO,COM COBERTURAEM FIBRA DE NYLON,PARA ALTO TRAFEGO,COM ESPESSURA DE 8 A 9MM,SOBRE BASE EXISTENTE.FORNECIMENTO E COLOCACAO</t>
  </si>
  <si>
    <t>FORRACAO DE PISO COM CARPETE DE FIBRA DE POLIPROPILENO,PARATRAFEGO LEVE A MODERADO,COM ESPESSURA DE 4 A 5MM,SOBRE BASEEXISTENTE.FORNECIMENTO E COLOCACAO</t>
  </si>
  <si>
    <t>FORRACAO DE PISO COM CARPETE DE FIBRA DE POLIPROPILENO,COM ACABAMENTO RESINADO,PARA TRAFEGO LEVE A MODERADO,COM ESPESSURA DE 4 A 5MM,SOBRE BASE EXISTENTE.FORNECIMENTO E COLOCACAO</t>
  </si>
  <si>
    <t>PISO DE TACOS DE IPE OU MADEIRA EQUIVALENTE,MEDINDO 7X21CM,PICHADOS E INCRUSTADOS COM PEDRISCOS, ASSENTES COM ARGAMASSADE CIMENTO E SAIBRO,NO TRACO 1:6,EXCLUSIVE SERVICO DE CALAFATE</t>
  </si>
  <si>
    <t>PISO DE FRISO DE IPE OU MADEIRA EQUIVALENTE,COM 10CM DE LARGURA,2CM DE ESPESSURA, PREGADO SOBRE REGUAS DE MADEIRA DE LEIDE 1.1/2"X3",EMBUTIDAS EM CONCRETO</t>
  </si>
  <si>
    <t>PISO DE FRISO DE IPE OU MADEIRA EQUIVALENTE COM 20X2CM,PREGADO SOBRE  BARROTEAMENTO OU REGUAS DE  MADEIRA DE LEI A CADA50CM,EXCLUSIVE BARROTES OU REGUAS</t>
  </si>
  <si>
    <t>REGUA DE MADEIRA DE LEI DE FORMA TRAPEZOIDAL COM 5X3CM,FIXADA EM CONTRAPISO DE CIMENTO E AREIA,NO TRACO 1:3,EXCLUSIVE OCONTRAPISO</t>
  </si>
  <si>
    <t>BARROTE DE MADEIRA DE LEI DE 3"X4.1/2",APOIADO EM PILARETE DE 20X20CM,DE ALVENARIA DE TIJOLOS MACICOS OU OUTRO,EXCLUSIVEOS PILARETES</t>
  </si>
  <si>
    <t>RODAPE EM MADEIRA DE LEI,COM SECAO DE 5X2CM,PREGADO EM TACOSEMBUTIDOS NA ALVENARIA</t>
  </si>
  <si>
    <t>RODAPE EM MADEIRA DE LEI,COM SECAO DE 7X2CM,PREGADO EM TACOSEMBUTIDOS NA ALVENARIA</t>
  </si>
  <si>
    <t>RODAPE DE IPE OU MADEIRA EQUIVALENTE DE 10X2CM ACABAMENTO BOLEADO,FIXADO COMO EM 13.398.0020</t>
  </si>
  <si>
    <t>PISO DE PEDRA PORTUGUESA,ASSENTADO SOBRE MISTURA DE CIMENTOE SAIBRO,NO TRACO 1:5,INCLUSIVE ACERTO DO TERRENO.FORNECIMENTO E COLOCACAO</t>
  </si>
  <si>
    <t>PISO DE PEDRA PORTUGUESA EM DESENHOS SIMPLES, COM APROXIMADAMENTE 40% DE PEDRA PRETA E 60% DE PEDRA BRANCA, ASSENTADO SOBRE MISTURA DE CIMENTO E SAIBRO NO TRACO 1:5, INCLUSIVE ACERTO DO TERRENO.FORNECIMENTO E COLOCACAO</t>
  </si>
  <si>
    <t>PEDRA PORTUGUESA COM 60% DE PEDRA BRANCA.FORNECIMENTO SEM COLOCACAO</t>
  </si>
  <si>
    <t>PISO DE PEDRA PORTUGUESA,ASSENTADO SOBRE MISTURA DE CIMENTOE SAIBRO,NO TRACO 1:5,EXCLUSIVE ACERTO DO TERRENO.FORNECIMENTO E COLOCACAO</t>
  </si>
  <si>
    <t>PISO DE PEDRA PORTUGUESA EM DESENHO SIMPLES,COM APROXIMADAMENTE 25% DE PEDRA PRETA,25% DE PEDRA VERMELHA E 50% DE PEDRABRANCA,ASSENTADO SOBRE MISTURA DE CIMENTO E SAIBRO NO TRACO1:5,INCLUSIVE ACERTO DO TERRENO.FORNECIMENTO E COLOCACAO</t>
  </si>
  <si>
    <t>PISO DE PEDRA PORTUGUESA,ASSENTADO SOBRE MISTURA DE CIMENTOE SAIBRO,NO TRACO 1:5,INCLUSIVE ACERTO DO TERRENO,EM FAIXA.FORNECIMENTO E COLOCACAO</t>
  </si>
  <si>
    <t>PISO COM PEDRA PORTUGUESA VERMELHA,ASSENTADO SOBRE MISTURA DE CIMENTO E SAIBRO,NO TRACO 1:5,INCLUSIVE ACERTO DO TERRENO,EM FAIXA.FORNECIMENTO E COLOCACAO</t>
  </si>
  <si>
    <t>RECOMPOSICAO DE PAVIMENTACAO DE PEDRA PORTUGUESA,ASSENTADACOM FAROFA DE CIMENTO E SAIBRO,NO TRACO 1:5, INCLUSIVE FORNECIMENTO DO MATERIAL PARA REJUNTAMENTO,EXCLUSIVE A PEDRA</t>
  </si>
  <si>
    <t>PISO DE PEDRA SAO TOME,MEDINDO 30X30CM,38X38CM,48X48CM OU 58X58CM,COM 2CM DE ESPESSURA,ASSENTE COM ARGAMASSA DE CIMENTO,AREIA E SAIBRO,NO TRACO 1:2:2,COM ESPESSURA DE 3CM.FORNECIMENTO E COLOCACAO</t>
  </si>
  <si>
    <t>PISO DE PEDRA SAO TOME,MEDINDO 30X30CM,38X38CM,48X48CM OU 58X58CM,COM 2CM DE ESPESSURA,EXCLUSIVE ARGAMASSA.FORNECIMENTOE COLOCACAO</t>
  </si>
  <si>
    <t>PISO DE PEDRA SAO TOME,MEDINDO 57X57CM,TIPO FURNAS/LIGHT,ASSENTE COM ARGAMASSA DE CIMENTO,AREIA E SAIBRO,NO TRACO 1:2:2,REJUNTAMENTO COM CIMENTO BRANCO E CORANTE</t>
  </si>
  <si>
    <t>PISO DE PEDRA SAO TOME, MEDINDO 57X57CM, TIPO FURNAS/LIGHT,EXCLUSIVE ARGAMASSA E REJUNTAMENTO</t>
  </si>
  <si>
    <t>PISO DE PLACAS DE ARDOSIA COR CINZA MEDINDO 40X40CM,EM TORNODE 1CM DE ESPESSURA,ASSENTE SOBRE SUPERFICIE EM OSSO COM ARGAMASSA DE CIMENTO,SAIBRO E AREIA,NO TRACO 1:2:2</t>
  </si>
  <si>
    <t>PISO DE PLACAS DE ARDOSIA COR CINZA MEDINDO 40X40CM,EM TORNODE 1CM DE ESPESSURA,EXCLUSIVE ARGAMASSA</t>
  </si>
  <si>
    <t>PISO DE PLACAS DE ARDOSIA COR CINZA MEDINDO 30X30CM,EM TORNODE 1CM DE ESPESSURA,ASSENTE SOBRE SUPERFICIE EM OSSO COM ARGAMASSA DE CIMENTO,SAIBRO E AREIA,NO TRACO 1:2:2</t>
  </si>
  <si>
    <t>PISO DE PLACAS DE ARDOSIA COR CINZA MEDINDO 30X30CM,EM TORNODE 1CM DE ESPESSURA,EXCLUSIVE ARGAMASSA</t>
  </si>
  <si>
    <t>PISO DE PLACAS DE ARDOSIA NA COR FERRUGEM MEDINDO 25X25CM,EMTORNO DE 1CM DE ESPESSURA,ASSENTE SOBRE SUPERFICIE EM OSSOCOM ARGAMASSA DE CIMENTO,SAIBRO E AREIA,NO TRACO 1:2:2</t>
  </si>
  <si>
    <t>PISO DE PLACAS DE ARDOSIA COR FERRUGEM MEDINDO 25X25CM,EM TORNO DE 1CM DE ESPESSURA,EXCLUSIVE ARGAMASSA</t>
  </si>
  <si>
    <t>RODAPE DE ARDOSIA COM ALTURA DE 10CM,ASSENTE EM PAREDE EM OSSO COM ARGAMASSA DE CIMENTO,SAIBRO E AREIA,NO TRACO 1:2:2 ECHAPISCO DE CIMENTO E AREIA,NO TRACO 1:3</t>
  </si>
  <si>
    <t>RODAPE DE ARDOSIA COM ALTURA DE 10CM,ASSENTE EM PAREDE EM OSSO COM ARGAMASSA DE CIMENTO,SAIBRO E AREIA,NO TRACO 1:2:2 ECHAPISCO DE CIMENTO E AREIA,NO TRACO 1:3,EXCLUSIVE ARGAMASSAE CHAPISCO</t>
  </si>
  <si>
    <t>RODAPE DE ARDOSIA COM ALTURA DE 7CM,ASSENTE EM PAREDE EM OSSO COM ARGAMASSA DE CIMENTO,SAIBRO E AREIA,NO TRACO 1:2:2 E CHAPISCO DE CIMENTO E AREIA,NO TRACO 1:3</t>
  </si>
  <si>
    <t>RODAPE DE ARDOSIA COM ALTURA DE 7CM,ASSENTE EM PAREDE EM OSSO COM ARGAMASSA DE CIMENTO,SAIBRO E AREIA,NO TRACO 1:2:2 E CHAPISCO DE CIMENTO E AREIA,NO TRACO 1:3,EXCLUSIVE ARGAMASSAE CHAPISCO</t>
  </si>
  <si>
    <t>PISO DE BORRACHA SINTETICA,SBR,PRETO,EM PLACAS DE 50X50CM,COM 3,0MM DE ESPESSURA,TEXTURA DA SUPERFICIE PASTILHADA,COLOCADO COM COLA SOBRE BASE EXISTENTE.FORNECIMENTO E COLOCACAO</t>
  </si>
  <si>
    <t>PISO DE BORRACHA SINTETICA,SBR,PRETO,EM ROLO DE 1,40M DE LARGURA,SUPERFICIE GRAO DE ARROZ,COM 3,00MM DE ESPESSURA,COLOCADO COM COLA SOBRE BASE EXISTENTE.FORNECIMENTO E COLOCACAO</t>
  </si>
  <si>
    <t>RODAPE DE BORRACHA SINTETICA,SBR,PRETO,COM 7X0,3CM, TEXTURADA SUPERFICIE LISA,COLOCADO COM COLA SOBRE PAREDE EMBOCADA.FORNECIMENTO E COLOCACAO</t>
  </si>
  <si>
    <t>DEGRAU DE ESCADA DE BORRACHA SINTETICA,SBR,PRETO,ESPELHO COM20CM,PISO COM 30CM,TEXTURA DA SUPERFICIE PASTILHADA,COLOCADO COM COLA SOBRE BASE EXISTENTE.FORNECIMENTO E COLOCACAO</t>
  </si>
  <si>
    <t>PISO TATIL DE BORRACHA,DIRECIONAL,PARA PESSOAS COM NECESSIDADES ESPECIFICAS,25X25CM,ESPESSURA DE 5MM,NA COR PRETA,COLADOSOBRE BASE EXISTENTE.FORNECIMENTO E COLOCACAO</t>
  </si>
  <si>
    <t>PISO TATIL DE BORRACHA,ALERTA,PARA PESSOAS COM NECESSIDADESESPECIFICAS,25X25CM, ESPESSURA DE 5MM, NA COR PRETA, COLADOSOBRE BASE EXISTENTE.FORNECIMENTO E COLOCACAO</t>
  </si>
  <si>
    <t>REVESTIMENTO PISO SINTETICO,PISTA ATLETISMO,MOLD."IN LOCO",CAMADA MANTA PRE-FABR.PARTICULAS BORR.SBR AGLUTINADAS POLIURETANO ESPECIAL MDI,FIXADA CONTRAPISO EXISTENTE,ADESIVO POLIURETANO BICOMPONENTE E ADICIONADO UMA CAMADA SUPERIOR LIQUIDOAUTONIVELANTE RESINA POLIURETANO BICOMPONENTE C/GRANULOS FINOS EPDM APLICADOS SPRAY SUPERF.FINAL S/EMENDA,ESP.MEDIA 13MM</t>
  </si>
  <si>
    <t>REVESTIMENTO PISO SINT.,PISTA ATLETISMO,MOLD."IN LOCO",CAMADA MANTA PRE-FABR.PARTICULAS BORR.SBR AGLUTINADAS POLIURETANOESPECIAL MDI,FIXADA CONTRAPISO EXISTENTE,ADESIVO POLIURETANOBICOMPONENTE E ADICIONADO UMA CAMADA SUPERIOR RESINA POLIURETANO BICOMPONENTE AUTONIVELANTE ESPECIAL,RECOBERTA C/CAMADAGRANULOS BORR.ESPECIAL EPDM ALTA RESIST.USO,ESP.MEDIA 14MM</t>
  </si>
  <si>
    <t>REVESTIMENTO DE PISO DE BORRACHA ESPECIAL SBR E GRANULOS DEBORRACHA EPDM,AGLUTINADAS C/POLIURETANO MDI,DE ALTO IMPACTO,PARA ACADEMIAS E AFINS,COLADO SOBRE CONTRAPISO EXISTENTE COMADESIVO DE POLIURETANO BICOMPONENTE A PROVA D`AGUA,COM ESPESSURA MEDIA DE 6MM</t>
  </si>
  <si>
    <t>REVESTIMENTO DE PISO SINTETICO EM MANTA PRE-FABRICADA,PARA TREINAMENTOS E COMPETICOES NAO OFICIAIS DE ATLETISMO,COMPOSTADE PARTICULAS SELECIONADAS DE BORRACHA SBR E GRANULOS DE ESPUMA DE POLIURETANO,AGLUTINADAS COM POLIURETANO MDI,PODENDOSER DISPOSTOS SOLTOS OU COLADOS AO CONTRAPISO EXISTENTE COMESPESSURA CONSTANTE DE 10MM</t>
  </si>
  <si>
    <t>PISO ELEVADO EM PLACAS METALICAS PREENCHIDAS INTERNAMENTE COM CONCRETO CELULAR,REVESTIDO COM LAMINADO MELAMINICO,MEDINDOAPROXIMADAMENTE (60X60X3)CM,PARA AREAS INTERNAS OU EXTERNAS,APOIADO EM PEDESTAIS TELESCOPICOS REGULAVEIS,SOBRE BASE COMLONGARINAS DE ALUMINIO OU ACO GALVANIZADO,COM ALTURA DE APROXIMADAMENTE 30CM.FORNECIMENTO E COLOCACAO</t>
  </si>
  <si>
    <t>PISO ELEVADO EM PLACAS DE ARDOSIA,SEM POLIMENTO,SEM REVESTIMENTO,MEDINDO APROXIMADAMENTE (60X60X2)CM,PARA AREAS INTERNASOU EXTERNAS,APOIADO EM PEDESTAIS REGULAVEIS DE POLIPROPILENO OU PVC DE ALTA RESISTENCIA,SEM LONGARINAS,COM ALTURA DE APROXIMADAMENTE 30CM.FORNECIMENTO E COLOCACAO</t>
  </si>
  <si>
    <t>PISO ELEVADO PLACAS MODULARES,PRE-FABRICADAS CONCRETO C/REFORCO ESTRUTURAL,MONOCOLOR TONS DE CINZA,MED.APROX.(60X60)CM,ESP.3CM E 4CM,P/CIRCULACAO PEDESTRES E PEQUENAS CARGAS ROLANTES (CADEIRA DE RODAS E BICICLETA),P/AREAS INT.OU EXT.,APOIADO PEDESTAIS REGULAVEIS DE POLIPROPILENO OU PVC ALTA RESISTENCIA,S/LONGARINAS,C/ALTURA APROX.30CM.FORNECIMENTO E COLOC.</t>
  </si>
  <si>
    <t>PISO ELEVADO EM PLACAS DE GRANITO CINZA ANDORINHA,MEDINDO APROXIMADAMENTE (50X50X2)CM,PARA CIRCULACAO DE PEDESTRES E DEPEQUENAS CARGAS ROLANTES (CADEIRA DE RODAS E BICICLETA),PARAAREAS INTERNAS OU EXTERNAS,APOIADO EM PEDESTAIS REGULAVEISDE POLIPROPILENO OU PVC DE ALTA RESISTENCIA,SEM LONGARINAS,COM ALTURA DE APROXIMADAMENTE 30CM.FORNECIMENTO E COLOCACAO</t>
  </si>
  <si>
    <t>PISO DE ALERTA EM PLACAS MARMORIZADAS VIBROPRENSADAS,COM ACABAMENTO RUSTICO,NA COR CINZA,INCLUSIVE CONTRAPISO COM ESPESSURA DE 3CM.FORNECIMENTO E COLOCACAO</t>
  </si>
  <si>
    <t>PISO DE ALERTA EM PLACAS MARMORIZADAS VIBROPRENSADAS,COM ACABAMENTO RUSTICO,NA COR VERMELHA,INCLUSIVE CONTRAPISO COM ESPESSURA DE 3CM.FORNECIMENTO E COLOCACAO</t>
  </si>
  <si>
    <t>PISO DE ALERTA EM PLACAS MARMORIADAS VIBRO-PRENSADAS, COM  ACABAMENTO RUSTICO, NA COR CINZA, EXCLUSIVE  CONTRAPISO, COMESPESSURA DE 3CM.FORNECIMENTO E COLOCACAO</t>
  </si>
  <si>
    <t>PISO DE ALERTA EM PLACAS MARMORIZADAS VIBRO-PRENSADAS,COM ACABAMENTO RUSTICO,NA COR VERMELHA,EXCLUSIVE CONTRAPISO COM ESPESSURA DE 3CM.FORNECIMENTO E COLOCACAO</t>
  </si>
  <si>
    <t>CAMADA DE ISOLAMENTO EXECUTADA COM BLOCOS DE CONCRETO DE 10X20X40CM, CAPEAMENTO COM ARGAMASSA DE CIMENTO E AREIA, NO TRACO 1:4,ASSENTES COM ARMAGASSA DE CIMENTO E SAIBRO NO TRACO 1:8</t>
  </si>
  <si>
    <t>CAMADA DE ISOLAMENTO EXECUTADA COM BLOCOS DE CONCRETO CELULAR DE 10X30X60CM,CAPEAMENTO COM ARGAMASSA DE CIMENTO E AREIA,NO TRACO 1:4,ASSENTES COM ARGAMASSA DE CIMENTO E SAIBRO,NO TRACO 1:8</t>
  </si>
  <si>
    <t>JANELA DE PVC,DE CORRER,DUAS FOLHAS MOVEIS,DE 1,20X1,20M,EXCLUSIVE VIDROS,INCLUSIVE FERRAGENS.FORNECIMENTO E COLOCACAO</t>
  </si>
  <si>
    <t>JANELA DE PVC,DE CORRER,DUAS FOLHAS MOVEIS EM VENEZIANAS E DUAS FOLHAS MOVEIS EM VIDRO,MEDINDO 1,60X1,00M,INCLUSIVE ACESSORIOS,EXCLUSIVE VIDRO.FORNECIMENTO E COLOCACAO</t>
  </si>
  <si>
    <t>JANELA DE PVC, DE CORRER, QUATRO FOLHAS,DUAS FIXAS E DUAS MOVEIS, DE 2,00X1,20M, EXCLUSIVE VIDROS, INCLUSIVE FERRAGENS.FORNECIMENTO E COLOCACAO</t>
  </si>
  <si>
    <t>JANELA DE PVC,DE CORRER,QUATRO FOLHAS,DUAS FIXAS E DUAS MOVEIS,DE 3,20X2,00M ,CONTENDO NA PARTE SUPERIOR BANDEIRA DE QUATRO FOLHAS DE 0,80X0,50M CADA,SENDO DUAS FIXAS NA PARTE CENTRAL E DUAS DE PROJETAR TIPO MAXIM-AR NAS EXTREMIDADES, EXCLUSIVE VIDROS,INCLUSIVE FERRAGENS.FORNECIMENTO E COLOCACAO</t>
  </si>
  <si>
    <t>JANELA DE PVC,DE PROJETAR,TIPO MAXIM-AR,COM UMA FOLHA DE 0,80X0,80M,EXCLUSIVE VIDRO,INCLUSIVE FERRAGENS. FORNECIMENTO ECOLOCACAO</t>
  </si>
  <si>
    <t>PORTA DE PVC,UMA FOLHA COM TRAVESSA INTERMEDIARIA,DE ABRIR,DE 0,80X2,10M,EXCLUSIVE VIDRO,INCLUSIVE FERRAGENS.FORNECIMENTO E COLOCACAO</t>
  </si>
  <si>
    <t>PORTA DE PVC,UMA FOLHA COM TRAVESSA INTERMEDIARIA,DE ABRIR,DE 0,70X2,10M,EXCLUSIVE VIDRO,INCLUSIVE FERRAGENS. FORNECIMENTO E COLOCACAO</t>
  </si>
  <si>
    <t>PORTA DE PVC,UMA FOLHA COM TRAVESSA INTERMEDIARIA,DE ABRIR,DE 0,60X2,10M,EXCLUSIVE VIDRO,INCLUSIVE FERRAGENS. FORNECIMENTO E COLOCACAO</t>
  </si>
  <si>
    <t>PORTA DE PVC,DE CORRER,DUAS FOLHAS MOVEIS COM TRAVESSA INTERMEDIARIA,DE 1,60X2,10M,EXCLUSIVE VIDROS,INCLUSIVE FERRAGENS.FORNECIMENTO E COLOCACAO</t>
  </si>
  <si>
    <t>PORTA DE PVC,DE CORRER,DUAS FOLHAS MOVEIS COM TRAVESSA INTERMEDIARIA,DE 1,40X2,10M,EXCLUSIVE VIDROS,INCLUSIVE FERRAGENS.FORNECIMENTO E COLOCACAO</t>
  </si>
  <si>
    <t>PORTA DE PVC,DE CORRER,QUATRO FOLHAS COM TRAVESSA INTERMEDIARIA,DUAS FIXAS E DUAS MOVEIS,DE 2,00X2,10M,EXCLUSIVE VIDROS,INCLUSIVE FERRAGENS.FORNECIMENTO E COLOCACAO</t>
  </si>
  <si>
    <t>PORTA SANFONADA EM PVC,VAO DE 0,80X2,10M,INCLUSIVE ACESSORIOS(PUXADOR E TRINCOS).FORNECIMENTO E COLOCACAO</t>
  </si>
  <si>
    <t>PORTA SANFONADA EM PVC,VAO DE 0,60X2,10M.FORNECIMENTO E COLOCACAO</t>
  </si>
  <si>
    <t>PORTA SANFONADA EM PVC,VAO DE 0,70X2,10M.FORNECIMENTO E COLOCACAO</t>
  </si>
  <si>
    <t>PORTA SANFONADA EM PVC,VAO DE 1,00X2,10M.FORNECIMENTO E COLOCACAO</t>
  </si>
  <si>
    <t>PORTA FLEXIVEL DE PVC,TIPO VAI-E-VEM,MEDINDO (1,40MX2,10)M,C/FECHAMENTO AUTOMATICO ATRAVES DE MOLAS HELICOIDAIS SOBREPOSTAS EM EIXO DE ACO,ESTRUTRUTURA METALICA VERTICAL E HORIZONTAL,PVC REFORCADO COR CINZA C/ESP.DE 5MM NAS FOLHAS DA PORTAATE A ALTURA 1,20M E PVC TRANSPARENTE ACIMA DESTA MEDIDA.FORNECIMENTO E COLOCACAO</t>
  </si>
  <si>
    <t>PORTA EM ABS RIGIDO DE ALTO IMPACTO,TIPO VAI E VEM,MEDINDO (1,80X2,10)M,COM FECHAMENTO POR GRAVIDADE,SEM USO DE MOLAS,VISOR EM POLICARBONATO TRANSPARENTE COM ESPESSURA DE 3MM E PARA-CHOQUE EM ABS NOS DOIS LADOS DE CADA FOLHA,NA COR DA PORTA</t>
  </si>
  <si>
    <t>VENEZIANA COM ALETAS DE PVC TRANSLUCIDAS E MONTANTES DE ALUMINIO NATURAL.FORNECIMENTO E COLOCACAO</t>
  </si>
  <si>
    <t>VENEZIANA,COM ALETAS DE FIBERGLASS E MONTANTES DE ALUMINIO NATURAL.FORNECIMENTO E COLOCACAO</t>
  </si>
  <si>
    <t>VENEZIANA,COM ALETAS DE PVC TRANSLUCIDAS E MONTANTES EM ACOGALVANIZADO.FORNECIMENTO E COLOCACAO</t>
  </si>
  <si>
    <t>VENEZIANA,COM ALETAS DE FIBERGLASS E MONTANTES EM ACO GALVANIZADO.FORNECIMENTO E COLOCACAO</t>
  </si>
  <si>
    <t>VENEZIANA,COM ALETAS DE PVC TRANSLUCIDAS E MONTANTES EM ACOPRE-PINTADO.FORNECIMENTO E COLOCACAO</t>
  </si>
  <si>
    <t>VENEZIANA,COM ALETAS DE FIBERGLASS E MONTANTES EM ACO PRE-PINTADO.FORNECIMENTO E COLOCACAO</t>
  </si>
  <si>
    <t>VENEZIANA EXTERNA DE ENROLAR,COM ESTEIRAS EM PVC RIGIDO E PERFIS EM FERRO GALVANIZADO,INCLUSIVE FERRAGENS.FORNECIMENTO ECOLOCACAO</t>
  </si>
  <si>
    <t>PERSIANA VERTICAL EM PVC,LAMINA COM LARGURA DE 89MM.FORNECIMENTO E COLOCACAO</t>
  </si>
  <si>
    <t>PORTA DE FERRO DE TAMANHO NORMAL, ATE 1,00M DE LARGURA, CONTORNO EM BARRAS DE 1.1/4"X5/16", GUARNICAO EM  CANTONEIRA DE1.1/2"X1/8",INFERIORMENTE,ALMOFADA DE CHAPA Nº16,NOS DOIS LADOS COM 60CM DE ALTURA,NA PARTE SUPERIOR,POSTIGO MOVEL PARAVIDRO,GRADE DE BARRAS DE 5/8",UTILIZANDO DOBRADICAS TIPO GONZO,EXCLUSIVE FECHADURA.FORNECIMENTO E COLOCACAO</t>
  </si>
  <si>
    <t>PORTA DE FERRO TAMANHO NORMAL,ATE 1.00M LARGURA,CONTORNO EMBARRAS 1.1/4"X5/16",GUARNICAO EM CANTONEIRA 1.1/2"X1/8",INFERIORMENTE,ALMOFADA DE CHAPA Nº16,NOS DOIS LADOS C/60CM DE ALTURA,NA PARTE SUPERIOR,POSTIGO MOVEL P/VIDRO,GRADE DE BARRAS5/8",UTILIZANDO TRES DOBRADICAS DE 3"X4" DE FERRO GALVANIZADO C/PINO,BOLAS E ANEIS LATAO.EXCL.FECHADURA.FORN.E COLOC.</t>
  </si>
  <si>
    <t>PORTA DE FERRO EM BARRAS HORIZONTAIS DE 1.1/4"X1/4" A CADA 10CM,CONTORNO DO MESMO MATERIAL,REVESTIDA COM CHAPA DE FERROGALVANIZADO Nº16,GUARNICAO EM CANTONEIRA DE 1.1/2"X1/8",COMFECHO PARA CADEADO DE 30MM, EXCLUSIVE ESTE. FORNECIMENTO E COLOCACAO</t>
  </si>
  <si>
    <t>PORTA DE FERRO EM BARRAS HORIZONTAIS DE 1.1/4"X1/4"A CADA 10CM,CONTORNO DO MESMO MATERIAL, REVESTIDA COM CHAPA DE FERROGALVANIZADO Nº16,COM 60CM DE ALTURA,GUARNICAO EM CANTONEIRADE 1.1/2"X1/8",COM FECHO PARA CADEADO DE 30MM,EXCLUSIVE ESTE.FORNECIMENTO E COLOCACAO</t>
  </si>
  <si>
    <t>PORTA DE ENROLAR EM CHAPA RAIADA Nº24,COMPLETA,COM GUIAS,EIXOS E MOLAS,COM FECHADURA NO CENTRO E CADEADO DE PISO,INCLUSIVE ESTE.FORNECIMENTO E COLOCACAO</t>
  </si>
  <si>
    <t>PORTA DE ENROLAR,EM PERFIS DE ACO EM "U",20X20MM,FORMANDO RETANGULOS VAZADOS, CORRENDO EM GUIAS,COM ENROLAMENTO EM EIXOHORIZONTAL SUPERIOR,COMPLETA,FECHAMENTO COM CADEADO DE PISO,INCLUSIVE ESTE.FORNECIMENTO E COLOCACAO</t>
  </si>
  <si>
    <t>PORTA DE CELA EM BARRAS VERTICAIS DE 1", ESPACADAS DE 10CM,ENTRE EIXOS CORRENDO TRES BARRAS HORIZONTAIS DE 1.3/4"X1/2",CONTORNO DA MESMA BARRA, REVESTIDA DE CHAPA DE FERRO GALVANIZADO Nº12 ATE 60CM DE ALTURA,MARCO EM CANTON.DE 1.3/4"X1/4",FECHO ESPECIAL PARA COLOCACAO DE CADEADO,EXCLUSIVE ESTE,CONFORME PROJETO Nº6004/EMOP.FORNECIMENTO E COLOCACAO</t>
  </si>
  <si>
    <t>PORTA DE FERRO PARA SUBESTACAO TRANSFORMADORA,COM UMA OU DUAS FOLHAS,QUADRO E MARCO DE BARRAS E CANTONEIRAS,REVESTIDA DECHAPA DE FERRO GALVANIZADO Nº18,COM PAINEL SUPERIOR FECHADOPOR TELA DE ARAME GALVANIZADO Nº10, MALHA DE 2CM, ALTURA DE30CM, INCLUSIVE FECHO PARA COLOCACAO DE CADEADO, EXCLUSIVEESTE.FORNECIMENTO E COLOCACAO</t>
  </si>
  <si>
    <t>PORTA DE CHAPA DE FERRO GALVANIZADO Nº18 ENQUADRADA EM ESTRUTURA DE TUBOS DE FERRO GALVANIZADO DE 1.1/2",C/2,50 A 3,00MDE ALTURA E AREA DE 6,00 A 9,00M2, EM 2 FOLHAS, INCLUSIVE FECHO PARA COLOCACAO DE CADEADO,EXCLUSIVE ESTE.FORNECIMENTO ECOLOCACAO</t>
  </si>
  <si>
    <t>PORTINHOLA PARA ALCAPAO,CISTERNA OU CAIXA D'AGUA ELEVADA,EMCHAPA DE FERRO GALVANIZADO Nº16,ATE 0,80M DE ALTURA,COM GUARNICAO E ALCA PARA FECHAMENTO A CADEADO,EXCLUSIVE ESTE.FORNECIMENTO E COLOCACAO</t>
  </si>
  <si>
    <t>PORTINHOLA DE CHAPA DE FERRO GALVANIZADO Nº16,ATE 0,50M DE ALTURA,COM GUARNICAO EM CANTONEIRA DE 3/4"X1/8" E VISOR DE 20X10CM,COM ALCA PARA FECHAMENTO A CADEADO,EXCLUSIVE ESTE.FORNECIMENTO E COLOCACAO</t>
  </si>
  <si>
    <t>PORTINHOLA DE FERRO EM BARRA CHATA DE 1.1/4",MEDINDO 0,40X0,90M.FORNECIMENTO E COLOCACAO</t>
  </si>
  <si>
    <t>PORTA CORTA-FOGO PARA SAIDA DE EMERGENCIA,MEDINDO (90X210X5CM),CLASSE P-60,EM CHAPA DE ACO,TENDO BATENTE DO MESMO MATERIAL,INCLUSIVE 3 PARES DE DOBRADICAS COM MOLA E FECHADURA,CONFORME ABNT NBR 11742.FORNECIMENTO E COLOCACAO</t>
  </si>
  <si>
    <t>PORTA CORTA-FOGO PARA SAIDA DE EMERGENCIA,MEDINDO (90X210X5)CM,CLASSE P-90,EM CHAPA DE ACO,TENDO BATENTE DO MESMO MATERIAL,INCLUSIVE 3 PARES DE DOBRADICAS COM MOLA E FECHADURA,CONFORME ABNT NBR 11742.FORNECIMENTO E COLOCACAO</t>
  </si>
  <si>
    <t>PORTA CORTA-FOGO PARA SAIDA DE EMERGENCIA,MEDINDO (90X210X5)CM,CLASSE P-120,EM CHAPA DE ACO,TENDO BATENTE DO MESMO MATERIAL,INCLUSIVE 3 PARES DE DOBRADICAS COM MOLA E FECHADURA,CONFORME ABNT NBR 11742.FORNECIMENTO E COLOCACAO</t>
  </si>
  <si>
    <t>PORTA CORTA-FOGO, MEDINDO (60X180X5)CM,CLASSE P-60,EM CHAPADE ACO,TENDO BATENTE DO MESMO MATERIAL,INCLUSIVE 3 PARES DEDOBRADICAS COM MOLA E FECHADURA.FORNECIMENTO E COLOCACAO</t>
  </si>
  <si>
    <t>PORTA CORTA-FOGO,MEDINDO (60X180X5)CM,CLASSE P-90,EM CHAPA DE ACO,TENDO BATENTE DO MESMO MATERIAL,INCLUSIVE 3 PARES DE DOBRADICAS COM MOLA E FECHADURA.FORNECIMENTO E COLOCACAO</t>
  </si>
  <si>
    <t>PORTA CORTA-FOGO,MEDINDO (60X180X5)CM,CLASSE P-120,EM CHAPADE ACO,TENDO BATENTE DO MESMO MATERIAL,INCLUSIVE 3 PARES DEDOBRADICAS COM MOLA E FECHADURA.FORNECIMENTO E COLOCACAO</t>
  </si>
  <si>
    <t>PORTAO DE FERRO DE UMA OU DUAS FOLHAS COM ALTURA DE 1,00 A 1,50M E LARGURA DE 1,00 A 3,00M,FORMADO P/BARRAS VERTICAIS DE1.1/4"X1/4",ESPACADAS DE 12,5CM,CONTORNO E MARCOS EM BARRASDE 1.1/4"X3/8",TENDO AO CENTRO UMA FAIXA DE CHAPA DE FERROGALVANIZADO Nº16,DE 20CM DE ALTURA,COM FECHO PARA COLOCACAODE CADEADO,EXCLUSIVE ESTE.FORNECIMENTO E COLOCACAO</t>
  </si>
  <si>
    <t>PORTAO DE CHAPA DE FERRO GALVANIZADO,COM ESPESSURA DE 0,5MM,COM ALTURA ENTRE 2M E 3M E AREA TOTAL DE 6M2 A 9M2,EXCLUSIVEFECHADURA.FORNECIMENTO E COLOCACAO</t>
  </si>
  <si>
    <t>PORTAO DE CHAPA DE FERRO COM ESTRUTURA DE BARRAS DE 1.1/4"X5/16",REVESTIDA COM CANTONEIRA DE 3/4"X1/8" E CHAPA GALVANIZADA Nº16,COM GUARNICAO DE CANTONEIRAS DE 1.1/4"X3/16" COM DOBRADICAS TIPO GONZO,EXCLUSIVE FECHADURA.FORNECIMENTO E COLOCACAO</t>
  </si>
  <si>
    <t>PORTAO DE FERRO DE UMA OU DUAS FOLHAS,EM BARRAS VERTICAIS DE2"X3/8",ESPACADAS DE 10CM E HORIZONTAIS SUPERIOR E INFERIORDO MESMO TIPO,CORRENDO AO CENTRO UMA FAIXA DE CHAPA DE FERRO GALVANIZADO Nº16,DUPLA, CONFORME PROJETO Nº6002/EMOP,EXCLUSIVE FECHADURA.FORNECIMENTO E COLOCACAO</t>
  </si>
  <si>
    <t>PORTAO DE FERRO DE DUAS FOLHAS,SENDO UMA FIXA,MEDINDO 1,50X2,00M,EM BARRAS DE 2"X3/8",ESPACADAS DE 10CM,CORRENDO TRES FAIXAS DE CHAPA DE FERRO GALVANIZADO Nº16,DUPLAS,CONFORME PROJETO Nº6003/EMOP,EXCLUSIVE FECHADURA.FORNECIMENTO E COLOCACAO</t>
  </si>
  <si>
    <t>PORTAO DE FERRO, ATE 1,00M DE LARGURA, EM BARRAS DE 1/2", ESPACADAS DE 10CM, ENTRE EIXOS, CONTORNO E MARCO EM BARRAS DE1.1/2"X1/2", COM UMA FAIXA HORIZONTAL EM CHAPA DE FERRO DE1/8" ESPESSURA,EXCLUSIVE FECHADURA.FORNECIMENTO E COLOCACAO</t>
  </si>
  <si>
    <t>PORTAO DE UMA FOLHA,MEDINDO 1,00X2,00M,EM TELA DE ARAME GALVANIZADO Nº12,MALHA LOSANGO 5CM,FIXADA EM TUBO DE FERRO GALVANIZADO COM DIAMETRO INTERNO DE 2" POR BARRA DE 1"X1/8",FORMANDO QUADROS DE 1,00X1,00M,MONTANTES EM FERRO GALVANIZADO COMDIAMETRO INTERNO DE 2",CHUMBADOS EM BLOCOS DE CONCRETO (EXCLUSIVE ESTES),EXCLUSIVE FECHADURA.FORNECIMENTO E COLOCACAO</t>
  </si>
  <si>
    <t>PORTAO EM ESTRUTURA DE TUBOS DE FERRO GALVANIZADO DE 1" E 1.1/2",COM DUAS FOLHAS DE ABRIR,FECHAMENTO COM TELA DE ARAME GALVANIZADO Nº12,MALHA 2",EXCLUSIVE FECHADURA.FORNECIMENTO ECOLOCACAO</t>
  </si>
  <si>
    <t>PORTAO DE FERRO,DUAS FOLHAS,MED.1,52X3,00M CADA,C/1 MONTANTECADA LADO EM TUBO FERRO GALV.3" E ALT.3M SENDO CADA FL.FORMADA POR 4 TUBOS DE FERRO GALV.1.1/4"NA VERT.REFORCADO NA PARTE SUPERIOR E INFERIOR POR 2 BARRAS CHATAS 2"X3/8"NA HORIZONTAL E 1 BARRA CHATA 1"X1/8" INCLINADA,C/FECHADURA SOBREPOR FERRO CROMADO C/CILINDRO,INCL.FECHADURA E PINTURA.FORN.COLOC.</t>
  </si>
  <si>
    <t>PORTAO EM ESTRUTURA DE TUBOS DE FERRO GALVANIZADO DE 1" E 1.1/2",COM DUAS FOLHAS DE ABRIR, FECHAMENTO EM CHAPA DE FERROGALVANIZADO Nº16,EXCLUSIVE FECHADURA.FORNECIMENTO E COLOCACAO</t>
  </si>
  <si>
    <t>PORTAO DE FERRO,EM DUAS FOLHAS,MEDINDO 2,10X1,60M CADA UMA,EM BARRAS VERTICAIS EM ACO REDONDO DE 1/2",ESPACADOS DE 15CM,CONTORNO EM BARRA CHATA DE 2"X5/8",INCLUSIVE FECHADURA E PINTURA.FORNECIMENTO E COLOCACAO</t>
  </si>
  <si>
    <t>PORTAO DE FERRO,EM DUAS FOLHAS,MEDINDO 2,27X2,20M,CADA UMA,EM BARRAS VERTICAIS EM ACO REDONDO DE 3/4",ESPACAMENTO ENTREEIXOS DE 0,12M,CONTORNO EM BARRA ACO DE 2"X1/2",INCLUSIVE FECHADURA E PINTURA.FORNECIMENTO E COLOCACAO</t>
  </si>
  <si>
    <t>PORTAO DE FERRO,MEDINDO 2,00X2,90M,SENDO 1M FIXO E 1M MOVEL,EM BARRAS VERTICAIS DE FERRO COM DIAMETRO DE 3/4",COM ESPACAMENTO ENTRE EIXOS DE 0,12M,CONTORNO EM BARRAS DE 2"X1/2",INCLUSIVE FECHADURA E PINTURA.FORNECIMENTO E COLOCACAO</t>
  </si>
  <si>
    <t>PORTAO DE FERRO EM DUAS FOLHAS,MEDINDO 2,27X3,00M,EM BARRASVERTICAIS EM ACO COM DIAMETRO DE 3/4", ESPACAMENTO ENTRE EIXOS DE 0,12M,CONTORNO EM BARRA CHATA DE ACO DE 2"X1/2",INCLUSIVE FECHADURA E PINTURA.FORNECIMENTO E COLOCACAO</t>
  </si>
  <si>
    <t>PORTAO EM DUAS FOLHAS,MEDINDO 3,00X1,20M,CONSTITUINDO-SE DEDOIS QUADROS COM DOIS TRAVAMENTOS HORIZONTAIS EM TUBO DE FERRO GALVANIZADO DE 4",FIXADOS EM MONTANTES DO MESMO MATERIAL,EXCLUSIVE FECHADURA E PINTURA.FORNECIMENTO E COLOCACAO</t>
  </si>
  <si>
    <t>PORTAO DE FERRO,MEDINDO 4,00X3,30M,CONSTRUIDOS EM TUBOS DE FERRO GALVANIZADO COM COSTURA DE 2.1/2",ESPACADOS A CADA 13CM(ESPACO LIVRE),2 FOLHAS CONTENDO 2 DIAGONAIS DE BARRA CHATADE 2"X1/4",TERMINADOS NA PARTE SUPERIOR E INFERIOR POR BARRACHATA DE 3"X1/4",EXCLUSIVE FECHADURA.FORNECIMENTO E COLOCACAO</t>
  </si>
  <si>
    <t>PORTAO DE FERRO,DUAS FOLHAS,MEDINDO 4,30X2,73M,C/QUATRO BARRAS QUADRADAS HORIZONTAIS E DUAS BARRAS VERTICAIS NOS EXTREMOS DE CADA FOLHA,TODAS C/1.1/2"X1.1/2",ENTRE OS MONTANTES EXTREMOS DE CADA FOLHA ONZE BARRAS DE 3/4" EQUIDISTANTES,NO TERCO INFERIOR DE CADA FOLHA BARRAS CHATAS 3/4"X1/2" DOBRADAS NO FORMATO "S",INCL.PINTURA E FECHADURA.FORNECIMENTO E COLOC.</t>
  </si>
  <si>
    <t>PORTAO FERRO,MED.5,87X2,08M,C/2 FLS.FIXAS 1,10X1,98M CADA,FORMADAS QUADRO FERRO GALV.2",2 VERT.E 4 HORIZ.,7 BARRAS VERT.E 2 INCLINADAS 1"X1/4" E 2 FLS.ABRIR 1,61X1,98M CADA,FOMADASQUADRO FERRO GALV.2",2 VERT.E 4 HORIZ.E 14 BARRAS VERT.E 2INCLINADAS 1"X1/4",C/4 MONTANTES FERRO GALV.3" C/ENCH.CONCR.E CHUMB.CINTA CONCR.EXCL.ESTA,INCL.FECH.E PINT.FORN.COLOC.</t>
  </si>
  <si>
    <t>PORTAO ABRIR DE UMA OU DUAS FLS.,GRADIL METAL.,EXECUT.PAINELACO GALV.(GRAMATURA MIN.40G/M2),MALHA RETANG.(200X50)MM E FIO ACO BITOLA MIN.4,3MM,MONT.INTERMEDIARIOS ACO GALV.(60X40)MM,EXTREMIDADES DIM.MIN.(80X80)MM ENGASTADOS BASE CONCRETO (EXCL.ESTA),PINT.ELETROSTATICA ESP.MIN.100 MICRAS,CORES VERDEOU BRANCA,INCL.TRINCO,FERROLHO E DOBRADICAS.FORN.E COLOC.</t>
  </si>
  <si>
    <t>PORTAO ABRIR UMA OU DUAS FLS.EM GRADIL METAL.,RESIST.AMBIENTES AGRESSIVOS,EXECUT.PAINEL ACO GALV.(GRAMATURA MIN.40G/M2),MALHA RETANG.(200X50)MM E FIO ACO BITOLA MIN.4,3MM,MONT.INTERMED.ACO GALV.(60X40)MM,EXTREM.MONT.DIM.MIN.(80X80)MM ENGASTADO BASE CONCR.(EXCL.ESTA),PINT.NAVAL,ESP.MIN.300 MICRAS,NASCORES VERDE OU BRANCA,INCL.TRINCO,FERROLHO,DOBR.FORN.COLOC.</t>
  </si>
  <si>
    <t>PORTAO CORRER UMA OU DUAS FLS.,EM GRADIL METAL.,EXECUT.PAINEL ACO GALV.(GRAMATURA MIN.40G/M2),MALHA RETANG.(200X50)MM EFIO ACO BITOLA MIN.4,3MM,MONT.INTERMED.ACO GALV.(60X40)MM,EXTREMIDADES MONT.DIM.MIN.(80X80)MM ENGASTADOS BASE CONCR.(EXCL.ESTA),PINT.ELETROSTATICA,ESP.MIN.100 MICRAS,NAS CORES VERDE OU BRANCA,INCL.TRINCO,TRILHO E ROLDANAS.FORN.E COLOC.</t>
  </si>
  <si>
    <t>PORTAO CORRER UMA OU DUAS FLS.,GRADIL METAL.RESIST.AMBIENTESAGRESSIVOS,EXECT.PAINEL ACO GALV.(GRAMATURA MIN.40G/M2),MALHA RETANG.(200X50)MM,FIO ACO BITOLA MIN.4,3MM,MONT.INTERMEDIARIOS ACO GALV.(60X40)MM,EXTREM.MONT.DIM.MIN.(80X80)MM ENGASTADOS BASE CONCR.(EXCL.ESTA),PINT.NAVAL,ESP.MIN.300 MICRAS,CORES VERDE/BRANCA,INCL.TRINCO,TRILHO E ROLDANA.FORN.E COLOC.</t>
  </si>
  <si>
    <t>BASCULANTE DE FERRO DE 0,50X0,30M EM CANTONEIRA DE 3/4"X1/8",COM UMA BASCULA EM CANTONEIRA DE 5/8"X1/8",COM ALAVANCA DECOMANDO COM PUNHO CROMADO.FORNECIMENTO E COLOCACAO</t>
  </si>
  <si>
    <t>BASCULANTE DE FERRO DE 0,50X0,50M EM CANTONEIRA DE 3/4"X1/8",COM UMA BASCULA EM CANTONEIRA DE 5/8"X1/8",COM ALAVANCA DECOMANDO COM PUNHO CROMADO.FORNECIMENTO E COLOCACAO</t>
  </si>
  <si>
    <t>BASCULANTE DE FERRO EM CAIXILHO DE CANTONEIRA DE 7/8" OU 3/4", PARA AREA MAIOR QUE 0,50M2 E MENOR QUE 3,75M2,EM UM, DOISOU TRES MODULOS, BASCULAS DE CANTONEIRA DE 3/4" OU 5/8",ALAVANCA COM PUNHO CROMADO.FORNECIMENTO E COLOCACAO</t>
  </si>
  <si>
    <t>JANELA COM 4 MODULOS DE BASCULANTES DE FERRO,DISPOSTOS HORIZONTALMENTE,ENQUADRADOS EM ESTRUTURA DE MADEIRA DE LEI,SENDOOS MODULOS FORMADOS POR ELEMENTOS DE 75X150CM,COM 8 BASCULAS,CAIXILHOS DE CANTONEIRA DE 7/8"X1/8",BASCULAS DE 3/4"X1/2"E FIXADOS EM QUADROS DE MADEIRA DE LEI COM 5X10CM DE SECAO,EXCLUSIVE PEITORIL.FORNECIMENTO E COLOCACAO</t>
  </si>
  <si>
    <t>JANELA BASCULANTE EM FERRO CONFECCIONADO EM CANTONEIRA DE ACO TIPO "L" DE 3/4"X3/4"X1/8",PERFIL "T" DE 3/4"X1/8",FIXADOEM CONTRAMARCO METALICO TIPO "U" DE 1"X3",MARCO EM DUPLO PERFIL "U" DE 1/2"X3",BATENTES EM BARRA CHATA DE 1/2"X1/8",INCLUINDO ALAVANCA CROMADA E PINTURA COM PRIMER ANTICORROSIVO,EXCLUSIVE PINTURA E VIDROS DE 6MM.FORNECIMENTO E COLOCACAO</t>
  </si>
  <si>
    <t>GRADE EM TUBO DE FERRO GALVANIZADO DE 4" EM MODULOS DE(3,00X1,20)M,CONSTITUINDO-SE CADA MODULO POR 2 MONTANTES DE 1,20MDE ALTURA E 2 TRAVAMENTOS HORIZONTAIS COM 3M.FORNECIMENTO ECOLOCACAO</t>
  </si>
  <si>
    <t>GRADE PANTOGRAFICA DE FERRO PARA JANELAS OU PORTAS,EM PERFIS"U" DE 3/4",COM ALTURA ATE 2,20M,CORRENDO SOBRE CANALETAS EGUIAS,COM FECHO PARA COLOCACAO DE CADEADO,EXCLUSIVE ESTE.FORNECIMENTO E COLOCACAO</t>
  </si>
  <si>
    <t>GRADE DE FERRO COM MONTANTES DE BARRAS CHATAS DE  2"X3/8" ACADA 2,00M E BARRAS CHATAS DE 1.1/2"X3/8" A CADA 10CM, INTERCALADAS POR PEQUENAS BARRAS CHATAS DE 1.1/2"X3/8" A CADA 5CM,EXCLUSIVE BALDRAME DE CONCRETO.FORNECIMENTO E COLOCACAO</t>
  </si>
  <si>
    <t>GRADE DE FERRO FORMADA DE BARRAS VERTICAIS DE 1.1/2"X3/8",HORIZONTAIS DE 2"X3/8", COM MONTANTES DE 1.1/2"X1.1/2" A CADA2,00M,CONFORME PROJETO Nº6005/EMOP.FORNECIMENTO E COLOCACAO</t>
  </si>
  <si>
    <t>GRADE DE FERRO ARTICULADA PARA PROTECAO DE ESCADA,EXECUTADAEM VERGALHOES DE 3/8" E CONTORNO EM CANTONEIRA DE 1".FORNECIMENTO E COLOCACAO</t>
  </si>
  <si>
    <t>GRADE DE FERRO,ALTURA DE 1,20M,EM BARRAS VERTICAIS QUADRADASDE 5/8" E ESPACADAS DE 12,5CM,CENTRO A CENTRO, SOLDADAS EMDUAS BARRAS,SUPERIOR E INFERIOR DE 1.1/2"X1/4", MONTANTES ACADA 1,50M EM BARRAS DE 1.1/2"X3/8".FORNECIMENTO E COLOCACAO</t>
  </si>
  <si>
    <t>GRADE DE FECHAMENTO,ALTURA DE 1,50M,EXECUTADA COM CHAPA EXPANDIDA DE ACO CARBONO GALVANIZADO,DE 1,50X1,93M COM ESPESSURA3/16",FIXADA SOBRE MONTANTES DE TUBO DE FERRO GALVANIZADO DE DIAMETRO 1.1/2" A CADA 2,00M,COM CARAPUCAS DO MESMO MATERIAL,SENDO A GRADE SOLDADA NOS DOIS LADOS,EXCLUSIVE MATERIAL DE CONCRETAGEM DOS TUBOS.FORNECIMENTO E COLOCACAO</t>
  </si>
  <si>
    <t>GRADE PARA SOLARIO DE PRISAO,EM BARRAS DE ACO 1020 DE D=1" ACADA 0,075M,SOLDADAS EM PERFIL I DE 4"X2.5/8"(ALMA 1CM),PROTEGIDA POR TELA DE ARAME GALVANIZADO,FIO 12,MALHA DE 1",TAMBEM SOLDADA SOBRE A GRADE.FORNECIMENTO E COLOCACAO</t>
  </si>
  <si>
    <t>GRADE PARA PRISAO EM BARRAS VERTICAIS DE 1",ESPACADAS A CADA10CM,ENTRE EIXOS,E HORIZONTAIS DE 1.3/4"X1/2" A CADA 50CM,SENDO O CONTORNO DO MESMO MATERIAL.FORNECIMENTO E COLOCACAO</t>
  </si>
  <si>
    <t>GRADE PARA PROTECAO DE SUBESTACAO ELETRICA OU EQUIVALENTE,EMTELA DE ARAME GALVANIZADO Nº12,MALHA DE 1",FORMANDO QUADROSCONTORNADOS POR CANTONEIRAS DE FERRO DE 3/4"X3/4"X1/8",FIXADOS EM MONTANTES DE TUBOS GALVANIZADOS COM DIAMETRO DE 2".FORNECIMENTO E COLOCACAO</t>
  </si>
  <si>
    <t>GRADE DE ACO COM BARRAS REDONDAS DE 3/4" NA VERTICAL,ESPACADAS DE 10CM,FIXADAS EM BARRAS CHATAS DE 2"X3/8".FORNECIMENTOE COLOCACAO</t>
  </si>
  <si>
    <t>GRADIL EM BARRAS DE ACO C/DIAMETRO DE 1/2", ESPACADOS 15CM,MONTANTES EM ACO REDONDO 2" E 2 BARRAS  CHATAS DE (2"X5/8")HORIZONTAIS,TENDO 2,50M DE LARGURA E 1,60M DE ALTURA,INCLUSIVE PINTURA.FORNECIMENTO E COLOCACAO</t>
  </si>
  <si>
    <t>GRADIL EM BARRAS DE ACO COM DIAMETRO DE 3/4",FORMANDO MODULOS DE 2,00M,COM 1,80M DE ALTURA.INCLUSIVE PINTURA.FORNECIMENTO E COLOCACAO</t>
  </si>
  <si>
    <t>GRADIL EM BARRAS DE ACO DE 3/4",ESPACADAS DE 12CM,MONTANTESEM BARRA QUADRADA DE 2" E 2 BARRAS CHATAS DE 2"X1/2" HORIZONTAIS,TENDO 2M DE LARGURA E 1,35M DE ALTURA,INCLUSIVE PINTURA.FORNECIMENTO E COLOCACAO</t>
  </si>
  <si>
    <t>GRADIL DE FERRO,ALTURA DE 0,85M,COM MONTANTES A CADA 1,30M EM BARRAS VERTICAIS QUADRADAS DE 1"X1",FIXADAS EM BLOCOS DE CONCRETO DE 0,20X0,20X0,20M,SOLDADAS EM 2 BARRAS HORIZONTAIS,SUPERIOR E INFERIOR,DE 1.1/2"X3/8",INCLUSIVE PINTURA.FORNECIMENTO E COLOCACAO</t>
  </si>
  <si>
    <t>GRADIL DE FERRO,ALTURA DE 1,20M,EM BARRAS VERTICAIS QUADRADAS DE 5/8" E ESPACADAS DE 12,50CM, SOLDADAS EM DUAS BARRAS,SUPERIOR E INFERIOR DE 1.1/2"X1/4",MONTANTES A CADA 1,50M EM BARRAS DE 1.1/2"X3/8",INCLUSIVE PINTURA.FORNECIMENTO E COLOCACAO</t>
  </si>
  <si>
    <t>GRADIL EM TUBO DE FERRO GALVANIZADO COM COSTURA DE 1.1/4",COM ALTURA UTIL DE 2,00M,ESPACADOS DE 17CM DE CENTRO A CENTROE CHUMBADOS EM CINTA DE CONCRETO,EXCLUSIVE ESTA,BARRA CHATADE 1.1/2"X3/8",FIXADA NA EXTREMIDADE SUPERIOR DOS TUBOS E NOALINHAMENTO DOS TUBOS DE FERRO LISO DE 3/8",COM 10CM DE ALTURA,INCLUSIVE PINTURA.FORNECIMENTO E COLOCACAO</t>
  </si>
  <si>
    <t>GRADIL EM TUBO DE FERRO GALVANIZADO COM COSTURA DE 2.1/2",COM ALTURA UTIL DE 3,30M,ESPACADOS DE 13CM,CHUMBADOS EM CINTADE CONCRETO (EXCLUSIVE ESTA),SENDO O CONJUNTO TERMINADO NA PARTE SUPERIOR POR BARRA CHATA DE 3"X1/4" E PONTALETES DE PROTECAO DE FERRO COM DIAMETRO DE 1/2" E 10CM DE COMPRIMENTO,ESPACADOS DE 19CM.FORNECIMENTO E COLOCACAO</t>
  </si>
  <si>
    <t>GRADIL DE FERRO EM MODULOS DE 1,13M DE COMPRIMENTO COM ALTURA DE 1,00M,TENDO 9 BARRAS QUADRADAS DE 3/8" ESPACADOS DE 12CM EIXO A EIXO,MONTANTES EM BARRA CHATAS DE 2"X3/4" E 2 BARRAS HORIZONTAIS DE 3"X3/8" DISTANCIADAS DE 95CM,CHUMBADOS SOBRE O BLOCO DE CONCRETO (EXCLUSIVE ESTE),INCLUSIVE PINTURA.FORNECIMENTO E COLOCACAO</t>
  </si>
  <si>
    <t>GRADIL DE FERRO EM MODULOS DE 2,24M DE COMPRIMENTO COM ALTURA DE 1,20M, TENDO 14 FERROS REDONDOS DE 1/2" ESPACADOS 14CMEIXO A EIXO,MONTANTES DUPLOS DE BARRAS CHATAS 1.1/2"X1/2" E2 BARRAS HORIZONTAIS DE 1.1/2"X3/8" DISTANCIADAS DE 85CM,CHUMBADOS SOBRE MURETA,CORDAO OU BLOCO DE CONCRETO,EXCLUSIVE ESTES,INCLUSIVE PINTURA.FORNECIMENTO E COLOCACAO</t>
  </si>
  <si>
    <t>GRADIL DE FERRO EM MODULOS DE 2,80M DE LARGURA COM ALTURA DE1,50M,14 BARRAS VERTICAIS DE 1.1/4" EQUIDISTANTES,2 BARRASCHATAS HORIZONTAIS DE 2.1/2"X5/8",ESTAS SOLDADAS NO MONTANTE,EXCLUSIVE ESTE,EM CADA BARRA VERTICAL SERA COLOCADA 1 PONTADE LANCA E 4 ANUETOS,INCLUSIVE PINTURA.FORNECIMENTO E COLOCACAO</t>
  </si>
  <si>
    <t>GRADIL DE FERRO EM MODULOS 2,44M DE LARGURA COM ALTURA 2,32M,15 BARRAS VERTICAIS 3/4" EQUIDISTANTES,UM MONTANTE DE FERROGALVANIZADO 3" E BARRAS CHATAS HORIZONTAIS 1.1/2"X1/2",EM CADA BARRA VERTICAL 3/4" SERA COLOCADA 1 LANCA E ANUETOS E SOBRE O MONTANTE UMA PINHA,ESTE MONTANTE SERA CHUMBADO EM CINTA DE CONCRETO (EXCL.ESTA),INCLUSIVE PINTURA.FORN.E COLOCACAO</t>
  </si>
  <si>
    <t>GRADIL DE FERRO EM MODULO DE 2,10M DE COMPRIMENTO COM ALTURADE 2,60M,BARRA REDONDA DE 5/8",BARRA CHATA DE 1.1/2"X1/4",TUBO DE FERRO GALVANIZADO DE 3",INCLUSIVE PINTURA.FORNECIMENTO E COLOCACAO</t>
  </si>
  <si>
    <t>GRADIL DE FERRO EM MODULOS DE 2,44M DE LARGURA COM ALTURA DE2,72M,15 BARRAS VERTICAIS DE 3/4" EQUIDISTANTES,UM MONTANTEDE FERRO GALVANIZADO DE 3" E BARRAS CHATAS HORIZONTAIS DE(1.1/2"X1/2"), EM CADA BARRA VERTICAL DE 3/4" SERA COLOCADA 1LANCA E ANUETOS E SOBRE MONTANTE UMA PINHA,INCLUSIVE PINTURA.FORNECIMENTO E COLOCACAO</t>
  </si>
  <si>
    <t>GRADIL TUBULAR EM MODULOS DE 3,35M DE LARGURA COM ALTURA DE2,00M,EM TELA DE CHAPA DE METAL EXPANDIDO,MALHA LOSANGULAR DE 150X56MM,EMOLDURADA POR TUBOS DE FERRO GALVANIZADOS DE 1.1/2",FIXADO EM ESTRUTURAS DE CONCRETO (EXCLUSIVE ESTAS),ATRAVES DE 16 PARAFUSOS GALVANIZADOS.FORNECIMENTO E COLOCACAO</t>
  </si>
  <si>
    <t>GRADIL ELETROFUNDIDO TIPO ORSOMETAL,NA MALHA 65X132MM E BARRA PORTANTE 25X2MM,FIO 5,MONTANTES 2120X76X8MM,PARAFUSOS,PINTURA ELETROSTATICA NAS CORES VERDE OU CINZA,INCLUSIVE MONTAGEM</t>
  </si>
  <si>
    <t>GRADIL METALICO,EXECUTADO PAINEL ACO GALVANIZADO,SOLDADO(GRAMATURA MINIMA 40G/M2),MALHA RETANGULAR 200X50MM E FIO ACO DIAMETRO MINIMO 4,3MM,FIXADOS PERMANENTEMENTE EM MONTANTE ACOGALVANIZADO 60X40MM(GRAMATURA MINIMA 275G/M2),ENGASTADOS BASE CONCRETO,EXCL.ESTA,PINTURA ELETROSTATICA,ESP.MINIMA 100 MICRAS (PAINEL E MONTANTE),CORES VERDE OU BRANCA.FORN.E COLOC.</t>
  </si>
  <si>
    <t>GRADIL METALICO,EXECUTADO PAINEL ACO GALVANIZADO,SOLDADO(GRAMATURA MINIMA 40G/M2),MALHA RETANGULAR 200X50MM E FIO ACO DIAMETRO MINIMO 4,3MM,FIXADOS PERMANENTEMENTE EM MONTANTE ACOGALVANIZADO 60X40MM(GRAMATURA MINIMA 275G/M2),APARAFUSADOS BASE CONCRETO,EXCL.ESTA,PINTURA ELETROSTATICA,ESP.MINIMA 100MICRAS(PAINEL E MONTANTE),CORES VERDE OU BRANCA.FORN.COLOC.</t>
  </si>
  <si>
    <t>GRADIL METALICO,RESISTENTE A AMBIENTES AGRESSIVOS,EXECUTADOPAINEL ACO GALV.SOLDADO(GRAMATURA MINIMA 40G/M2),MALHA RETANGULAR 200X50MM E FIO ACO DIAM.MINIMO 4,3MM,FIXADOS PERMANENTEMENTE MONTANTE ACO GALV.60X40MM(GRAMATURA MINIMA 275G/M2),ENGASTADOS BASE CONCRETO,EXCL.ESTA,PINT.NAVAL,ESP.MINIMA 300MICRAS (PAINEL E MONTANTE),VERDE/BRANCA.FORN.E COLOC.</t>
  </si>
  <si>
    <t>GRADIL METALICO,RESISTENTE A AMBIENTES AGRESSIVOS,EXECUTADOPAINEL ACO GALV.SOLDADO(GRAMATURA MINIMA 40G/M2),MALHA RETANGULAR 200X50MM FIO ACO DIAM.MINIMO 4,3MM,FIXADOS PERMANENTEMENTE MONTANTE ACO GALV.60X40MM(GRAMATURA MINIMA 275G/M2),APARAFUSADOS BASE CONCRETO,EXCL.ESTA,PINT.NAVAL,ESP.MINIMA 300MICRAS(PAINEL E MONTANTE),VERDE/BRANCA.FORN.COLOC.</t>
  </si>
  <si>
    <t>GUARDA-CORPO DE FERRO EM LANCES DE 3,00 A 4,00M E 1,00M DE ALTURA,COM 4 MONTANTES DE BARRAS DE 2"X3/4",CHUMBADOS NO CONCRETO,CORRIMAO EM 2 BARRAS SOBREPOSTAS DE 3"X1/2" E 2"X3/8",DUAS TRAVESSAS HORIZONTAIS EM BARRAS DE 1.1/4"X3/8",SOLDADASNOS MONTANTES,UMA DISTANTE 0,34M DO PISO E A OUTRA A 0,33M DESTA E DO CORRIMAO.FORNECIMENTO E COLOCACAO</t>
  </si>
  <si>
    <t>GUARDA-CORPO DE FERRO EM LANCES DE 3,00 A 4,00M E 1,00M DE ALTURA,COM 4 MONTANTES DE BARRAS DE 2"X3/4",CHUMBADOS NO CONCRETO (EXCLUSIVE ESTE),CORRIMAO EM DUAS BARRAS SUPERPOSTAS DE3"X12" E 2"X3/8",BARRAS VERTICAIS DE 1/2"X1/2" ESPACADAS DE6CM,SOLDADAS NO CORRIMAO E NA BARRA INFERIOR,ESTA DE 2"X1/2",A 10CM DO PISO.FORNECIMENTO E COLOCACAO</t>
  </si>
  <si>
    <t>GUARDA-CORPO METALICO COM 1,00M DE ALTURA,EM MODULOS DE 1,88M COM MONTANTES EM CHAPA DE ACO USI-SAC 350, CHUMBADO NO CONCRETO (EXCLUSIVE ESTE),ATRAVES DE CHUMBADORES DE ACO INOXIDAVEL,INTERLIGADOS POR DOIS TUBOS HORIZONTAIS SUPERIORES COM DIAMETRO DE 2.1/2" E DOIS TUBOS HORIZONTAIS INFERIORES C/DIAMETRO DE 1" EM ACO GALVANIZADO,INCL.PINTURA.FORN. E COLOCACAO</t>
  </si>
  <si>
    <t>GUARDA-CORPO DE FERRO GALVANIZADO,COM MODULO DE 2,20M DE COMPRIMENTO,COM DOIS TUBOS DE 2" NA HORIZONTAL,PILARETES DE CONCRETO COM SECAO 20X20CM E 1,00M DE ALTURA,INCLUSIVE TODOS OSMATERIAIS E PINTURA.FORNECIMENTO E COLOCACAO</t>
  </si>
  <si>
    <t>GUARDA-CORPO DE FERRO GALVANIZADO,COM MODULO DE 2,00M DE COMPRIMENTO,COM UM TUBO DE 3" E DOIS DE 1.1/4" NA HORIZONTAL,PILARETES DE CONCRETO COM SECAO QUADRADA DE 20CM E 1,05M DE ALTURA,INCLUSIVE TODOS OS MATERIAIS E PINTURA.FORNECIMENTO E COLOCACAO</t>
  </si>
  <si>
    <t>GUARDA-CORPO DE TUBO DE FERRO GALVANIZADO COM DOIS MONTANTESEM TUBO DE 1",UMA TRAVESSA SUPERIOR EM TUBO DE 2" E DUAS TRAVESSAS INFERIORES EM TUBO DE 1",EM MODULOS DE 2,20M DE COMPRIMENTO E 1,00M DE ALTURA,INCLUSIVE PINTURA.FORNECIMENTO E COLOCACAO</t>
  </si>
  <si>
    <t>GUARDA-CORPO COM 1,00M DE ALTURA,EM TELA DE ARAME GALVANIZADO Nº12,MALHA LOSANGO DE 5CM,FIXADA EM TUBOS DE FERRO GALVANIZADO COM DIAMETRO INTERNO DE 2.1/2" NA HORIZONTAL SUPERIOR EDIAMETRO INTERNO DE 2" NA HORIZONTAL INFERIOR E NA VERTICAL,INCLUSIVE PINTURA DOS TUBOS.FORNECIMENTO E COLOCACAO.</t>
  </si>
  <si>
    <t>GUARDA-CORPO DE TUBOS DE ACO GALVANIZADO SOLDADOS, FORMANDOMODULOS DE 2,20M DE COMPRIMENTO E 1,00M DE ALTURA, COM 3 MONTANTES DE 2" DE DIAMETRO CHUMBADOS NO CONCRETO (EXCLUSIVE ESTE),TRAVESSA SUPERIOR DE 2" E TRAVESSA INFERIOR E INTERMEDIARIA DE 1".FORNECIMENTO E COLOCACAO</t>
  </si>
  <si>
    <t>GUARDA-CORPO DE TUBOS DE ACO GALVANIZADO 2",FORMANDO QUADRADOS 2,20M DE COMPRIMENTO E 1,10M DE ALT.,C/MONTANTES SOLDADOSEM CHAPA DE ACO 15CMX15CMX5/16",FIXADOS NO PISO OU PAREDE,DOTADO DE TELA DE ARAME GALVANIZADO DE FIO ONDULADO Nº8 E MALHA QUADRADA(20X20)MM FIXADA EM PERFIS "L" (1.1/2"X1.1/2"),C/ACABAMENTO EM BARRAS DE ACO DE(1"X3/16").FORN. E COLOCACAO</t>
  </si>
  <si>
    <t>GUARDA-CORPO DE 1,50M DE COMPRIMENTO E 1,20M DE ALTURA,MONTANTES EM TUBO DE ACO GALVANIZADO DE 3", PERFIL RETANGULAR GALVANIZADO DE(5X3)CM, 2 TUBOS DE ACO GALVANIZADO DE 1" NA HORIZONTAL,TELA EM CHAPA DE METAL EXPANDIDO EM FERRO C/MALHA,MOLDURA EM CANTONEIRAS DE ABAS IGUAIS DE(3/4"X1/8"), INCLUSIVEPINTURA DE TODO O CONJUNTO.FORNECIMENTO E COLOCACAO</t>
  </si>
  <si>
    <t>CORRIMAO DE TUBO DE FERRO GALVANIZADO DE 1.1/4",PRESO POR CHUMBADORES A CADA METRO.FORNECIMENTO E COLOCACAO</t>
  </si>
  <si>
    <t>CORRIMAO DE TUBO DE ACO INOXIDAVEL,DIAMETRO 4",COM GUARDA-CORPO EM VIDRO,EXCLUSIVE ESTE, FIXADO EM MONTANTES DE TUBO DEACO INOXIDAVEL ESCOVADO, DIAMETRO 2.1/2",ALTURA 1,00M, ENVOLVENDO TUBO METALON DE 1.1/4".FORNECIMENTO E COLOCACAO</t>
  </si>
  <si>
    <t>QUADRO PARA PROTECAO DE JANELA OU APARELHOS DE AR CONDICIONADO,FORMADA DE BARRAS QUADRADAS DE 3/8",CHUMBADAS NA ALVENARIA.FORNECIMENTO E COLOCACAO</t>
  </si>
  <si>
    <t>QUADRO PARA PROTECAO DE JANELA,COM TELA DE ARAME GALVANIZADONº12,MALHA DE 1", FIXADA EM GRADE DE FERRO EM CANTONEIRA EBARRA DE 3/4"X1/8" DE SECAO, ESPACADAS VERTICAL E HORIZONTALMENTE DE 50CM,CHUMBADA NA ALVENARIA.FORNECIMENTO E COLOCACAO</t>
  </si>
  <si>
    <t>QUADRO DE PROTECAO DE VAO EM CANTONEIRA DE ACO COM ABAS IGUAIS DE 5/8"X1/8",TELA DE ACO,FIO 12,MALHA DE 2,5X2,5M E TELATIPO MOSQUETEIRO EM POLIETILENO.FORNECIMENTO E COLOCACAO</t>
  </si>
  <si>
    <t>PROTECAO PARA PORTA DE ACO INOX ESCOVADO,CHAPA N°14,COM 90CMDE ALTURA.FORNECIMENTO E COLOCACAO</t>
  </si>
  <si>
    <t>PROTECAO PARA PORTA EM ACO INOX ESCOVADO,CHAPA N°14,COM 30CMDE ALTURA.FORNECIMENTO E COLOCACAO</t>
  </si>
  <si>
    <t>PROTECAO PARA PORTA EM ACO INOX ESCOVADO,CHAPA N°14,COM 20CMDE ALTURA.FORNECIMENTO E COLOCACAO</t>
  </si>
  <si>
    <t>PROTECAO PARA PORTA EM ACO INOX ESCOVADO,CHAPA N°14,COM 15CMDE ALTURA.FORNECIMENTO E COLOCACAO</t>
  </si>
  <si>
    <t>PROTECAO DE CANTO DE PAREDE (ARESTA VIVA) COM CANTONEIRA 2X2X1/4".FORNECIMENTO E COLOCACAO</t>
  </si>
  <si>
    <t>PROTECAO DE CANTO DE PAREDE (ARESTA VIVA) COM CANTONEIRA 3/4"X3/4"X1/8".FORNECIMENTO E COLOCACAO</t>
  </si>
  <si>
    <t>ESCADA DE MARINHEIRO,COM LARGURA DE 0,40M,EXECUTADA EM BARRAS DE FERRO DE 1.1/2"X1/4",SENDO OS DEGRAUS EM FERRO REDONDODE 5/8",ESPACADOS DE 30CM.FORNECIMENTO E COLOCACAO</t>
  </si>
  <si>
    <t>ESCADA DE FERRO DE 3/4",COM 3M DE ALTURA,CONSIDERANDO 10 DEGRAUS ESPACADOS DE 30CM.FORNECIMENTO E COLOCACAO</t>
  </si>
  <si>
    <t>SUPORTE PARA APARELHOS DE AR CONDICIONADO DE 1 A 2HP,EM CANTONEIRA DE FERRO DE 1.1/4"X1/8".FORNECIMENTO E COLOCACAO</t>
  </si>
  <si>
    <t>PRATELEIRA EM CHAPA DE ACO PRETA,LISA Nº24,60CM DE LARGURA,PINTURA ELETROSTATICA PRETA,TRATAMENTO ANTIFERRUGEM.FORNECIMENTO E COLOCACAO</t>
  </si>
  <si>
    <t>PRATELEIRA EM CHAPA DE ACO PRETA,LISA,N°24,50CM DE LARGURA,PINTURA ELETROSTATICA PRETA,TRATAMENTO ANTIFERRUGEM.FORNECIMENTO E COLOCACAO</t>
  </si>
  <si>
    <t>PRATELEIRA EM CHAPA DE ACO PRETA,LISA,N°24,40CM DE LARGURA,PINTURA ELETROSTATICA PRETA,TRATAMENTO ANTIFERRUGEM.FORNECIMENTO E COLOCACAO</t>
  </si>
  <si>
    <t>BARRA DE FERRO VERTICAL DE 1.1/4" COM 1,50M DE ALTURA FIXADAS EM 2 BARRAS HORIZONTAIS DE 2.1/2"X5/8",EXCLUSIVE ESTAS,INCLUSIVE 1 PONTA DE LANCA E 4 ANUETOS.FORNECIMENTO E COLOCACAO</t>
  </si>
  <si>
    <t>ESTRUTURA DE FIXACAO DE QUADROS CONSTITUIDO POR BARRA CHATADE FERRO DE 2"X3/8".FORNECIMENTO E COLOCACAO</t>
  </si>
  <si>
    <t>ESTRUTURA DE SUSTENTACAO PARA GAIOLAS,EM MODULO DE 1,80M COM2 BARRAS QUADRADAS DE 1" EM PARARELO,COM 2 MONTANTES EM TUBO DE FERRO GALVANIZADO DE 3",SENDO 0,50M LIVRE E 0,20M ENTERRADO.FORNECIMENTO E COLOCACAO</t>
  </si>
  <si>
    <t>ESTRUTURA DE SUSTENTACAO PARA GAIOLAS,EM MODULO DE 1,80M COM2 BARRAS QUADRADAS DE 1" EM PARARELO,COM 2 MONTANTES EM TUBO DE FERRO GALVANIZADO DE 3",SENDO 3,00M LIVRES E 0,50M ENTERRADO.FORNECIMENTO E COLOCACAO</t>
  </si>
  <si>
    <t>GAIOLA DE (1,50X1,50X2)M,MONTADA EM ESTRUTURA DE CANTONEIRADE FERRO DE 1.1/2"X1.1/2"X3/16".FORNECIMENTO E COLOCACAO</t>
  </si>
  <si>
    <t>GAVETA EM CHAPA DE ACO DE 1/2" NAS DIMENSOES DE ALTURA DE 10CM,LARGURA DE 20CM E COMPRIMENTO DE 30CM.FORNECIMENTO E COLOCACAO</t>
  </si>
  <si>
    <t>PINHA DE FERRO FUNDIDO COM 35CM DE ALTURA,FIXADA EM MONTANTEDE FERRO,EXCLUSIVE ESTE.FORNECIMENTO E COLOCACAO</t>
  </si>
  <si>
    <t>PONTA DE LANCA DE FERRO FUNDIDO COM 12CM DE ALTURA,FIXADA EMBARRA REDONDA DE 1.1/4", EXCLUSIVE ESTA.FORNECIMENTO E COLOCACAO</t>
  </si>
  <si>
    <t>TAMPA DE FERRO PARA CAIXA DE AGUA,EM CHAPA Nº18,COM DIAMETRODE 1,10M E 10CM DE ALTURA DE VIRADA.FORNECIMENTO E COLOCACAO</t>
  </si>
  <si>
    <t>TAMPA DE FERRO PINTADA,CHAPA Nº18,DE 1,20X1,20M E 0,20M DE ALTURA DE VIRADA.FORNECIMENTO E COLOCACAO</t>
  </si>
  <si>
    <t>PORTA BALCAO DE ABRIR EM ACO LAMINADO A FRIO COM ADICAO DE COBRE,EM 4 FOLHAS,SENDO 2 FOLHAS EXTERNAS EM VENEZIANA E AS 2FOLHAS INTERNAS COM DIVISOES HORIZONTAIS,PINTADA COM TINTAPRIMER,COM LARGURA E ALTURA APROXIMADAS DE 1,20X2,10M,INCLUSIVE FECHADURA DE CILINDRO,DOBRADICAS,TRINCOS E PUXADORES,EXCLUSIVE VIDRO.FORNECIMENTO E COLOCACAO</t>
  </si>
  <si>
    <t>PORTA DE ABRIR EM ACO LAMINADO A FRIO COM ADICAO DE COBRE,TIPO VENEZIANA,PINTADA COM TINTA PRIMER,COM LARGURA E ALTURA APROXIMADAS DE 0,80X2,10M,INCLUSIVE FECHADURA DE CILINDRO E DOBRADICAS.FORNECIMENTO E COLOCACAO</t>
  </si>
  <si>
    <t>PORTA DE ABRIR EM ACO LAMINADO A FRIO COM ADICAO DE COBRE,COM ALMOFADA E DIVISOES HORIZONTAIS,PINTADA COM TINTA PRIMER,COM LARGURA E ALTURA APROXIMADAS DE 0,80X2,10M,INCLUSIVE FECHADURA DE CILINDRO E DOBRADICAS,EXCLUSIVE VIDRO.FORNECIMENTOE COLOCACAO</t>
  </si>
  <si>
    <t>PORTA DE ABRIR EM ACO LAMINADO A FRIO COM ADICAO DE COBRE,QUADRICULADA,PINTADA COM TINTA PRIMER,COM LARGURA E ALTURA APROXIMADAS DE 0,80X2,10M,INCLUSIVE FECHADURA DE CILINDRO E DOBRADICAS,EXCLUSIVE VIDRO.FORNECIMENTO E COLOCACAO</t>
  </si>
  <si>
    <t>PORTA DE ABRIR EM ACO LAMINADO A FRIO COM ADICAO DE COBRE,COM ALMOFADA E BASCULAS PINTADA COM TINTA PRIMER,COM LARGURA EALTURA APROXIMADAS DE 0,80X2,10M,INCLUSIVE FECHADURA DE CILINDRO E DOBRADICAS,EXCLUSIVE VIDRO.FORNECIMENTO E COLOCACAO</t>
  </si>
  <si>
    <t>PORTA DE ABRIR EM ACO LAMINADO A FRIO COM ADICAO DE COBRE,EMDUAS FOLHAS,QUADRICULADA, PINTADA COM TINTA PRIMER,COM LARGURA E ALTURA APROXIMADAS DE 1,40X2,10M,INCLUSIVE FECHADURA DE CILINDRO E DOBRADICAS.FORNECIMENTO E COLOCACAO</t>
  </si>
  <si>
    <t>PORTA DE CORRER EM ACO LAMINADO A FRIO COM ADICAO DE COBRE,EM QUATRO FOLHAS,QUADRICULADA,PINTURA COM TINTA PRIMER,COM LARGURA E ALTURA APROXIMADAS DE 2,00X2,10M,INCLUSIVE FECHADURADE CILINDRO E PUXADORES,EXCLUSIVE VIDRO.FORNECIMENTO E COLOCACAO</t>
  </si>
  <si>
    <t>PORTA DE ABRIR EM ACO LAMINADO A FRIO COM ADICAO DE COBRE,TIPO VENEZIANA,PINTADA COM TINTA PRIMER,COM LARGURA E ALTURA APROXIMADAS DE 0,60X2,10M, INCLUSIVE FECHADURA DE CILINDRO EDOBRADICAS.FORNECIMENTO E COLOCACAO</t>
  </si>
  <si>
    <t>PORTA DE ABRIR EM ACO LAMINADO A FRIO COM ADICAO DE COBRE,TIPO VENEZIANA,PINTADA COM TINTA PRIMER,COM LARGURA E ALTURA APROXIMADAS DE 0,70X2,10M,INCLUSIVE FECHADURA DE CILINDRO E DOBRADICAS.FORNECIMENTO E COLOCACAO</t>
  </si>
  <si>
    <t>JANELA BASCULANTE EM ACO LAMINADO A FRIO COM ADICAO DE COBRE,DE 1 SECAO COM 1 BASCULA,MEDINDO 0,40X0,60M,PRE-PINTADA,COMPLETA,COM 2 QUADROS FIXOS,SENDO 1 SUPERIOR E 1 INFERIOR,EXCLUSIVE VIDRO.FORNECIMENTO E COLOCACAO</t>
  </si>
  <si>
    <t>JANELA BASCULANTE EM ACO LAMINADO A FRIO COM ADICAO DE COBRE,DE 1 SECAO COM 2 BASCULAS,MEDINDO 0,60X0,60M,PRE-PINTADA,COMPLETA,COM 2 QUADROS FIXOS,SENDO 1 SUPERIOR E 1 INFERIOR,EXCLUSIVE VIDRO.FORNECIMENTO E COLOCACAO</t>
  </si>
  <si>
    <t>JANELA BASCULANTE EM ACO LAMINADO A FRIO COM ADICAO DE COBRE,DE 1 SECAO COM 2 BASCULAS,MEDINDO 0,60X0,80M,PRE-PINTADA,COMPLETA,COM 2 QUADROS FIXOS(UM SUPERIOR E UM INFERIOR) E 2 PARTES LATERAIS FIXAS SEM DIVISOES,EXCLUSIVE VIDRO.FORNECIMENTO E COLOCACAO</t>
  </si>
  <si>
    <t>JANELA BASCULANTE EM ACO LAMINADO A FRIO COM ADICAO DE COBRE,DE 1 SECAO COM 2 BASCULAS,MEDINDO 0,60X1,00M,PRE-PINTADA,COMPLETA,COM 2 QUADROS FIXOS (1 SUPERIOR E 1 INFERIOR) E 2 PARTES LATERAIS FIXAS SEM DIVISOES,EXCLUSIVE VIDRO.FORNECIMENTOE COLOCACAO</t>
  </si>
  <si>
    <t>JANELA BASCULANTE EM ACO LAMINADO A FRIO COM ADICAO DE COBRE,DE 1 SECAO COM 2 BASCULAS,MEDINDO 0,60X1,20M,PRE-PINTADA,COMPLETA,COM 2 QUADROS FIXOS (1 SUPERIOR E 1 INFERIOR) E 2 PARTES LATERAIS FIXAS COM DIVISOES,EXCLUSIVE VIDRO.FORNECIMENTOE COLOCACAO</t>
  </si>
  <si>
    <t>JANELA BASCULANTE EM ACO LAMINADO A FRIO COM ADICAO DE COBRE,DE 1 SECAO COM 2 BASCULAS,MEDINDO 0,60X1,50M,PRE-PINTADA,COMPLETA,COM 2 QUADROS FIXOS(1 SUPERIOR E 1 INFERIOR) E 2 PARTES LATERAIS FIXAS COM DIVISOES,EXCLUSIVE VIDRO.FORNECIMENTOE COLOCACAO</t>
  </si>
  <si>
    <t>JANELA BASCULANTE EM ACO LAMINADO A FRIO COM ADICAO DE COBRE,DE 1 SECAO COM 3 BASCULAS,MEDINDO 0,80X0,80M,PRE-PINTADA,COMPLETA,COM 2 QUADROS FIXOS (1 SUPERIOR E 1 INFERIOR) E 2 PARTES LATERAIS FIXAS COM DIVISOES,EXCLUSIVE VIDRO.FORNECIMENTOE COLOCACAO</t>
  </si>
  <si>
    <t>JANELA BASCULANTE EM ACO LAMINADO A FRIO COM ADICAO DE COBRE,DE 1 SECAO COM 4 BASCULAS,MEDINDO 1,00X1,00M,PRE-PINTADA,COMPLETA,COM 2 QUADROS FIXOS (1 SUPERIOR E 1 INFERIOR) E 2 PARTES LATERAIS FIXAS COM DIVISOES,EXCLUSIVE VIDRO.FORNECIMENTOE COLOCACAO</t>
  </si>
  <si>
    <t>JANELA BASCULANTE EM ACO LAMINADO A FRIO COM ADICAO DE COBRE,DE 1 SECAO COM 4 BASCULAS,MEDINDO 1,00X1,20M,PRE-PINTADA,COMPLETA,COM 2 QUADROS FIXOS (1 SUPERIOR E 1 INFERIOR) E 2 PARTES LATERAIS FIXAS COM DIVISOES,EXCLUSIVE VIDRO.FORNECIMENTOE COLOCACAO</t>
  </si>
  <si>
    <t>JANELA BASCULANTE EM ACO LAMINADO A FRIO COM ADICAO DE COBRE,DE 1 SECAO COM 4 BASCULAS,MEDINDO 1,00X1,50M,PRE-PINTADA,COMPLETA,COM 2 QUADROS FIXOS (1 SUPERIOR E 1 INFERIOR) E 2 PARTES LATERAIS FIXAS COM DIVISOES,EXCLUSIVE VIDRO.FORNECIMENTOE COLOCACAO</t>
  </si>
  <si>
    <t>JANELA DE CORRER EM ACO LAMINADO A FRIO COM ADICAO DE COBRE,COM BANDEIRA BASCULANTE,MEDINDO 1,20X1,50M,PRE-PINTADA,COMPLETA,SEM DIVISOES,COM 4 FOLHAS,SENDO 2 FOLHAS LATERAIS FIXAS,2 FOLHAS CENTRAIS DE CORRER PARA RECEBEREM VIDROS,EXCLUSIVEVIDRO.FORNECIMENTO E COLOCACAO</t>
  </si>
  <si>
    <t>JANELA DE CORRER EM ACO LAMINADO A FRIO COM ADICAO DE COBRE,COM BANDEIRA BASCULANTE,MEDINDO 1,20X2,00M,PRE-PINTADA,COMPLETA,SEM DIVISOES,COM 4 FOLHAS,SENDO 2 FOLHAS LATERAIS FIXAS,2 FOLHAS CENTRAIS DE CORRER PARA RECEBEREM VIDROS,EXCLUSIVEVIDRO.FORNECIMENTO E COLOCACAO</t>
  </si>
  <si>
    <t>JANELA EM ACO LAMINADO A FRIO COM ADICAO DE COBRE,MAXIM-AR,MEDINDO 0,40X0,60X0,05 M,COM BAGUETE EXTERNO,COM GRADE ELO,PRE-PINTADA,INCLUSIVE FERRAGENS.FORNECIMENTO E COLOCACAO</t>
  </si>
  <si>
    <t>JANELA EM ACO LAMINADO A FRIO COM ADICAO DE COBRE,MAXIM-AR,MEDINDO 0,60X0,60X0,05M,COM MASSA EXTERNA QUADRICULADA,COM GRADE,PRE-PINTADA,INCLUSIVE FERRAGENS.FORNECIMENTO E COLOCACAO</t>
  </si>
  <si>
    <t>JANELA EM ACO LAMINADO A FRIO COM ADICAO DE COBRE,MAXIM-AR,MEDINDO 0,60X0,60M,COM MASSA EXTERNA QUADRICULADA,COM GRADE,PRE-PINTADA,INCLUSIVE FERRAGENS E JUNCAO DE UNIAO,EXCLUSIVE VIDRO.FORNECIMENTO E COLOCACAO</t>
  </si>
  <si>
    <t>JANELA DE ACO LAMINADO A FRIO COM ADICAO DE COBRE,MAXIM-AR,MEDINDO 1,00X,60X0,05M,COM MASSA EXTERNA QUADRICULADA,COM GRADE,PRE-PINTADA,INCLUSIVE FERRANGES.FORNECIMENTO E COLOCACAO</t>
  </si>
  <si>
    <t>JANELA DE CORRER EM ACO LAMINADO A FRIO COM ADICAO DE COBRE,COM BANDEIRA BASCULANTE, MEDINDO 1,00X1,50M,PRE-PINTADA,COMPLETA COM 2 FOLHAS FIXAS E 2 FOLHAS CENTRAIS DE CORRER PARARECEBER VIDRO (EXCLUSIVE ESTE),MASSA EXTERNA COM DIVISOES EGRADE.FORNECIMENTO E COLOCACAO</t>
  </si>
  <si>
    <t>JANELA DE CORRER EM ACO LAMINADO A FRIO COM ADICAO DE COBRE,COM BANDEIRA BASCULANTE,MEDINDO 1,20X1,00X0,08M,COM 4 FOLHAS,MASSA EXTERNA COM DIVISAO,COM GRADE ELO,PRE-PINTADA,INCLUSIVE FERRAGENS.FORNECIMENTO E COLOCACAO</t>
  </si>
  <si>
    <t>JANELA DE CORRER EM ACO LAMINADO A FRIO COM ADICAO DE COBRE,COM BANDEIRA BASCULANTE,MEDINDO 1,20X1,50M,MASSA EXTERNA QUADRICULADA.FORNECIMENTO E COLOCACAO</t>
  </si>
  <si>
    <t>JANELA DE CORRER EM ACO LAMINADO A FRIO COM ADICAO DE COBRE,COM BANDEIRA BASCULANTE,MEDINDO 1,20X2,00M,COM 2 FOLHAS FIXAS E 2 FOLHAS CENTRAIS DE CORRER,MASSA EXTERNA,COM DIVISOES,COM GRADE ELO INTERNA NO VAO CENTRAL.FORNECIMENTO E COLOCACAO</t>
  </si>
  <si>
    <t>JANELA EM ACO LAMINADO A FRIO COM ADICAO DE COBRE,MAXIM-AR,MEDINDO 1,40X0,60M,2 FOLHAS,COM GRADE ELO,PRE-PINTADA,INCLUSIVE FERRAGENS.FORNECIMENTO E COLOCACAO</t>
  </si>
  <si>
    <t>JANELA EM ACO LAMINADO A FRIO COM ADICAO DE COBRE,MAXIM-AR,MEDINDO 0,40X0,60M,COM MASSA EXTERNA QUADRICULADA,COM GRADE INTERNA,COM 1 FOLHA,EXCLUSIVE VIDRO.FORNECIMENTO E COLOCACAO</t>
  </si>
  <si>
    <t>JANELA EM ACO LAMINADO A FRIO COM ADICAO DE COBRE,MAXIM-AR,MEDINDO 0,60X0,80M,COM MASSA EXTERNA QUADRICULADA,COM GRADE INTERNA,COM 1 FOLHA,EXCLUSIVE VIDRO.FORNECIMENTO E COLOCACAO</t>
  </si>
  <si>
    <t>JANELA EM ACO LAMINADO A FRIO COM ADICAO DE COBRE,MAXIM-AR,MEDINDO 1,20X0,60M,COM MASSA EXTERNA QUADRICULADA,COM GRADE INTERNA,COM 1 FOLHA,EXCLUSIVE VIDRO.FORNECIMENTO E COLOCACAO</t>
  </si>
  <si>
    <t>JANELA EM ACO LAMINADO A FRIO COM ADICAO DE COBRE,4 FOLHAS,COM BANDEIRA BASCULANTE,MEDINDO 1,00X2,00X0,14M,MASSA EXTERNACOM DIVISAO,PRE-PINTADA,INCLUSIVE FERRAGENS.FORNECIMENTO ECOLOCACAO</t>
  </si>
  <si>
    <t>JANELA DE CORRER EM ACO LAMINADO A FRIO COM ADICAO DE COBRE,MEDINDO 1,20X2,00M,MASSA EXTERNA QUADRICULADA,COM GRADE INTERNA,COM 4 FOLHAS,EXCLUSIVE VIDRO.FORNECIMENTO E COLOCACAO</t>
  </si>
  <si>
    <t>JANELA EM ACO LAMINADO A FRIO COM ADICAO DE COBRE,TIPO MAXIM-AR,MEDINDO 1,40X1,20M,COM GRADE ELO,COMPOSTO POR 2 MODULOSDE 1,40X0,60M,COM 2 FOLHAS CADA E JUNCAO ACO LAMINADO A FRIOCOM ADICAO DE COBRE,PARA JANELA MAXIM-AR 140CM.FORNECIMENTOE COLOCACAO</t>
  </si>
  <si>
    <t>JANELA EM ACO LAMINADO A FRIO COM ADICAO DE COBRE,TIPO MAXIM-AR,MEDINDO 2,40X0,60M,COMPOSTO PARA 4 MODULOS DE 0,60X0,60M,COM 1 FOLHA,COM GRADE ELO E JUNCAO PARA JANELA MAXIM-AR 60CM.FORNECIMENTO E COLOCACAO</t>
  </si>
  <si>
    <t>JANELA VENEZIANA EM ACO LAMINADO A FRIO COM ADICAO DE COBRE,COM 6 FOLHAS,MEDINDO 1,20X2,00M,COM POSTIGO PARA VIDRO INTERNO,EXCLUSIVE VIDRO.FORNECIMENTO E COLOCACAO</t>
  </si>
  <si>
    <t>JANELA VENEZIANA EM ACO LAMINADO A FRIO COM ADICAO DE COBRE,COM 6 FOLHAS,MEDINDO 1,50X1,20M,EXCLUSIVE VIDRO.FORNECIMENTOE COLOCACAO</t>
  </si>
  <si>
    <t>JANELA EM ACO LAMINADO A FRIO COM ADICAO DE COBRE,TIPO MAXIM-AR,MEDINDO 2,00X0,60M,COM GRADE ELO,COMPOSTO POR 1 MODULO DE 0,60X0,60M,COM 1 FOLHA,1 MODULO DE 1,40X0,60M,COM 2 FOLHASE JUNCAO PARA JANELA MAXIM-AR 60CM.FORNECIMENTO E COLOCACAO</t>
  </si>
  <si>
    <t>JANELA VENEZIANA EM ACO LAMINADO A FRIO COM ADICAO DE COBRE,MEDINDO 2,00X1,00X0,14M,6 FOLHAS,COM GRADE QUADRICULADA,PRE-PINTADA,INCLUSIVE FERRAGENS.FORNECIMENTO E COLOCACAO</t>
  </si>
  <si>
    <t>PORTA ACUSTICA METALICA COM INDICE DE PROTECAO SONORA APROXIMADAMENTE COM 46DB,PARA ALTA FREQUENCIA,NAS DIMENSOES DE 700X2100MM,INCLUSIVE FECHADURA ESPECIAL COM CHAVE,MOLDURA EM CANTONEIRA DE ACO.FORNECIMENTO E COLOCACAO</t>
  </si>
  <si>
    <t>PORTA ACUSTICA METALICA COM INDICE DE PROTECAO SONORA APROXIMADAMENTE COM 46DB,PARA ALTA FREQUENCIA,NAS DIMENSOES DE 800X2100MM,INCLUSIVE FECHADURA ESPECIAL COM CHAVE,MOLDURA EM CANTONEIRA DE ACO.FORNECIMENTO E COLOCACAO</t>
  </si>
  <si>
    <t>PORTA ACUSTICA METALICA COM INDICE DE PROTECAO SONORA APROXIMADAMENTE COM 46DB,PARA ALTA FREQUENCIA,NAS DIMENSOES DE 900X2100MM,INCLUSIVE FECHADURA ESPECIAL COM CHAVE,MOLDURA EM CANTONEIRA DE ACO.FORNECIMENTO E COLOCACAO</t>
  </si>
  <si>
    <t>PORTA ACUSTICA METALICA COM INDICE DE PROTECAO SONORA APROXIMADAMENTE COM 46DB,PARA ALTA FREQUENCIA,NAS DIMENSOES DE 1000X2100MM,INCLUSIVE FECHADURA ESPECIAL COM CHAVE,MOLDURA EM CANTONEIRA DE ACO.FORNECIMENTO E COLOCACAO</t>
  </si>
  <si>
    <t>PORTA ACUSTICA METALICA COM INDICE DE PROTECAO SONORA APROXIMADAMENTE COM 46DB,PARA ALTA FREQUENCIA,NAS DIMENSOES DE 1400X2100MM,INCLUSIVE FECHADURA ESPECIAL COM CHAVE,MOLDURA EM CANTONEIRA DE ACO.FORNECIMENTO E COLOCACAO</t>
  </si>
  <si>
    <t>PORTA ACUSTICA METALICA COM INDICE DE PROTECAO SONORA APROXIMADAMENTE COM 46DB,PARA ALTA FREQUENCIA,NAS DIMENSOES DE 1600X2100MM,INCLUSIVE FECHADURA ESPECIAL COM CHAVE,MOLDURA EM CANTONEIRA DE ACO.FORNECIMENTO E COLOCACAO</t>
  </si>
  <si>
    <t>PORTA ACUSTICA METALICA COM INDICE DE PROTECAO SONORA APROXIMADAMENTE COM 46DB,PARA ALTA FREQUENCIA,NAS DIMENSOES DE 1800X2100MM,INCLUSIVE FECHADURA ESPECIAL COM CHAVE,MOLDURA EM CANTONEIRA DE ACO.FORNECIMENTO E COLOCACAO</t>
  </si>
  <si>
    <t>PORTA ACUSTICA METALICA COM INDICE DE PROTECAO SONORA APROXIMADAMENTE COM 46DB,PARA ALTA FREQUENCIA,NAS DIMENSOES DE 2000X2100MM,INCLUSIVE FECHADURA ESPECIAL COM CHAVE,MOLDURA EM CANTONEIRA DE ACO.FORNECIMENTO E COLOCACAO</t>
  </si>
  <si>
    <t>PORTA ACUSTICA METALICA COM INDICE DE PROTECAO SONORA APROXIMADAMENTE COM 56DB,PARA ALTA FREQUENCIA,NAS DIMENSOES DE 700X2100MM,INCLUSIVE FECHADURA ESPECIAL COM CHAVE,MOLDURA EM CANTONEIRA DE ACO.FORNECIMENTO E COLOCACAO</t>
  </si>
  <si>
    <t>PORTA ACUSTICA METALICA COM INDICE DE PROTECAO SONORA APROXIMADAMENTE COM 56DB,PARA ALTA FREQUENCIA,NAS DIMENSOES DE 800X2100MM,INCLUSIVE FECHADURA ESPECIAL COM CHAVE,MOLDURA EM CANTONEIRA DE ACO.FORNECIMENTO E COLOCACAO</t>
  </si>
  <si>
    <t>PORTA ACUSTICA METALICA COM INDICE DE PROTECAO SONORA APROXIMADAMENTE COM 56DB,PARA ALTA FREQUENCIA,NAS DIMENSOES DE 900X2100MM,INCLUSIVE FECHADURA ESPECIAL COM CHAVE,MOLDURA EM CANTONEIRA DE ACO.FORNECIMENTO E COLOCACAO</t>
  </si>
  <si>
    <t>PORTA ACUSTICA METALICA COM INDICE DE PROTECAO SONORA APROXIMADAMENTE COM 56DB,PARA ALTA FREQUENCIA,NAS DIMENSOES DE 1000X2100MM,INCLUSIVE FECHADURA ESPECIAL COM CHAVE,MOLDURA EM CANTONEIRA DE ACO.FORNECIMENTO E COLOCACAO</t>
  </si>
  <si>
    <t>PORTA ACUSTICA METALICA COM INDICE DE PROTECAO SONORA APROXIMADAMENTE COM 56DB,PARA ALTA FREQUENCIA,NAS DIMENSOES DE 1400X2100MM,INCLUSIVE FECHADURA ESPECIAL COM CHAVE,MOLDURA EM CANTONEIRA DE ACO.FORNECIMENTO E COLOCACAO</t>
  </si>
  <si>
    <t>PORTA ACUSTICA METALICA COM INDICE DE PROTECAO SONORA APROXIMADAMENTE COM 56DB,PARA ALTA FREQUENCIA,NAS DIMENSOES DE 1600X2100MM,INCLUSIVE FECHADURA ESPECIAL COM CHAVE,MOLDURA EM CANTONEIRA DE ACO.FORNECIMENTO E COLOCACAO</t>
  </si>
  <si>
    <t>PORTA ACUSTICA METALICA COM INDICE DE PROTECAO SONORA APROXIMADAMENTE COM 56DB,PARA ALTA FREQUENCIA,NAS DIMENSOES DE 1800X2100MM,INCLUSIVE FECHADURA ESPECIAL COM CHAVE,MOLDURA EM CANTONEIRA DE ACO.FORNECIMENTO E COLOCACAO</t>
  </si>
  <si>
    <t>PORTA ACUSTICA METALICA COM INDICE DE PROTECAO SONORA APROXIMADAMENTE COM 56DB,PARA ALTA FREQUENCIA,NAS DIMENSOES DE 2000X2100MM,INCLUSIVE FECHADURA ESPECIAL COM CHAVE,MOLDURA EM CANTONEIRA DE ACO.FORNECIMENTO E COLOCACAO</t>
  </si>
  <si>
    <t>JANELA DE ALUMINIO ANODIZADO AO NATURAL DE CORRER,DUAS FOLHAS DE CORRER E BANDEIRA DE 0,50M DE ALTURA COM PAINEIS BASCULANTES,EM PERFIS SERIE 28.FORNECIMENTO E COLOCACAO</t>
  </si>
  <si>
    <t>JANELA DE ALUMINIO ANODIZADO EM BRONZE OU PRETO,DUAS FOLHASDE CORRER E BANDEIRA DE 0,50M DE ALTURA COM PAINEIS BASCULANTES,EM PERFIS SERIE 28.FORNECIMENTO E COLOCACAO</t>
  </si>
  <si>
    <t>JANELA DE ALUMINIO ANODIZADO AO NATURAL DE CORRER,DUAS FOLHAS FIXAS E DUAS DE CORRER E BANDEIRA DE 0,50M DE ALTURA  COM2 PAINEIS FIXOS E 2 BASCULANTES, EM PERFIS SERIE 28. FORNECIMENTO E COLOCACAO</t>
  </si>
  <si>
    <t>JANELA DE ALUMINIO ANODIZADO EM BRONZE OU PRETO, DUAS FOLHASFIXAS E DUAS DE CORRER E BANDEIRA DE  0,50M DE ALTURA  COM2 PAINEIS FIXOS E 2 BASCULANTES, EM PERFIS SERIE 28. FORNECIMENTO E COLOCACAO</t>
  </si>
  <si>
    <t>JANELA DE ALUMINIO ANODIZADO AO NATURAL DE CORRER,COM DUAS FOLHAS DE CORRER,EM PERFIS SERIE 28.FORNECIMENTO E COLOCACAO</t>
  </si>
  <si>
    <t>JANELA DE ALUMINIO ANODIZADO  EM BRONZE OU PRETO DE CORRER,COM DUAS FOLHAS DE CORRER,EM PERFIS SERIE 28.FORNECIMENTO ECOLOCACAO</t>
  </si>
  <si>
    <t>JANELA DE ALUMINIO ANODIZADO AO NATURAL DE CORRER,COM DUAS FOLHAS FIXAS E DUAS FOLHAS DE CORRER,EM PERFIS SERIE 28.FORNECIMENTO E COLOCACAO</t>
  </si>
  <si>
    <t>JANELA DE ALUMINIO ANODIZADO EM BRONZE OU PRETO DE CORRER,COM DUAS FOLHAS FIXAS E DUAS FOLHAS DE CORRER,EM PERFIS SERIE28.FORNECIMENTO E COLOCACAO</t>
  </si>
  <si>
    <t>JANELA DE ALUMINIO ANODIZADO AO NATURAL,TIPO PROJETANTE, COMPAINEL PROJETANTE, PROVIDA DE HASTE  DE COMANDO, EM PERFISSERIE 28.FORNECIMENTO E COLOCACAO</t>
  </si>
  <si>
    <t>JANELA DE ALUMINIO ANODIZADO EM BRONZE OU PRETO,TIPO PROJETANTE, COM PAINEL PROJETANTE, PROVIDA DE HASTE DE COMANDO, EMPERFIS SERIE 28.FORNECIMENTO E COLOCACAO</t>
  </si>
  <si>
    <t>JANELA DE ALUMINIO ANODIZADO AO NATURAL,TIPO PIVOTANTE,COM PAINEL PIVOTANTE VERTICAL,EM PERFIS SERIE 28. FORNECIMENTO ECOLOCACAO</t>
  </si>
  <si>
    <t>JANELA DE ALUMINIO ANODIZADO EM BRONZE OU PRETO,TIPO PIVOTANTE,C/PAINEL PIVOTANTE VERTICAL,EM PERFIS SERIE 28.FORNECIMENTO E COLOCACAO</t>
  </si>
  <si>
    <t>JANELA BASCULANTE DE ALUMINIO ANODIZADO AO NATURAL,COM 1 ORDEM E BASCULA INFERIOR FIXA,EM PERFIS SERIE 28.FORNECIMENTO ECOLOCACAO</t>
  </si>
  <si>
    <t>JANELA BASCULANTE DE ALUMINIO ANODIZADO EM BRONZE OU PRETO,COM 1 ORDEM E BASCULA INFERIOR FIXA, EM PERFIS SERIE 28. FORNECIMENTO E COLOCACAO</t>
  </si>
  <si>
    <t>JANELA BASCULANTE DE ALUMINIO ANODIZADO AO NATURAL,COM 2 ORDENS SENDO A INFERIOR FIXA,EM PERFIS SERIE 28.FORNECIMENTO ECOLOCACAO</t>
  </si>
  <si>
    <t>JANELA BASCULANTE DE ALUMINIO ANODIZADO EM BRONZE OU PRETO,COM 2 ORDENS SENDO A INFERIOR FIXA,EM PERFIS SERIE 28.FORNECIMENTO E COLOCACAO</t>
  </si>
  <si>
    <t>JANELA DE CORRER DE ALUMINIO ANODIZADO AO NATURAL FOSCO,EM PERFIS SERIE 28,COM 8 FOLHAS DE 120CM DE ALTURA, BANDEIRA DE40CM,PARTE FIXA 20CM,CONFORME PROJETO Nº6006/EMOP.FORNECIMENTO E COLOCACAO</t>
  </si>
  <si>
    <t>JANELA DE CORRER EM ALUMINIO ANODIZADO EM BRONZE OU PRETO,EMPERFIS SERIE 28, COM 8 FOLHAS DE 120CM ALTURA, BANDEIRA DE40CM,PARTE FIXA 20CM,CONFORME PROJETO N°6006/EMOP.FORNECIMENTO E COLOCACAO</t>
  </si>
  <si>
    <t>JANELA DE ALUMINIO ANODIZADO AO NATURAL FOSCO,TIPO MAXIM-AR,EM PERFIS SERIE 28,COM 90CM DE ALTURA,EM 4 MODULOS,COM PARTEINFERIOR FIXA,CONFORME PROJETO Nº6007/EMOP.FORNECIMENTO E COLOCACAO</t>
  </si>
  <si>
    <t>JANELA DE ALUMINIO ANODIZADO EM BRONZE OU PRETO,TIPO MAXIM-AR,EM PERFIS SERIE 28,COM 90CM DE ALTURA,EM 4 MODULOS,COM PARTE INFERIOR FIXA,CONFORME PROJETO N°6007/EMOP.FORNECIMENTO ECOLOCACAO</t>
  </si>
  <si>
    <t>JANELA DE ALUMINIO ANODIZADO AO NATURAL FOSCO,TIPO MAXIM-AR,EM PERFIS SERIE 28,COM 50 CM DE ALTURA,EM 4 MODULOS,CONFORMEPROJETO Nº6008/EMOP.FORNECIMENTO E COLOCACAO</t>
  </si>
  <si>
    <t>JANELA DE ALUMINIO ANODIZADO EM BRONZE OU PRETO,TIPO MAXIM-AR,PERFIS SERIE 28,COM 50CM DE ALTURA,EM 4 MODULOS, CONFORMEPROJETO N°6008/EMOP.FORNECIMENTO E COLOCACAO</t>
  </si>
  <si>
    <t>JANELA DE ALUMINIO ANODIZADO AO NATURAL,TIPO MAXIM-AR,COM 1PAINEL DESLIZANTE PROJETANTE,PROVIDA DE HASTE DE COMANDO,EMPERFIS SERIE 28.FORNECIMENTO E COLOCACAO</t>
  </si>
  <si>
    <t>JANELA DE ALUMINIO ANODIZADO EM BRONZE OU PRETO, TIPO MAXIM-AR, COM 1 PAINEL DESLIZANTE PROJETANTE, PROVIDA DE HASTE DECOMANDO,EM PERFIS SERIE 28.FORNECIMENTO E COLOCACAO</t>
  </si>
  <si>
    <t>JANELA DE ALUMINIO ANODIZADO FOSCO,TIPO MAXIM-AR,EM PERFIS SERIE 25,DE 80X50CM,CONFORME PROJETO Nº6009/EMOP.FORNECIMENTOE COLOCACAO</t>
  </si>
  <si>
    <t>JANELA DE ALUMINIO ANODIZADO EM BRONZE OU PRETO,TIPO MAXIM-AR,EM PERFIS SERIE 25,DE 80X50CM,CONFORME PROJETO N°6009/EMOP.FORNECIMENTO E COLOCACAO</t>
  </si>
  <si>
    <t>JANELA DE ALUMINIO ANODIZADO FOSCO,TIPO GUILHOTINA,PARA VIDRO(EXCLUSIVE ESTE), INCLUSIVE BORBOLETAS,EM PERFIS SERIE 25.FORNECIMENTO E COLOCACAO</t>
  </si>
  <si>
    <t>JANELA DE ALUMINIO ANODIZADO EM BRONZE OU PRETO,TIPO GUILHOTINA,PARA VIDRO(EXCLUSIVE ESTE)INCLUSIVE BORBOLETAS,EM PERFISSERIE 25.FORNECIMENTO E COLOCACAO</t>
  </si>
  <si>
    <t>JANELA DE ALUMINIO ANODIZADO FOSCO,TIPO GUILHOTINA EM VENEZIANA,INCLUSIVE BORBOLETAS,EM PERFIS SERIE 25.FORNECIMENTO ECOLOCACAO</t>
  </si>
  <si>
    <t>JANELA DE ALUMINIO ANODIZADO EM BRONZE OU PRETO,TIPO GUILHOTINA EM VENEZIANA,INCLUSIVE BORBOLETAS EM PERFIS SERIE 25.FORNECIMENTO E COLOCACAO</t>
  </si>
  <si>
    <t>CAIXILHO FIXO DE ALUMINIO ANODIZADO AO NATURAL,SERIE 28, EMVENEZIANA.FORNECIMENTO E COLOCACAO</t>
  </si>
  <si>
    <t>CAIXILHO FIXO DE ALUMINIO ANODIZADO EM BRONZE OU PRETO,SERIE28,EM VENEZIANA.FORNECIMENTO E COLOCACAO</t>
  </si>
  <si>
    <t>CAIXILHO FIXO DE ALUMINIO ANODIZADO AO NATURAL,SERIE 28,PARAVIDRO.FORNECIMENTO E COLOCACAO</t>
  </si>
  <si>
    <t>CAIXILHO FIXO DE ALUMINIO ANODIZADO PARA VIDRO EM BRONZE OUPRETO,SERIE 28.FORNECIMENTO E COLOCACAO</t>
  </si>
  <si>
    <t>PERFIL DE ALUMINIO PARA FIXACAO DE VIDRO(BAGUETE),INCLUSIVEMANGUEIRA CRISTAL,DIAMETRO 3/8".FORNECIMENTO E COLOCACAO</t>
  </si>
  <si>
    <t>PORTA DE ALUMINIO ANODIZADO AO NATURAL,TENDO 1 CONTRAPINAZIODIVIDINDO A ESQUADRIA EM 2 VAZIOS P/VIDRO, EM PERFIS SERIE25,EXCLUSIVE FECHADURAS.FORNECIMENTO E COLOCACAO</t>
  </si>
  <si>
    <t>PORTA DE ALUMINIO ANODIZADO EM BRONZE OU PRETO,TENDO 1 CONTRAPINAZIO DIVIDINDO A ESQUADRIA EM 2 VAZIOS PARA VIDRO,EM PERFIS SERIE 25,EXCLUSIVE FECHADURAS.FORNECIMENTO E COLOCACAO</t>
  </si>
  <si>
    <t>PORTA DE ALUMINIO ANODIZADO AO NATURAL,EM 2 FOLHAS DE ABRIR,TENDO 1 CONTRAPINAZIO DIVIDINDO A ESQUADRIA EM 2 VAZIOS PARAVIDRO,EM PERFIS SERIE 25,EXCLUSIVE FECHADURA.FORNECIMENTO ECOLOCACAO</t>
  </si>
  <si>
    <t>PORTA DE ALUMINIO ANODIZADO EM BRONZE OU PRETO, EM 2 FOLHASDE ABRIR, TENDO 1 CONTRAPINAZIO  DIVIDINDO A ESQUADRIA EM 2VAZIOS PARA VIDRO,PERFIS SERIE 25,EXCLUSIVE FECHADURA. FORNECIMENTO E COLOCACAO</t>
  </si>
  <si>
    <t>PORTA DE ALUMINIO ANODIZADO AO NATURAL DE CORRER,COM 2 FOLHAS, TENDO 1 CONTRAPINAZIO DIVIDINDO A ESQUADRIA  EM 2 VAZIOSPARA VIDRO,EM PERFIS SERIE 25,EXCLUSIVE FECHADURA.FORNECIMENTO E COLOCACAO</t>
  </si>
  <si>
    <t>PORTA DE ALUMINIO ANODIZADO EM BRONZE OU PRETO,DE CORRER,COM2 FOLHAS,TENDO 1 CONTRAPINAZIO DIVIDINDO A ESQUADRIA EM 2 VAZIOS PARA VIDRO,EM PERFIS SERIE 25,EXCLUSIVE FECHADURA.FORNECIMENTO E COLOCACAO</t>
  </si>
  <si>
    <t>PORTA DE ALUMINIO ANODIZADO AO NATURAL DE CORRER,EM PERFIS SERIE 30,C/CONTRAMARCO,CONFORME PROJETO N°6010/EMOP,EXCLUSIVEFECHADURA.FORNECIMENTO E COLOCACAO</t>
  </si>
  <si>
    <t>PORTA DE ALUMINIO ANODIZADO EM BRONZE OU PRETO DE CORRER,EMPERFIS SERIE 30,COM CONTRAMARCO,CONFORME PROJETO N°6010/EMOP,EXCLUSIVE FECHADURA.FORNECIMENTO E COLOCACAO</t>
  </si>
  <si>
    <t>PORTA DE ALUMINIO ANODIZADO AO NATURAL,PERFIL SERIE 25,EM VENEZIANA,EXCLUSIVE FECHADURA.FORNECIMENTO E COLOCACAO</t>
  </si>
  <si>
    <t>PORTA DE ALUMINIO ANODIZADO EM BRONZE OU PRETO,PERFIL SERIE25,EM VENEZIANA,EXCLUSIVE FECHADURA.FORNECIMENTO E COLOCACAO</t>
  </si>
  <si>
    <t>PORTA DE ALUMINIO ANODIZADO AO NATURAL,PERFIL SERIE 25,EM LAMBRI HORIZONTAL,EXCLUSIVE FECHADURA.FORNECIMENTO E COLOCACAO</t>
  </si>
  <si>
    <t>PORTA ALUMINIO ANODIZADO EM BRONZE OU PRETO,PERFIL SERIE 25,EM LAMBRI HORIZONTAL, EXCLUSIVE FECHADURA. FORNECIMENTO  ECOLOCACAO</t>
  </si>
  <si>
    <t>VISOR DE ALUMINIO ANODIZADO FOSCO,SERIE 25,COM VIDRO LISO TRANSPARENTE,4MM DE ESPESSURA,DIMENSOES 80X40CM.FORNECIMENTO ECOLOCACAO</t>
  </si>
  <si>
    <t>VISOR DE ALUMINIO ANODIZADO FOSCO,SERIE 25,EXCLUSIVE O VIDRO.FORNECIMENTO E COLOCACAO</t>
  </si>
  <si>
    <t>SUPORTE EM ALUMINIO PARA AR CONDICIONADO DE 1 A 2HP,EM CANTONEIRA DE ALUMINIO DE 1/8"X1.1/4".FORNECIMENTO E COLOCACAO</t>
  </si>
  <si>
    <t>PROTECAO DE ARESTAS DE PAREDE EM CANTONEIRA DE ALUMINIO DE 1.1/2"X1/8",FIXADA COM PARAFUSOS DE FERRO CROMADO E BUCHAS DEPLASTICO.FORNECIMENTO E COLOCACAO</t>
  </si>
  <si>
    <t>PROTECAO DE ARESTAS DE PAREDE EM CANTONEIRA DE ALUMINIO DE 1/2"X1/8", FIXADA COM PARAFUSOS DE FERRO CROMADO E BUCHAS DEPLASTICO.FORNECIMENTO E COLOCACAO</t>
  </si>
  <si>
    <t>PROTECAO DE ARESTAS DE PAREDE EM CANTONEIRA DE ALUMINIO DE 3/4"X1/8", FIXADA COM PARAFUSOS DE FERRO CROMADO E BUCHAS DEPLASTICO.FORNECIMENTO E COLOCACAO</t>
  </si>
  <si>
    <t>PROTECAO PARA PORTAS,EM CHAPA DE ALUMINIO FIXADA POR REBITES.FORNECIMENTO E COLOCACAO</t>
  </si>
  <si>
    <t>GRADE TUBULAR EM ALUMINIO ANODIZADO PRETO,COM TUBOS DE 2" NAPOSICAO VERTICAL,COM ESPACAMENTO ENTRE  ESTES TUBOS DE APROXIMADAMENTE 10CM E TUBOS DE 3" NA POSICAO HORIZONTAL PARA FIXACAO DOS TUBOS VERTICAIS.MONTANTES DE SUSTENTACAO VERTICALE TRAVESSAO HORIZONTAL SOBRE  TODA EXTENSAO DA GRADE EM TUBOS DE 4",EXCLUSIVE FECHADURA.FORNECIMENTO E COLOCACAO</t>
  </si>
  <si>
    <t>VIDRO PLANO TRANSPARENTE,COMUM,DE 3MM DE ESPESSURA.FORNECIMENTO E COLOCACAO</t>
  </si>
  <si>
    <t>VIDRO PLANO TRANSPARENTE,COMUM,DE 4MM DE ESPESSURA.FORNECIMENTO E COLOCACAO</t>
  </si>
  <si>
    <t>VIDRO PLANO TRANSPARENTE,COMUM,DE 5MM DE ESPESSURA.FORNECIMENTO E COLOCACAO</t>
  </si>
  <si>
    <t>VIDRO PLANO TRANSPARENTE,COMUM,DE 6MM DE ESPESSURA.FORNECIMENTO E COLOCACAO</t>
  </si>
  <si>
    <t>VIDRO PLANO TRANSPARENTE,COMUM,DE 10MM DE ESPESSURA.FORNECIMENTO E COLOCACAO</t>
  </si>
  <si>
    <t>VIDRO,FANTASIA,DE 4MM DE ESPESSURA,DO TIPO MARTELADO,ARTICO,OU LIXA.FORNECIMENTO E COLOCACAO</t>
  </si>
  <si>
    <t>VIDRO,FANTASIA, DE 4MM DE ESPESSURA,DO TIPO CANELADO.FORNECIMENTO E COLOCACAO</t>
  </si>
  <si>
    <t>VIDRO LISO,TRANSPARENTE,TIPO FUME,6MM DE ESPESSURA.FORNECIMENTO E COLOCACAO</t>
  </si>
  <si>
    <t>VIDRO COLORIDO,FUME,DE 4MM DE ESPESSURA.FORNECIMENTO E COLOCACAO</t>
  </si>
  <si>
    <t>VIDRO LAMINADO SIMPLES,COM ESPESSURA DE 6MM.FORNECIMENTO E COLOCACAO</t>
  </si>
  <si>
    <t>VIDRO LAMINADO,COM ESPESSURA DE 10MM.FORNECIMENTO E COLOCACAO</t>
  </si>
  <si>
    <t>ESPELHO DE CRISTAL,4MM DE ESPESSURA.COM MOLDURA DE MADEIRA.FORNECIMENTO E COLOCACAO</t>
  </si>
  <si>
    <t>VIDRO TEMPERADO INCOLOR,10MM DE ESPESSURA,PARA PORTAS OU PAINEIS FIXOS,EXCLUSIVE FERRAGENS.FORNECIMENTO E COLOCACAO</t>
  </si>
  <si>
    <t>VIDRO TEMPERADO,INCOLOR,COM 6MM DE ESPESSURA,ENCAIXILHADO EMMADEIRA,ALUMINIO OU FERRO.FORNECIMENTO E COLOCACAO</t>
  </si>
  <si>
    <t>VIDRO PLUMBIFERO C/ESPESSURA MAXIMA DE 8MM PARA USO EM SALASRADIOLOGICAS A PROVA DE RAIO-X,NAS DIMENSOES DE(0,20X0,30)M.FORNECIMENTO E COLOCACAO.</t>
  </si>
  <si>
    <t>VIDRO PLUMBIFERO C/ESPESSURA MAXIMA DE 8MM,PARA USO EM SALASRADIOLOGICAS A PROVA DE RAIO-X,NAS DIMENSOES DE(0,30X0,40)M.FORNECIMENTO E COLOCACAO.</t>
  </si>
  <si>
    <t>VIDRO PLUMBIFERO C/ESPESSURA MAXIMA DE 8MM,PARA USO EM SALASRADIOLOGICAS A PROVA DE RAIO-X,NAS DIMENSOES DE(1,00X0,70)M.FORNECIMENTO E COLOCACAO.</t>
  </si>
  <si>
    <t>PELICULA DE SEGURANCA ANTI-IMPACTO E CONTROLE SOLAR.FORNECIMENTO E COLOCACAO</t>
  </si>
  <si>
    <t>PELICULA REFLETIVA DE CONTROLE SOLAR.FORNECIMENTO E COLOCACAO</t>
  </si>
  <si>
    <t>PLACA DE POLICARBONATO EM CRISTAL COMPACTO,COM ESPESSURA DE4MM.FORNECIMENTO E COLOCACAO</t>
  </si>
  <si>
    <t>PLACA DE POLICARBONATO EM CRISTAL COMPACTO,COM ESPESSURA DE6MM.FORNECIMENTO E COLOCACAO</t>
  </si>
  <si>
    <t>PLACA DE POLICARBONATO EM CRISTAL COMPACTO,COM ESPESSURA DE8MM.FORNECIMENTO E COLOCACAO</t>
  </si>
  <si>
    <t>PLACA DE POLICARBONATO EM CRISTAL COMPACTO,COM ESPESSURA DE10MM.FORNECIMENTO E COLOCACAO</t>
  </si>
  <si>
    <t>PORTA DE MADEIRA DE LEI EM COMPENSADO DE 100X210X3,5CM,FOLHEADA NAS 2 FACES,ADUELA DE 13X3CM E ALIZARES DE 5X2CM,EXCLUSIVE FERRAGENS.FORNECIMENTO E COLOCACAO</t>
  </si>
  <si>
    <t>PORTA DE MADEIRA DE LEI EM COMPENSADO DE 90X210X3,5CM FOLHEADA NAS 2 FACES,ADUELA DE 13X3CM E ALIZARES DE 5X2CM,EXCLUSIVE FERRAGENS.FORNECIMENTO E COLOCACAO</t>
  </si>
  <si>
    <t>PORTA DE MADEIRA DE LEI EM COMPENSADO DE 80X210X3,5CM FOLHEADA NAS 2 FACES,ADUELA DE 13X3CM E ALIZARES DE 5X2CM,EXCLUSIVE FERRAGENS.FORNECIMENTO E COLOCACAO</t>
  </si>
  <si>
    <t>PORTA DE MADEIRA DE LEI EM COMPENSADO DE 70X210X3,5CM,FOLHEADA NAS 2 FACES,ADUELA DE 13X3CM E ALIZARES DE 5X2CM,EXCLUSIVE FERRAGENS.FORNECIMENTO E COLOCACAO</t>
  </si>
  <si>
    <t>PORTA DE MADEIRA DE LEI EM COMPENSADO DE 60X210X3,5CM FOLHEADA NAS 2 FACES,ADUELA DE 13X3CM E ALIZARES DE 5X2CM,EXCLUSIVE FERRAGENS.FORNECIMENTO E COLOCACAO</t>
  </si>
  <si>
    <t>PORTA DE MADEIRA DE LEI EM COMPENSADO,DE 200X210X3,5CM,COM DUAS FOLHAS,FOLHEADA NAS 2 FACES,ADUELAS DE 13X3CM E ALIZARESDE 5X2CM,EXCLUSIVE FERRAGENS.FORNECIMENTO E COLOCACAO</t>
  </si>
  <si>
    <t>PORTA DE MADEIRA DE LEI EM COMPENSADO,DE 60X210X3,5CM,FOLHEADA NAS 2 FACES,EXCLUSIVE FERRAGENS,ADUELA E ALIZARES.FORNECIMENTO E COLOCACAO</t>
  </si>
  <si>
    <t>PORTA DE MADEIRA DE LEI EM COMPENSADO,DE 70X210X3,5CM,FOLHEADA NAS 2 FACES,EXCLUSIVE FERRAGENS,ADUELA E ALIZARES.FORNECIMENTO E COLOCACAO</t>
  </si>
  <si>
    <t>PORTA DE MADEIRA DE LEI EM COMPENSADO,DE 80X210X3,5CM,FOLHEADANAS 2 FACES,EXCLUSIVE FERRAGENS,ADUELA E ALIZARES.FORNECIMENTO E COLOCACAO</t>
  </si>
  <si>
    <t>PORTA DE MADEIRA DE LEI EM COMPENSADO,DE 90X210X3,5CM,FOLHEADA NAS 2 FACES,EXCLUSIVE FERRAGENS,ADUELA E ALIZARES.FORNECIMENTO E COLOCACAO</t>
  </si>
  <si>
    <t>PORTA DE MADEIRA DE LEI EM COMPENSADO,DE 100X210X3,5CM,FOLHEADA NAS 2 FACES,EXCLUSIVE FERRAGENS,ADUELA E ALIZARES.FORNECIMENTO E COLOCACAO</t>
  </si>
  <si>
    <t>PORTA DE MADEIRA DE LEI COM UMA ALMOFADA REBAIXADA DE 80X210X3,5CM,ADUELA DE 13X3CM E ALIZARES DE 5X2CM,EXCLUSIVE FERRAGENS.FORNECIMENTO E COLOCACAO</t>
  </si>
  <si>
    <t>PORTA DE MADEIRA DE LEI COM UMA ALMOFADA REBAIXADA DE 70X210X3,5CM,ADUELA DE 13X3CM E ALIZARES DE 5X2CM,EXCLUSIVE FERRAGENS.FORNECIMENTO E COLOCACAO</t>
  </si>
  <si>
    <t>PORTA DE MADEIRA DE LEI COM UMA ALMOFADA REBAIXADA DE 60X210X3,5CM,ADUELA DE 13X3CM E ALIZARES DE 5X2CM,EXCLUSIVE FERRAGENS.FORNECIMENTO E COLOCACAO</t>
  </si>
  <si>
    <t>PORTA EXTERNA DE MADEIRA DE LEI,ALMOFADADA,DE 80X210CM,COM MARCO DE 7X3,5CM,EXCLUSIVE FERRAGENS.FORNECIMENTO E COLOCACAO</t>
  </si>
  <si>
    <t>PORTA EXTERNA DE MADEIRA DE LEI,ALMOFADADA,DE 70X210CM,COM MARCO DE 7X3,5CM,EXCLUSIVE FERRAGENS.FORNECIMENTO E COLOCACAO</t>
  </si>
  <si>
    <t>PORTA DE MADEIRA DE LEI COM UMA ALMOFADA REBAIXADA,DE 80X210X3,5CM,EXCLUSIVE FERRAGENS,ADUELA E ALIZARES.FORNECIMENTO ECOLOCACAO</t>
  </si>
  <si>
    <t>PORTA DE MADEIRA DE LEI,COM UMA ALMOFADA REBAIXADA,DE 70X210X3,5CM,EXCLUSIVE FERRAGENS,ADUELA E ALIZARES.FORNECIMENTO ECOLOCACAO</t>
  </si>
  <si>
    <t>PORTA DE MADEIRA DE LEI,COM UMA ALMOFADA REBAIXADA,DE 60X210X3,5CM,EXCLUSIVE FERRAGENS,ADUELA E ALIZARES.FORNECIMENTO ECOLOCACAO</t>
  </si>
  <si>
    <t>PORTA DE MADEIRA DE LEI,COM PAINEL DE VENEZIANA DE 80X210X3,5CM,ADUELA DE 13X3CM E ALIZARES DE 5X2CM,EXCLUSIVE FERRAGENS.FORNECIMENTO E COLOCACAO</t>
  </si>
  <si>
    <t>PORTA DE MADEIRA DE LEI,COM PAINEL DE VENEZIANA DE 70X210X3,5CM,ADUELA DE 13X3CM E ALIZARES DE 5X2CM,EXCLUSIVE FERRAGENS.FORNECIMENTO E COLOCACAO</t>
  </si>
  <si>
    <t>PORTA DE MADEIRA DE LEI,COM PAINEL DE VENEZIANA DE 60X210X3,5CM,ADUELA DE 13X3CM E ALIZARES DE 5X2CM,EXCLUSIVE FERRAGENS.FORNECIMENTO E COLOCACAO</t>
  </si>
  <si>
    <t>PORTA DE MADEIRA DE LEI,COM PAINEL DE VENEZIANA,DE 80X210X3,5CM,EXCLUSIVE FERRAGENS,ADUELA E ALIZARES.FORNECIMENTO E COLOCACAO</t>
  </si>
  <si>
    <t>PORTA DE MADEIRA DE LEI,COM PAINEL DE VENEZIANA,DE 70X210X3,5CM,EXCLUSIVE FERRAGENS,ADUELA E ALIZARES.FORNECIMENTO E COLOCACAO</t>
  </si>
  <si>
    <t>PORTA DE MADEIRA DE LEI,COM PAINEL DE VENEZIANA,DE 60X210X3,5CM,EXCLUSIVE FERRAGENS,ADUELA E ALIZARES.FORNECIMENTO E COLOCACAO</t>
  </si>
  <si>
    <t>PORTA DE MADEIRA DE LEI MACICA,COM ALMOFADA,PARA ENTRADA DESANITARIO,UMA FOLHA,DE ABRIR,DE 60X210X3,5CM E MARCO 7X3CM,EXCLUSIVE FERRAGENS.FORNECIMENTO E COLOCACAO</t>
  </si>
  <si>
    <t>PORTA DE MADEIRA DE LEI MACICA COM 5 ALMOFADAS,DE 80X210X3,5CM,MARCO DE 7X3CM E ALIZARES 5X2CM EM UMA FACE,EXCLUSIVE FERRAGENS.FORNECIMENTO E COLOCACAO</t>
  </si>
  <si>
    <t>PORTA DE MADEIRA DE LEI MACICA COM 5 ALMOFADAS,DE 70X210X3,5CM,MARCO DE 7X3CM E ALIZARES 5X2CM EM UMA FACE,EXCLUSIVE FERRAGENS.FORNECIMENTO E COLOCACAO</t>
  </si>
  <si>
    <t>PORTA DE MADEIRA DE LEI MACICA COM 5 ALMOFADAS,DE 60X210X3,5CM,MARCO DE 7X3CM E ALIZARES 5X2CM EM UMA FACE,EXCLUSIVE FERRAGENS.FORNECIMENTO E COLOCACAO</t>
  </si>
  <si>
    <t>PORTA DE MADEIRA DE LEI MACICA COM 5 ALMOFADAS,DE 80X210X3,5CM,EXCLUSIVE FERRAGENS,ADUELA E ALIZARES.FORNECIMENTO E COLOCACAO</t>
  </si>
  <si>
    <t>PORTA DE MADEIRA DE LEI MACICA COM 5 ALMOFADAS,DE 70X210X3,5CM,EXCLUSIVE FERRAGENS,ADUELA E ALIZARES.FORNECIMENTO E COLOCACAO</t>
  </si>
  <si>
    <t>PORTA DE MADEIRA DE LEI MACICA COM 5 ALMOFADAS,DE 60X210X3,5CM,EXCLUSIVE FERRAGENS,ADUELA E ALIZARES.FORNECIMENTO E COLOCACAO</t>
  </si>
  <si>
    <t>PORTA DE MADEIRA DE LEI EM COMPENSADO DE 60X180X3,5CM,FOLHEADA NAS 2 FACES E MARCO DE 7X3CM,EXCLUSIVE FERRAGENS.FORNECIMENTO E COLOCACAO</t>
  </si>
  <si>
    <t>PORTA DE MADEIRA DE LEI EM COMPENSADO DE 60X150X3,5CM,FOLHEADA NAS 2 FACES E MARCO DE 7X3CM,EXCLUSIVE FERRAGENS.FORNECIMENTO E COLOCACAO</t>
  </si>
  <si>
    <t>PORTA DE MADEIRA DE LEI EM COMPENSADO, DE 90X180X3,5CM,FOLHEADA NAS 2 FACES E MARCO DE 7X3CM,EXCLUSIVE FERRAGENS.FORNECIMENTO E COLOCACAO</t>
  </si>
  <si>
    <t>PORTA DE MADEIRA DE LEI MACICA DE FRISOS (MEXICANA) DE 80X210X3,5CM,ADUELA DE 13X3CM E ALIZARES DE 5X2CM,EXCLUSIVE FERRAGENS.FORNECIMENTO E COLOCACAO</t>
  </si>
  <si>
    <t>PORTA DE MADEIRA DE LEI MACICA DE FRISOS (MEXICANA) DE 70X210X3,5CM,ADUELA DE 13X3CM E ALIZARES DE 5X2CM,EXCLUSIVE FERRAGENS.FORNECIMENTO E COLOCACAO</t>
  </si>
  <si>
    <t>PORTA DE MADEIRA DE LEI MACICA DE FRISOS (MEXICANA) DE 80X210X3,5CM,ADUELA DE 13X3CM E CONTRAMARCO DE 11X2CM,CONFORME PROJETO TIPO Nº6063/EMOP,EXCLUSIVE FERRAGENS.FORNECIMENTO E COLOCACAO</t>
  </si>
  <si>
    <t>PORTA DE MADEIRA DE LEI MACICA DE FRISOS (MEXICANA) DE 70X210X3,5CM,ADUELA DE 13X3CM E CONTRAMARCO DE 11X2CM,CONFORME PROJETO TIPO Nº6063/EMOP,EXCLUSIVE FERRAGENS.FORNECIMENTO E COLOCACAO</t>
  </si>
  <si>
    <t>PORTA DE MADEIRA DE LEI MACICA DE FRISOS (MEXICANA) DE 60X210X3,5CM,ADUELA DE 13X3CM E CONTRAMARCO DE 11X2CM,CONFORME PROJETO TIPO Nº6063/EMOP,EXCLUSIVE FERRAGENS.FORNECIMENTO E COLOCACAO</t>
  </si>
  <si>
    <t>PORTA DE MADEIRA DE LEI MACICA DE FRISOS (MEXICANA) DE 120X210X3,5CM,EM 2 FOLHAS,ADUELA DE 13X3CM E CONTRAMARCO DE 11X2CM,CONFORME PROJETO TIPO N°6063/EMOP,EXCLUSIVE FERRAGENS.FORNECIMENTO E COLOCACAO</t>
  </si>
  <si>
    <t>PORTA DE MADEIRA DE LEI MACICA DE FRISOS (MEXICANA) DE 140X210X3,5CM,EM 2 FOLHAS,ADUELA DE 13X3CM E CONTRAMARCO DE 11X2CCM,CONFORME PROJETO TIPO Nº6063/EMOP,EXCLUSIVE FERRAGENS.FORNECIMENTO E COLOCACAO</t>
  </si>
  <si>
    <t>PORTA DE MADEIRA DE LEI MACICA DE FRISOS (MEXICANA) DE 160X210X3,5CM,EM 2 FOLHAS E BANDEIRAS DE 60CM,ADUELA DE 13X3CM ECONTRAMARCO DE 11X2CM,CONFORME PROJETO TIPO Nº6063/EMOP,EXCLUSIVE FERRAGENS.FORNECIMENTO E COLOCACAO</t>
  </si>
  <si>
    <t>PORTA DE MADEIRA DE LEI MACICA DE FRISOS (MEXICANA) DE 80X160X3,5,CONFORME PROJETO TIPO Nº6063/EMOP,EXCLUSIVE FERRAGENS,ADUELA E CONTRAMARCO.FORNECIMENTO E COLOCACAO</t>
  </si>
  <si>
    <t>PORTA DE MADEIRA DE LEI MACICA DE FRISOS (MEXICANA) DE 55X160X3,5CM,CONFORME PROJETO TIPO Nº6063/EMOP,EXCLUSIVE FERRAGENS,ADUELA E CONTRAMARCO.FORNECIMENTO E COLOCACAO</t>
  </si>
  <si>
    <t>PORTA DE MADEIRA DE LEI VAZADA PARA VIDRO,DE 80X210X3,5CM,COM PINAZIOS DE 3CM E CORDOES DE 1X1CM,EXCLUSIVE FERRAGENS.FORNECIMENTO E COLOCACAO</t>
  </si>
  <si>
    <t>PORTA DE MADEIRA DE LEI VAZADA PARA VIDRO,DE 70X210X3,5CM,COM PINAZIOS DE 3CM E CORDOES DE 1X1CM,EXCLUSIVE FERRAGENS.FORNECIMENTO E COLOCACAO</t>
  </si>
  <si>
    <t>PORTA DE MADEIRA DE LEI VAZADA PARA VIDRO,DE 60X210X3,5CM,COM PINAZIOS DE 3CM E CORDOES DE 1X1CM,EXCLUSIVE FERRAGENS.FORNECIMENTO E COLOCACAO</t>
  </si>
  <si>
    <t>PORTA DE MADEIRA DE LEI COM PAINEL DE VENEZIANA DE 120X210X3,5CM,EM 2 FOLHAS,MARCO DE 7X3CM E ALIZARES 5X2CM,EXCLUSIVE FERRAGENS.FORNECIMENTO E COLOCACAO</t>
  </si>
  <si>
    <t>PORTA DE MADEIRA DE LEI COM PAINEL DE VENEZIANA DE 120X210X3,5CM,EM 2 FOLHAS,MARCO DE 7X3CM,EXCLUSIVE FERRAGENS.FORNECIMENTO E COLOCACAO</t>
  </si>
  <si>
    <t>PORTA DE MADEIRA DE LEI COM PAINEL DE VENEZIANA PARA PC DE 300X200X3,5CM,EM 4 FOLHAS,MARCO SIMPLES E DUPLO DE 7X3CM,EXCLUSIVE FERRAGENS.FORNECIMENTO E COLOCACAO</t>
  </si>
  <si>
    <t>PORTA DE MADEIRA DE LEI COM PAINEL DE VENEZIANA PARA PC DE 300X200X3,5CM,EM 4 FOLHAS,MARCOS SIMPLES E DUPLOS DE 7X3CM,EXCLUSIVE FERRAGENS.FORNECIMENTO E COLOCACAO</t>
  </si>
  <si>
    <t>PORTA DE MADEIRA DE LEI COM PAINEL DE VENEZIANA,PARA MEDIDORES DE GAS DE 176X140CM,EM 3 FOLHAS,MARCO DE 7X3CM,EXCLUSIVEFERRAGENS.FORNECIMENTO E COLOCACAO</t>
  </si>
  <si>
    <t>PORTA DE MADEIRA DE LEI COM PAINEL DE VENEZIANA DE 70X100X3,5CM,1 FOLHA,DE ABRIR,MARCO SIMPLES DE 7X3CM,EXCLUSIVE FERRAGENS.FORNECIMENTO E COLOCACAO</t>
  </si>
  <si>
    <t>PORTA DE MADEIRA DE LEI EM COMPENSADO DE 120X210X3,5CM,EM 2FOLHAS,ADUELA DE 13X3CM E ALIZARES 5X2CM,EXCLUSIVE FERRAGENS.FORNECIMENTO E COLOCACAO</t>
  </si>
  <si>
    <t>PORTA DE MADEIRA DE LEI EM COMPENSADO DE 140X210X3,5CM,EM 2FOLHAS,ADUELA DE 13X3CM E ALIZARES 5X2CM,EXCLUSIVE FERRAGENS.FORNECIMENTO E COLOCACAO</t>
  </si>
  <si>
    <t>PORTA DE MADEIRA DE LEI EM COMPENSADO DE 150CMX210X3,5CM,EM2 FOLHAS,ADUELA DE 13X3CM E ALIZARES 5X2CM,EXCLUSIVE FERRAGENS.FORNECIMENTO E COLOCACAO</t>
  </si>
  <si>
    <t>PORTA DE MADEIRA DE LEI EM COMPENSADO DE 160CMX210X3,5CM,EM2 FOLHAS,ADUELA DE 13X3CM E ALIZARES DE 5X2CM,EXCLUSIVE FERRAGENS.FORNECIMENTO E COLOCACAO</t>
  </si>
  <si>
    <t>PORTA DE MADEIRA DE LEI MACICA DE FRISOS DE 80X210X3,5CM,MARCO DE 7X3CM E ALIZARES DE 5X2CM EM UMA FACE,EXCLUSIVE FERRAGENS.FORNECIMENTO E COLOCACAO</t>
  </si>
  <si>
    <t>PORTA DE MADEIRA DE LEI EM COMPENSADO DE 80X210X3,5CM,ADUELADE 13X3CM E ALIZARES DE 5X2CM,COMPLEMENTADA POR BANDEIRA FIXA DE 40CM DE ALTURA,EXCLUSIVE FERRAGENS.FORNECIMENTO E COLOCACAO</t>
  </si>
  <si>
    <t>PORTA DE MADEIRA DE LEI DE CORRER EM COMPENSADO DE 80X210X3,5CM,PENDURADA EM ROLDANAS,CORRENDO DENTRO DE TRILHO OCO,GUIADA POR CANALETA EMBUTIDA NO PISO COM MARCO DE 7X3CM,EXCLUSIVE FERRAGENS.FORNECIMENTO E COLOCACAO</t>
  </si>
  <si>
    <t>PORTA DE MADEIRA DE LEI DE CORRER EM COMPENSADO DE 80X210X3,5CM,EM 2 FOLHAS,PENDURADA EM ROLDANAS,CORRENDO DENTRO DE TRILHO OCO,GUIADA POR CANALETA EMBUTIDA NO PISO SEM MARCO DE 7X3CM,EXCLUSIVE FERRAGENS E MARCO.FORNECIMENTO E COLOCACAO</t>
  </si>
  <si>
    <t>PORTA DE MADEIRA DE LEI EM COMPENSADO,DE 200X210X3,5CM,2 FOLHAS,COM VISOR EM POLICARBONATO TRANSLUCIDO DE 4MM,MEDINDO 1,10X0,20M,MOLA "FECHA PORTA",PUXADORES VERTICAIS METALICOS DE40CM,ADUELA 13X3CM E ALIZARES 5X2CM,FAIXAS PROTETORAS EM MATERIAL VINILICO COM 50CM DE ALTURA NA PARTE INFERIOR,EXCLUSIVE PINTURA E FERRAGENS.FORNECIMENTO E COLOCACAO</t>
  </si>
  <si>
    <t>PORTA DE MADEIRA DE LEI,COMPENSADO DE 70X210X3,5CM,COM VISOREM POLICARBONATO TRANSLUCIDO DE 4MM,MEDINDO 1,10X0,20M,MOLA"FECHA PORTA",PUXADORES VERTICAIS METALICOS DE 40CM,ADUELA13X3CM E ALIZARES 5X2CM,FAIXAS PROTETORAS EM MATERIAL VINILICO COM 50CM ALTURA NA PARTE INFERIOR,CONFORME DESENHO CDRF S/Nº,EXCLUSIVE PINTURA E FERRAGENS.FORNECIMENTO E COLOCACAO</t>
  </si>
  <si>
    <t>PORTA DE MADEIRA DE LEI,COMPENSADO DE 80X210X3,5CM,COM VISOREM POLICARBONATO TRANSLUCIDO DE 4MM,MEDINDO 1,10X0,20M,MOLA"FECHA PORTA", PUXADORES VERTICAIS METALICO 40CM, ADUELA 13X3CM E ALIZARES 5X2CM,FAIXAS PROTETORAS EM MATERIAL VINILICOCOM 50CM DE ALTURA NA PARTE INFERIOR,CONFORME DESENHO CDRFS/Nº,EXCLUSIVE PINTURA E FERRAGENS.FORNECIMENTO E COLOCACAO</t>
  </si>
  <si>
    <t>PORTA DE MADEIRA DE LEI,COMPENSADO DE 90X210X3,5CM,COM VISOREM POLICARBONATO TRANSLUCIDO DE 4MM,MEDINDO 1,10X0,20M,MOLA"FECHA PORTA",PUXADORES VERTICAIS METALICO 40CM,ADUELA 13X3CM E ALIZARES 5X2CM,FAIXAS PROTETORAS EM MATERIAL VINILICO COM 50CM DE ALTURA NA PARTE INFERIOR,CONFORME DESENHO CDRF S/Nº,EXCLUSIVE PINTURA E FERRAGENS.FORNECIMENTO E COLOCACAO</t>
  </si>
  <si>
    <t>PORTAO DE TABUAS DE MADEIRA DE LEI,SOBRE ARMACAO TRIANGULADAE MARCO,EXCLUSIVE FERRAGENS.FORNECIMENTO E COLOCACAO</t>
  </si>
  <si>
    <t>JANELA DE MADEIRA DE LEI GUILHOTINA DE 150X150X3,5CM,EM 2 FOLHAS,COM CAIXILHO PARA VIDRO E MARCO DUPLO,COM CAIXAS PARA CONTRAPESOS,EXCLUSIVE FERRAGENS.FORNECIMENTO E COLOCACAO</t>
  </si>
  <si>
    <t>JANELA DE MADEIRA DE LEI GUILHOTINA DE 100X150X3CM,EM 2 FOLHAS,MARCO DUPLO COM CAIXILHO PARA VIDRO,PRESOS EM BORBOLETAS,EXCLUSIVE FERRAGENS.FORNECIMENTO E COLOCACAO</t>
  </si>
  <si>
    <t>JANELA DE MADEIRA DE LEI GUILHOTINA DE 120X150X3CM,EM 2 FOLHAS,MARCO DUPLO COM CAIXILHO PARA VIDRO,PRESOS EM BORBOLETAS,EXCLUSIVE FERRAGENS.FORNECIMENTO E COLOCACAO</t>
  </si>
  <si>
    <t>JANELA DE MADEIRA DE LEI GUILHOTINA DE 150X150X3CM,EM 2 FOLHAS,MARCO DUPLO COM CAIXILHO PARA VIDRO,PRESOS EM BORBOLETAS,EXCLUSIVE FERRAGENS.FORNECIMENTO E COLOCACAO</t>
  </si>
  <si>
    <t>JANELA DE MADEIRA DE LEI DE ABRIR DE 120X150X3CM,TIPO VVP (VENEZIANA,VIDRO E POSTIGO) EM 2 FOLHAS E MARCO DE 7X3CM,EXCLUSIVE FERRAGENS.FORNECIMENTO E COLOCACAO</t>
  </si>
  <si>
    <t>JANELA DE MADEIRA DE LEI DE ABRIR DE 100X100X3CM,TIPO VVP (VENEZIANA,VIDRO E POSTIGO) EM 2 FOLHAS E MARCO DE 7X3CM,EXCLUSIVE FERRAGENS.FORNECIMENTO E COLOCACAO</t>
  </si>
  <si>
    <t>JANELA DE MADEIRA DE LEI EM VENEZIANA DE 200X100X3CM,COM 2 FOLHAS DE CORRER,EXCLUSIVE FERRAGENS.FORNECIMENTO E COLOCACAO</t>
  </si>
  <si>
    <t>JANELA DE MADEIRA DE LEI DE CORRER DE 150X150X3,5CM,EM 2 FOLHAS,PARA VIDRO,COM BANDEIRA EM CAIXILHO DE VIDRO,EXCLUSIVE FERRAGENS.FORNECIMENTO E COLOCACAO</t>
  </si>
  <si>
    <t>JANELA DE MADEIRA DE LEI DE CORRER DE 200X150X3,5CM,EM 4 FOLHAS,SENDO 2 DE CORRER,PARA VIDRO,COM BANDEIRA EM CAIXILHO DEVIDRO,EXCLUSIVE FERRAGENS.FORNECIMENTO E COLOCACAO</t>
  </si>
  <si>
    <t>JANELA DE MADEIRA DE LEI DE CORRER,DE 2 FOLHAS,DE 110X120X3CM,INCLUSIVE GUARNICAO,EXCLUSIVE FERRAGENS.FORNECIMENTO E COLOCACAO</t>
  </si>
  <si>
    <t>JANELA DE MADEIRA DE LEI DE CORRER,DE 2 FOLHAS,DE 110X140X3CM,INCLUSIVE GUARNICAO,EXCLUSIVE FERRAGENS.FORNECIMENTO E COLOCACAO</t>
  </si>
  <si>
    <t>JANELA DE MADEIRA DE LEI DE CORRER,DE 4 FOLHAS,DE 160X120X3CM,INCLUSIVE GUARNICAO,EXCLUSIVE FERRAGENS.FORNECIMENTO E COLOCACAO</t>
  </si>
  <si>
    <t>JANELA DE MADEIRA DE LEI DE CORRER,DE 4 FOLHAS,DE 210X140X3CM,INCLUSIVE GUARNICAO,EXCLUSIVE FERRAGENS.FORNECIMENTO E COLOCACAO</t>
  </si>
  <si>
    <t>JANELA DE MADEIRA DE LEI,BASCULANTE DE 100X140X3CM,COM 3 FOLHAS,EXCLUSIVE FERRAGENS.FORNECIMENTO E COLOCACAO</t>
  </si>
  <si>
    <t>GUARDA-CORPO DE MADEIRA DE LEI APARELHADA,NA ALTURA UTIL DE1,00M,ENGASTADO 5CM NO CONCRETO,INTERCALADO POR MONTANTES DE7,5CMX11,25CM/3"X4.1/2",COM ESPACAMENTO DE 1,00M,FORMANDO MODULOS "X",PARA CONTRAVENTAMENTO,COM PECAS DE 3,75CMX7,5CM/1.1/2"X3".FORNECIMENTO E COLOCACAO</t>
  </si>
  <si>
    <t>GRADE DE RIPAS DE MADEIRA DE LEI,CRUZADAS,MONTADAS E FIXADASSOBRE PECAS DE 5X5CM,FORMANDO QUADROS DE 60X60CM.FORNECIMENTO E COLOCACAO</t>
  </si>
  <si>
    <t>ESTRADO DE MADEIRA DE LEI,FORMADO POR RIPAS COM INTERVALOS DE 2,5CM, E APOIADAS EM TRAVESSAS DE 4CM, ESPACADAS DE 10CM,FIXADAS COM PARAFUSOS DE LATAO DE 1.1/2".FORNECIMENTO E COLOCACAO</t>
  </si>
  <si>
    <t>QUADRO DE MADEIRA DE LEI,PARA COLOCACAO DE APARELHO DE AR CONDICIONADO DE 1 A 2HP,INCLUSIVE ALIZAR.FORNECIMENTO E COLOCACAO</t>
  </si>
  <si>
    <t>QUADRO MURAL EM COMPENSADO DE 10MM, INCLUSIVE MOLDURA DO MESMO MATERIAL.FORNECIMENTO E COLOCACAO</t>
  </si>
  <si>
    <t>QUADRO DE AULA EM ARGAMASSA,EMPREGANDO-SE CORANTE VERDE,COMMOLDURA E PORTA-GIZ DE MADEIRA.FORNECIMENTO E COLOCACAO</t>
  </si>
  <si>
    <t>QUADRO MURAL DE CELULOSE PRENSADA COM FLANELOGRAFO,MEDINDO 504X123CM, MOLDURA DE MADEIRA ENVERNIZADA,CONFORME PROJETO Nº6012/EMOP.FORNECIMENTO E COLOCACAO</t>
  </si>
  <si>
    <t>BALCAO DE ATENDIMENTO DE MADEIRA DE LEI,VAO DE 130X105CM,COMPORTA DE FRISOS DE MADEIRA,EM 2 FOLHAS,COM UMA PRATELEIRA,CONFORME PROJETO Nº6013/EMOP,EXCLUSIVE FERRAGENS E SOCO DE CONCRETO E ALVENARIA.FORNECIMENTO E COLOCACAO</t>
  </si>
  <si>
    <t>BALCAO BASCULAVEL EM COMPENSADO NAVAL DE 10MM,COM ACABAMENTOEM CHAPA LAMINADA,1,50X0,30M.FORNECIMENTO E COLOCACAO</t>
  </si>
  <si>
    <t>PRATELEIRA DE MADEIRA DE LEI EM COMPENSADO DE 20MM E 40CM DELARGURA,SOBRE CANTONEIRAS DE FERRO.FORNECIMENTO E COLOCACAO</t>
  </si>
  <si>
    <t>PRATELEIRA DE MADEIRA DE LEI EM COMPENSADO DE 20MM E 50CM DELARGURA,SOBRE CANTONEIRAS DE FERRO.FORNECIMENTO E COLOCACAO</t>
  </si>
  <si>
    <t>PRATELEIRA DE MADEIRA DE LEI EM COMPENSADO DE 20MM E 60CM DELARGURA,SOBRE CANTONEIRAS DE FERRO.FORNECIMENTO E COLOCACAO</t>
  </si>
  <si>
    <t>PROTECAO TIPO BATE-CADEIRA DE MADEIRA DE LEI,15X2CM,APARELHADA EM UMA FACE E NOS TOPOS,EXCLUSIVE PINTURA.FORNECIMENTO ECOLOCACAO</t>
  </si>
  <si>
    <t>PROTECAO DE PAREDES DE SALA DE AULA,COM MADEIRA DE LEI,20X2,5CM, APARELHADA EM UMA FACE E NOS TOPOS, EXCLUSIVE PINTURA.FORNECIMENTO E COLOCACAO</t>
  </si>
  <si>
    <t>FRISO EM MADEIRA DE LEI,MEDINDO 3X1,5CM,BOLEADO.FORNECIMENTOE COLOCACAO</t>
  </si>
  <si>
    <t>ADUELA EM MADEIRA DE LEI,DE 14X3CM,COM 3,5CM DE REBAIXO.FORNECIMENTO E COLOCACAO</t>
  </si>
  <si>
    <t>MOLDURA DE MADEIRA DE LEI,ENVERNIZADA,DE 10X2,5CM,PARA QUADRO DE AULA,CONFORME PROJETO N°6015/EMOP.FORNECIMENTO E COLOCACAO</t>
  </si>
  <si>
    <t>PORTA GIZ DE MADEIRA DE LEI,ENVERNIZADO,DE 10X2,5CM,PARA QUADRO DE AULA,CONFORME PROJETO N°6016/EMOP.FORNECIMENTO E COLOCACAO</t>
  </si>
  <si>
    <t>PORTA DE MADEIRA DE LEI EM COMPENSADO,FOLHEADA NAS 2 FACES COM 3CM DE ESPESSURA,EXCLUSIVE FERRAGENS,ADUELAS E ALIZARES.FORNECIMENTO E COLOCACAO</t>
  </si>
  <si>
    <t>PORTA DE MADEIRA DE LEI COM PAINEL DE VENEZIANA,COM 3CM DE ESPESSURA,EXCLUSIVE FERRAGENS,ADUELAS E ALIZARES.FORNECIMENTOE COLOCACAO</t>
  </si>
  <si>
    <t>PORTA DE MADEIRA DE LEI MACICA COM ATE 5 ALMOFADAS,COM 3,5CMDE ESPESSURA,EXCLUSIVE FERRAGENS,MARCO E ALIZAR.FORNECIMENTO E COLOCACAO</t>
  </si>
  <si>
    <t>JANELA DE MADEIRA DE LEI DE VENEZIANA DE ABRIR OU CORRER,COM3CM DE ESPESSURA,EXCLUSIVE FERRAGENS E GUARNICAO.FORNECIMENTO E COLOCACAO</t>
  </si>
  <si>
    <t>JANELA DE MADEIRA DE LEI DE ABRIR OU CORRER,PARA VIDRO,COM 3CM DE ESPESSURA,EXCLUSIVE FERRAGENS E GUARNICAO.FORNECIMENTOE COLOCACAO</t>
  </si>
  <si>
    <t>CAIXILHO FIXO DE VENEZIANA EM MADEIRA DE LEI, COM 3CM DE ES-PESSURA EXCLUSIVE GUARNICAO.FORNECIMENTO E COLOCACAO.</t>
  </si>
  <si>
    <t>CAIXILHO FIXO DE MADEIRA DE LEI,COM 3CM DE ESPESSURA,EXCLUSIVE GUARNICAO.FORNECIMENTO E COLOCACAO</t>
  </si>
  <si>
    <t>CAIXILHO FIXO DE MADEIRA DE LEI,PARA VIDRO,COM 3CM DE ESPESSURA,EXCLUSIVE GUARNICAO.FORNECIMENTO E COLOCACAO</t>
  </si>
  <si>
    <t>DECK EM MADEIRA DE LEI APARELHADA,FORMADO POR PECAS DE 2X10CM,COM INTERVALOS DE 2,5CM E APOIADAS EM TRAVESSAS DE MADEIRASERRADA (7,5CMX7,5CM/3"X3") E ESTRUTURA EM TORAS DE MADEIRACOM 25CM DE DIAMETRO,TRATADO,ALTURA UTIL MEDIA DE 1,50M,ENTERRADO 1,00M DE PROFUNDIDADE.FORNECIMENTO E COLOCACAO</t>
  </si>
  <si>
    <t>DECK EM MADEIRA DE LEI APARELHADA,COM ASSOALHO MEDINDO APROXIMADAMENTE 18X2CM,VIGAS LONGITUDINAIS DE 7,5X15CM,TRANSVERSAIS DE 10X15CM,GUARDA-CORPO COMPOSTO DE PECAS DE 15X15CM E 20X2,5CM.FORNECIMENTO E COLOCACAO</t>
  </si>
  <si>
    <t>CHAPA DE FIBRA  DE MADEIRA  DE ALTA DENSIDADE  EM PLACAS DE1220X2440MM,COM 2,5MM DE ESPESSURA.FORNECIMENTO</t>
  </si>
  <si>
    <t>MADEIRA DE REFLORESTAMENTO,AUTOCLAVADA,EM TORA,ATE 6,00M DECOMPRIMENTO,DIAMETRO DE 12CM.FORNECIMENTO</t>
  </si>
  <si>
    <t>MADEIRA DE REFLORESTAMENTO,AUTOCLAVADA,EM TORA,ATE 6,00M DECOMPRIMENTO,DIAMETRO DE 15CM.FORNECIMENTO</t>
  </si>
  <si>
    <t>MADEIRA DE REFLORESTAMENTO,AUTOCLAVADA,EM TORA,ATE 6,00M DECOMPRIMENTO,DIAMETRO DE 20CM.FORNECIMENTO</t>
  </si>
  <si>
    <t>MADEIRA DE REFLORESTAMENTO,AUTOCLAVADA,EM TORA,ATE 6,00M DECOMPRIMENTO,DIAMETRO DE 25CM.FORNECIMENTO</t>
  </si>
  <si>
    <t>FERRAGENS PARA PORTA DE MADEIRA,DE 1 FOLHA,DE ABRIR,DE ENTRADA PRINCIPAL, CONSTANDO DE FORNEC.S/COLOCACAO,DE:-FECHADURADE CILINDRO CENTRAL,DE LATAO,ACABAMENTO CROMADO;-MACANETA TIPO BOLA,E ESPELHO CIRCULAR,DE LATAO,ACABAMENTO CROMADO;-3 DOBRADICAS 3"X3" DE ACO LAMINADO,COM PINO (EIXO) E BOLAS DE FERRO</t>
  </si>
  <si>
    <t>FERRAGENS P/PORTA DE MADEIRA,DE 1 FOLHA DE ABRIR,DE ENTRADAPRINCIPAL, CONSTANDO DE FORNEC.S/COLOCACAO DE:-FECHADURA DECILINDRO, DE LATAO CROMADO;-MACANETA TIPO BOLA,DE LATAO, ACABAMENTO CROMADO;-ESPELHO DE LATAO FUNDIDO OU LAMINADO,FORMARETANGULAR OU SEMI-ELIPTICA,ACABAMENTO CROMADO;-3 DOBRADICAS3"X3" DE ACO LAMINADO,COM PINO E BOLAS DE FERRO</t>
  </si>
  <si>
    <t>FERRAGENS P/PORTA DE MADEIRA,DE 1 FOLHA DE ABRIR,DE ENTRADAPRINCIPAL, CONSTANDO DE FORNEC.S/COLOCACAO,DE:-FECHADURA DECILINDRO DE FERRO,ACABAMENTO CROMADO;-MACANETA TIPO BOLA EMZAMAK POLIDO E CROMADO;-ESPELHO RETANGULAR EM FERRO POLIDO,ACABAMENTO CROMADO;-3 DOBRADICAS 3"X3" DE FERRO GALVANIZADO,COM PINO E BOLAS DE LATAO</t>
  </si>
  <si>
    <t>FERRAGENS P/PORTA DE MADEIRA,DE 1 FOLHA DE ABRIR,ENTRADA PRINCIPAL, CONSTANDO FORN.S/COLOC.DE:-FECHADURA CILINDRO LATAOCROMADO,C/TRAVA ALTA SEGURANCA,TETRA CHAVE E LINGUETA DE ACO;-MACANETA TIPO BOLA, ACAB.CROMADO;-ESPELHO DE FORMA RETANGULAR EM LATAO CROMADO OU EM ALUMINIO ANODIZADO;-3 DOBRADICAS3"X3" EM LATAO CROMADO,C/PINOS BOLAS E ANEIS DE LATAO</t>
  </si>
  <si>
    <t>FERRAGENS P/PORTA MADEIRA,DE 2 FOLHAS DE ABRIR,DE ENTRADA PRINCIPAL,CONSTANDO DE FORN.S/COLOC.DE:-FECHADURA CILINDRO,DELATAO,MONOBLOCO,ACABAMENTO CROMADO,;-ENTRADA CIRCULAR,LATAO,ACABAMENTO CROMADO;-ROSETA CIRCULAR,LATAO,ACAB.CROMADO;-MACANETA TIPO ALAVANCA,LATAO,ACABAMENTO CROMADO;-6 DOBRADICAS 3"X3" LATAO CROMADO,C/PINOS,BOLAS E ANEIS DE LATAO E 2 FECHOS</t>
  </si>
  <si>
    <t>FERRAGENS PARA PORTA DE MADEIRA,DE 1 FOLHA DE ABRIR,DE ENTRADA DE SERVICO,CONSTANDO DE FORNEC.S/COLOCACAO,DE:-FECHADURADE CILINDRO OVALADO OU CIRCULAR,DE LATAO,DE ACABAMENTO CROMADO;-3 DOBRADICAS 3"X2.1/2" DE FERRO GALVANIZADO, COM PINO EBOLAS DE LATAO</t>
  </si>
  <si>
    <t>FERRAGENS P/PORTA MADEIRA,1 FOLHA DE ABRIR,ENTRADA DE SERVICO,CONSTANDO DE FORNEC.S/COLOCACAO,DE;-FECHADURA DE CILINDROOVALADO,TRINCO REVERSIVEL,DE LATAO, ACABAMENTO CROMADO;-MACANETA TIPO BOLA,LATAO,ACABAMENTO CROMADO;-ESPELHO RETANGULAROU SEMI-ELIPTICO,LATAO FUNDIDO,ACABAMENTO CROMADO;-3 DOBRADICAS 3"X2.1/2" FERRO GALV.C/PINO E BOLAS DE LATAO</t>
  </si>
  <si>
    <t>FERRAGENS PARA PORTA DE MADEIRA,DE 1 FOLHA DE ABRIR,EXTERNA,CONSTANDO DE FORNECIMENTO S/COLOCACAO,DE:-FECHADURA EXTERNATIPO OVAL,ACABAMENTO CROMADO ACETINADO;-MACANETA TIPO BOLA,LATAO,ACABAMENTO CROMADO ACETINADO;-ROSETA CIRCULAR EM LATAOLAMINADO, ACABAMENTO CROMADO ACETINADO;-3 DOBRADICAS 3"X3"EM LATAO CROMADO,COM PINOS,BOLAS E ANEIS DE LATAO</t>
  </si>
  <si>
    <t>FERRAGENS P/PORTAS DE MADEIRA,1 FOLHA DE ABRIR,INTERNAS,SOCIAIS OU DE SERVICO,CONSTANDO DE FORNEC.S/COLOC.,DE:-FECHADURATIPO GORGE,TRINCO REVERSIVEL,EM LATAO,ACABAMENTO CROMADO;-ENTRADA E ROSETA CIRCULARES,LATAO LAMINADO,ACABAMENTO CROMADO;-MACANETA TIPO ALAVANCA,EM LATAO,ACABAMENTO CROMADO;-3 DOBRADICAS FERRO GALVANIZADO 3"X2.1/2",COM PINO E BOLAS DE FERRO</t>
  </si>
  <si>
    <t>FERRAGENS PARA PORTAS MADEIRA,DE 1 FOLHA DE ABRIR,INTERNAS,SOCIAIS OU DE SERVICO,CONSTANDO DE FORNECIMENTO S/COLOCACAO;-FECHADURA SIMPLES, RETANGULAR,DE FERRO,ACABAMENTO CROMADO;-MACANETA TIPO ALAVANCA,EM ZAMAK OU LATAO,ACABAMENTO POLIDOE CROMADO;-ESPELHO RET.OU SEMIELIPTICO FERRO OU LATAO;-3 DOBRADICAS DE FERRO GALV.DE 3"X2.1/2",C/PINOS E BOLAS DE LATAO</t>
  </si>
  <si>
    <t>FERRAGENS P/PORTAS MAD.INTERNAS,2 FOLHAS DE ABRIR,CONSTANDOFORN.S/COLOC.DE:-FECHADURA TIP.GORGE,TRINCO REVERSIVEL,LATAO,ACABAMENTO CROMADO;-ENTRADA E ROSETA,CIRCULARES, LATAO LAMINADO, ACABAMENTO CROMADO;-MACANETA TIPO ALAVANCA, EM LATAO,ACABAMENTO CROMADO, 6 DOBRADICAS FERRO GALV.3"X2.1/2", PINOFERRO E BOLAS LATAO,2 FECHOS EMBUTIR,40CM,LATAO POLIDO</t>
  </si>
  <si>
    <t>FERRAGENS PARA PORTAS DE MADEIRA,DE 1 FOLHA DE ABRIR,INTERNAS,DE SALAS E QUARTOS DE HOSPITAIS,CONSTANDO DE FORNECIMENTOS/COLOCACAO,DE:-MACANETA TIPO "ALAVANCA PARA BRACO", C/ACABAMENTO EM ALUMINIO DESTACAVEL;-FECHADURA EQUIPADA C/CILINDROMESTRAVEL E CHAVE DE SEGREDO;-3 DOBRADICAS EM LATAO DE 3"X3.1/2",ACABAMENTO CROMADO,COM PINO,BOLAS E ANEIS DE LATAO</t>
  </si>
  <si>
    <t>FERRAGENS P/PORTA MADEIRA,1 FOLHA DE ABRIR,INTERNA,CONSTANDODE FORNEC.S/COLOC.,DE:-FECHADURA SIMPLES,RETANGULAR ACABAM.CROMADO ACETINADO;-MACANETA TIPO ALAVANCA,ACABAMENTO CROMADOACETINADO;-ROSETA CIRCULAR EM LATAO LAMINADO ACABAMENTO CROMADO ACETINADO;-3 DOBRADICAS DE FERRO GALVANIZ.DE 3"X2.1/2",COM PINO E BOLAS DE LATAO</t>
  </si>
  <si>
    <t>FERRAGENS PORTAS MAD.1 FOLHA,ABRIR,P/BANHEIRO,CONSTANDO FORN.S/COLOC.DE:-FECHADURA TIP.TRANQUETA,TRINCO REVERSIVEL,LATAO,ACABAMENTO CROMADO;-MACANETA TIPO ALAVANCA,LATAO,ACABAMENTOCROMADO;-TRANQUETA TRINCO ACOPLADO,CIRCULAR,LATAO LAMINADO,ACABAMENTO CROMADO;-ENTRADA CIRCULAR,LATAO, ACABAMENTO CROMADO;-3 DOBRADICAS FERRO GALV.3"X2.1/2",PINO E BOLAS DE LATAO</t>
  </si>
  <si>
    <t>FERRAGENS PARA PORTAS DE MADEIRA,DE 1 FOLHA,DE ABRIR,INTERNAPARA BANHEIRO DE SERVICO, CONSTANDO DE FORN.S/COLOC.,DE:-FECHADURA SIMPLES,COM CHAPA-TESTA,LINGUETA E CUBO EM LATAO,ACABAMENTO CROMADO;-TRANQUETA CIRCULAR EM LATAO LAMINADO,TRINCOACOPLADO, ACABAMENTO CROMADO;-3 DOBRADICAS DE FERRO GALVANIZADO DE 3"X2.1/2",COM PINO E BOLAS DE FERRO</t>
  </si>
  <si>
    <t>FERRAGENS PARA PORTAS DE MADEIRA,DE 1 FOLHA,DE ABRIR,PARA SANITARIOS OU CHUVEIROS COLETIVOS,CONSTANDO DE FORNECIMENTO S/COLOCACAO,DE:-FECHO DE SOBREPOR,TIPO "LIVRE-OCUPADO", RETANGULAR,EM ZAMAK OU LATAO,ACABAMENTO CROMADO;-3 DOBRADICAS DEFERRO GALVANIZADO DE 3"X2.1/2",COM PINO E BOLAS DE FERRO</t>
  </si>
  <si>
    <t>FERRAGENS PARA PORTAS DE MADEIRA,1 FOLHA,DE ABRIR,PARA SANITARIOS OU CHUVEIROS COLETIVOS,CONSTANDO DE FORNEC.S/COLOC.,DE:-FECHO DE SOBREPOR,TIPO "LIVRE-OCUPADO",RETANGULAR,EM ZAMAKOU LATAO, ACABAMENTO CROMADO;-3 DOBRADICAS DE FERRO GALVANIZADO DE 3"X3",COM PINO E BOLAS DE LATAO</t>
  </si>
  <si>
    <t>FERRAGENS PARA PORTAS DE MADEIRA,1 FOLHA,DE ABRIR,PARA BANHEIRO,CONSTANDO DE FORNEC.S/COLOC.,DE:-FECHADURA SIMPLES,RETANGULAR,COM CHAPA-TESTA EM FERRO,ACABAMENTO CROMADO;-MACANETATIPO ALAVANCA, ACABAMENTO CROMADO;-ESPELHO RETANGULAR, ACAB.CROMADO;-3 DOBRADICAS DE FERRO GALVANIZADO DE 3"X2.1/2",COMPINO E BOLAS DE LATAO</t>
  </si>
  <si>
    <t>FERRAGENS P/PORTAS MAD.COLOCADAS DIVISORIAS MARMORE, MARMORITE OU CONCR.ATE 3CM ESP.CONSTANDO FORN.S/COLOC.DE:-2 DOBRADICAS C/UMA DAS ABAS EM "U", EM LATAO, ACAB.CROMADO,PARA DIVISORIAS DE MARMORE;-FECHO DE SOBREPOR,TIPO "LIVRE-OCUPADO",RETANG.,EM ZAMAK OU LATAO,ACAB.CROMADO;-BATENTE EM "U",EM LATAO,ACAB.CROMADO,PARA DIVISORIAS DE MARMORE</t>
  </si>
  <si>
    <t>FERRAGENS P/PORTAS DE MADEIRA,DE CORRER,DE 1 FOLHA,CONSTANDODE FORN.S/COLOC.DE:-FECHADURA C/CHAVE BI-PART.,LATAO, ACABAMENTO CROMADO;-2,00M DE TRILHO EM "U",DE FERRO;-2 ROLDANAS DE FERRO;-2 GUIAS DE LATAO,TAMANHO 3/4",SEM CANTONEIRA;-2,00MCANALETA DE ALUMINIO,TAMANHO 2,00MX3/4",2 CONCHAS COM FUROPARA CHAVE, LATAO CROMADO</t>
  </si>
  <si>
    <t>FERRAGENS P/PORTAS DE MADEIRA,DE CORRER,DE 2 FOLHAS,CONSTANDO DE FORNEC.S/COLOC.DE:-FECHADURA COM CHAVE BI-PARTIDA,LATAO,ACABAMENTO CROMADO;-4,00M DE TRILHO EM "U",DE FERRO;-4 ROLDANAS DE FERRO;-4 GUIAS DE LATAO,TAMANHO 3/4",SEM CANTONEIRA;-4,00M DE CANALETA DE ALUMIN.,TAMANHO 2,00MX3/4";-2 CONCHAS,COM FURO PARA CHAVE,EM LATAO CROMADO</t>
  </si>
  <si>
    <t>FERRAGENS P/PORTAS DIVISORIAS,1 FOLHA,REVEST.MAD.OU LAMINADOVINILICO,CONST.FORN.S/COLOC.DE:-FECHADURA CILINDRO CENTRAL,LATAO,ACABAMENTO CROMADO, MACANETA TIPO BOLA E ESPELHO CIRCULAR(CONJUNTO),ACABAMENTO CROMADO;-1 FECHO EMBUT.LATAO POLIDO,ACABAMENTO CROMADO,C/40CM;-3 DOBRADICAS DE 3"X2.1/2",LATAO,ACABAMENTO CROMADO,COM PINO,BOLAS E ANEIS DE LATAO</t>
  </si>
  <si>
    <t>FERRAGENS P/PORTAS DIVISORIAS,2 FOLHAS,REVEST.MAD.OU LAMINADO VINILICO,CONSTANDO FORN.S/COLOC.DE:-FECHADURA DE CILINDROCENTRAL,DE LATAO,ACABAMENTO CROMADO C/MACANETA TIPO BOLA E ESPELHO CIRCULAR(CONJ.),ACABAMENTO CROMADO;-2 FECHOS EMBUTIR,LATAO POLIDO, ACABAMENTO CROMADO, C/40CM CADA;-6 DOBRADICAS3"X2.1/2",EM LATAO,ACABAMENTO CROMADO,C/PINO,BOLAS LATAO</t>
  </si>
  <si>
    <t>FERRAGENS PARA PORTAS DE MADEIRA DE BARRACAO DE OBRA OU CASATIPO POPULAR, CONST.DE FORNEC.S/COLOC.DE:-FECHADURA CAIXAODE SOBREPOR,FORMA RETANGULAR,DE 100X86X38MM,ACABAMENTO FERRORESINADO PRETO:-3 DOBRADICAS DE FERRO,DE 2.1/2"X2.1/2",COMPINO E BOLAS DE LATAO</t>
  </si>
  <si>
    <t>FERRAGENS PARA PORTAS DE MADEIRA DE ARMARIO,CONSTANDO DE FORNECIMENTO S/COLOC.,DE:-FECHADURA PARA ARMARIO EM LATAO,ACABAMENTO CROMADO,COM CHAVES TIPO GORGE;-3 DOBRADICAS DE 2.1/2"X1.3/8",EM LATAO,ACABAMENTO CROMADO,COM PINO E BOLAS DE LATAO</t>
  </si>
  <si>
    <t>FERRAGENS P/PORTAS DE CORRER DE ARMARIO EM BANCA, CONSTANDOFORNEC.S/COLOC.,DE:-2,00M DE TRILHO DE ALUMINIO P/RODIZIOS,SECAO QUADRADA EM TORNO DE 1/4"X1/4";-4 RODIZIOS EM LATAO OUEM ZAMAK;-2 CONCHAS EM LATAO CROMADO,FORMA RETANGULAR, TAMANHO MEDIO,COM A PARTE CENTRAL PARA PUXAR,ARREDONDADA</t>
  </si>
  <si>
    <t>FERRAGENS PARA JANELA DE MADEIRA,TIPO GUILHOTINA,CONSTANDO DE FORNEC.S/COLOC.DE:-2 BORBOLETAS DE LATAO OU ZAMAK,ASAS TRIANGULARES VAZADAS,ACABAMENTO CROMADO OU NIQUELADO;-4 CONCHASSIMPLES EM LATAO,FORMA RETANGULAR, FUNDO EM BAIXO RELEVO ESEM FURO,ACABAMENTO CROMADO</t>
  </si>
  <si>
    <t>FERRAGENS  P/JANELA DE MADEIRA TIPO GUILHOTINA CONTRA PESO,CONST.FORN.S/COLOC.DE:-4 ROLDANAS LATAO,DIAM.2",CADA;-4,00MCABO DE ACO FLEXIVEL 1/8";-4 PRESILHAS LATAO P/CABO ACO;-12PARAFUSOS 1.1/4" C/ILHOS,LATAO NIQUELADO;-25KG  CONTRAPESOSFERRO FUNDIDO;-2 FECHOS SEGURANCA,EMBUTIR,LATAO CROMADO;-2 CONCHAS SIMPLES,LATAO,FORMA RETANGULAR,SEM FURO,ACAB.CROMADO</t>
  </si>
  <si>
    <t>FERRAGENS PARA JANELA DE MADEIRA,BASCULANTE,CONSTANDO DE FORNECIMENTO SEM COLOCACAO,DE:-2 PARES DE GONZOS DE SOBREPOR,DELATAO,TIPO MACHO-FEMEA;-1 COMANDO PARA BASCULANTE COM PUNHODE LATAO NIQUELADO E HASTE DE FERRO PARA PINTAR</t>
  </si>
  <si>
    <t>FERRAGENS PARA JANELA DE MADEIRA,DE ABRIR,DE 2 FOLHAS,CONSTANDO DE FORNECIMENTO S/COLOC.,DE:-1 CREMONA, C/VARA DE LATAOC/1,50M ACABAMENTO CROMADO;-2 CARRANCAS EM FERRO FUNDIDO, CABECOTE ARTICULADO EM FORMA DE MEIA VOLTA;-6 DOBRADICAS DE FERRO GALVANIZADO,DE 2.1/2"X3",COM PINO E BOLAS DE LATAO</t>
  </si>
  <si>
    <t>FERRAGENS P/JANELA DE MADEIRA,DE CORRER,EM 2 FOLHAS,CONSTANDO DE FORNECIMENTO SEM COLOCACAO,DE:-4 RODIZIOS DE LATAO C/ROLAMENTOS(6MM),P/TRILHOS;-3,00M DE TRILHO DE ALUMINIO,TAMANHO3,00MX1/4"X1/4";-2 CONCHAS SIMPLES LATAO, FORMA RETANGULAR,S/FURO E PARTE CENTRAL EM BAIXO RELEVO,ACABAMENTO CROMADO</t>
  </si>
  <si>
    <t>FERRAGENS PARA JANELA DE MADEIRA,DE CORRER,DE 4 FOLHAS,CORRENDO 2, CONSTANDO DE FORNEC.S/COLOC.,DE:-4 RODIZIOS DE LATAOCOM ROLAMENTO(6MM), PARA TRILHOS;-6,00M DE TRILHO ALUMINIO,TAMANHO 3,00MX1/4"X1/4";-1 PUXADOR DE PUNHO,TUBULAR,EM LATAOCROMADO</t>
  </si>
  <si>
    <t>FERRAGENS P/JANELA MADEIRA DE ABRIR,2 FOLHAS,DO TIPO VIDRO,VENEZIANA E POSTIGO, CONSTANDO DE FORNECIMENTO S/COLOC.DE:-6DOBRADICAS DE FERRO GALVANIZADO 2.1/2"X3",C/PINO E BOLAS DELATAO;-4 DOBRADICAS DE FERRO GALVANIZADO 1.3/4"X2";-2 FECHOSDE FIO REDONDO,DE FERRO,DE 2", ACABAMENTO CROMADO;-1 FECHOREDONDO DE FERRO,P/PINTAR,20CM,1 FECHO REDONDO,P/PINTAR,30CM</t>
  </si>
  <si>
    <t>FERRAGENS PARA PORTAS (CONJUNTO COMPLETO) DE 1 FOLHA DE VIDRO TEMPERADO DE 10MM,CONSTANDO DE FORNECIMENTO SEM COLOCACAO(ESTA INCLUIDA NO FORNECIMENTO E COLOCACAO DO VIDRO),EXCLUSIVE MOLA HIDRAULICA DE PISO (VIDE ITEM 14.007.0190)</t>
  </si>
  <si>
    <t>FERRAGENS PARA PORTAS (CONJUNTO COMPLETO) DE 1 FOLHA COM BANDEIRA DE VIDRO TEMPERADO DE 10MM,CONSTANDO DE FORNECIMENTO SEM COLOCACAO (ESTA INCLUIDA NO FORNECIMENTO E COLOCACAO DO VIDRO),EXCLUSIVE MOLA HIDRAULICA DE PISO (VIDE ITEM 14.007.0190)</t>
  </si>
  <si>
    <t>FERRAGENS PARA PORTAS(CONJUNTO COMPLETO) DE 2 FOLHAS DE VIDRO TEMPERADO DE 10MM,CONSTANDO DE FORNECIMENTO SEM COLOCACAO(ESTA INCLUIDA NO FORNECIMENTO E COLOCACAO DO VIDRO),EXCLUSIVE MOLA HIDRAULICA DE PISO(VIDE ITEM 14.007.0190)</t>
  </si>
  <si>
    <t>FERRAGENS PARA PORTAS (CONJUNTO COMPLETO) DE 2 FOLHAS COM BANDEIRA DE VIDRO TEMPERADO DE 10MM, CONSTANDO DE FORNECIMENTOSEM COLOCACAO (ESTA INCLUIDA NO FORNECIMENTO E COLOCACAO DOVIDRO),EXCLUSIVE MOLA HIDRAULICA DE PISO(VIDE ITEM 14.007.0190)</t>
  </si>
  <si>
    <t>FERRAGENS P/PORTAS(CONJUNTO COMPLETO) DE 2 FOLHAS C/BANDEIRAE 2 PAINES FIXOS LATERAIS DE VIDRO TEMPERADO DE 10MM,CONST.DE FORNECIMENTO SEM COLOCACAO(ESTA INCLUIDA NO FORNECIMENTOE COLOCACAO DO VIDRO), EXCLUSIVE MOLA HIDRAULICA DE PISO(VIDE ITEM 14.007.0190)</t>
  </si>
  <si>
    <t>MOLA HIDRAULICA DE PISO PARA PORTAS DE VIDRO TEMPERADO DE 10MM.FORNECIMENTO</t>
  </si>
  <si>
    <t>FERRAGENS PARA PAINEIS FIXOS DE VIDRO TEMPERADO DE 10MM(CONJUNTO COMPLETO),CONSTANDO DE FORNECIMENTO SEM COLOCACAO(ESTAINCLUIDA NO FORNECIMENTO E COLOCACAO DO VIDRO)</t>
  </si>
  <si>
    <t>FERRAGENS PARA DIVISORIAS DE MARMORE OU MARMORITE,DE SANITARIOS,CONSTANDO DE FORNECIMENTO SEM COLOCACAO(ESTA INCLUIDA NOFORNECIMENTO E COLOCACAO DA DIVISORIA),DE:-4 CANTONEIRAS DEALUMINIO PARA FIXACAO DA PLACA;-12 PARAFUSOS DE ALUMINIO DE3/4"X5/16" COM ROSCA</t>
  </si>
  <si>
    <t>FERRAGENS PARA PORTAS DE MADEIRA DE ENTRADA PRINCIPAL,CONSTANDO DE FORNECIMENTO DAS PECAS:-FECHADURA DE CILINDRO EM FERRRO, ACABAMENTO CROMADO;-ESPELHO RETANGULAR EM LATAO,ACABAMENTO CROMADO;-MACANETA TIPO ALAVANCA DE ZAMAK POLIDO,ACABAMENTO CROMADO,EXCLUSIVE DOBRADICAS</t>
  </si>
  <si>
    <t>FERRAGENS,PARA PORTAS DE MADEIRA DE ENTRADA PRINCIPAL,CONSTANDO DE FORNECIMENTO DAS PECAS:-FECHADURA DE CILINDRO EM FERRO,ACABAMENTO CROMADO;-ESPELHO RETANGULAR EM FERRO POLIDO E CROMADO,MACANETA TIPO BOLA EM ZAMAK POLIDO E CROMADO,EXCLUSIVE DOBRADICAS</t>
  </si>
  <si>
    <t>FECHADURA DE CILINDRO,EM LATAO,ACABAMENTO CROMADO,PARA PORTAS DE MADEIRA,DE ENTRADA PRINCIPAL.FORNECIMENTO</t>
  </si>
  <si>
    <t>FERRAGENS PARA PORTAS INTERNAS DE MADEIRA,CONSTANDO DE FORNECIMENTO DAS PECAS:-FECHADURA RETANGULAR EM FERRO,ACABAMENTOCROMADO;-MACANETA TIPO ALAVANCA EM ZAMAK OU LATAO,ACABAMENTOCROMADO E POLIDO;-ESPELHO RETANGULAR OU SEMIELIPTICO,DE FERRO OU LATAO CROMADO E POLIDO,EXCLUSIVE DOBRADICAS</t>
  </si>
  <si>
    <t>FECHADURA PARA PORTAS INTERNAS DE MADEIRA,TIPO GORGE,TRINCOREVERSIVEL EM LATAO,ACABAMENTO CROMADO,COM MACANETA TIPO ALAVANCA EM ZAMAK,ACABAMENTO CROMADO,ENTRADA E ROSETA CIRCULARES,EM LATAO LAMINADO COM ACABAMENTO CROMADO.FORNECIMENTO</t>
  </si>
  <si>
    <t>FERRAGENS PARA PORTAS DE MADEIRA DE BANHEIRO,CONSTANDO DE FORNECIMENTO DAS PECAS:-FECHADURA SIMPLES RETANGULAR EM FERRO,ACABAMENTO CROMADO;-ESPELHO RETANGULAR COM ACABAMENTO CROMADO;-MACANETA TIPO ALAVANCA COM ACABAMENTO CROMADO,EXCLUSIVE DOBRADICAS</t>
  </si>
  <si>
    <t>FECHADURA PARA PORTAS DE MADEIRA DE BANHEIRO,CONSTANDO DE FORNECIMENTO DAS PECAS:-FECHADURA TIPO TRANQUETA,TRINCO REVERSIVEL,EM LATAO,ACABAMENTO CROMADO;-MACANETA TIPO ALAVANCA,EMLATAO,COM ACABAMENTO CROMADO;-ENTRADA,ROSETA E TRANQUETA CIRCULARES,EM LATAO,ACABAMENTO CROMADO</t>
  </si>
  <si>
    <t>FERRAGENS PARA PORTAS DE ABRIR,DE FERRO OU ALUMINIO,CONSTANDO DE FORNECIMENTO DAS PECAS:-FECHADURA DE CILINDRO OVALADO PARA MONTANTES ESTREITOS,EM LATAO,ACABAMENTO CROMADO;-ESPELHORETANGULAR,EM LATAO,ACABAMENTO CROMADO OU ROSETA CIRCULAR EM LATAO,ACABAMENTO CROMADO;-MACANETA TIPO ALAVANCA,EM LATAO,ZAMAK OU ACO ZINCADO,ACABAMENTO CROMADO,EXCLUSIVE DOBRADICA</t>
  </si>
  <si>
    <t>FECHADURA DE CILINDRO PARA MOVEIS DE MADEIRA,DE ENTALHAR,REVERSIVEL,EM FERRO ZINCADO.FORNECIMENTO</t>
  </si>
  <si>
    <t>FECHADURA DE CILINDRO PARA MOVEIS DE MADEIRA,DE SOBREPOR,REVERSIVEL,EM ACO NIQUELADO.FORNECIMENTO</t>
  </si>
  <si>
    <t>FECHADURA DE CILINDRO PARA GAVETAS,4 PINOS COM ROTACAO DE 360° E DUAS CHAVES.FORNECIMENTO</t>
  </si>
  <si>
    <t>FECHADURA DE CILINDRO OVALADO,DE LATAO,ACABAMENTO CROMADO PARA PORTAS DE CORRER,DE FERRO OU ALUMINIO.FORNECIMENTO</t>
  </si>
  <si>
    <t>FECHADURA DE SOBREPOR,COM CILINDRO,DUAS VOLTAS,EM FERRO RESINADO PRETO,PARA PORTAO.FORNECIMENTO</t>
  </si>
  <si>
    <t>FECHADURA DE SOBREPOR,COM CILINDRO,EM LATAO,ACABAMENTO CROMADO,PARA PORTAO.FORNECIMENTO</t>
  </si>
  <si>
    <t>FECHADURA DE CILINDRO PARA ARMARIOS,4 PINOS COM ROTACAO DE 360° E DUAS CHAVES.FORNECIMENTO</t>
  </si>
  <si>
    <t>DOBRADICA 3"X3.1/2",DE LATAO CROMADO,COM PINO,BOLAS E ANEISDE LATAO.FORNECIMENTO</t>
  </si>
  <si>
    <t>DOBRADICA TIPO PIANO,EM FERRO LATONADO,DE 1"X3,00M.FORNECIMENTO</t>
  </si>
  <si>
    <t>DOBRADICA 3"X3",DE LATAO CROMADO,COM PINO,BOLAS E ANEIS DE LATAO.FORNECIMENTO</t>
  </si>
  <si>
    <t>DOBRADICA TIPO PIANO,EM LATAO POLIDO,DE 1"X3,00M.FORNECIMENTO</t>
  </si>
  <si>
    <t>DOBRADICA 3"X2.1/2",DE LATAO CROMADO,COM PINO,BOLAS E ANEISDE LATAO.FORNECIMENTO</t>
  </si>
  <si>
    <t>DOBRADICA COPO,TIPO ALTA OU BAIXA,CURVA OU RETA,FURACAO DE 35 OU 26MM,COM FECHO DE METAL CROMADO.FORNECIMENTO</t>
  </si>
  <si>
    <t>DOBRADICA 2.1/2"X1.3/8",DE LATAO CROMADO,COM PINO E BOLAS DELATAO.FORNECIMENTO</t>
  </si>
  <si>
    <t>DOBRADICA 4"X3",DE FERRO GALVANIZADO,COM PINO,BOLAS E ANEISDE LATAO.FORNECIMENTO</t>
  </si>
  <si>
    <t>DOBRADICA INFERIOR PARA PORTA DE VIDRO TEMPERADO DE 10MM.FORNECIMENTO</t>
  </si>
  <si>
    <t>DOBRADICA 3"X3",DE FERRO GALVANIZADO,COM PINO DE FERRO E BOLAS DE LATAO.FORNECIMENTO</t>
  </si>
  <si>
    <t>DOBRADICA SUPERIOR PARA PORTA DE VIDRO TEMPERADO DE 10MM.FORNECIMENTO</t>
  </si>
  <si>
    <t>DOBRADICA 3"X2.1/2",DE FERRO GALVANIZADO,COM PINO DE FERRO EBOLAS DE LATAO.FORNECIMENTO</t>
  </si>
  <si>
    <t>DOBRADICA DE 1.3/4"X2",DE FERRO GALVANIZADO,COM PINO DE FERRO E BOLAS DE LATAO.FORNECIMENTO</t>
  </si>
  <si>
    <t>DOBRADICA PARA PORTA "VAI-E-VEM",DE 3",EM LATAO NIQUELADO EPOLIDO.FORNECIMENTO</t>
  </si>
  <si>
    <t>FECHO DE SOBREPOR "LIVRE-OCUPADO",INCLUSIVE TARGETA COM TRANCA FIXA.FORNECIMENTO</t>
  </si>
  <si>
    <t>FECHO DE EMBUTIR DE ALAVANCA,EM LATAO CROMADO,DE 40CM DE ALTURA.FORNECIMENTO</t>
  </si>
  <si>
    <t>FECHO DE EMBUTIR DE SEGURANCA,EM LATAO CROMADO,PISTAO CILINDRICO,BOTAO C/CREMALHEIRA,ESPELHO ELIPTICO CROMADO.FORNECIMENTO</t>
  </si>
  <si>
    <t>FECHO DE HASTE REDONDA,EM FERRO,PARA PINTAR,COM 20CM.FORNECIMENTO</t>
  </si>
  <si>
    <t>FECHO DE HASTE REDONDA,EM FERRO,PARA PINTAR,COM 30CM.FORNECIMENTO</t>
  </si>
  <si>
    <t>FECHO DE 80MM EM FERRO NIQUELADO,LINGUETA CENTRAL MOVEL.FORNECIMENTO</t>
  </si>
  <si>
    <t>VISOR OPTICO COM LENTES,TIPO LINGUETA,ACABAMENTO CROMADO.FORNECIMENTO</t>
  </si>
  <si>
    <t>CREMONA EM LATAO CROMADO,COM VARA DE FERRO DE 1,50M,ACABAMENTO CROMADO,POLIDO OU PINTADO.FORNECIMENTO</t>
  </si>
  <si>
    <t>CARRANCA PARA FIXACAO EXTERNA DE JANELA DE ABRIR EM LATAO,CABECOTE ARTICULADO.FORNECIMENTO</t>
  </si>
  <si>
    <t>MOLA FECHA-PORTA,AEREA,COM PINHAO E CREMALHEIRA,EM ALUMINIO,COM PINTURA ELETROSTATICA, COM POTENCIA Nº3 PARA PORTAS DEFERRO DE 0,90 A 1,00M.FORNECIMENTO</t>
  </si>
  <si>
    <t>MOLA FECHA-PORTA,AEREA,COM PINHAO E CREMALHEIRA,EM ALUMINIO,COM PINTURA ELETROSTATICA, COM POTENCIA Nº2 PARA PORTAS DEMADEIRA OU ALUMINIO ATE 0,90M.FORNECIMENTO</t>
  </si>
  <si>
    <t>MOLA FECHA-PORTA,AEREA,COM PINHAO E CREMALHEIRA,EM ALUMINIO,COM PINTURA ELETROSTATICA,COM POTENCIA Nº4 PARA PORTAS CORTA-FOGO ACIMA DE 1,00M.FORNECIMENTO</t>
  </si>
  <si>
    <t>CADEADO DE 30MM,C/DUPLA TRAVA,DISCO DE SEGURANCA ANTI-GAZUA,CORPO DE LATAO MACICO,CILINDRO DE LATAO TREFILADO.FORNECIMENTO</t>
  </si>
  <si>
    <t>CADEADO DE 50MM,C/DUPLA TRAVA,DISCO DE SEGURANCA ANTI-GAZUA,CORPO DE LATAO MACICO,CILINDRO DE LATAO TREFILADO.FORNECIMENTO</t>
  </si>
  <si>
    <t>CADEADO DE 30MM ADAPTADO PARA USO DE UMA SO CHAVE.FORNECIMENTO</t>
  </si>
  <si>
    <t>TARGETAO DE FERRO GALVANIZADO,DE 36CM,COM ADAPTACAO DE HASTEPARA DUPLO FUNCIONAMENTO,FECHAMENTO COM CADEADO, EXCLUSIVEESTE,CONFORME PROJETO Nº6017/EMOP.FORNECIMENTO E COLOCACAO</t>
  </si>
  <si>
    <t>PRENDEDOR DE PORTA DE LATAO CROMADO,FIXADO NO PISO,HASTE ACIONADA POR PRESSAO DA PORTA OU DO PE.FORNECIMENTO</t>
  </si>
  <si>
    <t>MANCAL SUPERIOR PARA PORTA DE VIDRO TEMPERADO DE 10MM.FORNECIMENTO</t>
  </si>
  <si>
    <t>SUPORTE SIMPLES DE CENTRO PARA VIDRO TEMPERADO DE 10MM.FORNECIMENTO</t>
  </si>
  <si>
    <t>SUPORTE DUPLO HORIZONTAL PARA VIDROS TEMPERADOS DE 10MM.FORNECIMENTO</t>
  </si>
  <si>
    <t>FECHADURA DE CENTRO PARA PORTA DE VIDRO TEMPERADO DE 10MM.FORNECIMENTO</t>
  </si>
  <si>
    <t>CONTRA FECHADURA DE CENTRO PARA PORTA DE VIDRO TEMPERADO DE10MM.FORNECIMENTO</t>
  </si>
  <si>
    <t>ESPELHO DE FECHADURA PARA PORTA DE VIDRO TEMPERADO DE 10MM.FORNECIMENTO</t>
  </si>
  <si>
    <t>SUPORTE TIPO "L" PARA PORTA DE VIDRO TEMPERADO DE 10MM.FORNECIMENTO</t>
  </si>
  <si>
    <t>ESPELHO DO TRINCO DE PISO PARA PORTA DE VIDRO TEMPERADO.FORNECIMENTO</t>
  </si>
  <si>
    <t>SUPORTE SIMPLES DE CANTO PARA VIDRO TEMPERADO DE 10MM.FORNECIMENTO</t>
  </si>
  <si>
    <t>PUXADOR DE MADEIRA PARA PORTA DE VIDRO TEMPERADO.FORNECIMENTO</t>
  </si>
  <si>
    <t>PUXADOR PLASTICO PARA PORTA DE ARMARIO DE MADEIRA,FORMA SEMICIRCULAR,COM 96MM DE COMPRIMENTO,ACABAMENTO CROMADO.FORNECIMENTO E COLOCACAO</t>
  </si>
  <si>
    <t>PUXADOR PLASTICO PARA PORTA DE ARMARIO DE MADEIRA,FORMA SEMI-CIRCULAR,COM 64MM DE COMPRIMENTO,ACABAMENTO CROMADO.FORNECIMENTO E COLOCACAO</t>
  </si>
  <si>
    <t>TRILHO DE ALUMINIO PARA ROLDANAS,EM ESQUADRIAS DE CORRER,OCO,COM 3,00M POR APROXIMADAMENTE 30X29MM.FORNECIMENTO</t>
  </si>
  <si>
    <t>MOLA "VAI E VEM" COM ESFERA DE ACO E CORPO EM LATAO POLIDO.FORNECIMENTO</t>
  </si>
  <si>
    <t>BARRA ANTIPANICO,CEGA NO LADO OPOSTO E DE ACIONAMENTO RADIALTIPO PUSH PARA PORTAS EM MADEIRA OU METAL,SIMPLES (1 FOLHA),CONFECCIONADA EM LIGA DE METAIS,CERTIFICADA DE ACORDO COMA NBR 11785,COMPOSTA POR 2 SUPORTES DE TRAVAMENTO HORIZONTALE 1 BARRA ACIONADORA DE 1,00M.INDICADA P/PORTAS DE ATE 220X100CM (AXL),EXCLUSIVE FECHADURA EXTERNA.FORN. E INST.</t>
  </si>
  <si>
    <t>BARRA ANTIPANICO,CEGA NO LADO OPOSTO E DE ACIONAMENTO RADIALTIPO PUSH P/PORTA MADEIRA OU METAL,DUPLA(2 FOLHAS),CONFECCIONADA LIGA DE METAIS,CERTIFICADA NBR 11785,COMPOSTA 4 SUPORTES TRAVAMENTO HORIZONTAL,2 BARRAS ACIONADORAS 1,00MM,1 HASTEVERTICAL E 2 MECANISMOS TRAVAMENTO VERTICAL(CREMONA).INDICADA P/PORTAS ATE 220X100CM(AXL),EXCL.FECHADURA EXT.FORN.INST.</t>
  </si>
  <si>
    <t>PORTA DE MADEIRA DE LEI EM COMPENSADO DE 60X210X3CM,MARCO DE7X3CM,DE SECAO RETANGULAR,A PORTA COMO O MARCO SERAO REVESTIDOS DE CHAPA LAMINADA (COMPOSTA DE CELULOSE PRENSADA EM AUTOCLAVE) DE 1MM DE ESPESSURA,EXCLUSIVE FERRAGENS.FORNECIMENTOE COLOCACAO</t>
  </si>
  <si>
    <t>PORTA DE MADEIRA DE LEI EM COMPENSADO DE 70X210X3CM,MARCO DE7X3CM,DE SECAO RETANGULAR,A PORTA COMO O MARCO SERAO REVESTIDOS DE CHAPA LAMINADA (COMPOSTA DE CELULOSE PRENSADA EM AUTOCLAVE) DE 1MM DE ESPESSURA,EXCLUSIVE FERRAGENS.FORNECIMENTOE COLOCACAO</t>
  </si>
  <si>
    <t>PORTA DE MADEIRA DE LEI EM COMPENSADO DE 80X210X3CM,MARCO DE7X3CM,DE SECAO RETANGULAR,A PORTA COMO O MARCO SERAO REVESTIDOS DE CHAPA LAMINADA (COMPOSTA DE CELULOSE PRENSADA EM AUTOCLAVE) DE 1MM DE ESPESSURA,EXCLUSIVE FERRAGENS.FORNECIMENTOE COLOCACAO</t>
  </si>
  <si>
    <t>PORTA DE MADEIRA DE LEI EM COMPENSADO DE 120X210X3CM,EM 2 FOLHAS,MARCO DE 7X3CM,DE SECAO RETANGULAR,A PORTA COMO O MARCOSERAO REVESTIDOS DE CHAPA LAMINADA (COMPOSTA DE CELULOSE PRENSADA EM AUTOCLAVE) DE 1MM DE ESPESSURA,EXCLUSIVE FERRAGENS.FORNECIMENTO E COLOCACAO</t>
  </si>
  <si>
    <t>PORTA DE MADEIRA DE LEI EM COMPENSADO DE 140X210X3CM,EM 2 FOLHAS,MARCO DE 7X3CM,DE SECAO RETANGULAR,A PORTA COMO O MARCOSERAO REVESTIDOS DE CHAPA LAMINADA (COMPOSTA DE CELULOSE PRENSADA EM AUTOCLAVE) DE 1MM DE ESPESSURA,EXCLUSIVE FERRAGENS.FORNECIMENTO E COLOCACAO</t>
  </si>
  <si>
    <t>PORTA DE MADEIRA DE LEI EM COMPENSADO DE 160X210X3CM,EM 2 FOLHAS,MARCO DE 7X3CM,DE SECAO RETANGULAR,A PORTA COMO O MARCOSERAO REVESTIDOS DE CHAPA LAMINADA (COMPOSTA DE CELULOSE PRENSADA EM AUTOCLAVE) DE 1MM DE ESPESSURA,EXCLUSIVE FERRAGENS.FORNECIMENTO E COLOCACAO</t>
  </si>
  <si>
    <t>PORTA DE MADEIRA DE LEI EM COMPENSADO DE 60X180X3CM,GUARNICAO LATERAL DE MARCO 7X3CM,SENDO A FOLHA REVESTIDA DE CHAPA LAMINADA (COMPOSTA DE CELULOSE COM RESINA PRENSADA EM AUTOCLAVE) DE 1MM DE ESPESSURA,EXCLUSIVE FERRAGENS.FORNECIMENTO E COLOCACAO</t>
  </si>
  <si>
    <t>PORTA PARA CENTRO RADIOLOGICO,REVESTIDA DE LENCOL DE CHUMBODE 2MM,COM ACABAMENTO EM PLACA DE FIBRA DE MADEIRA PRENSADA,REVESTIDA DE CHAPA DE LAMINADO MELAMINICO,INCLUSIVE FERRAGENS.FORNECIMENTO E COLOCACAO</t>
  </si>
  <si>
    <t>PORTA PARA CENTRO RADIOLOGICO,REVESTIDA DE LENCOL DE CHUMBODE 1MM,COM ACABAMENTO EM PLACA DE FIBRA DE MADEIRA PRENSADA,REVESTIDA DE CHAPA DE LAMINADO MELAMINICO,INCLUSIVE FERRAGENS.FORNECIMENTO E COLOCACAO</t>
  </si>
  <si>
    <t>PORTA PARA CENTRO RADIOLOGICO,REVESTIDA DE LENCOL DE CHUMBODE 0,50MM,COM ACABAMENTO EM PLACA DE FIBRA DE MADEIRA PRENSADA,REVESTIDA DE CHAPA DE LAMINADO MELAMINICO,INCLUSIVE FERRAGENS.FORNECIMENTO E COLOCACAO</t>
  </si>
  <si>
    <t>PORTA CORRER(2 FOLHAS)P/ARMARIO EM BANCAS,MEDINDO 50X70CM CADA FOLHA,COMPENSAD.20MM,REVEST.C/CHAPA LAMINADA(COMPOSTA CELULOSE C/RESINA PRENSADA AUTO CLAVE),3 FACES,ENQUADRADA EM MARCOS RETANGULARES,2X6CM, REVESTIDOS 2 FACES.PRATELEIRA DO MESMO MATERIAL,C/20MM,C/REVESTIMENTO 2 FACES,MEDINDO 1,20X0,35M,APOIADA CANTONEIRAS FERRO,EXCL.FERRAGENS.FORN. E COLOC.</t>
  </si>
  <si>
    <t>PRATELEIRA DE MADEIRA DE LEI EM COMPENSADO COM ESPESSURA DE2CM E LARGURA DE 40CM,REVESTIMENTO COM CHAPA LAMINADA (COMPOSTA DE CELULOSE COM RESINA PRENSADA EM AUTO CLAVE) NAS FACESE ESPESSURA,SOBRE CANTONEIRAS DE CHAPA DE FERRO.FORNECIMENTO E COLOCACAO</t>
  </si>
  <si>
    <t>PRATELEIRA DE MADEIRA DE LEI EM COMPENSADO COM ESPESSURA DE2CM E LARGURA DE 50CM,REVESTIMENTO COM CHAPA LAMINADA (COMPOSTA DE CELULOSE COM RESINA PRENSADA EM AUTO CLAVE) NAS FACESE ESPESSURA,SOBRE CANTONEIRAS DE CHAPA DE FERRO.FORNECIMENTO E COLOCACAO</t>
  </si>
  <si>
    <t>PRATELEIRA DE MADEIRA DE LEI EM COMPENSADO COM ESPESSURA DE2CM E LARGURA DE 60CM,REVESTIMENTO COM CHAPA LAMINADA (COMPOSTA DE CELULOSE COM RESINA PRENSADA EM AUTO CLAVE) NAS FACESE ESPESSURA,SOBRE CANTONEIRAS DE CHAPA DE FERRO.FORNECIMENTO E COLOCACAO</t>
  </si>
  <si>
    <t>QUADRO DE AULA,MEDINDO 5,00X1,20M, EM COMPENSADO DE 10MM DEESPESSURA,REVESTIMENTO COM CHAPA LAMINADA (COMPOSTA DE CELULOSE COM RESINA PRENSADA EM AUTOCLAVE),"VERDE SUPER QUADRO ESCOLAR",COM MOLDURA DE MADEIRA ENVERNIZADA DE 10X2,5CM. FORNECIMENTO E COLOCACAO</t>
  </si>
  <si>
    <t>QUADRO DE AULA,MEDINDO 5,85X1,20M, EM COMPENSADO DE 10MM DEESPESSURA, REVESTIMENTO COM CHAPA LAMINADA (COMPOSTA DE CELULOSE COM RESINA PRENSADA EM AUTOCLAVE), "VERDE SUPER QUADROESCOLAR",COM MOLDURA DE MADEIRA ENVERNIZADA DE 10X2,5CM. FORNECIMENTO E COLOCACAO</t>
  </si>
  <si>
    <t>QUADRO DE AULA,MEDINDO 2,00X1,20M, EM COMPENSADO DE 10MM DEESPESSURA, REVESTIMENTO COM CHAPA DE LAMINADO MELAMINICO NACOR BRANCA BRILHANTE, COM MOLDURA DE MADEIRA ENVERNIZADA DE10X2,5CM.FORNECIMENTO E COLOCACAO</t>
  </si>
  <si>
    <t>PORTA DE MADEIRA, LISA, COMPENSADO,DE 60X210X3CM, REVESTIDADE CHAPA DE LAMINADO MELAMINICO, 1MM DE ESPESSURA, EXCLUSIVEADUELA,ALIZAR E FERRAGENS.FORNECIMENTO E COLOCACAO</t>
  </si>
  <si>
    <t>PORTA DE MADEIRA, LISA, COMPENSADO,DE 70X210X3CM, REVESTIDADE CHAPA DE LAMINADO MELAMINICO, 1MM DE ESPESSURA,EXCLUSIVEADUELA,ALIZAR E FERRAGENS.FORNECIMENTO E COLOCACAO</t>
  </si>
  <si>
    <t>PORTA DE MADEIRA, LISA, COMPENSADO,DE 80X210X3CM, REVESTIDADE CHAPA DE LAMINADO MELAMINICO, 1MM DE ESPESSURA,EXCLUSIVEADUELA,ALIZAR E FERRAGENS.FORNECIMENTO E COLOCACAO</t>
  </si>
  <si>
    <t>COLOCACAO DE FECHADURA DE EMBUTIR,COM ALTURA APROXIMADA DE 20CM,EM MADEIRA,EXCLUSIVE O FORNECIMENTO</t>
  </si>
  <si>
    <t>COLOCACAO DE FECHADURA DE EMBUTIR,COM ALTURA APROXIMADA DE 15CM,EM MADEIRA,EXCLUSIVE O FORNECIMENTO</t>
  </si>
  <si>
    <t>COLOCACAO DE FECHADURA DE EMBUTIR,COM ALTURA APROXIMADA DE 10CM,EM MADEIRA,EXCLUSIVE O FORNECIMENTO</t>
  </si>
  <si>
    <t>SUBSTITUICAO DE FECHADURA DE EMBUTIR,COM ALTURA APROXIMADA DE 20CM,EM MADEIRA,EXCLUSIVE O FORNECIMENTO</t>
  </si>
  <si>
    <t>SUBSTITUICAO DE FECHADURA DE EMBUTIR,COM ALTURA APROXIMADA DE 15CM,EM MADEIRA,EXCLUSIVE O FORNECIMENTO</t>
  </si>
  <si>
    <t>SUBSTITUICAO DE FECHADURA DE EMBUTIR,COM ALTURA APROXIMADA DE 10CM,EM MADEIRA,EXCLUSIVE O FORNECIMENTO</t>
  </si>
  <si>
    <t>COLOCACAO DE UMA DOBRADICA COM AS DIMENSOES DE 3"X4" OU 3"X3.1/2",EM MADEIRA,EXCLUSIVE O FORNECIMENTO</t>
  </si>
  <si>
    <t>COLOCACAO DE UMA DOBRADICA COM AS DIMENSOES DE 3"X3" OU 3"X2.1/2",EM MADEIRA,EXCLUSIVE O FORNECIMENTO</t>
  </si>
  <si>
    <t>COLOCACAO DE UMA DOBRADICA COM AS DIMENSOES DE 2"X2.1/2" A 1.1/2"X2",EM MADEIRA,EXCLUSIVE O FORNECIMENTO</t>
  </si>
  <si>
    <t>SUBSTITUICAO DE UMA DOBRADICA COM AS DIMENSOES DE 3"X4" OU 3"X3.1/2",EM MADEIRA,EXCLUSIVE O FORNECIMENTO</t>
  </si>
  <si>
    <t>SUBSTITUICAO DE UMA DOBRADICA COM AS DIMENSOES DE 3"X3" OU 3"X2.1/2",EM MADEIRA,EXCLUSIVE O FORNECIMENTO</t>
  </si>
  <si>
    <t>SUBSTITUICAO DE UMA DOBRADICA COM AS DIMENSOES DE 2"X2.1/2"A 1.1/2"X2",EM MADEIRA,EXCLUSIVE O FORNECIMENTO</t>
  </si>
  <si>
    <t>COLOCACAO DE VISOR OPTICO,EM MADEIRA,EXCLUSIVE O FORNECIMENTO</t>
  </si>
  <si>
    <t>COLOCACAO DE FECHO DE EMBUTIR,DE 40CM,EM MADEIRA,EXCLUSIVE OFORNECIMENTO</t>
  </si>
  <si>
    <t>COLOCACAO DE FECHO DE EMBUTIR,DE 20CM,EM MADEIRA,EXCLUSIVE OFORNECIMENTO</t>
  </si>
  <si>
    <t>COLOCACAO DE SISTEMA DE ROLDANAS,CABOS E CONTRAPESOS,EM JANELA GUILHOTINA,EXCLUSIVE O FORNECIMENTO</t>
  </si>
  <si>
    <t>COLOCACAO DE PRENDEDOR DE PORTA,EM PISOS DE MADEIRA,EXCLUSIVE O FORNECIMENTO</t>
  </si>
  <si>
    <t>COLOCACAO DE FECHO DE SOBREPOR,DE FIO REDONDO,DE 20 OU 30CM,EM MADEIRA,EXCLUSIVE O FORNECIMENTO</t>
  </si>
  <si>
    <t>COLOCACAO DE FECHO DE SOBREPOR,DE FIO REDONDO,DE 5 OU 10CM,EM MADEIRA,EXCLUSIVE O FORNECIMENTO</t>
  </si>
  <si>
    <t>COLOCACAO DE MOLA "FECHA PORTA",EM MADEIRA,EXCLUSIVE O FORNECIMENTO</t>
  </si>
  <si>
    <t>COLOCACAO DE CREMONA,EM MADEIRA,COM VARA DE FERRO DE 1,50M,EXCLUSIVE O FORNECIMENTO</t>
  </si>
  <si>
    <t>COLOCACAO DE CARRANCA,FIXADA NA PARTE EXTERNA DE JANELAS DEABRIR,EXCLUSIVE O FORNECIMENTO</t>
  </si>
  <si>
    <t>COLOCACAO DE DOBRADICAS,TIPO "VAI E VEM",EM MADEIRA,EXCLUSIVE O FORNECIMENTO</t>
  </si>
  <si>
    <t>MASTRO METALICO EM TUBO DE FERRO GALVANIZADO DE 3" COM ALTURA DE 6,00M,EQUIPADO COM ROLDANA COM FIXACAO EM PRISMA DE CONCRETO DE 30X30X50CM.FORNECIMENTO E COLOCACAO</t>
  </si>
  <si>
    <t>MASTRO METALICO EM TUBO DE FERRO GALVANIZADO DE 3" COM ALTURA DE 5,50M,EQUIPADO COM ROLDANA COM FIXACAO EM PRISMA DE CONCRETO DE 30X30X50CM.FORNECIMENTO E COLOCACAO</t>
  </si>
  <si>
    <t>CAIXA DE ALVENARIA EM TIJOLOS MACICOS(7X10X20CM),EM PAREDESDE MEIA VEZ,COM DIMENSOES DE 0,20X0,20X0,30M,ASSENTADA COM ARGAMASSA DE CIMENTO E AREIA,NO TRACO 1:4,REVESTIDA INTERNAMENTE COM A MESMA ARGAMASSA,COM FUNDO DE CONCRETO E TAMPA DE CONCRETO ARMADO</t>
  </si>
  <si>
    <t>CAIXA DE ALVENARIA EM TIJOLOS MACICOS(7X10X20CM),EM PAREDESDE MEIA VEZ,COM DIMENSOES DE 0,30X0,30X0,30M,ASSENTADA COM ARGAMASSA DE CIMENTO E AREIA,NO TRACO 1:4,REVESTIDA INTERNAMENTE COM A MESMA ARGAMASSA,COM FUNDO DE CONCRETO E TAMPA DE CONCRETO ARMADO</t>
  </si>
  <si>
    <t>CAIXA DE ALVENARIA EM TIJOLOS MACICOS(7X10X20CM),EM PAREDESDE MEIA VEZ,COM DIMENSOES DE 0,40X0,40X0,40M,ASSENTADA COM ARGAMASSA DE CIMENTO E AREIA,NO TRACO 1:4,REVESTIDA INTERNAMENTE COM A MESMA ARGAMASSA,COM FUNDO DE CONCRETO E TAMPA DE CONCRETO ARMADO</t>
  </si>
  <si>
    <t>CAIXA DE ALVENARIA EM TIJOLOS MACICOS(7X10X20CM),EM PAREDESDE MEIA VEZ,COM DIMENSOES DE 0,60X0,60X0,60M,ASSENTADA COM ARGAMASSA DE CIMENTO E AREIA,NO TRACO 1:4,REVESTIDA INTERNAMENTE COM A MESMA ARGAMASSA,COM FUNDO DE CONCRETO E TAMPA DE CONCRETO ARMADO</t>
  </si>
  <si>
    <t>CAIXA DE ALVENARIA EM TIJOLOS MACICOS(7X10X20CM),EM PAREDESDE MEIA VEZ,COM DIMENSOES DE 0,60X0,60X0,40M,ASSENTADA COM ARGAMASSA DE CIMENTO E AREIA,NO TRACO 1:4,REVESTIDA INTERNAMENTE COM A MESMA ARGAMASSA,COM FUNDO DE CONCRETO E TAMPA DE CONCRETO ARMADO</t>
  </si>
  <si>
    <t>CAIXA DE ALVENARIA EM TIJOLOS MACICOS(7X10X20CM),EM PAREDESDE MEIA VEZ,COM DIMENSOES DE 0,60X0,60X1,20M,ASSENTADA COM ARGAMASSA DE CIMENTO E AREIA,NO TRACO 1:4,REVESTIDA INTERNAMENTE COM A MESMA ARGAMASSA,COM FUNDO DE CONCRETO E TAMPA DE CONCRETO ARMADO</t>
  </si>
  <si>
    <t>CAIXA DE ALVENARIA EM TIJOLOS MACICOS(7X10X20CM),EM PAREDESDE MEIA VEZ,COM DIMENSOES DE 0,80X0,80X1,00M,ASSENTADA COM ARGAMASSA DE CIMENTO E AREIA,NO TRACO 1:4,REVESTIDA INTERNAMENTE COM A MESMA ARGAMASSA,COM FUNDO DE CONCRETO E TAMPA DE CONCRETO ARMADO</t>
  </si>
  <si>
    <t>CAIXA DE ALVENARIA EM TIJOLOS MACICOS(7X10X20CM),EM PAREDESDE MEIA VEZ,COM DIMENSOES DE 0,30X0,90X1,00M,ASSENTADA COM ARGAMASSA DE CIMENTO E AREIA,NO TRACO 1:4,REVESTIDA INTERNAMENTE COM A MESMA ARGAMASSA,COM FUNDO DE CONCRETO,SEM TAMPA</t>
  </si>
  <si>
    <t>CAIXA DE ALVENARIA EM TIJOLOS MACICOS(7X10X20CM),EM PAREDESDE MEIA VEZ,COM DIMENSOES DE 0,60X0,60X0,60M,ASSENTADA COM ARGAMASSA DE CIMENTO E AREIA,NO TRACO 1:4,REVESTIDA INTERNAMENTE COM A MESMA ARGAMASSA,COM FUNDO DE CONCRETO,SEM TAMPA</t>
  </si>
  <si>
    <t>CAIXA DE ALVENARIA EM TIJOLOS MACICOS(7X10X20CM),EM PAREDESDE MEIA VEZ,COM DIMENSOES DE 0,60X0,60X0,40M,ASSENTADA COM ARGAMASSA DE CIMENTO E AREIA,NO TRACO 1:4,REVESTIDA INTERNAMENTE COM A MESMA ARGAMASSA,COM FUNDO DE CONCRETO,SEM TAMPA</t>
  </si>
  <si>
    <t>CAIXA DE ALVENARIA EM TIJOLOS MACICOS(7X10X20CM),EM PAREDESDE MEIA VEZ,COM DIMENSOES DE 0,60X0,60X1,20M,ASSENTADA COM ARGAMASSA DE CIMENTO E AREIA,NO TRACO 1:4,REVESTIDA INTERNAMENTE COM A MESMA ARGAMASSA,COM FUNDO DE CONCRETO,SEM TAMPA</t>
  </si>
  <si>
    <t>CAIXA DE ALVENARIA EM TIJOLOS MACICOS(7X10X20CM),EM PAREDESDE MEIA VEZ,COM DIMENSOES DE 0,80X0,80X1,00M,ASSENTADA COM ARGAMASSA DE CIMENTO E AREIA,NO TRACO 1:4,REVESTIDA INTERNAMENTE COM A MESMA ARGAMASSA,COM FUNDO DE CONCRETO,SEM TAMPA</t>
  </si>
  <si>
    <t>CAIXA DE PROTECAO PARA MEDIDOR INDIVIDUAL,PARA GAS MANUFATURADO ATE 800KCAL/MIN.E GAS NATURAL ATE 1680KCAL/MIN.,NAS DIMENSOES INTERNAS DE 70X60X40CM,EM ALVENARIA DE TIJOLOS MACICOS(7X10X20CM),EM PAREDES DE MEIA VEZ,REVESTIDAS COM ARGAMASSADE CIMENTO E AREIA,NO TRACO 1:4,COM PORTA EM VENEZIANA DEALUMINIO (CEG)</t>
  </si>
  <si>
    <t>CAIXA DE PROTECAO PARA MEDIDOR INDIVIDUAL G16,PARA GAS NATURAL,ATE 16M3/H,NAS DIMENSOES INTERNAS DE 90X80X60CM,EM ALVENARIA DE TIJOLOS MACICOS (7X10X20CM),EM PAREDES DE MEIA VEZ,REVESTIDAS COM ARGAMASSA DE CIMENTO E AREIA,NO TRACO 1:4,COMPORTA EM VENEZIANA DE ALUMINIO (CEG)</t>
  </si>
  <si>
    <t>TAMPA DE CONCRETO ARMADO 10MPA,ESPESSURA DE 6CM,PARA CAIXA DE INSPECAO COM 60CM DE DIAMETRO.FORNECIMENTO E COLOCACAO</t>
  </si>
  <si>
    <t>REPARO EM CAIXA DE PASSAGEM DE ENERGIA ELETRICA,DE ALVENARIADE 30X30CM,COM TROCA DE TAMPA DE CONCRETO COM ESPESSURA DE6CM</t>
  </si>
  <si>
    <t>REPARO EM CAIXA DE PASSAGEM DE ENERGIA ELETRICA,DE ALVENARIADE 40X40CM,COM TROCA DE TAMPA DE CONCRETO COM ESPESSURA DE6CM</t>
  </si>
  <si>
    <t>REPARO EM CAIXA DE PASSAGEM DE ENERGIA ELETRICA,DE ALVENARIADE 60X60CM,COM TROCA DE TAMPA DE CONCRETO COM ESPESSURA DE6CM</t>
  </si>
  <si>
    <t>CAIXA DE GORDURA SIMPLES CILINDRICA,PRE-FABRICADA EM ANEIS DE CONCRETO,COM DIAMETRO DE 40CM E PROFUNDIDADE TOTAL DE 60CM,INCLUSIVE TAMPA DE CONCRETO.FORNECIMENTO E COLOCACAO</t>
  </si>
  <si>
    <t>CAIXA DE GORDURA DUPLA,CILINDRICA,PRE-FABRICADA EM ANEIS DECONCRETO,COM DIAMETRO DE 60CM E PROFUNDIDADE TOTAL DE 90CM,INCLUSIVE TAMPA EM CONCRETO.FORNECIMENTO E COLOCACAO</t>
  </si>
  <si>
    <t>CAIXA DE GORDURA ESPECIAL EM ALVENARIA DE TIJOLOS MACICOS(7X10X20CM),EM PAREDES DE UMA VEZ(0,20M),MEDINDO 0,80X0,80X0,90M,INCLUSIVE REVESTIMENTO INTERNO EM ARGAMASSA DE CIMENTO E AREIA NO TRACO 1:3,COM ESPESSURA DE 1,5CM,EXCLUSIVE TAMPAO DEFERRO FUNDIDO</t>
  </si>
  <si>
    <t>CAIXA DE GORDURA ESPECIAL DE ALVENARIA DE TIJOLOS MACICOS(7X10X20CM),EM PAREDES DE UMA VEZ(0,20M),MEDINDO 1,00X1,00X0,90M,INCLUSIVE REVESTIMENTO INTERNO EM ARGAMASSA DE CIMENTO E AREIA,NO TRACO 1:3,COM ESPESSURA DE 1,5CM,EXCLUSIVE TAMPAO DEFERRO FUNDIDO</t>
  </si>
  <si>
    <t>CAIXA DE GORDURA ESPECIAL EM ALVENARIA DE TIJOLOS MACICOS(7X10X20CM),EM PAREDES DE UMA VEZ(0,20M),MEDINDO 1,20X1,00X0,90M,INCLUSIVE REVESTIMENTO INTERNO EM ARGAMASSA DE CIMENTO E AREIA,NO TRACO 1:3,COM ESPESSURA DE 1,5CM,EXCLUSIVE TAMPAO DEFERRO FUNDIDO</t>
  </si>
  <si>
    <t>CAIXA DE GORDURA ESPECIAL EM ALVENARIA DE TIJOLOS MACICOS(7X10X20CM),EM PAREDES DE UMA VEZ(0,20M),MEDINDO 1,20X1,20X0,90M,INCLUSIVE REVESTIMENTO INTERNO EM ARGAMASSA DE CIMENTO E AREIA,NO TRACO 1:3,COM ESPESSURA DE 1,5CM,EXCLUSIVE TAMPAO DEFERRO FUNDIDO</t>
  </si>
  <si>
    <t>CAIXA DE GORDURA ESPECIAL EM ALVENARIA DE TIJOLOS MACICOS(7X10X20CM),EM PAREDES DE UMA VEZ(0,20M),MEDINDO 1,00X1,50X0,90M,INCLUSIVE REVESTIMENTO INTERNO EM ARGAMASSA DE CIMENTO E AREIA,NO TRACO 1:3,COM ESPESSURA DE 1,5CM,EXCLUSIVE TAMPAO DEFERRO FUNDIDO</t>
  </si>
  <si>
    <t>CAIXA DE GORDURA ESPECIAL EM ALVENARIA DE TIJOLOS MACICOS(7X10X20CM),EM PAREDES DE UMA VEZ(0,20M),MEDINDO 1,20X1,50X0,90M,INCLUSIVE REVESTIMENTO INTERNO EM ARGAMASSA DE CIMENTO E AREIA,NO TRACO 1:3,COM ESPESSURA DE 1,5CM,EXCLUSIVE TAMPAO DEFERRO FUNDIDO</t>
  </si>
  <si>
    <t>CAIXA DE GORDURA ESPECIAL EM ALVENARIA DE TIJOLOS MACICOS(7X10X20CM),EM PAREDES DE UMA VEZ(0,20M),MEDINDO 1,50X1,50X0,90M,INCLUSIVE REVESTIMENTO INTERNO EM ARGAMASSA DE CIMENTO E AREIA,NO TRACO 1:3,COM ESPESSURA DE 1,5CM,EXCLUSIVE TAMPAO DEFERRO FUNDIDO</t>
  </si>
  <si>
    <t>CAIXA DE GORDURA ESPECIAL EM ALVENARIA DE TIJOLOS MACICOS(7X10X20CM),EM PAREDES DE UMA VEZ(0,20CM),MEDINDO 1,50X2,00X0,90M,INCLUSIVE REVESTIMENTO INTERNO EM ARGAMASSA DE CIMENTO EAREIA,NO TRACO 1:3,COM ESPESSURA DE 1,5CM,EXCLUSIVE TAMPAODE FERRO FUNDIDO</t>
  </si>
  <si>
    <t>CAIXA DE GORDURA ESPECIAL EM ALVENARIA DE TIJOLOS MACICOS(7X10X20CM),EM PAREDES DE UMA VEZ(0,20M),MEDINDO 1,50X2,20X0,90M,INCLUSIVE REVESTIMENTO INTERNO EM ARGAMASSA DE CIMENTO E AREIA,NO TRACO 1:3,COM ESPESSURA DE 1,5CM,EXCLUSIVE TAMPAO DEFERRO FUNDIDO</t>
  </si>
  <si>
    <t>CAIXA ENTERRADA PARA INSTALACOES TELEFONICAS,TIPO R1,MEDINDO0,60X0,35X0,50M,EM BLOCOS DE CONCRETO ESTRUTURAL DE 0,10X0,20X0,40M,ASSENTADOS COM ARGAMASSA DE CIMENTO E AREIA,NO TRACO 1:4 E REVESTIDA INTERNAMENTE COM A MESMA ARGAMASSA,COM TAMPA DE CONCRETO ARMADO COM 5CM DE ESPESSURA E FUNDO DE CONCRETO SIMPLES COM 5CM</t>
  </si>
  <si>
    <t>CAIXA ENTERRADA PARA INSTALACOES TELEFONICAS,TIPO R2,MEDINDO1,07X0,52X0,50M,EM BLOCOS DE CONCRETO ESTRUTURAL DE 0,10X0,20X0,40M,ASSENTADOS COM ARGAMASSA DE CIMENTO E AREIA,NO TRACO 1:4 E REVESTIDA INTERNAMENTE COM A MESMA ARGAMASSA,COM TAMPA DE CONCRETO ARMADO COM 5CM DE ESPESSURA E FUNDO DE CONCRETO SIMPLES COM 5CM</t>
  </si>
  <si>
    <t>CAIXA ENTERRADA PARA INSTALACOES TELEFONICAS,TIPO R3,MEDINDO1,30X1,20X1,30M,EM BLOCOS DE CONCRETO ESTRUTURAL DE 0,10X0,20X0,40M,ASSENTADOS COM ARGAMASSA DE CIMENTO E AREIA,NO TRACO 1:4 E REVESTIDA INTERNAMENTE COM A MESMA ARGAMASSA,COM TAMPA DE CONCRETO ARMADO COM 5CM DE ESPESSURA E FUNDO DE CONCRETO SIMPLES COM 5CM</t>
  </si>
  <si>
    <t>CAIXA ENTERRADA PARA INSTALACOES TELEFONICAS,TIPO I,MEDINDO2,15X1,30X1,80M,EM BLOCOS DE CONCRETO ESTRUTURAL DE 0,10X0,20X0,40M,ASSENTADOS COM ARGAMASSA DE CIMENTO E AREIA,NO TRACO1:4 E REVESTIDA INTERNAMENTE COM A MESMA ARGAMASSA,COM TAMPA DE CONCRETO ARMADO COM 5CM DE ESPESSURA E FUNDO DE CONCRETO SIMPLES COM 5CM</t>
  </si>
  <si>
    <t>CAIXA DE INSPECAO/CAIXA PARA AGUAS PLUVIAIS,DE CONCRETO PRE-MOLDADO,CONSTANDO DE CIRCULO DE FUNDO,4 ANEIS SUPERPOSTOS DE40MM DE ESPESSURA,600MM DE DIAMETRO INTERNO,SENDO 1 ANEL INFERIOR(ENTRADA E SAIDA),DE 300MM+1 DE 300MM,1 DE 150MM E 1 DE75MM DE ALTURA,PERFAZENDO 925MM DE ALTURA TOTAL,EXCLUSIVE TAMPAO DE FERRO FUNDIDO E ESCAVACAO.FORNECIMENTO E COLOCACAO</t>
  </si>
  <si>
    <t>CAIXA DE INSPECAO/CAIXA PARA AGUAS PLUVIAIS,DE CONCRETO PRE-MOLDADO,CONSTANDO DE CIRCULO DE FUNDO,3 ANEIS SUPERPOSTOS,DE40MM DE ESPESSURA E 600MM DE DIAMETRO INTERNO,SENDO 1 ANELINFERIOR(ENTRADA E SAIDA)DE 300MM,1 DE 150MM E 1 DE 75MM DEALTURA,PERFAZENDO 625MM DE ALTURA TOTAL,EXCLUSIVE TAMPAO DEFERRO FUNDIDO E ESCAVACAO.FORNECIMENTO E COLOCACAO</t>
  </si>
  <si>
    <t>CAIXA DE INSPECAO/CAIXA PARA AGUAS PLUVIAIS,DE CONCRETO PRE-MOLDADO,CONSTANDO DE CIRCULO DE FUNDO,2 ANEIS SUPERPOSTOS,DE40MM DE ESPESSURA E 600MM DE DIAMETRO INTERNO,SENDO 1 ANELINFERIOR(ENTRADA E SAIDA)DE 300MM,1 DE 75MM DE ALTURA,PERFAZENDO 475MM DE ALTURA TOTAL,EXCLUSIVE TAMPAO DE FERRO FUNDIDOE ESCAVACAO.FORNECIMENTO E COLOCACAO</t>
  </si>
  <si>
    <t>CAIXA SEPARADORA DE OLEO E CAIXA RECEPTORA LATERAL MEDINDO 0,60X0,60X0,60M,INTERNAMENTE(CADA UMA),EXECUTADA EM BLOCOS DECONCR.10X20X40CM,ASSENTES C/ARGAMASSA DE CIMENTO E AREIA,TRACO 1:8,REVESTIDAS INTERNAMENTE C/ARGAMASSA DE CIMENTO E AREIA,TRACO 1:4,C/TAMPAS FERRO FUNDIDO PESADO,EXCL.ESCAVACAO,INCL.CONEXOES,CONFORME PROJ.Nº1788 SEINS/EMOP.FORN.E ASSENT.</t>
  </si>
  <si>
    <t>CAIXA SIFONADA DE ANEL DE CONCRETO DE 42CM DE DIAMETRO E 60CM DE PROFUNDIDADE,EXCLUSIVE ESCAVACAO E REATERRO.FORNECIMENTO E COLOCACAO</t>
  </si>
  <si>
    <t>CAIXA SIFONADA DE ANEL DE CONCRETO DE 60CM DE DIAMETRO E 60CM DE PROFUNDIDADE,EXCLUSIVE ESCAVACAO E REATERRO.FORNECIMENTO E COLOCACAO</t>
  </si>
  <si>
    <t>FOSSA SEPTICA CILINDRICA,TIPO CAMARA IMHOFF,DE CONCRETO PRE-MOLDADO,MEDINDO 2000X2000MM.FORNECIMENTO E COLOCACAO</t>
  </si>
  <si>
    <t>FOSSA SEPTICA CILINDRICA,TIPO CAMARA IMHOFF,DE CONCRETO PRE-MOLDADO,MEDINDO 2000X3200MM.FORNECIMENTO E COLOCACAO</t>
  </si>
  <si>
    <t>FOSSA SEPTICA CILINDRICA,TIPO CAMARA IMHOFF,DE CONCRETO PRE-MOLDADO,MEDINDO 2500X2400MM.FORNECIMENTO E COLOCACAO.</t>
  </si>
  <si>
    <t>FOSSA SEPTICA CILINDRICA,TIPO CAMARA IMHOFF DE CONCRETO PRE-MOLDADO,MEDINDO 2000X4000MM.FORNECIMENTO E COLOCACAO</t>
  </si>
  <si>
    <t>FOSSA SEPTICA CILINDRICA,TIPO CAMARA IMHOFF,DE CONCRETO PRE-MOLDADO,MEDINDO 2500X2800MM.FORNECIMENTO E COLOCACAO</t>
  </si>
  <si>
    <t>FOSSA SEPTICA CILINDRICA,TIPO CAMARA IMHOFF,DE CONCRETO PRE-MOLDADO,MEDINDO 3000X2000MM.FORNECIMENTO E COLOCACAO</t>
  </si>
  <si>
    <t>FOSSA SEPTICA CILINDRICA,TIPO CAMARA IMHOFF,DE CONCRETO PRE-MOLDADO,MEDINDO 2000X5600MM.FORNECIMENTO E COLOCACAO</t>
  </si>
  <si>
    <t>FOSSA SEPTICA CILINDRICA,TIPO CAMARA IMHOFF,DE CONCRETO PRE-MOLDADO,MEDINDO 2500X3600MM.FORNECIMENTO E COLOCACAO</t>
  </si>
  <si>
    <t>FOSSA SEPTICA CILINDRICA,TIPO CAMARA IMHOFF,DE CONCRETO PRE-MOLDADO,MEDINDO 3000X2800MM.FORNECIMENTO E COLOCACAO</t>
  </si>
  <si>
    <t>FOSSA SEPTICA CILINDRICA,TIPO CAMARA IMHOFF,DE CONCRETO PRE-MOLDADO,MEDINDO 2000X7600MM.FORNECIMENTO E COLOCACAO</t>
  </si>
  <si>
    <t>FOSSA SEPTICA CILINDRICA,TIPO CAMARA IMHOFF,DE CONCRETO PRE-MOLDADO,MEDINDO 2500X4800MM.FORNECIMENTO E COLOCACAO</t>
  </si>
  <si>
    <t>FOSSA SEPTICA CILINDRICA,TIPO CAMARA IMHOFF,DE CONCRETO PRE-MOLDADO,MEDINDO 3000X3200MM.FORNECIMENTO E COLOCACAO</t>
  </si>
  <si>
    <t>FOSSA SEPTICA CILINDRICA,TIPO CAMARA IMHOFF,DE CONCRETO PRE-MOLDADO,MEDINDO 2500X6000MM.FORNECIMENTO E COLOCACAO</t>
  </si>
  <si>
    <t>FOSSA SEPTICA CILINDRICA,TIPO CAMARA IMHOFF,DE CONCRETO PRE-MOLDADO,MEDINDO 3000X4000MM.FORNECIMENTO E COLOCACAO</t>
  </si>
  <si>
    <t>FOSSA SEPTICA CILINDRICA,TIPO CAMARA IMHOFF,DE CONCRETO PRE-MOLDADO,MEDINDO 2500X7200MM.FORNECIMENTO E COLOCACAO</t>
  </si>
  <si>
    <t>FOSSA SEPTICA CILINDRICA,TIPO CAMARA IMHOFF,DE CONCRETO PRE-MOLDADO,MEDINDO 3000X4800MM.FORNECIMENTO E COLOCACAO</t>
  </si>
  <si>
    <t>FOSSA SEPTICA CILINDRICA,TIPO CAMARA IMHOFF,DE CONCRETO PRE-MOLDADO,MEDINDO 2500X8400MM.FORNECIMENTO E COLOCACAO</t>
  </si>
  <si>
    <t>FOSSA SEPTICA CILINDRICA,TIPO CAMARA IMHOFF,DE CONCRETO PRE-MOLDADO,MEDINDO 3000X5600MM.FORNECIMENTO E COLOCACAO</t>
  </si>
  <si>
    <t>FOSSA SEPTICA CILINDRICA,TIPO CAMARA IMHOFF,DE CONCRETO PRE-MOLDADO,MEDINDO 3000X6400MM.FORNECIMENTO E COLOCACAO</t>
  </si>
  <si>
    <t>FOSSA SEPTICA CILINDRICA,TIPO CAMARA IMHOFF,DE CONCRETO PRE-MOLDADO,MEDINDO 3000X7600MM.FORNECIMENTO E COLOCACAO</t>
  </si>
  <si>
    <t>FOSSA SEPTICA CILINDRICA,TIPO CAMARA IMHOFF,DE CONCRETO PRE-MOLDADO,MEDINDO 3000X8400MM.FORNECIMENTO E COLOCACAO</t>
  </si>
  <si>
    <t>FOSSA SEPTICA CILINDRICA,TIPO CAMARA UNICA,DE CONCRETO PRE-MOLDADO,MEDINDO 1200X1500MM.FORNECIMENTO E COLOCACAO</t>
  </si>
  <si>
    <t>FOSSA SEPTICA,DE CAMARA UNICA,TIPO CILINDRICA,DE CONCRETO PRE-MOLDADO,MEDINDO 1200X2000MM.FORNECIMENTO E COLOCACAO</t>
  </si>
  <si>
    <t>FOSSA SEPTICA,DE CAMARA UNICA,TIPO CILINDRICA,DE CONCRETO PRE-MOLDADO,MEDINDO 1200X2500MM.FORNECIMENTO E COLOCACAO</t>
  </si>
  <si>
    <t>FOSSA SEPTICA,DE CAMARA UNICA,TIPO CILINDRICA,DE CONCRETO PRE-MOLDADO,MEDINDO 1500X2000MM.FORNECIMENTO E COLOCACAO</t>
  </si>
  <si>
    <t>FOSSA SEPTICA,DE CAMARA UNICA,TIPO CILINDRICA,DE CONCRETO PRE-MOLDADO,MEDINDO 1200X3500MM.FORNECIMENTO E COLOCACAO</t>
  </si>
  <si>
    <t>FOSSA SEPTICA,DE CAMARA UNICA,TIPO CILINDRICA,DE CONCRETO PRE-MOLDADO,MEDINDO 1500X2400MM.FORNECIMENTO E COLOCACAO</t>
  </si>
  <si>
    <t>FOSSA SEPTICA,DE CAMARA UNICA,TIPO CILINDRICA,DE CONCRETO PRE-MOLDADO,MEDINDO 1200X5000MM.FORNECIMENTO E COLOCACAO</t>
  </si>
  <si>
    <t>FOSSA SEPTICA,DE CAMARA UNICA,TIPO CILINDRICA,DE CONCRETO PRE-MOLDADO,MEDINDO 1500X3200MM.FORNECIMENTO E COLOCACAO</t>
  </si>
  <si>
    <t>FOSSA SEPTICA,DE CAMARA UNICA,TIPO CILINDRICA,DE CONCRETO PRE-MOLDADO,MEDINDO 2000X2000MM.FORNECIMENTO E COLOCACAO</t>
  </si>
  <si>
    <t>FOSSA SEPTICA,DE CAMARA UNICA,TIPO CILINDRICA,DE CONCRETO PRE-MOLDADO,MEDINDO 1200X6000MM.FORNECIMENTO E COLOCACAO</t>
  </si>
  <si>
    <t>FOSSA SEPTICA,DE CAMARA UNICA,TIPO CILINDRICA,DE CONCRETO PRE-MOLDADO,MEDINDO 1500X4000MM.FORNECIMENTO E COLOCACAO</t>
  </si>
  <si>
    <t>FOSSA SEPTICA,DE CAMARA UNICA,TIPO CILINDRICA,DE CONCRETO PRE-MOLDADO,MEDINDO 2000X2400MM.FORNECIMENTO E COLOCACAO</t>
  </si>
  <si>
    <t>FOSSA SEPTICA,DE CAMARA UNICA,TIPO CILINDRICA,DE CONCRETO PRE-MOLDADO,MEDINDO 1200X7000MM.FORNECIMENTO E COLOCACAO</t>
  </si>
  <si>
    <t>FOSSA SEPTICA,DE CAMARA UNICA,TIPO CILINDRICA,DE CONCRETO PRE-MOLDADO,MEDINDO 1500X4400MM.FORNECIMENTO E COLOCACAO</t>
  </si>
  <si>
    <t>FOSSA SEPTICA,DE CAMARA UNICA,TIPO CILINDRICA,DE CONCRETO PRE-MOLDADO,MEDINDO 2000X3200MM.FORNECIMENTO E COLOCACAO</t>
  </si>
  <si>
    <t>FOSSA SEPTICA,DE CAMARA UNICA,TIPO CILINDRICA,DE CONCRETO PRE-MOLDADO,MEDINDO 2500X2000MM.FORNECIMENTO E COLOCACAO</t>
  </si>
  <si>
    <t>FOSSA SEPTICA,DE CAMARA UNICA,TIPO CILINDRICA,DE CONCRETO PRE-MOLDADO,MEDINDO 1200X9500MM.FORNECIMENTO E COLOCACAO</t>
  </si>
  <si>
    <t>FOSSA SEPTICA,DE CAMARA UNICA,TIPO CILINDRICA,DE CONCRETO PRE-MOLDADO,MEDINDO 1500X6000MM.FORNECIMENTO E COLOCACAO</t>
  </si>
  <si>
    <t>FOSSA SEPTICA,DE CAMARA UNICA,TIPO CILINDRICA,DE CONCRETO PRE-MOLDADO,MEDINDO 2000X3600MM.FORNECIMENTO E COLOCACAO</t>
  </si>
  <si>
    <t>FOSSA SEPTICA,DE CAMARA UNICA,TIPO CILINDRICA,DE CONCRETO PRE-MOLDADO,MEDINDO 2500X2400MM.FORNECIMENTO E COLOCACAO</t>
  </si>
  <si>
    <t>FOSSA SEPTICA,DE CAMARA UNICA,TIPO CILINDRICA,DE CONCRETO PRE-MOLDADO,MEDINDO 2000X4000MM.FORNECIMENTO E COLOCACAO</t>
  </si>
  <si>
    <t>FOSSA SEPTICA,DE CAMARA UNICA,TIPO CILINDRICA,DE CONCRETO PRE-MOLDADO,MEDINDO 2500X2800MM.FORNECIMENTO E COLOCACAO</t>
  </si>
  <si>
    <t>FOSSA SEPTICA,DE CAMARA UNICA,TIPO CILINDRICA,DE CONCRETO PRE-MOLDADO,MEDINDO 1500X8400MM.FORNECIMENTO E COLOCACAO</t>
  </si>
  <si>
    <t>FOSSA SEPTICA,DE CAMARA UNICA,TIPO CILINDRICA,DE CONCRETO PRE-MOLDADO,MEDINDO 2000X5200MM.FORNECIMENTO E COLOCACAO</t>
  </si>
  <si>
    <t>FOSSA SEPTICA,DE CAMARA UNICA,TIPO CILINDRICA,DE CONCRETO PRE-MOLDADO,MEDINDO 2500X3200MM.FORNECIMENTO E COLOCACAO</t>
  </si>
  <si>
    <t>FOSSA SEPTICA,DE CAMARA UNICA,TIPO CILINDRICA,DE CONCRETO PRE-MOLDADO,MEDINDO 2000X6000MM.FORNECIMENTO E COLOCACAO</t>
  </si>
  <si>
    <t>FOSSA SEPTICA,DE CAMARA UNICA,TIPO CILINDRICA,DE CONCRETO PRE-MOLDADO,MEDINDO 2500X4000MM.FORNECIMENTO E COLOCACAO</t>
  </si>
  <si>
    <t>FOSSA SEPTICA,DE CAMARA UNICA,TIPO CILINDRICA,DE CONCRETO PRE-MOLDADO,MEDINDO 3000X2800MM.FORNECIMENTO E COLOCACAO</t>
  </si>
  <si>
    <t>FOSSA SEPTICA,DE CAMARA UNICA,TIPO CILINDRICA,DE CONCRETO PRE-MOLDADO,MEDINDO 2000X8400MM.FORNECIMENTO E COLOCACAO</t>
  </si>
  <si>
    <t>FOSSA SEPTICA,DE CAMARA UNICA,TIPO CILINDRICA,DE CONCRETO PRE-MOLDADO,MEDINDO 2500X5600MM.FORNECIMENTO E COLOCACAO</t>
  </si>
  <si>
    <t>FOSSA SEPTICA,DE CAMARA UNICA,TIPO CILINDRICA,DE CONCRETO PRE-MOLDADO,MEDINDO 3000X4000MM.FORNECIMENTO E COLOCACAO</t>
  </si>
  <si>
    <t>FOSSA SEPTICA,DE CAMARA UNICA,TIPO CILINDRICA,DE CONCRETO PRE-MOLDADO,MEDINDO 2500X7600MM.FORNECIMENTO E COLOCACAO</t>
  </si>
  <si>
    <t>FOSSA SEPTICA,DE CAMARA UNICA,TIPO CILINDRICA,DE CONCRETO PRE-MOLDADO,MEDINDO 3000X5200MM.FORNECIMENTO E COLOCACAO</t>
  </si>
  <si>
    <t>FOSSA SEPTICA,DE CAMARA UNICA,TIPO CILINDRICA,DE CONCRETO PRE-MOLDADO,MEDINDO 2500X9200MM.FORNECIMENTO E COLOCACAO</t>
  </si>
  <si>
    <t>FOSSA SEPTICA,DE CAMARA UNICA,TIPO CILINDRICA,DE CONCRETO PRE-MOLDADO,MEDINDO 3000X6400MM.FORNECIMENTO E COLOCACAO</t>
  </si>
  <si>
    <t>FOSSA SEPTICA,DE CAMARA UNICA,TIPO CILINDRICA,DE CONCRETO PRE-MOLDADO,MEDINDO 3000X7600MM.FORNECIMENTO E COLOCACAO</t>
  </si>
  <si>
    <t>FOSSA SEPTICA,DE CAMARA UNICA,TIPO CILINDRICA,DE CONCRETO PRE-MOLDADO,MEDINDO 3000X8800MM.FORNECIMENTO E COLOCACAO</t>
  </si>
  <si>
    <t>FOSSA SEPTICA,DE CAMARA UNICA,TIPO CILINDRICA,DE CONCRETO PRE-MOLDADO,MEDINDO 3000X10000MM.FORNECIMENTO E COLOCACAO</t>
  </si>
  <si>
    <t>FOSSA SEPTICA,DE CAMARA UNICA,TIPO CILINDRICA,DE CONCRETO PRE-MOLDADO,MEDINDO 3000X11200MM.FORNECIMENTO E COLOCACAO</t>
  </si>
  <si>
    <t>FOSSA SEPTICA,DE CAMARA UNICA,TIPO CILINDRICA,DE CONCRETO PRE-MOLDADO,MEDINDO 3000X12400MM.FORNECIMENTO E COLOCACAO</t>
  </si>
  <si>
    <t>FILTRO ANAEROBIO,DE ANEIS DE CONCRETO PRE-MOLDADO,MEDINDO 1200X2000MM.FORNECIMENTO E COLOCACAO</t>
  </si>
  <si>
    <t>FILTRO ANAEROBIO,DE ANEIS DE CONCRETO PRE-MOLDADO,MEDINDO 1500X2000MM.FORNECIMENTO E COLOCACAO</t>
  </si>
  <si>
    <t>FILTRO ANAEROBIO,DE ANEIS DE CONCRETO PRE-MOLDADO,MEDINDO 2000X2000MM.FORNECIMENTO E COLOCACAO</t>
  </si>
  <si>
    <t>FILTRO ANAEROBIO,DE ANEIS DE CONCRETO PRE-MOLDADO,MEDINDO 2500X2000MM.FORNECIMENTO E COLOCACAO</t>
  </si>
  <si>
    <t>FILTRO ANAEROBIO,DE ANEIS DE CONCRETO PRE-MOLDADO,MEDINDO 3000X2000MM.FORNECIMENTO E COLOCACAO</t>
  </si>
  <si>
    <t>SUMIDOURO CILINDRICO,LIGADO A FOSSA,MEDINDO 1200X1500MM,EM ANEIS DE CONCRETO PRE-MOLDADO,EXCLUSIVE FOSSA E MANILHAS.FORNECIMENTO E COLOCACAO</t>
  </si>
  <si>
    <t>SUMIDOURO CILINDRICO,LIGADO A FOSSA,MEDINDO 1200X2000MM,EM ANEIS DE CONCRETO PRE-MOLDADO,EXCLUSIVE FOSSA E MANILHAS.FORNECIMENTO E COLOCACAO</t>
  </si>
  <si>
    <t>SUMIDOURO CILINDRICO,LIGADO A FOSSA,MEDINDO 1200X2500MM,EM ANEIS DE CONCRETO PRE-MOLDADO,EXCLUSIVE FOSSA E MANILHAS.FORNECIMENTO E COLOCACAO</t>
  </si>
  <si>
    <t>SUMIDOURO CILINDRICO,LIGADO A FOSSA,MEDINDO 1500X2000MM,EM ANEIS DE CONCRETO PRE-MOLDADO,EXCLUSIVE FOSSA E MANILHAS.FORNECIMENTO E COLOCACAO</t>
  </si>
  <si>
    <t>SUMIDOURO CILINDRICO,LIGADO A FOSSA,MEDINDO 1200X3500MM,EM ANEIS DE CONCRETO PRE-MOLDADO,EXCLUSIVE FOSSA E MANILHAS.FORNECIMENTO E COLOCACAO</t>
  </si>
  <si>
    <t>SUMIDOURO CILINDRICO,LIGADO A FOSSA,MEDINDO 1500X2400MM,EM ANEIS DE CONCRETO PRE-MOLDADO,EXCLUSIVE FOSSA E MANILHAS.FORNECIMENTO E COLOCACAO</t>
  </si>
  <si>
    <t>SUMIDOURO CILINDRICO,LIGADO A FOSSA,MEDINDO 1200X5000MM,EM ANEIS DE CONCRETO PRE-MOLDADO,EXCLUSIVE FOSSA E MANILHAS.FORNECIMENTO E COLOCACAO</t>
  </si>
  <si>
    <t>SUMIDOURO CILINDRICO,LIGADO A FOSSA,MEDINDO 1500X3200MM,EM ANEIS DE CONCRETO PRE-MOLDADO,EXCLUSIVE FOSSA E MANILHAS.FORNECIMENTO E COLOCACAO</t>
  </si>
  <si>
    <t>SUMIDOURO CILINDRICO,LIGADO A FOSSA,MEDINDO 2000X2000MM,EM ANEIS DE CONCRETO PRE-MOLDADO,EXCLUSIVE FOSSA E MANILHAS.FORNECIMENTO E COLOCACAO</t>
  </si>
  <si>
    <t>SUMIDOURO CILINDRICO,LIGADO A FOSSA,MEDINDO 1200X6000MM,EM ANEIS DE CONCRETO PRE-MOLDADO,EXCLUSIVE FOSSA E MANILHAS.FORNECIMENTO E COLOCACAO</t>
  </si>
  <si>
    <t>SUMIDOURO CILINDRICO,LIGADO A FOSSA,MEDINDO 1500X4000MM,EM ANEIS DE CONCRETO PRE-MOLDADO,EXCLUSIVE FOSSA E MANILHAS.FORNECIMENTO E COLOCACAO</t>
  </si>
  <si>
    <t>SUMIDOURO CILINDRICO,LIGADO A FOSSA,MEDINDO 2000X2400MM,EM ANEIS DE CONCRETO PRE-MOLDADO,EXCLUSIVE FOSSA E MANILHAS.FORNECIMENTO E COLOCACAO</t>
  </si>
  <si>
    <t>SUMIDOURO CILINDRICO,LIGADO A FOSSA,MEDINDO 1200X7000MM,EM ANEIS DE CONCRETO PRE-MOLDADO,EXCLUSIVE FOSSA E MANILHAS.FORNECIMENTO E COLOCACAO</t>
  </si>
  <si>
    <t>SUMIDOURO CILINDRICO,LIGADO A FOSSA,MEDINDO 1500X4400MM,EM ANEIS DE CONCRETO PRE-MOLDADO,EXCLUSIVE FOSSA E MANILHAS.FORNECIMENTO E COLOCACAO</t>
  </si>
  <si>
    <t>SUMIDOURO CILINDRICO,LIGADO A FOSSA,MEDINDO 2000X3200MM,EM ANEIS DE CONCRETO PRE-MOLDADO,EXCLUSIVE FOSSA E MANILHAS.FORNECIMENTO E COLOCACAO</t>
  </si>
  <si>
    <t>SUMIDOURO CILINDRICO,LIGADO A FOSSA,MEDINDO 2500X2000MM,EM ANEIS DE CONCRETO PRE-MOLDADO,EXCLUSIVE FOSSA E MANILHAS.FORNECIMENTO E COLOCACAO</t>
  </si>
  <si>
    <t>SUMIDOURO CILINDRICO,LIGADO A FOSSA,MEDINDO 1200X9500MM,EM ANEIS DE CONCRETO PRE-MOLDADO,EXCLUSIVE FOSSA E MANILHAS.FORNECIMENTO E COLOCACAO</t>
  </si>
  <si>
    <t>SUMIDOURO CILINDRICO,LIGADO A FOSSA,MEDINDO 1500X6000MM,EM ANEIS DE CONCRETO PRE-MOLDADO,EXCLUSIVE FOSSA E MANILHAS.FORNECIMENTO E COLOCACAO</t>
  </si>
  <si>
    <t>SUMIDOURO CILINDRICO,LIGADO A FOSSA,MEDINDO 2000X3600MM,EM ANEIS DE CONCRETO PRE-MOLDADO,EXCLUSIVE FOSSA E MANILHAS.FORNECIMENTO E COLOCACAO</t>
  </si>
  <si>
    <t>SUMIDOURO CILINDRICO,LIGADO A FOSSA,MEDINDO 2500X2400MM,EM ANEIS DE CONCRETO PRE-MOLDADO,EXCLUSIVE FOSSA E MANILHAS.FORNECIMENTO E COLOCACAO</t>
  </si>
  <si>
    <t>SUMIDOURO CILINDRICO,LIGADO A FOSSA,MEDINDO 2000X4000MM,EM ANEIS DE CONCRETO PRE-MOLDADO,EXCLUSIVE FOSSA E MANILHAS.FORNECIMENTO E COLOCACAO</t>
  </si>
  <si>
    <t>SUMIDOURO CILINDRICO,LIGADO A FOSSA,MEDINDO 2500X2800MM,EM ANEIS DE CONCRETO PRE-MOLDADO,EXCLUSIVE FOSSA E MANILHAS.FORNECIMENTO E COLOCACAO</t>
  </si>
  <si>
    <t>SUMIDOURO CILINDRICO,LIGADO A FOSSA,MEDINDO 1500X8400MM,EM ANEIS DE CONCRETO PRE-MOLDADO,EXCLUSIVE FOSSA E MANILHAS.FORNECIMENTO E COLOCACAO</t>
  </si>
  <si>
    <t>SUMIDOURO CILINDRICO,LIGADO A FOSSA,MEDINDO 2000X5200MM,EM ANEIS DE CONCRETO PRE-MOLDADO,EXCLUSIVE FOSSA E MANILHAS.FORNECIMENTO E COLOCACAO</t>
  </si>
  <si>
    <t>SUMIDOURO CILINDRICO,LIGADO A FOSSA,MEDINDO 2500X3200MM,EM ANEIS DE CONCRETO PRE-MOLDADO,EXCLUSIVE FOSSA E MANILHAS.FORNECIMENTO E COLOCACAO</t>
  </si>
  <si>
    <t>SUMIDOURO CILINDRICO,LIGADO A FOSSA,MEDINDO 2000X6000MM,EM ANEIS DE CONCRETO PRE-MOLDADO,EXCLUSIVE FOSSA E MANILHAS.FORNECIMENTO E COLOCACAO</t>
  </si>
  <si>
    <t>SUMIDOURO CILINDRICO,LIGADO A FOSSA,MEDINDO 2500X4000MM,EM ANEIS DE CONCRETO PRE-MOLDADO,EXCLUSIVE FOSSA E MANILHAS.FORNECIMENTO E COLOCACAO</t>
  </si>
  <si>
    <t>SUMIDOURO CILINDRICO,LIGADO A FOSSA,MEDINDO 3000X2800MM,EM ANEIS DE CONCRETO PRE-MOLDADO,EXCLUSIVE FOSSA E MANILHAS.FORNECIMENTO E COLOCACAO</t>
  </si>
  <si>
    <t>SUMIDOURO CILINDRICO,LIGADO A FOSSA,MEDINDO 2000X8400MM,EM ANEIS DE CONCRETO PRE-MOLDADO,EXCLUSIVE FOSSA E MANILHAS.FORNECIMENTO E COLOCACAO</t>
  </si>
  <si>
    <t>SUMIDOURO CILINDRICO,LIGADO A FOSSA,MEDINDO 2500X5600MM,EM ANEIS DE CONCRETO PRE-MOLDADO,EXCLUSIVE FOSSA E MANILHAS.FORNECIMENTO E COLOCACAO</t>
  </si>
  <si>
    <t>SUMIDOURO CILINDRICO,LIGADO A FOSSA,MEDINDO 3000X4000MM,EM ANEIS DE CONCRETO PRE-MOLDADO,EXCLUSIVE FOSSA E MANILHAS.FORNECIMENTO E COLOCACAO</t>
  </si>
  <si>
    <t>SUMIDOURO CILINDRICO,LIGADO A FOSSA,MEDINDO 2500X7600MM,EM ANEIS DE CONCRETO PRE-MOLDADO,EXCLUSIVE FOSSA E MANILHAS.FORNECIMENTO E COLOCACAO</t>
  </si>
  <si>
    <t>SUMIDOURO CILINDRICO,LIGADO A FOSSA,MEDINDO 3000X5200MM,EM ANEIS DE CONCRETO PRE-MOLDADO,EXCLUSIVE FOSSA E MANILHAS.FORNECIMENTO E COLOCACAO</t>
  </si>
  <si>
    <t>SUMIDOURO CILINDRICO,LIGADO A FOSSA,MEDINDO 2500X9200MM,EM ANEIS DE CONCRETO PRE-MOLDADO,EXCLUSIVE FOSSA E MANILHAS.FORNECIMENTO E COLOCACAO</t>
  </si>
  <si>
    <t>SUMIDOURO CILINDRICO,LIGADO A FOSSA,MEDINDO 3000X6400MM,EM ANEIS DE CONCRETO PRE-MOLDADO,EXCLUSIVE FOSSA E MANILHAS.FORNECIMENTO E COLOCACAO</t>
  </si>
  <si>
    <t>SUMIDOURO CILINDRICO,LIGADO A FOSSA,MEDINDO 3000X7600MM,EM ANEIS DE CONCRETO PRE-MOLDADO,EXCLUSIVE FOSSA E MANILHAS.FORNECIMENTO E COLOCACAO</t>
  </si>
  <si>
    <t>SUMIDOURO CILINDRICO,LIGADO A FOSSA,MEDINDO 3000X8800MM,EM ANEIS DE CONCRETO PRE-MOLDADO,EXCLUSIVE FOSSA E MANILHAS.FORNECIMENTO E COLOCACAO</t>
  </si>
  <si>
    <t>SUMIDOURO CILINDRICO,LIGADO A FOSSA,MEDINDO 3000X10000MM,EMANEIS DE CONCRETO PRE-MOLDADO,EXCLUSIVE FOSSA E MANILHAS.FORNECIMENTO E COLOCACAO</t>
  </si>
  <si>
    <t>SUMIDOURO CILINDRICO,LIGADO A FOSSA,MEDINDO 3000X11200MM,EMANEIS DE CONCRETO PRE-MOLDADO,EXCLUSIVE FOSSA E MANILHAS.FORNECIMENTO E COLOCACAO</t>
  </si>
  <si>
    <t>SUMIDOURO CILINDRICO,LIGADO A FOSSA,MEDINDO 3000X12400MM,EMANEIS DE CONCRETO PRE-MOLDADO,EXCLUSIVE FOSSA E MANILHAS.FORNECIMENTO E COLOCACAO</t>
  </si>
  <si>
    <t>COLUNA DE FERRO GALVANIZADO NO DIAMETRO DE 3/4",EXCLUSIVE PECAS DE DERIVACAO.FORNECIMENTO E COLOCACAO</t>
  </si>
  <si>
    <t>COLUNA DE FERRO GALVANIZADO NO DIAMETRO DE 1",EXCLUSIVE PECAS DE DERIVACAO.FORNECIMENTO E COLOCACAO</t>
  </si>
  <si>
    <t>COLUNA DE FERRO GALVANIZADO NO DIAMETRO DE 1.1/4",EXCLUSIVEPECAS DE DERIVACAO.FORNECIMENTO E COLOCACAO</t>
  </si>
  <si>
    <t>COLUNA DE FERRO GALVANIZADO NO DIAMETRO DE 1.1/2",EXCLUSIVEPECAS DE DERIVACAO.FORNECIMENTO E COLOCACAO</t>
  </si>
  <si>
    <t>COLUNA DE FERRO GALVANIZADO NO DIAMETRO DE 2",EXCLUSIVE PECAS DE DERIVACAO.FORNECIMENTO E COLOCACAO</t>
  </si>
  <si>
    <t>COLUNA DE FERRO GALVANIZADO NO DIAMETRO DE 2.1/2",EXCLUSIVEPECAS DE DERIVACAO.FORNECIMENTO E COLOCACAO</t>
  </si>
  <si>
    <t>INSTALACAO E ASSENTAMENTO DE AQUECEDOR A GAS ENCANADO,(EXCLUSIVE FORNECIMENTO DO APARELHO),COMPREENDENDO:8M DE TUBO DE COBRE,CLASSE I DE 22MM,CONEXOES E CHAMINE DE ALUMINIO E VENEZIANA</t>
  </si>
  <si>
    <t>INSTALACAO E ASSENTAMENTO DE FOGAO A GAS ENCANADO,EXCLUSIVEFORNECIMENTO DO APARELHO,COMPREENDENDO:25,00M DE TUBO DE FERRO GALVANIZADO DE 1",CONEXOES E REGISTRO</t>
  </si>
  <si>
    <t>INSTALACAO E ASSENTAMENTO DE FOGAO A GAS LIQUEFEITO DE PETROLEO(EXCLUSIVE FORNECIMENTO DO APARELHO),COMPREENDENDO:5,00MDE TUBO DE FERRO GALVANIZADO DE 1/2",CONEXOES,REGULADORES EDEMAIS PECAS NECESSARIAS</t>
  </si>
  <si>
    <t>INSTALACAO COMPLETA DE AQUECEDOR A GAS ENCANADO OU LIQUEFEITO DE PETROLEO(EXCLUSIVE FORNECIMENTO DO APARELHO),COMPREENDENDO:8,00M DE TUBO DE FERRO GALVANIZADO DE 3/4",CONEXOES E CHAMINE DE ALUMINIO</t>
  </si>
  <si>
    <t>TAMPA CEGA E CAIXILHO,15 X 15CM,EM ACO INOX,PARA RALO SIFONADO.FORNECIMENTO E COLOCACAO</t>
  </si>
  <si>
    <t>GRELHA DE ACO INOX,10X10CM,SISTEMA ROTATIVO,COM CAIXILHO.FORNECIMENTO E COLOCACAO</t>
  </si>
  <si>
    <t>RALO DE COBERTURA SEMI-ESFERICO(TIPO ABACAXI),COM 3".FORNECIMENTO E COLOCACAO</t>
  </si>
  <si>
    <t>RALO DE COBERTURA SEMI-ESFERICO(TIPO ABACAXI),COM 4".FORNECIMENTO E COLOCACAO</t>
  </si>
  <si>
    <t>GRELHA DE ACO INOX,15X15CM,SISTEMA ROTATIVO,COM CAIXILHO.FORNECIMENTO E COLOCACAO</t>
  </si>
  <si>
    <t>RALO DE COBERTURA SEMI-ESFERICO(TIPO ABACAXI),COM 6".FORNECIMENTO E COLOCACAO</t>
  </si>
  <si>
    <t>GRELHA DE FERRO FUNDIDO PARA RALO,COM 20X20CM,CARGA MINIMA PARA TESTE 176KG,RESISTENCIA MAXIMA DE ROMPIMENTO DE 228KG EFLECHA RESIDUAL MAXIMA DE 8MM</t>
  </si>
  <si>
    <t>GRELHA PARA AGUAS PLUVIAIS,COM CAIXILHO NAS DIMENSOES DE 15X15CM.FORNECIMENTO E COLOCACAO.</t>
  </si>
  <si>
    <t>GRELHA PARA AGUAS PLUVIAIS,COM CAIXILHO NAS DIMENSOES DE 50X50CM.FORNECIMENTO E COLOCACAO.</t>
  </si>
  <si>
    <t>RALO SIFONADO DE FERRO FUNDIDO PARA BANHEIRO SOCIAL DN-150MM,COMPOSTO DE 4 ENTRADAS DN=50MM E UMA SAIDA DN=75MM,CONFORMEPROJETO DE NORMA ABNT 02.243.25-16(NBR 9651),REVESTIDO INTERNA E EXTERNAMENTE COM EPOXI NA COR VERMELHA,APLICADO PELO SISTEMA ELETROSTATICO.FORNECIMENTO E ASSENTAMENTO</t>
  </si>
  <si>
    <t>RALO SIFONADO DE FERRO FUNDIDO PARA BANHEIRO DE SERVICO DN=100MM,COMPOSTO DE UMA ENTRADA E UMA SAIDA DN=50MM (PVC 40MMINTERNAMENTE),CONFORME PROJETO DE NORMA ABNT 02.243.25-16 (NBR 9651),REVESTIDO INTERNA E EXTERNAMENTE COM EPOXI NA COR VERMELHA,APLICADO PELO SISTEMA ELETROSTATICO.FORNECIMENTO E ASSENTAMENTO</t>
  </si>
  <si>
    <t>RALO SECO DE FERRO FUNDIDO COM SAIDA VERTICAL,COMPOSTO DE ENTRADA SUPERIOR DN=100MM E SAIDA VERTICAL DN=50MM,CONFORME PROJETO DE NORMA ABNT 02.243.25-16 (NBR 9651),REVESTIDO INTERNA E EXTERNAMENTE COM EPOXI NA COR VERMELHA,APLICADO PELO SISTEMA ELETROSTATICO.FORNECIMENTO E ASSENTAMENTO.</t>
  </si>
  <si>
    <t>RALO SECO DE FERRO FUNDIDO PARA BOX,COM SAIDA HORIZONTAL,COMPOSTO DE ENTRADA SUPERIOR DN=100MM E SAIDA HORIZONTAL DN=50MM,CONFORME PROJETO DE NORMA ABNT 02.243.25-16 (NBR 9651),REVESTIDO INTERNA E EXTERNAMENTE COM EPOXI NA COR VERMELHA,APLICADO PELO SISTEMA ELETROSTATICO.FORNECIMENTO E ASSENTAMENTO</t>
  </si>
  <si>
    <t>MANGUEIRA "SEAL TUBE" COM CAPA ALMA,DIAMETRO DE 1/2".FORNECIMENTO E COLOCACAO</t>
  </si>
  <si>
    <t>MANGUEIRA "SEAL TUBE" COM CAPA ALMA,DIAMETRO DE 3/4".FORNECIMENTO E COLOCACAO</t>
  </si>
  <si>
    <t>MANGUEIRA "SEAL TUBE" COM CAPA ALMA,DIAMETRO DE 1".FORNECIMENTO E COLOCACAO</t>
  </si>
  <si>
    <t>MANGUEIRA "SEAL TUBE" COM CAPA ALMA,DIAMETRO DE 1.1/4".FORNECIMENTO E COLOCACAO</t>
  </si>
  <si>
    <t>MANGUEIRA "SEAL TUBE" COM CAPA ALMA,DIAMETRO DE 1.1/2".FORNECIMENTO E COLOCACAO</t>
  </si>
  <si>
    <t>MANGUEIRA "SEAL TUBE" COM CAPA ALMA,DIAMETRO DE 2".FORNECIMENTO E COLOCACAO</t>
  </si>
  <si>
    <t>MANGUEIRA "SEAL TUBE" COM CAPA ALMA,DIAMETRO DE 2.1/2".FORNECIMENTO E COLOCACAO</t>
  </si>
  <si>
    <t>MANGUEIRA "SEAL TUBE" COM CAPA ALMA,DIAMETRO DE 3".FORNECIMENTO E COLOCACAO</t>
  </si>
  <si>
    <t>MANGUEIRA "SEAL TUBE" COM CAPA ALMA,DIAMETRO DE 4".FORNECIMENTO E COLOCACAO</t>
  </si>
  <si>
    <t>SUPORTE COM 2 CHUMBADORES,PARA FIXACAO DE TUBULACOES NO DIAMETRO INTERNO DE 1/2" ATE 1".FORNECIMENTO E COLOCACAO</t>
  </si>
  <si>
    <t>SUPORTE DUPLO COM 2 CHUMBADORES,PARA FIXACAO DE 2 TUBULACOESNO DIAMETRO INTERNO DE 1/2" ATE 1".FORNECIMENTO E COLOCACAO</t>
  </si>
  <si>
    <t>SUPORTE COM 2 CHUMBADORES,PARA FIXACAO DE TUBULACOES NO DIAMETRO INTERNO DE 1.1/4" E 1.1/2".FORNECIMENTO E COLOCACAO</t>
  </si>
  <si>
    <t>SUPORTE DUPLO COM 2 CHUMBADORES,PARA FIXACAO DE 2 TUBULACOESNO DIAMETRO INTERNO DE 1.1/4" ATE 1.1/2".FORNECIMENTO ECOLOCACAO</t>
  </si>
  <si>
    <t>SUPORTE COM 2 CHUMBADORES,PARA FIXACAO DE TUBULACOES NO DIAMETRO INTERNO DE 2".FORNECIMENTO E COLOCACAO</t>
  </si>
  <si>
    <t>SUPORTE DUPLO COM 2 CHUMBADORES,PARA FIXACAO DE 2 TUBULACOESNO DIAMETRO INTERNO DE 2".FORNECIMENTO E COLOCACAO</t>
  </si>
  <si>
    <t>SUPORTE COM 2 CHUMBADORES,PARA FIXACAO DE TUBULACOES NO DIAMETRO INTERNO DE 2.1/2" E 3".FORNECIMENTO E COLOCACAO</t>
  </si>
  <si>
    <t>SUPORTE DUPLO COM 2 CHUMBADORES,PARA FIXACAO DE 2 TUBULACOESNO DIAMETRO INTERNO DE 2.1/2" E 3".FORNECIMENTO E COLOCACAO</t>
  </si>
  <si>
    <t>SUPORTE COM 2 CHUMBADORES,PARA FIXACAO DE TUBULACOES NO DIAMETRO INTERNO DE 4" E 6".FORNECIMENTO E COLOCACAO</t>
  </si>
  <si>
    <t>SUPORTE DUPLO COM 2 CHUMBADORES,PARA FIXACAO DE 2 TUBULACOESNO DIAMETRO INTERNO DE 4" E 6".FORNECIMENTO E COLOCACAO</t>
  </si>
  <si>
    <t>ASSENTAMENTO DE LAVATORIO(EXCLUSIVE FORNECIMENTO DO APARELHO),INCLUSIVE MATERIAIS NECESSARIOS</t>
  </si>
  <si>
    <t>RETIRADA E REASSENTAMENTO DE LAVATORIO,INCLUSIVE MATERIAIS NECESSARIOS</t>
  </si>
  <si>
    <t>ASSENTAMENTO DE CAIXA DE DESCARGA ELEVADA,EXTERNA(EXCLUSIVEFORNECIMENTO DO APARELHO),INCLUSIVE MATERIAIS NECESSARIOS</t>
  </si>
  <si>
    <t>FIXACAO ATRAVES DE PINO CRAVADO COM PISTOLA E FITA METALICARECARTILHADA,DE TUBULACOES C/DIAMETROS INTERNOS VARIAVEIS DE1/2" A 4",COMPONDO-SE DE FITA DE 17MM DE LARGURA E 0,50M DECOMPRIMENTO E CONJUNTO C/CURSOR E SUPORTE "Y" EM CAIXA DE 25PECAS(SISTEMA DE SUSPENSAO LEVE,CARGA DE RUPTURA 120KG).UTILIZACAO:INSTALACOES APARENTES DE AGUA,ESGOTO E ELETRICIDADE</t>
  </si>
  <si>
    <t>FIXACAO ATRAVES PINO CRAVADO C/PISTOLA E FITA METALICA PERFURADA,TUBULACOES C/DIAM.INTERNOS VARIAVEIS 1/2" A 2",COMPONDO-SE DE FITA 17MM LARG.E 0,50M COMPR.E CONJUNTO C/:PORCA ALTA1/4",PARAFUSO CABECA SEXTAVADA 1/4"X1/2" E JUNCAO ALTA DE DUAS GARRAS(SIST.SUSPENSAO EXTRA-LEVE,CARGA RUPTURA 30KG).UTILIZACAO:INSTALACOES APARENTES DE AGUA,ESGOTO E ELETRICIDADE</t>
  </si>
  <si>
    <t>FIXACAO ATRAVES DE PINO CRAVADO COM PISTOLA E FITA METALICAPERFURADA,DE TUBULACOES COM DIAMETRO INTERNO VARIAVEL DE 1/2" A 4",FITA DE 19MM DE LARGURA E 0,50M DE COMPRIMENTO(SISTEMA SUSPENSAO LEVE,CARGA DE RUPTURA 40KG).UTILIZACAO:INSTALACOES APARENTES DE AGUA,ESGOTO E ELETRICIDADE</t>
  </si>
  <si>
    <t>FIXACAO ATRAVES DE PINO CRAVADO COM PISTOLA E FITA METALICAPERFURADA,DE TUBULACOES COM DIAMETRO INTERNO VARIAVEL DE 2"A 6",FITA DE 25MM DE LARGURA E 0,50M DE COMPRIMENTO,INCLUSIVE SUPORTE "U" E REFORCO DE SUPORTE(SISTEMA DE SUSPENSAO PESADO,CARGA DE RUPTURA 225KG).UTILIZACAO:INSTALACOES ESPECIAIS</t>
  </si>
  <si>
    <t>RETIRADA E REASSENTAMENTO DE CHUVEIRO,INCLUSIVE MATERIAIS NECESSARIOS</t>
  </si>
  <si>
    <t>RETIRADA E REASSENTAMENTO DE TORNEIRA,INCLUSIVE MATERIAIS NECESSARIOS</t>
  </si>
  <si>
    <t>ASSENTAMENTO DE TORNEIRA(EXCLUSIVE FORNECIMENTO DO APARELHO),INCLUSIVE MATERIAIS NECESSARIOS</t>
  </si>
  <si>
    <t>ASSENTAMENTO DE CHUVEIRO(EXCLUSIVE FORNECIMENTO DO APARELHO),INCLUSIVE MATERIAIS NECESSARIOS E BRACO CROMADO</t>
  </si>
  <si>
    <t>ASSENTAMENTO DE CHUVEIRO(EXCLUSIVE FORNECIMENTO DO APARELHOE BRACO),INCLUSIVE MATERIAIS NECESSARIOS</t>
  </si>
  <si>
    <t>ABRACADEIRA DE FIXACAO,TIPO COPO,ESTAMPADA EM CHAPA DE FERROZINCADA,COMPOSTA DE CANOPLA,PARAFUSOS E ABRACADEIRAS PROPRIAMENTE DITA,NO DIAMETRO 1/2".FORNECIMENTO E COLOCACAO</t>
  </si>
  <si>
    <t>ABRACADEIRA DE FIXACAO,TIPO COPO,ESTAMPADA EM CHAPA DE FERROZINCADA,COMPOSTA DE CANOPLA,PARAFUSOS E ABRACADEIRAS PROPRIAMENTE DITA,NO DIAMETRO 3/4".FORNECIMENTO E COLOCACAO</t>
  </si>
  <si>
    <t>ABRACADEIRA DE FIXACAO,TIPO COPO,ESTAMPADA EM CHAPA DE FERROZINCADA,COMPOSTA DE CANOPLA,PARAFUSOS E ABRACADEIRAS PROPRIAMENTE DITA,NO DIAMETRO 1".FORNECIMENTO E COLOCACAO</t>
  </si>
  <si>
    <t>ABRACADEIRA DE FIXACAO,TIPO COPO,ESTAMPADA EM CHAPA DE FERROZINCADA,COMPOSTA DE CANOPLA,PARAFUSOS E ABRACADEIRAS PROPRIAMENTE DITA,NO DIAMETRO 1.1/4".FORNECIMENTO E COLOCACAO</t>
  </si>
  <si>
    <t>ABRACADEIRA DE FIXACAO,TIPO COPO,ESTAMPADA EM CHAPA DE FERROZINCADA,COMPOSTA DE CANOPLA,PARAFUSOS E ABRACADEIRAS PROPRIAMENTE DITA,NO DIAMETRO 1.1/2".FORNECIMENTO E COLOCACAO</t>
  </si>
  <si>
    <t>ABRACADEIRA DE FIXACAO,TIPO COPO,ESTAMPADA EM CHAPA DE FERROZINCADA,COMPOSTA DE CANOPLA,PARAFUSOS E ABRACADEIRAS PROPRIAMENTE DITA,NO DIAMETRO 2".FORNECIMENTO E COLOCACAO</t>
  </si>
  <si>
    <t>ABRACADEIRA DE FIXACAO,TIPO COPO,ESTAMPADA EM CHAPA DE FERROZINCADA,COMPOSTA DE CANOPLA,PARAFUSOS E ABRACADEIRAS PROPRIAMENTE DITA,NO DIAMETRO 2.1/2".FORNECIMENTO E COLOCACAO</t>
  </si>
  <si>
    <t>ABRACADEIRA DE FIXACAO,TIPO COPO,ESTAMPADA EM CHAPA DE FERROZINCADA,COMPOSTA DE CANOPLA,PARAFUSOS E ABRACADEIRAS PROPRIAMENTE DITA,NO DIAMETRO 3".FORNECIMENTO E COLOCACAO</t>
  </si>
  <si>
    <t>ABRACADEIRA DE FIXACAO,TIPO COPO,ESTAMPADA EM CHAPA DE FERROZINCADA,COMPOSTA DE CANOPLA,PARAFUSOS E ABRACADEIRAS PROPRIAMENTE DITA,NO DIAMETRO 4".FORNECIMENTO E COLOCACAO</t>
  </si>
  <si>
    <t>RETIRADA E REASSENTAMENTO DE BIDE COM 2 REGISTROS,INCLUSIVEMATERIAIS NECESSARIOS</t>
  </si>
  <si>
    <t>ASSENTAMENTO DE VASO SANITARIO SIFONADO(EXCLUSIVE FORNECIMENTO DO APARELHO),INCLUSIVE MATERIAIS NECESSARIOS</t>
  </si>
  <si>
    <t>RETIRADA E REASSENTAMENTO DE VASO SANITARIO SIFONADO,INCLUSIVE MATERIAIS NECESSARIOS</t>
  </si>
  <si>
    <t>RETIRADA E REASSENTAMENTO DE TUBO VENTILADOR,DE CIMENTO SEMAMIANTO,COM DIAMETRO DE 3"</t>
  </si>
  <si>
    <t>RETIRADA E REASSENTAMENTO DE TUBO VENTILADOR,DE CIMENTO SEMAMIANTO,COM DIAMETRO DE 4"</t>
  </si>
  <si>
    <t>CHUVEIRO AUTOMATICO SPRINKLER DE RESPOSTA PADRAO,TIPO LATERAL (SIDEWALL) DN 15MM (1/2"),TEMPERATURA 68ºC (BULBO VERMELHO) E COEFICIENTE DE DESCARGA K80.FORNECIMENTO E COLOCACAO</t>
  </si>
  <si>
    <t>CHUVEIRO AUTOMATICO SPRINKLER DE RESPOSTA PADRAO,TIPO LATERAL (SIDEWALL) DN 15MM (1/2"),TEMPERATURA 79ºC (BULBO AMARELO)E COEFICIENTE DE DESCARGA K80.FORNECIMENTO E COLOCACAO</t>
  </si>
  <si>
    <t>CHUVEIRO AUTOMATICO SPRINKLER DE RESPOSTA PADRAO,TIPO PENDENTE,DN 15MM(1/2"),TEMPERATURA 68ºC (BULBO VERMELHO) E COEFICIENTE DE DESCARGA K80.FORNECIMENTO E COLOCACAO</t>
  </si>
  <si>
    <t>CHUVEIRO AUTOMATICO SPRINKLER DE RESPOSTA PADRAO,TIPO PENDENTE,DN 15MM(1/2"),TEMPERATURA 79ºC (BULBO AMARELO) E COEFICIENTE DE DESCARGA K80.FORNECIMENTO E COLOCACAO</t>
  </si>
  <si>
    <t>TUBO DE FERRO GALVANIZADO COM DIAMETRO DE 1/2",COM COSTURA,PARA INSTALACOES DIVERSAS ENTERRRADAS,INCLUSIVE CONEXOES,EMENDAS E PROTECAO ANTICORROSIVA.FORNECIMENTO E COLOCACAO</t>
  </si>
  <si>
    <t>TUBO DE FERRO GALVANIZADO COM DIAMETRO DE 3/4",COM COSTURA,PARA INSTALACOES DIVERSAS ENTERRADAS,INCLUSIVE CONEXOES,EMENDAS E PROTECAO ANTICORROSIVA.FORNECIMENTO E COLOCACAO</t>
  </si>
  <si>
    <t>TUBO DE FERRO GALVANIZADO COM DIAMETRO DE 1",COM COSTURA,PARA INSTALACOES DIVERSAS ENTERRADAS,INCLUSIVE CONEXOES,EMENDASE PROTECAO ANTICORROSIVA.FORNECIMENTO E COLOCACAO</t>
  </si>
  <si>
    <t>TUBO DE FERRO GALVANIZADO COM DIAMETRO DE 1.1/4",COM COSTURA,PARA INSTALACOES DIVERSAS ENTERRADAS,INCLUSIVE CONEXOES,EMENDAS E PROTECAO ANTICORROSIVA.FORNECIMENTO E COLOCACAO</t>
  </si>
  <si>
    <t>TUBO DE FERRO GALVANIZADO COM DIAMETRO DE 1.1/2",COM COSTURA,PARA INSTALACOES DIVERSAS ENTERRADAS,INCLUSIVE CONEXOES,EMENDAS E PROTECAO ANTICORROSIVA.FORNECIMENTO E COLOCACAO</t>
  </si>
  <si>
    <t>TUBO DE FERRO GALVANIZADO COM DIAMETRO DE 2",COM COSTURA,PARA INSTALACOES DIVERSAS ENTERRADAS,INCLUSIVE CONEXOES,EMENDASE PROTECAO ANTICORROSIVA.FORNECIMENTO E COLOCACAO</t>
  </si>
  <si>
    <t>TUBO DE FERRO GALVANIZADO COM DIAMETRO DE 2.1/2",COM COSTURA,PARA INSTALACOES DIVERSAS ENTERRADAS,INCLUSIVE CONEXOES,EMENDAS E PROTECAO ANTICORROSIVA.FORNECIMENTO E COLOCACAO</t>
  </si>
  <si>
    <t>TUBO DE FERRO GALVANIZADO COM DIAMETRO DE 3",COM COSTURA,PARA INSTALACOES DIVERSAS ENTERRADAS,INCLUSIVE CONEXOES,EMENDASE PROTECAO ANTICORROSIVA.FORNECIMENTO E COLOCACAO</t>
  </si>
  <si>
    <t>TUBO DE FERRO GALVANIZADO COM DIAMETRO DE 4",COM COSTURA,PARA INSTALACOES DIVERSAS ENTERRADAS,INCLUSIVE CONEXOES,EMENDASE PROTECAO ANTICORROSIVA.FORNECIMENTO E COLOCACAO</t>
  </si>
  <si>
    <t>TUBO DE FERRO GALVANIZADO COM DIAMETRO DE 5",COM COSTURA,PARA INSTALACOES DIVERSAS ENTERRADAS,INCLUSIVE CONEXOES,EMENDASE PROTECAO ANTICORROSIVA.FORNECIMENTO E COLOCACAO</t>
  </si>
  <si>
    <t>TUBO DE FERRO GALVANIZADO COM DIAMETRO DE 6",COM COSTURA,PARA INSTALACOES DIVERSAS ENTERRADAS,INCLUSIVE CONEXOES,EMENDASE PROTECAO ANTICORROSIVA.FORNECIMENTO E COLOCACAO</t>
  </si>
  <si>
    <t>RODAPES METALICOS,CALHA TRIPLA,PARA INSTALACOES ELETRICAS,TELEFONICA E DADOS,CONSTRUIDOS EM CHAPA DE ACO PRE GALVANIZADO,INCLUSIVE TODOS OS ACESSORIOS,MONTAGEM,CAIXA PARA 4 TOMADASDE ELETRICIDADE E LOGICA.FORNECIMENTO E COLOCACAO</t>
  </si>
  <si>
    <t>RODAPES METALICOS,CALHA DUPLA,PARA INSTALACOES ELETRICAS,TELEFONICA E DADOS,CONSTRUIDOS EM CHAPA DE ACO PRE GALVANIZADO,INCLUSIVE TODOS OS ACESSORIOS,MONTAGEM,CAIXA PARA 4 TOMADASDE ELETRICIDADE E LOGICA.FORNECIMENTO E COLOCACAO</t>
  </si>
  <si>
    <t>ALCA PARA BARRILETE DE DISTRIBUICAO,DO TIPO CONCENTRADO,SOBRESERVATORIO DUPLO,INCLUSIVE RAMAIS PARA EXTRAVASOR E LIMPEZA COMPREENDENDO:5,50M DE TUBO DE PVC 50MM,REGISTROS E CONEXOES.FORNECIMENTO E INSTALACAO</t>
  </si>
  <si>
    <t>ALCA PARA BARRILETE DE DISTRIBUICAO,DO TIPO CONCENTRADO,SOBRESERVATORIO DUPLO,INCLUSIVE RAMAIS PARA EXTRAVASOR E LIMPEZA COMPREENDENDO:5,50M DE TUBO DE PVC 60MM,REGISTROS E CONEXOES.FORNECIMENTO E INSTALACAO</t>
  </si>
  <si>
    <t>ALCA PARA BARRILETE DE DISTRIBUICAO,DO TIPO CONCENTRADO,SOBRESERVATORIO DUPLO,INCLUSIVE RAMAIS PARA EXTRAVASOR E LIMPEZA COMPREENDENDO:5,50M DE TUBO DE PVC 75MM,REGISTROS E CONEXOES.FORNECIMENTO E INSTALACAO</t>
  </si>
  <si>
    <t>ALCA PARA BARRILETE DE DISTRIBUICAO,DO TIPO CONCENTRADO,SOBRESERVATORIO DUPLO,INCLUSIVE RAMAIS PARA EXTRAVASOR E LIMPEZA COMPREENDENDO:5,50M DE TUBO DE PVC 85MM,REGISTROS E CONEXOES.FORNECIMENTO E INSTALACAO</t>
  </si>
  <si>
    <t>ALCA PARA BARRILETE DE DISTRIBUICAO,DO TIPO CONCENTRADO,SOBRESERVATORIO DUPLO,INCLUSIVE RAMAIS PARA EXTRAVASOR E LIMPEZA COMPREENDENDO:5,50M DE TUBO DE PVC 110MM,REGISTROS E CONEXOES.FORNECIMENTO E INSTALACAO</t>
  </si>
  <si>
    <t>COLUNA DE PVC,DE DIAMETRO 25MM,EXCLUSIVE PECAS DE DERIVACAOE RASGO EM ALVENARIA.FORNECIMENTO E ASSENTAMENTO</t>
  </si>
  <si>
    <t>COLUNA DE PVC,DE DIAMETRO 32MM,EXCLUSIVE PECAS DE DERIVACAOE RASGO EM ALVENARIA.FORNECIMENTO E ASSENTAMENTO</t>
  </si>
  <si>
    <t>COLUNA DE PVC,DE DIAMETRO DE 40MM,EXCLUSIVE PECAS DE DERIVACAO E RASGO EM ALVENARIA.FORNECIMENTO E ASSENTAMENTO</t>
  </si>
  <si>
    <t>COLUNA DE PVC,DE DIAMETRO DE 50MM,EXCLUSIVE PECAS DE DERIVACAO E RASGO EM ALVENARIA.FORNECIMENTO E ASSENTAMENTO</t>
  </si>
  <si>
    <t>COLUNA DE PVC,DE DIAMETRO DE 60MM,EXCLUSIVE PECAS DE DERIVACAO E RASGO EM ALVENARIA.FORNECIMENTO E ASSENTAMENTO</t>
  </si>
  <si>
    <t>COLUNA DE PVC,DE DIAMETRO DE 75MM,EXCLUSIVE PECAS DE DERIVACAO E RASGO EM ALVENARIA.FORNECIMENTO E ASSENTAMENTO</t>
  </si>
  <si>
    <t>INSTALACAO E ASSENTAMENTO DE CHUVEIRO(EXCLUSIVE FORNECIMENTODO APARELHO E REGISTRO),COMPREENDENDO:5,00M DE TUBO DE PVCDE 25MM,RALO SECO DE PVC 100MM COM GRELHA,2,00M DE TUBO DE PVC DE 40MM E CONEXOES</t>
  </si>
  <si>
    <t>INSTALACAO E ASSENTAMENTO DE CHUVEIRO ELETRICO (EXCLUSIVE FORNECIMENTO DO APARELHO E REGISTRO),COMPREENDENDO 5,00M DE TUBO DE PVC DE 25MM,RALO SECO DE PVC DE 100MM COM GRELHA,2,00MDE TUBO DE PVC DE 40MM,30,00M DE FIO 4MM 2,6,00M DE ELETRODUTO DE PVC DIAMETRO DE 3/4" E CONEXOES</t>
  </si>
  <si>
    <t>INSTALACAO E ASSENTAMENTO DE MICTORIO(EXCLUSIVE FORNECIMENTODO APARELHO),COMPREENDENDO:3,00M DE TUBO DE PVC DE 25MM,1,50M DE TUBOS DE PVC DE 40MM E 50MM,CADA,CONEXOES E RALO SIFONADO DE PVC COM 100X100X50MM COM TAMPA CEGA</t>
  </si>
  <si>
    <t>INSTALACAO E ASSENTAMENTO DE MICTORIO(EXCLUSIVE FORNECIMENTODO APARELHO E RALO SIFONADO),COMPREENDENDO:3,00M DE TUBO DEPVC DE 25MM,1,50M DE TUBOS DE PVC DE 40MM E 50MM,CADA,E CONEXOES,EXCLUSIVE RALO SINFONADO</t>
  </si>
  <si>
    <t>INSTALACAO E ASSENTAMENTO DE MICTORIO TIPO CALHA(EXCLUSIVE FORNECIMENTO DO APARELHO),COMPREENDENDO:3,00M DE TUBO DE PVCDE 25MM,REGISTRO DE GAVETA,2,00M DE TUBO DE PVC DE 40MM E 50MM,CADA,CONEXOES E CAIXA SINFONADA DE PVC COM 100X100X50MM,COM TAMPA CEGA</t>
  </si>
  <si>
    <t>INSTALACAO E ASSENTAMENTO DE BANHEIRA(EXCLUSIVE FORNECIMENTODO APARELHO),COMPREENDENDO:3,00M DE TUBO PVC DE 25MM,3,00MDE TUBO DE PVC DE 40MM E CONEXOES</t>
  </si>
  <si>
    <t>INSTALACAO E ASSENTAMENTO DE BIDE(EXCLUSIVE FORNECIMENTO DOAPARELHO),COMPREENDENDO:3,00M DE TUBO PVC DE 25MM,2,00M DE TUBO DE PVC DE 40MM E CONEXOES</t>
  </si>
  <si>
    <t>INSTALACAO E ASSENTAMENTO DE DUCHINHA MANUAL PARA BANHEIRO(EXCLUSIVE FORNECIMENTO DO APARELHO),COMPREENDENDO:3,00M DE TUBO DE PVC DE 25MM E CONEXOES</t>
  </si>
  <si>
    <t>INSTALACAO E ASSENTAMENTO DE PIA COM 1 CUBA(EXCLUSIVE FORNECIMENTO DO APARELHO),COMPREENDENDO:3,00M DE TUBO DE PVC DE 25MM,3,00M DE TUBO DE PVC DE 50MM,RABICHO E CONEXOES</t>
  </si>
  <si>
    <t>INSTALACAO E ASSENTAMENTO DE PIA COM 2 CUBAS(EXCLUSIVE FORNECIMENTO DO APARELHO),COMPREENDENDO:3,00M DE TUBO DE PVC DE 25MM,3,00M DE TUBO DE PVC DE 50MM, RABICHO E CONEXOES</t>
  </si>
  <si>
    <t>INSTALACAO E ASSENTAMENTO DE PIA COM CUBA DUPLA(EXCLUSIVE FORNECIMENTO DO APARELHO),COMPREENDENDO:3,00M DE TUBO DE PVC 25MM,3,00M DE TUBO DE PVC DE 50MM,RABICHO E CONEXOES</t>
  </si>
  <si>
    <t>INSTALACAO E ASSENTAMENTO DE LAVATORIO DE UMA TORNEIRA(EXCLUSIVE FORNECIMENTO DO APARELHO),COMPREENDENDO:3,00M DE TUBO DE PVC DE 25MM,2,00M DE TUBO DE PVC DE 40MM E CONEXOES</t>
  </si>
  <si>
    <t>INSTALACAO E ASSENTAMENTO DE LAVATORIO DE 2 TORNEIRAS(EXCLUSIVE FORNECIMENTO DO APARELHO),COMPREENDENDO:3,00M DE TUBO DEPVC DE 25MM,2,00M DE TUBO DE PVC DE 40MM E CONEXOES</t>
  </si>
  <si>
    <t>INSTALACAO E ASSENTAMENTO DE FILTRO RESIDENCIAL(EXCLUSIVE FORNECIMENTO DO APARELHO),COMPREENDENDO:2,00M DE TUBO DE PVC DE 25MM E CONEXOES</t>
  </si>
  <si>
    <t>INSTALACAO E ASSENTAMENTO DE FILTRO INDUSTRIAL(EXCLUSIVE FORNECIMENTO DO APARELHO),COMPREENDENDO:3,00M DE TUBO DE PVC SOLDAVEL DE 32MM E CONEXOES</t>
  </si>
  <si>
    <t>INSTALACAO E ASSENTAMENTO DE TANQUE DE SERVICO (EXCLUSIVE FORNECIMENTO DO APARELHO),COMPREENDENDO:3,00M DE TUBO DE PVC DE 25MM,3,00M DE TUBO DE PVC DE 50MM E CONEXOES</t>
  </si>
  <si>
    <t>INSTALACAO E ASSENTAMENTO DE BACIA TURCA(EXCLUSIVE FORNECIMENTO DO APARELHO E DA VALVULA DE DESCARGA),COMPREENDENDO:3,00M DE TUBO DE PVC DE 50MM,2,00M DE TUBO DE PVC DE 100MM,CONEXOES E MONTAGEM</t>
  </si>
  <si>
    <t>INSTALACAO E ASSENTAMENTO DE CAIXA DE DESCARGA ELEVADA (EXCLUSIVE FORNECIMENTO DA CAIXA),COMPREENDENDO:2,00M DE TUBO DEPVC DE 25MM,CONEXOES E MONTAGEM</t>
  </si>
  <si>
    <t>INSTALACAO E ASSENTAMENTO DE CAIXA DE DESCARGA DE EMBUTIR(EXCLUSIVE FORNECIMENTO DA CAIXA),COMPREENDENDO:2,00M DE TUBO DE PVC DE 25MM,0,80M DE TUBO DE PVC DE 40MM,CONEXOES E MONTAGEM</t>
  </si>
  <si>
    <t>INSTALACAO E ASSENTAMENTO DE VALVULA DE DESCARGA(EXCLUSIVE FORNECIMENTO DA VALVULA),COMPREENDENDO:3,00M DE TUBO DE PVC DE 50MM,CONEXOES E MONTAGEM</t>
  </si>
  <si>
    <t>REPARO EM CAIXA DE DESCARGA ELEVADA.FORNECIMENTO E SUBSTITUICAO</t>
  </si>
  <si>
    <t>INSTALACAO E COLOCACAO DE TORNEIRA PARA JARDIM OU DE LAVAGEM(EXCLUSIVE FORNECIMENTO DA TORNEIRA),COMPREENDENDO: 2,00M DETUBO DE PVC DE 20MM E CONEXOES</t>
  </si>
  <si>
    <t>INSTALACAO E ASSENTAMENTO DE VASO SANITARIO INDIVIDUAL E VALVULA DE DESCARGA(EXCL.ESTES)EM PAVIMENTO ELEVADO,COMPREENDENDO:INSTALACAO HIDRAULICA COM 2,00M TUBO PVC 50MM,COM CONEXOES ATE A VALVULA E APOS ESTA ATE VASO,LIGACAO DE ESGOTO COM 3,00M DE TUBO DE PVC DE 100MM AOS TUBOS QUEDA E VENTILACAO,INCLUSIVE CONEXOES,EXCLUSIVE OS TUBOS QUEDA E VENTILACAO</t>
  </si>
  <si>
    <t>INSTALACAO E ASSENTAMENTO VASO SANITARIO INDIVIDUAL COM CAIXA ACOPLADA(EXCLUSIVE ESTES),PAVIMENTO ELEVADO,COMPREENDENDO:INSTALACAO HIDRAULICA C/2,00M TUBO DE PVC 25MM,C/CONEXOES,ATE A CAIXA ACOPLADA,LIGACAO DE ESGOTOS COM 3,00M DE TUBO DE PVC 100MM AOS TUBOS DE QUEDA E VENTILACAO,INCLUSIVE CONEXOES,EXCLUSIVE OS TUBOS DE QUEDA E VENTILACAO</t>
  </si>
  <si>
    <t>INSTALACAO E ASSENTAMENTO DE VASO SANITARIO INDIVIDUAL E CAIXA DE DESCARGA(EXCLUSIVE ESTES)EM PAVIMENTO ELEVADO,COMPREENDENDO:INSTALACAO HIDRAULICA COM 2,00M DE TUBO DE PVC DE 25MM,COM CONEXOES,ATE A CAIXA DE DESCARGA,LIGACAO DE ESGOTOS COM3,00M DE TUBO DE PVC 100MM AOS TUBOS DE QUEDA E VENTILACAO,INCLUSIVE CONEXOES,EXCLUSIVE TUBOS DE QUEDA E VENTILACAO</t>
  </si>
  <si>
    <t>INSTALACAO E ASSENTAMENTO DE VASO SANITARIO INDIVIDUAL E VALVULA DE DESCARGA(EXCL.ESTES)EM PAVIMENTO TERREO,COMPREENDENDO:INSTALACAO HIDRAULICA COM 2,00M TUBO PVC 50MM,COM CONEXOES,ATE VALVULA E APOS ESTA ATE O VASO,LIGACAO ESGOTOS COM 3,00M TUBO PVC 100MM A CAIXA DE INSPECAO E TUBO VENTILACAO,INCLUSIVE CONEXOES,EXCLUSIVE TUBO DE VENTILACAO</t>
  </si>
  <si>
    <t>INSTALACAO E ASSENTAMENTO DE VASO SANITARIO INDIVIDUAL E CAIXA DE DESCARGA(EXCLUSIVE ESTES)EM PAVIMENTO TERREO,COMPREENDENDO:INSTALACAO HIDRAULICA COM 2,00M DE TUBO DE PVC DE 25MM,COM CONEXOES,ATE A CAIXA DE DESCARGA,LIGACAO DE ESGOTO COM 3,00M DE TUBO DE PVC DE 100MM A CAIXA INSPECAO E TUBO DE VENTILACAO,INCLUSIVE CONEXOES,EXCLUSIVE TUBO VENTILACAO</t>
  </si>
  <si>
    <t>INSTALACAO E ASSENTAMENTO DE VASO SANITARIO COM CAIXA ACOPLADA(EXCLUSIVE ESTES)EM PAVIMENTO TERREO,COMPREENDENDO:INSTALACAO HIDRAULICA COM 2,00M DE TUBO DE PVC DE 25MM,COM CONEXOES,ATE A CAIXA,LIGACAO DE ESGOTO COM 3,00M DE TUBO DE PVC DE 100MM A CAIXA DE INSPECAO E TUBO DE VENTILACAO,INCLUSIVE CONEXOES,EXCLUSIVE O TUBO DE VENTILACAO</t>
  </si>
  <si>
    <t>INSTALACAO E ASSENTAMENTO DE UM VASO SANITARIO E VALVULA DESCARGA(EXCL.ESTES) EM PAVIMENTO ELEVADO,PARTE DE UM CONJUNTODOIS OU MAIS VASOS,COMPREENDENDO:INSTALACAO HIDRAULICA C/1,50M TUBO PVC 50MM,C/CONEXOES,ATE VALVULA DESCARGA,LIGACAO ESGOTO C/2,00M TUBO PVC 100MM AOS TUBOS DE QUEDA E VENTILACAO,INCL.CONEXOES,EXCL.TUBOS QUEDA E VENTILACAO</t>
  </si>
  <si>
    <t>INSTALACAO E ASSENTAMENTO DE UM VASO SANITARIO COM CAIXA DEDESCARGA(EXCL.ESTES)EM PAVIMENTO ELEVADO,PARTE DE UM CONJ.DEDOIS OU MAIS VASOS,COMPREENDENDO:INST.HIDRAULICA COM 1,50MDE TUBO PVC 25MM,COM CONEXOES,ATE A CAIXA DE DESCARGA,LIGACAO DE ESGOTO COM 2,00M DE TUBO PVC 100MM,AOS TUBOS DE QUEDA EVENTILACAO,INCL.CONEXOES,EXCL.TUBOS DE QUEDA E VENTILACAO</t>
  </si>
  <si>
    <t>INSTALACAO E ASSENTAMENTO DE UM VASO SANITARIO COM CAIXA ACOPLADA(EXCL.ESTES)EM PAVIMENTO ELEVADO,PARTE DE UM CONJ.DE DOIS OU MAIS VASOS,COMPREENDENDO:INST.HIDRAULICA COM 1,50M DETUBO PVC 25MM,COM CONEXOES,ATE A CAIXA ACOPLADA,LIGACAO DE ESGOTO COM 2,00M DE TUBO PVC 100MM,AOS TUBOS DE QUEDA E VENTILACAO,INCL.CONEXOES,EXCL.TUBOS DE QUEDA E VENTILACAO</t>
  </si>
  <si>
    <t>INSTALACAO E ASSENTAMENTO DE UM VASO SANITARIO E VALVULA DEDESCARGA(EXCL.ESTES)EM PAVIMENTO TERREO,PARTE DE UM CONJUNTODE DOIS OU MAIS VASOS,COMPREENDENDO:INSTALACAO HIDRAULICA C/1,50M TUBO PVC 50MM,C/CONEXOES,ATE VALVULA E APOS ESTA ATEO VASO,LIGACAO ESGOTO C/2,00M TUBO PVC 100MM A CAIXA DE INSPECAO E TUBO VENTILACAO,INCL.CONEXOES,EXCL.TUBO VENTILACAO</t>
  </si>
  <si>
    <t>INSTALACAO E ASSENTAMENTO DE UM VASO SANITARIO E CAIXA DE DESCARGA(EXCL.ESTES)EM PAVIMENTO TERREO,PARTE DE UM CONJUNTO DE DOIS OU MAIS VASOS,COMPREENDENDO:INSTALACAO HIDRAULICA C/1,50M TUBO PVC 25MM,C/CONEXOES,ATE A CAIXA DE DESCARGA,LIGACAO ESGOTO C/2,00M TUBO PVC 100MM A CAIXA INSPECAO E TUBO DE VENTILACAO,INCL.CONEXOES,EXCL.TUBO VENTILACAO</t>
  </si>
  <si>
    <t>INSTALACAO E ASSENTAMENTO DE UM VASO SANITARIO E CAIXA ACOPLADA(EXCL.ESTES)EM PAVIMENTO TERREO,PARTE DE UM CONJ.DE DOISOU MAIS VASOS,COMPREENDENDO:INST.HIDRAULICA COM 1,50M DE TUBO PVC 25MM,COM CONEXOES,ATE A CAIXA ACOPLADA,LIGACAO DE ESGOTO COM 2,00M DE TUBO PVC 100MM A CAIXA DE INSPECAO E TUBO DEVENTILACAO,INCL.CONEXOES,EXCL.TUBO DE VENTILACAO</t>
  </si>
  <si>
    <t>INSTALACAO E ASSENTAMENTO DE UM LAVATORIO OU APARELHO DE INSTALACAO SEMELHANTE,EM BATERIA(EXCLUSIVE FORNECIMENTO DO APARELHO),COMPREENDENDO:1,00M DE TUBO DE PVC DE 32MM E 0,60M DETUBO DE PVC DE 25MM,COM CONEXOES E ESGOTAMENTO EM PVC DE 40MM,ATE O RALO SIFONADO</t>
  </si>
  <si>
    <t>INSTALACAO E ASSENTAMENTO DE BEBEDOURO OU LAVATORIO TIPO CALHA,EM BATERIA COM 1 PONTO A CADA 50CM(EXCLUSIVE FORNECIMENTODO APARELHO),COMPREENDENDO:1,00M DE TUBO DE PVC DE 32MM E 0,60M DE TUBO DE PVC DE 25MM,COM CONEXOES E ESGOTAMENTO EM PVC DE 50MM,ATE O RALO SIFONADO</t>
  </si>
  <si>
    <t>INSTALACAO HIDRAULICA E ASSENTAMENTO DE UM CHUVEIRO EM BATERIA(EXCLUSIVE FORNECIMENTO DO APARELHO E REGISTRO),ATE 4 CHUVEIROS,COMPREENDENDO:1,50M DE TUBO DE PVC DE 32MM E 1,00M DETUBO DE PVC DE 25MM</t>
  </si>
  <si>
    <t>INSTALACAO HIDRAULICA E ASSENTAMENTO DE UM CHUVEIRO EM BATERIA(EXCLUSIVE FORNECIMENTO DO APARELHO E REGISTRO),ATE 8 CHUVEIROS,COMPREENDENDO:1,50M DE TUBO DE PVC SOLDAVEL DE 50MM E1,00M DE TUBO DE PVC DE 25MM</t>
  </si>
  <si>
    <t>RALO SECO(SIMPLES)DE PVC(100X53)X40MM,COM GRELHA,COMPREENDENDO:EFLUENTE DE 40MM SOLDAVEL EM PVC,COM 2,00M DE EXTENSAO ELIGACAO AO RALO SIFONADO.FORNECIMENTO E INSTALACAO</t>
  </si>
  <si>
    <t>RALO SIFONADO DE PVC(150X185)X75MM RIGIDO EM PAVIMENTO ELEVADO,COM SAIDA DE 75MM SOLDAVEL,GRELHA REDONDA E PORTA-GRELHA,COMPREENDENDO:3,00M DE TUBO DE PVC DE 75MM E SUA LIGACAO AORAMAL DE QUEDA E VENTILACAO.FORNECIMENTO E INSTALACAO</t>
  </si>
  <si>
    <t>RALO SIFONADO DE PVC RIGIDO (100X100)X50MM,EM PAVIMENTO ELEVADO,COM TAMPA CEGA,COM 1 ENTRADA DE 40MM E SAIDA DE 50MM,COMPREENDENDO:2,00M DE TUBO DE PVC DE 50MM SOLDAVEL,1,00M DE TUBO DE PVC DE 40MM E SUA LIGACAO AO RAMAL DE QUEDA E VENTILACAO.FORNECIMENTO E INSTALACAO</t>
  </si>
  <si>
    <t>RALO SIFONADO PVC RIGIDO (150X185)X75MM,EM PAVIMENTO TERREO,COM SAIDA DE 75MM,GRELHA REDONDA E PORTA-GRELHA,COMPREENDENDO:3,00M DE TUBO DE PVC DE 75MM E SUA LIGACAO AO RAMAL DE VENTILACAO.FORNECIMENTO E INSTALACAO</t>
  </si>
  <si>
    <t>RALO SIFONADO DE PVC(100X100)X50MM,EM PAVIMENTO TERREO,COM TAMPA CEGA,COM 1 ENTRADA DE 40MM E SAIDA DE 50MM,INCLUSIVE LIGACAO DE 50MM DE PVC ATE A CAIXA DE INSPECAO,CONSIDERANDO ADISTANCIA DO CENTRO DO RALO ATE 2,00M.FORNECIMENTO E INSTALACAO</t>
  </si>
  <si>
    <t>LIGACAO A COLUNA DE GORDURA DO ESGOTO DE PIAS EM TUBO DE PVCDE 50MM SOLDAVEL,COM CONEXOES</t>
  </si>
  <si>
    <t>TUBO DE QUEDA EM PVC DE 150MM,INCLUSIVE "T" SANITARIO.FORNECIMENTO E ASSENTAMENTO</t>
  </si>
  <si>
    <t>TUBO DE QUEDA EM PVC DE 100MM,INCLUSIVE "T" SANITARIO.FORNECIMENTO E ASSENTAMENTO</t>
  </si>
  <si>
    <t>TUBO DE QUEDA EM PVC DE 75MM,INCLUSIVE "T" SANITARIO.FORNECIMENTO E ASSENTAMENTO</t>
  </si>
  <si>
    <t>TUBO PARA VENTILACAO EM PVC DE 100MM.INCLUSIVE CONEXOES.FORNECIMENTO E ASSENTAMENTO</t>
  </si>
  <si>
    <t>TUBO PARA VENTILACAO EM PVC DE 75MM,INCLUSIVE CONEXOES.FORNECIMENTO E ASSENTAMENTO</t>
  </si>
  <si>
    <t>TUBO DE QUEDA EM PVC REFORCADO DE 150MM,INCLUSIVE "T" SANITARIO.FORNECIMENTO E ASSENTAMENTO</t>
  </si>
  <si>
    <t>TUBO DE QUEDA EM PVC REFORCADO DE 100MM,INCLUSIVE "T" SANITARIO.FORNECIMENTO E ASSENTAMENTO</t>
  </si>
  <si>
    <t>TUBO DE QUEDA EM PVC REFORCADO DE 75MM,INCLUSIVE "T" SANITARIO.FORNECIMENTO E ASSENTAMENTO</t>
  </si>
  <si>
    <t>APARELHO DE AR CONDICIONADO,TIPO PAREDE(EXCLUSIVE O FORNECIMENTO DO APARELHO),COMPREENDENDO:5 VARAS DE ELETRODUTO PVC DE3/4",COM LUVAS,40,00M DE FIO 2,5MM2,TOMADA DE EMBUTIR E CAIXA DE EMBUTIR.INSTALACAO E ASSENTAMENTO</t>
  </si>
  <si>
    <t>APARELHO DE AR CONDICIONADO,TIPO PAREDE(EXCLUSIVE O FORNECIMENTO DO APARELHO),COM INSTALACAO APARENTE,COMPREENDENDO:5 VARAS DE ELETRODUTO PVC DE 3/4",COM LUVAS,40,00M DE FIO 2,5MM2,TOMADA DE SOBREPOR E CAIXA DE SOBREPOR,INCLUSIVE ABRACADEIRAS.INSTALACAO E ASSENTAMENTO</t>
  </si>
  <si>
    <t>BEBEDOURO ELETRICO,TIPO PRESSAO COM FILTRO INTERNO(EXCLUSIVEFORNECIMENTO DE APARELHO),COMPREENDENDO:2 VARAS DE ELETRODUTO PVC DE 3/4",COM LUVAS,10,00M DE FIO 2,5MM2,TOMADA DE EMBUTIR E CAIXA DE EMBUTIR,4,00M DE TUBO PVC DE 25MM,3,00M DE TUBO PVC DE 40MM,REGISTRO DE 3/4" E CONEXOES.INSTALACAO ATE ORALO EXISTENTE E ASSENTAMENTO</t>
  </si>
  <si>
    <t>TUBO DE PVC RIGIDO,COM DIAMETRO DE 50MM,PBL,PN 80.FORNECIMENTO</t>
  </si>
  <si>
    <t>ADAPTADOR DE PVC RIGIDO SOLDAVEL,COM BOLSA SOLDAVEL E ROSCAMACHO,DIAMETRO NOMINAL DE 50MM.FORNECIMENTO</t>
  </si>
  <si>
    <t>CURVA DE 90° DE PVC RIGIDO,SOLDAVEL,DIAMETRO NOMINAL DE 50MME PRESSAO NOMINAL DE 80.FORNECIMENTO</t>
  </si>
  <si>
    <t>TE DE PVC RIGIDO SOLDAVEL,90°,AZUL,COM BOLSAS SOLDAVEIS,DE 50MM.FORNECIMENTO</t>
  </si>
  <si>
    <t>ASPERSOR DE IMPACTO,PARA IRRIGACAO TIPO ECO,PARA REGA DE JARDIM.FORNECIMENTO</t>
  </si>
  <si>
    <t>ASPERSOR DE IMPACTO,PARA IRRIGACAO,TIPO MAXIREGA.FORNECIMENTO</t>
  </si>
  <si>
    <t>ASPERSOR DE IMPACTO,PARA IRRIGACAO,TIPO MINIREGA.FORNECIMENTO</t>
  </si>
  <si>
    <t>CALHA DE PISO NORMAL,EM PVC,DN 130,INCLUSIVE ESCAVACAO MANUAL E CAMADA DE CONCRETO PARA ASSENTAMENTO.FORNECIMENTO E COLOCACAO</t>
  </si>
  <si>
    <t>CALHA DE PISO NORMAL,EM PVC,DN 200,INCLUSIVE ESCAVACAO MANUAL E CAMADA DE CONCRETO PARA ASSENTAMENTO.FORNECIMENTO E COLOCACAO</t>
  </si>
  <si>
    <t>GRELHA PARA CALHA DE PISO,EM PVC,MEDINDO 130X500MM.FORNECIMENTO E COLOCACAO</t>
  </si>
  <si>
    <t>GRELHA PARA CALHA DE PISO,EM PVC,MEDINDO 200X500MM.FORNECIMENTO E COLOCACAO</t>
  </si>
  <si>
    <t>GRELHA PARA CALHA DE PISO,EM PVC,SUPER-REFORCADA,PARA TRAFEGO DE VEICULOS ATE 3T,MEDINDO 200X500MM.FORNECIMENTO E COLOCACAO</t>
  </si>
  <si>
    <t>ABRACADEIRA DE PVC OU NYLON,PARA AMARRACAO DE CABOS TELEFONICOS,COM UTILIZACAO DE PREGOS OU PARAFUSOS PARA FIXACAO,DIAMETRO DE 16MM.FORNECIMENTO E COLOCACAO</t>
  </si>
  <si>
    <t>ABRACADEIRA DE PVC OU NYLON,PARA AMARRACAO DE CABOS TELEFONICOS,COM UTILIZACAO DE PREGOS OU PARAFUSOS PARA FIXACAO,DIAMETRO DE 17,5MM.FORNECIMENTO E COLOCACAO</t>
  </si>
  <si>
    <t>ABRACADEIRA DE PVC OU NYLON,PARA AMARRACAO DE CABOS TELEFONICOS,COM UTILIZACAO DE PREGOS OU PARAFUSOS PARA FIXACAO,DIAMETRO DE 20,5MM.FORNECIMENTO E COLOCACAO</t>
  </si>
  <si>
    <t>ABRACADEIRA DE PVC OU NYLON,PARA AMARRACAO DE CABOS TELEFONICOS,COM UTILIZACAO DE PREGOS OU PARAFUSOS PARA FIXACAO,DIAMETRO DE 28,5MM.FORNECIMENTO E COLOCACAO</t>
  </si>
  <si>
    <t>ABRACADEIRA DE PVC OU NYLON,PARA AMARRACAO DE CABOS TELEFONICOS,COM UTILIZACAO DE PREGOS OU PARAFUSOS PARA FIXACAO,DIAMETRO DE 35MM.FORNECIMENTO E COLOCACAO</t>
  </si>
  <si>
    <t>INSTALACAO E ASSENTAMENTO DE CHUVEIRO(EXCLUSIVE O FORNECIMENTO DO APARELHO,REGISTRO E ISOLAMENTO),COMPREENDENDO:5,00M DETUBO DE COBRE DE 22MM,SOLDAS E CONEXOES</t>
  </si>
  <si>
    <t>INSTALACAO E ASSENTAMENTO DE BANHEIRA(EXCLUSIVE O FORNECIMENTO DO APARELHO E ISOLAMENTO),COMPREENDENDO:8,00M DE TUBO DECOBRE DE 22MM,SOLDAS E CONEXOES</t>
  </si>
  <si>
    <t>INSTALACAO E ASSENTAMENTO DE DUCHINHA MANUAL PARA BANHEIRO(EXCLUSIVE O FORNECIMENTO DO APARELHO E ISOLAMENTO),COMPREENDENDO:3,00M DE TUBO DE COBRE DE 22MM,SOLDAS E CONEXOES</t>
  </si>
  <si>
    <t>INSTALACAO E ASSENTAMENTO DE PIA COM 1 CUBA(EXCLUSIVE O FORNECIMENTO DO APARELHO E ISOLAMENTO),COMPREENDENDO:6,00M DE TUBO DE COBRE DE 22MM,SOLDAS E CONEXOES</t>
  </si>
  <si>
    <t>INSTALACAO E ASSENTAMENTO DE PIA COM 2 CUBAS(EXCLUSIVE O FORNECIMENTO DO APARELHO E ISOLAMENTO),COMPREENDENDO:6,00M DE TUBO DE COBRE DE 22MM,SOLDAS E CONEXOES</t>
  </si>
  <si>
    <t>INSTALACAO E ASSENTAMENTO DE LAVATORIO DE 1 TORNEIRA (EXCLUSIVE O FORNECIMENTO DO APARELHO E ISOLAMENTO),COMPREENDENDO:4,00M DE TUBO DE COBRE DE 22MM,SOLDAS E CONEXOES</t>
  </si>
  <si>
    <t>INSTALACAO E ASSENTAMENTO DE TANQUE DE SERVICO(EXCLUSIVE O FORNECIMENTO DO APARELHO E ISOLAMENTO),COMPREENDENDO:6,00M DETUBO DE COBRE DE 22MM,SOLDAS E CONEXOES</t>
  </si>
  <si>
    <t>COLUNA DE COBRE DE 28MM,EXCLUSIVE PECAS DE DERIVACAO E ISOLAMENTO</t>
  </si>
  <si>
    <t>COLUNA DE COBRE DE 35MM,EXCLUSIVE PECAS DE DERIVACAO E ISOLAMENTO</t>
  </si>
  <si>
    <t>COLUNA DE COBRE DE 42MM,EXCLUSIVE PECAS DE DERIVACAO E ISOLAMENTO</t>
  </si>
  <si>
    <t>COLUNA DE COBRE DE 54MM,EXCLUSIVE PECAS DE DERIVACAO E ISOLAMENTO</t>
  </si>
  <si>
    <t>COLUNA DE COBRE DE 66MM,EXCLUSIVE PECAS DE DERIVACAO E ISOLAMENTO</t>
  </si>
  <si>
    <t>INSTALACAO E ASSENTAMENTO DE AR CONDICIONADO TIPO SPLIT DE 9000 BTU'S,COM 1 CONDENSADOR E 1 EVAPORADOR,(VIDE FORNECIMENTO DO APARELHO NA FAMILIA 18.030)INCLUSIVE ACESSORIOS DE FIXACAO,EXCLUSIVE ALIMENTACAO ELETRICA E INTERLIGACAO AO CONDENSADOR/EVAPORADOR(VIDE ITEM 15.005.0255)</t>
  </si>
  <si>
    <t>INSTALACAO E ASSENTAMENTO DE AR CONDICIONADO TIPO SPLIT DE 12000 BTU'S,COM 1 CONDENSADOR E 1 EVAPORADOR,(VIDE FORNECIMENTO DO APARELHO NA FAMILIA 18.030)INCLUSIVE ACESSORIOS DE FIXACAO,EXCLUSIVE ALIMENTACAO ELETRICA E INTERLIGACAO AO CONDENSADOR/EVAPORADOR (VIDE ITEM 15.005.0255)</t>
  </si>
  <si>
    <t>INSTALACAO E ASSENTAMENTO DE AR CONDICIONADO TIPO SPLIT DE 18000 BTU'S,COM 1 CONDENSADOR E 1 EVAPORADOR,(VIDE FORNECIMENTO DO APARELHO NA FAMILIA 18.030)INCLUSIVE ACESSORIOS DE FIXACAO,EXCLUSIVE ALIMENTACAO ELETRICA E INTERLIGACAO AO CONDENSAOR/EVAPORADOR (VIDE ITEM 15.005.0255)</t>
  </si>
  <si>
    <t>INSTALACAO E ASSENTAMENTO DE AR CONDICIONADO TIPO SPLIT DE 18000 BTU'S,COM 1 CONDENSADOR E 2 EVAPORADORES,(VIDE FORNECIMENTO DO APARELHO NA FAMILIA 18.030)INCLUSIVE ACESSORIOS DE FIXACAO,EXCLUSIVE ALIMENTACAO ELETRICA E INTERLIGACAO AO CONDENSADOR/EVAPORADOR (VIDE ITEM 15.005.0255)</t>
  </si>
  <si>
    <t>INSTALACAO E ASSENTAMENTO DE AR CONDICIONADO TIPO SPLIT DE 24000 BTU'S,COM 1 CONDENSADOR E 1 EVAPORADOR,(VIDE FORNECIMENTO DO APARELHO NA FAMILIA 18.030)INCLUSIVE ACESSORIOS DE FIXACAO,EXCLUSIVE ALIMENTACAO ELETRICA E INTERLIGACAO AO CONDENSADOR/EVAPORADOR (VIDE ITEM 15.005.0255)</t>
  </si>
  <si>
    <t>INSTALACAO E ASSENTAMENTO DE AR CONDICIONADO TIPO SPLIT DE 24000 BTU'S,COM 1 CONDENSADOR E 2 EVAPORADORES,(VIDE FORNECIMENTO DO APARELHO NA FAMILIA 18.030)INCLUSIVE ACESSORIOS DE FIXACAO,EXCLUSIVE ALIMENTACAO ELETRICA E INTERLIGACAO AO CONDENSADOR/EVAPORADOR (VIDE ITEM 15.005.0255)</t>
  </si>
  <si>
    <t>INSTALACAO E ASSENTAMENTO DE AR CONDICIONADO TIPO SPLIT DE 30000 BTU'S,COM 1 CONDENSADOR E 1 EVAPORADOR,(VIDE FORNECIMENTO DO APARELHO NA FAMILIA 18.030)INCLUSIVE ACESSORIOS DE FIXACAO,EXCLUSIVE ALIMENTACAO ELETRICA E INTERLIGACAO AO CONDENSADOR/EVAPORADOR (VIDE ITEM 15.005.0255)</t>
  </si>
  <si>
    <t>INSTALACAO E ASSENTAMENTO DE AR CONDICIONADO TIPO SPLIT DE 36000 BTU'S,COM 1 CONDENSADOR E 1 EVAPORADOR,(VIDE FORNECIMENTO DO APARELHO NA FAMILIA 18.030)INCLUSIVE ACESSORIOS DE FIXACAO,EXCLUSIVE ALIMENTACAO ELETRICA E INTERLIGACAO AO CONDENSADOR/EVAPORADOR (VIDE ITEM 15.005.0255)</t>
  </si>
  <si>
    <t>INSTALACAO E ASSENTAMENTO DE AR CONDICIONADO TIPO SPLIT DE 48000 BTU'S,COM 1 CONDENSADOR E 1 EVAPORADOR,(VIDE FORNECIMENTO DO APARELHO NA FAMILIA 18.030)INCLUSIVE ACESSORIOS DE FIXACAO,EXCLUSIVE ALIMENTACAO ELETRICA E INTERLIGACAO AO CONDENSADOR/EVAPORADOR (VIDE ITEM 15.005.0255)</t>
  </si>
  <si>
    <t>INSTALACAO E ASSENTAMENTO DE AR CONDICIONADO TIPO SPLIT DE 60000 BTU'S,COM 1 CONDENSADOR E 1 EVAPORADOR,(VIDE FORNECIMENTO DO APARELHO NA FAMILIA 18.030)INCLUSIVE ACESSORIOS DE FIXACAO,EXCLUSIVE ALIMENTACAO ELETRICA E INTERLIGACAO AO CONDENSADOR/EVAPORADOR (VIDE ITEM 15.005.0255)</t>
  </si>
  <si>
    <t>DUTO PARA CONDICIONAMENTO DE AR,CHAVETADO EM CHAPA DE ACO GALVANIZADO,NAS DIVERSAS BITOLAS,CONFORME SMACNA/ABNT,ISOLADOCOM MANTA DE LA DE VIDRO,REVESTIDA COM FOLHA DE ALUMINIO,INCLUINDO CINTAS,FITAS,SUPORTES PINTADOS,DIFUSORES E GRELHAS EMALUMINIO EXTRUDADO E DEMAIS ITENS NECESSARIOS.FORNECIMENTOE COLOCACAO</t>
  </si>
  <si>
    <t>TUBULACAO EM COBRE PARA INTERLIGACAO DE SPLIT SYSTEM AO CONDENSADOR/EVAPORADOR,INCLUSIVE ISOLAMENTO TERMICO,ALIMENTACAOELETRICA,CONEXOES E FIXACAO,PARA APARELHOS ATE 48000 BTU'S.FORNECIMENTO E INSTALACAO</t>
  </si>
  <si>
    <t>TUBULACAO EM COBRE PARA INTERLIGACAO DE SPLIT SYSTEM AO CONDENSADOR/EVAPORADOR,INCLUSIVE ISOLAMENTO TERMICO,ALIMENTACAOELETRICA,CONEXOES E FIXACAO,PARA APARELHOS DE 60000 BTU'S.FORNECIMENTO E INSTALACAO</t>
  </si>
  <si>
    <t>DUTO PARA EXAUSTAO DE COCCAO DE FOGOES,SOLDADO EM CHAPA PRETA,CONFORME ABNT,PINTADOS COM TINTA RESISTENTE AO CALOR,INCLUSIVE SUPORTES PINTADOS,LONAS E DEMAIS ITENS NECESSARIOS.FORNECIMENTO E COLOCACAO</t>
  </si>
  <si>
    <t>DUTO PARA EXAUSTAO DE AR DE CALDEIROES/FORNOS,CHAVETADO EM CHAPA DE ACO GALVANIZADO,NAS DIVERSAS BITOLAS,CONFORME SMACNA/ABNT,INCLUSIVE SUPORTES PINTADOS,LONAS E DEMAIS ITENS NECESSARIOS.FORNECIMENTO E COLOCACAO</t>
  </si>
  <si>
    <t>DUTO PARA EXAUSTAO DE AR/VENTILACAO,CHAVETADO EM CHAPA DE ACO GALVANIZADO,NAS DIVERSAS BITOLAS,CONFORME SMACNA/ABNT,INCLUSIVE SUPORTES PINTADOS,GRELHAS,DIFUSORES EM ALUMINIO EXTRUDADO E DEMAIS ITENS NECESSARIOS.FORNECIMENTO E COLOCACAO</t>
  </si>
  <si>
    <t>CAIXA DE INCENDIO INTERNA PADRAO CBERJ,DE ACO,MEDINDO 70X50X25CM,COMPREENDENDO:2 LANCES DE 15,00M DE MANGUEIRA DE FIBRADE POLIESTER PURA,TIPO 2,REVESTIDA INTERNAMENTE COM BORRACHAVULCANIZADA NO DIAMETRO DE 1.1/2",EMPATADA,COM REGISTRO,ADAPTADOR E ESGUICHO.FORNECIMENTO E COLOCACAO</t>
  </si>
  <si>
    <t>CAIXA DE INCENDIO EXTERNA,PADRAO CBERJ,DE ACO,MEDINDO 70X50X25CM,COMPREENDENDO:2 LANCES DE 15,00M DE MANGUEIRA DE FIBRADE POLIESTER PURA,TIPO 2,REVESTIDA INTERNAMENTE COM BORRACHAVULCANIZADA NO DIAMETRO DE 1.1/2",EMPATADA,COM REGISTRO,ADAPTADOR E ESGUICHO.FORNECIMENTO E COLOCACAO</t>
  </si>
  <si>
    <t>UM LANCE DE 15,00M DE MANGUEIRA DE FIBRA DE POLIESTER PURA,TIPO 2,REVESTIDA INTERNAMENTE COM BORRACHA VULCANIZADA NO DIAMETRO DE 1.1/2".FORNECIMENTO E COLOCACAO</t>
  </si>
  <si>
    <t>DOIS LANCES DE 15,00M DE MANGUEIRA DE FIBRA DE POLIESTER PURA,TIPO 2,REVESTIDA INTERNAMENTE COM BORRACHA VULCANIZADA NODIAMETRO DE 1.1/2".FORNECIMENTO E COLOCACAO</t>
  </si>
  <si>
    <t>HIDRANTE DE COLUNA COMPLETO,PARA LINHA DE 100MM,INCLUSIVE PECAS COMPLEMENTARES ATE O INICIO DA TUBULACAO HORIZONTAL E FORNECIMENTO DO MATERIAL PARA REJUNTAMENTO.FORNECIMENTO E ASSENTAMENTO</t>
  </si>
  <si>
    <t>HIDRANTE SUBTERRANEO COMPLETO,EXCLUSIVE ESTE,CONSIDERANDO PECAS COMPLEMENTARES ATE O INICIO DA TUBULACAO HORIZONTAL E FORNECIMENTO DO MATERIAL DE REJUNTAMENTO.ASSENTAMENTO</t>
  </si>
  <si>
    <t>INSTALACAO DE INCENDIO(HIDRANTE)EM CAIXA ENTERRADA DE ALVENARIA COM TIJOLO MACICO,PAREDE MEIA VEZ(10CM)MEDINDO 40X30X50CM,REVESTIDA INTERNAMENTE,COM TAMPA DE FERRO FUNDIDO,INCLUSIVE PECAS COMPREENDENDO:REGISTRO DE GAVETA EM BRONZE 2.1/2",TAMPAO CEGO 2.1/2",JUNTA STORZ DE 2.1/2" E FORNECIMENTO DE TODOS OS MATERIAIS</t>
  </si>
  <si>
    <t>HASTE PARA ATERRAMENTO,DE COBRE DE 3/4" (19MM),COM 3,00M DECOMPRIMENTO.FORNECIMENTO E COLOCACAO</t>
  </si>
  <si>
    <t>HASTE PARA ATERRAMENTO,DE COBRE DE 3/4" (19MM),COM 2,40M DECOMPRIMENTO.FORNECIMENTO E COLOCACAO</t>
  </si>
  <si>
    <t>HASTE PARA ATERRAMENTO,DE COBRE DE 5/8"(16MM),COM 3,00M DE COMPRIMENTO.FORNECIMENTO E COLOCACAO</t>
  </si>
  <si>
    <t>HASTE PARA ATERRAMENTO,DE COBRE DE 5/8"(16MM),COM 2,40M DE COMPRIMENTO.FORNECIMENTO E COLOCACAO</t>
  </si>
  <si>
    <t>PARA-RAIO DE TELHADO,TIPO FRANKLIN,EM LATAO CROMADO,H=37,5CM,COMPREENDENDO:30,00M DE CORDOALHA DE COBRE 16MM2,HASTE DE TERRA E DEMAIS MATERIAIS NECESSARIOS.FORNECIMENTO E COLOCACAO</t>
  </si>
  <si>
    <t>SUPORTE PARA FIXACAO DE CABO PARA PARA-RAIO,COM 20CM DE COMPRIMENTO,COM ISOLADOR.FORNECIMENTO E COLOCACAO</t>
  </si>
  <si>
    <t>TERMINAL AEREO PARA PARA-RAIO(CAPTOR 1 PONTA)EM LATAO MACICO,3/8"X600MM,FIXACAO COM ROSCA MECANICA E ABRACADEIRA,INCLUSIVE CAPTOR.FORNECIMENTO E COLOCACAO</t>
  </si>
  <si>
    <t>DISJUNTOR TRIFASICO A PEQUENO VOLUME DE OLEO,ACIONAMENTO MANUAL,17,5KV-350MVA,COM RELES PRIMARIOS.FORNECIMENTO E COLOCACAO</t>
  </si>
  <si>
    <t>SECCIONADOR TRIPOLAR,ACIONAMENTO SIMULTANEO,COMANDO POR VARADE MANOBRA,15KV-400A.FORNECIMENTO E COLOCACAO</t>
  </si>
  <si>
    <t>SECCIONADOR TRIPOLAR,ACIONAMENTO SIMULTANEO,COMANDO POR PUNHO DE MANOBRA,15KV-400A.FORNECIMENTO E COLOCACAO</t>
  </si>
  <si>
    <t>SECCIONADOR TRIPOLAR COM FUSIVEIS,ACIONAMENTO SIMULTANEO,COMANDO POR VARA DE MANOBRA,15KV-400A.FORNECIMENTO E COLOCACAO</t>
  </si>
  <si>
    <t>SECCIONADOR TRIPOLAR COM FUSIVEIS,ACIONAMENTO SIMULTANEO,COMANDO POR PUNHO DE MANOBRA,15KV-400A.FORNECIMENTO E COLOCACAO</t>
  </si>
  <si>
    <t>VARA DE MANOBRA EM FENOLITE,COM PONTEIRA DE DURALUMINIO TESTADA EM 15KV,COM 3,00M DE COMPRIMENTO.FORNECIMENTO</t>
  </si>
  <si>
    <t>MUFLA TERMINAL,INTERNA OU EXTERNA,PARA CABO SINGELO DE 15KV.FORNECIMENTO E COLOCACAO</t>
  </si>
  <si>
    <t>ISOLADOR DE PINO,TIPO HI-TOP,CILINDRICO CLASSE 15KV.FORNECIMENTO E COLOCACAO</t>
  </si>
  <si>
    <t>ISOLADOR DE SUSPENSAO(DISCO),TIPO CAVILHA CLASSE 15KV.FORNECIMENTO E COLOCACAO</t>
  </si>
  <si>
    <t>INTERTRAVAMENTO MECANICO (DISJUNTOR X CHAVES FACA),COM FECHADURAS.FORNECIMENTO E COLOCACAO</t>
  </si>
  <si>
    <t>PARA-RAIO,TIPO VALVULA,PARA 15KV/5KA.FORNECIMENTO E INSTALACAO</t>
  </si>
  <si>
    <t>CHAVE FUSIVEL,UNIPOLAR,COMANDO POR VARA DE MANOBRA,15KV-100A.FORNECIMENTO E COLOCACAO</t>
  </si>
  <si>
    <t>BOTOEIRA DE COMANDO A DISTANCIA(EMERGENCIA),BLINDADA EM CAIXA DE ALUMINIO FUNDIDO COM PORTA DE VIDRO(ACIONADA AUTOMATICAMENTE AO QUEBRAR O VIDRO),COMPREENDENDO:5 VARAS DE ELETRODUTO DE 1/2",50,00M DE FIO 1MM2,CAIXAS E CONEXOES,INCLUSIVE ABETURA E FECHAMENTO DE RASGO EM ALVENARIA.FORNECIMENTO E COLOCACAO</t>
  </si>
  <si>
    <t>QUADRO DE DISTRIBUICAO DE ENERGIA PARA DISJUNTORES TERMO-MAGNETICOS UNIPOLARES,DE SOBREPOR,COM PORTA E BARRAMENTOS DE FASE,NEUTRO E TERRA,PARA INSTALACAO DE ATE 4 DISJUNTORES SEMDISPOSITIVO PARA CHAVE GERAL.FORNECIMENTO E COLOCACAO</t>
  </si>
  <si>
    <t>QUADRO DE DISTRIBUICAO DE ENERGIA PARA DISJUNTORES TERMO-MAGNETICOS UNIPOLARES,DE SOBREPOR,COM PORTA E BARRAMENTOS DE FASE,NEUTRO E TERRA,PARA INSTALACAO DE ATE 8 DISJUNTORES SEM DISPOSITIVO PARA CHAVE GERAL.FORNECIMENTO E COLOCACAO</t>
  </si>
  <si>
    <t>QUADRO DE DISTRIBUICAO DE ENERGIA PARA DISJUNTORES TERMO-MAGNETICOS UNIPOLARES,DE SOBREPOR,COM PORTA E BARRAMENTOS DE FASE,NEUTRO E TERRA,PARA INSTALACAO DE ATE 12 DISJUNTORES SEMDISPOSITIVO PARA CHAVE GERAL.FORNECIMENTO E COLOCACAO</t>
  </si>
  <si>
    <t>QUADRO DE DISTRIBUICAO DE ENERGIA,100A,PARA DISJUNTORES TERMO-MAGNETICOS UNIPOLARES,DE SOBREPOR,COM PORTA E BARRAMENTOSDE FASE,NEUTRO E TERRA,TRIFASICO,PARA INSTALACAO DE ATE 18 DISJUNTORES COM DISPOSITIVO PARA CHAVE GERAL.FORNECIMENTO E COLOCACAO</t>
  </si>
  <si>
    <t>QUADRO DE DISTRIBUICAO DE ENERGIA,100A,PARA DISJUNTORES TERMO-MAGNETICOS UNIPOLARES,DE SOBREPOR,COM PORTA E BARRAMENTOSDE FASE,NEUTRO E TERRA,TRIFASICO,PARA INSTALACAO DE ATE 24 DISJUNTORES COM DISPOSITIVO PARA CHAVE GERAL.FORNECIMENTO E COLOCACAO</t>
  </si>
  <si>
    <t>QUADRO DE DISTRIBUICAO DE ENERGIA,100A,PARA DISJUNTORES TERMO-MAGNETICOS UNIPOLARES,DE SOBREPOR,COM PORTA E BARRAMENTOSDE FASE,NEUTRO E TERRA,TRIFASICO,PARA INSTALACAO DE ATE 32 DISJUNTORES COM DISPOSITIVO PARA CHAVE GERAL.FORNECIMENTO E COLOCACAO</t>
  </si>
  <si>
    <t>QUADRO DE DISTRIBUICAO DE ENERGIA,100A,PARA DISJUNTORES TERMO-MAGNETICOS UNIPOLARES,DE SOBREPOR,COM PORTA E BARRAMENTOSDE FASE,NEUTRO E TERRA,TRIFASICO,PARA INSTALACAO DE ATE 40 DISJUNTORES COM DISPOSITIVO PARA CHAVE GERAL.FORNECIMENTO E COLOCACAO</t>
  </si>
  <si>
    <t>QUADRO DE DISTRIBUICAO DE ENERGIA,150A,PARA DISJUNTORES TERMO-MAGNETICOS UNIPOLARES,DE SOBREPOR,COM PORTA E BARRAMENTOSDE FASE,NEUTRO E TERRA,TRIFASICO,PARA INSTALACAO DE ATE 50 DISJUNTORES COM DISPOSITIVO PARA CHAVE GERAL.FORNECIMENTO E COLOCACAO</t>
  </si>
  <si>
    <t>QUADRO DE DISTRIBUICAO DE ENERGIA,150A,PARA DISJUNTORES TERMO-MAGNETICOS UNIPOLARES,DE SOBREPOR,COM PORTA E BARRAMENTOSDE FASE,NEUTRO E TERRA,TRIFASICO,PARA INSTALACAO DE ATE 72 DISJUNTORES COM DISPOSITIVO PARA CHAVE GERAL.FORNECIMENTO E COLOCACAO</t>
  </si>
  <si>
    <t>QUADRO DE DISTRIBUICAO DE ENERGIA PARA DISJUNTORES TERMO-MAGNETICOS UNIPOLARES,DE EMBUTIR,COM PORTA E BARRAMENTOS DE FASE,NEUTRO E TERRA,PARA INSTALACAO DE ATE 4 DISJUNTORES SEM DISPOSITIVO PARA CHAVE GERAL.FORNECIMENTO E COLOCACAO</t>
  </si>
  <si>
    <t>QUADRO DE DISTRIBUICAO DE ENERGIA PARA DISJUNTORES TERMO-MAGNETICOS UNIPOLARES,DE EMBUTIR,COM PORTA E BARRAMENTOS DE FASE,NEUTRO E TERRA,PARA INSTALACAO DE ATE 8 DISJUNTORES SEM DISPOSITIVO PARA CHAVE GERAL.FORNECIMENTO E COLOCACAO</t>
  </si>
  <si>
    <t>QUADRO DE DISTRIBUICAO DE ENERGIA PARA DISJUNTORES TERMO-MAGNETICOS UNIPOLARES,DE EMBUTIR,COM PORTA E BARRAMENTOS DE FASE,NEUTRO E TERRA,PARA INSTALACAO DE ATE 12 DISJUNTORES SEM DISPOSITIVO PARA CHAVE GERAL.FORNECIMENTO E COLOCACAO</t>
  </si>
  <si>
    <t>QUADRO DE DISTRIBUICAO DE ENERGIA,100A,PARA DISJUNTORES TERMO-MAGNETICOS UNIPOLARES,DE EMBUTIR,COM PORTA E BARRAMENTOS DE FASE,NEUTRO E TERRA,TRIFASICO,PARA INSTALACAO DE ATE 18 DISJUNTORES COM DISPOSITIVO PARA CHAVE GERAL.FORNECIMENTO E COLOCACAO</t>
  </si>
  <si>
    <t>QUADRO DE DISTRIBUICAO DE ENERGIA,100A,PARA DISJUNTORES TERMO-MAGNETICOS UNIPOLARES,DE EMBUTIR,COM PORTA E BARRAMENTOS DE FASE,NEUTRO E TERRA,TRIFASICO,PARA INSTALACAO DE ATE 24 DISJUNTORES COM DISPOSITIVO PARA CHAVE GERAL.FORNECIMENTO E COLOCACAO</t>
  </si>
  <si>
    <t>QUADRO DE DISTRIBUICAO DE ENERGIA,100A,PARA DISJUNTORES TERMO-MAGNETICOS UNIPOLARES,DE EMBUTIR,COM PORTA E BARRAMENTOS DE FASE,NEUTRO E TERRA,TRIFASICO,PARA INSTALACAO DE ATE 32 DISJUNTORES COM DISPOSITIVO PARA CHAVE GERAL.FORNECIMENTO E COLOCACAO</t>
  </si>
  <si>
    <t>QUADRO DE DISTRIBUICAO DE ENERGIA,100A,PARA DISJUNTORES TERMO-MAGNETICOS UNIPOLARES,DE EMBUTIR,COM PORTA E BARRAMENTOS DE FASE,NEUTRO E TERRA,TRIFASICO,PARA INSTALACAO DE ATE 40 DISJUNTORES COM DISPOSITIVO PARA CHAVE GERAL.FORNECIMENTO E COLOCACAO</t>
  </si>
  <si>
    <t>QUADRO DE DISTRIBUICAO DE ENERGIA,150A,PARA DISJUNTORES TERMO-MAGNETICOS UNIPOLARES,DE EMBUTIR,COM PORTA E BARRAMENTOS DE FASE,NEUTRO E TERRA,TRIFASICO,PARA INSTALACAO DE ATE 50 DISJUNTORES COM DISPOSITIVO PARA CHAVE GERAL.FORNECIMENTO E COLOCACAO</t>
  </si>
  <si>
    <t>QUADRO DE DISTRIBUICAO DE ENERGIA,150A,PARA DISJUNTORES TERMO-MAGNETICOS UNIPOLARES,DE EMBUTIR,COM PORTA E BARRAMENTOS DE FASE,NEUTRO E TERRA,TRIFASICO,PARA INSTALACAO DE ATE 72 DISJUNTORES COM DISPOSITIVO PARA CHAVE GERAL.FORNECIMENTO E COLOCACAO</t>
  </si>
  <si>
    <t>DISJUNTOR/INTERRUPTOR DIFERENCIAL RESIDUAL(DDR),CLASSE AC,2POLOS,INSTANTANEO,CORRENTE NOMINAL(IN)25AX240V,SENSIBILIDADE30MA/300MA.FORNECIMENTO E COLOCACAO</t>
  </si>
  <si>
    <t>DISJUNTOR/INTERRUPTOR DIFERENCIAL RESIDUAL(DDR),CLASSE AC,2POLOS,INSTANTANEO,CORRENTE NOMINAL(IN) 40AX240V,SENSIBILIDADE 30MA/300MA.FORNECIMENTO E COLOCACAO</t>
  </si>
  <si>
    <t>DISJUNTOR/INTERRUPTOR DIFERENCIAL RESIDUAL(DDR),CLASSE AC,2POLOS,INSTANTANEO,CORRENTE NOMINAL(IN)63AX240V,SENSIBILIDADE30MA/300MA.FORNECIMENTO E COLOCACAO</t>
  </si>
  <si>
    <t>DISJUNTOR/INTERRUPTOR DIFERENCIAL RESIDUAL(DDR),CLASSE AC,2POLOS,INSTANTANEO,CORRENTE NOMINAL(IN)80AX240V,SENSIBILIDADE30MA/300MA.FORNECIMENTO E COLOCACAO</t>
  </si>
  <si>
    <t>DISJUNTOR/INTERRUPTOR DIFERENCIAL RESIDUAL(DDR),CLASSE AC,4POLOS,INSTANTANEO,CORRENTE NOMINAL(IN)25AX415V,SENSIBILIDADE30MA/300MA.FORNECIMENTO E COLOCACAO</t>
  </si>
  <si>
    <t>DISJUNTOR/INTERRUPTOR DIFERENCIAL RESIDUAL(DDR),CLASSE AC,4POLOS,INSTANTANEO,CORRENTE NOMINAL(IN)40AX415V,SENSIBILIDADE30MA/300MA.FORNECIMENTO E COLOCACAO</t>
  </si>
  <si>
    <t>DISJUNTOR,INTERRUPTOR DIFERENCIAL RESIDUAL(DDR),CLASSE AC,4POLOS,INSTANTANEO,CORRENTE NOMINAL(IN)63AX415V,SENSIBILIDADE30MA/300MA.FORNECIMENTO E COLOCACAO</t>
  </si>
  <si>
    <t>DISJUNTOR/INTERRUPTOR DIFERENCIAL RESIDUAL(DDR),CLASSE AC,4POLOS,INSTANTANEO,CORRENTE NOMINAL(IN)80AX415V,SENSIBILIDADE30MA/300MA.FORNECIMENTO E COLOCACAO</t>
  </si>
  <si>
    <t>DISJUNTOR/INTERRUPTOR DIFERENCIAL RESIDUAL(DDR),CLASSE AC,4POLOS,INSTANTANEO,CORRENTE NOMINAL(IN)100AX415V,SENSIBILIDADE 30MA/300MA.FORNECIMENTO E COLOCACAO</t>
  </si>
  <si>
    <t>DISJUNTOR/INTERRUPTOR DIFERENCIAL RESIDUAL(DDR),CLASSE AC,4POLOS,INSTANTANEO,CORRENTE NOMINAL(IN)125AX415V,SENSIBILIDADE 30MA/300MA.FORNECIMENTO E COLOCACAO</t>
  </si>
  <si>
    <t>FUSIVEL DIAZED,DE 2A,COM BASE,TAMPA,ANEL E PARAFUSO DE AJUSTE.FORNECIMENTO E INSTALACAO</t>
  </si>
  <si>
    <t>FUSIVEL DIAZED,DE 10A,COM BASE,TAMPA,ANEL E PARAFUSO DE AJUSTE.FORNECIMENTO E INSTALACAO</t>
  </si>
  <si>
    <t>FUSIVEL DIAZED,DE 16A,COM BASE,TAMPA,ANEL E PARAFUSO DE AJUSTE.FORNECIMENTO E INSTALACAO</t>
  </si>
  <si>
    <t>FUSIVEL DIAZED,DE 35A,COM BASE,TAMPA,ANEL E PARAFUSO DE AJUSTE.FORNECIMENTO E INSTALACAO</t>
  </si>
  <si>
    <t>FUSIVEL DIAZED,DE 63A,COM BASE,TAMPA,ANEL E PARAFUSO DE AJUSTE.FORNECIMENTO E INSTALACAO</t>
  </si>
  <si>
    <t>BASE SECCIONADORA (PORTA FUSIVEL) UNIPOLAR PARA FUSIVEL CARTUCHO 10X38 ATE 32A. FORNECIMENTO E COLOCACAO</t>
  </si>
  <si>
    <t>BASE SECCIONADORA (PORTA FUSIVEL) UNIPOLAR PARA FUSIVEL CARTUCHO 14X51 ATE 63A. FORNECIMENTO E COLOCACAO</t>
  </si>
  <si>
    <t>FUSIVEL CARTUCHO,DE 15 A 30A,250V,FIXO.FORNECIMENTO E COLOCACAO</t>
  </si>
  <si>
    <t>FUSIVEL CARTUCHO,DE 35 A 60A,250V,FIXO.FORNECIMENTO E COLOCACAO</t>
  </si>
  <si>
    <t>FUSIVEL FACA,DE 125 A 200A,250V,FIXO.FORNECIMENTO E COLOCACAO</t>
  </si>
  <si>
    <t>FUSIVEL FACA,DE 250 A 400A,250V,FIXO.FORNECIMENTO E COLOCACAO</t>
  </si>
  <si>
    <t>FUSIVEL FACA DE 500 A 600A,250V,FIXO.FORNECIMENTO E COLOCACAO</t>
  </si>
  <si>
    <t>FUSIVEL NH,TAMANHO 00,CORRENTE NOMINAL DE 6 A 100A,500V.FORNECIMENTO E COLOCACAO</t>
  </si>
  <si>
    <t>FUSIVEL NH,TAMANHO 01,CORRENTE NOMINAL DE 40 A 200A,500V.FORNECIMENTO E COLOCACAO</t>
  </si>
  <si>
    <t>FUSIVEL NH,TAMANHO 01,CORRENTE NOMINAL DE 224 A 250A,500V.FORNECIMENTO E COLOCACAO</t>
  </si>
  <si>
    <t>FUSIVEL NH,TAMANHO 02,CORRENTE NOMINAL DE 224 A 400A,500V.FORNECIMENTO E COLOCACAO</t>
  </si>
  <si>
    <t>DISJUNTOR TERMOMAGNETICO,MONOPOLAR,DE 10 A 32A,3KA,MODELO DIN,TIPO C.FORNECIMENTO E COLOCACAO</t>
  </si>
  <si>
    <t>DISJUNTOR TERMOMAGNETICO,MONOPOLAR,DE 40 A 63A,3KA,MODELO DIN,TIPO C.FORNECIMENTO E COLOCACAO</t>
  </si>
  <si>
    <t>DISJUNTOR TERMOMAGNETICO,MONOPOLAR,DE 70A,3KA,MODELO DIN,TIPO C.FORNECIMENTO E COLOCACAO</t>
  </si>
  <si>
    <t>DISJUNTOR TERMOMAGNETICO,MONOPOLAR,DE 80 A 100A,3KA,MODELO DIN,TIPO C.FORNECIMENTO E COLOCACAO</t>
  </si>
  <si>
    <t>DISJUNTOR TERMOMAGNETICO,BIPOLAR,DE 10 A 32A,3KA,MODELO DIN,TIPO C.FORNECIMENTO E COLOCACAO</t>
  </si>
  <si>
    <t>DISJUNTOR TERMOMAGNETICO,BIPOLAR,DE 40 A 63A,3KA,MODELO DIN,TIPO C.FORNECIMENTO E COLOCACAO</t>
  </si>
  <si>
    <t>DISJUNTOR TERMOMAGNETICO,BIPOLAR,DE 70A,3KA,MODELO DIN,TIPOC.FORNECIMENTO E COLOCACAO</t>
  </si>
  <si>
    <t>DISJUNTOR TERMOMAGNETICO,BIPOLAR,DE 80 A 100A,3KA,MODELO DIN,TIPO C.FORNECIMENTO E COLOCACAO</t>
  </si>
  <si>
    <t>DISJUNTOR TERMOMAGNETICO,TRIPOLAR,DE 10 A 32A,3KA,MODELO DIN,TIPO C.FORNECIMENTO E COLOCACAO</t>
  </si>
  <si>
    <t>DISJUNTOR TERMOMAGNETICO TRIPOLAR,DE 40 A 63A,3KA,MODELO DIN,TIPO C.FORNECIMENTO E COLOCACAO</t>
  </si>
  <si>
    <t>DISJUNTOR TERMOMAGNETICO,TRIPOLAR,DE 70A,3KA,MODELO DIN,TIPOC.FORNECIMENTO E COLOCACAO</t>
  </si>
  <si>
    <t>DISJUNTOR TERMOMAGNETICO,TRIPOLAR,DE 80 A 100A,3KA,MODELO DIN,TIPO C.FORNECIMENTO E COLOCACAO</t>
  </si>
  <si>
    <t>DISJUNTOR TERMOMAGNETICO,TRIPOLAR,DE 125 A 160A,50KA,MODELOCAIXA MOLDADA,TIPO C.FORNECIMENTO E COLOCACAO</t>
  </si>
  <si>
    <t>DISJUNTOR TERMOMAGNETICO,TRIPOLAR,DE 180 A 225A,50KA,MODELOCAIXA MOLDADA,TIPO C.FORNECIMENTO E COLOCACAO</t>
  </si>
  <si>
    <t>DISJUNTOR TERMOMAGNETICO,TRIPOLAR,DE 250A,50KA,MODELO CAIXAMOLDADA,TIPO C.FORNECIMENTO E COLOCACAO</t>
  </si>
  <si>
    <t>DISJUNTOR TERMOMAGNETICO,TRIPOLAR,DE 300 A 400A,65KA,MODELOCAIXA MOLDADA,TIPO C.FORNECIMENTO E COLOCACAO</t>
  </si>
  <si>
    <t>DISJUNTOR TERMOMAGNETICO,TRIPOLAR,DE 500A,65KA,MODELO CAIXAMOLDADA,TIPO C.FORNECIMENTO E COLOCACAO</t>
  </si>
  <si>
    <t>DISJUNTOR TERMOMAGNETICO,TRIPOLAR,DE 630A,65KA,MODELO CAIXAMOLDADA,TIPO C.FORNECIMENTO E COLOCACAO</t>
  </si>
  <si>
    <t>DISJUNTOR TERMOMAGNETICO,TRIPOLAR,DE 800A,85KA,MODELO CAIXAMOLDADA,TIPO C.FORNECIMENTO E COLOCACAO</t>
  </si>
  <si>
    <t>DISPOSITIVO DE PROTECAO CONTRA SURTO (DPS),CLASSE II,1 POLO,TENSAO 175V,CORRENTES APROXIMADAS DE DESCARGA NOMINAL E MAXIMA DE 8KA E 20KA.FORNECIMENTO E COLOCACAO</t>
  </si>
  <si>
    <t>DISPOSITIVO DE PROTECAO CONTRA SURTO (DPS),CLASSE II,1 POLO,TENSAO 175V,CORRENTES APROXIMADAS DE DESCARGA NOMINAL E MAXIMA DE 20KA E 45KA.FORNECIMENTO E COLOCACAO</t>
  </si>
  <si>
    <t>DISPOSITIVO DE PROTECAO CONTRA SURTO (DPS),CLASSE II,1 POLO,TENSAO 175V,CORRENTES APROXIMADAS DE DESCARGA NOMINAL E MAXIMA DE 30KA E 90KA.FORNECIMENTO E COLOCACAO</t>
  </si>
  <si>
    <t>DISPOSITIVO DE PROTECAO CONTRA SURTO (DPS),CLASSE II,1 POLO,TENSAO 275V,CORRENTES APROXIMADAS DE DESCARGA NOMINAL E MAXIMA DE 8KA E 20KA.FORNECIMENTO E COLOCACAO</t>
  </si>
  <si>
    <t>DISPOSITIVO DE PROTECAO CONTRA SURTO (DPS),CLASSE II,1 POLO,TENSAO 275V,CORRENTES APROXIMADAS DE DESCARGA NOMINAL E MAXIMA DE 20KA E 45KA.FORNECIMENTO E COLOCACAO</t>
  </si>
  <si>
    <t>DISPOSITIVO DE PROTECAO CONTRA SURTO (DPS),CLASSE II,1 POLO,TENSAO 275V,CORRENTES APROXIMADAS DE DESCARGA NOMINAL E MAXIMA DE 30KA E 90KA.FORNECIMENTO E COLOCACAO</t>
  </si>
  <si>
    <t>CHAVE BLINDADA,TRIPOLAR,DE 250V,DE 30A.FORNECIMENTO E COLOCACAO</t>
  </si>
  <si>
    <t>CHAVE BLINDADA,TRIPOLAR,DE 250V,DE 60A.FORNECIMENTO E COLOCACAO</t>
  </si>
  <si>
    <t>CHAVE BLINDADA,TRIPOLAR,DE 250V,DE 100A.FORNECIMENTO E COLOCACAO</t>
  </si>
  <si>
    <t>CHAVE BLINDADA,TRIPOLAR,DE 250V,DE 200A.FORNECIMENTO E COLOCACAO</t>
  </si>
  <si>
    <t>CHAVE BLINDADA,TRIPOLAR,DE 250V,DE 400A.FORNECIMENTO E COLOCACAO</t>
  </si>
  <si>
    <t>CHAVE BLINDADA,TRIPOLAR,DE 250V,DE 600A.FORNECIMENTO E COLOCACAO</t>
  </si>
  <si>
    <t>CHAVE GUARDA MOTOR,TRIFASICA,ATE 3CV,220V,EM CAIXA METALICA,COMPREENDENDO:CHAVE MAGNETICA COM RELE TERMICO,SINALEIRA(VERDE E VERMELHO)E BOTOEIRA LIGA/DESLIGA.FORNECIMENTO E COLOCACAO</t>
  </si>
  <si>
    <t>CHAVE GUARDA MOTOR,TRIFASICA,5CV,220V,EM CAIXA METALICA,COMPREENDENDO:CHAVE MAGNETICA COM RELE TERMICO,SINALEIRA(VERDE EVERMELHO)E BOTOEIRA LIGA/DESLIGA.FORNECIMENTO E COLOCACAO</t>
  </si>
  <si>
    <t>CHAVE GUARDA MOTOR,TRIFASICA,7,5/10CV,220V,EM CAIXA METALICA,COMPREENDENDO:CHAVE MAGNETICA COM RELE TERMICO,SINALEIRA(VERDE E VERMELHO)E BOTOEIRA LIGA/DESLIGA.FORNECIMENTO E COLOCACAO</t>
  </si>
  <si>
    <t>CHAVE BOIA,AUTOMATICA,DE MERCURIO,UNIPOLAR.FORNECIMENTO E COLOCACAO</t>
  </si>
  <si>
    <t>ARMACAO SECUNDARIA OU REX PARA 2 LINHAS,COMPLETA.FORNECIMENTO E COLOCACAO</t>
  </si>
  <si>
    <t>ARMACAO SECUNDARIA OU REX PARA 3 LINHAS,COMPLETA.FORNECIMENTO E COLOCACAO</t>
  </si>
  <si>
    <t>ARMACAO SECUNDARIA OU REX PARA 4 LINHAS,COMPLETA.FORNECIMENTO E COLOCACAO</t>
  </si>
  <si>
    <t>FIO DE COBRE COM ISOLAMENTO TERMOPLASTICO,ANTICHAMA,COMPREENDENDO:PREPARO,CORTE E ENFIACAO EM ELETRODUTOS,NA BITOLA DE 1MM2,450/750V.FORNECIMENTO E COLOCACAO</t>
  </si>
  <si>
    <t>FIO DE COBRE COM ISOLAMENTO TERMOPLASTICO,ANTICHAMA,COMPREENDENDO:PREPARO,CORTE E ENFIACAO EM ELETRODUTOS,NA BITOLA DE 1,5MM2,450/750V.FORNECIMENTO E COLOCACAO</t>
  </si>
  <si>
    <t>FIO DE COBRE COM ISOLAMENTO TERMOPLASTICO,ANTICHAMA,COMPREENDENDO:PREPARO,CORTE E ENFIACAO EM ELETRODUTOS,NA BITOLA DE 2,5MM2,450/750V.FORNECIMENTO E COLOCACAO</t>
  </si>
  <si>
    <t>FIO DE COBRE COM ISOLAMENTO TERMOPLASTICO,ANTICHAMA,COMPREENDENDO:PREPARO,CORTE E ENFIACAO EM ELETRODUTOS,NA BITOLA DE 4MM2,450/750V.FORNECIMENTO E COLOCACAO</t>
  </si>
  <si>
    <t>FIO DE COBRE COM ISOLAMENTO TERMOPLASTICO,ANTICHAMA,COMPREENDENDO:PREPARO,CORTE E ENFIACAO EM ELETRODUTOS,NA BITOLA DE 6MM2,450/750V.FORNECIMENTO E COLOCACAO</t>
  </si>
  <si>
    <t>FIO DE COBRE COM ISOLAMENTO TERMOPLASTICO,ANTICHAMA,COMPREENDENDO:PREPARO,CORTE E ENFIACAO EM ELETRODUTOS,NA BITOLA DE 10MM2,450/750V.FORNECIMENTO E COLOCACAO</t>
  </si>
  <si>
    <t>CABO DE COBRE FLEXIVEL COM ISOLAMENTO TERMOPLASTICO,COMPREENDENDO:PREPARO,CORTE E ENFIACAO EM ELETRODUTOS,NA BITOLA DE 1,5MM2, 450/750V.FORNECIMENTO E COLOCACAO</t>
  </si>
  <si>
    <t>CABO DE COBRE FLEXIVEL COM ISOLAMENTO TERMOPLASTICO,COMPREENDENDO:PREPARO,CORTE E ENFIACAO EM ELETRODUTOS,NA BITOLA DE 2,5MM2, 450/750V.FORNECIMENTO E COLOCACAO</t>
  </si>
  <si>
    <t>CABO DE COBRE FLEXIVEL COM ISOLAMENTO TERMOPLASTICO,COMPREENDENDO:PREPARO,CORTE E ENFIACAO EM ELETRODUTOS NA BITOLA DE 4MM2, 450/750V.FORNECIMENTO E COLOCACAO</t>
  </si>
  <si>
    <t>CABO DE COBRE FLEXIVEL COM ISOLAMENTO TERMOPLASTICO,COMPREENDENDO:PREPARO,CORTE E ENFIACAO EM ELETRODUTOS,NA BITOLA DE 6MM2, 450/750V.FORNECIMENTO E COLOCACAO</t>
  </si>
  <si>
    <t>CABO DE COBRE FLEXIVEL COM ISOLAMENTO TERMOPLASTICO,COMPREENDENDO:PREPARO,CORTE E ENFIACAO EM ELETRODUTOS NA BITOLA DE 10MM2, 450/750V.FORNECIMENTO E COLOCACAO</t>
  </si>
  <si>
    <t>CABO DE COBRE FLEXIVEL COM ISOLAMENTO TERMOPLASTICO,COMPREENDENDO:PREPARO,CORTE E ENFIACAO EM ELETRODUTOS,NA BITOLA DE 16MM2, 450/750V.FORNECIMENTO E COLOCACAO</t>
  </si>
  <si>
    <t>CABO DE COBRE FLEXIVEL COM ISOLAMENTO TERMOPLASTICO,COMPREENDENDO:PREPARO,CORTE E ENFIACAO EM ELETRODUTOS,NA BITOLA DE 25MM2, 450/750V.FORNECIMENTO E COLOCACAO</t>
  </si>
  <si>
    <t>CABO DE COBRE FLEXIVEL COM ISOLAMENTO TERMOPLASTICO,COMPREENDENDO:PREPARO,CORTE E ENFIACAO EM ELETRODUTOS,NA BITOLA DE 35MM2, 450/750V.FORNECIMENTO E COLOCACAO</t>
  </si>
  <si>
    <t>CABO DE COBRE FLEXIVEL COM ISOLAMENTO TERMOPLASTICO,COMPREENDENDO:PREPARO,CORTE E ENFIACAO EM ELETRODUTOS,NA BITOLA DE 50MM2, 450/750V.FORNECIMENTO E COLOCACAO</t>
  </si>
  <si>
    <t>CABO DE COBRE FLEXIVEL COM ISOLAMENTO TERMOPLASTICO,COMPREENDENDO:PREPARO,CORTE E ENFIACAO EM ELETRODUTOS,NA BITOLA DE 70MM2, 450/750V.FORNECIMENTO E COLOCACAO</t>
  </si>
  <si>
    <t>CABO DE COBRE FLEXIVEL COM ISOLAMENTO TERMOPLASTICO,COMPREENDENDO:PREPARO,CORTE E ENFIACAO EM ELETRODUTOS,NA BITOLA DE 95MM2, 450/750V.FORNECIMENTO E COLOCACAO</t>
  </si>
  <si>
    <t>CABO DE COBRE FLEXIVEL COM ISOLAMENTO TERMOPLASTICO,COMPREENDENDO:PREPARO,CORTE E ENFIACAO EM ELETRODUTOS,NA BITOLA DE 120MM2, 450/750V.FORNECIMENTO E COLOCACAO</t>
  </si>
  <si>
    <t>CABO DE COBRE FLEXIVEL COM ISOLAMENTO TERMOPLASTICO,COMPREENDENDO:PREPARO,CORTE E ENFIACAO EM ELETRODUTOS,NA BITOLA DE 150MM2, 450/750V.FORNECIMENTO E COLOCACAO</t>
  </si>
  <si>
    <t>CABO DE COBRE FLEXIVEL COM ISOLAMENTO TERMOPLASTICO,COMPREENDENDO:PREPARO,CORTE E ENFIACAO EM ELETRODUTOS,NA BITOLA DE 185MM2, 450/750V.FORNECIMENTO E COLOCACAO</t>
  </si>
  <si>
    <t>CABO DE COBRE FLEXIVEL COM ISOLAMENTO TERMOPLASTICO,COMPREENDENDO:PREPARO,CORTE E ENFIACAO EM ELETRODUTOS,NA BITOLA DE 240MM2, 450/750V.FORNECIMENTO E COLOCACAO</t>
  </si>
  <si>
    <t>CABO DE COBRE FLEXIVEL COM ISOLAMENTO TERMOPLASTICO,COMPREENDENDO:PREPARO,CORTE E ENFIACAO EM ELETRODUTOS,NA BITOLA DE 300M2, 450/750V.FORNECIMENTO E COLOCACAO</t>
  </si>
  <si>
    <t>CABO DE COBRE COM ISOLACAO SOLIDA EXTRUDADA,COM BAIXA EMISSAO DE FUMACA,BIPOLAR,2X1,5MM2,ISOLAMENTO 0,6/1KV,COMPREENDENDO:PREPARO,CORTE E ENFIACAO EM ELETRODUTOS.FORNECIMENTO E COLOCACAO</t>
  </si>
  <si>
    <t>CABO DE COBRE COM ISOLACAO SOLIDA EXTRUDADA,COM BAIXA EMISSAO DE FUMACA,BIPOLAR,2X2,5MM2,ISOLAMENTO 0,6/1KV,COMPREENDENDO:PREPARO,CORTE E ENFIACAO EM ELETRODUTOS.FORNECIMENTO E COLOCACAO</t>
  </si>
  <si>
    <t>CABO DE COBRE COM ISOLACAO SOLIDA EXTRUDADA,COM BAIXA EMISSAO DE FUMACA,BIPOLAR,2X4MM2,ISOLAMENTO 0,6/1KV,COMPREENDENDO:PREPARO,CORTE E ENFIACAO EM ELETRODUTOS.FORNECIMENTO E COLOCACAO</t>
  </si>
  <si>
    <t>CABO DE COBRE COM ISOLACAO SOLIDA EXTRUDADA,COM BAIXA EMISSAO DE FUMACA,BIPOLAR,2X6MM2,ISOLAMENTO 0,6/1KV,COMPREENDENDO:PREPARO,CORTE E ENFIACAO EM ELETRODUTOS.FORNECIMENTO E COLOCACAO</t>
  </si>
  <si>
    <t>CABO DE COBRE COM ISOLACAO SOLIDA EXTRUDADA,COM BAIXA EMISSAO DE FUMACA,BIPOLAR,2X10MM2,ISOLAMENTO 0,6/1KV,COMPREENDENDO:PREPARO,CORTE E ENFIACAO EM ELETRODUTOS.FORNECIMENTO E COLOCACAO</t>
  </si>
  <si>
    <t>CABO DE COBRE COM ISOLACAO SOLIDA EXTRUDADA,COM BAIXA EMISSAO DE FUMACA,BIPOLAR,2X16MM2,ISOLAMENTO 0,6/1KV,COMPREENDENDO:PREPARO,CORTE E ENFIACAO EM ELETRODUTOS.FORNECIMENTO E COLOCACAO</t>
  </si>
  <si>
    <t>CABO DE COBRE COM ISOLACAO SOLIDA EXTRUDADA,COM BAIXA EMISSAO DE FUMACA,BIPOLAR,2X25MM2,ISOLAMENTO 0,6/1KV,COMPREENDENDO:PREPARO,CORTE E ENFIACAO EM ELETRODUTOS.FORNECIMENTO E COLOCACAO</t>
  </si>
  <si>
    <t>CABO DE COBRE COM ISOLACAO SOLIDA EXTRUDADA,COM BAIXA EMISSAO DE FUMACA,BIPOLAR,2X35MM2,ISOLAMENTO 0,6/1KV,COMPREENDENDO:PREPARO,CORTE E ENFIACAO EM ELETRODUTOS.FORNECIMENTO E COLOCACAO</t>
  </si>
  <si>
    <t>CABO DE COBRE COM ISOLACAO SOLIDA EXTRUDADA,COM BAIXA EMISSAO DE FUMACA,UNIPOLAR,1X1,5MM2,ISOLAMENTO 0,6/1KV,COMPREENDENDO:PREPARO,CORTE E ENFIACAO EM ELETRODUTOS.FORNECIMENTO E COLOCACAO</t>
  </si>
  <si>
    <t>CABO DE COBRE COM ISOLACAO SOLIDA EXTRUDADA,COM BAIXA EMISSAO DE FUMACA,UNIPOLAR,1X2,5MM2,ISOLAMENTO 0,6/1KV,COMPREENDENDO:PREPARO,CORTE E ENFIACAO EM ELETRODUTOS.FORNECIMENTO E COLOCACAO</t>
  </si>
  <si>
    <t>CABO DE COBRE COM ISOLACAO SOLIDA EXTRUDADA,COM BAIXA EMISSAO DE FUMACA,UNIPOLAR,1X4MM2,ISOLAMENTO 0,6/1KV,COMPREENDENDO:PREPARO,CORTE E ENFIACAO EM ELETRODUTOS.FORNECIMENTO E COLOCACAO</t>
  </si>
  <si>
    <t>CABO DE COBRE COM ISOLACAO SOLIDA EXTRUDADA,COM BAIXA EMISSAO DE FUMACA,UNIPOLAR,1X6MM2,ISOLAMENTO 0,6/1KV,COMPREENDENDO:PREPARO,CORTE E ENFIACAO EM ELETRODUTOS.FORNECIMENTO E COLOCACAO</t>
  </si>
  <si>
    <t>CABO DE COBRE COM ISOLACAO SOLIDA EXTRUDADA,COM BAIXA EMISSAO DE FUMACA,UNIPOLAR,1X10MM2,ISOLAMENTO 0,6/1KV,COMPREENDENDO:PREPARO,CORTE E ENFIACAO EM ELETRODUTOS.FORNECIMENTO E COLOCACAO</t>
  </si>
  <si>
    <t>CABO DE COBRE COM ISOLACAO SOLIDA EXTRUDADA,COM BAIXA EMISSAO DE FUMACA,UNIPOLAR,1X16MM2,ISOLAMENTO 0,6/1KV,COMPREENDENDO:PREPARO,CORTE E ENFIACAO EM ELETRODUTOS.FORNECIMENTO E COLOCACAO</t>
  </si>
  <si>
    <t>CABO DE COBRE COM ISOLACAO SOLIDA EXTRUDADA,COM BAIXA EMISSAO DE FUMACA,UNIPOLAR,1X25MM2,ISOLAMENTO 0,6/1KV,COMPREENDENDO:PREPARO,CORTE E ENFIACAO EM ELETRODUTOS.FORNECIMENTO E COLOCACAO</t>
  </si>
  <si>
    <t>CABO DE COBRE COM ISOLACAO SOLIDA EXTRUDADA,COM BAIXA EMISSAO DE FUMACA,UNIPOLAR,1X35MM2,ISOLAMENTO 0,6/1KV,COMPREENDENDO:PREPARO,CORTE E ENFIACAO EM ELETRODUTOS.FORNECIMENTO E COLOCACAO</t>
  </si>
  <si>
    <t>CABO DE COBRE COM ISOLACAO SOLIDA EXTRUDADA,COM BAIXA EMISSAO DE FUMACA,UNIPOLAR,1X50MM2,ISOLAMENTO 0,6/1KV,COMPREENDENDO:PREPARO,CORTE E ENFIACAO EM ELETRODUTOS.FORNECIMENTO E COLOCACAO</t>
  </si>
  <si>
    <t>CABO DE COBRE COM ISOLACAO SOLIDA EXTRUDADA,COM BAIXA EMISSAO DE FUMACA,UNIPOLAR,1X70MM2,ISOLAMENTO 0,6/1KV,COMPREENDENDO:PREPARO,CORTE E ENFIACAO EM ELETRODUTOS.FORNECIMENTO E COLOCACAO</t>
  </si>
  <si>
    <t>CABO DE COBRE COM ISOLACAO SOLIDA EXTRUDADA,COM BAIXA EMISSAO DE FUMACA,UNIPOLAR,1X95MM2,ISOLAMENTO 0,6/1KV,COMPREENDENDO:PREPARO,CORTE E ENFIACAO EM ELETRODUTOS.FORNECIMENTO E COLOCACAO</t>
  </si>
  <si>
    <t>CABO DE COBRE COM ISOLACAO SOLIDA EXTRUDADA,COM BAIXA EMISSAO DE FUMACA,UNIPOLAR,1X120MM2,ISOLAMENTO 0,6/1KV,COMPREENDENDO:PREPARO,CORTE E ENFIACAO EM ELETRODUTOS.FORNECIMENTO E COLOCACAO</t>
  </si>
  <si>
    <t>CABO DE COBRE COM ISOLACAO SOLIDA EXTRUDADA,COM BAIXA EMISSAO DE FUMACA,UNIPOLAR,1X150MM2,ISOLAMENTO 0,6/1KV,COMPREENDENDO:PREPARO,CORTE E ENFIACAO EM ELETRODUTOS.FORNECIMENTO E COLOCACAO</t>
  </si>
  <si>
    <t>CABO DE COBRE COM ISOLACAO SOLIDA EXTRUDADA,COM BAIXA EMISSAO DE FUMACA,UNIPOLAR,1X185MM2,ISOLAMENTO 0,6/1KV,COMPREENDENDO:PREPARO,CORTE E ENFIACAO EM ELETRODUTOS.FORNECIMENTO E COLOCACAO</t>
  </si>
  <si>
    <t>CABO DE COBRE COM ISOLACAO SOLIDA EXTRUDADA,COM BAIXA EMISSAO DE FUMACA,UNIPOLAR,1X240MM2,ISOLAMENTO 0,6/1KV,COMPREENDENDO:PREPARO,CORTE E ENFIACAO EM ELETRODUTOS.FORNECIMENTO E COLOCACAO</t>
  </si>
  <si>
    <t>CABO DE COBRE FLEXIVEL COM ISOLAMENTO TERMOPLASTICO,COMPREENDENDO:PREPARO,CORTE E ENFIACAO EM ELETRODUTOS,NA BITOLA DE 1,5MM2, 0,6/1KV.FORNECIMENTO E COLOCACAO</t>
  </si>
  <si>
    <t>CABO DE COBRE FLEXIVEL COM ISOLAMENTO TERMOPLASTICO,COMPREENDENDO:PREPARO,CORTE E ENFIACAO EM ELETRODUTOS,NA BITOLA DE 2,5MM2, 0,6/1KV.FORNECIMENTO E COLOCACAO</t>
  </si>
  <si>
    <t>CABO DE COBRE FLEXIVEL COM ISOLAMENTO TERMOPLASTICO,COMPREENDENDO:PREPARO,CORTE E ENFIACAO EM ELETRODUTOS,NA BITOLA DE 4MM2, 0,6/1KV.FORNECIMENTO E COLOCACAO</t>
  </si>
  <si>
    <t>CABO DE COBRE FLEXIVEL COM ISOLAMENTO TERMOPLASTICO,COMPREENDENDO:PREPARO,CORTE E ENFIACAO EM ELETRODUTOS,NA BITOLA DE 6MM2, 0,6/1KV.FORNECIMENTO E COLOCACAO</t>
  </si>
  <si>
    <t>CABO DE COBRE FLEXIVEL COM ISOLAMENTO TERMOPLASTICO,COMPREENDENDO:PREPARO,CORTE E ENFIACAO EM ELETRODUTOS,NA BITOLA DE 10MM2, 0,6/1KV.FORNECIMENTO E COLOCACAO</t>
  </si>
  <si>
    <t>CABO DE COBRE FLEXIVEL COM ISOLAMENTO TERMOPLASTICO,COMPREENDENDO:PREPARO,CORTE E ENFIACAO EM ELETRODUTOS,NA BITOLA DE 16MM2, 0,6/1KV.FORNECIMENTO E COLOCACAO</t>
  </si>
  <si>
    <t>CABO DE COBRE FLEXIVEL COM ISOLAMENTO TERMOPLASTICO,COMPREENDENDO:PREPARO,CORTE E ENFIACAO EM ELETRODUTOS,NA BITOLA DE 25MM2, 0,6/1KV.FORNECIMENTO E COLOCACAO</t>
  </si>
  <si>
    <t>CABO DE COBRE FLEXIVEL COM ISOLAMENTO TERMOPLASTICO,COMPREENDENDO:PREPARO,CORTE E ENFIACAO EM ELETRODUTOS,NA BITOLA DE 35MM2, 0,6/1KV.FORNECIMENTO E COLOCACAO</t>
  </si>
  <si>
    <t>CABO DE COBRE FLEXIVEL COM ISOLAMENTO TERMOPLASTICO,COMPREENDENDO:PREPARO,CORTE E ENFIACAO EM ELETRODUTOS,NA BITOLA DE 50MM2, 0,6/1KV.FORNECIMENTO E COLOCACAO</t>
  </si>
  <si>
    <t>CABO DE COBRE FLEXIVEL COM ISOLAMENTO TERMOPLASTICO,COMPREENDENDO:PREPARO,CORTE E ENFIACAO EM ELETRODUTOS,NA BITOLA DE 70MM2, 0,6/1KV.FORNECIMENTO E COLOCACAO</t>
  </si>
  <si>
    <t>CABO DE COBRE FLEXIVEL COM ISOLAMENTO TERMOPLASTICO,COMPREENDENDO:PREPARO,CORTE E ENFIACAO EM ELETRODUTOS,NA BITOLA DE 95MM2, 0,6/1KV.FORNECIMENTO E COLOCACAO</t>
  </si>
  <si>
    <t>CABO DE COBRE FLEXIVEL COM ISOLAMENTO TERMOPLASTICO,COMPREENDENDO:PREPARO,CORTE E ENFIACAO EM ELETRODUTOS,NA BITOLA DE 120MM2, 0,6/1KV.FORNECIMENTO E COLOCACAO</t>
  </si>
  <si>
    <t>CABO DE COBRE FLEXIVEL COM ISOLAMENTO TERMOPLASTICO,COMPREENDENDO:PREPARO,CORTE E ENFIACAO EM ELETRODUTOS,NA BITOLA DE 150MM2, 0,6/1KV.FORNECIMENTO E COLOCACAO</t>
  </si>
  <si>
    <t>CABO DE COBRE FLEXIVEL COM ISOLAMENTO TERMOPLASTICO,COMPREENDENDO:PREPARO,CORTE E ENFIACAO EM ELETRODUTOS,NA BITOLA DE 185MM2, 0,6/1KV.FORNECIMENTO E COLOCACAO</t>
  </si>
  <si>
    <t>CABO DE COBRE FLEXIVEL COM ISOLAMENTO TERMOPLASTICO,COMPREENDENDO:PREPARO,CORTE E ENFIACAO EM ELETRODUTOS,NA BITOLA DE 240MM2, 0,6/1KV.FORNECIMENTO E COLOCACAO</t>
  </si>
  <si>
    <t>CABO DE COBRE FLEXIVEL COM ISOLAMENTO TERMOPLASTICO,COMPREENDENDO:PREPARO,CORTE E ENFIACAO EM ELETRODUTOS,NA BITOLA DE 300MM2, 0,6/1KV.FORNECIMENTO E COLOCACAO</t>
  </si>
  <si>
    <t>FIO PARALELO DE COBRE,COM ISOLAMENTO TERMOPLASTICO,NA BITOLA2X1,5MM2.FORNECIMENTO E COLOCACAO</t>
  </si>
  <si>
    <t>FIO PARALELO DE COBRE,COM ISOLAMENTO TERMOPLASTICO,NA BITOLA2X2,5MM2.FORNECIMENTO E COLOCACAO</t>
  </si>
  <si>
    <t>FIO PARALELO DE COBRE,COM ISOLAMENTO TERMOPLASTICO,NA BITOLA2X4MM2.FORNECIMENTO E COLOCACAO</t>
  </si>
  <si>
    <t>FIO PARALELO DE COBRE,COM ISOLAMENTO TERMOPLASTICO,NA BITOLA2X1,0MM2,POLARIZADO,BICOLOR.FORNECIMENTO E COLOCACAO</t>
  </si>
  <si>
    <t>FIO PARALELO DE COBRE,COM ISOLAMENTO TERMOPLASTICO,NA BITOLA2X1,5MM2,POLARIZADO,BICOLOR.FORNECIMENTO E COLOCACAO</t>
  </si>
  <si>
    <t>CABO DE COBRE COM ISOLAMENTO TERMOPLASTICO PARA TENSAO DE SERVICO DE 8,7/15KV,COMPREENDENDO:PREPARO,CORTE E ENFIACAO EMELETRODUTO,NA BITOLA DE 25MM2.FORNECIMENTO E COLOCACAO</t>
  </si>
  <si>
    <t>CABO DE COBRE COM ISOLAMENTO TERMOPLASTICO PARA TENSAO DE SERVICO DE 8,7/15KV,COMPREENDENDO:PREPARO,CORTE E ENFIACAO EMELETRODUTO,NA BITOLA DE 35MM2.FORNECIMENTO E COLOCACAO</t>
  </si>
  <si>
    <t>CABO DE COBRE COM ISOLAMENTO TERMOPLASTICO PARA TENSAO DE SERVICO DE 8,7/15KV,COMPREENDENDO:PREPARO,CORTE E ENFIACAO EMELETRODUTO,NA BITOLA DE 50MM2.FORNECIMENTO E COLOCACAO</t>
  </si>
  <si>
    <t>CABO DE COBRE COM ISOLAMENTO TERMOPLASTICO PARA TENSAO DE SERVICO DE 8,7/15KV,COMPREENDENDO:PREPARO,CORTE E ENFIACAO EMELETRODUTO,NA BITOLA DE 70MM2.FORNECIMENTO E COLOCACAO</t>
  </si>
  <si>
    <t>EXTENSAO DE REDE ELETRICA DE BAIXA TENSAO,AEREA,COM CABO DECOBRE NU 10MM2,EM TERRENO PLANO,EXCLUSIVE POSTES E TODOS OSSEUS COMPONENTES</t>
  </si>
  <si>
    <t>EXTENSAO DE REDE ELETRICA DE BAIXA TENSAO,AEREA,COM CABO DECOBRE NU 16MM2,EM TERRENO PLANO,EXCLUSIVE POSTES E TODOS OSSEUS COMPONENTES</t>
  </si>
  <si>
    <t>EXTENSAO DE REDE ELETRICA DE BAIXA TENSAO,AEREA,COM CABO DECOBRE NU 25MM2,EM TERRENO PLANO,EXCLUSIVE POSTES E TODOS OSSEUS COMPONENTES</t>
  </si>
  <si>
    <t>EXTENSAO DE REDE ELETRICA DE BAIXA TENSAO,AEREA,COM CABO DECOBRE NU 35MM2,EM TERRENO PLANO,EXCLUSIVE POSTES E TODOS OSSEUS COMPONENTES</t>
  </si>
  <si>
    <t>FIO SOLIDO DE COBRE ELETROLITICO NU,TEMPERA MEIO-DURA,CLASSE1,SECAO CIRCULAR 1MM2,NBR 5111.FORNECIMENTO E COLOCACAO</t>
  </si>
  <si>
    <t>FIO SOLIDO DE COBRE ELETROLITICO NU,TEMPERA MEIO-DURA,CLASSE1,SECAO CIRCULAR 1,5MM2,NBR 5111.FORNECIMENTO E COLOCACAO</t>
  </si>
  <si>
    <t>FIO SOLIDO DE COBRE ELETROLITICO NU,TEMPERA MEIO-DURA,CLASSE1,SECAO CIRCULAR 2,5MM2,NBR 5111.FORNECIMENTO E COLOCACAO</t>
  </si>
  <si>
    <t>FIO SOLIDO DE COBRE ELETROLITICO NU,TEMPERA MEIO-DURA,CLASSE1,SECAO CIRCULAR 4MM2,NBR 5111.FORNECIMENTO E COLOCACAO</t>
  </si>
  <si>
    <t>FIO SOLIDO DE COBRE ELETROLITICO NU,TEMPERA MEIO-DURA,CLASSE1,SECAO CIRCULAR 6MM2,NBR 5111.FORNECIMENTO E COLOCACAO</t>
  </si>
  <si>
    <t>CABO SOLIDO DE COBRE ELETROLITICO NU,TEMPERA MOLE,CLASSE 2,SECAO CIRCULAR DE 10MM2.FORNECIMENTO E COLOCACAO</t>
  </si>
  <si>
    <t>CABO SOLIDO DE COBRE ELETROLITICO NU,TEMPERA MOLE,CLASSE 2,SECAO CIRCULAR DE 16MM2.FORNECIMENTO E COLOCACAO</t>
  </si>
  <si>
    <t>CABO SOLIDO DE COBRE ELETROLITICO NU,TEMPERA MOLE,CLASSE 2,SECAO CIRCULAR DE 25MM2.FORNECIMENTO E COLOCACAO</t>
  </si>
  <si>
    <t>CABO SOLIDO DE COBRE ELETROLITICO NU,TEMPERA MOLE,CLASSE 2,SECAO CIRCULAR DE 35MM2.FORNECIMENTO E COLOCACAO</t>
  </si>
  <si>
    <t>CABO SOLIDO DE COBRE ELETROLITICO NU,TEMPERA MOLE,CLASSE 2,SECAO CIRCULAR DE 50MM2.FORNECIMENTO E COLOCACAO</t>
  </si>
  <si>
    <t>CABO SOLIDO DE COBRE ELETROLITICO NU,TEMPERA MOLE,CLASSE 2,SECAO CIRCULAR DE 70MM2.FORNECIMENTO E COLOCACAO</t>
  </si>
  <si>
    <t>CABO SOLIDO DE COBRE ELETROLITICO NU,TEMPERA MOLE,CLASSE 2,SECAO CIRCULAR DE 95MM2.FORNECIMENTO E COLOCACAO</t>
  </si>
  <si>
    <t>FIO TELEFONICO TIPO FI,BITOLA DE 0,6MM2(PARA INSTALACOES EMTUBULACOES OU PRESO EM RODAPES).FORNECIMENTO E COLOCACAO</t>
  </si>
  <si>
    <t>FIO TELEFONICO TIPO FE,BITOLA DE 1MM2(PARA INSTALACOES AEREAS).FORNECIMENTO E COLOCACAO</t>
  </si>
  <si>
    <t>CABO TELEFONICO TIPO CTP-APL 50(PARA INSTALACOES SUBTERRANEAS ESPECIAIS)PARA 10 PARES.FORNECIMENTO E COLOCACAO</t>
  </si>
  <si>
    <t>CABO TELEFONICO TIPO CTP-APL 50(PARA INSTALACOES SUBTERRANEAS ESPECIAIS)PARA 20 PARES.FORNECIMENTO E COLOCACAO</t>
  </si>
  <si>
    <t>CABO TELEFONICO TIPO CTP-APL 50(PARA INSTALACOES SUBTERRANEAS ESPECIAIS)PARA 30 PARES.FORNECIMENTO E COLOCACAO</t>
  </si>
  <si>
    <t>CABO TELEFONICO TIPO CTP-APL 50(PARA INSTALACOES SUBTERRANEAS ESPECIAIS)PARA 50 PARES.FORNECIMENTO E COLOCACAO</t>
  </si>
  <si>
    <t>CABO TELEFONICO TIPO CTP-APL 50(PARA INSTALACOES SUBTERRANEAS ESPECIAIS)PARA 100 PARES.FORNECIMENTO E COLOCACAO</t>
  </si>
  <si>
    <t>CABO TELEFONICO TIPO CI(PARA INSTALACOES INTERNAS PRIMARIAS)PARA 10 PARES.FORNECIMENTO E COLOCACAO</t>
  </si>
  <si>
    <t>CABO TELEFONICO TIPO CI(PARA INSTALACOES INTERNAS PRIMARIAS)PARA 20 PARES.FORNECIMENTO E COLOCACAO</t>
  </si>
  <si>
    <t>CABO TELEFONICO TIPO CI(PARA INSTALACOES INTERNAS PRIMARIAS)PARA 30 PARES.FORNECIMENTO E COLOCACAO</t>
  </si>
  <si>
    <t>CABO TELEFONICO TIPO CI(PARA INSTALACOES INTERNAS PRIMARIAS)PARA 50 PARES.FORNECIMENTO E COLOCACAO</t>
  </si>
  <si>
    <t>CABO TELEFONICO TIPO CI(PARA INSTALACOES INTERNAS PRIMARIAS)PARA 100 PARES.FORNECIMENTO E COLOCACAO</t>
  </si>
  <si>
    <t>CABO TELEFONICO TIPO CI(PARA INSTALACOES INTERNAS PRIMARIAS)PARA 200 PARES.FORNECIMENTO E COLOCACAO</t>
  </si>
  <si>
    <t>CABO TELEFONICO TIPO CI(PARA INSTALACOES INTERNAS PRIMARIAS)PARA 300 PARES.FORNECIMENTO E COLOCACAO</t>
  </si>
  <si>
    <t>CABO TELEFONICO TIPO CI(PARA INSTALACOES INTERNAS PRIMARIAS)PARA 400 PARES.FORNECIMENTO E COLOCACAO</t>
  </si>
  <si>
    <t>CABO TELEFONICO CCE,DIAMETRO DO CONDUTOR 0,50MM,PARA 2 PARES.FORNECIMENTO E COLOCACAO</t>
  </si>
  <si>
    <t>CABO TELEFONICO CCE,DIAMETRO DO CONDUTOR 0,50MM,PARA 4 PARES.FORNECIMENTO E COLOCACAO</t>
  </si>
  <si>
    <t>CABO TELEFONICO CCE,DIAMETRO DO CONDUTOR 0,50MM,PARA 5 PARES.FORNECIMENTO E COLOCACAO</t>
  </si>
  <si>
    <t>CABO TELEFONICO CCE,DIAMETRO DO CONDUTOR 0,50MM,PARA 6 PARES.FORNECIMENTO E COLOCACAO</t>
  </si>
  <si>
    <t>CABO TELEFONICO CCE,DIAMETRO DO CONDUTOR 0,65MM,PARA 2 PARES.FORNECIMENTO E COLOCACAO</t>
  </si>
  <si>
    <t>CABO TELEFONICO CCE,DIAMETRO DO CONDUTOR 0,65MM,PARA 4 PARES.FORNECIMENTO E COLOCACAO</t>
  </si>
  <si>
    <t>CABO TELEFONICO CCE,DIAMETRO DO CONDUTOR 0,65MM,PARA 5 PARES.FORNECIMENTO E COLOCACAO</t>
  </si>
  <si>
    <t>CABO TELEFONICO CCE,DIAMETRO DO CONDUTOR 0,65MM,PARA 6 PARES.FORNECIMENTO E COLOCACAO</t>
  </si>
  <si>
    <t>CABO TELEFONICO CCI,DIAMETRO DO CONDUTOR 0,50MM,PARA 2 PARES.FORNECIMENTO E COLOCACAO</t>
  </si>
  <si>
    <t>CABO TELEFONICO CCI,DIAMETRO DO CONDUTOR 0,50MM,PARA 4 PARES.FORNECIMENTO E COLOCACAO</t>
  </si>
  <si>
    <t>CABO TELEFONICO CCI,DIAMETRO DO CONDUTOR 0,50MM,PARA 5 PARES.FORNECIMENTO E COLOCACAO</t>
  </si>
  <si>
    <t>CABO TELEFONICO CCI,DIAMETRO DO CONDUTOR 0,50MM,PARA 6 PARES.FORNECIMENTO E COLOCACAO</t>
  </si>
  <si>
    <t>CABO COAXIAL RG-59,ALCANCE MAXIMO 300M,PARA INSTALACAO CFTV.FORNECIMENTO E COLOCACAO</t>
  </si>
  <si>
    <t>CABO COAXIAL RG-06,ALCANCE MAXIMO 450M,PARA INSTALACAO CFTV.FORNECIMENTO E COLOCACAO</t>
  </si>
  <si>
    <t>ENTRADA DE SERVICO(PC),PADRAO AMPLA,PARA MEDICAO MONOFASICA,1 MEDIDOR,INSTALADO EM MURO PARA CARGA ATE 4KW,CONSTANDO DEPOSTE DE CONCRETO COMPLETO,CAIXA PARA INSTALACAO DO MEDIDORCOM DISJUNTOR 1X40A,CAIXA DE CONCRETO PARA ATERRAMENTO,HASTEDE ATERRAMENTO E DEMAIS MATERIAIS NECESSARIOS,EXCLUSIVE FIODE ENTRADA E SAIDA</t>
  </si>
  <si>
    <t>ENTRADA DE SERVICO(PC),PADRAO AMPLA,PARA MEDICAO BIFASICA,1MEDIDOR,INSTALADO EM MURO PARA CARGA ENTRE 4 ATE 8KW,CONSTANDO DE POSTE DE CONCRETO COMPLETO,CAIXA PARA INSTALACAO DO MEDIDOR COM DISJUNTOR 2X40A,CAIXA DE CONCRETO PARA ATERRAMENTO,HASTE DE ATERRAMENTO E DEMAIS MATERIAIS NECESSARIOS,EXCLUSIVE FIO DE ENTRADA E SAIDA</t>
  </si>
  <si>
    <t>ENTRADA DE SERVICO(PC),PADRAO AMPLA,PARA MEDICAO TRIFASICA,1MEDIDOR,INSTALADO EM MURO,COM CARGA INSTALADA ATE 30KW,CONSTANDO DE POSTE DE CONCRETO COMPLETO,CABINE EM ALVENARIA,COMPORTA,CAIXA PARA INSTALACAO DO MEDIDOR,CAIXA DE CONCRETO PARA ATERRAMENTO,HASTE DE ATERRAMENTO E DEMAIS MATERIAIS NECESSARIOS,EXCLUSIVE DISJUNTOR E FIO OU CABO DE ENTRADA E SAIDA</t>
  </si>
  <si>
    <t>ENTRADA SERVICO(PC),PADRAO AMPLA,MEDICAO TRIFASICA,TRANSFORMADOR CORRENTE,1 MEDIDOR,INSTAL.MURO,CARGA 35 A 50KW,C/POSTECONCR.COMPLETO,CABINE ALVENARIA,C/PORTA,CAIXA INSTAL.MEDIDOR,CHAVE TRIPOLAR 200A,PORTA FUSIVEIS,FUSIVEIS NH 100 A 160A,CX.CONCR.P/ATERRAM.HASTE ATERRAM.E DEMAIS MAT. NECES. EXCL.FIO OU CABO ENTRADA E SAIDA</t>
  </si>
  <si>
    <t>ENTRADA DE ENERGIA INDIVIDUAL,PADRAO LIGHT,MEDICAO DIRETA,REDE AEREA,DEMANDA ATE 8KVA,INCLUSIVE CAIXA TRANSPARENTE PARAMEDICAO(CTM),E CAIXA DE DISJUNTOR MONOPOLAR(CDJ1)INTERNA E DEMAIS MATERIAIS NECESSARIOS,EXCLUSIVE POSTE,DISJUNTOR E FIOSDE ENTRADA E SAIDA</t>
  </si>
  <si>
    <t>ENTRADA DE ENERGIA INDIVIDUAL,PADRAO LIGHT,MEDICAO DIRETA,REDE AEREA,DEMANDA ENTRE 8,0 E 23,2KVA,INCLUSIVE CAIXA TRANSPARENTE POLIFASICA(CTP)E CAIXA DE DISJUNTOR TRIFASICA(CDJ3)INTERNA E DEMAIS MATERIAIS NECESSARIOS,EXCLUSIVE POSTE,DISJUNTOR E FIOS DE ENTRADA E SAIDA</t>
  </si>
  <si>
    <t>ENTRADA DE ENERGIA INDIVIDUAL,PADRAO LIGHT,MEDICAO DIRETA,REDE AEREA,DEMANDA ENTRE 23,2 E 33,1KVA,INCLUSIVE CAIXA TRANSPARENTE POLIFASICA(CTP)E CAIXA DE DISJUNTOR TRIFASICA(CDJ3)INTERNA E DEMAIS MATERIAIS NECESSARIOS,EXCLUSIVE POSTE,DISJUNTOR E FIOS DE ENTRADA E SAIDA</t>
  </si>
  <si>
    <t>ENTRADA DE ENERGIA INDIVIDUAL,PADRAO LIGHT,MEDICAO DIRETA,REDE AEREA,DEMANDA ENTRE 33,1 E 66,3KVA,INCLUSIVE CAIXA SECCIONADORA ATE 200A(CSM200)E CAIXA DE PROTECAO ATE 225A(CPG-225)INTERNA E DEMAIS MATERIAIS NECESSARIOS,EXCLUSIVE POSTE,DISJUNTOR E FIOS DE ENTRADA E SAIDA</t>
  </si>
  <si>
    <t>SUBESTACAO SIMPLIFICADA,PADRAO LIGHT,COM TRANSFORMADOR TRIFASICO DE 75KVA,13,8KV-220/127V,EXCLUSIVE CABINE DE MEDICAO</t>
  </si>
  <si>
    <t>SUBESTACAO SIMPLIFICADA PADRAO LIGHT,COM TRANSFORMADOR TRIFASICO 112,5KVA,13,8KV-220/127V,EXCLUSIVE CABINE DE MEDICAO</t>
  </si>
  <si>
    <t>SUBESTACAO SIMPLIFICADA PADRAO LIGHT,COM TRANSFORMADOR TRIFASICO DE 150KVA,13,8KV-220/127V,EXCLUSIVE CABINE DE MEDICAO</t>
  </si>
  <si>
    <t>SUBESTACAO SIMPLIFICADA,PADRAO LIGHT,COM TRANSFORMADOR TRIFASICO DE 225KVA,13,8KV-220/127V,EXCLUSIVE CABINE DE MEDICAO</t>
  </si>
  <si>
    <t>SUBESTACAO SIMPLIFICADA,PADRAO LIGHT,COM TRANSFORMADOR TRIFASICO DE 300KVA,13,8V-220/127V,EXCLUSIVE CABINE DE MEDICAO</t>
  </si>
  <si>
    <t>SUBESTACAO SIMPLIFICADA,PADRAO LIGHT,COM TRANSFORMADOR TRIFASICO DE 75KVA,13,8KV-220/127V,INCLUSIVE CABINE DE MEDICAO</t>
  </si>
  <si>
    <t>SUBESTACAO SIMPLIFICADA,PADRAO LIGHT,COM TRANSFORMADOR TRIFASICO DE 112,5KVA,13,8V-220/127V,INCLUSIVE CABINE DE MEDICAO</t>
  </si>
  <si>
    <t>SUBESTACAO SIMPLIFICADA,PADRAO LIGHT,COM TRANSFORMADOR TRIFASICO DE 150KVA,13,8KV-220/127V,INCLUSIVE CABINE DE MEDICAO</t>
  </si>
  <si>
    <t>SUBESTACAO SIMPLIFICADA,PADRAO LIGHT,COM TRANSFORMADOR TRIFASICO DE 225KVA,13,8KV-220/127V,INCLUSIVE CABINE DE MEDICAO</t>
  </si>
  <si>
    <t>SUBESTACAO SIMPLIFICADA,PADRAO LIGHT,COM TRANSFORMADOR TRIFASICO DE 300KVA,13,8KV-220V/127V,INCLUSIVE CABINE DE MEDICAO</t>
  </si>
  <si>
    <t>ENTRADA DE ENERGIA INDIVIDUAL PADRAO LIGHT,MEDICAO DIRETA,REDE SUBTERRANEA,DEMANDA ATE 8KVA,INCLUSIVE CAIXA SECCIONADORA(CS100)E CAIXA TRANSPARENTE PARA MEDICAO(CTM)COM CAIXA DE DISJUNTOR MONOPOLAR(CDJ1),INTERNA E DEMAIS MATERIAIS NECESSARIOS,EXCLUSIVE DISJUNTOR E FIOS DE ENTRADA E SAIDA</t>
  </si>
  <si>
    <t>ENTRADA DE ENERGIA INDIVIDUAL PADRAO LIGHT,MEDICAO DIRETA,REDE SUBTERRANEA,DEMANDA ENTRE 8,0 E 23,3KVA,INCLUSIVE CAIXA SECCIONADORA(CS100)E CAIXA TRANSPARENTE PARA MEDICAO(CTM),CAIXA DE DISJUNTOR POLIFASICO(CTP)E CAIXA DE DISJUNTOR TRIFASICO(CDJ3)E DEMAIS MATERIAIS NECESSARIOS,EXCLUSIVE DISJUNTOR EFIOS DE ENTRADA E SAIDA</t>
  </si>
  <si>
    <t>ENTRADA DE ENERGIA INDIVIDUAL PADRAO LIGHT,MEDICAO DIRETA,REDE SUBTERRANEA,DEMANDA ENTRE 23,2 E 33,1KVA,INCLUSIVE CAIXASECCIONADORA(CS100)E CAIXA TRANSPARENTE PARA MEDICAO(CTM)COMCAIXA DE DISJUNTOR POLIFASICO(CTP)E CAIXA DE DISJUNTOR TRIFASICO(CDJ3),E DEMAIS MATERIAIS NECESSARIOS,EXCLUSIVE DISJUNTOR E FIOS DE ENTRADA E SAIDA</t>
  </si>
  <si>
    <t>ENTRADA DE ENERGIA INDIVIDUAL PADRAO LIGHT,MEDICAO DIRETA,REDE SUBTERRANEA,DEMANDA ENTRE 33,1 E 66,3KVA,INCLUSIVE CAIXASECCIONADORA(CSM200)E CAIXA DE PROTECAO(CPG225)INTERNA,E DEMAIS MATERIAIS NECESSARIOS,EXCLUSIVE DISJUNTOR E FIOS DE ENTRADA E SAIDA</t>
  </si>
  <si>
    <t>SUBESTACAO SIMPLIFICADA PADRAO AMPLA,COM TRANSFORMADOR TRIFASICO DE 30KVA,INCLUSIVE CABINE DE MEDICAO,EM ALVENARIA,POSTEE TODOS OS MATERIAIS ELETRICOS NECESSARIOS</t>
  </si>
  <si>
    <t>SUBESTACAO SIMPLIFICADA PADRAO AMPLA,COM TRANSFORMADOR TRIFASICO DE 45KVA,INCLUSIVE MEDICAO,POSTE E TODOS OS MATERIAIS ELETRICOS NECESSARIOS</t>
  </si>
  <si>
    <t>SUBESTACAO SIMPLIFICADA PADRAO AMPLA,COM TRANSFORMADOR TRIFASICO DE 75KVA,INCLUSIVE MEDICAO,POSTE E TODOS OS MATERIAIS ELETRICOS NECESSARIOS</t>
  </si>
  <si>
    <t>SUBESTACAO SIMPLIFICADA PADRAO AMPLA,COM TRANSFORMADOR TRIFASICO DE 112,5KVA,INCLUSIVE MEDICAO,POSTE E TODOS OS MATERIAIS ELETRICOS NECESSARIOS</t>
  </si>
  <si>
    <t>SUBESTACAO SIMPLIFICADA PADRAO AMPLA,COM TRANSFORMADOR TRIFASICO DE 150KVA,INCLUSIVE MEDICAO,POSTE E TODOS OS MATERIAISELETRICOS NECESSARIOS</t>
  </si>
  <si>
    <t>SUBESTACAO SIMPLIFICADA PADRAO AMPLA,COM TRANSFORMADOR TRIFASICO DE 30KVA,EXCLUSIVE CABINE DE MEDICAO</t>
  </si>
  <si>
    <t>SUBESTACAO SIMPLIFICADA PADRAO AMPLA,COM TRANSFORMADOR TRIFASICO DE 45KVA,EXCLUSIVE CABINE DE MEDICAO</t>
  </si>
  <si>
    <t>SUBESTACAO SIMPLIFICADA PADRAO AMPLA,COM TRANSFORMADOR TRIFASICO DE 75KVA,EXCLUSIVE CABINE DE MEDICAO</t>
  </si>
  <si>
    <t>SUBESTACAO SIMPLIFICADA PADRAO AMPLA,COM TRANSFORMADOR TRIFASICO DE 112,5KVA,EXCLUSIVE CABINE DE MEDICAO</t>
  </si>
  <si>
    <t>SUBESTACAO SIMPLIFICADA PADRAO AMPLA,COM TRANSFORMADOR TRIFASICO DE 150KVA,EXCLUSIVE CABINE DE MEDICAO</t>
  </si>
  <si>
    <t>SUBESTACAO DE 225KVA,13,8KV-220/127V,INSTALADA EM PLATAFORMAAO TEMPO,PADRAO AMPLA,INCLUSIVE CABINE DE MEDICAO</t>
  </si>
  <si>
    <t>SUBESTACAO DE 225KVA,13,8KV-220/127V,INSTALADA EM PLATAFORMAAO TEMPO,PADRAO AMPLA,EXCLUSIVE CABINE DE MEDICAO</t>
  </si>
  <si>
    <t>OLEO ISOLANTE PARA TRANSFORMADOR DE DISTRIBUICAO,CLASSE DE TENSAO ATE 30KV,CONSIDERANDO LIMPEZA INTERNA DO TRANSFORMADORE SUBSTITUICAO DO OLEO,SUPONDO O APARELHO APOIADO EM BASE ATE 2,00M DE ALTURA,INCLUSIVE FORNECIMENTO E TROCA DE OLEO,EXCLUSIVE LAUDO DE TROCA DO OLEO</t>
  </si>
  <si>
    <t>INSTALACAO COM TUBULACAO DE COBRE DE 15MM,PARA USO MEDICINAL,INCLUSIVE ACESSORIOS DE FIXACAO,CONEXOES E LIMPEZA,EXCLUSIVE POSTO DE CONSUMO,PAINEL DE ALARME,VALVULA E CENTRAL DE DISTRIBUICAO (VIDE FAMILIA 18.050)</t>
  </si>
  <si>
    <t>INSTALACAO COM TUBULACAO DE COBRE DE 22MM,PARA USO MEDICINAL,INCLUSIVE ACESSORIOS DE FIXACAO,CONEXOES E LIMPEZA,EXCLUSIVE POSTO DE CONSUMO,PAINEL DE ALARME,VALVULA E CENTRAL DE DISTRIBUICAO(VIDE FAMILIA 18.050)</t>
  </si>
  <si>
    <t>INSTALACAO COM TUBULACAO DE COBRE DE 28MM,PARA USO MEDICINAL,INCLUSIVE ACESSORIOS DE FIXACAO,CONEXOES E LIMPEZA,EXCLUSIVE POSTO DE CONSUMO,PAINEL DE ALARME,VALVULA E CENTRAL DE DISTRIBUICAO (VIDE FAMILIA 18.050)</t>
  </si>
  <si>
    <t>INSTALACAO COM TUBULACAO DE COBRE DE 35MM,PARA USO MEDICINAL,INCLUSIVE ACESSORIOS DE FIXACAO,CONEXOES E LIMPEZA,EXCLUSIVE POSTO DE CONSUMO,PAINEL DE ALARME,VALVULA E CENTRAL DE DISTRIBUICAO (VIDE FAMILIA 18.050)</t>
  </si>
  <si>
    <t>INSTALACAO COM TUBULACAO DE COBRE DE 42MM,PARA USO MEDICINAL,INCLUSIVE ACESSORIOS DE FIXACAO,CONEXOES E LIMPEZA,EXCLUSIVE POSTO DE CONSUMO,PAINEL DE ALARME,VALVULA E CENTRAL DE DISTRIBUICAO (VIDE FAMILIA 18.050)</t>
  </si>
  <si>
    <t>INSTALACAO COM TUBULACAO DE COBRE DE 54MM,PARA USO MEDICINAL,INCLUSIVE ACESSORIOS DE FIXACAO,CONEXOES E LIMPEZA,EXCLUSIVE POSTO DE CONSUMO,PAINEL DE ALARME,VALVULA E CENTRAL DE DISTRIBUICAO (VIDE FAMILIA 18.050)</t>
  </si>
  <si>
    <t>INSTALACAO COM TUBULACAO DE COBRE DE 66MM,PARA USO MEDICINAL,INCLUSIVE ACESSORIOS DE FIXACAO,CONEXOES E LIMPEZA,EXCLUSIVE POSTO DE CONSUMO,PAINEL DE ALARME,VALVULA E CENTRAL DE DISTRIBUICAO (VIDE FAMILIA 18.050)</t>
  </si>
  <si>
    <t>INSTALACAO DE SISTEMA DE AQUECIMENTO SOLAR DE BAIXA PRESSAO,PARA 100 E 200L E 1 PLACA COLETORA VERTICAL OU HORIZONTAL,INCLUSIVE PLACAS COLETORAS,EXCLUSIVE RESERVATORIOS (VER FAMILIA 18.210)</t>
  </si>
  <si>
    <t>INSTALACAO DE SISTEMA DE AQUECIMENTO SOLAR DE BAIXA PRESSAO,PARA 300L E 2 PLACAS COLETORAS VERTICAIS OU HORIZONTAIS,INCLUSIVE PLACAS COLETORAS,EXCLUSIVE RESERVATORIOS (VER FAMILIA18.210)</t>
  </si>
  <si>
    <t>INSTALACAO DE SISTEMA DE AQUECIMENTO SOLAR DE BAIXA PRESSAO,PARA 400L E 2 PLACAS COLETORAS VERTICAIS OU HORIZONTAIS,INCLUSIVE PLACAS COLETORAS,EXCLUSIVE RESERVATORIOS (VER FAMILIA18.210)</t>
  </si>
  <si>
    <t>INSTALACAO DE SISTEMA DE AQUECIMENTO SOLAR DE BAIXA PRESSAO,PARA 500L E 3 PLACAS COLETORAS VERTICAIS OU HORIZONTAIS,INCLUSIVE PLACAS COLETORAS,EXCLUSIVE RESERVATORIOS (VER FAMILIA18.21O)</t>
  </si>
  <si>
    <t>INSTALACAO DE SISTEMA DE AQUECIMENTO SOLAR DE BAIXA PRESSAO,PARA 600L E 3 PLACAS COLETORAS VERTICAIS OU HORIZONTAIS,INCLUSIVE PLACAS COLETORAS,EXCLUSIVE RESERVATORIOS (VER FAMILIA18.210)</t>
  </si>
  <si>
    <t>INSTALACAO DE SISTEMA DE AQUECIMENTO SOLAR DE BAIXA PRESSAO,PARA 800L E 4 PLACAS COLETORAS VERTICAIS OU HORIZONTAIS,INCLUSIVE PLACAS COLETORAS,EXCLUSIVE RESERVATORIOS (VER FAMILIA18.210)</t>
  </si>
  <si>
    <t>INSTALACAO DE SISTEMA DE AQUECIMENTO SOLAR DE BAIXA PRESSAO,PARA 1000L E 5 PLACAS COLETORAS VERTICAIS OU HORIZONTAIS,INCLUSIVE PLACAS COLETORAS,EXCLUSIVE RESERVATORIOS (VER FAMILIA18.210)</t>
  </si>
  <si>
    <t>INSTALACAO DE PONTO DE LUZ,EMBUTIDO NA LAJE,EQUIVALENTE A 2VARAS DE ELETRODUTO DE PVC RIGIDO DE 3/4",12,00M DE FIO 2,5MM2,CAIXAS,CONEXOES,LUVAS,CURVA E INTERRUPTOR DE EMBUTIR COMPLACA FOSFORESCENTE,INCLUSIVE ABERTURA E FECHAMENTO DE RASGOEM ALVENARIA</t>
  </si>
  <si>
    <t>INSTALACAO DE PONTO DE LUZ,APARENTE,EQUIVALENTE A 2 VARAS DEELETRODUTO DE PVC RIGIDO DE 3/4",12,00M DE FIO 2,5MM2,CAIXAS,CONEXOES,LUVAS,CURVA E INTERRUPTOR DE SOBREPOR</t>
  </si>
  <si>
    <t>INSTALACAO DE PONTO DE LUZ,INSTALACAO APARENTE COM CANALETAPERFURADA,SENDO ESTA LIGADA A ELETROCALHA PRINCIPAL(EXCLUSIVE ESTA)EQUIVALENTE A 1 VARA DE CANALETA E 2 VARAS DE ELETRODUTO DE PVC RIGIDO DE 3/4",24,00M DE FIO 2,5MM2,CAIXAS,CONEXOES,LUVAS,CURVA E INTERRUPTOR DE SOBREPOR</t>
  </si>
  <si>
    <t>INSTALACAO DE PONTO DE LUZ,EMBUTIDO NA LAJE,EQUIVALENTE A 2VARAS DE ELETRODUTO DE PVC RIGIDO DE 1/2",12,00M DE FIO 2,5MM2,CAIXAS,CONEXOES,LUVAS,CURVA E INTERRUPTOR DE EMBUTIR COMPLACA FOSFORESCENTE,INCLUSIVE ABERTURA E FECHAMENTO DE RASGOEM ALVENARIA</t>
  </si>
  <si>
    <t>INSTALACAO DE PONTO DE LUZ,APARENTE,EQUIVALENTE A 2 VARAS DEELETRODUTO DE PVC RIGIDO DE 1/2",12,00M DE FIO 2,5MM2,CAIXAS,CONEXOES,LUVAS,CURVA E INTERRUPTOR DE SOBREPOR</t>
  </si>
  <si>
    <t>INSTALACAO DE PONTO DE LUZ,APARENTE COM CANALETA PERFURADA,SENDO ESTA LIGADA A ELETROCALHA PRINCIPAL(EXCLUSIVE ESTA),EQUIVALENTE A 1 VARA DE CANALETA E 2 VARAS DE ELETRODUTO DE PVCRIGIDO DE 1/2",24,00M DE FIO 2,5MM2,CAIXAS,CONEXOES,LUVAS,CURVA E INTERRUPTOR DE SOBREPOR</t>
  </si>
  <si>
    <t>INSTALACAO DE UM CONJUNTO DE 2 PONTOS DE LUZ,EMBUTIDO NA LAJE,EQUIVALENTE A 5 VARAS DE ELETRODUTO DE PVC RIGIDO DE 3/4",33,00M DE FIO 2,5MM2,CAIXAS,CONEXOES,LUVAS,CURVA E INTERRUPTOR DE EMBUTIR COM PLACA FOSFORESCENTE,INCLUSIVE ABERTURA E FECHAMENTO DE RASGO EM ALVENARIA</t>
  </si>
  <si>
    <t>INSTALACAO DE UM CONJUNTO DE 2 PONTOS DE LUZ,APARENTE,EQUIVALENTE A 5 VARAS DE ELETRODUTO DE PVC RIGIDO DE 3/4",33,00M DE FIO 2,5MM2,CAIXAS,CONEXOES,LUVAS,CURVA E INTERRUPTOR DE SOBREPOR</t>
  </si>
  <si>
    <t>INSTALACAO DE UM CONJUNTO DE 2 PONTOS DE LUZ,APARENTE COM CANALETA PERFURADA,SENDO ESTA LIGADA A ELETROCALHA PRINCIPAL(EXCLUSIVE ESTA),EQUIVALENTE A 1,5 VARAS DE CANALETA E 2 VARASDE ELETRODUTO DE PVC RIGIDO DE 3/4",45,00M DE FIO 2,5MM2,CAIXAS,CONEXOES,LUVAS,CURVA E INTERRUPTOR DE SOBREPOR</t>
  </si>
  <si>
    <t>INSTALACAO DE UM CONJUNTO DE 2 PONTOS DE LUZ,EMBUTIDO NA LAJE,EQUIVALENTE A 5 VARAS DE ELETRODUTO DE PVC RIGIDO DE 1/2",33,00M DE FIO 2,5MM2,CAIXAS,CONEXOES,LUVAS,CURVA E INTERRUPTOR DE EMBUTIR COM PLACA FOSFORESCENTE,INCLUSIVE ABERTURA E FECHAMENTO DE RASGO EM ALVENARIA</t>
  </si>
  <si>
    <t>INSTALACAO DE UM CONJUNTO DE 2 PONTOS DE LUZ,APARENTE,EQUIVALENTE A 5 VARAS DE ELETRODUTO DE PVC RIGIDO DE 1/2",33,00M DE FIO 2,5MM2,CAIXAS,CONEXOES,LUVAS,CURVA E INTERRUPTOR DE SOBREPOR</t>
  </si>
  <si>
    <t>INSTALACAO DE UM CONJUNTO DE 2 PONTOS DE LUZ,APARENTE COM CANALETA PERFURADA,SENDO ESTA LIGADA A ELETROCALHA PRINCIPAL(EXCLUSIVE ESTA),EQUIVALENTE A 1,5 VARAS DE CANALETA E 2 VARASDE ELETRODUTO DE PVC RIGIDO DE 1/2",45,00M DE FIO 2,5MM2,CAIXAS,CONEXOES,LUVAS,CURVA E INTERRUPTOR DE SOBREPOR</t>
  </si>
  <si>
    <t>INSTALACAO DE UM CONJUNTO DE 3 PONTOS DE LUZ,EMBUTIDO NA LAJE,EQUIVALENTE A 6 VARAS DE ELETRODUTO DE PVC RIGIDO DE 3/4",50,00M DE FIO 2,5MM2,CAIXAS,CONEXOES,LUVAS,CURVA E INTERRUPTOR DE EMBUTIR COM PLACA FOSFORESCENTE,INCLUSIVE ABERTURA E FECHAMENTO DE RASGO EM ALVENARIA</t>
  </si>
  <si>
    <t>INSTALACAO DE UM CONJUNTO DE 3 PONTOS DE LUZ,APARENTE,EQUIVALENTE A 6 VARAS DE ELETRODUTO DE PVC RIGIDO DE 3/4",50,00M DE FIO 2,5MM2,CAIXAS,CONEXOES,LUVAS,CURVA E INTERRUPTOR DE SOBREPOR</t>
  </si>
  <si>
    <t>INSTALACAO DE UM CONJUNTO DE 3 PONTOS DE LUZ,APARENTE COM CANALETA PERFURADA,SENDO ESTA LIGADA A ELETROCALHA PRINCIPAL(EXCLUSIVE ESTA),EQUIVALENTE A 2,5 VARAS DE CANALETA E 2 VARASDE ELETRODUTO DE PVC RIGIDO DE 3/4",62,00M DE FIO 2,5MM2,CAIXAS,CONEXOES,LUVAS,CURVA E INTERRUPTOR DE SOBREPOR</t>
  </si>
  <si>
    <t>INSTALACAO DE UM CONJUNTO DE 3 PONTOS DE LUZ,EMBUTIDO NA LAJE,EQUIVALENTE A 6 VARAS DE ELETRODUTO DE PVC RIGIDO DE 1/2",50,00M DE FIO 2,5MM2,CAIXAS,CONEXOES,LUVAS,CURVA E INTERRUPTOR DE EMBUTIR COM PLACA FOSFORESCENTE,INCLUSIVE ABERTURA E FECHAMENTO DE RASGO EM ALVENARIA</t>
  </si>
  <si>
    <t>INSTALACAO DE UM CONJUNTO DE 3 PONTOS DE LUZ,APARENTE,EQUIVALENTE A 6 VARAS DE ELETRODUTO DE PVC RIGIDO DE 1/2",50,00M DE FIO 2,5MM2,CAIXAS,CONEXOES,LUVAS,CURVA E INTERRUPTOR DE SOBREPOR</t>
  </si>
  <si>
    <t>INSTALACAO DE UM CONJUNTO DE 3 PONTOS DE LUZ,APARENTE COM CANALETA PERFURADA,SENDO ESTA LIGADA A ELETROCALHA PRINCIPAL(EXCLUSIVE ESTA),EQUIVALENTE A 2,5 VARAS DE CANALETA E 2 VARASDE ELETRODUTO DE PVC RIGIDO DE 1/2",62,00M DE FIO 2,5MM2,CAIXAS,CONEXOES,LUVAS,CURVA E INTERRUPTOR DE SOBREPOR</t>
  </si>
  <si>
    <t>INSTALACAO DE UM CONJUNTO DE 4 PONTOS DE LUZ,EMBUTIDO NA LAJE,EQUIVALENTE A 7 VARAS DE ELETRODUTO DE PVC RIGIDO DE 3/4",50,00M DE FIO 2,5MM2,CAIXAS,CONEXOES,LUVAS,CURVA E INTERRUPTOR DE EMBUTIR COM PLACA FOSFORESCENTE,INCLUSIVE ABERTURA E FECHAMENTO DE RASGO EM ALVENARIA</t>
  </si>
  <si>
    <t>INSTALACAO DE UM CONJUNTO DE 4 PONTOS DE LUZ,APARENTE,EQUIVALENTE 7 VARAS DE ELETRODUTO DE PVC RIGIDO DE 3/4",50,00M DEFIO 2,5MM2,CAIXAS,CONEXOES,LUVAS,CURVA E INTERRUPTOR DE SOBREPOR</t>
  </si>
  <si>
    <t>INSTALACAO DE UM CONJUNTO DE 4 PONTOS DE LUZ,APARENTE COM CANALETA PERFURADA,SENDO ESTA LIGADA A ELETROCALHA PRINCIPAL(EXCLUSIVE ESTA),EQUIVALENTE A 3.7 VARAS DE CANALETA E 2 VARASDE ELETRODUTO DE PVC RIGIDO DE 3/4",62,00M DE FIO 2,5MM2,CAIXAS,CONEXOES,LUVAS,CURVA E INTERRUPTOR DE SOBREPOR</t>
  </si>
  <si>
    <t>INSTALACAO DE UM CONJUNTO DE 4 PONTOS DE LUZ,EMBUTIDO NA LAJE,EQUIVALENTE A 7 VARAS DE ELETRODUTO DE PVC RIGIDO DE 1/2",50,00M DE FIO 2,5MM2,CAIXAS,CONEXOES,LUVAS,CURVA E INTERRUPTOR DE EMBUTIR COM PLACA FOSFORESCENTE,INCLUSIVE ABERTURA E FECHAMENTO DE RASGO EM ALVENARIA</t>
  </si>
  <si>
    <t>INSTALACAO DE UM CONJUNTO DE 4 PONTOS DE LUZ,APARENTE,EQUIVALENTE A 7 VARAS DE ELETRODUTO DE PVC RIGIDO DE 1/2",50,00M DE FIO 2,5MM2,CAIXAS,CONEXOES,LUVAS,CURVA E INTERRUPTOR DE SOBREPOR</t>
  </si>
  <si>
    <t>INSTALACAO DE UM CONJUNTO DE 4 PONTOS DE LUZ,APARENTE COM CANALETA PERFURADA,SENDO ESTA LIGADA A ELETROCALHA PRINCIPAL(EXCLUSIVE ESTA),EQUIVALENTE A 3,5 VARAS DE CANALETA E 2 VARASDE ELETRODUTO DE PVC RIGIDO DE 1/2",62,00M DE FIO 2,5MM2,CAIXAS,CONEXOES,LUVAS,CURVA E INTERRUPTOR DE SOBREPOR</t>
  </si>
  <si>
    <t>INSTALACAO DE UM CONJUNTO DE 5 PONTOS DE LUZ,EMBUTIDO NA LAJE,EQUIVALENTE A 8 VARAS DE ELETRODUTO DE PVC RIGIDO DE 3/4",57,00M DE FIO 2,5MM2,CAIXAS,CONEXOES,LUVAS,CURVA E INTERRUPTOR DE EMBUTIR COM PLACA FOSFORESCENTE,INCLUSIVE ABERTURA E FECHAMENTO DE RASGO EM ALVENARIA</t>
  </si>
  <si>
    <t>INSTALACAO DE UM CONJUNTO DE 5 PONTOS DE LUZ,APARENTE,EQUIVALENTE A 8 VARAS DE ELETRODUTO DE PVC RIGIDO DE 3/4",57,00M DE FIO 2,5MM2,CAIXAS,CONEXOES,LUVAS,CURVA E INTERRUPTOR DE SOBREPOR</t>
  </si>
  <si>
    <t>INSTALACAO DE UM CONJUNTO DE 5 PONTOS DE LUZ,APARENTE COM CANALETA PERFURADA,SENDO ESTA LIGADA A ELETROCALHA PRINCIPAL(EXCLUSIVE ESTA),EQUIVALENTE A 4.25 VARAS DE CANALETA E 2 VARAS DE ELETRODUTO DE PVC RIGIDO DE 3/4",69,00M DE FIO 2,5MM2,CAIXAS,CONEXOES,LUVAS,CURVA E INTERRUPTOR DE SOBREPOR</t>
  </si>
  <si>
    <t>INSTALACAO DE UM CONJUNTO DE 5 PONTOS DE LUZ,EMBUTIDO NA LAJE,EQUIVALENTE A 8 VARAS DE ELETRODUTO DE PVC RIGIDO DE 1/2",57,00M DE FIO 2,5MM2,CAIXAS,CONEXOES,LUVAS,CURVA E INTERRUPTOR DE EMBUTIR COM PLACA FOSFORESCENTE,INCLUSIVE ABERTURA E FECHAMENTO DE RASGO EM ALVENARIA</t>
  </si>
  <si>
    <t>INSTALACAO DE UM CONJUNTO DE 5 PONTOS DE LUZ,APARENTE,EQUIVALENTE A 8 VARAS DE ELETRODUTO DE PVC RIGIDO DE 1/2",57,00M DE FIO 2,5MM2,CAIXAS,CONEXOES,LUVAS,CURVA E INTERRUPTOR DE SOBREPOR</t>
  </si>
  <si>
    <t>INSTALACAO DE UM CONJUNTO DE 5 PONTOS DE LUZ,APARENTE COM CANALETA PERFURADA,SENDO ESTA LIGADA A ELETROCALHA PRINCIPAL(EXCLUSIVE ESTA),EQUIVALENTE A 4.25 VARAS DE CANALETA E 2 VARAS DE ELETRODUTO DE PVC RIGIDO DE 1/2",69,00M DE FIO 2,5MM2,CCAIXAS,CONEXOES,LUVAS,CURVA E INTERRUPTOR DE SOBREPOR</t>
  </si>
  <si>
    <t>INSTALACAO DE UM CONJUNTO DE 6 PONTOS DE LUZ,EMBUTIDO NA LAJE,EQUIVALENTE A 9 VARAS DE ELETRODUTO DE PVC RIGIDO DE 3/4",66,00M DE FIO 2,5MM2,CAIXAS,CONEXOES,LUVAS,CURVA E INTERRUPTOR DE EMBUTIR COM PLACA FOSFORESCENTE,INCLUSIVE ABERTURA E FECHAMENTO DE RASGO EM ALVENARIA</t>
  </si>
  <si>
    <t>INSTALACAO DE UM CONJUNTO DE 6 PONTOS DE LUZ,APARENTE,EQUIVALENTE A 9 VARAS DE ELETRODUTO DE PVC RIGIDO DE 3/4",66,00M DE FIO 2,5MM2,CAIXAS,CONEXOES,LUVAS,CURVA E INTERRUPTOR DE SOBREPOR</t>
  </si>
  <si>
    <t>INSTALACAO DE UM CONJUNTO DE 6 PONTOS DE LUZ,APARENTE COM CANALETA PERFURADA,SENDO ESTA LIGADA A ELETROCALHA PRINCIPAL(EXCLUSIVE ESTA),EQUIVALENTE A 5 VARAS DE CANALETA E 2 VARAS DE ELETRODUTO DE PVC RIGIDO DE 3/4",78,00M DE FIO 2,5MM2,CAIXAS,CONEXOES,LUVAS,CURVA E INTERRUPTOR DE SOBREPOR</t>
  </si>
  <si>
    <t>INSTALACAO DE UM CONJUNTO DE 6 PONTOS DE LUZ,EMBUTIDO NA LAJE,EQUIVALENTE A 9 VARAS DE ELETRODUTO DE PVC RIGIDO DE 1/2",66,00M DE FIO 2,5MM2,CAIXAS,CONEXOES,LUVAS,CURVA E INTERRUPTOR DE EMBUTIR COM PLACA FOSFORESCENTE,INCLUSIVE ABERTURA E FECHAMENTO DE RASGO EM ALVENARIA</t>
  </si>
  <si>
    <t>INSTALACAO DE UM CONJUNTO DE 6 PONTOS DE LUZ,APARENTE,EQUIVALENTE A 9 VARAS DE ELETRODUTO DE PVC RIGIDO DE 1/2",66,00M DE FIO 2,5MM2,CAIXAS,CONEXOES,LUVAS,CURVA E INTERRUPTOR DE SOBREPOR</t>
  </si>
  <si>
    <t>INSTALACAO DE UM CONJUNTO DE 6 PONTOS DE LUZ,APARENTE COM CANALETA PERFURADA,SENDO ESTA LIGADA A ELETROCALHA PRINCIPAL(EXCLUSIVE ESTA),EQUIVALENTE A 5 VARAS DE CANALETA E 2 VARAS DE ELETRODUTO DE PVC RIGIDO DE 1/2",78,00M DE FIO 2,5MM2,CAIXAS,CONEXOES,LUVAS,CURVA E INTERRUPTOR DE SOBREPOR</t>
  </si>
  <si>
    <t>INSTALACAO DE UM CONJUNTO DE 8 PONTOS DE LUZ,EMBUTIDO NA LAJE,EQUIVALENTE A 10 VARAS DE ELETRODUTO DE PVC RIGIDO DE 3/4",80,00M DE FIO 2,5MM2,CAIXAS,CONEXOES,LUVAS,CURVA E INTERRUPTOR DE EMBUTIR COM PLACA FOSFORESCENTE,INCLUSIVE ABERTURA EFECHAMENTO DE RASGO EM ALVENARIA</t>
  </si>
  <si>
    <t>INSTALACAO DE UM CONJUNTO DE 8 PONTOS DE LUZ,APARENTE,EQUIVALENTE A 10 VARAS DE ELETRODUTO DE PVC RIGIDO DE 3/4",80,00MDE FIO 2,5MM2,CAIXAS,CONEXOES,LUVAS,CURVA E INTERRUPTOR DE SOBREPOR</t>
  </si>
  <si>
    <t>INSTALACAO DE UM CONJUNTO DE 8 PONTOS DE LUZ,APARENTE COM CANALETA PERFURADA,SENDO ESTA LIGADA A ELETROCALHA PRINCIPAL(EXCLUSIVE ESTA),EQUIVALENTE A 6,75 VARAS DE CANALETA E 2 VARAS DE ELETRODUTO DE PVC RIGIDO DE 3/4",92,00M DE FIO 2,5MM2,CAIXAS,CONEXOES,LUVAS,CURVA E INTERRUPTOR DE SOBREPOR</t>
  </si>
  <si>
    <t>INSTALACAO DE UM CONJUNTO DE 2 PONTOS DE LUZ,EMBUTIDO NA LAJE,EQUIVALENTE A 3 VARAS DE ELETRODUTO DE PVC RIGIDO DE 3/4",20,00M DE FIO 2,5MM2,CAIXAS,CONEXOES,LUVAS E CONSIDERANDO OCONTROLE DOS PONTOS DIRETO NO Q.D.L,INCLUSIVE ABERTURA E FECHAMENTO DE RASGO EM ALVENARIA</t>
  </si>
  <si>
    <t>INSTALACAO DE UM CONJUNTO DE 2 PONTOS DE LUZ,APARENTE,EQUIVALENTE A 3 VARAS DE ELETRODUTO DE PVC RIGIDO DE 3/4",20,00M DE FIO 2,5MM2,CAIXAS,CONEXOES,LUVAS E CONSIDERANDO O CONTROLEDOS PONTOS DIRETO NO Q.D.L</t>
  </si>
  <si>
    <t>INSTALACAO DE UM CONJUNTO DE 2 PONTOS DE LUZ,APARENTE COM CANALETA PERFURADA,SENDO ESTA LIGADA A ELETROCALHA PRINCIPAL(EXCLUSIVE ESTA),EQUIVALENTE A 2,5 VARAS DE CANALETA E 2 VARASDE ELETRODUTO DE PVC RIGIDO DE 3/4",32,00M DE FIO 2,5MM2,CAIXAS,CONEXOES,LUVAS E CONSIDERANDO O CONTROLE DOS PONTOS DIRETO NO Q.D.L.</t>
  </si>
  <si>
    <t>INSTALACAO DE UM CONJUNTO DE 2 PONTOS DE LUZ,EMBUTIDO NA LAJE,EQUIVALENTE A 3 VARAS DE ELETRODUTO DE PVC RIGIDO DE 1/2",20,00M DE FIO 2,5MM2,CAIXAS,CONEXOES,LUVAS E CONSIDERANDO OCONTROLE DOS PONTOS DIRETO NO Q.D.L,INCLUSIVE ABERTURA E FECHAMENTO DE RASGO EM ALVENARIA</t>
  </si>
  <si>
    <t>INSTALACAO DE UM CONJUNTO DE 2 PONTOS DE LUZ,APARENTE,EQUIVALENTE A 3 VARAS DE ELETRODUTO DE PVC RIGIDO DE 1/2",20,00M DE FIO 2,5MM2,CAIXAS,CONEXOES,LUVAS E CONSIDERANDO O CONTROLEDOS PONTOS DIRETO NO Q.D.L</t>
  </si>
  <si>
    <t>INSTALACAO DE UM CONJUNTO DE 2 PONTOS DE LUZ,APARENTE COM CANALETA PERFURADA,SENDO ESTA LIGADA A ELETROCALHA PRINCIPAL(EXCLUSIVE ESTA),EQUIVALENTE A 2,5 VARAS DE CANALETA E 2 VARASDE ELETRODUTO DE PVC RIGIDO DE 1/2",32,00M DE FIO 2,5MM2,CAIXAS,CONEXOES,LUVAS E CONSIDERANDO O CONTROLE DOS PONTOS DIRETO NO Q.D.L</t>
  </si>
  <si>
    <t>INSTALACAO DE UM CONJUNTO DE 3 PONTOS DE LUZ,EMBUTIDO NA LAJE,EQUIVALENTE A 5 VARAS DE ELETRODUTO DE PVC RIGIDO DE 3/4",30,00M DE FIO 2,5MM2,CAIXAS,CONEXOES,LUVAS E CONSIDERANDO OCONTROLE DOS PONTOS DIRETO NO Q.D.L,INCLUSIVE ABERTURA E FECHAMENTO DE RASGO EM ALVENARIA</t>
  </si>
  <si>
    <t>INSTALACAO DE UM CONJUNTO DE 3 PONTOS DE LUZ,APARENTE,EQUIVALENTE A 5 VARAS DE ELETRODUTO DE PVC RIGIDO DE 3/4",30,00M DE FIO 2,5MM2,CAIXAS,CONEXOES,LUVAS E CONSIDERANDO O CONTROLEDOS PONTOS DIRETO NO Q.D.L</t>
  </si>
  <si>
    <t>INSTALACAO DE UM CONJUNTO DE 3 PONTOS DE LUZ,APARENTE COM CANALETA PERFURADA,SENDO ESTA LIGADA A ELETROCALHA PRINCIPAL(EXCLUSIVE ESTA),EQUIVALENTE A 3,5 VARAS DE CANALETA E 2 VARASDE ELETRODUTO DE PVC RIGIDO DE 3/4",42,00M DE FIO 2,5MM2,CAIXAS,CONEXOES,LUVAS E CONSIDERANDO O CONTROLE DOS PONTOS DIRETO NO Q.D.L</t>
  </si>
  <si>
    <t>INSTALACAO DE UM CONJUNTO DE 3 PONTOS DE LUZ,EMBUTIDO NA LAJE,EQUIVALENTE A 5 VARAS DE ELETRODUTO DE PVC RIGIDO DE 1/2",30,00M DE FIO 2,5MM2,CAIXAS,CONEXOES,LUVAS E CONSIDERANDO OCONTROLE DOS PONTOS DIRETO NO Q.D.L,INCLUSIVE ABERTURA E FECHAMENTO DE RASGO EM ALVENARIA</t>
  </si>
  <si>
    <t>INSTALACAO DE UM CONJUNTO DE 3 PONTOS DE LUZ,APARENTE,EQUIVALENTE A 5 VARAS DE ELETRODUTO DE PVC RIGIDO DE 1/2",30,00M DE FIO 2,5MM2,CAIXAS,CONEXOES,LUVAS E CONSIDERANDO O CONTROLEDOS PONTOS DIRETO NO Q.D.L</t>
  </si>
  <si>
    <t>INSTALACAO DE UM CONJUNTO DE 3 PONTOS DE LUZ,APARENTE COM CANALETA PERFURADA,SENDO ESTA LIGADA A ELETROCALHA PRINCIPAL(EXCLUSIVE ESTA),EQUIVALENTE A 3,5 VARAS DE CANALETA E 2 VARASDE ELETRODUTO DE PVC RIGIDO DE 1/2",42,00M DE FIO 2,5MM2,CAIXAS,CONEXOES,LUVAS E CONSIDERANDO O CONTROLE DOS PONTOS DIRETO NO Q.D.L</t>
  </si>
  <si>
    <t>INSTALACAO DE UM CONJUNTO DE 4 PONTOS DE LUZ,EMBUTIDO NA LAJE,EQUIVALENTE A 6 VARAS DE ELETRODUTO DE PVC RIGIDO DE 3/4",40,00M DE FIO 2,5MM2,CAIXAS,CONEXOES,LUVAS E CONSIDERANDO OCONTROLE DOS PONTOS DIRETO NO Q.D.L,INCLUSIVE ABERTURA E FECHAMENTO DE RASGO EM ALVENARIA</t>
  </si>
  <si>
    <t>INSTALACAO DE UM CONJUNTO DE 4 PONTOS DE LUZ,APARENTE,EQUIVALENTE A 6 VARAS DE ELETRODUTO DE PVC RIGIDO DE 3/4",40,00M DE FIO 2,5MM2,CAIXAS,CONEXOES,LUVAS E CONSIDERANDO O CONTROLEDOS PONTOS DIRETO NO Q.D.L</t>
  </si>
  <si>
    <t>INSTALACAO DE UM CONJUNTO DE 4 PONTOS DE LUZ,APARENTE COM CANALETA PERFURADA,SENDO ESTA LIGADA A ELETROCALHA PRINCIPAL(EXCLUSIVE ESTA),EQUIVALENTE A 4.35 VARAS DE CANALETA E 2 VARAS DE ELETRODUTO DE PVC RIGIDO DE 3/4",52,00M DE FIO 2,5MM2,CAIXAS,CONEXOES,LUVAS E CONSIDERANDO O CONTROLE DOS PONTOS DIRETO NO Q.D.L</t>
  </si>
  <si>
    <t>INSTALACAO DE UM CONJUNTO DE 4 PONTOS DE LUZ,EMBUTIDO NA LAJE,EQUIVALENTE A 6 VARAS DE ELETRODUTO DE PVC RIGIDO DE 1/2",40,00M DE FIO 2,5MM2,CAIXAS,CONEXOES,LUVAS E CONSIDERANDO OCONTROLE DOS PONTOS DIRETO NO Q.D.L,INCLUSIVE ABERTURA E FECHAMENTO DE RASGO EM ALVENARIA</t>
  </si>
  <si>
    <t>INSTALACAO DE UM CONJUNTO DE 4 PONTOS DE LUZ,APARENTE,EQUIVALENTE A 6 VARAS DE ELETRODUTO DE PVC RIGIDO DE 1/2",40,00M DE FIO 2,5MM2,CAIXAS,CONEXOES,LUVAS E CONSIDERANDO O CONTROLEDOS PONTOS DIRETO NO Q.D.L</t>
  </si>
  <si>
    <t>INSTALACAO DE UM CONJUNTO DE 4 PONTOS DE LUZ,APARENTE COM CANALETA PERFURADA,SENDO ESTA LIGADA A ELETROCALHA PRINCIPAL(EXCLUSIVE ESTA),EQUIVALENTE A 4,25 VARAS DE CANALETA E 2 VARAS DE ELETRODUTO DE PVC RIGIDO DE 1/2",52,00M DE FIO 2,5MM2,CAIXAS,CONEXOES,LUVAS E CONSIDERANDO O CONTROLE DOS PONTOS DIRETO NO Q.D.L</t>
  </si>
  <si>
    <t>INSTALACAO DE UM CONJUNTO DE 5 PONTOS DE LUZ,EMBUTIDO NA LAJE,EQUIVALENTE A 7 VARAS DE ELETRODUTO DE PVC RIGIDO DE 3/4",45,00M DE FIO 2,5MM2,CAIXAS,CONEXOES,LUVAS E CONSIDERANDO OCONTROLE DOS PONTOS DIRETO NO Q.D.L,INCLUSIVE ABERTURA E FECHAMENTO DE RASGO EM ALVENARIA</t>
  </si>
  <si>
    <t>INSTALACAO DE UM CONJUNTO DE 5 PONTOS DE LUZ,APARENTE,EQUIVALENTE A 7 VARAS DE ELETRODUTO DE PVC RIGIDO DE 3/4",45,00M DE FIO 2,5MM2,CAIXAS,CONEXOES,LUVAS E CONSIDERANDO O CONTROLEDOS PONTOS DIRETO NO Q.D.L</t>
  </si>
  <si>
    <t>INSTALACAO DE UM CONJUNTO DE 5 PONTOS DE LUZ,APARENTE COM CANALETA PERFURADA,SENDO ESTA LIGADA A ELETROCALHA PRINCIPAL(EXCLUSIVE ESTA),EQUIVALENTE A 6 VARAS DE CANALETA E 2 VARAS DE ELETRODUTO DE PVC RIGIDO DE 3/4",57,00M DE FIO 2,5MM2,CAIXAS,CONEXOES,LUVAS E CONSIDERANDO O CONTROLE DOS PONTOS DIRETO NO Q.D.L</t>
  </si>
  <si>
    <t>INSTALACAO DE UM CONJUNTO DE 5 PONTOS DE LUZ,EMBUTIDO NA LAJE,EQUIVALENTE A 7 VARAS DE ELETRODUTO DE PVC RIGIDO DE 1/2",45,00M DE FIO 2,5MM2,CAIXAS,CONEXOES,LUVAS E CONSIDERANDO OCONTROLE DOS PONTOS DIRETO NO Q.D.L,INCLUSIVE ABERTURA E FECHAMENTO DE RASGO EM ALVENARIA</t>
  </si>
  <si>
    <t>INSTALACAO DE UM CONJUNTO DE 5 PONTOS DE LUZ,APARENTE,EQUIVALENTE A 7 VARAS DE ELETRODUTO DE PVC RIGIDO DE 1/2",45,00M DE FIO 2,5MM2,CAIXAS,CONEXOES,LUVAS E CONSIDERANDO O CONTROLEDOS PONTOS DIRETO NO Q.D.L</t>
  </si>
  <si>
    <t>INSTALACAO DE UM CONJUNTO DE 5 PONTOS DE LUZ,APARENTE COM CANALETA PERFURADA,SENDO ESTA LIGADA A ELETROCALHA PRINCIPAL(EXCLUSIVE ESTA),EQUIVALENTE A 5 VARAS DE CANALETA E 2 VARAS DE ELETRODUTO DE PVC RIGIDO DE 1/2",57,00M DE FIO 2,5MM2,CAIXAS,CONEXOES,LUVAS E CONSIDERANDO O CONTROLE DOS PONTOS DIRETO NO Q.D.L</t>
  </si>
  <si>
    <t>INSTALACAO DE UM CONJUNTO DE 6 PONTOS DE LUZ,EMBUTIDO NA LAJE,EQUIVALENTE A 8 VARAS DE ELETRODUTO DE PVC RIGIDO DE 3/4",53,00M DE FIO 2,5MM2,CAIXAS,CONEXOES,LUVAS E CONSIDERANDO OCONTROLE DOS PONTOS DIRETO NO Q.D.L,INCLUSIVE ABERTURA E FECHAMENTO DE RASGO EM ALVENARIA</t>
  </si>
  <si>
    <t>INSTALACAO DE UM CONJUNTO DE 6 PONTOS DE LUZ,APARENTE,EQUIVALENTE A 8 VARAS DE ELETRODUTO DE PVC RIGIDO DE 3/4",53,00M DE FIO 2,5MM2,CAIXAS,CONEXOES,LUVAS E CONSIDERANDO O CONTROLEDOS PONTOS DIRETO NO Q.D.L</t>
  </si>
  <si>
    <t>INSTALACAO DE UM CONJUNTO DE 6 PONTOS DE LUZ,APARENTE COM CANALETA PERFURADA,SENDO ESTA LIGADA A ELETROCALHA PRINCIPAL(EXCLUSIVE ESTA),EQUIVALENTE A 5 VARAS DE CANALETA E 2 VARAS DE ELETRODUTO DE PVC RIGIDO DE 3/4",65,00M DE FIO 2,5MM2,CAIXNSIDERANDO O CONTROLE DOS PONTOS DIRETO NO Q.D.L</t>
  </si>
  <si>
    <t>INSTALACAO DE UM CONJUNTO DE 6 PONTOS DE LUZ,EMBUTIDO NA LAJE,EQUIVALENTE A 8 VARAS DE ELETRODUTO DE PVC RIGIDO DE 1/2",53,00M DE FIO 2,5MM2,CAIXAS,CONEXOES,LUVAS E CONSIDERANDO OCONTROLE DOS PONTOS DIRETO NO Q.D.L,INCLUSIVE ABERTURA E FECHAMENTO DE RASGO EM ALVENARIA</t>
  </si>
  <si>
    <t>INSTALACAO DE UM CONJUNTO DE 6 PONTOS DE LUZ,APARENTE,EQUIVALENTE A 8 VARAS DE ELETRODUTO DE PVC RIGIDO DE 1/2",53,00M DE FIO 2,5MM2,CAIXAS,CONEXOES,LUVAS E CONSIDERANDO O CONTROLEDOS PONTOS DIRETO NO Q.D.L</t>
  </si>
  <si>
    <t>INSTALACAO DE UM CONJUNTO DE 6 PONTOS DE LUZ,APARENTE COM CANALETA PERFURADA,SENDO ESTA LIGADA A ELETROCALHA PRINCIPAL(EXCLUSIVE ESTA),EQUIVALENTE A 6,75 VARAS DE CANALETA E 2 VARAS DE ELETRODUTO DE PVC RIGIDO DE 1/2",65,00M DE FIO 2,5MM2,CAIXAS,CONEXOES,LUVAS E CONSIDERANDO O CONTROLE DOS PONTOS DIRETO NO Q.D.L</t>
  </si>
  <si>
    <t>INSTALACAO DE UM CONJUNTO DE 8 PONTOS DE LUZ,EMBUTIDO NA LAJE,EQUIVALENTE A 9 VARAS DE ELETRODUTO DE PVC RIGIDO DE 3/4",57,00M DE FIO 2,5MM2,CAIXAS,CONEXOES,LUVAS E CONSIDERANDO OCONTROLE DOS PONTOS DIRETO NO Q.D.L,INCLUSIVE ABERTURA E FECHAMENTO DE RASGO EM ALVENARIA</t>
  </si>
  <si>
    <t>INSTALACAO DE UM CONJUNTO DE 8 PONTOS DE LUZ,APARENTE,EQUIVALENTE A 9 VARAS DE ELETRODUTO DE PVC RIGIDO DE 3/4",57,00M DE FIO 2,5MM2,CAIXAS,CONEXOES,LUVAS E CONSIDERANDO O CONTROLEDOS PONTOS DIRETO NO Q.D.L</t>
  </si>
  <si>
    <t>INSTALACAO DE UM CONJUNTO DE 8 PONTOS DE LUZ,APARENTE COM CANALETA PERFURADA,SENDO ESTA LIGADA A ELETROCALHA PRINCIPAL(EXCLUSIVE ESTA),EQUIVALENTE A 8,5 VARAS DE CANALETA E 2 VARASDE ELETRODUTO DE PVC RIGIDO DE 3/4",69,00M DE FIO 2,5MM2,CAIXAS,CONEXOES,LUVAS E CONSIDERANDO O CONTROLE DOS PONTOS DIRETO NO Q.D.L</t>
  </si>
  <si>
    <t>INSTALACAO DE PONTO DE FORCA ATE 2CV,EQUIVALENTE A 2 VARAS DE ELETRODUTO DE PVC RIGIDO DE 1/2",20,00M DE FIO 2,5MM2,CAIXAS E CONEXOES</t>
  </si>
  <si>
    <t>INSTALACAO DE PONTO DE FORCA ATE 4CV,EQUIVALENTE A 2 VARAS DE ELETRODUTO DE PVC RIGIDO DE 3/4",20,00M DE FIO 4MM2,CAIXASE CONEXOES</t>
  </si>
  <si>
    <t>INSTALACAO DE PONTO DE FORCA PARA 5CV,EQUIVALENTE A 2 VARASDE ELETRODUTO DE PVC RIGIDO DE 3/4",20,00M DE FIO 4MM2,CAIXAS E CONEXOES</t>
  </si>
  <si>
    <t>INSTALACAO DE PONTO DE FORCA PARA 10CV,EQUIVALENTE A 2 VARASDE ELETRODUTO DE PVC RIGIDO DE 1",20,00M DE FIO 6MM2,CAIXASE CONEXOES</t>
  </si>
  <si>
    <t>INSTALACAO DE PONTO DE FORCA PARA 15CV,EQUIVALENTE A 2 VARASDE ELETRODUTO DE PVC RIGIDO DE 1.1/2",20,00M DE FIO 10MM2,CAIXAS E CONEXOES</t>
  </si>
  <si>
    <t>INSTALACAO DE PONTO DE WI-FI,COMPREENDENDO: 1 VARA DE ELETRODUTO DE 3/4",CONEXOES E CAIXAS,EXCLUSIVE CABOS OU FIOS</t>
  </si>
  <si>
    <t>INSTALACAO DE PONTO PARA ANTENA DE TV OU SISTEMA DE CFTV,COMPREENDENDO: 1 VARA DE ELETRODUTO DE 3/4",CONEXOES E CAIXAS,EXCLUSIVE CABOS OU FIOS</t>
  </si>
  <si>
    <t>INSTALACAO DE PONTO PARA ANTENA DE TV OU SISTEMA DE CFTV,COMPREENDENDO: 2 VARAS DE ELETRODUTO DE 3/4",CONEXOES E CAIXAS,EXCLUSIVE CABOS OU FIOS</t>
  </si>
  <si>
    <t>INSTALACAO DE PONTO PARA ANTENA DE TV OU SISTEMA DE CFTV,COMPREENDENDO: 3 VARAS DE ELETRODUTO DE 3/4",CONEXOES E CAIXAS,EXCLUSIVE CABOS OU FIOS</t>
  </si>
  <si>
    <t>INSTALACAO DE PONTO PARA ANTENA DE TV OU SISTEMA DE CFTV,COMPREENDENDO: 4 VARAS DE ELETRODUTO DE 3/4",CONEXOES E CAIXAS,EXCLUSIVE CABOS OU FIOS</t>
  </si>
  <si>
    <t>INSTALACAO DE CONJUNTO DE 4 PONTOS DE TELEFONE E LOGICA,COMPREENDENDO: 5 VARAS DE ELETRODUTO DE 3/4",CONEXOES E CAIXAS,EXCLUSIVE CABOS OU FIOS</t>
  </si>
  <si>
    <t>INSTALACAO DE CONJUNTO DE 3 PONTOS DE TELEFONE E LOGICA,COMPREENDENDO: 4 VARAS DE ELETRODUTO DE 3/4",CONEXOES E CAIXAS,EXCLUSIVE CABOS OU FIOS</t>
  </si>
  <si>
    <t>INSTALACAO DE CONJUNTO DE 2 PONTOS DE TELEFONE E LOGICA,COMPREENDENDO: 3 VARAS DE ELETRODUTO DE 3/4",CONEXOES E CAIXAS,EXCLUSIVE CABOS OU FIOS</t>
  </si>
  <si>
    <t>INSTALACAO DE PONTO DE TELEFONE E LOGICA,COMPREENDENDO:2 VARAS DE ELETRODUTO DE 3/4",CONEXOES E CAIXAS,EXCLUSIVE CABOS OU FIOS</t>
  </si>
  <si>
    <t>INSTALACAO DE PONTO DE CAMPAINHA,COMPREENDENDO:2 VARAS DE ELETRODUTO DE 1/2",18,00M DE FIO 0,75MM2,BOTAO E CIGARRA</t>
  </si>
  <si>
    <t>INSTALACAO DE PONTO DE CAMPAINHA DE ALTA POTENCIA,COMPREENDENDO:5 VARAS DE ELETRODUTO DE 3/4",50,00M DE FIO 1,5MM2,BOTOEIRA E CAMPAINHA PROPRIAMENTE DITA</t>
  </si>
  <si>
    <t>GONGO CAMPAINHA DE 6 POLEGADAS,PARA SISTEMA DE INSTALACAO DECOMBATE A INCENDIO.FORNECIMENTO E COLOCACAO</t>
  </si>
  <si>
    <t>INSTALACAO DE PONTO DE VENTILADOR DE TETO,EQUIVALENTE A 2 VARAS DE ELETRODUTO DE PVC RIGIDO DE 3/4",EMBUTIDO NA LAJE,12,00M DE FIO 2,5MM2,CONEXOES,LUVAS E CURVA,EXCLUSIVE INTERRUPTOR E ESPELHO,INCLUSIVE ABERTURA E FECHAMENTO DE RASGO EM ALVENARIA</t>
  </si>
  <si>
    <t>INSTALACAO APARENTE DE PONTO DE VENTILADOR DE TETO,EQUIVALENTE A 2 VARAS DE ELETRODUTO DE PVC RIGIDO DE 3/4",12,00M DE FIO 2,5MM2,CONEXOES,LUVAS E CURVA,EXCLUSIVE INTERRUPTOR E ESPELHO</t>
  </si>
  <si>
    <t>INSTALACAO DE PONTO DE VENTILADOR DE TETO,APARENTE COM CANALETA PERFURADA,SENDO ESTA LIGADA A ELETROCALHA PRINCIPAL(EXCLUSIVE ESTA),EQUIVALENTE A 1 VARA DE CANALETA E 4 VARAS DE ELETRODUTO DE PVC RIGIDO DE 3/4",24,00M DE FIO 2,5MM2,CONEXOES,LUVAS E CURVA,EXCLUSIVE INTERRUPTOR E ESPELHO</t>
  </si>
  <si>
    <t>INSTALACAO DE PONTO PARA 2(DOIS) VENTILADORES DE TETO,EQUIVALENTE A 2,67 VARAS DE ELETRODUTOS DE PVC DE 3/4",EMBUTIDO NALAJE, 25,00M DE FIO 2,5MM2,CONEXOES,LUVAS E CURVA,EXCLUSIVEINTERRUPTOR E ESPELHO,INCLUSIVE ABERTURA E FECHAMENTO DE RASGO EM ALVENARIA</t>
  </si>
  <si>
    <t>INSTALACAO APARENTE DE PONTO PARA 2(DOIS) VENTILADORES DE TETO,EQUIVALENTE A 2,67 VARAS DE ELETRODUTO DE PVC DE 3/4",25,00M DE FIO 2,5MM2,CONEXOES,LUVAS E CURVA,EXCLUSIVE INTERRUPTOR E ESPELHO</t>
  </si>
  <si>
    <t>INSTALACAO DE PONTO PARA 2(DOIS)VENTILADORES DE TETO,APARENTE COM CANALETA PERFURADA,SENDO ESTA LIGADA A ELETROCALHA PRINCIPAL(EXCLUSIVE ESTA),EQUIVALENTE A 1,5 VARAS DE CANALETA E4,67 VARAS DE ELETRODUTO DE PVC RIGIDO DE 3/4",37,00M DE FIO 2,5MM2,CONEXOES,LUVAS E CURVA,EXCLUSIVE INTERRUPTOR E ESPELHO</t>
  </si>
  <si>
    <t>INSTALACAO DE PONTO PARA 3(TRES)VENTILADORES DE TETO,EQUIVALENTE A 3,30 VARAS DE ELETRODUTOS DE PVC DE 3/4",EMBUTIDO NALAJE,30,00M DE FIO 2,5MM2,CONEXOES,LUVAS E CURVA,EXCLUSIVE INTERRUPTOR E ESPELHO,INCLUSIVE ABERTURA E FECHAMENTO DE RASGO EM ALVENARIA</t>
  </si>
  <si>
    <t>INSTALACAO DE PONTO PARA 3(TRES)VENTILADORES DE TETO,EQUIVALENTE A 3,30 VARAS DE ELETRODUTOS DE PVC DE 3/4",APARENTE,30,00M DE FIO 2,5MM2,CONEXOES,LUVAS E CURVA,EXCLUSIVE INTERRUPTOR E ESPELHO</t>
  </si>
  <si>
    <t>INSTALACAO DE PONTO PARA 3(TRES)VENTILADORES DE TETO,APARENTE COM CANALETA PERFURADA,SENDO ESTA LIGADA A ELETROCALHA PRINCIPAL(EXCLUSIVE ESTA),EQUIVALENTE A 2,50 VARAS DE CANALETAE 5,30 VARAS DE ELETRODUTO DE PVC RIGIDO DE 3/4",42,00M DE FIO 2,5MM2,CONEXOES,LUVAS E CURVA,EXCLUSIVE INTERRUPTOR E ESPELHO</t>
  </si>
  <si>
    <t>INSTALACAO DE PONTO DE TOMADA,EMBUTIDO NA ALVENARIA,EQUIVALENTE A 2 VARAS DE ELETRODUTO DE PVC RIGIDO DE 3/4",18,00M DEFIO 2,5MM2,CAIXAS,CONEXOES E TOMADA DE EMBUTIR,2P+T,10A,PADRAO BRASILEIRO,COM PLACA FOSFORESCENTE,INCLUSIVE ABERTURA E FECHAMENTO DE RASGO EM ALVENARIA</t>
  </si>
  <si>
    <t>INSTALACAO DE PONTO DE TOMADA,APARENTE,EQUIVALENTE A 2 VARASDE ELETRODUTO DE PVC RIGIDO DE 3/4",18,00M DE FIO 2,5MM2,CAIXAS,CONEXOES E TOMADA DE SOBREPOR 2P+T,10A,PADRAO BRASILEIRO</t>
  </si>
  <si>
    <t>INSTALACAO DE PONTO DE TOMADA,EMBUTIDO NA ALVENARIA,EQUIVALENTE A 2 VARAS DE ELETRODUTO DE PVC RIGIDO DE 3/4",18,00M DEFIO 2,5MM2,CAIXAS,CONEXOES E TOMADA DE EMBUTIR 2P+T,20A,PADRAO BRASILEIRO,COM PLACA FOSFORESCENTE,INCLUSIVE ABERTURA E FECHAMENTO DE RASGO EM ALVENARIA</t>
  </si>
  <si>
    <t>INSTALACAO DE PONTO DE TOMADA,APARENTE,EQUIVALENTE A 2 VARASDE ELETRODUTO DE PVC RIGIDO DE 3/4",18,00M DE FIO 2,5MM2,CAIXAS,CONEXOES E TOMADA DE SOBREPOR 2P+T,20A,PADRAO BRASILEIRO,COM PLACA FOSFORESCENTE</t>
  </si>
  <si>
    <t>INSTALACAO DE PONTO DE TOMADA,APARENTE COM CANALETA PERFURADA,SENDO ESTA LIGADA A ELETROCALHA PRINCIPAL(EXCLUSIVE ESTA),EQUIVALENTE A 1 VARA DE CANALETA E 4 VARAS DE ELETRODUTO DEPVC RIGIDO DE 3/4", 36,00M DE FIO 2,5MM2,CAIXAS,CONEXOES E TOMADA DE SOBREPOR 2P+T,10A,PADRAO BRASILEIRO</t>
  </si>
  <si>
    <t>INSTALACAO DE PONTO DE TOMADA,APARENTE COM CANALETA PERFURADA,SENDO ESTA LIGADA A ELETROCALHA PRINCIPAL(EXCLUSIVE ESTA)EQUIVALENTE A 1 VARA DE CANALETA E 4 VARAS DE ELETRODUTO DE PVC RIGIDO DE 3/4", 36,00M DE FIO 2,5MM2,CAIXAS,CONEXOES E TOMADA DE SOBREPOR 2P+T,20A,PADRAO BRASILEIRO</t>
  </si>
  <si>
    <t>INSTALACAO DE PONTO DE TOMADA,EMBUTIDO NA ALVENARIA,EQUIVALENTE A 2 VARAS DE ELETRODUTO DE PVC RIGIDO DE 1/2",18,00M DEFIO 2,5MM2,CAIXAS,CONEXOES E TOMADA DE EMBUTIR 2P+T,10A,COMPLACA FOSFORESCENTE,INCLUSIVE ABERTURA E FECHAMENTO DE RASGOEM ALVENARIA</t>
  </si>
  <si>
    <t>INSTALACAO DE PONTO DE TOMADA,APARENTE,EQUIVALENTE A 2 VARASDE ELETRODUTO DE PVC RIGIDO DE 1/2",18,00M DE FIO 2,5MM2,CAIXAS,CONEXOES E TOMADA DE SOBREPOR 2P+T,10A</t>
  </si>
  <si>
    <t>INSTALACAO DE PONTO DE TOMADA,EMBUTIDO NA ALVENARIA,EQUIVALENTE A 2 VARAS DE ELETRODUTO DE PVC RIGIDO DE 1/2",18,00M DEFIO 2,5MM2,CAIXAS,CONEXOES E TOMADA,DE EMBUTIR 2P+T,20A,COMPLACA FOSFORESCENTE,INCLUSIVE ABERTURA E FECHAMENTO DE RASGOEM ALVENARIA</t>
  </si>
  <si>
    <t>INSTALACAO DE PONTO DE TOMADA,APARENTE,EQUIVALENTE A 2 VARASDE ELETRODUTO DE PVC RIGIDO DE 1/2",18,00M DE FIO 2,5MM2,CAIXAS,CONEXOES E TOMADA DE SOBREPOR 2P+T,20A</t>
  </si>
  <si>
    <t>INSTALACAO DE PONTO DE TOMADA,APARENTE COM CANALETA PERFURADA,SENDO ESTA LIGADA A ELETROCALHA PRINCIPAL(EXCLUSIVE ESTA),EQUIVALENTE A 1 VARA DE CANALETA E 2 VARAS DE ELETRODUTO DEPVC RIGIDO DE 1/2", 36,00M DE FIO 2,5MM2,CAIXAS,CONEXOES E TOMADA DE SOBREPOR 2P+T,10A</t>
  </si>
  <si>
    <t>INSTALACAO DE PONTO DE TOMADA,APARENTE COM CANALETA PERFURADA,SENDO ESTA LIGADA A ELETROCALHA PRINCIPAL(EXCLUSIVE ESTA),EQUIVALENTE A 1 VARA DE CANALETA 2 VARAS DE ELETRODUTO DE PVC RIGIDO DE 1/2", 36,00M DE FIO 2,5MM2,CAIXAS,CONEXOES E TOMADA DE SOBRPOR 2P+T,20A</t>
  </si>
  <si>
    <t>INSTALACAO DE UM CONJUNTO DE 2 TOMADAS,EMBUTIDO NA ALVENARIA,EQUIVALENTE A 3 VARAS DE ELETRODUTO DE PVC RIGIDO DE 3/4",27,00M DE FIO 2,5MM2,CAIXAS,CONEXOES E TOMADAS DE EMBUTIR 2P+T,10A,COM PLACA FOSFORESCENTE,INCLUSIVE ABERTURA E FECHAMENTO DE RASGO EM ALVENARIA</t>
  </si>
  <si>
    <t>INSTALACAO DE UM CONJUNTO DE 2 TOMADAS,APARENTE,EQUIVALENTEA 3 VARAS DE ELETRODUTO DE PVC RIGIDO DE 3/4",27,00M DE FIO2,5MM2,CAIXAS,CONEXOES E TOMADAS DE SOBREPOR 2P+T,10A</t>
  </si>
  <si>
    <t>INSTALACAO DE UM CONJUNTO DE 2 TOMADAS,EMBUTIDO NA ALVENARIA,EQUIVALENTE A 3 VARAS DE ELETRODUTO DE PVC RIGIDO DE 3/4",27,00M DE FIO 2,5MM2,CAIXAS,CONEXOES E TOMADAS DE EMBUTIR 2P+T,20A,COM PLACA FOSFORESCENTE,INCLUSIVE ABERTURA E FECHAMENTO DE RASGO EM ALVENARIA</t>
  </si>
  <si>
    <t>INSTALACAO DE UM CONJUNTO DE 2 TOMADAS,APARENTE,EQUIVALENTEA 3 VARAS DE ELETRODUTO DE PVC RIGIDO DE 3/4",27,00M DE FIO2,5MM2,CAIXAS,CONEXOES E TOMADAS DE SOBREPOR 2P+T,20A</t>
  </si>
  <si>
    <t>INSTALACAO DE UM CONJUNTO DE 2 TOMADAS,APARENTE COM CANALETAPERFURADA,SENDO ESTA LIGADA A ELETROCALHA PRINCIPAL(EXCLUSIVE ESTA),EQUIVALENTE A 1,5 VARAS DE CANALETA E 5 VARAS DE ELETRODUTO DE PVC RIGIDO DE 3/4", 45,00M DE FIO 2,5MM2,CAIXAS,CONEXOES E TOMADAS DE SOBREPOR 2P+T,10A</t>
  </si>
  <si>
    <t>INSTALACAO DE UM CONJUNTO DE 2 TOMADAS,APARENTE COM CANALETAPERFURADA,SENDO ESTA LIGADA A ELETROCALHA PRINCIPAL(EXCLUSIVE ESTA),EQUIVALENTE A 1.5 VARAS DE CANALETA E 5 VARAS DE ELETRODUTO DE PVC RIGIDO DE 3/4", 45,00M DE FIO 2,5MM2,CAIXAS,CONEXOES E TOMADAS DE SOBREPOR 2P+T,20A</t>
  </si>
  <si>
    <t>INSTALACAO DE UM CONJUNTO DE 2 TOMADAS,EMBUTIDO NA ALVENARIA,EQUIVALENTE A 3 VARAS DE ELETRODUTO DE PVC RIGIDO DE 1/2",27,00M DE FIO 2,5MM2,CAIXAS,CONEXOES E TOMADAS DE EMBUTIR 2P+T,10A,COM PLACA FOSFORESCENTE,INCLUSIVE ABERTURA E FECHAMENTO DE RASGO EM ALVENARIA</t>
  </si>
  <si>
    <t>INSTALACAO DE UM CONJUNTO DE 2 TOMADAS,APARENTE,EQUIVALENTEA 3 VARAS DE ELETRODUTO DE PVC RIGIDO DE 1/2",27,00M DE FIO2,5MM2,CAIXAS,CONEXOES E TOMADAS DE SOBREPOR 2P+T,10A</t>
  </si>
  <si>
    <t>INSTALACAO DE UM CONJUNTO DE 2 TOMADAS,EMBUTIDO NA ALVENARIA,EQUIVALENTE A 3 VARAS DE ELETRODUTO DE PVC RIGIDO DE 1/2",27,00M DE FIO 2,5MM2,CAIXAS,CONEXOES E TOMADAS DE EMBUTIR 2P+T,20A,COM PLACA FOSFORESCENTE,INCLUSIVE ABERTURA E FECHAMENTO DE RASGO EM ALVENARIA</t>
  </si>
  <si>
    <t>INSTALACAO DE UM CONJUNTO DE 2 TOMADAS,APARENTE,EQUIVALENTEA 3 VARAS DE ELETRODUTO DE PVC RIGIDO DE 1/2",27,00M DE FIO2,5MM2,CAIXAS,CONEXOES E TOMADAS DE SOBREPOR 2P+T,20A</t>
  </si>
  <si>
    <t>INSTALACAO DE UM CONJUNTO DE 2 TOMADAS,APARENTE COM CANALETAPERFURADA,SENDO ESTA LIGADA A ELETROCALHA PRINCIPAL(EXCLUSIVE ESTA),EQUIVALENTE A 1,5 VARAS DE CANALETA E 3 VARAS DE ELETRODUTO DE PVC RIGIDO DE 1/2", 45,00M DE FIO 2,5MM2,CAIXAS,CONEXOES E TOMADAS DE SOBREPOR 2P+T,10A</t>
  </si>
  <si>
    <t>INSTALACAO DE UM CONJUNTO DE 2 TOMADAS,APARENTE COM CANALETAPERFURADA,SENDO ESTA LIGADA A ELETROCALHA PRINCIPAL(EXCLUSIVE ESTA),EQUIVALENTE A 1,5 VARAS DE CANALETA E 3 VARAS DE ELETRODUTO DE PVC RIGIDO DE 1/2", 45,00M DE FIO 2,5MM2,CAIXAS,CONEXOES E TOMADAS DE SOBREPOR 2P+T,20A</t>
  </si>
  <si>
    <t>INSTALACAO DE UM CONJUNTO DE 3 TOMADAS,EMBUTIDO NA ALVENARIA,EQUIVALENTE A 4 VARAS DE ELETRODUTO DE PVC RIGIDO DE 3/4",37,00M DE FIO 2,5MM2,CAIXAS,CONEXOES E TOMADAS DE EMBUTIR 2P+T,10A,COM PLACA FOSFORESCENTE,INCLUSIVE ABERTURA E FECHAMENTO DE RASGO EM ALVENARIA</t>
  </si>
  <si>
    <t>INSTALACAO DE UM CONJUNTO DE 3 TOMADAS,APARENTE,EQUIVALENTEA 4 VARAS DE ELETRODUTO DE PVC RIGIDO DE 3/4",37,00M DE FIO2,5MM2,CAIXAS,CONEXOES E TOMADAS DE SOBREPOR 2P+T,10A</t>
  </si>
  <si>
    <t>INSTALACAO DE UM CONJUNTO DE 3 TOMADAS,EMBUTIDO NA ALVENARIA,EQUIVALENTE A 4 VARAS DE ELETRODUTO DE PVC RIGIDO DE 3/4",37,00M DE FIO 2,5MM2,CAIXAS,CONEXOES E TOMADAS DE EMBUTIR 2P+T,20A,COM PLACA FOSFORESCENTE,INCLUSIVE ABERTURA E FECHAMENTO DE RASGO EM ALVENARIA</t>
  </si>
  <si>
    <t>INSTALACAO DE UM CONJUNTO DE 3 TOMADAS,APARENTE,EQUIVALENTEA 4 VARAS DE ELETRODUTO DE PVC RIGIDO DE 3/4",37,00M DE FIO2,5MM2,CAIXAS,CONEXOES E TOMADAS DE SOBREPOR 2P+T,20A</t>
  </si>
  <si>
    <t>INSTALACAO DE UM CONJUNTO DE 3 TOMADAS,APARENTE COM CANALETAPERFURADA,SENDO ESTA LIGADA A ELETROCALHA PRINCIPAL(EXCLUSIVE ESTA),EQUIVALENTE A 2,5 VARAS DE CANALETA E 6 VARAS DE ELETRODUTO DE PVC RIGIDO DE 3/4",55,00M DE FIO 2,5MM2,CAIXAS,CONEXOES E TOMADAS DE SOBREPOR 2P+T,10A</t>
  </si>
  <si>
    <t>INSTALACAO DE UM CONJUNTO DE 3 TOMADAS,APARENTE COM CANALETAPERFURADA,SENDO ESTA LIGADA A ELETROCALHA PRINCIPAL(EXCLUSIVE ESTA),EQUIVALENTE A 2,5 VARAS DE CANALETA E 6 VARAS DE ELETRODUTO DE PVC RIGIDO DE 3/4",55,00M DE FIO 2,5MM2,CAIXAS,CONEXOES E TOMADAS DE SOBREPOR 2P+T,20A</t>
  </si>
  <si>
    <t>INSTALACAO DE UM CONJUNTO DE 3 TOMADAS,EMBUTIDO NA ALVENARIA,EQUIVALENTE A 4 VARAS DE ELETRODUTO DE PVC RIGIDO DE 1/2",37,00M DE FIO 2,5MM2,CAIXAS,CONEXOES E TOMADAS DE EMBUTIR 2P+T,10A,COM PLACA FOSFORESCENTE,INCLUSIVE ABERTURA E FECHAMENTO DE RASGO EM ALVENARIA</t>
  </si>
  <si>
    <t>INSTALACAO DE UM CONJUNTO DE 3 TOMADAS,APARENTE,EQUIVALENTEA 4 VARAS DE ELETRODUTO DE PVC RIGIDO DE 1/2",37,00M DE FIO2,5MM2,CAIXAS,CONEXOES E TOMADAS DE SOBREPOR 2P+T,10A</t>
  </si>
  <si>
    <t>INSTALACAO DE UM CONJUNTO DE 3 TOMADAS,EMBUTIDO NA ALVENARIA,EQUIVALENTE A 4 VARAS DE ELETRODUTO DE PVC RIGIDO DE 1/2",37,00M DE FIO DE 2,5MM2,CAIXAS,CONEXOES E TOMADAS DE EMBUTIR2P+T,20A,COM PLACA FOSFORESCENTE,INCLUSIVE ABERTURA E FECHAMTO DE RASGO EM ALVENARIA</t>
  </si>
  <si>
    <t>INSTALACAO DE UM CONJUNTO DE 3 TOMADAS,APARENTE,EQUIVALENTEA 4 VARAS DE ELETRODUTO DE PVC RIGIDO DE 1/2",37,00M DE FIO2,5MM2,CAIXAS,CONEXOES E TOMADAS DE SOBREPOR 2P+T,20A</t>
  </si>
  <si>
    <t>INSTALACAO DE UM CONJUNTO DE 3 TOMADAS,APARENTE COM CANALETAPERFURADA,SENDO ESTA LIGADA A ELETROCALHA PRINCIPAL(EXCLUSIVE ESTA),EQUIVALENTE A 2,5 VARAS DE CANALETA E 4 VARAS DE ELETRODUTO DE PVC RIGIDO DE 1/2", 55,00M DE FIO 2,5MM2,CAIXAS,CONEXOES E TOMADAS DE SOBREPOR 2P+T,10A</t>
  </si>
  <si>
    <t>INSTALACAO DE UM CONJUNTO DE 3 TOMADAS,APARENTE COM CANALETAPERFURADA,SENDO ESTA LIGADA A ELETROCALHA PRINCIPAL(EXCLUSIVE ESTA),EQUIVALENTE A 2,5 VARAS DE CANALETA E 4 VARAS DE ELETRODUTO DE PVC RIGIDO DE 1/2", 55,00M DE FIO 2,5MM2,CAIXAS,CONEXOES E TOMADAS DE SOBREPOR 2P+T,20A</t>
  </si>
  <si>
    <t>INSTALACAO DE UM CONJUNTO DE 4 TOMADAS,EMBUTIDO NA ALVENARIA,EQUIVALENTE A 5 VARAS DE ELETRODUTO DE PVC RIGIDO DE 3/4",45,00M DE FIO 2,5MM2,CAIXAS,CONEXOES E TOMADAS DE EMBUTIR 2P+T,10A,COM PLACA FOSFORESCENTE,INCLUSIVE ABERTURA E FECHAMENTO DE RASGO EM ALVENARIA</t>
  </si>
  <si>
    <t>INSTALACAO DE UM CONJUNTO DE 4 TOMADAS,APARENTE,EQUIVALENTEA 5 VARAS DE ELETRODUTO DE PVC RIGIDO DE 3/4",45,00M DE FIO2,5MM2,CAIXAS,CONEXOES E TOMADAS DE SOBREPOR 2P+T,10A</t>
  </si>
  <si>
    <t>INSTALACAO DE UM CONJUNTO DE 4 TOMADAS,EMBUTIDO NA ALVENARIA,EQUIVALENTE A 5 VARAS DE ELETRODUTO DE PVC RIGIDO DE 3/4",45,00M DE FIO 2,5MM2,CAIXAS,CONEXOES E TOMADAS DE EMBUTIR 2P+T,20A,COM PLACA FOSFORESCENTE,INCLUSIVE ABERTURA E FECHAMENTO DE RASGO EM ALVENARIA</t>
  </si>
  <si>
    <t>INSTALACAO DE UM CONJUNTO DE 4 TOMADAS,APARENTE,EQUIVALENTEA 5 VARAS DE ELETRODUTO DE PVC RIGIDO DE 3/4",45,00M DE FIO2,5MM2,CAIXAS,CONEXOES E TOMADAS DE SOBREPOR 2P+T,20A</t>
  </si>
  <si>
    <t>INSTALACAO DE UM CONJUNTO DE 4 TOMADAS,APARENTE COM CANALETAPERFURADA,SENDO ESTA LIGADA A ELETROCALHA PRINCIPAL(EXCLUSIVE ESTA),EQUIVALENTE A 3,5 VARAS DE CANALETA E 7 VARAS DE ELETRODUTO DE PVC RIGIDO DE 3/4", 63,00M DE FIO 2,5MM2,CAIXAS,CONEXOES E TOMADAS DE SOBREPOR 2P+T,10A</t>
  </si>
  <si>
    <t>INSTALACAO DE UM CONJUNTO DE 4 TOMADAS,APARENTE COM CANALETAPERFURADA,SENDO ESTA LIGADA A ELETROCALHA PRINCIPAL(EXCLUSIVE ESTA),EQUIVALENTE A 3,5 VARAS DE CANALETA E 7 VARAS DE ELETRODUTO DE PVC RIGIDO DE 3/4", 63,00M DE FIO 2,5MM2,CAIXAS,CONEXOES E TOMADAS DE SOBREPOR 2P+T,20A</t>
  </si>
  <si>
    <t>INSTALACAO DE UM CONJUNTO DE 4 TOMADAS,EMBUTIDO NA ALVENARIA,EQUIVALENTE A 5 VARAS DE ELETRODUTO DE PVC RIGIDO DE 1/2",45,00M DE FIO 2,5MM2,CAIXAS,CONEXOES E TOMADAS DE EMBUTIR 2P+T,10A,COM PLACA FOSFORESCENTE,INCLUSIVE ABERTURA E FECHAMENTO DE RASGO EM ALVENARIA</t>
  </si>
  <si>
    <t>INSTALACAO DE UM CONJUNTO DE 4 TOMADAS,APARENTE,EQUIVALENTEA 5 VARAS DE ELETRODUTO DE PVC RIGIDO DE 1/2",45,00M DE FIO2,5MM2,CAIXAS,CONEXOES E TOMADAS DE SOBREPOR 2P+T,10A</t>
  </si>
  <si>
    <t>INSTALACAO DE UM CONJUNTO DE 4 TOMADAS,EMBUTIDO NA ALVENARIA,EQUIVALENTE A 5 VARAS DE ELETRODUTO DE PVC RIGIDO DE 1/2",45,00M DE FIO 2,5MM2,CAIXAS,CONEXOES E TOMADAS DE EMBUTIR 2P+T,20A,COM PLACA FOSFORESCENTE,INCLUSIVE ABERTURA E FECHAMENTO DE RASGO EM ALVENARIA</t>
  </si>
  <si>
    <t>INSTALACAO DE UM CONJUNTO DE 4 TOMADAS,APARENTE,EQUIVALENTEA 5 VARAS DE ELETRODUTO DE PVC RIGIDO DE 1/2",45,00M DE FIO2,5MM2,CAIXAS,CONEXOES E TOMADAS DE SOBREPOR 2P+T,20A</t>
  </si>
  <si>
    <t>INSTALACAO DE UM CONJUNTO DE 4 TOMADAS,APARENTE COM CANALETAPERFURADA,SENDO ESTA LIGADA A ELETROCALHA PRINCIPAL(EXCLUSIVE ESTA),EQUIVALENTE A 3,5 VARAS DE CANALETA E 5 VARAS DE ELETRODUTO DE PVC RIGIDO DE 1/2", 63,00M DE FIO 2,5MM2,CAIXAS,CONEXOES E TOMADAS DE SOBREPOR 2P+T,10A</t>
  </si>
  <si>
    <t>INSTALACAO DE UM CONJUNTO DE 4 TOMADAS,APARENTE COM CANALETAPERFURADA,SENDO ESTA LIGADA A ELETROCALHA PRINCIPAL(EXCLUSIVE ESTA),EQUIVALENTE A 3,5 VARAS DE CANALETA E 5 VARAS DE ELETRODUTO DE PVC RIGIDO DE 1/2", 63,00M DE FIO 2,5MM2,CAIXAS,CONEXOES E TOMADAS DE SOBREPOR 2P+T,20A</t>
  </si>
  <si>
    <t>INSTALACAO DE PONTO PARA SONOFLETOR DE TETO SOBRE REBAIXO APARTIR DA ELETROCALHA/PERFILADO,EXCLUSIVE SONOFLETOR (VIDE ITEM 18.037.0200) E FIOS,INCLUSIVE ACESSORIOS DE FIXACAO</t>
  </si>
  <si>
    <t>INSTALACAO DE PONTO DE LUZ,APARENTE,EQUIVALENTE A 2 VARAS DEELETRODUTO RIGIDO,DE ACO CARBONO ESMALTADO,DE 3/4",12,00M DE FIO 2,5MM2,CAIXAS,CONEXOES,LUVAS,CURVA E INTERRUPTOR DE SOBREPOR COM PLACA FOSFORESCENTE</t>
  </si>
  <si>
    <t>INSTALACAO DE PONTO DE LUZ,APARENTE,EQUIVALENTE A 2 VARAS DEELETRODUTO RIGIDO,DE ACO CARBONO ESMALTADO,DE 1/2",12,00M DE FIO 1,5MM2,CAIXAS,CONEXOES,LUVAS,CURVA E INTERRUPTOR DE SOBREPOR COM PLACA FOSFORESCENTE</t>
  </si>
  <si>
    <t>INSTALACAO DE UM CONJUNTO DE 2 PONTOS DE LUZ,APARENTE,EQUIVALENTE A 5 VARAS DE ELETRODUTO RIGIDO,DE ACO CARBONO ESMALTADO,DE 3/4",33,00M DE FIO 2,5MM2,CAIXAS,CONEXOES,LUVAS,CURVA EINTERRUPTOR DE SOBREPOR COM PLACA FOSFORESCENTE</t>
  </si>
  <si>
    <t>INSTALACAO DE UM CONJUNTO DE 3 PONTOS DE LUZ,APARENTE,EQUIVALENTE A 6 VARAS DE ELETRODUTO RIGIDO,DE ACO CARBONO ESMALTADO,DE 3/4",50,00 DE FIO 2,5MM2,CAIXAS,CONEXOES,LUVAS,CURVA EINTERRUPTOR DE SOBREPOR COM PLACA FOSFORESCENTE</t>
  </si>
  <si>
    <t>INSTALACAO DE UM CONJUNTO DE 4 PONTOS DE LUZ,APARENTE,EQUIVALENTE A 7 VARAS DE ELETRODUTO RIGIDO,DE ACO CARBONO ESMALTADO,DE 3/4",50,00M DE FIO 2,5MM2,CAIXAS,CONEXOES,LUVAS,CURVA EINTERRUPTOR DE SOBREPOR COM PLACA FOSFORESCENTE</t>
  </si>
  <si>
    <t>INSTALACAO DE UM CONJUNTO DE 5 PONTOS DE LUZ,APARENTE,EQUIVALENTE A 8 VARAS DE ELETRODUTO RIGIDO,DE ACO CARBONO ESMALTADO,DE 3/4",57,00MM DE FIO 2,5MM2,CAIXAS,CONEXOES,LUVAS,CURVAE INTERRUPTOR DE SOBREPOR COM PLACA FOSFORESCENTE</t>
  </si>
  <si>
    <t>INSTALACAO DE UM CONJUNTO DE 6 PONTOS DE LUZ,APARENTE,EQUIVALENTE A 9 VARAS DE ELETRODUTO RIGIDO,DE ACO CARBONO ESMALTADO,DE 3/4",66,00M DE FIO 2,5MM2,CAIXAS,CONEXOES,LUVAS,CURVA EINTERRUPTOR DE SOBREPOR COM PLACA FOSFORESCENTE</t>
  </si>
  <si>
    <t>INSTALACAO DE UM CONJUNTO DE 8 PONTOS DE LUZ,APARENTE,EQUIVALENTE A 10 VARAS DE ELETRODUTO RIGIDO,DE ACO CARBONO ESMALTADO,DE 3/4",80,00M DE FIO 2,5MM2,CAIXAS,CONEXOES,LUVAS,CURVAE INTERRUPTOR DE SOBREPOR COM PLACA FOSFORESCENTE</t>
  </si>
  <si>
    <t>INSTALACAO DE UM CONJUNTO DE 2 PONTOS DE LUZ,APARENTE,EQUIVALENTE A 3 VARAS DE ELETRODUTO RIGIDO,DE ACO CARBONO ESMALTADO,DE 3/4",20,00M DE FIO 2,5MM2,CAIXAS,CONEXOES,LUVAS E CONSIDERANDO O CONTROLE DOS PONTOS DIRETO NO Q.D.L</t>
  </si>
  <si>
    <t>INSTALACAO DE UM CONJUNTO DE 3 PONTOS DE LUZ,APARENTE,EQUIVALENTE A 5 VARAS DE ELETRODUTO RIGIDO,DE ACO CARBONO ESMALTADO,DE 3/4",30,00M DE FIO 2,5MM2,CAIXAS,CONEXOES,LUVAS E CONSIDERANDO O CONTROLE DOS PONTOS DIRETO NO Q.D.L.</t>
  </si>
  <si>
    <t>INSTALACAO DE UM CONJUNTO DE 4 PONTOS DE LUZ,APARENTE,EQUIVALENTE A 6 VARAS DE ELETRODUTO RIGIDO,DE ACO CARBONO ESMALTADO,DE 3/4",40,00M DE FIO 2,5MM2,CAIXAS,CONEXOES,LUVAS E CONSIDERANDO O CONTROLE DOS PONTOS DIRETO NO Q.D.L.</t>
  </si>
  <si>
    <t>INSTALACAO DE UM CONJUNTO DE 5 PONTOS DE LUZ,APARENTE,EQUIVALENTE A 7 VARAS DE ELETRODUTO RIGIDO,DE ACO CARBONO ESMALTADO,DE 3/4",45,00M DE FIO 2,5MM2,CAIXAS,CONEXOES,LUVAS E CONSIDERANDO O CONTROLE DOS PONTOS DIRETO NO Q.D.L.</t>
  </si>
  <si>
    <t>INSTALACAO DE UM CONJUNTO DE 6 PONTOS DE LUZ,APARENTE,EQUIVALENTE A 8 VARAS DE ELETRODUTO RIGIDO,DE ACO CARBONO ESMALTADO,DE 3/4",53,00M DE FIO 2,5MM2,CAIXAS,CONEXOES,LUVAS E CONSIDERANDO O CONTROLE DOS PONTOS DIRETO NO Q.D.L.</t>
  </si>
  <si>
    <t>INSTALACAO DE UM CONJUNTO DE 8 PONTOS DE LUZ,APARENTE,EQUIVALENTE A 9 VARAS DE ELETRODUTO RIGIDO,DE ACO CARBONO ESMALTADO,DE 3/4",57,00M DE FIO 2,5MM2,CAIXAS,CONEXOES,LUVAS E CONSIDERANDO O CONTROLE DOS PONTOS DIRETO NO Q.D.L.</t>
  </si>
  <si>
    <t>INSTALACAO DE PONTO DE FORCA ATE 2CV EQUIVALENTE A 2 VARAS DE ELETRODUTO RIGIDO,DE ACO CARBONO ESMALTADO,DE 1/2",20,00MDE FIO 2,5MM2,CAIXAS,ABRACADEIRAS E CONEXOES</t>
  </si>
  <si>
    <t>INSTALACAO DE PONTO DE FORCA ATE 4CV EQUIVALENTE A 2 VARAS DE ELETRODUTO RIGIDO,DE ACO CARBONO ESMALTADO,DE 3/4",20,00MDE FIO 4MM2,CAIXAS,ABRACADEIRAS E CONEXOES</t>
  </si>
  <si>
    <t>INSTALACAO DE PONTO DE FORCA PARA 5CV EQUIVALENTE A 2 VARASDE ELETRODUTO RIGIDO,DE ACO CARBONO ESMALTADO,DE 3/4",20,00MDE FIO 4MM2,CAIXAS,ABRACADEIRAS E CONEXOES</t>
  </si>
  <si>
    <t>INSTALACAO DE PONTO DE FORCA PARA 10CV EQUIVALENTE A 2 VARASDE ELETRODUTO RIGIDO,DE ACO CARBONO ESMALTADO,DE 1",20,00MDE FIO 6MM2,CAIXAS,ABRACADEIRAS E CONEXOES</t>
  </si>
  <si>
    <t>INSTALACAO DE PONTO DE FORCA PARA 15CV EQUIVALENTE A 2 VARASDE ELETRODUTO RIGIDO,DE ACO CARBONO ESMALTADO,DE 1.1/2",20,00M DE FIO 10MM2,CAIXAS,ABRACADEIRAS E CONEXOES</t>
  </si>
  <si>
    <t>INSTALACAO DE PONTO DE TOMADA,EQUIVALENTE A 2 VARAS DE ELETRODUTO RIGIDO,DE ACO CARBONO ESMALTADO,DE 3/4",12,00M DE FIO2,5MM2,CAIXAS,ABRACADEIRAS,CONEXOES E TOMADA DE SOBREPOR COMPLACA FOSFORESCENTE</t>
  </si>
  <si>
    <t>INSTALACAO DE UM CONJUNTO DE 2 TOMADAS,EQUIVALENTE A 3 VARASDE ELETRODUTO RIGIDO,DE ACO CARBONO ESMALTADO,DE 3/4",18,00M DE FIO 2,5MM2,CAIXAS,ABRACADEIRAS,CONEXOES E TOMADA DE SOBREPOR COM PLACA FOSFORESCENTE</t>
  </si>
  <si>
    <t>INSTALACAO DE UM CONJUNTO DE 3 TOMADAS,EQUIVALENTE A 4 VARASDE ELETRODUTO RIGIDO,DE ACO CARBONO ESMALTADO,DE 3/4",25,00M DE FIO 2,5MM2,CAIXAS,ABRACADEIRAS,CONEXOES E TOMADA DE SOBREPOR COM PLACA FOSFORESCENTE</t>
  </si>
  <si>
    <t>INSTALACAO DE UM CONJUNTO DE 4 TOMADAS,EQUIVALENTE A 5 VARASDE ELETRODUTO RIGIDO,DE ACO CARBONO ESMALTADO,DE 3/4",30,00M DE FIO 2,5MM2,CAIXAS,ABRACADEIRAS,CONEXOES E TOMADA DE SOBREPOR COM PLACA FOSFORESCENTE</t>
  </si>
  <si>
    <t>TERMINAL MECANICO DE PRESSAO PARA LIGACAO DE UM CABO A BARRAMENTO,FABRICADO EM BRONZE,COM BITOLAS DE 1,5 A 10MM2.FORNECIMENTO E COLOCACAO</t>
  </si>
  <si>
    <t>TERMINAL MECANICO DE PRESSAO PARA LIGACAO DE UM CABO A BARRAMENTO,FABRICADO EM BRONZE,COM BITOLAS DE 10 A 25MM2.FORNECIMENTO E COLOCACAO</t>
  </si>
  <si>
    <t>TERMINAL MECANICO DE PRESSAO PARA LIGACAO DE UM CABO A BARRAMENTO,FABRICADO EM BRONZE,COM BITOLAS DE 25 A 35MM2.FORNECIMENTO E COLOCACAO</t>
  </si>
  <si>
    <t>TERMINAL MECANICO DE PRESSAO PARA LIGACAO DE UM CABO A BARRAMENTO,FABRICADO EM BRONZE,COM BITOLAS DE 50 A 70MM2.FORNECIMENTO E COLOCACAO</t>
  </si>
  <si>
    <t>TERMINAL MECANICO DE PRESSAO PARA LIGACAO DE UM CABO A BARRAMENTO,FABRICADO EM BRONZE,COM BITOLA DE 95MM2.FORNECIMENTO ECOLOCACAO</t>
  </si>
  <si>
    <t>TERMINAL MECANICO DE PRESSAO PARA LIGACAO DE UM CABO A BARRAMENTO,FABRICADO EM BRONZE,COM BITOLAS DE 120 A 185MM2.FORNECIMENTO E COLOCACAO</t>
  </si>
  <si>
    <t>TERMINAL MECANICO DE PRESSAO PARA LIGACAO DE UM CABO A BARRAMENTO,FABRICADO EM BRONZE,COM BITOLAS DE 185 A 240MM2.FORNECIMENTO E COLOCACAO</t>
  </si>
  <si>
    <t>TERMINAL MECANICO DE PRESSAO PARA LIGACAO DE UM CABO A BARRAMENTO,FABRICADO EM BRONZE,COM BITOLAS DE 300 A 400MM2.FORNECIMENTO E COLOCACAO</t>
  </si>
  <si>
    <t>TERMINAL MECANICO DE PRESSAO PARA LIGACAO DE DOIS CABOS A BARRAMENTO,FABRICADO EM BRONZE,COM BITOLAS DE 25 A 35MM2.FORNECIMENTO E COLOCACAO</t>
  </si>
  <si>
    <t>TERMINAL MECANICO DE PRESSAO PARA LIGACAO DE DOIS CABOS A BARRAMENTO,FABRICADO EM BRONZE,COM BITOLAS DE 50 A 70MM2.FORNECIMENTO E COLOCACAO</t>
  </si>
  <si>
    <t>TERMINAL MECANICO DE PRESSAO PARA LIGACAO DE DOIS CABOS A BARRAMENTO,FABRICADO EM BRONZE,COM BITOLAS DE 95MM2.FORNECIMENTO E COLOCACAO</t>
  </si>
  <si>
    <t>TERMINAL MECANICO DE PRESSAO PARA LIGACAO DE DOIS CABOS A BARRAMENTO,FABRICADO EM BRONZE,COM BITOLAS DE 120 A 185MM2.FORNECIMENTO E COLOCACAO</t>
  </si>
  <si>
    <t>TERMINAL MECANICO DE PRESSAO PARA LIGACAO DE DOIS CABOS A BARRAMENTO,FABRICADO EM BRONZE,COM BITOLAS DE 185 A 240MM2.FORNECIMENTO E COLOCACAO</t>
  </si>
  <si>
    <t>TERMINAL MECANICO DE PRESSAO PARA LIGACAO DE DOIS CABOS A BARRAMENTO,FABRICADO EM BRONZE,COM BITOLAS DE 300 A 400MM2.FORNECIMENTO E COLOCACAO</t>
  </si>
  <si>
    <t>CONECTOR FABRICADO EM BRONZE PARA ATERRAMENTO,PARA FIXACAO DE UM OU DOIS CONDUTORES A SUPERFICIE PLANA,PARA CABOS COM BITOLAS DE 2,5 A 6MM2.FORNECIMENTO E COLOCACAO</t>
  </si>
  <si>
    <t>CONECTOR FABRICADO EM BRONZE PARA ATERRAMENTO,PARA FIXACAO DE UM OU DOIS CONDUTORES A SUPERFICIE PLANA,PARA CABOS COM BITOLAS DE 6 A 35MM2.FORNECIMENTO E COLOCACAO</t>
  </si>
  <si>
    <t>CONECTOR FABRICADO EM BRONZE PARA ATERRAMENTO,PARA FIXACAO DE UM OU DOIS CONDUTORES A SUPERFICIE PLANA,PARA CABOS COM BITOLAS DE 35 A 185MM2.FORNECIMENTO E COLOCACAO</t>
  </si>
  <si>
    <t>TERMINAL MECANICO A COMPRESSAO,FABRICADO EM BRONZE,PARA CABODE 1,5MM2.FORNECIMENTO E COLOCACAO</t>
  </si>
  <si>
    <t>TERMINAL MECANICO A COMPRESSAO,FABRICADO EM BRONZE,PARA CABODE 2,5MM2.FORNECIMENTO E COLOCACAO</t>
  </si>
  <si>
    <t>TERMINAL MECANICO A COMPRESSAO,FABRICADO EM BRONZE,PARA CABODE 4MM2.FORNECIMENTO E COLOCACAO</t>
  </si>
  <si>
    <t>TERMINAL MECANICO A COMPRESSAO,FABRICADO EM BRONZE,PARA CABODE 6MM2.FORNECIMENTO E COLOCACAO</t>
  </si>
  <si>
    <t>TERMINAL MECANICO A COMPRESSAO,FABRICADO EM BRONZE,PARA CABODE 10MM2.FORNECIMENTO E COLOCACAO</t>
  </si>
  <si>
    <t>TERMINAL MECANICO A COMPRESSAO,FABRICADO EM BRONZE,PARA CABODE 16MM2.FORNECIMENTO E COLOCACAO</t>
  </si>
  <si>
    <t>TERMINAL MECANICO A COMPRESSAO,FABRICADO EM BRONZE,PARA CABODE 25MM2.FORNECIMENTO E COLOCACAO</t>
  </si>
  <si>
    <t>TERMINAL MECANICO A COMPRESSAO,FABRICADO EM BRONZE,PARA CABODE 35MM2.FORNECIMENTO E COLOCACAO</t>
  </si>
  <si>
    <t>TERMINAL MECANICO A COMPRESSAO,FABRICADO EM BRONZE,PARA CABODE 50MM2.FORNECIMENTO E COLOCACAO</t>
  </si>
  <si>
    <t>TERMINAL MECANICO A COMPRESSAO,FABRICADO EM BRONZE,PARA CABODE 70MM2.FORNECIMENTO E COLOCACAO</t>
  </si>
  <si>
    <t>TERMINAL MECANICO A COMPRESSAO,FABRICADO EM BRONZE,PARA CABODE 95MM2.FORNECIMENTO E COLOCACAO</t>
  </si>
  <si>
    <t>TERMINAL MECANICO A COMPRESSAO,FABRICADO EM BRONZE,PARA CABODE 120MM2.FORNECIMENTO E COLOCACAO</t>
  </si>
  <si>
    <t>TERMINAL MECANICO A COMPRESSAO,FABRICADO EM BRONZE,PARA CABODE 150MM2.FORNECIMENTO E COLOCACAO</t>
  </si>
  <si>
    <t>TERMINAL MECANICO A COMPRESSAO,FABRICADO EM BRONZE,PARA CABODE 185MM2.FORNECIMENTO E COLOCACAO</t>
  </si>
  <si>
    <t>TERMINAL MECANICO A COMPRESSAO,FABRICADO EM BRONZE,PARA CABODE 240MM2.FORNECIMENTO E COLOCACAO</t>
  </si>
  <si>
    <t>TERMINAL MECANICO A COMPRESSAO,FABRICADO EM BRONZE,PARA CABODE 300MM2.FORNECIMENTO E COLOCACAO</t>
  </si>
  <si>
    <t>CONECTOR MECANICO PARAFUSO FENDIDO(SPLIT-BOLT),CORPO E PORCAFABRICADO EM COBRE,PARA CABO DE 10MM2.FORNECIMENTO E COLOCACAO</t>
  </si>
  <si>
    <t>CONECTOR MECANICO PARAFUSO FENDIDO(SPLIT-BOLT),CORPO E PORCAFABRICADO EM COBRE,PARA CABO DE 16MM2.FORNECIMENTO E COLOCACAO</t>
  </si>
  <si>
    <t>CONECTOR MECANICO PARAFUSO FENDIDO(SPLIT-BOLT),CORPO E PORCAFABRICADO EM COBRE,PARA CABO DE 25MM2.FORNECIMENTO E COLOCACAO</t>
  </si>
  <si>
    <t>CONECTOR MECANICO PARAFUSO FENDIDO(SPLIT-BOLT),CORPO E PORCAFABRICADO EM COBRE,PARA CABO DE 35MM2.FORNECIMENTO E COLOCACAO</t>
  </si>
  <si>
    <t>CONECTOR MECANICO PARAFUSO FENDIDO(SPLIT-BOLT),CORPO E PORCAFABRICADO EM COBRE,PARA CABO DE 50MM2.FORNECIMENTO E COLOCACAO</t>
  </si>
  <si>
    <t>CONECTOR MECANICO PARAFUSO FENDIDO(SPLIT-BOLT),CORPO E PORCAFABRICADO EM COBRE,PARA CABO DE 70MM2.FORNECIMENTO E COLOCACAO</t>
  </si>
  <si>
    <t>CONECTOR MECANICO PARAFUSO FENDIDO(SPLIT-BOLT),CORPO E PORCAFABRICADO EM COBRE,PARA CABO DE 95MM2.FORNECIMENTO E COLOCACAO</t>
  </si>
  <si>
    <t>CONECTOR MECANICO PARAFUSO FENDIDO(SPLIT-BOLT),CORPO E PORCAFABRICADO EM COBRE,PARA CABO DE 120MM2.FORNECIMENTO E COLOCACAO</t>
  </si>
  <si>
    <t>CONECTOR MECANICO PARAFUSO FENDIDO(SPLIT-BOLT),CORPO E PORCAFABRICADO EM COBRE,PARA CABO DE 150MM2.FORNECIMENTO E COLOCACAO</t>
  </si>
  <si>
    <t>CONECTOR MECANICO PARAFUSO FENDIDO(SPLIT-BOLT),CORPO E PORCAFABRICADO EM COBRE,PARA CABO DE 185MM2.FORNECIMENTO E COLOCACAO</t>
  </si>
  <si>
    <t>CONECTOR MECANICO PARAFUSO FENDIDO(SPLIT-BOLT),CORPO E PORCAFABRICADO EM COBRE,PARA CABO DE 240MM2.FORNECIMENTO E COLOCACAO</t>
  </si>
  <si>
    <t>CAIXA DE LIGACAO DE ALUMINIO SILICIO,TIPO CONDULETES,NO FORMATO B,DIAMETRO DE 1/2".FORNECIMENTO E COLOCACAO</t>
  </si>
  <si>
    <t>CAIXA DE LIGACAO DE ALUMINIO SILICIO,TIPO CONDULETES,NO FORMATO B,DIAMETRO DE 3/4".FORNECIMENTO E COLOCACAO</t>
  </si>
  <si>
    <t>CAIXA DE LIGACAO DE ALUMINIO SILICIO,TIPO CONDULETES,NO FORMATO B,DIAMETRO DE 1".FORNECIMENTO E COLOCACAO</t>
  </si>
  <si>
    <t>CAIXA DE LIGACAO DE ALUMINIO SILICIO,TIPO CONDULETES,NO FORMATO C,DIAMETRO DE 1/2".FORNECIMENTO E COLOCACAO</t>
  </si>
  <si>
    <t>CAIXA DE LIGACAO DE ALUMINIO SILICIO,TIPO CONDULETES,NO FORMATO C,DIAMETRO DE 3/4".FORNECIMENTO E COLOCACAO</t>
  </si>
  <si>
    <t>CAIXA DE LIGACAO DE ALUMINIO SILICIO,TIPO CONDULETES,NO FORMATO C,DIAMETRO DE 1".FORNECIMENTO E COLOCACAO</t>
  </si>
  <si>
    <t>CAIXA DE LIGACAO DE ALUMINIO SILICIO,TIPO CONDULETES,NO FORMATO E,DIAMETRO DE 1/2".FORNECIMENTO E COLOCACAO</t>
  </si>
  <si>
    <t>CAIXA DE LIGACAO DE ALUMINIO SILICIO,TIPO CONDULETES,NO FORMATO E,DIAMETRO DE 3/4".FORNECIMENTO E COLOCACAO</t>
  </si>
  <si>
    <t>CAIXA DE LIGACAO DE ALUMINIO SILICIO,TIPO CONDULETES,NO FORMATO E,DIAMETRO DE 1".FORNECIMENTO E COLOCACAO</t>
  </si>
  <si>
    <t>CAIXA DE LIGACAO DE ALUMINIO SILICIO,TIPO CONDULETES,NO FORMATO LB,DIAMETRO DE 1/2".FORNECIMENTO E COLOCACAO</t>
  </si>
  <si>
    <t>CAIXA DE LIGACAO DE ALUMINIO SILICIO,TIPO CONDULETES,NO FORMATO LB,DIAMETRO DE 3/4".FORNECIMENTO E COLOCACAO</t>
  </si>
  <si>
    <t>CAIXA DE LIGACAO DE ALUMINIO SILICIO,TIPO CONDULETES,NO FORMATO LB,DIAMETRO DE 1".FORNECIMENTO E COLOCACAO</t>
  </si>
  <si>
    <t>CAIXA DE LIGACAO DE ALUMINIO SILICIO,TIPO CONDULETES,NO FORMATO LB,DIAMETRO DE 1.1/2".FORNECIMENTO E COLOCACAO</t>
  </si>
  <si>
    <t>CAIXA DE LIGACAO DE ALUMINIO SILICIO,TIPO CONDULETES,NO FORMATO LL,DIAMETRO DE 1/2".FORNECIMENTO E COLOCACAO</t>
  </si>
  <si>
    <t>CAIXA DE LIGACAO DE ALUMINIO SILICIO,TIPO CONDULETES,NO FORMATO LL,DIAMETRO DE 3/4".FORNECIMENTO E COLOCACAO</t>
  </si>
  <si>
    <t>CAIXA DE LIGACAO DE ALUMINIO SILICIO,TIPO CONDULETES,NO FORMATO LL,DIAMETRO DE 1".FORNECIMENTO E COLOCACAO</t>
  </si>
  <si>
    <t>CAIXA DE LIGACAO DE ALUMINIO SILICIO,TIPO CONDULETES,NO FORMATO X,DIAMETRO DE 1/2".FORNECIMENTO E COLOCACAO</t>
  </si>
  <si>
    <t>CAIXA DE LIGACAO DE ALUMINIO SILICIO,TIPO CONDULETES,NO FORMATO X,DIAMETRO DE 3/4".FORNECIMENTO E COLOCACAO</t>
  </si>
  <si>
    <t>CAIXA DE LIGACAO DE ALUMINIO SILICIO,TIPO CONDULETES,NO FORMATO X,DIAMETRO DE 1".FORNECIMENTO E COLOCACAO</t>
  </si>
  <si>
    <t>CAIXA DE LIGACAO DE ALUMINIO SILICIO,TIPO CONDULETES,NO FORMATO TB,DIAMETRO DE 1".FORNECIMENTO E COLOCACAO</t>
  </si>
  <si>
    <t>CAIXA DE LIGACAO DE ALUMINIO SILICIO,TIPO CONDULETES,NO FORMATO TB,DIAMETRO DE 2".FORNECIMENTO E COLOCACAO</t>
  </si>
  <si>
    <t>CAIXA DE LIGACAO DE ALUMINIO SILICIO,TIPO CONDULETES,NO FORMATO T,DIAMETRO DE 1/2".FORNECIMENTO E COLOCACAO</t>
  </si>
  <si>
    <t>CAIXA DE LIGACAO DE ALUMINIO SILICIO,TIPO CONDULETES,NO FORMATO T,DIAMETRO DE 3/4".FORNECIMENTO E COLOCACAO</t>
  </si>
  <si>
    <t>CAIXA DE LIGACAO DE ALUMINIO SILICIO,TIPO CONDULETES,NO FORMATO T,DIAMETRO DE 1".FORNECIMENTO E COLOCACAO</t>
  </si>
  <si>
    <t>CAIXA DE LIGACAO DE PVC,TIPO CONDULETES,PARA 5 OU 6 ENTRADAS,COM DIAMETRO DE 1/2".FORNECIMENTO E COLOCACAO.</t>
  </si>
  <si>
    <t>CAIXA DE LIGACAO DE PVC,TIPO CONDULETES,PARA 5 OU 6 ENTRADAS,COM DIAMETRO DE 3/4".FORNECIMENTO E COLOCACAO.</t>
  </si>
  <si>
    <t>CAIXA DE LIGACAO DE PVC,TIPO CONDULETES,PARA 5 OU 6 ENTRADAS,COM DIAMETRO DE 1".FORNECIMENTO E COLOCACAO.</t>
  </si>
  <si>
    <t>CAIXA DE EMBUTIR,EM PVC,2"X4",INCLUSIVE BUCHAS E ARRUELAS.FORNECIMENTO E COLOCACAO</t>
  </si>
  <si>
    <t>CAIXA DE EMBUTIR,EM PVC,3" X 3",INCLUSIVE BUCHAS E ARRUELAS.FORNECIMENTO E COLOCACAO</t>
  </si>
  <si>
    <t>CAIXA DE EMBUTIR,EM PVC,4"X4",INCLUSIVE BUCHAS E ARRUELAS.FORNECIMENTO E COLOCACAO</t>
  </si>
  <si>
    <t>CAIXA DE ATERRAMENTO,EM PVC,MEDINDO APROXIMADAMENTE 25X25CM.FORNECIMENTO E COLOCACAO</t>
  </si>
  <si>
    <t>CAIXA DE PASSAGEM Nº1 PARA TELEFONE,CONFORME ESPECIFICACAO DA TELEBRAS,NAS DIMENSOES DE 10X10X5CM.FORNECIMENTO E COLOCACAO</t>
  </si>
  <si>
    <t>CAIXA DE PASSAGEM Nº2 PARA TELEFONE,CONFORME ESPECIFICACAO DA TELEBRAS,NAS DIMENSOES DE 20X20X13,5CM.FORNECIMENTO E COLOCACAO</t>
  </si>
  <si>
    <t>CAIXA DE PASSAGEM Nº3,PARA TELEFONE,CONFORME ESPECIFICACAO DA TELEBRAS,NAS DIMENSOES DE 40X40X13,5CM.FORNECIMENTO E COLOCACAO</t>
  </si>
  <si>
    <t>CAIXA DE PASSAGEM Nº4,PARA TELEFONE,CONFORME ESPECIFICACAO DA TELEBRAS,NAS DIMENSOES DE 60X60X13,5CM.FORNECIMENTO E COLOCACAO</t>
  </si>
  <si>
    <t>CAIXA DE PASSAGEM Nº5,PARA TELEFONE,CONFORME ESPECIFICACAO DA TELEBRAS,NAS DIMENSOE DE 80X80X13,5CM.FORNECIMENTO E COLOCACAO</t>
  </si>
  <si>
    <t>CAIXA DE PASSAGEM Nº6,PARA TELEFONE,CONFORME ESPECIFICACAO DA TELEBRAS,NAS DIMENSOES DE 120X120X13,5CM.FORNECIMENTO E COLOCACAO</t>
  </si>
  <si>
    <t>CAIXA DE PASSAGEM Nº7,PARA TELEFONE,CONFORME ESPECIFICACAO DA TELEBRAS,NAS DIMENSOES DE 150X150X17CM.FORNECIMENTO E COLOCACAO</t>
  </si>
  <si>
    <t>CAIXA DE PASSAGEM Nº8,PARA TELEFONE,CONFORME PADRAO TELEBRASNAS DIMENSOES DE 200X200X22CM.FORNECIMENTO E COLOCACAO</t>
  </si>
  <si>
    <t>CANALETA PERFURADA ALTA(PERFILADOS),MEDINDO(38X38X6000)MM PRE-GALVANIZADA,INCLUSIVE SUPORTE E CONEXOES.FORNECIMENTO E COLOCACAO</t>
  </si>
  <si>
    <t>INSTALACAO DE PONTO PARA LUMINARIA FLUORESCENTE PENDENTE EMCANALETA(38X38X6000)MM(EXCLUSIVE LUMINARIA)INCLUSIVE TOMADAE 1,00M DE CABO PP 1,50MM2</t>
  </si>
  <si>
    <t>CAIXA DE PASSAGEM DE SOBREPOR,EM ACO,COM TAMPA PARAFUSADA,DE12X12CM.FORNECIMENTO E COLOCACAO</t>
  </si>
  <si>
    <t>CAIXA DE PASSAGEM DE SOBREPOR EM ACO,COM TAMPA PARAFUSADA,DE15X15CM.FORNECIMENTO E COLOCACAO</t>
  </si>
  <si>
    <t>CAIXA DE PASSAGEM DE SOBREPOR,EM ACO,COM TAMPA PARAFUSADA,DE20X20CM.FORNECIMENTO E COLOCACAO</t>
  </si>
  <si>
    <t>CAIXA DE PASSAGEM DE SOBREPOR,EM ACO,COM TAMPA PARAFUSADA,DE25X25CM.FORNECIMENTO E COLOCACAO</t>
  </si>
  <si>
    <t>CAIXA DE PASSAGEM DE SOBREPOR,EM ACO,COM TAMPA PARAFUSADA,DE30X30CM.FORNECIMENTO E COLOCACAO</t>
  </si>
  <si>
    <t>CAIXA DE PASSAGEM DE SOBREPOR,EM ACO,COM TAMPA PARAFUSADA,DE40X40CM.FORNECIMENTO E COLOCACAO</t>
  </si>
  <si>
    <t>CAIXA DE PASSAGEM DE SOBREPOR,EM ACO,COM TAMPA PARAFUSADA,DE50X50CM.FORNECIMENTO E COLOCACAO</t>
  </si>
  <si>
    <t>CAIXA DE PASSAGEM DE EMBUTIR,EM ACO,COM TAMPA PARAFUSADA,DE12X12CM.FORNECIMENTO E COLOCACAO</t>
  </si>
  <si>
    <t>CAIXA DE PASSAGEM DE EMBUTIR,EM ACO,COM TAMPA PARAFUSADA,DE15X15CM.FORNECIMENTO E COLOCACAO</t>
  </si>
  <si>
    <t>CAIXA DE PASSAGEM DE EMBUTIR,EM ACO,COM TAMPA PARAFUSADA,DE20X20CM.FORNECIMENTO E COLOCACAO</t>
  </si>
  <si>
    <t>CAIXA DE PASSAGEM DE EMBUTIR,EM ACO,COM TAMPA PARAFUSADA,DE25X25CM.FORNECIMENTO E COLOCACAO</t>
  </si>
  <si>
    <t>CAIXA DE PASSAGEM DE EMBUTIR,EM ACO,COM TAMPA PARAFUSADA,DE30X30CM.FORNECIMENTO E COLOCACAO</t>
  </si>
  <si>
    <t>CAIXA DE PASSAGEM DE EMBUTIR,EM ACO,COM TAMPA PARAFUSADA,DE40X40CM.FORNECIMENTO E COLOCACAO</t>
  </si>
  <si>
    <t>CAIXA DE PASSAGEM DE EMBUTIR,EM ACO,COM TAMPA PARAFUSADA,DE50X50CM.FORNECIMENTO E COLOCACAO</t>
  </si>
  <si>
    <t>INTERLIGACAO DE ELETROCALHA PERFURADA DE LARGURA 100MM,ABA 75MM COM PAINEL OU QUADRO DE DISTRIBUICAO DE ENERGIA ELETRICA,EXCLUSIVE PAINEL OU QUADRO E ELETROCALHA.FORNECIMENTO E COLOCACAO</t>
  </si>
  <si>
    <t>INTERLIGACAO DE ELETROCALHA PERFURADA DE LARGURA 100MM,ABA 100MM COM PAINEL OU QUADRO DE DISTRIBUICAO DE ENERGIA ELETRICA,EXCLUSIVE PAINEL OU QUADRO E ELETROCALHA.FORNECIMENTO E COLOCACAO</t>
  </si>
  <si>
    <t>INTERLIGACAO DE ELETROCALHA PERFURADA DE LARGURA 200MM,ABA 100MM COM PAINEL OU QUADRO DE DISTRIBUICAO DE ENERGIA ELETRICA,EXCLUSIVE PAINEL OU QUADRO E ELETROCALHA.FORNECIMENTO E COLOCACAO</t>
  </si>
  <si>
    <t>INTERLIGACAO DE ELETROCALHA PERFURADA DE LARGURA 300MM,ABA 100MM COM PAINEL OU QUADRO DE DISTRIBUICAO DE ENERGIA ELETRICA,EXCLUSIVE PAINEL OU QUADRO E ELETROCALHA.FORNECIMENTO E COLOCACAO</t>
  </si>
  <si>
    <t>ELETROCALHA PERFURADA,SEM TAMPA,TIPO "U",50X50MM,TRATAMENTOSUPERFICIAL PRE-ZINCADO A QUENTE,INCLUSIVE CONEXOES,ACESSORIOS E FIXACAO SUPERIOR.FORNECIMENTO E COLOCACAO</t>
  </si>
  <si>
    <t>ELETROCALHA PERFURADA,SEM TAMPA,TIPO "U",100X50MM,TRATAMENTOSUPERFICIAL PRE-ZINCADO A QUENTE,INCLUSIVE CONEXOES,ACESSORIOS E FIXACAO SUPERIOR.FORNECIMENTO E COLOCACAO</t>
  </si>
  <si>
    <t>ELETROCALHA PERFURADA,SEM TAMPA,TIPO "U",150X50MM,TRATAMENTOSUPERFICIAL PRE-ZINCADO A QUENTE,INCLUSIVE CONEXOES,ACESSORIOS E FIXACAO SUPERIOR.FORNECIMENTO E COLOCACAO</t>
  </si>
  <si>
    <t>ELETROCALHA PERFURADA,SEM TAMPA,TIPO "U",200X50MM,TRATAMENTOSUPERFICIAL PRE-ZINCADO A QUENTE,INCLUSIVE CONEXOES,ACESSORIOS E FIXACAO SUPERIOR.FORNECIMENTO E COLOCACAO</t>
  </si>
  <si>
    <t>ELETROCALHA PERFURADA,SEM TAMPA,TIPO "U",300X50MM,TRATAMENTOSUPERFICIAL PRE-ZINCADO A QUENTE,INCLUSIVE CONEXOES,ACESSORIOS E FIXACAO SUPERIOR.FORNECIMENTO E COLOCACAO</t>
  </si>
  <si>
    <t>ELETROCALHA PERFURADA,SEM TAMPA,TIPO "U",400X50MM,TRATAMENTOSUPERFICIAL PRE-ZINCADO A QUENTE,INCLUSIVE CONEXOES,ACESSORIOS E FIXACAO SUPERIOR.FORNECIMENTO E COLOCACAO</t>
  </si>
  <si>
    <t>ELETROCALHA PERFURADA,SEM TAMPA,TIPO "U",100X75MM,TRATAMENTOSUPERFICIAL PRE-ZINCADO A QUENTE,INCLUSIVE CONEXOES,ACESSORIOS E FIXACAO SUPERIOR.FORNECIMENTO E COLOCACAO</t>
  </si>
  <si>
    <t>ELETROCALHA PERFURADA,SEM TAMPA,TIPO "U",150X75MM,TRATAMENTOSUPERFICIAL PRE-ZINCADO A QUENTE,INCLUSIVE CONEXOES,ACESSORIOS E FIXACAO SUPERIOR.FORNECIMENTO E COLOCACAO</t>
  </si>
  <si>
    <t>ELETROCALHA PERFURADA,SEM TAMPA,TIPO "U",200X75MM,TRATAMENTOSUPERFICIAL PRE-ZINCADO A QUENTE,INCLUSIVE CONEXOES,ACESSORIOS E FIXACAO SUPERIOR.FORNECIMENTO E COLOCACAO</t>
  </si>
  <si>
    <t>ELETROCALHA PERFURADA,SEM TAMPA,TIPO "U",300X75MM,TRATAMENTOSUPERFICIAL PRE-ZINCADO A QUENTE,INCLUSIVE CONEXOES,ACESSORIOS E FIXACAO SUPERIOR.FORNECIMENTO E COLOCACAO</t>
  </si>
  <si>
    <t>ELETROCALHA PERFURADA,SEM TAMPA,TIPO "U",400X75MM,TRATAMENTOSUPERFICIAL PRE-ZINCADO A QUENTE,INCLUSIVE CONEXOES,ACESSORIOS E FIXACAO SUPERIOR.FORNECIMENTO E COLOCACAO</t>
  </si>
  <si>
    <t>ELETROCALHA PERFURADA,SEM TAMPA,TIPO "U",100X100MM,TRATAMENTO SUPERFICIAL PRE-ZINCADO A QUENTE,INCLUSIVE CONEXOES,ACESSORIOS E FIXACAO SUPERIOR.FORNECIMENTO E COLOCACAO</t>
  </si>
  <si>
    <t>ELETROCALHA PERFURADA,SEM TAMPA,TIPO "U",150X100MM,TRATAMENTO SUPERFICIAL PRE-ZINCADO A QUENTE,INCLUSIVE CONEXOES,ACESSORIOS E FIXACAO SUPERIOR.FORNECIMENTO E COLOCACAO</t>
  </si>
  <si>
    <t>ELETROCALHA PERFURADA,SEM TAMPA,TIPO "U",200X100MM,TRATAMENTO SUPERFICIAL PRE-ZINCADO A QUENTE,INCLUSIVE CONEXOES,ACESSORIOS E FIXACAO SUPERIOR.FORNECIMENTO E COLOCACAO</t>
  </si>
  <si>
    <t>ELETROCALHA PERFURADA,SEM TAMPA,TIPO "U",300X100MM,TRATAMENTO SUPERFICIAL PRE-ZINCADO A QUENTE,INCLUSIVE CONEXOES,ACESSORIOS E FIXACAO SUPERIOR.FORNECIMENTO E COLOCACAO</t>
  </si>
  <si>
    <t>ELETROCALHA PERFURADA,SEM TAMPA,TIPO "U",400X100MM,TRATAMENTO SUPERFICIAL PRE-ZINCADO A QUENTE,INCLUSIVE CONEXOES,ACESSORIOS E FIXACAO SUPERIOR.FORNECIMENTO E COLOCACAO</t>
  </si>
  <si>
    <t>ELETROCALHA PERFURADA,SEM TAMPA,TIPO "U",50X50MM,TRATAMENTOSUPERFICIAL PRE-ZINCADO A QUENTE,EXCLUSIVE CONEXOES,ACESSORIOS E FIXACAO SUPERIOR.FORNECIMENTO E COLOCACAO</t>
  </si>
  <si>
    <t>ELETROCALHA PERFURADA,SEM TAMPA,TIPO "U",100X50MM,TRATAMENTOSUPERFICIAL PRE-ZINCADO A QUENTE,EXCLUSIVE CONEXOES,ACESSORIOS E FIXACAO SUPERIOR.FORNECIMENTO E COLOCACAO</t>
  </si>
  <si>
    <t>ELETROCALHA PERFURADA,SEM TAMPA,TIPO "U",150X50MM,TRATAMENTOSUPERFICIAL PRE-ZINCADO A QUENTE,EXCLUSIVE CONEXOES,ACESSORIOS E FIXACAO SUPERIOR.FORNECIMENTO E COLOCACAO</t>
  </si>
  <si>
    <t>ELETROCALHA PERFURADA,SEM TAMPA,TIPO "U",200X50MM,TRATAMENTOSUPERFICIAL PRE-ZINCADO A QUENTE,EXCLUSIVE CONEXOES,ACESSORIOS E FIXACAO SUPERIOR.FORNECIMENTO E COLOCACAO</t>
  </si>
  <si>
    <t>ELETROCALHA PERFURADA,SEM TAMPA,TIPO "U",300X50MM,TRATAMENTOSUPERFICIAL PRE-ZINCADO A QUENTE,EXCLUSIVE CONEXOES,ACESSORIOS E FIXACAO SUPERIOR.FORNECIMENTO E COLOCACAO</t>
  </si>
  <si>
    <t>ELETROCALHA PERFURADA,SEM TAMPA,TIPO "U",400X50MM,TRATAMENTOSUPERFICIAL PRE-ZINCADO A QUENTE,EXCLUSIVE CONEXOES,ACESSORIOS E FIXACAO SUPERIOR.FORNECIMENTO E COLOCACAO</t>
  </si>
  <si>
    <t>ELETROCALHA PERFURADA,SEM TAMPA,TIPO "U",100X75MM,TRATAMENTOSUPERFICIAL PRE-ZINCADO A QUENTE,EXCLUSIVE CONEXOES,ACESSORIOS E FIXACAO SUPERIOR.FORNECIMENTO E COLOCACAO</t>
  </si>
  <si>
    <t>ELETROCALHA PERFURADA,SEM TAMPA,TIPO "U",150X75MM,TRATAMENTOSUPERFICIAL PRE-ZINCADO A QUENTE,EXCLUSIVE CONEXOES,ACESSORIOS E FIXACAO SUPERIOR.FORNECIMENTO E COLOCACAO</t>
  </si>
  <si>
    <t>ELETROCALHA PERFURADA,SEM TAMPA,TIPO "U",200X75MM,TRATAMENTOSUPERFICIAL PRE-ZINCADO A QUENTE,EXCLUSIVE CONEXOES,ACESSORIOS E FIXACAO SUPERIOR.FORNECIMENTO E COLOCACAO</t>
  </si>
  <si>
    <t>ELETROCALHA PERFURADA,SEM TAMPA,TIPO "U",300X75MM,TRATAMENTOSUPERFICIAL PRE-ZINCADO A QUENTE,EXCLUSIVE CONEXOES,ACESSORIOS E FIXACAO SUPERIOR.FORNECIMENTO E COLOCACAO</t>
  </si>
  <si>
    <t>ELETROCALHA PERFURADA,SEM TAMPA,TIPO "U",400X75MM,TRATAMENTOSUPERFICIAL PRE-ZINCADO A QUENTE,EXCLUSIVE CONEXOES,ACESSORIOS E FIXACAO SUPERIOR.FORNECIMENTO E COLOCACAO</t>
  </si>
  <si>
    <t>ELETROCALHA PERFURADA,SEM TAMPA,TIPO "U",100X100MM,TRATAMENTO SUPERFICIAL PRE-ZINCADO A QUENTE,EXCLUSIVE CONEXOES,ACESSORIOS E FIXACAO SUPERIOR.FORNECIMENTO E COLOCACAO</t>
  </si>
  <si>
    <t>ELETROCALHA PERFURADA,SEM TAMPA,TIPO "U",150X100MM,TRATAMENTO SUPERFICIAL PRE-ZINCADO A QUENTE,EXCLUSIVE CONEXOES,ACESSORIOS E FIXACAO SUPERIOR.FORNECIMENTO E COLOCACAO</t>
  </si>
  <si>
    <t>ELETROCALHA PERFURADA,SEM TAMPA,TIPO "U",200X100MM,TRATAMENTO SUPERFICIAL PRE-ZINCADO A QUENTE,EXCLUSIVE CONEXOES,ACESSORIOS E FIXACAO SUPERIOR.FORNECIMENTO E COLOCACAO</t>
  </si>
  <si>
    <t>ELETROCALHA PERFURADA,SEM TAMPA,TIPO "U",300X100MM,TRATAMENTO SUPERFICIAL PRE-ZINCADO A QUENTE,EXCLUSIVE CONEXOES,ACESSORIOS E FIXACAO SUPERIOR.FORNECIMENTO E COLOCACAO</t>
  </si>
  <si>
    <t>ELETROCALHA PERFURADA,SEM TAMPA,TIPO "U",400X100MM,TRATAMENTO SUPERFICIAL PRE-ZINCADO A QUENTE,EXCLUSIVE CONEXOES,ACESSORIOS E FIXACAO SUPERIOR.FORNECIMENTO E COLOCACAO</t>
  </si>
  <si>
    <t>ELETROCALHA PERFURADA,COM TAMPA,TIPO "U",50X50MM,TRATAMENTOSUPERFICIAL PRE-ZINCADO A QUENTE,INCLUSIVE CONEXOES,ACESSORIOS E FIXACAO SUPERIOR.FORNECIMENTO E COLOCACAO</t>
  </si>
  <si>
    <t>ELETROCALHA PERFURADA,COM TAMPA,TIPO "U",100X50MM,TRATAMENTOSUPERFICIAL PRE-ZINCADO A QUENTE,INCLUSIVE CONEXOES,ACESSORIOS E FIXACAO SUPERIOR.FORNECIMENTO E COLOCACAO</t>
  </si>
  <si>
    <t>ELETROCALHA PERFURADA,COM TAMPA,TIPO "U",150X50MM,TRATAMENTOSUPERFICIAL  PRE-ZINCADO A QUENTE,INCLUSIVE CONEXOES,ACESSORIOS E FIXACAO SUPERIOR.FORNECIMENTO E COLOCACAO</t>
  </si>
  <si>
    <t>ELETROCALHA PERFURADA,COM TAMPA,TIPO "U",200X50MM,TRATAMENTOSUPERFICIAL PRE-ZINCADO A QUENTE,INCLUSIVE CONEXOES,ACESSORIOS E FIXACAO SUPERIOR.FORNECIMENTO E COLOCACAO</t>
  </si>
  <si>
    <t>ELETROCALHA PERFURADA,COM TAMPA,TIPO "U",300X50MM,TRATAMENTOSUPERFICIAL PRE-ZINCADO A QUENTE,INCLUSIVE CONEXOES,ACESSORIOS E FIXACAO SUPERIOR.FORNECIMENTO E COLOCACAO</t>
  </si>
  <si>
    <t>ELETROCALHA PERFURADA,COM TAMPA,TIPO "U",400X50MM,TRATAMENTOSUPERFICIAL PRE-ZINCADO A QUENTE,INCLUSIVE CONEXOES,ACESSORIOS E FIXACAO SUPERIOR.FORNECIMENTO E COLOCACAO</t>
  </si>
  <si>
    <t>ELETROCALHA PERFURADA,COM TAMPA,TIPO "U",100X75MM,TRATAMENTOSUPERFICIAL PRE-ZINCADO A QUENTE,INCLUSIVE CONEXOES,ACESSORIOS E FIXACAO SUPERIOR.FORNECIMENTO E COLOCACAO.</t>
  </si>
  <si>
    <t>ELETROCALHA PERFURADA,COM TAMPA,TIPO "U",150X75MM,TRATAMENTOSUPERFICIAL PRE-ZINCADO A QUENTE,INCLUSIVE CONEXOES,ACESSORIOS E FIXACAO SUPERIOR.FORNECIMENTO E COLOCACAO</t>
  </si>
  <si>
    <t>ELETROCALHA PERFURADA,COM TAMPA,TIPO "U",200X75MM,TRATAMENTOSUPERFICIAL PRE-ZINCADO A QUENTE,INCLUSIVE CONEXOES,ACESSORIOS E FIXACAO SUPERIOR.FORNECIMENTO E COLOCACAO</t>
  </si>
  <si>
    <t>ELETROCALHA PERFURADA,COM TAMPA,TIPO "U",300X75MM,TRATAMENTOSUPERFICIAL PRE-ZINCADO A QUENTE,INCLUSIVE CONEXOES,ACESSORIOS E FIXACAO SUPERIOR.FORNECIMENTO E COLOCACAO</t>
  </si>
  <si>
    <t>ELETROCALHA PERFURADA,COM TAMPA,TIPO "U",400X75MM,TRATAMENTOSUPERFICIAL PRE-ZINCADO A QUENTE,INCLUSIVE CONEXOES,ACESSORIOS E FIXACAO SUPERIOR.FORNECIMENTO E COLOCACAO</t>
  </si>
  <si>
    <t>ELETROCALHA PERFURADA,COM TAMPA,TIPO "U",100X100MM,TRATAMENTO SUPERFICIAL PRE-ZINCADO A QUENTE,INCLUSIVE CONEXOES,ACESSORIOS E FIXACAO SUPERIOR.FORNECIMENTO E COLOCACAO</t>
  </si>
  <si>
    <t>ELETROCALHA PERFURADA,COM TAMPA,TIPO "U",150X100MM,TRATAMENTO SUPERFICIAL PRE-ZINCADO A QUENTE,INCLUSIVE CONEXOES,ACESSORIOS E FIXACAO SUPERIOR.FORNECIMENTO E COLOCACAO</t>
  </si>
  <si>
    <t>ELETROCALHA PERFURADA,COM TAMPA,TIPO "U",200X100MM,TRATAMENTO SUPERFICIAL PRE-ZINCADO A QUENTE,INCLUSIVE CONEXOES,ACESSORIOS E FIXACAO SUPERIOR.FORNECIMENTO E COLOCACAO</t>
  </si>
  <si>
    <t>ELETROCALHA PERFURADA,COM TAMPA TIPO "U",300X100MM,TRATAMENTO SUPERFICIAL PRE-ZINCADO A QUENTE,INCLUSIVE CONEXOES,ACESSORIOS E FIXACAO SUPERIOR.FORNECIMENTO E COLOCACAO</t>
  </si>
  <si>
    <t>ELETROCALHA PERFURADA,COM TAMPA,TIPO "U",400X100MM,TRATAMENTO SUPERFICIAL PRE-ZINCADO A QUENTE,INCLUSIVE CONEXOES,ACESSORIOS E FIXACAO SUPERIOR.FORNECIMENTO E COLOCACAO</t>
  </si>
  <si>
    <t>ELETROCALHA PERFURADA,COM TAMPA,TIPO "U",50X50MM,TRATAMENTOSUPERFICIAL PRE-ZINCADO A QUENTE,EXCLUSIVE CONEXOES,ACESSORIOS E FIXACAO SUPERIOR.FORNECIMENTO E COLOCACAO</t>
  </si>
  <si>
    <t>ELETROCALHA PERFURADA,COM TAMPA,TIPO "U",100X50MM,TRATAMENTOSUPERFICIAL PRE-ZINCADO A QUENTE,EXCLUSIVE CONEXOES,ACESSORIOS E FIXACAO SUPERIOR.FORNECIMENTO E COLOCACAO</t>
  </si>
  <si>
    <t>ELETROCALHA PERFURADA,COM TAMPA,TIPO "U",150X50MM,TRATAMENTOSUPERFICIAL PRE-ZINCADO A QUENTE,EXCLUSIVE CONEXOES,ACESSORIOS E FIXACAO SUPERIOR.FORNECIMENTO E COLOCACAO</t>
  </si>
  <si>
    <t>ELETROCALHA PERFURADA,COM TAMPA,TIPO "U",200X50MM,TRATAMENTOSUPERFICIAL PRE-ZINCADO A QUENTE,EXCLUSIVE CONEXOES,ACESSORIOS E FIXACAO SUPERIOR.FORNECIMENTO E COLOCACAO</t>
  </si>
  <si>
    <t>ELETROCALHA PERFURADA,COM TAMPA,TIPO "U",300X50MM,TRATAMENTOSUPERFICIAL PRE-ZINCADO A QUENTE,EXCLUSIVE CONEXOES,ACESSORIOS E FIXACAO SUPERIOR.FORNECIMENTO E COLOCACAO</t>
  </si>
  <si>
    <t>ELETROCALHA PERFURADA,COM TAMPA,TIPO "U",400X50MM,TRATAMENTOSUPERFICIAL PRE-ZINCADO A QUENTE,EXCLUSIVE CONEXOES,ACESSORIOS E FIXACAO SUPERIOR.FORNECIMENTO E COLOCACAO</t>
  </si>
  <si>
    <t>ELETROCALHA PERFURADA,COM TAMPA,TIPO "U",100X75MM,TRATAMENTOSUPERFICIAL PRE-ZINCADO A QUENTE,EXCLUSIVE CONEXOES,ACESSORIOS E FIXACAO SUPERIOR.FORNECIMENTO E COLOCACAO</t>
  </si>
  <si>
    <t>ELETROCALHA PERFURADA,COM TAMPA,TIPO "U",150X75MM,TRATAMENTOSUPERFICIAL PRE-ZINCADO A QUENTE,EXCLUSIVE CONEXOES,ACESSORIOS E FIXACAO SUPERIOR.FORNECIMENTO E COLOCACAO</t>
  </si>
  <si>
    <t>ELETROCALHA PERFURADA,COM TAMPA,TIPO "U",200X75MM,TRATAMENTOSUPERFICIAL PRE-ZINCADO A QUENTE,EXCLUSIVE CONEXOES,ACESSORIOS E FIXACAO SUPERIOR.FORNECIMENTO E COLOCACAO</t>
  </si>
  <si>
    <t>ELETROCALHA PERFURADA,COM TAMPA,TIPO "U",300X75MM,TRATAMENTOSUPERFICIAL PRE-ZINCADO A QUENTE,EXCLUSIVE CONEXOES,ACESSORIOS E FIXACAO SUPERIOR.FORNECIMENTO E COLOCACAO</t>
  </si>
  <si>
    <t>ELETROCALHA PERFURADA,COM TAMPA,TIPO "U",400X75MM,TRATAMENTOSUPEFICIAL PRE-ZINCADO A QUENTE,EXCLUSIVE CONEXOES,ACESSORIOS E FIXACAO SUPERIOR.FORNECIMENTO E COLOCACAO</t>
  </si>
  <si>
    <t>ELETROCALHA PERFURADA,COM TAMPA,TIPO "U",100X100MM,TRATAMENTO SUPERFICIAL PRE-ZINCADO A QUENTE,EXCLUSIVE CONEXOES,ACESSORIOS E FIXACAO SUPERIOR.FORNECIMENTO E COLOCACAO</t>
  </si>
  <si>
    <t>ELETROCALHA PERFURADA,COM TAMPA,TIPO "U",150X100MM,TRATAMENTO SUPERFICIAL PRE-ZINCADO A QUENTE,EXCLUSIVE CONEXOES,ACESSORIOS E FIXACAO SUPERIOR.FORNECIMENTO E COLOCACAO</t>
  </si>
  <si>
    <t>ELETROCALHA PERFURADA,COM TAMPA,TIPO "U",200X100MM,TRATAMENTO SUPERFICIAL PRE-ZINCADO A QUENTE,EXCLUSIVE CONEXOES,ACESSORIOS E FIXACAO SUPERIOR.FORNECIMENTO E COLOCACAO</t>
  </si>
  <si>
    <t>ELETROCALHA PERFURADA,COM TAMPA,TIPO "U",300X100MM,TRATAMENTO SUPERFICIAL PRE-ZINCADO A QUENTE,EXCLUSIVE CONEXOES,ACESSORIOS E FIXACAO SUPERIOR.FORNECIMENTO E COLOCACAO</t>
  </si>
  <si>
    <t>ELETROCALHA PERFURADA,COM TAMPA,TIPO "U",400X100MM,TRATAMENTO SUPERFICIAL PRE-ZINCADO A QUENTE,EXCLUSIVE CONEXOES,ACESSORIOS E FIXACAO SUPERIOR.FORNECIMENTO E COLOCACAO</t>
  </si>
  <si>
    <t>ELETROCALHA LISA,COM TAMPA,TIPO "U",50X50MM,TRATAMENTO SUPERFICIAL PRE-ZINCADO A QUENTE,INCLUSIVE CONEXOES,ACESSORIOS EFIXACAO SUPERIOR.FORNECIMENTO E COLOCACAO</t>
  </si>
  <si>
    <t>ELETROCALHA LISA,COM TAMPA,TIPO "U",100X50MM,TRATAMENTO SUPERFICIAL PRE-ZINCADO A QUENTE,INCLUSIVE CONEXOES,ACESSORIOS EFIXACAO SUPERIOR.FORNECIMENTO E COLOCACAO</t>
  </si>
  <si>
    <t>ELETROCALHA LISA,COM TAMPA,TIPO "U",150X50MM,TRATAMENTO SUPERFICIAL PRE-ZINCADO A QUENTE,INCLUSIVE CONEXOES,ACESSORIOS EFIXACAO SUPERIOR.FORNECIMENTO E COLOCACAO</t>
  </si>
  <si>
    <t>ELETROCALHA LISA,COM TAMPA,TIPO "U",200X50MM,TRATAMENTO SUPERFICIAL PRE-ZINCADO A QUENTE,INCLUSIVE CONEXOES,ACESSORIOS EFIXACAO SUPERIOR.FORNECIMENTO E COLOCACAO</t>
  </si>
  <si>
    <t>ELETROCALHA LISA,COM TAMPA,TIPO "U",300X50MM,TRATAMENTO SUPERFICIAL PRE-ZINCADO A QUENTE,INCLUSIVE CONEXOES,ACESSORIOS EFIXACAO SUPERIOR.FORNECIMENTO E COLOCACAO</t>
  </si>
  <si>
    <t>ELETROCALHA LISA,COM TAMPA,TIPO "U",400X50MM,TRATAMENTO SUPERFICIAL PRE-ZINCADO A QUENTE,INCLUSIVE CONEXOES,ACESSORIOS EFIXACAO SUPERIOR.FORNECIMENTO E COLOCACAO</t>
  </si>
  <si>
    <t>ELETROCALHA LISA,COM TAMPA,TIPO "U",100X75MM,TRATAMENTO SUPERFICIAL PRE-ZINCADO A QUENTE,INCLUSIVE CONEXOES,ACESSORIOS EFIXACAO SUPERIOR.FORNECIMENTO E COLOCACAO</t>
  </si>
  <si>
    <t>ELETROCALHA LISA,COM TAMPA,TIPO "U",150X75MM,TRATAMENTO SUPERFICIAL PRE-ZINCADO A QUENTE,INCLUSIVE CONEXOES,ACESSORIOS EFIXACAO SUPERIOR.FORNECIMENTO E COLOCACAO</t>
  </si>
  <si>
    <t>ELETROCALHA LISA,COM TAMPA,TIPO "U",200X75MM,TRATAMENTO SUPERFICIAL PRE-ZINCADO A QUENTE,INCLUSIVE CONEXOES,ACESSORIOS EFIXACAO SUPERIOR.FORNECIMENTO E COLOCACAO</t>
  </si>
  <si>
    <t>ELETROCALHA LISA,COM TAMPA,TIPO "U",300X75MM,TRATAMENTO SUPERFICIAL PRE-ZINCADO A QUENTE,INCLUSIVE CONEXOES,ACESSORIOS EFIXACAO SUPERIOR.FORNECIMENTO E COLOCACAO</t>
  </si>
  <si>
    <t>ELETROCALHA LISA,COM TAMPA,TIPO "U",400X75MM,TRATAMENTO SUPERFICIAL PRE-ZINCADO A QUENTE,INCLUSIVE CONEXOES,ACESSORIOS EFIXACAO SUPERIOR.FORNECIMENTO E COLOCACAO</t>
  </si>
  <si>
    <t>ELETROCALHA LISA,COM TAMPA,TIPO "U",100X100MM,TRATAMENTO SUPERFICIAL PRE-ZINCADO A QUENTE,INCLUSIVE CONEXOES,ACESSORIOSE FIXACAO SUPERIOR.FORNECIMENTO E COLOCACAO</t>
  </si>
  <si>
    <t>ELETROCALHA LISA,COM TAMPA,TIPO "U",150X100MM,TRATAMENTO SUPERFICIAL PRE-ZINCADO A QUENTE,INCLUSIVE CONEXOES,ACESSORIOSE FIXACAO SUPERIOR.FORNECIMENTO E COLOCACAO</t>
  </si>
  <si>
    <t>ELETROCALHA LISA,COM TAMPA,TIPO "U",200X100MM,TRATAMENTO SUPERFICIAL PRE-ZINCADO A QUENTE,INCLUSIVE CONEXOES,ACESSORIOSE FIXACAO SUPERIOR.FORNECIMENTO E COLOCACAO</t>
  </si>
  <si>
    <t>ELETROCALHA LISA,COM TAMPA,TIPO "U",300X100MM,TRATAMENTO SUPERFICIAL PRE-ZINCADO A QUENTE,INCLUSIVE CONEXOES,ACESSORIOSE FIXACAO SUPERIOR.FORNECIMENTO E COLOCACAO</t>
  </si>
  <si>
    <t>ELETROCALHA LISA,COM TAMPA,TIPO "U",400X100MM,TRATAMENTO SUPERFICIAL PRE-ZINCADO A QUENTE,INCLUSIVE CONEXOES,ACESSORIOSE FIXACAO SUPERIOR.FORNECIMENTO E COLOCACAO</t>
  </si>
  <si>
    <t>ELETROCALHA LISA,COM TAMPA,TIPO "U",50X50MM,TRATAMENTO SUPERFICIAL PRE-ZINCADO A QUENTE,EXCLUSIVE CONEXOES,ACESSORIOS EFIXACAO SUPERIOR.FORNECIMENTO E COLOCACAO</t>
  </si>
  <si>
    <t>ELETROCALHA LISA,COM TAMPA,TIPO "U",100X50MM,TRATAMENTO SUPERFICIAL PRE-ZINCADO A QUENTE,EXCLUSIVE CONEXOES,ACESSORIOS EFIXACAO SUPERIOR.FORNECIMENTO E COLOCACAO</t>
  </si>
  <si>
    <t>ELETROCALHA LISA,COM TAMPA,TIPO "U",150X50MM,TRATAMENTO SUPERFICIAL PRE-ZINCADO A QUENTE,EXCLUSIVE CONEXOES,ACESSORIOS EFIXACAO SUPERIOR.FORNECIMENTO E COLOCACAO</t>
  </si>
  <si>
    <t>ELETROCALHA LISA,COM TAMPA,TIPO "U",200X50MM,TRATAMENTO SUPERFICIAL PRE-ZINCADO A QUENTE,EXCLUSIVE CONEXOES,ACESSORIOS EFIXACAO SUPERIOR.FORNECIMENTO E COLOCACAO</t>
  </si>
  <si>
    <t>ELETROCALHA LISA,COM TAMPA,TIPO "U",300X50MM,TRATAMENTO SUPERFICIAL PRE-ZINCADO A QUENTE,EXCLUSIVE CONEXOES,ACESSORIOS EFIXACAO SUPERIOR.FORNECIMENTO E COLOCACAO</t>
  </si>
  <si>
    <t>ELETROCALHA LISA,COM TAMPA,TIPO "U",400X50MM,TRATAMENTO SUPERFICIAL PRE-ZINCADO A QUENTE,EXCLUSIVE CONEXOES,ACESSORIOS EFIXACAO SUPERIOR.FORNECIMENTO E COLOCACAO</t>
  </si>
  <si>
    <t>ELETROCALHA LISA,COM TAMPA,TIPO "U",100X75MM,TRATAMENTO SUPERFICIAL PRE-ZINCADO A QUENTE,EXCLUSIVE CONEXOES,ACESSORIOS EFIXACAO SUPERIOR.FORNECIMENTO E COLOCACAO</t>
  </si>
  <si>
    <t>ELETROCALHA LISA,COM TAMPA,TIPO "U",150X75MM,TRATAMENTO SUPERFICIAL PRE-ZINCADO A QUENTE,EXCLUSIVE CONEXOES,ACESSORIOS EFIXACAO SUPERIOR.FORNECIMENTO E COLOCACAO</t>
  </si>
  <si>
    <t>ELETROCALHA LISA,COM TAMPA,TIPO "U",200X75MM,TRATAMENTO SUPERFICIAL PRE-ZINCADO A QUENTE,EXCLUSIVE CONEXOES,ACESSORIOS EFIXACAO SUPERIOR.FORNECIMENTO E COLOCACAO</t>
  </si>
  <si>
    <t>ELETROCALHA LISA,COM TAMPA,TIPO "U",300X75MM,TRATAMENTO SUPERFICIAL PRE-ZINCADO A QUENTE,EXCLUSIVE CONEXOES,ACESSORIOS EFIXACAO SUPERIOR.FORNECIMENTO E COLOCACAO</t>
  </si>
  <si>
    <t>ELETROCALHA LISA,COM TAMPA,TIPO "U",400X75MM,TRATAMENTO SUPERFICIAL PRE-ZINCADO A QUENTE,EXCLUSIVE CONEXOES,ACESSORIOS EFIXACAO SUPERIOR.FORNECIMENTO E COLOCACAO</t>
  </si>
  <si>
    <t>ELETROCALHA LISA,COM TAMPA,TIPO "U",100X100MM,TRATAMENTO SUPERFICIAL PRE-ZINCADO A QUENTE,EXCLUSIVE CONEXOES,ACESSORIOSE FIXACAO SUPERIOR.FORNECIMENTO E COLOCACAO</t>
  </si>
  <si>
    <t>ELETROCALHA LISA,COM TAMPA,TIPO "U",150X100MM,TRATAMENTO SUPERFICIAL PRE-ZINCADO A QUENTE,EXCLUSIVE CONEXOES,ACESSORIOSE FIXACAO SUPERIOR.FORNECIMENTO E COLOCACAO</t>
  </si>
  <si>
    <t>ELETROCALHA LISA,COM TAMPA,TIPO "U",200X100MM,TRATAMENTO SUPERFICIAL PRE-ZINCADO A QUENTE,EXCLUSIVE CONEXOES,ACESSORIOSE FIXACAO SUPERIOR.FORNECIMENTO E COLOCACAO</t>
  </si>
  <si>
    <t>ELETROCALHA LISA,COM TAMPA,TIPO "U",300X100MM,TRATAMENTO SUPERFICIAL PRE-ZINCADO A QUENTE,EXCLUSIVE CONEXOES,ACESSORIOSE FIXACAO SUPERIOR.FORNECIMENTO E COLOCACAO</t>
  </si>
  <si>
    <t>ELETROCALHA LISA,COM TAMPA,TIPO "U",400X100MM,TRATAMENTO SUPERFICIAL PRE-ZINCADO A QUENTE,EXCLUSIVE CONEXOES,ACESSORIOSE FIXACAO SUPERIOR.FORNECIMENTO E COLOCACAO</t>
  </si>
  <si>
    <t>CURVA HORIZONTAL,45º,PARA ELETROCALHA PERFURADA OU LISA,50X50MM.FORNECIMENTO E COLOCACAO</t>
  </si>
  <si>
    <t>CURVA HORIZONTAL,45º,PARA ELETROCALHA PERFURADA OU LISA,100X50MM.FORNECIMENTO E COLOCACAO</t>
  </si>
  <si>
    <t>CURVA HORIZONTAL,45º,PARA ELETROCALHA PERFURADA OU LISA,150X50MM.FORNECIMENTO E COLOCACAO</t>
  </si>
  <si>
    <t>CURVA HORIZONTAL,45º,PARA ELETROCALHA PERFURADA OU LISA,200X50MM.FORNECIMENTO E COLOCACAO</t>
  </si>
  <si>
    <t>CURVA HORIZONTAL,45º,PARA ELETROCALHA PERFURADA OU LISA,300X50MM.FORNECIMENTO E COLOCACAO</t>
  </si>
  <si>
    <t>CURVA HORIZONTAL,45º,PARA ELETROCALHA PERFURADA OU LISA,400X50MM.FORNECIMENTO E COLOCACAO</t>
  </si>
  <si>
    <t>CURVA HORIZONTAL,45º,PARA ELETROCALHA PERFURADA OU LISA,100X75MM.FORNECIMENTO E COLOCACAO</t>
  </si>
  <si>
    <t>CURVA HORIZONTAL,45º,PARA ELETROCALHA PERFURADA OU LISA,150X75MM.FORNECIMENTO E COLOCACAO</t>
  </si>
  <si>
    <t>CURVA HORIZONTAL,45º,PARA ELETROCALHA PERFURADA OU LISA,200X75MM.FORNECIMENTO E COLOCACAO</t>
  </si>
  <si>
    <t>CURVA HORIZONTAL,45º,PARA ELETROCALHA PERFURADA OU LISA,300X75MM.FORNECIMENTO E COLOCACAO</t>
  </si>
  <si>
    <t>CURVA HORIZONTAL,45º,PARA ELETROCALHA PERFURADA OU LISA,400X75MM.FORNECIMENTO E COLOCACAO</t>
  </si>
  <si>
    <t>CURVA HORIZONTAL,45º,PARA ELETROCALHA PERFURADA OU LISA,100X100MM.FORNECIMENTO E COLOCACAO</t>
  </si>
  <si>
    <t>CURVA HORIZONTAL,45º,PARA ELETROCALHA PERFURADA OU LISA,150X100MM.FORNECIMENTO E COLOCACAO</t>
  </si>
  <si>
    <t>CURVA HORIZONTAL,45º,PARA ELETROCALHA PERFURADA OU LISA,200X100MM.FORNECIMENTO E COLOCACAO</t>
  </si>
  <si>
    <t>CURVA HORIZONTAL,45º,PARA ELETROCALHA PERFURADA OU LISA,300X100MM.FORNECIMENTO E COLOCACAO</t>
  </si>
  <si>
    <t>CURVA HORIZONTAL,45º,PARA ELETROCALHA PERFURADA OU LISA,400X100MM.FORNECIMENTO E COLOCACAO</t>
  </si>
  <si>
    <t>CURVA HORIZONTAL,90º,PARA ELETROCALHA PERFURADA OU LISA,50X50MM.FORNECIMENTO E COLOCACAO</t>
  </si>
  <si>
    <t>CURVA HORIZONTAL,90º,PARA ELETROCALHA PERFURADA OU LISA,100X50MM.FORNECIMENTO E COLOCACAO</t>
  </si>
  <si>
    <t>CURVA HORIZONTAL,90º,PARA ELETROCALHA PERFURADA OU LISA,150X50MM.FORNECIMENTO E COLOCACAO</t>
  </si>
  <si>
    <t>CURVA HORIZONTAL,90º,PARA ELETROCALHA PERFURADA OU LISA,200X50MM.FORNECIMENTO E COLOCACAO</t>
  </si>
  <si>
    <t>CURVA HORIZONTAL,90º,PARA ELETROCALHA PERFURADA OU LISA,300X50MM.FORNECIMENTO E COLOCACAO</t>
  </si>
  <si>
    <t>CURVA HORIZONTAL,90º,PARA ELETROCALHA PERFURADA OU LISA,400X50MM.FORNECIMENTO E COLOCACAO</t>
  </si>
  <si>
    <t>CURVA HORIZONTAL,90º,PARA ELETROCALHA PERFURADA OU LISA,100X75MM.FORNECIMENTO E COLOCACAO</t>
  </si>
  <si>
    <t>CURVA HORIZONTAL,90º,PARA ELETROCALHA PERFURADA OU LISA,150X75MM.FORNECIMENTO E COLOCACAO</t>
  </si>
  <si>
    <t>CURVA HORIZONTAL,90º,PARA ELETROCALHA PERFURADA OU LISA,200X75MM.FORNECIMENTO E COLOCACAO</t>
  </si>
  <si>
    <t>CURVA HORIZONTAL,90º,PARA ELETROCALHA PERFURADA OU LISA,300X75MM.FORNECIMENTO E COLOCACAO</t>
  </si>
  <si>
    <t>CURVA HORIZONTAL,90º,PARA ELETROCALHA PERFURADA OU LISA,400X75MM.FORNECIMENTO E COLOCACAO</t>
  </si>
  <si>
    <t>CURVA HORIZONTAL,90º,PARA ELETROCALHA PERFURADA OU LISA,100X100MM.FORNECIMENTO E COLOCACAO</t>
  </si>
  <si>
    <t>CURVA HORIZONTAL,90º,PARA ELETROCALHA PERFURADA OU LISA,150X100MM.FORNECIMENTO E COLOCACAO</t>
  </si>
  <si>
    <t>CURVA HORIZONTAL,90º,PARA ELETROCALHA PERFURADA OU LISA,200X100MM.FORNECIMENTO E COLOCACAO</t>
  </si>
  <si>
    <t>CURVA HORIZONTAL,90º,PARA ELETROCALHA PERFURADA OU LISA,300X100MM.FORNECIMENTO E COLOCACAO</t>
  </si>
  <si>
    <t>CURVA HORIZONTAL,90º,PARA ELETROCALHA PERFURADA OU LISA,400X100MM.FORNECIMENTO E COLOCACAO</t>
  </si>
  <si>
    <t>CURVA VERTICAL,EXTERNA,30º,PARA ELETROCALHA PERFURADA OU LISA,50X50MM.FORNECIMENTO E COLOCACAO</t>
  </si>
  <si>
    <t>CURVA VERTICAL,EXTERNA,30º,PARA ELETROCALHA PERFURADA OU LISA,100X50MM.FORNECIMENTO E COLOCACAO</t>
  </si>
  <si>
    <t>CURVA VERTICAL,EXTERNA,30º,PARA ELETROCALHA PERFURADA OU LISA,150X50MM.FORNECIMENTO E COLOCACAO</t>
  </si>
  <si>
    <t>CURVA VERTICAL,EXTERNA,30º,PARA ELETROCALHA PERFURADA OU LISA,200X50MM.FORNECIMENTO E COLOCACAO</t>
  </si>
  <si>
    <t>CURVA VERTICAL,EXTERNA,30º,PARA ELETROCALHA PERFURADA OU LISA,300X50MM.FORNECIMENTO E COLOCACAO</t>
  </si>
  <si>
    <t>CURVA VERTICAL,EXTERNA,30º,PARA ELETROCALHA PERFURADA OU LISA,400X50MM.FORNECIMENTO E COLOCACAO</t>
  </si>
  <si>
    <t>CURVA VERTICAL,EXTERNA,30º,PARA ELETROCALHA PERFURADA OU LISA,100X75MM.FORNECIMENTO E COLOCACAO</t>
  </si>
  <si>
    <t>CURVA VERTICAL,EXTERNA,30º,PARA ELETROCALHA PERFURADA OU LISA,150X75MM.FORNECIMENTO E COLOCACAO</t>
  </si>
  <si>
    <t>CURVA VERTICAL,EXTERNA,30º,PARA ELETROCALHA PERFURADA OU LISA,200X75MM.FORNECIMENTO E COLOCACAO</t>
  </si>
  <si>
    <t>CURVA VERTICAL,EXTERNA,30º,PARA ELETROCALHA PERFURADA OU LISA,300X75MM.FORNECIMENTO E COLOCACAO</t>
  </si>
  <si>
    <t>CURVA VERTICAL,EXTERNA,30º,PARA ELETROCALHA PERFURADA OU LISA,400X75MM.FORNECIMENTO E COLOCACAO</t>
  </si>
  <si>
    <t>CURVA VERTICAL,EXTERNA,30º,PARA ELETROCALHA PERFURADA OU LISA,100X100MM.FORNECIMENTO E COLOCACAO</t>
  </si>
  <si>
    <t>CURVA VERTICAL,EXTERNA,30º,PARA ELETROCALHA PERFURADA OU LISA,150X100MM.FORNECIMENTO E COLOCACAO</t>
  </si>
  <si>
    <t>CURVA VERTICAL,EXTERNA,30º,PARA ELETROCALHA PERFURADA OU LISA,200X100MM.FORNECIMENTO E COLOCACAO</t>
  </si>
  <si>
    <t>CURVA VERTICAL,EXTERNA,30º,PARA ELETROCALHA PERFURADA OU LISA,300X100MM.FORNECIMENTO E COLOCACAO</t>
  </si>
  <si>
    <t>CURVA VERTICAL,EXTERNA,30º,PARA ELETROCALHA PERFURADA OU LISA,400X100MM.FORNECIMENTO E COLOCACAO</t>
  </si>
  <si>
    <t>CURVA VERTICAL,EXTERNA,45º,PARA ELETROCALHA PERFURADA OU LISA,50X50MM.FORNECIMENTO E COLOCACAO</t>
  </si>
  <si>
    <t>CURVA VERTICAL,EXTERNA,45º,PARA ELETROCALHA PERFURADA OU LISA,100X50MM.FORNECIMENTO E COLOCACAO</t>
  </si>
  <si>
    <t>CURVA VERTICAL,EXTERNA,45º,PARA ELETROCALHA PERFURADA OU LISA,150X50MM.FORNECIMENTO E COLOCACAO</t>
  </si>
  <si>
    <t>CURVA VERTICAL,EXTERNA,45º,PARA ELETROCALHA PERFURADA OU LISA,200X50MM.FORNECIMENTO E COLOCACAO</t>
  </si>
  <si>
    <t>CURVA VERTICAL,EXTERNA,45º,PARA ELETROCALHA PERFURADA OU LISA,300X50MM.FORNECIMENTO E COLOCACAO</t>
  </si>
  <si>
    <t>CURVA VERTICAL,EXTERNA,45º,PARA ELETROCALHA PERFURADA OU LISA,400X50MM.FORNECIMENTO E COLOCACAO</t>
  </si>
  <si>
    <t>CURVA VERTICAL,EXTERNA,45º,PARA ELETROCALHA PERFURADA OU LISA,100X75MM.FORNECIMENTO E COLOCACAO</t>
  </si>
  <si>
    <t>CURVA VERTICAL,EXTERNA,45º,PARA ELETROCALHA PERFURADA OU LISA,150X75MM.FORNECIMENTO E COLOCACAO</t>
  </si>
  <si>
    <t>CURVA VERTICAL,EXTERNA,45º,PARA ELETROCALHA PERFURADA OU LISA,200X75MM.FORNECIMENTO E COLOCACAO</t>
  </si>
  <si>
    <t>CURVA VERTICAL,EXTERNA,45º,PARA ELETROCALHA PERFURADA OU LISA,300X75MM.FORNECIMENTO E COLOCACAO</t>
  </si>
  <si>
    <t>CURVA VERTICAL,EXTERNA,45º,PARA ELETROCALHA PERFURADA OU LISA,400X75MM.FORNECIMENTO E COLOCACAO</t>
  </si>
  <si>
    <t>CURVA VERTICAL,EXTERNA,45º,PARA ELETROCALHA PERFURADA OU LISA,100X100MM.FORNECIMENTO E COLOCACAO</t>
  </si>
  <si>
    <t>CURVA VERTICAL,EXTERNA,45º,PARA ELETROCALHA PERFURADA OU LISA,150X100MM.FORNECIMENTO E COLOCACAO</t>
  </si>
  <si>
    <t>CURVA VERTICAL,EXTERNA,45º,PARA ELETROCALHA PERFURADA OU LISA,200X100MM.FORNECIMENTO E COLOCACAO</t>
  </si>
  <si>
    <t>CURVA VERTICAL,EXTERNA,45º,PARA ELETROCALHA PERFURADA OU LISA,300X100MM.FORNECIMENTO E COLOCACAO</t>
  </si>
  <si>
    <t>CURVA VERTICAL,EXTERNA,45º,PARA ELETROCALHA PERFURADA OU LISA,400X100MM.FORNECIMENTO E COLOCACAO</t>
  </si>
  <si>
    <t>CURVA VERTICAL,EXTERNA,90º,PARA ELETROCALHA PERFURADA OU LISA,50X50MM.FORNECIMENTO E COLOCACAO</t>
  </si>
  <si>
    <t>CURVA VERTICAL,EXTERNA,90º,PARA ELETROCALHA PERFURADA OU LISA,100X50MM.FORNECIMENTO E COLOCACAO</t>
  </si>
  <si>
    <t>CURVA VERTICAL,EXTERNA,90º,PARA ELETROCALHA PERFURADA OU LISA,150X50MM.FORNECIMENTO E COLOCACAO</t>
  </si>
  <si>
    <t>CURVA VERTICAL,EXTERNA,90º,PARA ELETROCALHA PERFURADA OU LISA,200X50MM.FORNECIMENTO E COLOCACAO</t>
  </si>
  <si>
    <t>CURVA VERTICAL,EXTERNA,90º,PARA ELETROCALHA PERFURADA OU LISA,300X50MM.FORNECIMENTO E COLOCACAO</t>
  </si>
  <si>
    <t>CURVA VERTICAL,EXTERNA,90º,PARA ELETROCALHA PERFURADA OU LISA,400X50MM.FORNECIMENTO E COLOCACAO</t>
  </si>
  <si>
    <t>CURVA VERTICAL,EXTERNA,90º,PARA ELETROCALHA PERFURADA OU LISA,100X75MM.FORNECIMENTO E COLOCACAO</t>
  </si>
  <si>
    <t>CURVA VERTICAL,EXTERNA,90º,PARA ELETROCALHA PERFURADA OU LISA,150X75MM.FORNECIMENTO E COLOCACAO</t>
  </si>
  <si>
    <t>CURVA VERTICAL,EXTERNA,90º,PARA ELETROCALHA PERFURADA OU LISA,200X75MM.FORNECIMENTO E COLOCACAO</t>
  </si>
  <si>
    <t>CURVA VERTICAL,EXTERNA,90º,PARA ELETROCALHA PERFURADA OU LISA,300X75MM.FORNECIMENTO E COLOCACAO</t>
  </si>
  <si>
    <t>CURVA VERTICAL,EXTERNA,90º,PARA ELETROCALHA PERFURADA OU LISA,400X75MM.FORNECIMENTO E COLOCACAO</t>
  </si>
  <si>
    <t>CURVA VERTICAL,EXTERNA,90º,PARA ELETROCALHA PERFURADA OU LISA,100X100MM.FORNECIMENTO E COLOCACAO</t>
  </si>
  <si>
    <t>CURVA VERTICAL,EXTERNA,90º,PARA ELETROCALHA PERFURADA OU LISA,150X100MM.FORNECIMENTO E COLOCACAO</t>
  </si>
  <si>
    <t>CURVA VERTICAL,EXTERNA,90º,PARA ELETROCALHA PERFURADA OU LISA,200X100MM.FORNECIMENTO E COLOCACAO</t>
  </si>
  <si>
    <t>CURVA VERTICAL,EXTERNA,90º,PARA ELETROCALHA PERFURADA OU LISA,300X100MM.FORNECIMENTO E COLOCACAO</t>
  </si>
  <si>
    <t>CURVA VERTICAL,EXTERNA,90º,PARA ELETROCALHA PERFURADA OU LISA,400X100MM.FORNECIMENTO E COLOCACAO</t>
  </si>
  <si>
    <t>CURVA VERTICAL,INTERNA,45º,PARA ELETROCALHA PERFURADA OU LISA,50X50MM.FORNECIMENTO E COLOCACAO</t>
  </si>
  <si>
    <t>CURVA VERTICAL,INTERNA,45º,PARA ELETROCALHA PERFURADA OU LISA,100X50MM.FORNECIMENTO E COLOCACAO</t>
  </si>
  <si>
    <t>CURVA VERTICAL,INTERNA,45º,PARA ELETROCALHA PERFURADA OU LISA,150X50MM.FORNECIMENTO E COLOCACAO</t>
  </si>
  <si>
    <t>CURVA VERTICAL,INTERNA,45º,PARA ELETROCALHA PERFURADA OU LISA,200X50MM.FORNECIMENTO E COLOCACAO</t>
  </si>
  <si>
    <t>CURVA VERTICAL,INTERNA,45º,PARA ELETROCALHA PERFURADA OU LISA,300X50MM.FORNECIMENTO E COLOCACAO</t>
  </si>
  <si>
    <t>CURVA VERTICAL,INTERNA,45º,PARA ELETROCALHA PERFURADA OU LISA,400X50MM.FORNECIMENTO E COLOCACAO</t>
  </si>
  <si>
    <t>CURVA VERTICAL,INTERNA,45º,PARA ELETROCALHA PERFURADA OU LISA,100X75MM.FORNECIMENTO E COLOCACAO</t>
  </si>
  <si>
    <t>CURVA VERTICAL,INTERNA,45º,PARA ELETROCALHA PERFURADA OU LISA,150X75MM.FORNECIMENTO E COLOCACAO</t>
  </si>
  <si>
    <t>CURVA VERTICAL,INTERNA,45º,PARA ELETROCALHA PERFURADA OU LISA,200X75MM.FORNECIMENTO E COLOCACAO</t>
  </si>
  <si>
    <t>CURVA VERTICAL,INTERNA,45º,PARA ELETROCALHA PERFURADA OU LISA,300X75MM.FORNECIMENTO E COLOCACAO</t>
  </si>
  <si>
    <t>CURVA VERTICAL,INTERNA,45º,PARA ELETROCALHA PERFURADA OU LISA,400X75MM.FORNECIMENTO E COLOCACAO</t>
  </si>
  <si>
    <t>CURVA VERTICAL,INTERNA,45º,PARA ELETROCALHA PERFURADA OU LISA,100X100MM.FORNECIMENTO E COLOCACAO</t>
  </si>
  <si>
    <t>CURVA VERTICAL,INTERNA,45º,PARA ELETROCALHA PERFURADA OU LISA,150X100MM.FORNECIMENTO E COLOCACAO</t>
  </si>
  <si>
    <t>CURVA VERTICAL,INTERNA,45º,PARA ELETROCALHA PERFURADA OU LISA,200X100MM.FORNECIMENTO E COLOCACAO</t>
  </si>
  <si>
    <t>CURVA VERTICAL,INTERNA,45º,PARA ELETROCALHA PERFURADA OU LISA,300X100MM.FORNECIMENTO E COLOCACAO</t>
  </si>
  <si>
    <t>CURVA VERTICAL,INTERNA,45º,PARA ELETROCALHA PERFURADA OU LISA,400X100MM.FORNECIMENTO E COLOCACAO</t>
  </si>
  <si>
    <t>CURVA VERTICAL,INTERNA,90º,PARA ELETROCALHA PERFURADA OU LISA,50X50MM.FORNECIMENTO E COLOCACAO</t>
  </si>
  <si>
    <t>CURVA VERTICAL,INTERNA,90º,PARA ELETROCALHA PERFURADA OU LISA,100X50MM.FORNECIMENTO E COLOCACAO</t>
  </si>
  <si>
    <t>CURVA VERTICAL,INTERNA,90º,PARA ELETROCALHA PERFURADA OU LISA,150X50MM.FORNECIMENTO E COLOCACAO</t>
  </si>
  <si>
    <t>CURVA VERTICAL,INTERNA,90º,PARA ELETROCALHA PERFURADA OU LISA,200X50MM.FORNECIMENTO E COLOCACAO</t>
  </si>
  <si>
    <t>CURVA VERTICAL,INTERNA,90º,PARA ELETROCALHA PERFURADA OU LISA,300X50MM.FORNECIMENTO E COLOCACAO</t>
  </si>
  <si>
    <t>CURVA VERTICAL,INTERNA,90º,PARA ELETROCALHA PERFURADA OU LISA,400X50MM.FORNECIMENTO E COLOCACAO</t>
  </si>
  <si>
    <t>CURVA VERTICAL,INTERNA,90º,PARA ELETROCALHA PERFURADA OU LISA,100X75MM.FORNECIMENTO E COLOCACAO</t>
  </si>
  <si>
    <t>CURVA VERTICAL,INTERNA,90º,PARA ELETROCALHA PERFURADA OU LISA,150X75MM.FORNECIMENTO E COLOCACAO</t>
  </si>
  <si>
    <t>CURVA VERTICAL,INTERNA,90º,PARA ELETROCALHA PERFURADA OU LISA,200X75MM.FORNECIMENTO E COLOCACAO</t>
  </si>
  <si>
    <t>CURVA VERTICAL,INTERNA,90º,PARA ELETROCALHA PERFURADA OU LISA,300X75MM.FORNECIMENTO E COLOCACAO</t>
  </si>
  <si>
    <t>CURVA VERTICAL,INTERNA,90º,PARA ELETROCALHA PERFURADA OU LISA,400X75MM.FORNECIMENTO E COLOCACAO</t>
  </si>
  <si>
    <t>CURVA VERTICAL,INTERNA,90º,PARA ELETROCALHA PERFURADA OU LISA,100X100MM.FORNECIMENTO E COLOCACAO</t>
  </si>
  <si>
    <t>CURVA VERTICAL,INTERNA,90º,PARA ELETROCALHA PERFURADA OU LISA,150X100MM.FORNECIMENTO E COLOCACAO</t>
  </si>
  <si>
    <t>CURVA VERTICAL,INTERNA,90º,PARA ELETROCALHA PERFURADA OU LISA,200X100MM.FORNECIMENTO E COLOCACAO</t>
  </si>
  <si>
    <t>CURVA VERTICAL,INTERNA,90º,PARA ELETROCALHA PERFURADA OU LISA,300X100MM.FORNECIMENTO E COLOCACAO</t>
  </si>
  <si>
    <t>CURVA VERTICAL,INTERNA,90º,PARA ELETROCALHA PERFURADA OU LISA,400X100MM.FORNECIMENTO E COLOCACAO</t>
  </si>
  <si>
    <t>CURVA DE INVERSAO,90º,PARA ELETROCALHA PERFURADA OU LISA,50X50MM.FORNECIMENTO E COLOCACAO</t>
  </si>
  <si>
    <t>CURVA DE INVERSAO,90º,PARA ELETROCALHA PERFURADA OU LISA,100X50MM.FORNECIMENTO E COLOCACAO</t>
  </si>
  <si>
    <t>CURVA DE INVERSAO,90º,PARA ELETROCALHA PERFURADA OU LISA,150X50MM.FORNECIMENTO E COLOCACAO</t>
  </si>
  <si>
    <t>CURVA DE INVERSAO,90º,PARA ELETROCALHA PERFURADA OU LISA,200X50MM.FORNECIMENTO E COLOCACAO</t>
  </si>
  <si>
    <t>CURVA DE INVERSAO,90º,PARA ELETROCALHA PERFURADA OU LISA,300X50MM.FORNECIMENTO E COLOCACAO</t>
  </si>
  <si>
    <t>CURVA DE INVERSAO,90º,PARA ELETROCALHA PERFURADA OU LISA,400X50MM.FORNECIMENTO E COLOCACAO</t>
  </si>
  <si>
    <t>CURVA DE INVERSAO,90º,PARA ELETROCALHA PERFURADA OU LISA,100X75MM.FORNECIMENTO E COLOCACAO</t>
  </si>
  <si>
    <t>CURVA DE INVERSAO,90º,PARA ELETROCALHA PERFURADA OU LISA,150X75MM.FORNECIMENTO E COLOCACAO</t>
  </si>
  <si>
    <t>CURVA DE INVERSAO,90º,PARA ELETROCALHA PERFURADA OU LISA,200X75MM.FORNECIMENTO E COLOCACAO</t>
  </si>
  <si>
    <t>CURVA DE INVERSAO,90º,PARA ELETROCALHA PERFURADA OU LISA,300X75MM.FORNECIMENTO E COLOCACAO</t>
  </si>
  <si>
    <t>CURVA DE INVERSAO,90º,PARA ELETROCALHA PERFURADA OU LISA,400X75MM.FORNECIMENTO E COLOCACAO</t>
  </si>
  <si>
    <t>CURVA DE INVERSAO,90º,PARA ELETROCALHA PERFURADA OU LISA,100X100MM.FORNECIMENTO E COLOCACAO</t>
  </si>
  <si>
    <t>CURVA DE INVERSAO,90º,PARA ELETROCALHA PERFURADA OU LISA,150X100MM.FORNECIMENTO E COLOCACAO</t>
  </si>
  <si>
    <t>CURVA DE INVERSAO,90º,PARA ELETROCALHA PERFURADA OU LISA,200X100MM.FORNECIMENTO E COLOCACAO</t>
  </si>
  <si>
    <t>CURVA DE INVERSAO,90º,PARA ELETROCALHA PERFURADA OU LISA,300X100MM.FORNECIMENTO E COLOCACAO</t>
  </si>
  <si>
    <t>CURVA DE INVERSAO,90º,PARA ELETROCALHA PERFURADA OU LISA,400X100MM.FORNECIMENTO E COLOCACAO</t>
  </si>
  <si>
    <t>TE HORIZONTAL,90º,PARA ELETROCALHA PERFURADA OU LISA,50X50MM.FORNECIMENTO E COLOCACAO</t>
  </si>
  <si>
    <t>TE HORIZONTAL,90º,PARA ELETROCALHA PERFURADA OU LISA,100X50MM.FORNECIMENTO E COLOCACAO</t>
  </si>
  <si>
    <t>TE HORIZONTAL,90º,PARA ELETROCALHA PERFURADA OU LISA,150X50MM.FORNECIMENTO E COLOCACAO</t>
  </si>
  <si>
    <t>TE HORIZONTAL,90º,PARA ELETROCALHA PERFURADA OU LISA,200X50MM.FORNECIMENTO E COLOCACAO</t>
  </si>
  <si>
    <t>TE HORIZONTAL,90º,PARA ELETROCALHA PERFURADA OU LISA,300X50MM.FORNECIMENTO E COLOCACAO</t>
  </si>
  <si>
    <t>TE HORIZONTAL,90º,PARA ELETROCALHA PERFURADA OU LISA,400X50MM.FORNECIMENTO E COLOCACAO</t>
  </si>
  <si>
    <t>TE HORIZONTAL,90º,PARA ELETROCALHA PERFURADA OU LISA,100X75MM.FORNECIMENTO E COLOCACAO</t>
  </si>
  <si>
    <t>TE HORIZONTAL,90º,PARA ELETROCALHA PERFURADA OU LISA,150X75MM.FORNECIMENTO E COLOCACAO</t>
  </si>
  <si>
    <t>TE HORIZONTAL,90º,PARA ELETROCALHA PERFURADA OU LISA,200X75MM.FORNECIMENTO E COLOCACAO</t>
  </si>
  <si>
    <t>TE HORIZONTAL,90º,PARA ELETROCALHA PERFURADA OU LISA,300X75MM.FORNECIMENTO E COLOCACAO</t>
  </si>
  <si>
    <t>TE HORIZONTAL,90º,PARA ELETROCALHA PERFURADA OU LISA,400X75MM.FORNECIMENTO E COLOCACAO</t>
  </si>
  <si>
    <t>TE HORIZONTAL,90º,PARA ELETROCALHA PERFURADA OU LISA,100X100MM.FORNECIMENTO E COLOCACAO</t>
  </si>
  <si>
    <t>TE HORIZONTAL,90º,PARA ELETROCALHA PERFURADA OU LISA,150X100MM.FORNECIMENTO E COLOCACAO</t>
  </si>
  <si>
    <t>TE HORIZONTAL,90º,PARA ELETROCALHA PERFURADA OU LISA,200X100MM.FORNECIMENTO E COLOCACAO</t>
  </si>
  <si>
    <t>TE HORIZONTAL,90º,PARA ELETROCALHA PERFURADA OU LISA,300X100MM.FORNECIMENTO E COLOCACAO</t>
  </si>
  <si>
    <t>TE HORIZONTAL,90º,PARA ELETROCALHA PERFURADA OU LISA,400X100MM.FORNECIMENTO E COLOCACAO</t>
  </si>
  <si>
    <t>TE VERTICAL DE DERIVACAO OU LATERAL,PARA ELETROCALHA PERFURADA OU LISA,50X50MM.FORNECIMENTO E COLOCACAO</t>
  </si>
  <si>
    <t>TE VERTICAL DE DERIVACAO OU LATERAL,PARA ELETROCALHA PERFURADA OU LISA,100X50MM.FORNECIMENTO E COLOCACAO</t>
  </si>
  <si>
    <t>TE VERTICAL DE DERIVACAO OU LATERAL,PARA ELETROCALHA PERFURADA OU LISA,150X50MM.FORNECIMENTO E COLOCACAO</t>
  </si>
  <si>
    <t>TE VERTICAL DE DERIVACAO OU LATERAL,PARA ELETROCALHA PERFURADA OU LISA,200X50MM.FORNECIMENTO E COLOCACAO</t>
  </si>
  <si>
    <t>TE VERTICAL DE DERIVACAO OU LATERAL,PARA ELETROCALHA PERFURADA OU LISA,300X50MM.FORNECIMENTO E COLOCACAO</t>
  </si>
  <si>
    <t>TE VERTICAL DE DERIVACAO OU LATERAL,PARA ELETROCALHA PERFURADA OU LISA,400X50MM.FORNECIMENTO E COLOCACAO</t>
  </si>
  <si>
    <t>TE VERTICAL DE DERIVACAO OU LATERAL,PARA ELETROCALHA PERFURADA OU LISA,100X75MM.FORNECIMENTO E COLOCACAO</t>
  </si>
  <si>
    <t>TE VERTICAL DE DERIVACAO OU LATERAL,PARA ELETROCALHA PERFURADA OU LISA,150X75MM.FORNECIMENTO E COLOCACAO</t>
  </si>
  <si>
    <t>TE VERTICAL DE DERIVACAO OU LATERAL,PARA ELETROCALHA PERFURADA OU LISA,200X75MM.FORNECIMENTO E COLOCACAO</t>
  </si>
  <si>
    <t>TE VERTICAL DE DERIVACAO OU LATERAL,PARA ELETROCALHA PERFURADA OU LISA,300X75MM.FORNECIMENTO E COLOCACAO</t>
  </si>
  <si>
    <t>TE VERTICAL DE DERIVACAO OU LATERAL,PARA ELETROCALHA PERFURADA OU LISA,400X75MM.FORNECIMENTO E COLOCACAO</t>
  </si>
  <si>
    <t>TE VERTICAL DE DERIVACAO OU LATERAL,PARA ELETROCALHA PERFURADA OU LISA,100X100MM.FORNECIMENTO E COLOCACAO</t>
  </si>
  <si>
    <t>TE VERTICAL DE DERIVACAO OU LATERAL,PARA ELETROCALHA PERFURADA OU LISA,150X100MM.FORNECIMENTO E COLOCACAO</t>
  </si>
  <si>
    <t>TE VERTICAL DE DERIVACAO OU LATERAL,PARA ELETROCALHA PERFURADA OU LISA,200X100MM.FORNECIMENTO E COLOCACAO</t>
  </si>
  <si>
    <t>TE VERTICAL DE DERIVACAO OU LATERAL,PARA ELETROCALHA PERFURADA OU LISA,300X100MM.FORNECIMENTO E COLOCACAO</t>
  </si>
  <si>
    <t>TE VERTICAL DE DERIVACAO OU LATERAL,PARA ELETROCALHA PERFURADA OU LISA,400X100MM.FORNECIMENTO E COLOCACAO</t>
  </si>
  <si>
    <t>CRUZETA HORIZONTAL,90º,PARA ELETROCALHA PERFURADA OU LISA,50X50MM.FORNECIMENTO E COLOCACAO</t>
  </si>
  <si>
    <t>CRUZETA HORIZONTAL,90º,PARA ELETROCALHA PERFURADA OU LISA,100X50MM.FORNECIMENTO E COLOCACAO</t>
  </si>
  <si>
    <t>CRUZETA HORIZONTAL,90º,PARA ELETROCALHA PERFURADA OU LISA,150X50MM.FORNECIMENTO E COLOCACAO</t>
  </si>
  <si>
    <t>CRUZETA HORIZONTAL,90º,PARA ELETROCALHA PERFURADA OU LISA,200X50MM.FORNECIMENTO E COLOCACAO</t>
  </si>
  <si>
    <t>CRUZETA HORIZONTAL,90º,PARA ELETROCALHA PERFURADA OU LISA,300X50MM.FORNECIMENTO E COLOCACAO</t>
  </si>
  <si>
    <t>CRUZETA HORIZONTAL,90º,PARA ELETROCALHA PERFURADA OU LISA,400X50MM.FORNECIMENTO E COLOCACAO</t>
  </si>
  <si>
    <t>CRUZETA HORIZONTAL,90º,PARA ELETROCALHA PERFURADA OU LISA,100X75MM.FORNECIMENTO E COLOCACAO</t>
  </si>
  <si>
    <t>CRUZETA HORIZONTAL,90º,PARA ELETROCALHA PERFURADA OU LISA,150X75MM.FORNECIMENTO E COLOCACAO</t>
  </si>
  <si>
    <t>CRUZETA HORIZONTAL,90º,PARA ELETROCALHA PERFURADA OU LISA,200X75MM.FORNECIMENTO E COLOCACAO</t>
  </si>
  <si>
    <t>CRUZETA HORIZONTAL,90º,PARA ELETROCALHA PERFURADA OU LISA,300X75MM.FORNECIMENTO E COLOCACAO</t>
  </si>
  <si>
    <t>CRUZETA HORIZONTAL,90º,PARA ELETROCALHA PERFURADA OU LISA,400X75MM.FORNECIMENTO E COLOCACAO</t>
  </si>
  <si>
    <t>CRUZETA HORIZONTAL,90º,PARA ELETROCALHA PERFURADA OU LISA,100X100MM.FORNECIMENTO E COLOCACAO</t>
  </si>
  <si>
    <t>CRUZETA HORIZONTAL,90º,PARA ELETROCALHA PERFURADA OU LISA,150X100MM.FORNECIMENTO E COLOCACAO</t>
  </si>
  <si>
    <t>CRUZETA HORIZONTAL,90º,PARA ELETROCALHA PERFURADA OU LISA,200X100MM.FORNECIMENTO E COLOCACAO</t>
  </si>
  <si>
    <t>CRUZETA HORIZONTAL,90º,PARA ELETROCALHA PERFURADA OU LISA,300X100MM.FORNECIMENTO E COLOCACAO</t>
  </si>
  <si>
    <t>CRUZETA HORIZONTAL,90º,PARA ELETROCALHA PERFURADA OU LISA,400X100MM.FORNECIMENTO E COLOCACAO</t>
  </si>
  <si>
    <t>COTOVELO RETO,PARA ELETROCALHA PERFURADA OU LISA,50X50MM.FORNECIMENTO E COLOCACAO</t>
  </si>
  <si>
    <t>COTOVELO RETO,PARA ELETROCALHA PERFURADA OU LISA,100X50MM.FORNECIMENTO E COLOCACAO</t>
  </si>
  <si>
    <t>COTOVELO RETO,PARA ELETROCALHA PERFURADA OU LISA,150X50MM.FORNECIMENTO E COLOCACAO</t>
  </si>
  <si>
    <t>COTOVELO RETO,PARA ELETROCALHA PERFURADA OU LISA,200X50MM.FORNECIMENTO E COLOCACAO</t>
  </si>
  <si>
    <t>COTOVELO RETO,PARA ELETROCALHA PERFURADA OU LISA,300X50MM.FORNECIMENTO E COLOCACAO</t>
  </si>
  <si>
    <t>COTOVELO RETO,PARA ELETROCALHA PERFURADA OU LISA,400X50MM.FORNECIMENTO E COLOCACAO</t>
  </si>
  <si>
    <t>COTOVELO RETO,PARA ELETROCALHA PERFURADA OU LISA,100X75MM.FORNECIMENTO E COLOCACAO</t>
  </si>
  <si>
    <t>COTOVELO RETO,PARA ELETROCALHA PERFURADA OU LISA,150X75MM.FORNECIMENTO E COLOCACAO</t>
  </si>
  <si>
    <t>COTOVELO RETO,PARA ELETROCALHA PERFURADA OU LISA,200X75MM.FORNECIMENTO E COLOCACAO</t>
  </si>
  <si>
    <t>COTOVELO RETO,PARA ELETROCALHA PERFURADA OU LISA,300X75MM.FORNECIMENTO E COLOCACAO</t>
  </si>
  <si>
    <t>COTOVELO RETO,PARA ELETROCALHA PERFURADA OU LISA,400X75MM.FORNECIMENTO E COLOCACAO</t>
  </si>
  <si>
    <t>COTOVELO RETO,PARA ELETROCALHA PERFURADA OU LISA,100X100MM.FORNECIMENTO E COLOCACAO</t>
  </si>
  <si>
    <t>COTOVELO RETO,PARA ELETROCALHA PERFURADA OU LISA,150X100MM.FORNECIMENTO E COLOCACAO</t>
  </si>
  <si>
    <t>COTOVELO RETO,PARA ELETROCALHA PERFURADA OU LISA,200X100MM.FORNECIMENTO E COLOCACAO</t>
  </si>
  <si>
    <t>COTOVELO RETO,PARA ELETROCALHA PERFURADA OU LISA,300X100MM.FORNECIMENTO E COLOCACAO</t>
  </si>
  <si>
    <t>COTOVELO RETO,PARA ELETROCALHA PERFURADA OU LISA,400X100MM.FORNECIMENTO E COLOCACAO</t>
  </si>
  <si>
    <t>TE RETO,PARA ELETROCALHA PERFURADA OU LISA,50X50MM.FORNECIMENTO E COLOCACAO</t>
  </si>
  <si>
    <t>TE RETO,PARA ELETROCALHA PERFURADA OU LISA,100X50MM.FORNECIMENTO E COLOCACAO</t>
  </si>
  <si>
    <t>TE RETO,PARA ELETROCALHA PERFURADA OU LISA,150X50MM.FORNECIMENTO E COLOCACAO</t>
  </si>
  <si>
    <t>TE RETO,PARA ELETROCALHA PERFURADA OU LISA,200X50MM.FORNECIMENTO E COLOCACAO</t>
  </si>
  <si>
    <t>TE RETO,PARA ELETROCALHA PERFURADA OU LISA,300X50MM.FORNECIMENTO E COLOCACAO</t>
  </si>
  <si>
    <t>TE RETO,PARA ELETROCALHA PERFURADA OU LISA,400X50MM.FORNECIMENTO E COLOCACAO</t>
  </si>
  <si>
    <t>TE RETO,PARA ELETROCALHA PERFURADA OU LISA,100X75MM.FORNECIMENTO E COLOCACAO</t>
  </si>
  <si>
    <t>TE RETO,PARA ELETROCALHA PERFURADA OU LISA,150X75MM.FORNECIMENTO E COLOCACAO</t>
  </si>
  <si>
    <t>TE RETO,PARA ELETROCALHA PERFURADA OU LISA,200X75MM.FORNECIMENTO E COLOCACAO</t>
  </si>
  <si>
    <t>TE RETO,PARA ELETROCALHA PERFURADA OU LISA,300X75MM.FORNECIMENTO E COLOCACAO</t>
  </si>
  <si>
    <t>TE RETO,PARA ELETROCALHA PERFURADA OU LISA,400X75MM.FORNECIMENTO E COLOCACAO</t>
  </si>
  <si>
    <t>TE RETO,PARA ELETROCALHA PERFURADA OU LISA,100X100MM.FORNECIMENTO E COLOCACAO</t>
  </si>
  <si>
    <t>TE RETO,PARA ELETROCALHA PERFURADA OU LISA,150X100MM.FORNECIMENTO E COLOCACAO</t>
  </si>
  <si>
    <t>TE RETO,PARA ELETROCALHA PERFURADA OU LISA,200X100MM.FORNECIMENTO E COLOCACAO</t>
  </si>
  <si>
    <t>TE RETO,PARA ELETROCALHA PERFURADA OU LISA,300X100MM.FORNECIMENTO E COLOCACAO</t>
  </si>
  <si>
    <t>TE RETO,PARA ELETROCALHA PERFURADA OU LISA,400X100MM.FORNECIMENTO E COLOCACAO</t>
  </si>
  <si>
    <t>CRUZETA RETA,PARA ELETROCALHA PERFURADA OU LISA,50X50MM.FORNECIMENTO E COLOCACAO</t>
  </si>
  <si>
    <t>CRUZETA RETA,PARA ELETROCALHA PERFURADA OU LISA,100X50MM.FORNECIMENTO E COLOCACAO</t>
  </si>
  <si>
    <t>CRUZETA RETA,PARA ELETROCALHA PERFURADA OU LISA,150X50MM.FORNECIMENTO E COLOCACAO</t>
  </si>
  <si>
    <t>CRUZETA RETA,PARA ELETROCALHA PERFURADA OU LISA,200X50MM.FORNECIMENTO E COLOCACAO</t>
  </si>
  <si>
    <t>CRUZETA RETA,PARA ELETROCALHA PERFURADA OU LISA,300X50MM.FORNECIMENTO E COLOCACAO</t>
  </si>
  <si>
    <t>CRUZETA RETA,PARA ELETROCALHA PERFURADA OU LISA,400X50MM.FORNECIMENTO E COLOCACAO</t>
  </si>
  <si>
    <t>CRUZETA RETA,PARA ELETROCALHA PERFURADA OU LISA,100X75MM.FORNECIMENTO E COLOCACAO</t>
  </si>
  <si>
    <t>CRUZETA RETA,PARA ELETROCALHA PERFURADA OU LISA,150X75MM.FORNECIMENTO E COLOCACAO</t>
  </si>
  <si>
    <t>CRUZETA RETA,PARA ELETROCALHA PERFURADA OU LISA,200X75MM.FORNECIMENTO E COLOCACAO</t>
  </si>
  <si>
    <t>CRUZETA RETA,PARA ELETROCALHA PERFURADA OU LISA,300X75MM.FORNECIMENTO E COLOCACAO</t>
  </si>
  <si>
    <t>CRUZETA RETA,PARA ELETROCALHA PERFURADA OU LISA,400X75MM.FORNECIMENTO E COLOCACAO</t>
  </si>
  <si>
    <t>CRUZETA RETA,PARA ELETROCALHA PERFURADA OU LISA,100X100MM.FORNECIMENTO E COLOCACAO</t>
  </si>
  <si>
    <t>CRUZETA RETA,PARA ELETROCALHA PERFURADA OU LISA,150X100MM.FORNECIMENTO E COLOCACAO</t>
  </si>
  <si>
    <t>CRUZETA RETA,PARA ELETROCALHA PERFURADA OU LISA,200X100MM.FORNECIMENTO E COLOCACAO</t>
  </si>
  <si>
    <t>CRUZETA RETA,PARA ELETROCALHA PERFURADA OU LISA,300X100MM.FORNECIMENTO E COLOCACAO</t>
  </si>
  <si>
    <t>CRUZETA RETA,PARA ELETROCALHA PERFURADA OU LISA,400X100MM.FORNECIMENTO E COLOCACAO</t>
  </si>
  <si>
    <t>REDUCAO CONCENTRICA,PARA ELETROCALHA PERFURADA OU LISA,100X50MM.FORNECIMENTO E COLOCACAO</t>
  </si>
  <si>
    <t>REDUCAO CONCENTRICA,PARA ELETROCALHA PERFURADA OU LISA,150X100MM.FORNECIMENTO E COLOCACAO</t>
  </si>
  <si>
    <t>REDUCAO CONCENTRICA,PARA ELETROCALHA PERFURADA OU LISA,150X50MM.FORNECIMENTO E COLOCACAO</t>
  </si>
  <si>
    <t>REDUCAO CONCENTRICA,PARA ELETROCALHA PERFURADA OU LISA,200X150MM.FORNECIMENTO E COLOCACAO</t>
  </si>
  <si>
    <t>REDUCAO CONCENTRICA,PARA ELETROCALHA PERFURADA OU LISA,200X100MM.FORNECIMENTO E COLOCACAO</t>
  </si>
  <si>
    <t>REDUCAO CONCENTRICA,PARA ELETROCALHA PERFURADA OU LISA,200X50MM.FORNECIMENTO E COLOCACAO</t>
  </si>
  <si>
    <t>REDUCAO CONCENTRICA,PARA ELETROCALHA PERFURADA OU LISA,300X200MM.FORNECIMENTO E COLOCACAO</t>
  </si>
  <si>
    <t>REDUCAO CONCENTRICA,PARA ELETROCALHA PERFURADA OU LISA,300X150MM.FORNECIMENTO E COLOCACAO</t>
  </si>
  <si>
    <t>REDUCAO CONCENTRICA,PARA ELETROCALHA PERFURADA OU LISA,300X100MM.FORNECIMENTO E COLOCACAO</t>
  </si>
  <si>
    <t>REDUCAO CONCENTRICA,PARA ELETROCALHA PERFURADA OU LISA,300X50MM.FORNECIMENTO E COLOCACAO</t>
  </si>
  <si>
    <t>REDUCAO CONCENTRICA,PARA ELETROCALHA PERFURADA OU LISA,400X300MM.FORNECIMENTO E COLOCACAO</t>
  </si>
  <si>
    <t>REDUCAO CONCENTRICA,PARA ELETROCALHA PERFURADA OU LISA,400X200MM.FORNECIMENTO E COLOCACAO</t>
  </si>
  <si>
    <t>REDUCAO CONCENTRICA,PARA ELETROCALHA PERFURADA OU LISA,400X150MM.FORNECIMENTO E COLOCACAO</t>
  </si>
  <si>
    <t>REDUCAO CONCENTRICA,PARA ELETROCALHA PERFURADA OU LISA,400X100MM.FORNECIMENTO E COLOCACAO</t>
  </si>
  <si>
    <t>REDUCAO CONCENTRICA,PARA ELETROCALHA PERFURADA OU LISA,400X50MM.FORNECIMENTO E COLOCACAO</t>
  </si>
  <si>
    <t>TE VERTICAL(SUBIDA),PARA ELETROCALHA PERFURADA OU LISA,50X50MM.FORNECIMENTO E COLOCACAO</t>
  </si>
  <si>
    <t>TE VERTICAL(SUBIDA),PARA ELETROCALHA PERFURADA OU LISA,100X50MM.FORNECIMENTO E COLOCACAO</t>
  </si>
  <si>
    <t>TE VERTICAL(SUBIDA),PARA ELETROCALHA PERFURADA OU LISA,150X50MM.FORNECIMENTO E COLOCACAO</t>
  </si>
  <si>
    <t>TE VERTICAL(SUBIDA),PARA ELETROCALHA PERFURADA OU LISA,200X50MM.FORNECIMENTO E COLOCACAO</t>
  </si>
  <si>
    <t>TE VERTICAL(SUBIDA),PARA ELETROCALHA PERFURADA OU LISA,300X50MM.FORNECIMENTO E COLOCACAO</t>
  </si>
  <si>
    <t>TE VERTICAL(SUBIDA),PARA ELETROCALHA PERFURADA OU LISA,400X50MM.FORNECIMENTO E COLOCACAO</t>
  </si>
  <si>
    <t>TE VERTICAL(SUBIDA),PARA ELETROCALHA PERFURADA OU LISA,100X75MM.FORNECIMENTO E COLOCACAO</t>
  </si>
  <si>
    <t>TE VERTICAL(SUBIDA),PARA ELETROCALHA PERFURADA OU LISA,150X75MM.FORNECIMENTO E COLOCACAO</t>
  </si>
  <si>
    <t>TE VERTICAL(SUBIDA),PARA ELETROCALHA PERFURADA OU LISA,200X75MM.FORNECIMENTO E COLOCACAO</t>
  </si>
  <si>
    <t>TE VERTICAL(SUBIDA),PARA ELETROCALHA PERFURADA OU LISA,300X75MM.FORNECIMENTO E COLOCACAO</t>
  </si>
  <si>
    <t>TE VERTICAL(SUBIDA),PARA ELETROCALHA PERFURADA OU LISA,400X75MM.FORNECIMENTO E COLOCACAO</t>
  </si>
  <si>
    <t>TE VERTICAL(SUBIDA),PARA ELETROCALHA PERFURADA OU LISA,100X100MM.FORNECIMENTO E COLOCACAO</t>
  </si>
  <si>
    <t>TE VERTICAL(SUBIDA),PARA ELETROCALHA PERFURADA OU LISA,150X100MM.FORNECIMENTO E COLOCACAO</t>
  </si>
  <si>
    <t>TE VERTICAL(SUBIDA),PARA ELETROCALHA PERFURADA OU LISA,200X100MM.FORNECIMENTO E COLOCACAO</t>
  </si>
  <si>
    <t>TE VERTICAL(SUBIDA),PARA ELETROCALHA PERFURADA OU LISA,300X100MM.FORNECIMENTO E COLOCACAO</t>
  </si>
  <si>
    <t>TE VERTICAL(SUBIDA),PARA ELETROCALHA PERFURADA OU LISA,400X100MM.FORNECIMENTO E COLOCACAO</t>
  </si>
  <si>
    <t>TE VERTICAL(DESCIDA),PARA ELETROCALHA PERFURADA OU LISA,50X50MM.FORNECIMENTO E COLOCACAO</t>
  </si>
  <si>
    <t>TE VERTICAL(DESCIDA),PARA ELETROCALHA PERFURADA OU LISA,100X50MM.FORNECIMENTO E COLOCACAO</t>
  </si>
  <si>
    <t>TE VERTICAL(DESCIDA),PARA ELETROCALHA PERFURADA OU LISA,150X50MM.FORNECIMENTO E COLOCACAO</t>
  </si>
  <si>
    <t>TE VERTICAL(DESCIDA),PARA ELETROCALHA PERFURADA OU LISA,200X50MM.FORNECIMENTO E COLOCACAO</t>
  </si>
  <si>
    <t>TE VERTICAL(DESCIDA),PARA ELETROCALHA PERFURADA OU LISA,300X50MM.FORNECIMENTO E COLOCACAO</t>
  </si>
  <si>
    <t>TE VERTICAL(DESCIDA),PARA ELETROCALHA PERFURADA OU LISA,400X50MM.FORNECIMENTO E COLOCACAO</t>
  </si>
  <si>
    <t>TE VERTICAL(DESCIDA),PARA ELETROCALHA PERFURADA OU LISA,100X75MM.FORNECIMENTO E COLOCACAO</t>
  </si>
  <si>
    <t>TE VERTICAL(DESCIDA),PARA ELETROCALHA PERFURADA OU LISA,150X75MM.FORNECIMENTO E COLOCACAO</t>
  </si>
  <si>
    <t>TE VERTICAL(DESCIDA),PARA ELETROCALHA PERFURADA OU LISA,200X75MM.FORNECIMENTO E COLOCACAO</t>
  </si>
  <si>
    <t>TE VERTICAL(DESCIDA),PARA ELETROCALHA PERFURADA OU LISA,300X75MM.FORNECIMENTO E COLOCACAO</t>
  </si>
  <si>
    <t>TE VERTICAL(DESCIDA),PARA ELETROCALHA PERFURADA OU LISA,400X75MM.FORNECIMENTO E COLOCACAO</t>
  </si>
  <si>
    <t>TE VERTICAL(DESCIDA),PARA ELETROCALHA PERFURADA OU LISA,100X100MM.FORNECIMENTO E COLOCACAO</t>
  </si>
  <si>
    <t>TE VERTICAL(DESCIDA),PARA ELETROCALHA PERFURADA OU LISA,150X100MM.FORNECIMENTO E COLOCACAO</t>
  </si>
  <si>
    <t>TE VERTICAL(DESCIDA),PARA ELETROCALHA PERFURADA OU LISA,200X100MM.FORNECIMENTO E COLOCACAO</t>
  </si>
  <si>
    <t>TE VERTICAL(DESCIDA),PARA ELETROCALHA PERFURADA OU LISA,300X100MM.FORNECIMENTO E COLOCACAO</t>
  </si>
  <si>
    <t>TE VERTICAL(DESCIDA),PARA ELETROCALHA PERFURADA OU LISA,400X100MM.FORNECIMENTO E COLOCACAO</t>
  </si>
  <si>
    <t>TERMINAL DE FECHAMENTO LISO,PARA ELETROCALHA PERFURADA OU LISA,50X50MM.FORNECIMENTO E COLOCACAO</t>
  </si>
  <si>
    <t>TERMINAL DE FECHAMENTO LISO,PARA ELETROCALHA PERFURADA OU LISA,100X50MM.FORNECIMENTO E COLOCACAO</t>
  </si>
  <si>
    <t>TERMINAL DE FECHAMENTO LISO,PARA ELETROCALHA PERFURADA OU LISA,150X50MM.FORNECIMENTO E COLOCACAO</t>
  </si>
  <si>
    <t>TERMINAL DE FECHAMENTO LISO,PARA ELETROCALHA PERFURADA OU LISA,200X50MM.FORNECIMENTO E COLOCACAO</t>
  </si>
  <si>
    <t>TERMINAL DE FECHAMENTO LISO,PARA ELETROCALHA PERFURADA OU LISA,300X50MM.FORNECIMENTO E COLOCACAO</t>
  </si>
  <si>
    <t>TERMINAL DE FECHAMENTO LISO,PARA ELETROCALHA PERFURADA OU LISA,400X50MM.FORNECIMENTO E COLOCACAO</t>
  </si>
  <si>
    <t>TERMINAL DE FECHAMENTO LISO,PARA ELETROCALHA PERFURADA OU LISA,100X75MM.FORNECIMENTO E COLOCACAO</t>
  </si>
  <si>
    <t>TERMINAL DE FECHAMENTO LISO,PARA ELETROCALHA PERFURADA OU LISA,150X75MM.FORNECIMENTO E COLOCACAO</t>
  </si>
  <si>
    <t>TERMINAL DE FECHAMENTO LISO,PARA ELETROCALHA PERFURADA OU LISA,200X75MM.FORNECIMENTO E COLOCACAO</t>
  </si>
  <si>
    <t>TERMINAL DE FECHAMENTO LISO,PARA ELETROCALHA PERFURADA OU LISA,300X75MM.FORNECIMENTO E COLOCACAO</t>
  </si>
  <si>
    <t>TERMINAL DE FECHAMENTO LISO,PARA ELETROCALHA PERFURADA OU LISA,400X75MM.FORNECIMENTO E COLOCACAO</t>
  </si>
  <si>
    <t>TERMINAL DE FECHAMENTO LISO,PARA ELETROCALHA PERFURADA OU LISA,100X100MM.FORNECIMENTO E COLOCACAO</t>
  </si>
  <si>
    <t>TERMINAL DE FECHAMENTO LISO,PARA ELETROCALHA PERFURADA OU LISA,150X100MM.FORNECIMENTO E COLOCACAO</t>
  </si>
  <si>
    <t>TERMINAL DE FECHAMENTO LISO,PARA ELETROCALHA PERFURADA OU LISA,200X100MM.FORNECIMENTO E COLOCACAO</t>
  </si>
  <si>
    <t>TERMINAL DE FECHAMENTO LISO,PARA ELETROCALHA PERFURADA OU LISA,300X100MM.FORNECIMENTO E COLOCACAO</t>
  </si>
  <si>
    <t>TERMINAL DE FECHAMENTO LISO,PARA ELETROCALHA PERFURADA OU LISA,400X100MM.FORNECIMENTO E COLOCACAO</t>
  </si>
  <si>
    <t>TERMINAL DE FECHAMENTO,PARA ELETROCALHA PERFURADA OU LISA,50X50MM,COM SAIDA PARA TUBO.FORNECIMENTO E COLOCACAO</t>
  </si>
  <si>
    <t>TERMINAL DE FECHAMENTO,PARA ELETROCALHA PERFURADA OU LISA,100X50MM,COM SAIDA PARA TUBO.FORNECIMENTO E COLOCACAO</t>
  </si>
  <si>
    <t>TERMINAL DE FECHAMENTO,PARA ELETROCALHA PERFURADA OU LISA,150X50MM,COM SAIDA PARA TUBO.FORNECIMENTO E COLOCACAO</t>
  </si>
  <si>
    <t>TERMINAL DE FECHAMENTO,PARA ELETROCALHA PERFURADA OU LISA,200X50MM,COM SAIDA PARA TUBO.FORNECIMENTO E COLOCACAO</t>
  </si>
  <si>
    <t>TERMINAL DE FECHAMENTO,PARA ELETROCALHA PERFURADA OU LISA,300X50MM,COM SAIDA PARA TUBO.FORNECIMENTO E COLOCACAO</t>
  </si>
  <si>
    <t>TERMINAL DE FECHAMENTO,PARA ELETROCALHA PERFURADA OU LISA,400X50MM,COM SAIDA PARA TUBO.FORNECIMENTO E COLOCACAO</t>
  </si>
  <si>
    <t>TERMINAL DE FECHAMENTO,PARA ELETROCALHA PERFURADA OU LISA,100X75MM,COM SAIDA PARA TUBO.FORNECIMENTO E COLOCACAO</t>
  </si>
  <si>
    <t>TERMINAL DE FECHAMENTO,PARA ELETROCALHA PERFURADA OU LISA,150X75MM,COM SAIDA PARA TUBO.FORNECIMENTO E COLOCACAO</t>
  </si>
  <si>
    <t>TERMINAL DE FECHAMENTO,PARA ELETROCALHA PERFURADA OU LISA,200X75MM,COM SAIDA PARA TUBO.FORNECIMENTO E COLOCACAO</t>
  </si>
  <si>
    <t>TERMINAL DE FECHAMENTO,PARA ELETROCALHA PERFURADA OU LISA,300X75MM,COM SAIDA PARA TUBO.FORNECIMENTO E COLOCACAO</t>
  </si>
  <si>
    <t>TERMINAL DE FECHAMENTO,PARA ELETROCALHA PERFURADA OU LISA,400X75MM,COM SAIDA PARA TUBO.FORNECIMENTO E COLOCACAO</t>
  </si>
  <si>
    <t>TERMINAL DE FECHAMENTO,PARA ELETROCALHA PERFURADA OU LISA,100X100MM,COM SAIDA PARA TUBO.FORNECIMENTO E COLOCACAO</t>
  </si>
  <si>
    <t>TERMINAL DE FECHAMENTO,PARA ELETROCALHA PERFURADA OU LISA,150X100MM,COM SAIDA PARA TUBO.FORNECIMENTO E COLOCACAO</t>
  </si>
  <si>
    <t>TERMINAL DE FECHAMENTO,PARA ELETROCALHA PERFURADA OU LISA,200X100MM,COM SAIDA PARA TUBO.FORNECIMENTO E COLOCACAO</t>
  </si>
  <si>
    <t>TERMINAL DE FECHAMENTO,PARA ELETROCALHA PERFURADA OU LISA,300X100MM,COM SAIDA PARA TUBO.FORNECIMENTO E COLOCACAO</t>
  </si>
  <si>
    <t>TERMINAL DE FECHAMENTO,PARA ELETROCALHA PERFURADA OU LISA,400X100MM,COM SAIDA PARA TUBO.FORNECIMENTO E COLOCACAO</t>
  </si>
  <si>
    <t>ACOPLAMENTO EM PAINEL,PARA ELETROCALHA PERFURADA OU LISA,50X50MM.FORNECIMENTO E COLOCACAO</t>
  </si>
  <si>
    <t>ACOPLAMENTO EM PAINEL,PARA ELETROCALHA PERFURADA OU LISA,100X50MM.FORNECIMENTO E COLOCACAO</t>
  </si>
  <si>
    <t>ACOPLAMENTO EM PAINEL,PARA ELETROCALHA PERFURADA OU LISA,150X50MM.FORNECIMENTO E COLOCACAO</t>
  </si>
  <si>
    <t>ACOPLAMENTO EM PAINEL,PARA ELETROCALHA PERFURADA OU LISA,200X50MM.FORNECIMENTO E COLOCACAO</t>
  </si>
  <si>
    <t>ACOPLAMENTO EM PAINEL,PARA ELETROCALHA PERFURADA OU LISA,300X50MM.FORNECIMENTO E COLOCACAO</t>
  </si>
  <si>
    <t>ACOPLAMENTO EM PAINEL,PARA ELETROCALHA PERFURADA OU LISA,400X50MM.FORNECIMENTO E COLOCACAO</t>
  </si>
  <si>
    <t>ACOPLAMENTO EM PAINEL,PARA ELETROCALHA PERFURADA OU LISA,100X75MM.FORNECIMENTO E COLOCACAO</t>
  </si>
  <si>
    <t>ACOPLAMENTO EM PAINEL,PARA ELETROCALHA PERFURADA OU LISA,150X75MM.FORNECIMENTO E COLOCACAO</t>
  </si>
  <si>
    <t>ACOPLAMENTO EM PAINEL,PARA ELETROCALHA PERFURADA OU LISA,200X75MM.FORNECIMENTO E COLOCACAO</t>
  </si>
  <si>
    <t>ACOPLAMENTO EM PAINEL,PARA ELETROCALHA PERFURADA OU LISA,300X75MM.FORNECIMENTO E COLOCACAO</t>
  </si>
  <si>
    <t>ACOPLAMENTO EM PAINEL,PARA ELETROCALHA PERFURADA OU LISA,400X75MM.FORNECIMENTO E COLOCACAO</t>
  </si>
  <si>
    <t>ACOPLAMENTO EM PAINEL,PARA ELETROCALHA PERFURADA OU LISA,100X100MM.FORNECIMENTO E COLOCACAO</t>
  </si>
  <si>
    <t>ACOPLAMENTO EM PAINEL,PARA ELETROCALHA PERFURADA OU LISA,150X100MM.FORNECIMENTO E COLOCACAO</t>
  </si>
  <si>
    <t>ACOPLAMENTO EM PAINEL,PARA ELETROCALHA PERFURADA OU LISA,200X100MM.FORNECIMENTO E COLOCACAO</t>
  </si>
  <si>
    <t>ACOPLAMENTO EM PAINEL,PARA ELETROCALHA PERFURADA OU LISA,300X100MM.FORNECIMENTO E COLOCACAO</t>
  </si>
  <si>
    <t>ACOPLAMENTO EM PAINEL,PARA ELETROCALHA PERFURADA OU LISA,400X100MM.FORNECIMENTO E COLOCACAO</t>
  </si>
  <si>
    <t>GOTEJADOR PARA ELETROCALHA PERFURADA OU LISA,50X50MM.FORNECIMENTO E COLOCACAO</t>
  </si>
  <si>
    <t>GOTEJADOR PARA ELETROCALHA PERFURADA OU LISA,100X50MM.FORNECIMENTO E COLOCACAO</t>
  </si>
  <si>
    <t>GOTEJADOR PARA ELETROCALHA PERFURADA OU LISA,150X50MM.FORNECIMENTO E COLOCACAO</t>
  </si>
  <si>
    <t>GOTEJADOR PARA ELETROCALHA PERFURADA OU LISA,200X50MM.FORNECIMENTO E COLOCACAO</t>
  </si>
  <si>
    <t>GOTEJADOR PARA ELETROCALHA PERFURADA OU LISA,300X50MM.FORNECIMENTO E COLOCACAO</t>
  </si>
  <si>
    <t>GOTEJADOR PARA ELETROCALHA PERFURADA OU LISA,400X50MM.FORNECIMENTO E COLOCACAO</t>
  </si>
  <si>
    <t>GOTEJADOR PARA ELETROCALHA PERFURADA OU LISA,100X75MM.FORNECIMENTO E COLOCACAO</t>
  </si>
  <si>
    <t>GOTEJADOR PARA ELETROCALHA PERFURADA OU LISA,150X75MM.FORNECIMENTO E COLOCACAO</t>
  </si>
  <si>
    <t>GOTEJADOR PARA ELETROCALHA PERFURADA OU LISA,200X75MM.FORNECIMENTO E COLOCACAO</t>
  </si>
  <si>
    <t>GOTEJADOR PARA ELETROCALHA PERFURADA OU LISA,300X75MM.FORNECIMENTO E COLOCACAO</t>
  </si>
  <si>
    <t>GOTEJADOR PARA ELETROCALHA PERFURADA OU LISA,400X75MM.FORNECIMENTO E COLOCACAO</t>
  </si>
  <si>
    <t>GOTEJADOR PARA ELETROCALHA PERFURADA OU LISA,100X100MM.FORNECIMENTO E COLOCACAO</t>
  </si>
  <si>
    <t>GOTEJADOR PARA ELETROCALHA PERFURADA OU LISA,150X100MM.FORNECIMENTO E COLOCACAO</t>
  </si>
  <si>
    <t>GOTEJADOR PARA ELETROCALHA PERFURADA OU LISA,200X100MM.FORNECIMENTO E COLOCACAO</t>
  </si>
  <si>
    <t>GOTEJADOR PARA ELETROCALHA PERFURADA OU LISA,300X100MM.FORNECIMENTO E COLOCACAO</t>
  </si>
  <si>
    <t>GOTEJADOR PARA ELETROCALHA PERFURADA OU LISA,400X100MM.FORNECIMENTO E COLOCACAO</t>
  </si>
  <si>
    <t>TOMADA DE PISO,SIMPLES,EM CORPO DE ALUMINIO FUNDIDO E TAMPAEM LATAO POLIDO,30A/380V.FORNECIMENTO E COLOCACAO</t>
  </si>
  <si>
    <t>TOMADA DUPLA DE PISO,EM CORPO DE ALUMINIO FUNDIDO E TAMPA EMLATAO POLIDO,30A/380V.FORNECIMENTO E COLOCACAO</t>
  </si>
  <si>
    <t>INTERRUPTOR DE EMBUTIR COM 1 TECLA SIMPLES FOSFORESCENTE E PLACA.FORNECIMENTO E COLOCACAO</t>
  </si>
  <si>
    <t>INTERRUPTOR DE EMBUTIR COM 2 TECLAS SIMPLES FOSFORESCENTES EPLACA.FORNECIMENTO E COLOCACAO</t>
  </si>
  <si>
    <t>INTERRUPTOR DE EMBUTIR COM 3 TECLAS SIMPLES FOSFORESCENTES EPLACA.FORNECIMENTO E COLOCACAO</t>
  </si>
  <si>
    <t>INTERRUPTOR THREE-WAY DE EMBUTIR COM TECLA FOSFORESCENTE,INCLUSIVE PLACA.FORNECIMENTO E COLOCACAO</t>
  </si>
  <si>
    <t>INTERRUPTOR COM 1 TECLA SIMPLES E TOMADA 2P+T,10A/250V,PADRAO BRASILEIRO,DE EMBUTIR,COM PLACA DE 4"X2".FORNECIMENTO E COLOCACAO</t>
  </si>
  <si>
    <t>INTERRUPTOR COM 2 TECLAS SIMPLES E TOMADA 2P+T,10A/250V,PADRAO BRASILEIRO,DE EMBUTIR,COM PLACA DE 4"X2".FORNECIMENTO E COLOCACAO</t>
  </si>
  <si>
    <t>TOMADA ELETRICA 2P+T,10A/250V,PADRAO BRASILEIRO,DE EMBUTIR,COM PLACA 4"X2".FORNECIMENTO E COLOCACAO.</t>
  </si>
  <si>
    <t>TOMADA ELETRICA 2P+T,20A/250V,PADRAO BRASILEIRO,DE EMBUTIR,COM PLACA 4"X2".FORNECIMENTO E COLOCACAO</t>
  </si>
  <si>
    <t>TOMADA ELETRICA 2P+T,10A/250V,PADRAO BRASILEIRO,DE SOBREPOR.FORNECIMENTO E COLOCACAO</t>
  </si>
  <si>
    <t>TOMADA ELETRICA 2P+T,20A/250V,PADRAO BRASILEIRO,DE SOBREPOR.FORNECIMENTO E COLOCACAO</t>
  </si>
  <si>
    <t>TOMADA DE BAQUELITE,DE SOBREPOR,REVESTIDA DE BORRACHA,TRIPOLAR 15A.FORNECIMENTO E COLOCACAO</t>
  </si>
  <si>
    <t>TOMADA ELETRICA 2P+T,20A/250V,PADRAO BRASILEIRO,DE EMBUTIR,COM PLACA 4"X2",INCLUSIVE CAIXA DE DISTRIBUICAO E 2 DISJUNTORES MONOFASICOS DE 10 A 30A.FORNECIMENTO E COLOCACAO</t>
  </si>
  <si>
    <t>TOMADA 4 PINOS,DE SOBREPOR,COMPLETA,PARA TELEFONE.FORNECIMENTO E COLOCACAO</t>
  </si>
  <si>
    <t>TOMADA 4 PINOS,DE EMBUTIR,COMPLETA,PARA TELEFONE.FORNECIMENTO E COLOCACAO</t>
  </si>
  <si>
    <t>TOMADA TIPO RJ11,DE SOBREPOR,COMPLETA,PARA TELEFONE.FORNECIMENTO E COLOCACAO</t>
  </si>
  <si>
    <t>TOMADA TIPO RJ11,DE EMBUTIR,COMPLETA,PARA TELEFONE.FORNECIMENTO E COLOCACAO</t>
  </si>
  <si>
    <t>TOMADA TIPO RJ45,DE SOBREPOR,COMPLETA,PARA LOGICA.FORNECIMENTO E COLOCACAO</t>
  </si>
  <si>
    <t>TOMADA TIPO RJ45,DE EMBUTIR,COMPLETA,PARA LOGICA.FORNECIMENTO E COLOCACAO</t>
  </si>
  <si>
    <t>TOMADA COAXIAL,DE SOBREPOR,COMPLETA,PARA ANTENA DE TV.FORNECIMENTO E COLOCACAO</t>
  </si>
  <si>
    <t>TOMADA COAXIAL,DE EMBUTIR,COMPLETA,PARA ANTENA DE TV.FORNECIMENTO E COLOCACAO</t>
  </si>
  <si>
    <t>LAMPADA INCANDESCENTE HALOGENA,DE 50W-12V.FORNECIMENTO E COLOCACAO</t>
  </si>
  <si>
    <t>LAMPADA INCANDESCENTE HALOGENA,DE 20W-12V.FORNECIMENTO E COLOCACAO</t>
  </si>
  <si>
    <t>LAMPADA FLUORESCENTE,TRIFOSFORO,DE 16W.FORNECIMENTO E COLOCACAO</t>
  </si>
  <si>
    <t>LAMPADA FLUORESCENTE,TRIFOSFORO,DE 32W.FORNECIMENTO E COLOCACAO</t>
  </si>
  <si>
    <t>LAMPADA DE VAPOR DE MERCURIO,DE 250W.FORNECIMENTO E COLOCACAO</t>
  </si>
  <si>
    <t>LAMPADA DE VAPOR DE MERCURIO,DE 400W.FORNECIMENTO E COLOCACAO</t>
  </si>
  <si>
    <t>LAMPADA DE VAPOR DE SODIO DE 70W-110/220V.FORNECIMENTO E COLOCACAO</t>
  </si>
  <si>
    <t>LAMPADA DE VAPOR DE SODIO DE 100W-110/220V.FORNECIMENTO E COLOCACAO</t>
  </si>
  <si>
    <t>LAMPADA DE VAPOR DE SODIO DE 150W-110/220V.FORNECIMENTO E COLOCACAO</t>
  </si>
  <si>
    <t>LAMPADA DE VAPOR DE SODIO DE 250W-110/200V.FORNECIMENTO E COLOCACAO</t>
  </si>
  <si>
    <t>LAMPADA DE VAPOR DE SODIO DE 400W-110/220V.FORNECIMENTO E COLOCACAO</t>
  </si>
  <si>
    <t>LAMPADA DE VAPOR METALICO OVOIDE DE 250W-220V,BULBO OVOIDE.FORNECIMENTO E COLOCACAO</t>
  </si>
  <si>
    <t>LAMPADA DE VAPOR METALICO OVOIDE DE 400W-220V,BULBO OVOIDE.FORNECIMENTO E COLOCACAO</t>
  </si>
  <si>
    <t>LAMPADA DE VAPOR METALICO DE 2000W-220V,BULBO OVOIDE.FORNECIMENTO E COLOCACAO</t>
  </si>
  <si>
    <t>LAMPADA LED,BULBO,A60,4,5W,100/240V,BASE E-27.FORNECIMENTO ECOLOCACAO</t>
  </si>
  <si>
    <t>LAMPADA LED,BULBO,A60,7W,100/240V,BASE E-27.FORNECIMENTO ECOLOCACAO</t>
  </si>
  <si>
    <t>LAMPADA LED,BULBO,A60,8W,100/240V,BASE E-27.FORNECIMENTO ECOLOCACAO</t>
  </si>
  <si>
    <t>LAMPADA LED,BULBO,A60,9W,100/240V,BASE E-27.FORNECIMENTO E COLOCACAO</t>
  </si>
  <si>
    <t>LAMPADA LED,BULBO,A60,10,5W,100/240V,BASE E-27.FORNECIMENTOE COLOCACAO</t>
  </si>
  <si>
    <t>LAMPADA LED,BULBO,PAR 20,7W,120V,BASE E-27.FORNECIMENTO E COLOCACAO</t>
  </si>
  <si>
    <t>LAMPADA LED,BULBO,PAR 30,10W,120/220V/20D,BASE E-27.FORNECIMENTO E COLOCACAO</t>
  </si>
  <si>
    <t>LAMPADA LED,BULBO,PAR 30,13W,120/220V,BASE E-27.FORNECIMENTOE COLOCACAO</t>
  </si>
  <si>
    <t>LAMPADA LED,BULBO,PAR 38,16W,120/220V,BASE E-27.FORNECIMENTOE COLOCACAO</t>
  </si>
  <si>
    <t>LAMPADA LED,TUBULAR,600MM,T8,9W,FLUXO LUMINOSO EM TORNO DE 900LM</t>
  </si>
  <si>
    <t>LAMPADA LED,TUBULAR,1200MM,T8,18W,FLUXO LUMINOSO EM TORNO DE1850LM</t>
  </si>
  <si>
    <t>LAMPADA LED,TUBULAR,HF 1200MM,T5,26W,FLUXO LUMINOSO EM TORNODE 3900LM</t>
  </si>
  <si>
    <t>LAMPADA LED,BULBO,A60,12W,100/200V,BASE E-27.FORNECIMENTO ECOLOCACAO</t>
  </si>
  <si>
    <t>LAMPADA LED,BULBO,A60,15W,100/240V,BASE E-27.FORNECIMENTO ECOLOCACAO</t>
  </si>
  <si>
    <t>LAMPADA LED,BULBO,A60,20W,100/240V,BASE E-27.FORNECIMENTO ECOLOCACAO</t>
  </si>
  <si>
    <t>LAMPADA LED,BULBO,A60,25W,100/240V,BASE E-27.FORNECIMENTO ECOLOCACAO</t>
  </si>
  <si>
    <t>LAMPADA LED,BULBO,A60,30W,100/240V,BASE E-27.FORNECIMENTO ECOLOCACAO</t>
  </si>
  <si>
    <t>COLOCACAO DE RESERVATORIO DE FIBROCIMENTO,FIBRA DE VIDRO OUSEMELHANTE DE 250L,INCLUSIVE PECAS DE APOIO EM ALVENARIA E MADEIRA SERRADA,E FLANGES DE LIGACAO HIDRAULICA,EXCLUSIVE FORNECIMENTO DO RESERVATORIO</t>
  </si>
  <si>
    <t>COLOCACAO DE RESERVATORIO DE FIBROCIMENTO,FIBRA DE VIDRO OUSEMELHANTE DE 300L,INCLUSIVE PECAS DE APOIO EM ALVENARIA E MADEIRA SERRADA E FLANGES DE LIGACAO HIDRAULICA,EXCLUSIVE FORNECIMENTO DO RESERVATORIO</t>
  </si>
  <si>
    <t>COLOCACAO DE RESERVATORIO DE FIBROCIMENTO,FIBRA DE VIDRO OUSEMELHANTE DE 500L,INCLUSIVE PECAS DE APOIO EM ALVENARIA E MADEIRA SERRADA,E FLANGES DE LIGACAO HIDRAULICA,EXCLUSIVE FORNECIMENTO DO RESERVATORIO</t>
  </si>
  <si>
    <t>COLOCACAO DE RESERVATORIO DE FIBROCIMENTO,FIBRA DE VIDRO OUSEMELHANTE COM 1000L,INCLUSIVE PECAS DE APOIO EM ALVENARIA EMADEIRA SERRADA,E FLANGES DE LIGACAO HIDRAULICA,EXCLUSIVE FORNECIMENTO DO RESERVATORIO</t>
  </si>
  <si>
    <t>COLOCACAO DE RESERVATORIO DE FIBROCIMENTO,FIBRA DE VIDRO OUSEMELHANTE DE 1.500L,INCLUSIVE PECAS DE APOIO EM ALVENARIA EMADEIRA SERRADA,E FLANGES DE LIGACAO HIDRAULICA,EXCLUSIVE FONECIMENTO DO RESERVATORIO</t>
  </si>
  <si>
    <t>COLOCACAO DE RESERVATORIO DE FIBROCIMENTO,FIBRA DE VIDRO OUSEMELHANTE DE 2.000L,INCLUSIVE PECAS DE APOIO EM ALVENARIA EMADEIRA SERRADA,E FLANGES DE LIGACAO HIDRAULICA,EXCLUSIVE FORNECIMENTO DO RESERVATORIO.</t>
  </si>
  <si>
    <t>COLOCACAO DE RESERVATORIO DE FOBROCIMENTO,FIBRA DE VIDRO OUSEMELHANTE DE 2.500L,INCLUSIVE PECAS DE APOIO EM ALVENARIA EMADEIRA SERRADA,E FLANGES DE LIGACAO HIDRAULICA,EXCLUSIVEFORNECIMENTO DO RESERVATORIO.</t>
  </si>
  <si>
    <t>COLOCACAO DE RESERVATORIO DE FRIBROCIMENTO,FIBRA DE VIDRO OUSEMELHANTE DE 3.000L,INCLUSIVE PECAS DE APOIO EM ALVENARIAE MADEIRA SERRADA,E FLANGES DE LIGACAO HIDRAULICA,EXCLUSIVEFORNECIMENTO DO RESERVATORIO</t>
  </si>
  <si>
    <t>COLOCACAO DE RESERVATORIO DE FIBROCIMENTO,FIBRA DE VIDRO OUSEMELHANTE DE 5.000L,INCLUSIVE PECAS DE APOIO EM ALVENARIA EMADEIRA SERRADA,E FLANGES DE LIGACAO HIDRAULICA,EXCLUSIVE FORNECIMENTO DO RESERVATORIO</t>
  </si>
  <si>
    <t>REGISTRO DE GAVETA,EM BRONZE,COM DIAMETRO DE 1/2".FORNECIMENTO E COLOCACAO</t>
  </si>
  <si>
    <t>REGISTRO DE GAVETA,EM BRONZE,COM DIAMETRO DE 3/4".FORNECIMENTO E COLOCACAO</t>
  </si>
  <si>
    <t>REGISTRO DE GAVETA,EM BRONZE,COM DIAMETRO DE 1".FORNECIMENTOE COLOCACAO</t>
  </si>
  <si>
    <t>REGISTRO DE GAVETA,EM BRONZE,COM DIAMETRO DE 1.1/4".FORNECIMENTO E COLOCACAO</t>
  </si>
  <si>
    <t>REGISTRO DE GAVETA,EM BRONZE,COM DIAMETRO DE 1.1/2".FORNECIMENTO E COLOCACAO</t>
  </si>
  <si>
    <t>REGISTRO DE GAVETA,EM BRONZE,COM DIAMETRO DE 2".FORNECIMENTOE COLOCACAO</t>
  </si>
  <si>
    <t>REGISTRO DE GAVETA,EM BRONZE,COM DIAMETRO DE 2.1/2".FORNECIMENTO E COLOCACAO</t>
  </si>
  <si>
    <t>REGISTRO DE GAVETA,EM BRONZE,COM DIAMETRO DE 3".FORNECIMENTOE COLOCACAO</t>
  </si>
  <si>
    <t>REGISTRO DE GAVETA,EM BRONZE,COM DIAMETRO DE 4".FORNECIMENTOE COLOCACAO</t>
  </si>
  <si>
    <t>REGISTRO DE ESFERA,EM BRONZE,COM DIAMETRO DE 1/2".FORNECIMENTO E COLOCACAO</t>
  </si>
  <si>
    <t>REGISTRO DE ESFERA,EM BRONZE,COM DIAMETRO DE 3/4".FORNECIMENTO E COLOCACAO</t>
  </si>
  <si>
    <t>REGISTRO DE ESFERA,EM BRONZE,COM DIAMETRO DE 1".FORNECIMENTOE COLOCACAO</t>
  </si>
  <si>
    <t>REGISTRO DE ESFERA,EM BRONZE,COM DIAMETRO DE 1.1/4".FORNECIMENTO E COLOCACAO</t>
  </si>
  <si>
    <t>REGISTRO DE ESFERA,EM BRONZE,COM DIAMETRO DE 1.1/2".FORNECIMENTO E COLOCACAO</t>
  </si>
  <si>
    <t>REGISTRO DE ESFERA,EM BRONZE,COM DIAMETRO DE 2".FORNECIMENTOE COLOCACAO</t>
  </si>
  <si>
    <t>VALVULA DE PE,EM BRONZE,COM DIAMETRO DE 3/4".FORNECIMENTO ECOLOCACAO</t>
  </si>
  <si>
    <t>VALVULA DE PE,EM BRONZE,COM DIAMETRO DE 1".FORNECIMENTO E COLOCACAO</t>
  </si>
  <si>
    <t>VALVULA DE PE,EM BRONZE,COM DIAMETRO DE 1.1/4".FORNECIMENTOE COLOCACAO</t>
  </si>
  <si>
    <t>VALVULA DE PE,EM BRONZE,COM DIAMETRO DE 1.1/2".FORNECIMENTOE COLOCACAO</t>
  </si>
  <si>
    <t>VALVULA DE PE,EM BRONZE,COM DIAMETRO DE 2".FORNECIMENTO E COLOCACAO</t>
  </si>
  <si>
    <t>VALVULA DE PE,EM BRONZE,COM DIAMETRO DE 2.1/2".FORNECIMENTOE COLOCACAO</t>
  </si>
  <si>
    <t>VALVULA DE PE,EM BRONZE,COM DIAMETRO DE 3".FORNECIMENTO E COLOCACAO</t>
  </si>
  <si>
    <t>VALVULA DE PE,EM BRONZE,COM DIAMETRO DE 4".FORNECIMENTO E COLOCACAO</t>
  </si>
  <si>
    <t>VALVULA DE RETENCAO VERTICAL,EM BRONZE,COM DIAMETRO DE 3/4".FORNECIMENTO E COLOCACAO</t>
  </si>
  <si>
    <t>VALVULA DE RETENCAO VERTICAL,EM BRONZE,COM DIAMETRO DE 1".FORNECIMENTO E COLOCACAO</t>
  </si>
  <si>
    <t>VALVULA DE RETENCAO VERTICAL,EM BRONZE,COM DIAMETRO DE 1.1/4".FORNECIMENTO E COLOCACAO</t>
  </si>
  <si>
    <t>VALVULA DE RETENCAO VERTICAL,EM BRONZE,COM DIAMETRO DE 1.1/2".FORNECIMENTO E COLOCACAO</t>
  </si>
  <si>
    <t>VALVULA DE RETENCAO VERTICAL,EM BRONZE,COM DIAMETRO DE 2".FORNECIMENTO E COLOCACAO</t>
  </si>
  <si>
    <t>VALVULA DE RETENCAO VERTICAL EM BRONZE COM DIAMETRO DE 2.1/2".FORNECIMENTO E COLOCACAO</t>
  </si>
  <si>
    <t>VALVULA DE RETENCAO VERTICAL EM BRONZE,COM DIAMETRO DE 3".FORNECIMENTO E COLOCACAO</t>
  </si>
  <si>
    <t>VALVULA DE RETENCAO VERTICAL.EM BRONZE,COM DIAMETRO DE 4".FORNECIMENTO E COLOCACAO</t>
  </si>
  <si>
    <t>VALVULA DE RETENCAO HORIZONTAL,EM BRONZE,COM DIAMETRO DE 3/4".FORNECIMENTO E COLOCACAO</t>
  </si>
  <si>
    <t>VALVULA DE RETENCAO HORIZONTAL,EM BRONZE,COM DIAMETRO DE 1".FORNECIMENTO E COLOCACAO</t>
  </si>
  <si>
    <t>VALVULA DE RETENCAO HORIZONTAL,EM BRONZE,COM DIAMETRO DE 1.1/4".FORNECIMENTO E COLOCACAO</t>
  </si>
  <si>
    <t>VALVULA DE RETENCAO HORIZONTAL,EM BRONZE,COM DIAMETRO DE 1.1/2".FORNECIMENTO E COLOCACAO</t>
  </si>
  <si>
    <t>VALVULA DE RETENCAO HORIZONTAL,EM BRONZE,COM DIAMETRO DE 2".FORNECIMENTO E COLOCACAO</t>
  </si>
  <si>
    <t>VALVULA DE RETENCAO HORIZONTAL,EM BRONZE,COM DIAMETRO DE 2.1/2".FORNECIMENTO E COLOCACAO</t>
  </si>
  <si>
    <t>VALVULA DE RETENCAO HORIZONTAL,EM BRONZE,COM DIAMETRO DE 3".FORNECIMENTO E COLOCACAO</t>
  </si>
  <si>
    <t>VALVULA DE RETENCAO HORIZONTAL,EM BRONZE,COM DIAMETRO DE 4".FORNECIMENTO E COLOCACAO</t>
  </si>
  <si>
    <t>REGISTRO DE ESFERA,EM PVC,SOLDAVEL,COM DIAMETRO DE 20MM.FORNECIMENTO E COLOCACAO</t>
  </si>
  <si>
    <t>REGISTRO DE ESFERA,EM PVC,SOLDAVEL,COM DIAMETRO DE 25MM.FORNECIMENTO E COLOCACAO</t>
  </si>
  <si>
    <t>REGISTRO EM ESFERA,EM PVC,SOLDAVEL,COM DIAMETRO DE 32MM.FORNECIMENTO E COLOCACAO</t>
  </si>
  <si>
    <t>REGISTRO DE ESFERA,EM PVC,SOLDAVEL,COM DIAMETRO DE 40MM.FORNECIMENTO E COLOCACAO</t>
  </si>
  <si>
    <t>REGISTRO EM ESFERA,EM PVC,SOLDAVEL,COM DIAMETRO DE 50MM.FORNECIMENTO E COLOCACAO</t>
  </si>
  <si>
    <t>REGISTRO DE ESFERA,EM PVC,SOLDAVEL,COM DIAMETRO DE 60MM.FORNECIMENTO E COLOCACAO</t>
  </si>
  <si>
    <t>VALVULA DE PE,COM CRIVO EM PVC,SOLDAVEL,COM DIAMETRO DE 25MM.FORNECIMENTO E COLOCACAO</t>
  </si>
  <si>
    <t>VALVULA DE PE,COM CRIVO EM PVC,SOLDAVEL,COM DIAMETRO DE 32MM.FORNECIMENTO E COLOCACAO</t>
  </si>
  <si>
    <t>VALVULA DE PE,COM CRIVO EM PVC,SOLDAVEL,COM DIAMETRO DE 40MM.FORNECIMENTO E COLOCACAO</t>
  </si>
  <si>
    <t>VALVULA DE PE,COM CRIVO EM PVC,SOLDAVEL,COM DIAMETRO DE 50MM.FORNECIMENTO E COLOCACAO</t>
  </si>
  <si>
    <t>VALVULA DE PE,COM CRIVO EM PVC,SOLDAVEL,COM DIAMETRO DE 60MM.FORNECIMENTO E COLOCACAO</t>
  </si>
  <si>
    <t>VALVULA DE RETENCAO VERTICAL,EM PVC,SOLDAVEL,COM DIAMETRO DE25MM.FORNECIMENTO E COLOCACAO</t>
  </si>
  <si>
    <t>VALVULA DE RETENCAO VERTICAL,EM PVC,SOLDAVEL,COM DIAMETRO DE32MM.FORNECIMENTO E COLOCACAO</t>
  </si>
  <si>
    <t>VALVULA DE RETENCAO VERTICAL,EM PVC,SOLDAVEL,COM DIAMETRO DE40MM.FORNECIMENTO E COLOCACAO</t>
  </si>
  <si>
    <t>VALVULA DE RETENCAO VERTICAL,EM PVC,SOLDAVEL,COM DIAMETRO DE50MM.FORNECIMENTO E COLOCACAO</t>
  </si>
  <si>
    <t>VALVULA DE RETENCAO VERTICAL,EM PVC,SOLDAVEL,COM DIAMETRO DE60MM.FORNECIMENTO E COLOCACAO</t>
  </si>
  <si>
    <t>VALVULA DE RETENCAO HORIZONTAL,EM PVC,SOLDAVEL,COM DIAMETRODE 25MM.FORNECIMENTO E COLOCACAO</t>
  </si>
  <si>
    <t>VALVULA DE RETENCAO HORIZONTAL,EM PVC,SOLDAVEL,COM DIAMETRODE 32MM.FORNECIMENTO E COLOCACAO</t>
  </si>
  <si>
    <t>VALVULA DE RETENCAO HORIZONTAL,EM PVC,SOLDAVEL,COM DIAMETRODE 40MM.FORNECIMENTO E COLOCACAO</t>
  </si>
  <si>
    <t>VALVULA DE RETENCAO HORIZONTAL,EM PVC,SOLDAVEL,COM DIAMETRODE 50MM.FORNECIMENTO E COLOCACAO</t>
  </si>
  <si>
    <t>VALVULA DE RETENCAO HORIZONTAL,EM PVC,SOLDAVEL,COM DIAMETRODE 60MM.FORNECIMENTO E COLOCACAO</t>
  </si>
  <si>
    <t>TUBO DE FERRO GALVANIZADO DE 1/2",COM COSTURA,EXCLUSIVE EMENDAS,CONEXOES,ABERTURA E FECHAMENTO DE RASGO.FORNECIMENTO E ASSENTAMENTO</t>
  </si>
  <si>
    <t>TUBO DE FERRO GALVANIZADO DE 3/4",COM COSTURA,EXCLUSIVE EMENDAS,CONEXOES,ABERTURA E FECHAMENTO DE RASGO.FORNECIMENTO E ASSENTAMENTO</t>
  </si>
  <si>
    <t>TUBO DE FERRO GALVANIZADO DE 1",COM COSTURA,EXCLUSIVE EMENDAS,CONEXOES,ABERTURA E FECHAMENTO DE RASGO.FORNECIMENTO E ASSENTAMENTO</t>
  </si>
  <si>
    <t>TUBO DE FERRO GALVANIZADO DE 1.1/4",COM COSTURA,EXCLUSIVE EMENDAS,CONEXOES,ABERTURA E FECHAMENTO DE RASGO.FORNECIMENTO EASSENTAMENTO</t>
  </si>
  <si>
    <t>TUBO DE FERRO GALVANIZADO DE 1.1/2",COM COSTURA,EXCLUSIVE EMENDAS,CONEXOES,ABERTURA E FECHAMENTO DE RASGO.FORNECIMENTO EASSENTAMENTO</t>
  </si>
  <si>
    <t>TUBO DE FERRO GALVANIZADO DE 2",COM COSTURA,EXCLUSIVE EMENDAS,CONEXOES,ABERTURA E FECHAMENTO DE RASGO.FORNECIMENTO E ASSENTAMENTO</t>
  </si>
  <si>
    <t>TUBO DE FERRO GALVANIZADO DE 2.1/2",COM COSTURA,EXCLUSIVE EMENDAS,CONEXOES,ABERTURA E FECHAMENTO DE RASGO.FORNECIMENTO EASSENTAMENTO</t>
  </si>
  <si>
    <t>TUBO DE FERRO GALVANIZADO DE 3",COM COSTURA,EXCLUSIVE EMENDAS,CONEXOES,ABERTURA E FECHAMENTO DE RASGO.FORNECIMENTO E ASSENTAMENTO</t>
  </si>
  <si>
    <t>TUBO DE FERRO GALVANIZADO DE 4",COM COSTURA,EXCLUSIVE EMENDAS,CONEXOES,ABERTURA E FECHAMENTO DE RASGO.FORNECIMENTO E ASSENTAMENTO</t>
  </si>
  <si>
    <t>TUBO DE FERRO GALVANIZADO DE 1/2",COM COSTURA,INCLUSIVE CONEXOES E EMENDAS,EXCLUSIVE ABERTURA E FECHAMENTO DE RASGO.FORNECIMENTO E ASSENTAMENTO</t>
  </si>
  <si>
    <t>TUBO DE FERRO GALVANIZADO DE 3/4",COM COSTURA,INCLUSIVE CONEXOES E EMENDAS,EXCLUSIVE ABERTURA E FECHAMENTO DE RASGO.FORNECIMENTO E ASSENTAMENTO</t>
  </si>
  <si>
    <t>TUBO DE FERRO GALVANIZADO DE 1",COM COSTURA,INCLUSIVE EMENDAS E CONEXOES,EXCLUSIVE ABERTURA E FECHAMENTO DE RASGO.FORNECIMENTO E ASSENTAMENTO</t>
  </si>
  <si>
    <t>TUBO DE FERRO GALVANIZADO DE 1.1/4",COM COSTURA,INCLUSIVE CONEXOES E EMENDAS,EXCLUSIVE ABERTURA E FECHAMENTO DE RASGO.FORNECIMENTO E ASSENTAMENTO</t>
  </si>
  <si>
    <t>TUBO DE FERRO GALVANIZADO DE 1.1/2",COM COSTURA,INCLUSIVE CONEXOES E EMENDAS,EXCLUSIVE ABERTURA E FECHAMENTO DE RASGO.FORNECIMENTO E ASSENTAMENTO</t>
  </si>
  <si>
    <t>TUBO DE FERRO GALVANIZADO DE 2",COM COSTURA,INCLUSIVE CONEXOES E EMENDAS,EXCLUSIVE ABERTURA E FECHAMENTO DE RASGO.FORNECIMENTO E ASSENTAMENTO</t>
  </si>
  <si>
    <t>TUBO DE FERRO GALVANIZADO DE 2.1/2",COM COSTURA,INCLUSIVE CONEXOES E EMENDAS,EXCLUSIVE ABERTURA E FECHAMENTO DE RASGO.FORNECIMENTO E ASSENTAMENTO</t>
  </si>
  <si>
    <t>TUBO DE FERRO GALVANIZADO DE 3",COM COSTURA,INCLUSIVE CONEXOES E EMENDAS,EXCLUSIVE ABERTURA E FECHAMENTO DE RASGO.FORNECIMENTO E ASSENTAMENTO</t>
  </si>
  <si>
    <t>TUBO DE FERRO GALVANIZADO DE 4",COM COSTURA,INCLUSIVE CONEXOES E EMENDAS,EXCLUSIVE ABERTURA E FECHAMENTO DE RASGO.FORNECIMENTO E ASSENTAMENTO</t>
  </si>
  <si>
    <t>TUBO DE FERRO GALVANIZADO DE 5",COM COSTURA,INCLUSIVE CONEXOES E EMENDAS,EXCLUSIVE ABERTURA E FECHAMENTO DE RASGO.FORNECIMENTO E ASSENTAMENTO</t>
  </si>
  <si>
    <t>TUBO DE FERRO GALVANIZADO DE 6",COM COSTURA,INCLUSIVE CONEXOES E EMENDAS,EXCLUSIVE ABERTURA E FECHAMENTO DE RASGO.FORNECIMENTO E ASSENTAMENTO</t>
  </si>
  <si>
    <t>TUBO DE FERRO GALVANIZADO DE 5",COM COSTURA,EXCLUSIVE EMENDAS,CONEXOES,ABERTURA E FECHAMENTO DE RASGO.FORNECIMENTO E ASSENTAMENTO</t>
  </si>
  <si>
    <t>TUBO DE FERRO GALVANIZADO DE 6",COM COSTURA,EXCLUSIVE EMENDAS,CONEXOES,ABERTURA E FECHAMENTO DE RASGO.FORNECIMENTO E ASSENTAMENTO</t>
  </si>
  <si>
    <t>ELETRODUTO DE FERRO GALVANIZADO,TIPO MEDIO,DIAMETRO DE 3/4",EXCLUSIVE LUVAS,CURVAS,ABERTURA E FECHAMENTO DE RASGO.FORNECIMENTO E ASSENTAMENTO</t>
  </si>
  <si>
    <t>ELETRODUTO DE FERRO GALVANIZADO,TIPO MEDIO,DIAMETRO DE 1",EXCLUSIVE LUVAS,CURVAS,ABERTURA E FECHAMENTO DE RASGO.FORNECIMENTO E ASSENTAMENTO</t>
  </si>
  <si>
    <t>ELETRODUTO DE FERRO GALVANIZADO,TIPO MEDIO,DIAMETRO DE 1.1/4",EXCLUSIVE LUVAS,CURVAS,ABERTURA E FECHAMENTO DE RASGO.FORNECIMENTO E ASSENTAMENTO</t>
  </si>
  <si>
    <t>ELETRODUTO DE FERRO GALVANIZADO,TIPO MEDIO,DIAMETRO DE 1.1/2",EXCLUSIVE LUVAS,CURVAS,ABERTURA E FECHAMENTO DE RASGO.FORNECIMENTO E ASSENTAMENTO</t>
  </si>
  <si>
    <t>ELETRODUTO DE FERRO GALVANIZADO,TIPO MEDIO,DIAMETRO DE 2",EXCLUSIVE LUVAS,CURVAS,ABERTURA E FECHAMENTO DE RASGO.FORNECIMENTO E ASSENTAMENTO</t>
  </si>
  <si>
    <t>ELETRODUTO DE FERRO GALVANIZADO,TIPO MEDIO,DIAMETRO DE 2.1/2",EXCLUSIVE LUVAS,CURVAS,ABERTURA E FECHAMENTO DE RASGO.FORNECIMENTO E ASSENTAMENTO</t>
  </si>
  <si>
    <t>ELETRODUTO DE FERRO GALVANIZADO,TIPO MEDIO,DIAMETRO DE 3",EXCLUSIVE LUVAS,CURVAS,ABERTURA E FECHAMENTO DE RASGO.FORNECIMENTO E ASSENTAMENTO</t>
  </si>
  <si>
    <t>ELETRODUTO DE FERRO GALVANIZADO,TIPO MEDIO,DIAMETRO DE 4",EXCLUSIVE LUVAS,CURVAS,ABERTURA E FECHAMENTO DE RASGO.FORNECIMENTO E ASSENTAMENTO</t>
  </si>
  <si>
    <t>ELETRODUTO DE FERRO GALVANIZADO,TIPO MEDIO,DIAMETRO DE 3/4",INCLUSIVE CONEXOES E EMENDAS,EXCLUSIVE ABERTURA E FECHAMENTODE RASGO.FORNECIMENTO E ASSENTAMENTO</t>
  </si>
  <si>
    <t>ELETRODUTO DE FERRO GALVANIZADO,TIPO MEDIO,DIAMETRO DE 1",INCLUSIVE CONEXOES E EMENDAS,EXCLUSIVE ABERTURA E FECHAMENTO DE RASGO.FORNECIMENTO E ASSENTAMENTO</t>
  </si>
  <si>
    <t>ELETRODUTO DE FERRO GALVANIZADO,TIPO MEDIO,DIAMETRO DE 1.1/4",INCLUSIVE CONEXOES E EMENDAS,EXCLUSIVE ABERTURA E FECHAMENTO DE RASGO.FORNECIMENTO E ASSENTAMENTO</t>
  </si>
  <si>
    <t>ELETRODUTO DE FERRO GALVANIZADO,TIPO MEDIO,DIAMETRO DE 1.1/2",INCLUSIVE CONEXOES E EMENDAS,EXCLUSIVE ABERTURA E FECHAMENTO DE RASGO.FORNECIMENTO E ASSENTAMENTO</t>
  </si>
  <si>
    <t>ELETRODUTO DE FERRO GALVANIZADO,TIPO MEDIO,DIAMETRO DE 2",INCLUSIVE CONEXOES E EMENDAS,EXCLUSIVE ABERTURA E FECHAMENTO DE RASGO.FORNECIMENTO E ASSENTAMENTO</t>
  </si>
  <si>
    <t>ELETRODUTO DE FERRO GALVANIZADO,TIPO MEDIO,DIAMETRO DE 2.1/2",INCLUSIVE CONEXOES E EMENDAS,EXCLUSIVE ABERTURA E FECHAMENTO DE RASGO.FORNECIMENTO E ASSENTAMENTO</t>
  </si>
  <si>
    <t>ELETRODUTO DE FERRO GALVANIZADO,TIPO MEDIO,DIAMETRO DE 3",INCLUSIVE CONEXOES E EMENDAS,EXCLUSIVE ABERTURA E FECHAMENTO DE RASGO.FORNECIMENTO E ASSENTAMENTO</t>
  </si>
  <si>
    <t>ELETRODUTO DE FERRO GALVANIZADO,TIPO MEDIO,DIAMETRO DE 4",INCLUSIVE CONEXOES E EMENDAS,EXCLUSIVE ABERTURA E FECHAMENTO DE RASGO.FORNECIMENTO E ASSENTAMENTO</t>
  </si>
  <si>
    <t>ELETRODUTO DE FERRO GALVANIZADO,TIPO PESADO,DIAMETRO DE 1/2",EXCLUSIVE LUVAS,CURVAS,ABERTURA E FECHAMENTO DE RASGO.FORNECIMENTO E ASSENTAMENTO</t>
  </si>
  <si>
    <t>ELETRODUTO DE FERRO GALVANIZADO,TIPO PESADO,DIAMETRO DE 3/4",EXCLUSIVE LUVAS,CURVAS,ABERTURA E FECHAMENTO DE RASGO.FORNECIMENTO E ASSENTAMENTO</t>
  </si>
  <si>
    <t>ELETRODUTO DE FERRO GALVANIZADO,TIPO PESADO,DIAMETRO DE 1",EXCLUSIVE LUVAS,CURVAS,ABERTURA E FECHAMENTO DE RASGO.FORNECIMENTO E ASSENTAMENTO</t>
  </si>
  <si>
    <t>ELETRODUTO DE FERRO GALVANIZADO,TIPO PESADO,DIAMETRO DE 1.1/4",EXCLUSIVE LUVAS,CURVAS,ABERTURA E FECHAMENTO DE RASGO.FORNECIMENTO E ASSENTAMENTO</t>
  </si>
  <si>
    <t>ELETRODUTO DE FERRO GALVANIZADO,TIPO PESADO,DIAMETRO DE 1.1/2",EXCLUSIVE LUVAS,CURVAS,ABERTURA E FECHAMENTO DE RASGO.FORNECIMENTO E ASSENTAMENTO</t>
  </si>
  <si>
    <t>ELETRODUTO DE FERRO GALVANIZADO,TIPO PESADO,DIAMETRO DE 2",EXCLUSIVE LUVAS,CURVAS,ABERTURA E FECHAMENTO DE RASGO.FORNECIMENTO E ASSENTAMENTO</t>
  </si>
  <si>
    <t>ELETRODUTO DE FERRO GALVANIZADO,TIPO PESADO,DIAMETRO DE 2.1/2",EXCLUSIVE LUVAS,CURVAS,ABERTURA E FECHAMENTO DE RASGO.FORNECIMENTO E ASSENTAMENTO</t>
  </si>
  <si>
    <t>ELETRODUTO DE FERRO GALVANIZADO,TIPO PESADO,DIAMETRO DE 3",EXCLUSIVE LUVAS,CURVAS,ABERTURA E FECHAMENTO DE RASGO.FORNECIMENTO E ASSENTAMENTO</t>
  </si>
  <si>
    <t>ELETRODUTO DE FERRO GALVANIZADO, TIPO PESADO,DIAMETRO DE 1/2",INCLUSIVE CONEXOES E EMENDAS, EXCLUSIVE ABERTURA E FECHAMENTO DO RASGO.FORNECIMENTO E ASSENTAMENTO</t>
  </si>
  <si>
    <t>ELETRODUTO DE FERRO GALVANIZADO,TIPO PESADO,DIAMETRO DE 3/4",INCLUSIVE CONEXOES E EMENDAS,EXCLUSIVE ABERTURA E FECHAMENTO DE RASGO.FORNECIMENTO E ASSENTAMENTO</t>
  </si>
  <si>
    <t>ELETRODUTO DE FERRO GALVANIZADO,TIPO PESADO,DIAMETRO DE 1",INCLUSIVE CONEXOES E EMENDAS,EXCLUSIVE ABERTURA E FECHAMENTODO RASGO.FORNECIMENTO E ASSENTAMENTO</t>
  </si>
  <si>
    <t>ELETRODUTO DE FERRO GALVANIZADO,TIPO PESADO,DIAMETRO DE 1.1/4",INCLUSIVE CONEXOES E EMENDAS,EXCLUSIVE ABERTURA E FECHAMETO DE RASGO.FORNECIMENTO E ASSENTAMENTO</t>
  </si>
  <si>
    <t>ELETRODUTO DE FERRO GALVANIZADO,TIPO PESADO,DIAMETRO DE 1.1/2",INCLUSIVE CONEXOES E EMENDAS,EXCLUSIVE ABERTURA E FECHAMENTO DE RASGO.FORNECIMENTO E ASSENTAMENTO</t>
  </si>
  <si>
    <t>ELETRODUTO DE FERRO GALVANIZADO,TIPO PESADO,DIAMETRO DE 2",INCLSIVE CONEXOES E EMENDAS,EXCLUSIVE ABERTURA E FECHAMENTO DE RASGO.FORNECIMENTO E ASSENTAMENTO</t>
  </si>
  <si>
    <t>ELETRODUTO DE FERRO GALVANIZADO,TIPO PESADO,DIAMETRO DE 2.1/2",INCLUSIVE CONEXOES E EMENDAS,EXCLUSIVE ABERTURA E FECHAMENTO DE RASGO.FORNECIMENTO E ASSENTAMENTO</t>
  </si>
  <si>
    <t>ELETRODUTO DE FERRO GALVANIZADO,TIPO PESADO,DIAMETRO DE 3",INCLUSIVE CONEXOES E EMENDAS,EXCLUSIVE ABERTURA E FECHAMENTODE RASGO.FORNECIMENTO E ASSENTAMENTO</t>
  </si>
  <si>
    <t>TUBO DE CPVC RIGIDO,DIAMETRO DE 15MM,SOLDAVEL,PARA AGUA QUENTE E FRIA,EXCLUSIVE EMENDA,CONEXOES,ABERTURA E FECHAMENTO DERASGO.FORNECIMENTO E ASSENTAMENTO</t>
  </si>
  <si>
    <t>TUBO DE CPVC RIGIDO,DIAMETRO DE 22MM,SOLDAVEL,PARA AGUA QUENTE E FRIA,EXCLUSIVE EMENDA,CONEXOES,ABERTURA E FECHAMENTO DERASGO.FORNECIMENTO E ASSENTAMENTO</t>
  </si>
  <si>
    <t>TUBO DE CPVC RIGIDO,DIAMETRO DE 28MM,SOLDAVEL,PARA AGUA QUENTE E FRIA,EXCLUSIVE EMENDA,CONEXOES,ABERTURA E FECHAMENTO DERASGO.FORNECIMENTO E ASSENTAMENTO</t>
  </si>
  <si>
    <t>TUBO DE PVC RIGIDO,ROSQUEAVEL,PARA AGUA FRIA,COM DIAMETRO DE1/2",EXCLUSIVE EMENDAS,CONEXOES,ABERTURA E FECHAMENTO DE RASGO.FORNECIMENTO E ASSENTAMENTO</t>
  </si>
  <si>
    <t>TUBO DE PVC RIGIDO,ROSQUEAVEL,PARA AGUA FRIA,COM DIAMETRO DE3/4",EXCLUSIVE EMENDAS,CONEXOES,ABERTURA E FECHAMENTO DE RASGO.FORNECIMENTO E ASSENTAMENTO</t>
  </si>
  <si>
    <t>TUBO DE PVC RIGIDO,ROSQUEAVEL,PARA AGUA FRIA,COM DIAMETRO DE1",EXCLUSIVE EMENDAS,CONEXOES,ABERTURA E FECHAMENTO DE RASGO.FORNECIMENTO E ASSENTAMENTO</t>
  </si>
  <si>
    <t>TUBO DE PVC RIGIDO,ROSQUEAVEL,PARA AGUA FRIA,COM DIAMETRO DE1.1/2",EXCLUSIVE EMENDAS,CONEXOES,ABERTURA E FECHAMENTO DERASGO.FORNECIMENTO E ASSENTAMENTO</t>
  </si>
  <si>
    <t>TUBO DE PVC RIGIDO,ROSQUEAVEL,PARA AGUA FRIA,COM DIAMETRO DE2",EXCLUSIVE EMENDAS,CONEXOES,ABERTURA E FECHAMENTO DE RASGO.FORNECIMENTO E ASSENTAMENTO</t>
  </si>
  <si>
    <t>TUBO DE PVC RIGIDO,ROSQUEAVEL,PARA AGUA FRIA,COM DIAMETRO DE2.1/2",EXCLUSIVE EMENDAS,CONEXOES,ABERTURA E FECHAMENTO DERASGO.FORNECIMENTO E ASSENTAMENTO</t>
  </si>
  <si>
    <t>TUBO DE PVC RIGIDO,ROSQUEAVEL,PARA AGUA FRIA,COM DIAMETRO DE3",EXCLUSIVE EMENDAS,CONEXOES,ABERTURA E FECHAMENTO DE RASGO.FORNECIMENTO E ASSENTAMENTO</t>
  </si>
  <si>
    <t>TUBO DE PVC RIGIDO,ROSQUEAVEL,PARA AGUA FRIA,COM DIAMETRO DE4",EXCLUSIVE EMENDAS,CONEXOES,ABERTURA E FECHAMENTO DE RASGO.FORNECIMENTO E ASSENTAMENTO</t>
  </si>
  <si>
    <t>TUBO DE PVC RIGIDO,ROSQUEAVEL,PARA AGUA FRIA,COM DIAMETRO DE1/2",INCLUSIVE CONEXOES E EMENDAS,EXCLUSIVE ABERTURA E FECHAMENTO DE RASGO.FORNECIMENTO E ASSENTAMENTO</t>
  </si>
  <si>
    <t>TUBO DE PVC RIGIDO,ROSQUEAVEL,PARA AGUA FRIA,COM DIAMETRO DE3/4",INCLUSIVE CONEXOES E EMENDAS,EXCLUSIVE ABERTURA E FECHAMENTO DE RASGO.FORNECIMENTO E ASSENTAMENTO</t>
  </si>
  <si>
    <t>TUBO DE PVC RIGIDO,ROSQUEAVEL,PARA AGUA FRIA,COM DIAMETRO DE1",INCLUSIVE CONEXOES E EMENDAS,EXCLUSIVE ABERTURA E FECHAMENTO DE RASGO.FORNECIMENTO E ASSENTAMENTO</t>
  </si>
  <si>
    <t>TUBO DE PVC RIGIDO,ROSQUEAVEL,PARA AGUA FRIA,COM DIAMETRO DE1.1/4",INCLUSIVE CONEXOES E EMENDAS,EXCLUSIVE ABERTURA E FECHAMENTO DE RASGO.FORNECIMENTO E ASSENTAMENTO</t>
  </si>
  <si>
    <t>TUBO DE PVC RIGIDO,ROSQUEAVEL,PARA AGUA FRIA,COM DIAMETRO DE1.1/2",INCLUSIVE CONEXOES E EMENDAS,EXCLUSIVE ABERTURA E FECHAMENTO DE RASGO.FORNECIMENTO E ASSENTAMENTO</t>
  </si>
  <si>
    <t>TUBO DE PVC RIGIDO,ROSQUEAVEL,PARA AGUA FRIA,COM DIAMETRO DE2",INCLUSIVE CONEXOES E EMENDAS,EXCLUSIVE ABERTURA E FECHAMENTO DE RASGO.FORNECIMENTO E ASSENTAMENTO</t>
  </si>
  <si>
    <t>TUBO DE PVC RIGIDO,ROSQUEAVEL,PARA AGUA FRIA,COM DIAMETRO DE2.1/2",INCLUSIVE CONEXOES E EMENDAS,EXCLUSIVE ABERTURA E FECHAMENTO DE RASGO.FORNECIMENTO E ASSENTAMENTO</t>
  </si>
  <si>
    <t>TUBO DE PVC RIGIDO,ROSQUEAVEL,PARA AGUA FRIA,COM DIAMETRO DE3",INCLUSIVE CONEXOES E EMENDAS,EXCLUSIVE ABERTURA E FECHAMENTO DE RASGO.FORNECIMENTO E ASSENTAMENTO</t>
  </si>
  <si>
    <t>TUBO DE PVC RIGIDO,ROSQUEAVEL,PARA AGUA FRIA,COM DIAMETRO DE4",INCLUSIVE CONEXOES E EMENDAS,EXCLUSIVE ABERTURA E FECHAMENTO DE RASGO.FORNECIMENTO E ASSENTAMENTO</t>
  </si>
  <si>
    <t>TUBO DE PVC RIGIDO DE 20MM,SOLDAVEL,EXCLUSIVE CONEXOES,EMENDAS,ABERTURA E FECHAMENTO DE RASGO.FORNECIMENTO E ASSENTAMENTO</t>
  </si>
  <si>
    <t>TUBO DE PVC RIGIDO DE 25MM,SOLDAVEL,EXCLUSIVE CONEXOES,EMENDAS,ABERTURA E FECHAMENTO DE RASGO.FORNECIMENTO E ASSENTAMENTO</t>
  </si>
  <si>
    <t>TUBO DE PVC RIGIDO DE 32MM,SOLDAVEL,EXCLUSIVE CONEXOES,EMENDAS,ABERTURA E FECHAMENTO DE RASGO.FORNECIMENTO E ASSENTAMENTO</t>
  </si>
  <si>
    <t>TUBO DE PVC RIGIDO DE 40MM,SOLDAVEL,EXCLUSIVE CONEXOES,EMENDAS,ABERTURA E FECHAMENTO DE RASGO.FORNECIMENTO E ASSENTAMENTO</t>
  </si>
  <si>
    <t>TUBO DE PVC RIGIDO DE 50MM,SOLDAVEL,EXCLUSIVE CONEXOES,EMENDAS,ABERTURA E FECHAMENTO DE RASGO.FORNECIMENTO E ASSENTAMENTO</t>
  </si>
  <si>
    <t>TUBO DE PVC RIGIDO DE 60MM,SOLDAVEL,EXCLUSIVE CONEXOES,EMENDAS,ABERTURA E FECHAMENTO DE RASGO.FORNECIMENTO E ASSENTAMENTO</t>
  </si>
  <si>
    <t>TUBO DE PVC RIGIDO DE 75MM,SOLDAVEL,EXCLUSIVE CONEXOES,EMENDAS,ABERTURA E FECHAMENTO DE RASGO.FORNECIMENTO E ASSENTAMENTO</t>
  </si>
  <si>
    <t>TUBO DE PVC RIGIDO DE 85MM,SOLDAVEL,EXCLUSIVE CONEXOES,EMENDAS,ABERTURA E FECHAMENTO DE RASGO.FORNECIMENTO E ASSENTAMENTO</t>
  </si>
  <si>
    <t>TUBO DE PVC RIGIDO DE 110MM,SOLDAVEL,EXCLUSIVE CONEXOES,EMENDAS,ABERTURA E FECHAMENTO DE RASGO.FORNECIMENTO E ASSENTAMENTO</t>
  </si>
  <si>
    <t>TUBO DE PVC RIGIDO DE 20MM,SOLDAVEL,INCLUSIVE CONEXOES E EMENDAS,EXCLUSIVE ABERTURA E FECHAMENTO DE RASGO.FORNECIMENTO EASSENTAMENTO</t>
  </si>
  <si>
    <t>TUBO DE PVC RIGIDO DE 25MM,SOLDAVEL,INCLUSIVE CONEXOES E EMENDAS,EXCLUSIVE ABERTURA E FECHAMENTO DE RASGO.FORNECIMENTO EASSENTAMENTO</t>
  </si>
  <si>
    <t>TUBO DE PVC RIGIDO DE 32MM,SOLDAVEL,INCLUSIVE CONEXOES E EMENDAS,EXCLUSIVE ABERTURA E FECHAMENTO DE RASGO.FORNECIMENTO EASSENTAMENTO</t>
  </si>
  <si>
    <t>TUBO DE PVC RIGIDO DE 40MM,SOLDAVEL,INCLUSIVE CONEXOES E EMENDAS,EXCLUSIVE ABERTURA E FECHAMENTO DE RASGO.FORNECIMENTO EASSENTAMENTO</t>
  </si>
  <si>
    <t>TUBO DE PVC RIGIDO DE 50MM,SOLDAVEL,INCLUSIVE CONEXOES E EMENDAS,EXCLUSIVE ABERTURA E FECHAMENTO DE RASGO.FORNECIMENTO EASSENTAMENTO</t>
  </si>
  <si>
    <t>TUBO DE PVC RIGIDO DE 60MM,SOLDAVEL,INCLUSIVE CONEXOES E EMENDAS,EXCLUSIVE ABERTURA E FECHAMENTO DE RASGO.FORNECIMENTO EASSENTAMENTO</t>
  </si>
  <si>
    <t>TUBO DE PVC RIGIDO DE 75MM,SOLDAVEL,INCLUSIVE CONEXOES E EMENDAS,EXCLUSIVE ABERTURA E FECHAMENTO DE RASGO.FORNECIMENTO EASSENTAMENTO</t>
  </si>
  <si>
    <t>TUBO DE PVC RIGIDO DE 85MM,SOLDAVEL,INCLUSIVE CONEXOES E EMENDAS,EXCLUSIVE ABERTURA E FECHAMENTO DE RASGO.FORNECIMENTO EASSENTAMENTO</t>
  </si>
  <si>
    <t>TUBO DE PVC RIGIDO DE 110MM,SOLDAVEL,INCLUSIVE CONEXOES E EMENDAS,EXCLUSIVE ABERTURA E FECHAMENTO DE RASGO.FORNECIMENTOE ASSENTAMENTO</t>
  </si>
  <si>
    <t>TUBO DE PVC RIGIDO DE 40MM,SOLDAVEL,EXCLUSIVE EMENDAS,CONEXOES,ABERTURA E FECHAMENTO DE RASGO.FORNECIMENTO E ASSENTAMENTO</t>
  </si>
  <si>
    <t>TUBO DE PVC RIGIDO DE 50MM,SOLDAVEL,EXCLUSIVE EMENDAS,CONEXOES,ABERTURA E FECHAMENTO DE RASGO.FORNECIMENTO E ASSENTAMENTO</t>
  </si>
  <si>
    <t>TUBO DE PVC RIGIDO DE 75MM,SOLDAVEL,EXCLUSIVE EMENDAS,CONEXOES,ABERTURA E FECHAMENTO DE RASGO.FORNECIMENTO E ASSENTAMENTO</t>
  </si>
  <si>
    <t>TUBO DE PVC RIGIDO DE 100MM,SOLDAVEL,EXCLUSIVE EMENDAS,CONEXOES,ABERTURA E FECHAMENTO DE RASGO.FORNECIMENTO E ASSENTAMENTO</t>
  </si>
  <si>
    <t>TUBO DE PVC RIGIDO DE 100MM,SOLDAVEL,INCLUSIVE CONEXOES E EMENDAS,EXCLUSIVE ABERTURA E FECHAMENTO DE RASGO.FORNECIMENTOE ASSENTAMENTO</t>
  </si>
  <si>
    <t>TUBO DE PVC RIGIDO DE 150MM,SOLDAVEL,INCLUSIVE CONEXOES E EMENDAS,EXCLUSIVE ABERTURA E FECHAMENTO DE RASGO.FORNECIMENTOE ASSENTAMENTO</t>
  </si>
  <si>
    <t>ELETRODUTO DE PVC RIGIDO ROSQUEAVEL DE 1/2",EXCLUSIVE LUVAS,CURVAS,ABERTURA E FECHAMENTO DE RASGO.FORNECIMENTO E ASSENTAMENTO</t>
  </si>
  <si>
    <t>ELETRODUTO DE PVC RIGIDO ROSQUEAVEL DE 3/4",EXCLUSIVE LUVAS,CURVAS,ABERTURA E FECHAMENTO DE RASGO.FORNECIMENTO E ASSENTAMENTO</t>
  </si>
  <si>
    <t>ELETRODUTO DE PVC RIGIDO ROSQUEAVEL DE 1",EXCLUSIVE LUVAS,CURVAS,ABERTURA E FECHAMENTO DE RASGO.FORNECIMENTO E ASSENTAMENTO</t>
  </si>
  <si>
    <t>ELETRODUTO DE PVC RIGIDO ROSQUEAVEL DE 1.1/4",EXCLUSIVE LUVAS,CURVAS,ABERTURA E FECHAMENTO DE RASGO.FORNECIMENTO E ASSENTAMENTO</t>
  </si>
  <si>
    <t>ELETRODUTO DE PVC RIGIDO ROSQUEAVEL DE 1.1/2",EXCLUSIVE LUVAS,CURVAS,ABERTURA E FECHAMENTO DE RASGO.FORNECIMENTO E ASSENTAMENTO</t>
  </si>
  <si>
    <t>ELETRODUTO DE PVC RIGIDO ROSQUEAVEL DE 2",EXCLUSIVE LUVAS,CURVAS,ABERTURA E FECHAMENTO DE RASGO.FORNECIMENTO E ASSENTAMENTO</t>
  </si>
  <si>
    <t>ELETRODUTO DE PVC RIGIDO ROSQUEAVEL DE 2.1/2",EXCLUSIVE LUVAS,CURVAS,ABERTURA E FECHAMENTO DE RASGO.FORNECIMENTO E ASSENTAMENTO</t>
  </si>
  <si>
    <t>ELETRODUTO DE PVC RIGIDO ROSQUEAVEL DE 3",EXCLUSIVE LUVAS,CURVAS,ABERTURA E FECHAMENTO DE RASGO.FORNECIMENTO E ASSENTAMENTO</t>
  </si>
  <si>
    <t>ELETRODUTO DE PVC RIGIDO ROSQUEAVEL DE 4",EXCLUSIVE LUVAS,CURVAS,ABERTURA E FECHAMENTO DE RASGO.FORNECIMENTO E ASSENTAMENTO</t>
  </si>
  <si>
    <t>ELETRODUTO DE PVC RIGIDO ROSQUEAVEL DE 1/2",INCLUSIVE CONEXOES E EMENDAS,EXCLUSIVE ABERTURA E FECHAMENTO DE RASGO.FORNECIMENTO E ASSENTAMENTO</t>
  </si>
  <si>
    <t>ELETRODUTO DE PVC RIGIDO ROSQUEAVEL DE 3/4",INCLUSIVE CONEXOES E EMENDAS,EXCLUSIVE ABERTURA E FECHAMENTO DE RASGO.FORNECIMENTO E ASSENTAMENTO</t>
  </si>
  <si>
    <t>ELETRODUTO DE PVC RIGIDO ROSQUEAVEL DE 1",INCLUSIVE CONEXOESE EMENDAS,EXCLUSIVE ABERTURA E FECHAMENTO DE RASGO.FORNECIMENTO E ASSENTAMENTO</t>
  </si>
  <si>
    <t>ELETRODUTO DE PVC RIGIDO ROSQUEAVEL DE 1.1/4",INCLUSIVE CONEXOES E EMENDAS,EXCLUSIVE ABERTURA E FECHAMENTO DE RASGO.FORNECIMENTO E ASSENTAMENTO</t>
  </si>
  <si>
    <t>ELETRODUTO DE PVC RIGIDO ROSQUEAVEL DE 1.1/2",INCLUSIVE CONEXOES E EMENDAS,EXCLUSIVE ABERTURA E FECHAMENTO DE RASGO.FORNECIMENTO E ASSENTAMENTO</t>
  </si>
  <si>
    <t>ELETRODUTO DE PVC RIGIDO ROSQUEAVEL DE 2",INCLUSIVE CONEXOESE EMENDAS,EXCLUSIVE ABERTURA E FECHAMENTO DE RASGO.FORNECIMENTO E ASSENTAMENTO</t>
  </si>
  <si>
    <t>ELETRODUTO DE PVC RIGIDO ROSQUEAVEL DE 2.1/2",INCLUSIVE CONEXOES E EMENDAS,EXCLUSIVE ABERTURA E FECHAMENTO DE RASGO.FORNECIMENTO E ASSENTAMENTO</t>
  </si>
  <si>
    <t>ELETRODUTO DE PVC RIGIDO ROSQUEAVEL DE 3",INCLUSIVE CONEXOESE EMENDAS,EXCLUSIVE ABERTURA E FECHAMENTO DE RASGO.FORNECIMENTO E ASSENTAMENTO</t>
  </si>
  <si>
    <t>ELETRODUTO DE PVC RIGIDO ROSQUEAVEL DE 4",INCLUSIVE CONEXOESE EMENDAS,EXCLUSIVE ABERTURA E FECHAMENTO DE RASGO.FORNECIMENTO E ASSENTAMENTO</t>
  </si>
  <si>
    <t>ELETRODUTO DE PVC ESPIRAL CORRUGADO,DIAMETRO DE 3/4",INCLUSIVE CONEXOES E EMENDAS.FORNECIMENTO E INSTALACAO</t>
  </si>
  <si>
    <t>ELETRODUTO DE PVC ESPIRAL CORRUGADO,DIAMETRO DE 1",INCLUSIVECONEXOES E EMENDAS.FORNECIMENTO E INSTALACAO</t>
  </si>
  <si>
    <t>TUBO DE PVC RIGIDO (NBR-5688) DE 75MM,LINHA REFORCADA,SOLDAVEL,EXCLUSIVE EMENDAS,CONEXOES,ABERTURA E FECHAMENTO DE RASGO.FORNECIMENTO E ASSENTAMENTO</t>
  </si>
  <si>
    <t>TUBO DE PVC RIGIDO (NBR-5688) DE 100MM,LINHA REFORCADA,SOLDAVEL,EXCLUSIVE EMENDAS,CONEXOES,ABERTURA E FECHAMENTO DE RASGO.FORNECIMENTO E ASSENTAMENTO</t>
  </si>
  <si>
    <t>TUBO DE PVC RIGIDO (NBR-5688) DE 150MM,LINHA REFORCADA,SOLDAVEL,EXCLUSIVE EMENDAS,CONEXOES,ABERTURA E FECHAMENTO DE RASGO.FORNECIMENTO E ASSENTAMENTO</t>
  </si>
  <si>
    <t>TUBO DE PVC RIGIDO (NBR-5688) DE 75MM,LINHA REFORCADA,SOLDAVEL,INCLUSIVE CONEXOES E EMENDAS,EXCLUSIVE ABERTURA E FECHAMENTO DE RASGO.FORNECIMENTO E ASSENTAMENTO</t>
  </si>
  <si>
    <t>TUBO DE PVC RIGIDO (NBR-5688) DE 100MM,LINHA REFORCADA,SOLDAVEL,INCLUSIVE CONEXOES E EMENDAS,EXCLUSIVE ABERTURA E FECHAMENTO DE RASGO.FORNECIMENTO E ASSENTAMENTO</t>
  </si>
  <si>
    <t>TUBO DE PVC RIGIDO (NBR-5688) DE 150MM,LINHA REFORCADA,SOLDAVEL,INCLUSIVE CONEXOES E EMENDAS,EXCLUSIVE ABERTURA E FECHAMENTO DE RASGO.FORNECIMENTO E ASSENTAMENTO</t>
  </si>
  <si>
    <t>TUBO DE PVC(NBR-7362),PARA ESGOTO SANITARIO,COM DIAMETRO NOMINAL DE 200MM,INCLUSIVE ANEL DE BORRACHA.FORNECIMENTO E COLOCACAO</t>
  </si>
  <si>
    <t>TUBO DE PVC RIGIDO (NBR-5688),DE 100MM,LINHA REFORCADA,SOLDAVEL,PARA PROTECAO DE CONDUTORES DE SISTEMA DE TELEFONIA,LINHA SIMPLES,ASSENTADOS E COBERTOS COM CAMADA DE CONCRETO,EXCLUSIVE ESCAVACAO E REATERRO.FORNECIMENTO E ASSENTAMENTO</t>
  </si>
  <si>
    <t>TUBO DE PVC RIGIDO (NBR-5688),DE 100MM,LINHA REFORCADA,SOLDAVEL,PARA PROTECAO DE CONDUTORES DE SISTEMA DE TELEFONIA,LINHA DUPLA,ASSENTADOS E COBERTOS COM CAMADA DE CONCRETO,EXCLUSIVE ESCAVACAO E REATERRO.FORNECIMENTO E ASSENTAMENTO</t>
  </si>
  <si>
    <t>TUBO DE PVC RIGIDO (NBR-5688),DE 100MM,LINHA REFORCADA,SOLDAVEL,PARA PROTECAO DE CONDUTORES DE SISTEMA DE TELEFONIA,LINHA TRIPLA,ASSENTADOS E COBERTOS COM CAMADA DE CONCRETO,EXCLUSIVE ESCAVACAO E REATERRO.FORNECIMENTO E ASSENTAMENTO</t>
  </si>
  <si>
    <t>TE 90° COM INSPECAO,DE PVC,COM DIAMETRO DE(100X75)MM.FORNECIMENTO E ASSENTAMENTO</t>
  </si>
  <si>
    <t>TE 90° COM INSPECAO,DE PVC,COM DIAMETRO DE(75X75)MM.FORNECIMENTO E ASSENTAMENTO</t>
  </si>
  <si>
    <t>ELETRODUTO EM PVC FLEXIVEL,COR AMARELA,DIAMETRO DE 20MM.FORNECIMENTO E COLOCACAO.</t>
  </si>
  <si>
    <t>ELETRODUTO EM PVC FLEXIVEL,COR AMARELA,DIAMETRO DE 25MM.FORNECIMENTO E COLOCACAO.</t>
  </si>
  <si>
    <t>ELETRODUTO EM PVC FLEXIVEL,COR AMARELA,DIAMETRO DE 32MM.FORNECIMENTO E COLOCACAO.</t>
  </si>
  <si>
    <t>CONDUITE FLEXIVEL,GALVANIZADO,COM DIAMETRO DE 1/2",EXCLUSIVEEMENDAS.FORNECIMENTO E ASSENTAMENTO</t>
  </si>
  <si>
    <t>CONDUITE FLEXIVEL,GALVANIZADO,COM DIAMETRO DE 3/4",EXCLUSIVEEMENDAS.FORNECIMENTO E ASSENTAMENTO</t>
  </si>
  <si>
    <t>CONDUITE FLEXIVEL,GALVANIZADO,COM DIAMETRO DE 1",EXCLUSIVE EMENDAS.FORNECIMENTO E ASSENTAMENTO</t>
  </si>
  <si>
    <t>CONDUITE FLEXIVEL,GALVANIZADO,COM DIAMETRO DE 1.1/4",EXCLUSIVE EMENDAS.FORNECIMENTO E ASSENTAMENTO</t>
  </si>
  <si>
    <t>CONDUITE FLEXIVEL,GALVANIZADO,COM DIAMETRO DE 1.1/2",EXCLUSIVE EMENDAS.FORNECIMENTO E ASSENTAMENTO</t>
  </si>
  <si>
    <t>CONDUITE FLEXIVEL,GALVANIZADO,COM DIAMETRO DE 2",EXCLUSIVE EMENDAS.FORNECIMENTO E ASSENTAMENTO</t>
  </si>
  <si>
    <t>CONDUITE FLEXIVEL,GALVANIZADO,COM DIAMETRO DE 2.1/2",EXCLUSIVE EMENDAS.FORNECIMENTO E ASSENTAMENTO</t>
  </si>
  <si>
    <t>CONDUITE FLEXIVEL,GALVANIZADO,COM DIAMETRO DE 3",EXCLUSIVE EMENDAS.FORNECIMENTO E ASSENTAMENTO</t>
  </si>
  <si>
    <t>ADAPTADOR ROSQUEAVEL,COM DIAMETRO DE 1/2",COM FLANGES E ANELDE VEDACAO PARA CAIXA D'AGUA.FORNECIMENTO</t>
  </si>
  <si>
    <t>ADAPTADOR ROSQUEAVEL,COM DIAMETRO DE 3/4",COM FLANGES E ANELDE VEDACAO PARA CAIXA D'AGUA.FORNECIMENTO</t>
  </si>
  <si>
    <t>ADAPTADOR ROSQUEAVEL,COM DIAMETRO DE 1",COM FLANGES E ANEL DE VEDACAO PARA CAIXA D'AGUA.FORNECIMENTO</t>
  </si>
  <si>
    <t>ADAPTADOR ROSQUEAVEL,COM DIAMETRO DE 1.1/4",COM FLANGES E ANEL DE VEDACAO PARA CAIXA D'AGUA.FORNECIMENTO</t>
  </si>
  <si>
    <t>ADAPTADOR ROSQUEAVEL,COM DIAMETRO DE 1.1/2",COM FLANGES E ANEL DE VEDACAO PARA CAIXA D'AGUA.FORNECIMENTO</t>
  </si>
  <si>
    <t>ADAPTADOR ROSQUEAVEL,COM DIAMETRO DE 2",COM FLANGES E ANEL DE VEDACAO PARA CAIXA D'AGUA.FORNECIMENTO</t>
  </si>
  <si>
    <t>BUCHA DE REDUCAO COM ROSCA,COM DIAMETRO DE 3/4"X1/2".FORNECIMENTO</t>
  </si>
  <si>
    <t>BUCHA DE REDUCAO COM ROSCA,COM DIAMETRO DE 1X1/2".FORNECIMENTO</t>
  </si>
  <si>
    <t>BUCHA DE REDUCAO COM ROSCA,COM DIAMETRO DE 1"X3/4".FORNECIMENTO</t>
  </si>
  <si>
    <t>BUCHA DE REDUCAO COM ROSCA,COM DIAMETRO DE 1.1/4"X3/4".FORNECIMENTO</t>
  </si>
  <si>
    <t>BUCHA DE REDUCAO COM ROSCA,COM DIAMETRO DE 1.1/4"X1".FORNECIMENTO</t>
  </si>
  <si>
    <t>BUCHA DE REDUCAO COM ROSCA,COM DIAMETRO DE 1.1/2"X3/4".FORNECIMENTO</t>
  </si>
  <si>
    <t>BUCHA DE REDUCAO COM ROSCA,COM DIAMETRO DE 1.1/2"X1".FORNECIMENTO</t>
  </si>
  <si>
    <t>BUCHA DE REDUCAO COM ROSCA,COM DIAMETRO DE 1.1/2"X1.1/4".FORNECIMENTO</t>
  </si>
  <si>
    <t>BUCHA DE REDUCAO COM ROSCA,COM DIAMETRO DE 2"X1".FORNECIMENTO</t>
  </si>
  <si>
    <t>BUCHA DE REDUCAO COM ROSCA,COM DIAMETRO DE 2"X1.1/4".FORNECIMENTO</t>
  </si>
  <si>
    <t>BUCHA DE REDUCAO COM ROSCA,COM DIAMETRO DE 2"X1.1/2".FORNECIMENTO</t>
  </si>
  <si>
    <t>FLANGE COM SEXTAVADO COM ROSCA E SEM FUROS,COM DIAMETRO DE 1/2".FORNECIMENTO</t>
  </si>
  <si>
    <t>FLANGE COM SEXTAVADO COM ROSCA E SEM FUROS,COM DIAMETRO DE 3/4".FORNECIMENTO</t>
  </si>
  <si>
    <t>FLANGE COM SEXTAVADO COM ROSCA E SEM FUROS,COM DIAMETRO DE 1".FORNECIMENTO</t>
  </si>
  <si>
    <t>FLANGE COM SEXTAVADO COM ROSCA E SEM FUROS,COM DIAMETRO DE 1.1/4".FORNECIMENTO</t>
  </si>
  <si>
    <t>FLANGE COM SEXTAVADO COM ROSCA E SEM FUROS,COM DIAMETRO DE 1.1/2".FORNECIMENTO</t>
  </si>
  <si>
    <t>FLANGE COM SEXTAVADO COM ROSCA E SEM FUROS,COM DIAMETRO DE 2".FORNECIMENTO</t>
  </si>
  <si>
    <t>FLANGE COM SEXTAVADO COM ROSCA E SEM FUROS,COM DIAMETRO DE 2.1/2".FORNECIMENTO</t>
  </si>
  <si>
    <t>FLANGE COM SEXTAVADO COM ROSCA E SEM FUROS,COM DIAMETRO DE 3".FORNECIMENTO</t>
  </si>
  <si>
    <t>FLANGE COM SEXTAVADO COM ROSCA E SEM FUROS,COM DIAMETRO DE 4".FORNECIMENTO</t>
  </si>
  <si>
    <t>JOELHO DE REDUCAO 90º COM ROSCA,COM DIAMETRO DE 3/4"X1/2".FORNECIMENTO</t>
  </si>
  <si>
    <t>JOELHO DE REDUCAO 90º COM ROSCA,COM DIAMETRO DE 1"X3/4".FORNECIMENTO</t>
  </si>
  <si>
    <t>LUVA DE REDUCAO COM ROSCA,COM DIAMETRO DE 3/4"X1/2".FORNECIMENTO</t>
  </si>
  <si>
    <t>LUVA DE REDUCAO COM ROSCA,COM DIAMETRO DE 1"X3/4".FORNECIMENTO</t>
  </si>
  <si>
    <t>LUVA DE CORRER PARA TUBO ROSCAVEL,COM DIAMETRO DE 1/2".FORNECIMENTO</t>
  </si>
  <si>
    <t>LUVA DE CORRER PARA TUBO ROSCAVEL,COM DIAMETRO DE 3/4".FORNECIMENTO</t>
  </si>
  <si>
    <t>LUVA DE CORRER PARA TUBO ROSCAVEL,COM DIAMETRO DE 1.1/2".FORNECIMENTO</t>
  </si>
  <si>
    <t>TE DE REDUCAO 90º COM ROSCA,COM DIAMETRO DE 3/4"X1/2".FORNECIMENTO</t>
  </si>
  <si>
    <t>TE DE REDUCAO 90º COM ROSCA,COM DIAMETRO DE 1"X3/4".FORNECIMENTO</t>
  </si>
  <si>
    <t>TE DE REDUCAO 90º COM ROSCA,COM DIAMETRO DE 1.1/2"X3/4".FORNECIMENTO</t>
  </si>
  <si>
    <t>JOELHO 90º COM ROSCA E BUCHA DE LATAO,COM DIAMETRO DE 1/2".FORNECIMENTO</t>
  </si>
  <si>
    <t>JOELHO 90º COM ROSCA E BUCHA DE LATAO,COM DIAMETRO DE 3/4".FORNECIMENTO</t>
  </si>
  <si>
    <t>JOELHO DE REDUCAO 90º COM ROSCA E BUCHA DE LATAO,COM DIAMETRO DE 3/4"X1/2".FORNECIMENTO</t>
  </si>
  <si>
    <t>ADAPTADOR SOLDAVEL CURTO COM BOLSA E ROSCA PARA REGISTRO,COMDIAMETRO DE 20MMX1/2".FORNECIMENTO</t>
  </si>
  <si>
    <t>ADAPTADOR SOLDAVEL CURTO COM BOLSA E ROSCA PARA REGISTRO,COMDIAMETRO DE 25MMX3/4".FORNECIMENTO</t>
  </si>
  <si>
    <t>ADAPTADOR SOLDAVEL CURTO COM BOLSA E ROSCA PARA REGISTRO,COMDIAMETRO DE 32MMX1".FORNECIMENTO</t>
  </si>
  <si>
    <t>ADAPTADOR SOLDAVEL CURTO COM BOLSA E ROSCA PARA REGISTRO,COMDIAMETRO DE 40MMX1.1/4".FORNECIMENTO</t>
  </si>
  <si>
    <t>ADAPTADOR SOLDAVEL CURTO COM BOLSA E ROSCA PARA REGISTRO,COMDIAMETRO DE 40MMX1.1/2".FORNECIMENTO</t>
  </si>
  <si>
    <t>ADAPTADOR SOLDAVEL CURTO COM BOLSA E ROSCA PARA REGISTRO,COMDIAMETRO DE 50MMX1.1/4".FORNECIMENTO</t>
  </si>
  <si>
    <t>ADAPTADOR SOLDAVEL CURTO COM BOLSA E ROSCA PARA REGISTRO,COMDIAMETRO DE 50MMX1.1/2".FORNECIMENTO</t>
  </si>
  <si>
    <t>ADAPTADOR SOLDAVEL CURTO COM BOLSA E ROSCA PARA REGISTRO,COMDIAMETRO DE 60MMX2".FORNECIMENTO</t>
  </si>
  <si>
    <t>ADAPTADOR SOLDAVEL CURTO COM BOLSA E ROSCA PARA REGISTRO,COMDIAMETRO DE 75MMX2.1/2".FORNECIMENTO</t>
  </si>
  <si>
    <t>ADAPTADOR SOLDAVEL CURTO COM BOLSA E ROSCA PARA REGISTRO,COMDIAMETRO DE 85MMX3".FORNECIMENTO</t>
  </si>
  <si>
    <t>ADAPTADOR SOLDAVEL CURTO COM BOLSA E ROSCA PARA REGISTRO,COMDIAMETRO DE 110MMX4".FORNECIMENTO</t>
  </si>
  <si>
    <t>ADAPTADOR SOLDAVEL COM FLANGES LIVRES PARA CAIXA D'AGUA,COMDIAMETRO DE 25MMX3/4".FORNECIMENTO</t>
  </si>
  <si>
    <t>ADAPTADOR SOLDAVEL COM FLANGES LIVRES PARA CAIXA D'AGUA,COMDIAMETRO DE 32MMX1".FORNECIMENTO</t>
  </si>
  <si>
    <t>ADAPTADOR SOLDAVEL COM FLANGES LIVRES PARA CAIXA D'AGUA,COMDIAMETRO DE 40MMX1.1/4".FORNECIMENTO</t>
  </si>
  <si>
    <t>ADAPTADOR SOLDAVEL COM FLANGES LIVRES PARA CAIXA D'AGUA,COMDIAMETRO DE 50MMX1.1/2".FORNECIMENTO</t>
  </si>
  <si>
    <t>ADAPTADOR SOLDAVEL COM FLANGES LIVRES PARA CAIXA D'AGUA,COMDIAMETRO DE 60MMX2".FORNECIMENTO</t>
  </si>
  <si>
    <t>ADAPTADOR SOLDAVEL COM FLANGES LIVRES PARA CAIXA D'AGUA,COMDIAMETRO DE 75MMX2.1/2".FORNECIMENTO</t>
  </si>
  <si>
    <t>ADAPTADOR SOLDAVEL COM FLANGES LIVRES PARA CAIXA D'AGUA,COMDIAMETRO DE 85MMX3".FORNECIMENTO</t>
  </si>
  <si>
    <t>ADAPTADOR SOLDAVEL COM FLANGES LIVRES PARA CAIXA D'AGUA,COMDIAMETRO DE 110MMX4".FORNECIMENTO</t>
  </si>
  <si>
    <t>ADAPTADOR SOLDAVEL/LONGO COM FLANGES LIVRES PARA CAIXA D'AGUA,COM DIAMETRO DE 25MMX3/4".FORNECIMENTO</t>
  </si>
  <si>
    <t>ADAPTADOR SOLDAVEL/LONGO COM FLANGES LIVRES PARA CAIXA D'AGUA,COM DIAMETRO DE 32MMX1".FORNECIMENTO</t>
  </si>
  <si>
    <t>ADAPTADOR SOLDAVEL/LONGO COM FLANGES LIVRES PARA CAIXA D'AGUA,COM DIAMETRO DE 40MMX1.1/4".FORNECIMENTO</t>
  </si>
  <si>
    <t>ADAPTADOR SOLDAVEL/LONGO COM FLANGES LIVRES PARA CAIXA D'AGUA,COM DIAMETRO DE 50MMX1.1/2".FORNECIMENTO</t>
  </si>
  <si>
    <t>ADAPTADOR SOLDAVEL/LONGO COM FLANGES LIVRES PARA CAIXA D'AGUA,COM DIAMETRO DE 60MMX2".FORNECIMENTO</t>
  </si>
  <si>
    <t>ADAPTADOR SOLDAVEL/LONGO COM FLANGES LIVRES PARA CAIXA D'AGUA,COM DIAMETRO DE 75MMX2.1/2".FORNECIMENTO</t>
  </si>
  <si>
    <t>ADAPTADOR SOLDAVEL/LONGO COM FLANGES LIVRES PARA CAIXA D'AGUA,COM DIAMETRO DE 85MMX3".FORNECIMENTO</t>
  </si>
  <si>
    <t>ADAPTADOR SOLDAVEL/LONGO COM FLANGES LIVRES PARA CAIXA D'AGUA,COM DIAMETRO DE 110MMX4".FORNECIMENTO</t>
  </si>
  <si>
    <t>ADAPTADOR SOLDAVEL COM FLANGES E ANEL DE VEDACAO PARA CAIXAD'AGUA,COM DIAMETRO DE 20MMX1/2".FORNECIMENTO</t>
  </si>
  <si>
    <t>ADAPTADOR SOLDAVEL COM FLANGES E ANEL DE VEDACAO PARA CAIXAD'AGUA,COM DIAMETRO DE 25MMX3/4".FORNECIMENTO</t>
  </si>
  <si>
    <t>ADAPTADOR SOLDAVEL COM FLANGES E ANEL DE VEDACAO PARA CAIXAD'AGUA,COM DIAMETRO DE 32MMX1".FORNECIMENTO</t>
  </si>
  <si>
    <t>ADAPTADOR SOLDAVEL COM FLANGES E ANEL DE VEDACAO PARA CAIXAD'AGUA,COM DIAMETRO DE 40MMX1.1/4".FORNECIMENTO</t>
  </si>
  <si>
    <t>ADAPTADOR SOLDAVEL COM FLANGES E ANEL DE VEDACAO PARA CAIXAD'AGUA,COM DIAMETRO DE 50MMX1.1/2".FORNECIMENTO</t>
  </si>
  <si>
    <t>ADAPTADOR SOLDAVEL COM FLANGES E ANEL DE VEDACAO PARA CAIXAD'AGUA,COM DIAMETRO DE 60MMX2".FORNECIMENTO</t>
  </si>
  <si>
    <t>BUCHA DE REDUCAO SOLDAVEL CURTA,COM DIAMETRO DE 25MMX20MM.FORNECIMENTO</t>
  </si>
  <si>
    <t>BUCHA DE REDUCAO SOLDAVEL CURTA,COM DIAMETRO DE 32MMX25MM.FORNECIMENTO</t>
  </si>
  <si>
    <t>BUCHA DE REDUCAO SOLDAVEL CURTA,COM DIAMETRO DE 40MMX32MM.FORNECIMENTO</t>
  </si>
  <si>
    <t>BUCHA DE REDUCAO SOLDAVEL CURTA,COM DIAMETRO DE 50MMX40MM.FORNECIMENTO</t>
  </si>
  <si>
    <t>BUCHA DE REDUCAO SOLDAVEL CURTA,COM DIAMETRO DE 60MMX50MM.FORNECIMENTO</t>
  </si>
  <si>
    <t>BUCHA DE REDUCAO SOLDAVEL CURTA,COM DIAMETRO DE 75MMX60MM.FORNECIMENTO</t>
  </si>
  <si>
    <t>BUCHA DE REDUCAO SOLDAVEL CURTA,COM DIAMETRO DE 85MMX75MM.FORNECIMENTO</t>
  </si>
  <si>
    <t>BUCHA DE REDUCAO SOLDAVEL CURTA,COM DIAMETRO DE 110MMX85MM.FORNECIMENTO</t>
  </si>
  <si>
    <t>BUCHA DE REDUCAO SOLDAVEL LONGA,COM DIAMETRO DE 32MMX20MM.FORNECIMENTO</t>
  </si>
  <si>
    <t>BUCHA DE REDUCAO SOLDAVEL LONGA,COM DIAMETRO DE 40MMX20MM.FORNECIMENTO</t>
  </si>
  <si>
    <t>BUCHA DE REDUCAO SOLDAVEL LONGA,COM DIAMETRO DE 40MMX25MM.FORNECIMENTO</t>
  </si>
  <si>
    <t>BUCHA DE REDUCAO SOLDAVEL LONGA,COM DIAMETRO DE 50MMX20MM.FORNECIMENTO</t>
  </si>
  <si>
    <t>BUCHA DE REDUCAO SOLDAVEL LONGA,COM DIAMETRO DE 50MMX25MM.FORNECIMENTO</t>
  </si>
  <si>
    <t>BUCHA DE REDUCAO SOLDAVEL LONGA,COM DIAMETRO DE 50MMX32MM.FORNECIMENTO</t>
  </si>
  <si>
    <t>BUCHA DE REDUCAO SOLDAVEL LONGA,COM DIAMETRO DE 60MMX25MM.FORNECIMENTO</t>
  </si>
  <si>
    <t>BUCHA DE REDUCAO SOLDAVEL LONGA,COM DIAMETRO DE 60MMX32MM.FORNECIMENTO</t>
  </si>
  <si>
    <t>BUCHA DE REDUCAO SOLDAVEL LONGA,COM DIAMETRO DE 60MMX40MM.FORNECIMENTO</t>
  </si>
  <si>
    <t>BUCHA DE REDUCAO SOLDAVEL LONGA,COM DIAMETRO DE 60MMX50MM.FORNECIMENTO</t>
  </si>
  <si>
    <t>BUCHA DE REDUCAO SOLDAVEL LONGA,COM DIAMETRO DE 75MMX50MM.FORNECIMENTO</t>
  </si>
  <si>
    <t>BUCHA DE REDUCAO SOLDAVEL LONGA,COM DIAMETRO DE 85MMX60MM.FORNECIMENTO</t>
  </si>
  <si>
    <t>BUCHA DE REDUCAO SOLDAVEL LONGA,COM DIAMETRO DE 110MMX60MM.FORNECIMENTO</t>
  </si>
  <si>
    <t>BUCHA DE REDUCAO SOLDAVEL LONGA,COM DIAMETRO DE 110MMX75MM.FORNECIMENTO</t>
  </si>
  <si>
    <t>JOELHO DE REDUCAO 90º SOLDAVEL,COM DIAMETRO DE 25MMX20MM.FORNECIMENTO</t>
  </si>
  <si>
    <t>JOELHO DE REDUCAO 90º SOLDAVEL,COM DIAMETRO DE 32MMX25MM.FORNECIMENTO</t>
  </si>
  <si>
    <t>LUVA DE REDUCAO SOLDAVEL,COM DIAMETRO DE 25MMX20MM.FORNECIMENTO</t>
  </si>
  <si>
    <t>LUVA DE REDUCAO SOLDAVEL,COM DIAMETRO DE 32MMX25MM.FORNECIMENTO</t>
  </si>
  <si>
    <t>LUVA DE REDUCAO SOLDAVEL,COM DIAMETRO DE 40MMX32MM.FORNECIMENTO</t>
  </si>
  <si>
    <t>LUVA DE REDUCAO SOLDAVEL,COM DIAMETRO DE 60MMX50MM.FORNECIMENTO</t>
  </si>
  <si>
    <t>LUVA DE CORRER PARA TUBO SOLDAVEL,COM DIAMETRO DE 20MM.FORNECIMENTO</t>
  </si>
  <si>
    <t>LUVA DE CORRER PARA TUBO SOLDAVEL,COM DIAMETRO DE 25MM.FORNECIMENTO</t>
  </si>
  <si>
    <t>LUVA DE CORRER PARA TUBO SOLDAVEL,COM DIAMETRO DE 50MM.FORNECIMENTO</t>
  </si>
  <si>
    <t>TE DE REDUCAO 90º SOLDAVEL,COM DIAMETRO DE 25MMX20MM.FORNECIMENTO</t>
  </si>
  <si>
    <t>TE DE REDUCAO 90º SOLDAVEL,COM DIAMETRO DE 32MMX25MM.FORNECIMENTO</t>
  </si>
  <si>
    <t>TE DE REDUCAO 90º SOLDAVEL,COM DIAMETRO DE 40MMX32MM.FORNECIMENTO</t>
  </si>
  <si>
    <t>TE DE REDUCAO 90º SOLDAVEL,COM DIAMETRO DE 50MMX20MM.FORNECIMENTO</t>
  </si>
  <si>
    <t>TE DE REDUCAO 90º SOLDAVEL,COM DIAMETRO DE 50MMX25MM.FORNECIMENTO</t>
  </si>
  <si>
    <t>TE DE REDUCAO 90º SOLDAVEL,COM DIAMETRO DE 50MMX32MM.FORNECIMENTO</t>
  </si>
  <si>
    <t>TE DE REDUCAO 90º SOLDAVEL,COM DIAMETRO DE 50MMX40MM.FORNECIMENTO</t>
  </si>
  <si>
    <t>TE DE REDUCAO 90º SOLDAVEL,COM DIAMETRO DE 75MMX50MM.FORNECIMENTO</t>
  </si>
  <si>
    <t>TE DE REDUCAO 90º SOLDAVEL,COM DIAMETRO DE 85MMX60MM.FORNECIMENTO</t>
  </si>
  <si>
    <t>TE DE REDUCAO 90º SOLDAVEL,COM DIAMETRO DE 110MMX60MM.FORNECIMENTO</t>
  </si>
  <si>
    <t>JOELHO 90º SOLDAVEL E COM ROSCA,COM DIAMETRO DE 20MMX1/2".FORNECIMENTO</t>
  </si>
  <si>
    <t>JOELHO 90º SOLDAVEL E COM ROSCA,COM DIAMETRO DE 25MMX1/2".FORNECIMENTO</t>
  </si>
  <si>
    <t>JOELHO 90º SOLDAVEL E COM ROSCA,COM DIAMETRO DE 25MMX3/4".FORNECIMENTO</t>
  </si>
  <si>
    <t>JOELHO 90º SOLDAVEL E COM ROSCA,COM DIAMETRO DE 32MMX3/4".FORNECIMENTO</t>
  </si>
  <si>
    <t>LUVA SOLDAVEL E COM ROSCA,COM DIAMETRO DE 20MMX1/2".FORNECIMENTO</t>
  </si>
  <si>
    <t>LUVA SOLDAVEL E COM ROSCA,COM DIAMETRO DE 25MMX1/2".FORNECIMENTO</t>
  </si>
  <si>
    <t>LUVA SOLDAVEL E COM ROSCA,COM DIAMETRO DE 25MMX3/4".FORNECIMENTO</t>
  </si>
  <si>
    <t>LUVA SOLDAVEL E COM ROSCA,COM DIAMETRO DE 32MMX1".FORNECIMENTO</t>
  </si>
  <si>
    <t>LUVA SOLDAVEL E COM ROSCA,COM DIAMETRO DE 40MMX1.1/4".FORNECIMENTO</t>
  </si>
  <si>
    <t>LUVA SOLDAVEL E COM ROSCA,COM DIAMETRO DE 50MMX1.1/2".FORNECIMENTO</t>
  </si>
  <si>
    <t>TE 90º SOLDAVEL E COM ROSCA NA BOLSA CENTRAL,COM DIAMETRO DE20MMX20MMX1/2".FORNECIMENTO</t>
  </si>
  <si>
    <t>TE 90º SOLDAVEL E COM ROSCA NA BOLSA CENTRAL,COM DIAMETRO DE25MMX25MMX1/2".FORNECIMENTO</t>
  </si>
  <si>
    <t>TE 90º SOLDAVEL E COM ROSCA NA BOLSA CENTRAL,COM DIAMETRO DE25MMX25MMX3/4".FORNECIMENTO</t>
  </si>
  <si>
    <t>TE 90º SOLDAVEL E COM ROSCA NA BOLSA CENTRAL,COM DIAMETRO DE32MMX32MMX3/4".FORNECIMENTO</t>
  </si>
  <si>
    <t>JOELHO 90º SOLDAVEL E COM BUCHA DE LATAO,COM DIAMETRO DE 20MMX1/2".FORNECIMENTO</t>
  </si>
  <si>
    <t>JOELHO 90º SOLDAVEL E COM BUCHA DE LATAO,COM DIAMETRO DE 25MMX1/2".FORNECIMENTO</t>
  </si>
  <si>
    <t>JOELHO 90º SOLDAVEL E COM BUCHA DE LATAO,COM DIAMETRO DE 25MMX3/4".FORNECIMENTO</t>
  </si>
  <si>
    <t>JOELHO 90º SOLDAVEL E COM BUCHA DE LATAO,COM DIAMETRO DE 32MMX3/4".FORNECIMENTO</t>
  </si>
  <si>
    <t>LUVA SOLDAVEL E COM BUCHA DE LATAO,COM DIAMETRO DE 20MMX1/2".FORNECIMENTO</t>
  </si>
  <si>
    <t>LUVA SOLDAVEL E COM BUCHA DE LATAO,COM DIAMETRO DE 25MMX1/2".FORNECIMENTO</t>
  </si>
  <si>
    <t>LUVA SOLDAVEL E COM BUCHA DE LATAO,COM DIAMETRO DE 25MMX3/4".FORNECIMENTO</t>
  </si>
  <si>
    <t>TE 90º SOLDAVEL E COM BUCHA DE LATAO NA BOLSA CENTRAL,COM DIAMETRO DE 20MMX20MMX1/2".FORNECIMENTO</t>
  </si>
  <si>
    <t>TE 90º SOLDAVEL E COM BUCHA DE LATAO NA BOLSA CENTRAL,COM DIAMETRO DE 25MMX25MMX1/2".FORNECIMENTO</t>
  </si>
  <si>
    <t>TE 90º SOLDAVEL E COM BUCHA DE LATAO NA BOLSA CENTRAL,COM DIAMETRO DE 25MMX25MMX3/4".FORNECIMENTO</t>
  </si>
  <si>
    <t>TE 90º SOLDAVEL E COM BUCHA DE LATAO NA BOLSA CENTRAL,COM DIAMETRO DE 32MMX32MMX3/4".FORNECIMENTO</t>
  </si>
  <si>
    <t>TUBO DE COBRE CLASSE E,COM DIAMETRO DE 15MM,EXCLUSIVE CONEXOES,EMENDAS,ABERTURA E FECHAMENTO DE RASGO E ISOLAMENTO.FORNECIMENTO E ASSENTAMENTO</t>
  </si>
  <si>
    <t>TUBO DE COBRE CLASSE E,COM DIAMETRO DE 22MM,EXCLUSIVE CONEXOES,EMENDAS,ABERTURA E FECHAMENTO DE RASGO E ISOLAMENTO.FORNECIMENTO E ASSENTAMENTO</t>
  </si>
  <si>
    <t>TUBO DE COBRE CLASSE E,COM DIAMETRO DE 28MM,EXCLUSIVE CONEXOES,EMENDAS,ABERTURA E FECHAMENTO DE RASGO E ISOLAMENTO.FORNECIMENTO E ASSENTAMENTO</t>
  </si>
  <si>
    <t>TUBO DE COBRE CLASSE E,COM DIAMETRO DE 35MM,EXCLUSIVE CONEXOES,EMENDAS,ABERTURA E FECHAMENTO DE RASGO E ISOLAMENTO.FORNECIMENTO E ASSENTAMENTO</t>
  </si>
  <si>
    <t>TUBO DE COBRE CLASSE E,COM DIAMETRO DE 42MM,EXCLUSIVE CONEXOES,EMENDAS,ABERTURA E FECHAMENTO DE RASGO E ISOLAMENTO.FORNECIMENTO E ASSENTAMENTO</t>
  </si>
  <si>
    <t>TUBO DE COBRE CLASSE E,COM DIAMETRO DE 54MM,EXCLUSIVE CONEXOES,EMENDAS,ABERTURA E FECHAMENTO DE RASGO E ISOLAMENTO.FORNECIMENTO E ASSENTAMENTO</t>
  </si>
  <si>
    <t>TUBO DE COBRE CLASSE E,COM DIAMETRO DE 66MM,EXCLUSIVE CONEXOES,EMENDAS,ABERTURA E FECHAMENTO DE RASGO E ISOLAMENTO.FORNECIMENTO E ASSENTAMENTO</t>
  </si>
  <si>
    <t>TUBO DE COBRE CLASSE E,COM DIAMETRO DE 79MM,EXCLUSIVE CONEXOES,EMENDAS,ABERTURA E FECHAMENTO DE RASGO E ISOLAMENTO.FORNECIMENTO E ASSENTAMENTO</t>
  </si>
  <si>
    <t>TUBO DE COBRE CLASSE E,COM DIAMETRO DE 104MM,EXCLUSIVE CONEXOES,EMENDAS,ABERTURA E FECHAMENTO DE RASGO E ISOLAMENTO.FORNECIMENTO E ASSENTAMENTO</t>
  </si>
  <si>
    <t>TUBO DE COBRE CLASSE I,COM DIAMETRO DE 15MM,EXCLUSIVE CONEXOES,EMENDAS,ABERTURA E FECHAMENTO DE RASGO E ISOLAMENTO.FORNECIMENTO E ASSENTAMENTO</t>
  </si>
  <si>
    <t>TUBO DE COBRE CLASSE I,COM DIAMETRO DE 22MM,EXCLUSIVE CONEXOES,EMENDAS,ABERTURA E FECHAMENTO DE RASGO E ISOLAMENTO.FORNECIMENTO E ASSENTAMENTO</t>
  </si>
  <si>
    <t>TUBO DE COBRE CLASSE I,COM DIAMETRO DE 28MM,EXCLUSIVE CONEXOES,EMENDAS,ABERTURA E FECHAMENTO DE RASGO E ISOLAMENTO.FORNECIMENTO E ASSENTAMENTO</t>
  </si>
  <si>
    <t>TUBO DE COBRE CLASSE I,COM DIAMETRO DE 42MM,EXCLUSIVE CONEXOES,EMENDAS,ABERTURA E FECHAMENTO DE RASGO E ISOLAMENTO.FORNECIMENTO E ASSENTAMENTO</t>
  </si>
  <si>
    <t>EMENDA EM ELETRODUTO DE FERRO GALVANIZADO,DIAMETRO DE 1/2",COMPREENDENDO:CORTE,ABERTURA DE DUAS ROSCAS POR TARRACHA MANUAL,COLOCACAO DA LUVA,INCLUSIVE ESTA</t>
  </si>
  <si>
    <t>EMENDA EM ELETRODUTO DE FERRO GALVANIZADO,DIAMETRO DE 3/4",COMPREENDENDO:CORTE,ABERTURA DE DUAS ROSCAS POR TARRACHA MANUAL,COLOCACAO DA LUVA,INCLUSIVE ESTA</t>
  </si>
  <si>
    <t>EMENDA EM ELETRODUTO DE FERRO GALVANIZADO,DIAMETRO DE 1",COMPREENDENDO:CORTE,ABERTURA DE DUAS ROSCAS POR TARRACHA MANUAL,COLOCACAO DA LUVA,INCLUSIVE ESTA</t>
  </si>
  <si>
    <t>EMENDA EM ELETRODUTO DE FERRO GALVANIZADO,DIAMETRO DE 1.1/4",COMPREENDENDO:CORTE,ABERTURA DE DUAS ROSCAS POR TARRACHA MANUAL,COLOCACAO DA LUVA,INCLUSIVE ESTA</t>
  </si>
  <si>
    <t>EMENDA EM ELETRODUTO DE FERRO GALVANIZADO,DIAMETRO DE 1.1/2",COMPREENDENDO:CORTE,ABERTURA DE DUAS ROSCAS POR TARRACHA MANUAL,COLOCACAO DA LUVA,INCLUSIVE ESTA</t>
  </si>
  <si>
    <t>EMENDA EM ELETRODUTO DE FERRO GALVANIZADO,DIAMETRO DE 2",COMPREENDENDO:CORTE,ABERTURA DE DUAS ROSCAS POR TARRACHA MANUAL,COLOCACAO DA LUVA,INCLUSIVE ESTA</t>
  </si>
  <si>
    <t>EMENDA EM ELETRODUTO DE FERRO GALVANIZADO,DIAMETRO DE 2.1/2",COMPREENDENDO:CORTE,ABERTURA DE DUAS ROSCAS POR TARRACHA MANUAL,COLOCACAO DA LUVA,INCLUSIVE ESTA</t>
  </si>
  <si>
    <t>EMENDA EM ELETRODUTO DE FERRO GALVANIZADO,DIAMETRO DE 3",COMPREENDENDO:CORTE,ABERTURA DE DUAS ROSCAS POR TARRACHA MANUAL,COLOCACAO DA LUVA,INCLUSIVE ESTA</t>
  </si>
  <si>
    <t>EMENDA EM ELETRODUTO DE FERRO GALVANIZADO,DIAMETRO DE 4",COMPREENDENDO:CORTE,ABERTURA DE DUAS ROSCAS POR TARRACHA MANUAL,COLOCACAO DA LUVA,INCLUSIVE ESTA</t>
  </si>
  <si>
    <t>CORTE E ABERTURA DE DUAS ROSCAS,POR TARRAXA MANUAL,E COLOCACAO DE CONEXOES DE FERRO GALVANIZADO,COM COSTURA,COM DIAMETRODE 1/2",EXCLUSIVE A PECA</t>
  </si>
  <si>
    <t>CORTE E ABERTURA DE DUAS ROSCAS,POR TARRAXA MANUAL,E COLOCACAO DE CONEXOES DE FERRO GALVANIZADO,COM COSTURA,COM DIAMETRODE 3/4",EXCLUSIVE A PECA</t>
  </si>
  <si>
    <t>CORTE E ABERTURA DE DUAS ROSCAS,POR TARRAXA MANUAL,E COLOCACAO DE CONEXOES DE FERRO GALVANIZADO,COM COSTURA,COM DIAMETRODE 1",EXCLUSIVE A PECA</t>
  </si>
  <si>
    <t>CORTE E ABERTURA DE DUAS ROSCAS,POR TARRAXA MANUAL,E COLOCACAO DE CONEXOES DE FERRO GALVANIZADO,COM COSTURA,COM DIAMETRODE 1.1/4",EXCLUSIVE A PECA</t>
  </si>
  <si>
    <t>CORTE E ABERTURA DE DUAS ROSCAS,POR TARRAXA MANUAL,E COLOCACAO DE CONEXOES DE FERRO GALVANIZADO,COM COSTURA,COM DIAMETRODE 1.1/2",EXCLUSIVE A PECA</t>
  </si>
  <si>
    <t>CORTE E ABERTURA DE DUAS ROSCAS,POR TARRAXA MANUAL,E COLOCACAO DE CONEXOES DE FERRO GALVANIZADO,COM COSTURA,COM DIAMETRODE 2",EXCLUSIVE A PECA</t>
  </si>
  <si>
    <t>CORTE E ABERTURA DE DUAS ROSCAS,POR TARRAXA MANUAL,E COLOCACAO DE CONEXOES DE FERRO GALVANIZADO,COM COSTURA,COM DIAMETRODE 2.1/2",EXCLUSIVE A PECA</t>
  </si>
  <si>
    <t>CORTE E ABERTURA DE DUAS ROSCAS,POR TARRAXA MANUAL,E COLOCACAO DE CONEXOES DE FERRO GALVANIZADO,COM COSTURA,COM DIAMETRODE 3",EXCLUSIVE A PECA</t>
  </si>
  <si>
    <t>CORTE E ABERTURA DE DUAS ROSCAS,POR TARRAXA MANUAL,E COLOCACAO DE CONEXOES DE FERRO GALVANIZADO,COM COSTURA,COM DIAMETRODE 4",EXCLUSIVE A PECA</t>
  </si>
  <si>
    <t>CORTE E ABERTURA DE DUAS ROSCAS,POR TARRAXA MANUAL,COLOCACAODE CONEXOES EM TUBULACAO PARA VAPOR(SCH-40 OU SCH-80),NO DIAMETRO DE 1/2",EXCLUSIVE A PECA</t>
  </si>
  <si>
    <t>CORTE E ABERTURA DE DUAS ROSCAS,POR TARRAXA MANUAL,COLOCACAODE CONEXOES EM TUBULACAO PARA VAPOR(SCH-40 OU SCH-80),NO DIAMETRO DE 3/4",EXCLUSIVE A PECA</t>
  </si>
  <si>
    <t>CORTE E ABERTURA DE DUAS ROSCAS,POR TARRAXA MANUAL,COLOCACAODE CONEXOES EM TUBULACAO PARA VAPOR(SCH-40 OU SCH-80),NO DIAMETRO DE 1",EXCLUSIVE A PECA</t>
  </si>
  <si>
    <t>CORTE E ABERTURA DE DUAS ROSCAS,POR TARRAXA MANUAL,COLOCACAODE CONEXOES EM TUBULACAO PARA VAPOR(SCH-40 OU SCH-80),NO DIAMETRO DE 1.1/4",EXCLUSIVE A PECA</t>
  </si>
  <si>
    <t>CORTE E ABERTURA DE DUAS ROSCAS,POR TARRAXA MANUAL,COLOCACAODE CONEXOES EM TUBULACAO PARA VAPOR(SCH-40 OU SCH-80),NO DIAMETRO DE 1.1/2",EXCLUSIVE A PECA</t>
  </si>
  <si>
    <t>CORTE E ABERTURA DE DUAS ROSCAS,POR TARRAXA MANUAL,COLOCACAODE CONEXOES EM TUBULACAO PARA VAPOR(SCH-40 OU SCH-80),NO DIAMETRO DE 2",EXCLUSIVE A PECA</t>
  </si>
  <si>
    <t>CORTE E ABERTURA DE DUAS ROSCAS,POR TARRAXA MANUAL,COLOCACAODE CONEXOES EM TUBULACAO PARA VAPOR(SCH-40 OU SCH-80),NO DIAMETRO DE 2.1/2",EXCLUSIVE A PECA</t>
  </si>
  <si>
    <t>CORTE E ABERTURA DE DUAS ROSCAS,POR TARRAXA MANUAL,COLOCACAODE CONEXOES EM TUBULACAO PARA VAPOR(SCH-40 OU SCH-80),NO DIAMETRO DE 3",EXCLUSIVE A PECA</t>
  </si>
  <si>
    <t>CORTE E ABERTURA DE DUAS ROSCAS,POR TARRAXA MANUAL,COLOCACAODE CONEXOES EM TUBULACAO PARA VAPOR(SCH-40 OU SCH-80),NO DIAMETRO DE 4",EXCLUSIVE A PECA</t>
  </si>
  <si>
    <t>CORTE E ABERTURA DE DUAS ROSCAS,POR TARRAXA MANUAL,COLOCACAODE CONEXOES EM TUBOS DE PVC ROSQUEAVEIS,COM DIAMETRO DE 1/2",EXCLUSIVE A PECA</t>
  </si>
  <si>
    <t>CORTE E ABERTURA DE DUAS ROSCAS,POR TARRAXA MANUAL,COLOCACAODE CONEXOES EM TUBOS DE PVC ROSQUEAVEIS,COM DIAMETRO DE 3/4",EXCLUSIVE A PECA</t>
  </si>
  <si>
    <t>CORTE E ABERTURA DE DUAS ROSCAS,POR TARRAXA MANUAL,COLOCACAODE CONEXOES EM TUBOS DE PVC ROSQUEAVEIS,COM DIAMETRO DE 1",EXCLUSIVE A PECA</t>
  </si>
  <si>
    <t>CORTE E ABERTURA DE DUAS ROSCAS,POR TARRAXA MANUAL,COLOCACAODE CONEXOES EM TUBOS DE PVC ROSQUEAVEIS,COM DIAMETRO DE 1.1/4",EXCLUSIVE A PECA</t>
  </si>
  <si>
    <t>CORTE E ABERTURA DE DUAS ROSCAS,POR TARRAXA MANUAL,COLOCACAODE CONEXOES EM TUBOS DE PVC ROSQUEAVEIS,COM DIAMETRO DE 1.1/2",EXCLUSIVE A PECA</t>
  </si>
  <si>
    <t>CORTE E ABERTURA DE DUAS ROSCAS,POR TARRAXA MANUAL,COLOCACAODE CONEXOES EM TUBOS DE PVC ROSQUEAVEIS,COM DIAMETRO DE 2",EXCLUSIVE A PECA</t>
  </si>
  <si>
    <t>CORTE E ABERTURA DE DUAS ROSCAS,POR TARRAXA MANUAL,COLOCACAODE CONEXOES EM TUBOS DE PVC ROSQUEAVEIS,COM DIAMETRO DE 2.1/2",EXCLUSIVE A PECA</t>
  </si>
  <si>
    <t>CORTE E ABERTURA DE DUAS ROSCAS,POR TARRAXA MANUAL,COLOCACAODE CONEXOES EM TUBOS DE PVC ROSQUEAVEIS,COM DIAMETRO DE 3",EXCLUSIVE A PECA</t>
  </si>
  <si>
    <t>CORTE E ABERTURA DE DUAS ROSCAS,POR TARRAXA MANUAL,COLOCACAODE CONEXOES EM TUBOS DE PVC ROSQUEAVEIS,COM DIAMETRO DE 4",EXCLUSIVE A PECA</t>
  </si>
  <si>
    <t>CORTE E ABERTURA DE DUAS ROSCAS,POR TARRAXA MANUAL,COLOCACAODE CONEXOES EM ELETRODUTO DE PVC ROSQUEAVEIS,COM DIAMETRO DE 1/2",EXCLUSIVE A PECA</t>
  </si>
  <si>
    <t>CORTE E ABERTURA DE DUAS ROSCAS,POR TARRAXA MANUAL,COLOCACAODE CONEXOES EM ELETRODUTO DE PVC ROSQUEAVEIS,COM DIAMETRO DE 3/4",EXCLUSIVE A PECA</t>
  </si>
  <si>
    <t>CORTE E ABERTURA DE DUAS ROSCAS,POR TARRAXA MANUAL,COLOCACAODE CONEXOES EM ELETRODUTO DE PVC ROSQUEAVEIS,COM DIAMETRO DE 1",EXCLUSIVE A PECA</t>
  </si>
  <si>
    <t>CORTE E ABERTURA DE DUAS ROSCAS,POR TARRAXA MANUAL,COLOCACAODE CONEXOES EM ELETRODUTO DE PVC ROSQUEAVEIS,COM DIAMETRO DE 1.1/4",EXCLUSIVE A PECA</t>
  </si>
  <si>
    <t>CORTE E ABERTURA DE DUAS ROSCAS,POR TARRAXA MANUAL,COLOCACAODE CONEXOES EM ELETRODUTO DE PVC ROSQUEAVEIS,COM DIAMETRO DE 1.1/2",EXCLUSIVE A PECA</t>
  </si>
  <si>
    <t>CORTE E ABERTURA DE DUAS ROSCAS,POR TARRAXA MANUAL,COLOCACAODE CONEXOES EM ELETRODUTO DE PVC ROSQUEAVEIS,COM DIAMETRO DE 2",EXCLUSIVE A PECA</t>
  </si>
  <si>
    <t>CORTE E ABERTURA DE DUAS ROSCAS,POR TARRAXA MANUAL,COLOCACAODE CONEXOES EM ELETRODUTO DE PVC ROSQUEAVEIS,COM DIAMETRO DE 2.1/2",EXCLUSIVE A PECA</t>
  </si>
  <si>
    <t>CORTE E ABERTURA DE DUAS ROSCAS,POR TARRAXA MANUAL,COLOCACAODE CONEXOES EM ELETRODUTO DE PVC ROSQUEAVEIS,COM DIAMETRO DE 3",EXCLUSIVE A PECA</t>
  </si>
  <si>
    <t>CORTE E ABERTURA DE DUAS ROSCAS,POR TARRAXA MANUAL,COLOCACAODE CONEXOES EM ELETRODUTO DE PVC ROSQUEAVEIS,COM DIAMETRO DE 4",EXCLUSIVE A PECA</t>
  </si>
  <si>
    <t>CORTE E COLOCACAO DE CONEXOES EM TUBO DE PVC RIGIDO,ESGOTO,SOLDAVEL,COM DIAMETRO DE 40MM,EXCLUSIVE A PECA</t>
  </si>
  <si>
    <t>CORTE E COLOCACAO DE CONEXOES EM TUBO DE PVC RIGIDO,ESGOTO,SOLDAVEL,COM DIAMETRO DE 50MM,EXCLUSIVE A PECA</t>
  </si>
  <si>
    <t>CORTE E COLOCACAO DE CONEXOES EM TUBO DE PVC RIGIDO,ESGOTO,SOLDAVEL,COM DIAMETRO DE 75MM,EXCLUSIVE A PECA</t>
  </si>
  <si>
    <t>CORTE E COLOCACAO DE CONEXOES EM TUBO DE PVC RIGIDO,ESGOTO,SOLDAVEL,COM DIAMETRO DE 100MM,EXCLUSIVE A PECA</t>
  </si>
  <si>
    <t>CORTE E COLOCACAO DE CONEXOES EM TUBO DE PVC RIGIDO,SOLDAVELPARA AGUA FRIA,COM DIAMETRO DE 20MM,EXCLUSIVE A PECA</t>
  </si>
  <si>
    <t>CORTE E COLOCACAO DE CONEXOES EM TUBO DE PVC RIGIDO,SOLDAVELPARA AGUA FRIA,COM DIAMETRO DE 25MM,EXCLUSIVE A PECA</t>
  </si>
  <si>
    <t>CORTE E COLOCACAO DE CONEXOES EM TUBO DE PVC RIGIDO,SOLDAVELPARA AGUA FRIA,COM DIAMETRO DE 32MM,EXCLUSIVE A PECA</t>
  </si>
  <si>
    <t>CORTE E COLOCACAO DE CONEXOES EM TUBO DE PVC RIGIDO,SOLDAVELPARA AGUA FRIA,COM DIAMETRO DE 40MM,EXCLUSIVE A PECA</t>
  </si>
  <si>
    <t>CORTE E COLOCACAO DE CONEXOES EM TUBO DE PVC RIGIDO,SOLDAVELPARA AGUA FRIA,COM DIAMETRO DE 50MM,EXCLUSIVE A PECA</t>
  </si>
  <si>
    <t>CORTE E COLOCACAO DE CONEXOES EM TUBO DE PVC RIGIDO,SOLDAVELPARA AGUA FRIA,COM DIAMETRO DE 60MM,EXCLUSIVE A PECA</t>
  </si>
  <si>
    <t>CORTE E COLOCACAO DE CONEXOES EM TUBO DE PVC RIGIDO,SOLDAVELPARA AGUA FRIA,COM DIAMETRO DE 75MM,EXCLUSIVE A PECA</t>
  </si>
  <si>
    <t>CORTE E COLOCACAO DE CONEXOES EM TUBO DE PVC RIGIDO,SOLDAVELPARA AGUA FRIA,COM DIAMETRO DE 85MM,EXCLUSIVE A PECA</t>
  </si>
  <si>
    <t>CORTE E COLOCACAO DE CONEXOES EM TUBO DE PVC RIGIDO,SOLDAVELPARA AGUA FRIA,COM DIAMETRO DE 110MM,EXCLUSIVE A PECA</t>
  </si>
  <si>
    <t>CORTE E COLOCACAO DE CONEXOES EM TUBO DE COBRE PARA AGUA QUENTE,COM DIAMETRO DE 15MM,EXCLUSIVE A PECA</t>
  </si>
  <si>
    <t>CORTE E COLOCACAO DE CONEXOES EM TUBO DE COBRE PARA AGUA QUENTE,COM DIAMETRO DE 22MM,EXCLUSIVE A PECA</t>
  </si>
  <si>
    <t>CORTE E COLOCACAO DE CONEXOES EM TUBO DE COBRE PARA AGUA QUENTE,COM DIAMETRO DE 28MM,EXCLUSIVE A PECA</t>
  </si>
  <si>
    <t>CORTE E COLOCACAO DE CONEXOES EM TUBO DE COBRE PARA AGUA QUENTE,COM DIAMETRO DE 35MM,EXCLUSIVE A PECA</t>
  </si>
  <si>
    <t>CORTE E COLOCACAO DE CONEXOES EM TUBO DE COBRE PARA AGUA QUENTE,COM DIAMETRO DE 42MM,EXCLUSIVE A PECA</t>
  </si>
  <si>
    <t>CORTE E COLOCACAO DE CONEXOES EM TUBO DE COBRE PARA AGUA QUENTE,COM DIAMETRO DE 54MM,EXCLUSIVE A PECA</t>
  </si>
  <si>
    <t>CORTE E COLOCACAO DE CONEXOES EM TUBO DE COBRE PARA AGUA QUENTE,COM DIAMETRO DE 66MM,EXCLUSIVE A PECA</t>
  </si>
  <si>
    <t>CORTE E COLOCACAO DE CONEXOES EM TUBO DE COBRE PARA AGUA QUENTE,COM DIAMETRO DE 79MM,EXCLUSIVE A PECA</t>
  </si>
  <si>
    <t>CORTE E COLOCACAO DE CONEXOES EM TUBO DE COBRE PARA AGUA QUENTE,COM DIAMETRO DE 104MM,EXCLUSIVE A PECA</t>
  </si>
  <si>
    <t>ABERTURA E FECHAMENTO MANUAL DE RASGO EM ALVENARIA,PARA PASSAGEM DE TUBOS E DUTOS,COM DIAMETRO DE 1/2" A 1"</t>
  </si>
  <si>
    <t>ABERTURA E FECHAMENTO MANUAL DE RASGO EM CONCRETO,PARA PASSAGEM DE TUBOS E DUTOS,COM DIAMETRO DE 1/2" A 1"</t>
  </si>
  <si>
    <t>ABERTURA E FECHAMENTO MANUAL DE RASGO EM ALVENARIA,PARA PASSAGEM DE TUBOS E DUTOS,COM DIAMETRO DE 1.1/4" A 2"</t>
  </si>
  <si>
    <t>ABERTURA E FECHAMENTO MANUAL DE RASGO EM CONCRETO,PARA PASSAGEM DE TUBOS E DUTOS,COM DIAMETRO DE 1.1/4" A 2"</t>
  </si>
  <si>
    <t>ABERTURA E FECHAMENTO MANUAL DE RASGO EM ALVENARIA,PARA PASSAGEM DE TUBOS E DUTOS,COM DIAMETRO DE 2.1/2" A 4"</t>
  </si>
  <si>
    <t>ABERTURA E FECHAMENTO MANUAL DE RASGO EM CONCRETO,PARA PASSAGEM DE TUBOS E DUTOS,COM DIAMETRO DE 2.1/2" A 4"</t>
  </si>
  <si>
    <t>SOLDA DE TOPO,EM TUBULACAO PARA VAPOR(SCH-40 OU SCH-80),NO DIAMETRO DE 1/2",UTILIZANDO CONVERSOR ELETROMOTORIZADO,INCLUSIVE CORTE OU CHANFRO DAS EXTREMIDADES</t>
  </si>
  <si>
    <t>SOLDA DE TOPO,EM TUBULACAO PARA VAPOR(SCH-40 OU SCH-80),NO DIAMETRO DE 3/4",UTILIZANDO CONVERSOR ELETROMOTORIZADO,INCLUSIVE CORTE OU CHANFRO DAS EXTREMIDADES</t>
  </si>
  <si>
    <t>SOLDA DE TOPO,EM TUBULACAO PARA VAPOR(SCH-40 OU SCH-80),NO DIAMETRO DE 1",UTILIZANDO CONVERSOR ELETROMOTORIZADO,INCLUSIVE CORTE OU CHANFRO DAS EXTREMIDADES</t>
  </si>
  <si>
    <t>SOLDA DE TOPO,EM TUBULACAO PARA VAPOR(SCH-40 OU SCH-80),NO DIAMETRO DE 1.1/4",UTILIZANDO CONVERSOR ELETROMOTORIZADO,INCLUSIVE CORTE OU CHANFRO DAS EXTREMIDADES</t>
  </si>
  <si>
    <t>SOLDA DE TOPO,EM TUBULACAO PARA VAPOR(SCH-40 OU SCH-80),NO DIAMETRO DE 1.1/2",UTILIZANDO CONVERSOR ELETROMOTORIZADO,INCLUSIVE CORTE OU CHANFRO DAS EXTREMIDADES</t>
  </si>
  <si>
    <t>SOLDA DE TOPO,EM TUBULACAO PARA VAPOR(SCH-40 OU SCH-80),NO DIAMETRO DE 2",UTILIZANDO CONVERSOR ELETROMOTORIZADO,INCLUSIVE CORTE OU CHANFRO DAS EXTREMIDADES</t>
  </si>
  <si>
    <t>SOLDA DE TOPO,EM TUBULACAO PARA VAPOR(SCH-40 OU SCH-80),NO DIAMETRO DE 2.1/2",UTILIZANDO CONVERSOR ELETROMOTORIZADO,INCLUSIVE CORTE OU CHANFRO DAS EXTREMIDADES</t>
  </si>
  <si>
    <t>SOLDA DE TOPO,EM TUBULACAO PARA VAPOR(SCH-40 OU SCH-80),NO DIAMETRO DE 3",UTILIZANDO CONVERSOR ELETROMOTORIZADO,INCLUSIVE CORTE OU CHANFRO DAS EXTREMIDADES</t>
  </si>
  <si>
    <t>SOLDA DE TOPO,EM TUBULACAO PARA VAPOR(SCH-40 OU SCH-80),NO DIAMETRO DE 4",UTILIZANDO CONVERSOR ELETROMOTORIZADO,INCLUSIVE CORTE OU CHANFRO DAS EXTREMIDADES</t>
  </si>
  <si>
    <t>ISOLAMENTO EM TUBULACAO COM DIAMETRO DE 1/2",COMPREENDENDO:CALHA DE ISOLAMENTO DE POLIURETANO EXPANDIDO,COM ESPESSURA DE1",FIXADA COM ARAME GALVANIZADO,CHAPA DE ALUMINIO CORRUGADACOM PAPEL KRAFT COM 0,15MM,FIXADA COM CINTA DE ALUMINIO COM1/2"X0,5MM E SELO PARA FIXACAO DA CINTA,EXCLUSIVE A TUBULACAO.FORNECIMENTO E COLOCACAO</t>
  </si>
  <si>
    <t>ISOLAMENTO EM TUBULACAO COM DIAMETRO DE 3/4",COMPREENDENDO:CALHA DE ISOLAMENTO DE POLIURETANO EXPANDIDO,COM ESPESSURA DE1",FIXADA COM ARAME GALVANIZADO,CHAPA DE ALUMINIO CORRUGADACOM PAPEL KRAFT COM 0,15MM,FIXADA COM CINTA DE ALUMINIO COM1/2"X0,5MM E SELO PARA FIXACAO DA CINTA,EXCLUSIVE A TUBULACAO.FORNECIMENTO E COLOCACAO</t>
  </si>
  <si>
    <t>ISOLAMENTO EM TUBULACAO COM DIAMETRO DE 1",COMPREENDENDO:CALHA DE ISOLAMENTO DE POLIURETANO EXPANDIDO,COM ESPESSURA DE 1",FIXADA COM ARAME GALVANIZADO,CHAPA DE ALUMINIO CORRUGADA COM PAPEL KRAFT COM 0,15MM,FIXADA COM CINTA DE ALUMINIO COM 1/2"X0,5MM E SELO PARA FIXACAO DA CINTA,EXCLUSIVE A TUBULACAO.FORNECIMENTO E COLOCACAO</t>
  </si>
  <si>
    <t>ISOLAMENTO EM TUBULACAO COM DIAMETRO DE 1.1/4",COMPREENDENDO:CALHA DE ISOLAMENTO DE POLIURETANO EXPANDIDO,COM ESPESSURADE 1",FIXADA COM ARAME GALVANIZADO,CHAPA DE ALUMINIO CORRUGADA COM PAPEL KRAFT COM 0,15MM,FIXADA COM CINTA DE ALUMINIO COM 1/2"X0,5MM E SELO PARA FIXACAO DE CINTA,EXCLUSIVE A TUBULACAO.FORNECIMENTO E COLOCACAO</t>
  </si>
  <si>
    <t>ISOLAMENTO EM TUBULACAO COM DIAMETRO DE 1.1/2",COMPREENDENDO:CALHA DE ISOLAMENTO DE POLIURETANO EXPANDIDO,COM ESPESSURADE 1",FIXADA COM ARAME GALVANIZADO,CHAPA DE ALUMINIO CORRUGADA COM PAPEL KRAFT COM 0,15MM,FIXADA COM CINTA DE ALUMINIO COM 1/2"X0,5MM E SELO PARA FIXACAO DA CINTA,EXCLUSIVE A TUBULACAO.FORNECIMENTO E COLOCACAO</t>
  </si>
  <si>
    <t>ISOLAMENTO EM TUBULACAO COM DIAMETRO DE 2",COMPREENDENDO:CALHA DE ISOLAMENTO DE POLIURETANO EXPANDIDO,COM ESPESSURA DE 1.1/2",FIXADA COM ARAME GALVANIZADO,CHAPA DE ALUMINIO CORRUGADA COM PAPEL KRAFT COM 0,15MM,FIXADA COM CINTA DE ALUMINIO COM 1/2"X0,5MM E SELO PARA FIXACAO DA CINTA,EXCLUSIVE A TUBULACAO.FORNECIMENTO E COLOCACAO</t>
  </si>
  <si>
    <t>ISOLAMENTO EM TUBULACAO COM DIAMETRO DE 2.1/2",COMPREENDENDO:CALHA DE ISOLAMENTO DE POLIURETANO EXPANDIDO,COM ESPESSURADE 1.1/2",FIXADA COM ARAME GALVANIZADO,CHAPA DE ALUMINIO CORRUGADA COM PAPEL KRAFT COM 0,15MM,FIXADA COM CINTA DE ALUMINIO COM 1/2"X0,5MM E SELO PARA FIXACAO DA CINTA,EXCLUSIVE ATUBULACAO.FORNECIMENTO E COLOCACAO</t>
  </si>
  <si>
    <t>ISOLAMENTO EM TUBULACAO COM DIAMETRO DE 3",COMPREENDENDO:CALHA DE ISOLAMENTO DE POLIURETANO EXPANDIDO,COM ESPESSURA DE 1.1/2",FIXADA COM ARAME GALVANIZADO,CHAPA DE ALUMINIO CORRUGADA COM PAPEL KRAFT COM 0,15MM,FIXADA COM CINTA DE ALUMINIO COM 1/2"X0,5MM E SELO PARA FIXACAO DA CINTA,EXCLUSIVE A TUBULACAO.FORNECIMENTO E COLOCACAO</t>
  </si>
  <si>
    <t>ISOLAMENTO EM TUBULACAO COM DIAMETRO DE 4",COMPREENDENDO:CALHA DE ISOLAMENTO DE POLIURETANO EXPANDIDO,COM ESPESSURA DE 1.1/2",FIXADA COM ARAME GALVANIZADO,CHAPA DE ALUMINIO CORRUGADA COM PAPEL KRAFT COM 0,15MM,FIXADA COM CINTA DE ALUMINIO COM 1/2"X0,5MM E SELO PARA FIXACAO DA CINTA,EXCLUSIVE A TUBULACAO.FORNECIMENTO E COLOCACAO</t>
  </si>
  <si>
    <t>FORNECIMENTO DE AGUA,PELA CEDAE,PARA OBRAS PUBLICAS,CONDIDERANDO UM CONSUMO MENSAL DE ATE 20,00M3,TARIFA "A"</t>
  </si>
  <si>
    <t>ADICIONAL PARA O ITEM 15.058.0010,CONSIDERANDO O CONSUMO MENSAL ENTRE 21,00 E 30,00M3</t>
  </si>
  <si>
    <t>ADICIONAL PARA OS ITENS 15.058.0010 E 15.058.0015,CONSIDERANDO O CONSUMO MENSAL ENTRE 31,00 E 100,00M3</t>
  </si>
  <si>
    <t>FORNECIMENTO DE AGUA,PELA CEDAE,PARA OBRAS PUBLICAS,CONSIDERANDO O CONSUMO MENSAL DE ATE 30,00M3,TARIFA "B"</t>
  </si>
  <si>
    <t>ADICIONAL PARA O ITEM 15.058.0050,CONSIDERANDO O CONSUMO MENSAL DE 31,00 ATE 130,00M3</t>
  </si>
  <si>
    <t>ADICIONAL PARA OS ITENS 15.058.0050 E 15.058.0055,CONSIDERANDO O CONSUMO MENSAL MAIOR QUE 130,00M3</t>
  </si>
  <si>
    <t>LIGACAO PREDIAL DE ESGOTO SANITARIO,SEGUNDO INSTRUCOES DA CEDAE,INCLUSIVE CAIXA DE INSPECAO COM TAMPAO DE FERRO FUNDIDOLEVE,EM LOGRADOURO DOTADO DE COLETOR DUPLO.ESTE CUSTO INCLUIESCAVACAO E REATERRO</t>
  </si>
  <si>
    <t>LIGACAO PREDIAL DE ESGOTO SANITARIO,SEGUNDO INSTRUCOES DA CEDAE,INCLUSIVE CAIXA DE INSPECAO COM TAMPAO DE FERRO FUNDIDOPESADO,EM LOGRADOURO DOTADO DE COLETOR DUPLO.ESTE CUSTO INCLUI ESCAVACAO E REATERRO</t>
  </si>
  <si>
    <t>LIGACAO PREDIAL DE ESGOTO SANITARIO,SEGUNDO INSTRUCOES DA CEDAE,INCLUSIVE CAIXA DE INSPECAO COM TAMPAO DE FERRO FUNDIDOLEVE,EM LOGRADOURO SEM PAVIMENTACAO,DOTADO DE COLETOR UNICO.ESTE CUSTO INCLUI ESCAVACAO E REATERRO</t>
  </si>
  <si>
    <t>LIGACAO PREDIAL DE ESGOTO SANITARIO,SEGUNDO INSTRUCOES DA CEDAE,INCLUSIVE CAIXA DE INSPECAO COM TAMPAO DE FERRO FUNDIDOPESADO,EM LOGRADOURO SEM PAVIMENTACAO,DOTADO DE COLETOR UNICO.ESTE CUSTO INCLUI ESCAVACAO E REATERRO</t>
  </si>
  <si>
    <t>LIGACAO PREDIAL DE ESGOTO SANITARIO,SEGUNDO INSTRUCOES DA CEDAE,INCLUSIVE CAIXA DE INSPECAO COM TAMPAO DE FERRO FUNDIDOLEVE,EM LOGRADOURO PAVIMENTADO,COM PARALELEPIPEDOS SOBRE COLCHOES DE AREIA OU PO-DE-PEDRA,E DOTADO DE COLETOR UNICO.ESTECUSTO INCLUI ESCAVACAO E REATERRO</t>
  </si>
  <si>
    <t>LIGACAO PREDIAL DE ESGOTO SANITARIO,SEGUNDO INSTRUCOES DA CEDAE,INCLUSIVE CAIXA DE INSPECAO COM TAMPAO DE FERRO FUNDIDOPESADO,EM LOGRADOURO PAVIMENTADO,COM PARALELEPIPEDOS SOBRE COLCHOES DE AREIA OU PO-DE-PEDRA,E DOTADO DE COLETOR UNICO.ESTE CUSTO INCLUI ESCAVACAO E REATERRO</t>
  </si>
  <si>
    <t>LIGACAO PREDIAL DE ESGOTO SANITARIO,SEGUNDO INSTRUCOES DA CEDAE,INCLUSIVE CAIXA DE INSPECAO COM TAMPAO DE FERRO FUNDIDOLEVE,EM LOGRADOURO PAVIMENTADO,COM LENCOL DE ASFALTO SOBRE CAMADA DE CONCRETO E DOTADO DE COLETOR UNICO.ESTE CUSTO INCLUI ESCAVACAO E REATERRO</t>
  </si>
  <si>
    <t>LIGACAO PREDIAL DE ESGOTO SANITARIO,SEGUNDO INSTRUCOES DA CEDAE,INCLUSIVE CAIXA DE INSPECAO COM TAMPAO DE FERRO FUNDIDOPESADO,EM LOGRADOURO PAVIMENTADO,COM LENCOL DE ASFALTO SOBRECAMADA DE CONCRETO E DOTADO DE COLETOR UNICO.ESTE CUSTO INCLUI ESCAVACAO E REATERRO</t>
  </si>
  <si>
    <t>CONJUNTO DE MATERIAIS PARA CAVALETE DE RAMAL PREDIAL DE AGUA,PADRAO NORMAL,TIPO A DE 1/2".FORNECIMENTO</t>
  </si>
  <si>
    <t>CONJUNTO DE MATERIAIS PARA CAVALETE DE RAMAL PREDIAL DE AGUA,PADRAO NORMAL,TIPO A DE 3/4".FORNECIMENTO</t>
  </si>
  <si>
    <t>CONJUNTO DE MATERIAIS PARA CAVALETE DE RAMAL PREDIAL DE AGUA,PADRAO NORMAL,TIPO A DE 1".FORNECIMENTO</t>
  </si>
  <si>
    <t>CONJUNTO DE MATERIAIS PARA CAVALETE DE RAMAL PREDIAL DE AGUA,PADRAO NORMAL,TIPO A DE 1.1/2".FORNECIMENTO</t>
  </si>
  <si>
    <t>CONJUNTO DE MATERIAIS PARA CAVALETE DE RAMAL PREDIAL DE AGUA,PADRAO NORMAL,TIPO B DE 1/2".FORNECIMENTO</t>
  </si>
  <si>
    <t>CONJUNTO DE MATERIAIS PARA CAVALETE DE RAMAL PREDIAL DE AGUA,PADRAO NORMAL,TIPO B DE 3/4".FORNECIMENTO</t>
  </si>
  <si>
    <t>CONJUNTO DE MATERIAIS,COMPLETO,PARA LIGACAO DE RAMAL PREDIALDE AGUA,DENOMINADO "KIT CAVALETE",EM PVC,DIAMETRO DE 1/2".FORNECIMENTO</t>
  </si>
  <si>
    <t>CONJUNTO DE MATERIAIS,COMPLETO,PARA LIGACAO DE RAMAL PREDIALDE AGUA,DENOMINADO "KIT CAVALETE",EM PVC,DIAMETRO DE 3/4".FORNECIMENTO</t>
  </si>
  <si>
    <t>CONJUNTO DE MATERIAIS PARA RAMAL PREDIAL DE AGUA DE PEAD 20MM,PADRAO NORMAL,LIGADO EM DISTRIBUIDOR DE PVC DN DE 50MM OU2",EXCLUSIVE TUBO E CAVALETE.FORNECIMENTO</t>
  </si>
  <si>
    <t>CONJUNTO DE MATERIAIS PARA RAMAL PREDIAL DE AGUA DE PEAD 20MM,PADRAO NORMAL,LIGADO EM DISTRUIBUIDOR DE PVC DN DE 75MM OU3",EXCLUSIVE TUBO E CAVALETE.FORNECIMENTO</t>
  </si>
  <si>
    <t>CONJUNTO DE MATERIAIS PARA RAMAL PREDIAL DE AGUA DE PEAD 20MM,PADRAO NORMAL,LIGADO EM DISTRIBUIDOR DE FERRO FUNDIDO K-7DN DE 75MM,EXCLUSIVE TUBO E CAVALETE.FORNECIMENTO</t>
  </si>
  <si>
    <t>CONJUNTO DE MATERIAIS PARA RAMAL PREDIAL DE AGUA DE PEAD 20MM,PADRAO NORMAL,LIGADO EM DISTRIBUIDOR DE FERRO FUNDIDO K-7OU PVC DEFOFO DN DE 100MM,EXCLUSIVE TUBO E CAVALETE.FORNECIMENTO</t>
  </si>
  <si>
    <t>CONJUNTO DE MATERIAIS PARA RAMAL PREDIAL DE AGUA DE PEAD 20MM,PADRAO NORMAL,LIGADO EM DISTRUIBUIDOR DE PVC DEFOFO DN DE150MM,EXCLUSIVE TUBO E CAVALETE.FORNECIMENTO</t>
  </si>
  <si>
    <t>CONJUNTO DE MATERIAIS PARA RAMAL PREDIAL DE AGUA DE PEAD 20MM,PADRAO NORMAL,LIGADO EM DISTRIBUIDOR DE PVC DEFOFO DN DE 200MM,EXCLUSIVE TUBO E CAVALETE.FORNECIMENTO</t>
  </si>
  <si>
    <t>CONJUNTO DE MATERIAIS PARA RAMAL PREDIAL DE AGUA DE PEAD 20MM,PADRAO NORMAL,LIGADO EM DISTRIBUIDOR DE PVC DEFOFO DN DE 250MM,EXCLUSIVE TUBO E CAVALETE.FORNECIMENTO</t>
  </si>
  <si>
    <t>CONJUNTO DE MATERIAIS PARA RAMAL PREDIAL DE AGUA DE PEAD 20MM,PADRAO NORMAL,LIGADO EM DISTRIBUIDOR DE FERRO FUNDIDO K-7DN ACIMA DE 100MM OU K-9,EXCLUSIVE TUBO E CAVALETE.FORNECIMENTO</t>
  </si>
  <si>
    <t>CONJUNTO DE MATERIAIS PARA RAMAL PREDIAL DE AGUA DE PVC RQ 1.1/2",PADRAO NORMAL,LIGADO EM DISTRIBUIDOR DE PVC DN DE 50MMOU 2",EXCLUSIVE TUBO E CAVALETE.FORNECIMENTO</t>
  </si>
  <si>
    <t>CONJUNTO DE MATERIAIS PARA RAMAL PREDIAL DE AGUA DE PVC RQ 1.1/2",PADRAO NORMAL,LIGADO EM DISTRIBUIDOR DE PVC DN DE 75MMOU 3",EXCLUSIVE TUBO E CAVALETE.FORNECIMENTO</t>
  </si>
  <si>
    <t>CONJUNTO DE MATERIAIS PARA RAMAL PREDIAL DE AGUA DE PVC RQ 1.1/2",PADRAO NORMAL,LIGADO EM DISTRIBUIDOR DE FERRO FUNDIDODN DE 75MM,EXCLUSIVE TUBO E CAVALETE.FORNECIMENTO</t>
  </si>
  <si>
    <t>CONJUNTO DE MATERIAIS PARA RAMAL PREDIAL DE AGUA DE PVC RQ 1.1/2",PADRAO NORMAL,LIGADO EM DISTRIBUIDOR DE PVC DEFOFO OUFERRO FUNDIDO DN DE 100MM,EXCLUSIVE TUBO E CAVALETE.FORNECIMENTO</t>
  </si>
  <si>
    <t>CONJUNTO DE MATERIAIS PARA RAMAL PREDIAL DE AGUA DE PVC RQ 1.1/2",PADRAO NORMAL,LIGADO EM DISTRIBUIDOR DE PVC DEFOFO DNDE 150MM,EXCLUSIVE TUBO E CAVALETE.FORNECIMENTO</t>
  </si>
  <si>
    <t>CONJUNTO DE MATERIAIS PARA RAMAL PREDIAL DE AGUA DE PVC RQ 1.1/2",PADRAO NORMAL,LIGADO EM DISTRIBUIDOR DE PVC DEFOFO DNDE 200MM,EXCLUSIVE TUBO E CAVALETE.FORNECIMENTO</t>
  </si>
  <si>
    <t>CONJUNTO DE MATERIAIS PARA RAMAL PREDIAL DE AGUA DE PVC RQ 1.1/2",PADRAO NORMAL,LIGADO EM DISTRIBUIDOR DE PVC DEFOFO DNDE 250MM,EXCLUSIVE TUBO E CAVALETE.FORNECIMENTO</t>
  </si>
  <si>
    <t>CONJUNTO DE MATERIAIS PARA RAMAL PREDIAL DE AGUA DE PVC RQ 1.1/2",PADRAO NORMAL,LIGADO EM DISTRIBUIDOR DE FERRO FUNDIDODN ACIMA DE 100MM,EXCLUSIVE TUBO E CAVALETE.FORNECIMENTO</t>
  </si>
  <si>
    <t>CONJUNTO DE MATERIAIS PARA RAMAL PREDIAL DE AGUA DE PVC RQ 2",PADRAO NORMAL,LIGADO EM DISTRIBUIDOR DE PVC DN DE 50MM OU2",EXCLUSIVE TUBO E CAVALETE.FORNECIMENTO</t>
  </si>
  <si>
    <t>CONJUNTO DE MATERIAIS PARA RAMAL PREDIAL DE AGUA DE PVC RQ 2",PADRAO NORMAL,LIGADO EM DISTRIBUIDOR DE PVC DN DE 75MM OU3",EXCLUSIVE TUBO E CAVALETE.FORNECIMENTO</t>
  </si>
  <si>
    <t>CONJUNTO DE MATERIAIS PARA RAMAL PREDIAL DE AGUA DE PVC RQ 2",PADRAO NORMAL,LIGADO EM DISTRIBUIDOR DE FERRO FUNDIDO DN DE 75MM,EXCLUSIVE TUBO E CAVALETE.FORNECIMENTO</t>
  </si>
  <si>
    <t>CONJUNTO DE MATERIAIS PARA RAMAL PREDIAL DE AGUA DE PVC RQ 2",PADRAO NORMAL,LIGADO EM DISTRIBUIDOR DE PVC DEFOFO OU FERRO FUNDIDO DN DE 100MM,EXCLUSIVE TUBO E CAVALETE.FORNECIMENTO</t>
  </si>
  <si>
    <t>CONJUNTO DE MATERIAIS PARA RAMAL PREDIAL DE AGUA DE PVC RQ 2",PADRAO NORMAL,LIGADO EM DISTRIBUIDOR DE PVC DEFOFO DN DE 150MM,EXCLUSIVE TUBO E CAVALETE.FORNECIMENTO</t>
  </si>
  <si>
    <t>CONJUNTO DE MATERIAIS PARA RAMAL PREDIAL DE AGUA DE PVC RQ 2",PADRAO NORMAL,LIGADO EM DISTRIBUIDOR DE PVC DEFOFO DN DE 200MM,EXCLUSIVE TUBO E CAVALETE.FORNECIMENTO</t>
  </si>
  <si>
    <t>CONJUNTO DE MATERIAIS PARA RAMAL PREDIAL DE AGUA DE PVC RQ 2",PADRAO NORMAL,LIGADO EM DISTRIBUIDOR DE PVC DEFOFO DN DE 250MM,EXCLUSIVE TUBO E CAVALETE.FORNECIMENTO</t>
  </si>
  <si>
    <t>CONJUNTO DE MATERIAIS PARA RAMAL PREDIAL DE AGUA DE PVC RQ 2",LIGADO EM DISTRIBUIDOR DE FERRO FUNDIDO DN ACIMA DE 100MM,EXCLUSIVE TUBO E CAVALETE.FORNECIMENTO</t>
  </si>
  <si>
    <t>CAVALETE TIPO A,COMPREENDENDO TODOS OS RECURSOS NECESSARIOSCONFORME INSTRUCOES DO EDITAL DA CEDAE,DIAMETRO DE 1/2".FORNECIMENTO E COLOCACAO</t>
  </si>
  <si>
    <t>CAVALETE TIPO A,COMPREENDENDO TODOS OS RECURSOS NECESSARIOSCONFORME INSTRUCOES DO EDITAL DA CEDAE,DIAMETRO DE 3/4".FORNECIMENTO E COLOCACAO</t>
  </si>
  <si>
    <t>CAVALETE TIPO A,COMPREENDENDO TODOS OS RECURSOS NECESSARIOSCONFORME INSTRUCOES DO EDITAL DA CEDAE,DIAMETRO DE 1".FORNECIMENTO E COLOCACAO</t>
  </si>
  <si>
    <t>INSTALACAO DE RAMAL PREDIAL NAO EXECUTADO POR TOTAL IMPOSSIBILIDADE</t>
  </si>
  <si>
    <t>PREPARO E ASSENTAMENTO DE CAVALETE PADRAO NORMAL CEDAE COM DIAMETRO DE 1/2",EXCLUSIVE FORNECIMENTO DE TUBOS,PECAS E REGISTROS</t>
  </si>
  <si>
    <t>PREPARO E ASSENTAMENTO DE CAVALETE PADRAO NORMAL CEDAE COM DIAMETRO DE 3/4",EXCLUSIVE FORNECIMENTO DE TUBOS,PECAS E REGISTROS</t>
  </si>
  <si>
    <t>PREPARO E ASSENTAMENTO DE CAVALETE PADRAO NORMAL CEDAE COM DIAMETRO DE 1",EXCLUSIVE FORNECIMENTO DE TUBOS,PECAS E REGISTROS</t>
  </si>
  <si>
    <t>PREPARO E ASSENTAMENTO DE CAVALETE PADRAO NORMAL CEDAE COM DIAMETRO DE 1.1/2",EXCLUSIVE FORNECIMENTO DE TUBOS,PECAS E REGISTROS</t>
  </si>
  <si>
    <t>PREPARO E ASSENTAMENTO DE CAVALETE PADRAO NORMAL CEDAE COM DIAMETRO DE 2",EXCLUSIVE FORNECIMENTO DE TUBOS,PECAS E REGISTROS</t>
  </si>
  <si>
    <t>PREPARO E ASSENTAMENTO DE CAVALETE TIPO KIT PVC DE 1/2",EXCLUSIVE FORNECIMENTO DO MATERIAL</t>
  </si>
  <si>
    <t>PREPARO E ASSENTAMENTO DE CAVALETE TIPO KIT PVC DE 3/4",EXCLUSIVE FORNECIMENTO DO MATERIAL</t>
  </si>
  <si>
    <t>ASSENTAMENTO OU TRANSFERENCIA DE RAMAL PREDIAL DE AGUA EM TUBO DE PEAD 20MM OU PVC DE 1/2",LIGADO EM DISTRIBUIDOR DE PVCA CAVALETE,OU A RAMAL ANTIGO,EXCLUSIVE FORNECIMENTO DOS MATERIAIS,ABERTURA E FECHAMENTO DA VALA</t>
  </si>
  <si>
    <t>ASSENTAMENTO OU TRANSFERENCIA DE RAMAL PREDIAL DE AGUA EM TUBO DE PEAD 20MM OU PVC DE 1/2",LIGADO EM DISTRIBUIDOR DE FERRO FUNDIDO A CAVALETE,OU A RAMAL ANTIGO,EXCLUSIVE FORNECIMENTO DOS MATERIAS,ABERTURA E FECHAMENTO DA VALA</t>
  </si>
  <si>
    <t>ASSENTAMENTO OU TRANSFERENCIA DE RAMAL PREDIAL DE AGUA EM TUBO DE PEAD 32MM OU PVC DE 3/4",LIGADO EM DISTRIBUIDOR DE PVCA CAVALETE,OU RAMAL ANTIGO,EXCLUSIVE O FORNECIMENTO DOS MATERIAIS,ABERTURA E FECHAMENTO DA VALA</t>
  </si>
  <si>
    <t>ASSENTAMENTO OU TRANSFERENCIA DE RAMAL PREDIAL DE AGUA EM TUBO DE PEAD 32MM OU PVC DE 3/4",LIGADO EM DISTRIBUIDOR DE FERRO FUNDIDO A CAVALETE,OU A RAMAL ANTIGO,EXCLUSIVE FORNECIMENTO DOS MATERIAIS,ABERTURA E FECHAMENTO DE VALA</t>
  </si>
  <si>
    <t>ASSENTAMENTO OU TRANSFERENCIA DE RAMAL PREDIAL DE AGUA EM TUBO DE PVC DE 1",LIGADO EM DISTRIBUIDOR DE PVC A CAVALETE,OUA RAMAL ANTIGO,EXCLUSIVE FORNECIMENTO DOS MATERIAIS,ABERTURAE FECHAMENTO DE VALA</t>
  </si>
  <si>
    <t>ASSENTAMENTO OU TRANSFERENCIA DE RAMAL PREDIAL DE AGUA EM TUNO DE PVC DE 1",LIGADO EM DISTRIBUIDOR DE FERRO FUNDIDO A CAVALETE,OU A RAMAL ANTIGO,EXCLUSIVE FORNECIMENTO DOS MATERIAIS,ABERTURA E FECHAMENTO DE VALA</t>
  </si>
  <si>
    <t>ASSENTAMENTO OU TRANSFERENCIA DE RAMAL PREDIAL DE AGUA EM TUBO DE PVC DE 1.1/2" OU 2",LIGADO EM DISTRIBUIDOR DE PVC DE ATE 75MM DE DIAMETRO,EXCLUSIVE FORNECIMENTO DOS MATERIAIS,ABERTURA E FECHAMENTO DE VALA</t>
  </si>
  <si>
    <t>ASSENTAMENTO OU TRANSFERENCIA DE RAMAL PREDIAL DE AGUA EM TUBO DE PVC DE 1.1/2" OU 2",LIGADO EM DISTRIBUIDOR DE PVC COMDIAMETRO DE 100 A 250MM,EXCLUSIVE FORNECIMENTO DOS MATERIAIS,ABERTURA E FECHAMENTO DE VALA</t>
  </si>
  <si>
    <t>ASSENTAMENTO OU TRANSFERENCIA DE RAMAL PREDIAL DE AGUA EM TUBO PVC DE 1.1/2" OU 2",LIGADO A DISTRIBUIDOR DE FERRO FUNDIDO K-7 OU K-9 COM DIAMETRO ATE 100MM,EXCLUSIVE FORNECIMENTO DOS MATERIAIS,ABERTURA E FECHAMENTO DE VALA</t>
  </si>
  <si>
    <t>ASSENTAMENTO OU TRANSFERENCIA DE RAMAL PREDIAL DE AGUA EM TUBO PVC DE 1.1/2" OU 2",LIGADO A DISTRIBUIDOR DE FERRO FUNDIDO K-7 OU K-9 COM DIAMETRO ACIMA DE 100MM,EXCLUSIVE FORNECIMENTO DOS MATERIAIS,ABERTURA E FECHAMENTO DE VALA</t>
  </si>
  <si>
    <t>INTERVENCAO NO RAMAL CONFORME ESPECIFICACOES CEDAE,INCLUSIVEESCAVACAO E REATERRO COM O FORNECIMENTO DE TODO O MATERIALNECESSARIO,EXCLUSIVE REMOCAO E REPOSICAO DE PAVIMENTOS E RETIRADA DO CAVALETE,COM DIAMETRO DE 1"</t>
  </si>
  <si>
    <t>LIGACAO DE AGUAS PLUVIAIS OU DOMICILIARES SERVIDAS A REDE PUBLICA,EM LOGRADOURO SEM PAVIMENTACAO,COM LARGURA ATE 14,00M(INCLUSIVE)</t>
  </si>
  <si>
    <t>LIGACAO DE AGUAS PLUVIAIS OU DOMICILIARES SERVIDAS A REDE PUBLICA,EM LOGRADOURO SEM PAVIMENTACAO,COM LARGURA MAIOR QUE 14,00M</t>
  </si>
  <si>
    <t>LIGACAO DE AGUAS PLUVIAIS OU DOMICILIARES SERVIDAS A REDE PUBLICA,EM LOGRADOURO PAVIMENTADO,COM LARGURA ATE 14,00M(INCLUSIVE)</t>
  </si>
  <si>
    <t>LIGACAO DE AGUAS PLUVIAIS OU DOMICILIARES SERVIDAS A REDE PUBLICA,EM LOGRADOURO PAVIMENTADO,COM LARGURA MAIOR QUE 14,00M</t>
  </si>
  <si>
    <t>LIGACAO DE AGUAS PLUVIAIS OU DOMICILIARES SERVIDAS A REDE PUBLICA,NO CASO DESTA ESTAR LOCALIZADA SOB O PASSEIO</t>
  </si>
  <si>
    <t>LIGACAO EM TUBULACAO DE PVC,PARA ESGOTO,COM 0,10M DE DIAMETRO,INCLUSIVE ESCAVACAO E REATERRO ATE 1,00M,EXCLUSIVE REMOCAODE PAVIMENTO.CUSTO PARA 10,00M</t>
  </si>
  <si>
    <t>LIGACAO EM TUBULACAO DE PVC,PARA ESGOTO,COM 0,15M DE DIAMETRO,INCLUSIVE ESCAVACAO E REATERRO ATE 1,00M,EXCLUSIVE REMOCAODE PAVIMENTO.CUSTO PARA 10,00M</t>
  </si>
  <si>
    <t>LIGACAO DE ESGOTOS,EM MANILHA CERAMICA DE 0,10M DE DIAMETRO,INCLUSIVE ESCAVACAO,REATERRO ATE 1,00M,EXCLUSIVE REMOCAO E REPOSICAO DO PAVIMENTO.CUSTO PARA 10,00M</t>
  </si>
  <si>
    <t>LIGACAO DE ESGOTOS,EM MANILHA CERAMICA DE 0,15M DE DIAMETRO,INCLUSIVE ESCAVACAO,REATERRO ATE 1,00M,EXCLUSIVE REMOCAO E REPOSICAO DO PAVIMENTO.CUSTO PARA 10,00M</t>
  </si>
  <si>
    <t>LIGACAO DE ESGOTOS,EM MANILHA CERAMICA DE 0,20M DE DIAMETRO,INCLUSIVE ESCAVACAO,REATERRO ATE 1,00M,EXCLUSIVE REMOCAO E REPOSICAO DO PAVIMENTO.CUSTO PARA 10,00M</t>
  </si>
  <si>
    <t>MADEIRAMENTO PARA COBERTURA EM DUAS AGUAS EM TELHAS CERAMICAS,CONSTITUIDO DE CUMEEIRA E TERCAS DE 3"X4.1/2",CAIBROS DE 3"X1.1/2",RIPAS DE 1,5X4CM,TUDO EM MADEIRA SERRADA,SEM TESOURA OU PONTALETE,MEDIDO PELA AREA REAL DO MADEIRAMENTO.FORNECIMENTO E COLOCACAO</t>
  </si>
  <si>
    <t>MADEIRAMENTO PARA COBERTURA EM DUAS AGUAS EM TELHAS CERAMICAS,CONSTITUIDO DE CUMEEIRA E TERCAS DE 3"X4.1/2",CAIBROS DE 3"X1.1/2",RIPAS DE 1,5X4CM,TUDO EM MADEIRA APARELHADA,SEM TESOURA OU PONTALETE,MEDIDO PELA AREA REAL DO MADEIRAMENTO.FORNECIMENTO E COLOCACAO</t>
  </si>
  <si>
    <t>MADEIRAMENTO PARA COBERTURA EM QUATRO OU MAIS AGUAS EM TELHAS CERAMICAS,CONSTITUIDO DE CUMEEIRA,TERCAS,RINCOES E ESPIGOES DE 3"X4.1/2",CAIBROS DE 3"X1.1/2",RIPAS DE 1,5X4CM,TUDO EMMADEIRA SERRADA,SEM TESOURA OU PONTALETE,MEDIDO PELA AREA REAL DO MADEIRAMENTO.FORNECIMENTO E COLOCACAO</t>
  </si>
  <si>
    <t>MADEIRAMENTO PARA COBERTURA EM QUATRO OU MAIS AGUAS EM TELHAS CERAMICAS,CONSTITUIDO DE CUMEEIRA,TERCAS,RINCOES E ESPIGOES DE 3"X4.1/2",CAIBROS DE 3"X1.1/2",RIPAS DE 1,5X4CM,TUDO EMMADEIRA APARELHADA,SEM TESOURA OU PONTALETE,MEDIDO PELA AREA REAL DO MADEIRAMENTO.FORNECIMENTO E COLOCACAO</t>
  </si>
  <si>
    <t>MADEIRAMENTO PARA COBERTURA EM TELHAS ONDULADAS,CONSTITUIDODE PECAS DE 3"X3" E 3"X4.1/2",EM MADEIRA SERRADA,SEM TESOURAOU PONTALETE,MEDIDO PELA AREA REAL DO MADEIRAMENTO.FORNECIMENTO E COLOCACAO</t>
  </si>
  <si>
    <t>MADEIRAMENTO PARA COBERTURA EM TELHAS ONDULADAS,CONSTITUIDODE PECAS DE 3"X3" E 3"X4.1/2",EM MADEIRA APARELHADA,SEM TESOURA OU PONTALETE,MEDIDO PELA AREA REAL DO MADEIRAMENTO.FORNECIMENTO E COLOCACAO</t>
  </si>
  <si>
    <t>TESOURA COMPLETA EM MADEIRA SERRADA,PARA VAO DE 4,00M.FORNECIMENTO E COLOCACAO</t>
  </si>
  <si>
    <t>TESOURA COMPLETA EM MADEIRA APARELHADA,PARA VAO DE 4,00M.FORNECIMENTO E COLOCACAO</t>
  </si>
  <si>
    <t>TESOURA COMPLETA EM MADEIRA SERRADA,PARA VAO DE 5,00M.FORNECIMENTO E COLOCACAO</t>
  </si>
  <si>
    <t>TESOURA COMPLETA EM MADEIRA APARELHADA,PARA VAO DE 5,00M.FORNECIMENTO E COLOCACAO</t>
  </si>
  <si>
    <t>TESOURA COMPLETA EM MADEIRA SERRADA,PARA VAO DE 6,00M.FORNECIMENTO E COLOCACAO</t>
  </si>
  <si>
    <t>TESOURA COMPLETA EM MADEIRA APARELHADA,PARA VAO DE 6,00M.FORNECIMENTO E COLOCACAO</t>
  </si>
  <si>
    <t>TESOURA COMPLETA EM MADEIRA SERRADA,PARA VAO DE 7,00M.FORNECIMENTO E COLOCACAO</t>
  </si>
  <si>
    <t>TESOURA COMPLETA EM MADEIRA APARELHADA,PARA VAO DE 7,00M.FORNECIMENTO E COLOCACAO</t>
  </si>
  <si>
    <t>TESOURA COMPLETA EM MADEIRA SERRADA,PARA VAO DE 8,00M.FORNECIMENTO E COLOCACAO</t>
  </si>
  <si>
    <t>TESOURA COMPLETA EM MADEIRA APARELHADA,PARA VAO DE 8,00M.FORNECIMENTO E COLOCACAO</t>
  </si>
  <si>
    <t>TESOURA COMPLETA EM MADEIRA SERRADA,PARA VAO DE 9,00M.FORNECIMENTO E COLOCACAO</t>
  </si>
  <si>
    <t>TESOURA COMPLETA EM MADEIRA APARELHADA,PARA VAO DE 9,00M.FORNECIMENTO E COLOCACAO</t>
  </si>
  <si>
    <t>TESOURA COMPLETA EM MADEIRA SERRADA,PARA VAO DE 10,00M.FORNECIMENTO E COLOCACAO</t>
  </si>
  <si>
    <t>TESOURA COMPLETA EM MADEIRA APARELHADA,PARA VAO DE 10,00M.FORNECIMENTO E COLOCACAO</t>
  </si>
  <si>
    <t>TESOURA COMPLETA EM MADEIRA SERRADA,PARA VAO DE 11,00M.FORNECIMENTO E COLOCACAO</t>
  </si>
  <si>
    <t>TESOURA COMPLETA EM MADEIRA APARELHADA,PARA VAO DE 11,00M.FORNECIMENTO E COLOCACAO</t>
  </si>
  <si>
    <t>TESOURA COMPLETA EM MADEIRA SERRADA,PARA VAO DE 12,00M.FORNECIMENTO E COLOCACAO</t>
  </si>
  <si>
    <t>TESOURA COMPLETA EM MADEIRA APARELHADA,PARA VAO DE 12,00M.FORNECIMENTO E COLOCACAO</t>
  </si>
  <si>
    <t>TESOURA COMPLETA EM MADEIRA SERRADA,PARA VAO DE 14,00M.FORNECIMENTO E COLOCACAO</t>
  </si>
  <si>
    <t>TESOURA COMPLETA EM MADEIRA APARELHADA,PARA VAO DE 14,00M.FORNECIMENTO E COLOCACAO</t>
  </si>
  <si>
    <t>PONTALETE DE MADEIRA SERRADA,EM PECAS DE 3"X3",VERTICAIS E HORIZONTAIS,PARA COBERTURA DE TELHAS CERAMICAS,MEDIDO PELA AREA REAL DA COBERTURA DO TELHADO.FORNECIMENTO E COLOCACAO</t>
  </si>
  <si>
    <t>PONTALETE DE MADEIRA SERRADA,EM PECAS DE 3"X3",VERTICAIS E HORIZONTAIS,PARA COBERTURA DE TELHAS ONDULADAS DE QUALQUER TIPO,MEDIDO PELA AREA REAL DA COBERTURA DO TELHADO.FORNECIMENTO E COLOCACAO</t>
  </si>
  <si>
    <t>TERCA DE MADEIRA SERRADA,EM PECAS DE 3"X3",PARA COBERTURA DEQUALQUER TIPO.FORNECIMENTO E COLOCACAO</t>
  </si>
  <si>
    <t>TERCA DE MADEIRA APARELHADA,EM PECAS DE 3"X3",PARA COBERTURADE QUALQUER TIPO.FORNECIMENTO E COLOCACAO</t>
  </si>
  <si>
    <t>TERCA DE MADEIRA SERRADA,EM PECAS DE 3"X4.1/2",PARA COBERTURA DE QUALQUER TIPO.FORNECIMENTO E COLOCACAO</t>
  </si>
  <si>
    <t>TERCA DE MADEIRA APARELHADA,EM PECAS DE 3"X4.1/2",PARA COBERTURA DE QUALQUER TIPO.FORNECIMENTO E COLOCACAO</t>
  </si>
  <si>
    <t>TERCA DE MADEIRA SERRADA,EM PECAS DE 3"X6",PARA COBERTURA DEQUALQUER TIPO.FORNECIMENTO E COLOCACAO</t>
  </si>
  <si>
    <t>TERCA DE MADEIRA APARELHADA,EM PECAS DE 3"X6",PARA COBERTURADE QUALQUER TIPO.FORNECIMENTO E COLOCACAO</t>
  </si>
  <si>
    <t>TERCA DE MADEIRA SERRADA,EM PECAS DE 3"X9",PARA COBERTURA DEQUALQUER TIPO.FORNECIMENTO E COLOCACAO</t>
  </si>
  <si>
    <t>TERCA DE MADEIRA APARELHADA,EM PECAS DE 3"X9",PARA COBERTURADE QUALQUER TIPO.FORNECIMENTO E COLOCACAO</t>
  </si>
  <si>
    <t>TERCA DE MADEIRA SERRADA,EM PECAS DE 3"X12",PARA COBERTURADE QUALQUER TIPO.FORNECIMENTO E COLOCACAO</t>
  </si>
  <si>
    <t>TERCA DE MADEIRA APARELHADA,EM PECAS DE 3"X12",PARA COBERTURA DE QUALQUER TIPO.FORNECIMENTO E COLOCACAO</t>
  </si>
  <si>
    <t>CAIBRO DE MADEIRA SERRADA COM 3"X1.1/2".FORNECIMENTO E COLOCACAO</t>
  </si>
  <si>
    <t>CAIBRO DE MADEIRA APARELHADA COM 3"X1.1/2".FORNECIMENTO E COLOCACAO</t>
  </si>
  <si>
    <t>CAIBRO DE MADEIRA APARELHADA COM 3"X2".FORNECIMENTO E COLOCACAO</t>
  </si>
  <si>
    <t>RIPA DE MADEIRA APARELHADA DE 1,5X4CM.FORNECIMENTO E COLOCACAO</t>
  </si>
  <si>
    <t>COBERTURA EM TELHA CERAMICA FRANCESA,EXCLUSIVE CUMEEIRA E MADEIRAMENTO.MEDIDA PELA AREA REAL DA COBERTURA.FORNECIMENTO ECOLOCACAO</t>
  </si>
  <si>
    <t>COBERTURA EM TELHA CERAMICA COLONIAL,EXCLUSIVE CUMEEIRA E MADEIRAMENTO.MEDIDA PELA AREA REAL DE COBERTURA.FORNECIMENTO ECOLOCACAO</t>
  </si>
  <si>
    <t>COBERTURA EM TELHA CERAMICA PORTUGUESA OU ROMANA,EXCLUSIVE CUMEEIRA E MADEIRAMENTO MEDIDA PELA AREA REAL DE COBERTURA.FORNECIMENTO E COLOCACAO</t>
  </si>
  <si>
    <t>CUMEEIRA PARA COBERTURA EM TELHAS FRANCESAS,COLONIAIS,ROMANAOU PORTUGUESA.FORNECIMENTO E COLOCACAO</t>
  </si>
  <si>
    <t>CORDAO PARA ARREMATE DE TELHADO EXECUTADO EM TELHAS COLONIAIS DUPLAS,LIGEIRAMENTE SOBREPOSTAS,PRESAS COM ARGAMASSA DE CIMENTO,AREIA E SAIBRO,NO TRACO 1:2:2.FORNECIMENTO E COLOCACAO</t>
  </si>
  <si>
    <t>CORDAO PARA ARREMATE DE TELHADO,EXECUTADO COM ARGAMASSA DE CIMENTO,AREIA E SAIBRO,NO TRACO 1:2:2</t>
  </si>
  <si>
    <t>FIXACAO DE TELHAS CERAMICAS,TIPO COLONIAL (EXCLUSIVE ESTAS)COM ARAME DE COBRE Nº16.FORNECIMENTO E COLOCACAO</t>
  </si>
  <si>
    <t>COBERTURA EM TELHAS DE CONCRETO,EXCLUSIVE CUMEEIRA E MADEIRAMENTO.MEDIDA PELA AREA REAL DA COBERTURA.FORNECIMENTO E COLOCACAO</t>
  </si>
  <si>
    <t>RUFO EM CONCRETO ARMADO COM 45CM DE LARGURA E 6CM DE ESPESSURA,ENGASTADO E ASSENTADO COM ARGAMASSA DE CIMENTO E AREIA,NOTRACO 1:3,INCLUSIVE ESCORAMENTO.FORNECIMENTO E COLOCACAO</t>
  </si>
  <si>
    <t>COBERTURA EM TELHAS ONDULADAS DE CIMENTO,SEM AMIANTO,REFORCADO COM FIOS SINTETICOS (CRFS),COM ESPESSURA DE 6MM,EXCLUSIVEMADEIRAMENTO.FORNECIMENTO E COLOCACAO</t>
  </si>
  <si>
    <t>COBERTURA EM TELHAS ONDULADAS DE CIMENTO,SEM AMIANTO,REFORCADO COM FIOS SINTETICOS (CRFS),COM ESPESSURA DE 8MM,EXCLUSIVEMADEIRAMENTO.FORNECIMENTO E COLOCACAO</t>
  </si>
  <si>
    <t>COBERTURA EM TELHA TIPO CALHA NORMAL DE CIMENTO,SEM AMIANTO,REFORCADO COM FIOS SINTETICOS (CRFS),COM 44CM DE LARGURA,COMESPESSURA DE 8MM,INCLUSIVE ACESSORIOS DE FIXACAO E VEDACAO,EXCLUSIVE MADEIRAMENTO.FORNECIMENTO E COLOCACAO</t>
  </si>
  <si>
    <t>COBERTURA EM TELHA MODULAR DE CIMENTO,SEM AMIANTO,REFORCADOCOM FIOS SINTETICOS (CRFS),COM 50CM DE LARGURA,ESPESSURA DE8MM,INCLUSIVE ACESSORIOS DE FIXACAO E VEDACAO,EXCLUSIVE MADEIRAMENTO.FORNECIMENTO E COLOCACAO</t>
  </si>
  <si>
    <t>CUMEEIRA ARTICULADA SUPERIOR E INFERIOR,DE CIMENTO,SEM AMIANTO,REFORCADO COM FIOS SINTETICOS (CRFS),PARA TELHAS ONDULADAS DE 1,10M DE LARGURA,INCLUSIVE ACESSORIOS DE FIXACAO E VEDACAO.FORNECIMENTO E COLOCACAO</t>
  </si>
  <si>
    <t>CUMEEIRA NORMAL DE CIMENTO,SEM AMIANTO,REFORCADO COM FIOS SINTETICOS (CRFS),PARA TELHAS ONDULADAS DE 1,10M DE LARGURA EESPESSURA DE 5,6 E 8MM,INCLUSIVE ACESSORIOS DE FIXACAO E VEDACAO.FORNECIMENTO E COLOCACAO</t>
  </si>
  <si>
    <t>CUMEEIRA NORMAL DE CIMENTO,SEM AMIANTO,REFORCADO COM FIOS SINTETICOS (CRFS),PARA TELHAS TIPO CALHA 44CM,INCLUSIVE ACESSORIOS DE FIXACAO E VEDACAO.FORNECIMENTO E COLOCACAO</t>
  </si>
  <si>
    <t>RUFO A DIREITA OU A ESQUERDA,DE CIMENTO,SEM AMIANTO,REFORCADO COM FIOS SINTETICOS (CRFS),PARA TELHA ONDULADA DE 1,10M DELARGURA,INCLUSIVE ACESSORIOS DE FIXACAO E VEDACAO.FORNECIMENTO E COLOCACAO</t>
  </si>
  <si>
    <t>ESPIGAO PARA COBERTURA EM TELHAS DE CIMENTO,SEM AMIANTO,REFORCADO COM FIOS SINTETICOS (CRFS),INCLUSIVE ACESSORIOS DE FIXACAO E VEDACAO.FORNECIMENTO E COLOCACAO</t>
  </si>
  <si>
    <t>CALHA DE BEIRAL,SEMI-CIRCULAR DE PVC,DN 125,EXCLUSIVE CONDUTORES (VIDE ITEM 16.004.0055).FORNECIMENTO E COLOCACAO</t>
  </si>
  <si>
    <t>CONDUTOR PARA CALHA DE BEIRAL DE PVC,DN 88,INCLUSIVE CONEXOES.FORNECIMENTO E COLOCACAO</t>
  </si>
  <si>
    <t>COBERTURA EM TELHAS ONDULADAS DE GALVALUME,COM ESPESSURA APROXIMADA DE 0,5MM,SOBREPOSICAO LATERAL DE UMA ONDA E LONGITUDINAL DE 0,20M,FIXACAO COM PARAFUSOS OU HASTES DE ALUMINIO,5/16"X250MM COM ROSCA,EXCLUSIVE MADEIRAMENTO E CUMEEIRA.MEDIDAPELA AREA REAL DE COBERTURA.FORNECIMENTO E COLOCACAO</t>
  </si>
  <si>
    <t>COBERTURA EM TELHAS ONDULADAS DE GALVALUME,COM ESPESSURA APROXIMADA DE 0,7MM,SOBREPOSICAO LATERAL DE UMA ONDA E LONGITUDINAL DE 0,20M,FIXACAO COM PARAFUSOS OU HASTES DE ALUMINIO,5/16"X250MM COM ROSCA,EXCLUSIVE MADEIRAMENTO E CUMEEIRA.MEDIDAPELA AREA REAL DE COBERTURA.FORNECIMENTO E COLOCACAO</t>
  </si>
  <si>
    <t>CUMEEIRA DE GALVALUME,COM ESPESSURA APROXIMADA DE 0,5MM,0,30M DE ABA PARA CADA LADO,PARA TELHAS ONDULADAS.FORNECIMENTO ECOLOCACAO</t>
  </si>
  <si>
    <t>COBERTURA EM TELHAS TRAPEZOIDAIS DE GALVALUME,COM ESPESSURAAPROXIMADA DE 0,5MM,SOBREPOSICAO LATERAL DE UMA ONDA E LONGITUDINAL DE 0,20M,FIXACAO COM PARAFUSOS OU HASTES DE ALUMINIO5/16"X250MM COM ROSCA,EXCLUSIVE MADEIRAMENTO E CUMEEIRA.MEDIDA PELA AREA REAL DE COBERTURA.FORNECIMENTO E COLOCACAO</t>
  </si>
  <si>
    <t>COBERTURA EM TELHAS TRAPEZOIDAIS DE GALVALUME,COM ESPESSURAAPROXIMADA DE 0,7MM,SOBREPOSICAO LATERAL DE UMA ONDA E LONGITUDINAL DE 0,20M,FIXACAO COM PARAFUSOS OU HASTES DE ALUMINIO5/16"X250MM COM ROSCA,EXCLUSIVE MADEIRAMENTO E CUMEEIRA.MEDIDA PELA AREA REAL DA COBERTURA.FORNECIMENTO E COLOCACAO</t>
  </si>
  <si>
    <t>CUMEEIRA DE GALVALUME,COM ESPESSURA APROXIMADA DE 0,5MM,0,30M DE ABA PARA CADA LADO,PARA TELHAS TRAPEZOIDAIS.FORNECIMENTO E COLOCACAO</t>
  </si>
  <si>
    <t>CUMEEIRA DE GALVALUME,COM ESPESSURA APROXIMADA DE 0,5MM,0,20M DE ABA PARA CADA LADO,PARA TELHAS TRAPEZOIDAIS.FORNECIMENTO E COLOCACAO</t>
  </si>
  <si>
    <t>CALHA DE GALVALUME,0,30M,EM CHAPA DE ESPESSURA APROXIMADA DE0,7MM E DESENVOLVIMENTO 0,50M.FORNECIMENTO E COLOCACAO</t>
  </si>
  <si>
    <t>CALHA DE GALVALUME,0,30M,EM CHAPA DE ESPESSURA APROXIMADA DE0,7MM E DESENVOLVIMENTO DE 1M.FORNECIMENTO E COLOCACAO</t>
  </si>
  <si>
    <t>CALHA DE GALVALUME,0,18M,EM CHAPA DE ESPESSURA APROXIMADA DE0,5MM E DESENVOLVIMENTO 0,30M.FORNECIMENTO E COLOCACAO</t>
  </si>
  <si>
    <t>RUFO DE GALVALUME COM MEDIDAS APROXIMADAS DE (0,7X500)MM.FORNECIMENTO E COLOCACAO</t>
  </si>
  <si>
    <t>RUFO DE GALVALUME COM MEDIDAS APROXIMADAS DE (0,5X300)MM.FORNECIMENTO E COLOCACAO</t>
  </si>
  <si>
    <t>COBERTURA EM TELHAS DE GALVALUME COM ACABAMENTO EM VERNIZ NAS 2 FACES (INTERNA E EXTERNA),NO MODELO TRAPEZOIDAL OU ONDULADA,NA ESPESSURA DE 0,5MM.MEDIDA PELA AREA REAL DE COBERTURA.FORNECIMENTO E COLOCACAO</t>
  </si>
  <si>
    <t>COBERTURA EM TELHAS DE GALVALUME COM ACABAMENTO EM VERNIZ EM1 FACE E PINTADA NA OUTRA,MODELO TRAPEZOIDAL OU ONDULADA,NAESPESSURA DE 0,5MM.MEDIDA PELA AREA REAL DE COBERTURA.FORNECIMENTO E COLOCACAO</t>
  </si>
  <si>
    <t>RUFO EM GALVALUME,COM ACABAMENTO EM VERNIZ NAS 2 FACES,TRAPEZOIDAL OU ONDULADA,MEDINDO APROXIMADAMENTE (1265X600X0,5)MM.FORNECIMENTO E COLOCACAO</t>
  </si>
  <si>
    <t>RUFO EM GALVALUME,COM ACABAMENTO EM VERNIZ EM 1 FACE E PINTADA NA OUTRA,TRAPEZOIDAL OU ONDULADA,MEDINDO APROXIMADAMENTE(1265X600X0,5)MM.FORNECIMENTO E COLOCACAO</t>
  </si>
  <si>
    <t>CUMEEIRA EM GALVALUME COM ACABAMENTO EM VERNIZ NAS 2 FACES,TRAPEZOIDAL OU ONDULADA,MEDINDO APROXIMADAMENTE (1265X600X0,5)MM.FORNECIMENTO E COLOCACAO</t>
  </si>
  <si>
    <t>CUMEEIRA EM GALVALUME COM ACABAMENTO EM VERNIZ EM 1 FACE E PINTADA NA OUTRA,TRAPEZOIDAL OU ONDULADA,MEDINDO APROXIMADAMENTE (1265X600X0,5)MM.FORNECIMENTO E COLOCACAO</t>
  </si>
  <si>
    <t>CONTRA RUFO EM GALVALUME,COM ACABAMENTO EM VERNIZ NAS 2 FACES,TRAPEZOIDAL OU ONDULADA,MEDINDO APROXIMADAMENTE (1500X562X0,5)MM.FORNECIMENTO E COLOCACAO</t>
  </si>
  <si>
    <t>CONTRA RUFO EM GALVALUME,COM ACABAMENTO EM VERNIZ EM 1 FACEE PINTADA NA OUTRA,TRAPEZOIDAL OU ONDULADA,MEDINDO APROXIMADAMENTE (1500X562X0,5)MM.FORNECIMENTO E COLOCACAO</t>
  </si>
  <si>
    <t>COBERTURA EM TELHA TERMICA DE GALVALUME,TRAPEZOIDAL,DUPLA COM ESPESSURA DE 30MM,INCLUSIVE TODOS OS ACESSORIOS NECESSARIOS A SUA EXECUCAO.MEDIDA PELA AREA REAL DE COBERTURA.FORNECIMENTO E COLOCACAO</t>
  </si>
  <si>
    <t>COBERTURA TERMO-ISOLANTE,DUPLA,TRAPEZOIDAL,GALVALUME 0,40MM,P/USO ONDE SE REQUER CONFORTO TERMICO,DUPLA ESTANQUEIDADE LATERAL,S/PINTURA,RECHEIO DE POLIESTIRENO EXPANDIDO(EPS ALTURA=40MM)C/RETARDANTE A CHAMA E DENSIDADE NBR-11.752 DA ABNT,LARGURA UTIL DE 0,99M,COMPRIMENTO ATE 12,00M,INCL.ACESSORIOS P/FIXACAO,ALTURA TOTAL 78,8MM.FORNECIMENTO E COLOCACAO</t>
  </si>
  <si>
    <t>COBERTURA EM TELHAS ONDULADAS EM FIBERGLASS,1,10X1,53M,SEM CUMEEIRA,FIXACAO COM PARAFUSOS OU HASTES DE ALUMINIO,5/16"X250MM,COM ROSCA,EXCLUSIVE MADEIRAMENTO.MEDIDA PELA AREA REAL DE CORBERTURA.FORNECIMENTO E COLOCACAO</t>
  </si>
  <si>
    <t>COBERTURA AUTO-PORTANTE COM TELHAS ONDULADAS EM CHAPAS DE ACO ZINCADO,PRE-PINTADAS COM PRIMER,A BASE EPOXI A TINTA POLIESTER,ESPESSURA ATE 1MM,LARGURA DE 0,90M,VAO LIVRE ATE 8,5M,PESO APROXIMADO DE 10KG/M2,INCLUSIVE FIXACOES E MEDIDA PELA AREA REAL DE COBERTURA.FORNECIMENTO E COLOCACAO</t>
  </si>
  <si>
    <t>COBERTURA AUTO-PORTANTE COM TELHAS ONDULADAS EM CHAPAS DE ACO ZINCADO,COM PINTURA (SISTEMA COIL COATING) BRANCA EXTERIORE CINZA INTERIORMENTE,ESPESSURA ATE 1MM,LARGURA DE 0,90M,VAO LIVRE ATE 8,5M,PESO APROXIMADO DE 10KG/M2,INCLUSIVE FIXACOES E MEDIDA PELA AREA REAL DE COBERTURA.FORNECIMENTO E COLOCACAO</t>
  </si>
  <si>
    <t>COBERTURA AUTO-PORTANTE COM TELHAS ONDULADAS EM CHAPAS DE ACO ZINCADO,PRE-PINTADAS COM PRIMER,A BASE EPOXI E TINTA POLIESTER,ESPESSURA ATE 1MM,LARGURA DE 0,90M,VAO ENTRE 8,51 E 13,50M,PESO APROXIMADO DE 10KG/M2,INCLUSIVE FIXACOES E MEDIDA PELA AREA REAL DE COBERTURA.FORNECIMENTO E COLOCACAO</t>
  </si>
  <si>
    <t>COBERTURA AUTO-PORTANTE COM TELHAS ONDULADAS EM CHAPAS DE ACO ZINCADO,COM PINTURA (SISTEMA COIL COATING) BRANCA EXTERIORE CINZA INTERIORMENTE,ESPESSURA ATE 1MM,LARGURA DE 0,90M,VAO ENTRE 8,51 E 13,50M,PESO APROXIMADO DE 10KG/M2,INCLUSIVE FIXACOES E MEDIDA PELA AREA REAL DE COBERTURA.FORNECIMENTO ECOLOCACAO</t>
  </si>
  <si>
    <t>COBERTURA AUTO-PORTANTE COM TELHAS ONDULADAS EM CHAPAS DE ACO ZINCADO,PRE-PINTADAS COM PRIMER,A BASE EPOXI E TINTA POLIESTER,ESPESSURA DE 1,25M,LARGURA DE 0,90M,VAO ENTRE 13,51 E 20,00M,PESO APROXIMADO DE 13,5KG/M2,INCLUSIVE FIXACOES E MEDIDA PELA AREA REAL DA COBERTURA.FORNECIMENTO E COLOCACAO</t>
  </si>
  <si>
    <t>COBERTURA AUTO-PORTANTE COM TELHAS ONDULADAS EM CHAPAS DE ACO ZINCADO,COM PINTURA (SISTEMA COIL COATING) BRANCA EXTERIORE CINZA INTERIORMENTE,ESPESSURA 1,25MM,LARGURA DE 0,90M,VAOENTRE 13,51 E 20,00M,PESO APROXIMADAMENTE 13,5KG/M2,INCLUSIVE FIXACOES E MEDIDA PELA AREA REAL DA COBERTURA.FORNECIMENTO E COLOCACAO</t>
  </si>
  <si>
    <t>COBERTURA AUTO-PORTANTE COM TELHAS ONDULADAS EM CHAPAS DE ACO ZINCADO,PRE-PINTADAS COM PRIMER,A BASE EPOXI E TINTA POLIESTER,ESPESSURA DE 1,55MM,LARGURA DE 0,90M,VAO ENTRE 20,01 E22,00M,PESO APROXIMADO DE 18,5KG/M2,INCLUSIVE FIXACOES E MEDIDA PELA AREA REAL DE COBERTURA.FORNECIMENTO E COLOCACAO</t>
  </si>
  <si>
    <t>COBERTURA AUTO-PORTANTE COM TELHAS ONDULADAS EM CHAPAS DE ACO ZINCADO,COM PINTURA (SISTEMA COIL COATING) BRANCA EXTERIORE CINZA INTERIORMENTE,ESPESSURA DE 1,55MM,LARGURA DE 0,90M,VAO ENTRE 20,01 E 22,00M,PESO APROXIMADO 18,5KG/M2,INCLUSIVEFIXACOES E MEDIDA PELA AREA REAL DA COBERTURA.FORNECIMENTOE COLOCACAO</t>
  </si>
  <si>
    <t>COBERTURA COM TELHAS TRAPEZOIDAIS EM ACO GALVANIZADO,ESPESSURA DE 0,5MM,INCLUSIVE FIXACOES E MEDIDA PELA AREA REAL DA COBERTURA</t>
  </si>
  <si>
    <t>CUMEEIRA EM CHAPA DE ACO GALVANIZADO,COM ESPESSURA DE 0,5MM,0,30M DE ABA PARA CADA LADO,PARA TELHAS TRAPEZOIDAIS.FORNECIMENTO E COLOCACAO</t>
  </si>
  <si>
    <t>CALHA EM CHAPA DE ACO GALVANIZADO N°26 COM 25CM DE DESENVOLVIMENTO.FORNECIMENTO E COLOCACAO</t>
  </si>
  <si>
    <t>CALHA EM CHAPA DE ACO GALVANIZADO N°26 COM 50CM DE DESENVOLVIMENTO.FORNECIMENTO E COLOCACAO</t>
  </si>
  <si>
    <t>CALHA EM CHAPA DE ACO GALVANIZADO N°24 COM 75CM DE DESENVOLVIMENTO.FORNECIMENTO E COLOCACAO</t>
  </si>
  <si>
    <t>CALHA DE PLATIBANDA OU DE RINCAO,EM CHAPA GALVANIZADA N°26,COM 25CM DE DESENVOLVIMENTO.FORNECIMENTO E COLOCACAO</t>
  </si>
  <si>
    <t>COBERTURA EM TELHAS ONDULADAS FABRICADAS COM FIBRAS VEGETAISE MINERAIS IMPREGNADA DE ASFALTO,ESPESSURA DE 3MM,PRESAS POR PREGOS GALVANIZADOS,EXCLUSIVE MADEIRAMENTO.MEDIDA PELA AREA REAL.FORNECIMENTO E COLOCACAO</t>
  </si>
  <si>
    <t>CUMEEIRA NORMAL PARA TELHAS ONDULADAS,COM FIBRAS VEGETAIS EMINERAIS IMPREGNADAS DE ASFALTO,PRESAS POR PREGOS GALVANIZADOS.FORNECIMENTO E COLOCACAO</t>
  </si>
  <si>
    <t>CALHA DE COBRE EM CHAPA DE ESPESSURA DE 0,8MM E DESENVOLVIMENTO DE 0,30M.FORNECIMENTO E COLOCACAO</t>
  </si>
  <si>
    <t>CALHA DE COBRE EM CHAPA DE ESPESSURA DE 0,8MM E DESENVOLVIMENTO DE 0,50M.FORNECIMENTO E COLOCACAO</t>
  </si>
  <si>
    <t>CALHA DE COBRE EM CHAPA DE ESPESSURA DE 0,8MM E DESENVOLVIMENTO PARA 1M.FORNECIMENTO E COLOCACAO</t>
  </si>
  <si>
    <t>TELHADO VERDE COM PRE-VEGETACAO,SISTEMA ALVEOLAR (60 A 80KG/M2),CONSTITUIDO DE: MEMBRANA DE PROTECAO ANTI-RAIZES,MEMBRANA ALVEOLAR DE PETG (COM RESERVATORIOS DE FORMATO HEXAGONAL),MEMBRANA DE RETENCAO DE NUTRIENTES COMPOSTA DE NAO TECIDO RECICLADO,PLACAS PARA DRENAGEM.FORNECIMENTO,COLOCACAO E IRRIGACAO</t>
  </si>
  <si>
    <t>TELHADO VERDE PRE-VEGETACAO,SIST.GALOCHA(45 A 75KG/M2)COM MEMBRANA PROTECAO ANTI-RAIZES,PLACAS P/DRENAGEM,CONTROLADA MODDULO SUBSTRATO RIGIDO P/RETENCAO SUBSTRATO NUTRITIVO S/CARREAR SUBSTRATO E PROPORCIONAR A OXIGENACAO DAS RAIZES EVITANDOAMASSAMENTO POR COMPACTACAO E SUBSTRATO LEVE E NUTRITIVO C/RESERVATORIO P/AGUA PLACA PEAD EMBUTIDA.FORN.COLOC.IRRIGACAO</t>
  </si>
  <si>
    <t>TELHADO VERDE PRE-VEGETACAO,SIST.LAMINAR GRAMA(80 A 120KG/M2),C/MEMBRANA PROTECAO ANTI-RAIZES,PLACAS P/DRENAGEM,CONTROLADA MODULO SUBSTRATO RIGIDO P/RETENCAO SUBSTRATO NUTRITIVO S/CARREAR ESTE SUBSTRATO E PROPORCIONAR A OXIGENACAO DAS RAIZES EVITANDO O AMASSAMENTO DAS RAIZES POR COMPACTACAO E SUBSTRATO LEVE E NUTRITIVO.FORNECIMENTO,COLOCACAO E IRRIGACAO</t>
  </si>
  <si>
    <t>COBERTURA EM CHAPA DE POLICARBONATO ALVEOLAR,NA COR CRISTAL,COM 10MM DE ESPESSURA,INCL.MADEIRAMENTO EM PECAS DE MADEIRAE PILARES EM TUBO DE ACO GALVANIZADO.MEDIDO PELA AREA REAL DE COBERTURA.FORNECIMENTO E COLOCACAO</t>
  </si>
  <si>
    <t>COBERTURA EM CHAPA DE POLICARBONATO ALVEOLAR,NA COR FUME,COM10MM DE ESPESSURA,DE (5,00X5,00)M,ESTRUTURA EM TUBO DE ACOGALVANIZADO DE 8",2.1/2" E 1.1/2",CHUMBADA EM BLOCO DE CONCRETO ARMADO,INCLUSIVE ESCAVACAO,REATERRO,CARGA,DESCARGA,TRANSPORTE E PINTURA DOS TUBOS COM 2 DEMAOS DE ACABAMENTO.MEDIDOPELA AREA REAL DE COBERTURA.FORNECIMENTO E COLOCACAO</t>
  </si>
  <si>
    <t>COBERTURA EM CHAPAS DE ACRILICO TRANSLUCIDO DE 6MM DE ESPESSURA,INCLUSIVE FIXACAO,EXCLUSIVE ESTRUTURA.MEDIDO PELA AREA REAL DE COBERTURA.FORNECIMENTO E COLOCACAO</t>
  </si>
  <si>
    <t>COBERTURA TRANSLUCIDA,CRISTAL,BRANCA LEITOSA OU CORES BASICAS,PERFIL TRAPEZOIDAL OU ONDULADA,RESINA POLIESTER REFORCADAC/FIBRA VIDRO,C/ADITIVO ESTABILIZANTE CONTRA DEGRADACAO DOSRAIOS U.V.,ESP.1,3MM,USO ONDE SE REQUER ILUMINACAO NATURAL MAIS VITREA,ECONOMICIDADE E BOA RESISTENCIA,LARG.990MM E 1020MM,COMPR.ATE 6,00M,INCL.ACESSORIOS P/FIXACAO.FORN.E COLOC.</t>
  </si>
  <si>
    <t>COBERTURA TRANSLUCIDA,CRISTAL,BRANCA LEITOSA OU CORES BASICAS,TRAPEZOIDAL OU ONDULADA,RESINA POLIESTER REFORCADA C/FRIBRA DE VIDRO,ADITIVO ESTABILIZANTE CONTRA DEGRADACAO DOS RAIOSU.V.,ESTRUT.C/VEU INTERNO POLIESTER,ESP.1,5MM,USO ONDE REQUER ILUMINACAO NATURAL CONTROLADA,LARG.990MM E 1020MM,COMPR.ATE 6,00M,INCL.ACESSORIOS P/FIXACAO.FORNECIMENTO E COLOCACAO</t>
  </si>
  <si>
    <t>ESTRUTURA DE ALUMINIO PARA CLARABOIA EM CHAPA DE POLICARBONATO,EXCLUSIVE ESTA.FORNECIMENTO E COLOCACAO</t>
  </si>
  <si>
    <t>RETIRADA E RECOLOCACAO DE TELHAS FRANCESAS,INCLUSIVE CUMEEIRA,EXCLUSIVE O FORNECIMENTO DO MATERIAL NOVO,MEDIDAS PELA AREA REAL DE COBERTURA</t>
  </si>
  <si>
    <t>RETIRADA E RECOLOCACAO DE TELHAS COLONIAIS,INCLUSIVE CUMEEIRA,EXCLUSIVE O FORNECIMENTO DO MATERIAL NOVO,MEDIDAS PELA AREA REAL DE COBERTURA</t>
  </si>
  <si>
    <t>RETIRADA E RECOLOCACAO DE TELHA EM FIBROCIMENTO TIPO CALHA,COM 49CM LARGURA,INCLUSIVE CUMEEIRA,EXCLUSIVE FORNECIMENTO DOMATERIAL NOVO,MEDIDAS PELA AREA REAL DE COBERTURA</t>
  </si>
  <si>
    <t>RETIRADA E RECOLOCACAO DE TELHAS EM FIBROCIMENTO,ONDULADAS,TIPO CONVENCIONAL,INCLUSIVE CUMEEIRA,EXCLUSIVE FORNECIMENTO DO MATERIAL NOVO,MEDIDAS PELA AREA REAL DE COBERTURA</t>
  </si>
  <si>
    <t>RETIRADA E RECOLOCACAO DE TELHAS EM FIBROCIMENTO,TIPO CALHACOM 90CM DE LARGURA,INCLUSIVE CUMEEIRA,EXCLUSIVE FORNECIMENTO DO MATERIAL NOVO,MEDIDAS PELA AREA REAL DE COBERTURA</t>
  </si>
  <si>
    <t>RETIRADA E RECOLOCACAO DE TELHAS METALICAS DE 0,5MM A 0,8MMDE ESPESSURA</t>
  </si>
  <si>
    <t>RETIRADA E RECOLOCACAO DE MADEIRAMENTO TELHAS EM FIBROCIMENTO,ONDULADAS,EXCLUSIVE FORNECIMENTO DE MATERIAL NOVO.MEDIDASPELA AREA REAL DA COBERTURA</t>
  </si>
  <si>
    <t>RETIRADA E RECOLOCACAO DE MADEIRAMENTO TELHAS TIPO CALHA,ONDULADAS,EXCLUSIVE FORNECIMENTO DE MATERIAL NOVO.MEDIDAS PELAAREA REAL DE COBERTURA</t>
  </si>
  <si>
    <t>RETIRADA E RECOLOCACAO DE MADEIRAMENTO TELHAS FRANCESAS OU COLONIAIS,ONDULADAS,EXCLUSIVE FORNECIMENTO DO MATERIAL.MEDIDAS PELA AREA REAL DA COBERTURA</t>
  </si>
  <si>
    <t>SUBCOBERTURA COMPOSTA DE DUAS FOLHAS DE ALUMINIO ESTRUTURADOE UMA FOLHA DE POLIETILENO ALTA DENSIDADE TRANCADO,COM ESPESSURA APROXIMADA ENTRE 0,15MM E 0,17MM,INCLUSIVE MADEIRAMENTO DE FIXACAO.FORNECIMENTO E COLOCACAO</t>
  </si>
  <si>
    <t>SUBCOBERTURA COMPOSTA POR ESPUMA DE POLIETILENO EXPANDIDO ELAMINADO METALIZADO,COM ESPESSURA APROXIMADA DE 5MM,INCLUSIVE MADEIRAMENTO DE FIXACAO.FORNECIMENTO E COLOCACAO</t>
  </si>
  <si>
    <t>SUBCOBERTURA CONSTITUIDA POR FIBRAS CONTINUAS DE POLIETILENODE ALTA DENSIDADE,PERMEAVEL AO VAPOR E COM RESISTENCIA APASSAGEM DE AGUA,INCLUSIVE MADEIRAMENTO DE FIXACAO.FORNECIMENTO E COLOCACAO</t>
  </si>
  <si>
    <t>IMPERMEABILIZACAO C/MANTA A BASE ASFALTO MODIFICADO C/POLIMEROS,TIPO III-B,ESP.4,00MM,CONSUMO MINIMO 1,15M2/M2,APLICACAOCHAMA MACARICO SOBRE PRIMER ASFALTICO BASE AGUA OU SOLVENTE,CONSUMO 0,40KG/M2,INCLUSIVE ESTE</t>
  </si>
  <si>
    <t>IMPERMEABILIZACAO C/MANTA A BASE DE ASFALTO MODIFICADO C/POLIMEROS,TIPO III-A,C/ESP.4,00M,CONSUMO MINIMO DE 1,15M2/M2,APLICACAO C/CHAMA DE MACARICO SOBRE PRIMER ASFALTICO BASE AGUAOU SOLVENTE,C/CONSUMO 0,40KG/M2,INCLUSIVE ESTE</t>
  </si>
  <si>
    <t>IMPERMEABILIZACAO C/MANTA A BASE DE ASFALTO MODIFICADO C/POLIMEROS,TIPO IV-A,ESP.4,00MM,CONSUMO MINIMO 1,15M2/M2,APLICACAO C/CHAMA MACARICO SOBRE PRIMER ASFALTICO BASE AGUA OU SOLVENTE,COM CONSUMO DE 0,40KG/M2,INCLUSIVE ESTE</t>
  </si>
  <si>
    <t>IMPERMEABILIZACAO COM DUPLA MANTA BASE ASFALTO MODIFICADO C/POLIMEROS,TIPO III-B,AMBAS C/ESP.4,00MM,CONSUMO MINIMO 1,15M2/M2 P/CADA MANTA,APLIC.C/CHAMA MACARICO A 1ª SOBRE PRIMER ASFALTICO BASE AGUA OU SOLVENTE,CONSUMO 0,40KG/M2,INCLUSIVE ESTE</t>
  </si>
  <si>
    <t>IMPERMEABILIZACAO COM MANTA BASE ASFALTO MODIFICADO C/POLIMEROS,TIPO II-A OU II-B,ESP.4,00M,CONSUMO MINIMO 1,15M2/M2,APLICACAO CHAMA MACARICO SOBRE PRIMER ASFALTICO BASE AGUA OU SOLVENTE,CONSUMO 0,40KG/M2,INCLUSIVE ESTE</t>
  </si>
  <si>
    <t>IMPERMEABILIZACAO COM DUPLA MANTA BASE ASFALTO MODIFICADO C/POLIMEROS,TIPO IV-A,AMBAS C/ESP.4,00MM,CONSUMO MINIMO 1,15M2/M2 P/CADA MANTA,APLIC.CHAMA MACARICO,A 1ª MANTA SOBRE PRIMER ASFALTICO BASE AGUA OU SOLVENTE,CONSUMO 0,40KG/M2,INCLUSIVE ESTE</t>
  </si>
  <si>
    <t>IMPERMEABILIZACAO COM MANTA BASE ASFALTO MODIFICADO C/POLIMEROS,COM HERBICIDA ATOXICO,TIPO III-A OU B,ESPESSURA DE 4,00MM,CONSUMO MINIMO DE 1,25M2/M2,APLIC.CHAMA MACARICO SOBRE PRIMER ASFALTICO BASE AGUA OU SOLVENTE,CONSUMO DE 0,40KG/M2,INCLUSIVE ESTE</t>
  </si>
  <si>
    <t>IMPERMEABILIZACAO C/DUPLA MANTA BASE ASFALTO MODIFICADO C/POLIMEROS,C/HERBICIDA ATOXICO,TIPO III-A OU B,C/ESP.4,00MM,CONSUMO MINIMO 1,25M2/M2 P/CADA MANTA,APLIC.C/CHAMA MACARICO,A1ª SOBRE PRIMER ASFALTICO BASE AGUA OU SOLVENTE,CONSUMO 0,40KG/M2,INCLUSIVE ESTE</t>
  </si>
  <si>
    <t>IMPERMEABILIZACAO INIBIDORA DO ATAQUE DE RAIZES,COMPOSTA DEASFALTO MODIFICADO,PLASTIFICANTE,ADITIVOS ESPECIAIS,HERBICIDA ATOXICO E SOLVENTES ORGANICOS,APLICADO A FRIO,EM DUAS DEMAOS,CONSUMO DE 0,40L/M2/DEMAO,PARA EVITAR A PENETRACAO INDESEJAVEL DE RAIZES QUE DESAGREGAM A PROTECAO MECANICA SOBRE A IMPERMEABILIZACAO</t>
  </si>
  <si>
    <t>IMPERMEABILIZACAO COM MEMBRANA DE ASFALTO ELASTOMERICO EM SOLUCAO,APLICADA A FRIO,CONSIDERADO O CONSUMO DE 0,40KG/M2 DOPRIMER EM UMA DEMAO E 4KG/M2 DE ASFALTO RECOMENDADO,COM REFORCO DE UMA TELA INDUSTRIAL DE POLIESTER,MALHA DE 2X2MM</t>
  </si>
  <si>
    <t>IMPERMEABILIZACAO COM MEMBRANA A BASE POLIURETANO VEGETAL,ISENTO DE SOLVENTES,BAIXO TEOR VOC,BICOMPONENTE,APLICADO A FRIO,2 OU 3 DEMAOS,CONSUMO DE 2KG/M2,REFORCO TELA POLIESTER,APLICADA SOBRE 1ª DEMAO,MALHA 2X2MM</t>
  </si>
  <si>
    <t>IMPERMEABILIZACAO COM ASFALTO MODIFICADO C/ELASTOMEROS,APLICADOS QUENTE,CONSUMO 3KG/M2 P/COLAGEM MANTAS ASFALTICAS 3 A 5KG/M2 P/MEMBRANA MOLDADA LOCAL,ESTRUT.C/VEU DE NAO TECIDO POLIESTER,GRAMATURA MINIMA 50G/M2,APLICADO SOBRE PRIMER ASFALTICO CONSUMO 0,40KG/M2,INCLUSIVE ESTE</t>
  </si>
  <si>
    <t>IMPERMEABILIZACAO,NAO ADERIDA AO SUBSTRATO,COM MANTA DE EPDM,ESPESSURA MINIMA DE 0,8MM,CONSUMO DE 1,10M2/M2,UTILIZANDO ADESIVO PARA EMENDAS,EXCLUSIVE PREPARO DO SUBSTRATO COM CAIMENTO DE 1%,CAMADA SEPARADORA,CAMADA AMORTECEDORA, PROTECAO TERMICA,PROTECAO PRIMARIA E MECANICA</t>
  </si>
  <si>
    <t>IMPERMEABILIZACAO COM MANTA DE PVC,ESPESSURA 1,0MM,CONSUMO DE 1,10M2/M2,UNIDAS ENTRE SI POR SOLDA ELETRONICA OU TERMOFUSAO E COM ADESIVO A BASE DE PVC NOS PONTOS DE FIXACAO</t>
  </si>
  <si>
    <t>IMPERMEABILIZACAO,NAO ADERIDA AO SUBSTRATO,COM MANTA DE PEAD,ESPESSURA MINIMA DE 2,00MM,CONSUMO DE 1,10M2/M2,UNIDAS ENTRE SI POR SOLDA ELETRONICA OU TERMOFUSAO E COM FIXACAO NOS PONTOS DE ARREMATE</t>
  </si>
  <si>
    <t>IMPERMEABILIZACAO C/MEMBRANA PRE-FABRICADA,AUTO ADESIVA,RECOBERTA COM ALUMINIO FLEXIVEL,EM FORMA DE TIRAS DE 5, 10, 15,20, 30, 45, 90CM DE LARGURA,CONSUMO DE 1,05M2/M2</t>
  </si>
  <si>
    <t>IMPERMEABILIZACAO COM MANTA ASFALTICA PRE-FABRICADA,TIPO II-C EM FORMA DE TIRA DE 32CM DE LARGURA POR 10M DE COMPRIMENTO,ESPESSURA DE 3MM,CONSUMO DE 1,10M2/M2</t>
  </si>
  <si>
    <t>IMPERMEABILIZACAO AREA EXPOSTA,C/EMULSAO ACRILICA PURA (NAOESTIRENADA),C/TEOR DE SOLIDOS ACIMA 60% APLICADOS EM QUATROOU MAIS DEMAOS ATE ATINGIR O CONSUMO 2KG/M2 E REFORCO C/TELADE POLIESTER MALHA 2X2MM,SOBRE DUAS OU DEMAIS DEMAOS DE CIMENTO POLIMERICO,ATE ATINGIR CONSUMO 2,0KG/M2</t>
  </si>
  <si>
    <t>IMPERMEABILIZACAO AREA EXPOSTA,C/EMULSAO ACRILICA ESTIRENADA,TEOR DE DIOXIDO TITANIO(EM MASSA)ACIMA 2,2% E APLICACAO EM6 OU DEMAIS DEMAOS ATE ATINGIR CONSUMO 3,5KG/M2 E REFORCO COM TELA DE POLIESTER MALHA 2X2MM,SOBRE DUAS OU DEMAIS DEMAOSDE CIMENTO POLIMERICO,ATE ATINGIR CONSUMO 2,00KG/M2</t>
  </si>
  <si>
    <t>IMPERMEABILIZACAO DE AREA EXPOSTA OU JUNTAS S/PROTECAO MECANICA E S/TRANSITO,USANDO MANTA ASFALTICA AUTOPROTEGIDA NA FACE EXTERNA C/UM FILME DE ALUMINIO,TIPO III-B C/ESPESSURA DE 3MM,APLICADA C/CHAMA DE MACARICO SOBRE PRIMER ASFALTICO,BASEAGUA OU SOLVENTE,C/CONSUMO 0,40KG/M2,INCLUSIVE ESTE</t>
  </si>
  <si>
    <t>IMPERMEABILIZACAO AREA EXPOSTA,S/PROTECAO MECANICA E S/TRANSITO,USANDO MANTA ASFALTICA AUTOPROTEGIDA NA FACE EXTERNA C/UM FILME DE ALUMINIO,TIPO III-B ESP.4MM,APLICADA COM CHAMA DEMACARICO SOBRE PRIMER ASFALTICO,BASE AGUA OU SOLVENTE,CONSUMO DE 0,40KG/M2,INCLUSIVE ESTE</t>
  </si>
  <si>
    <t>IMPERMEABILIZACAO DE AREA EXPOSTA,S/PROTECAO MECANICA E S/TRANSITO,USANDO MANTA ASFALTICA AUTOPROTEGIDA NA FACE EXTERNAC/UM FILME DE ALUMINIO,TIPO II-B COM ESPESSURA DE 3MM,APLICADA C/CHAMA DE MACARICO SOBRE PRIMER ASFALTICO,BASE AGUA OU SOLVENTE,COM CONSUMO DE 0,40KG/M2,INCLUSIVE ESTE</t>
  </si>
  <si>
    <t>IMPERMEABILIZACAO DE AREA EXPOSTA,S/PROTECAO MECANICA E S/TRANSITO,USANDO MANTA ASFALTICA AUTOPROTEGIDA NA FACE EXTERNAC/UM FILME DE ALUMINIO,TIPO II-B COM ESPESSURA DE 4MM,APLICADA COM CHAMA DE MACARICO SOBRE PRIMER ASFALTICO,BASE AGUA OUSOLVENTE,COM CONSUMO DE 0,40KG/M2,INCLUSIVE ESTE</t>
  </si>
  <si>
    <t>IMPERMEABILIZACAO AREA EXPOSTA MANTA BASE ASFALTO MODIFICADOC/POLIMEROS,AUTOPROTEGIDA FACE EXTERNA ESCAMAS ARDOSIA OU GRANULOS MINERAIS,TIPO III-B ESP.3MM,ATINGINDO APROXIMADAMENTE 4MM CAMADA ARDOSIA,CONS.MIN.1,20M2/M2,VERDE OU CINZA,APLICADA CHAMA MACARICO,S/PRIMER ASFALTICO,BASE AGUA/SOLVENTE,CONS.0,40KG/M2,INCLUSIVE ESTE</t>
  </si>
  <si>
    <t>IMPERMEABILIZACAO AREA EXPOSTA DUPLA MANTA ASFALTO MODIFICADO C/POLIMEROS,1ª MANTA,TIPO III-B ESP.4MM,CONS.MINIMO 1,15M2/M2,CHAMA MACARICO,S/PRIMER ASFALTICO,BASE AGUA OU SOLVENTE,CONS.0,40KG/M2,INCL.ESTE,2ª MANTA AUTOPROTEGIDA FACE EXT.ESCAMAS ARDOSIA/GRANULOS MINERAIS,TIPO III-B,ESP.3MM,APROX.4MM,CONS.1,20M2/M2</t>
  </si>
  <si>
    <t>IMPERMEABILIZACAO DUPLA MANTA BASE ASFALTO MODIFICADO C/POLIMEROS ELASTOMERICOS,TIPO III-A,AMBAS ESP.3,00MM,CONSUMO MINIMO 1,15M2/M2 P/CADA MANTA,APLIC.COLAGEM A QUENTE(CAQ)P/SUBSTRATO HORIZONT./VERT.C/ASFALTO MODIFICADO,TIPO II,CONSUMO 3,00KG/M2,PARA CADA CALAGEM DE MANTA,S/PRIMER ASFALTICO,BASE AGUA OU SOLVENTE,CONS.0,40KG/M2</t>
  </si>
  <si>
    <t>IMPERMEABILIZACAO DE RESERVATORIO AGUA POTAVEL,TANQUE/PISCINA EM CONCRETO,ENTERRADOS NAO SUJEITO A LENCOL FREATICO,4 DEMAOS SUCESSIVAS CIMENTO CRISTALIZANTE PENETRACAO OSMOTICA,CONS.1KG/M2/DEMAO,MISTURADO EMULSAO ADESIVA ACRILICA,CONS.0,20L/M2/DEMAO,INCLUSIVE TRAT.CONCRETO E LIXAMENTO OU HIDROJAT.PARA RETIRADA DAS REBARBAS</t>
  </si>
  <si>
    <t>IMPERMEABILIZACAO DE RESERVATORIO AGUA POTAVEL,TANQUE/PISCINA EM CONCRETO,ENTERRADOS SUJEITOS A LENCOL FREATICO,SIST.CRISTALIZACAO COMPOSTO 3 PRODUTOS DE BASE MINERAL,PENETRAM EFEITO DE OSMOSE,CONS.POR M2,CIMENTO CRISTALIZANTE QUE ENDURECEEM 2MIN-1KG/M2,CIMENTO CRISTALIZANTE QUE EMDURECE 7MIN-1,6KG/M2,LIQUIDO SELADOR MINERAL,BASE SILICATO-0,7KG/M2</t>
  </si>
  <si>
    <t>IMPERMEABILIZANTE DE RESERVATORIO DE AGUA POTAVEL,TANQUE/PISCINA EM CONCRETO ENTERRADO,SUJEITO A LENCOL FREATICO E PRESSAO POSITIVA,SISTEMA DE CRISTALIZACAO COMPOSTO DE 3 PRODUTOSE BASE MINERAL,QUE PENETRAM PROFUNDAMENTE POR EFEITO DE OSMOSE</t>
  </si>
  <si>
    <t>IMPERMEABILIZANTE DA SUPERFICIE DE CONCRETO EM PRESENCA OU NAO DE UMIDADE OU DE LENCOL FREATICO,EMPREGANDO SISTEMA PROGRESSIVO DE CRISTALIZACAO COMPOSTO DE INGREDIENTES ATIVOS QUEPENETRAM PROFUNDAMENTE NO CONCRETO POR PROCESSO CATALITICO,GERANDO CRISTAIS INSOLUVEIS DE FIBRAS DENTRITICAS NOS POROS ECAPILARIDADES</t>
  </si>
  <si>
    <t>IMPERMEABILIZACAO DE RESERVATORIO DE AGUA ELEVADO OU SUBTERRANEO DE SISTEMA RIGIDO,PISCINAS,ALICERCES E PAREDES DE CONTATO C/SOLO,CONSTANDO LIMPEZA SUPERF.,CHAPISCO DE CIMENTO E AREIA,TRACO 1:2,ADESIVO SINT.1:2 E REVEST.ARGAMASSA DE CIMENTOE AREIA,TRACO 1:3,ESP.3CM,UTILIZANDO IMPERMEAB.DE PEGA NORMAL ADIC.A AGUA DA ARGAMASSA NA DOSAGEM 1:2</t>
  </si>
  <si>
    <t>IMPERMEABILIZACAO DE RESERVATORIO AGUA ELEVADO OU APOIADO,NAO SUJEITO A LENCOL FREATICO,S/PRESSAO NEGATIVA,EMPREGANDO 2DEMAOS DE CIMENTO POLIMERICO,CONS.1KG/M2/DEMAO,IMPER.BASE RESINAS TERMOPL.E CIMENTO C/ADESIVO,CONS.4KG/M2,ESTR.TELA POLIESTER 2X2MM,ENTRE 1ª E 2ª DEMAOS,FORMANDO MEMBRANA FLEXIVEL</t>
  </si>
  <si>
    <t>IMPERMEABILIZACAO DE RESERVATORIO PARA AGUA POTAVEL OU PISCINA ELEVADA OU APOIADA,NAO SUJEITO LENCOL FREATICO,S/PRESSAONEGATIVA,EMPREGANDO 2 DEMAOS CIMENTO POLIMERICO,CONSUMO 1KG/M2/DEMAO,APLICACAO MEMBRANA COM POLIMERO ACRILICO COM OU SEMCIMENTO,CONSUMO DE 3/6KG/M2,ESTRUTURA COM TELA POLIESTER 2X2MM,ENTRE DEMAOS</t>
  </si>
  <si>
    <t>IMPERMEABILIZACAO DE RESERVATORIO PARA AGUA OU PISCINA APOIADA OU ENTERRADA,SUJEITO A LENCOL FREATICO ATE 10 M.C.A PRESSAO NEGATIVA,EMPREGANDO 4 DEMAOS CIMENTO POLIMERICO,CONSUMO 1KG/M2/DEMAO,EXCLUSIVE PREPARO SUPERFICIE,COM TRATAMENTO DE CONCRETO,LIXAMENTO OU HIDROJATEAMENTO PARA RETIRADA REBARBAS,DESMOLDANTE,NATA DE CIMENTO E ABERTURA POROS</t>
  </si>
  <si>
    <t>IMPERMEABILIZACAO PARA ETE-ESTACAO TRAT.ESGOTO,RESERV.TANQUEAPOIADO OU ENTERRADO,CAIXA GORDURA,SUJEITO LENCOL FREATICO ATE 10 M.C.A PRESSAO NEGATIVA,CONTATO C/ESGOTO,EMPREGANDO 4 DEMAOS DE CIMENTO POLIMERICO,C/RESISTENCIA QUIMICA,CONSUMO 1KG/M2/DEMAO,EXCLUSIVE PREPARO DA SUPERFICIE,COM TRATAMENTO DOCONCRETO,LIXAMENTO E HIDROJATEAMENTO</t>
  </si>
  <si>
    <t>IMPERMEABILIZACAO ELASTICA PARA ETE-ESTACAO TRAT.ESGOTO,RESEVATORIO TANQUE ELEVADO OU APOIADO,CONTATO ESGOTO COM MEMBRANA BASE POLIURETANO VEGETAL,ISENTO SOLVENTES,BAIXO TEOR VOC,BI-COMPONENTE,APLICADO A FRIO,2 OU 3 DEMAOS,CONS.2KG/M2,TELAPOLIESTER,SOBRE A 1ª DEMAO,MALHA 2X2MM</t>
  </si>
  <si>
    <t>IMPERMEABILIZACAO ELASTICA PARA ETE-ESTACAO TRAT.ESGOTO,RESERVATORIO TANQUE ELEVADO OU APOIADO,CONTATO COM ESGOTO,COM REVESTIMENTO ANTI-CORROSIVO,BASE POLIUREIA AROMATICA,PARA APLICACAO MEIO MAQUINA SPRAY DE ALTA PRESSAO COM CONTROLE DE TEMPERATURA,CONSUMO 1,2KG/MM/M2</t>
  </si>
  <si>
    <t>IMPERMEABILIZACAO ELASTICA P/ETA-ESTACAO TRATAMENTO AGUA,RESERVATORIO,TANQUE ELEVADO OU APOIADO,CONTATO C/ESGOTO,MEMBRANA BASE POLIURETANO VEGETAL,APLICADO A FRIO,2 OU 3 DEMAOS,CONSUMO 2KG/M2,REFORCO TELA,SOBRE 1ª DEMAO,MALHA 2X2MM,EXCL.PREPARO DA SUPERFICIE,INCLUSIVE TRATAMENTO DO CONCRETO,LIXAMENTO OU HIDROJATEAMENTO</t>
  </si>
  <si>
    <t>IMPERMEABILIZACAO ASFALTICA (HIDRO-ASFALTO),CONSUMO DE 1,2KG/M2,EXCLUSIVE PREPARO DA SUPERFICIE E PROTECAO MECANICA</t>
  </si>
  <si>
    <t>IMPERMEABILIZACAO ASFALTICA (HIDRO-ASFALTO),CONSUMO DE 0,6KG/M2,EXCLUSIVE PREPARO DA SUPERFICIE E PROTECAO MECANICA</t>
  </si>
  <si>
    <t>IMPERMEABILIZACAO ASFALTICA (HIDRO-ASFALTO),CONSUMO DE 0,2KG/M2,EXCLUSIVE PREPARO DA SUPERFICIE E PROTECAO MECANICA</t>
  </si>
  <si>
    <t>IMPERMEABILIZACAO ASFALTICA (HIDRO-ASFALTO),CONSUMO DE 2KG/M2,EM SUPERFICIES LISAS,DE PEQUENAS DIMENSOES,ESTRUTURANDO COM TELA DE POLIESTER # 2MMX2MM OS BOXES,CANTOS,RALOS E TUBOSEMERGENTES,EXCLUSIVE PREPARO DA SUPERFICIE E PROTECAO MECANICA</t>
  </si>
  <si>
    <t>IMPERMEABILIZACAO DE BANHEIRO OU MARQUISE SUJEITA A TRAFEGOLEVE COM PROTECAO MECANICA,EXCLUSIVE ESTA,UTILIZANDO ELASTOMERO DE POLIURETANO (PRETO),APLICADO FRIO EM 0,3KG/M2/DEMAO,COM 5 DEMAOS</t>
  </si>
  <si>
    <t>IMPERMEABILIZACAO DE BANHEIRO OU MARQUISE SUJEITA A TRAFEGOLEVE,COM PROTECAO MECANICA,EXCLUSIVE ESTA,UTILIZANDO ELASTOMERO DE POLIURETANO (PRETO),APLICADO A FRIO EM 0,3KG/M2/DEMAO,COM 3 DEMAOS</t>
  </si>
  <si>
    <t>IMPERMEABILIZACAO DE BANHEIRO OU PISOS FRIOS COM PAREDES DEALVENARIA OU GESSO ACARTONADO,EMPREGANDO DUAS DEMAOS DE CIMENTO POLIMERICO,ATENDENDO A ABNT NBR 11905,CONSUMO DE 1KG/M2/DEMAO,IMPERM.BASE RESINA TERMOPLASTICA E CIMENTO C/ADIT.CONSUMO DE 3KG/M3,TELA DE POLIESTER 2X2MM ENTRE 1ª E 2ª DEMAOS</t>
  </si>
  <si>
    <t>IMPERMEABILIZACAO DE RUFOS OU VIGAS C/MEMBRANA DE BASE ACRILICA,MONOCOMPONENTE,BRANCA,APLICADA A FRIO EM 4 OU MAIS DEMAOS ATE ATINGIR CONS.MINIMO 2KG/M2,C/REFORCO TELA POLIESTER,GRAMATURA MINIMA 40G/M2,SOBRE BASE PREPARADA C/CIMENTO POLIMERICO,INCLUSIVE ESTE,APLICADO EM 2 OU MAIS DEMAOS ATE ATINGIRCONSUMO MINIMO DE 2KG/M2</t>
  </si>
  <si>
    <t>IMPERMEABILIZACAO ELASTICA PARA PISCINA ELEVADA,APOIADA OU ENTERRADA SOBRE ACAO DE LENCOL FREATICO,COM MEMBRANA BASE POLIURETANO VEGETAL,APLICADA A FRIO,2 OU 3 DEMAOS,CONSUMO DE 2KG/M2,TELA POLIESTER SOBRE A 1 DEMAO,MALHA 2X2MM,COM TRATAMENTO DO CONCRETO,LIXAMENTO,HIDROJATEAMENTO PARA RETIRADA DE REBARBAS E ABERTURA DE POROS</t>
  </si>
  <si>
    <t>IMPERMEABILIZACAO ASFALTICA COMPOSTA DE PINTURA DE ASFALTO MODIFICADO,PLASTIFICANTE E ISENTO DE SOLVENTES ORGANICOS,APLICADO A FRIO,EM DUAS DEMAOS,CONSUMO DE 1L/M2/DEMAO</t>
  </si>
  <si>
    <t>IMPERMEABILIZACAO DE PAREDES DE ALVENARIA DE TIJOLOS CERAMICOS,MACICOS,SEM A PRESENCA DE CAL,COM ABSORCAO DE UMIDADE DOSOLO (UMIDADE ASCENDENTE),EMPREGANDO IMPERMEABILIZANTE LIQUIDO A BASE DE SILICATOS E RESINAS,CONSUMO DE 2KG/M2,QUE POR EFEITO DE CRISTALIZACAO,COLMATA A POROSIDADE DAS ALVENARIAS DE TIJOLO MACICO</t>
  </si>
  <si>
    <t>IMPERMEABILIZACAO PAREDES DE ALVENARIA DE TIJOLOS CERAMICOSOU BLOCOS CONCRETO,C/FUROS,S/A PRESENCA DE CAL,C/ABSORCAO UMIDADE(UMIDADE ASCENDENTE)APLICANDO DUAS DEMAOS CRUZADAS CIMENTO POLIMERICO,ATENDENDO ABNT NBR 11905,CONSUMO 1KG/M2/DEMAO,DESDE PISO ATE ALTURA 1 A 1,2M</t>
  </si>
  <si>
    <t>IMPERMEABILIZACAO COM SELANTE ELASTOMERICO A BASE DE POLIURETANO,MONO-COMPONENTE,EM JUNTAS DE DILATACAO DE PISOS E FACHADAS COM MOVIMENTACAO DE ATE 25%,SELAMENTO DE RALOS,TUBULACOES DE RESERVATORIOS E PISCINAS,VEDACAO DE ESQUADRIAS,CAIXILHOS METALICOS E DE MADEIRA,TRATAMENTO DE TRINCAS E FISSURAS,VEDACAO DE CALHAS E RUFOS,CONSUMO:360G PARA 1M DE JUNTA 2X1CM</t>
  </si>
  <si>
    <t>IMPERMEABILIZACAO/REVESTIMENTO DE LAJES DE COBERTURA EM CONCRETO,METAL OU MADEIRA,COM ELASTOMERO A BASE DE POLIUREIA,ISENTO DE SOLVENTES,MOLDADO NO LOCAL,CURA LENTA,A FRIO,APLICADOCOM EQUIPAMENTO TIPO AIRLESS,ROLO OU PINCEL,COM ATE 1,00MMDE ESPESSURA,SEM PROTECAO MECANICA</t>
  </si>
  <si>
    <t>IMPERMEABILIZACAO/REVESTIMENTO DE PISOS,COM ELASTOMERO A BASE DE POLIUREIA,ISENTO DE SOLVENTES,MOLDADO NO LOCAL,CURA LENTA,A FRIO,APLICADO COM EQUIPAMENTO TIPO AIRLESS,ROLO OU PINCEL,COM 1,20MM DE ESPESSURA,SEM PROTECAO MECANICA</t>
  </si>
  <si>
    <t>IMPERMEABILIZACAO/REVESTIMENTO DE LAJES,TANQUES,PISCINAS,RESERVATORIOS,ARQUIBANCADAS,ESTACIONAMENTOS,COM ELASTOMERO A BASE DE POLIUREIA,ISENTO DE SOLVENTES,MOLDADO NO LOCAL,CURA LENTA,A FRIO,APLICADO COM EQUIPAMENTO TIPO AIRLESS,ROLO OU PINCEL,COM 2,00MM DE ESPESSURA,SEM PROTECAO MECANICA</t>
  </si>
  <si>
    <t>IMPERMEABILIZACAO/REVESTIMENTO DE LAJES,TANQUES,PISCINAS,RESERVATORIOS,ARQUIBANCADAS,ESTACIONAMENTOS,COM ELASTOMERO A BASE DE POLIUREIA,ISENTO DE SOLVENTES,MOLDADO NO LOCAL,CURA LENTA,A FRIO,APLICADO COM EQUIPAMENTO TIPO AIRLESS,ROLO OU PINCEL,COM 2,50MM DE ESPESSURA,SEM PROTECAO MECANICA</t>
  </si>
  <si>
    <t>IMPERMEABILIZACAO/REVESTIMENTO DE PAREDES,COM ELASTOMERO A BASE DE POLIUREIA,ISENTO DE SOLVENTES,MOLDADO NO LOCAL,CURA LENTA,A FRIO,APLICADO COM EQUIPAMENTO TIPO AIRLESS,ROLO OU PINCEL,COM 0,40MM DE ESPESSURA</t>
  </si>
  <si>
    <t>IMPERMEABILIZACAO/REVESTIMENTO DE LAJES DE COBERTURA EM CONCRETO,METAL OU MADEIRA,COM ELASTOMERO A BASE DE POLIUREIA,ISENTO DE SOLVENTES,MOLDADO NO LOCAL,CURA LENTA,A FRIO,APLICADOCOM EQUIPAMENTO TIPO AIRLESS,ROLO OU PINCEL,COM ATE 1,00MMDE ESPESSURA,ANTIDERRAPANTE,SEM PROTECAO MECANICA</t>
  </si>
  <si>
    <t>IMPERMEABILIZACAO/REVESTIMENTO DE PISOS,COM ELASTOMERO A BASE DE POLIUREIA,ISENTO DE SOLVENTES,MOLDADO NO LOCAL,CURA LENTA,A FRIO,APLICADO COM EQUIPAMENTO TIPO AIRLESS,ROLO OU PINCEL,COM 1,20MM DE ESPESSURA,ANTIDERRAPANTE,SEM PROTECAO MECANICA</t>
  </si>
  <si>
    <t>IMPERMEABILIZACAO/REVESTIMENTO DE LAJES,TANQUES,PISCINAS,RESERVATORIOS,ARQUIBANCADAS,ESTACIONAMENTOS,COM ELASTOMERO A BASE DE POLIUREIA,ISENTO DE SOLVENTES,MOLDADO NO LOCAL,CURA LENTA,A FRIO,APLICADO COM EQUIPAMENTO TIPO AIRLESS,ROLO OU PINCEL,COM 2,00MM DE ESPESSURA,ANTIDERRAPANTE,SEM PROTECAO MECANICA</t>
  </si>
  <si>
    <t>IMPERMEABILIZACAO/REVESTIMENTO DE LAJES,TANQUES,PISCINAS,RESERVATORIOS,ARQUIBANCADAS,ESTACIONAMENTOS,COM ELASTOMERO A BASE DE POLIUREIA,ISENTO DE SOLVENTES,MOLDADO NO LOCAL,CURA LENTA,A FRIO,APLICADO COM EQUIPAMENTO TIPO AIRLESS,ROLO OU PINCEL,COM 2,50MM DE ESPESSURA,ANTIDERRAPANTE,SEM PROTECAO MECANICA</t>
  </si>
  <si>
    <t>IMPERMEABILIZACAO/REVESTIMENTO DE LAJES DE COBERTURA EM CONCRETO,METAL OU MADEIRA,A BASE DE POLIUREIA,ISENTO DE SOLVENTES,MOLDADO NO LOCAL,CURA RAPIDA,A QUENTE,APLICADO COM EQUIPAMENTO BICOMPONENTE TIPO HOT SPRAY,COM ATE 1,00MM DE ESPESSURA,SEM PROTECAO MECANICA</t>
  </si>
  <si>
    <t>IMPERMEABILIZACAO/REVESTIMENTO DE PISOS,A BASE DE POLIUREIA,ISENTO DE SOLVENTES,MOLDADO NO LOCAL,CURA RAPIDA,A QUENTE,APLICADO COM EQUIPAMENTO BICOMPONENTE TIPO HOT SPRAY,COM 1,20MM DE ESPESSURA,SEM PROTECAO MECANICA</t>
  </si>
  <si>
    <t>IMPERMEABILIZACAO/REVESTIMENTO DE LAJES,TANQUES,PISCINAS,RESERVATORIOS,ARQUIBANCADAS,ESTACIONAMENTOS,A BASE DE POLIUREIA,ISENTO DE SOLVENTES,MOLDADO NO LOCAL,CURA RAPIDA,A QUENTE,APLICADO COM EQUIPAMENTO BICOMPONENTE TIPO HOT SPRAY,COM 2,00MM DE ESPESSURA,SEM PROTECAO MECANICA</t>
  </si>
  <si>
    <t>IMPERMEABILIZACAO/REVESTIMENTO DE LAJES,TANQUES,PISCINAS,RESERVATORIOS,ARQUIBANCADAS,ESTACIONAMENTOS,A BASE DE POLIUREIA,ISENTO DE SOLVENTES,MOLDADO NO LOCAL,CURA RAPIDA,A QUENTE,APLICADO COM EQUIPAMENTO BICOMPONENTE TIPO HOT SPRAY,COM 2,50MM DE ESPESSURA,SEM PROTECAO MECANICA</t>
  </si>
  <si>
    <t>IMPERMEABILIZACAO/REVESTIMENTO DE PAREDES,A BASE DE POLIUREIA,ISENTO DE SOLVENTES,MOLDADO NO LOCAL,CURA RAPIDA,A QUENTE,APLICADO COM EQUIPAMENTO BICOMPONENTE TIPO HOT SPRAY,COM 0,40MM DE ESPESSURA</t>
  </si>
  <si>
    <t>IMPERMEABILIZACAO/REVESTIMENTO DE LAJES DE COBERTURA EM CONCRETO,METAL OU MADEIRA,A BASE DE POLIUREIA,ISENTO DE SOLVENTES,MOLDADO NO LOCAL,CURA RAPIDA,A QUENTE,APLICADO COM EQUIPAMENTO BICOMPONENTE TIPO HOT SPRAY,COM ATE 1,00MM DE ESPESSURA,ANTIDERRAPANTE,SEM PROTECAO MECANICA</t>
  </si>
  <si>
    <t>IMPERMEABILIZACAO/REVESTIMENTO DE PISOS,A BASE DE POLIUREIA,ISENTO DE SOLVENTES,MOLDADO NO LOCAL,CURA RAPIDA,A QUENTE,APLICADO COM EQUIPAMENTO BICOMPONENTE TIPO HOT SPRAY,COM 1,20MM DE ESPESSURA,ANTIDERRAPANTE,SEM PROTECAO MECANICA</t>
  </si>
  <si>
    <t>IMPERMEABILIZACAO/REVESTIMENTO DE LAJES,TANQUES,PISCINAS,RESERVATORIOS,ARQUIBANCADAS,ESTACIONAMENTOS,A BASE DE POLIUREIA,ISENTO DE SOLVENTES,MOLDADO NO LOCAL,CURA RAPIDA,A QUENTE,APLICADO COM EQUIPAMENTO BICOMPONENTE TIPO HOT SPRAY,COM 2,00MM DE ESPESSURA,ANTIDERRAPANTE,SEM PROTECAO MECANICA</t>
  </si>
  <si>
    <t>IMPERMEABILIZACAO/REVESTIMENTO DE LAJES,TANQUES,PISCINAS,RESERVATORIOS,ARQUIBANCADAS,ESTACIONAMENTOS,A BASE DE POLIUREIA,ISENTO DE SOLVENTES,MOLDADO NO LOCAL,CURA RAPIDA,A QUENTE,APLICADO COM EQUIPAMENTO BICOMPONENTE TIPO HOT SPRAY,COM 2,50MM DE ESPESSURA,ANTIDERRAPANTE,SEM PROTECAO MECANICA</t>
  </si>
  <si>
    <t>CAIACAO INTERNA OU EXTERNA SOBRE SUPERFICIE LISA,EM DUAS DEMAOS,ADICIONANDO FIXADOR</t>
  </si>
  <si>
    <t>CAIACAO INTERNA OU EXTERNA SOBRE SUPERFICIE LISA,EM TRES DEMAOS,ADICIONANDO FIXADOR</t>
  </si>
  <si>
    <t>CAIACAO INTERNA COM CORANTE SOBRE SUPERFICIE LISA,EM DUAS DEMAOS,ADICIONANDO FIXADOR</t>
  </si>
  <si>
    <t>CAIACAO INTERNA COM CORANTE SOBRE SUPERFICIE LISA,EM TRES DEMAOS,ADICIONANDO FIXADOR</t>
  </si>
  <si>
    <t>CAIACAO INTERNA OU EXTERNA SOBRE SUPERFICIE ASPERA OU CHAPISCADA EM DUAS DEMAOS COM ADICAO DE FIXADOR</t>
  </si>
  <si>
    <t>PINTURA DE NATA DE CIMENTO SOBRE SUPERFICIE ASPERA,EM TRES DEMAOS</t>
  </si>
  <si>
    <t>PINTURA INTERNA OU EXTERNA COM TINTA IMPERMEAVEL EM CORES PARA APLICACAO SOBRE CONCRETO,TIJOLOS,PEDRAS OU ARGAMASSA DE SUPERFICIE POROSA,EM DUAS DEMAOS,USANDO AGUA COMO DILUENTE</t>
  </si>
  <si>
    <t>PINTURA INTERNA OU EXTERNA SOBRE CONCRETO LISO OU REVESTIMENTO,COM TINTA AQUOSA A BASE DE EPOXI INCOLOR OU EM CORES,INCLUSIVE LIMPEZA,E DUAS DEMAOS DE ACABAMENTO</t>
  </si>
  <si>
    <t>PINTURA INTERNA OU EXTERNA SOBRE CONCRETO APICOADO,COM TINTAAQUOSA A BASE DE EPOXI INCOLOR OU EM CORES,INCLUSIVE LIMPEZA,E DUAS DEMAOS DE ACABAMENTO</t>
  </si>
  <si>
    <t>PINTURA INTERNA OU EXTERNA SOBRE REVESTIMENTO ALISADO A COLHER OU CONCRETO LISO,COM TINTA A BASE DE RESINA DE BORRACHA CLORADA,DE SECAGEM RAPIDA,INCLUSIVE LIMPEZA,E DUAS DEMAOS DEACABAMENTO</t>
  </si>
  <si>
    <t>PINTURA INTERNA OU EXTERNA SOBRE FERRO,COM TINTA A BASE DE RESINA DE BORRACHA CLORADA,INCLUSIVE LIMPEZA,UMA DEMAO DE TINTA PRIMARIA DA MESMA LINHA E DUAS DEMAOS DE ACABAMENTO</t>
  </si>
  <si>
    <t>PINTURA COM TINTA EPOXI A BASE D'AGUA SEMIBRILHANTE,PARA USOHOSPITALAR,SOBRE PAREDES E PISOS DE CENTRO CIRURGICO OU UTI,INCLUSIVE LIXAMENTO,UMA DEMAO DE SELADOR ACRILICO,DUAS DEMAOS DE MASSA ACRILICA E DUAS DEMAOS DE ACABAMENTO</t>
  </si>
  <si>
    <t>PREPARO DE SUPERFICIES NOVAS,COM REVESTIMENTO LISO,INCLUSIVELIXAMENTO,LIMPEZA,UMA DEMAO DE SELADOR ACRILICO,UMA DEMAO DE MASSA CORRIDA OU ACRILICA E NOVO LIXAMENTO COM REMOCAO DOPO RESIDUAL</t>
  </si>
  <si>
    <t>PINTURA COM ESMALTE SINTETICO ALQUIDICO,PARA INTERIOR,ALTO BRILHO,BRILHANTE,ACETINADO OU FOSCO,ACABAMENTO PADRAO,EM DUASDEMAOS SOBRE SUPERFICIE PREPARADA CONFORME O ITEM 17.017.0010,EXCLUSIVE ESTE PREPARO</t>
  </si>
  <si>
    <t>PINTURA COM TINTA SINTETICA ALQUIDICA DE USO GERAL,PARA INTERIOR,ACABAMENTO DE ALTA CLASSE SOBRE SUPERFICIE PREPARADA CONFORME O ITEM 17.017.0010,EXCLUSIVE ESTE PREPARO,INCLUSIVE LIXAMENTO,DUAS DEMAOS DE MASSA CORRIDA E TRES DE ACABAMENTO</t>
  </si>
  <si>
    <t>PINTURA INTERNA EM SUPERFICIE COM REVESTIMENTO LISO,A OLEO BRILHANTE,INCLUSIVE LIXAMENTO,UMA DEMAO DE SELADOR ACRILICO,UMA DEMAO DE MASSA CORRIDA OU ACRILICA E DUAS DEMAOS DE ACABAMENTO</t>
  </si>
  <si>
    <t>REPINTURA INTERNA OU EXTERNA NA COR EXISTENTE,SOBRE REVESTIMENTO LISO EM BOM ESTADO,COM TINTA A OLEO BRILHANTE,INCLUSIVELIXAMENTO E DUAS DEMAOS DE ACABAMENTO</t>
  </si>
  <si>
    <t>PINTURA DE UMA DEMAO ADICIONAL NOS SERVICOS DOS ITENS 17.017.0040 OU 17.017.0041</t>
  </si>
  <si>
    <t>PINTURA INTERNA COM ESMALTE SINTETICO ALTO BRILHO OU ACETINADO,ACABAMENTO DE ALTA CLASSE SOBRE SUPERFICIE PREPARADA CONFORME O ITEM 17.017.0010,EXCLUSIVE ESTE PREPARO,INCLUSIVE LIXAMENTO,DUAS DEMAOS DE MASSA CORRIDA E TRES DE ACABAMENTO</t>
  </si>
  <si>
    <t>PINTURA SOBRE PAREDES DE TIJOLOS CERAMICOS COM TINTA CERAMICA,INCLUSIVE LIMPEZA E DUAS DEMAOS DE ACABAMENTO</t>
  </si>
  <si>
    <t>PINTURA SOBRE TELHAS CERAMICAS COM TINTA CERAMICA,INCLUSIVELIMPEZA E DUAS DEMAOS DE ACABAMENTO</t>
  </si>
  <si>
    <t>PINTURA SOBRE TELHAS CERAMICAS COM TINTA CERAMICA,INCLUSIVELIMPEZA E TRES DEMAOS DE ACABAMENTO</t>
  </si>
  <si>
    <t>PINTURA DE QUADRO ESCOLAR SOBRE REVESTIMENTO LISO COM DUAS DEMAOS DE ACABAMENTO FOSCO,SOBRE PAREDE PREPARADA CONFORME OITEM 17.017.0010,EXCLUSIVE ESTE</t>
  </si>
  <si>
    <t>PINTURA INTERNA COM ESMALTE CATALISAVEL(EPOXI),SISTEMA TINTOMETRICO,ACABAMENTO PADRAO,EM DUAS DEMAOS SOBRE SUPERFICIE PREPARADA,CONFORME O ITEM 17.017.0010,APENAS APLICAVEL SOBRE MASSA ACRILICA,EXCLUSIVE ESTE PREPARO</t>
  </si>
  <si>
    <t>PREPARO DE MADEIRA NOVA,INCLUSIVE LIXAMENTO,LIMPEZA,UMA DEMAO DE VERNIZ ISOLANTE INCOLOR,DUAS DEMAOS DE MASSA PARA MADEIRA,LIXAMENTO E REMOCAO DE PO,E UMA DEMAO DE FUNDO SINTETICONIVELADOR</t>
  </si>
  <si>
    <t>PINTURA INTERNA OU EXTERNA SOBRE MADEIRA,COM TINTA A OLEO BRILHANTE OU ACETINADA,LIXAMENTO,UMA DEMAO DE VERNIZ ISOLANTEINCOLOR,DUAS DEMAOS DE MASSA PARA MADEIRA,LIXAMENTO E REMOCAO DE PO,UMA DEMAO DE FUNDO SINTETICO NIVELADOR E DUAS DEMAOSDE ACABAMENTO</t>
  </si>
  <si>
    <t>PINTURA INTERNA OU EXTERNA SOBRE MADEIRA NOVA,COM TINTA A OLEO BRILHANTE OU ACETINADA COM DUAS DEMAOS DE ACABAMENTO SOBRE SUPERFICIE PREPARADA,CONFORME O ITEM 17.017.0100,EXCLUSIVEESTE PREPARO</t>
  </si>
  <si>
    <t>REPINTURA INTERNA OU EXTERNA SOBRE MADEIRA COM TINTA A OLEOBRILHANTE OU ACETINADA,SOBRE FUNDO SINTETICO NIVELADOR,INCLUSIVE ESTE,COM LIXAMENTO E DUAS DEMAOS DE ACABAMENTO,NA COR EXISTENTE</t>
  </si>
  <si>
    <t>PINTURA INTERNA OU EXTERNA SOBRE MADEIRA NOVA,COM ESMALTE SINTETICO ALQUIDICO,BRILHANTE OU ACETINADA EM DUAS DEMAOS SOBRE SUPERFICIE PREPARADA COM MATERIAL DA MESMA LINHA,CONFORMEO ITEM 17.017.0100,EXCLUSIVE ESTE PREPARO</t>
  </si>
  <si>
    <t>REPINTURA INTERNA OU EXTERNA SOBRE MADEIRA EM BOM ESTADO COMESMALTE SINTETICO ALQUIDICO,NA COR E TIPO DA EXISTENTE,INCLUSIVE LIXAMENTO,LIMPEZA E DUAS DEMAOS DE ACABAMENTO</t>
  </si>
  <si>
    <t>PINTURA INTERNA OU EXTERNA DE ALTA CLASSE SOBRE MADEIRA NOVA,COM ESMALTE ALQUIDICO BRILHANTE OU ACETINADO SOBRE SUPERFICIE PREPARADA COM MATERIAL DA MESMA LINHA DE FABRICACAO,CONFORME ITEM 17.017.0100,EXCLUSIVE ESTE PREPARO,INCLUSIVE LIXAMENTO,UMA DEMAO DE TINTA PRIMARIA SELADORA E DUAS DEMAOS DE ACABAMENTO</t>
  </si>
  <si>
    <t>PINTURA INTERNA OU EXTERNA SOBRE MADEIRA NOVA,COM DUAS DEMAOS DE TINTA SINTETICA ALQUIDICA DE USO GERAL,SOBRE SUPERFICIEPREPARADA,CONFORME O ITEM 17.017.0100,EXCLUSIVE ESTE PREPARO</t>
  </si>
  <si>
    <t>REPINTURA INTERNA OU EXTERNA SOBRE MADEIRA EM BOM ESTADO COMTINTA SINTETICA ALQUIDICA DE USO GERAL,INCLUSIVE LIXAMENTO,LIMPEZA E DUAS DEMAOS DE ACABAMENTO NA COR EXISTENTE</t>
  </si>
  <si>
    <t>PINTURA INTERNA OU EXTERNA SOBRE MADEIRA NOVA,COM ESMALTE SINTETICO ALTO BRILHO OU ACETINADO,UMA DEMAO DE VERNIZ ISOLANTE INCOLOR,UMA DEMAO DE FUNDO SINTETICO NIVELADOR,UMA DEMAO DE MASSA PARA MADEIRA,INCLUSIVE LIXAMENTO E REMOCAO DE PO E DUAS DEMAOS DE ACABAMENTO</t>
  </si>
  <si>
    <t>PINTURA INTERNA SOBRE MADEIRA NOVA,COM TRES DEMAOS DE ESMALTE SINTETICO ALTO BRILHO OU ACETINADO,APOS LIXAMENTO SOBRE SUPERFICIE PREPARADA COM MATERIAL DA MESMA LINHA DE FABRICACAO,CONFORME O ITEM 17.017.0100,EXCLUSIVE ESTE PREPARO</t>
  </si>
  <si>
    <t>REPINTURA INTERNA SOBRE MADEIRA COM ESMALTE SINTETICO ALTO BRILHO OU ACETINADO,SOBRE SUPERFICIE JA PINTADA EM BOM ESTADO,APOS LIXAMENTO,LIMPEZA,DUAS DEMAOS DE ACABAMENTO COM MATERIAL DA MESMA LINHA DE FABRICACAO E NA COR EXISTENTE</t>
  </si>
  <si>
    <t>PINTURA DE RODAPES COM TINTA A OLEO BRILHANTE,SOBRE MADEIRANOVA,UMA DEMAO DE FUNDO SINTETICO NIVELADOR,UMA DEMAO DE MASSA PARA MADEIRA,LIXAMENTO E REMOCAO DO PO E DUAS DEMAOS DE ACABAMENTO</t>
  </si>
  <si>
    <t>REPINTURA DE RODAPES EM BOM ESTADO,COM ESMALTE SINTETICO ALTO BRILHO OU ACETINADO,INCLUSIVE LIXAMENTO,LIMPEZA E DUAS DEMAOS DE ACABAMENTO NA COR EXISTENTE</t>
  </si>
  <si>
    <t>PINTURA DE RODAPES COM ESMALTE SINTETICO ALQUIDICO,SOBRE MADEIRA NOVA,UMA DEMAO DE FUNDO SINTETICO NIVELADOR,UMA DEMAO DE MASSA PARA MADEIRA,LIXAMENTO E REMOCAO DO PO E DUAS DEMAOSDE ACABAMENTO</t>
  </si>
  <si>
    <t>PINTURA DE RODAPES COM TINTA SINTETICA DE USO GERAL,SOBRE MADEIRA NOVA,UMA DEMAO DE FUNDO SINTETICO NIVELADOR,UMA DEMAODE MASSA PARA MADEIRA,LIXAMENTO E REMOCAO DO PO E DUAS DEMAOS DE ACABAMENTO</t>
  </si>
  <si>
    <t>PINTURA DE RODAPES COM DUAS DEMAOS,DE ALTA CLASSE,DE ESMALTESINTETICO ALTO BRILHO OU ACETINADO,SOBRE MADEIRA NOVA,SOBRESUPERFICIE PREPARADA CONFORME O ITEM 17.017.0100,EXCLUSIVEESTE PREPARO</t>
  </si>
  <si>
    <t>PINTURA LAQUEADA SOBRE MADEIRA NOVA COM VERNIZ A BASE DE NITROCELULOSE SOBRE SUPERFICIE PREPARADA COM MATERIAL DA MESMALINHA DO FABRICANTE,CONFORME O ITEM 17.017.0100,EXCLUSIVE ESTE PREPARO,INCLUSIVE SELADOR NITROCELULOSE E DUAS DEMAOS DEACABAMENTO</t>
  </si>
  <si>
    <t>PINTURA INTERNA OU EXTERNA SOBRE FERRO COM TINTA A OLEO BRILHANTE,INCLUSIVE LIXAMENTO,LIMPEZA,UMA DEMAO DE TINTA ANTIOXIDO E DUAS DEMAOS DE ACABAMENTO</t>
  </si>
  <si>
    <t>REPINTURA INTERNA OU EXTERNA SOBRE FERRO COM TINTA A OLEO BRILHANTE,INCLUSIVE LIXAMENTO LEVE,LIMPEZA,UMA DEMAO DE ANTIOXIDO E UMA DEMAO DE ACABAMENTO NA COR EXISTENTE</t>
  </si>
  <si>
    <t>PINTURA INTERNA OU EXTERNA SOBRE FERRO,COM ESMALTE SINTETICOBRILHANTE OU ACETINADO APOS LIXAMENTO,LIMPEZA,DESENGORDURAMENTO,UMA DEMAO DE FUNDO ANTICORROSIVO NA COR LARANJA DE SECAGEM RAPIDA E DUAS DEMAOS DE ACABAMENTO</t>
  </si>
  <si>
    <t>REPINTURA INTERNA OU EXTERNA SOBRE FERRO EM BOM ESTADO,NAS CONDICOES DO ITEM 17.017.0320 E NA COR EXISTENTE</t>
  </si>
  <si>
    <t>PINTURA INTERNA OU EXTERNA SOBRE FERRO GALVANIZADO OU ALUMINIO,USANDO FUNDO PARA GALVANIZADO,INCLUSIVE LIXAMENTO LEVE,LIMPEZA,DESENGORDURAMENTO E DUAS DEMAOS DE ACABAMENTO COM ESMALTE SINTETICO BRILHANTE OU ACETINADO</t>
  </si>
  <si>
    <t>PINTURA INTERNA OU EXTERNA SOBRE FERRO COM TINTA TIPO GRAFITE EM DUAS DEMAOS APOS LIXAMENTO,LIMPEZA E UMA DEMAO DE TINTAANTIOXIDO</t>
  </si>
  <si>
    <t>REPINTURA INTERNA OU EXTERNA SOBRE FERRO EM BOM ESTADO,COM TINTA GRAFITE EM DUAS DEMAOS APOS LIXAMENTO LEVE,LIMPEZA,DESENGORDURAMENTO E FUNDO ANTICORROSIVO NA COR LARANJA DE SECAGEM RAPIDA,OU UTILIZAR DIRETAMENTE SOBRE O METAL TINTA GRAFITEDE DUPLA ACAO</t>
  </si>
  <si>
    <t>UMA DEMAO ADICIONAL DE PINTURA NOS SERVICOS DOS ITENS 17.017.0360 OU 17.017.0361</t>
  </si>
  <si>
    <t>PRIMER CONVERTEDOR DE FERRUGEM EM FUNDO DE PROTECAO,EM DUASDEMAOS.FORNECIMENTO E APLICACAO</t>
  </si>
  <si>
    <t>PINTURA COM ESMALTE SINTETICO A BASE D'AGUA ALTO BRILHO OU ACETINADO,PARA USO HOSPITALAR,SOBRE MADEIRAS E METAIS,AREAS INTERNAS OU EXTERNAS,INCLUSIVE LIXAMENTO,UMA DEMAO DE SELADORACRILICO,DUAS DEMAOS DE MASSA ACRILICA E DUAS DEMAOS DE ACABAMENTO</t>
  </si>
  <si>
    <t>PREPARO DE SUPERFICIES NOVAS,COM REVESTIMENTO LISO,INTERIOR,INCLUSIVE RASPAGEM,LIMPEZA,UMA DEMAO DE SELADOR,UMA DEMAO DEMASSA CORRIDA E LIXAMENTOS NECESSARIOS</t>
  </si>
  <si>
    <t>PINTURA COM SELADOR ACRILICO,EM UMA DEMAO,SOBRE EMBOCO EXISTENTE</t>
  </si>
  <si>
    <t>PINTURA COM TINTA LATEX,CLASSIFICACAO ECONOMICA (NBR 15079),FOSCA EM REVESTIMENTO LISO,INTERIOR,ACABAMENTO PADRAO,EM DUAS DEMAOS SOBRE A SUPERFICIE PREPARADA,CONFORME O ITEM 17.018.0010,EXCLUSIVE ESTE PREPARO</t>
  </si>
  <si>
    <t>PINTURA COM TINTA LATEX,CLASSIFICACAO PREMIUM OU STANDARD (NBR 15079),FOSCA EM REVESTIMENTO LISO,INTERIOR,ACABAMENTO EMALTA CLASSE,EM TRES DEMAOS E MAIS UMA DEMAO DE MASSA CORRIDAE LIXAMENTO,SOBRE SUPERFICIE JA PREPARADA,CONFORME O ITEM 17.018.0010,EXCLUSIVE ESTE PREPARO</t>
  </si>
  <si>
    <t>UMA DEMAO ADICIONAL DE PINTURA DE ACABAMENTO NOS SERVICOS DOS ITENS 17.018.0020 E 17.018.0031</t>
  </si>
  <si>
    <t>REPINTURA COM TINTA LATEX,CLASSIFICACAO ECONOMICA (NBR 15079),PARA INTERIOR,SOBRE SUPERFICIE EM BOM ESTADO E NA COR EXISTENTE,INCLUSIVE LIMPEZA,LEVE LIXAMENTO COM LIXA FINA,UMA DEMAO DE FUNDO PREEPARADOR E UMA DE ACABAMENTO</t>
  </si>
  <si>
    <t>PINTURA COM TINTA LATEX,CLASSIFICACAO STANDARD OU PREMIUM,PARA INTERIOR OU EXTERIOR (NBR 15079),SOBRE CHAPISCO,INCLUSIVESELADOR E DUAS DEMAOS DE ACABAMENTO</t>
  </si>
  <si>
    <t>PREPARO DE SUPERFICIES NOVAS,COM REVESTIMENTO LISO INTERNO OU EXTERNO,INCLUSIVE UMA DEMAO DE SELADOR ACRILICO,DUAS DEMAOS DE MASSA ACRILICA E LIXAMENTOS NECESSARIOS</t>
  </si>
  <si>
    <t>PINTURA COM TINTA LATEX,CLASSIFICACAO STANDARD (NBR 15079),PARA EXTERIOR,INCLUSIVE LIXAMENTOS,LIMPEZA,UMA DEMAO DE SELADOR ACRILICO E DUAS DEMAOS DE ACABAMENTO</t>
  </si>
  <si>
    <t>UMA DEMAO ADICIONAL DE PINTURA DE ACABAMENTO NO SERVICO DO ITEM 17.018.0080</t>
  </si>
  <si>
    <t>REPINTURA COM TINTA LATEX ACETINADA,CLASSIFICACAO PREMIUM OUSTANDARD (NBR 15079),PARA EXTERIOR,SOBRE SUPERFICIE EM BOMESTADO E NA COR EXISTENTE,INCLUSIVE LIMPEZA,LIXAMENTO COM LIXA FINA,UMA DEMAO DE FUNDO PREPARADOR E UMA DE ACABAMENTO</t>
  </si>
  <si>
    <t>PINTURA COM TINTA LATEX SEMIBRILHANTE,FOSCA OU ACETINADA,CLASSIFICACAO PREMIUM OU STANDARD (NBR 15079),PARA INTERIOR E EXTERIOR,BRANCA OU COLORIDA,SOBRE TIJOLO,CONCRETO LISO,CIMENTO SEM AMIANTO,E REVESTIMENTO,INCLUSIVE LIXAMENTO,UMA DEMAO DE SELADOR ACRILICO E DUAS DEMAOS DE ACABAMENTO</t>
  </si>
  <si>
    <t>PINTURA COM TINTA LATEX SEMIBRILHANTE,FOSCA OU ACETINADA,CLASSIFICACAO PREMIUM OU STANDARD (NBR 15079),PARA INTERIOR E EXTERIOR,BRANCA OU COLORIDA,SOBRE CONCRETO APICOADO,INCLUSIVELIXAMENTO,UMA DEMAO DE SELADOR ACRILICO E DUAS DEMAOS DE ACABAMENTO</t>
  </si>
  <si>
    <t>PINTURA COM TINTA LATEX SEMIBRILHANTE,FOSCA OU ACETINADA,CLASSIFICACAO PREMIUM OU STANDARD (NBR 15079),PARA INTERIOR E EXTERIOR,BRANCA OU COLORIDA,SOBRE TIJOLO,CONCRETO LISO,CIMENTO SEM AMIANTO,E REVESTIMENTO,INCLUSIVE LIXAMENTO,UMA DEMAO DE SELADOR ACRILICO,DEMAO DE MEIA MASSA E DUAS DEMAOS DE ACABAMENTO</t>
  </si>
  <si>
    <t>PINTURA COM TINTA LATEX SEMIBRILHANTE,FOSCA OU ACETINADA,CLASSIFICACAO PREMIUM OU STANDARD (NBR 15079),PARA INTERIOR E EXTERIOR,BRANCA OU COLORIDA,SOBRE TIJOLO,CONCRETO LISO,CIMENTO SEM AMIANTO,E REVESTIMENTO,INCLUSIVE LIXAMENTO,UMA DEMAO DE SELADOR ACRILICO,UMA DEMAO DE MASSA ACRILICA E DUAS DEMAOSDE ACABAMENTO</t>
  </si>
  <si>
    <t>PINTURA COM TINTA LATEX SEMIBRILHANTE,FOSCA OU ACETINADA,CLASSIFICACAO PREMIUM OU STANDARD (NBR 15079),PARA INTERIOR E EXTERIOR,BRANCA OU COLORIDA,SOBRE TIJOLO,CONCRETO LISO,CIMENTO SEM AMIANTO,E REVESTIMENTO,INCLUSIVE LIXAMENTO,UMA DEMAO DE SELADOR ACRILICO,DUAS DEMAOS DE MASSA ACRILICA E DUAS DEMAOS DE ACABAMENTO</t>
  </si>
  <si>
    <t>UMA DEMAO ADICIONAL DE PINTURA DE ACABAMENTO NOS SERVICOS DOS ITENS 17.018.0110 OU 17.018.0115</t>
  </si>
  <si>
    <t>REPINTURA COM TINTA LATEX SEMIBRILHANTE,FOSCA,OU ACETINADA,CLASSIFICACAO PREMIUM OU STANDARD (NBR 15079),PARA INTERIOR OU EXTERIOR,SOBRE SUPERFICIE EM BOM ESTADO E NA COR EXISTENTE,INCLUSIVE LIMPEZA,LEVE LIXAMENTO COM LIXA FINA,UMA DEMAO DEFUNDO PREPARADOR E UMA DE ACABAMENTO</t>
  </si>
  <si>
    <t>TEXTURA ACRILICA NA COR BRANCA,ACABAMENTO FOSCO,PARA INTERIOR OU EXTERIOR,APLICADAS EM DUAS DEMAOS SOBRE CONCRETO,ALVENARIA,BLOCO DE CONCRETO,CIMENTO SEM AMIANTO OU REVESTIMENTO</t>
  </si>
  <si>
    <t>PINTURA A BASE DE RESINA ACRILICA SOBRE AZULEJOS E PASTILHASEM AREAS INTERNAS E EXTERNAS,EM TRES DEMAOS</t>
  </si>
  <si>
    <t>PINTURA EM PEDRAS NATURAIS (ARDOSIA,PEDRA MINEIRA E ETC) A BASE DE RESINA ACRILICA,INCLUSIVE LIMPEZA E DUAS DEMAOS</t>
  </si>
  <si>
    <t>PINTURA SOBRE TELHAS CERAMICAS,COM IMPERMEABILIZANTE INCOLORA BASE DE SILICONE,INCLUSIVE LIMPEZA E DUAS DEMAOS DE ACABAMENTO</t>
  </si>
  <si>
    <t>PINTURA COM TINTA LATEX SEMIBRILHANTE OU FOSCA,CLASSIFICACAOPREMIUM OU STANDARD (NBR 15079),PARA INTERIOR OU EXTERIOR,SISTEMA TINTOMETRICO,INCLUSIVE LIXAMENTO,UMA DEMAO DE SELADORACRILICO E DUAS DEMAOS DE ACABAMENTO</t>
  </si>
  <si>
    <t>PINTURA COM TINTA LATEX SEMIBRILHANTE OU FOSCA,CLASSIFICACAOPREMIUM OU STANDARD (NBR 15079),PARA INTERIOR OU EXTERIOR,PARA SUPERFICIE APICOADA,SISTEMA TINTOMETRICO,INCLUSIVE LIXAMENTO,UMA DEMAO DE SELADOR ACRILICO E DUAS DEMAOS DE ACABAMENTO</t>
  </si>
  <si>
    <t>PINTURA COM TINTA LATEX SEMIBRILHANTE OU FOSCA,CLASSIFICACAOPREMIUM OU STANDARD (NBR 15079),PARA INTERIOR OU EXTERIOR,SISTEMA TINTOMETRICO,INCLUSIVE LIXAMENTO,UMA DEMAO DE SELADORACRILICO,DEMAO DE MEIA MASSA E DUAS DEMAOS DE ACABAMENTO</t>
  </si>
  <si>
    <t>PINTURA COM TINTA LATEX SEMIBRILHANTE OU FOSCA,CLASSIFICACAOPREMIUM OU STANDARD (NBR 15079),PARA INTERIOR OU EXTERIOR,SISTEMA TINTOMETRICO,INCLUSIVE LIXAMENTO,UMA DEMAO DE SELADORACRILICO,UMA DEMAO DE MASSA ACRILICA E DUAS DEMAOS DE ACABAMENTO</t>
  </si>
  <si>
    <t>PINTURA COM TINTA LATEX SEMIBRILHANTE OU FOSCA,CLASSIFICACAOPREMIUM OU STANDARD (NBR 15079),PARA INTERIOR OU EXTERIOR,SISTEMA TINTOMETRICO,INCLUSIVE LIXAMENTO,UMA DEMAO DE SELADORACRILICO,DUAS DEMAOS DE MASSA ACRILICA E DUAS DEMAOS DE ACABAMENTO</t>
  </si>
  <si>
    <t>DEMAO ADICIONAL DE PINTURA DE ACABAMENTO NOS SERVICOS DO ITEM 17.018.0250 OU 17.018.0254</t>
  </si>
  <si>
    <t>PINTURA COM TINTA ACRILICA ACETINADA,PARA USO HOSPITALAR,SOBRE PAREDES E TETOS,INCLUSIVE LIXAMENTO,UMA DEMAO DE SELADORACRILICO,DUAS DEMAOS DE MASSA ACRILICA E DUAS DEMAOS DE ACABAMENTO</t>
  </si>
  <si>
    <t>ENVERNIZAMENTO DE MADEIRA COM VERNIZ TIPO COPAL BRILHANTE PARA INTERIOR,INCLUSIVE LIXAMENTO,UMA DEMAO DE VERNIZ IMUNIZANTE E IMPERMEABILIZANTE INCOLOR,ANILINA E UMA DEMAO DE ACABAMENTO</t>
  </si>
  <si>
    <t>UMA DEMAO ADICIONAL DE VERNIZ DE ACABAMENTO NO SERVICO DO ITEM 17.020.0010</t>
  </si>
  <si>
    <t>ENVERNIZAMENTO DE MADEIRA COM VERNIZ A BONECA USANDO GOMA LACA NACIONAL DISSOLVIDA EM ALCOOL,INCLUSIVE LIXAMENTO E APLICACAO DE SUCESSIVAS DEMAOS DE ACABAMENTO ATE A OBTENCAO DO BRILHO</t>
  </si>
  <si>
    <t>ENCERAMENTO DE MADEIRA,INCLUSIVE LIXAMENTO,UMA DEMAO DE VERNIZ IMUNIZANTE E IMPERMEABILIZANTE INCOLOR E TRES DEMAOS DE CERA,CADA QUAL SEGUIDA DE ABERTURA DE BRILHO A ESCOVA E FLANELA</t>
  </si>
  <si>
    <t>ENVERNIZAMENTO DE TIJOLOS E CONCRETO,PARA INTERIOR,COM VERNIZ ACRILICO INCOLOR,INCLUSIVE LIXAMENTO E DUAS DEMAOS DE ACABAMENTO</t>
  </si>
  <si>
    <t>ENVERNIZAMENTO DE RODAPE DE MADEIRA COM VERNIZ TIPO COPAL BRILHANTE,INCLUSIVE LIXAMENTO,UMA DEMAO DE VERNIZ IMUNIZANTE EIMPERMEABILIZANTE INCOLOR,ANILINA E DUAS DEMAOS DE ACABAMENTO</t>
  </si>
  <si>
    <t>UMA DEMAO ADICIONAL DE VERNIZ DE ACABAMENTO NO SERVICO DO ITEM 17.020.0060</t>
  </si>
  <si>
    <t>ENVERNIZAMENTO DE MADEIRA EM SUPERFICIE INTERIOR,COM VERNIZPOLIURETANO BRILHANTE E TRANSPARENTE,INCLUSIVE LIXAMENTO,UMADEMAO DE VERNIZ IMUNIZANTE E IMPERMEABILIZANTE INCOLOR,ANILINA E DUAS DEMAOS DE ACABAMENTO</t>
  </si>
  <si>
    <t>ENVERNIZAMENTO DE SUPERFICIE LISA DE CONCRETO OU TIJOLO APARENTE,EXTERIOR OU INTERIOR,COM VERNIZ ACRILICO INCOLOR,EM TRES DEMAOS</t>
  </si>
  <si>
    <t>ENVERNIZAMENTO DE SUPERFICIE LISA DE CONCRETO OU TIJOLO APARENTE,EXTERIOR OU INTERIOR,COM VERNIZ ACRILICO INCOLOR,EM DUAS DEMAOS</t>
  </si>
  <si>
    <t>ENVERNIZAMENTO SOBRE CONCRETO APICOADO,EXTERIOR OU INTERIOR,COM VERNIZ ACRILICO INCOLOR,EM TRES DEMAOS</t>
  </si>
  <si>
    <t>PINTURA COM TINTA ANTIMOFO E BACTERICIDA BASE ACRILICA,SEM BRILHO,COR BRANCA,PARA AMBIENTES INTERNOS E EXTERNOS PROPENSOS A UMIDADE E VAPORES,EM DUAS DEMAOS,SOBRE SELADOR ACRILICOE DUAS DEMAOS DE MASSA ACRILICA,INCLUSIVE LIMPEZA E LIXAMENTO</t>
  </si>
  <si>
    <t>PINTURA COM RESINA HIDROFUGANTE EM DUAS DEMAOS,EM TELHA OU TIJOLO CERAMICO,INCLUSIVE LIMPEZA DA SUPERFICIE</t>
  </si>
  <si>
    <t>PINTURA COM RESINA HIDROFUGANTE EM DUAS DEMAOS,EM TIJOLO APARENTE E CONCRETO APARENTE,INCLUSIVE LIMPEZA DA SUPERFICIE</t>
  </si>
  <si>
    <t>PINTURA COM RESINA HIDROFUGANTE EM DUAS DEMAOS,EM PEDRAS POROSAS (TIPO SAO TOME OU SEMELHANTE),INCLUSIVE LIMPEZA DA SUPERFICIE</t>
  </si>
  <si>
    <t>PINTURA COM RESINA HIDROFUGANTE EM DUAS DEMAOS,EM PEDRAS NAOPOROSAS (TIPO ARDOSIA OU SEMELHANTE),INCLUSIVE LIMPEZA DA SUPERFICIE</t>
  </si>
  <si>
    <t>PINTURA IMUNIZANTE FUNGICIDA E INSETICIDA PARA APLICACAO EMMADEIRA BRUTA OU APARELHADA,EM DUAS DEMAOS</t>
  </si>
  <si>
    <t>PINTURA COM EMULSAO OLEOSA PARA DESMOLDAGEM DE FORMAS DE MADEIRA,EM DUAS DEMAOS</t>
  </si>
  <si>
    <t>PINTURA COM EMULSAO OLEOSA PARA DESMOLDAGEM DE FORMAS METALICAS,EM UMA DEMAO</t>
  </si>
  <si>
    <t>REMOCAO DE PINTURA ACRILICA,EPOXI,BORRACHA CLORADA E SEMELHANTES</t>
  </si>
  <si>
    <t>MARCACAO DE QUADRA DE ESPORTE OU VAGA DE GARAGEM COM TINTA ABASE DE BORRACHA CLORADA,COM UTILIZACAO DE SELADOR E SOLVENTE PROPRIO E FITA CREPE COMO LIMITADOR DE LINHAS,MEDIDA PELAAREA REAL DE PINTURA</t>
  </si>
  <si>
    <t>MARCACAO DE QUADRA DE ESPORTE OU VAGA DE GARAGEM COM TINTA ACRILICA PROPRIA PARA PINTURA DE PISOS,COM UTILIZACAO DE SELADOR E SOLVENTE PROPRIO E FITA CREPE COMO LIMITADOR DE LINHAS,MEDIDA PELA AREA REAL DE PINTURA</t>
  </si>
  <si>
    <t>REPINTURA DE QUADRA SOBRE DEMARCACAO EXISTENTE CONFORME O ITEM 17.040.0021</t>
  </si>
  <si>
    <t>PINTURA DE PISO CIMENTADO LISO COM TINTA 100% ACRILICA,INCLUSIVE LIXAMENTO,LIMPEZA E TRES DEMAOS DE ACABAMENTO APLICADASA ROLO DE LA,DILUICAO EM AGUA A 20%</t>
  </si>
  <si>
    <t>PINTURA DE SINALIZACAO PARA EXTINTORES DE INCENDIO,EM QUADRADOS VERMELHOS DE 0,70M X 0,70M E BORDAS AMARELAS DE 0,15M DELARGURA, CONFORME PROJETO EMOP 2547(HIDRAULICA/SANITARIA/INCENDIO)</t>
  </si>
  <si>
    <t>LAVATORIO DE LOUCA BRANCA TIPO POPULAR,SEM LADRAO,COM MEDIDAS EM TORNO DE 47X35CM,INCLUSIVE ACESSORIOS DE FIXACAO,FERRAGENS EM METAL CROMADO:SIFAO 1680 DE 1"X1.1/4",TORNEIRA PARA LAVATORIO TIPO BANCA 1193 OU SIMILAR DE 1/2" E VALVULA DE ESCOAMENTO 1600.RABICHO EM PVC.FORNECIMENTO</t>
  </si>
  <si>
    <t>LAVATORIO DE LOUCA BRANCA,TIPO MEDIO LUXO,COM LADRAO,COM MEDIDAS EM TORNO DE 47X35CM,INCLUSIVE ACESSORIOS DE FIXACAO.FERRAGENS EM METAL CROMADO:SIFAO 1680 DE 1"X1.1/4",TORNEIRA PARA LAVATORIO TIPO BANCA 1193 OU SIMILAR DE 1/2" E VALVULA DEESCOAMENTO 1603.RABICHO EM PVC.FORNECIMENTO</t>
  </si>
  <si>
    <t>LAVATORIO DE LOUCA BRANCA,COM COLUNA SUSPENSA,PARA PESSOAS COM NECESSIDADES ESPECIFICAS,COM MEDIDAS EM TORNO DE 45,5X35,5CM,EXCLUSIVE SIFAO,VALVULA DE ESCOAMENTO,RABICHO E TORNEIRA,INCLUSIVE ACESSORIOS DE FIXACAO.FORNECIMENTO</t>
  </si>
  <si>
    <t>LAVATORIO DE LOUCA BRANCA,COM COLUNA SUSPENSA,PARA PESSOAS COM NECESSIDADES ESPECIFICAS,COM MEDIDAS EM TORNO DE 45,5X35,5CM,INCLUSIVE SIFAO EM PVC FLEXIVEL,VALVULA DE ESCOAMENTO CROMADA,RABICHO EM PVC,TORNEIRA DE FECHAMENTO AUTOMATICO DE PAREDE,ANTIVANDALISMO DE 85MM,PARA LAVATORIO E ACESSORIOS DE FIXACAO.FORNECIMENTO</t>
  </si>
  <si>
    <t>LAVATORIO DE LOUCA BRANCA TIPO MEDIO LUXO,COM LADRAO E MEDIDAS EM TORNO DE 55X45CM,COM COLUNA,INCLUSIVE ACESSORIOS DE FIXACAO.FERRAGENS EM METAL CROMADO:SIFAO 1680 DE 1"X1.1/4",APARELHO MISTURADOR TIPO BANCA,1875 OU SIMILAR,COM AREJADOR,VALVULA DE ESCOAMENTO 1603.RABICHO EM PVC.FORNECIMENTO</t>
  </si>
  <si>
    <t>LAVATORIO DE LOUCA BRANCA TIPO MEDIO LUXO,COM LADRAO E MEDIDAS EM TORNO DE 55X45CM,COM COLUNA,INCLUSIVE ACESSORIOS DE FIXACAO.FERRAGENS EM METAL CROMADO:SIFAO 1680 DE 1"X1.1/4",APARELHO MISTURADOR TIPO BANCA,1875 OU SIMILAR,COM AREJADOR,VALVULA DE ESCOAMENTO 1603.RABICHO CROMADO DE 1/2".FORNECIMENTO</t>
  </si>
  <si>
    <t>LAVATORIO DE LOUCA BRANCA TIPO POPULAR,SEM LADRAO,COM MEDIDAS EM TORNO DE 55X45CM,INCLUSIVE ACESSORIOS DE FIXACAO,TORNEIRA PARA LAVATORIO TIPO BANCA 1193 OU SIMILAR DE 1/2" EM METAL CROMADO E VALVULA DE ESCOAMENTO,SIFAO E RABICHO EM PVC.FORNECIMENTO</t>
  </si>
  <si>
    <t>LAVATORIO DE LOUCA BRANCA DE SOBREPOR,TIPO MEDIO LUXO,SEM LADRAO,COM MEDIDAS EM TORNO DE 53X43CM.FERRAGENS EM METAL CROMADO:SIFAO 1680 1"X1.1/4",TORNEIRA PARA LAVATORIO TIPO BANCA1193 OU SIMILAR DE 1/2" E VALVULA DE ESCOAMENTO 1600.RABICHO EM PVC.FORNECIMENTO</t>
  </si>
  <si>
    <t>LAVATORIO DE LOUCA BRANCA DE SOBREPOR,TIPO MEDIO LUXO,COM LADRAO,COM MEDIDAS EM TORNO DE 53X43CM.FERRAGENS EM METAL CROMADO:SIFAO 1680 1"X1.1/4",TORNEIRA PARA LAVATORIO TIPO BANCA1193 OU SIMILAR DE 1/2" E VALVULA DE ESCOAMENTO 1603.RABICHO EM PVC.FORNECIMENTO</t>
  </si>
  <si>
    <t>LAVATORIO DE LOUCA BRANCA DE EMBUTIR(CUBA),TIPO MEDIO LUXO,SEM LADRAO,COM MEDIDAS EM TORNO DE 52X39CM.FERRAGENS EM METALCROMADO:SIFAO 1680 1"X1.1/4",TORNEIRA PARA LAVATORIO TIPO BANCA 1193 OU SIMILAR DE 1/2" E VALVULA DE ESCOAMENTO 1600.RABICHO EM PVC.FORNECIMENTO</t>
  </si>
  <si>
    <t>LAVATORIO DE LOUCA BRANCA DE EMBUTIR(CUBA),TIPO MEDIO LUXO,COM LADRAO,COM MEDIDAS EM TORNO DE 52X39CM.FERRAGENS EM METALCROMADO:SIFAO 1680 1"X1.1/4",TORNEIRA PARA LAVATORIO TIPO BANCA 1193 OU SIMILAR DE 1/2" E VALVULA DE ESCOAMENTO 1603.RABICHO EM PVC.FORNECIMENTO</t>
  </si>
  <si>
    <t>CUBA DE LOUCA BRANCA,DE SOBREPOR,OVAL,EXCLUSIVE RABICHO,SIFAO,TORNEIRA E VALVULA DE ESCOAMENTO.FORNECIMENTO</t>
  </si>
  <si>
    <t>CUBA DE LOUCA BRANCA,DE SOBREPOR,OVAL,INCLUSIVE RABICHO EM METAL CROMADO,SIFAO EM METAL CROMADO,TORNEIRA PARA LAVATORIOTIPO BANCA 1193 OU SIMILAR DE 1/2" E VALVULA DE ESCOAMENTO.FORNECIMENTO</t>
  </si>
  <si>
    <t>TANQUE DE LOUCA BRANCA,COM COLUNA E MEDIDAS EM TORNO DE 56X48CM,INCLUSIVE ACESSORIOS DE FIXACAO.FERRAGENS EM METAL CROMADO:TORNEIRA DE PRESSAO,1158 OU SIMILAR,DE 1/2",VALVULA DE ESCOAMENTO 1605 E SIFAO 1680 DE 1.1/4" A 1.1/2".FORNECIMENTO</t>
  </si>
  <si>
    <t>TANQUE DE LOUCA BRANCA,COM COLUNA E MEDIDAS EM TORNO DE 60X56CM,INCLUSIVE ACESSORIOS DE FIXACAO.FERRAGENS EM METAL CROMADO:TORNEIRA DE PRESSAO,1158 OU SIMILAR,DE 1/2",VALVULA DE ESCOAMENTO 1606 E SIFAO 1680 DE 1.1/2"X1.1/2".FORNECIMENTO</t>
  </si>
  <si>
    <t>BACIA TURCA DE LOUCA BRANCA COM SIFAO INTEGRADO E MEDIDAS EMTORNO DE 59X44CM,INCLUSIVE TUBO DE LIGACAO.FORNECIMENTO</t>
  </si>
  <si>
    <t>MICTORIO DE LOUCA BRANCA COM SIFAO INTEGRADO E MEDIDAS EM TORNO DE 33X28X53CM,INCLUSIVE ACESSORIOS DE FIXACAO.FERRAGENSEM METAL CROMADO: REGISTRO DE PRESSAO 1416 DE 1/2" E TUBO DELIGACAO DE 1/2".FORNECIMENTO</t>
  </si>
  <si>
    <t>VASO SANITARIO DE LOUCA BRANCA,TIPO POPULAR,COM CAIXA ACOPLADA,COMPLETO,COM MEDIDAS EM TORNO DE 35X65X35CM,INCLUSIVE ASSENTO PLASTICO TIPO POPULAR,BOLSA DE LIGACAO,RABICHO EM PVC EACESSORIOS DE FIXACAO.FORNECIMENTO</t>
  </si>
  <si>
    <t>VASO SANITARIO DE LOUCA BRANCA,TIPO MEDIO LUXO,COM CAIXA ACOPLADA,INCLUSIVE RABICHO CROMADO DE 40CM,COM SAIDA DE 1/2",BOLSA DE LIGACAO E ACESSORIOS DE FIXACAO.FORNECIMENTO</t>
  </si>
  <si>
    <t>VASO SANITARIO DE LOUCA BRANCA,CONVENCIONAL,TIPO POPULAR,COMMEDIDAS EM TORNO DE 37X47X38CM,INCLUSIVE ASSENTO PLASTICO TIPO POPULAR,CAIXA DE DESCARGA PLASTICA EXTERNA COMPLETA,TUBODE DESCARGA LONGO,BOLSA DE LIGACAO E ACESSORIOS DE FIXACAO.FORNECIMENTO</t>
  </si>
  <si>
    <t>VASO SANITARIO DE LOUCA BRANCA,CONVENCIONAL,TIPO MEDIO LUXO,COM MEDIDAS EM TORNO DE 37X47X38CM,INCL.ASSENTO PLASTICO TIPO MEDIO LUXO,BOLSA DE LIGACAO,VALVULA DE DESCARGA DE 1.1/2"C/REGISTRO INTEGRADO,SISTEMA HIDROMECANICO(ISENTA DE GOLPE DE ARIETE)COM CORPO EM LATAO,CANOPLA E BOTAO EM METAL CROMADO,TUBO DE LIGACAO E ACESSORIOS DE FIXACAO.FORNECIMENTO</t>
  </si>
  <si>
    <t>VASO SANITARIO DE LOUCA BRANCA OU BRANCO GELO,PARA PESSOAS COM NECESSIDADES ESPECIFICAS,INCLUSIVE ASSENTO ESPECIAL,BOLSADE LIGACAO E ACESSORIOS DE FIXACAO.FORNECIMENTO</t>
  </si>
  <si>
    <t>VALVULA DE DESCARGA DE 1.1/2",REGISTRO INTEGRADO,SISTEMA HIDROMECANICO(ISENTA DE GOLPE DE ARIETE),CORPO EM LATAO,CANOPLAE BOTAO EM METAL CROMADO,DE EMNBUTIR.FORNECIMENTO</t>
  </si>
  <si>
    <t>VALVULA DE DESCARGA DE 1.1/4",REGISTRO INTEGRADO,SISTEMA HIDROMECANICO(ISENTA DE GOLPE DE ARIETE),CORPO EM LATAO,CANOPLAE BOTAO EM METAL CROMADO DE EMBUTIR.FORNECIMENTO</t>
  </si>
  <si>
    <t>VALVULA DE DESCARGA EXTERNA,ACIONAMENTO POR ALAVANCA,COM REGULAGEM DE TEMPO DE DESCARGA E VAZAO,BITOLA DE 1.1/4",PARA PRESSAO DE SERVICO ENTRE 2 A 40MCA.FORNECIMENTO</t>
  </si>
  <si>
    <t>VALVULA DE FECHAMENTO AUTOMATICO,PARA MICTORIO,ACABAMENTO CROMADO.FORNECIMENTO</t>
  </si>
  <si>
    <t>VALVULA DE FECHAMENTO AUTOMATICO,PARA CHUVEIRO DE AGUA FRIAOU PRE-MISTURADA,ACABAMENTO CROMADO.FORNECIMENTO</t>
  </si>
  <si>
    <t>BACIA TURCA,EM POLIESTER REFORCADO,COM FIBRA DE VIDRO,PISO ANTI-DERRAPANTE,COM MEDIDAS EM TORNO DE 51X71CM,COM ENTRADA DE 40MM,E SAIDA DE 4",NA COR BRANCA.FORNECIMENTO</t>
  </si>
  <si>
    <t>BACIA TURCA SINFONADO REFORCADO EM POLIESTER,COM FIBRA DE VIDRO,PISO ANTIDERRAPANTE,COM MEDIDAS EM TORNO DE 51X71CM,COMMEDIDAS EM TORNO 40MM,E SAIDA DE 4",NA COR BRANCA.FORNECIMENTO</t>
  </si>
  <si>
    <t>SABONETEIRA EM PLASTICO ABS,PARA SABONETE LIQUIDO.FORNECIMENTO E COLOCACAO</t>
  </si>
  <si>
    <t>PORTA-TOALHA DE PAPEL EM PLASTICO ABS.FORNECIMENTO E COLOCACAO</t>
  </si>
  <si>
    <t>PORTA PAPEL HIGIENICO EM PLASTICO ABS.FORNECIMENTRO E COLOCACAO</t>
  </si>
  <si>
    <t>ASSENTO SANITARIO DE PLASTICO,TIPO MEDIO LUXO.FORNECIMENTO ECOLOCACAO</t>
  </si>
  <si>
    <t>ASSENTO SANITARIO PLASTICO,TIPO POPULAR.FORNECIMENTO E COLOCACAO</t>
  </si>
  <si>
    <t>ASSENTO SANITARIO DE PLASTICO,PARA VASO INFANTIL.FORNECIMENTO E COLOCACAO</t>
  </si>
  <si>
    <t>ASSENTO ESPECIAL PARA VASO SANITARIO PARA PESSOAS COM NECESSIDADES ESPECIFICAS.FORNECIMENTO E COLOCACAO</t>
  </si>
  <si>
    <t>ARMARIO DE BANHEIRO EM PLASTICO,LUXO,BRANCO,DE EMBUTIR,COM ESPELHO.FORNECIMENTO E COLOCACAO</t>
  </si>
  <si>
    <t>LAVATORIO DE LOUCA BRANCA,TIPO POPULAR,SEM LADRAO,COM MEDIDAS EM TORNO DE 47X35CM,INCLUSIVE ACESSORIOS DE FIXACAO.FORNECIMENTO</t>
  </si>
  <si>
    <t>LAVATORIO DE LOUCA BRANCA,TIPO MEDIO LUXO,COM LADRAO E MEDIDAS EM TORNO DE 47X35CM,INCLUSIVE ACESSORIOS DE FIXACAO.FORNECIMENTO</t>
  </si>
  <si>
    <t>LAVATORIO DE LOUCA BRANCA,TIPO MEDIO LUXO,COM LADRAO E MEDIDAS EM TORNO DE 55X45CM,INCLUSIVE ACESSORIOS DE FIXACAO.FORNECIMENTO</t>
  </si>
  <si>
    <t>LAVATORIO DE LOUCA BRANCA,TIPO POPULAR,SEM LADRAO,COM MEDIDAS EM TORNO DE 55X45CM,INCLUSIVE ACESSORIOS DE FIXACAO.FORNECIMENTO</t>
  </si>
  <si>
    <t>VASO SANITARIO DE LOUCA BRANCA,CONVENCIONAL,TIPO POPULAR,COMMEDIDAS EM TORNO DE 37X47X38CM,INCLUSIVE ACESSORIOS DE FIXACAO.FORNECIMENTO</t>
  </si>
  <si>
    <t>VASO SANITARIO DE LOUCA BRANCA,INFANTIL,INCLUSIVE ACESSORIOSDE FIXACAO.FORNECIMENTO</t>
  </si>
  <si>
    <t>LAVATORIO DE SOBREPOR DE LOUCA BRANCA,TIPO MEDIO LUXO,SEM LADRAO,COM MEDIDAS EM TORNO DE 53X43CM.FORNECIMENTO</t>
  </si>
  <si>
    <t>LAVATORIO DE SOBREPOR DE LOUCA BRANCA,TIPO MEDIO LUXO,COM LADRAO,COM MEDIDAS EM TORNO DE 53X43CM.FORNECIMENTO</t>
  </si>
  <si>
    <t>LAVATORIO DE LOUCA BRANCA,DE EMBUTIR(CUBA),TIPO MEDIO LUXO,SEM LADRAO,COM MEDIDAS EM TORNO DE 52X39CM.FORNECIMENTO</t>
  </si>
  <si>
    <t>LAVATORIO DE LOUCA BRANCA,DE EMBUTIR(CUBA),TIPO MEDIO LUXO,COM LADRAO,COM MEDIDAS EM TORNO DE 52X39CM.FORNECIMENTO</t>
  </si>
  <si>
    <t>TANQUE DE LOUCA BRANCA,COM COLUNA E MEDIDAS EM TORNO DE 56X48CM,INCLUSIVE ACESSORIOS DE FIXACAO.FORNECIMENTO</t>
  </si>
  <si>
    <t>TANQUE DE LOUCA BRANCA,COM COLUNA E MEDIDAS EM TORNO DE 60X56CM,INCLUSIVE ACESSORIOS DE FIXACACAO.FORNECIMENTO</t>
  </si>
  <si>
    <t>MICTORIO DE LOUCA BRANCA,COM SIFAO INTEGRADO E MEDIDAS EM TORNO DE 33X28X53CM,INCLUSIVE ACESSORIOS DE FIXACAO.FORNECIMENTO</t>
  </si>
  <si>
    <t>SABONETEIRA,DE SOBREPOR,EM METAL CROMADO.FORNECIMENTO E COLOCACAO</t>
  </si>
  <si>
    <t>SABONETEIRA DE PAREDE COM BASE METALICA E CUPULA DE VIDRO GIRATORIA,PARA SABONETE LIQUIDO.FORNECIMENTO E COLOCACAO</t>
  </si>
  <si>
    <t>PAPELEIRA,SEM PROTETOR,DE SOBREPOR,EM METAL CROMADO.FORNECIMENTO E COLOCACAO</t>
  </si>
  <si>
    <t>CABIDE DUPLO,DE SOBREPOR,EM METAL CROMADO.FORNECIMENTO E COLOCACAO</t>
  </si>
  <si>
    <t>CABIDE SIMPLES,DE SOBREPOR,EM METAL CROMADO.FORNECIMENTO E COLOCACAO</t>
  </si>
  <si>
    <t>PORTA TOALHA RETO,EM METAL CROMADO(50CM).FORNECIMENTO E COLOCACAO</t>
  </si>
  <si>
    <t>CHUVEIRO ESTAMPADO,ARTICULADO,TIPO LUXO,COM BRACO DE 1/2".FORNECIMENTO</t>
  </si>
  <si>
    <t>BRACO EM ALUMINIO DE 1/2",PARA CHUVEIRO ELETRICO.FORNECIMENTO</t>
  </si>
  <si>
    <t>DUCHINHA MANUAL,COM REGISTRO DE PRESSAO 1/2" CROMADO,RABICHOCROMADO,SUPORTE BRANCO,PISTOLA BRANCA,BUCHAS E PARAFUSOS PARA FIXACAO.FORNECIMENTO</t>
  </si>
  <si>
    <t>CHUVEIRO ESTAMPADO,ARTICULADO,COM BRACO DE 1/2" E 1 REGISTRODE PRESSAO 1416,DE 1/2",COM CANOPLA E VOLANTE EM METAL CROMADO.FORNECIMENTO</t>
  </si>
  <si>
    <t>CHUVEIRO DE LUXO,ARTICULADO,COM BRACO DE 1/2" E 2 REGISTROSDE PRESSAO 1416,DE 1/2",COM CANOPLA E VOLANTE EM METAL CROMADO.FORNECIMENTO</t>
  </si>
  <si>
    <t>CHUVEIRO DE PLASTICO,BRANCO,COM BRACO DE 1/2" E 1 REGISTRO DE PRESSAO 1416,DE 1/2",COM CANOPLA E VOLANTE EM METAL CROMADO.FORNECIMENTO</t>
  </si>
  <si>
    <t>CHUVEIRO ELETRICO,EM METAL CROMADO,EM 110/220V,COM BRACO CROMADO DE 1/2" E 1 REGISTRO DE PRESSAO 1416 DE 3/4",COM CANOPLA E VOLANTE EM METAL CROMADO.FORNECIMENTO</t>
  </si>
  <si>
    <t>CHUVEIRO ELETRICO EM PLASTICO,EM 110/220V,COM BRACO CROMADODE 1/2" E 1 REGISTRO DE PRESSAO 1416 DE 3/4",COM CANOPLA E VOLANTE EM METAL CROMADO.FORNECIMENTO</t>
  </si>
  <si>
    <t>CHUVEIRO COM DESVIADOR E DUCHA MANUAL,CROMADO,PARA PESSOAS COM NECESSIDADES ESPECIFICAS.FORNECIMENTO</t>
  </si>
  <si>
    <t>TORNEIRA PARA PIA OU TANQUE,1158 OU SIMILAR DE 1/2"X18CM APROXIMADAMENTE,EM METAL CROMADO.FORNECIMENTO</t>
  </si>
  <si>
    <t>TORNEIRA PARA PIA,TIPO PAREDE,COM AREJADOR,1157 OU SIMILAR DE 1/2" X 21CM APROXIMADAMENTE,EM METAL CROMADO.FORNECIMENTO</t>
  </si>
  <si>
    <t>TORNEIRA PARA PIA,COM AREJADOR,TUBO MOVEL,TIPO PAREDE,1168 OU SIMILAR,DE 1/2"X22CM APROXIMADAMENTE,EM METAL CROMADO.FORNECIMENTO</t>
  </si>
  <si>
    <t>TORNEIRA PARA PIA,COM AREJADOR,TUBO MOVEL,TIPO BANCA,1167 OUSIMILAR DE 1/2"X17CM APROXIMADAMENTE,EM METAL CROMADO.FORNECIMENTO</t>
  </si>
  <si>
    <t>TORNEIRA HOSPITALAR,ACIONADA POR ALAVANCA,TIPO PAREDE,DE 1/2"X28CM APROXIMADAMENTE,EM METAL CROMADO.FORNECIMENTO</t>
  </si>
  <si>
    <t>TORNEIRA PARA COZINHA,COM MISTURADOR,TIPO PAREDE,COM AREJADOR E TUBO MOVEL,1258 OU SIMILAR,DE APROXIMADAMENTE 1/2"X25CM,EM METAL CROMADO.FORNECIMENTO</t>
  </si>
  <si>
    <t>TORNEIRA PARA PIA,COM MISTURADOR,AREJADOR,TUBO MOVEL,TIPO BANCA,1256 OU SIMILAR,DE 1/2"X17CM APROXIMADAMENTE,EM METAL CROMADO.FORNECIMENTO</t>
  </si>
  <si>
    <t>TORNEIRA PARA LAVATORIO TIPO BANCA 1193 OU SIMILAR DE 1/2"X9CM APROXIMADAMENTE,EM METAL CROMADO.FORNECIMENTO</t>
  </si>
  <si>
    <t>TORNEIRA PARA JARDIM,DE 3/4"X10CM APROXIMADAMENTE,EM METAL CROMADO.FORNECIMENTO</t>
  </si>
  <si>
    <t>TORNEIRA PARA JARDIM,DE 1/2"X10CM APROXIMADAMENTE,EM METAL CROMADO.FORNECIMENTO</t>
  </si>
  <si>
    <t>APARELHO MISTURADOR TIPO PAREDE,1878 OU SIMILAR,EM METAL CROMADO,PARA LAVATORIO,COM AREJADOR E VALVULA DE ESCOAMENTO.FORNECIMENTO</t>
  </si>
  <si>
    <t>APARELHO MISTURADOR TIPO BANCA,1875 OU SIMILAR,EM METAL CROMADO,PARA LAVATORIO,COM AREJADOR E VALVULA DE ESCOAMENTO.FORNECIMENTO</t>
  </si>
  <si>
    <t>TORNEIRA PARA FILTRO,1147 OU SIMILAR,DE 1/2"X13CM APROXIMADAMENTE,EM METAL CROMADO.FORNECIMENTO</t>
  </si>
  <si>
    <t>TORNEIRA DE FECHAMENTO AUTOMATICO,PARA LAVATORIO,DE PAREDE,ANTIVANDALISMO,DE 85MM,ACABAMENTO CROMADO.FORNECIMENTO</t>
  </si>
  <si>
    <t>TORNEIRA DE FECHAMENTO AUTOMATICO,PARA LAVATORIO,DE PAREDE,ANTIVANDALISMO,DE 135MM,ACABAMENTO CROMADO.FORNECIMENTO</t>
  </si>
  <si>
    <t>TORNEIRA PARA LAVATORIO,TIPO BANCA COM ACIONAMENTO HIDROMECANICO,COM LEVE PRESSAO MANUAL.FORNECIMENTO</t>
  </si>
  <si>
    <t>TORNEIRA PARA LAVATORIO,AUTOMATICA,COM SENSOR DE PRESENCA.FORNECIMENTO</t>
  </si>
  <si>
    <t>TORNEIRA PARA LAVATORIO DE MESA COM ALAVANCA,ACIONAMENTO COMLEVE PRESSAO,PARA PESSOAS COM NECESSIDADES ESPECIFICAS.FORNECIMENTO</t>
  </si>
  <si>
    <t>TORNEIRA DE BOIA EM PLASTICO,PARA CAIXA D'AGUA,DE 1/2".FORNECIMENTO E COLOCACAO</t>
  </si>
  <si>
    <t>TORNEIRA DE BOIA EM PLASTICO,PARA CAIXA D'AGUA,DE 3/4".FORNECIMENTO E COLOCACAO</t>
  </si>
  <si>
    <t>TORNEIRA DE BOIA,EM BRONZE,DE PRESSAO,DE 3/4".FORNECIMENTO ECOLOCACAO</t>
  </si>
  <si>
    <t>TORNEIRA DE BOIA,EM BRONZE,DE PRESSAO,DE 1".FORNECIMENTO E COLOCACAO</t>
  </si>
  <si>
    <t>TORNEIRA DE BOIA,EM BRONZE,DE PRESSAO,DE 1.1/4".FORNECIMENTOE COLOCACAO</t>
  </si>
  <si>
    <t>TORNEIRA DE BOIA,EM BRONZE,DE PRESSAO,DE 1.1/2".FORNECIMENTOE COLOCACAO</t>
  </si>
  <si>
    <t>TORNEIRA DE BOIA,EM BRONZE,DE PRESSAO,DE 2".FORNECIMENTO E COLOCACAO</t>
  </si>
  <si>
    <t>VALVULA DE ESCOAMENTO TIPO AMERICANA,PARA PIA DE COZINHA,1623 DE 1.1/2",EM METAL CROMADO.FORNECIMENTO</t>
  </si>
  <si>
    <t>VALVULA DE ESCOAMENTO PARA LAVATORIO,COM LADRAO,1603 DE 1",EM METAL CROMADO.FORNECIMENTO</t>
  </si>
  <si>
    <t>VALVULA DE ESCOAMENTO PARA LAVATORIO,SEM LADRAO,1600 DE 1",EM METAL CROMADO.FORNECIMENTO</t>
  </si>
  <si>
    <t>VALVULA DE ESCOAMENTO PARA BANHEIRA,SEM LADRAO,1604 DE 1.1/4",EM METAL CROMADO.FORNECIMENTO</t>
  </si>
  <si>
    <t>VALVULA DE ESCOAMENTO PARA TANQUE,1605 DE 1.1/4",EM METAL CROMADO.FORNECIMENTO</t>
  </si>
  <si>
    <t>VALVULA DE ESCOAMENTO PARA TANQUE,1606 DE 1.1/2",EM METAL CROMADO.FORNECIMENTO</t>
  </si>
  <si>
    <t>RABICHO,EM METAL CROMADO,DE 40CM,COM SAIDA DE 1/2".FORNECIMENTO</t>
  </si>
  <si>
    <t>RABICHO,EM METAL CROMADO,DE 30CM,COM SAIDA DE 1/2".FORNECIMENTO</t>
  </si>
  <si>
    <t>TUBO DE LIGACAO PARA VASO SANITARIO,COM ANEL EXPANSOR,EM METAL CROMADO.FORNECIMENTO</t>
  </si>
  <si>
    <t>TUBO DE DESCARGA TIPO LONGO,DE 1.1/2",EM PVC,PARA CAIXA DE DESCARGA EXTERNA.FORNECIMENTO</t>
  </si>
  <si>
    <t>MISTURADOR SIMPLES PARA CHUVEIRO,DE 3/4",COM ACABAMENTO EM METAL CROMADO.FORNECIMENTO</t>
  </si>
  <si>
    <t>MISTURADOR,DE 3/4",COM FUNCIONAMENTO CONJUNTO:CHUVEIRO/BANHEIRA OU CHUVEIRO/DUCHINHA,COM ACABAMENTO EM METAL CROMADO.FORNECIMENTO</t>
  </si>
  <si>
    <t>REGISTRO DE PRESSAO,1416 DE 1/2",COM CANOPLA E VOLANTE EM METAL CROMADO.FORNECIMENTO</t>
  </si>
  <si>
    <t>REGISTRO DE PRESSAO,1416 DE 3/4",COM CANOPLA E VOLANTE EM METAL CROMADO.FORNECIMENTO</t>
  </si>
  <si>
    <t>PORTA CACAMBA,LIXEIRA,EM CHAPA DE FERRO ESMALTADA,DE 300X300MM.FORNECIMENTO E COLOCACAO</t>
  </si>
  <si>
    <t>GRELHA DE ACO INOX,10X10CM,SISTEMA ROTATIVO,COM CAIXILHO.FORNECIMENTO</t>
  </si>
  <si>
    <t>GRELHA DE ACO INOX, 15X15CM,SISTEMA ROTATIVO,COM CAIXILHO.FORNECIMENTO</t>
  </si>
  <si>
    <t>MISTURADOR MONOCOMANDO PARA CHUVEIRO AP/BP ALTA VAZAO 3/4",COM ACABAMENTO MONOCOMANDO DE ALAVANCA EM METAL CROMADO,PARAPESSOAS COM NECESSIDADES ESPECIFICAS.FORNECIMENTO</t>
  </si>
  <si>
    <t>AQUECEDOR DE GAS DE ACUMULACAO,CAPACIDADE DE 100L,MODELO HORIZONTAL,CORPO EM ACO CARBONO.FORNECIMENTO</t>
  </si>
  <si>
    <t>AQUECEDOR A GAS DE ACUMULACAO,CAPACIDADE DE 100L,MODELO VERTICAL,CORPO EM ACO CARBONO.FORNECIMENTO</t>
  </si>
  <si>
    <t>AQUECEDOR A GAS DE ACUMULACAO,CAPACIDADE DE 200L,MODELO HORIZONTAL,CORPO EM ACO CARBONO.FORNECIMENTO</t>
  </si>
  <si>
    <t>AQUECEDOR A GAS DE ACUMULACAO,CAPACIDADE 200L,MODELO VERTICAL,CORPO EM ACO CARBONO.FORNECIMENTO</t>
  </si>
  <si>
    <t>AQUECEDOR A GAS DE ACUMULACAO,CAPACIDADE DE 250L,MODELO HORIZONTAL,CORPO EM ACO CARBONO.FORNECIMENTO</t>
  </si>
  <si>
    <t>AQUECEDOR A GAS DE ACUMULACAO,CAPACIDADE DE 250L,MODELO VERTICAL,CORPO EM ACO DE CARBONO.FORNECIMENTO</t>
  </si>
  <si>
    <t>AQUECEDOR A GAS DE ACUMULACAO,CAPACIDADE DE 300L,MODELO HORIZONTAL,CORPO EM ACO CARBONO.FORNECIMENTO</t>
  </si>
  <si>
    <t>AQUECEDOR A GAS DE ACUMULACAO,CAPACIDADE DE 300L,MODELO VERTICAL,CORPO EM ACO CARBONO.FORNECIMENTO</t>
  </si>
  <si>
    <t>AQUECEDOR A GAS DE ACUMULACAO,CAPACIDADE DE 500L,MODELO HORIZONTAL,CORPO EM ACO CARBONO.FORNECIMENTO</t>
  </si>
  <si>
    <t>AQUECEDOR A GAS DE ACUMULACAO,CAPACIDADE DE 500L,MODELO VERTICAL,CORPO EM ACO CARBONO.FORNECIMENTO</t>
  </si>
  <si>
    <t>AQUECEDOR A GAS DE ACUMULACAO,CAPACIDADE DE 750L,MODELO HORIZONTAL,CORPO EM ACO CARBONO.FORNECIMENTO</t>
  </si>
  <si>
    <t>AQUECEDOR A GAS DE ACUMULACAO,CAPACIDADE DE 750L,MODELO VERTICAL,CORPO EM ACO CARBONO.FORNECIMENTO</t>
  </si>
  <si>
    <t>AQUECEDOR A GAS DE ACUMULACAO,CAPACIDADE DE 1000L,MODELO HORIZONTAL,CORPO EM ACO CARBONO.FORNECIMENTO</t>
  </si>
  <si>
    <t>AQUECEDOR A GAS DE ACUMULACAO,CAPACIDADE DE 1000L,MODELO VERTICAL,CORPO EM ACO CARBONO.FORNECIMENTO</t>
  </si>
  <si>
    <t>AQUECEDOR A GAS DE PASSAGEM,RESIDENCIAL,EM CHAPA ESMALTADA,BRANCO,DE 6L/MIN.FORNECIMENTO</t>
  </si>
  <si>
    <t>AQUECEDOR A GAS DE PASSAGEM,RESIDENCIAL,EM CHAPA ESMALTADA,BRANCO,DE 12L/MIN.FORNECIMENTO</t>
  </si>
  <si>
    <t>AQUECEDOR A GAS DE PASSAGEM,RESIDENCIAL,EM CHAPA ESMALTADA,BRANCO,DE 18L/MIN.FORNECIMENTO</t>
  </si>
  <si>
    <t>AQUECEDOR A GAS DE PASSAGEM,RESIDENCIAL,EM CHAPA ESMALTADA,BRANCO,DE 22L/MIN.FORNECIMENTO</t>
  </si>
  <si>
    <t>AQUECEDOR ELETRICO DE ACUMULACAO,AUTOMATICO,CAPACIDADE DE 100L,EM COBRE.FORNECIMENTO</t>
  </si>
  <si>
    <t>AQUECEDOR ELETRICO DE ACUMULACAO,AUTOMATICO,CAPACIDADE DE 200L,EM COBRE.FORNECIMENTO</t>
  </si>
  <si>
    <t>AQUECEDOR ELETRICO DE ACUMULACAO,AUTOMATICO,CAPACIDADE DE 500L,EM COBRE.FORNECIMENTO</t>
  </si>
  <si>
    <t>AQUECEDOR ELETRICO DE ACUMULACAO,AUTOMATICO,CAPACIDADE DE 750L,EM COBRE.FORNECIMENTO</t>
  </si>
  <si>
    <t>AQUECEDOR ELETRICO DE ACUMULACAO,AUTOMATICO,CAPACIDADE DE 1.000L,EM COBRE.FORNECIMENTO</t>
  </si>
  <si>
    <t>FOGAO A GAS,INDUSTRIAL,COM 6 BOCAS,FORNO,GRELHA DE 40X40CM EPERFIL DE 5CM.FORNECIMENTO</t>
  </si>
  <si>
    <t>FOGAO A GAS,INDUSTRIAL,COM 4 BOCAS,FORNO,GRELHA DE 30X30CM EPERFIL DE 5CM.FORNECIMENTO</t>
  </si>
  <si>
    <t>FOGAO A GAS,INDUSTRIAL,COM 3 BOCAS,SEM FORNO,GRELHA DE 30X30CM E PERFIL DE 5CM.FORNECIMENTO</t>
  </si>
  <si>
    <t>FOGAO A GAS,INDUSTRIAL,COM 2 BOCAS,SEM FORNO,GRELHA DE 30X30CM E PERFIL DE 5CM.FORNECIMENTO</t>
  </si>
  <si>
    <t>COIFA DE ACO INOX AISI 304/444(#20),NAS DIMENSOES 2,30X1,30X0,60M(COCCAO),COM CALHA COLETORA DE GORDURA EM TODO PERIMETRO COM DRENO PLUGADO,SUPORTE DE FIXACAO E BOCAIS FLANGEADOS(FOGAO INDUSTRIAL DE 8 BOCAS).FORNECIMENTO E COLOCACAO</t>
  </si>
  <si>
    <t>COIFA DE ACO INOX AISI 304/444(#20),NAS DIMENSOES 1,80X1,30X0,60M(COCCAO),COM CALHA COLETORA DE GORDURA EM TODO PERIMETRO COM DRENO PLUGADO,SUPORTE DE FIXACAO E BOCAIS FLANGEADOS(FOGAO INDUSTRIAL DE 6 BOCAS).FORNECIMENTO E COLOCACAO</t>
  </si>
  <si>
    <t>COIFA DE ACO INOX AISI 304/444(#20),NAS DIMENSOES 1,30X1,30X0,60M(COCCAO),COM CALHA COLETORA DE GORDURA EM TODO PERIMETRO COM DRENO PLUGADO,SUPORTE DE FIXACAO E BOCAIS FLANGEADOS(FOGAO INDUSTRIAL DE 4 BOCAS).FORNECIMENTO E COLOCACAO</t>
  </si>
  <si>
    <t>FILTROS INERCIAIS 50X50CM DE ACO INOX 304(COIFA DE COCCAO).FORNECIMENTO E COLOCACAO</t>
  </si>
  <si>
    <t>FILTROS INERCIAIS 40X50CM DE ACO INOX 304(COIFA DE COCCAO).FORNECIMENTO E COLOCACAO</t>
  </si>
  <si>
    <t>DAMPER CORTA FOGO 30X30CM,ACIONAMENTO AUTOMATICO,PELA ACAO DE ELEMENTO FUSIVEL,MODELO DCF COM FUSIVEL DE DISPARO(COM ATESTADO UL)COM ROMPIMENTO EM 72ºC OU 141ºC,COM CHAVE FIM DE CURSO.FORNECIMENTO E COLOCACAO</t>
  </si>
  <si>
    <t>DAMPER CORTA FOGO 35X35CM,ACIONAMENTO AUTOMATICO,PELA ACAO DE ELEMENTO FUSIVEL,MODELO DCF COM FUSIVEL DE DISPARO(COM ATESTADO UL)COM ROMPIMENTO EM 72ºC OU 141ºC,COM CHAVE FIM DE CURSO.FORNECIMENTO E COLOCACAO</t>
  </si>
  <si>
    <t>DAMPER CORTA FOGO 35X45CM,ACIONAMENTO AUTOMATICO,PELA ACAO DE ELEMENTO FUSIVEL,MODELO DCF COM FUSIVEL DE DISPARO(COM ATESTADO UL)COM ROMPIMENTO EM 72ºC OU 141ºC,COM CHAVE FIM DE CURSO.FORNECIMENTO E COLOCACAO</t>
  </si>
  <si>
    <t>COIFA DE ACO INOXIDAVEL,DE 1,20X0,60M,DE CHAPA 18.304,INCLUSIVE 1,50M DE DUTO COM 310X120MM DE SECAO,EM CHAPA 22,2 EXAUSTORES CENTRIFUGOS TIPO CARAMUJO,EM CHAPA DE ACO CARBONO 1020COM MOTOR 1/3CV NAS TENSOES 110/220V. FORNECIMENTO E COLOCACAO</t>
  </si>
  <si>
    <t>COIFA DE ACO INOXIDAVEL,DE 2,10X1,20M,DE CHAPA 18.304,INCLUSIVE 3,00M DE DUTO COM 500X500MM DE SECAO,EM CHAPA 22,1 EXAUSTOR CENTRIFUGO TIPO CARAMUJO,EM CHAPA DE ACO CARBONO 1020 COM MOTOR 3CV NAS TENSOES 110/220V.FORNECIMENTO E COLOCACAO</t>
  </si>
  <si>
    <t>PORTA CACAMBA,LIXEIRA,DE ACO INOXIDAVEL,CHAPA 18.304,MEDINDOAPROXIMADAMENTE (300X300)MM.FORNECIMENTO E COLOCACAO</t>
  </si>
  <si>
    <t>TANQUE DE ACO INOXIDAVEL,EM CHAPA 22.304,MEDINDO APROXIMADAMENTE (520X540X300)MM,CAPACIDADE DE 30L,COM ESFREGADOR,EXCLUSIVE TORNEIRA.FORNECIMENTO</t>
  </si>
  <si>
    <t>TANQUE INDUSTRIAL EM ACO INOXIDAVEL AISI 304,PARA LAVAGEM DEPANELOES,MEDINDO APROXIMADAMENTE (0,61X0,706X0,305)M.FORNECIMENTO E COLOCACAO</t>
  </si>
  <si>
    <t>BANCA DE ACO INOXIDAVEL,MEDINDO APROXIMADAMENTE (2,00X0,55)M,EM CHAPA 18.304,COM UMA CUBA MEDINDO APROXIMADAMENTE (500X400X200)MM,EM CHAPA 20304,VALVULA DE ESCOAMENTO TIPO AMERICANA 1623,SIFAO 1680 1.1/2" X 1.1/2",SOBRE APOIOS DE ALVENARIADE MEIA VEZ E VERGA DE CONCRETO,SEM REVESTIMENTO,EXCLUSIVE TORNEIRA.FORNECIMENTO E COLOCACAO</t>
  </si>
  <si>
    <t>BANCA DE ACO INOXIDAVEL,MEDINDO APROXIMADAMENTE(2,00X0,55)M,EM CHAPA 18.304,COM DUAS CUBAS MEDINDO APROXIMADAMENTE (500X400X200)MM,EM CHAPA 20.304,VALVULA DE ESCOAMENTO TIPO AMERICANA 1623,2 SIFOES 1680 1.1/2" X 1.1/2",SOBRE APOIOS DE ALVENARIA DE MEIA VEZ E VERGA DE CONCRETO,SEM REVESTIMENTO,EXCLUSIVE TORNEIRA.FORNECIMENTO E COLOCACAO</t>
  </si>
  <si>
    <t>CUBA DE ACO INOXIDAVEL,MEDINDO APROXIMADAMENTE (500X400X200)MM,EM CHAPA 20.304,VALVULA DE ESCOAMENTO TIPO AMERICANA 1623,SIFAO 1680 1.1/2" X 1.1/2",EXCLUSIVE TORNEIRA.FORNECIMENTOE COLOCACAO</t>
  </si>
  <si>
    <t>CUBA DUPLA DE ACO INOXIDAVEL,MEDINDO APROXIMADAMENTE (820X340X150)MM,EM CHAPA 20.304,COM 2 VALVULAS DE ESCOAMENTO TIPO AMERICANA 1623,2 SIFOES 1680 1.1/2" X 1.1/2",EXCLUSIVE TORNEIRA.FORNECIMENTO E COLOCACAO</t>
  </si>
  <si>
    <t>BANCA SECA DE ACO INOXIDAVEL,COM LARGURA APROXIMADA DE 0,55M,ATE 3,00M DE COMPRIMENTO,EM CHAPA 18.304,SOBRE APOIOS DE ALVENARIA DE MEIA VEZ E VERGA DE CONCRETO,SEM REVESTIMENTO.FORNECIMENTO E COLOCACAO</t>
  </si>
  <si>
    <t>MICTORIO COLETIVO DE ACO INOXIDAVEL,COM SECAO DE (580X300)MM,EM CHAPA 20.304,COM CRIVO DE SAIDA DE 1.1/4",REGISTRO DE PRESSAO 1416 DE 3/4",COM CANOPLA E VOLANTE EM METAL CROMADO.FORNECIMENTO</t>
  </si>
  <si>
    <t>MICTORIO COLETIVO DE ACO INOXIDAVEL,COM SECAO DE (380X250)MM,EM CHAPA 20.304,COM CRIVO DE SAIDA DE 1.1/4",REGISTRO DE PRESSAO 1416 DE 3/4",COM CANOPLA E VOLANTE EM METAL CROMADO.FORNECIMENTO</t>
  </si>
  <si>
    <t>MICTORIO COLETIVO EM ACO INOXIDAVEL AISI 304,MEDINDO APROXIMADAMENTE (1800X290X350)MM,INCLUSIVE KIT DE INSTALACAO COMPREENDENDO: PARAFUSOS,BUCHAS,SIFAO EXTENSIVEL E VALVULA INOX.FORNECIMENTO</t>
  </si>
  <si>
    <t>LAVATORIO COLETIVO DE ACO INOXIDAVEL COM 1.000MM DE SECAO EMCHAPA 20.304,PARA 2 PONTOS DE AGUA,CRIVO DE SAIDA EM 1.1/4",EXCLUSIVE TORNEIRAS.FORNECIMENTO E COLOCACAO</t>
  </si>
  <si>
    <t>LAVATORIO INDUSTRIAL EM ACO INOXIDAVEL AISI 304,MEDINDO APROXIMADAMENTE (400X405X280)MM,INCLUSIVE BICA,VALVULA DE ACIONAMENTO E KIT DE INSTALACAO COMPREENDENDO: PARAFUSOS,BUCHAS EVALVULA.FORNECIMENTO E COLOCACAO</t>
  </si>
  <si>
    <t>SECADOR DE MAOS EM ACO INOXIDAVEL,COM SISTEMA FOTO-CELULAR BI-VOLT,EXCLUSIVE PONTO DE TOMADA.FORNECIMENTO E COLOCACAO</t>
  </si>
  <si>
    <t>BARRA DE APOIO PARA LAVATORIO DE CENTRO,EM ACO INOXIDAVEL AISI 304,TUBO DE 1.1/4",INCLUSIVE FIXACAO COM PARAFUSOS INOXIDAVEIS E BUCHAS PLASTICAS,MEDINDO 60X40CM,PARA PESSOAS COM NECESSIDADES ESPECIFICAS.FORNECIMENTO E COLOCACAO</t>
  </si>
  <si>
    <t>BARRA DE APOIO EM ACO INOXIDAVEL AISI 304,TUBO DE 1.1/4",INCLUSIVE FIXACAO COM PARAFUSOS INOXIDAVEIS E BUCHAS PLASTICAS,COM 50CM,PARA PESSOAS COM NECESSIDADES ESPECIFICAS.FORNECIMENTO E COLOCACAO</t>
  </si>
  <si>
    <t>BARRA DE APOIO EM ACO INOXIDAVEL AISI 304,TUBO DE 1.1/4",INCLUSIVE FIXACAO COM PARAFUSOS INOXIDAVEIS E BUCHAS PLASTICAS,COM 80CM,PARA PESSOAS COM NECESSIDADES ESPECIFICAS.FORNECIMENTO E COLOCACAO</t>
  </si>
  <si>
    <t>BARRA DE APOIO EM ACO INOXIDAVEL AISI 304,TUBO DE 1 1/4",INCLUSIVE FIXACAO COM PARAFUSOS INOXIDAVEIS E BUCHAS PLASTICAS,COM 60CM,PARA PESSOAS COM NECESSIDADES ESPECIFICAS.FORNECIMENTO E COLOCACAO</t>
  </si>
  <si>
    <t>BARRA DE APOIO EM ACO INOXIDAVEL AISI 304,TUBO DE 1 1/4",INCLUSIVE FIXACAO COM PARAFUSOS INOXIDAVEIS E BUCHAS PLASTICAS,COM 70CM,PARA PESSOAS COM NECESSIDADES ESPECIFICAS.FORNECIMENTO E COLOCACAO</t>
  </si>
  <si>
    <t>BARRA DE APOIO EM ACO INOXIDAVEL AISI 304,TUBO DE 1.1/4",EM"L",INCLUSIVE FIXACAO COM PARAFUSOS INOXIDAVEIS E BUCHAS PLASTICAS,MEDINDO 70X70CM,PARA PESSOAS COM NECESSIDADES ESPECIFICAS.FORNECIMENTO E COLOCACAO</t>
  </si>
  <si>
    <t>BARRA DE APOIO EM ACO INOXIDAVEL AISI 304,TUBO DE 1.1/4",EM"L",INCLUSIVE FIXACAO COM PARAFUSOS INOXIDAVEIS E BUCHAS PLASTICAS,MEDINDO 80X80CM,PARA PESSOAS COM NECESSIDADES ESPECIFICAS.FORNECIMENTO E COLOCACAO</t>
  </si>
  <si>
    <t>BARRA DE APOIO RETRATIL(ARTICULADA)EM ACO INOXIDAVEL AISI 304,TUBO DE 1.1/4",INCLUSIVE FIXACAO COM PARAFUSOS INOXIDAVEISE BUCHAS PLASTICAS,COM 80CM,PARA PESSOAS COM NECESSIDADES ESPECIFICAS.FORNECIMENTO E COLOCACAO</t>
  </si>
  <si>
    <t>BARRA DE APOIO(PUXADOR HORIZONTAL/VERTICAL)EM ACO INOXIDAVELAISI 304,TUBO DE 1 1/4",INCLUSIVE FIXACAO COM PARAFUSOS INOXIDAVEIS E BUCHAS PLASTICAS,COM 40CM,PARA PORTAS DE SANITARIOS,VESTIARIOS E QUARTOS ACESSIVEIS EM LOCAIS DE HOSPEDAGEM EDE SAUDE.FORNECIMENTO E INSTALACAO</t>
  </si>
  <si>
    <t>BARRA DE APOIO FIXA AO PISO,EM ACO INOXIDAVEL AISI 304,TUBODE 1.1/4",INCLUSIVE FIXACAO COM PARAFUSOS INOXIDAVEIS E BUCHAS PLASTICAS,COM 75X80CM,PARA PESSOAS COM NECESSIDADES ESPECIFICAS.FORNECIMENTO E COLOCACAO</t>
  </si>
  <si>
    <t>BARRA DE APOIO LATERAL,PISO PAREDE,EM ACO INOXIDAVEL AISI 304,TUBO DE 1 1/4",INCLUSIVE FIXACAO COM PARAFUSOS INOXIDAVEISE BUCHAS PLASTICAS,COM 75X80CM,PARA PESSOAS COM NECESSIDADES ESPECIFICAS.FORNECIMENTO E COLOCACAO</t>
  </si>
  <si>
    <t>BANCO ARTICULADO,COM CANTOS ARREDONDADOS E SUPERFICIE ANTIDERRAPANTE IMPERMEAVEL,DIMENSOES MINIMAS 0,45X0,70M,EM ACO INOXIDAVEL AISI 304,TUBO DE 1 1/4",PARA PESSOAS COM NECESSIDADES ESPECIFICAS.FORNCIMENTO E COLOCACAO</t>
  </si>
  <si>
    <t>FILTRO PARA USO DOMESTICO COM CARCACA ATOXICA EM POLIPROPILENO COM 1 ELEMENTO FILTRANTE DE CELULOSE E CARVAO ATIVADO,PARA VAZAO ATE 180L/H,CONEXAO DE 1/2" SEM REGISTRO.FORNECIMENTO</t>
  </si>
  <si>
    <t>FULTRO PARA USO DOMESTICO COM CARCACA ATOXICA EM POLIPROPILENO COM 1 ELEMENTO FILTRANTE DE CELULOSE E CARVAO ATIVADO,PARA VAZAO ATE 360L/H,CONEXAO DE 3/4" SEM REGISTRO.FORNECIMENTO</t>
  </si>
  <si>
    <t>FILTRO PARA USO DOMESTICO COM CARCACA ATOXICA EM POLIPROPILENO COM 2 ELEMENTOS FILTRANTES DE CELULOSE E CARVAO ATIVADO,PARA VAZAO ATE 720L/H,CONEXAO DE 1" SEM REGISTRO.FORNECIMENTO</t>
  </si>
  <si>
    <t>APROVEITAMENTO DE AGUA DE CHUVA (AAC) P/AREA DE TELHADO ATE200M2,COMPREENDENDO O FORNECIMENTO DOS SEGUINTES EQUIPAMENTOS:-FILTRO VOLUMETRICO (VF1) AUTO-LIMPANTE,CORPO CONSTITUIDOPOLIETILENO,ENTRADAS E SAIDAS C/DIAMETRO 100MM;-CONJUNTO FLUTUANTE SUCCAO (BOIA-MANGUEIRA) MANGUEIRA 1",COMPRIMENTO 2,00M;-FREIO D'AGUA C/DIAM.100MM;-SIFAO LADRAO DIAM.SAIDA 100MM</t>
  </si>
  <si>
    <t>APROVEITAMENTO AGUA CHUVA (AAC) P/AREA DE TELHADO ATE 1500M2,COMPREENDENDO FORN.SEGUINTES EQUIPAMENTOS:-FILTRO VOLUMETRICO (VF6) AUTO-LIMPANTE,CORPO CONSTITUIDO ACO INOX,ENTRADASC/DIAM.250MM E SAIDA P/CISTERNA DIAM.200MM;-CONJUNTO FLUTUANTE SUCCAO (BOIA-MANGUEIRA) MANGUEIRA 2",COMPRIMENTO 2,00M;-FREIO D'AGUA DIAM.200MM;-SIFAO LADRAO C/DIAM.DE SAIDA 200MM</t>
  </si>
  <si>
    <t>CORTINA DIVISORIA HOSPITALAR,SEM EMENDAS,CONFECCIONADA EM VINIL DE ALTA ESPESSURA,DE APROXIMADAMENTE 0,4MM,ANTICHAMA,ANTIFUNGO,BACTERICIDA E ANTIESTATICO,COM ALTURA DE 1,80M,PINTURA ELETROSTATICA BRANCA,INCLUSIVE ILHOSES,TRILHOS,GANCHOS,RODIZIOS E ACESSORIOS DE FIXACAO.FORNECIMENTO E COLOCACAO</t>
  </si>
  <si>
    <t>DIVISORIA MOVEL,PARA AMBIENTE HOSPITALAR,SANFONADA,EM PVC,FIXADA NA PAREDE,ALTURA DE 1,85M,LARGURA TOTAL DE 1,365M.FORNECIMENTO</t>
  </si>
  <si>
    <t>DIVISORIA MOVEL,PARA AMBIENTE HOSPITALAR,SANFONADA,EM PVC,FIXADA NA PAREDE,ALTURA DE 1,85M,LARGURA TOTAL DE 1,995M.FORNECIMENTO</t>
  </si>
  <si>
    <t>DIVISORIA MOVEL,PARA AMBIENTE HOSPITALAR,SANFONADA,EM PVC,FIXADA NA PAREDE,ALTURA DE 1,85M,LARGURA TOTAL DE 3,045M.FORNECIMENTO</t>
  </si>
  <si>
    <t>BIOMBO MOVEL,COM RODIZIOS,RETO,EM CHUMBO LAMINADO REVESTIDOEM EUCAPLAC,1MM DE ESPESSURA,MEDINDO 0,80X1,80M,COM VISOR DEVIDRO PLUMBIFERO.FORNECIMENTO</t>
  </si>
  <si>
    <t>PAINEL PARA DIVISORIA BLINDADA (DESTINADA A DELIMITACAO DE AREAS OU SALAS RADIOLOGICAS),COMPOSTO POR PLACAS RIGIDAS EM MATERIAL RESISTENTE,REVESTINDO LENCOIS DE CHUMBO COM 1MM DE ESPESURA,INCLUSIVE ELEMENTOS DE FIXACAO.FORNECIMENTO E COLOCACAO</t>
  </si>
  <si>
    <t>PAINEL PARA DIVISORIA BLINDADA (DESTINADA A DELIMITACAO DE AREAS OU SALAS RADIOLOGICAS),COMPOSTO POR PLACAS RIGIDAS EM MATERIAL RESISTENTE,REVESTINDO LENCOIS DE CHUMBO COM 1,5MM DEESPESSURA,INCLUSIVE ELEMENTOS DE FIXACAO.FORNECIMENTO E COLOCACAO</t>
  </si>
  <si>
    <t>SUPORTE PARA PORTA SORO DE TETO,FIXO,COM 4 GANCHOS.FORNECIMENTO</t>
  </si>
  <si>
    <t>PASSA-CHASSIS DE 2 PORTAS,CONSTRUIDO EM CHAPA DE ACO TRATADOE PINTADO NA COR CINZA MARTELADO,PARA SER EMBUTIDO NA PAREDE ENTRE A CAMARA ESCURA E A SALA DE RAIOS-X,MEDINDO H=60CM,L=30CM,C=45CM.FORNECIMENTO</t>
  </si>
  <si>
    <t>LAVATORIO CIRURGICO EM ACO INOXIDAVEL,MEDINDO APROXIMADAMENTE 1,50M DE COMPRIMENTO,COM DUAS TORNEIRAS AUTOMATICAS PARA SIDA DE AGUA ACIONADAS POR SENSOR,INCLUSIVE KIT DE INSTALACAO.FORNECIMENTO</t>
  </si>
  <si>
    <t>SABONETEIRA AUTOMATICA EM ACO INOX,ACIONADA POR SENSOR.FORNECIMENTO</t>
  </si>
  <si>
    <t>CAIXA DE DESCARGA DE PLASTICO,DE EMBUTIR,COM ESPELHO CROMADO.FORNECIMENTO</t>
  </si>
  <si>
    <t>RESERVATORIO APOIADO PARA ARMAZENAMENTO DE AGUA POTAVEL OU PARA APROVEITAMENTO DE AGUA DE CHUVA AAC,EM FIBRE DE VIDRO OUPOLIETILENO,COM CAPACIDADE EM TORNO DE 300L,INCLUSIVE TAMPADE VEDACAO COM ESCOTILHA E FIXADORES,CONFORME NORMAS ABNT NBR 15527,NBR 12217 E NBR 8220.FORNECIMENTO</t>
  </si>
  <si>
    <t>RESERVATORIO APOIADO PARA ARMAZENAMENTO DE AGUA POTAVEL OU PARA APROVEITAMENTO DE AGUA DA CHUVA AAC,EM FIBRA DE VIDRO OUPOLIETILENO,COM CAPACIDADE EM TORNO DE 500L,INCLUSIVE TAMPADE VEDACAO COM ESCOTILHA E FIXADORES,CONFORME NORMAS ABNT NBR 15527,NBR 12217 E NBR 8220.FORNECIMENTO</t>
  </si>
  <si>
    <t>RESERVATORIO APOIADO PARA ARMAZENAMENTO DE AGUA POTAVEL OU PARA APROVEITAMENTO DE AGUA DA CHUVA AAC,EM FIBRA DE VIDRO OUPOLIETILENO,COM CAPACIDADE EM TORNO DE 1000L,INCLUSIVE TAMPA DE VEDACAO COM ESCOTILHA E FIXADORES,CONFORME NORMAS ABNTNBR 15527,NBR 12217 E NBR 8220.FORNECIMENTO</t>
  </si>
  <si>
    <t>RESERVATORIO APOIADO PARA ARMAZENAMENTO DE AGUA POTAVEL OU PARA APROVEITAMENTO DE AGUA DA CHUVA AAC,EM FIBRA DE VIDRO OUPOLIETILENO,COM CAPACIDADE EM TORNO DE 1500L,INCLUSIVE TAMPA DE VEDACAO COM ESCOTILHA E FIXADORES,CONFORME NORMAS ABNTNBR 15527,NBR 12217 E NBR 8220.FORNECIMENTO</t>
  </si>
  <si>
    <t>RESERVATORIO APOIADO PARA ARMAZENAMENTO DE AGUA POTAVEL OU PARA APROVEITAMENTO DE AGUA DA CHUVA AAC,EM FIBRA DE VIDRO OUPOLIETILENO,COM CAPACIDADE EM TORNO DE 2000L,INCLUSIVE TAMPA DE VEDACAO COM ESCOTILHA E FIXADORES,CONFORME NORMAS ABNTNBR 15527,NBR 12217 E NBR 8220.FORNECIMENTO</t>
  </si>
  <si>
    <t>RESERVATORIO APOIADO PARA ARMAZENAMENTO DE AGUA POTAVEL OU PARA APROVEITAMENTO DE AGUA DA CHUVA AAC,EM FIBRA DE VIDRO OUPOLIETILENO,COM CAPACIDADE EM TORNO DE 2500L,INCLUSIVE TAMPA DE VEDACAO COM ESCOTILHA E FIXADORES,CONFORME NORMAS ABNTNBR 15527,NBR 12217 E NBR 8220.FORNECIMENTO</t>
  </si>
  <si>
    <t>RESERVATORIO APOIADO PARA ARMAZENAMENTO DE AGUA POTAVEL OU PARA APROVEITAMENTO DE AGUA DA CHUVA AAC,EM FIBRA DE VIDRO OUPOLIETILENO,COM CAPACIDADE EM TORNO DE 3000L,INCLUSIVE TAMPA DE VEDACAO COM ESCOTILHA E FIXADORES,CONFORME NORMAS ABNTNBR 15527,NBR 12217 E NBR 8220.FORNECIMENTO</t>
  </si>
  <si>
    <t>RESERVATORIO APOIADO PARA ARMAZENAMENTO DE AGUA POTAVEL OU PARA APROVEITAMENTO DE AGUA DA CHUVA AAC,EM FIBRA DE VIDRO OUPOLIETILENO,COM CAPACIDADE EM TORNO DE 5000L,INCLUSIVE TAMPA DE VEDACAO COM ESCOTILHA E FIXADORES,CONFORME NORMAS ABNTNBR 15527,NBR 12217 E NBR 8220.FORNECIMENTO</t>
  </si>
  <si>
    <t>RESERVATORIO PRFV POLIESTER REFORCADO FIBRA VIDRO,CAPAC.5000L,DIM.APROX.(DIAM:2,00MXALT:1,80M),AGUA POTAVEL OU APROVEITAMENTO AGUA CHUVA AAC,INCL.TAMPA PRESSAO PARAFUSADA,CONFORMENBR15227,NBR12217,NBR8220,FABR.OPERAREM REGIME CARGA OSCILANTE CICLICA,CONTRA RADIACOES UVA UVB,REFORCO RESISTENCIA CARGA COMPRES.DIRETAMENTE COSTADO S/NECESSIDADE CONTENCAO.FORN.</t>
  </si>
  <si>
    <t>RESERVATORIO PRFV POLIESTER REFORCADO FIBRA VIDRO,CAPAC.10000L,DIM.APROX.(DIAM:2,60MXALT:2,00M),AGUA POTAVEL OU APROVEITAMENTO AGUA CHUVA AAC,INCL.TAMPA PRESSAO PARAFUSADA,CONFORMENBR15227,NBR12217,NBR8220,FABR.OPERAREM REGIME CARGA OSCILANTE CICLICA,CONTRA RADIACOES UVA UVB,REFORCO RESISTENCIA CARGA COMPRES.DIRETAMENTE COSTADO S/NECESSIDADE CONTENCAO.FORN.</t>
  </si>
  <si>
    <t>RESERVATORIO PRFV POLIESTER REFORCADO FIBRA VIDRO,CAPAC.20000L,DIM.APROX.(DIAM:3,00XALT:2,84M),AGUA POTAVEL OU APROVEITAMENTO AGUA CHUVA AAC,INCL.TAMPA PRESSAO PARAFUSADA,CONFORMENBR15227,NBR12217,NBR8220,FABR.OPERAREM REGIME CARGA OSCILANTE CICLICA,CONTRA RADIACOES UVA E UVB,REFORCO RESISTENCIA CARGA COMPRES.DIRETAMENTE COSTADO S/NECESSIDADE CONTENCAO.FORN</t>
  </si>
  <si>
    <t>RESERVATORIO PRFV POLIESTER REFORCADO FIBRA VIDRO,CAPAC.30000L,DIM.APROX.(DIAM:3,00XALT:4,26M),AGUA POTAVEL OU APROVEITAMENTO AGUA CHUVA AAC,INCL.TAMPA PRESSAO PARAFUSADA CONFORMENBR15227,NBR12217,NBR8220,FABR.OPERAREM REGIME CARGA OSCILANTE CICLICA,CONTRA RADIACOES UVA E UVB,REFORCO RESISTENCIA CARGA COMPRES.DIRETAMENTE COSTADO S/NECESSIDADE CONTENCAO.FORN</t>
  </si>
  <si>
    <t>RESERVATORIO METALICO,PADRAO SABESP OU SIMILAR,C/CAPAC.P/50M3,P/AGUA POTAVEL,ESTILO TACA AGUA TOTAL,ACO USI-SAC-41 OU COR-400,INCL.ENCANAMENTO INTERNO,ESCADAS(INT.E EXT.)ENTRADA ESAIDAS,SUPORTE CHAVE ELETRICA,DRENO AUTO LIMPANTE,GUARDA CORPO PROTECAO, CORRIMAO SUPERIOR,ESCAVACAO E BASE DE CONCRETOARMADO COM FCK 25MPA,EXCLUSIVE FUNDACOES.FORN.E COLOCACAO</t>
  </si>
  <si>
    <t>RESERVATORIO METALICO,PADRAO SABESP OU SIMILAR,CAPAC.100M3,P/AGUA POTAVEL,ESTILO TACA AGUA TOTAL,ACO USI-SAC-41 OU COR-400,INCL.ENCANAMENTO INTERNO,ESCADAS(INT.E EXT.)ENTRADA E SAIDAS,SUPORTE CHAVE ELETRICA,DRENO AUTO LIMPANTE,GUARDA CORPODE PROTECAO,CORRIMAO SUPERIOR,ESCAVACAO E BASE DE CONCRETOARMADO COM FCK 25MPA,EXCLUSIVE FUNDACOES.FORN. E COLOCACAO</t>
  </si>
  <si>
    <t>BEBEDOURO OU LAVATORIO DE CONCRETO,FUNDIDO NO LOCAL,COM SECAO EM CALHA PRISMATICA,LARGURA DE 0,40M,REBORDA COM 0,25M DEALTURA,MEDIDOS INTERNAMENTE EM OSSO,REVESTIMENTO DE AZULEJOSBRANCOS 15X15CM INTERNA E EXTERNAMENTE,E VALVULA DE ESCOAMENTO 1604 EM METAL CROMADO,EXCLUSIVE TORNEIRA</t>
  </si>
  <si>
    <t>MESA DE CONCRETO ARMADO,APARENTE,DE 0,80M DE LARGURA E 6CM DE ESPESSURA,APOIADA EM DOIS MONTANTES DE SECAO 10X50X60CM DEMESMO MATERIAL.FORNECIMENTO E COLOCACAO</t>
  </si>
  <si>
    <t>ESTRUTURA RECURVADA DE CONCRETO ARMADO,FUNDIDO NO LOCAL,PARAJOGO DE BASQUETE,REVESTIDA COM ARGAMASSA DE CIMENTO E AREIA,NO TRACO 1:3,CONFORME PROJETO Nº6018/EMOP,INCLUSIVE ESCAVACAO E REATERRO,EXCLUSIVE TABELAS</t>
  </si>
  <si>
    <t>BANCA DE CONCRETO APARENTE,COM 0,60M DE LARGURA E 0,06M DE ESPESSURA,PARA UMA CUBA,EXCLUSIVE ESTA</t>
  </si>
  <si>
    <t>MICTORIO DE CONCRETO,FUNDIDO NO LOCAL,COM SECAO EM CALHA PRISMATICA,LARGURA DE 0,40M,REBORDA COM 0,15M,MEDIDOS INTERNAMENTE EM OSSO,REVESTIDOS DE AZULEJOS BRANCOS 15X15CM,INTERNA EEXTERNAMENTE,E VALVULA DE ESCOAMENTO 1604 EM METAL CROMADO,EXCLUSIVE INSTALACAO HIDRAULICA.FORNECIMENTO</t>
  </si>
  <si>
    <t>TANQUE DE ALVENARIA DE TIJOLOS MACICOS,REVESTIDO COM AZULEJOS BRANCOS,DE QUALIDADE EXTRA 15X15CM,MEDIDO EM OSSO 50X70CM,EXECUTADO SOBRE BASE DE CONCRETO COM 10CM DE ALTURA,INCLUSIVE ESFREGADOR DE MARMORE BRANCO CLASSICO E VALVULA DE ESCOAMENTO 1600 EM METAL CROMADO,EXCLUSIVE TORNEIRA E INSTALACAO HIDRAULICA.FORNECIMENTO</t>
  </si>
  <si>
    <t>TANQUE PARA LAVAGEM DE PANELOES,MEDINDO 80X60X50CM,CONCRETOAPARENTE,REVESTIDO INTERNAMENTE COM ARGAMASSA DE CIMENTO E AREIA,NO TRACO 1:3,ACABAMENTO DAS BORDAS EM PECAS DE MADEIRADE LEI E VALVULA DE ESCOAMENTO 1600 EM METAL CROMADO,CONFORME PROJETO Nº6019/EMOP,EXCLUSIVE TORNEIRAS E INSTALACAO HIDRAULICA.FORNECIMENTO</t>
  </si>
  <si>
    <t>TAMQUE DE ALVENARIA DE TIJOLO FURADO,MEDINDO 50X50X70CM,REVESTIDO INTERNAMENTE E EXTERNAMENTE COM ARGAMASSA DE CIMENTO EAREIA,NO TRACO 1:3,EXECUTADO SOBRE BASE DE CONCRETO COM 10CMDE ALTURA,COM ESFREGADOR DE MARMORE BRANCO CLASSICO E VALVULA DE ESCOAMENTO 1600 EM METAL CROMADO,EXCLUSIVE TORNEIRA EINSTALACAO HIDRAULICA.FORNECIMENTO</t>
  </si>
  <si>
    <t>BALCAO PARA PASSAGEM DE ALIMENTOS,EM CONCRETO APARENTE,GUARNICAO DE MADEIRA DE LEI,CONFORME PROJETO Nº6020/EMOP,EXCLUSIVE PINTURA</t>
  </si>
  <si>
    <t>BANCA DE APOIO DE PANELAS,DE 60CM DE LARGURA COM BASE DE ALVENARIA DE TIJOLO MACICO E CONCRETO SIMPLES,ACABAMENTO COM AZULEJOS BRANCOS 15X15CM E CIMENTADO,NO TRACO 1:3,CONFORME PROJETO Nº6021/EMOP,EXCLUSIVE ESTRADO DE MADEIRA E PINTURA</t>
  </si>
  <si>
    <t>BANCA DE APOIO DE PANELAS,DE 60CM DE LARGURA COM BASE DE ALVENARIA DE TIJOLO MACICO E CONCRETO SIMPLES,ACABAMENTO EM PECAS DE MACARANDUBA DE 4CM DE ESPESSURA,FIXADAS NO CIMENTADO,NO TRACO 1:3,CONFORME PROJETO Nº 6021/EMOP,EXCLUSIVE ESTRADODE MADEIRA E PINTURA</t>
  </si>
  <si>
    <t>BALCAO DE ATENDIMENTO EM CONCRETO APARENTE,JANELA GUILHOTINAEM 3 MODULOS EM MADEIRA DE LEI,CONFORME PROJETO Nº6022/EMOP,EXCLUSIVE FERRAGENS E PINTURA.FORNECIMENTO E COLOCACAO</t>
  </si>
  <si>
    <t>BALCAO DE ATENDIMENTO EM CONCRETO APARENTE,COM PASSAGEM,JANELA GRILHOTINA EM 3 MODULOS EM MADEIRA DE LEI,PORTA EM COMPENSADO DE CEDRO DE 3CM DE ESPESSURA,CONFORME PROJETO Nº6023/EMOP,EXCLUSIVE FERRAGENS E PINTURA.FORNECIMENTO E COLOCACAO</t>
  </si>
  <si>
    <t>TANQUE DE ALVENARIA DE TIJOLO E CAIXA DE DECANTACAO,MEDINDORESPECTIVAMENTE 80X65X54CM E 50X45X40CM,REVESTIDO INTERNAMENTE COM ARGAMASSA DE CIMENTO E AREIA,NO TRACO 1:3 E EXTERNAMENTE COM AZULEJO BRANCO 15X15CM,VALVULA DE ESCOAMENTO 1600 EMMETAL CROMADO,CONFORME PROJETO Nº6024/EMOP,EXCLUSIVE TORNEIRA E INSTALACAO HIDRAULICA.FORNECIMENTO</t>
  </si>
  <si>
    <t>CASA DE MAQUINA DE INCENDIO,EM ALVENARIA,MEDINDO(1,50X1,50)M,COBERTA COM LAJE DE CONCRETO,PE-DIREITO DE 2,00M, PORTA CORTA-FOGO(0,60X1,80)M,PINTURA,IMPERMEABILIZACAO,LUMINARIA A PROVA DE GASES E BASCULANTE COM VIDRO(0,60X0,60)M,EXTINTOR DEINCENDIO,EXCLUSIVE SISTEMA DE PRESSURIZACAO(VIDE ITENS 18.033.0018, 18.033.0019 E 18.033.0020)</t>
  </si>
  <si>
    <t>BEBEDOURO PURIFICADOR,DE COLUNA,COM ACESSIBILIDADE,CONFORMEABNT NBR 9050,EM ACO INOXIDAVEL,MODELO PRESSAO,COM 2 TORNEIRAS,VAZAO MINIMA DE 30L/H,CONFORME ABNT NBR 16236.FORNECIMENTO</t>
  </si>
  <si>
    <t>BEBEDOURO PURIFICADOR,DE COLUNA,EM ACO INOXIDAVEL,MODELO PRESSAO,COM 2 TORNEIRAS,VAZAO MINIMA DE 30L/H,CONFORME ABNT NBR16236.FORNECIMENTO</t>
  </si>
  <si>
    <t>BEBEDOURO EM ACO INOXIDAVEL,MODELO INDUSTRIAL,COM 4 TORNEIRAS,CAPACIDADE DE RESERVATORIO DE 200L E VAZAO MINIMA DE 30L/H,CONFORME ABNT NBR 16236.FORNECIMENTO</t>
  </si>
  <si>
    <t>BEBEDOURO ELETRICO,110/220V,DE MESA,PARA GARRAFAO (EXCLUSIVEESTE),COM DUAS SAIDAS,AGUA GELADA E TEMPERATURA AMBIENTE,CONFORME ABNT NBR 16236.FORNECIMENTO</t>
  </si>
  <si>
    <t>CAMARA FRIGORIFICA PARA CADAVERES,COM 2 LUGARES,TEMPERATURADE PROJETO DE 0 A 3ºC,UNIDADE CONDENSADORA 1 HP-220V,EVAPORACAO TIPO AR FORCADO,ISOLAMENTO EM POLIURETANO EXPANDIDO,CONSTRUCAO INTERNA E EXTERNA EM ACO INOXIDAVEL AISI304 LIGA 18,8,TRILHOS TELESCOPICOS.O CUSTO INCLUI 1 MACA PARA CADA PORTAEM ACO INOXIDAVEL.FORNECIMENTO E INSTALACAO</t>
  </si>
  <si>
    <t>CAMARA FRIGORIFICA PARA CADAVERES,COM 4 LUGARES,TEMPERATURADE PROJETO DE 0 A 3ºC,UNIDADE CONDENSADORA 1 HP-220V,EVAPORACAO TIPO AR FORCADO,ISOLAMENTO EM POLIURETANO EXPANDIDO,CONSTRUCAO INTERNA E EXTERNA EM ACO INOXIDAVEL AISI304 LIGA 18,8,TRILHOS TELESCOPICOS.O CUSTO INCLUI 1 MACA PARA CADA PORTAEM ACO INOXIDAVEL.FORNECIMENTO E INSTALACAO</t>
  </si>
  <si>
    <t>CAMARA FRIGORIFICA PARA CADAVERES,COM 6 LUGARES,TEMPERATURADE PROJETO DE 0 A 3ºC,UNIDADE CONDENSADORA 1 HP-220V,EVAPORACAO TIPO AR FORCADO,ISOLAMENTO EM POLIURETANO EXPANDIDO,CONSTRUCAO INTERNA E EXTERNA EM ACO INOXIDAVEL AISI304 LIGA 18,8,TRILHOS TELESCOPICOS.O CUSTO INCLUI 1 MACA PARA CADA PORTAEM ACO INOXIDAVEL.FORNECIMENTO E INSTALACAO</t>
  </si>
  <si>
    <t>CAMARA FRIGORIFICA PARA CADAVERES,COM 8 LUGARES,TEMPERATURADE PROJETO DE 0 A 3ºC,UNIDADE CONDENSADORA 1 HP-220V,EVAPORACAO TIPO AR FORCADO,ISOLAMENTO EM POLIURETANO EXPANDIDO,CONSTRUCAO INTERNA E EXTERNA EM ACO INOXIDAVEL AISI304 LIGA 18,8,TRILHOS TELESCOPICOS.O CUSTO INCLUI 1 MACA PARA CADA PORTAEM ACO INOXIDAVEL.FORNECIMENTO E INSTALACAO</t>
  </si>
  <si>
    <t>CAMARA FRIGORIFICA PARA CADAVERES,COM 10 LUGARES,TEMPERATURADE PROJETO DE 0 A 3ºC,UNIDADE CONDENSADORA 1 HP-220V,EVAPORACAO TIPO AR FORCADO,ISOLAMENTO EM POLIURETANO EXPANDIDO,CONSTRUCAO INTERNA E EXTERNA EM ACO INOXIDAVEL AISI304 LIGA 18,8,TRILHOS TELESCOPICOS.O CUSTO INCLUI 1 MACA PARA CADA PORTAEM ACO INOXIDAVEL.FORNECIMENTO E INSTALACAO</t>
  </si>
  <si>
    <t>CAMARA FRIGORIFICA PARA CADAVERES,COM 12 LUGARES,TEMPERATURADE PROJETO DE 0 A 3ºC,UNIDADE CONDENSADORA 1 HP-220V,EVAPORACAO TIPO AR FORCADO,ISOLAMENTO EM POLIURETANO EXPANDIDO,CONSTRUCAO INTERNA E EXTERNA EM ACO INOXIDAVEL AISI304 LIGA 18,8,TRILHOS TELESCOPICOS.O CUSTO INCLUI 1 MACA PARA CADA PORTAEM ACO INOXIDAVEL.FORNECIMENTO E INSTALACAO</t>
  </si>
  <si>
    <t>CAMARA FRIGORIFICA PARA CADAVERES,COM 14 LUGARES,TEMPERATURADE PROJETO DE 0 A 3ºC,UNIDADE CONDENSADORA 1 HP-220V,EVAPORACAO TIPO AR FORCADO,ISOLAMENTO EM POLIURETANO EXPANDIDO,CONSTRUCAO INTERNA E EXTERNA EM ACO INOXIDAVEL AISI304 LIGA 18,8,TRILHOS TELESCOPICOS.O CUSTO INCLUI 1 MACA PARA CADA PORTAEM ACO INOXIDAVEL.FORNECIMENTO E INSTALACAO</t>
  </si>
  <si>
    <t>CAMARA FRIGORIFICA PARA CADAVERES,COM 16 LUGARES,TEMPERATURADE PROJETO DE 0 A 3ºC,UNIDADE CONDENSADORA 1 HP-220V,EVAPORACAO TIPO AR FORCADO,ISOLAMENTO EM POLIURETANO EXPANDIDO,CONSTRUCAO INTERNA E EXTERNA EM ACO INOXIDAVEL AISI304 LIGA 18,8,TRILHOS TELESCOPICOS.O CUSTO INCLUI 1 MACA PARA CADA PORTAEM ACO INOXIDAVEL.FORNECIMENTO E INSTALACAO</t>
  </si>
  <si>
    <t>CAMARA FRIGORIFICA PARA CADAVERES,COM 18 LUGARES,TEMPERATURADE PROJETO DE 0 A 3ºC,UNIDADE CONDENSADORA 1 HP-220V,EVAPORACAO TIPO AR FORCADO,ISOLAMENTO EM POLIURETANO EXPANDIDO,CONSTRUCAO INTERNA E EXTERNA EM ACO INOXIDAVEL AISI304 LIGA 18,8,TRILHOS TELESCOPICOS.O CUSTO INCLUI 1 MACA PARA CADA PORTAEM ACO INOXIDAVEL.FORNECIMENTO E INSTALACAO</t>
  </si>
  <si>
    <t>CAMARA FRIGORIFICA PARA CADAVERES,COM 20 LUGARES,TEMPERATURADE PROJETO DE 0 A 3ºC,UNIDADE CONDENSADORA 1 HP-220V,EVAPORACAO TIPO AR FORCADO,ISOLAMENTO EM POLIURETANO EXPANDIDO,CONSTRUCAO INTERNA E EXTERNA EM ACO INOXIDAVEL AISI304 LIGA 18,8,TRILHOS TELESCOPICOS.O CUSTO INCLUI 1 MACA PARA CADA PORTAEM ACO INOXIDAVEL.FORNECIMENTO E INSTALACAO</t>
  </si>
  <si>
    <t>MESA DE AUTOPSIA OU NECROPSIA COM LAVATORIO E RECIPIENTE PARA COLETA DE MATERIAIS.FORNECIMENTO</t>
  </si>
  <si>
    <t>APARELHO DE AR CONDICIONADO DE 30.000BTU/H,220V,3HP.FORNECIMENTO</t>
  </si>
  <si>
    <t>APARELHO DE AR CONDICIONADO DE 18.000BTU/H,220V,2HP.FORNECIMENTO</t>
  </si>
  <si>
    <t>APARELHO DE AR CONDICIONADO DE 12.000BTU/H,110/220V,1HP.FORNECIMENTO</t>
  </si>
  <si>
    <t>APARELHO DE AR CONDICIONADO DE 10.000BTU/H,110V,1HP.FORNECIMENTO</t>
  </si>
  <si>
    <t>APARELHO DE AR CONDICIONADO DE 7.500BTU/H,110V,3/4HP.FORNECIMENTO</t>
  </si>
  <si>
    <t>APARELHO DE AR CONDICIONADO DE 10.000BTU,1HP,COM CONTROLE REMOTO.FORNECIMENTO</t>
  </si>
  <si>
    <t>APARELHO DE AR CONDICIONADO DE 12.000BTU,1HP,COM CONTROLE REMOTO.FORNECIMENTO</t>
  </si>
  <si>
    <t>LUMINARIA DE EMERGENCIA DE SOBREPOR,EM PLASTICO,EQUIPADA COMBATERIA SELADA RECARREGAVEL COM 60 LAMPADAS EM LED. FORNECIMENTO E COLOCACAO</t>
  </si>
  <si>
    <t>LUMINARIA DE EMERGENCIA DE SOBREPOR,EM PLASTICO,EQUIPADA COMBATERIA SELADA RECARREGAVEL COM 30 LAMPADAS EM LED. FORNECIMENTO E COLOCACAO</t>
  </si>
  <si>
    <t>PLACA DE SINALIZACAO AUTONOMA,EM LED,PERSONALIZADA(NAO FUME),110/220V,COM DIMENSOES APROXIMADAS DE (22X11,6)CM.FORNECIMENTO E COLOCACAO</t>
  </si>
  <si>
    <t>LANTERNA DE SEGURANCA,TIPO GIRATORIA,PARA CAMARA ESCURA,COMFILTRO VERMELHO,EM ESTRUTURA DE ACO PINTADO.FORNECIMENTO E COLOCACAO</t>
  </si>
  <si>
    <t>PRISMA BICOLOR DE SINALIZACAO PARA PORTAS DE SALA DE RAIO-X.FORNECIMENTO E COLOCACAO</t>
  </si>
  <si>
    <t>BALIZADOR DE EMBUTIR EM ALUMINIO PINTADO,PARA UMA LAMPADA LED DE 4,5W,INCLUSIVE ESTA.FORNECIMENTO E COLOCACAO</t>
  </si>
  <si>
    <t>BALIZADOR TIPO POSTE EM ALUMINIO PINTADO,PARA UMA LAMPADA LED DE 9W,INCLUSIVE ESTA.FORNECIMENTO E COLOCACAO</t>
  </si>
  <si>
    <t>LUMINARIA FECHADA,PARA ILUMINACAO DE RUAS,AVENIDAS E PRACAS,NA FORMA OVOIDE,CORPO REFLETOR ESTAMPADO EM CHAPA DE ALUMINIO,REFRATOR PRISMATICO EM VIDRO BORO-SILICATO,PARA LAMPADA:MISTA ATE 500W,VAPOR DE MERCURIO,VAPOR DE SODIO OU VAPOR METALICO ATE 400W,INCLUSIVE 20,00M DE FIO 2,5MM2,EXCLUSIVE LAMPADA E REATOR.FORNECIMENTO E COLOCACAO</t>
  </si>
  <si>
    <t>LUMINARIA FECHADA,PARA ILUMINACAO DE QUADRA DE ESPORTES,DEPOSITOS E GALPOES,NA FORMA CIRCULAR,CORPO E FLANGE FUNDIDOS EMALUMINIO,REFLETOR REPUXADO EM CHAPA DE ALUMINIO,DIFUSOR DE VIDRO TEMPERADO,PARA LAMPADA:MISTA ATE 250W,VAPOR DE MERCURIO,VAPOR DE SODIO OU VAPOR METALICO ATE 400W,EXCLUSIVE LAMPADAE REATOR.FORNECIMENTO E COLOCACAO</t>
  </si>
  <si>
    <t>LUMINARIA FECHADA (REFLETOR),PARA ILUMINACAO DE QUADRAS DE ESPORTES E AFINS,PARA LAMPADA LED DE 100W,INCLUSIVE ESTA.FORNECIMENTO E COLOCACAO</t>
  </si>
  <si>
    <t>LUMINARIA FECHADA (REFLETOR),PARA ILUMINACAO DE QUADRAS DE ESPORTES E AFINS,PARA LAMPADA LED DE 50W,INCLUSIVE ESTA.FORNECIMENTO E COLOCACAO</t>
  </si>
  <si>
    <t>LUMINARIA ABERTA,PARA ILUMINACAO DE RUAS,EM ALUMINIO ESTAMPADO,NA FORMA OVOIDE PARA LAMPADA:MISTA ATE 250W,EXCLUSIVE LAMPADA E BRACO PARA ILUMINACAO PUBLICA.FORNECIMENTO E COLOCACAO</t>
  </si>
  <si>
    <t>LUMINARIA FECHADA,PARA ILUMINACAO DE PRACAS,RUAS ESTACIONAMENTOS OU VIADUTOS,TIPO TREVO,INSTALADA EM NUCLEO,PARA 1 PETALA,COM CORPO EM LIGA DE ALUMINIO FUNDIDO,REFRATOR PRISMATICOEM LENTE DE CRISTAL TEMPERADO PARA LAMPADA DE VAPOR DE MERCURIO,VAPOR DE SODIO OU VAPOR METALICO ATE 400W,EXCLUSIVE LAMPADA E REATOR.FORNECIMENTO E COLOCACAO</t>
  </si>
  <si>
    <t>LUMINARIA A PROVA DE GASES,VAPORES E POS,HERMETICA,COM LENTEDE VIDRO TRANSPARENTE,CORPO E GRADE EM ALUMINIO FUNDIDO,PARA LAMPADA LED ATE 25W,MISTA OU VAPOR DE MERCURIO ATE 250W,PARA COLOCACAO EM TETO,EXCLUSIVE LAMPADA.FORNECIMENTO E COLOCACAO</t>
  </si>
  <si>
    <t>LUMINARIA A PROVA DE GASES,VAPORES E POS,HERMETICA,COM LENTEDE VIDRO TRANSPARENTE,CORPO E GRADE EM ALUMINIO FUNDIDO,PARA LAMPADA LED ATE 25W,MISTA OU VAPOR DE MERCURIO ATE 250W,PARA COLOCACAO EM PAREDE,EXCLUSIVE LAMPADA.FORNECIMENTO E COLOCACAO</t>
  </si>
  <si>
    <t>LUMINARIA A PROVA DE EXPLOSAO,PARA USO EM LOCAIS QUE TENHAMGASES OU VAPORES INFLAMAVEIS,CONSTRUIDA EM ALUMINIO FUNDIDO,COM GRADE DE PROTECAO ROSQUEADA AO CORPO,COM VIDRO RESISTENTE A CHOQUE TERMICO,PARA LAMPADA LED ATE 25W,MISTA OU VAPOR DE MERCURIO ATE 250W,PARA COLOCACAO EM TETO,EXCLUSIVE LAMPADA.FORNECIMENTO E COLOCACAO</t>
  </si>
  <si>
    <t>LUMINARIA A PROVA DE EXPLOSAO,PARA USO EM LOCAIS QUE TENHAMGASES OU VAPORES INFLAMAVEIS,CONSTRUIDA EM ALUMINIO FUNDIDO,COM GRADE DE PROTECAO ROSQUEADA AO CORPO,COM VIDRO RESISTENTE A CHOQUE TERMICO,PARA LAMPADA LED ATE 25W,MISTA OU VAPOR DE MERCURIO ATE 250W,PARA COLOCACAO EM PAREDE,EXCLUSIVE LAMPADA.FORNECIMENTO E COLOCACAO</t>
  </si>
  <si>
    <t>PROJETOR PARA ILUMINACAO DE QUADRAS DE ESPORTE,PATIOS OU FACHADAS,EM ALUMINIO REPUXADO,LENTE EM VIDRO TEMPERADO(DIAMETRO=300MM),PARA LAMPADA LED DE 25W OU MISTA DE 250W,EXCLUSIVE LAMPADA.FORNECIMENTO E COLOCACAO</t>
  </si>
  <si>
    <t>PROJETOR PARA ILUMINACAO DE QUADRAS DE ESPORTE,PATIOS OU FACHADAS,EM ALUMINIO REPUXADO,LENTE EM VIDRO TEMPERADO(DIAMETRO=220MM),PARA LAMPADA LED DE 25W,EXCLUSIVE LAMPADA.FORNECIMENTO E COLOCACAO</t>
  </si>
  <si>
    <t>LUMINARIA PARA SINALIZACAO DE GARAGEM,DUPLA,CORPO EM ALUMINIO SILICIO,GLOBO EM PLASTICO PRISMATICO ROSQUEADO AO CORPO,PARA LAMPADA LED DE 7W,100/240V,INCLUSIVE LAMPADA.FORNECIMENTOE COLOCACAO</t>
  </si>
  <si>
    <t>LUMINARIA ABERTA PARA ILUMINACAO DE ESTACIONAMENTOS,TIPO TREVO,INSTALADA EM NUCLEO PARA 01(UMA)PETALA,EM CHAPA DE ALUMINIO,PARA LAMPADAS DE VAPOR DE MERCURIO,VAPOR DE SODIO OU VAPOR METALICO ATE 400W,EXCLUSIVE LAMPADA.FORNECIMENTO E COLOCACAO</t>
  </si>
  <si>
    <t>LUMINARIA FECHADA PARA ILUMINACAO DE ESTACIONAMENTOS,PARQUES,PRACAS E RUAS,NA FORMA OVOIDE,CORPO REFLETOR ESTAMPADO E CHAPA DE ALUMINIO,REFRATOR PRISMATICO EM VIDRO BORO-SILICATO,PARA LAMPADA MISTA,VAPOR DE MERCURIO,VAPOR DE SODIO OU VAPORMETALICO ATE 250W,EXCLUSIVE LAMPADA E REATOR.FORNECIMENTO ECOLOCACAO</t>
  </si>
  <si>
    <t>LUMINARIA DECORATIVA,PARA ILUMINACAO PUBLICA E ESTACIONAMENTOS,COM UMA PETALA,PARA LAMPADA LED DE 50W,EQUIPADA COM CELULA FOTOELETRICA,INCLUSIVE LAMPADA.FORNECIMENTO E COLOCACAO</t>
  </si>
  <si>
    <t>LUMINARIA DECORATIVA,PARA ILUMINACAO PUBLICA E ESTACIONAMENTOS,COM DUAS PETALAS,PARA LAMPADA LED DE 50W,EQUIPADA COM CELULA FOTOELETRICA,INCLUSIVE LAMPADA.FORNECIMENTO E COLOCACAO</t>
  </si>
  <si>
    <t>LUMINARIA DECORATIVA,PARA ILUMINACAO PUBLICA E ESTACIONAMENTOS,COM TRES PETALAS,PARA LAMPADA LED DE 50W,EQUIPADA COM CELULA FOTOELETRICA,INCLUSIVE LAMPADA.FORNECIMENTO E COLOCACAO</t>
  </si>
  <si>
    <t>LUMINARIA DECORATIVA,PARA ILUMINACAO PUBLICA E ESTACIONAMENTOS,COM QUATRO PETALAS,PARA LAMPADA LED DE 50W,EQUIPADA COM CELULA FOTOELETRICA,INCLUSIVE LAMPADA.FORNECIMENTO E COLOCACAO</t>
  </si>
  <si>
    <t>LUMINARIA DE SOBREPOR,FIXADA EM LAJE OU FORRO,TIPO CALHA,CHANFRADA OU PRISMATICA,COMPLETA,EQUIPADA COM REATOR ELETRONICODE ALTO FATOR DE POTENCIA E LAMPADA FLUORESCENTE DE 1X16W.FORNECIMENTO E COLOCACAO</t>
  </si>
  <si>
    <t>LUMINARIA DE SOBREPOR,FIXADA EM LAJE OU FORRO,TIPO CALHA,CHANFRADA OU PRISMATICA,COMPLETA,EQUIPADA COM REATOR ELETRONICODE ALTO FATOR DE POTENCIA E LAMPADA FLUORESCENTE DE 1X18W.FORNECIMENTO E COLOCACAO</t>
  </si>
  <si>
    <t>LUMINARIA DE SOBREPOR,FIXADA EM LAJE OU FORRO,TIPO CALHA,CHANFRADA OU PRISMATICA,COMPLETA,EQUIPADA COM REATOR ELETRONICODE ALTO FATOR DE POTENCIA E LAMPADA FLUORESCENTE DE 1X20W.FORNECIMENTO E COLOCACAO</t>
  </si>
  <si>
    <t>LUMINARIA DE SOBREPOR,FIXADA EM LAJE OU FORRO,TIPO CALHA,CHANFRADA OU PRISMATICA,COMPLETA,EQUIPADA COM REATOR ELETRONICODE ALTO FATOR DE POTENCIA E LAMPADA FLUORESCENTE DE 1X32W.FORNECIMENTO E COLOCACAO</t>
  </si>
  <si>
    <t>LUMINARIA DE SOBREPOR,FIXADA EM LAJE OU FORRO,TIPO CALHA,CHANFRADA OU PRISMATICA,COMPLETA,EQUIPADA COM REATOR ELETRONICODE ALTO FATOR DE POTENCIA E LAMPADA FLUORESCENTE DE 1X36W.FORNECIMENTO E COLOCACAO</t>
  </si>
  <si>
    <t>LUMINARIA DE SOBREPOR,FIXADA EM LAJE OU FORRO,TIPO CALHA,CHANFRADA OU PRISMATICA,COMPLETA,EQUIPADA COM REATOR ELETRONICODE ALTO FATOR DE POTENCIA E LAMPADA FLUORESCENTE DE 1X40W.FORNECIMENTO E COLOCACAO</t>
  </si>
  <si>
    <t>LUMINARIA DE SOBREPOR,FIXADA EM LAJE OU FORRO,TIPO CALHA,CHANFRADA OU PRISMATICA,COMPLETA,EQUIPADA COM REATOR ELETRONICODE ALTO FATOR DE POTENCIA E LAMPADA FLUORESCENTE DE 2X16W.FORNECIMENTO E COLOCACAO</t>
  </si>
  <si>
    <t>LUMINARIA DE SOBREPOR,FIXADA EM LAJE OU FORRO,TIPO CALHA,CHANFRADA OU PRISMATICA,COMPLETA,EQUIPADA COM REATOR ELETRONICODE ALTO FATOR DE POTENCIA E LAMPADA FLUORESCENTE DE 2X18W.FORNECIMENTO E COLOCACAO</t>
  </si>
  <si>
    <t>LUMINARIA DE SOBREPOR,FIXADA EM LAJE OU FORRO,TIPO CALHA,CHANFRADA OU PRISMATICA,COMPLETA,EQUIPADA COM REATOR ELETRONICODE ALTO FATOR DE POTENCIA E LAMPADA FLUORESCENTE DE 2X20W.FORNECIMENTO E COLOCACAO</t>
  </si>
  <si>
    <t>LUMINARIA DE SOBREPOR,FIXADA EM LAJE OU FORRO,TIPO CALHA,CHANFRADA OU PRISMATICA,COMPLETA,EQUIPADA COM REATOR ELETRONICODE ALTO FATOR DE POTENCIA E LAMPADA FLUORESCENTE DE 2X32W.FORNECIMENTO E COLOCACAO</t>
  </si>
  <si>
    <t>LUMINARIA DE SOBREPOR,FIXADA EM LAJE OU FORRO,TIPO CALHA,CHANFRADA OU PRISMATICA,COMPLETA,EQUIPADA COM REATOR ELETRONICODE ALTO FATOR DE POTENCIA E LAMPADA FLUORESCENTE DE 2X36W.FORNECIMENTO E COLOCACAO</t>
  </si>
  <si>
    <t>LUMINARIA DE SOBREPOR,FIXADA EM LAJE OU FORRO,TIPO CALHA,CHANFRADA OU PRISMATICA,COMPLETA,EQUIPADA COM REATOR ELETRONICODE ALTO FATOR DE POTENCIA E LAMPADA FLUORESCENTE DE 2X40W.FORNECIMENTO E COLOCACAO</t>
  </si>
  <si>
    <t>LUMINARIA DE SOBREPOR,FIXADA EM LAJE OU FORRO,TIPO CALHA,CHANFRADA OU PRISMATICA,COMPLETA,EQUIPADA COM REATOR ELETRONICODE ALTO FATOR DE POTENCIA E LAMPADA FLUORESCENTE DE 3X16W.FORNECIMENTO E COLOCACAO</t>
  </si>
  <si>
    <t>LUMINARIA DE SOBREPOR,FIXADA EM LAJE OU FORRO,TIPO CALHA,CHANFRADA OU PRISMATICA,COMPLETA,EQUIPADA COM REATOR ELETRONICODE ALTO FATOR DE POTENCIA E LAMPADA FLUORESCENTE DE 3X18W.FORNECIMENTO E COLOCACAO</t>
  </si>
  <si>
    <t>LUMINARIA DE SOBREPOR,FIXADA EM LAJE OU FORRO,TIPO CALHA,CHANFRADA OU PRISMATICA,COMPLETA,EQUIPADA COM REATOR ELETRONICODE ALTO FATOR DE POTENCIA E LAMPADA FLUORESCENTE DE 3X20W.FORNECIMENTO E COLOCACAO</t>
  </si>
  <si>
    <t>LUMINARIA DE SOBREPOR,FIXADA EM LAJE OU FORRO,TIPO CALHA,CHANFRADA OU PRISMATICA,COMPLETA,EQUIPADA COM REATOR ELETRONICODE ALTO FATOR DE POTENCIA E LAMPADA FLUORESCENTE DE 3X32W.FORNECIMENTO E COLOCACAO</t>
  </si>
  <si>
    <t>LUMINARIA DE SOBREPOR,FIXADA EM LAJE OU FORRO,TIPO CALHA,CHANFRADA OU PRISMATICA,COMPLETA,EQUIPADA COM REATOR ELETRONICODE ALTO FATOR DE POTENCIA E LAMPADA FLUORESCENTE DE 3X36W.FORNECIMENTO E COLOCACAO</t>
  </si>
  <si>
    <t>LUMINARIA DE SOBREPOR,FIXADA EM LAJE OU FORRO,TIPO CALHA,CHANFRADA OU PRISMATICA,COMPLETA,EQUIPADA COM REATOR ELETRONICODE ALTO FATOR DE POTENCIA E LAMPADA FLUORESCENTE DE 3X40W.FORNECIMENTO E COLOCACAO</t>
  </si>
  <si>
    <t>LUMINARIA DE SOBREPOR,FIXADA EM LAJE OU FORRO,TIPO CALHA,CHANFRADA OU PRISMATICA,COMPLETA,EQUIPADA COM REATOR ELETRONICODE ALTO FATOR DE POTENCIA E LAMPADA FLUORESCENTE DE 4X16W.FORNECIMENTO E COLOCACAO</t>
  </si>
  <si>
    <t>LUMINARIA DE SOBREPOR,FIXADA EM LAJE OU FORRO,TIPO CALHA,CHANFRADA OU PRISMATICA,COMPLETA,EQUIPADA COM REATOR ELETRONICODE ALTO FATOR DE POTENCIA E LAMPADA FLUORESCENTE DE 4X18W.FORNECIMENTO E COLOCACAO</t>
  </si>
  <si>
    <t>LUMINARIA DE SOBREPOR,FIXADA EM LAJE OU FORRO,TIPO CALHA,CHANFRADA OU PRISMATICA,COMPLETA,EQUIPADA COM REATOR ELETRONICODE ALTO FATOR DE POTENCIA E LAMPADA FLUORESCENTE DE 4X20W.FORNECIMENTO E COLOCACAO</t>
  </si>
  <si>
    <t>LUMINARIA DE SOBREPOR,FIXADA EM LAJE OU FORRO,TIPO CALHA,CHANFRADA OU PRISMATICA,COMPLETA,EQUIPADA COM REATOR ELETRONICODE ALTO FATOR DE POTENCIA E LAMPADA FLUORESCENTE DE 4X32W.FORNECIMENTO E COLOCACAO</t>
  </si>
  <si>
    <t>LUMINARIA DE SOBREPOR,FIXADA EM LAJE OU FORRO,TIPO CALHA,CHANFRADA OU PRISMATICA,COMPLETA,EQUIPADA COM REATOR ELETRONICODE ALTO FATOR DE POTENCIA E LAMPADA FLUORESCENTE DE 4X36W.FORNECIMENTO E COLOCACAO</t>
  </si>
  <si>
    <t>LUMINARIA DE SOBREPOR,FIXADA EM LAJE OU FORRO,TIPO CALHA,CHANFRADA OU PRISMATICA,COMPLETA,EQUIPADA COM REATOR ELETRONICODE ALTO FATOR DE POTENCIA E LAMPADA FLUORESCENTE DE 4X40W.FORNECIMENTO E COLOCACAO</t>
  </si>
  <si>
    <t>LUMINARIA FLUORESCENTE TUBULAR DE SOBREPOR,2X16W(INCLUSIVE LAMPADAS),CORPO EM CHAPA DE ACO TRATADA E PINTURA ELETROSTATICA BRANCA,REFLETOR EM ALUMINIO DE ALTO BRILHO,COM REATOR DEALTO FATOR DE POTENCIA,BI-VOLT.FORNECIMENTO E COLOCACAO</t>
  </si>
  <si>
    <t>LUMINARIA FLUORESCENTE TUBULAR DE SOBREPOR,2X32W(INCLUSIVE LAMPADAS),CORPO EM CHAPA DE ACO TRATADA E PINTURA ELETROSTATICA BRAMCA,REFLETOR EM ALUMINIO DE ALTO BRILHO,COM REATOR DEALTO FATOR DE POTENCIA,BI-VOLT.FORNECIMENTO E COLOCACAO</t>
  </si>
  <si>
    <t>LUMINARIA FLUORESCENTE TUBULAR DE SOBREPOR,2X16W(INCLUSIVE LAMPADAS),COM ALETAS,CORPO EM CHAPA DE ACO TRATADA E PINTURAELETROSTATICA BRANCA,REFLETOR EM ALUMINIO DE ALTO BRILHO,COMREATOR DE ALTO FATOR DE POTENCIA,BI-VOLT.FORNECIMENTO E COLOCACAO</t>
  </si>
  <si>
    <t>LUMINARIA FLUORESCENTE TUBULAR DE SOBREPOR,2X16W(INCLUSIVE LAMPADAS),COM VISOR ACRILICO TRANSLUCIDO,CORPO EM CHAPA DE ACO TRATADA E PINTURA ELETROSTATICA BRANCA,REFLETOR EM ALUMINIODE ALTO BRILHO,COM REATOR DE ALTO FATOR DE POTENCIA,BI-VOLT.FORNECIMENTO E COLOCACAO</t>
  </si>
  <si>
    <t>LUMINARIA FLUORESCENTE TUBULAR DE SOBREPOR,2X32W(INCLUSIVE LAMPADAS),COM ALETAS,CORPO EM CHAPA DE ACO TRATADA E PINTURAELETROSTATICA BRANCA,REFLETOR EM ALUMINIO DE ALTO BRILHO,COMREATOR DE ALTO FATOR DE POTENCIA,BI-VOLT.FORNECIMENTO E COLOCACAO</t>
  </si>
  <si>
    <t>LUMINARIA FLUORESCENTE TUBULAR DE SOBREPOR,2X32W(INCLUSIVE LAMPADAS),COM VISOR ACRILICO TRANSLUCIDO,CORPO EM CHAPA DE ACO TRATADA E PINTURA ELETROSTATICA BRANCA,REFLETOR EM ALUMINIO DE ALTO BRILHO,COM REATOR DE ALTO FATOR DE POTENCIA,BI-VOLT.FORNECIMENTO E COLOCACAO</t>
  </si>
  <si>
    <t>LUMINARIA FLUORESCENTE TUBULAR DE EMBUTIR,2X16W(INCLUSIVE LAMPADAS),CORPO EM CHAPA DE ACO TRATADA E PINTURA ELETROSTATICA BRANCA,REFLETOR EM ALUMINIO DE ALTO BRILHO,COM REATOR DE ALTO FATOR DE POTENCIA,BIVOLT.FORNECIMENTO E COLOCACAO</t>
  </si>
  <si>
    <t>LUMINARIA FLUORESCENTE TUBULAR DE EMBUTIR,2X32W(INCLUSIVE LAMPADAS),CORPO EM CHAPA DE ACO TRATADA E PINTURA ELETROSTATICA BRANCA,REFLETOR EM ALUMINIO DE ALTO BRILHO,COM REATOR DE ALTO FATOR DE POTENCIA,BI-VOLT.FORNECIMENTO E COLOCACAO</t>
  </si>
  <si>
    <t>LUMINARIA FLUORESCENTE TUBULAR DE EMBUTIR,2X16W(INCLUSIVE LAMPADAS),COM ALETAS,CORPO EM CHAPA DE ACO TRATADA E PINTURA ELETROSTATICA BRANCA,REFLETOR EM ALUMINIO DE ALTO BRILHO,COMREATOR DE ALTO FATOR DE POTENCIA,BI-VOLT.FORNECIMENTO E COLOCACAO</t>
  </si>
  <si>
    <t>LUMINARIA FLUORESCENTE TUBULAR DE EMBUTIR,2X16W(INCLUSIVE LAMPADAS),COM VISOR ACRILICO TRANSLUCIDO,CORPO EM CHAPA DE ACOTRATADA E PINTURA ELETROSTATICA BRANCA,REFLETOR EM ALUMINIODE ALTO BRILHO,COM REATOR DE ALTO FATOR DE POTENCIA,BI-VOLT.FORNECIMENTO E COLOCACAO</t>
  </si>
  <si>
    <t>LUMINARIA FLUORESCENTE TUBULAR DE EMBUTIR,2X32W(INCLUSIVE LAMPADAS),COM ALETAS,CORPO EM CHAPA DE ACO TRATADA E PINTURA ELETROSTATICA BRANCA,REFLETOR EM ALUMINIO DE ALTO BRILHO,COMREATOR DE ALTO FATOR DE POTENCIA,BI-VOLT.FORNECIMENTO E COLOCACAO</t>
  </si>
  <si>
    <t>LUMINARIA FLUORESCENTE TUBULAR DE EMBUTIR,2X32W(INCLUSIVE LAMPADAS),COM VISOR ACRILICO TRANSLUCIDO,CORPO EM CHAPA DE ACOTRATADA E PINTURA ELETROSTATICA BRANCA,REFLETOR EM ALUMINIODE ALTO BRILHO,COM REATOR DE ALTO FATOR DE POTENCIA,BI-VOLT.FORNECIMENTO E COLOCACAO</t>
  </si>
  <si>
    <t>LUMINARIA DE EMBUTIR,FIXADA EM GESSO,PARA LAMPADA LED DE 25W(INCLUSIVE LAMPADA).FORNECIMENTO E COLOCACAO</t>
  </si>
  <si>
    <t>LUMINARIA TIPO SPOT,DIRECIONAL,EXCLUSIVE LAMPADA.FORNECIMENTO E COLOCACAO</t>
  </si>
  <si>
    <t>LUMINARIA DE EMBUTIR DIRECIONAVEL,PARA LAMPADA TIPO DICROICA,(EXCLUSIVE ESTA),COM ARCO DE ALUMINIO PINTADO EM EPOXI BRANCO.FORNECIMENTO E COLOCACAO</t>
  </si>
  <si>
    <t>ARANDELA EM ALUMINIO E VIDRO,COM BASE PARA FIXACAO,EXCLUSIVELAMPADA.FORNECIMENTO E COLOCACAO</t>
  </si>
  <si>
    <t>ARANDELA TIPO "MEIA-LUA",VIDRO ACETINADO,COR BRANCA,EXCLUSIVE LAMPADA.FORNECIMENTO E COLOCACAO</t>
  </si>
  <si>
    <t>GLOBO ESFERICO,PLAFONIER REPUXADO DE ALUMINIO COM DIFUSOR EMBASE DE VIDRO LEITOSO DE 4"X6".FORNECIMENTO E COLOCACAO</t>
  </si>
  <si>
    <t>GLOBO ESFERICO,PLAFONIER REPUXADO DE ALUMINIO COM DIFUSOR EMBASE DE VIDRO LEITOSO DE 4"X8".FORNECIMENTO E COLOCACAO</t>
  </si>
  <si>
    <t>GLOBO ESFERICO EM PLASTICO,DE 6" E PLAFONIER EM ALUMINIO.FORNECIMENTO E COLOCACAO</t>
  </si>
  <si>
    <t>LUMINARIA DE SOBREPOR, FIXADA EM LAJE OU FORRO, TIPO CALHA,CHANFRADA OU PRISMATICA, COMPLETA, COM LAMPADA LED TUBULARDE 1 X 9W. FORNECIMENTO E COLOCACAO</t>
  </si>
  <si>
    <t>LUMINARIA DE SOBREPOR, FIXADA EM LAJE OU FORRO, TIPO CALHA,CHANFRADA OU PRISMATICA, COMPLETA, COM LAMPADA LED TUBULARDE 1 X 18W. FORNECIMENTO E COLOCACAO</t>
  </si>
  <si>
    <t>LUMINARIA DE SOBREPOR, FIXADA EM LAJE OU FORRO, TIPO CALHA,CHANFRADA OU PRISMATICA, COMPLETA, COM LAMPADA LED TUBULARDE 2 X 9W. FORNECIMENTO E COLOCACAO</t>
  </si>
  <si>
    <t>LUMINARIA DE SOBREPOR, FIXADA EM LAJE OU FORRO, TIPO CALHA,CHANFRADA OU PRISMATICA, COMPLETA, COM LAMPADA LED TUBULARDE 2 X 18W. FORNECIMENTO E COLOCACAO</t>
  </si>
  <si>
    <t>LUMINARIA DE SOBREPOR, FIXADA EM LAJE OU FORRO, TIPO CALHA,CHANFRADA OU PRISMATICA, COMPLETA, COM LAMPADA LED TUBULARDE 3 X 9W. FORNECIMENTO E COLOCACAO</t>
  </si>
  <si>
    <t>LUMINARIA DE SOBREPOR, FIXADA EM LAJE OU FORRO, TIPO CALHA,CHANFRADA OU PRISMATICA, COMPLETA, COM LAMPADA LED TUBULARDE 3 X 18W.FORNECIMENTO E COLOCACAO</t>
  </si>
  <si>
    <t>LUMINARIA DE SOBREPOR, FIXADA EM LAJE OU FORRO, TIPO CALHA,CHANFRADA OU PRISMATICA, COMPLETA, COM LAMPADA LED TUBULARDE 4 X 9W.FORNECIMENTO E COLOCACAO</t>
  </si>
  <si>
    <t>LUMINARIA DE SOBREPOR, FIXADA EM LAJE OU FORRO, TIPO CALHA,CHANFRADA OU PRISMATICA, COMPLETA, COM LAMPADA LED TUBULARDE 4 X 18W. FORNECIMENTO E COLOCACAO</t>
  </si>
  <si>
    <t>LUMINARIA LED TUBULAR DE SOBREPOR, 2X9W (INCLUSIVE LAMPADAS),CORPO EM CHAPA DE ACO TRATADA E PINTURA ELETROSTATICA BRANCA, REFLETOR EM ALUMINIO DE ALTO BRILHO, SEM REATOR. FORNECIMENTO E COLOCACAO</t>
  </si>
  <si>
    <t>LUMINARIA LED TUBULAR DE SOBREPOR, 2X9W (INCLUSIVE LAMPADAS),CORPO EM CHAPA DE ACO TRATADA E PINTURA ELETROSTATICA BRANCA, REFLETOR EM ALUMINIO DE ALTO BRILHO, COM ALETAS, SEM REATOR. FORNECIMENTO E COLOCACAO</t>
  </si>
  <si>
    <t>LUMINARIA LED TUBULAR DE SOBREPOR, 2X9W (INCLUSIVE LAMPADAS),CORPO EM CHAPA DE ACO TRATADA E PINTURA ELETROSTATICA BRANCA, REFLETOR EM ALUMINIO DE ALTO BRILHO, COM VISOR ACRILICO TRANSLUCIDO, SEM REATOR. FORNECIMENTO E COLOCACAO</t>
  </si>
  <si>
    <t>LUMINARIA LED TUBULAR DE SOBREPOR, 2X18W (INCLUSIVE LAMPADAS),CORPO EM CHAPA DE ACO TRATADA E PINTURA ELETROSTATICA BRANCA, REFLETOR EM ALUMINIO DE ALTO BRILHO, SEM REATOR. FORNECIMENTO E COLOCACAO</t>
  </si>
  <si>
    <t>LUMINARIA LED TUBULAR DE SOBREPOR, 2X18W (INCLUSIVE LAMPADAS),CORPO EM CHAPA DE ACO TRATADA E PINTURA ELETROSTATICA BRANCA, REFLETOR EM ALUMINIO DE ALTO BRILHO, COM ALETAS, SEM REATOR. FORNECIMENTO E COLOCACAO</t>
  </si>
  <si>
    <t>LUMINARIA LED TUBULAR DE SOBREPOR, 2X18W (INCLUSIVE LAMPADAS),CORPO EM CHAPA DE ACO TRATADA E PINTURA ELETROSTATICA BRANCA, REFLETOR EM ALUMINIO DE ALTO BRILHO, COM VISOR ACRILICOTRANSLUCIDO, SEM REATOR. FORNECIMENTO E COLOCACAO</t>
  </si>
  <si>
    <t>LUMINARIA LED TUBULAR DE EMBUTIR, 2X9W (INCLUSIVE LAMPADAS),CORPO EM CHAPA DE ACO TRATADA E PINTURA ELETROSTATICA BRANCA, REFLETOR EM ALUMINIO DE ALTO BRILHO, SEM REATOR. FORNECIMENTO E COLOCACAO</t>
  </si>
  <si>
    <t>LUMINARIA LED TUBULAR DE EMBUTIR, 2X9W (INCLUSIVE LAMPADAS),CORPO EM CHAPA DE ACO TRATADA E PINTURA ELETROSTATICA BRANCA, REFLETOR EM ALUMINIO DE ALTO BRILHO, COM ALETAS, SEM REATOR. FORNECIMENTO E COLOCACAO</t>
  </si>
  <si>
    <t>LUMINARIA LED TUBULAR DE EMBUTIR, 2X9W (INCLUSIVE LAMPADAS),CORPO EM CHAPA DE ACO TRATADA E PINTURA ELETROSTATICA BRANCA, REFLETOR EM ALUMINIO DE ALTO BRILHO, COM VISOR ACRILICO TRANSLUCIDO, SEM REATOR. FORNECIMENTO E COLOCACAO</t>
  </si>
  <si>
    <t>LUMINARIA LED TUBULAR DE EMBUTIR, 2X18W (INCLUSIVE LAMPADAS),CORPO EM CHAPA DE ACO TRATADA E PINTURA ELETROSTATICA BRANCA, REFLETOR EM ALUMINIO DE ALTO BRILHO, SEM REATOR. FORNECIMENTO E COLOCACAO</t>
  </si>
  <si>
    <t>LUMINARIA LED TUBULAR DE EMBUTIR, 2X18W (INCLUSIVE LAMPADAS),CORPO EM CHAPA DE ACO TRATADA E PINTURA ELETROSTATICA BRANCA, REFLETOR EM ALUMINIO DE ALTO BRILHO, COM ALETAS, SEM REATOR. FORNECIMENTO E COLOCACAO</t>
  </si>
  <si>
    <t>LUMINARIA LED TUBULAR DE EMBUTIR, 2X18W (INCLUSIVE LAMPADAS),CORPO EM CHAPA DE ACO TRATADA E PINTURA ELETROSTATICA BRANCA, REFLETOR EM ALUMINIO DE ALTO BRILHO, COM VISOR ACRILICO TRANSLUCIDO, SEM REATOR. FORNECIMENTO E COLOCACAO</t>
  </si>
  <si>
    <t>TRANSFORMADOR DE DISTRIBUICAO DE 30KVA,ABRIGADA,CLASSE 15KV,REFRIGERACAO A OLEO MINERAL,TENSAO PRIMARIA DE 13,8KV,TENSAOSECUNDARIA DE 220/127V-60HZ,COM ACESSORIOS.FORNECIMENTO E COLOCACAO</t>
  </si>
  <si>
    <t>TRANSFORMADOR DE DISTRIBUICAO DE 45KVA,ABRIGADA,CLASSE 15KV,REFRIGERACAO A OLEO MINERAL,TENSAO PRIMARIA DE 13,8KV,TENSAOSECUNDARIA DE 220/127V-60HZ,COM ACESSORIOS.FORNECIMENTO E COLOCACAO</t>
  </si>
  <si>
    <t>TRANSFORMADOR DE DISTRIBUICAO DE 75KVA,ABRIGADA,CLASSE 15KV,REFRIGERACAO A OLEO MINERAL,TENSAO PRIMARIA DE 13,8KV,TENSAOSECUNDARIA DE 220/127V-60HZ,COM ACESSORIOS.FORNECIMENTO E COLOCACAO</t>
  </si>
  <si>
    <t>TRANSFORMADOR DE DISTRIBUICAO DE 112,5KVA,ABRIGADA,CLASSE 15KV,REFRIGERACAO A OLEO MINERAL,TENSAO PRIMARIA DE 13,8KV,TENSAO SECUNDARIA DE 220/127V-60HZ,COM ACESSORIOS.FORNECIMENTOE COLOCACAO</t>
  </si>
  <si>
    <t>TRANSFORMADOR DE DISTRIBUICAO DE 150KVA,ABRIGADA,CLASSE 15KV,REFRIGERACAO A OLEO MINERAL,TENSAO PRIMARIA DE 13,8KV,TENSAO SECUNDARIA DE 220/127V-60HZ,COM ACESSORIOS.FORNECIMENTO ECOLOCACAO</t>
  </si>
  <si>
    <t>TRANSFORMADOR DE DISTRIBUICAO DE 225KVA,ABRIGADA,CLASSE 15KV,REFRIGERACAO A OLEO MINERAL,TENSAO PRIMARIA DE 13,8KV,TENSAO SECUNDARIA DE 220/127V-60HZ,COM ACESSORIOS.FORNECIMENTO ECOLOCACAO</t>
  </si>
  <si>
    <t>TRANSFORMADOR DE DISTRIBUICAO DE 300KVA,ABRIGADA,CLASSE 15KV,REFRIGERACAO A OLEO MINERAL,TENSAO PRIMARIA DE 13,8KV,TENSAO SECUNDARIA DE 220/127V-60HZ,COM ACESSORIOS.FORNECIMENTO ECOLOCACAO</t>
  </si>
  <si>
    <t>TRANSFORMADOR DE DISTRIBUICAO DE 500KVA,ABRIGADA,CLASSE 15KV,REFRIGERACAO A OLEO MINERAL,TENSAO PRIMARIA DE 13,8KV,TENSAO SECUNDARIA DE 220/127V-60HZ,COM ACESSORIOS.FORNECIMENTO ECOLOCACAO</t>
  </si>
  <si>
    <t>TRANSFORMADOR DE DISTRIBUICAO DE 750KVA,ABRIGADA,CLASSE 15KV,REFRIGERACAO A OLEO MINERAL,TENSAO PRIMARIA DE 13,8KV,TENSAO SECUNDARIA DE 220/127V-60HZ,COM ACESSORIOS.FORNECIMENTO ECOLOCACAO</t>
  </si>
  <si>
    <t>TRANSFORMADOR DE DISTRIBUICAO DE 1.000KVA,ABRIGADA,CLASSE 15KV,REFRIGERACAO A OLEO MINERAL,TENSAO PRIMARIA DE 13,8KV,TENSAO SECUNDARIA DE 220/127V-60HZ,COM ACESSORIOS.FORNECIMENTOE COLOCACAO</t>
  </si>
  <si>
    <t>TRANSFORMADOR DE DISTRIBUICAO DE 75KVA,TIPO PEDESTAL,CLASSE15KV,REFRIGERACAO A OLEO MINERAL OU SILICONE,LIQUIDO ISOLANTE,TENSAO PRIMARIA DE 13,8KV,TENSAO SECUNDARIA DE 220/127V-60HZ,NBI 95KV,GRAU DE PROTECAO IP 54,COM ACESSORIOS.FORNECIMENTO E COLOCACAO</t>
  </si>
  <si>
    <t>TRANSFORMADOR DE DISTRIBUICAO DE 112,5KVA,TIPO PEDESTAL,CLASSE 15KV,REFRIGERACAO A OLEO MINERAL OU SILICONE,LIQUIDO ISOLANTE,TENSAO PRIMARIA DE 13,8KV,TENSAO SECUNDARIA DE 220/127V-60HZ,NBI 95KV,GRAU DE PROTECAO IP 54,COM ACESSORIOS.FORNECIMENTO E COLOCACAO</t>
  </si>
  <si>
    <t>TRANSFORMADOR DE DISTRIBUICAO DE 150KVA,TIPO PEDESTAL,CLASSE15KV,REFRIGERACAO A OLEO MINERAL OU SILICONE,LIQUIDO ISOLANTE,TENSAO PRIMARIA DE 13,8KV,TENSAO SECUNDARIA DE 220/127V-60HZ,NBI 95KV,GRAU DE PROTECAO IP 54,COM ACESSORIOS.FORNECIMENTO E COLOCACAO</t>
  </si>
  <si>
    <t>TRANSFORMADOR DE DISTRIBUICAO DE 300KVA,TIPO PEDESTAL,CLASSE15KV,REFRIGERACAO A OLEO MINERAL OU SILICONE,LIQUIDO ISOLANTE,TENSAO PRIMARIA DE 13,8KV,TENSAO SECUNDARIA DE 220/127V-60HZ,NBI 95KV,GRAU DE PROTECAO IP 54,COM ACESSORIOS.FORNECIMENTO E COLOCACAO</t>
  </si>
  <si>
    <t>TRANSFORMADOR DE DISTRIBUICAO DE 500KVA,TIPO PEDESTAL,CLASSE15KV,REFRIGERACAO A OLEO MINERAL OU SILICONE,LIQUIDO ISOLANTE,TENSAO PRIMARIA DE 13,8KV,TENSAO SECUNDARIA DE 220/127V-60HZ,NBI 95KV,GRAU DE PROTECAO IP 54,COM ACESSORIOS.FORNECIMENTO E COLOCACAO</t>
  </si>
  <si>
    <t>TRANSFORMADOR DE DISTRIBUICAO DE 750KVA,TIPO PEDESTAL,CLASSE15KV,REFRIGERACAO A OLEO MINERAL OU SILICONE,LIQUIDO ISOLANTE,TENSAO PRIMARIA DE 13,8KV,TENSAO SECUNDARIA DE 220/127V-60HZ,NBI 95KV,GRAU DE PROTECAO IP 54,COM ACESSORIOS.FORNECIMENTO E COLOCACAO</t>
  </si>
  <si>
    <t>TRANSFORMADOR DE DISTRIBUICAO DE 1.000KVA,TIPO PEDESTAL,CLASSE 15KV,REFRIGERACAO A OLEO MINERAL OU SILICONE,LIQUIDO ISOLANTE,TENSAO PRIMARIA DE 13,8KV,TENSAO SECUNDARIA DE 220/127V-60HZ,NBI 95KV,GRAU DE PROTECAO IP 54,COM ACESSORIOS.FORNECIMENTO E COLOCACAO</t>
  </si>
  <si>
    <t>TRANSFORMADOR DE DISTRIBUICAO DE 30KVA,ABRIGADA,CLASSE 15KV,A SECO,TENSAO PRIMARIA DE 13,8KV,TENSAO SECUNDARIA DE 220/127V-60HZ,COM ACESSORIOS.FORNECIMENTO E COLOCACAO</t>
  </si>
  <si>
    <t>TRANSFORMADOR DE DISTRIBUICAO DE 45KVA,ABRIGADA,CLASSE 15KV,A SECO,TENSAO PRIMARIA DE 13,8KV,TENSAO SECUNDARIA DE 220/127V-60HZ,COM ACESSORIOS.FORNECIMENTO E COLOCACAO</t>
  </si>
  <si>
    <t>TRANSFORMADOR DE DISTRIBUICAO DE 75KVA,ABRIGADA,CLASSE 15KV,A SECO,TENSAO PRIMARIA DE 13,8KV,TENSAO SECUNDARIA DE 220/127V-60HZ,COM ACESSORIOS.FORNECIMENTO E COLOCACAO</t>
  </si>
  <si>
    <t>TRANSFORMADOR DE DISTRIBUICAO DE 112,5KVA,ABRIGADA,CLASSE 15KV,A SECO,TENSAO PRIMARIA DE 13,8KV,TENSAO SECUNDARIA DE 220/127V-60HZ,COM ACESSORIOS.FORNECIMENTO E COLOCACAO</t>
  </si>
  <si>
    <t>TRANSFORMADOR DE DISTRIBUICAO DE 150KVA,ABRIGADA,CLASSE 15KV,A SECO,TENSAO PRIMARIA DE 13,8KV,TENSAO SECUNDARIA DE 220/127V-60HZ,COM ACESSORIOS.FORNECIMENTO E COLOCACAO</t>
  </si>
  <si>
    <t>TRANSFORMADOR DE DISTRIBUICAO DE 225KVA,ABRIGADA,CLASSE 15KV,A SECO,TENSAO PRIMARIA DE 13,8KV,TENSAO SECUNDARIA DE 220/127V-60HZ,COM ACESSORIOS.FORNECIMENTO E COLOCACAO</t>
  </si>
  <si>
    <t>TRANSFORMADOR DE DISTRIBUICAO DE 300KVA,ABRIGADA,CLASSE 15KV,A SECO,TENSAO PRIMARIA DE 13,8KV,TENSAO SECUNDARIA DE 220/127V-60HZ,COM ACESSORIOS.FORNECIMENTO E COLOCACAO</t>
  </si>
  <si>
    <t>TRANSFORMADOR DE DISTRIBUICAO DE 500KVA,ABRIGADA,CLASSE 15KV,A SECO,TENSAO PRIMARIA DE 13,8KV,TENSAO SECUNDARIA DE 220/127V-60HZ,COM ACESSORIOS.FORNECIMENTO E COLOCACAO</t>
  </si>
  <si>
    <t>TRANSFORMADOR DE DISTRIBUICAO DE 750KVA,ABRIGADA,CLASSE 15KV,A SECO,TENSAO PRIMARIA DE 13,8KV,TENSAO SECUNDARIA DE 220/127V-60HZ,COM ACESSORIOS.FORNECIMENTO E COLOCACAO</t>
  </si>
  <si>
    <t>TRANSFORMADOR DE DISTRIBUICAO DE 1.000KVA,ABRIGADA,CLASSE 15KV,A SECO,TENSAO PRIMARIA DE 13,8KV,TENSAO SECUNDARIA DE 220/127V-60HZ,COM ACESSORIOS.FORNECIMENTO E COLOCACAO</t>
  </si>
  <si>
    <t>GRUPO GERADOR ABERTO,PARA ENERGIA DE EMERGENCIA,TRIFASICO,220/127V FREQUENCIA 50/60HZ,COM REGULADOR DE TENSAO E FREQUENCIA AUTOMATICA,QUADRO DE COMANDO AUTOMATICO E TANQUE DE COMBUSTIVEL DE APROXIMADAMENTE 184 LITROS COM AUTONOMIA APROXIMADA DE 14H,NA POTENCIA DE 75/60KVA (INTERMITENTE/CONTINUA).FORNECIMENTO</t>
  </si>
  <si>
    <t>GRUPO GERADOR ABERTO,PARA ENERGIA DE EMERGENCIA,TRIFASICO,220/127V FREQUENCIA 50/60HZ,COM REGULADOR DE TENSAO E FREQUENCIA AUTOMATICA,QUADRO DE COMANDO MANUAL E TANQUE DE COMBUSTIVEL DE APROXIMADAMENTE 184 LITROS COM AUTONOMIA APROXIMADA DE14H,NA POTENCIA DE 75/60KVA (INTERMITENTE/CONTINUA).FORNECIMENTO</t>
  </si>
  <si>
    <t>GRUPO GERADOR ABERTO,PARA ENERGIA DE EMERGENCIA,TRIFASICO,380/220V FREQUENCIA 50/60HZ,COM REGULADOR DE TENSAO E FREQUENCIA AUTOMATICA,QUADRO DE COMANDO AUTOMATICO E TANQUE DE COMBUTIVEL DE APROXIMADAMENTE 184 LITROS COM AUTONOMIA APROXIMADADE 14H,NA POTENCIA DE 75/60KVA (INTERMITENTE/CONTINUA).FORNECIMENTO</t>
  </si>
  <si>
    <t>GRUPO GERADOR ABERTO,PARA ENERGIA DE EMERGENCIA,TRIFASICO,380/220V FREQUENCIA 50/60HZ,COM REGULADOR DE TENSAO E FREQUENCIA AUTOMATICA,QUADRO DE COMANDO MANUAL E TANQUE DE COMBUSTIVEL DE APROXIMADAMENTE 184 LITROS COM AUTONOMIA APROXIMADA DE14H,NA POTENCIA DE 75/60KVA (INTERMITENTE/CONTINUA).FORNECIMENTO</t>
  </si>
  <si>
    <t>GRUPO GERADOR ABERTO,PARA ENERGIA DE EMERGENCIA,TRIFASICO,220/127V FREQUENCIA 50/60HZ,COM REGULADOR DE TENSAO E FREQUENCIA AUTOMATICA,QUADRO DE COMANDO AUTOMATICO E TANQUE DE COMBUSTIVEL DE APROXIMADAMENTE 168 LITROS COM AUTONOMIA APROXIMADA DE 11H,NA POTENCIA DE 81/65KVA (INTERMITENTE/CONTINUA).FORNECIMENTO</t>
  </si>
  <si>
    <t>GRUPO GERADOR ABERTO,PARA ENERGIA DE EMERGENCIA,TRIFASICO,220/127V FREQUENCIA 50/60HZ,COM REGULADOR DE TENSAO E FREQUENCIA AUTOMATICA,QUADRO DE COMANDO MANUAL E TANQUE DE COMBUSTIVEL DE APROXIMADAMENTE 168 LITROS COM AUTONOMIA APROXIMADA DE11H,NA POTENCIA DE 81/65KVA (INTERMITENTE/CONTINUA).FORNECIMENTO</t>
  </si>
  <si>
    <t>GRUPO GERADOR ABERTO,PARA ENERGIA DE EMERGENCIA,TRIFASICO,380/220V FREQUENCIA 50/60HZ,COM REGULADOR DE TENSAO E FREQUENCIA AUTOMATICA,QUADRO DE COMANDO AUTOMATICO E TANQUE DE COMBUSTIVEL DE APROXIMADAMENTE 168 LITROS COM AUTONOMIA APROXIMADA DE 11H,NA POTENCIA DE 81/65KVA (INTERMITENTE/CONTINUA).FORNECIMENTO</t>
  </si>
  <si>
    <t>GRUPO GERADOR ABERTO,PARA ENERGIA DE EMERGENCIA,TRIFASICO,380/220V FREQUENCIA 50/60HZ,COM REGULADOR DE TENSAO E FREQUENCIA AUTOMATICA,QUADRO DE COMANDO MANUAL E TANQUE DE COMBUSTIVEL DE APROXIMADAMENTE 168 LITROS COM AUTONOMIA APROXIMADA DE11H,NA POTENCIA DE 81/65KVA (INTERMITENTE/CONTINUA).FORNECIMENTO</t>
  </si>
  <si>
    <t>GRUPO GERADOR ABERTO, PARA ENERGIA DE EMERGENCIA,TRIFASICO,220/127V FREQUENCIA 50/60HZ,COM REGULADOR DE TENSAO E FREQUENCIA AUTOMATICA,QUADRO DE COMANDO AUTOMATICO E TANQUE DE COMBUSTIVEL DE APROXIMADAMENTE 206 LITROS COM AUTONOMIA APROXIMADA DE 10H,NA POTENCIA DE 115/92KVA (INTERMITENTE/CONTINUA).FORNECIMENTO</t>
  </si>
  <si>
    <t>GRUPO GERADOR ABERTO,PARA ENERGIA DE EMERGENCIA,TRIFASICO,220/127V FREQUENCIA 50/60HZ,COM REGULADOR DE TENSAO E FREQUENCIA AUTOMATICA,QUADRO DE COMANDO MANUAL E TANQUE DE COMBUSTIVEL DE APROXIMADAMENTE 206 LITROS COM AUTONOMIA APROXIMADA DE10H,NA POTENCIA DE 115/92KVA (INTERMITENTE/CONTINUA).FORNECIMENTO</t>
  </si>
  <si>
    <t>GRUPO GERADOR ABERTO PARA ENERGIA DE EMERGENCIA,TRIFASICO,380/220V FREQUENCIA 50/60HZ,COM REGULADOR DE TENSAO E FREQUENCIA AUTOMATICA,QUADRO DE COMANDO AUTOMATICO E TANQUE DE COMBUSTIVEL DE APROXIMADAMENTE 206 LITROS COM AUTONOMIA APROXIMADA DE 10H,NA POTENCIA DE 115/92KVA (INTERMITENTE/CONTINUA).FORNECIMENTO</t>
  </si>
  <si>
    <t>GRUPO GERADOR ABERTO,PARA ENERGIA DE EMERGENCIA,TRIFASICO,380/220V FREQUENCIA 50/60HZ,COM REGULADOR DE TENSAO E FREQUENCIA AUTOMATICA,QUADRO DE COMANDO MANUAL E TANQUE DE COMBUSTIVEL DE APROXIMADAMENTE 206 LITROS COM AUTONOMIA APROXIMADA DE10H,NA POTENCIA DE 115/92KVA (INTERMITENTE/CONTINUA).FORNECIMENTO</t>
  </si>
  <si>
    <t>GRUPO GERADOR ABERTO,PARA ENERGIA DE EMERGENCIA,TRIFASICO,220/127V FREQUENCIA 50/60HZ,COM REGULADOR DE TENSAO E FREQUENCIA AUTOMATICA,QUADRO DE COMANDO AUTOMATICO E TANQUE DE COMBUSTIVEL DE APROXIMADAMENTE 307 LITROS COM AUTONOMIA APROXIMADA DE 9H,NA POTENCIA DE 180/144KVA (INTERMITENTE/CONTINUA).FORNECIMENTO</t>
  </si>
  <si>
    <t>GRUPO GERADOR ABERTO,PARA ENERGIA DE EMERGENCIA,TRIFASICO,220/127V FREQUENCIA 50/60HZ,COM REGULADOR DE TENSAO E FREQUENCIA AUTOMATICA,QUADRO DE COMANDO MANUAL E TANQUE DE COMBUSTIVEL DE APROXIMADAMENTE 307 LITROS COM AUTONOMIA APROXIMADA DE9H,NA POTENCIA DE 180/144KVA (INTERMITENTE/CONTINUA).FORNECIMENTO</t>
  </si>
  <si>
    <t>GRUPO GERADOR ABERTO,PARA ENERGIA DE EMERGENCIA,TRIFASICO,380/220V FREQUENCIA 50/60HZ,COM REGULADOR DE TENSAO E FREQUENCIA AUTOMATICA,QUADRO DE COMANDO AUTOMATICO E TANQUE DE COMBUSTIVEL DE APROXIMADAMENTE 307 LITROS COM AUTONOMIA APROXIMADA DE 9H,NA POTENCIA DE 180/144KVA (INTERMITENTE/CONTINUA).FORNECIMENTO</t>
  </si>
  <si>
    <t>GRUPO GERADOR ABERTO,PARA ENERGIA DE EMERGENCIA,TRIFASICO,380/220V FREQUENCIA 50/60HZ,COM REGULADOR DE TENSAO E FREQUENCIA AUTOMATICA,QUADRO DE COMANDO MANUAL E TANQUE DE COMBUSTIVEL DE APROXIMADAMENTE 307 LITROS COM AUTONOMIA APROXIMADA DE9H,NA POTENCIA DE 180/144KVA (INTERMITENTE/CONTINUA).FORNECIMENTO</t>
  </si>
  <si>
    <t>GRUPO GERADOR ABERTO,PARA ENERGIA DE EMERGENCIA,TRIFASICO,220/127V FREQUENCIA 50/60HZ,COM REGULADOR DE TENSAO E FREQUENCIA AUTOMATICA,QUADRO DE COMANDO AUTOMATICO E TANQUE DE COMBUSTIVEL DE APROXIMADAMENTE 310 LITROS COM AUTONOMIA APROXIMADA DE 7H,NA POTENCIA DE 260/208KVA (INTERMITENTE/CONTINUA).FORNECIMENTO</t>
  </si>
  <si>
    <t>GRUPO GERADOR ABERTO,PARA ENERGIA DE EMERGENCIA,TRIFASICO,220/127V FREQUENCIA 50/60HZ,COM REGULADOR DE TENSAO E FREQUENCIA AUTOMATICA,QUADRO DE COMANDO MANUAL E TANQUE DE COMBUSTIVEL DE APROXIMADAMENTE 310 LITROS COM AUTONOMIA APROXIMADA DE7H,NA POTENCIA DE 260/208KVA (INTERMITENTE/CONTINUA).FORNECIMENTO</t>
  </si>
  <si>
    <t>GRUPO GERADOR ABERTO,PARA ENERGIA DE EMERGENCIA,TRIFASICO,380/220V FREQUENCIA 50/60HZ,COM REGULADOR DE TENSAO E FREQUENCIA AUTOMATICA,QUADRO DE COMANDO AUTOMATICO E TANQUE DE COMBUSTIVEL DE APROXIMADAMENTE 310 LITROS COM AUTONOMIA APROXIMADA DE 7H,NA POTENCIA DE 260/208KVA (INTERMITENTE/CONTINUA).FORNECIMENTO</t>
  </si>
  <si>
    <t>GRUPO GERADOR ABERTO,PARA ENERGIA DE EMERGENCIA,TRIFASICO,380/220V FREQUENCIA 50/60HZ,COM REGULADOR DE TENSAO E FREQUENCIA AUTOMATICA,QUADRO DE COMANDO MANUAL E TANQUE DE COMBUSTIVEL DE APROXIMADAMENTE 310 LITROS COM AUTONOMIA APROXIMADA DE7H,NA POTENCIA DE 260/208KVA (INTERMITENTE/CONTINUA).FORNECIMENTO</t>
  </si>
  <si>
    <t>GRUPO GERADOR ABERTO,PARA ENERGIA DE EMERGENCIA,TRIFASICO,220/127V FREQUENCIA 50/60HZ,COM REGULADOR DE TENSAO E FREQUENCIA AUTOMATICA,QUADRO DE COMANDO AUTOMATICO E TANQUE DE COMBUSTIVEL DE APROXIMADAMENTE 443 LITROS COM AUTONOMIA APROXIMADA DE 7H,NA POTENCIA DE 360/288KVA (INTERMITENTE/CONTINUA).FORNECIMENTO</t>
  </si>
  <si>
    <t>GRUPO GERADOR ABERTO,PARA ENERGIA DE EMERGENCIA,TRIFASICO,220/127V FREQUENCIA 50/60HZ,COM REGULADOR DE TENSAO E FREQUENCIA AUTOMATICA,QUADRO DE COMANDO MANUAL E TANQUE DE COMBUSTIVEL DE APROXIMADAMENTE 443 LITROS COM AUTONOMIA APROXIMADA DE7H,NA POTENCIA DE 360/288KVA (INTERMITENTE/CONTINUA).FORNECIMENTO</t>
  </si>
  <si>
    <t>GRUPO GERADOR ABERTO,PARA ENERGIA DE EMERGENCIA,TRIFASICO,380/220V FREQUENCIA 50/60HZ,COM REGULADOR DE TENSAO E FREQUENCIA AUTOMATICA,QUADRO DE COMANDO AUTOMATICO E TANQUE DE COMBUSTIVEL DE APROXIMADAMENTE 443 LITROS COM AUTONOMIA APROXIMADA DE 7H,NA POTENCIA DE 360/288KVA (INTERMITENTE/CONTINUA).FORNECIMENTO</t>
  </si>
  <si>
    <t>GRUPO GERADOR ABERTO PARA ENERGIA DE EMERGENCIA,TRIFASICO,380/220V FREQUENCIA 50/60HZ,COM REGULADOR DE TENSAO E FREQUENCIA AUTOMATICA,QUADRO DE COMANDO MANUAL E TANQUE DE COMBUSTIVEL DE APROXIMADAMENTE 443 LITROS COM AUTONOMIA APROXIMADA DE7H,NA POTENCIA DE 360/288KVA (INTERMITENTE/CONTINUA).FORNECIMENTO</t>
  </si>
  <si>
    <t>GRUPO GERADOR ABERTO,PARA ENERGIA DE EMERGENCIA,TRIFASICO,220/127V FREQUENCIA 50/60HZ,COM REGULADOR DE TENSAO E FREQUENCIA AUTOMATICA,QUADRO DE COMANDO AUTOMATICO E TANQUE DE COMBUSTIVEL DE APROXIMADAMENTE 463 LITROS COM AUTONOMIA APROXIMADA DE 6H,NA POTENCIA DE 460/370KVA (INTERMITENTE/CONTINUA).FORNECIMENTO</t>
  </si>
  <si>
    <t>GRUPO GERADOR ABERTO,PARA ENERGIA DE EMERGENCIA,TRIFASICO,220/127V FREQUENCIA 50/60HZ,COM REGULADOR DE TENSAO E FREQUENCIA AUTOMATICA,QUADRO DE COMANDO MANUAL E TANQUE DE COMBUSTIVEL DE APROXIMADAMENTE 463 LITROS COM AUTONOMIA APROXIMADA DE6H,NA POTENCIA DE 460/370KVA (INTERMITENTE/CONTINUA).FORNECIMENTO</t>
  </si>
  <si>
    <t>GRUPO GERADOR ABERTO PARA ENERGIA DE EMERGENCIA,TRIFASICO,380/220V FREQUENCIA 50/60HZ,COM REGULADOR DE TENSAO E FREQUENCIA AUTOMATICA,QUADRO DE COMANDO AUTOMATICO E TANQUE DE COMBUSTIVEL DE APROXIMADAMENTE 463 LITROS COM AUTONOMIA APROXIMADA DE 6H,NA POTENCIA DE 460/370KVA (INTERMITENTE/CONTINUA).FORNECIMENTO</t>
  </si>
  <si>
    <t>GRUPO GERADOR ABERTO,PARA ENERGIA DE EMERGENCIA,TRIFASICO,380/220V FREQUENCIA 50/60HZ,COM REGULADOR DE TENSAO E FREQUENCIA AUTOMATICA,QUADRO DE COMANDO MANUAL E TANQUE DE COMBUSTIVEL DE APROXIMADAMENTE 463 LITROS COM AUTONOMIA APROXIMADA DE6H,NA POTENCIA DE 460/370KVA (INTERMITENTE/CONTINUA).FORNECIMENTO</t>
  </si>
  <si>
    <t>GRUPO GERADOR ABERTO,PARA ENERGIA DE EMERGENCIA,TRIFASICO,220/127V FREQUENCIA 50/60HZ,COM REGULADOR DE TENSAO E FREQUENCIA AUTOMATICA,QUADRO DE COMANDO AUTOMATICO E TANQUE DE COMBUSTIVEL DE APROXIMADAMENTE 568 LITROS COM AUTONOMIA APROXIMADA DE 5H,NA POTENCIA DE 650/520 KVA (INTERMITENTE/CONTINUA).FORNECIMENTO</t>
  </si>
  <si>
    <t>GRUPO GERADOR ABERTO,PARA ENERGIA DE EMERGENCIA,TRIFASICO,220/127V FREQUENCIA 50/60HZ,COM REGULADOR DE TENSAO E FREQUENCIA AUTOMATICA,QUADRO DE COMANDO MANUAL E TANQUE DE COMBUSTIVEL DE APROXIMADAMENTE 568 LITROS COM AUTONOMIA APROXIMADA DE5H,NA POTENCIA DE 650/520KVA (INTERMITENTE/CONTINUA).FORNECIMENTO</t>
  </si>
  <si>
    <t>GRUPO GERADOR ABERTO,PARA ENERGIA DE EMERGENCIA,TRIFASICO,380/220V FREQUENCIA 50/60HZ,COM REGULADOR DE TENSAO E FREQUENCIA AUTOMATICA,QUADRO DE COMANDO AUTOMATICO E TANQUE DE COMBUSTIVEL DE APROXIMADAMENTE 568 LITROS COM AUTONOMIA APROXIMADA DE 5H,NA POTENCIA DE 650/520KVA (INTERMITENTE/CONTINUA).FORNECIMENTO</t>
  </si>
  <si>
    <t>GRUPO GERADOR ABERTO,PARA ENERGIA DE EMERGENCIA,TRIFASICO,380/220V FREQUENCIA 50/60HZ,COM REGULADOR DE TENSAO E FREQUENCIA AUTOMATICA,QUADRO DE COMANDO MANUAL E TANQUE DE COMBUSTIVEL DE APROXIMADAMENTE 568 LITROS COM AUTONOMIA APROXIMADA DE5H,NA POTENCIA DE 650/520KVA (INTERMITENTE/CONTINUA).FORNECIMENTO</t>
  </si>
  <si>
    <t>GRUPO GERADOR ABERTO PARA ENERGIA DE EMERGENCIA,TRIFASICO,220/127V FREQUENCIA 50/60HZ,COM REGULADOR DE TENSAO E FREQUENCIA AUTOMATICA,QUADRO DE COMANDO AUTOMATICO E TANQUE DE COMBUSTIVEL DE APROXIMADAMENTE 500 LITROS COM AUTONOMIA APROXIMADA DE 4H,NA POTENCIA DE 700/560KVA (INTERMITENTE/CONTINUA).FORNECIMENTO</t>
  </si>
  <si>
    <t>GRUPO GERADOR ABERTO,PARA ENERGIA DE EMERGENCIA,TRIFASICO,220/127V FREQUENCIA 50/60HZ,COM REGULADOR DE TENSAO E FREQUENCIA AUTOMATICA,QUADRO DE COMANDO MANUAL E TANQUE DE COMBUSTIVEL DE APROXIMADAMENTE 500 LITROS COM AUTONOMIA APROXIMADA DE4H,NA POTENCIA DE 700/560KVA (INTERMITENTE/CONTINUA).FORNECIMENTO</t>
  </si>
  <si>
    <t>GRUPO GERADOR ABERTO,PARA ENERGIA DE EMERGENCIA,TRIFASICO,380/220V FREQUENCIA 50/60HZ,COM REGULADOR DE TENSAO E FREQUENCIA AUTOMATICA,QUADRO DE COMANDO AUTOMATICO E TANQUE DE COMBUSTIVEL DE APROXIMADAMENTE 500 LITROS COM AUTONOMIA APROXIMADA DE 4H,NA POTENCIA DE 700/560KVA (INTERMITENTE/CONTINUA).FORNECIMENTO</t>
  </si>
  <si>
    <t>GRUPO GERADOR ABERTO,PARA ENERGIA DE EMERGENCIA,TRIFASICO,380/220V FREQUENCIA 50/60HZ,COM REGULADOR DE TENSAO E FREQUENCIA AUTOMATICA,QUADRO DE COMANDO MANUAL E TANQUE DE COMBUSTIVEL DE APROXIMADAMENTE 500 LITROS COM AUTONOMIA APROXIMADA DE4H,NA POTENCIA DE 700/560KVA (INTERMITENTE/CONTINUA).FORNECIMENTO</t>
  </si>
  <si>
    <t>GRUPO GERADOR ABERTO PARA ENERGIA DE EMERGENCIA,TRIFASICO,220/127V FREQUENCIA 50/60HZ,COM REGULADOR DE TENSAO E FREQUENCIA AUTOMATICA,QUADRO DE COMANDO AUTOMATICO E TANQUE DE COMBUSTIVEL DE APROXIMADAMENTE DE 500 LITROS COM AUTONOMIA APROXIMADA DE 3H,NA POTENCIA DE 1000/800KVA (INTERMITENTE/CONTINUA).FORNECIMENTO</t>
  </si>
  <si>
    <t>GRUPO GERADOR ABERTO,PARA ENERGIA DE EMERGENCIA,TRIFASICO,220/127V FREQUENCIA 50/60HZ,COM REGULADOR DE TENSAO E FREQUENCIA AUTOMATICA,QUADRO DE COMANDO MANUAL E TANQUE DE COMBUSTIVEL DE APROXIMADAMENTE 500 LITROS COM AUTONOMIA APROXIMADA DE3H,NA POTENCIA DE 1000/800KVA (INTERMITENTE/CONTINUA).FORNECIMENTO</t>
  </si>
  <si>
    <t>GRUPO GERADOR ABERTO,PARA ENERGIA DE EMERGENCIA,TRIFASICO,380/220V FREQUENCIA 50/60HZ,COM REGULADOR DE TENSAO E FREQUENCIA AUTOMATICA,QUADRO DE COMANDO AUTOMATICO E TANQUE DE COMBUSTIVEL DE APROXIMADAMENTE 500 LITROS COM AUTONOMIA APROXIMADA DE 3H,NA POTENCIA DE 1000/800KVA (INTERMITENTE/CONTINUA).FORNECIMENTO</t>
  </si>
  <si>
    <t>GRUPO GERADOR ABERTO,PARA ENERGIA DE EMERGENCIA,TRIFASICO,380/220V FREQUENCIA 50/60HZ,COM REGULADOR DE TENSAO E FREQUENCIA AUTOMATICA,QUADRO DE COMANDO MANUAL E TANQUE DE COMBUSTIVEL DE APROXIMADAMENTE 500 LITROS COM AUTONOMIA APROXIMADA DE3H,NA POTENCIA DE 1000/800KVA (INTERMITENTE/CONTINUA).FORNECIMENTO</t>
  </si>
  <si>
    <t>BOMBA HIDRAULICA CENTRIFUGA,COM MOTOR ELETRICO,POTENCIA DE 1/3CV,EXCLUSIVE ACESSORIOS.FORNECIMENTO E COLOCACAO</t>
  </si>
  <si>
    <t>BOMBA HIDRAULICA CENTRIFUGA,COM MOTOR ELETRICO,POTENCIA DE 0,5CV,EXCLUSIVE ACESSORIOS.FORNECIMENTO E COLOCACAO</t>
  </si>
  <si>
    <t>BOMBA HIDRAULICA CENTRIFUGA,COM MOTOR ELETRICO,POTENCIA DE 3/4CV,EXCLUSIVE ACESSORIOS.FORNECIMENTO E COLOCACAO</t>
  </si>
  <si>
    <t>BOMBA HIDRAULICA CENTRIFUGA,COM MOTOR ELETRICO,POTENCIA DE 1CV,EXCLUSIVE ACESSORIOS.FORNECIMENTO E COLOCACAO</t>
  </si>
  <si>
    <t>BOMBA HIDRAULICA CENTRIFUGA,COM MOTOR ELETRICO,POTENCIA DE 1,5CV,EXCLUSIVE ACESSORIOS.FORNECIMENTO E COLOCACAO</t>
  </si>
  <si>
    <t>BOMBA HIDRAULICA CENTRIFUGA,COM MOTOR ELETRICO,POTENCIA DE 2CV,EXCLUSIVE ACESSORIOS.FORNECIMENTO E COLOCACAO</t>
  </si>
  <si>
    <t>BOMBA HIDRAULICA CENTRIFUGA,COM MOTOR ELETRICO,POTENCIA DE 3CV,EXCLUSIVE ACESSORIOS.FORNECIMENTO E COLOCACAO</t>
  </si>
  <si>
    <t>BOMBA HIDRAULICA CENTRIFUGA,COM MOTOR ELETRICO,POTENCIA DE 5CV,EXCLUSIVE ACESSORIOS.FORNECIMENTO E COLOCACAO</t>
  </si>
  <si>
    <t>BOMBA HIDRAULICA CENTRIFUGA,COM MOTOR ELETRICO,POTENCIA DE 7,5CV,EXCLUSIVE ACESSORIOS.FORNECIMENTO E COLOCACAO</t>
  </si>
  <si>
    <t>BOMBA HIDRAULICA CENTRIFUGA,COM MOTOR ELETRICO,POTENCIA DE 10CV,EXCLUSIVE ACESSORIOS.FORNECIMENTO E COLOCACAO</t>
  </si>
  <si>
    <t>BOMBA CENTRIFUGA SUBMERSA,PARA AGUAS SERVIDAS,DE 0,5CV,110/220V.FORNECIMENTO E COLOCACAO</t>
  </si>
  <si>
    <t>BOMBA CENTRIFUGA SUBMERSA,PARA AGUAS SERVIDAS,DE 1CV,110/220V.FORNECIMENTO E COLOCACAO</t>
  </si>
  <si>
    <t>BOMBA CENTRIFUGA SUBMERSA,PARA AGUAS SERVIDAS,DE 2CV,220V.FORNECIMENTO E COLOCACAO</t>
  </si>
  <si>
    <t>BOMBA CENTRIFUGA SUBMERSA,PARA AGUAS SERVIDAS,DE 3CV,220/380V.FORNECIMENTO E COLOCACAO</t>
  </si>
  <si>
    <t>BOMBA CENTRIFUGA SUBMERSA,PARA AGUAS SERVIDAS,DE 4CV,220/380V.FORNECIMENTO E COLOCACAO</t>
  </si>
  <si>
    <t>BOMBA CENTRIFUGA SUBMERSA(ROBUSTA)PARA AGUAS FECAIS(ESGOTOSDOMESTICOS)DE 0,5CV,110/220V.FORNECIMENTO E COLOCACAO</t>
  </si>
  <si>
    <t>BOMBA CENTRIFUGA SUBMERSA(ROBUSTA)PARA AGUAS FECAIS(ESGOTOSDOMESTICOS)DE 1CV,220V.FORNECIMENTO E COLOCACAO</t>
  </si>
  <si>
    <t>BOMBA CENTRIFUGA SUBMERSA(ROBUSTA)PARA AGUAS FECAIS(ESGOTOSDOMESTICOS)DE 2CV,220V.FORNECIMENTO E COLOCACAO</t>
  </si>
  <si>
    <t>BOMBA AUTOASPIRANTE,PARA AGUA LIMPA,DE 1/4CV.FORNECIMENTO ECOLOCACAO</t>
  </si>
  <si>
    <t>BOMBA AUTO-ASPIRANTE,PARA AGUA LIMPA,DE 0,5CV.FORNECIMENTO ECOLOCACAO</t>
  </si>
  <si>
    <t>BOMBA AUTO-ASPIRANTE,PARA AGUA LIMPA,DE 1CV.FORNECIMENTO E COLOCACAO</t>
  </si>
  <si>
    <t>CONDICIONADOR DE AR TIPO SPLIT 9000 BTU'S COMPREENDENDO 1 CONDENSADOR E 1 EVAPORADOR(VIDE INSTALACAO,ASSENTAMENTO E INTERLIGACOES FAMILIA 15.005).FORNECIMENTO</t>
  </si>
  <si>
    <t>CONDICIONADOR DE AR TIPO SPLIT 12000 BTU'S COMPREENDENDO 1 CONDENSADOR E 1 EVAPORADOR(VIDE INSTALACAO,ASSENTAMENTO E INTERLIGACOES FAMILIA 15.005).FORNECIMENTO</t>
  </si>
  <si>
    <t>CONDICIONADOR DE AR TIPO SPLIT 18000 BTU'S COMPREENDENDO 1 CONDENSADOR E 1 EVAPORADOR(VIDE INSTALACAO,ASSENTAMENTO E INTERLIGACOES FAMILIA 15.005).FORNECIMENTO</t>
  </si>
  <si>
    <t>CONDICIONADOR DE AR TIPO SPLIT 18000 BTU'S COMPREENDENDO 1 CONDENSADOR E 2 EVAPORADORES(VIDE INSTALACAO,ASSENTAMENTO E INTERLIGACOES FAMILIA 15.005).FORNECIMENTO</t>
  </si>
  <si>
    <t>CONDICIONADOR DE AR TIPO SPLIT 24000 BTU'S COMPREENDENDO 1 CONDENSADOR E 1 EVAPORADOR(VIDE INSTALACAO,ASSENTAMENTO E INTERLIGACOES FAMILIA 15.005).FORNECIMENTO</t>
  </si>
  <si>
    <t>CONDICIONADOR DE AR TIPO SPLIT 24000 BTU'S COMPREENDENDO 1 CONDENSADOR E 2 EVAPORADORES(VIDE INSTALACAO,ASSENTAMENTO E INTERLIGACOES FAMILIA 15.005).FORNECIMENTO</t>
  </si>
  <si>
    <t>CONDICIONADOR DE AR TIPO SPLIT 30000 BTU'S COMPREENDENDO 1 CONDENSADOR E 1 EVAPORADOR(VIDE INSTALACAO,ASSENTAMENTO E INTERLIGACOES FAMILIA 15.005).FORNECIMENTO</t>
  </si>
  <si>
    <t>CONDICIONADOR DE AR TIPO SPLIT 36000 BTU'S COMPREENDENDO 1 CONDENSADOR E  1 EVAPORADOR(VIDE INSTALACAO,ASSENTAMENTO E INTERLIGACOES FAMILIA 15.005).FORNECIMENTO</t>
  </si>
  <si>
    <t>CONDICIONADOR DE AR TIPO SPLIT 48000 BTU'S COMPREENDENDO 1 CONDENSADOR E 1 EVAPORADOR(VIDE INSTALACAO,ASSENTAMENTO E INTERLIGACOES FAMILIA 15.005).FORNECIMENTO</t>
  </si>
  <si>
    <t>CONDICIONADOR DE AR TIPO SPLIT 60000 BTU'S COMPREENDENDO 1 CONDENSADOR E 1 EVAPORADOR(VIDE INSTALACAO,ASSENTAMENTO E INTERLIGACOES FAMILIA 15.005).FORNECIMENTO</t>
  </si>
  <si>
    <t>SISTEMA DE AR CONDICIONADO CENTRAL,TIPO "SELF CONTAINED",CONDENSACAO A AR,PARA AREAS DE CONFORTO TERMICO,NOS TERMOS DA NBR 16401,ATE 10TR,INCLUSIVE PROJETO</t>
  </si>
  <si>
    <t>SISTEMA DE AR CONDICIONADO CENTRAL,TIPO "SELF CONTAINED",CONDENSACAO A AR,PARA AREAS DE CONFORTO TERMICO,NOS TERMOS DA NBR 16401,DE 10,1 ATE 15TR,INCLUSIVE PROJETO</t>
  </si>
  <si>
    <t>SISTEMA DE AR CONDICIONADO CENTRAL,TIPO "SELF CONTAINED",CONDENSACAO A AR,PARA AREAS DE CONFORTO TERMICO,NOS TERMOS DA NBR 16401, DE 15,1 ATE 20TR,INCLUSIVE PROJETO</t>
  </si>
  <si>
    <t>SISTEMA DE AR CONDICIONADO CENTRAL,TIPO "SELF CONTAINED",CONDENSACAO A AR,PARA AREAS DE CONFORTO TERMICO,NOS TERMOS DA NBR 16401,DE 20,1 ATE 25TR,INCLUSIVE PROJETO</t>
  </si>
  <si>
    <t>SISTEMA DE AR CONDICIONADO CENTRAL,TIPO "SELF CONTAINED",CONDENSACAO A AR,PARA AREAS DE CONFORTO TERMICO,NOS TERMOS DA NBR 16401,DE 25,1 ATE 30TR,INCLUSIVE PROJETO</t>
  </si>
  <si>
    <t>SISTEMA DE AR CONDICIONADO CENTRAL,TIPO "SELF CONTAINED",CONDENSACAO A AR,PARA AREAS DE CONFORTO TERMICO,NOS TERMOS DA NBR 16401,DE 30,1 ATE 40TR,INCLUSIVE PROJETO</t>
  </si>
  <si>
    <t>SISTEMA DE AR CONDICIONADO CENTRAL,TIPO SPLIT "BUILT IN",COMREDE DE DUTOS DE INSUFLAMENTO E DE AR EXTERIOR PARA RENOVACAO,PARA AREAS DE CONFORTO TERMICO,NOS TERMOS DA NBR 16401,ATE 10TR,INCLUSIVE PROJETO</t>
  </si>
  <si>
    <t>SISTEMA DE AR CONDICIONADO CENTRAL,TIPO SPLIT "BUILT IN",COMREDE DE DUTOS DE INSUFLAMENTO E DE AR EXTERIOR PARA RENOVACAO,PARA AREAS DE CONFORTO TERMICO,NOS TERMOS DA NBR 16401,DE10,1 ATE 15TR,INCLUSIVE PROJETO</t>
  </si>
  <si>
    <t>SISTEMA DE AR CONDICIONADO CENTRAL,TIPO SPLIT "BUILT IN",COMREDE DE DUTOS DE INSUFLAMENTO E DE AR EXTERIOR PARA RENOVACAO,PARA AREAS DE CONFORTO TERMICO,NOS TERMOS DA NBR 16401,DE15,1 ATE 20TR,INCLUSIVE PROJETO</t>
  </si>
  <si>
    <t>SISTEMA DE AR CONDICIONADO CENTRAL,TIPO SPLIT "BUILT IN",COMREDE DE DUTOS DE INSUFLAMENTO E DE AR EXTERIOR PARA RENOVACAO,PARA AREAS DE CONFORTO TERMICO,NOS TERMOS DA NBR 16401,DE20,1 ATE 25TR,INCLUSIVE PROJETO</t>
  </si>
  <si>
    <t>SISTEMA DE AR CONDICIONADO CENTRAL,TIPO SPLIT "BUILT IN",COMREDE DE DUTOS DE INSUFLAMENTO E DE AR EXTERIOR PARA RENOVACAO,PARA AREAS DE CONFORTO TERMICO,NOS TERMOS DA NBR 16401,DE25,1 ATE 30TR,INCLUSIVE PROJETO</t>
  </si>
  <si>
    <t>SISTEMA DE AR CONDICIONADO CENTRAL,TIPO SPLIT "BUILT IN",COMREDE DE DUTOS DE INSUFLAMENTO E DE AR EXTERIOR PARA RENOVACAO,PARA AREAS DE CONFORTO TERMICO,NOS TERMOS DA NBR 16401,DE30,1 ATE 40TR,INCLUSIVE PROJETO</t>
  </si>
  <si>
    <t>SISTEMA DE AR CONDICIONADO CENTRAL,TIPO "CHILLER",CONDENSACAO A AR,PARA AREAS DE CONFORTO TERMICO,NOS TERMOS DA NBR 16401,ATE 50TR,INCLUSIVE PROJETO</t>
  </si>
  <si>
    <t>SISTEMA DE AR CONDICIONADO CENTRAL,TIPO "CHILLER",CONDENSACAO A AR,PARA AREAS DE CONFORTO TERMICO,NOS TERMOS DA NBR 16401,DE 50,1 ATE 100TR,INCLUSIVE PROJETO</t>
  </si>
  <si>
    <t>SISTEMA DE AR CONDICIONADO CENTRAL,TIPO "CHILLER",CONDENSACAO A AR,PARA AREAS DE CONFORTO TERMICO,NOS TERMOS DA NBR 16401,DE 100,1 ATE 150TR,INCLUSIVE PROJETO</t>
  </si>
  <si>
    <t>SISTEMA DE AR CONDICIONADO CENTRAL,TIPO "CHILLER",CONDENSACAO A AR,PARA AREAS DE CONFORTO TERMICO,NOS TERMOS DA NBR 16401,DE 150,1 ATE 200TR,INCLUSIVE PROJETO</t>
  </si>
  <si>
    <t>SISTEMA DE AR CONDICIONADO CENTRAL,TIPO "CHILLER",CONDENSACAO A AR,PARA AREAS DE CONFORTO TERMICO,NOS TERMOS DA NBR 16401,DE 200,1 ATE 250TR,INCLUSIVE PROJETO</t>
  </si>
  <si>
    <t>SISTEMA DE AR CONDICIONADO CENTRAL,TIPO "CHILLER",CONDENSACAO A AR,PARA AREAS DE CONFORTO TERMICO,NOS TERMOS DA NBR 16401,DE 250,1 ATE 300TR,INCLUSIVE PROJETO</t>
  </si>
  <si>
    <t>SISTEMA DE AR CONDICIONADO CENTRAL,TIPO "CHILLER",CONDENSACAO A AR,PARA AREAS DE CONFORTO TERMICO,NOS TERMOS DA NBR 16401,DE 300,1 ATE 350TR,INCLUSIVE PROJETO</t>
  </si>
  <si>
    <t>SISTEMA DE AR CONDICIONADO CENTRAL,TIPO "CHILLER",CONDENSACAO A AR,PARA AREAS DE CONFORTO TERMICO,NOS TERMOS DA NBR 16401,DE 350,1 ATE 400TR,INCLUSIVE PROJETO</t>
  </si>
  <si>
    <t>SISTEMA DE AR CONDICIONADO CENTRAL,TIPO "CHILLER",CONDENSACAO A AR,PARA UNIDADES MEDICAS ASSISTENCIAIS,NOS TERMOS DA NBR7256,ATE 50TR,INCLUSIVE PROJETO</t>
  </si>
  <si>
    <t>SISTEMA DE AR CONDICIONADO CENTRAL,TIPO "CHILLER",CONDENSACAO A AR,PARA UNIDADES MEDICAS ASSISTENCIAIS,NOS TERMOS DA NBR7256,DE 50,1 ATE 100TR,INCLUSIVE PROJETO</t>
  </si>
  <si>
    <t>SISTEMA DE AR CONDICIONADO CENTRAL,TIPO "CHILLER",CONDENSACAO A AR,PARA UNIDADES MEDICAS ASSISTENCIAIS,NOS TERMOS DA NBR7256,DE 100,1 ATE 150TR,INCLUSIVE PROJETO</t>
  </si>
  <si>
    <t>SISTEMA DE AR CONDICIONADO CENTRAL,TIPO "CHILLER",CONDENSACAO A AR,PARA UNIDADES MEDICAS ASSISTENCIAIS,NOS TERMOS DA NBR7256,DE 150,1 ATE 200TR,INCLUSIVE PROJETO</t>
  </si>
  <si>
    <t>SISTEMA DE AR CONDICIONADO CENTRAL,TIPO "CHILLER",CONDENSACAO A AR,PARA UNIDADES MEDICAS ASSISTENCIAIS,NOS TERMOS DA NBR7256,DE 200,1 ATE 250TR,INCLUSIVE PROJETO</t>
  </si>
  <si>
    <t>SISTEMA DE AR CONDICIONADO CENTRAL,TIPO "CHILLER",CONDENSACAO A AR,PARA UNIDADES MEDICAS ASSISTENCIAIS,NOS TERMOS DA NBR7256,DE 250,1 ATE 300TR,INCLUSIVE PROJETO</t>
  </si>
  <si>
    <t>SISTEMA DE AR CONDICIONADO CENTRAL,TIPO "CHILLER",CONDENSACAO A AR,PARA UNIDADES MEDICAS ASSISTENCIAIS,NOS TERMOS DA NBR7256,DE 300,1 ATE 350TR,INCLUSIVE PROJETO</t>
  </si>
  <si>
    <t>SISTEMA DE AR CONDICIONADO CENTRAL,TIPO "CHILLER",CONDENSACAO A AR,PARA UNIDADES MEDICAS ASSISTENCIAIS,NOS TERMOS DA NBR7256,DE 350,1 ATE 400TR,INCLUSIVE PROJETO</t>
  </si>
  <si>
    <t>GELADEIRA TIPO COMERCIAL,COM 4 PORTAS EM SERVICO E 25 PES CUBICOS UTILIZAVEIS,REVESTIDA EXTERNAMENTE EM ACO INOXIDAVEL,COM UNIDADE FRIGORIFICA ACIONADA POR MOTOR DE 0,5CV.FORNECIMENTO</t>
  </si>
  <si>
    <t>FREEZER HORIZONTAL,EM CHAPA DE ACO PINTADO,TAMPA UNICA,CAPACIDADE APROXIMADA DE 300L.FORNECIMENTO</t>
  </si>
  <si>
    <t>FREEZER HORIZONTAL,EM CHAPA DE ACO PINTADO,COM 2 TAMPAS,CAPACIDADE APROXIMADA DE 400L.FORNECIMENTO</t>
  </si>
  <si>
    <t>PORTA FRIGORIFICA GIRATORIA PARA RESFRIADOS,MEDINDO 800X1800MM,REVESTIDA INTERNA E EXTERNAMENTE EM CHAPA ACO INOX AISI430,NUCLEO ISOLANTE EM POLIURETANO COM 60MM,BATENTE EM MADEIRA DE LEI,REVESTIDA COM CHAPA DE ACABAMENTO,FERRAGENS GIRATORIA EM METAL CROMADO.FORNECIMENTO E COLOCACAO</t>
  </si>
  <si>
    <t>PORTA FRIGORIFICA GIRATORIA PARA CONGELADOS,800X1800MM,REVESTIDA INTERNA E EXTERNAMENTE EM CHAPA DE ACO INOX AISI 430,NUCLEO ISOLANTE EM POLIURETANO COM 80MM,BATENTE EM MADEIRA DEDE LEI,REVESTIDA COM CHAPA DE ACABAMENTO,FERRAGENS GIRATORIAEM METAL CROMADO.FORNECIMENTO E COLOCACAO</t>
  </si>
  <si>
    <t>EXTINTOR DE INCENDIO,TIPO AGUA-PRESSURIZADA,DE 10L,INCLUSIVESUPORTE DE PAREDE E CARGA COMPLETA.FORNECIMENTO E COLOCACAO</t>
  </si>
  <si>
    <t>EXTINTOR DE INCENDIO,TIPO GAS CARBONICO (CO2),10KG,COMPLETO.FORNECIMENTO E COLOCACAO</t>
  </si>
  <si>
    <t>EXTINTOR DE INCENDIO,TIPO GAS CARBONICO(CO2),DE 6KG,COMPLETO.FORNECIMENTO E COLOCACAO</t>
  </si>
  <si>
    <t>EXTINTOR DE INCENDIO,TIPO GAS CARBONICO(CO2),DE 4KG,COMPLETO.FORNECIMENTO E COLOCACAO</t>
  </si>
  <si>
    <t>EXTINTOR DE INCENDIO,TIPO PO QUIMICO,DE 4KG.FORNECIMENTO E COLOCACAO</t>
  </si>
  <si>
    <t>EXTINTOR DE INCENDIO,TIPO PO QUIMICO,DE 6KG.FORNECIMENTO E COLOCACAO</t>
  </si>
  <si>
    <t>BOTIJAO DE GAS ENGARRAFADO(GLP),CAPACIDADE PARA 13KG.O CUSTOINCLUI O BOTIJAO E O GAS.FORNECIMENTO</t>
  </si>
  <si>
    <t>BOTIJAO DE GAS ENGARRAFADO(GLP),CAPACIDADE PARA 45KG.O CUSTOINCLUI O BOTIJAO E O GAS.FORNECIMENTO</t>
  </si>
  <si>
    <t>SISTEMA DE PRESSURIZACAO,COM 02 BOMBAS CENTRIFUGAS DE 5CV/220V,INCLUSIVE TUBULACOES DE SUCCAO,RECALQUE E DISTRIBUICAO COM CONEXOES,PRESSOSTATO,MANOMETRO,TANQUE DE PRESSAO,QUADRO DECOMANDO,EXCLUSIVE CASA DE MAQUINAS (VIDE ITEM 18.024.0050).FORNECIMENTO E INSTALACAO</t>
  </si>
  <si>
    <t>SISTEMA DE PRESSURIZACAO,COM 02 BOMBAS DE 7,5CV/220V,INCLUSIVE TUBULACOES DE SUCCAO,RECALQUE E DISTRIBUICAO COM CONEXOES,PRESSOSTATO,MANOMETRO,TANQUE DE PRESSAO,QUADRO DE COMANDO,EXCLUSIVE CASA DE MAQUINAS (VIDE ITEM 18.024.0050).FORNECIMENTO E INSTALACAO</t>
  </si>
  <si>
    <t>SISTEMA DE PRESSURIZACAO,COM 02 BOMBAS DE 10CV/220V,INCLUSIVE TUBULACOES DE SUCCAO,RECALQUE E DISTRIBUICAO COM CONEXOES,PRESSOSTATO,MANOMETRO,TANQUE DE PRESSAO,QUADRO DE COMANDO,EXCLUSIVE CASA DE MAQUINAS (VIDE ITEM 18.024.0050).FORNECIMENTO E INSTALACAO</t>
  </si>
  <si>
    <t>EXAUSTOR TUBO AXIAL,ACIONAMENTO DIRETO,DIAMETRO DE 300MM,HELICE DE 6 PALETAS,FABRICADA EM CHAPA DE ACO CARBONO.FORNECIMENTO E COLOCACAO</t>
  </si>
  <si>
    <t>EXAUSTOR TUBO AXIAL,ACIONAMENTO DIRETO,DIAMETRO DE 400MM,HELICE DE 6 PALETAS,FABRICADA EM CHAPA DE ACO CARBONO.FORNECIMENTO E COLOCACAO</t>
  </si>
  <si>
    <t>EXAUSTOR TUBO AXIAL,ACIONAMENTO DIRETO,DIAMETRO DE 500MM,HELICE DE 6 PALETAS,FABRICADAS EM CHAPA DE ACO CARBONO.FORNECIMENTO E COLOCACAO</t>
  </si>
  <si>
    <t>EXAUSTOR TUBO AXIAL,ACIONAMENTO DIRETO,DIAMETRO DE 600MM,HELICE DE 6 PALETAS,FABRICADA EM CHAPA DE ACO CARBONO.FORNECIMENTO E COLOCACAO</t>
  </si>
  <si>
    <t>EXAUSTOR TUBO AXIAL,ACIONAMENTO DIRETO,DIAMETRO DE 800MM,HELICE DE 6 PALETAS,FABRICADA EM CHAPA DE ACO CARBONO.FORNECIMENTO E COLOCACAO</t>
  </si>
  <si>
    <t>EXAUSTOR TUBO AXIAL,ACIONAMENTO DIRETO,DIAMETRO DE 1000MM,HELICE DE 6 PALETAS,FABRICADA EM CHAPA DE ACO CARBONO.FORNECIMENTO E COLOCACAO</t>
  </si>
  <si>
    <t>MICRO EXAUSTOR,INCLUSIVE VENEZIANAS,ADAPTADOR E TUBO FLEXIVEL,PARA AMBIENTES ATE 7M3.FORNECIMENTO E COLOCACAO</t>
  </si>
  <si>
    <t>MICRO EXAUSTOR,INCLUSIVE VENEZIANAS,ADAPTADOR E TUBO FLEXIVEL,PARA AMBIENTES ATE 10M3.FORNECIMENTO E COLOCACAO</t>
  </si>
  <si>
    <t>EXAUSTORES CENTRIFUGOS,TIPO LIMIT LOAD,SIMPLES ASPIRACAO E ACIONAMENTO INDIRETO,FABRICADO EM CHAPA DE ACO CARBONO,1 CV/220V.FORNECIMENTO E COLOCACAO</t>
  </si>
  <si>
    <t>EXAUSTORES CENTRIFUGOS,TIPO LIMIT LOAD,SIMPLES ASPIRACAO E ACIONAMENTO INDIRETO,FABRICADO EM CHAPA DE ACO CARBONO,2CV/220V.FORNECIMENTO E COLOCACAO</t>
  </si>
  <si>
    <t>EXAUSTORES CENTRIFUGOS,TIPO LIMIT LOAD,SIMPLES ASPIRACAO E ACIONAMENTO INDIRETO,FABRICADO EM CHAPA DE ACO CARBONO,3CV/220V.FORNECIMENTO E COLOCACAO</t>
  </si>
  <si>
    <t>EXAUSTORES CENTRIFUGOS,TIPO LIMIT LOAD,SIMPLES ASPIRACAO E ACIONAMENTO INDIRETO,FABRICADO EM CHAPA DE ACO CARBONO,5CV/220V.FORNECIMENTO E COLOCACAO</t>
  </si>
  <si>
    <t>EXAUSTOR CENTRIFUGO DE SIMPLES ASPIRACAO,ROTOR "SIROCCO" DE3000M3/H, 1/2CV/VI POLOS/3F/220V/60HZ,PRESSAO ESTATICA DE 20MMCA,COM DIAMETRO DE 35CM.FORNECIMENTO E COLOCACAO</t>
  </si>
  <si>
    <t>EXAUSTOR CENTRIFUGO DE SIMPLES ASPIRACAO,ROTOR "SIROCCO" DE4000M3/H, 3/4CV/VI POLOS/3F/220V/60HZ,PRESSAO ESTATICA DE 20MMCA,COM DIAMETRO DE 40CM.FORNECIMENTO E COLOCACAO</t>
  </si>
  <si>
    <t>EXAUSTOR CENTRIFUGO DE SIMPLES ASPIRACAO,ROTOR "SIROCCO" DE7000M3/H, 1,0CV/VI POLOS/3F/220V/60HZ,PRESSAO ESTATICA DE 20MMCA,COM DIAMETRO DE 50CM.FORNECIMENTO E COLOCACAO</t>
  </si>
  <si>
    <t>EXAUSTOR EOLICO GIRATORIO, DIAMETRO DE 24",COM VAZAO ATE 4000M3/H,PARA FIXACAO EM TELHADOS.FORNECIMENTO E COLOCACAO</t>
  </si>
  <si>
    <t>FILTRO ELETROSTATICO P/EXAUSTAO MECANICA,TIPO PENNEY,MODELOFET 21H3,OU SIMILAR,C/CAPACIDADE NOMINAL DE 9900M3/H,ALIMENTACAO DE 220V,MONOFASICA,PERDA DE PRESSAO DE 10MMCA(LIMPO)E 20MMCA(SUJO),TEMPERATURA TRABALHO ATE 140°F,CARCACA ACO CARBONO,PRE-FILTRO MECANICO TELAS EXECUTADO ALUMINIO E SEPARADORINERCIAL DE NEVOAS E GOTAS EM ALUMINIO.INCL.DIFUSORES.FORN.</t>
  </si>
  <si>
    <t>FILTRO INERCIAL DE ACO GALVANIZADO,PARA COIFA DE COCCAO,NASDIMENSOES 40X50CM.FORNECIMENTO</t>
  </si>
  <si>
    <t>FILTRO INERCIAL DE ACO GALVANIZADO,PARA COIFA DE COCCAO,NASDIMENSOES 50X50CM.FORNECIMENTO</t>
  </si>
  <si>
    <t>FILTRO DE CARVAO ATIVADO,PARA SISTEMA DE EXAUSTAO,NAS DIMENSOES 60X60CM,ATE 2000M3/H.FORNECIMENTO</t>
  </si>
  <si>
    <t>VENTILADOR DE TETO,COM 3 PAS EM ACO GALVANIZADO,INCLUSIVE INTERRUPTOR DE COMANDO.FORNECIMENTO E COLOCACAO</t>
  </si>
  <si>
    <t>VENTILADOR DE TETO COM LUMINARIA,3 PAS DE MADEIRA DE LEI,INCLUSIVE INTERRUPTOR DE COMANDO. FORNECIMENTO E COLOCACAO</t>
  </si>
  <si>
    <t>VENTILADOR DE PAREDE,OSCILANTE,DIAMETRO 24",MOTOR DE 1 A 6HP,ROTACAO 1150RPM,VAZAO 300M3/MINUTO,110/220V.FORNECIMENTO ECOLOCACAO</t>
  </si>
  <si>
    <t>CENTRAL DE GRAVACAO DIGITAL DE CFTV PARA 16 CANAIS.FORNECIMENTO</t>
  </si>
  <si>
    <t>MESA CONTROLADORA PARA CAMERAS PTZ(CONTROL KEYBOARD).FORNECIMENTO</t>
  </si>
  <si>
    <t>CAMERA PTZ(MOVIMENTO HORIZONTAL,VERTICAL E ZOOM).FORNECIMENTO</t>
  </si>
  <si>
    <t>CAMERA PROFISSIONAL("DAY-NIGHT"),EQUIPADA COM LENTE VARIFOCAL.FORNECIMENTO</t>
  </si>
  <si>
    <t>SONOFLETOR ACUSTICO DE EMBUTIR COMPLETO,CASADOR DE IMPEDANCIA,POTENCIOMETRO DE VOLUME E ALTO FALANTE DE 6" DE 25W RMS,INCLUSIVE PLUGS,TERMINAIS E CONECTORES,EXCLUSIVE FIOS E INSTALACAO DO PONTO (VIDE ITEM 15.015.0400).FORNECIMENTO E COLOCACAO.</t>
  </si>
  <si>
    <t>DETECTOR TERMICO ANALOGICO COM BASE,PARA SISTEMA DE ALARME CONTRA INCENDIO.FORNECIMENTO E COLOCACAO</t>
  </si>
  <si>
    <t>DETECTOR OTICO DE FUMACA ANALOGICO COM BASE,PARA SISTEMA DEALARME CONTRA INCENDIO.FORNECIMENTO E COLOCACAO</t>
  </si>
  <si>
    <t>SIRENE AUDIO VISUAL,PARA SISTEMA DE ALARME CONTRA INCENDIO.FORNECIMENTO E COLOCACAO</t>
  </si>
  <si>
    <t>DETECTOR DE GAS COMBUSTIVEL (GLP/GN) COM ALARME A 30CM DO PISO/TETO,TENSAO DE 127V/60HZ E CONSUMO E 10W.FORNECIMENTO E COLOCACAO</t>
  </si>
  <si>
    <t>DETECTOR DE INCENDIO,COMPOSTO DE CENTRAL DE ALARME ENDERECAVEL,PARA ATE 500 DISPOSITIVOS DIVIDIDOS EM 2 LACOS</t>
  </si>
  <si>
    <t>ACIONADOR TIPO "QUEBRE VIDRO",INCLUSIVE SENSOR DE ALARME E CHAVE EXTERNA PARA TESTE.FORNECIMENTO E COLOCACAO</t>
  </si>
  <si>
    <t>ELEVADOR ESP.P/CADEIRA RODAS,CAPAC.3 PASSAG.(225KG),VELOC.15M/MIN,3 PARADAS,PERCURSO APROX.9,0M,ULTIMA ALT.APROX.3,5M,2PORTAS ABERTURA CENTRAL POR ANDAR,ACAB.PRIMER OU ACO ESCOV.,CAIXA DIM.(1,5X1,5)M,ALT.POCO 1,35M,PISO REVEST.ACAB.ANTIDERRAP.,CORRIMAO FUNDO E LATERAIS.DE ACORDO COM AS NORMAS ABNTNBR12892:09,NBR9050:15 E NM313:07.FORN.,MONTAGEM E INSTAL.</t>
  </si>
  <si>
    <t>ELEVADOR HIDRAULICO,CAPAC.6 PASSAG.(450KG),VELOC.APROX.36M/MIN,2 PARADAS,PERCURSO TOT.APROX.6,0M,ULTIMA ALT.APROX.3.5M,PORTAS C/ABERTURA CENTRAL E ACAB.ACO ESCOV.,CAIXA DIM.APROX.(1,6X1,6)M,ALT.MEDIA POCO 1,35M.CABINA REVEST.ACO ESCOV.,PISOREBAIX.E CORRIMAO FUNDO E LATERAIS.DE ACORDO COM NORMAS NBR9050:15,NM313:2007 E NM267:2001.FORN.MONT.E INSTALACAO</t>
  </si>
  <si>
    <t>ELEVADOR HIDRAULICO,CAPAC.8 PASSAG.(600KG),VELOC.APROX.36M/MIN,4 PARADAS,PERCURSO TOT.APROX.12,0M,ULTIMA ALT.APROX.3,5M,PORTAS C/ABERTURA CENTRAL E ACAB.ACO ESCOV.,CAIXA DIM.APROX.(1,8X1,8)M,ALT.MEDIA POCO 1,35M,CABINA REVEST.ACO ESCOV.,PISO REBAIX.E CORRIMAO FUNDO E LATERAIS.DE ACORDO COM NORMAS NBR9050:15,NM313:2007 E NM267:2001.FORN.,MONT.E INSTAL.</t>
  </si>
  <si>
    <t>PLATAFORMA PARA TRANSPORTE VERTICAL,PERCURSO DE 4,00M,CAPACIDADE PARA 230KG,VELOCIDADE DE 6M/MINUTO,COM DUAS PARADAS,GUARDA CORPO LATERAL COM BRACO TIPO BASCULANTE E ACESSO PELO MESMO LADO,COMANDO AUTOMATICO SIMPLES NAS DUAS PARADAS FRANQUEADO,CHAVE NA CABINE,MOTOR ELETRICO DE 2CV A 1720RPM,60HZ,TRIFASICO (220/380V).FORNECIMENTO,MONTAGEM E INSTALACAO</t>
  </si>
  <si>
    <t>ELEVADOR ELETRICO S/CASA MAQUINAS,VELOC.APROX.90M/MIN,CAPAC.12 PASSAG.(900KG),10 PARADAS,PERCURSO TOT.APROX.27,0M,ULTIMAALT.APROX.4,2M,PORTAS C/1 ENTRADA ABERT.CENTRAL,ACAB.ACO ESCOVADO,CAIXA DIM.APROX.(2,13X2X0)M,ALT.APROX.POCO 1,5M,CABINA REV.ACO INOX,PISO REBAIX.E CORRIMAO FUNDO E LATERAIS.DE ACORDO C/NORMAS NBR16042:12,NM313:07,NM207:05.FORN.,MONT.INST.</t>
  </si>
  <si>
    <t>POSTE DE CONCRETO,COM SECAO CIRCULAR,COM 5,00M DE COMPRIMENTO E CARGA NOMINAL NO TOPO DE 100KG,INCLUSIVE ESCAVACAO,EXCLUSIVE TRANSPORTE.FORNECIMENTO E COLOCACAO</t>
  </si>
  <si>
    <t>POSTE DE CONCRETO,COM SECAO CIRCULAR,COM 5,00M DE COMPRIMENTO E CARGA NOMINAL NO TOPO DE 200KG,INCLUSIVE ESCAVACAO,EXCLUSIVE TRANSPORTE.FORNECIMENTO E COLOCACAO</t>
  </si>
  <si>
    <t>POSTE DE CONCRETO,COM SECAO CIRCULAR,COM 5,00M DE COMPRIMENTO E CARGA NOMINAL NO TOPO DE 300KG,INCLUSIVE ESCAVACAO,EXCLUSIVE TRANSPORTE.FORNECIMENTO E COLOCACAO</t>
  </si>
  <si>
    <t>POSTE DE CONCRETO,COM SECAO CIRCULAR,COM 5,00M DE COMPRIMENTO E CARGA NOMINAL NO TOPO DE 400KG,INCLUSIVE ESCAVACAO,EXCLUSIVE TRANSPORTE.FORNECIMENTO E COLOCACAO</t>
  </si>
  <si>
    <t>POSTE DE CONCRETO,COM SECAO CIRCULAR,COM 7,00M DE COMPRIMENTO E CARGA NOMINAL HORIZONTAL NO TOPO DE 100KG,INCLUSIVE ESCAVACAO,EXCLUSIVE TRANSPORTE.FORNECIMENTO E COLOCACAO</t>
  </si>
  <si>
    <t>POSTE DE CONCRETO,COM SECAO CIRCULAR,COM 7,00M DE COMPRIMENTO E CARGA NOMINAL HORIZONTAL NO TOPO DE 200KG,INCLUSIVE ESCAVACAO,EXCLUSIVE TRANSPORTE.FORNECIMENTO E COLOCACAO</t>
  </si>
  <si>
    <t>POSTE DE CONCRETO,COM SECAO CIRCULAR,COM 7,00M DE COMPRIMENTO E CARGA NOMINAL HORIZONTAL NO TOPO DE 300KG,INCLUSIVE ESCAVACAO,EXCLUSIVE TRANSPORTE.FORNECIMENTO E COLOCACAO.</t>
  </si>
  <si>
    <t>POSTE DE CONCRETO,COM SECAO CIRCULAR,COM 7,00M DE COMPRIMENTO E CARGA NOMINAL HORIZONTAL NO TOPO DE 400KG,INCLUSIVE ESCAVACAO,EXCLUSIVE TRANSPORTE.FORNECIMENTO E COLOCACAO</t>
  </si>
  <si>
    <t>POSTE DE CONCRETO,COM SECAO CIRCULAR,COM 9,00M DE COMPRIMENTO E CARGA NOMINAL NO TOPO DE 150KG,INCLUSIVE ESCAVACAO,EXCLUSIVE TRANSPORTE.FORNECIMENTO E COLOCACAO</t>
  </si>
  <si>
    <t>POSTE DE CONCRETO,COM SECAO CIRCULAR,COM 9,00M DE COMPRIMENTO E CARGA NOMINAL NO TOPO DE 200KG,INCLUSIVE ESCAVACAO,EXCLUSIVE TRANSPORTE.FORNECIMENTO E COLOCACAO</t>
  </si>
  <si>
    <t>POSTE DE CONCRETO,COM SECAO CIRCULAR,COM 9,00M DE COMPRIMENTO E CARGA NOMINAL NO TOPO DE 300KG,INCLUSIVE ESCAVACAO,EXCLUSIVE TRANSPORTE.FORNECIMENTO E COLOCACAO</t>
  </si>
  <si>
    <t>POSTE DE CONCRETO,COM SECAO CIRCULAR,COM 9,00M DE COMPRIMENTO E CARGA NOMINAL NO TOPO DE 400KG,INCLUSIVE ESCAVACAO,EXCLUSIVE TRANSPORTE.FORNECIMENTO E COLOCACAO</t>
  </si>
  <si>
    <t>POSTE DE CONCRETO,COM SECAO CIRCULAR,COM 9,00M DE COMPRIMENTO E CARGA NOMINAL NO TOPO DE 600KG,INCLUSIVE ESCAVACAO,EXCLUSIVE TRANSPORTE.FORNECIMENTO E COLOCACAO</t>
  </si>
  <si>
    <t>POSTE DE CONCRETO,COM SECAO CIRCULAR,COM 11,00M DE COMPRIMENTO E CARGA NOMINAL HORIZONTAL NO TOPO DE 200KG,INCLUSIVE ESCAVACAO,EXCLUSIVE TRANSPORTE.FORNECIMENTO E COLOCACAO</t>
  </si>
  <si>
    <t>POSTE DE CONCRETO,COM SECAO CIRCULAR,COM 11,00M DE COMPRIMENTO E CARGA NOMINAL HORIZONTAL NO TOPO DE 300KG,INCLUSIVE ESCAVACAO,EXCLUSIVE TRANSPORTE.FORNECIMENTO E COLOCACAO</t>
  </si>
  <si>
    <t>POSTE DE CONCRETO,COM SECAO CIRCULAR,COM 11,00M DE COMPRIMENTO E CARGA NOMINAL HORIZONTAL NO TOPO DE 400KG,INCLUSIVE ESCAVACAO,EXCLUSIVE TRANSPORTE.FORNECIMENTO E COLOCACAO</t>
  </si>
  <si>
    <t>POSTE DE CONCRETO,COM SECAO CIRCULAR,COM 11,00M DE COMPRIMENTO E CARGA NOMINAL HORIZONTAL NO TOPO DE 600KG,INCLUSIVE ESCAVACAO,EXCLUSIVE TRANSPORTE.FORNECIMENTO E COLOCACAO</t>
  </si>
  <si>
    <t>POSTE DE CONCRETO,COM SECAO CIRCULAR,COM 14,00M DE COMPRIMENTO E CARGA NOMINAL HORIZONTAL NO TOPO DE 400KG,INCLUSIVE ESCAVACAO,EXCLUSIVE TRANSPORTE.FORNECIMENTO E COLOCACAO</t>
  </si>
  <si>
    <t>CENTRAL DE AR COMPRIMIDO MEDICINAL,ISENTO DE OLEO,SISTEMA DUPLEX,COM RESERVATORIO HORIZONTAL OU VERTICAL,VAZAO APROX.20M3/H,02 (DOIS) COMPRESSORES COM POTENCIA MEDIA DE APROX.5HP,CAPACIDADE DO RESERVATORIO DE APROX.500 LITROS,INCLUSIVE FILTROS,SECADORES,PAINEL ELETRICO,CONFORME RDC-50 ANVISA/MINISTERIO DA SAUDE E NBR-12188 DA ABNT.FORNECIMENTO E ASSENTAMENTO</t>
  </si>
  <si>
    <t>CENTRAL DE AR COMPRIMIDO MEDICINAL,ISENTO DE OLEO,SISTEMA DUPLEX,COM RESERVATORIO HORIZONTAL OU VERTICAL,VAZAO APROX.40M3/H,02 (DOIS) COMPRESSORES C/POTENCIA MEDIA DE APROX.7,5HP,CAPACIDADE DO RESERVATORIO DE APROX.500 LITROS,INCLUSIVE FILTROS,SECADORES,PAINEL ELETRICO,CONFORME RDC-50 ANVISA/MINISTERIO DA SAUDE E NBR-12188 DA ABNT.FORNECIMENTO E ASSENTAMENTO</t>
  </si>
  <si>
    <t>CENTRAL DE AR COMPRIMIDO MEDICINAL,ISENTO DE OLEO,SISTEMA DUPLEX,COM RESERVATORIO HORIZONTAL OU VERTICAL,VAZAO APROX.60M3/H,02 (DOIS) COMPRESSORES C/POTENCIA MEDIA DE APROX.10HP,CAPACIDADE DO RESERVATORIO DE APROX.500 LITROS,INCLUSIVE FILTROS,SECADORES,PAINEL ELETRICO,CONFORME RDC-50 ANVISA/MINISTERIO DA SAUDE E NBR-12188 DA ABNT.FORNECIMENTO E ASSENTAMENTO</t>
  </si>
  <si>
    <t>CENTRAL DE AR COMPRIMIDO MEDICINAL,ISENTO DE OLEO,SISTEMA DUPLEX,COM RESERVATORIO HORIZONTAL OU VERTICAL,VAZAO APROX.140M3/H,02 (DOIS) COMPRESSORES COM POTENCIA MEDIA DE APROX.20HP,CAPACIDADE DO RESERVATORIO DE APROX.1000 LITROS,INCL.FILTROS,SECADORES,PAINEL ELETRICO,CONFORME RDC-50 ANVISA/MINISTERIO DA SAUDE E NBR-12188 DA ABNT.FORNECIMENTO E ASSENTAMENTO</t>
  </si>
  <si>
    <t>CENTRAL DE AR COMPRIMIDO MEDICINAL,ISENTO DE OLEO,SISTEMA DUPLEX,COM RESERVATORIO HORIZONTAL OU VERTICAL,VAZAO APROX.220M3/H,02 (DOIS) COMPRESSORES COM POTENCIA MEDIA DE APROX.30HP,CAPACIDADE DO RESERVATORIO DE APROX.1000 LITROS,INCL.FILTROS,SECADORES,PAINEL ELETRICO,CONFORME RDC-50 ANVISA/MINISTERIO DA SAUDE E NBR-12188 DA ABNT.FORNECIMENTO E ASSENTAMENTO</t>
  </si>
  <si>
    <t>CENTRAL DE AR COMPRIMIDO MEDICINAL,ISENTO DE OLEO,SISTEMA DUPLEX,COM RESERVATORIO HORIZONTAL OU VERTICAL,VAZAO APROX.360M3/H,02 (DOIS) COMPRESSORES COM POTENCIA MEDIA DE APROX.50HP,CAPACIDADE DO RESERVATORIO DE APROX.1000 LITROS,INCL.FILTROS,SECADORES,PAINEL ELETRICO,CONFORME RDC-50 ANVISA/MINISTERIO DA SAUDE E NBR-12188 DA ABNT.FORNECIMENTO E ASSENTAMENTO</t>
  </si>
  <si>
    <t>CENTRAL DE VACUO MEDICINAL,ISENTO DE OLEO,SISTEMA DUPLEX,C/RESERVATORIO HORIZONTAL,VAZAO APROX.26M3/H,02 (DUAS) MOTO-BOMBAS DE VACUO POTENCIA MEDIA APROX.3HP,CAPAC.RESERVATORIO APROX.400 LITROS,INCL.FILTROS,SECADORES,PAINEL ELETRICO,CONFORME RDC-50 ANVISA/MINISTERIO DA SAUDE E ABNT NBR-12188.FORNECIMENTO E ASSENTAMENTO.</t>
  </si>
  <si>
    <t>CENTRAL DE VACUO MEDICINAL,ISENTO DE OLEO,SISTEMA DUPLEX,C/RESERVATORIO HORIZONTAL,VAZAO APROX.53M3/H,02 (DUAS) MOTO-BOMBAS VACUO POTENCIA MEDIA APROX.4HP,CAPACIDADE RESERVATORIO APROX.500 LITROS,INCL.FILTROS,SECADORES,PAINEL ELETRICO,CONFORME RDC-50 ANVISA/MINISTERIO DA SAUDE E ABNT NBR-12188.FORNECIMENTO E ASSENTAMENTO</t>
  </si>
  <si>
    <t>CENTRAL DE VACUO MEDICINAL,ISENTO DE OLEO,SISTEMA DUPLEX,C/RESERVATORIO HORIZONTAL,VAZAO APROX.92M3/H,02 (DUAS) MOTO-BOMBAS VACUO POTENCIA MEDIA APROX.5HP,CAPAC.RESERVATORIO APROX.500 LITROS,INCL.FILTROS,SECADORES,PAINEL ELETRICO,CONFORMERDC-50 ANVISA/MINISTERIO DA SAUDE E ABNT-12188.FORNECIMENTOE ASSENTAMENTO</t>
  </si>
  <si>
    <t>CENTRAL DE VACUO MEDICINAL,ISENTO DE OLEO,SISTEMA DUPLEX,C/RESERVATORIO HORIZONTAL,VAZAO APROX.118M3/H,02 (DUAS) MOTO-BOMBAS VACUO POTENCIA MEDIA APROX.8HP,CAPAC.RESERVATORIO APROX.500 LITROS,INCL.FILTROS,SECADORES,PAINEL ELETRICO,CONFORMERDC-50 ANVISA/MINISTERIO DA SAUDE E ABNT-12188.FORNECIMENTOE ASSENTAMENTO</t>
  </si>
  <si>
    <t>CENTRAL DE VACUO MEDICINAL,ISENTO DE OLEO,SISTEMA DUPLEX,C/RESERVATORIO HORIZONTAL,VAZAO APROX.160M3/H,02 (DUAS) MOTO-BOMBAS VACUO POTENCIA MEDIA APROX.15HP,CAPAC.RESERVATORIO APROX.1000 LITROS,INCL.FILTRO,SECADORES,PAINEL ELETRICO,CONFORMERDC-50 ANVISA/MINISTERIO DA SAUDE E ABNT-12188.FORNECIMENTOE ASSENTAMENTO</t>
  </si>
  <si>
    <t>PAINEL DE ALARME MEDICINAL AR COMPRIMIDO,OXIDO NITROSO,DIOXIDO DE CARBONO,OXIGENIO E VACUO.FORNECIMENTO E ASSENTAMENTO.(PARA INSTALACAO VIDE FAMILIA 15.014)</t>
  </si>
  <si>
    <t>ESTACAO DE CHAMADA DE BANHEIRO,COM INTERRUPTOR DE EMBUTIR.FORNECIMENTO E COLOCACAO</t>
  </si>
  <si>
    <t>ESTACAO DE CHAMADA DE LEITO,COM INTERRUPTOR DE EMBUTIR COM COMANDOS DE CHAMADAS,EMERGENCIA E PRESENCA,FIXADA SOBRE CAIXA4"X4" EMBUTIDA NA PAREDE.FORNECIMENTO E COLOCACAO</t>
  </si>
  <si>
    <t>SINALEIRO DE SOBREPOR PORTA DE ENFERMARIA,SALAS CIRURGICAS ECENTROS CIRURGICOS,COM SISTEMA LUMINOSO NAS CORES VERDE E VERMELHO,FIXADO SOBRE CAIXA 4"X2" OU 4"X4" EMBUTIDA NA PAREDE.FORNECIMENTO E COLOCACAO</t>
  </si>
  <si>
    <t>CENTRAL DE ATENDIMENTO PARA POSTO DE ENFERMAGEM,SALAS CIRURGICAS E CENTROS CIRURGICOS,ATENDENDO ATE 20 LEITOS,COM SINALIZACAO SONORA E LUMINOSA.FORNECIMENTO E COLOCACAO</t>
  </si>
  <si>
    <t>PAINEL MODULAR GASES MEDICINAIS P/LEITO HOSPITALAR,COMPR.1,00M ALT.0,30M,3 MODULOS INDEPENDENTES CONTENDO 3 SAIDAS P/GASES,SENDO:1 SAIDA OXIGENIO,1 SAIDA AR COMPRIMIDO E 1 SAIDA VACUO,PADROES ANVISA/MS (RDC 50-2002) E ABNT NBR 12118,4 TOMADAS ELETRICAS 110V,1 TOMADA ELETRICA 220V,1 CHAMADA ENFERMAGEM,1 LUMINARIA DESCANSO,1 INTERRUPTOR SIMPLES.FORN.INSTALACAO</t>
  </si>
  <si>
    <t>PAINEL MODULAR GASES MEDICINAIS P/LEITO HOSPITALAR,COMPR.1,45M ALT.0,30M,3 MODULOS INDEPENDENTES CONTENDO 6 SAIDAS P/GASES,SENDO:2 SAIDAS OXIGENIO,2 SAIDAS AR COMPRIMIDO 2 SAIDAS VACUO,ANVISA/MS (RDC 50-2002) ABNT NBR 12118,11 TOMADAS ELETRICAS 110V,2 TOMADAS ELETRICAS 220V,2 TOMADAS LOGICA,1 CHAMADA ENFERMAGEM,1 LUMINARIA DESCANSO,1 INTERRUPTOR.FORN.INSTAL.</t>
  </si>
  <si>
    <t>SISTEMA ININTERRUPTO DE ENERGIA (NO BREAK), COM CAPACIDADE DE 5KVA, TRIFASICO,60HZ,TENSAO DE ENTRADA DE 220/380V,TENSAODE SAIDA DE 220V/127V,AUTONOMIA DE 10 MINUTOS,INCLUSIVE GABINETES E START UP.FORNECIMENTO E COLOCACAO</t>
  </si>
  <si>
    <t>SISTEMA INITERRUPTO DE ENERGIA (NO BREAK),COM CAPACIDADE DE7.5KVA,TRIFASICO,60HZ,TENSAO DE ENTRADA DE 220/380V,TENSAO DE SAIDA DE 220/127V,AUTONOMIA DE 10 MINUTOS,INCLUSIVE GABINETES E START UP. FORNECIMENTO E COLOCACAO</t>
  </si>
  <si>
    <t>SISTEMA ININTERRUPTO DE ENERGIA (NO BREAK),COM CAPACIDADE DE10KVA,TRIFASICO,60HZ,TENSAO DE ENTRADA DE 220/380V,TENSAO DE SAIDA DE 220/127V,AUTONOMIA DE 10 MINUTOS,INCLUSIVE GABINETES E START UP.FORNECIMENTO E COLOCACAO</t>
  </si>
  <si>
    <t>SISTEMA ININTERRUPTO DE ENERGIA (NO BREAK),COM CAPACIDADE DE15KVA,TRIFASICO,60HZ,TENSAO DE ENTRADA DE 220/380V,TENSAO DE SAIDA DE 220/127V,AUTONOMIA DE 10 MINUTOS,INCLUSIVE GABINETES E START UP.FORNECIMENTO E COLOCACAO</t>
  </si>
  <si>
    <t>SISTEMA ININTERRUPTO DE ENERGIA (NO BREAK),COM CAPACIDADE DE20KVA,TRIFASICO,60HZ,TENSAO DE ENTRADA DE 220/380V,TENSAO DE SAIDA DE 220/127V,AUTONOMIA DE 10 MINUTOS,INCLUSIVE GABINETES E START UP.FORNECIMENTO E COLOCACAO</t>
  </si>
  <si>
    <t>SISTEMA ININTERRUPTO DE ENERGIA (NO BREAK),COM CAPACIDADE DE25KVA,TRIFASICO,60HZ,TENSAO DE ENTRADA DE 220/380V,TENSAO DE SAIDA DE 220/127V,AUTONOMIA DE 10 MINUTOS,INCLUSIVE GABINETES E START UP.FORNECIMENTO E COLOCACAO</t>
  </si>
  <si>
    <t>SISTEMA ININTERRUPTO DE ENERGIA (NO BREAK),COM CAPACIDADE DE40KVA,TRIFASICO,60HZ,TENSAO DE ENTRADA DE 220/380V,TENSAO DE SAIDA DE 220/127V,AUTONOMIA DE 10 MINUTOS,INCLUSIVE GABINETES E START UP.FORNECIMENTO E COLOCACAO</t>
  </si>
  <si>
    <t>SISTEMA ININTERRUPTO DE ENERGIA (NO BREAK),COM CAPACIDADE DE50KVA,TRIFASICO,60HZ,TENSAO DE ENTRADA DE 220/380V,TENSAO DE SAIDA DE 220/127V,AUTONOMIA DE 10 MINUTOS,INCLUSIVE GABINETES E START UP.FORNECIMENTO E COLOCACAO</t>
  </si>
  <si>
    <t>SISTEMA ININTERRUPTO DE ENERGIA (NO BREAK),COM CAPACIDADE DE80KVA,TRIFASICO,60HZ,TENSAO DE ENTRADA DE 220/380V,TENSAO DE SAIDA DE 220/127V,AUTONOMIA DE 10 MINUTOS,INCLUSIVE GABINETES E START UP.FORNECIMENTO E COLOCACAO</t>
  </si>
  <si>
    <t>SISTEMA ININTERRUPTO DE ENERGIA (NO BREAK),COM CAPACIDADE DE5KVA,TRIFASICO, 60HZ,TENSAO DE ENTRADA DE 220/380V,TENSAO DE SAIDA DE 220/127V,AUTONOMIA DE 30 MINUTOS,INCLUSIVE GABINETES E START UP.FORNECIMENTO E COLOCACAO</t>
  </si>
  <si>
    <t>SISTEMA ININTERRUPTO DE ENERGIA (NO BREAK),COM CAPACIDADE DE10KVA,TRIFASICO,60HZ,TENSAO DE ENTRADA DE 220/380V,TENSAO DE SAIDA DE 220/127V,AUTONOMIA DE 30 MINUTOS,INCLUSIVE GABINETES E START UP.FORNECIMENTO E COLOCACAO</t>
  </si>
  <si>
    <t>SISTEMA ININTERRUPTO DE ENERGIA (NO BREAK),COM CAPACIDADE DE15KVA,TRIFASICO,60HZ,TENSAO DE ENTRADA DE 220/380V,TENSAO DE SAIDA DE 220/127V,AUTONOMIA DE 30 MINUTOS,INCLUSIVE GABINETES E START UP.FORNECIMENTO E COLOCACAO</t>
  </si>
  <si>
    <t>SISTEMA ININTERRUPTO DE ENERGIA (NO BREAK),COM CAPACIDADE DE20KVA,TRIFASICO,60HZ,TENSAO DE ENTRADA DE 220/380V,TENSAO DE SAIDA DE 220/127V,AUTONOMIA DE 30 MINUTOS,INCLUSIVE GABINETES E START UP.FORNECIMENTO E COLOCACAO</t>
  </si>
  <si>
    <t>SISTEMA ININTERRUPTO DE ENERGIA (NO BREAK),COM CAPACIDADE DE25KVA,TRIFASICO,60HZ,TENSAO DE ENTRADA DE 220/380V,TENSAO DE SAIDA DE 220/127V,AUTONOMIA DE 30 MINUTOS,INCLUSIVE GABINETES E START UP.FORNECIMENTO E COLOCACAO</t>
  </si>
  <si>
    <t>SISTEMA ININTERRUPTO DE ENERGIA (NO BREAK),COM CAPACIDADE DE40KVA,TRIFASICO,60HZ,TENSAO DE ENTRADA DE 220/380V,TENSAO DE SAIDA DE 220/127V,AUTONOMIA DE 30 MINUTOS,INCLUSIVE GABINETES E START UP.FORNECIMENTO E COLOCACAO</t>
  </si>
  <si>
    <t>SISTEMA ININTERRUPTO DE ENERGIA (NO BREAK),COM CAPACIDADE DE50KVA,TRIFASICO,60HZ,TENSAO DE ENTRADA DE 220/380V,TENSAO DE SAIDA DE 220/127V,AUTONOMIA DE 30 MINUTOS,INCLUSIVE GABINETES E START UP.FORNECIMENTO E COLOCACAO</t>
  </si>
  <si>
    <t>SISTEMA ININTERRUPTO DE ENERGIA (NO BREAK),COM CAPACIDADE DE80KVA,TRIFASICO,60HZ,TENSAO DE ENTRADA DE 220/380V,TENSAO DE SAIDA DE 220/127V,AUTONOMIA DE 30 MINUTOS,INCLUSIVE GABINETES E START UP.FORNECIMENTO E COLOCACAO</t>
  </si>
  <si>
    <t>SISTEMA ININTERRUPTO DE ENERGIA (NO BREAK),COM CAPACIDADE DE7.5KVA,TRIFASICO,60HZ,TENSAO DE ENTRADA DE 220/380V,TENSAODE SAIDA DE 220/127V,AUTONOMIA DE 30 MINUTOS,INCLUSIVE GABINETES E START UP.FORNECIMENTO E COLOCACAO</t>
  </si>
  <si>
    <t>VOLTIMETRO SELETOR,PARA QUADROS ELETRICOS COM LINHAS TRIFASICAS,ESCALA 0-300V.FORNECIMENTO</t>
  </si>
  <si>
    <t>VOLTIMETRO SELETOR,PARA QUADROS ELETRICOS COM LINHAS TRIFASICAS,ESCALA 0-500V.FORNECIMENTO</t>
  </si>
  <si>
    <t>AMPERIMETRO SELETOR,PARA QUADROS ELETRICOS COM LINHAS TRIFASICAS,ESCALA 0-100A.FORNECIMENTO</t>
  </si>
  <si>
    <t>AMPERIMETRO SELETOR,PARA QUADROS ELETRICOS COM LINHAS TRIFASICAS,ESCALA 0-200A.FORNECIMENTO</t>
  </si>
  <si>
    <t>AMPERIMETRO SELETOR,PARA QUADROS ELETRICOS COM LINHAS TRIFASICAS,ESCALA 0-300A.FORNECIMENTO</t>
  </si>
  <si>
    <t>AMPERIMETRO SELETOR,PARA QUADROS ELETRICOS COM LINHAS TRIFASICAS,ESCALA 0-500A.FORNECIMENTO</t>
  </si>
  <si>
    <t>AMPERIMETRO SELETOR,PARA QUADROS ELETRICOS COM LINHAS TRIFASICAS,ESCALA 0-1000A.FORNECIMENTO</t>
  </si>
  <si>
    <t>AMPERIMETRO SELETOR,PARA QUADROS ELETRICOS COM LINHAS TRIFASICAS,ESCALA 0-2000A.FORNECIMENTO</t>
  </si>
  <si>
    <t>PRATELEIRA DE MARMORE BRANCO CLASSICO,COM 30CM DE LARGURA E2CM DE ESPESSURA,SOBRE CONSOLO DE FERRO.FORNECIMENTO E COLOCACAO</t>
  </si>
  <si>
    <t>CONSOLE DE MARMORE BRANCO CLASSICO,EM CANTONEIRA,MEDINDO 30X30X2CM,PARA DEPOSITO DE AGUA POTAVEL.FORNECIMENTO E COLOCACAO</t>
  </si>
  <si>
    <t>BANCA SECA DE MARMORE BRANCO CLASSICO,COM 3CM DE ESPESSURA E0,60M DE LARGURA,SOBRE APOIOS DE ALVENARIA DE MEIA VEZ E VERGA DE CONCRETO,SEM REVESTIMENTO.FORNECIMENTO E ASSENTAMENTO</t>
  </si>
  <si>
    <t>BANCA DE MARMORE BRANCO CLASSICO,COM 3CM DE ESPESSURA,COM ABERTURA PARA 1 CUBA(EXCLUSIVE ESTA),SOBRE APOIOS DE ALVENARIADE MEIA VEZ E VERGA DE CONCRETO,SEM REVESTIMENTO.FORNECIMENTO E COLOCACAO</t>
  </si>
  <si>
    <t>BANCA DE MARMORE BRANCO CLASSICO,COM 3CM DE ESPESSURA,COM ABERTURA PARA 2 CUBAS(EXCLUSIVE ESTAS),SOBRE APOIOS DE ALVENARIA DE MEIA VEZ E VERGA DE CONCRETO,SEM REVESTIMENTO.FORNECIMENTO E COLOCACAO</t>
  </si>
  <si>
    <t>BANCA DE MARMORE BRANCO CLASSICO,COM 3CM DE ESPESSURA,COM ABERTURA PARA 3 CUBAS(EXCLUSIVE ESTAS),SOBRE APOIOS DE ALVENARIA DE MEIA VEZ E VERGA DE CONCRETO,SEM REVESTIMENTO.FORNECIMENTO E COLOCACAO</t>
  </si>
  <si>
    <t>BANCA DE MARMORE BRANCO CLASSICO,COM 3CM DE ESPESSURA,COM ABERTURA PARA 4 CUBAS(EXCLUSIVE ESTAS),SOBRE APOIOS DE ALVENARIA DE MEIA VEZ E VERGA DE CONCRETO,SEM REVESTIMENTO.FORNECIMENTO E COLOCACAO</t>
  </si>
  <si>
    <t>BANCA DE MARMORE BRANCO CLASSICO,COM 3CM DE ESPESSURA,COM ABERTURA PARA 5 CUBAS(EXCLUSIVE ESTAS),SOBRE APOIOS DE ALVENARIA DE MEIA VEZ E VERGA DE CONCRETO,SEM REVESTIMENTO.FORNECIMENTO E COLOCACAO</t>
  </si>
  <si>
    <t>BANCA DE MARMORE BRANCO CLASSICO,COM 3CM DE ESPESSURA,COM ABERTURA PARA 6 CUBAS(EXCLUSIVE ESTAS),SOBRE APOIOS DE ALVENARIA DE MEIA VEZ E VERGA DE CONCRETO,SEM REVESTIMENTO.FORNECIMENTO E COLOCACAO</t>
  </si>
  <si>
    <t>FRONTISPICIO DE MARMORE BRANCO NACIONAL,COM SECAO DE 5X3CM,INCLUSIVE REJUNTAMENTO.FORNECIMENTO E COLOCACAO</t>
  </si>
  <si>
    <t>FRONTISPICIO DE MARMORE BRANCO NACIONAL,COM SECAO DE 10X2CM,INCLUSIVE REJUNTAMENTO.FORNECIMENTO E COLOCACAO</t>
  </si>
  <si>
    <t>BANCA SECA DE GRANITO PRETO,COM 3CM DE ESPESSURA E 60CM DE LARGURA,SOBRE APOIOS DE ALVENARIA DE MEIA VEZ E VERGA DE CONCRETO,SEM REVESTIMENTO.FORNECIMENTO E ASSENTAMENTO</t>
  </si>
  <si>
    <t>BANCA DE GRANITO PRETO,COM 3CM DE ESPESSURA,COM ABERTURA PARA 1 CUBA(EXCLUSIVE ESTA),SOBRE APOIOS DE ALVENARIA DE MEIA VEZ E VERGA DE CONCRETO,SEM REVESTIMENTO.FORNECIMENTO E COLOCACAO</t>
  </si>
  <si>
    <t>BANCA DE GRANITO PRETO,COM 3CM DE ESPESSURA,COM ABERTURA PARA 2 CUBAS(EXCLUSIVE ESTAS),SOBRE APOIOS DE ALVENARIA DE MEIAVEZ E VERGA DE CONCRETO,SEM REVESTIMENTO.FORNECIMENTO E COLOCACAO</t>
  </si>
  <si>
    <t>BANCA DE GRANITO PRETO,COM 3CM DE ESPESSURA,COM ABERTURA PARA 3 CUBAS (EXCLUSIVE ESTAS),SOBRE APOIOS DE ALVENARIA DE MEIA VEZ E VERGA DE CONCRETO,SEM REVESTIMENTO.FORNECIMENTO E COLOCACAO</t>
  </si>
  <si>
    <t>BANCA DE GRANITO PRETO,COM 3CM DE ESPESSURA,COM ABERTURA PARA 4 CUBAS(EXCLUSIVE ESTAS),SOBRE APOIOS DE ALVENARIA DE MEIAVEZ E VERGA DE CONCRETO,SEM REVESTIMENTO.FORNECIMENTO E COLOCACAO</t>
  </si>
  <si>
    <t>BANCA DE GRANITO PRETO,COM 3CM DE ESPESSURA,COM ABERTURA PARA 5 CUBAS(EXCLUSIVE ESTAS),SOBRE APOIOS DE ALVENARIA DE MEIAVEZ E VERGA DE CONCRETO,SEM REVESTIMENTO.FORNECIMENTO E COLOCACAO</t>
  </si>
  <si>
    <t>BANCA DE GRANITO PRETO,COM 3CM DE ESPESSURA,COM ABERTURA PARA 6 CUBAS(EXCLUSIVE ESTAS),SOBRE APOIOS DE ALVENARIA DE MEIAVEZ E VERGA DE CONCRETO,SEM REVESTIMENTO.FORNECIMENTO E COLOCACAO</t>
  </si>
  <si>
    <t>FRONTISPICIO DE GRANITO PRETO,COM SECAO DE 5X3CM,INCLUSIVE REJUNTAMENTO.FORNECIMENTO E COLOCACAO</t>
  </si>
  <si>
    <t>FRONTISPICIO DE GRANITO PRETO,COM SECAO DE 10X2CM,INCLUSIVEREJUNTAMENTO.FORNECIMENTO E COLOCACAO</t>
  </si>
  <si>
    <t>BANCA SECA DE GRANITO CINZA CORUMBA,COM 2CM DE ESPESSURA E 60CM DE LARGURA,SOBRE APOIOS DE ALVENARIA DE MEIA VEZ E VERGADE CONCRETO,SEM REVESTIMENTO.FORNECIMENTO E COLOCACAO</t>
  </si>
  <si>
    <t>BANCA SECA DE GRANITO CINZA CORUMBA,COM 3CM DE ESPESSURA E 60CM DE LARGURA,SOBRE APOIOS DE ALVENARIA DE MEIA VEZ E VERGADE CONCRETO,SEM REVESTIMENTO.FORNECIMENTO E COLOCACAO</t>
  </si>
  <si>
    <t>BANCA DE GRANITO CINZA CORUMBA,COM 3CM DE ESPESSURA,COM ABERTURA PARA 1 CUBA(EXCLUSIVE ESTA),SOBRE APOIOS DE ALVENARIA DE MEIA VEZ E VERGA DE CONCRETO,SEM REVESTIMENTO.FORNECIMENTOE COLOCACAO</t>
  </si>
  <si>
    <t>BANCA DE GRANITO CINZA CORUMBA,COM 3CM DE ESPESSURA,COM ABERTURA PARA 2 CUBAS(EXCLUSIVE ESTAS),SOBRE APOIOS DE ALVENARIADE MEIA VEZ E VERGA DE CONCRETO,SEM REVESTIMENTO.FORNECIMENTO E COLOCACAO</t>
  </si>
  <si>
    <t>BANCA DE GRANITO CINZA CORUMBA,COM 3CM DE ESPESSURA,COM ABERTURA PARA 3 CUBAS(EXCLUSIVE ESTAS),SOBRE APOIOS DE ALVENARIADE MEIA VEZ E VERGA DE CONCRETO,SEM REVESTIMENTO.FORNECIMENTO E COLOCACAO</t>
  </si>
  <si>
    <t>BANCA DE GRANITO CINZA CORUMBA,COM 3CM DE ESPESSURA,COM ABERTURA PARA 4 CUBAS(EXCLUSIVE ESTAS),SOBRE APOIOS DE ALVENARIADE MEIA VEZ E VERGA DE CONCRETO,SEM REVESTIMENTO.FORNECIMENTO E COLOCACAO</t>
  </si>
  <si>
    <t>BANCA DE GRANITO CINZA CORUMBA,COM 3CM DE ESPESSURA,COM ABERTURA PARA 5 CUBAS(EXCLUSIVE ESTAS),SOBRE APOIOS DE ALVENARIADE MEIA VEZ E VERGA DE CONCRETO,SEM REVESTIMENTO.FORNECIMENTO E COLOCACAO</t>
  </si>
  <si>
    <t>BANCA DE GRANITO CINZA CORUMBA,COM 3CM DE ESPESSURA,COM ABERTURA PARA 6 CUBAS(EXCLUSIVE ESTAS),SOBRE APOIOS DE ALVENARIADE MEIA VEZ E VERGA DE CONCRETO,SEM REVESTIMENTO.FORNECIMENTO E COLOCACAO</t>
  </si>
  <si>
    <t>FRONTISPICIO DE GRANITO CINZA CORUMBA,COM SECAO DE 5X3CM,INCLUSIVE REJUNTAMENTO.FORNECIMENTO E COLOCACAO</t>
  </si>
  <si>
    <t>FRONSTISPICIO DE GRANITO CINZA CORUMBA,COM SECAO DE 10X2CM,INCLUSIVE REJUNTAMENTO.FORNECIMENTO E COLOCACAO.</t>
  </si>
  <si>
    <t>BANCA SECA DE GRANITO CINZA ANDORINHA,COM 2CM DE ESPESSURA E60CM DE LARGURA,SOBRE APOIOS DE ALVENARIA DE MEIA VEZ E VERGA DE CONCRETO,SEM REVESTIMENTO.FORNECIMENTO E COLOCACAO</t>
  </si>
  <si>
    <t>BANCA SECA DE GRANITO CINZA ANDORINHA,COM 3CM DE ESPESSURA E60CM DE LARGURA,SOBRE APOIOS DE ALVENARIA DE MEIA VEZ E VERGA DE CONCRETO,SEM REVESTIMENTO.FORNECIMENTO E COLOCACAO</t>
  </si>
  <si>
    <t>BANCA DE GRANITO CINZA ANDORINHA,COM 3CM DE ESPESSURA,COM ABERTURA PARA 1 CUBA(EXCLUSIVE ESTA),SOBRE APOIOS DE ALVENARIADE MEIA VEZ E VERGA DE CONCRETO,SEM REVESTIMENTO.FORNECIMENTO E COLOCACAO</t>
  </si>
  <si>
    <t>BANCA DE GRANITO CINZA ANDORINHA,COM 3CM DE ESPESSURA,COM ABERTURA PARA 2 CUBAS(EXCLUSIVE ESTAS),SOBRE APOIOS DE ALVENARIA DE MEIA VEZ E VERGA DE CONCRETO,SEM REVESTIMENTO.FORNECIMENTO E COLOCACAO</t>
  </si>
  <si>
    <t>BANCA DE GRANITO CINZA ANDORINHA,COM 3CM DE ESPESSURA,COM ABERTURA PARA 3 CUBAS(EXCLUSIVE ESTAS),SOBRE APOIOS DE ALVENARIA DE MEIA VEZ E VERGA DE CONCRETO,SEM REVESTIMENTO.FORNECIMENTO E COLOCACAO</t>
  </si>
  <si>
    <t>BANCA DE GRANITO CINZA ANDORINHA,COM 3CM DE ESPESSURA,COM ABERTURA PARA 4 CUBAS(EXCLUSIVE ESTAS),SOBRE APOIOS DE ALVENARIA DE MEIA VEZ E VERGA DE CONCRETO,SEM REVESTIMENTO.FORNECIMENTO E COLOCACAO</t>
  </si>
  <si>
    <t>BANCA DE GRANITO CINZA ANDORINHA,COM 3CM DE ESPESSURA,COM ABERTURA PARA 5 CUBAS(EXCLUSIVE ESTAS),SOBRE APOIOS DE ALVENARIA DE MEIA VEZ E VERGA DE CONCRETO,SEM REVESTIMENTO.FORNECIMENTO E COLOCACAO</t>
  </si>
  <si>
    <t>BANCA DE GRANITO CINZA ANDORINHA,COM 3CM DE ESPESSURA,COM ABERTURA PARA 6 CUBAS(EXCLUSIVE ESTAS),SOBRE APOIOS DE ALVENARIA DE MEIA VEZ E VERGA DE CONCRETO,SEM REVESTIMENTO.FORNECIMENTO E COLOCACAO</t>
  </si>
  <si>
    <t>FRONTISPICIO DE GRANITO CINZA ANDORINHA, COM SECAO DE 5X3CM,INCLUSIVE REJUNTAMENTO.FORNECIMENTO E COLOCACAO</t>
  </si>
  <si>
    <t>FRONTISPICIO DE GRANITO CINZA ANDORINHA,COM SECAO DE 10X2CM,INCLUSIVE REJUNTAMENTO.FORNECIMENTO E COLOCACAO</t>
  </si>
  <si>
    <t>BANCA SECA DE GRANITO CINZA CASTELO,COM 2CM DE ESPESSURA E 60CM DE LARGURA,SOBRE APOIOS DE ALVENARIA DE MEIA VEZ E VERGADE CONCRETO,SEM REVESTIMENTO.FORNECIMENTO E COLOCACAO</t>
  </si>
  <si>
    <t>BANCA SECA DE GRANITO CINZA CASTELO,COM 3CM DE ESPESSURA E 60CM DE LARGURA,SOBRE APOIOS DE ALVENARIA DE MEIA VEZ E VERGADE CONCRETO,SEM REVESTIMENTO.FORNECIMENTO E COLOCACAO</t>
  </si>
  <si>
    <t>BANCA DE GRANITO CINZA CASTELO,COM 3CM DE ESPESSURA,COM ABERTURA PARA 1 CUBA(EXCLUSIVE ESTA),SOBRE APOIOS DE ALVENARIA DE MEIA VEZ E VERGA DE CONCRETO,SEM REVESTIMENTO.FORNECIMENTOE COLOCACAO</t>
  </si>
  <si>
    <t>BANCA DE GRANITO CINZA CASTELO,COM 3CM DE ESPESSURA,COM ABERTURA PARA 2 CUBAS(EXCLUSIVE ESTAS),SOBRE APOIOS DE ALVENARIADE MEIA VEZ E VERGA DE CONCRETO,SEM REVESTIMENTO.FORNECIMENTO E COLOCACAO</t>
  </si>
  <si>
    <t>BANCA DE GRANITO CINZA CASTEL0,COM 3CM DE ESPESSURA,COM ABERTURA PARA 3 CUBAS(EXCLUSIVE ESTAS),SOBRE APOIOS DE ALVENARIADE MEIA VEZ E VERGA DE CONCRETO,SEM REVESTIMENTO.FORNECIMENTO E COLOCACAO</t>
  </si>
  <si>
    <t>BANCA DE GRANITO CINZA CASTELO,COM 3CM DE ESPESSURA,COM ABERTURA PARA 4 CUBAS(EXCLUSIVE ESTAS),SOBRE APOIOS DE ALVENARIADE MEIA VEZ E VERGA DE CONCRETO,SEM REVESTIMENTO.FORNECIMENTO E COLOCACAO</t>
  </si>
  <si>
    <t>BANCA DE GRANITO CINZA CASTELO,COM 3CM DE ESPESSURA,COM ABERTURA PARA 5 CUBAS(EXCLUSIVE ESTAS),SOBRE APOIOS DE ALVENARIADE MEIA VEZ E VERGA DE CONCRETO,SEM REVESTIMENTO.FORNECIMENTO E COLOCACAO</t>
  </si>
  <si>
    <t>BANCA DE GRANITO CINZA CASTELO,COM 3CM DE ESPESSURA,COM ABERTURA PARA 6 CUBAS(EXCLUSIVE ESTAS),SOBRE APOIOS DE ALVENARIADE MEIA VEZ E VERGA DE CONCRETO,SEM REVESTIMENTO.FORNECIMENTO E COLOCACAO</t>
  </si>
  <si>
    <t>FRONTISPICIO DE GRANITO CINZA CASTELO,COM SECAO 5X3CM,INCLUSIVE REJUNTAMENTO.FORNECIMENTO E COLOCACAO</t>
  </si>
  <si>
    <t>FRONTISPICIO DE GRANITO CINZA CASTELO,COM SECAO DE 10X2CM,INCLUSIVE REJUNTAMENTO.FORNECIMENTO E COLOCACAO</t>
  </si>
  <si>
    <t>BANCA SECA DE GRANITO BRANCO ITAUNAS,COM 2CM DE ESPESSURA E60CM DE LARGURA,SOBRE APOIOS DE ALVENARIA DE MEIA VEZ E VERGA DE CONCRETO,SEM REVESTIMENTO.FORNECIMENTO E COLOCACAO</t>
  </si>
  <si>
    <t>BANCA SECA DE GRANITO BRANCO ITAUNAS,COM 3CM DE ESPESSURA E60CM DE LARGURA,SOBRE APOIOS DE ALVENARIA DE MEIA VEZ E VERGA DE CONCRETO,SEM REVESTIMENTO.FORNECIMENTO E COLOCACAO</t>
  </si>
  <si>
    <t>BANCA DE GRANITO BRANCO ITAUNAS,COM 3CM DE ESPESSURA,COM ABERTURA PARA 1 CUBA(EXCLUSIVE ESTA),SOBRE APOIOS DE ALVENARIADE MEIA VEZ E VERGA DE CONCRETO,SEM REVESTIMENTO.FORNECIMENTO E COLOCACAO</t>
  </si>
  <si>
    <t>BANCA DE GRANITO BRANCO ITAUNAS,COM 3CM DE ESPESSURA,COM ABERTURA PARA 2 CUBAS(EXCLUSIVE ESTAS),SOBRE APOIOS DE ALVENARIA DE MEIA VEZ E VERGA DE CONCRETO,SEM REVESTIMENTO.FORNECIMENTO E COLOCACAO</t>
  </si>
  <si>
    <t>BANCA DE GRANITO BRANCO ITAUNAS,COM 3CM DE ESPESSURA,COM ABERTURA PARA 3 CUBAS(EXCLUSIVE ESTAS),SOBRE APOIOS DE ALVENARIA DE MEIA VEZ E VERGA DE CONCRETO,SEM REVESTIMENTO.FORNECIMENTO E COLOCACAO</t>
  </si>
  <si>
    <t>BANCA DE GRANITO BRANCO ITAUNAS,COM 3CM DE ESPESSURA,COM ABERTURA PARA 4 CUBAS(EXCLUSIVE ESTAS),SOBRE APOIOS DE ALVENARIA DE MEIA VEZ E VERGA DE CONCRETO,SEM REVESTIMENTO.FORNECIMENTO E COLOCACAO</t>
  </si>
  <si>
    <t>BANCA DE GRANITO BRANCO ITAUNAS,COM 3CM DE ESPESSURA,COM ABERTURA PARA 5 CUBAS(EXCLUSIVE ESTAS),SOBRE APOIOS DE ALVENARIA DE MEIA VEZ E VERGA DE CONCRETO,SEM REVESTIMENTO.FORNECIMENTO E COLOCACAO</t>
  </si>
  <si>
    <t>BANCA DE GRANITO BRANCO ITAUNAS,COM 3CM DE ESPESSURA,COM ABERTURA PARA 6 CUBAS(EXCLUSIVE ESTAS),SOBRE APOIOS DE ALVENARIA DE MEIA VEZ E VERGA DE CONCRETO,SEM REVESTIMENTO.FORNECIMENTO E COLOCACAO</t>
  </si>
  <si>
    <t>FRONTISPICIO DE GRANITO BRANCO ITAUNAS,COM SECAO DE 5X3CM,INCLUSIVE REJUNTAMENTO.FORNECIMENTO E COLOCACAO</t>
  </si>
  <si>
    <t>FRONTISPICIO DE GRANITO BRANCO ITAUNAS,COM SECAO DE 10X2CM,INCLUSIVE REJUNTAMENTO.FORNECIMENTO E COLOCACAO</t>
  </si>
  <si>
    <t>BANCA DE MARMORE SINTETICO,MEDINDO 120X50CM,COM CUBA DO MESMO MATERIAL,EXCLUSIVE TORNEIRA,VALVULA E SIFAO.FORNECIMENTO EASSENTAMENTO</t>
  </si>
  <si>
    <t>BANCA DE MARMORE SINTETICO,MEDINDO 100X50CM,COM CUBA DO MESMO MATERIAL,EXCLUSIVE TORNEIRA,VALVULA E SIFAO.FORNECIMENTO EASSENTAMENTO</t>
  </si>
  <si>
    <t>BANCA DE MARMORE SINTETICO,MEDINDO 150X50CM,COM CUBA DO MESMO MATERIAL,EXCLUSIVE TORNEIRA,VALVULA E SIFAO.FORNECIMENTO EASSENTAMENTO</t>
  </si>
  <si>
    <t>DOMUS ACRILICO,MEDINDO 1,50X1,50M,INCLUINDO NESTA MEDIDA A VENTILACAO.FORNECIMENTO E COLOCACAO</t>
  </si>
  <si>
    <t>TABELA DE BASQUETE EM COMPENSADO NAVAL,TAMANHO OFICIAL,COM ARO E REDE.FORNECIMENTO E COLOCACAO</t>
  </si>
  <si>
    <t>POSTE PARA VOLEIBOL EM TUBO DE FERRO GALVANIZADO,COM CATRACAE BUCHAS.FORNECIMENTO</t>
  </si>
  <si>
    <t>TRAVE DESMONTAVEL PARA FUTEBOL DE SALAO,EM TUBO DE FERRO GALVANIZADO E BUCHAS.FORNECIMENTO</t>
  </si>
  <si>
    <t>APARELHO DE GINASTICA,EXECUTADO EM PECAS VERTICAIS DE MACARANDUBA DE 3"X6" E TUBOS DE FERRO GALVANIZADO DE 1.1/4",HORIZONTAIS EM 3 MODULOS,CONFORME PROJETO Nº6025/EMOP.FORNECIMENTOE COLOCACAO</t>
  </si>
  <si>
    <t>ESTRUTURA PARA BASQUETE,DE FERRO GALVANIZADO PINTADO,FIXA,COM AVANCO LIVRE DE 1,30M,COM TABELAS DE COMPENSADO NAVAL,AROSE REDES,EXCLUSIVE FURACAO DE PISO.FORNECIMENTO E COLOCACAO</t>
  </si>
  <si>
    <t>BALIZA DE FUTEBOL DE CAMPO,TAMANHO OFICIAL(7,32X2.44M),EXCLUSIVE REDE,EM TUBOS DE FERRO GALVANIZADO DE 4",COM PINTURA DEBASE E 2 DEMAOS DE ACABAMENTO.FORNECIMENTO E COLOCACAO</t>
  </si>
  <si>
    <t>RESERVATORIO TERMICO DE BAIXA PRESSAO,PARA SISTEMA DE AQUECIMENTO SOLAR,COM 100L,EXCLUSIVE INSTALACOES (VER ITENS 15.014.0100 A 0145) E PLACAS COLETORAS (VER ITENS 18.210.0100 A 0115).FORNECIMENTO</t>
  </si>
  <si>
    <t>RESERVATORIO TERMICO DE BAIXA PRESSAO,PARA SISTEMA DE AQUECIMENTO SOLAR,COM 200L,EXCLUSIVE INSTALACOES (VER ITENS 15.014.0100 A 0145) E PLACAS COLETORAS (VER ITENS 18.210.0100 A 0115).FORNECIMENTO</t>
  </si>
  <si>
    <t>RESERVATORIO TERMICO DE BAIXA PRESSAO,PARA SISTEMA DE AQUECIMENTO SOLAR,COM 300L,EXCLUSIVE INSTALACOES (VER ITENS 15.014.0100 A 0145) E PLACAS COLETORAS (VER ITENS 18.210.0100 A 0115).FORNECIMENTO</t>
  </si>
  <si>
    <t>RESERVATORIO TERMICO DE BAIXA PRESSAO,PARA SISTEMA DE AQUECIMENTO SOLAR,COM 400L,EXCLUSIVE INSTALACOES (VER ITENS 15.014.0100 A 0145) E PLACAS COLETORAS (VER ITENS 18.210.0100 A 0115).FORNECIMENTO</t>
  </si>
  <si>
    <t>RESERVATORIO TERMICO DE BAIXA PRESSAO,PARA SISTEMA DE AQUECIMENTO SOLAR,COM 500L,EXCLUSIVE INSTALACOES (VER ITENS 15.014.0100 A 0145) E PLACAS COLETORAS (VER ITENS 18.210.0100 A 0115).FORNECIMENTO</t>
  </si>
  <si>
    <t>RESERVATORIO TERMICO DE BAIXA PRESSAO,PARA SISTEMA DE AQUECIMENTO SOLAR,COM 600L,EXCLUSIVE INSTALACOES (VER ITENS 15.014.0100 A 0145) E PLACAS COLETORAS (VER ITENS 18.210.0100 A 0115).FORNECIMENTO</t>
  </si>
  <si>
    <t>RESERVATORIO TERMICO DE BAIXA PRESSAO,PARA SISTEMA DE AQUECIMENTO SOLAR,COM 800L,EXCLUSIVE INSTALACOES (VER ITENS 15.014.0100 A 0145) E PLACAS COLETORAS (VER ITENS 18.210.0100 A 0115).FORNECIMENTO</t>
  </si>
  <si>
    <t>RESERVATORIO TERMICO DE BAIXA PRESSAO,PARA SISTEMA DE AQUECIMENTO SOLAR,COM 1000L,EXCLUSIVE INSTALACOES (VER ITENS 15.014.0100 A 0145) E PLACAS COLETORAS (VER ITENS 18.210.0100 A 0115).FORNECIMENTO</t>
  </si>
  <si>
    <t>RESERVATORIO TERMICO DE ALTA PRESSAO,PARA SISTEMA DE AQUECIMENTO SOLAR,COM 100L,EXCLUSIVE INSTALACOES (VER ITENS 15.014.0100 A 0145) E PLACAS COLETORAS (VER ITENS 18.210.0100 A 0115).FORNECIMENTO</t>
  </si>
  <si>
    <t>RESERVATORIO TERMICO DE ALTA PRESSAO,PARA SISTEMA DE AQUECIMENTO SOLAR,COM 200L,EXCLUSIVE INSTALACOES (VER ITENS 15.014.0100 E 0145) E PLACAS COLETORAS (VER ITENS 18.210.0100 A 0115).FORNECIMENTO</t>
  </si>
  <si>
    <t>RESERVATORIO TERMICO DE ALTA PRESSAO,PARA SISTEMA DE AQUECIMENTO SOLAR,COM 300L,EXCLUSIVE INSTALACOES (VER ITENS 15.014.0100 A 0145) E PLACAS COLETORAS (VER ITENS 18.210.0100 A 0115).FORNECIMENTO</t>
  </si>
  <si>
    <t>RESERVATORIO TERMICO DE ALTA PRESSAO,PARA SISTEMA DE AQUECIMENTO SOLAR,COM 400L,EXCLUSIVE INSTALACOES (VER ITENS 15.014.0100 A 0145) E PLACAS COLETORAS (VER ITENS 18.210.0100 A 0115).FORNECIMENTO</t>
  </si>
  <si>
    <t>RESERVATORIO TERMICO DE ALTA PRESSAO,PARA SISTEMA DE AQUECIMENTO SOLAR,COM 500L,EXCLUSIVE INSTALACOES(VER ITENS 15.014.0100 A 0145) E PLACAS COLETORAS (VER ITENS 18.210.0100 A 0115).FORNECIMENTO</t>
  </si>
  <si>
    <t>RESERVATORIO TERMICO DE ALTA PRESSAO,PARA SISTEMA DE AQUECIMENTO SOLAR,COM 600L,EXCLUSIVE INSTALACOES(VER ITENS 15.014.0100 A 0145) E PLACAS COLETORAS (VER ITENS 18.210.0100 A 0115).FORNECIMENTO</t>
  </si>
  <si>
    <t>RESERVATORIO TERMICO DE ALTA PRESSAO,PARA SISTEMA DE AQUECIMENTO SOLAR,COM 800L,EXCLUSIVE INSTALACOES(VER ITENS 15.014.0100 A 0145) E PLACAS COLETORAS (VER ITENS 18.210.0100 A 0115).FORNECIMENTO</t>
  </si>
  <si>
    <t>RESERVATORIO TERMICO DE ALTA PRESSAO,PARA SISTEMA DE AQUECIMENTO SOLAR,COM 1000L,EXCLUSIVE INSTALACOES(VER ITENS 15.014.0100 A 0145) E PLACAS COLETORAS (VER ITENS 18.210.0100 A 0115).FORNECIMENTO</t>
  </si>
  <si>
    <t>PLACAS COLETORAS DE ENERGIA SOLAR HORIZONTAL,MEDINDO 1X2M,EXCLUSIVE INSTALACOES (VER ITENS 15.014.0100 A 0145) E RESERVATORIOS (VER ITENS 18.210.0010 A 0070).FORNECIMENTO</t>
  </si>
  <si>
    <t>PLACAS COLETORAS DE ENERGIA SOLAR HORIZONTAL,MEDINDO 1X1M,EXCLUSIVE INSTALACOES (VER ITENS 15.014.0100 A 0145) E RESERVATORIOS (VER ITENS 18.210.0010 A 0070).FORNECIMENTO</t>
  </si>
  <si>
    <t>PLACAS COLETORAS DE ENERGIA SOLAR VERTICAL,MEDINDO 1X2M,EXCLUSIVE INSTALACOES (VER ITENS 15.014.0100 A 0145) E RESERVATORIOS (VER ITENS 18.210.0010 A 0070).FORNECIMENTO</t>
  </si>
  <si>
    <t>REATOR ELETRONICO DE ALTO FATOR DE POTENCIA(AFP&gt;=0,92)PARA LAMPADA FLUORESCENTE 1X16W,BIVOLT,127/220V.FORNECIMENTO E COLOCACAO</t>
  </si>
  <si>
    <t>REATOR ELETRONICO DE ALTO FATOR DE POTENCIA(AFP&gt;=0,92)PARA LAMPADA FLUORESCENTE 2X16W,BIVOLT,127/220V.FORNECIMENTO E COLOCACAO</t>
  </si>
  <si>
    <t>REATOR ELETRONICO DE ALTO FATOR DE POTENCIA(AFP&gt;=0,92)PARA LAMPADA FLUORESCENTE 1X18W,BIVOLT,127/220V.FORNECIMENTO E COLOCACAO</t>
  </si>
  <si>
    <t>REATOR ELETRONICO DE ALTO FATOR DE POTENCIA(AFP&gt;=0,92)PARA LAMPADA FLUORESCENTE 2X18W,BIVOLT,127/220V.FORNECIMENTO E COLOCACAO</t>
  </si>
  <si>
    <t>REATOR ELETRONICO DE ALTO FATOR DE POTENCIA(AFP&gt;=0,92)PARA LAMPADA FLUORESCENTE 1X20W,BIVOLT,127/220V.FORNECIMENTO E COLOCACAO</t>
  </si>
  <si>
    <t>REATOR ELETRONICO DE ALTO FATOR DE POTENCIA(AFP&gt;=0,92)PARA LAMPADA FLUORESCENTE 2X20W,BIVOLT,127/220V.FORNECIMENTO E COLOCACAO</t>
  </si>
  <si>
    <t>REATOR ELETRONICO DE ALTO FATOR DE POTENCIA(AFP&gt;=0,92)PARA LAMPADA FLUORESCENTE 1X32W,BIVOLT,127/220V.FORNECIMENTO E COLOCACAO</t>
  </si>
  <si>
    <t>REATOR ELETRONICO DE ALTO FATOR DE POTENCIA(AFP&gt;=0,92)PARA LAMPADA FLUORESCENTE 2X32W,BIVOLT,127/220V.FORNECIMENTO E COLOCACAO</t>
  </si>
  <si>
    <t>REATOR ELETRONICO DE ALTO FATOR DE POTENCIA(AFP&gt;=0,92)PARA LAMPADA FLUORESCENTE 1X36W,BIVOLT,127/220V.FORNECIMENTO E COLOCACAO</t>
  </si>
  <si>
    <t>REATOR ELETRONICO DE ALTO FATOR DE POTENCIA(AFP&gt;=0,92)PARA LAMPADA FLUORESCENTE 2X36W,BIVOLT,127/220V.FORNECIMENTO E COLOCACAO</t>
  </si>
  <si>
    <t>REATOR ELETRONICO DE ALTO FATOR DE POTENCIA(AFP&gt;=0,92)PARA LAMPADA FLUORESCENTE 1X40W,BIVOLT,127/220V.FORNECIMENTO E COLOCACAO</t>
  </si>
  <si>
    <t>REATOR ELETRONICO DE ALTO FATOR DE POTENCIA(AFP&gt;=0,92)PARA LAMPADA FLUORESCENTE 2X40W,BIVOLT,127/220V.FORNECIMENTO E COLOCACAO</t>
  </si>
  <si>
    <t>REATOR PARA LAMPADA DE VAPOR METALICO DE 150W,220V,PARA USOEXTERNO.FORNECIMENTO E COLOCACAO</t>
  </si>
  <si>
    <t>REATOR PARA LAMPADA DE VAPOR METALICO DE 250W,220V,PARA USOEXTERNO.FORNECIMENTO E COLOCACAO</t>
  </si>
  <si>
    <t>REATOR PARA LAMPADA DE VAPOR METALICO DE 400W,220V,PARA USOEXTERNO.FORNECIMENTO E COLOCACAO</t>
  </si>
  <si>
    <t>REATOR PARA LAMPADA DE VAPOR SODIO DE 400W,220V.FORNECIMENTOE COLOCACAO</t>
  </si>
  <si>
    <t>BRACO PARA ILUMINACAO DE RUAS,EM TUBO DE ACO GALVANIZADO COMDIAMETRO DE=25,4MM,PARA FIXACAO EM POSTE OU PAREDE,PROJECAOHORIZONTAL=1000MM,PROJECAO VERTICAL=370MM.FORNECIMENTO E COLOCACAO</t>
  </si>
  <si>
    <t>BRACO PARA ILUMINACAO DE RUAS,EM TUBO DE ACO GALVANIZADO COMDIAMETRO DE=48,2MM,PARA FIXACAO EM POSTE OU PAREDE,PROJECAOHORIZONTAL=2500MM,PROJECAO VERTICAL=1660MM.FORNECIMENTO E COLOCACAO</t>
  </si>
  <si>
    <t>BRACO PARA ILUMINACAO DE RUAS,EM TUBO DE ACO GALVANIZADO COMDIAMETRO DE=60,3MM,PARA FIXACAO EM POSTE OU PAREDE,PROJECAOHORIZONTAL=2530MM,PROJECAO VERTICAL=2180MM.FORNECIMENTO E COLOCACAO</t>
  </si>
  <si>
    <t>CINTA CIRCULAR DE ACO GALVANIZADO,DE APROXIMADAMENTE 120MM,PARA FIXACAO DE BRACOS DE LUMINARIAS.FORNECIMENTO E COLOCACAO</t>
  </si>
  <si>
    <t>RELE FOTOELETRICO,PARA COMANDO DE ILUMINACAO EXTERNA,NA TENSAO DE 220V E CARGA MAXIMA DE 1.000W.FORNECIMENTO E COLOCACAO</t>
  </si>
  <si>
    <t>RETIRADA E RECOLOCACAO DE APARELHOS DE ILUMINACAO,INCLUSIVELAMPADA</t>
  </si>
  <si>
    <t>RECARGA PARA EXTINTOR DE INCENDIO TIPO AGUA PRESSURIZADA,DE10L</t>
  </si>
  <si>
    <t>CAMINHAO COM CARROCERIA FIXA,NO TOCO,CAPACIDADE DE 3,5T,EXCLUSIVE DEPRECIACAO,SEGURO E MOTORISTA</t>
  </si>
  <si>
    <t>CAMINHAO COM CARROCERIA FIXA,NO TOCO,CAPACIDADE DE 7,5T,EXCLUSIVE DEPRECIACAO,SEGURO E MOTORISTA</t>
  </si>
  <si>
    <t>CAMINHAO BASCULANTE,NO TOCO,DE 5,00M3,EXCLUSIVE DEPRECIACAO,SEGURO E MOTORISTA</t>
  </si>
  <si>
    <t>CAMIONETE PICK-UP,COM CABINE SIMPLES E CACAMBA,TIPO LEVE,MOTOR BICOMBUSTIVEL (GASOLINA E ALCOOL) DE 1,6 LITROS,EXCLUSIVEDEPRECIACAO,SEGURO E MOTORISTA</t>
  </si>
  <si>
    <t>CAMINHAO COM CARROCERIA FIXA,NO TOCO,CAPACICADE DE 3,5T,INCLUSIVE MOTORISTA</t>
  </si>
  <si>
    <t>CAMINHAO COM CARROCERIA FIXA,NO TOCO,CAPACIDADE DE 3,5T,INCLUSIVE MOTORISTA</t>
  </si>
  <si>
    <t>CAMINHAO COM CARROCERIA FIXA,NO TOCO,CAPACIDADE DE 7,5T,INCLUSIVE MOTORISTA</t>
  </si>
  <si>
    <t>CAMINHAO COM CARROCERIA FIXA,TRUCADO,CAPACIDADE DE 12T,INCLUSIVE MOTORISTA</t>
  </si>
  <si>
    <t>CAMINHAO BASCULANTE,NO TOCO,CAPACIDADE DE 4,00M3,INCLUSIVE MOTORISTA</t>
  </si>
  <si>
    <t>CAMINHAO BASCULANTE,NO TOCO,CAPACIDADE DE 5,00M3,INCLUSIVE MOTORISTA</t>
  </si>
  <si>
    <t>CAMINHAO BASCULANTE,NO TOCO,CAPACIDADE DE 7,00M3,INCLUSIVE MOTORISTA</t>
  </si>
  <si>
    <t>CAMINHAO BASCULANTE,NO TOCO,CAPACIDADE DE 10,00M3,INCLUSIVEMOTORISTA</t>
  </si>
  <si>
    <t>CAMINHAO BASCULANTE DO TIPO PESADO (FORA DE ESTRADA),CAPACIDADE RASA DE 11,00M3,INCLUSIVE MOTORISTA</t>
  </si>
  <si>
    <t>CAMINHAO BASCULANTE DO TIPO MEDIO-PESADO,TRUCADO,CAPACIDADEDE 12,00M3,INCLUSIVE MOTORISTA</t>
  </si>
  <si>
    <t>CAMINHAO BASCULANTE TIPO PESADO,TRACADO,6X4,CAPACIDADE DE 18,4T,INCLUSIVE MOTORISTA</t>
  </si>
  <si>
    <t>CARRETA PARA TRANSPORTE PESADO,CAPACIDADE PARA CARGA UTIL DE60/80T,INCLUSIVE MOTORISTA</t>
  </si>
  <si>
    <t>CARRETA PARA TRANSPORTE PESADO,CAPACIDADE PARA CARGA UTIL DE30T,INCLUSIVE MOTORISTA</t>
  </si>
  <si>
    <t>MICRO-ONIBUS COM CAPACIDADE MINIMA DE 15 LUGARES,MOTOR DIESEL,INCLUSIVE MOTORISTA</t>
  </si>
  <si>
    <t>VEICULO DE PASSEIO,5 PASSAGEIROS,4 PORTAS,MOTOR BICOMBUSTIVEL (GASOLINA E ALCOOL)DE 1,6 LITROS,COM AR CONDICIONADO,DIRECAO HIDRAULICA E VIDROS DIANTEIROS ELETRICOS,EXCLUSIVE MOTORISTA</t>
  </si>
  <si>
    <t>VEICULO DE PASSEIO,5 PASSAGEIROS,4 PORTAS,MOTOR BICOMBUSTIVEL (GASOLINA E ALCOOL)DE 1,6 LITROS,COM AR CONDICIONADO,DIRECAO HIDRAULICA E VIDRO DIANTEIROS ELETRICOS,EXCLUSIVE MOTORISTA</t>
  </si>
  <si>
    <t>VEICULO DE PASSEIO,5 PASSAGEIROS,4 PORTAS,MOTOR BICOMBUSTIVEL (GASOLINA E ALCOOL)DE 1,6 LITROS,COM AR CONDICIONADO,DIRECAO HIDRAULICA E VIDROS DIANTEIROS ELETRICOS,INCLUSIVE MOTORISTA</t>
  </si>
  <si>
    <t>VEICULO DE PASSEIO,5 PASSAGEIROS,MOTOR BICOMBUSTIVEL (GASOLINA E ALCOOL) DE 1.0 LITRO,INCLUSIVE MOTORISTA</t>
  </si>
  <si>
    <t>VEICULO DE PASSEIO,5 PASSAGEIROS,MOTOR BICOMBUSTIVEL (GASOLINA E ALCOOL) DE 1.0 LITRO,EXCLUSIVE MOTORISTA</t>
  </si>
  <si>
    <t>CAMIONETE TIPO PICK-UP,COM CABINE SIMPLES E CACAMBA,TIPO LEVE,MOTOR BICOMBUSTIVEL (GASOLINA E ALCOOL) DE 1,6 LITROS,INCLUSIVE MOTORISTA</t>
  </si>
  <si>
    <t>CAMIONETE TIPO PICK-UP,COM CABINE SIMPLES E CACAMBA,TIPO LEVE,MOTOR BICOMBUSTIVEL (GASOLINA E ALCOOL) DE 1,6 LITROS,EQUIPADA COM ESCADA DE EXTENSAO GIRATORIA E BASCULANTE,COM SUPORTE,ACIONAMENTO MANUAL E TODOS OS IMPLEMENTOS NECESSARIOS PARA UM PERFEITO FUNCIONAMENTO,INCLUSIVE MOTORISTA</t>
  </si>
  <si>
    <t>CAMIONETE TIPO PICK-UP,COM CABINE SIMPLES E CACAMBA,TIPO LEVE,MOTOR BICOMBUSTIVEL (GASOLINA E ALCOOL) DE 1,6 LITROS,EQUIPADA COM ESCADA DE EXTENSAO GIRATORIA E BASCULANTE,COM SUPORTE,ACIONAMENTO MANUAL A TODOS OS IMPLEMENTOS NECESSARIOS PARA UM PERFEITO FUNCIONAMENTO,INCLUSIVE MOTORISTA</t>
  </si>
  <si>
    <t>CAMIONETE TIPO PICK-UP COM CABINE DUPLA E CACAMBA MOTOR BICOMBUSTIVEL (GASOLINA E ALCOOL) 2.4,DIRECAO HIDRAULICA,TRACAOTRASEIRA,INCLUSIVE MOTORISTA</t>
  </si>
  <si>
    <t>CAMIONETE TIPO PICK-UP COM CABINE DUPLA E CACAMBA MOTOR DIESEL 2.8,DIRECAO HIDRAULICA TRACAO NAS 4 RODAS,INCLUSIVE MOTORISTA</t>
  </si>
  <si>
    <t>GUINDASTE SOBRE RODAS,MEIA LANCA,CAPACIDADE DE 6T,INCLUSIVEOPERADOR</t>
  </si>
  <si>
    <t>GUINDASTE SOBRE RODAS,CAPACIDADE DE 15T,RAIO DE CURVA DE 4,65M,LANCA TELESCOPICA DE ACIONAMENTO HIDRAULICO COM 7,60M RETRAIDA E 18,30M ESTENDIDA,INCLUSIVE OPERADOR E AUXILIAR</t>
  </si>
  <si>
    <t>GUINDASTE ARTICULADO,SOBRE CAMINHAO DIESEL(INCLUSIVE ESTE),MOMENTO MAXIMO DE ELEVACAO 30TXM E CAPACIDADE MAXIMA DE ELEVACAO 8,5T A 3,4M,INCLUSIVE OPERADOR E AUXILIAR</t>
  </si>
  <si>
    <t>GUINDASTE TIPO GRUA,COM CAPACIDADE DE CARGA DE 1200KG,VELOCIDADE DE 40M/MIN,TORRE COMPOSTA POR 9 MODULOS DE 3 METROS CADA,TOTALIZANDO 27 METROS,ALCANCE MAXIMO DE 25 METROS COM UMACARGA DE 1000KG,INCLUSIVE BASE DE SUSTENTACAO E OPERADOR</t>
  </si>
  <si>
    <t>ESTEIRA TRANSPORTADORA,DE CORREIA,LARGURA DE 50CM E 10,00M DE COMPRIMENTO,EXCLUSIVE OPERADOR</t>
  </si>
  <si>
    <t>PORTICO ROLANTE MOTORIZADO (OU ELETRICO),COM VAO E ALTURA DE5M,ACOMPANHADO DE TRILHOS ROLANTES ELETRIFICADOS COM PERCURSO DE 30M E TALHA ELETRICA COM TROLE DE CABO DE ACO E PAINELELETRICO,COM CAPACIDADE PARA 10T,INCLUSIVE MONTAGEM DO CONJUNTO,EXCLUSIVE OPERADOR</t>
  </si>
  <si>
    <t>GUINDAUTO COM CAPACIDADE MAXIMA DE CARGA EM TORNO DE 3,5T AAPROXIMADAMENTE 2,00M E ALCANCE MAXIMO VERTICAL(DO SOLO)A APROXIMADAMENTE 7,00M,ANGULO DE GIRO DE 180º,MONTADO SOBRE CHASSIS DE CAMINHAO,EXCLUSIVE ESTE.SAO CONSIDERADOS DOIS AJUDANTES,EXCLUSIVE OPERADOR QUE E CONSIDERADO O MOTORISTA DO CAMINHAO</t>
  </si>
  <si>
    <t>GUINDAUTO COM CAPACIDADE MAXIMA DE CARGA EM TORNO DE 4T A APROXIMADAMENTE 2,00M E ALCANCE MAXIMO VERTICAL(DO SOLO)A APROXIMADAMENTE 8,00M,ANGULO DE GIRO DE 180º,MONTADO SOBRE CHASSIS DE CAMINHAO,EXCLUSIVE ESTE.SAO CONSIDERADOS DOIS AJUDANTES,EXCLUSIVE OPERADOR QUE E CONSIDERADO O MOTORISTA DO CAMINHAO</t>
  </si>
  <si>
    <t>GUINDAUTO COM CAPACIDADE MAXIMA DE CARGA EM TORNO DE 10,5T AAPROXIMADAMENTE 2,00M E ALCANCE MAXIMO VERTICAL(DO SOLO)A APROXIMADAMENTE 17,00M,ANGULO DE GIRO DE 180º,MONTADO SOBRE CHASSIS DE CAMINHAO,EXCLUSIVE ESTE.SAO CONSIDERADOS DOIS AJUDANTES,EXCLUSIVE OPERADOR QUE E CONSIDERADO O MOTORISTA DO CAMINHAO</t>
  </si>
  <si>
    <t>GUINDAUTO COM CAPACIDADE MAXIMA DE CARGA EM TORNO DE 15,5T AAPROXIMADAMENTE 2,00M E ALCANCE MAXIMO VERTICAL(DO SOLO)A APROXIMADAMENTE 16,50M,ANGULO DE GIRO DE 180º,MONTADO SOBRE CHASSIS DE CAMINHAO,EXCLUSIVE ESTE.SAO CONSIDERADOS DOIS AJUDANTES,EXCLUSIVE OPERADOR QUE E CONSIDERADO O MOTORISTA DO CAMINHAO</t>
  </si>
  <si>
    <t>EMPILHADEIRA EQUIPADA COM RODAGEM PNEUMATICA,CAPACIDADE DE 2,5T E CENTRO DE CARGA A 60CM,MOTOR A GASOLINA,INCLUSIVE OPERADOR</t>
  </si>
  <si>
    <t>EMPILHADEIRA EQUIPADA COM RODAGEM PNEUMATICA,CAPACIDADE DE 3T E CENTRO DE CARGA A 60CM,MOTOR A GASOLINA,INCLUSIVE OPERADOR</t>
  </si>
  <si>
    <t>EMPILHADEIRA EQUIPADA COM RODAGEM PNEUMATICA,CAPACIDADE DE 4T E CENTRO DE CARGA A 60CM,MOTOR A GASOLINA,INCLUSIVE OPERADOR</t>
  </si>
  <si>
    <t>EMPILHADEIRA EQUIPADA COM RODAGEM PNEUMATICA,CAPACIDADE DE 5T E CENTRO DE CARGA A 60CM,INCLUSIVE OPERADOR</t>
  </si>
  <si>
    <t>EMPILHADEIRA EQUIPADA COM RODAGEM PNEUMATICA,CAPACIDADE DE 7T E CENTRO DE CARGA A 60CM,INCLUSIVE OPERADOR</t>
  </si>
  <si>
    <t>PLATAFORMA PANTOGRAFICA CAPAC.TRABALHO ATE 10M ALTURA,CAPAC.MAXIMA CARGA DISTRIBUIDA 3000KG,CAPAC.MAXIMA CARGA CONCENTRADA 1500KG,PISO PLATAF.CONSTITUIDO CHAPA XADREZ FERRO,EXTENSORES LATERAIS(S/GUARDA-CORPO),GUARDA-CORPO REMOVIVEL PLATAF.,SAPATAS HIDR.E TESOURAS LARGAS,NIVELAMENTO E MAIOR ESTABILIDADE EQUIPAMENTO,ESCADA SIMPLES ALUMINIO,EXCLUSIVE OPERADOR</t>
  </si>
  <si>
    <t>CAMIONETA TIPO PICK-UP,COM CABINE SIMPLES E CACAMBA,TIPO LEVE,MOTOR BICOMBUSTIVEL(GASOLINA E ALCOOL) DE 1,6 LITROS,EXCLUSIVE MOTORISTA</t>
  </si>
  <si>
    <t>CAMIONETA TIPO PICK-UP,COM CABINE SIMPLES E CACAMBA,TIPO LEVE,MOTOR BICOMBUSTIVEL(GASOLINA E ALCOOL)DE 1,6 LITROS,EXCLUSIVE MOTORISTA</t>
  </si>
  <si>
    <t>CAMIONETA TIPO PICK-UP,COM CABINE SIMPLES E CACAMBA,TIPO LEVE,MOTOR BICOMBUSTIVEL(GASOLINA E ALCOOL)DE 1,6 LITROS,EQUIPADA COM ESCADA DE EXTENSAO GIRATORIA E BASCULANTE,COM SUPORTE,ACIONAMENTO MANUAL E TODOS OS IMPLEMENTOS NECESSARIOS PARAUM PERFEITO FUNCIONAMENTO,EXCLUSIVE MOTORISTA</t>
  </si>
  <si>
    <t>CAMIONETA TIPO PICK-UP,COM CABINE DUPLA E CACAMBA,MOTOR BICOMBUSTIVEL(GASOLINA E ALCOOL)DE 2,4 LITROS,DIRECAO HIDRAULICA,TRACAO TRASEIRA,EXCLUSIVE MOTORISTA</t>
  </si>
  <si>
    <t>VEICULOS DE PASSEIO,5 PASSAGEIROS,MOTOR BICOMBUSTIVEL (GASOLINA E ALCOOL) DE 1,6 LITROS,COM AR CONDICIONADO,DIRECAO HIDRAULICA E VIDROS DIANTEIROS ELETRICOS,EXCLUSIVE MOTORISTA</t>
  </si>
  <si>
    <t>VEICULO DE PASSEIO,5 PASSAGEIROS,MOTOR BICOMBUSTIVEL (GASOLINA E ALCOOL) DE 1,6 LITROS,COM AR CONDICIONADO,DIRECAO HIDRAULICA E VIDRO DIANTEIROS ELETRICOS,EXCLUSIVE MOTORISTA E COMBUSTIVEL</t>
  </si>
  <si>
    <t>VEICULO DE PASSEIO,5 PASSAGEIROS,MOTOR BICOMBUSTIVEL (GASOLINA E ALCOOL) DE 1,6 LITROS,COM AR CONDICIONADO,DIRECAO HIDRAULICA E VIDROS DIANTEIROS ELETRICOS,INCLUSIVE MOTORISTA E COMBUSTIVEL</t>
  </si>
  <si>
    <t>VEICULO DE PASSEIO,5 PASSAGEIROS,MOTOR BICOMBUSTIVEL (GASOLINA E ALCOOL) DE 1,0 LITRO,EXCLUSIVE MOTORISTA</t>
  </si>
  <si>
    <t>VEICULO DE PASSEIO,5 PASSAGEIROS,MOTOR BICOMBUSTIVEL (GASOLINA E ALCOOL) DE 1,0 LITRO,EXCLUSIVE MOTORISTA E COMBUSTIVEL</t>
  </si>
  <si>
    <t>VEICULO DE PASSEIO,5 PASSAGEIROS,MOTOR BICOMBUSTIVEL (GASOLINA E ALCOOL) DE 1,0 LITRO,INCLUSIVE MOTORISTA E COMBUSTIVEL</t>
  </si>
  <si>
    <t>MICRO-ONIBUS COM CAPACIDADE MINIMA DE 15 LUGARES,MOTOR DIESEL,EXCLUSIVE MOTORISTA</t>
  </si>
  <si>
    <t>MICRO-ONIBUS COM CAPACIDADE MINIMA DE 15 LUGARES,MOTOR DIESEL,EXCLUSIVE MOTORISTA E COMBUSTIVEL</t>
  </si>
  <si>
    <t>MICRO-ONIBUS COM CAPACIDADE MINIMA DE 15 LUGARES,MOTOR DIESEL,INCLUSIVE MOTORISTA E COMBUSTIVEL</t>
  </si>
  <si>
    <t>CAMIONETE TIPO PICK-UP,COM CABINE SIMPLES E CACAMBA,TIPO LEVE,MOTOR BICOMBUSTIVEL (GASOLINA E ALCOOL) DE 1,6 LITROS,EXCLUSIVE MOTORISTA</t>
  </si>
  <si>
    <t>CAMIONETE TIPO PICK-UP,COM CABINE SIMPLES E CACAMBA,TIPO LEVE,MOTOR BICOMBUSTIVEL (GASOLINA E ALCOOL) DE 1,6 LITROS,EXCLUSIVE MOTORISTA E COMBUSTIVEL</t>
  </si>
  <si>
    <t>CAMIONETE TIPO PICK-UP,COM CABINE SIMPLES E CACAMBA,TIPO LEVE,MOTOR BICOMBUSTIVEL (GASOLINA E ALCOOL) DE 1,6 LITROS,INCLUSIVE MOTORISTA E COMBUSTIVEL</t>
  </si>
  <si>
    <t>CAMIONETE TIPO PICK-UP,COM CABINE DUPLA E CACAMBA,TIPO LEVE,MOTOR BICOMBUSTIVEL (GASOLINA E ALCOOL) DE 2.4,DIRECAO HIDRAULICA,TRACAO TRASEIRA,EXCLUSIVE MOTORISTA</t>
  </si>
  <si>
    <t>CAMIONETE TIPO PICK-UP,COM CABINE DUPLA E CACAMBA,TIPO LEVE,COM MOTOR BICOMBUSTIVEL (GASOLINA E ALCOOL),DE 2.4,DIRECAO HIDRAULICA,TRACAO TRASEIRA,EXCLUSIVE MOTORISTA E COMBUSTIVEL</t>
  </si>
  <si>
    <t>CAMIONETE TIPO PICK-UP,COM CABINE DUPLA E CACAMBA,TIPO LEVE,COM MOTOR BICOMBUSTIVEL (GASOLINA E ALCOOL),DE 2.4,DIRECAO HIDRAULICA,TRACAO TRASEIRA,INCLUSIVE MOTORISTA E COMBUSTIVEL</t>
  </si>
  <si>
    <t>MOTOCICLETA,125 CILINDRADAS X/E,EXCLUSIVE MOTORISTA E COMBUSTIVEL</t>
  </si>
  <si>
    <t>MAQUINA FRESADORA A FRIO,LARGURA DE FRESAGEM DE 1,00M,INCLUSIVE OPERADOR E AJUDANTE</t>
  </si>
  <si>
    <t>ESCAVADEIRA HIDRAULICA DE ESTEIRA, COM PESO OPERACIONAL EM TORNO DE 17T, MOTOR DIESEL EM TORNO DE 111CV, CACAMBA COM CAPACIDADE APROXIMADA DE 0,78M3, PROFUNDIDADE DE ESCAVACAO MAXIMA DE 6,60M, COM 3 BRACOS ARTICULADOS, BRACO INTERMEDIARIO AJUSTAVEL EM 3 POSICOES, INCLUSIVE OPERADOR</t>
  </si>
  <si>
    <t>ESCAVADEIRA HIDRAULICA DE ESTEIRA, COM PESO OPERACIONAL EM TORNO DE 23T, MOTOR DIESEL EM TORNO DE 172CV, CACAMBA COM CAPACIDADE APROXIMADA DE 1,14M3, PROFUNDIDADE DE ESCAVACAO MAXIMA DE 6,02M, COM 3 BRACOS ARTICULADOS, BRACO INTERMEDIARIO AJUSTAVEL EM 3 POSICOES, INCLUSIVE OPERADOR</t>
  </si>
  <si>
    <t>ESCAVADEIRA HIDRAULICA DE ESTEIRA BRACO ALONGADO (MODELO LONG REACH),COM PESO OPERACIONAL EM TORNO DE 23T,MOTOR DIESEL EM TORNO DE 160CV,CACAMBA COM CAPACIDADE APROXIMADA DE 0,55M3,ALTURA DA ESCAVACAO MAXIMA APROXIMADA DE 15M E PROFUNDIDADEDE ESCAVACAO MAXIMA APROXIMADA ED 12M,INCLUSIVE OPERADOR</t>
  </si>
  <si>
    <t>ESCAVADEIRA HIDRAULICA DE ESTEIRA BRACO ALONGADO (MODELO LONG REACH),COM PESO OPERACIONAL EM TORNO DE 23T,MOTOR DIESEL EM TORNO DE 160CV,CACAMBA COM CAPACIDADE APROXIMADA DE 0,55M3,ALTURA DE ESCAVACAO MAXIMA APROXIMADA DE 15M E PROFUNDIDADEDE ESCAVACAO MAXIMA APROXIMADA DE 12M,INCLUSIVE OPERADOR</t>
  </si>
  <si>
    <t>MOTONIVELADORA COM PESO OPERACIONAL EM TORNO DE 18T, MOTOR DIESEL EM TORNO DE 125CV, INCLUSIVE OPERADOR</t>
  </si>
  <si>
    <t>PA CARREGADEIRA DE PNEUS,COM PESO OPERACIONAL EM TORNO DE 23T, PA COM CAPACIDADE RASA APROXIMADA DE 4,03M3, POTENCIA EMTORNO DE 270CV, INCLUSIVE OPERADOR</t>
  </si>
  <si>
    <t>GRADE DE DISCO,ARMADURA LEVE,COM 20 (VINTE) DISCOS,PESO DE 1300KG,LARGURA DE CORTE DE 2,50M,ACIONAMENTO MECANICO,EXCLUSIVE OPERADOR</t>
  </si>
  <si>
    <t>GRADE DE DISCO,ARMADURA LEVE,COM 20 (VINTE) DISCOS,PESO DE 1.300KG,LARGURA DE CORTE DE 2,50M,ACIONAMENTO MECANICO,EXCLUSIVE OPERADOR</t>
  </si>
  <si>
    <t>TRATOR DE ESTEIRAS COM MOTOR DIESEL EM TORNO DE 80CV,COM LAMINA DE 1290KG,INCLUSIVE OPERADOR</t>
  </si>
  <si>
    <t>TRATOR DE ESTEIRAS COM MOTOR DIESEL EM TORNO DE 140CV,COM LAMINA DE 2330KG,INCLUSIVE OPERADOR</t>
  </si>
  <si>
    <t>TRATOR DE ESTEIRAS COM MOTOR DIESEL EM TORNO DE 200CV,COM LAMINA DE 2500KG,INCLUSIVE OPERADOR</t>
  </si>
  <si>
    <t>TRATOR DE ESTEIRAS COM MOTOR DIESEL EM TORNO DE 335CV,SEM LAMINA,INCLUSIVE OPERADOR</t>
  </si>
  <si>
    <t>TRATOR DE ESTEIRAS COM MOTOR DIESEL EM TORNO DE 335CV,COM LAMINA DE 5000KG,INCLUSIVE OPERADOR</t>
  </si>
  <si>
    <t>TRATOR DE ESTEIRAS COM MOTOR DIESEL EM TORNO DE 335CV,COM ESCARIFICADOR DE PENETRACAO MAXIMA DE 0,66M,INCLUSIVE OPERADOR</t>
  </si>
  <si>
    <t>RETROESCAVADEIRA, COM PESO OPERACIONAL EM TORNO DE 7T, MOTORDIESEL EM TORNO DE 75CV, CAPACIDADE APROXIMADA DA CACAMBA DE0,76M3, PROFUNDIDADE DE ESCAVACAO MAXIMA DE 4,00M, INCLUSIVEOPERADOR</t>
  </si>
  <si>
    <t>RETROESCAVADEIRA, COM PESO OPERACIONAL EM TORNO DE 7T, MOTORDIESEL EM TORNO DE 75CV, CAPACIDADE APROXIMADA DA CACAMBA DE 0,76M3, PROFUNDIDADE DE ESCAVACAO MAXIMA DE 4,00M, INCLUSIVE OPERADOR</t>
  </si>
  <si>
    <t>PA CARREGADEIRA DE PNEUS COM PESO OPERACIONAL EM TORNO DE 12T, POTENCIA EM TORNO DE 121CV, PA COM CAPACIDADE RASA APROXIMADA DE 1,30M3, INCLUSIVE OPERADOR</t>
  </si>
  <si>
    <t>PA CARREGADEIRA DE PNEUS COM PESO OPERACIONAL EM TORNO DE 18T, POTENCIA EM TORNO DE 183CV, PA COM CAPACIDADE RASA APROXIMADA DE 3,10M3, INCLUSIVE OPERADOR</t>
  </si>
  <si>
    <t>MINI PA CARREGADEIRA,DE RODAS,CARGA OPERACIONAL EM TORNO DE629KG,ALTURA DE DESCARGA APROXIMADA DE 2,40M,INCLUSIVE OPERADOR</t>
  </si>
  <si>
    <t>ROMPEDOR HIDRAULICO ADAPTAVEL A RETRO-ESCAVADEIRA(EXCLUSIVEESTA),COM PESO OPERACIONAL DE 435KG,FREQUENCIA DE IMPACTOS DE 400 A 1000BPM,INCLUSIVE PONTEIRO DE 84MM DE DIAMETRO,EXCLUSIVE OPERADOR</t>
  </si>
  <si>
    <t>ROMPEDOR HIDRAULICO ADAPTAVEL A ESCAVADEIRA HIDRAULICA(EXCLUSIVE ESTA),COM PESO OPERACIONAL DE 1700KG,FREQUENCIA DE IMPACTOS DE 320 A 600BPM,INCLUSIVE PONTEIRO DE 130MM DE DIAMETRO,EXCLUSIVE OPERADOR</t>
  </si>
  <si>
    <t>ROMPEDOR PNEUMATICO DE 32,6KG DE PESO,CONSUMO DE AR 38,8L/S,FREQUENCIA DE IMPACTOS DE 1.100,IMP/MIN,EXCLUSIVE OPERADOR,PONTEIRA E MANGUEIRA</t>
  </si>
  <si>
    <t>PERFURATRIZ DE 26KG DE PESO(PARA USO SUBTERRANEO),CONSUMO DEAR 63L/S,FREQUENCIA DE IMPACTOS DE 38,IMP/S,COMPRIMENTO DE71CM,DIAMETRO DO PISTAO DE 70MM,EXCLUSIVE OPERADOR,BROCA E MANGUEIRA</t>
  </si>
  <si>
    <t>PERFURATRIZ DE 23,5KG DE PESO(PARA SERVICOS DE FURACAO DE FOGACHO,PERFURACAO EM BANCADAS BAIXAS E SERVICOS SIMILARES),CONSUMO DE AR 56L/S,FREQUENCIA DE IMPACTOS DE 34 IMP/S,COMPRIMENTO DE 64CM,DIAMETRO DO PISTAO DE 65MM,EXCLUSIVE OPERADOR,BROCA E MANGUEIRA</t>
  </si>
  <si>
    <t>ARADO REVERSIVEL DE DISCO ADAPTAVEL A TRATOR PARA PREPARO DETERRENO,EXCLUSIVE OPERADOR</t>
  </si>
  <si>
    <t>ROCADEIRA DESLOCAVEL ADAPTAVEL A TRATOR PARA PREPARO DE TERRENO,EXCLUSIVE OPERADOR</t>
  </si>
  <si>
    <t>GUINCHO CARREGADOR ADAPTAVEL A TRATOR PARA TRANSPORTE DE MADEIRA,EXCLUSIVE OPERADOR</t>
  </si>
  <si>
    <t>SOCADOR PNEUMATICO,9,8KG DE PESO,DIAMETRO DO PISTAO DE 25,4MM,900IPM (IMPACTOS POR MINUTO),EXCLUSIVE OPERADOR</t>
  </si>
  <si>
    <t>ROLO COMPACTADOR TANDEM,DE 6 A 9T,MOTOR DIESEL DE 55CV,INCLUSIVE OPERADOR</t>
  </si>
  <si>
    <t>COMPACTADOR VIBRATORIO,COM TAMBOR PE-DE-CARNEIRO,AUTOPROPULSOR,COM MOTOR DIESEL DE 76HP,COM 6 A 7T,LARGURA DE 1,85M,INCLUSIVE OPERADOR</t>
  </si>
  <si>
    <t>ROLO ESTATICO DE 3 RODAS,PARA COMPACTACAO DE ASFALTO COM ESPESSURA DE 25 A 50MM,LARGURA DE COMPACTACAO 2,1M,VELOCIDADE DO ROLO 6KM/H,DENSIDADE 2375KG/M3,CLASSE DE PESO 13T,INCLUSIVE OPERADOR</t>
  </si>
  <si>
    <t>ROLO VIBRATORIO LISO,DE 7T,AUTOPROPULSOR,LARGURA TOTAL DE 2,015M,INCLUSIVE OPERADOR</t>
  </si>
  <si>
    <t>ROLO ESTATICO DE 7 RODAS,AUTOPROPELIDO,PARA COMPACTACAO DEASFALTO,COM ESPESSURA DE 25 A 50MM,LARGURA DE COMPACTACAO 1,82M,CLASSE DE PESO 21T,INCLUSIVE OPERADOR</t>
  </si>
  <si>
    <t>ROLO COMPACTADOR VIBRATORIO,AUTOPROPELIDO PARA REPARO DE PAVIMENTACAO,CAPACIDADE DE 2T,INCLUSIVE OPERADOR</t>
  </si>
  <si>
    <t>ROLO ESTATICO DE 9 RODAS,AUTOPROPELIDO,PARA COMPACTACAO DE ASFALTO,COM ESPESSURA DE 25 A 50MM,LARGURA DE COMPACTACAO 1,76M,CLASSE DE PESO 14T,INCLUSIVE OPERADOR</t>
  </si>
  <si>
    <t>ROLO COMPACTADOR PE-DE-CARNEIRO DUPLO,REBOCAVEL,C/2 TAMBORES1000MM DE DIAM.E 1220MM DE COMPRIMENTO,COMPRIMENTO TOTAL DOROLO 3700MM,TRACAO NECESSARIA 65CV,PESO LIQUIDO 2150KG,PESOCOM LASTRO DE AGUA 4650KG,PESO COM LASTRO DE AREIA 6000KG,PRESSAO SOBRE O SOLO SEM LASTRO 12KG/CM2,PRESSAO COM LASTRO DE AGUA 20KG/CM2,EXCLUSIVE OPERADOR</t>
  </si>
  <si>
    <t>USINA PRE-MISTURADORA DE SOLOS P/ESTABILIZACAO DE BASES,C/CAPACIDADE 350/600T/H,ALIMENTADOR-DOSADOR,DOSADOR DUPLO DE CORREIAS,DOSADOR TRIPLO MESA VAI E VEM,DOSADOR TRIPLO DE CORREIAS,DOSADOR TRIPLO DE CALHAS VIBRATORIAS,DOSADOR QUADRUPLO,TRANSPORTADOR DE CORREIA DE TRANSFERENCIA MEDINDO 36"X19,10M,MISTURADOR,COMANDOS E EQUIPAMENTOS COMPLEMENTARES,INCL.EQUIPE</t>
  </si>
  <si>
    <t>USINA PARA MISTURA BETUMINOSA DE ALTA CLASSE A QUENTE,COM CAPACIDADE DE 60 A 90T/H,COMPREENDENDO UNIDADE DE ALIMENTACAOE DOSAGEM DE FRIOS,SECADOR,PENEIRA DOSADORA,ALIMENTADOR DE FINOS,MISTURADOR,INSTALACAO DE ARMAZENAGEM E AQUECIMENTO DE ASFALTO E GRUPO GERADOR DE 125/145KVA,COM EQUIPE DE OPERACAO</t>
  </si>
  <si>
    <t>USINA PARA MISTURA A FRIO,COM CAPACIDADE PARA 50T/H,COMPREENDENDO:ALIMENTADOR-DOSADOR DE FRIOS,ELEVADOR,SILO-TREMONHA,ALIMENTADOR DE FINOS,MISTURADOR,INSTALACAO DE ARMAZENAGEM E AQUECIMENTO DE ASFALTO E GRUPO GERADOR DE 60/66KVA,INCLUSIVEEQUIPE DE OPERACAO</t>
  </si>
  <si>
    <t>SISTEMA DE AQUECIMENTO COM UM TANQUE FIXO DE 30000 LITROS PARA ASFALTO E UM TANQUE DE 20000 LITROS PARA COMBUSTIVEL,COMSISTEMA DE CIRCULACAO DE ASFALTO,INCLUSIVE OPERADOR</t>
  </si>
  <si>
    <t>PULVIMISTURADOR,LARGURA DE MISTURADOR DE 2,50M,TRACIONADO POR TRATOR DE PNEUS DE 61CV,INCLUSIVE ESTE E 2 OPERADORES</t>
  </si>
  <si>
    <t>DISTRIBUIDOR DE BETUME(ASFALTO) REBOCAVEL,MOTOR A GASOLINA,PARTIDA MANUAL,CAPACIDADE EFETIVA DO TANQUE DE 2.200L,BOMBA DE ENGRENAGEM DE DIAMETRO DE 2",180L/MIN,BARRA DE DISTRIBUICAO COM 2,00M,HASTE DE DISTRIBUICAO MANUAL PROVIDA DE REGISTROPROPRIO,EXCLUSIVE OPERADOR</t>
  </si>
  <si>
    <t>DISTRIBUIDOR DE BETUME(ASFALTO) REBOCAVEL,MOTOR A GASOLINA,PARTIDA MANUAL,CAPACIDADE EFETIVA DE TANQUE DE 2.200L,BOMBA DE ENGRENAGEM DE DIAMETRO DE 2",180L/MIN,BARRA DE DISTRIBUICAO COM 2,00M,HASTE DE DISTRIBUICAO MANUAL PROVIDA DE REGISTROPROPRIO,EXCLUSIVE OPERADOR</t>
  </si>
  <si>
    <t>DISTRIBUIDOR DE BETUME(ASFALTO) SOB PRESSAO,MOTOR A GASOLINA,MONTADO SOBRE CAMINHAO,CAPACIDADE EFETIVA DO TANQUE DE 5000L,INCLUSIVE ESTE COM MOTORISTA</t>
  </si>
  <si>
    <t>ESPALHADOR DE AGREGADOS,REBOCAVEL,CAPACIDADE RASA DE 1,30M3,LARGURA MAXIMA DE DISTRIBUICAO DE 3,66M,COMPRIMENTO DE 4,10M,LARGURA DE 1,30M,ALTURA DE 1,00M,4 RODAS COM PNEUMATICOS 6X9(10 LONAS),PESO DE 860KG,DIAMETRO DO ROLO DE 12,7CM(5"),EXCLUSIVE OPERADOR</t>
  </si>
  <si>
    <t>VIBRO ACABADORA DE ASFALTO,SOBRE ESTEIRA,COM EXTENSAO PARA PAVIMENTACAO,LARGURA DE 4,27M,COM MOTOR DIESEL DE APROXIMADAMENTE 69CV,INCLUSIVE OPERADOR E AUXILIAR</t>
  </si>
  <si>
    <t>VIBRO ACABADORA DE ASFALTO,SOBRE RODAS,CAPACIDADE DO SILO DEASFALTO DE APROXIMADAMENTE 10,5T,LARGURA APROXIMADA DE 4,55M,COM MOTOR DIESEL DE APROXIMADAMENTE 100CV,COM SISTEMA DENIVELAMENTO ELETRONICO,INCLUSIVE OPERADOR E AUXILIAR</t>
  </si>
  <si>
    <t>MAQUINAS DE JUNTAS(SERRA DE CONCRETO) MOTOR A GASOLINA PARTIDA MANUAL,CHASSIS REFORCADO,GUARDA PROTETORA PARA ACOMODAR SERRAS DE ATE 14",SERRA PARA CONCRETO ESPECIALMENTE DESENVOLVIDA PARA ABERTURAS DE JUNTA DE DILATACAO COM 3.600RPM,INCLUSIVE OPERADOR</t>
  </si>
  <si>
    <t>MAQUINAS DE JUNTAS(SERRA DE CONCRETO) MOTOR A GASOLINA PARTIDA MANUAL,CHASSIS REFORCADO,GUARDA PROTETORA PARA ACOMADAR SERRAS DE ATE 14",SERRA PARA CONCRETO ESPECIALMENTE DESENVOLVIDA PARA ABERTURAS DE JUNTA DE DILATACAO COM 3.600RPM,INCLUSIVE OPERADOR</t>
  </si>
  <si>
    <t>VASSOURA MECANICA,REBOCAVEL,LARGURA DE TRABALHO DE 2,44MM,EXCLUSIVE OPERADOR</t>
  </si>
  <si>
    <t>VASSOURA MECANICA,REBOCAVEL,LARGURA DE TRABALHO DE 2,44M,EXCLUSIVE OPERADOR</t>
  </si>
  <si>
    <t>VASSOURA MECANICA,COM ASPIRACAO (SUCCAO) E ESCOVA,CAPACIDADEDE 4M3,MONTADA SOBRE CHASSIS DE CAMINHAO,INCLUSIVE OPERADOR</t>
  </si>
  <si>
    <t>DISTRIBUIDOR (ESPARGIDOR) DE ASFALTO (BMB),MOTOR DIESEL,POTENCIA DE 92CV E CAPACIDADE APROXIMADA DO TANQUE DE 10000 LITROS,INCLUSIVE OPERADOR</t>
  </si>
  <si>
    <t>DISTRIBUIDOR (ESPARGIDOR) DE ASFALTO (BMB),MOTOR DIESEL,POTENCIA DE 92CV E CAPACIDADE APROXIMADA DE TANQUE DE 10000 LITROS,INCLUSIVE OPERADOR</t>
  </si>
  <si>
    <t>CAMINHAO PARA MICROREVESTIMENTO ASFALTICO A FRIO,EQUIPADO COM USINA COM CAPACIDADE DE 8M3,INCLUSIVE MOTORISTA</t>
  </si>
  <si>
    <t>RECICLADORA DE ASFALTO A FRIO SOBRE RODAS,LARGURA DE FRESAGEM DE 2,00M, 422HP,INCLUSIVE OPERADOR</t>
  </si>
  <si>
    <t>DISCO ELETRICO,PARA COMPACTAR E DESEMPENAR PISOS DE CONCRETO,EXCLUSIVE OPERADOR</t>
  </si>
  <si>
    <t>DESEMPENADEIRA ELETRICA PARA ACABAMENTO DE PISOS DE CONCRETO,COMPACTADORA E ADENSADORA,EXCLUSIVE OPERADOR</t>
  </si>
  <si>
    <t>MAQUINA DE DEMARCACAO DE FAIXAS A FRIO PARA USO RODOVIARIO EURBANO,EXCLUSIVE OPERADOR</t>
  </si>
  <si>
    <t>MAQUINA DE DEMARCACAO DE FAIXAS,COM FUSOR APLICADOR E FUSORDERRETEDOR,PARA USO RODOVIARIO E URBANO,EXCLUSIVE OPERADOR</t>
  </si>
  <si>
    <t>MAQUINA DE DEMARCACAO DE FAIXAS,COM FUSOR APLICADOR E FUSORDERRETEDOR,PARA USO RODOVIARIO E URBANO</t>
  </si>
  <si>
    <t>BETONEIRA PARA 320L DE MISTURA SECA,DE CARREGAMENTO MECANICOE TAMBOR REVERSIVEL,COM MOTOR ELETRICO,EXCLUSIVE OPERADOR</t>
  </si>
  <si>
    <t>BETONEIRA PARA 320L DE MISTURA SECA,DE CARREGAMENTO MECANICOE TAMBOR REVERSIVEL,COM MOTOR A GASOLINA,EXCLUSIVE OPERADOR</t>
  </si>
  <si>
    <t>BETONEIRA PARA 600L DE MISTURA SECA,DE CARREGAMENTO MECANICOE TAMBOR REVERSIVEL,COM MOTOR ELETRICO,EXCLUSIVE OPERADOR</t>
  </si>
  <si>
    <t>BETONEIRA PARA 600L DE MISTURA SECA,DE CARREGAMENTO MECANICOE TAMBOR REVERSIVEL,COM MOTOR DIESEL,EXCLUSIVE OPERADOR</t>
  </si>
  <si>
    <t>MISTURADOR HORIZONTAL DE CONCRETO PARA 1.000L DE MISTURA SECA,CARREGADOR AUTOMATICO COM UM MOTOR ELETRICO,VELOCIDADE DOTAMBOR 20RPM,SOBRE RODAS DE FERRO,EXCLUSIVE OPERADOR</t>
  </si>
  <si>
    <t>USINA DE CONCRETO C/DOSADOR,MISTURADOR,CAPACIDADE 4 AGREGADOS,SILO DE CIMENTO 50T,VOLUME DA CAIXA 18M3,SILO AGREGADOS 10M3,BALANCA AGREGADOS CAPACIDADE 4500KG,BALANCA CIMENTO CAPACIDADE 850KG,VOLUME POR CICLO 2M3,PRODUCAO HORA NOMINAL 80M3,PRODUCAO HORA REAL 68/72M3,DOSADO 4 ADITIVOS,MISTURADOR DUPLO EIXO,INCLUSIVE MAO-DE-OBRA ALIMENTACAO E OPERACAO CENTRAL</t>
  </si>
  <si>
    <t>USINA DE CONCRETO C/DOSADOR,MISTURADOR,CAPACIDADE 4 AGREGADOS,SILO DE CIMENTO 100T,VOLUME DA CAIXA 18M3,SILO AGREGADOS 10M3,BALANCA AGREGADOS CAPACIDADE 4500KG,BALANCA CIMENTO CAPACIDADE 850KG,VOLUME POR CICLO 2M3,PRODUCAO HORA NOMINAL 80M3,PRODUCAO HORA REAL 68/72M3,DOSADO 4 ADITIVOS,MISTURADOR DUPLO EIXO,INCLUSIVE MAO-DE-OBRA ALIMENTACAO E OPERACAO CENTRAL</t>
  </si>
  <si>
    <t>USINA DE CONCRETO C/DOSADOR,MISTURADOR,CAPACIDADE 4 AGREGADOS,SILO DE CIMENTO 100T,VOLUME DA CAIXA 18M3,SILO AGREGADOS 10M3,BALANCA AGREGADOS CAPACIDADE 4500KG,BALANCA CIMENTO CAPACIDADE 850KG,VOLUME POR CICLO 2M3,PRODUCAO HORA MOMINAL 80M3,PRODUCAO HORA REAL 68/72M3,DOSADO 4 ADITIVOS,MISTURADOR DUPLO EIXO,INCLUSIVE MAO-DE-OBRA ALIMENTACAO E OPERACAO CENTRAL</t>
  </si>
  <si>
    <t>USINA DE CONCRETO C/DOSADOR,CAPACIDADE 4 AGREGADOS,SILO DE CIMENTO P/100T,VOLUME DA CAIXA 18M3,SILO DE AGREGADOS CAPACIDADE 40M3,BALANCA DE AGREGADOS CAPACIDADE 4500KG,BALANCA CIMENTO CAPACIDADE 850KG,VOLUME POR CICLO 2M3,PRODUCAO HORA NOMINAL 80M3,PRODUCAO HORA REAL 68/72M3,DOSADOR PARA 4 ADITIVOS,INCLUSIVE MAO-DE-OBRA P/ALIMENTACAO E OPERACAO DA CENTRAL</t>
  </si>
  <si>
    <t>USINA DE CONCRETO C/DOSADOR,CAPACIDADE 4 AGREGADOS,SILO DE CIMENTO P/100T,VOLUME DA CAIXA 18M3,SILO DE AGREGADOS CAPACIDADE 40M3,BALANCA DE AGREGADOS CAPACIDADE 4500KG,BALANCA CIMENTO CAPACIDADE 850KG,VOLUME POR CICLO 2M3,PRODUCAO HORA NOMINAL 80M3,PRODUCAO HORA REAL 68/72M3,DOSADOR PARA 4 ADITIVOS,INCLUSIVE MAO-DE-OBRA P/ALIMENTACAO E OPERACAO CENTRAL</t>
  </si>
  <si>
    <t>USINA DE CONCRETO C/DOSADOR,CAPACIDADE 5 AGREGADOS,SILO DE CIMENTO P/120T,VOLUME DA CAIXA 30M3,SILO DE AGREGADOS CAPACIDADE 40M3,BALANCA DE AGREGADOS CAPACIDADE 7000KG,BALANCA CIMENTO CAPACIDADE 1300KG,VOLUME POR CICLO 3M3,PRODUCAO HORA NOMINAL 120M3,PRODUCAO HORA REAL 90/100M3,DOSADOR PARA 4 ADITIVOS,INCLUSIVE MAO-DE-OBRA ALIMENTACAO E OPERACAO CENTRAL</t>
  </si>
  <si>
    <t>USINA DE CONCRETO C/DOSADOR,CAPACIDADE 5 AGREGADOS,SILO DE CIMENTO P/120T,VOLUME DA CAIXA 30M3,SILO DE AGREGADOS CAPACIDADE 40M3,BALANCA DE AGREGADOS CAPACIDADE 7000KG BALANCA CIMENTO CAPACIDADE 1300KG,VOLUME POR CICLO 3M3,PRODUCAO HORA NOMINAL 120M3,PRODUCAO HORA REAL 90/100M3,DOSADOR PARA 4 ADITIVOS,INCLUSIVE MAO-DE-OBRA ALIMENTACAO E OPERACAO CENTRAL</t>
  </si>
  <si>
    <t>VIBRADOR DE IMERSAO,TUBO DE 48X480MM,COM MANGOTE DE 5,00M DECOMPRIMENTO,MOTOR ELETRICO,EXCLUSIVE OPERADOR</t>
  </si>
  <si>
    <t>VIBRADOR DE IMERSAO,TUBO DE 48X480MM,COM MANGOTE DE 5,00M DECOMPRIMENTO,MOTOR A GASOLINA,EXCLUSIVE OPERADOR</t>
  </si>
  <si>
    <t>REGUA VIBRADORA DUPLA,COM MOTOR A GASOLINA 4 TEMPOS,COM ATE6,00M,EXCLUSIVE OPERADOR</t>
  </si>
  <si>
    <t>BOMBA DE ARGAMASSA,COM UNIDADE MISTURADORA E BOMBEADORA ACOPLADAS,PARA 900 A 4.800L DE MISTURA SECA,COM MOTOR ELETRICO,EXCLUSIVE OPERADOR</t>
  </si>
  <si>
    <t>CAMPANULA PARA TUBULAO PNEUMATICO PARA PRESSAO DE SERVICO DE2,5KG/CM2 COM GUINCHO ELETRICO COM CAPACIDADE DE ICAMENTO DE CARGA ENTRE 500 E 800KG,VELOCIDADE DE 10,00 A 12,00M/MIN,EXCLUSIVE OPERADOR</t>
  </si>
  <si>
    <t>BATE-ESTACAS TIPO MARTELO HIDRAULICO VIBRATORIO,ACOPLADO EMESCAVADEIRA HIDRAULICA (INCLUSIVE ESTA),LARGURA EM TORNO DE70CM,ALTURA E COMPRIMENTO EM TORNO DE 2,00M,CAPACIDADE DO MARTELO EM TORNO DE 1,2T,INCLUSIVE OPERADOR</t>
  </si>
  <si>
    <t>BATE-ESTACAS,TIPO MARTELO HIDRAULICO,ACOPLADO EM EQUIPAMENTODE ESTEIRAS (INCLUSIVE ESTE),LARGURA DE TRABALHO EM TORNO DE 4,00M,TORRE COM ALTURA UTIL EM TORNO DE 15,00M E CAPACIDADE DO MARTELO HIDRAULICO DE IMPACTO EM TORNO DE 5,00T,INCLUSIVE OPERADOR</t>
  </si>
  <si>
    <t>BOMBA CENTRIFUGA AUTOESCORVANTE,PARA BOMBEAMENTO DE AGUAS LIMPAS OU SUJAS COM ATE 20MM DE DIAMETRO DOS SOLIDOS EM SUSPENSAO,NA PROPORCAO MAXIMA DE 20% NO VOLUME E LIQUIDOS QUIMICAMENTE NAO AGRESSIVOS,COM ROTOR SEMIABERTO,MOTOR A GASOLINA,VAZAO MAXIMA DE 60M3/HORA,COM ALTURA MANOMETRICA DE 5 METROS,EXCLUSIVE OPERADOR</t>
  </si>
  <si>
    <t>BOMBA CENTRIFUGA AUTOESCORVANTE,PARA BOMBEAMENTO DE AGUAS LIMPAS OU SUJAS COM ATE 20MM DE DIAMETRO DOS SOLIDOS EM SUSPENSAO,NA PROPORCAO MAXIMA DE 20% NO VOLUME E LIQUIDOS QUIMICAMENTE NAO AGRESSIVOS,COM ROTOR SEMIABERTO,MOTOR A GASOLINA,VAZAO MAXIMA DE 66M3/HORA COM ALTURA MANOMETRICA DE 6 METROS,EXCLUSIVE OPERADOR</t>
  </si>
  <si>
    <t>BOMBA CENTRIFUGA AUTOESCORVANTE,PARA BOMBEAMENTO DE AGUAS LIMPAS OU SUJAS COM ATE 20MM DE DIAMETRO DOS SOLIDOS EM SUSPENSAO,NA PROPORCAO MAXIMA DE 20% NO VOLUME E LIQUIDOS QUIMICAMENTE NAO AGRESSIVOS,COM ROTOR SEMIABERTO,MOTOR A GASOLINA,VAAZAO MAXIMA DE 66M3/HORA COM ALTURA MANOMETRICA DE 6 METROS,EXCLUSIVE OPERADOR</t>
  </si>
  <si>
    <t>BOMBA CENTRIFUGA AUTOESCORVANTE,PARA BOMBEAMENTO DE AGUAS LIMPAS OU SUJAS COM ATE 20MM DE DIAMETRO DOS SOLIDOS EM SUSPENSAO,NA PROPORCAO MAXIMA DE 20% NO VOLUME E LIQUIDOS QUIMICAMENTE NAO AGRESSIVOS,COM ROTOR SEMIABERTO,MOTOR A GASOLINA,VAZAO MAXIMA DE 84M3/HORA COM ALTURA MANOMETRICA DE 8 METROS,EXCLUSIVE OPERADOR</t>
  </si>
  <si>
    <t>BOMBA CENTRIFUGA AUTOESCORVANTE,PARA BOMBEAMENTO DE AGUAS LIMPAS OU SUJAS COM ATE 20MM DE DIAMETRO DOS SOLIDOS EM SUSPENSAO,NA PROPORCAO MAXIMA,DE 20% NO VOLUME E LIQUIDOS QUIMICAMENTE NAO AGRESSIVOS,COM ROTOR SEMIABERTO,MOTOR A GASOLINA,VAZAO MAXIMA DE 84M3/HORA COM ALTURA MANOMETRICA DE 8 METROS,EXCLUSIVE OPERADOR</t>
  </si>
  <si>
    <t>BOMBA CENTRIFUGA AUTOESCORVANTE,PARA BOMBEAMENTO DE AGUAS LIMPAS OU SUJAS COM ATE 20MM DE DIAMETRO DOS SOLIDOS EM SUSPENSAO,NA PROPORCAO MAXIMA DE 20% NO VOLUME E LIQUIDOS QUIMICAMENTE NAO AGRESSIVOS,COM ROTOR SEMIABERTO,MOTOR A GASOLINA,VAZAO MAXIMA DE 83M3/HORA COM ALTURA MANOMETRICA DE 12 METROS,EXCLUSIVE OPERADOR</t>
  </si>
  <si>
    <t>BOMBA SUBMERSA COM MOTOR ELETRICO,PARA POCOS PROFUNDOS,EXCLUSIVE OPERADOR</t>
  </si>
  <si>
    <t>BOMBA CENTRIFUGA SUBMERSIVEL PARA BOMBEAMENTO DE AGUAS SERVIDAS COM SOLIDOS DE ATE 5MM DE DIAMETRO EM SUSPENSAO,COM MOTOR ELETRICO,VAZAO MAXIMA DE 63M3/HORA,ROTOR SEMIABERTO,EXCLUSIVE OPERADOR,MANGUEIRA,CABOS E COMANDOS</t>
  </si>
  <si>
    <t>BOMBA CENTRIFUGA,VEDACAO POR GAXETA GRAFITADA,ACOPLAMENTO POR LUVA ELASTICA,PARTIDA ELETRICA,EXCLUSIVE OPERADOR E MANGUEIRA</t>
  </si>
  <si>
    <t>ESCAVADEIRA SOBRE ESTEIRAS,VERSAO CLAM-SHELL,COM CAPACIDADEAPROXIMADA DA CACAMBA DE 0,38M3 (1/2JD3),INCLUSIVE OPERADORE AUXILIAR</t>
  </si>
  <si>
    <t>ESCAVADEIRA SOBRE ESTEIRAS,VERSAO DRAGLINE OU CLAM-SHELL,COMCAPACIDADE APROXIMADA DA CACAMBA DE 0,57M3 (3/4JD3),INCLUSIVE OPERADOR E AUXILIAR</t>
  </si>
  <si>
    <t>ESCAVADEIRA SOBRE ESTEIRAS,VERSAO DRAGLINE OU CLAM-SHELL,COMCAPACIDADE APROXIMADA DA CACAMBA DE 0,76M3 (1JD3),INCLUSIVEOPERADOR E AUXILIAR</t>
  </si>
  <si>
    <t>ESCAVADEIRA SOBRE ESTEIRAS,VERSAO CLAM-SHELL,COM CAPACIDADEAPROXIMADA DA CACAMBA DE 0,96M3 (1.1/4JD3),INCLUSIVE OPERADOR E AUXILIAR</t>
  </si>
  <si>
    <t>CUSTO HORARIO CORRIDO DE UTILIZACAO DE EQUIPAMENTO DE JATO D'AGUA DE ALTA PRESSAO(SEWER-JET),MANGUEIRA DE 1" DE DIAMETRO,PRESSAO ATE 2.000 LIBRAS,PARA LIMPEZA DE SISTEMA DE ESGOTAMENTO PLUVIAL OU SANITARIO,INCLUSIVE EQUIPE DE OPERACAO E ABASTECIMENTO D'AGUA</t>
  </si>
  <si>
    <t>CUSTO HORARIO CORRIDO DE UTILIZACAO DE EQUIPAMENTO COMBINADODE JATO D'AGUA A ALTA PRESSAO COM SUCCAO POR ACAO DE VACUO(VACUO SEWER-JET),COM CAPACIDADE MINIMA DE ARMAZENAGEM DE 6,00M3 DE MATERIAL NO TANQUE,MANGUEIRAS DE CAPTACAO DE 4",PARALIMPEZA DE ESGOTAMENTO SANITARIO,INCLUSIVE EQUIPE DE OPERACAO,ABASTECIMENTO D'AGUA E TRANSPORTE DO MATERIAL REMOVIDO</t>
  </si>
  <si>
    <t>CUSTO HORARIO CORRIDO DE UTILIZACAO DE EQUIPAMENTOS HIDROJATO CONJUGADO COM SUCCAO ATRAVES DE VACUO,COMPRESSOR ACIONADOPOR TOMADA DE FORCA TIPO ROTATIVO E COM JOGO DE MANGUEIRAS PARA CAPTACAO DE 6" E 8",ESTA ATRAVES DE BRACO ROTATIVO,TANQUE DE ARMAZENAMENTO DE 12.000L,INCLUSIVE EQUIPE DE OPERACAO</t>
  </si>
  <si>
    <t>ESCAVADEIRA HIDRAULICA MODELO ANFIBIA,PESO OPERACIONAL EM TORNO DE 30T,MOTOR DIESEL EM TORNO DE 150HP,CACAMBA COM CAPACIDADE APROXIMADA DE 0,50M3,COM ALCANCE MAXIMO DE APROXIMADAMENTE 15 METRO,INCLUSIVE OPERADOR</t>
  </si>
  <si>
    <t>ESCAVADEIRA HIDRAULICA,MODELO ANFIBIA,PESO OPERACIONAL EM TORNO DE 30T,MOTOR DIESEL EM TORNO DE 150HP,CACAMBA COM CAPACIDADE APROXIMADA DE 0,50M3,COM ALCANCE MAXIMO DE APROXIMADAMENTE 15 METROS,INCLUSIVE OPERADOR</t>
  </si>
  <si>
    <t>ESCAVADEIRA HIDRAULICA,MODELO ANFIBIA,PESO OPERACIONAL EM TORNO DE 30T,MOTOR DIESEL EM TORNO DE 150HP,CACAMBA COM CAPACIDADE APROXIMADA DE 0,50M3,COM ALCANCE MAXIMO DE APROXIMADAMENTE 15 METRO,INCLUSIVE OPERADOR</t>
  </si>
  <si>
    <t>COMPRESSOR DE AR,PORTATIL E REBOCAVEL,PRESSAO DE TRABALHO DE102PSI,DESCARGA LIVRE EFETIVA DE 200PCM,MOTOR DIESEL,EXCLUSIVE OPERADOR</t>
  </si>
  <si>
    <t>COMPRESSOR DE AR,PORTATIL E REBOCAVEL,PRESSAO DE TRABALHO DE102PSI,DESCARGA LIVRE EFETIVA DE 295PCM,MOTOR DIESEL,EXCLUSIVE OPERADOR</t>
  </si>
  <si>
    <t>COMPRESSOR DE AR,PORTATIL E REBOCAVEL,PRESSAO DE TRABALHO DE102PSI,DESCARGA LIVRE EFETIVA DE 400PCM,MOTOR DIESEL,EXCLUSIVE OPERADOR</t>
  </si>
  <si>
    <t>COMPRESSOR DE AR,ESTACIONARIO,DESCARGA LIVRE EFETIVA DE 17,70M3/MIN E 624PCM,MOTOR ELETRICO,EXCLUSIVE OPERADOR</t>
  </si>
  <si>
    <t>GERADOR MONOFASICO,POTENCIA MAXIMA DE 2,5KVA(2500W),VOLTAGEM:110/220V,FREQUENCIA:60HZ,COM MOTOR A GASOLINA,COM TANQUE DEAPROXIMADAMENTE 13L E AUTONOMIA APROXIMADA DE 11H,EXCLUSIVEOPERADOR</t>
  </si>
  <si>
    <t>GRUPO GERADOR ABERTO,TRANSPORTAVEL SOBRE RODAS,TRIFASICO,220/127V FREQUENCIA 50/60HZ,COM REGULADOR DE TENSAO E FREQUENCIA AUTOMATICA,QUADRO DE COMANDO MANUAL E TANQUE DE COMBUSTIVEL DE APROXIMADAMENTE 109L COM AUTONOMIA APROXIMADA DE 10H,NAPOTENCIA DE 60/53KVA (INTERMITENTE/CONTINUA),EXCLUSIVE OPERADOR</t>
  </si>
  <si>
    <t>GRUPO GERADOR ABERTO,TRANSPORTAVEL,SOBRE RODAS,TRIFASICO,220/127V FREQUENCIA 50/60HZ,COM REGULADOR DE TENSAO E FREQUENCIA AUTOMATICA,QUADRO DE COMANDO MANUAL E TANQUE DE COMBUSTIVEL DE APROXIMADAMENTE 109L COM AUTONOMIA APROXIMADA DE 10H,NAPOTENCIA DE 60/53KVA (INTERMITENTE/CONTINUA),EXCLUSIVE OPERADOR</t>
  </si>
  <si>
    <t>GRUPO GERADOR ABERTO PARA ENERGIA DE EMERGENCIA,TRIFASICO,220/127V FREQUENCIA 50/60HZ,COM REGULADOR DE TENSAO E FREQUENCIA AUTOMATICA,QUADRO DE COMANDO MANUAL E TANQUE DE COMBUSTIVEL DE APROXIMADAMENTE 328L COM AUTONOMIA APROXIMADA DE 12H,NA POTENCIA DE 145/125KVA (INTERMITENTE/CONTINUA),EXCLUSIVE OPERADOR</t>
  </si>
  <si>
    <t>MAQUINA DE SOLDA A ARCO,DE 375A,COM MOTOR ELETRICO,EXCLUSIVEOPERADOR</t>
  </si>
  <si>
    <t>MAQUINA DE SOLDA A ARCO,DE 375A,COM MOTOR DIESEL,EXCLUSIVE OPERADOR</t>
  </si>
  <si>
    <t>CONJUNTO MOVEL DE BRITAGEM,DE CIRCUITO FECHADO,CAPACIDADE DE80T/H DE PRODUCAO DE AGREGADOS,PESO PARA TRANSPORTE DE 45T,COMPOSTO DE: TREMONHA E ALIMENTADOR,BRITADOR DE MANDIBULAS PRIMARIO,BRITADOR CONICO SECUNDARIO,PENEIRA VIBRATORIA,TRANSPORTADOR DE CORREIA CENTRIFUGO,CALHA VIBRATORIA,GERADOR E OPERADOR</t>
  </si>
  <si>
    <t>CILINDRO HIDRAULICO DE 100T,COMANDO A DISTANCIA,MANGUEIRA DEALTA PRESSAO DE BORRACHA REFORCADA DOTADA COM BOMBA DE COMANDO MANUAL DE 8.000 LIBRAS/POLEGADA QUADRADA OU 560KG/CM2,CAPACIDADE DE 12L,TUBO COM COMPRIMENTO PADRAO DE 3,00M,EXCLUSIVE OPERADOR</t>
  </si>
  <si>
    <t>CILINDRO HIDRAULICO DE 300T,COMANDO A DISTANCIA,MANGUEIRA DEALTA PRESSAO DE BORRACHA REFORCADA DOTADA COM BOMBA DE COMANDO MANUAL DE 8.000 LIBRAS/POLEGADA QUADRADA OU 560KG/CM2,CAPACIDADE DE 12L,TUBO COM COMPRIMENTO PADRAO DE 3,00M,EXCLUSIVE OPERADOR</t>
  </si>
  <si>
    <t>TALHA GUINCHO MANUAL COM CAPACIDADE DE ICAMENTO DE 1.500KG EDE TRACAO DE 1.800KG,PESO DA TALHA DE 10KG,COMPOSTA DE CABODE ACO COM CURSO ILIMITADO,ALAVANCA,GANCHO E CARRETEL,EXCLUSIVE OPERADOR</t>
  </si>
  <si>
    <t>TALHA GUINCHO MANUAL COM CAPACIDADE DE ICAMENTO DE 4.000KG EDE TRACAO DE 5.000KG,PESO DA TALHA DE 30KG,COMPOSTA DE CABODE ACO COM CURSO ILIMITADO,ALAVANCAS DE AVANCO E DE MARCHAA RE PROVIDAS DE PINOS DE RETENCAO,COMPRIMENTO DE ALAVANCA TELESCOPICA DE 0,82 A 1,20M,CARRETEL E GANCHOS,EXCLUSIVE OPERADOR</t>
  </si>
  <si>
    <t>ESTACAO TOTAL,COM PRECISAO ANGULAR DE 1" A 2",ALCANCE MINIMODE 500M SEM PRISMA,E ALCANCE MINIMO DE 3000M COM UM PRISMA,GATILHO RAPIDO,DISPLAY DUPLO,TECLADO ALFANUMERICO,MEMORIA INTERNA COM MINIMO DE 17.000 PONTOS,PODENDO SER EXPANDIDO PORCARTAO DE MEMORIA OU PEN DRIVE,TRANSFERENCIA DE DADOS VIAUSB,BATERIA RECARREGAVEL,EXCLUSIVE EQUIPE DE TOPOGRAFIA</t>
  </si>
  <si>
    <t>ESTACAO TOTAL,COM PRECISAO ANGULAR DE 1" A 2",ALCANCE MINIMODE 500M SEM PRISMA,E ALCANCE MINIMO DE 3000M COM UM PRISMA,GATILHO RAPIDO,DISPLAY DUPLO,TECLADO ALFANUMERICO,MEMORIA INTERNA COM MINIMO DE 17.000 PONTOS,PODENDO SER EXPANDIDO PORCARTAO DE MEMORIA OU PEN DRIVE,TRANSFERENCIA DE DADOS VIAUSB,BATERIA RECARREGAVEL,EXCLUSIVE EQUIPE DE TOPOGRAFIA.</t>
  </si>
  <si>
    <t>RESISTIVIMETRO PARA APLICACOES AMBIENTAIS,FAIXA CORRENTE AUTOMATICA,COMPACTO E POTENTE PARA 400V,POTENCIA DE 100W, 1,2A,EXCLUSIVE EQUIPE</t>
  </si>
  <si>
    <t>MOTOSSERRA PARA ABATE,DESGALHAMENTO E TORAGEM DE ARVORES,EXCLUSIVE OPERADOR</t>
  </si>
  <si>
    <t>ROCADEIRA COSTAL MOTORIZADA PARA PREPARO DE TERRENO,EXCLUSIVE OPERADOR</t>
  </si>
  <si>
    <t>ROTATIVA PARA EXECUCAO DE POCOS PROFUNDOS,SOBRE CAMINHAO DE12T (INCLUSIVE ESTE) COM TECNICO EM SONDAGEM E 3 SONDADORES,COM AS SEGUINTES ESPECIFICACOES MINIMAS:MOTOR DIESEL DE 162CV,COMPRESSOR DE AR ROTATIVO DE 270HP,DESCARGA LIVRE DE 747PCM E PRESSAO DE 150PSI</t>
  </si>
  <si>
    <t>EQUIPAMENTO P/VIDEO INSPECAO NO INTERIOR DE COLETORES GALERIAS C/DIAM.A PARTIR 400MM,CAPACIDADE DE DESLOCAMENTO ATE 100M,RESISTENTE A AGUA,IMAGENS GERADAS TRANSMITIDAS EM TEMPO REAL,SISTEMA DE GRAVACAO COM INSERCAO E EDICAO DE LEGENDAS,CAMERA DE VIDEO EM CORES COM MOVIMENTO PERISCOPIO,C/CAMINHONETAP/9 PASSAGEIROS,COM MOTORISTA, EXCLUIVE OPERADOR</t>
  </si>
  <si>
    <t>EQUIPAMENTO P/VIDEO INSPECAO NO INTERIOR DE COLETORES E GALERIAS C/DIAM.A PARTIR DE 400MM,CAPACIDADE DE DESLOCAMENTO ATE100M,RESISTENTE A AGUA,IMAGENS GERADAS TRANSMITIDAS EM TEMPOREAL,SISTEMA DE GRAVACAO COM INSERCAO E EDICAO DE LEGENDAS,CAMERA DE VIDEO EM CORES COM MOVIMENTO PERISCOPIO,COM CAMINHONETA P/9 PASSAGEIROS,COM MOTORISTA,EXCLUSIVE OPERADOR</t>
  </si>
  <si>
    <t>MAQUINA DE SOLDA POR TERMOFUSAO PARA GEOMEMBRANAS PEAD COM ESPESSURAS DE 0,5MM A 2,0MM,POTENCIA DE 800W,FREQUENCIA DE 50/60HZ,TENSAO DE 220V,EXCLUSIVE OPERADOR</t>
  </si>
  <si>
    <t>MAQUINA DE SOLDA POR TERMOFUSAO PARA GEOMEMBRANAS PEAD COM ESPESSURAS DE 0,5MM A 2,5MM,POTENCIA DE 1800/1500/1200W,FREQUENCIA DE 50/60 HZ, TENSAO DE 220V,EXCLUSIVE OPERADOR</t>
  </si>
  <si>
    <t>MAQUINA DE SOLDA POR TERMOFUSAO PARA GEOMEMBRANAS PEAD COM ESPESSURAS DE 0,5MM A 2,5MM,POTENCIA DE 1800/1500/1200W,FREQUENCIA DE 50/60 HZ,TENSAO DE 220V,EXCLUSIVE OPERADOR</t>
  </si>
  <si>
    <t>ESPALHAMENTO DE SOLO PARA FINS DE EXECUCAO DE ATERRO COMPACTADO,EXCLUSIVE IRRIGACAO,FORNECIMENTO E TRANSPORTE DO MATERIAL,REFERINDO-SE O CUSTO AO MATERIAL COMPACTADO</t>
  </si>
  <si>
    <t>ESPALHAMENTO DE SOLO,COM MOTONIVELADORA,SEM FINALIDADE DE EXECUCAO DE ATERRO DE RODOVIA,MEDIDO APOS O ESPALHAMENTO</t>
  </si>
  <si>
    <t>REGULARIZACAO E COMPACTACAO DE SUBLEITO,DE ACORDO COM AS "INSTRUCOES PARA EXECUCAO",DO DER-RJ,INCLUSIVE EXECUCAO E O TRANSPORTE DE AGUA,MAS SEM TRANSPORTE E ESCAVACAO DE CORRETIVOS.O CUSTO SE APLICA A AREA EFETIVAMENTE REGULARIZADA</t>
  </si>
  <si>
    <t>REFORCO DE SUBLEITO,DE ACORDO COM AS "INSTRUCOES PARA EXECUCAO",DO DER-RJ,EXCLUSIVE ESCAVACAO,CARGA,TRANSPORTE E FORNECIMENTO DOS MATERIAIS</t>
  </si>
  <si>
    <t>CAMINHO DE SERVICO,REALIZADO MECANICAMENTE,INCLUSIVE ESCAVACAO,DESMATAMENTO,DESTOCAMENTO,ACERTO E COMPACTACAO</t>
  </si>
  <si>
    <t>ESPALHAMENTO E COMPACTACAO DE SOLOS,EM CAMADAS,PARA COMPLEMENTACAO LATERAL EM ATERROS,INCLUSIVE ESCAVACAO DENTEADA DO TALUDE DE ATERRO EXISTENTE,COM TRATOR DE LAMINA DE PEQUENO PORTE,EXCLUSIVE FORNECIMENTO E TRANSPORTE DO MATERIAL A SER USADO NO ATERRO</t>
  </si>
  <si>
    <t>ATERRO COMPACTADO EM CAMADAS DE NO MAXIMO 20CM,PARA EXECUCAODE TERRA ARMADA,INCLUSIVE ESPALHAMENTO,IRRIGACAO E CONTROLEDE COMPACTACAO,EXCLUSIVE O FORNECIMENTO E O TRANSPORTE DOSMATERIAIS</t>
  </si>
  <si>
    <t>RECOMPOSICAO MECANIZADA DE ATERRO,EXCLUSIVE ESCAVACAO E TRANSPORTE DE MATERIAL DA JAZIDA,INCLUSIVE ESCAVACAO PREVIA EM DEGRAUS</t>
  </si>
  <si>
    <t>REMOCAO DE MATERIAL SOLTO(1ª CATEGORIA),PROVENIENTE DE DESLIZAMENTO DE BARREIRAS, UTILIZANDO PA CARREGADEIRA DE 3,10M3,EXCLUSIVE DESPESAS COM CAMINHAO</t>
  </si>
  <si>
    <t>EXECUCAO DE "TAPA-PANELA",COM MATERIAL DE 1ª CATEGORIA,COMPACTADO MANUALMENTE,MEDIDO NA PISTA APOS COMPACTACAO,INCLUSIVETRANSPORTE,EXCLUSIVE ESCAVACAO DE JAZIDA</t>
  </si>
  <si>
    <t>COMBATE A EXSUDACAO,COMPREENDENDO ESPALHAMENTO MANUAL E COMPACTACAO DE AGREGADOS SOBRE A SUPERFICIE EXSUDADA,EXCLUSIVE FORNECIMENTO DO MATERIAL E TRANSPORTE</t>
  </si>
  <si>
    <t>BASE PARA REMENDO PROFUNDO(BRITA,SOLO X BRITA,SOLO ESTABILIZADO GRANULOMETRICAMENTE,SOLO MELHORADO COM CIMENTO),EXECUTADA MANUALMENTE,MEDIDA PELO VOLUME COMPACTADO,EXCLUSIVE FORNECIMENTO E TRANSPORTE DOS MATERIAIS</t>
  </si>
  <si>
    <t>EXECUCAO DE "TAPA-BURACO",UTILIZANDO MISTURA BETUMINOSA,MEDIDO NA CACAMBA DO CAMINHAO,EXCLUSIVE MATERIAIS E TRANSPORTE.SE FOR MEDIDO NO LOCAL,APOS A EXECUCAO,MULTIPLICAR ESTE CUSTOPOR 1,35</t>
  </si>
  <si>
    <t>RECOMPOSICAO DE REVESTIMENTO PRIMARIO,MEDIDO PELO VOLUME COMPACTADO,EXCLUSIVE ESCAVACAO E TRANSPORTE DE MATERIAL DE JAZIDA</t>
  </si>
  <si>
    <t>ATERRO COMPACTADO MECANICAMENTE,EM ACOSTAMENTO,INCLUSIVE ESPALHAMENTO</t>
  </si>
  <si>
    <t>RECUPERACAO DE BASE/CBUQ,EM ESPUMA ASFALTICA,"IN SITU",EM RODOVIA,AREA URBANA,ATE 20CM,COMPACTACAO AASHO NORMAL,INCLUSIVE MATERIAIS COM 3% DE CIMENTO</t>
  </si>
  <si>
    <t>RECUPERACAO DE BASE/CBUQ,EM ESPUMA ASFALTICA,"IN SITU",EM RODOVIA,AREA URBANA,ATE 20CM,COMPACTACAO AASHO NORMAL,INCLUSIVE MATERIAIS SENDO 6% DE CIMENTO</t>
  </si>
  <si>
    <t>RECUPERACAO DE BASE/CBUQ,EM ESPUMA ASFALTICA,"IN SITU",EM RODOVIA,AREA URBANA,ATE 20CM,INCLUSIVE COMPACTACAO AASHO NORMAL E MATERIAIS,COM 3% DE CIMENTO E 83KG DE CAP POR M3</t>
  </si>
  <si>
    <t>RECUPERACAO DE PAVIMENTO COM RECICLAGEM DE BASE,INCORPORANDOA CAPA ASFALTICA,ATE 20CM,EXCLUSIVE MATERIAIS ADICIONADOS ECOMPACTACAO</t>
  </si>
  <si>
    <t>RECOMPOSICAO DE CBUQ,EXCLUSIVE FORNECIMENTO E TRANSPORTE DOSMATERIAIS</t>
  </si>
  <si>
    <t>RECOMPOSICAO ESTRUTURAL DE PAVIMENTO (COM REPARO DE BASE)CBUQ COM 5CM DE ESPESSURA</t>
  </si>
  <si>
    <t>ATERRO COMPACTADO MECANICAMENTE,EM CAMADAS DE 20CM,INCLUINDOESPALHAMENTO E IRRIGACAO,MAS SEM O FORNECIMENTO E TRANSPORTE DO MATERIAL</t>
  </si>
  <si>
    <t>ATERRO COMPACTADO MECANICAMENTE,EM CAMADAS DE 20CM,INCLUSIVEIRRIGACAO,EXCLUSIVE ESPALHAMENTO,FORNECIMENTO E TRANSPORTEDO MATERIAL</t>
  </si>
  <si>
    <t>REMOCAO (CARGA) DE TERRA OU ENTULHO COM RETROESCAVADEIRA COMCACAMBA DE 0,76M3 EM CONDICOES ESPECIAIS,GIRO DE 180°</t>
  </si>
  <si>
    <t>ESCARIFICACAO E LEVANTAMENTO DE BASE E REVESTIMENTO,INCLUSIVE AFASTAMENTO LATERAL,USANDO MOTONIVELADORA</t>
  </si>
  <si>
    <t>LIMPEZA MECANIZADA DE SARJETA E MEIO-FIO,COM UTILIZACAO DE VASSOURA MECANICA</t>
  </si>
  <si>
    <t>ROCADA MECANICA,COM UTILIZACAO DE ROCADEIRA MECANICA,EXCLUSIVE LIMPEZA</t>
  </si>
  <si>
    <t>LIMPEZA DE PISTA,COM UTILIZACAO DE COMPRESSOR DE AR,PARA EXECUCAO DE REVESTIMENTO COM CBUQ</t>
  </si>
  <si>
    <t>LIMPEZA DE PISTA,COM UTILIZACAO DE COMPRESSOR DE AR,CAMINHAOBASCULANTE,PARA EXECUCAO DE REVESTIMENTO COM CBUQ</t>
  </si>
  <si>
    <t>SUB-BASE ESTABILIZADA,SEM MISTURA DE MATERIAIS,DE ACORDO COMAS "INSTRUCOES PARA EXECUCAO",DO DER-RJ,EXCLUSIVE ESCAVACAOE TRANSPORTE DOS MATERIAIS,INCLUSIVE TRANSPORTE DE AGUA</t>
  </si>
  <si>
    <t>BASE ESTABILIZADA,SEM MISTURA DE MATERIAIS,DE ACORDO COM AS"INSTRUCOES PARA EXECUCAO",DO DER-RJ,COMPACTADA EM DUAS CAMADAS,COM ENERGIA EQUIVALENTE A AASHO INTERMEDIARIA,EXCLUSIVEESCAVACAO E TRANSPORTE DOS MATERIAIS,INCLUSIVE TRANSPORTE DEAGUA</t>
  </si>
  <si>
    <t>BASE ESTABILIZADA,SEM MISTURA DE MATERIAIS,DE ACORDO COM AS"INSTRUCOES PARA EXECUCAO",DO DER-RJ,COMPACTADA EM DUAS CAMADAS,COM ENERGIA EQUIVALENTE A AASHO MODIFICADA,EXCLUSIVE ESCAVACAO E TRANSPORTE DOS MATERIAIS,INCLUSIVE TRANSPORTE DE AGUA</t>
  </si>
  <si>
    <t>SUB-BASE ESTABILIZADA GRANULOMETRICAMENTE,COM MISTURA DE 2 OU MAIS MATERIAIS,DE ACORDO COM AS "INSTRUCOES PARA EXECUCAO",DO DER-RJ,EXCLUSIVE ESCAVACAO E TRANSPORTE DOS MATERIAIS,INCLUSIVE TRANSPORTE DE AGUA</t>
  </si>
  <si>
    <t>BASE ESTABILIZADA GRANULOMETRICAMENTE,COM MISTURA DE 2 OU MAIS MATERIAIS,DE ACORDO COM AS "INSTRUCOES PARA EXECUCAO",DODER-RJ,COMPACTADA EM DUAS CAMADAS,COM ENERGIA EQUIVALENTE AAASHO INTERMEDIARIA,EXCLUSIVE ESCAVACAO E TRANSPORTE DOS MATERIAIS,INCLUINDO TRANSPORTE DE AGUA</t>
  </si>
  <si>
    <t>BASE ESTABILIZADA GRANULOMETRICAMENTE,COM MISTURA DE 2 OU MAIS MATERIAIS,DE ACORDO COM AS "INSTRUCOES PARA EXECUCAO",DODER-RJ,COMPACTADA EM DUAS CAMADAS,COM ENERGIA EQUIVALENTE AAASHO MODIFICADA,EXCLUSIVE ESCAVACAO E TRANSPORTE DOS MATERIAIS,INCLUINDO TRANSPORTE DE AGUA</t>
  </si>
  <si>
    <t>BASE ESTABILIZADA GRANULOMETRICAMENTE,COM MISTURA DE 2 OU MAIS MATERIAIS,EM USINA,DE ACORDO COM AS "INSTRUCOES PARA EXECUCAO",DO DER-RJ,COMPACTADA EM DUAS CAMADAS,COM ENERGIA EQUIVALENTE A AASHO INTERMEDIARIA,EXCLUSIVE ESCAVACAO E TRANSPORTE DOS MATERIAIS,INCLUINDO TRANSPORTE DE AGUA</t>
  </si>
  <si>
    <t>BASE ESTABILIZADA GRANULOMETRICAMENTE,COM MISTURA DE 2 OU MAIS MATERIAIS,EM USINA,DE ACORDO COM AS "INSTRUCOES PARA EXECUCAO",DO DER-RJ,COMPACTADA EM DUAS CAMADAS,COM ENERGIA EQUIVALENTE A AASHO MODIFICADA,EXCLUSIVE ESCAVACAO E TRANSPORTE DOS MATERIAIS,INCLUINDO TRANSPORTE DE AGUA</t>
  </si>
  <si>
    <t>BASE DE SOLO BETUME COM MISTURA EM USINA,COMPREENDENDO AS OPERACOES DE EXECUCAO E TRANSPORTE DE AGUA,EXCLUSIVE ESCAVACAOE TRANSPORTE DE SOLOS,FORNECIMENTO E TRANSPORTE DE MATERIAIS BETUMINOSOS E TRANSPORTE DA USINA PARA PISTA</t>
  </si>
  <si>
    <t>BASE DE SOLO BETUME COM MISTURA NA PISTA,COMPREENDENDO AS OPERACOES DE EXECUCAO</t>
  </si>
  <si>
    <t>BASE DE SOLO-CIMENTO,EXECUTADO "IN SITU",COMPREENDENDO AS OPERACOES DE EXECUCAO NA PISTA,INCLUSIVE TRANSPORTE DE AGUA,MAS SEM ESCAVACAO E TRANSPORTE DOS MATERIAIS E O FORNECIMENTOE TRANSPORTE DO CIMENTO.O CUSTO SE APLICA AO VOLUME DE SOLO-CIMENTO EXECUTADO,MEDIDO APOS A COMPACTACAO</t>
  </si>
  <si>
    <t>BASE DE SOLO-CIMENTO,MISTURADO NA USINA,COMPREENDENDO AS OPERACOES DE EXECUCAO NA USINA E NA PISTA,EXCLUSIVE,AINDA,O TRANSPORTE DA USINA PARA A PISTA,INCLUSIVE TRANSPORTE DE AGUA,MAS SEM ESCAVACAO E TRANSPORTE DOS MATERIAIS E O FORNECIMENTOE TRANSPORTE DO CIMENTO.O CUSTO SE APLICA AO VOLUME DE SOLO-CIMENTO EXECUTADO,MEDIDO APOS A COMPACTACAO</t>
  </si>
  <si>
    <t>SUB-BASE DE SOLO MELHORADO COM CIMENTO,DE ACORDO COM A INSTRUCAO TECNICA IT-08/80 DO DER-RJ,INCLUSIVE TRANSPORTE DE AGUA,EXCLUSIVE FORNECIMENTO DE CIMENTO,ESCAVACAO E TRANSPORTE DOS SOLOS</t>
  </si>
  <si>
    <t>CONTENCAO DE TERRAS COM SACOS DE ANIAGEM PREENCHIDOS COM SOLO-CIMENTO</t>
  </si>
  <si>
    <t>BASE DE SOLO ESTABILIZADO COM MISTURA NA USINA(SOLO+BRITA),COMPREENDENDO A EXECUCAO NA USINA E NA PISTA,INCLUSIVE TRANSPORTE DE AGUA,EXCLUSIVE ESCAVACAO,CARGA E TRANSPORTE DOS SOLOS UTILIZADOS,FORNECIMENTO E TRANSPORTE DOS MATERIAIS.O CUSTOSE APLICA AO VOLUME MEDIDO APOS A COMPACTACAO</t>
  </si>
  <si>
    <t>BASE DE SOLO ESTABILIZADO COM MISTURA(SOLO+BRITA),COMPREENDENDO A EXECUCAO EXCLUSIVAMENTE NA PISTA,INCLUSIVE TRANSPORTEDE AGUA,EXCLUSIVE ESCAVACAO,CARGA E TRANSPORTE DOS SOLOS UTILIZADOS,FORNECIMENTO E TRANSPORTE DOS MATERIAIS.O CUSTO SE APLICA AO VOLUME MEDIDO APOS COMPACTACAO</t>
  </si>
  <si>
    <t>BASE DE BRITA GRADUADA,MEDIDA APOS A COMPACTACAO,EXCLUSIVE OFORNECIMENTO E TRANSPORTE DOS MATERIAIS</t>
  </si>
  <si>
    <t>BASE DE BRITA CORRIDA,MEDIDA APOS A COMPACTACAO,EXCLUSIVE OFORNECIMENTO E TRANSPORTE DOS MATERIAIS</t>
  </si>
  <si>
    <t>BASE "TELFORD",MEDIDA APOS A COMPACTACAO,EXCLUSIVE O FORNECIMENTO E TRANSPORTE DOS MATERIAIS</t>
  </si>
  <si>
    <t>BASE DE MACADAME HIDRAULICO,DE ACORDO COM A INSTRUCAO TECNICA IT-01/80,DO DER-RJ,O CUSTO INDENIZA AS OPERACOES DE EXECUCAO,EXCLUSIVE FORNECIMENTO E TRANSPORTE DOS MATERIAIS EMPREGADOS(BRITA,PO-DE-PEDRA,AREIA E AGUA)E SE APLICA AO VOLUME EXECUTADO,MEDIDO APOS COMPACTACAO</t>
  </si>
  <si>
    <t>BASE DE BRITA GRADUADA,COM ADICAO DE 1% DE CIMENTO,MEDIDA APOS A COMPACTACAO,EXCLUSIVE FORNECIMENTO E TRANSPORTE DOS MATERIAIS</t>
  </si>
  <si>
    <t>SUB-BASE DE BRITA CORRIDA,MEDIDA APOS A COMPACTACAO,EXCLUSIVE FORNECIMENTO E TRANSPORTE DOS MATERIAIS</t>
  </si>
  <si>
    <t>IMPRIMACAO DE BASE DE PAVIMENTACAO,DE ACORDO COM AS "INSTRUCOES PARA EXECUCAO",DO DER-RJ,EXCLUSIVE O FORNECIMENTO E TRANSPORTE DO MATERIAL BETUMINOSO</t>
  </si>
  <si>
    <t>PINTURA DE LIGACAO,DE ACORDO COM AS "INSTRUCOES PARA EXECUCAO",DO DER-RJ,EXCLUSIVE O FORNECIMENTO E TRANSPORTE DO MATERIAL BETUMINOSO</t>
  </si>
  <si>
    <t>BASE DE MACADAME BETUMINOSO(BASE NEGRA),DE ACORDO COM AS "INSTRUCOES PARA EXECUCAO",DO DER-RJ,EXCLUSIVE O FORNECIMENTO ETRANSPORTE DOS MATERIAIS</t>
  </si>
  <si>
    <t>REVESTIMENTO DO TIPO "PRE-MISTURADO A FRIO",DE ACORDO COM AS"INSTRUCOES PARA EXECUCAO",DO DER-RJ,EXCLUSIVE O FORNECIMENTO E TRANSPORTE DOS MATERIAIS</t>
  </si>
  <si>
    <t>REVESTIMENTO TIPO "PRE-MISTURADO A FRIO" DE ACORDO COM AS "INSTRUCOES PARA EXECUCAO" DO DER-RJ,COMPREENDENDO APENAS O ESPALHAMENTO E COMPACTACAO MECANICOS,EXCLUSIVE PREPARO,FORNECIMENTO E TRANSPORTE DOS MATERIAIS</t>
  </si>
  <si>
    <t>REVESTIMENTO TIPO "PRE-MISTURADO A FRIO" DE ACORDO COM A "INSTRUCAO PARA EXECUCAO" DO DER-RJ,COMPREENDENDO APENAS O PREPARO DA MISTURA,EXCLUSIVE FORNECIMENTO E TRANSPORTE DOS MATERIAIS</t>
  </si>
  <si>
    <t>REVESTIMENTO EM CONCRETO BETUMINOSO USINADO A QUENTE,DE GRANULOMETRIA ABERTA,TIPO "BINDER",DE ACORDO COM AS "INSTRUCOESPARA EXECUCAO",DO DER-RJ,COMPREENDENDO:PREPARO,ESPALHAMENTOE COMPACTACAO,EXCLUSIVE O FORNECIMENTO E TRANSPORTE DOS MATERIAIS</t>
  </si>
  <si>
    <t>REVESTIMENTO DO TIPO "PRE-MISTURADO AREIA-BETUME A FRIO",DEACORDO COM AS "INSTRUCOES PARA EXECUCAO",DO DER-RJ,EXCLUSIVEO FORNECIMENTO E TRANSPORTE DOS MATERIAIS</t>
  </si>
  <si>
    <t>REVESTIMENTO DO TIPO "PRE-MISTURADO AREIA-BETUME A QUENTE",DE ACORDO COM AS "INSTRUCOES PARA EXECUCAO",DO DER-RJ,EXCLUSIVE O FORNECIMENTO E TRANSPORTE DOS MATERIAIS</t>
  </si>
  <si>
    <t>CAPA SELANTE,EXCLUSIVE O FORNECIMENTO E TRANSPORTE DOS MATERIAIS</t>
  </si>
  <si>
    <t>REVESTIMENTO DO TIPO "LAMA ASFALTICA FINA",DE ACORDO COM AS"INSTRUCOES PARA EXECUCAO",DO DER-RJ,EXCLUSIVE O FORNECIMENTO E TRANSPORTE DOS MATERIAIS</t>
  </si>
  <si>
    <t>REVESTIMENTO DO TIPO "LAMA ASFALTICA GROSSA",DE ACORDO COM AS "INSTRUCOES PARA EXECUCAO",DO DER-RJ,EXCLUSIVE O FORNECIMENTO E TRANSPORTE DOS MATERIAIS</t>
  </si>
  <si>
    <t>REVESTIMENTO DE CONCRETO BETUMINOSO USINADO A QUENTE,DE ACORDO COM AS "INSTRUCOES PARA EXECUCAO DO DER-RJ",COMPREENDENDOPREPARO,ESPALHAMENTO E COMPACTACAO MECANICOS,EXCLUSIVE O FORNECIMENTO E TRANSPORTE DOS MATERIAIS</t>
  </si>
  <si>
    <t>REVESTIMENTO DE CONCRETO BETUMINOSO USINADO A QUENTE,DE ACORDO COM AS "INSTRUCOES PARA EXECUCAO DO DER-RJ",EXCLUSIVE O ESPALHAMENTO, COMPACTACAO,FORNECIMENTO E TRANSPORTE DOS MATERIAIS, CONSIDERANDO SOMENTE O PREPARO</t>
  </si>
  <si>
    <t>REVESTIMENTO DE CONCRETO BETUMINOSO USINADO A QUENTE,DE ACORDO COM AS "INSTRUCOES PARA EXECUCAO DO DER-RJ",EXCLUSIVE OPREPARO,FORNECIMENTO E TRANSPORTE DOS MATERIAIS,CONSIDERANDOSOMENTE O ESPALHAMENTO E COMPACTACAO MECANICOS</t>
  </si>
  <si>
    <t>REVESTIMENTO DE CONCRETO BETUMINOSO USINADO A QUENTE,DE ACORDO COM A "INSTRUCAO PARA EXECUCAO"DO DER-RJ,COMPREENDENDO APENAS O ESPALHAMENTO E COMPACTACAO MANUAIS,UTILIZANDO SOQUETEVIBRATORIO,EXCLUSIVE PREPARO,FORNECIMENTO E TRANSPORTE DOSMATERIAIS</t>
  </si>
  <si>
    <t>CAMADA POROSA DE ATRITO EM CBUQ MODIFICADO POR POLIMERO,NIVELADO ELETRONICAMENTE,EM RODOVIA,EXCLUSIVE MATERIAIS</t>
  </si>
  <si>
    <t>REVESTIMENTO DO TIPO "TRATAMENTO SUPERFICIAL BETUMINOSO SIMPLES" DE ACORDO COM AS "INSTRUCOES PARA EXECUCAO",DO DER-RJ,EXCLUSIVE O FORNECIMENTO E TRANSPORTE DOS MATERIAIS</t>
  </si>
  <si>
    <t>REVESTIMENTO DO TIPO "TRATAMENTO SUPERFICIAL BETUMINOSO DUPLO" DE ACORDO COM AS "INSTRUCOES PARA EXECUCAO",DO DER-RJ,EXCLUSIVE O FORNECIMENTO E TRANSPORTE DOS MATERIAIS</t>
  </si>
  <si>
    <t>REVESTIMENTO DO TIPO "TRATAMENTO SUPERFICIAL DUPLO",POR PENETRACAO DIRETA,COM CAPA SELANTE,DE ACORDO COM AS "INSTRUCOESPARA EXECUCAO",DO DER-RJ,EXCLUSIVE O FORNECIMENTO E TRANSPORTE DOS MATERIAIS</t>
  </si>
  <si>
    <t>REVESTIMENTO DO TIPO "TRATAMENTO SUPERFICIAL TRIPLO" POR PENETRACAO INVERSA,DE ACORDO COM AS "INSTRUCOES PARA EXECUCAO",DER-RJ,EXCLUSIVE O FORNECIMENTO E TRANSPORTE DOS MATERIAIS</t>
  </si>
  <si>
    <t>REVESTIMENTO EM PLACAS DE CONCRETO,DE ACORDO COM AS "INSTRUCOES PARA EXECUCAO",DO DER-RJ,PRODUCAO MEDIA DE 25,50M3/H,INCLUSIVE O TRANSPORTE DOS MATERIAIS,MAS SEM O FORNECIMENTO DOSMESMOS</t>
  </si>
  <si>
    <t>REVESTIMENTO EM PLACAS DE CONCRETO,DE ACORDO COM AS "INSTRUCOES PARA EXECUCAO",DO DER-RJ,PRODUCAO MEDIA DE 35,00M3/H,INCLUSIVE O TRANSPORTE DOS MATERIAIS,MAS SEM O FORNECIMENTO DOSMESMOS</t>
  </si>
  <si>
    <t>RECOMPOSICAO DE PLACA DE CONCRETO,INCLUSIVE CORRECAO DE SUPORTE DEFICIENTE,EXCLUSIVE MATERIAIS</t>
  </si>
  <si>
    <t>LIMPEZA DE JUNTAS DE PAVIMENTO DE CONCRETO UTILIZANDO AR COMPRIMIDO E POSTERIOR ENCHIMENTO COM ASFALTO,EXCLUSIVE MATERIAIS</t>
  </si>
  <si>
    <t>BASE DE MACADAME CIMENTADO DE MISTURA PREVIA(CONCRETO MAGRO),DE ACORDO COM A INSTRUCAO TECNICA IT-07/80 DO DER-RJ,EXCLUSIVE FORNECIMENTO DOS MATERIAIS E RESPECTIVOS TRANSPORTES</t>
  </si>
  <si>
    <t>EXECUCAO DE BANQUETA DE SOLO,EM ATERRO,MEDIDO PELO VOLUME DEBANQUETA</t>
  </si>
  <si>
    <t>RETIRADA(EXTRACAO) DE BALIZADORES DANIFICADOS E ASSENTAMENTODE NOVOS,EXCLUSIVE FORNECIMENTO</t>
  </si>
  <si>
    <t>LIMPEZA MANUAL DE PONTES,CONSTANDO DE VARREDURA E REMOCAO DEENTULHO,INCLUSIVE AFASTAMENTO LATERAL</t>
  </si>
  <si>
    <t>REMOCAO MANUAL DE MATERIAL SOLTO (1ªCATEGORIA),PROVENIENTE DE DESLIZAMENTO DE BARREIRA,EXCLUSIVE TRANSPORTE</t>
  </si>
  <si>
    <t>REMOCAO MANUAL DE MATERIAL SOLTO (1ªCATEGORIA),PROVENIENTE DE DESLIZAMENTO DE BARREIRA,INCLUSIVE TRANSPORTE A 3KM</t>
  </si>
  <si>
    <t>RECOMPOSICAO MANUAL DE ATERRO,EXCLUSIVE ESCAVACAO E TRANSPORTE DE MATERIAL DE JAZIDA</t>
  </si>
  <si>
    <t>CAMADA DE BLOQUEIO(COLCHAO),ESPALHADO E COMPRIMIDO MECANICAMENTE,EXCLUSIVE O MATERIAL E MEDIDO APOS A COMPACTACAO</t>
  </si>
  <si>
    <t>ESPALHAMENTO COM MOTONIVELADORA E COMPACTACAO MECANICA DE MISTURAS BETUMINOSAS</t>
  </si>
  <si>
    <t>RECOMPOSICAO PARCIAL DE CERCA DE ARAME FARPADO E MOIRAO,CONSIDERANDO SOMENTE O FORNECIMENTO E A COLOCACAO DE ARAME</t>
  </si>
  <si>
    <t>RECOMPOSICAO TOTAL DE CERCA DE ARAME FARPADO E MOIRAO DE CONCRETO,INCLUSIVE FORNECIMENTO DOS MATERIAIS</t>
  </si>
  <si>
    <t>RECOMPOSICAO TOTAL DE CERCA DE ARAME FARPADO E MOIRAO DE CONCRETO,EXCLUSIVE FORNECIMENTO DOS MATERIAIS</t>
  </si>
  <si>
    <t>SARJETA DE CORTE TRIANGULAR,COM COBERTURA VEGETAL,MEDINDO 1,25M DE BASE E 0,25M DE ALTURA,INCLUSIVE ESCAVACAO MECANICA EACERTO MANUAL DO TERRENO</t>
  </si>
  <si>
    <t>SARJETA DE CORTE TRIANGULAR,COM COBERTURA VEGETAL,MEDINDO 1,50M DE BASE E 0,30M DE ALTURA,INCLUSIVE ESCAVACAO MECANICA EACERTO MANUAL DO TERRENO</t>
  </si>
  <si>
    <t>SARJETA DE CORTE TRIANGULAR,COM COBERTURA VEGETAL,MEDINDO 1,85M DE BASE E 0,35M DE ALTURA,INCLUSIVE ESCAVACAO MECANICA EACERTO MANUAL DO TERRENO</t>
  </si>
  <si>
    <t>VALETA DE PROTECAO,DE CORTE TRAPEZOIDAL,REVESTIMENTO VEGETAL,MEDINDO 0,60M NA BASE MENOR,1,20M NA BASE MAIOR E 0,30M DEALTURA,INCLUSIVE REATERRO DO MATERIAL ESCAVADO A JUSANTE</t>
  </si>
  <si>
    <t>VALETA DE PROTECAO,DE CORTE TRAPEZOIDAL,REVESTIMENTO VEGETAL,MEDINDO 0,80M NA BASE MENOR,1,60M NA BASE MAIOR E 0,40M DEALTURA,INCLUSIVE REATERRO DO MATERIAL ESCAVADO A JUSANTE</t>
  </si>
  <si>
    <t>VALETA DE PROTECAO,DE CORTE OU ATERRO,SEM REVESTIMENTO(0,40M3/M).O CUSTO PARA OUTRAS VALETAS SEMELHANTES E PROPORCIONALAO VOLUME</t>
  </si>
  <si>
    <t>VALETA DE PROTECAO DE CORTE OU ATERRO(0,40M3/M),INCLUSIVE REVESTIMENTO VEGETAL</t>
  </si>
  <si>
    <t>SARJETA DE CORTE OU BANQUETAS EM TALUDES ESCALONADOS,FORMA TRIANGULAR,REVESTIDA DE CONCRETO SIMPLES,COM 0,08M DE ESPESSURA MEDINDO 1,25M NA BASE E 0,25M DE ALTURA,INCLUSIVE ESCAVACAO MECANICA,ACERTO MANUAL DO TERRENO,FORNECIMENTO DOS MATERIAIS E REJUNTAMENTO</t>
  </si>
  <si>
    <t>SARJETA DE CORTE OU BANQUETAS EM TALUDES ESCALONADOS,FORMA TRIANGULAR,REVESTIDA DE CONCRETO SIMPLES,COM 0,08M DE ESPESSURA,MEDINDO 1,50M NA BASE E 0,30M DE ALTURA,INCLUSIVE ESCAVACAO MECANICA,ACERTO MANUAL DO TERRENO,FORNECIMENTO DOS MATERIAIS E REJUNTAMENTO</t>
  </si>
  <si>
    <t>SARJETA DE CORTE OU BANQUETAS EM TALUDES ESCALONADOS,FORMA TRIANGULAR,REVESTIDA DE CONCRETO SIMPLES,COM 0,08M DE ESPESSURA,MEDINDO 1,85M NA BASE E 0,35M DE ALTURA,INCLUSIVE ESCAVACAO MECANICA,ACERTO MANUAL DO TERRENO,FORNECIMENTO DOS MATERIAIS E REJUNTAMENTO</t>
  </si>
  <si>
    <t>VALETA DE PROTECAO DE CORTE OU DE ATERRO,TRAPEZOIDAL,REVESTIDA DE CONCRETO SIMPLES,COM 0,08M DE ESPESSURA,MEDINDO 0,80MNA BASE MENOR,2,00M NA BASE MAIOR E 0,60M DE ALTURA,INCLUSIVE FORNECIMENTO DOS MATERIAIS,ESCAVACAO MECANICA,ACERTO MANUAL DO TERRENO E REJUNTAMENTO</t>
  </si>
  <si>
    <t>VALETA DE PROTECAO DE CORTE OU DE ATERRO,TRAPEZOIDAL,REVESTIDA DE CONCRETO SIMPLES,COM 0,08M DE ESPESSURA,MEDINDO 1,00MNA BASE MENOR,2,20M NA BASE MAIOR E 0,60M DE ALTURA,INCLUSIVE FORNECIMENTO DOS MATERIAIS,ESCAVACAO MECANICA,ACERTO MANUAL DO TERRENO E REJUNTAMENTO</t>
  </si>
  <si>
    <t>BANQUETA PARA ATERRO,TRIANGULAR,DE CONCRETO SIMPLES COM 0,08M DE ESPESSURA,MEDINDO 0,42M NA BASE E 0,15M DE ALTURA,TENDOUM DOS PARAMENTOS INCLINACAO DE 15%,INCLUSIVE FORNECIMENTODOS MATERIAIS,ESCAVACAO MANUAL DO TERRENO E REJUNTAMENTO</t>
  </si>
  <si>
    <t>SARJETA DE CORTE EM SOLO,FORMA TRAPEZOIDAL,EM CONCRETO SIMPLES,COM 0,08M DE ESPESSURA,MEDINDO 1,20M NA BASE MAIOR,0,40MNA BASE MENOR E 0,40M DE ALTURA,INCLUSIVE FORNECIMENTO DOS MATERIAIS E ESCAVACAO</t>
  </si>
  <si>
    <t>SARJETA DE CORTE,FORMA TRIANGULAR,EM CONCRETO SIMPLES,COM 0,08M DE ESPESSURA,MEDINDO 0,80M NA BASE E 0,25M NA ALTURA,INCLUSIVE FORNECIMENTO DOS MATERIAIS E ESCAVACAO MECANICA</t>
  </si>
  <si>
    <t>SARJETA DE CORTE EM SOLO,FORMA TRAPEZOIDAL,EM CONCRETO ARMADO,COM 0,10M DE ESPESSURA,MEDINDO 1,00M NA BASE MAIOR,0,40M NA BASE MENOR E 0,60M DE ALTURA,INCLUSIVE FORNECIMENTO DOS MATERIAIS E ESCAVACAO MECANICA</t>
  </si>
  <si>
    <t>SARJETA DE CORTE EM SOLO,FORMA RETANGULAR,EM CONCRETO ARMADO,COM 0,10M DE ESPESSURA,MEDINDO 0,40M DE LARGURA E 0,40M DEALTURA,INCLUSIVE FORNECIMENTO DOS MATERIAIS E ESCAVACAO MECANICA</t>
  </si>
  <si>
    <t>SARJETA DE CORTE EM SOLO,FORMA RETANGULAR,EM CONCRETO ARMADO,COM 0,10M DE ESPESSURA,MEDINDO 0,50M DE LARGURA E 0,40M DEALTURA,INCLUSIVE FORNECIMENTO DOS MATERIAIS E ESCAVACAO MECANICA</t>
  </si>
  <si>
    <t>SARJETA DE CORTE EM SOLO,FORMA RETANGULAR,EM CONCRETO ARMADO,COM 0,10M DE ESPESSURA,MEDINDO 0,60M DE LARGURA E 0,40M DEALTURA,INCLUSIVE FORNECIMENTO DOS MATERIAIS E ESCAVACAO MECANICA</t>
  </si>
  <si>
    <t>SARJETA DE CORTE EM SOLO,FORMA RETANGULAR,EM CONCRETO ARMADO,COM 0,10M DE ESPESSURA,MEDINDO 0,80M DE LARGURA E 0,50M DEALTURA,INCLUSIVE FORNECIMENTO DOS MATERIAIS E ESCAVACAO MECANICA</t>
  </si>
  <si>
    <t>SARJETA DE CORTE EM ROCHA,FORMA TRAPEZOIDAL,EM CONCRETO ARMADO,COM 0,10M DE ESPESSURA,MEDINDO 0,72M NA BASE MAIOR,0,60MNA BASE MENOR E 0,60M DE ALTURA,INCLUSIVE FORNECIMENTO DOSMATERIAIS E ESCAVACAO A FRIO</t>
  </si>
  <si>
    <t>DESCIDA D'AGUA,RETANGULAR(RAPIDO)EM CONCRETO ARMADO,COM 0,10M DE ESPESSURA,TENDO NA BASE 0,60M E DE ALTURA 0,20M,MEDIDAPELO COMPRIMENTO REAL,INCLUSIVE VIGAS TRANSVERSAIS DE ANCORAGEM NO SOLO A CADA 5,00M,COM FORNECIMENTO DOS MATERIAIS E ESCAVACAO,EXCLUSIVE DISSIPADOR DE ENERGIA</t>
  </si>
  <si>
    <t>DESCIDA D'AGUA,RETANGULAR(RAPIDO)EM CONCRETO ARMADO,COM 0,10M DE ESPESSURA,TENDO NA BASE 0,80M E DE ALTURA 0,30M,MEDIDAPELO COMPRIMENTO REAL,INCLUSIVE VIGAS TRANSVERSAIS DE ANCORAGEM NO SOLO A CADA 5,00M,COM FORNECIMENTO DOS MATERIAIS E ESCAVACAO,EXCLUSIVE DISSIPADOR DE ENERGIA</t>
  </si>
  <si>
    <t>DESCIDA D'AGUA,RETANGULAR(RAPIDO)EM CONCRETO ARMADO,COM 0,10M DE ESPESSURA,TENDO NA BASE 1,00M E DE ALTURA 0,40M,MEDIDAPELO COMPRIMENTO REAL,INCLUSIVE VIGAS TRANSVERSAIS DE ANCORAGEM NO SOLO A CADA 5,00M,COM FORNECIMENTO DOS MATERIAIS E ESCAVACAO,EXCLUSIVE DISSIPADOR DE ENERGIA</t>
  </si>
  <si>
    <t>DESCIDA D'AGUA,EM DEGRAUS,FORMA RETANGULAR EM CONCRETO ARMADO,FUNDO LISO,MEDINDO 0,70M DE BASE E 0,30M DE ALTURA,INCLUSIVE VIGAS TRANSVERSAIS DE ANCORAGEM NO SOLO A CADA 5,00M,DEGRAUS COM MEDIDAS COERENTES COM A INCLINACAO DO TERRENO,MEDIDAPELO SEU COMPRIMENTO REAL(DA CAIXA COLETORA AO DISSIPADOR DE ENERGIA),FORNECIMENTO DOS MATERIAIS E ESCAVACAO</t>
  </si>
  <si>
    <t>DESCIDA D'AGUA,EM DEGRAUS,FORMA RETANGULAR EM CONCRETO ARMADO,FUNDO LISO,MEDINDO 0,90M DE BASE E 0,40M DE ALTURA,INCLUSIVE VIGAS TRANSVERSAIS DE ANCORAGEM NO SOLO A CADA 5,00M,DEGRAUS COM MEDIDAS COERENTES COM A INCLINACAO DO TERRENO,MEDIDAS PELO SEU COMPRIMENTO REAL (DA CAIXA COLETORA AO DISSIPADORDE ENERGIA),FORNECIMENTO DOS MATERIAIS E ESCAVACAO</t>
  </si>
  <si>
    <t>DESCIDA D'AGUA,EM DEGRAUS,FORMA RETANGULAR EM CONCRETO ARMADO,FUNDO LISO,MEDINDO 1,10M DE BASE E 0,50M DE ALTURA,INCLUSIVE VIGAS TRANSVERSAIS DE ANCORAGEM NO SOLO A CADA 5,00M,DEGRAUS COM MEDIDAS COERENTES COM A INCLINACAO DO TERRENO,MEDIDAPELO SEU COMPRIMENTO REAL(DA CAIXA COLETORA AO DISSIPADOR DE ENERGIA),FORNECIMENTO DOS MATERIAIS E ESCAVACAO</t>
  </si>
  <si>
    <t>DESCIDA D'AGUA,EM DEGRAUS,FORMA RETANGULAR EM CONCRETO ARMADO,FUNDO ACOMPANHA A FORMA DOS DEGRAUS,MEDINDO 0,70M DE BASEE 0,30M DE ALTURA,INCLUSIVE VIGAS TRANSVERSAIS DE ANCORAGEMNO SOLO A CADA 5,00M,DEGRAUS C/MEDIDAS COERENTES C/INCLINACAO DO TERRENO,MEDIDA PELO SEU COMPRIMENTO REAL(DA CAIXA COLETORA AO DISSIPADOR DE ENERGIA),FORN.DOS MATERIAIS E ESCAVACAO</t>
  </si>
  <si>
    <t>DESCIDA D'AGUA,EM DEGRAUS,FORMA RETANGULAR EM CONCRETO ARMADO,FUNDO ACOMPANHA A FORMA DOS DEGRAUS,MEDINDO 0,90M DE BASEE 0,40M DE ALTURA,INCLUSIVE VIGAS TRANSVERSAIS DE ANCORAGEMNO SOLO A CADA 5,00M,DEGRAUS C/MEDIDAS COERENTES C/INCLINACAO DO TERRENO,MEDIDA PELO SEU COMPRIMENTO REAL(DA CAIXA COLETORA AO DISSIPADOR DE ENERGIA),FORN.DOS MATERIAIS E ESCAVACAO</t>
  </si>
  <si>
    <t>DESCIDA D'AGUA,EM DEGRAUS,FORMA RETANGULAR EM CONCRETO ARMADO,FUNDO ACOMPANHA A FORMA DOS DEGRAUS,MEDINDO 1,10M DE BASEE 0,50M DE ALTURA,INCLUSIVE VIGAS TRANSVERSAIS DE ANCORAGEMNO SOLO A CADA 5,00M,DEGRAUS C/MEDIDAS COERENTES C/INCLINACAO DO TERRENO,MEDIDA PELO SEU COMPRIMENTO REAL(DA CAIXA COLETORA AO DISSIPADOR DE ENERGIA),FORN.DOS MATERIAIS E ESCAVACAO</t>
  </si>
  <si>
    <t>SAIDA D'AGUA,DE UM SO LADO,COM 0,70M DE BASE,FORMANDO DE UMLADO UM ANGULO DE 30º COM O MEIO-FIO E DE OUTRO 90º,PARA DESCIDA D'AGUA,DE 0,70X0,30M,INCLUSIVE FORNECIMENTO DOS MATERIAIS</t>
  </si>
  <si>
    <t>SAIDA D'AGUA,DE UM SO LADO,COM 0,70M DE BASE,FORMANDO DE UMLADO UM ANGULO DE 30º COM O MEIO-FIO E DO OUTRO 90º,PARA DESCIDA D'AGUA,DE 0,90X0,40M,INCLUSIVE FORNECIMENTO DOS MATERIAIS</t>
  </si>
  <si>
    <t>SAIDA D'AGUA,DE UM SO LADO,COM 0,70M DE BASE,FORMANDO DE UMLADO UM ANGULO DE 30º COM O MEIO-FIO E DO OUTRO 90º,PARA DESCIDA D'AGUA,DE 1,10X0,50M,INCLUSIVE FORNECIMENTO DOS MATERIAIS</t>
  </si>
  <si>
    <t>SAIDA D'AGUA,DE DOIS LADOS,COM 0,70M DE BASE,FORMANDO DE UMLADO UM ANGULO DE 30º COM O MEIO-FIO E DO OUTRO 90º,PARA DESCIDA D'AGUA,DE 0,70X0,30M,INCLUSIVE FORNECIMENTO DOS MATERIAIS</t>
  </si>
  <si>
    <t>SAIDA D'AGUA,DE DOIS LADOS,COM 0,70M DE BASE,FORMANDO DE UMLADO UM ANGULO DE 30º COM O MEIO-FIO E DO OUTRO 90º,PARA DESCIDA D'AGUA,DE 0,90X0,40M,INCLUSIVE FORNECIMENTO DOS MATERIAIS</t>
  </si>
  <si>
    <t>SAIDA D'AGUA,DE DOIS LADOS,COM 0,70M DE BASE,FORMANDO DE UMLADO UM ANGULO DE 30º COM O MEIO-FIO E DO OUTRO 90º,PARA DESCIDA D'AGUA,DE 1,10X0,50M,INCLUSIVE FORNECIMENTO DOS MATERIAIS</t>
  </si>
  <si>
    <t>CAIXA COLETORA PRISMATICA RETANGULAR,EM CONCRETO ARMADO DE 0,15M DE ESPESSURA,MEDINDO 1,00X1,30M DE BASE E 1,60M DE ALTURA,TAMPA DE CONCRETO ARMADO VAZADA,INCLUSIVE FORNECIMENTO DOS MATERIAIS E ESCAVACAO MANUAL</t>
  </si>
  <si>
    <t>CAIXA COLETORA PRISMATICA RETANGULAR,EM CONCRETO ARMADO DE 0,15M DE ESPESSURA,MEDINDO 1,00X1,30M DE BASE E 1,80M DE ALTURA,TAMPA DE CONCRETO ARMADO VAZADA,INCLUSIVE FORNECIMENTO DOS MATERIAIS E ESCAVACAO MANUAL</t>
  </si>
  <si>
    <t>CAIXA COLETORA PRISMATICA RETANGULAR,EM CONCRETO ARMADO DE 0,15M DE ESPESSURA,MEDINDO 1,00X1,30M DE BASE E 2,00M DE ALTURA,TAMPA DE CONCRETO ARMADO VAZADA,INCLUSIVE FORNECIMENTO DOS MATERIAIS E ESCAVACAO MANUAL</t>
  </si>
  <si>
    <t>CAIXA COLETORA PRISMATICA RETANGULAR,EM CONCRETO ARMADO DE 0,15M DE ESPESSURA,MEDINDO 1,00X1,30M DE BASE E 2,20M DE ALTURA,TAMPA DE CONCRETO ARMADO VAZADA,INCLUSIVE FORNECIMENTO DOS MATERIAIS E ESCAVACAO MANUAL</t>
  </si>
  <si>
    <t>CAIXA COLETORA PRISMATICA RETANGULAR,EM CONCRETO ARMADO DE 0,15M DE ESPESSURA,MEDINDO 1,00X1,30M DE BASE E 2,40M DE ALTURA,TAMPA DE CONCRETO ARMADO VAZADA,INCLUSIVE FORNECIMENTO DOS MATERIAIS E ESCAVACAO MANUAL</t>
  </si>
  <si>
    <t>CAIXA COLETORA PRISMATICA RETANGULAR,EM CONCRETO ARMADO DE 0,15M DE ESPESSURA,MEDINDO 1,00X1,30M DE BASE E 2,60M DE ALTURA,TAMPA DE CONCRETO ARMADO VAZADA,INCLUSIVE FORNECIMENTO DOS MATERIAIS E ESCAVACAO MANUAL</t>
  </si>
  <si>
    <t>CAIXA COLETORA,EM BLOCOS DE CONCRETO,COM DIMENSOES INTERNASDE 1,30X1,00M E ALTURA DE 1,60M,INCLUSIVE TAMPA DE CONCRETOARMADO E ESCAVACAO</t>
  </si>
  <si>
    <t>SAIDA D'AGUA PARA DRENOS TRANSVERSAIS,EM CONCRETO ARMADO,COM0,10M DE ESPESSURA,MEDINDO EXTERNAMENTE 1,15X0,60M DE BASE,PAREDES LATERAIS DE ALTURA VARIAVEL 1,00 A 0,10M</t>
  </si>
  <si>
    <t>DISSIPADOR DE ENERGIA TIPO,EM CONCRETO ARMADO,MEDINDO 1,70X1,15M DE BASE E 0,50M DE ALTURA,INCLUSIVE 10 RESSALTOS DE CONCRETO DE 0,10X0,20X0,15M,COM FORNECIMENTO DOS MATERIAIS E ESCAVACAO</t>
  </si>
  <si>
    <t>DISSIPADOR DE ENERGIA TIPO,EM CONCRETO ARMADO,MEDINDO 1,90X1,15M DE BASE E 0,50M DE ALTURA,INCLUSIVE 10 RESSALTOS DE CONCRETO DE 0,10X0,20X0,15M,COM FORNECIMENTO DOS MATERIAIS E ESCAVACAO</t>
  </si>
  <si>
    <t>DISSIPADOR DE ENERGIA TIPO,EM CONCRETO ARMADO,MEDINDO 2,10X1,15M DE BASE E 0,50M DE ALTURA,INCLUSIVE 10 RESSALTOS DE CONCRETO DE 0,10X0,20X0,15M,COM FORNECIMENTO DOS MATERIAIS E ESCAVACAO</t>
  </si>
  <si>
    <t>TAMPA PARA CAIXA COLETORA,EM CONCRETO ARMADO,INCLUSIVE TODOSOS MATERIAIS E COLOCACAO (ESPESSURA DE 6CM)</t>
  </si>
  <si>
    <t>DISSIPADOR DE ENERGIA EM PEDRA ARGAMASSADA,INCLUSIVE MATERIAIS DE ESCAVACAO,MEDIDO POR VOLUME DE PEDRA ARGAMASSADA</t>
  </si>
  <si>
    <t>DRENO PROFUNDO PARA CORTE EM SOLO,TRAPEZOIDAL,MEDINDO 0,60MNA BASE MENOR,0,70M NA BASE MAIOR E 1,50M DE ALTURA,DIAMETRODO TUBO DE 0,20M,FORNECIMENTO DOS MATERIAIS E EXECUCAO,INCLUSIVE SELO,ENCHIMENTO FILTRANTE,MATERIAL DRENANTE E ESCAVACAO</t>
  </si>
  <si>
    <t>DRENO PROFUNDO PARA CORTE EM SOLO,TRAPEZOIDAL,MEDINDO 0,65MNA BASE MENOR,0,75M NA BASE MAIOR E 1,50M DE ALTURA,DIAMETRODO TUBO DE 0,30M,FORNECIMENTO DOS MATERIAIS E EXECUCAO,INCLUSIVE SELO,ENCHIMENTO FILTRANTE,MATERIAL DRENANTE E ESCAVACAO</t>
  </si>
  <si>
    <t>DRENO PROFUNDO PARA CORTE EM SOLO,TRAPEZOIDAL,MEDINDO 0,70MNA BASE MENOR,0,80M NA BASE MAIOR E 1,50M DE ALTURA,DIAMETRODO TUBO DE 0,40M,FORNECIMENTO DOS MATERIAIS E EXECUCAO,INCLUSIVE SELO,ENCHIMENTO FILTRANTE,MATERIAL DRENANTE E ESCAVACAO</t>
  </si>
  <si>
    <t>DRENO PROFUNDO PARA CORTE EM SOLO,TRAPEZOIDAL,MEDINDO 0,60MNA BASE MENOR,0,70M NA BASE MAIOR E 1,50M DE ALTURA,DIAMETRODO TUBO DE 0,20M,FORNECIMENTO DOS MATERIAIS E EXECUCAO,INCLUSIVE SELO,ENCHIMENTO FILTRANTE,MATERIAL DRENANTE E ESCAVACAO,EXCLUSIVE FORNECIMENTO DO TUBO</t>
  </si>
  <si>
    <t>DRENO PROFUNDO PARA CORTE EM SOLO,TRAPEZOIDAL,MEDINDO 0,65MNA BASE MENOR,0,75M NA BASE MAIOR E 1,50M DE ALTURA,DIAMETRODO TUBO DE 0,30M,FORNECIMENTO DOS MATERIAIS E EXECUCAO,INCLUSIVE SELO,ENCHIMENTO FILTRANTE,MATERIAL DRENANTE E ESCAVACAO,EXCLUSIVE FORNECIMENTO DO TUBO</t>
  </si>
  <si>
    <t>DRENO PROFUNDO PARA CORTE EM SOLO,TRAPEZOIDAL,MEDINDO 0,70MNA BASE MENOR,0,80M NA BASE MAIOR E 1,50M DE ALTURA,DIAMETRODO TUBO DE 0,40M,FORNECIMENTO DOS MATERIAIS E EXECUCAO,INCLUSIVE SELO,ENCHIMENTO FILTRANTE,MATERIAL DRENANTE E ESCAVACAO,EXCLUSIVE FORNECIMENTO DO TUBO</t>
  </si>
  <si>
    <t>DRENO PROFUNDO PARA CORTE EM ROCHA,TRAPEZOIDAL,MEDINDO 0,30MNA BASE MENOR,0,40M NA BASE MAIOR E 0,20M DE ALTURA,DIAMETRO DO TUBO DE 0,20M,FORNECIMENTO DOS MATERIAIS E EXECUCAO,INCLUSIVE SELO,ENCHIMENTO FILTRANTE,MATERIAL DRENANTE E ESCAVACAO</t>
  </si>
  <si>
    <t>DRENO PROFUNDO PARA CORTE EM ROCHA,TRAPEZOIDAL,MEDINDO 0,40MNA BASE MENOR,0,50M NA BASE MAIOR E 0,30M DE ALTURA,DIAMETRO DO TUBO DE 0,30M,FORNECIMENTO DOS MATERIAIS E EXECUCAO,INCLUSIVE SELO,ENCHIMENTO FILTRANTE,MATERIAL DRENANTE E ESCAVACAO</t>
  </si>
  <si>
    <t>DRENO PROFUNDO PARA CORTE EM ROCHA,TRAPEZOIDAL,MEDINDO 0,50MNA BASE MENOR,0,60M NA BASE MAIOR E 0,40M DE ALTURA,DIAMETRO DO TUBO DE 0,40M,FORNECIMENTO DOS MATERIAIS E EXECUCAO,INCLUSIVE SELO,ENCHIMENTO FILTRANTE,MATERIAL DRENANTE E ESCAVACAO</t>
  </si>
  <si>
    <t>DRENO PROFUNDO PARA CORTE EM ROCHA,TRAPEZOIDAL,MEDINDO 0,30MNA BASE MENOR,0,40M NA BASE MAIOR E 0,20M DE ALTURA,FORNECIMENTO DOS MATERIAIS E EXECUCAO,INCLUSIVE SELO,ENCHIMENTO FILTRANTE,MATERIAL DRENANTE E ESCAVACAO,EXCLUSIVE FORNECIMENTODO TUBO</t>
  </si>
  <si>
    <t>DRENO PROFUNDO PARA CORTE EM ROCHA,TRAPEZOIDAL,MEDINDO 0,40MNA BASE MENOR,0,50M NA BASE MAIOR E 1,50M DE ALTURA,FORNECIMENTO DOS MATERIAIS E EXECUCAO,INCLUSIVE SELO,ENCHIMENTO FILTRANTE,MATERIAL DRENANTE E ESCAVACAO,EXCLUSIVE FORNECIMENTODO TUBO</t>
  </si>
  <si>
    <t>DRENO PROFUNDO PARA CORTE EM ROCHA,TRAPEZOIDAL,MEDINDO 0,50MNA BASE MENOR,0,60M NA BASE MAIOR E 1,50M DE ALTURA,FORNECIMENTO DOS MATERIAIS E EXECUCAO,INCLUSIVE SELO,ENCHIMENTO FILTRANTE,MATERIAL DRENANTE E ESCAVACAO,EXCLUSIVE FORNECIMENTODO TUBO</t>
  </si>
  <si>
    <t>DRENO PROFUNDO PARA CORTE EM SOLO,TRAPEZOIDAL,MEDINDO 0,60MNA BASE MENOR,0,70M NA BASE MAIOR E 1,50M DE ALTURA,COM UTILIZACAO DE MANTA GEOTEXTIL EM DRENO SUBTERRANEO,FORNECIMENTODOS MATERIAIS E EXECUCAO,INCLUSIVE SELO,ENCHIMENTO FILTRANTE,MATERIAL DRENANTE E ESCAVACAO</t>
  </si>
  <si>
    <t>DRENO PROFUNDO PARA CORTE EM SOLO,TRAPEZOIDAL,MEDINDO 0,65MNA BASE MENOR,0,75M NA BASE MAIOR E 1,50M DE ALTURA,COM UTILIZACAO DE MANTA GEOTEXTIL EM DRENO SUBTERRANEO,FORNECIMENTODOS MATERIAIS E EXECUCAO,INCLUSIVE SELO,ENCHIMENTO FILTRANTE,MATERIAL DRENANTE E ESCAVACAO</t>
  </si>
  <si>
    <t>DRENO PROFUNDO PARA CORTE EM SOLO,TRAPEZOIDAL,MEDINDO 0,70MNA BASE MENOR,0,80M NA BASE MAIOR E 1,50M DE ALTURA,COM UTILIZACAO DE MANTA GEOTEXTIL EM DRENO SUBTERRANEO,FORNECIMENTODOS MATERIAIS E EXECUCAO,INCLUSIVE SELO,ENCHIMENTO FILTRANTE,MATERIAL DRENANTE E ESCAVACAO</t>
  </si>
  <si>
    <t>DRENO PROFUNDO PARA CORTE EM SOLO,TRAPEZOIDAL,MEDINDO 0,60MNA BASE MENOR,0,70M NA BASE MAIOR E 1,50M DE ALTURA,EXCLUSIVE FORNECIMENTO DO TUBO,COM UTILIZACAO DE MANTA GEOTEXTIL EMDRENO SUBTERRANEO,FORNECIMENTO DOS MATERIAIS E ESCAVACAO,INCLUSIVE SELO,ENCHIMENTO FILTRANTE,MATERIAL DRENANTE E ESCAVACAO</t>
  </si>
  <si>
    <t>DRENO PROFUNDO PARA CORTE EM SOLO,TRAPEZOIDAL,MEDINDO 0,65MNA BASE MENOR,0,75M NA BASE MAIOR E 1,50M DE ALTURA,EXCLUSIVE FORNECIMENTO DO TUBO,COM UTILIZACAO DE MANTA GEOTEXTIL EMDRENO SUBTERRANEO,FORNECIMENTO DOS MATERIAIS,E EXECUCAO,INCLUSIVE SELO,ENCHIMENTO FILTRANTE,MATERIAL DRENANTE E ESCAVACAO</t>
  </si>
  <si>
    <t>DRENO PROFUNDO PARA CORTE EM SOLO,TRAPEZOIDAL,MEDINDO 0,70MNA BASE MENOR,0,80M NA BASE MAIOR E 1,50M DE ALTURA,EXCLUSIVE FORNECIMENTO DO TUBO,COM UTILIZACAO DE MANTA GEOTEXTIL EMDRENO SUBTERRANEO,FORNECIMENTO DOS MATERIAIS E EXECUCAO,INCLUSIVE SELO,ENCHIMENTO FILTRANTE,MATERIAL DRENANTE E ESCAVACAO</t>
  </si>
  <si>
    <t>DRENO PROFUNDO PARA CORTE EM ROCHA,TRAPEZOIDAL,MEDINDO 0,30MNA BASE MENOR,0,40M NA BASE MAIOR E 0,20M DE ALTURA,COM UTILIZACAO DE MANTA GEOTEXTIL EM DRENO SUBTERRANEO,FORNECIMENTODOS MATERIAIS E EXECUCAO,INCLUSIVE SELO,ENCHIMENTO FILTRANTE,MATERIAL DRENANTE E ESCAVACAO</t>
  </si>
  <si>
    <t>DRENO PROFUNDO PARA CORTE EM ROCHA,TRAPEZOIDAL,MEDINDO 0,40MNA BASE MENOR,0,50M NA BASE MAIOR E 0,30M DE ALTURA,COM UTILIZACAO DE MANTA GEOTEXTIL EM DRENO SUBTERRANEO,FORNECIMENTODOS MATERIAIS E EXECUCAO,INCLUSIVE SELO,ENCHIMENTO FILTRANTE,MATERIAL DRENANTE E ESCAVACAO</t>
  </si>
  <si>
    <t>DRENO PROFUNDO PARA CORTE EM ROCHA,TRAPEZOIDAL,MEDINDO 0,50MNA BASE MENOR,0,60M NA BASE MAIOR E 0,40M DE ALTURA,COM UTILIZACAO DE MANTA GEOTEXTIL EM DRENO SUBTERRANEO,FORNECIMENTODOS MATERIAIS E EXECUCAO,INCLUSIVE SELO,ENCHIMENTO FILTRANTE,MATERIAL DRENANTE E ESCAVACAO</t>
  </si>
  <si>
    <t>DRENO PROFUNDO PARA CORTE EM ROCHA,TRAPEZOIDAL,MEDINDO 0,30MNA BASE MENOR,0,40M NA BASE MAIOR E 0,20M DE ALTURA,EXCLUSIVE FORNECIMENTO O TUBO,COM UTILIZACAO DE MANTA GEOTEXTIL EMDRENO SUBTERRANEO,FORNECIMENTO DOS MATERIAIS E EXECUCAO,INCLUSIVE SELO,ENCHIMENTO FILTRANTE,MATERIAL DRENANTE E ESCAVACAO</t>
  </si>
  <si>
    <t>DRENO PROFUNDO PARA CORTE EM ROCHA,TRAPEZOIDAL,MEDINDO 0,40MNA BASE MENOR,0,50M NA BASE MAIOR E 0,30M DE ALTURA,EXCLUSIVE FORNECIMENTO DO TUBO,COM UTILIZACAO DE MANTA GEOTEXTIL EMDRENO SUBTERRANEO,FORNECIMENTO DOS MATERIAIS E EXECUCAO,INCLUSIVE SELO,ENCHIMENTO FILTRANTE,MATERIAL DRENANTE E ESCAVACAO</t>
  </si>
  <si>
    <t>DRENO PROFUNDO PARA CORTE EM ROCHA,TRAPEZOIDAL,MEDINDO 0,50MNA BASE MENOR,0,60M NA BASE MAIOR E 0,40M DE ALTURA,EXCLUSIVE FORNECIMENTO DO TUBO,COM UTILIZACAO DE MANTA GEOTEXTIL EMDRENO SUBTERRANEO,FORNECIMENTO DOS MATERIAIS E EXECUCAO,INCLUSIVE SELO,ENCHIMENTO FILTRANTE,MATERIAL DRENANTE E ESCAVACAO</t>
  </si>
  <si>
    <t>DRENO RASO COM PEDRA BRITADA E MANTA GEOTEXTIL,INCLUSIVE ESCAVACAO E FORNECIMENTO DOS MATERIAIS</t>
  </si>
  <si>
    <t>DRENO RASO COM PEDRA BRITADA,INCLUSIVE ESCAVACAO E FORNECIMENTO DOS MATERIAIS</t>
  </si>
  <si>
    <t>DEFENSA METALICA,MODELO SEMI-MALEAVEL SIMPLES,GALVANIZADA,CONSTITUIDA DE GUIA DESLIZANTE,ESPACADOR,CALCO,PLAQUETA,ACESSORIOS DE APERTO E POSTE CRAVADO POR MEIO DE COMPRESSAO.O COMPRIMENTO UTIL DO CONJUNTO E DE 4,00M,MONTAGEM E ASSENTAMENTO,EXCLUSIVE A DEFENSA METALICA(VIDE FAMILIA 20.041)</t>
  </si>
  <si>
    <t>DEFENSA METALICA,MODELO SEMI-MALEAVEL DUPLA,GALVANIZADA,CONSTITUIDA DE GUIA DESLIZANTE,ESPACADOR,CALCO,PLAQUETA,ACESSORIO DE APERTO E POSTE CRAVADO POR MEIO DE COMPRESSAO.O COMPRIMENTO UTIL DO CONJUNTO E DE 4,00M,MONTAGEM E ASSENTAMENTO,EXCLUSIVE A DEFENSA METALICA(VIDE FAMILIA 20.041)</t>
  </si>
  <si>
    <t>DEFENSA METALICA,MODELO MALEAVEL SIMPLES,GALVANIZADA,CONSTITUIDA DE GUIA DESLIZANTE,ESPACADOR,CALCO,PLAQUETA,ACESSORIO DE APERTO E POSTE CRAVADO POR MEIO DE COMPRESSAO.O COMPRIMENTO UTIL DO CONJUNTO E DE 4,00M,MONTAGEM E ASSENTAMENTO,EXCLUSIVE A DEFENSA METALICA(VIDE FAMILIA 20.041)</t>
  </si>
  <si>
    <t>DEFENSA METALICA,MODELO MALEAVEL DUPLA,GALVANIZADA,CONSTITUIDA DE GUIA DESLIZANTE,ESPACADOR,CALCO,PLAQUETA,ACESSORIO DEAPERTO E POSTE CRAVADO POR MEIO DE COMPRESSAO.O COMPRIMENTOUTIL DO CONJUNTO E DE 4,00M,MONTAGEM E ASSENTAMENTO,EXCLUSIVE A DEFENSA METALICA(VIDE FAMILIA 20.041)</t>
  </si>
  <si>
    <t>DEFENSA METALICA,MODELO SEMI-MALEAVEL SIMPLES,GALVANIZADA,CONSTITUIDA DE GUIA DESLIZANTE,ESPACADOR,CALCO,PLAQUETA,ACESSORIOS DE APERTO E POSTE COM COMPRIMENTO DE 1,80M.FORNECIMENTO</t>
  </si>
  <si>
    <t>DEFENSA METALICA,MODELO SEMI-MALEAVEL DUPLA,GALVANIZADA,CONSTITUIDA DE GUIA DESLIZANTE,ESPACADOR,CALCO,PLAQUETA,ACESSORIOS DE APERTO E POSTE COM COMPRIMENTO DE 1,80M.FORNECIMENTO</t>
  </si>
  <si>
    <t>DEFENSA METALICA,MODELO MALEAVEL SIMPLES,GALVANIZADA,CONSTITUIDA DE GUIA DESLIZANTE,ESPACADOR,CALCO,PLAQUETA,ACESSORIOSDE APERTO E POSTE COM COMPRIMENTO DE 1,80M.FORNECIMENTO</t>
  </si>
  <si>
    <t>DEFENSA METALICA,MODELO MALEAVEL DUPLA,GALVANIZADA,CONSTITUIDA DE GUIA DESLIZANTE,ESPACADOR,CALCO,PLAQUETA,ACESSORIOS DEAPERTO E POSTE COM COMPRIMENTO DE 1,80M.FORNECIMENTO</t>
  </si>
  <si>
    <t>BOCA PARA BUEIRO SIMPLES,MULTI-PLATE CIRCULAR,COM 1,90M DE DIAMETRO,EM CONCRETO ARMADO 15MPA,INCLUSIVE TODOS OS MATERIAIS E ESCAVACAO MANUAL DA LAJE DA BASE,EXCLUSIVE REATERRO</t>
  </si>
  <si>
    <t>BOCA PARA BUEIRO DUPLO,MULTI-PLATE CIRCULAR,COM 1,90M DE DIAMETRO,EM CONCRETO ARMADO 15MPA,INCLUSIVE TODOS OS MATERIAISE ESCAVACAO MANUAL DA LAJE DA BASE,EXCLUSIVE REATERRO</t>
  </si>
  <si>
    <t>BOCA PARA BUEIRO TRIPLO,MULTI-PLATE CIRCULAR,COM 1,90M DE DIAMETRO,EM CONCRETO ARMADO 15MPA,INCLUSIVE TODOS OS MATERIAISE ESCAVACAO MANUAL DA LAJE DA BASE,EXCLUSIVE REATERRO</t>
  </si>
  <si>
    <t>BOCA PARA BUEIRO SIMPLES,MULTI-PLATE CIRCULAR,COM 2,30M DE DIAMETRO,EM CONCRETO ARMADO 15MPA,INCLUINDO TODOS OS MATERIAIS E ESCAVACAO MANUAL DA LAJE DA BASE,EXCLUSIVE REATERRO</t>
  </si>
  <si>
    <t>BOCA PARA BUEIRO DUPLO,MULTI-PLATE CIRCULAR,COM 2,30M DE DIAMETRO,EM CONCRETO ARMADO 15MPA,INCLUINDO TODOS OS MATERIAISE ESCAVACAO MANUAL DA LAJE DA BASE,EXCLUSIVE REATERRO</t>
  </si>
  <si>
    <t>BOCA PARA BUEIRO TRIPLO,MULTI-PLATE CIRCULAR,COM 2,30M DE DIAMETRO,EM CONCRETO ARMADO 15MPA,INCLUINDO TODOS OS MATERIAISE ESCAVACAO MANUAL DA LAJE DA BASE,EXCLUSIVE REATERRO</t>
  </si>
  <si>
    <t>BOCA PARA BUEIRO SIMPLES,MULTI-PLATE CIRCULAR,COM 2,65M DE DIAMETRO,EM CONCRETO ARMADO 15MPA,INCLUINDO TODOS OS MATERIAIS E ESCAVACAO MANUAL DA LAJE DA BASE,EXCLUSIVE REATERRO</t>
  </si>
  <si>
    <t>BOCA PARA BUEIRO DUPLO,MULTI-PLATE CIRCULAR,COM 2,65M DE DIAMETRO,EM CONCRETO ARMADO 15MPA,INCLUINDO TODOS OS MATERIAISE ESCAVACAO MANUAL DA LAJE DA BASE,EXCLUSIVE REATERRO</t>
  </si>
  <si>
    <t>BOCA PARA BUEIRO TRIPLO,MULTI-PLATE CIRCULAR,COM 2,65M DE DIAMETRO,EM CONCRETO ARMADO 15MPA,INCLUINDO TODOS OS MATERIAISE ESCAVACAO MANUAL DA LAJE DA BASE,EXCLUSIVE REATERRO</t>
  </si>
  <si>
    <t>BOCA PARA BUEIRO SIMPLES,MULTI-PLATE CIRCULAR,COM 3,05M DE DIAMETRO,EM CONCRETO ARMADO 15MPA,INCLUINDO TODOS OS MATERIAIS E ESCAVACAO MANUAL DA LAJE DA BASE,EXCLUSIVE REATERRO</t>
  </si>
  <si>
    <t>BOCA PARA BUEIRO DUPLO,MULTI-PLATE CIRCULAR,COM 3,05M DE DIAMETRO,EM CONCRETO ARMADO 15MPA,INCLUINDO TODOS OS MATERIAISE ESCAVACAO MANUAL DA LAJE DA BASE,EXCLUSIVE REATERRO</t>
  </si>
  <si>
    <t>BOCA PARA BUEIRO TRIPLO,MULTI-PLATE CIRCULAR,COM 3,05M DE DIAMETRO,EM CONCRETO ARMADO 15MPA,INCLUINDO TODOS OS MATERIAISE ESCAVACAO MANUAL DA LAJE DA BASE,EXCLUSIVE REATERRO</t>
  </si>
  <si>
    <t>BOCA PARA BUEIRO SIMPLES,MULTI-PLATE LENTICULAR,COM 1,85M DEVAO E 1,40M DE ALTURA,EM CONCRETO ARMADO 15MPA,INCLUSIVE TODOS OS MATERIAIS E ESCAVACAO MANUAL DA LAJE DA BASE,EXCLUSIVE REATERRO</t>
  </si>
  <si>
    <t>BOCA PARA BUEIRO DUPLO,MULTI-PLATE LENTICULAR,COM 1,85M DE VAO E 1,40M DE ALTURA,EM CONCRETO ARMADO 15MPA,INCLUSIVE TODOS OS MATERIAIS E ESCAVACAO MANUAL DA LAJE DA BASE,EXCLUSIVEREATERRO</t>
  </si>
  <si>
    <t>BOCA PARA BUEIRO TRIPLO,MULTI-PLATE LENTICULAR,COM 1,85M DEVAO E 1,40M DE ALTURA,EM CONCRETO ARMADO 15MPA,INCLUSIVE TODOS OS MATERIAIS E ESCAVACAO MANUAL DA LAJE DA BASE,EXCLUSIVEREATERRO</t>
  </si>
  <si>
    <t>BOCA PARA BUEIRO SIMPLES,MULTI-PLATE LENTICULAR,COM 2,20M DEVAO E 1,70M DE ALTURA,EM CONCRETO ARMADO 15MPA,INCLUSIVE TODOS OS MATERIAIS E ESCAVACAO MANUAL DA LAJE DA BASE,EXCLUSIVE REATERRO</t>
  </si>
  <si>
    <t>BOCA PARA BUEIRO DUPLO,MULTI-PLATE LENTICULAR,COM 2,20M DE VAO E 1,70M DE ALTURA,EM CONCRETO ARMADO 15MPA,INCLUSIVE TODOS OS MATERIAIS E ESCAVACAO MANUAL DA LAJE DA BASE,EXCLUSIVEREATERRO</t>
  </si>
  <si>
    <t>BOCA PARA BUEIRO TRIPLO,MULTI-PLATE LENTICULAR,COM 2,20M DEVAO E 1,70M DE ALTURA,EM CONCRETO ARMADO 15MPA,INCLUSIVE TODOS OS MATERIAIS E ESCAVACAO MANUAL DA LAJE DA BASE,EXCLUSIVEREATERRO</t>
  </si>
  <si>
    <t>BOCA PARA BUEIRO SIMPLES,MULTI-PLATE LENTICULAR,COM 2,85M DEVAO E 1,85M DE ALTURA,EM CONCRETO ARMADO 15MPA,INCLUSIVE TODOS OS MATERIAIS E ESCAVACAO MANUAL DA LAJE DA BASE,EXCLUSIVE REATERRO</t>
  </si>
  <si>
    <t>BOCA PARA BUEIRO DUPLO,MULTI-PLATE LENTICULAR,COM 2,85M DE VAO E 1,85M DE ALTURA,EM CONCRETO ARMADO 15MPA,INCLUSIVE TODOS OS MATERIAIS E ESCAVACAO MANUAL DA LAJE DA BASE,EXCLUSIVEREATERRO</t>
  </si>
  <si>
    <t>BOCA PARA BUEIRO TRIPLO,MULTI-PLATE LENTICULAR,COM 2,85M DEVAO E 1,85M DE ALTURA,EM CONCRETO ARMADO 15MPA,INCLUSIVE TODOS OS MATERIAIS E ESCAVACAO MANUAL DA LAJE DA BASE,EXCLUSIVEREATERRO</t>
  </si>
  <si>
    <t>BOCA PARA BUEIRO SIMPLES TUBULAR DE CONCRETO,DIAMETRO DE 0,40M EM CONCRETO CICLOPICO,INCLUSIVE FORMA,ESCAVACAO,REATERROE FORNECIMENTO DOS MATERIAIS,EXCLUSIVE ESCAVACAO DE MATERIALDE REATERRO NA JAZIDA E SEU TRANSPORTE AO CANTEIRO</t>
  </si>
  <si>
    <t>BOCA PARA BUEIRO SIMPLES TUBULAR DE CONCRETO,DIAMETRO DE 0,60M EM CONCRETO CICLOPICO,INCLUSIVE FORMA,ESCAVACAO,REATERROE FORNECIMENTO DOS MATERIAIS,EXCLUSIVE ESCAVACAO DE MATERIALDE REATERRO NA JAZIDA E SEU TRANSPORTE AO CANTEIRO</t>
  </si>
  <si>
    <t>BOCA PARA BUEIRO SIMPLES TUBULAR DE CONCRETO,DIAMETRO DE 0,80M EM CONCRETO CICLOPICO,INCLUSIVE FORMA,ESCAVACAO,REATERROE FORNECIMENTO DOS MATERIAIS,EXCLUSIVE ESCAVACAO DE MATERIALDE REATERRO NA JAZIDA E SEU TRANSPORTE AO CANTEIRO</t>
  </si>
  <si>
    <t>BOCA PARA BUEIRO SIMPLES TUBULAR DE CONCRETO,DIAMETRO DE 1,00M EM CONCRETO CICLOPICO,INCLUSIVE FORMA,ESCAVACAO,REATERROE FORNECIMENTO DOS MATERIAIS,EXCLUSIVE ESCAVACAO DE MATERIALDE REATERRO NA JAZIDA E SEU TRANSPORTE AO CANTEIRO</t>
  </si>
  <si>
    <t>BOCA PARA BUEIRO SIMPLES TUBULAR DE CONCRETO,DIAMETRO DE 1,20M,EM CONCRETO CICLOPICO,INCLUSIVE FORMA,ESCAVACAO,REATERROE FORNECIMENTO DOS MATERIAIS,EXCLUSIVE ESCAVACAO DE MATERIALDE REATERRO NA JAZIDA E SEU TRANSPORTE AO CANTEIRO</t>
  </si>
  <si>
    <t>BOCA PARA BUEIRO SIMPLES TUBULAR DE CONCRETO,DIAMETRO DE 1,50M EM CONCRETO CICLOPICO,INCLUSIVE FORMA,ESCAVACAO,REATERROE FORNECIMENTO DOS MATERIAIS,EXCLUSIVE ESCAVACAO DE MATERIALDE REATERRO NA JAZIDA E SEU TRANSPORTE AO CANTEIRO</t>
  </si>
  <si>
    <t>BOCA PARA BUEIRO SIMPLES TUBULAR DE CONCRETO,DIAMETRO DE 2,00M EM CONCRETO CICLOPICO,INCLUSIVE FORMA,ESCAVACAO,REATERROE FORNECIMENTO DOS MATERIAIS,EXCLUSIVE ESCAVACAO DE MATERIALDE REATERRO NA JAZIDA E SEU TRANSPORTE AO CANTEIRO</t>
  </si>
  <si>
    <t>BOCA PARA BUEIRO DUPLO TUBULAR DE CONCRETO,DIAMETRO DE 0,40MEM CONCRETO CICLOPICO,INCLUSIVE FORMA,ESCAVACAO,REATERRO EFORNECIMENTO DOS MATERIAIS,EXCLUSIVE ESCAVACAO DE MATERIAL DE REATERRO NA JAZIDA E SEU TRANSPORTE AO CANTEIRO</t>
  </si>
  <si>
    <t>BOCA PARA BUEIRO DUPLO TUBULAR DE CONCRETO,DIAMETRO DE 0,60MEM CONCRETO CICLOPICO,INCLUSIVE FORMA,ESCAVACAO,REATERRO EFORNECIMENTO DOS MATERIAIS,EXCLUSIVE ESCAVACAO DE MATERIAL DE REATERRO NA JAZIDA E SEU TRANSPORTE AO CANTEIRO</t>
  </si>
  <si>
    <t>BOCA PARA BUEIRO DUPLO TUBULAR DE CONCRETO,DIAMETRO DE 0,80MEM CONCRETO CICLOPICO,INCLUSIVE FORMA,ESCAVACAO,REATERRO EFORNECIMENTO DOS MATERIAIS,EXCLUSIVE ESCAVACAO DE MATERIAL DE REATERRO NA JAZIDA E SEU TRANSPORTE AO CANTEIRO</t>
  </si>
  <si>
    <t>BOCA PARA BUEIRO DUPLO TUBULAR DE CONCRETO,DIAMETRO DE 1,00MEM CONCRETO CICLOPICO,INCLUSIVE FORMA,ESCAVACAO,REATERRO EFORNECIMENTO DOS MATERIAIS,EXCLUSIVE ESCAVACAO DE MATERIAL DE REATERRO NA JAZIDA E SEU TRANSPORTE AO CANTEIRO</t>
  </si>
  <si>
    <t>BOCA PARA BUEIRO DUPLO TUBULAR DE CONCRETO,DIAMETRO DE 1,20MEM CONCRETO CICLOPICO,INCLUSIVE FORMA,ESCAVACAO,REATERRO EFORNECIMENTO DOS MATERIAIS,EXCLUSIVE ESCAVACAO DE MATERIAL DE REATERRO NA JAZIDA E SEU TRANSPORTE AO CANTEIRO</t>
  </si>
  <si>
    <t>BOCA PARA BUEIRO DUPLO TUBULAR DE CONCRETO,DIAMETRO DE 1,50MEM CONCRETO CICLOPICO,INCLUSIVE FORMA,ESCAVACAO,REATERRO EFORNECIMENTO DOS MATERIAIS,EXCLUSIVE ESCAVACAO DE MATERIAL DE REATERRO NA JAZIDA E SEU TRANSPORTE AO CANTEIRO</t>
  </si>
  <si>
    <t>BOCA PARA BUEIRO DUPLO TUBULAR DE CONCRETO,DIAMETRO DE 2,00MEM CONCRETO CICLOPICO,INCLUSIVE FORMA,ESCAVACAO,REATERRO EFORNECIMENTO DOS MATERIAIS,EXCLUSIVE ESCAVACAO DE MATERIAL DE REATERRO NA JAZIDA E SEU TRANSPORTE AO CANTEIRO</t>
  </si>
  <si>
    <t>BOCA PARA BUEIRO TRIPLO TUBULAR DE CONCRETO,DIAMETRO DE 0,40M EM CONCRETO CICLOPICO,INCLUSIVE FORMA,ESCAVACAO,REATERRO EFORNECIMENTO DOS MATERIAIS,EXCLUSIVE ESCAVACAO DE MATERIALDE REATERRO NA JAZIDA E SEU TRANSPORTE AO CANTEIRO</t>
  </si>
  <si>
    <t>BOCA PARA BUEIRO TRIPLO TUBULAR DE CONCRETO,DIAMETRO DE 0,60M EM CONCRETO CICLOPICO,INCLUSIVE FORMA,ESCAVACAO,REATERRO EFORNECIMENTO DOS MATERIAIS,EXCLUSIVE ESCAVACAO DE MATERIALDE REATERRO NA JAZIDA E SEU TRANSPORTE AO CANTEIRO</t>
  </si>
  <si>
    <t>BOCA PARA BUEIRO TRIPLO TUBULAR DE CONCRETO,DIAMETRO DE 0,80M EM CONCRETO CICLOPICO,INCLUSIVE FORMA,ESCAVACAO,REATERRO EFORNECIMENTO DOS MATERIAIS,EXCLUSIVE ESCAVACAO DE MATERIALDE REATERRO NA JAZIDA E SEU TRANSPORTE AO CANTEIRO</t>
  </si>
  <si>
    <t>BOCA PARA BUEIRO TRIPLO TUBULAR DE CONCRETO,DIAMETRO DE 1,00M EM CONCRETO CICLOPICO,INCLUSIVE FORMA,ESCAVACAO,REATERRO EFORNECIMENTO DOS MATERIAIS,EXCLUSIVE ESCAVACAO DE MATERIALDE REATERRO NA JAZIDA E SEU TRANSPORTE AO CANTEIRO</t>
  </si>
  <si>
    <t>BOCA PARA BUEIRO TRIPLO TUBULAR DE CONCRETO,DIAMETRO DE 1,20M EM CONCRETO CICLOPICO,INCLUSIVE FORMA,ESCAVACAO,REATERRO EFORNECIMENTO DOS MATERIAIS,EXCLUSIVE ESCAVACAO DE MATERIALDE REATERRO NA JAZIDA E SEU TRANSPORTE AO CANTEIRO</t>
  </si>
  <si>
    <t>BOCA PARA BUEIRO TRIPLO TUBULAR DE CONCRETO,DIAMETRO DE 1,50M EM CONCRETO CICLOPICO,INCLUSIVE FORMA,ESCAVACAO,REATERRO EFORNECIMENTO DOS MATERIAIS,EXCLUSIVE ESCAVACAO DE MATERIALDE REATERRO NA JAZIDA E SEU TRANSPORTE AO CANTEIRO</t>
  </si>
  <si>
    <t>BOCA PARA BUEIRO TRIPLO TUBULAR DE CONCRETO,DIAMETRO DE 2,00M EM CONCRETO CICLOPICO,INCLUSIVE FORMA,ESCAVACAO,REATERRO EFORNECIMENTO DOS MATERIAIS,EXCLUSIVE ESCAVACAO DE MATERIALDE REATERRO NA JAZIDA E SEU TRANSPORTE AO CANTEIRO</t>
  </si>
  <si>
    <t>BUEIRO SIMPLES TUBULAR,DE CONCRETO SIMPLES(PS-1),DIAMETRO DE0,40M,ASSENTE EM BERCO DE CONCRETO CICLOPICO,COM ALTURA DEREATERRO H=0,80M,INCLUSIVE ESCAVACAO,FORNECIMENTO DOS MATERIAIS E REATERRO,EXCLUSIVE ESCAVACAO DE MATERIAL DE REATERRO NA JAZIDA E SEU TRANSPORTE AO CANTEIRO</t>
  </si>
  <si>
    <t>BUEIRO SIMPLES TUBULAR DE CONCRETO SIMPLES(PS-1),DIAMETRO DE0,40M,ASSENTE EM BERCO DE CONCRETO CICLOPICO,COM ALTURA DEREATERRO H=1,50M,INCLUSIVE ESCAVACAO,FORNECIMENTO DOS MATERIAIS E REATERRO,EXCLUSIVE ESCAVACAO DE MATERIAL DE REATERRO NA JAZIDA E SEU TRANSPORTE AO CANTEIRO</t>
  </si>
  <si>
    <t>BUEIRO SIMPLES TUBULAR,DE CONCRETO SIMPLES(PS-1),DIAMETRO DE0,40M,ASSENTE EM BERCO DE CONCRETO CICLOPICO,COM ALTURA DEREATERRO H=3,00M,INCLUSIVE ESCAVACAO,FORNECIMENTO DOS MATERIAIS E REATERRO,EXCLUSIVE ESCAVACAO DE MATERIAL DE REATERRO NA JAZIDA E SEU TRANSPORTE AO CANTEIRO</t>
  </si>
  <si>
    <t>BUEIRO SIMPLES TUBULAR,DE CONCRETO SIMPLES(PS-1),DIAMETRO DE0,40M,ASSENTE EM BERCO DE CONCRETO CICLOPICO,COM ALTURA DEREATERRO H=4,00M,INCLUSIVE ESCAVACAO,FORNECIMENTO DOS MATERIAIS E REATERRO,EXCLUSIVE ESCAVACAO DE MATERIAL DE REATERRO NA JAZIDA E SEU TRANSPORTE AO CANTEIRO</t>
  </si>
  <si>
    <t>BUEIRO DUPLO TUBULAR,DE CONCRETO SIMPLES(PS-1),DIAMETRO DE 0,40M,ASSENTE EM BERCO DE CONCRETO CICLOPICO,COM ALTURA DE REATERRO H=0,80M,INCLUSIVE ESCAVACAO,FORNECIMENTO DOS MATERIAIS E REATERRO,EXCLUSIVE ESCAVACAO DE MATERIAL DE REATERRO NAJAZIDA E SEU TRANSPORTE AO CANTEIRO</t>
  </si>
  <si>
    <t>BUEIRO DUPLO TUBULAR,DE CONCRETO SIMPLES(PS-1),DIAMETRO DE 0,40M,ASSENTE EM BERCO DE CONCRETO CICLOPICO,COM ALTURA DE REATERRO H=1,50M,INCLUSIVE ESCAVACAO,FORNECIMENTO DOS MATERIAIS E REATERRO,EXCLUSIVE ESCAVACAO DE MATERIAL DE REATERRO NAJAZIDA E SEU TRANSPORTE AO CANTEIRO</t>
  </si>
  <si>
    <t>BUEIRO DUPLO TUBULAR,DE CONCRETO SIMPLES(PS-1),DIAMETRO DE 0,40M,ASSENTE EM BERCO DE CONCRETO CICLOPICO,COM ALTURA DE REATERRO H=3,00M,INCLUSIVE ESCAVACAO FORNECIMENTO DOS MATERIAIS E REATERRO,EXCLUSIVE ESCAVACAO DE MATERIAL DE REATERRO NAJAZIDA E SEU TRANSPORTE AO CANTEIRO</t>
  </si>
  <si>
    <t>BUEIRO DUPLO TUBULAR,DE CONCRETO SIMPLES(PS-1),DIAMETRO DE 0,40M ASSENTE EM BERCO DE CONCRETO CICLOPICO,COM ALTURA DE REATERRO H=4,00M,INCLUSIVE ESCAVACAO,FORNECIMENTO DOS MATERIAIS E REATERRO,EXCLUSIVE ESCAVACAO DE MATERIAL DE REATERRO NAJAZIDA E SEU TRANSPORTE AO CANTEIRO</t>
  </si>
  <si>
    <t>BUEIRO TRIPLO TUBULAR,DE CONCRETO SIMPLES(PS-1),DIAMETRO DE0,40M,ASSENTE EM BERCO DE CONCRETO CICLOPICO,COM ALTURA DE REATERRO H=0,80M,INCLUSIVE ESCAVACAO,FORNECIMENTO DOS MATERIAIS E REATERRO,EXCLUSIVE ESCAVACAO DE MATERIAL DE REATERRO NAJAZIDA E SEU TRANSPORTE AO CANTEIRO</t>
  </si>
  <si>
    <t>BUEIRO TRIPLO TUBULAR,DE CONCRETO SIMPLES(PS-1),DIAMETRO DE0,40M,ASSENTE EM BERCO DE CONCRETO CICLOPICO,COM ALTURA DE REATERRO H=1,50M,INCLUSIVE ESCAVACAO,FORNECIMENTO DOS MATERIAIS E REATERRO,EXCLUSIVE ESCAVACAO DE MATERIAL DE REATERRO NAJAZIDA E SEU TRANSPORTE AO CANTEIRO</t>
  </si>
  <si>
    <t>BUEIRO TRIPLO TUBULAR,DE CONCRETO SIMPLES(PS-1),DIAMETRO DE0,40M,ASSENTE EM BERCO DE CONCRETO CICLOPICO,COM ALTURA DE REATERRO H=3,00M,INCLUSIVE ESCAVACAO,FORNECIMENTO DOS MATERIAIS E REATERRO,EXCLUSIVE ESCAVACAO DE MATERIAL DE REATERRO NAJAZIDA E SEU TRANSPORTE AO CANTEIRO</t>
  </si>
  <si>
    <t>BUEIRO TRIPLO TUBULAR,DE CONCRETO SIMPLES(PS-1),DIAMETRO DE0,40M ASSENTE EM BERCO DE CONCRETO CICLOPICO,COM ALTURA DE REATERRO H=4,00M,INCLUSIVE ESCAVACAO,FORNECIMENTO DOS MATERIAIS E REATERRO,EXCLUSIVE ESCAVACAO DE MATERIAL DE REATERRO NAJAZIDA E SEU TRANSPORTE AO CANTEIRO</t>
  </si>
  <si>
    <t>BUEIRO SIMPLES TUBULAR,DE CONCRETO SIMPLES(PS-1),DIAMETRO DE0,60M,ASSENTE EM BERCO DE CONCRETO CICLOPICO,COM ALTURA DEREATERRO H=0,80M,INCLUSIVE ESCAVACAO,FORNECIMENTO DOS MATERIAIS E REATERRO,EXCLUSIVE ESCAVACAO DE MATERIAL DE REATERRO NA JAZIDA E SEU TRANSPORTE AO CANTEIRO</t>
  </si>
  <si>
    <t>BUEIRO SIMPLES TUBULAR,DE CONCRETO SIMPLES(PS-1),DIAMETRO DE0,60M,ASSENTE EM BERCO DE CONCRETO CICLOPICO,COM ALTURA DEREATERRO H=1,50M,INCLUSIVE ESCAVACAO,FORNECIMENTO DOS MATERIAIS E REATERRO,EXCLUSIVE ESCAVACAO DE MATERIAL DE REATERRO NA JAZIDA E SEU TRANSPORTE AO CANTEIRO</t>
  </si>
  <si>
    <t>BUEIRO SIMPLES TUBULAR,DE CONCRETO SIMPLES(PS-1),DIAMETRO DE0,60M,ASSENTE EM BERCO DE CONCRETO CICLOPICO,COM ALTURA DEREATERRO H=3,00M,INCLUSIVE ESCAVACAO,FORNECIMENTO DOS MATERIAIS E REATERRO,EXCLUSIVE ESCAVACAO DE MATERIAL DE REATERRO NA JAZIDA E SEU TRANSPORTE AO CANTEIRO</t>
  </si>
  <si>
    <t>BUEIRO SIMPLES TUBULAR,DE CONCRETO SIMPLES(PS-1),DIAMETRO DE0,60M,ASSENTE EM BERCO DE CONCRETO CICLOPICO,COM ALTURA DEREATERRO H=4,00M,INCLUSIVE ESCAVACAO,FORNECIMENTO DOS MATERIAIS E REATERRO,EXCLUSIVE ESCAVACAO DE MATERIAL DE REATERRO NA JAZIDA E SEU TRANSPORTE AO CANTEIRO</t>
  </si>
  <si>
    <t>BUEIRO DUPLO TUBULAR,DE CONCRETO SIMPLES(PS-1),DIAMETRO DE 0,60M,ASSENTE EM BERCO DE CONCRETO CICLOPICO,COM ALTURA DE REATERRO H=0,80M,INCLUSIVE ESCAVACAO,FORNECIMENTO DOS MATERIAIS E REATERRO,EXCLUSIVE ESCAVACAO DE MATERIAL DE REATERRO NAJAZIDA E SEU TRANSPORTE AO CANTEIRO</t>
  </si>
  <si>
    <t>BUEIRO DUPLO TUBULAR,DE CONCRETO SIMPLES(PS-1),DIAMETRO DE 0,60M,ASSENTE EM BERCO DE CONCRETO CICLOPICO,COM ALTURA DE REATERRO H=1,50M,INCLUSIVE ESCAVACAO,FORNECIMENTO DOS MATERIAIS E REATERRO,EXCLUSIVE ESCAVACAO DE MATERIAL DE REATERRO NAJAZIDA E SEU TRANSPORTE AO CANTEIRO</t>
  </si>
  <si>
    <t>BUEIRO DUPLO TUBULAR,DE CONCRETO SIMPLES(PS-1),DIAMETRO DE 0,60M,ASSENTE EM BERCO DE CONCRETO CICLOPICO,COM ALTURA DE REATERRO H=3,00M,INCLUSIVE ESCAVACAO,FORNECIMENTO DOS MATERIAIS E REATERRO,EXCLUSIVE ESCAVACAO DE MATERIAL DE REATERRO NAJAZIDA E SEU TRANSPORTE AO CANTEIRO</t>
  </si>
  <si>
    <t>BUEIRO DUPLO TUBULAR,DE CONCRETO SIMPLES(PS-1),DIAMETRO DE 0,60M,ASSENTE EM BERCO DE CONCRETO CICLOPICO,COM ALTURA DE REATERRO H=4,00M,INCLUSIVE ESCAVACAO,FORNECIMENTO DOS MATERIAIS E REATERRO,EXCLUSIVE ESCAVACAO DE MATERIAL DE REATERRO NAJAZIDA E SEU TRANSPORTE AO CANTEIRO</t>
  </si>
  <si>
    <t>BUEIRO TRIPLO TUBULAR,DE CONCRETO SIMPLES(PS-1),DIAMETRO DE0,60M,ASSENTE EM BERCO DE CONCRETO CICLOPICO,COM ALTURA DE REATERRO H=0,80M,INCLUSIVE ESCAVACAO,FORNECIMENTO DOS MATERIAIS E REATERRO,EXCLUSIVE ESCAVACAO DE MATERIAL DE REATERRO NAJAZIDA E SEU TRANSPORTE AO CANTEIRO</t>
  </si>
  <si>
    <t>BUEIRO TRIPLO TUBULAR,DE CONCRETO SIMPLES(PS-1),DIAMETRO DE0,60M,ASSENTE EM BERCO DE CONCRETO CICLOPICO,COM ALTURA DE REATERRO H=1,50M,INCLUSIVE ESCAVACAO,FORNECIMENTO DOS MATERIAIS E REATERRO,EXCLUSIVE ESCAVACAO DE MATERIAL DE REATERRO NAJAZIDA E SEU TRANSPORTE AO CANTEIRO</t>
  </si>
  <si>
    <t>BUEIRO TRIPLO TUBULAR,DE CONCRETO SIMPLES(PS-1),DIAMETRO DE0,60M,ASSENTE EM BERCO DE CONCRETO CICLOPICO,COM ALTURA DE REATERRO H=3,00M,INCLUSIVE ESCAVACAO,FORNECIMENTO DOS MATERIAIS E REATERRO,EXCLUSIVE ESCAVACAO DE MATERIAL DE REATERRO NAJAZIDA E SEU TRANSPORTE AO CANTEIRO</t>
  </si>
  <si>
    <t>BUEIRO TRIPLO TUBULAR,DE CONCRETO SIMPLES(PS-1),DIAMETRO DE0,60M,ASSENTE EM BERCO DE CONCRETO CICLOPICO,COM ALTURA DE REATERRO H=4,00M,INCLUSIVE ESCAVACAO,FORNECIMENTO DOS MATERIAIS E REATERRO,EXCLUSIVE ESCAVACAO DE MATERIAL DE REATERRO NAJAZIDA E SEU TRANSPORTE AO CANTEIRO</t>
  </si>
  <si>
    <t>PASSAGEM DE GADO,CONSTITUIDA DE CHAPAS GALVANIZADAS,COM ESPESSURA DE 2,70MM,PARAFUSOS,PORCAS E FERRAMENTAS NECESSARIAS,COM DIMENSOES EM TORNO DE 2,20M DE VAO E 2,25M DE ALTURA,RECOBRIMENTO MINIMO DE 0,30M E MAXIMO DE 8,90M,SOB A INFLUENCIADO TREM-TIPO RODOVIARIO.FORNECIMENTO</t>
  </si>
  <si>
    <t>PASSAGEM DE GADO,CONSTITUIDA DE CHAPAS COM REVESTIMENTO EPOXY,COM ESPESSURA DE 2,70MM,PARAFUSOS,PORCAS E FERRAMENTAS NECESSARIAS,COM DIMENSOES EM TORNO DE 2,20M DE VAO E 2,25M DE ALTURA,RECOBRIMENTO MINIMO DE 0,30M E MAXIMO DE 8,90M,SOB A INFLUENCIA DO TREM-TIPO RODOVIARIO.FORNECIMENTO</t>
  </si>
  <si>
    <t>PASSAGEM DE GADO,CONSTITUIDA DE CHAPAS GALVANIZADAS,COM ESPESSURA DE 2,70MM,PARAFUSOS,PORCAS E FERRAMENTAS NECESSARIAS,COM DIMENSOES EM TORNO DE 2,90M DE VAO E 3,10M DE ALTURA,RECOBRIMENTO MINIMO DE 0,60M E MAXIMO DE 11,40M,SOB A INFLUENCIADO TREM-TIPO RODOVIARIO.FORNECIMENTO</t>
  </si>
  <si>
    <t>PASSAGEM DE GADO,CONSTITUIDA DE CHAPAS COM REVESTIMENTO EPOXY,COM ESPESSURA DE 2,70MM,PARAFUSOS,PORCAS E FERRAMENTAS NECESSARIAS,COM DIMENSOES EM TORNO DE 2,90M DE VAO E 3,10M DE ALTURA,RECOBRIMENTO MINIMO DE 0,60M E MAXIMO DE 11,40M,SOB AINFLUENCIA DO TREM-TIPO RODOVIARIO.FORNECIMENTO</t>
  </si>
  <si>
    <t>PASSAGEM INFERIOR,CONSTITUIDA DE CHAPAS GALVANIZADAS COM ESPESSURA DE 2,70MM,PARAFUSOS,PORCAS E FERRAMENTAS NECESSARIAS,COM DIMENSOES EM TORNO DE 3,70M DE VAO E 3,50M DE ALTURA,RECOBRIMENTO MINIMO DE 0,60M E MAXIMO DE 11,10M,SOB A INFLUENCIA DO TREM-TIPO RODOVIARIO.FORNECIMENTO</t>
  </si>
  <si>
    <t>PASSAGEM INFERIOR,CONSTITUIDA DE CHAPAS COM REVESTIMENTO EPOXY,COM ESPESSURA DE 2,70MM,PARAFUSOS,PORCAS E FERRAMENTAS NECESSARIAS,COM DIMENSOES EM TORNO DE 3,70M DE VAO E 3,50M DEALTURA,RECOBRIMENTO MINIMO DE 0,60M E MAXIMO DE 11,10M,SOB AINFLUENCIA DO TREM-TIPO RODOVIARIO.FORNECIMENTO</t>
  </si>
  <si>
    <t>PASSAGEM INFERIOR,CONSTITUIDA DE CHAPAS GALVANIZADAS,COM ESPESSURA DE 2,70MM,PARAFUSOS,PORCAS E FERRAMENTAS NECESSARIAS,COM DIMENSOES EM TORNO DE 4,20M DE VAO E 3,90M DE ALTURA,RECOBRIMENTO MAXIMO DE 9,70M,SOB A INFLUENCIA DO TREM-TIPO RODOVIARIO.FORNECIMENTO</t>
  </si>
  <si>
    <t>PASSAGEM INFERIOR,CONSTITUIDA DE CHAPAS COM REVESTIMENTO EPOXY,COM ESPESSURA DE 2,70MM,PARAFUSOS,PORCAS E FERRAMENTAS NECESSARIAS,COM DIMENSOES EM TORNO DE 4,20M DE VAO E 3,90M DEALTURA,RECOBRIMENTO MAXIMO DE 9,70M,SOB A INFLUENCIA DO TREM-TIPO RODOVIARIO.FORNECIMENTO</t>
  </si>
  <si>
    <t>PASSAGEM INFERIOR,CONSTITUIDA DE CHAPAS GALVANIZADAS,COM ESPESSURA DE 2,70MM,PARAFUSOS,PORCAS E FERRAMENTAS NECESSARIAS,COM DIMENSOES EM TORNO DE 4,80M DE VAO E 4,75M DE ALTURA,RECOBRIMENTO MINIMO DE 0,90M E MAXIMO DE 8,50M,SOB A INFLUENCIADO TREM-TIPO RODOVIARIO.FORNECIMENTO</t>
  </si>
  <si>
    <t>PASSAGEM INFERIOR,CONSTITUIDA DE CHAPAS COM REVESTIMENTO EPOXY,COM ESPESSURA DE 2,70MM,PARAFUSOS,PORCAS E FERRAMENTAS NECESSARIAS,COM DIMENSOES EM TORNO DE 4,80M DE VAO E 4,75M DEALTURA,RECOBRIMENTO MINIMO DE 0,90M E MAXIMO DE 8,50M,SOB AINFLUENCIA DO TREM-TIPO RODOVIARIO.FORNECIMENTO</t>
  </si>
  <si>
    <t>PASSAGEM INFERIOR,CONSTITUIDA DE CHAPAS GALVANIZADAS,COM ESPESSURA DE 3,40MM,PARAFUSOS,PORCAS E FERRAMENTAS NECESSARIAS,COM DIMENSOES EM TORNO DE 5,00M DE VAO E 4,85M DE ALTURA,RECOBRIMENTO MINIMO DE 0,90M E MAXIMO DE 8,60M,SOB A INFLUENCIADO TREM-TIPO RODOVIARIO.FORNECIMENTO</t>
  </si>
  <si>
    <t>PASSAGEM INFERIOR,CONSTITUIDA DE CHAPAS COM RESVESTIMENTO EPOXY,COM ESPESSURA DE 3,40MM,PARAFUSOS,PORCAS E FERRAMENTAS NECESSARIAS,COM DIMENSOES EM TORNO DE 5,00M DE VAO E 4,85M DEALTURA,RECOBRIMENTO MINIMO DE 0,90M E MAXIMO DE 8,60M,SOB AINFLUENCIA DO TREM-TIPO RODOVIARIO.FORNECIMENTO</t>
  </si>
  <si>
    <t>PASSAGEM INFERIOR,CONSTITUIDA DE CHAPAS GALVANIZADAS,COM ESPESSURA DE 4,70MM,PARAFUSOS,PORCAS E FERRAMENTAS NECESSARIAS,COM DIMENSOES EM TORNO DE 5,85M DE VAO E 5,30M DE ALTURA,RECOBRIMENTO MINIMO DE 0,90M E MAXIMO DE 8,50M,SOB A INFLUENCIADO TREM-TIPO RODOVIARIO.FORNECIMENTO</t>
  </si>
  <si>
    <t>PASSAGEM INFERIOR,CONSTITUIDA DE CHAPAS COM REVESTIMENTO EPOXY,COM ESPESSURA DE 4,70MM,PARAFUSOS,PORCAS E FERRAMENTAS NECESSARIAS,COM DIMENSOES EM TORNO DE 5,85M DE VAO E 5,30M DEALTURA,RECOBRIMENTO MINIMO DE 0,90M E MAXIMO DE 8,50M,SOB AINFLUENCIA DO TREM-TIPO RODOVIARIO.FORNECIMENTO</t>
  </si>
  <si>
    <t>BUEIRO SIMPLES CIRCULAR,CONSTITUIDO DE CHAPAS GALVANIZADAS COM ESPESSURA DE 2.00MM,DIAMETRO DE 0,60M,PARAFUSOS,PORCAS EFERRAMENTAS NECESSARIAS,RECOBRIMENTO MINIMO DE 0,30M E MAXIMO DE 25,00M,SOB A INFLUENCIA DO TREM-TIPO RODOVIARIO.FORNECIMENTO</t>
  </si>
  <si>
    <t>BUEIRO SIMPLES CIRCULAR,CONSTITUIDO DE CHAPAS COM REVESTIMENTO EPOXY,COM ESPESSURA DE 2,00MM,DIAMETRO DE 0,60M,PARAFUSOS,PORCAS E FERRAMENTAS NECESSARIAS,RECOBRIMENTO MINIMO DE 0,30M E MAXIMO DE 25,00M,SOB A INFLUENCIA DO TREM-TIPO RODOVIARIO.FORNECIMENTO</t>
  </si>
  <si>
    <t>BUEIRO SIMPLES CIRCULAR,CONSTITUIDO DE CHAPAS GALVANIZADAS COM ESPESSURA DE 2,00MM,DIAMETRO DE 0,80M,PARAFUSOS,PORCAS EFERRAMENTAS NECESSARIAS,RECOBRIMENTO MINIMO DE 0,30M E MAXIMO DE 18,80M,SOB A INFLUENCIA DO TREM-TIPO RODOVIARIO.FORNECIMENTO</t>
  </si>
  <si>
    <t>BUEIRO SIMPLES CIRCULAR,CONSTITUIDO DE CHAPAS COM REVESTIMENTO EPOXY,COM ESPESSURA DE 2,00MM,DIAMETRO DE 0,80M,PARAFUSOS,PORCAS E FERRAMENTAS NECESSARIAS,RECOBRIMENTO MINIMO DE 0,30M E MAXIMO DE 18,80M,SOB A INFLUENCIA DO TREM-TIPO RODOVIARIO.FORNECIMENTO</t>
  </si>
  <si>
    <t>BUEIRO SIMPLES CIRCULAR,CONSTITUIDO DE CHAPAS GALVANIZADAS,COM ESPESSURA DE 2,00MM,DIAMETRO DE 1,00M,PARAFUSOS,PORCAS EFERRAMENTAS NECESSARIAS,RECOBRIMENTO MINIMO DE 0,30M E MAXIMO DE 15,00M,SOB A INFLUENCIA DO TREM-TIPO RODOVIARIO.FORNECIMENTO</t>
  </si>
  <si>
    <t>BUEIRO SIMPLES CIRCULAR,CONSTITUIDO DE CHAPAS COM RESVESTIMENTO EPOXY,COM ESPESSURA DE 2MM,DIAMETRO DE 1,00M,PARAFUSOS,PORCAS E FERRAMENTAS NECESSARIAS,RECOBRIMENTO MINIMO DE 0,30ME MAXIMO DE 15,00M,SOB A INFLUENCIA DO TREM-TIPO RODOVIARIO.FORNECIMENTO</t>
  </si>
  <si>
    <t>BUEIRO SIMPLES CIRCULAR,CONSTITUIDO DE CHAPAS GALVANIZADAS,COM ESPESSURA DE 2MM,DIAMETRO DE 1,20M,PARAFUSOS,PORCAS E FERRAMENTAS NECESSARIAS,RECOBRIMENTO MINIMO DE 0,30M E MAXIMO DE 12,50M,SOB A INFLUENCIA DO TREM-TIPO RODOVIARIO.FORNECIMENTO</t>
  </si>
  <si>
    <t>BUEIRO SIMPLES CIRCULAR,CONSTITUIDO DE CHAPAS COM REVESTIMENTO EPOXY,COM ESPESSURA DE 2MM,DIAMETRO DE 1,20M,PARAFUSOS,PORCAS E FERRAMENTAS NECESSARIAS,RECOBRIMENTO MINIMO DE 0,30ME MAXIMO DE 12,50M,SOB A INFLUENCIA DO TREM-TIPO RODOVIARIO.FORNECIMENTO</t>
  </si>
  <si>
    <t>BUEIRO SIMPLES CIRCULAR,CONSTITUIDO DE CHAPAS GALVANIZADAS,COM ESPESSURA DE 2MM,DIAMETRO DE 1,50M,PARAFUSOS,PORCAS E FERRAMENTAS NECESSARIAS,RECOBRIMENTO MINIMO DE 0,30M E MAXIMO DE 10,00M,SOB A INFLUENCIA DO TREM-TIPO RODOVIARIO.FORNECIMENTO</t>
  </si>
  <si>
    <t>BUEIRO SIMPLES CIRCULAR,CONSTITUIDO DE CHAPAS COM REVESTIMENTO EPOXY,COM ESPESSURA DE 2MM,DIAMETRO DE 1,50M,PARAFUSOS,PORCAS E FERRAMENTAS NECESSARIAS,RECOBRIMENTO MINIMO DE 0,30ME MAXIMO DE 10,00M,SOB A INFLUENCIA DO TREM-TIPO RODOVIARIO.FORNECIMENTO</t>
  </si>
  <si>
    <t>BUEIRO SIMPLES CIRCULAR,CONSTITUIDO DE CHAPAS GALVANIZADAS,COM ESPESSURA DE 2MM,DIAMETRO DE 1,80M,PARAFUSOS,PORCAS E FERRAMENTAS NECESSARIAS,RECOBRIMENTO MINIMO DE 0,40M E MAXIMO DE 8,30M,SOB A INFLUENCIA DO TREM-TIPO RODOVIARIO.FORNECIMENTO</t>
  </si>
  <si>
    <t>BUEIRO SIMPLES CIRCULAR,CONSTITUIDO DE CHAPAS COM REVESTIMENTO EPOXY,COM ESPESSURA DE 2MM,DIAMETRO DE 1,80M,PARAFUSOS,PORCAS E FERRAMENTAS NECESSARIAS,RECOBRIMENTO MINIMO DE 0,40ME MAXIMO DE 8,30M,SOB A INFLUENCIA DO TREM-TIPO RODOVIARIO.FORNECIMENTO</t>
  </si>
  <si>
    <t>BUEIRO SIMPLES CIRCULAR,CONSTITUIDO DE CHAPAS GALVANIZADAS,COM ESPESSURA DE 2MM,DIAMETRO DE 2,00M,PARAFUSOS,PORCAS E FERRAMENTAS NECESSARIAS,RECOBRIMENTO MINIMO DE 0,50M E MAXIMO DE 7,50M,SOB A INFLUENCIA DO TREM-TIPO RODOVIARIO.FORNECIMENTO</t>
  </si>
  <si>
    <t>BUEIRO SIMPLES CIRCULAR,CONSTITUIDO DE CHAPAS COM REVESTIMENTO EPOXY,COM ESPESSURA DE 2MM,DIAMETRO DE 2,00M,PARAFUSOS,PORCAS E FERRAMENTAS NECESSARIAS,RECOBRIMENTO MINIMO DE 0,50ME MAXIMO DE 7,50M,SOB INFLUENCIA DO TREM-TIPO RODOVIARIO.FORNECIMENTO</t>
  </si>
  <si>
    <t>BUEIRO SIMPLES CIRCULAR,CONSTITUIDO DE CHAPAS GALVANIZADAS,COM ESPESSURA DE 2,70MM,DIAMETRO DE 2,20M,PARAFUSOS,PORCAS EFERRAMENTAS NECESSARIAS,RECOBRIMENTO MINIMO DE 0,50M E MAXIMO DE 9,50M,SOB A INFLUENCIA DO TREM-TIPO RODOVIARIO.FORNECIMENTO</t>
  </si>
  <si>
    <t>BUEIRO SIMPLES CIRCULAR,CONSTITUIDO DE CHAPAS COM REVESTIMENTO EPOXY,COM ESPESSURA DE 2,70MM,DIAMETRO DE 2,20M,PARAFUSOS,PORCAS E FERRAMENTAS NECESSARIAS,RECOBRIMENTO MINIMO DE 0,50M E MAXIMO DE 9,50M,SOB A INFLUENCIA DO TREM-TIPO RODOVIARIO.FORNECIMENTO</t>
  </si>
  <si>
    <t>BUEIRO SIMPLES CIRCULAR,CONSTITUIDO DE CHAPAS GALVANIZADAS,COM ESPESSURA DE 2,70MM,DIAMETRO DE 2,40M,PARAFUSOS,PORCAS EFERRAMENTAS NECESSARIAS,RECOBRIMENTO MINIMO DE 0,50M E MAXIMO DE 8,70M,SOB A INFLUENCIA DO TREM-TIPO RODOVIARIO.FORNECIMENTO</t>
  </si>
  <si>
    <t>BUEIRO SIMPLES CIRCULAR,CONSTITUIDO DE CHAPAS COM REVESTIMENTO EPOXY,COM ESPESSURA DE 2,70MM,DIAMETRO DE 2,40M,PARAFUSOS,PORCAS E FERRAMENTAS NECESSARIAS,RECOBRIMENTO MINIMO DE 0,50M E MAXIMO DE 8,70M,SOB A INFLUENCIA DO TREM-TIPO RODOVIARIO.FORNECIMENTO</t>
  </si>
  <si>
    <t>BUEIRO SIMPLES CIRCULAR,CONSTITUIDO DE CHAPAS GALVANIZADAS,COM ESPESSURA DE 3,40MM,DIAMETRO DE 2,60M,PARAFUSOS,PORCAS EFERRAMENTAS NECESSARIAS,RECOBRIMENTO MINIMO DE 0,50M E MAXIMO DE 10,60M,SOB A INFLUENCIA DO TREM-TIPO RODOVIARIO.FORNECIMENTO</t>
  </si>
  <si>
    <t>BUEIRO SIMPLES CIRCULAR,CONSTITUIDO DE CHAPAS COM REVESTIMENTO EPOXY,COM ESPESSURA DE 3,40MM,DIAMETRO DE 2,60M,PARAFUSOS,PORCAS E FERRAMENTAS NECESSARIAS,RECOBRIMENTO MINIMO DE 0,50M E MAXIMO DE 10,60M, SOB A INFLUENCIA DO TREM-TIPO RODOVIARIO.FORNECIMENTO</t>
  </si>
  <si>
    <t>BUEIRO SIMPLES CIRCULAR,CONSTITUIDO DE CHAPAS GALVANIZADAS,COM ESPESSURA DE 3,40MM,DIAMETRO DE 2,80M,PARAFUSOS,PORCAS EFERRAMENTAS NECESSARIAS,RECOBRIMENTO MINIMO DE 0,50M E MAXIMO DE 9,80M,SOB A INFLUENCIA DO TREM-TIPO RODOVIARIO. FORNECIMENTO</t>
  </si>
  <si>
    <t>BUEIRO SIMPLES CIRCULAR,CONSTITUIDO DE CHAPAS COM REVESTIMENTO EPOXY,COM ESPESSURA DE 3,40MM,DIAMETRO DE 2,80M,PARAFUSOS,PORCAS E FERRAMENTAS NECESSARIAS,RECOBRIMENTO MINIMO DE 0,50M E MAXIMO DE 9,80M,SOB A INFLUENCIA DO TREM-TIPO RODOVIARIO.FORNECIMENTO</t>
  </si>
  <si>
    <t>BUEIRO SIMPLES CIRCULAR,CONSTITUIDO DE CHAPAS GALVANIZADAS,COM ESPESSURA DE 2,70MM,DIAMETRO DE 3,05M,PARAFUSOS,PORCAS EFERRAMENTAS NECESSARIAS,RECOBRIMENTO MINIMO DE 0,45M E MAXIMO DE 13,10M,SOB A INFLUENCIA DO TREM-TIPO RODOVIARIO.FORNECIMENTO</t>
  </si>
  <si>
    <t>BUEIRO SIMPLES CIRCULAR,CONSTITUIDO DE CHAPAS COM REVESTIMENTO EPOXY,COM ESPESSURA DE 2,70MM,DIAMETRO DE 3,05M,PARAFUSOS,PORCAS E FERRAMENTAS NECESSARIAS,RECOBRIMENTO MINIMO DE 0,45M E MAXIMO DE 13,10M, SOB A INFLUENCIA DO TREM-TIPO RODOVIARIO.FORNECIMENTO</t>
  </si>
  <si>
    <t>BUEIRO SIMPLES CIRCULAR,CONSTITUIDO DE CHAPAS GALVANIZADAS,COM ESPESSURA DE 2,70MM,DIAMETRO DE 3,40M,PARAFUSOS,PORCAS EFERRAMENTAS NECESSARIAS,RECOBRIMENTO MINIMO DE 0,45M E MAXIMO DE 11,70M,SOB A INFLUENCIA DO TREM-TIPO RODOVIARIO.FORNECIMENTO</t>
  </si>
  <si>
    <t>BUEIRO SIMPLES CIRCULAR,CONSTITUIDO DE CHAPAS COM REVESTIMENTO EPOXY,COM ESPESSURA DE 2,70MM,DIAMETRO DE 3,40M,PARAFUSOS,PORCAS E FERRAMENTAS NECESSARIAS,RECOBRIMENTO MINIMO DE 0,45M E MAXIMO DE 11,70M, SOB A INFLUENCIA DO TREM-TIPO RODOVIARIO.FORNECIMENTO</t>
  </si>
  <si>
    <t>BUEIRO SIMPLES CIRCULAR,CONSTITUIDO DE CHAPAS GALVANIZADAS,COM ESPESSURA DE 2,70MM,DIAMETRO DE 3,80M,PARAFUSOS,PORCAS EFERRAMENTAS NECESSARIAS,RECOBRIMENTO MINIMO DE 0,60M E MAXIMO DE 10,50M,SOB A INFLUENCIA DO TREM-TIPO RODOVIARIO.FORNECIMENTO</t>
  </si>
  <si>
    <t>BUEIRO SIMPLES CIRCULAR,CONSTITUIDO DE CHAPAS COM REVESTIMENTO EPOXY,COM ESPESSURA DE 2,70MM,DIAMETRO DE 3,80M,PARAFUSOS,PORCAS E FERRAMENTAS NECESSARIAS,RECOBRIMENTO MINIMO DE 0,60M E MAXIMO DE 10,50M, SOB A INFLUENCIA DO TREM-TIPO RODOVIARIO.FORNECIMENTO</t>
  </si>
  <si>
    <t>BUEIRO SIMPLES CIRCULAR,CONSTITUIDO DE CHAPAS GALVANIZADAS,COM ESPESSURA DE 2,70MM,DIAMETRO DE 4,20M,PARAFUSOS,PORCAS EFERRAMENTAS NECESSARIAS,RECOBRIMENTO MINIMO DE 0,60M E MAXIMO DE 9,50M,SOB A INFLUENCIA DO TREM-TIPO RODOVIARIO. FORNECIMENTO</t>
  </si>
  <si>
    <t>BUEIRO SIMPLES CIRCULAR,CONSTITUIDO DE CHAPAS COM REVESTIMENTO EPOXY,COM ESPESSURA DE 2,70MM,DIAMETRO DE 4,20M,PARAFUSOS,PORCAS E FERRAMENTAS NECESSARIAS,RECOBRIMENTO MINIMO DE 0,60M E MAXIMO DE 9,50M,SOB A INFLUENCIA DO TREM-TIPO RODOVIARIO.FORNECIMENTO</t>
  </si>
  <si>
    <t>BUEIRO SIMPLES CIRCULAR,CONSTITUIDO DE CHAPAS GALVANIZADAS,COM ESPESSURA DE 2,70MM,DIAMETRO DE 4,60M,PARAFUSOS,PORCAS EFERRAMENTAS NECESSARIAS,RECOBRIMENTO MINIMO DE 0,60M E MAXIMO DE 8,70M,SOB A INFLUENCIA DO TREM-TIPO RODOVIARIO. FORNECIMENTO</t>
  </si>
  <si>
    <t>BUEIRO SIMPLES CIRCULAR,CONSTITUIDO DE CHAPAS COM REVESTIMENTO EPOXY,COM ESPESSURA DE 2,70MM,DIAMETRO DE 4,60M,PARAFUSOS,PORCAS E FERRAMENTAS NECESSARIAS,RECOBRIMENTO MINIMO DE 0,60M E MAXIMO DE 8,70M,SOB A INFLUENCIA DO TREM-TIPO RODOVIARIO.FORNECIMENTO</t>
  </si>
  <si>
    <t>BUEIRO SIMPLES LENTICULAR,CONSTITUIDO DE CHAPAS GALVANIZADAS,COM ESPESSURA DE 2MM,PARAFUSOS,PORCAS E FERRAMENTAS NECESSARIAS,COM DIMENSOES EM TORNO DE 1,00M DE VAO E 0,80M DE ALTURA,RECOBRIMENTO MINIMO DE 0,30M E MAXIMO DE 6,80M,SOB A INFLUENCIA DO TREM-TIPO RODOVIARIO.FORNECIMENTO</t>
  </si>
  <si>
    <t>BUEIRO SIMPLES LENTICULAR,CONSTITUIDO DE CHAPAS COM REVESTIMENTO EPOXY,COM ESPESSURA DE 2MM,PARAFUSOS,PORCAS E FERRAMENTAS NECESSARIAS,COM DIMENSOES EM TORNO DE 1,00M DE VAO E 0,80M DE ALTURA,RECOBRIMENTO MINIMO DE 0,30M E MAXIMO DE 6,80M,SOB A INFLUENCIA DO TREM-TIPO RODOVIARIO.FORNECIMENTO</t>
  </si>
  <si>
    <t>BUEIRO SIMPLES LENTICULAR,CONSTITUIDO DE CHAPAS GALVANIZADAS,COM ESPESSURA DE 2MM,PARAFUSOS,PORCAS E FERRAMENTAS NECESSARIAS,COM DIMENSOES EM TORNO DE 1,20M DE VAO E 1,00M DE ALTURA,RECOBRIMENTO MINIMO DE 0,30M E MAXIMO DE 9,00M,SOB A INFLUENCIA DO TREM-TIPO RODOVIARIO.FORNECIMENTO</t>
  </si>
  <si>
    <t>BUEIRO SIMPLES LENTICULAR,CONSTITUIDO DE CHAPAS COM REVESTIMENTO EPOXY,COM ESPESSURA DE 2MM,PARAFUSOS,PORCAS E FERRAMENTAS NECESSARIAS,COM DIMENSOES EM TORNO DE 1,20M DE VAO E 1,00M DE ALTURA,RECOBRIMENTO MINIMO DE 0,30M E MAXIMO DE 9,00M,SOB A INFLUENCIA DO TREM-TIPO RODOVIARIO.FORNECIMENTO</t>
  </si>
  <si>
    <t>BUEIRO SIMPLES LENTICULAR,CONSTITUIDO DE CHAPAS GALVANIZADAS,COM ESPESSURA DE 2MM,PARAFUSOS,PORCAS E FERRAMENTAS NECESSARIAS,COM DIMENSOES EM TORNO DE 1,45M DE VAO E 1,10M DE ALTURA,RECOBRIMENTO MINIMO DE 0,40M E MAXIMO DE 7,40M,SOB A INFLUENCIA DO TREM-TIPO RODOVIARIO.FORNECIMENTO</t>
  </si>
  <si>
    <t>BUEIRO SIMPLES LENTICULAR,CONSTITUIDO DE CHAPAS COM REVESTIMENTO EPOXY,COM ESPESSURA DE 2MM,PARAFUSOS,PORCAS E FERRAMENTAS NECESSARIAS,COM DIMENSOES EM TORNO DE 1,45M DE VAO E 1,10M DE ALTURA,RECOBRIMENTO MINIMO DE 0,40M E MAXIMO DE 7,40M,SOB A INFLUENCIA DO TREM-TIPO RODOVIARIO.FORNECIMENTO</t>
  </si>
  <si>
    <t>BUEIRO SIMPLES LENTICULAR,CONSTITUIDO DE CHAPAS GALVANIZADAS,COM ESPESSURA DE 2MM,PARAFUSOS,PORCAS E FERRAMENTAS NECESSARIAS,COM DIMENSOES EM TORNO DE 1,85M DE VAO E 1,50M DE ALTURA,RECOBRIMENTO MINIMO DE 0,50M E MAXIMO DE 8,10M,SOB A INFLUENCIA DO TREM-TIPO RODOVIARIO.FORNECIMENTO</t>
  </si>
  <si>
    <t>BUEIRO SIMPLES LENTICULAR,CONSTITUIDO DE CHAPAS COM REVESTIMENTO EPOXY,COM ESPESSURA DE 2MM,PARAFUSOS,PORCAS E FERRAMENTAS NECESSARIAS,COM DIMENSOES EM TORNO DE 1,85M DE VAO E 1,50M DE ALTURA,RECOBRIMENTO MINIMO DE 0,50M E MAXIMO DE 8,10M,SOB A INFLUENCIA DO TREM-TIPO RODOVIARIO.FORNECIMENTO</t>
  </si>
  <si>
    <t>BUEIRO SIMPLES LENTICULAR,CONSTITUIDO DE CHAPAS GALVANIZADAS,COM ESPESSURA DE 2MM,PARAFUSOS,PORCAS E FERRAMENTAS NECESSARIAS,COM DIMENSOES EM TORNO DE 2,15M DE VAO E 1,60M DE ALTURA,RECOBRIMENTO MINIMO DE 0,60M E MAXIMO DE 7,00M,SOB A INFLUENCIA DO TREM-TIPO RODOVIARIO.FORNECIMENTO</t>
  </si>
  <si>
    <t>BUEIRO SIMPLES LENTICULAR,CONSTITUIDO DE CHAPAS COM REVESTIMENTO EPOXY,COM ESPESSURA DE 2MM,PARAFUSOS,PORCAS E FERRAMENTAS NECESSARIAS,COM DIMENSOES EM TORNO DE 2,15M DE VAO E 1,60M DE ALTURA,RECOBRIMENTO MINIMO DE 0,60M E MAXIMO DE 7,00M,SOB A INFLUENCIA DO TREM-TIPO RODOVIARIO.FORNECIMENTO</t>
  </si>
  <si>
    <t>BUEIRO SIMPLES LENTICULAR,CONSTITUIDO DE CHAPAS GALVANIZADAS,COM ESPESSURA DE 2MM,PARAFUSOS,PORCAS E FERRAMENTAS NECESSARIAS,COM DIMENSOES EM TORNO DE 2,30M DE VAO E 1,65M DE ALTURA,RECOBRIMENTO MINIMO DE 0,60M E MAXIMO DE 6,50M,SOB A INFLUENCIA DO TREM-TIPO RODOVIARIO.FORNECIMENTO</t>
  </si>
  <si>
    <t>BUEIRO SIMPLES LENTICULAR,CONSTITUIDO DE CHAPAS COM REVESTIMENTO EPOXY,COM ESPESSURA DE 2MM,PARAFUSOS,PORCAS E FERRAMENTAS NECESSARIAS,COM DIMENSOES EM TORNO DE 2,30M DE VAO E 1,65M DE ALTURA,RECOBRIMENTO MINIMO DE 0,60M E MAXIMO DE 6,50M,SOB A INFLUENCIA DO TREM-TIPO RODOVIARIO.FORNECIMENTO</t>
  </si>
  <si>
    <t>BUEIRO SIMPLES LENTICULAR,CONSTITUIDO DE CHAPAS GALVANIZADAS,COM ESPESSURA DE 2MM,PARAFUSOS,PORCAS E FERRAMENTAS NECESSARIAS,COM DIMENSOES EM TORNO DE 2,50M DE VAO E 2,20M DE ALTURA,RECOBRIMENTO MINIMO DE 0,60M E MAXIMO DE 6,00M,SOB A INFLUENCIA DO TREM-TIPO RODOVIARIO.FORNECIMENTO</t>
  </si>
  <si>
    <t>BUEIRO SIMPLES LENTICULAR,CONSTITUIDO DE CHAPAS COM REVESTIMENTO EPOXY,COM ESPESSURA DE 2MM,PARAFUSOS,PORCAS E FERRAMENTAS NECESSARIAS,COM DIMENSOES EM TORNO DE 2,50M DE VAO E 2,20M DE ALTURA,RECOBRIMENTO MINIMO DE 0,60M E MAXIMO DE 6,00M,SOB A INFLUENCIA DO TREM-TIPO RODOVIARIO.FORNECIMENTO</t>
  </si>
  <si>
    <t>BUEIRO SIMPLES LENTICULAR,CONTITUIDO DE CHAPAS GALVANIZADAS,COM ESPESSURA DE 2,70MM,PARAFUSOS,PORCAS E FERRAMENTAS NECESSARIAS,COM DIMENSOES EM TORNO DE 3,05M DE VAO E 2,05M DE ALTURA,RECOBRIMENTO MINIMO DE 0,60M E MAXIMO DE 6,80M,SOB A INFLUENCIA DO TREM-TIPO RODOVIRIO.FORNECIMENTO</t>
  </si>
  <si>
    <t>BUEIRO SIMPLES LENTICULAR,CONSTITUIDO DE CHAPAS COM REVESTIMENTO EPOXY,COM ESPESSURA DE 2,70MM,PARAFUSOS,PORCAS E FERRAMENTAS NECESSARIAS,COM DIMENSOES EM TORNO DE 3,05M DE VAO E 2,05M DE ALTURA,RECOBRIMENTO MINIMO DE 0,60M E MAXIMO DE 6,80M,SOB A INFLUENCIA DO TREM-TIPO RODOVIARIO.FORNECIMENTO</t>
  </si>
  <si>
    <t>BUEIRO SIMPLES LENTICULAR,CONSTITUIDO DE CHAPAS GALVANIZADAS,COM ESPESSURA DE 2,70MM,PARAFUSOS,PORCAS E FERRAMENTAS NECESSARIAS,COM DIMENSOES EM TORNO DE 4,15M DE VAO E 2,80M DE ALTURA,RECOBRIMENTO MINIMO DE 0,60M E MAXIMO DE 6,80M,SOB A INFLUENCIA DO TREM-TIPO RODOVIARIO.FORNECIMENTO</t>
  </si>
  <si>
    <t>BUEIRO SIMPLES LENTICULAR,CONSTITUIDO DE CHAPAS COM REVESTIMENTO EPOXY,COM ESPESSURA DE 2,70MM,PARAFUSOS,PORCAS E FERRAMENTAS NECESSARIAS,DIMENSOES EM TORNO DE 4,15M DE VAO E 2,80MDE ALTURA,RECOBRIMENTO MINIMO DE 0,60M E MAXIMO DE 6,80M,SOB A INFLUENCIA DO TREM-TIPO RODOVIARIO.FORNECIMENTO</t>
  </si>
  <si>
    <t>BUEIRO SIMPLES LENTICULAR,CONSTITUIDO DE CHAPAS GALVANIZADAS,COM ESPESSURA DE 3,40MM,PARAFUSOS,PORCAS E FERRAMENTAS NECESSARIAS,COM DIMENSOES EM TORNO DE 4,80M DE VAO E 3,05M DE ALTURA,RECOBRIMENTO MINIMO DE 0,75M E MAXIMO DE 5,80M,SOB A INFLUENCIA DO TREM-TIPO RODOVIARIO.FORNECIMENTO</t>
  </si>
  <si>
    <t>BUEIRO SIMPLES LENTICULAR,CONSTITUIDO DE CHAPAS COM REVESTIMENTO EPOXY,COM ESPESSURA DE 3,40MM,PARAFUSOS,PORCAS E FERRAMENTAS NECESSARIAS,COM DIMENSOES EM TORNO DE 4,80M DE VAO E 3,05M DE ALTURA,RECOBRIMENTO MINIMO DE 0,75M E MAXIMO DE 5,80M,SOB A INFLUENCIA DO TREM-TIPO RODOVIARIO.FORNECIMENTO</t>
  </si>
  <si>
    <t>BUEIRO SIMPLES LENTICULAR,CONSTITUIDO DE CHAPAS GALVANIZADAS,COM ESPESSURA DE 3,40MM,PARAFUSOS,PORCAS E FERRAMENTAS NECESSARIAS,COM DIMENSOES EM TORNO DE 5,45M DE VAO E 3,35M DE ALTURA,RECOBRIMENTO MINIMO DE 0,75M E MAXIMO DE 4,40M,SOB A INFLUENCIA DO TREM-TIPO RODOVIARIO.FORNECIMENTO</t>
  </si>
  <si>
    <t>BUEIRO SIMPLES LENTICULAR,CONSTITUIDO DE CHAPAS COM REVESTIMENTO EPOXY,COM ESPESSURA DE 3,40MM,PARAFUSOS,PORCAS E FERRAMENTAS NECESSARIAS,COM DIMENSOES EM TORNO DE 5,45M DE VAO E 3,35M DE ALTURA,RECOBRIMENTO MINIMO DE 0,75M E MAXIMO DE 4,40M,SOB A INFLUENCIA DO TREM-TIPO RODOVIARIO.FORNECIMENTO</t>
  </si>
  <si>
    <t>BUEIRO SIMPLES LENTICULAR,CONSTITUIDO DE CHAPAS GALVANIZADAS,COM ESPESSURA DE 3,40MM,PARAFUSOS,PORCAS E FERRAMENTAS NECESSARIAS,COM DIMENSOES EM TORNO DE 6,60M DE VAO E 3,85M DE ALTURA,RECOBRIMENTO MINIMO DE 0,90M E MAXIMO DE 3,30M,SOB A INFLUENCIA DO TREM-TIPO RODOVIARIO.FORNECIMENTO</t>
  </si>
  <si>
    <t>BUEIRO SIMPLES LENTICULAR,CONSTITUIDO DE CHAPAS COM REVESTIMENTO EPOXY,COM ESPESSURA DE 3,40MM,PARAFUSOS,PORCAS E FERRAMENTAS NECESSARIAS,COM DIMENSOES EM TORNO DE 6,60M DE VAO E 3,85M DE ALTURA,RECOBRIMENTO MINIMO DE 0,90M E MAXIMO DE 3,30M,SOB A INFLUENCIA DO TREM-TIPO RODOVIARIO.FORNECIMENTO</t>
  </si>
  <si>
    <t>BUEIRO SIMPLES EM ARCO,CONSTITUIDO DE CHAPAS GALVANIZADAS COM 3,40MM DE ESPESSURA,PARAFUSOS,PORCAS E FERRAMENTAS NECESSARIAS,COM DIMENSOES EM TORNO DE 5,92M DE VAO E 2,08M DE ALTURA,RECOBRIMENTO MINIMO DE 0,75M E MAXIMO DE 4,00M,SOB A INFLUENCIA DO TREM-TIPO RODOVIARIO.FORNECIMENTO</t>
  </si>
  <si>
    <t>BUEIRO SIMPLES EM ARCO,CONSTITUIDO DE CHAPAS COM REVESTIMENTO EPOXY,COM 3,40MM DE ESPESSURA,PARAFUSOS,PORCAS E FERRAMENTAS NECESSARIAS,COM DIMENSOES EM TORNO DE 5,92M DE VAO E 2,08M DE ALTURA,RECOBRIMENTO MINIMO DE 0,75M E MAXIMO DE 4,00M,SOB A INFLUENCIA DO TREM-TIPO RODOVIARIO.FORNECIMENTO</t>
  </si>
  <si>
    <t>BUEIRO SIMPLES EM ARCO,CONSTITUIDO DE CHAPAS GALVANIZADAS COM 3,40MM DE ESPESSURA,PARAFUSOS,PORCAS E FERRAMENTAS NECESSARIAS,COM DIMENSOES EM TORNO DE 6,12M DE VAO E 2,77M DE ALTURA,RECOBRIMENTO MINIMO DE 0,75M E MAXIMO DE 4,00M,SOB A INFLUENCIA DO TREM-TIPO RODOVIARIO.FORNECIMENTO</t>
  </si>
  <si>
    <t>BUEIRO SIMPLES EM ARCO,CONSTITUIDO DE CHAPAS COM REVESTIMENTO EPOXY,COM 3,40MM DE ESPESSURA,PARAFUSOS,PORCAS E FERRAMENTAS NECESSARIAS,COM DIMENSOES EM TORNO DE 6,12M DE VAO E 2,77M DE ALTURA,RECOBRIMENTO MINIMO DE 0,75M E MAXIMO DE 4,00M,SOB A INFLUENCIA DO TREM-TIPO RODOVIARIO.FORNECIMENTO</t>
  </si>
  <si>
    <t>BUEIRO SIMPLES EM ARCO,CONSTITUIDO DE CHAPAS GALVANIZADAS,COM 3,40MM DE ESPESSURA,PARAFUSOS,PORCAS E FERRAMENTAS NECESSARIAS,COM DIMENSOES EM TORNO DE 6,78M DE VAO E 2,41M DE ALTURA,RECOBRIMENTO MINIMO DE 0,75M E MAXIMO DE 3,50M,SOB A INFLUENCIA DO TREM-TIPO RODOVIARIO.FORNECIMENTO</t>
  </si>
  <si>
    <t>BUEIRO SIMPLES EM ARCO,CONSTITUIDO DE CHAPAS COM REVESTIMENTO EPOXY,COM 3,40MM DE ESPESSURA,PARAFUSOS,PORCAS E FERRAMENTAS NECESSARIAS,COM DIMENSOES EM TORNO DE 6,78M DE VAO E 2,41M DE ALTURA,RECOBRIMENTO MINIMO DE 0,75M E MAXIMO DE 3,50M,SOB A INFLUENCIA DO TREM-TIPO RODOVIARIO.FORNECIMENTO</t>
  </si>
  <si>
    <t>BUEIRO SIMPLES EM ARCO,CONSTITUIDO DE CHAPAS GALVANIZADAS,COM 3,40MM DE ESPESSURA,PARAFUSOS,PORCAS E FERRAMENTAS NECESSARIAS,COM DIMENSOES EM TORNO DE 6,96M DE VAO E 4,42M DE ALTURA,RECOBRIMENTO MINIMO DE 0,75M E MAXIMO DE 4,00M,SOB A INFLUENCIA DO TREM-TIPO RODOVIARIO.FORNECIMENTO</t>
  </si>
  <si>
    <t>BUEIRO SIMPLES EM ARCO,CONSTITUIDO DE CHAPAS COM REVESTIMENTO EPOXY,COM 3,40MM DE ESPESSURA,PARAFUSOS,PORCAS E FERRAMENTAS NECESSARIAS,COM DIMENSOES EM TORNO DE 6,96M DE VAO E 4,42M DE ALTURA,RECOBRIMENTO MINIMO DE 0,75M E MAXIMO DE 4,00M,SOB A INFLUENCIA DO TREM-TIPO RODOVIARIO.FORNECIMENTO</t>
  </si>
  <si>
    <t>BUEIRO SIMPLES EM ARCO,CONSTITUIDO DE CHAPAS GALVANIZADAS,COM 3,40MM DE ESPESSURA,PARAFUSOS,PORCAS E FERRAMENTAS NECESSARIAS,COM DIMENSOES EM TORNO DE 7,67M DE VAO E 2,57M DE ALTURA,RECOBRIMENTO MINIMO DE 0,90M E MAXIMO DE 3,00M,SOB A INFLUENCIA DO TREM-TIPO RODOVIARIO.FORNECIMENTO</t>
  </si>
  <si>
    <t>BUEIRO SIMPLES EM ARCO,CONSTITUIDO DE CHAPAS COM REVESTIMENTO EPOXY,COM 3,40MM DE ESPESSURA,PARAFUSOS,PORCAS E FERRAMENTAS NECESSARIAS,COM DIMENSOES EM TORNO DE 7,67M DE VAO E 2,57M DE ALTURA,RECOBRIMENTO MINIMO DE 0,90M E MAXIMO DE 3,00M,SOB A INFLUENCIA DO TREM-TIPO RODOVIARIO.FORNECIMENTO</t>
  </si>
  <si>
    <t>BUEIRO SIMPLES EM ARCO,CONSTITUIDO DE CHAPAS GALVANIZADAS,COM 3,40MM DE ESPESSURA,PARAFUSOS,PORCAS E FERRAMENTAS NECESSARIAS,COM DIMENSOES EM TORNO DE 7,85M DE VAO E 4,60M DE ALTURA,RECOBRIMENTO MINIMO DE 0,90M E MAXIMO DE 3,00M,SOB A INFLUENCIA DO TREM-TIPO RODOVIARIO.FORNECIMENTO</t>
  </si>
  <si>
    <t>BUEIRO SIMPLES EM ARCO,CONSTITUIDO DE CHAPAS COM REVESTIMENTO EPOXY,COM 3,40MM DE ESPESSURA,PARAFUSOS,PORCAS E FERRAMENTAS NECESSARIAS,COM DIMENSOES EM TORNO DE 7,85M DE VAO E 4,60M DE ALTURA,RECOBRIMENTO MINIMO DE 0,90M E MAXIMO DE 3,00M,SOB A INFLUENCIA DO TREM-TIPO RODOVIARIO.FORNECIMENTO</t>
  </si>
  <si>
    <t>BUEIRO SIMPLES EM ARCO,CONSTITUIDO DE CHAPAS GALVANIZADAS COM 3,40MM DE ESPESSURA,PARAFUSOS,PORCAS E FERRAMENTAS NECESSARIAS,COM DIMENSOES EM TORNO DE 8,79M DE VAO E 2,95M DE ALTURA,RECOBRIMENTO MINIMO DE 0,90M E MAXIMO DE 3,50M,SOB A INFLUENCIA DO TREM-TIPO RODOVIARIO.FORNECIMENTO</t>
  </si>
  <si>
    <t>BUEIRO SIMPLES EM ARCO,CONSTITUIDO DE CHAPAS COM REVESTIMENTO EPOXY,COM 3,40M DE ESPESSURA,PARAFUSOS,PORCAS E FERRAMENTAAS NECESSARIAS,COM DIMENSOES EM TORNO DE 8,79M DE VAO E 2,95M DE ALTURA,RECOBRIMENTO MINIMO DE 0,90M E MAXIMO DE 3,50M,SOB A INFLUENCIA DO TREM-TIPO RODOVIARIO.FORNECIMENTO</t>
  </si>
  <si>
    <t>BUEIRO SIMPLES EM ARCO,CONSTITUIDO DE CHAPAS GALVANIZADAS,COM 3,40MM DE ESPESSURA,PARAFUSOS,PORCAS E FERRAMENTAS NECESSARIAS,COM DIMENSOES EM TORNO DE 8,97M DE VAO E 5,00M DE ALTURA,RECOBRIMENTO MINIMO DE 0,90M E MAXIMO DE 4,00M,SOB A INFLUENCIA DO TREM-TIPO RODOVIARIO.FORNECIMENTO</t>
  </si>
  <si>
    <t>BUEIRO SIMPLES EM ARCO,CONSTITUIDO DE CHAPAS COM REVESTIMENTO EPOXY,COM 3,40MM DE ESPESSURA,PARAFUSOS,PORCAS E FERRAMENTAS NECESSARIAS,COM DIMENSOES EM TORNO DE 8,97M DE VAO E 5,00M DE ALTURA,RECOBRIMENTO MINIMO DE 0,90M E MAXIMO DE 4,00M,SOB A INFLUENCIA DO TREM-TIPO RODOVIARIO.FORNECIMENTO</t>
  </si>
  <si>
    <t>BUEIRO SIMPLES EM ARCO,CONSTITUIDO DE CHAPAS GALVANIZADAS,COM 4,70MM DE ESPESSURA,PARAFUSOS,PORCAS E FERRAMENTAS NECESSARIAS,COM DIMENSOES EM TORNO DE 9,45M DE VAO E 3,07M DE ALTURA,RECOBRIMENTO MINIMO DE 0,90M E MAXIMO DE 4,00M,SOB A INFLUENCIA DO TREM-TIPO RODOVIARIO.FORNECIMENTO</t>
  </si>
  <si>
    <t>BUEIRO SIMPLES EM ARCO,CONSTITUIDO DE CHAPAS COM REVESTIMENTO EPOXY,COM 4,70MM DE ESPESSURA,PARAFUSOS,PORCAS E FERRAMENTAS NECESSARIAS,COM DIMENSOES EM TORNO DE 9,45M DE VAO E 3,07M DE ALTURA,RECOBRIMENTO MINIMO DE 0,90M E MAXIMO DE 4,00M,SOB A INFLUENCIA DO TREM-TIPO RODOVIARIO.FORNECIMENTO</t>
  </si>
  <si>
    <t>BUEIRO SIMPLES EM ARCO,CONSTITUIDO DE CHAPAS GALVANIZADAS,COM 4,70MM DE ESPESSURA,PARAFUSOS,PORCAS E FERRAMENTAS NECESSARIAS,COM DIMENSOES EM TORNO DE 9,86M DE VAO E 6,07M DE ALTURA,RECOBRIMENTO MINIMO DE 0,90M E MAXIMO DE 4,00M,SOB A INFLUENCIA DO TREM-TIPO RODOVIARIO.FORNECIMENTO</t>
  </si>
  <si>
    <t>BUEIRO SIMPLES EM ARCO,CONSTITUIDO DE CHAPAS COM REVESTIMENTO EPOXY,COM 4,70MM DE ESPESSURA,PARAFUSOS,PORCAS E FERRAMENTAS NECESSARIAS,COM DIMENSOES EM TORNO DE 9,86M DE VAO E 6,07M DE ALTURA,RECOBRIMENTO MINIMO DE 0,90M E MAXIMO DE 4,00M,SOB A INFLUENCIA DO TREM-TIPO RODOVIARIO.FORNECIMENTO</t>
  </si>
  <si>
    <t>BUEIRO SIMPLES EM ARCO,CONSTITUIDO DE CHAPAS GALVANIZADAS,COM 6,30MM DE ESPESSURA,PARAFUSOS,PORCAS E FERRAMENTAS NECESSARIAS,COM DIMENSOES EM TORNO DE 10,77M DE VAO E 3,48M DE ALTURA,RECOBRIMENTO MINIMO DE 1,20M E MAXIMO DE 4,00M,SOB A INFLUENCIA DO TREM-TIPO RODOVIARIO.FORNECIMENTO</t>
  </si>
  <si>
    <t>BUEIRO SIMPLES EM ARCO,CONSTITUIDO DE CHAPAS COM REVESTIMENTO EPOXY,COM 6,30MM DE ESPESSURA,PARAFUSOS,PORCAS E FERRAMENTAS NECESSARIAS,COM DIMENSOES EM TORNO DE 10,77M DE VAO,3,48MDE ALTURA,RECOBRIMENTO MINIMO DE 1,20M E MAXIMO DE 4,00M,SOB A INFLUENCIA DO TREM-TIPO RODOVIARIO.FORNECIMENTO</t>
  </si>
  <si>
    <t>BUEIRO SIMPLES EM ARCO,CONSTITUIDO DE CHAPAS GALVANIZADAS,COM 6,30MM DE ESPESSURA,PARAFUSOS,PORCAS E FERRAMENTAS NECESSARIAS,COM DIMENSOES EM TORNO DE 10,97M DE VAO E 6,53M DE ALTURA,RECOBRIMENTO MINIMO DE 1,20M E MAXIMO DE 4,50M,SOB A INFLUENCIA DO TREM-TIPO RODOVIARIO.FORNECIMENTO</t>
  </si>
  <si>
    <t>BUEIRO SIMPLES EM ARCO,CONSTITUIDO DE CHAPAS COM REVESTIMENTO EPOXY,COM 6,30MM DE ESPESSURA,PARAFUSOS,PORCAS E FERRAMENTAS NECESSARIAS,COM DIMENSOES EM TORNO DE 10,97M DE VAO E 6,53M DE ALTURA,RECOBRIMENTO MINIMO DE 1,20M E MAXIMO DE 4,50M,SOB A INFLUENCIA DO TREM-TIPO RODOVIARIO.FORNECIMENTO</t>
  </si>
  <si>
    <t>BUEIRO SIMPLES EM ARCO,CONSTITUIDO DE CHAPAS GALVANIZADAS,COM 6,30MM DE ESPESSURA,PARAFUSOS,PORCAS E FERRAMENTAS NECESSARIAS,COM DIMENSOES EM TORNO DE 11,58M DE VAO E 7,16M DE ALTURA,RECOBRIMENTO MINIMO DE 1,20M E MAXIMO DE 4,50M,SOB A INFLUENCIA DO TREM-TIPO RODOVIARIO.FORNECIMENTO</t>
  </si>
  <si>
    <t>BUEIRO SIMPLES EM ARCO,CONSTITUIDO DE CHAPAS COM REVESTIMENTO EPOXY,COM 6,30MM DE ESPESSURA,PARAFUSOS,PORCAS E FERRAMENTAS NECESSARIAS,COM DIMENSOES EM TORNO DE 11,58M DE VAO E 7,16M DE ALTURA,RECOBRIMENTO MINIMO DE 1,20M E MAXIMO DE 4,50M,SOB A INFLUENCIA DO TREM-TIPO RODOVIARIO.FORNECIMENTO</t>
  </si>
  <si>
    <t>BUEIRO SIMPLES EM ARCO,CONSTITUIDO DE CHAPAS GALVANIZADAS,COM 6,30MM DE ESPESSURA,PARAFUSOS,PORCAS E FERRAMENTAS NECESSARIAS,COM DIMENSOES EM TORNO DE 11,78M DE VAO E 4,80M DE ALTURA,RECOBRIMENTO MINIMO DE 1,20M E MAXIMO DE 4,50M,SOB A INFLUENCIA DO TREM-TIPO RODOVIARIO.FORNECIMENTO</t>
  </si>
  <si>
    <t>BUEIRO SIMPLES EM ARCO,CONSTITUIDO DE CHAPAS COM REVESTIMENTO EPOXY,COM 6,30MM DE ESPESSURA,PARAFUSOS,PORCAS E FERRAMENTAS NECESSARIAS,COM DIMENSOES EM TORNO DE 11,78M DE VAO E 4,80M DE ALTURA,RECOBRIMENTO MINIMO DE 1,20M E MAXIMO DE 4,50M,SOB A INFLUENCIA DO TREM-TIPO RODOVIARIO.FORNECIMENTO</t>
  </si>
  <si>
    <t>TUNNEL LINER,PARA PROCESSO NAO DESTRUTIVO,CIRCULAR,CONSTITUIDO DE CHAPAS GALVANIZADAS,COM ESPESSURA DE 2,70MM, DIAMETRODE 1,20M,PARAFUSOS,PORCAS E FERRAMENTAS NECESSARIAS,RECOBRIMENTO MINIMO DE 1,20M E MAXIMO DE 12,90M,SOB A INFLUENCIA DOTREM-TIPO RODOVIARIO.FORNECIMENTO</t>
  </si>
  <si>
    <t>TUNNEL LINER,PARA PROCESSO NAO DESTRUTIVO,CIRCULAR,CONSTITUIDO DE CHAPAS COM REVESTIMENTO EPOXY,COM ESPESSURA DE 2,70MM,DIAMETRO DE 1,20M,PARAFUSOS,PORCAS E FERRAMENTAS NECESSARIAS,RECOBRIMENTO MINIMO DE 1,20M E MAXIMO DE 12,90M,SOB A INFLUENCIA DO TREM-TIPO RODOVIARIO.FORNECIMENTO</t>
  </si>
  <si>
    <t>TUNNEL LINER,PARA PROCESSO NAO DESTRUTIVO,CIRCULAR,CONSTITUIDO DE CHAPAS GALVANIZADAS,COM ESPESSURA DE 2,70MM, DIAMETRODE 1,60M,PARAFUSOS,PORCAS E FERRAMENTAS NECESSARIAS,RECOBRIMENTO MINIMO DE 1,20M E MAXIMO DE 9,60M, SOB A INFLUENCIA DOTREM-TIPO RODOVIARIO.FORNECIMENTO</t>
  </si>
  <si>
    <t>TUNNEL LINER,PARA PROCESSO NAO DESTRUTIVO,CIRCULAR,CONSTITUIDO DE CHAPAS COM REVESTIMENTO EPOXY,COM ESPESSURA DE 2,70MM,DIAMETRO DE 1,60M,PARAFUSOS,PORCAS E FERRAMENTAS NECESSARIAS,RECOBRIMENTO MINIMO DE 1,20M E MAXIMO DE 9,60M,SOB A INFLUENCIA DO TREM-TIPO RODOVIARIO.FORNECIMENTO</t>
  </si>
  <si>
    <t>TUNNEL LINER,PARA PROCESSO NAO DESTRUTIVO,CIRCULAR,CONSTITUIDO DE CHAPAS GALVANIZADAS,COM ESPESSURA DE 2,70MM, DIAMETRODE 2,00M,PARAFUSOS,PORCAS E FERRAMENTAS NECESSARIAS,RECOBRIMENTO MINIMO DE 1,50M E MAXIMO DE 7,70M, SOB A INFLUENCIA DOTREM-TIPO RODOVIARIO.FORNECIMENTO</t>
  </si>
  <si>
    <t>TUNNEL LINER,PARA PROCESSO NAO DESTRUTIVO,CIRCULAR,CONSTITUIDO DE CHAPAS COM REVESTIMENTO EPOXY,COM ESPESSURA DE 2,70MM,DIAMETRO DE 2,00M,PARAFUSOS,PORCAS E FERRAMENTAS NECESSARIAS,RECOBRIMENTO MINIMO DE 1,50M E MAXIMO DE 7,70M,SOB A INFLUENCIA DO TREM-TIPO RODOVIARIO.FORNECIMENTO</t>
  </si>
  <si>
    <t>TUNNEL LINER,PARA PROCESSO NAO DESTRUTIVO,CIRCULAR,CONSTITUIDO DE CHAPAS GALVANIZADAS,COM ESPESSURA DE 2,70MM, DIAMETRODE 2,40M,PARAFUSOS,PORCAS E FERRAMENTAS NECESSARIAS,RECOBRIMENTO MINIMO DE 1,90M E MAXIMO DE 6,40M, SOB A INFLUENCIA DOTREM-TIPO RODOVIARIO.FORNECIMENTO</t>
  </si>
  <si>
    <t>TUNNEL LINER,PARA PROCESSO NAO DESTRUTIVO,CIRCULAR,CONSTITUIDO DE CHAPAS COM REVESTIMENTO EPOXY,COM ESPESSURA DE 2,70MM,DIAMETRO DE 2,40M,PARAFUSOS,PORCAS E FERRAMENTAS NECESSARIAS,RECOBRIMENTO MINIMO DE 1,90M E MAXIMO DE 6,40M,SOB A INFLUENCIA DO TREM-TIPO RODOVIARIO.FORNECIMENTO</t>
  </si>
  <si>
    <t>TUNNEL LINER,PARA PROCESSO NAO DESTRUTIVO,CIRCULAR,CONSTITUIDO DE CHAPAS GALVANIZADAS,COM ESPESSURA DE 2,70MM, DIAMETRODE 2,80M,PARAFUSOS,PORCAS E FERRAMENTAS NECESSARIAS,RECOBRIMENTO MINIMO DE 2,20M E MAXIMO DE 5,50M, SOB A INFLUENCIA DOTREM-TIPO RODOVIARIO.FORNECIMENTO</t>
  </si>
  <si>
    <t>TUNNEL LINER,PARA PROCESSO NAO DESTRUTIVO,CIRCULAR,CONSTITUIDO DE CHAPAS COM REVESTIMENTO EPOXY,COM ESPESSURA DE 2,70MM,DIAMETRO DE 2,80M,PARAFUSOS,PORCAS E FERRAMENTAS NECESSARIAS,RECOBRIMENTO MINIMO DE 2,20M E MAXIMO DE 5,50M,SOB A INFLUENCIA DO TREM-TIPO RODOVIARIO.FORNECIMENTO</t>
  </si>
  <si>
    <t>TUNNEL LINER,PARA PROCESSO NAO DESTRUTIVO,CIRCULAR,CONSTITUIDO DE CHAPAS GALVANIZADAS,COM ESPESSURA DE 2,70MM, DIAMETRODE 3,20M,PARAFUSOS,PORCAS E FERRAMENTAS NECESSARIAS,RECOBRIMENTO MINIMO DE 2,40M E MAXIMO DE 4,80M, SOB A INFLUENCIA DOTREM-TIPO RODOVIARIO.FORNECIMENTO</t>
  </si>
  <si>
    <t>TUNNEL LINER,PARA PROCESSO NAO DESTRUTIVO,CIRCULAR,CONSTITUIDO DE CHAPAS COM REVESTIMENTO EPOXY,COM ESPESSURA DE 2,70MM,DIAMETRO DE 3,20M,PARAFUSOS,PORCAS E FERRAMENTAS NECESSARIAS,RECOBRIMENTO MINIMO DE 2,40M E MAXIMO DE 4,80M,SOB A INFLUENCIA DO TREM-TIPO RODOVIARIO.FORNECIMENTO</t>
  </si>
  <si>
    <t>TUNNEL LINER,PARA PROCESSO NAO DESTRUTIVO,CIRCULAR,CONSTITUIDO DE CHAPAS GALVANIZADS,COM ESPESSURA DE 2,70MM,DIAMETRO DE3,60M,PARAFUSOS,PORCAS E FERRAMENTAS NECESSARIAS,RECOBRIMENTO MINIMO DE 2,60M E MAXIMO DE 4,30M,SOB A INFLUENCIA DO TREM-TIPO RODOVIARIO.FORNECIMENTO</t>
  </si>
  <si>
    <t>TUNNEL LINER,PARA PROCESSO NAO DESTRUTIVO,CIRCULAR,CONSTITUIDO DE CHAPAS COM REVESTIMENTO EPOXY,COM ESPESSURA DE 2,70MM,DIAMETRO DE 3,60M,PARAFUSOS,PORCAS E FERRAMENTAS NECESSARIAS,RECOBRIMENTO MINIMO DE 2.60M E MAXIMO DE 4,30M,SOB A INFLUENCIA DO TREM-TIPO RODOVIARIO.FORNECIMENTO</t>
  </si>
  <si>
    <t>TUNNEL LINER,PARA PROCESSO NAO DESTRUTIVO,CIRCULAR,CONSTITUIDO DE CHAPAS GALVANIZADAS,COM ESPESSURA DE 3,40MM, DIAMETRODE 4,00M,PARAFUSOS,PORCAS E FERRAMENTAS NECESSARIAS,RECOBRIMENTO MINIMO DE 2,80M E MAXIMO 4,60M,SOB A INFLUENCIA DO TREM-TIPO RODOVIARIO.FORNECIMENTO</t>
  </si>
  <si>
    <t>TUNNEL LINER,PARA PROCESSO NAO DESTRUTIVO,CIRCULAR,CONSTITUIDO DE CHAPAS COM REVESTIMENTO EPOXY,COM ESPESSURA DE 3,40MM,DIAMETRO DE 4,00M,PARAFUSOS,PORCAS E FERRAMENTAS NECESSARIAS,RECOBRIMENTO MINIMO DE 2,80M E MAXIMO DE 4,60M,SOB A INFLUENCIA DO TREM-TIPO RODOVIARIO.FORNECIMENTO</t>
  </si>
  <si>
    <t>TUNNEL LINER,PARA PROCESSO NAO DESTRUTIVO,CIRCULAR,CONSTITUIDO DE CHAPAS GALVANIZADAS,COM ESPESSURA DE 4,70MM, DIAMETRODE 4,40M,PARAFUSOS,PORCAS E FERRAMENTAS NECESSARIAS,RECOBRIMENTO MINIMO DE 3,00M E MAXIMO DE 5,20M, SOB A INFLUENCIA DOTREM-TIPO RODOVIARIO.FORNECIMENTO</t>
  </si>
  <si>
    <t>TUNNEL LINER,PARA PROCESSO NAO DESTRUTIVO,CIRCULAR,CONSTITUIDO DE CHAPAS COM REVESTIMENTO EPOXY,COM 4,70MM DE ESPESSURA,DIAMETRO DE 4,40M,PARAFUSOS,PORCAS E FERRAMENTAS NECESSARIAS,RECOBRIMENTO MINIMO DE 3,00M E MAXIMO DE 5,20M,SOB A INFLUENCIA DO TREM-TIPO RODOVIARIO.FORNECIMENTO</t>
  </si>
  <si>
    <t>TUNNEL LINER,PARA PROCESSO NAO DESTRUTIVO,CIRCULAR,CONSTITUIDO DE CHAPAS GALVANIZADAS,COM ESPESSURA DE 6,30MM, DIAMETRODE 4,80M,PARAFUSOS,PORCAS E FERRAMENTAS NECESSARIAS,RECOBRIMENTO MINIMO DE 3,20M E MAXIMO DE 5,80M, SOB A INFLUENCIA DOTREM-TIPO RODOVIARIO.FORNECIMENTO</t>
  </si>
  <si>
    <t>TUNNEL LINER,PARA PROCESSO NAO DESTRUTIVO,CIRCULAR,CONSTITUIDO DE CHAPAS COM REVESTIMENTO EPOXY,COM ESPESSURA DE 6,30MM,DIAMETRO DE 4,80M,PARAFUSOS,PORCAS E FERRAMENTAS NECESSARIAS,RECOBRIMENTO MINIMO DE 3,20M E MAXIMO DE 5,80M,SOB A INFLUENCIA DO TREM-TIPO RODOVIARIO.FORNECIMENTO</t>
  </si>
  <si>
    <t>PASSAGEM DE GADO,CONSTITUIDA DE CHAPAS GALVANIZADAS OU REVESTIDAS COM EPOXY,ESPESSURA DE 2,70MM,PARAFUSOS,PORCAS E FERRAMENTAS NECESSARIAS,COM DIMENSOES EM TORNO DE 2,20M DE VAO E2,25M DE ALTURA,RECOBRIMENTO MINIMO DE 0,30M E MAXIMO DE 8,90M,SOB A INFLUENCIA DO TREM-TIPO RODOVIARIO,EXCLUSIVE ANDAIME.ASSENTAMENTO</t>
  </si>
  <si>
    <t>PASSAGEM DE GADO,CONSTITUIDA DE CHAPAS GALVANIZADAS OU REVESTIDAS COM EPOXY,ESPESSURA DE 2,70MM,PARAFUSOS,PORCAS E FERRAMENTAS NECESSARIAS,COM DIMENSOES EM TORNO DE 2,90M DE VAO E3,10M DE ALTURA,RECOBRIMENTO MINIMO DE 0,60M E MAXIMO DE 11,40M,SOB A INFLUENCIA DO TREM-TIPO RODOVIARIO,EXCLUSIVE ANDAIME.ASSENTAMENTO</t>
  </si>
  <si>
    <t>PASSAGEM INFERIOR CONSTITUIDA DE CHAPAS GALVANIZADAS OU REVESTIDAS COM EPOXY,ESPESSURA DE 2,70MM,PARAFUSOS,PORCAS E FERRAMENTAS NECESSARIAS,COM DIMENSOES EM TORNO DE 3,70M DE VAO E3,50M DE ALTURA,RECOBRIMENTO MINIMO DE 0,60M E MAXIMO DE 11,10M,SOB A INFLUENCIA DO TREM-TIPO RODOVIARIO,EXCLUSIVE ANDAIME.ASSENTAMENTO</t>
  </si>
  <si>
    <t>PASSAGEM INFERIOR CONSTITUIDA DE CHAPAS GALVANIZADAS OU REVESTIDAS COM EPOXY,ESPESSURA DE 2,70MM,PARAFUSOS,PORCAS E FERRAMENTAS NECESSARIAS,COM DIMENSOES EM TORNO DE 4,20M DE VAO E3,90M DE ALTURA,RECOBRIMENTO MINIMO DE 0,60M E MAXIMO DE 9,70M,SOB A INFLUENCIA DO TREM-TIPO RODOVIARIO,EXCLUSIVE ANDAIME.ASSENTAMENTO</t>
  </si>
  <si>
    <t>PASSAGEM INFERIOR CONSTITUIDA DE CHAPAS GALVANIZADAS OU REVESTIDAS COM EPOXY,ESPESSURA DE 2,70MM,PARAFUSOS,PORCAS E FERRAMENTAS NECESSARIAS,COM DIMENSOES EM TORNO DE 4,80M DE VAO E4,75M DE ALTURA,RECOBRIMENTO MINIMO DE 0,90M E MAXIMO DE 8,50M,SOB A INFLUENCIA DO TREM-TIPO RODOVIARIO,EXCLUSIVE ANDAIME.ASSENTAMENTO</t>
  </si>
  <si>
    <t>PASSAGEM INFERIOR CONSTITUIDA DE CHAPAS GALVANIZADAS OU REVESTIDAS COM EPOXY,ESPESSURA DE 3,40MM,PARAFUSOS,PORCAS E FERRAMENTAS NECESSARIAS,COM DIMENSOES EM TORNO DE 5,00M DE VAO E4,85M DE ALTURA,RECOBRIMENTO MINIMO DE 0,90M E MAXIMO DE 8,60M,SOB A INFLUENCIA DO TREM-TIPO RODOVIARIO,EXCLUSIVE ANDAIME.ASSENTAMENTO</t>
  </si>
  <si>
    <t>PASSAGEM INFERIOR CONSTITUIDA DE CHAPAS GALVANIZADAS OU REVESTIDAS COM EPOXY,ESPESSURA DE 4,70MM,PARAFUSOS,PORCAS E FERRAMENTAS NECESSARIAS,COM DIMENSOES EM TORNO DE 5,85M DE VAO E5,30M DE ALTURA,RECOBRIMENTO MINIMO DE 0,90M E MAXIMO DE 8,50M,SOB A INFLUENCIA DO TREM-TIPO RODOVIARIO,EXCLUSIVE ANDAIME.ASSENTAMENTO</t>
  </si>
  <si>
    <t>BUEIRO SIMPLES CIRCULAR,CONSTITUIDO DE CHAPAS GALVANIZADAS OU REVESTIDAS COM EPOXY,ESPESSURA DE 2MM,DIAMETRO DE 0,60M,PARAFUSOS,PORCAS E FERRAMENTAS NECESSARIAS,RECOBRIMENTO MINIMODE 0,30M E MAXIMO DE 25,00M,SOB A INFLUENCIA DO TREM-TIPO RODOVIARIO,EXCLUSIVE ANDAIME.ASSENTAMENTO</t>
  </si>
  <si>
    <t>BUEIRO SIMPLES CIRCULAR,CONSTITUIDO DE CHAPAS GALVANIZADAS OU REVESTIDAS COM EPOXY,ESPESSURA DE 2MM,DIAMETRO DE 0,80M,PARAFUSOS,PORCAS E FERRAMENTAS NECESSARIAS,RECOBRIMENTO MINIMODE 0,30M E MAXIMO DE 18,80M,SOB A INFLUENCIA DO TREM-TIPO RODOVIARIO,EXCLUSIVE ANDAIME.ASSENTAMENTO</t>
  </si>
  <si>
    <t>BUEIRO SIMPLES CIRCULAR,CONSTITUIDO DE CHAPAS GALVANIZADAS OU REVESTIDAS COM EPOXY,ESPESSURA DE 2MM,DIAMETRO DE 1,00M,PARAFUSOS,PORCAS E FERRAMENTAS NECESSARIAS,RECOBRIMENTO MINIMODE 0,30M E MAXIMO DE 15,00M,SOB A INFLUENCIA DO TREM-TIPO RODOVIARIO,EXCLUSIVE ANDAIME.ASSENTAMENTO</t>
  </si>
  <si>
    <t>BUEIRO SIMPLES CIRCULAR,CONSTITUIDO DE CHAPAS GALVANIZADAS OU REVESTIDAS COM EPOXY,ESPESSURA DE 2MM,DIAMETRO DE 1,20M,PARAFUSOS,PORCAS E FERRAMENTAS NECESSARIAS,RECOBRIMENTO MINIMODE 0,30M E MAXIMO DE 12,50M,SOB A INFLUENCIA DO TREM-TIPO RODOVIARIO,EXCLUSIVE ANDAIME.ASSENTAMENTO</t>
  </si>
  <si>
    <t>BUEIRO SIMPLES CIRCULAR,CONSTITUIDO DE CHAPAS GALVANIZADAS OU REVESTIDAS COM EPOXY,ESPESSURA DE 2MM,DIAMETRO DE 1,50M,PARAFUSOS,PORCAS E FERRAMENTAS NECESSARIAS,RECOBRIMENTO MINIMODE 0,30M E MAXIMO DE 10,00M,SOB A INFLUENCIA DO TREM-TIPO RODOVIARIO,EXCLUSIVE ANDAIME.ASSENTAMENTO</t>
  </si>
  <si>
    <t>BUEIRO SIMPLES CIRCULAR,CONSTITUIDO DE CHAPAS GALVANIZADAS OU REVESTIDAS COM EPOXY,ESPESSURA DE 2MM,DIAMETRO DE 1,80M,PARAFUSOS,PORCAS E FERRAMENTAS NECESSARIAS,RECOBRIMENTO MINIMODE 0,40M E MAXIMO DE 8,30M,SOB A INFLUENCIA DO TREM-TIPO RODOVIARIO,EXCLUSIVE ANDAIME.ASSENTAMENTO</t>
  </si>
  <si>
    <t>BUEIRO SIMPLES CIRCULAR,CONSTITUIDO DE CHAPAS GALVANIZADAS OU REVESTIDAS COM EPOXY,ESPESSURA DE 2MM,DIAMETRO DE 2,00M,PARAFUSOS,PORCAS E FERRAMENTAS NECESSARIAS,RECOBRIMENTO MINIMODE 0,50M E MAXIMO DE 7,50M,SOB A INFLUENCIA DO TREM-TIPO RODOVIARIO,EXCLUSIVE ANDAIME.ASSENTAMENTO</t>
  </si>
  <si>
    <t>BUEIRO SIMPLES CIRCULAR,CONSTITUIDO DE CHAPAS GALVANIZADAS OU REVESTIDAS COM EPOXY,ESPESSURA DE 2,70MM,DIAMETRO DE 2,20M,PARAFUSOS,PORCAS E FERRAMENTAS NECESSARIAS,RECOBRIMENTO MINIMO DE 0,50M E MAXIMO DE 9,50M,SOB A INFLUENCIA DO TREM-TIPORODOVIARIO,EXCLUSIVE ANDAIME.ASSENTAMENTO</t>
  </si>
  <si>
    <t>BUEIRO SIMPLES CIRCULAR,CONSTITUIDO DE CHAPAS GALVANIZADAS OU REVESTIDAS COM EPOXY,ESPESSURA DE 2,70MM,DIAMETRO DE 2,40M,PARAFUSOS,PORCAS E FERRAMENTAS NECESSARIAS,RECOBRIMENTO MINIMO DE 0,50M E MAXIMO DE 8,70M,SOB A INFLUENCIA DO TREM-TIPORODOVIARIO,EXCLUSIVE ANDAIME.ASSENTAMENTO</t>
  </si>
  <si>
    <t>BUEIRO SIMPLES CIRCULAR,CONSTITUIDO DE CHAPAS GALVANIZADAS OU REVESTIDAS COM EPOXY,ESPESSURA DE 3,40MM,DIAMETRO DE 2,60M,PARAFUSOS,PORCAS E FERRAMENTAS NECESSARIAS,RECOBRIMENTO MINIMO DE 0,50M E MAXIMO DE 10,60M,SOB A INFLUENCIA DO TREM-TIPO RODOVIARIO,EXCLUSIVE ANDAIME.ASSENTAMENTO</t>
  </si>
  <si>
    <t>BUEIRO SIMPLES CIRCULAR,CONSTITUIDO DE CHAPAS GALVANIZADAS OU REVESTIDAS COM EPOXY,ESPESSURA DE 3,40MM,DIAMETRO DE 2,80M,PARAFUSOS,PORCAS E FERRAMENTAS NECESSARIAS,RECOBRIMENTO MINIMO DE 0,50M E MAXIMO DE 9,80M,SOB A INFLUENCIA DO TREM-TIPORODOVIARIO,EXCLUSIVE ANDAIME.ASSENTAMENTO</t>
  </si>
  <si>
    <t>BUEIRO SIMPLES CIRCULAR,CONSTITUIDO DE CHAPAS GALVANIZADAS OU REVESTIDAS COM EPOXY,ESPESSURA DE 2,70MM,DIAMETRO DE 3,05M,PARAFUSOS,PORCAS E FERRAMENTAS NECESSARIAS,RECOBRIMENTO MINIMO DE 0,45M E MAXIMO DE 13,10M,SOB A INFLUENCIA DO TREM-TIPA RODOVIARIO,EXCLUSIVE ANDAIME.ASSENTAMENTO</t>
  </si>
  <si>
    <t>BUEIRO SIMPLES CIRCULAR,CONSTITUIDO DE CHAPAS GALVANIZADAS OU REVESTIDAS COM EPOXY,ESPESSURA DE 2,70MM,DIAMETRO DE 3,40M,PARAFUSOS,PORCAS E FERRAMENTAS NECESSARIAS,RECOBRIMENTO MINIMO DE 0,45M E MAXIMO DE 11,70M,SOB A INFLUENCIA DO TREM-TIPO RODOVIARIO,EXCLUSIVE ANDAIME.ASSENTAMENTO</t>
  </si>
  <si>
    <t>BUEIRO SIMPLES CIRCULAR,CONSTITUIDO DE CHAPAS GALVANIZADAS OU REVESTIDAS COM EPOXY,ESPESSURA DE 2,70MM,DIAMETRO DE 3,80M,PARAFUSOS,PORCAS E FERRAMENTAS NECESSARIAS,RECOBRIMENTO MINIMO DE 0,60M E MAXIMO DE 10,50M,SOB A INFLUENCIA DO TREM-TIPO RODOVIARIO,EXCLUSIVE ANDAIME.ASSENTAMENTO</t>
  </si>
  <si>
    <t>BUEIRO SIMPLES CIRCULAR,CONSTITUIDO DE CHAPAS GALVANIZADAS OU REVESTIDAS COM EPOXY,ESPESSURA DE 2,70MM,DIAMETRO DE 4,20M,PARAFUSOS,PORCAS E FERRAMENTAS NECESSARIAS,RECOBRIMENTO MINIMO DE 0,60M E MAXIMO DE 9,50M,SOB A INFLUENCIA DO TREM-TIPORODOVIARIO,EXCLUSIVE ANDAIME.ASSENTAMENTO</t>
  </si>
  <si>
    <t>BUEIRO SIMPLES CIRCULAR,CONSTITUIDO DE CHAPAS GALVANIZADAS OU REVESTIDAS COM EPOXY,ESPESSURA DE 2,70MM,DIAMETRO DE 4,60M,PARAFUSOS,PORCAS E FERRAMENTAS NECESSARIAS,RECOBRIMENTO MINIMO DE 0,60M E MAXIMO DE 8,70M,SOB A INFLUENCIA DO TREM-TIPORODOVIARIO,EXCLUSIVE ANDAIME.ASSENTAMENTO</t>
  </si>
  <si>
    <t>BUEIRO SIMPLES LENTICULAR,CONSTITUIDO DE CHAPAS GALVANIZADASOU REVESTIDAS COM EPOXY,ESPESSURA DE 2MM,PARAFUSOS,PORCAS EFERRAMENTAS NECESSARIAS,COM DIMENSOES EM TORNO DE 1,00M DEVAO E 0,80M DE ALTURA,RECOBRIMENTO MINIMO DE 0,30M E MAXIMODE 6,80M,SOB A INFLUENCIA DO TREM-TIPO RODOVIARIO,EXCLUSIVEANDAIME.ASSENTAMENTO</t>
  </si>
  <si>
    <t>BUEIRO SIMPLES LENTICULAR,CONSTITUIDO DE CHAPAS GALVANIZADASOU REVESTIDAS COM EPOXY,ESPESSURA DE 2MM,PARAFUSOS,PORCAS EFERRAMENTAS NECESSARIAS,COM DIMENSOES EM TORNO DE 1,20M DEVAO E 1,00M DE ALTURA,RECOBRIMENTO MINIMO DE 0,30M E MAXIMODE 9,00M,SOB A INFLUENCIA DO TREM-TIPO RODOVIARIO,EXCLUSIVEANDAIME.ASSENTAMENTO</t>
  </si>
  <si>
    <t>BUEIRO SIMPLES LENTICULAR,CONSTITUIDO DE CHAPAS GALVANIZADASOU REVESTIDAS COM EPOXY,ESPESSURA DE 2MM,PARAFUSOS,PORCAS EFERRAMENTAS NECESSARIAS,COM DIMENSOES EM TORNO DE 1,45M DEVAO E 1,10M DE ALTURA,RECOBRIMENTO MINIMO DE 0,40M E MAXIMODE 7,40M,SOB A INFLUENCIA DO TREM-TIPO RODOVIARIO,EXCLUSIVEANDAIME.ASSENTAMENTO</t>
  </si>
  <si>
    <t>BUEIRO SIMPLES LENTICULAR,CONSTITUIDO DE CHAPAS GALVANIZADASOU REVESTIDAS COM EPOXY,ESPESSURA DE 2MM,PARAFUSOS,PORCAS EFERRAMENTAS NECESSARIAS,COM DIMENSOES EM TORNO DE 1,85M DEVAO E 1,50M DE ALTURA,RECOBRIMENTO MINIMO DE 0,50M E MAXIMODE 8,10M,SOB A INFLUENCIA DO TREM-TIPO RODOVIARIO,EXCLUSIVEANDAIME.ASSENTAMENTO</t>
  </si>
  <si>
    <t>BUEIRO SIMPLES LENTICULAR,CONSTITUIDO DE CHAPAS GALVANIZADASOU REVESTIDAS COM EPOXY,ESPESSURA DE 2MM,PARAFUSOS,PORCAS EFERRAMENTAS NECESSARIAS,COM DIMENSOES EM TORNO DE 2,15M DEVAO E 1,60M DE ALTURA,RECOBRIMENTO MINIMO DE 0,60M E MAXIMODE 7,00M,SOB A INFLUENCIA DO TREM-TIPO RODOVIARIO,EXCLUSIVEANDAIME.ASSENTAMENTO</t>
  </si>
  <si>
    <t>BUEIRO SIMPLES LENTICULAR,CONSTITUIDO DE CHAPAS GALVANIZADASOU REVESTIDAS COM EPOXY,ESPESSURA DE 2MM,PARAFUSOS,PORCAS EFERRAMENTAS NECESSARIAS,COM DIMENSOES EM TORNO DE 2,30M DEVAO E 1,65M DE ALTURA,RECOBRIMENTO MINIMO DE 0,60M E MAXIMODE 6,50M,SOB A INFLUENCIA DO TREM-TIPO RODOVIARIO,EXCLUSIVEANDAIME.ASSENTAMENTO</t>
  </si>
  <si>
    <t>BUEIRO SIMPLES LENTICULAR,CONSTITUIDO DE CHAPAS GALVANIZADASOU REVESTIDAS COM EPOXY,ESPESSURA DE 2MM,PARAFUSOS,PORCAS EFERRAMENTAS NECESSARIAS,COM DIMENSOES EM TORNO DE 2,50M DEVAO E 2,20M DE ALTURA,RECOBRIMENTO MINIMO DE 0,60M E MAXIMODE 6,00M,SOB A INFLUENCIA DO TREM-TIPO RODOVIARIO,EXCLUSIVEANDAIME.ASSENTAMENTO</t>
  </si>
  <si>
    <t>BUEIRO SIMPLES LENTICULAR,CONSTITUIDO DE CHAPAS GALVANIZADASOU REVESTIDAS COM EPOXY,ESPESSURA DE 2,70MM,PARAFUSOS,PORCAS E FERRAMENTAS NECESSARIAS,COM DIMENSOES EM TORNO DE 3,05MDE VAO E 2,05M DE ALTURA,RECOBRIMENTO MINIMO DE 0,60M E MAXIMO DE 6,80M,SOB A INFLUENCIA DO TREM-TIPO RODOVIARIO,EXCLUSIVE ANDAIME.ASSENTAMENTO</t>
  </si>
  <si>
    <t>BUEIRO SIMPLES LENTICULAR,CONSTITUIDO DE CHAPAS GALVANIZADASOU REVESTIDAS COM EPOXY,ESPESSURA DE 2,70MM,PARAFUSOS,PORCAS E FERRAMENTAS NECESSARIAS,COM DIMENSOES EM TORNO DE 4,15MDE VAO E 2,80M DE ALTURA,RECOBRIMENTO MINIMO DE 0,60M E MAXIMO DE 6,80M,SOB A INFLUENCIA DO TREM-TIPO RODOVIARIO,EXCLUSIVE ANDAIME.ASSENTAMENTO</t>
  </si>
  <si>
    <t>BUEIRO SIMPLES LENTICULAR,CONSTITUIDO DE CHAPAS GALVANIZADASOU REVESTIDAS COM EPOXY,ESPESSURA DE 3,40MM,PARAFUSOS,PORCAS E FERRAMENTAS NECESSARIAS,COM DIMENSOES EM TORNO DE 4,80MDE VAO E 3,05M DE ALTURA,RECOBRIMENTO MINIMO DE 0,75M E MAXIMO DE 5,80M,SOB A INFLUENCIA DO TREM-TIPO RODOVIARIO,EXCLUSIVE ANDAIME.ASSENTAMENTO</t>
  </si>
  <si>
    <t>BUEIRO SIMPLES LENTICULAR,CONSTITUIDO DE CHAPAS GALVANIZADASOU REVESTIDAS COM EPOXY,ESPESSURA DE 3,40MM,PARAFUSOS,PORCAS E FERRAMENTAS NECESSARIAS,COM DIMENSOES EM TORNO DE 5,45MDE VAO E 3,35M DE ALTURA,RECOBRIMENTO MINIMO DE 0,75M E MAXIMO DE 4,40M,SOB A INFLUENCIA DO TREM-TIPO RODOVIARIO,EXCLUSIVE ANDAIME.ASSENTAMENTO</t>
  </si>
  <si>
    <t>BUEIRO SIMPLES LENTICULAR,CONSTITUIDO DE CHAPAS GALVANIZADASOU REVESTIDAS COM EPOXY,ESPESSURA DE 3,40MM,PARAFUSOS,PORCAAS E FERRAMENTAS NECESSARIAS,COM DIMENSOES EM TORNO DE 6,60MDE VAO E 3,85M DE ALTURA,RECOBRIMENTO MINIMO DE 0,90M E MAXIMO DE 3,30M,SOB A INFLUENCIA DO TREM-TIPO RODOVIARIO,EXCLUSIVE ANDAIME.ASSENTAMENTO</t>
  </si>
  <si>
    <t>BUEIRO SIMPLES EM ARCO,CONSTITUIDO DE CHAPAS GALVANIZADAS OUREVESTIDAS COM EPOXY,ESPESSURA DE 3,40MM,PARAFUSOS,PORCAS EFERRAMENTAS NECESSARIAS,COM DIMENSOES EM TORNO DE 5,92M DEVAO E 2,08M DE ALTURA,RECOBRIMENTO MINIMO DE 0,75M E MAXIMODE 4,00M,SOB A INFLUENCIA DO TREM-TIPO RODOVIARIO,EXCLUSIVEANDAIME.ASSENTAMENTO</t>
  </si>
  <si>
    <t>BUEIRO SIMPLES EM ARCO,CONSTITUIDO DE CHAPAS GALVANIZADAS OUREVESTIDAS COM EPOXY,ESPESSURA DE 3,40MM,PARAFUSOS,PORCAS EFERRAMENTAS NECESSARIAS,COM DIMENSOES EM TORNO DE 6,12M DEVAO E 2,77M DE ALTURA,RECOBRIMENTO MINIMO DE 0,75M E MAXIMODE 4,00M,SOB A INFLUENCIA DO TREM-TIPO RODOVIARIO,EXCLUSIVEANDAIME.ASSENTAMENTO</t>
  </si>
  <si>
    <t>BUEIRO SIMPLES EM ARCO,CONSTITUIDO DE CHAPAS GALVANIZADAS OUREVESTIDAS COM EPOXY,ESPESSURA DE 3,40MM,PARAFUSOS,PORCAS EFERRAMENTAS NECESSARIAS,COM DIMENSOES EM TORNO DE 6,78M DEVAO E 2,41M DE ALTURA,RECOBRIMENTO MINIMO DE 0,75M E MAXIMODE 3,50M,SOB A INFLUENCIA DO TREM-TIPO RODOVIARIO,EXCLUSIVEANDAIME.ASSENTAMENTO</t>
  </si>
  <si>
    <t>BUEIRO SIMPLES EM ARCO,CONSTITUIDO DE CHAPAS GALVANIZADAS OUREVESTIDAS COM EPOXY,ESPESSURA DE 3,40MM,PARAFUSO,PORCAS EFERRAMENTAS NECESSARIAS,COM DIMENSOES EM TORNO DE 6,96M DE VAO E 4,42M DE ALTURA,RECOBRIMENTO MINIMO DE 0,75M E MAXIMO DE 4,00M,SOB A INFLUENCIA DO TREM-TIPO RODOVIARIO,EXCLUSIVE ANDAIME.ASSENTAMENTO</t>
  </si>
  <si>
    <t>BUEIRO SIMPLES EM ARCO,CONSTITUIDO DE CHAPAS GALVANIZADAS OUREVESTIDAS COM EPOXY,ESPESSURA DE 3,40MM,PARAFUSOS,PORCAS EFERRAMENTAS NECESSARIAS,COM DIMENSOES EM TORNO DE 7,67M DEVAO E 2,57M DE ALTURA,RECOBRIMENTO MINIMO DE 0,90M E MAXIMODE 3,00M,SOB A INFLUENCIA DO TREM-TIPO RODOVIARIO,EXCLUSIVEANDAIME.ASSENTAMENTO</t>
  </si>
  <si>
    <t>BUEIRO SIMPLES EM ARCO,CONSTITUIDO DE CHAPAS GALVANIZADAS OUREVESTIDAS COM EPOXY,ESPESSURA DE 3,40MM,PARAFUSOS,PORCAS EFERRAMENTAS NECESSARIAS,COM DIMENSOES EM TORNO DE 7,85M DEVAO E 4,60M DE ALTURA,RECOBRIMENTO MINIMO DE 0,90M E MAXIMODE 3,00M,SOB A INFLUENCIA DO TREM-TIPO RODOVIARIO,EXCLUSIVEANDAIME.ASSENTAMENTO</t>
  </si>
  <si>
    <t>BUEIRO SIMPLES EM ARCO,CONSTITUIDO DE CHAPAS GALVANIZADAS OUREVESTIDAS COM EPOXY,ESPESSURA DE 3,40MM,PARAFUSOS,PORCAS EFERRAMENTAS NECESSARIAS,COM DIMENSOES EM TORNO DE 8,79M DEVAO E 2,95M DE ALTURA,RECOBRIMENTO MINIMO DE 0,90M E MAXIMODE 3,50M,SOB A INFLUENCIA DO TREM-TIPO RODOVIARIO,EXCLUSIVEANDAIME.ASSENTAMENTO</t>
  </si>
  <si>
    <t>BUEIRO SIMPLES EM ARCO,CONSTITUIDO DE CHAPAS GALVANIZADAS OUREVESTIDAS COM EPOXY,ESPESSURA DE 3,40MM,PARAFUSOS PORCAS EFERRAMENTAS NECESSARIAS,COM DIMENSOES EM TORNO DE 8,97M DEVAO E 5,00M DE ALTURA,RECOBRIMENTO MINIMO DE 0,90M E MAXIMODE 4,00M,SOB A INFLUENCIA DO TREM-TIPO RODOVIARIO,EXCLUSIVEANDAIME.ASSENTAMENTO</t>
  </si>
  <si>
    <t>BUEIRO SIMPLES EM ARCO,CONSTITUIDO DE CHAPAS GALVANIZADAS OUREVESTIDAS COM EPOXY,ESPESSURA DE 4,70MM,PARAFUSOS,PORCAS EFERRAMENTAS NECESSARIAS,COM DIMENSOES EM TORNO DE 9,45M DEVAO E 3,07M DE ALTURA,RECOBRIMENTO MINIMO DE 0,90M E MAXIMODE 4,00M,SOB A INFLUENCIA DO TREM-TIPO RODOVIARIO,EXCLUSIVEANDAIME.ASSENTAMENTO</t>
  </si>
  <si>
    <t>BUEIRO SIMPLES EM ARCO,CONSTITUIDO DE CHAPAS GALVANIZADAS OUREVESTIDAS COM EPOXY,ESPESSURA DE 4,70MM,PARAFUSOS,PORCAS EFERRAMENTAS NECESSARIAS,COM DIMENSOES EM TORNO DE 9,86M DEVAO E 6,07M DE ALTURA,RECOBRIMENTO MINIMO DE 0,90M E MAXIMODE 4,00M,SOB A INFLUENCIA DO TREM-TIPO RODOVIARIO,EXCLUSIVEANDAIME.ASSENTAMENTO</t>
  </si>
  <si>
    <t>BUEIRO SIMPLES EM ARCO,CONSTITUIDO DE CHAPAS GALVANIZADAS OUREVESTIDAS COM EPOXY,ESPESSURA DE 6,30MM,PARAFUSOS,PORCAS EFERRAMENTAS NECESSARIAS,COM DIMENSOES EM TORNO DE 10,77M DEVAO E 3,48M DE ALTURA,RECOBRIMENTO MINIMO DE 1,20M E MAXIMODE 4,00M,SOB A INFLUENCIA DO TREM-TIPO RODOVIARIO,EXCLUSIVEANDAIME.ASSENTAMENTO</t>
  </si>
  <si>
    <t>BUEIRO SIMPLES EM ARCO,CONSTITUIDO DE CHAPAS GALVANIZADAS OUREVESTIDAS COM EPOXY,ESPESSURA DE 6,30MM,PARAFUSOS,PORCAS EFERRAMENTAS NECESSARIAS,COM DIMENSOES EM TORNO DE 10,97M DEVAO E 6,53M DE ALTURA,RECOBRIMENTO MINIMO DE 1,20M E MAXIMODE 4,50M,SOB A INFLUENCIA DO TREM-TIPO RODOVIARIO,EXCLUSIVEANDAIME.ASSENTAMENTO</t>
  </si>
  <si>
    <t>BUEIRO SIMPLES EM ARCO,CONSTITUIDO DE CHAPAS GALVANIZADAS OUREVESTIDAS COM EPOXY,ESPESSURA DE 6,30MM,PARAFUSOS,PORCAS EFERRAMENTAS NECESSARIAS,COM DIMENSOES EM TORNO DE 11,58M DEVAO E 7,16M DE ALTURA,RECOBRIMENTO MINIMO DE 1,20M E MAXIMODE 4,50M,SOB A INFLUENCIA DO TREM-TIPO RODOVIARIO,EXCLUSIVEANDAIME.ASSENTAMENTO</t>
  </si>
  <si>
    <t>BUEIRO SIMPLES EM ARCO,CONSTITUIDO DE CHAPAS GALVANIZADAS OUREVESTIDAS COM EPOXY,ESPESSURA DE 6,30MM,PARAFUSOS,PORCAS EFERRAMENTAS NECESSARIAS,COM DIMENSOES EM TORNO DE 11,78M DEVAO E 4,80M DE ALTURA,RECOBRIMENTO MINIMO DE 1,20M E MAXIMODE 4,50M,SOB A INFLUENCIA DO TREM-TIPO RODOVIARIO,EXCLUSIVEANDAIME.ASSENTAMENTO</t>
  </si>
  <si>
    <t>TUNNEL LINER,PARA PROCESSO NAO DESTRUTIVO,CIRCULAR,CONSTITUIDO DE CHAPAS GALVANIZADAS OU REVESTIDAS COM EPOXY,ESPESSURADE 2,70MM,DIAMETRO DE 1,20M,PARAFUSOS, PORCAS E FERRAMENTASNECESSARIAS,RECOBRIMENTO MINIMO DE 1,20M E MAXIMO DE 12,90M,SOB A INFLUENCIA DO TREM-TIPO RODOVIARIO,EXCLUSIVE ANDAIME EESCAVACAO DENTRO DO TUNEL.ASSENTAMENTO</t>
  </si>
  <si>
    <t>TUNNEL LINER,PARA PROCESSO NAO DESTRUTIVO,CIRCULAR,CONSTITUIDO DE CHAPAS GALVANIZADAS OU REVESTIDAS COM EPOXY,ESPESSURADE 2,70MM,DIAMETRO DE 1,60M,PARAFUSOS, PORCAS E FERRAMENTASNECESSARIAS,RECOBRIMENTO MINIMO DE 1,20M E MAXIMO DE 9,60M,SOB A INFLUENCIA DO TREM-TIPO RODOVIARIO,EXCLUSIVE ANDAIME EESCAVACAO DENTRO DO TUNEL.ASSENTAMENTO</t>
  </si>
  <si>
    <t>TUNNEL LINER,PARA PROCESSO NAO DESTRUTIVO,CIRCULAR,CONSTITUIDO DE CHAPAS GALVANIZADAS OU REVESTIDAS COM EPOXY,ESPESSURADE 2,70MM,DIAMETRO DE 2,00M,PARAFUSOS, PORCAS E FERRAMENTASNECESSARIAS,RECOBRIMENTO MINIMO DE 1,50M E MAXIMO DE 7,70M,SOB A INFLUENCIA DO TREM-TIPO RODOVIARIO,EXCLUSIVE ANDAIME EESCAVACAO DENTRO DO TUNEL.ASSENTAMENTO</t>
  </si>
  <si>
    <t>TUNNEL LINER,PARA PROCESSO NAO DESTRUTIVO,CIRCULAR,CONSTITUIDO DE CHAPAS GALVANIZADAS OU REVESTIDAS COM EPOXY,ESPESSURADE 2,70MM,DIAMETRO DE 2,40M,PARAFUSOS, PORCAS E FERRAMENTASNECESSARIAS,RECOBRIMENTO MINIMO DE 1,90M E MAXIMO DE 6,40M,SOB A INFLUENCIA DO TREM-TIPO RODOVIARIO,EXCLUSIVE ANDAIME EESCAVACAO DENTRO DO TUNEL.ASSENTAMENTO</t>
  </si>
  <si>
    <t>TUNNEL LINER,PARA PROCESSO NAO DESTRUTIVO,CIRCULAR,CONSTITUIDO DE CHAPAS GALVANIZADAS OU REVESTIDAS COM EPOXY,ESPESSURADE 2,70MM,DIAMETRO DE 2,80M,PARAFUSOS, PORCAS E FERRAMENTASNECESSARIAS,RECOBRIMENTO MINIMO DE 2,20M E MAXIMO DE 5,50M,SOB A INFLUENCIA DO TREM-TIPO RODOVIARIO,EXCLUSIVE ANDAIME EESCAVACAO DENTRO DO TUNEL.ASSENTAMENTO</t>
  </si>
  <si>
    <t>TUNNEL LINER,PARA PROCESSO NAO DESTRUTIVO,CIRCULAR,CONSTITUIDO DE CHAPAS GALVANIZADAS OU REVESTIDAS COM EPOXY,ESPESSURADE 2,70MM,DIAMETRO DE 3,20M,PARAFUSOS, PORCAS E FERRAMENTASNECESSARIAS,RECOBRIMENTO MINIMO DE 2,40M E MAXIMO DE 4,80M,SOB A INFLUENCIA DO TREM-TIPO RODOVIARIO,EXCLUSIVE ANDAIME EESCAVACAO DENTRO DO TUNEL.ASSENTAMENTO</t>
  </si>
  <si>
    <t>TUNNEL LINER,PARA PROCESSO NAO DESTRUTIVO,CIRCULAR,CONSTITUIDO DE CHAPAS GALVANIZADAS OU REVESTIDAS COM EPOXY,ESPESSURADE 2,70MM,DIAMETRO DE 3,60M,PARAFUSOS, PORCAS E FERRAMENTASNECESSARIAS,RECOBRIMENTO MINIMO DE 2,60M E MAXIMO DE 4,30M,SOB A INFLUENCIA DO TREM-TIPO RODOVIARIO,EXCLUSIVE ANDAIME EESCAVACAO DENTRO DO TUNEL.ASSENTAMENTO</t>
  </si>
  <si>
    <t>TUNNEL LINER,PARA PROCESSO NAO DESTRUTIVO,CIRCULAR,CONSTITUIDO DE CHAPAS GALVANIZADAS OU REVESTIDAS COM EPOXY,ESPESSURADE 3,40MM,DIAMETRO DE 4,00M,PARAFUSOS, PORCAS E FERRAMENTASNECESSARIAS,RECOBRIMENTO MINIMO DE 2,80M E MAXIMO DE 4,60M,SOB A INFLUENCIA DO TREM-TIPO RODOVIARIO,EXCLUSIVE ANDAIME EESCAVACAO DENTRO DO TUNEL.ASSENTAMENTO</t>
  </si>
  <si>
    <t>TUNNEL LINER,PARA PROCESSO NAO DESTRUTIVO,CIRCULAR,CONSTITUIDO DE CHAPAS GALVANIZADAS OU REVESTIDAS COM EPOXY,ESPESSURADE 4,70MM,DIAMETRO DE 4,40M,PARAFUSOS, PORCAS E FERRAMENTASNECESSARIAS,RECOBRIMENTO MINIMO DE 3,00M E MAXIMO DE 5,20M,SOB A INFLUENCIA DO TREM-TIPO RODOVIARIO,EXCLUSIVE ANDAIME EESCAVACAO DENTRO DO TUNEL.ASSENTAMENTO</t>
  </si>
  <si>
    <t>TUNNEL LINER,PARA PROCESSO NAO DESTRUTIVO,CIRCULAR,CONSTITUIDO DE CHAPAS GALVANIZADAS OU REVESTIDAS COM EPOXY,ESPESSURADE 6,30MM,DIAMETRO DE 4,80M,PARAFUSOS, PORCAS E FERRAMENTASNECESSARIAS,RECOBRIMENTO MINIMO DE 3,20M E MAXIMO DE 5,80M,SOB A INFLUENCIA DO TREM-TIPO RODOVIARIO,EXCLUSIVE ANDAIME EESCAVACAO DENTRO DO TUNEL.ASSENTAMENTO</t>
  </si>
  <si>
    <t>BRITAGEM DE ROCHA,APROVEITAMENTO DA ESCAVACAO DE MATERIAL DE3ª CATEGORIA,PARA IMPLANTACAO OU ALARGAMENTO DE RODOVIAS,EXCLUSIVE O TRANSPORTE DO BRITADOR,INCLUSIVE ESCAVACAO(POR M3DE PEDRA BRITADA)</t>
  </si>
  <si>
    <t>EXTRACAO DE ROCHA EM EXPLORACAO DE PEDREIRA,EXCLUSIVE BRITAGEM</t>
  </si>
  <si>
    <t>FRAGMENTACAO,CARGA,TRANSPORTE E BRITAGEM DE ROCHA JA EXTRAIDA,EM EXPLORACAO DE PEDREIRA,EXCLUSIVE TRANSPORTE DO BRITADOR(POR M3 DE PEDRA BRITADA)</t>
  </si>
  <si>
    <t>EXTRACAO DE AREIA DE RIO,POR MEIO DE DRAGAGEM,INCLUSIVE CARGA,SENDO O CUSTO REFERIDO AO VOLUME DO CAMINHAO</t>
  </si>
  <si>
    <t>AREIA,INCLUSIVE TRANPORTE,PARA REGIAO METROPOLITANA DO RIO DE JANEIRO.FORNECIMENTO</t>
  </si>
  <si>
    <t>CASCALHINHO(PEDRA ZERO),INCLUSIVE TRANSPORTE,PARA REGIAO METROPOLITANA DO RIO DE JANEIRO.FORNECIMENTO</t>
  </si>
  <si>
    <t>PEDRA BRITADA Nº1,INCLUSIVE TRANSPORTE,PARA REGIAO METROPOLITANA DO RIO DE JANEIRO.FORNECIMENTO</t>
  </si>
  <si>
    <t>PEDRA BRITADA Nº2,INCLUSIVE TRANSPORTE,PARA REGIAO METROPOLITANA DO RIO DE JANEIRO.FORNECIMENTO</t>
  </si>
  <si>
    <t>PEDRA BRITADA Nº3,INCLUSIVE TRANSPORTE,PARA REGIAO METROPOLITANA DO RIO DE JANEIRO.FORNECIMENTO</t>
  </si>
  <si>
    <t>BRITA CORRIDA,INCLUSIVE TRANSPORTE,PARA REGIAO METROPOLITANADO RIO DE JANEIRO.FORNECIMENTO</t>
  </si>
  <si>
    <t>PO-DE-PEDRA, INCLUSIVE TRANSPORTE PARA REGIAO METROPOLITANADO RIO DE JANEIRO.FORNECIMENTO</t>
  </si>
  <si>
    <t>BRITA GRADUADA,INCLUSIVE TRANSPORTE,PARA REGIAO METROPOLITANA DO RIO DE JANEIRO.FORNECIMENTO</t>
  </si>
  <si>
    <t>BRITA GRADUADA COM ADICAO DE 1% DE CIMENTO,INCLUSIVE TRANSPORTE,PARA REGIAO METROPOLITANA DO RIO DE JANEIRO.FORNECIMENTO</t>
  </si>
  <si>
    <t>PEDRA-DE-MAO,INCLUSIVE TRANSPORTE,PARA REGIAO METROPOLITANADO RIO DE JANEIRO.FORNECIMENTO</t>
  </si>
  <si>
    <t>PO-DE-PEDRA,SEM CONSIDERAR O TRANSPORTE DA PEDREIRA ATE O LOCAL DE UTILIZACAO,INCLUSIVE CARGA NO CAMINHAO.FORNECIMENTO</t>
  </si>
  <si>
    <t>POLIMERO TIPO SBS GRANULADO,INCLUSIVE TRANSPORTE.FORNECIMENTO</t>
  </si>
  <si>
    <t>CONCRETO BETUMINOSO USINADO A QUENTE,EXCLUSIVE FORNECIMENTODO CAP.PREPARO E FORNECIMENTO</t>
  </si>
  <si>
    <t>CONCRETO BETUMINOSO USINADO A QUENTE,EXCLUSIVE PREPARO,INCLUSIVE TRANSPORTE.CUSTO SOMENTE DOS MATERIAIS.FORNECIMENTO</t>
  </si>
  <si>
    <t>CONCRETO BETUMINOSO USINADO A QUENTE,MASSA MUITO FINA.PREPARO E FORNECIMENTO</t>
  </si>
  <si>
    <t>CONCRETO BETUMINOSO USINADO A QUENTE,MASSA MUITO FINA.FORNECIMENTO,EXCLUSIVE PREPARO</t>
  </si>
  <si>
    <t>LAMA ASFALTICA,FINA,INCLUSIVE TRANSPORTE.CUSTO SOMENTE DOS MATERIAIS.FORNECIMENTO</t>
  </si>
  <si>
    <t>LAMA ASFALTICA,GROSSA,INCLUSIVE TRANSPORTE.CUSTO SOMENTE DOSMATERIAIS.FORNECIMENTO</t>
  </si>
  <si>
    <t>CAMADA POROSA DE ATRITO EM CBUQ,MODIFICADO POR POLIMERO,INCLUSIVE TRANSPORTE.CUSTO SOMENTE DOS MATERIAIS.FORNECIMENTO</t>
  </si>
  <si>
    <t>CONCRETO BETUMINOSO USINADO A QUENTE TIPO "BINDER",EXCLUSIVEPREPARO,INCLUSIVE TRANSPORTE.CUSTO SOMENTE DOS MATERIAIS.FORNECIMENTO</t>
  </si>
  <si>
    <t>IMPRIMACAO,INCLUSIVE TRANSPORTE.CUSTO SOMENTE DOS MATERIAIS.FORNECIMENTO</t>
  </si>
  <si>
    <t>PINTURA DE LIGACAO,INCLUSIVE TRANSPORTE.CUSTO SOMENTE DOS MATERIAIS.FORNECIMENTO</t>
  </si>
  <si>
    <t>TRATAMENTO SUPERFICIAL SIMPLES,INCLUSIVE TRANSPORTE.CUSTO SOMENTE DOS MATERIAIS.FORNECIMENTO</t>
  </si>
  <si>
    <t>TRATAMENTO SUPERFICIAL DUPLO,UTILIZANDO ESCORIA DE ACIARIA.CUSTO SOMENTE DOS MATERIAIS,EXCLUSIVE TRANSPORTE DA ESCORIA DE ACIARIA.FORNECIMENTO</t>
  </si>
  <si>
    <t>TRATAMENTO SUPERFICIAL DUPLO,INCLUSIVE TRANSPORTE.CUSTO SOMENTE DOS MATERIAIS.FORNECIMENTO</t>
  </si>
  <si>
    <t>TRATAMENTO SUPERFICIAL TRIPLO,INCLUSIVE TRANSPORTE.CUSTO SOMENTE DOS MATERIAIS.FORNECIMENTO</t>
  </si>
  <si>
    <t>EMULSAO ASFALTICA CATIONICA,TIPO RR-2C,INCLUSIVE TRANSPORTE.CUSTO SOMENTE DOS MATERIAIS.FORNECIMENTO</t>
  </si>
  <si>
    <t>EMULSAO ASFALTICA CATIONICA,TIPO RL-1C,INCLUSIVE TRANSPORTE.CUSTO SOMENTE DOS MATERIAIS.FORNECIMENTO</t>
  </si>
  <si>
    <t>EMULSAO ASFALTICA CATIONICA RR-1C,INCLUSIVE TRANSPORTE.CUSTOSOMENTE DOS MATERIAIS.FORNECIMENTO</t>
  </si>
  <si>
    <t>EMULSAO ASFALTICA CATIONICA,TIPO RM-1C,INCLUSIVE TRANSPORTE.CUSTO SOMENTE DOS MATERIAIS.FORNECIMENTO</t>
  </si>
  <si>
    <t>ASFALTO DILUIDO,TIPO CM-30,INCLUSIVE TRANSPORTE.CUSTO SOMENTE DOS MATERIAIS.FORNECIMENTO</t>
  </si>
  <si>
    <t>MATERIAL BETUMINOSO,TIPO CIMENTO ASFALTICO CAP-30/45,INCLUSIVE TRANSPORTE.CUSTO SOMENTE DOS MATERIAIS.FORNECIMENTO</t>
  </si>
  <si>
    <t>MATERIAL BETUMINOSO,TIPO CIMENTO ASFALTICO CAP-50/70,INCLUSIVE TRANSPORTE.FORNECIMENTO</t>
  </si>
  <si>
    <t>PINTURA COM CAL,DE GUARDA-CORPO,GUARDA-RODA E MURETA DE PROTECAO EM PONTES E VIADUTOS,MEDIDA PELO DOBRO DA AREA TOTAL(LARGURA X ALTURA)</t>
  </si>
  <si>
    <t>PO-DE-BORRACHA GRANULADO(DENSIDADE ENTRE 0,3 E 0,4),INCLUSIVE TRANSPORTE PARA REGIAO METROPOLITANA DO RIO DE JANEIRO.FORNECIMENTO</t>
  </si>
  <si>
    <t>PINTURA COM TINTA A BASE DE PVA,DE GUARDA-CORPO,GUARDA-RODAE MURETA DE PROTECAO EM PONTES E VIADUTOS,MEDIDA PELO DOBRODA AREA TOTAL(LARGURA X ALTURA)</t>
  </si>
  <si>
    <t>DEFENSAS METALICAS:RECUPERACAO E ASSENTAMENTO COM RETIRADA,PINTURA EM 2 DEMAOS E POSTERIOR RECOLOCACAO</t>
  </si>
  <si>
    <t>EMULSAO ASFALTICA CATIONICA,TIPO RR-2C,EXCLUSIVE TRANSPORTE.CUSTO SOMENTE DOS MATERIAIS.FORNECIMENTO</t>
  </si>
  <si>
    <t>EMULSAO ASFALTICA CATIONICA,TIPO RL-1C,EXCLUSIVE TRANSPORTE.CUSTO SOMENTE DOS MATERIAIS.FORNECIMENTO</t>
  </si>
  <si>
    <t>EMULSAO ASFALTICA CATIONICA,TIPO RR-1C,EXCLUSIVE TRANSPORTE.CUSTO SOMENTE DOS MATERIAIS.FORNECIMENTO</t>
  </si>
  <si>
    <t>EMULSAO ASFALTICA CATIONICA,TIPO RM-1C,EXCLUSIVE TRANSPORTE.CUSTO SOMENTE DOS MATERIAIS.FORNECIMENTO</t>
  </si>
  <si>
    <t>ASFALTO DILUIDO,TIPO CM-30,EXCLUSIVE TRANSPORTE.CUSTO SOMENTE DOS MATEIRIAS.FORNECIMENTO</t>
  </si>
  <si>
    <t>MATERIAL BETUMINOSO,TIPO CIMENTO ASFALTICO CAP-30/45,EXCLUSIVE TRANSPORTE.CUSTO SOMENTE DOS MATERIAIS.FORNECIMENTO</t>
  </si>
  <si>
    <t>MATERIAL BETUMINOSO,TIPO CIMENTO ASFALTICO CAP-50/70,EXCLUSIVE TRANSPORTE.CUSTO SOMENTE DOS MATERIAIS.FORNECIMENTO</t>
  </si>
  <si>
    <t>CASCALHINHO (PEDRA ZERO) PARA REGIAO DE CAMPOS,EXCLUSIVE TRANSPORTE,INCLUSIVE CARGA NO CAMINHAO.FORNECIMENTO</t>
  </si>
  <si>
    <t>PEDRA BRITADA 1,2 E 3 PARA REGIAO DE CAMPOS,EXCLUSIVE TRANPORTE,INCLUSIVE CARGA NO CAMINHAO.FORNECIMENTO</t>
  </si>
  <si>
    <t>BRITA CORRIDA PARA REGIAO DE CAMPOS,EXCLUSIVE TRANSPORTE,INCLUSIVE CARGA NO CAMINHAO.FORNECIMENTO</t>
  </si>
  <si>
    <t>PO-DE-PEDRA,PARA REGIAO DE CAMPOS,EXCLUSIVE TRANSPORTE,INCLUSIVE CARGA NO CAMINHAO.FORNECIMENTO</t>
  </si>
  <si>
    <t>PEDRA-DE-MAO PARA REGIAO DE CAMPOS,EXCLUSIVE TRANSPORTE,INCLUSIVE CARGA NO CAMINHAO.FORNECIMENTO</t>
  </si>
  <si>
    <t>AREIA PARA A REGIAO DE CAMPOS DOS GOYTACAZES,EXCLUSIVE TRANSPORTE,INCLUSIVE CARGA NO CAMINHAO.FORNECIMENTO</t>
  </si>
  <si>
    <t>CASCALHINHO (PEDRA ZERO) PARA REGIAO DE ITAPERUNA,EXCLUSIVETRANSPORTE,INCLUSIVE CARGA NO CAMINHAO.FORNECIMENTO</t>
  </si>
  <si>
    <t>PEDRA BRITADA 1 PARA REGIAO DE ITAPERUNA,EXCLUSIVE TRANSPORTE,INCLUSIVE CARGA NO CAMINHAO.FORNECIMENTO</t>
  </si>
  <si>
    <t>PO-DE-PEDRA PARA REGIAO DE ITAPERUNA,EXCLUSIVE TRANSPORTE,INCLUSIVE CARGA NO CAMINHAO.FORNECIMENTO</t>
  </si>
  <si>
    <t>PEDRA-DE-MAO PARA REGIAO DE ITAPERUNA,EXCLUSIVE TRANSPORTE,INCLUSIVE CARGA NO CAMINHAO.FORNECIMENTO</t>
  </si>
  <si>
    <t>AREIA PARA A REGIAO DE ITAPERUNA,EXCLUSIVE TRANSPORTE,INCLUSIVE CARGA NO CAMINHAO.FORNECIMENTO</t>
  </si>
  <si>
    <t>CASCALHINHO (PEDRA ZERO) PARA REGIAO DE MACAE,EXCLUSIVE TRANSPORTE,INCLUSIVE CARGA NO CAMINHAO.FORNECIMENTO</t>
  </si>
  <si>
    <t>PEDRA BRITADA 1, 2 E 3 PARA REGIAO DE MACAE,EXCLUSIVE TRANSPORTE,INCLUSIVE CARGA NO CAMINHAO.FORNECIMENTO</t>
  </si>
  <si>
    <t>BRITA CORRIDA PARA REGIAO DE MACAE,EXCLUSIVE TRANSPORTE,INCLUSIVE CARGA NO CAMINHAO.FORNECIMENTO</t>
  </si>
  <si>
    <t>PO-DE-PEDRA PARA REGIAO DE MACAE,EXCLUSIVE TRANSPORTE,INCLUSIVE CARGA NO CAMINHAO.FORNECIMENTO</t>
  </si>
  <si>
    <t>PEDRA-DE-MAO PARA REGIAO DE MACAE,EXCLUSIVE TRANSPORTE,INCLUSIVE CARGA NO CAMINHAO.FORNECIMENTO</t>
  </si>
  <si>
    <t>AREIA PARA A REGIAO DE MACAE,EXCLUSIVE TRANSPORTE,INCLUSIVECARGA NO CAMINHAO.FORNECIMENTO</t>
  </si>
  <si>
    <t>CASCALHINHO (PEDRA ZERO) PARA REGIAO DE NOVA FRIBURGO,EXCLUSIVE TRANSPORTE,INCLUSIVE CARGA NO CAMINHAO.FORNECIMENTO</t>
  </si>
  <si>
    <t>PEDRA BRITADA 1, 2 E 3 PARA REGIAO DE NOVA FRIBURGO,EXCLUSIVE TRANSPORTE,INCLUSIVE CARGA NO CAMINHAO.FORNECIMENTO</t>
  </si>
  <si>
    <t>BRITA CORRIDA PARA REGIAO DE NOVA FRIBURGO,EXCLUSIVE TRANSPORTE,INCLUSIVE CARGA NO CAMINHAO.FORNECIMENTO</t>
  </si>
  <si>
    <t>PO-DE-PEDRA PARA REGIAO DE NOVA FRIBURGO,EXCLUSIVE TRANSPORTE,INCLUSIVE CARGA NO CAMINHAO.FORNECIMENTO</t>
  </si>
  <si>
    <t>PEDRA-DE-MAO PARA REGIAO DE NOVA FRIBURGO,EXCLUSIVE TRANSPORTE,INCLUSIVE CARGA NO CAMINHAO.FORNECIMENTO</t>
  </si>
  <si>
    <t>AREIA PARA A REGIAO DE NOVA FRIBURGO,EXCLUSIVE TRANSPORTE,INCLUSIVE CARGA NO CAMINHAO.FORNECIMENTO</t>
  </si>
  <si>
    <t>CASCALHINHO (PEDRA ZERO) PARA REGIAO DE BARRA MANSA,EXCLUSIVE TRANSPORTE,INCLUSIVE CARGA NO CAMINHAO.FORNECIMENTO</t>
  </si>
  <si>
    <t>PEDRA BRITADA 1, 2 E 3 PARA REGIAO DE BARRA MANSA,EXCLUSIVETRANSPORTE,INCLUSIVE CARGA NO CAMINHAO.FORNECIMENTO</t>
  </si>
  <si>
    <t>BRITA CORRIDA PARA REGIAO DE BARRA MANSA,EXCLUSIVE TRANSPORTE,INCLUSIVE CARGA NO CAMINHAO.FORNECIMENTO</t>
  </si>
  <si>
    <t>PO-DE-PEDRA PARA REGIAO DE BARRA MANSA,EXCLUSIVE TRANSPORTE,INCLUSIVE CARGA NO CAMINHAO.FORNECIMENTO</t>
  </si>
  <si>
    <t>PEDRA-DE-MAO PARA REGIAO DE BARRA MANSA,EXCLUSIVE TRANSPORTE,INCLUSIVE CARGA NO CAMINHAO.FORNECIMENTO</t>
  </si>
  <si>
    <t>AREIA PARA REGIAO DE BARRA MANSA,EXCLUSIVE TRANSPORTE,INCLUSIVE CARGA NO CAMINHAO.FORNECIMENTO</t>
  </si>
  <si>
    <t>PEDRA BRITADA Nº3 PARA REGIAO METROPOLITANA DO RIO DE JANEIRO,EXCLUSIVE TRANSPORTE,INCLUSIVE CARGA NO CAMINHAO.FORNECIMENTO</t>
  </si>
  <si>
    <t>PEDRA BRITADA Nº2,PARA REGIAO METROPOLITANA DO RIO DE JANEIRO,EXCLUSIVE TRANSPORTE,INCLUSIVE CARGA NO CAMINHAO.FORNECIMENTO</t>
  </si>
  <si>
    <t>PEDRA BRITADA Nº1,PARA REGIAO METROPOLITANA DO RIO DE JANEIRO,EXCLUSIVE TRANSPORTE,INCLUSIVE CARGA NO CAMINHAO.FORNECIMENTO</t>
  </si>
  <si>
    <t>PEDRA BRITADA Nº0,PARA REGIAO METROPOLITANA DO RIO DE JANEIRO,EXCLUSIVE TRANSPORTE,INCLUSIVE CARGA NO CAMINHAO.FORNECIMENTO</t>
  </si>
  <si>
    <t>BRITA CORRIDA PARA REGIAO METROPOLITANA DO RIO DE JANEIRO,EXCLUSIVE TRANSPORTE,INCLUSIVE CARGA NO CAMINHAO.FORNECIMENTO</t>
  </si>
  <si>
    <t>PEDRA-DE-MAO PARA REGIAO METROPOLITANA DO RIO DE JANEIRO,EXCLUSIVE TRANSPORTE,INCLUSIVE CARGA NO CAMINHAO.FORNECIMENTO</t>
  </si>
  <si>
    <t>AREIA PARA REGIAO METROPOLITANA DO RIO DE JANEIRO,EXCLUSIVETRANSPORTE,INCLUSIVE CARGA NO CAMINHAO.FORNECIMENTO</t>
  </si>
  <si>
    <t>PO-DE-PEDRA PARA REGIAO METROPOLITANA DO RIO DE JANEIRO,EXCLUSIVE TRANSPORTE,INCLUSIVE CARGA NO CAMINHAO.FORNECIMENTO</t>
  </si>
  <si>
    <t>CONSTRUCAO DE FAIXA DELIMITADORA (VIBRADOR) EM CONCRETO SIMPLES,INCLUSIVE FORNECIMENTO DOS MATERIAIS</t>
  </si>
  <si>
    <t>SONORIZADOR DE CONCRETO MOLDADO NO LOCAL,MEDINDO (10,5X5,0)M,INCLUSIVE REJUNTAMENTO,BARRAS DE LIGACAO,ESCAVACAO,IMPRIMACAO</t>
  </si>
  <si>
    <t>NARIZ DE INTERSECAO EM CONCRETO SIMPLES,CONFORME PROJETO DER-RJ</t>
  </si>
  <si>
    <t>ONDULACAO EM CONCRETO(QUEBRA-MOLA)MOLDADA NO LOCAL,MEDINDO(10,50X3,70)M, INCLUSIVE REJUNTAMENTO, BARRAS DE LIGACAO, ESCAVACAO E IMPRIMACAO</t>
  </si>
  <si>
    <t>BARREIRA PRE-MOLDADA EXTERNA,EM CONCRETO ARMADO(FCK=25MPA,ACO CA-50),TIPO DER-RJ,MEDINDO 0,15M NO TOPO,0,40M NA BASE E 0,77M DE ALTURA,INCLUINDO FERROS DE LIGACAO E FORNECIMENTO DOS MATERIAIS</t>
  </si>
  <si>
    <t>BARREIRA PRE-MOLDADA EXTERNA,EM CONCRETO ARMADO(FCK=25MPA,ACO CA-50),TIPO DER-RJ,MEDINDO 0,25M NO TOPO,0,40M NA BASE E 1,14M DE ALTURA,INCLUINDO VIGOTA HORIZONTAL,MONTANTE A CADA 1,00M,FERROS DE LIGACAO E FORNECIMENTO DOS MATERIAIS</t>
  </si>
  <si>
    <t>BARREIRA DUPLA PRE-MOLDADA INTERNA(DIVISORIA DE PISTA),EM CONCRETO ARMADO(FCK=25MPA,ACO CA-50),TIPO DER-RJ,MEDINDO 0,15MNO TOPO,0,65M NA BASE E 0,77M DE ALTURA,INCLUINDO FERROS DELIGACAO E FORNECIMENTO DOS MATERIAIS</t>
  </si>
  <si>
    <t>BARREIRA PRE-MOLDADA EXTERNA,EM CONCRETO ARMADO(FCK=25MPA,ACO CA-50),FIXADA EM SOLO TIPO DER-RJ,MEDINDO 0,15M NO TOPO,0,40M NA BASE E 1,47M DE ALTURA TOTAL(SENDO PARTE ENTERRADA),TENDO SAPATA LATERAL DE CONCRETO ARMADO,CONCRETADA NO LOCAL,COM 1,50M DE LARGURA,INCLUSIVE FORNECIMENTO DOS MATERIAIS,EXCLUSIVE BERCOS</t>
  </si>
  <si>
    <t>BARREIRA PRE-MOLDADA EXTERNA,EM CONCRETO ARMADO(FCK=25MPA,ACO CA-50),FIXADA EM SOLO,TIPO DER-RJ,MEDINDO 0,25M NO TOPO,0,40M NA BASE E 2,34M DE ALTURA TOTAL(SENDO PARTE ENTERRADA),INCLUINDO VIGOTAS HORIZONTAIS,MONTANTES A CADA 1,00M,TENDO SAPATA LATERAL DE CONCRETO ARMADO,CONCRETADA NO LOCAL,C/0,60MDE LARGURA,INCLUSIVE FORNECIMENTO DOS MATERIAIS,EXCL.BERCOS</t>
  </si>
  <si>
    <t>BARREIRA DUPLA PRE-MOLDADA INTERNA(DIVISORIA DE PISTA),EM CONCRETO ARMADO(FCK=25MPA,ACO CA-50),FIXADA EM SOLO,TIPO DER-RJ,MEDINDO 0,15M NO TOPO,0,65M NA BASE E 1,27M DE ALTURA TOTAL(SENDO PARTE ENTERRADA),TENDO SAPATAS LATERIAIS DE CONCRETOARMADO COM 0,50M DE LARGURA,CONCRETADA NO LOCAL,INCLUSIVE FORNECIMENTO DOS MATERIAIS,EXCLUSIVE BERCOS</t>
  </si>
  <si>
    <t>GUARDA-CORPO EM CONCRETO ARMADO(FCK=15MPA,ACO CA-50),FORMADOPOR QUADROS RETANGULARES DE 1,90X0,50M SUSTENTADOS POR DOISMONTANTES DE 0,85M DE ALTURA,INCLUSIVE FORNECIMENTO DOS MATERIAIS E ELEMENTOS DE FIXACAO NA PONTE</t>
  </si>
  <si>
    <t>GUARDA-CORPO EM PILARES DE CONCRETO E BARRA DE ACO HORIZONTAIS DE 1.1/2" DE ACO GALVANIZADO</t>
  </si>
  <si>
    <t>GUARDA-CORPO COM 0,90M DE ALTURA,FORMADO POR DUAS LINHAS DETUBO DE PVC DE 75MM,APOIADOS EM MONTANTES DE CONCRETO A CADA2,0M</t>
  </si>
  <si>
    <t>MURETA DIVISORIA DE TRAFEGO,EM CONCRETO SIMPLES,TIPO AVENIDABRASIL,COM A FORMA EXECUTADA EM CHAPAS DE MADEIRA COMPENSADA DE 14MM RESINADA E DE 20MM PLASTIFICADA,INCLUSIVE FORNECIMENTO DOS MATERIAIS</t>
  </si>
  <si>
    <t>MURETA DIVISORIA DE TRAFEGO,EM CONCRETO SIMPLES,TIPO AVENIDABRASIL,INCLUSIVE FORNECIMENTO DOS MATERIAIS,EXCLUSIVE FORMA</t>
  </si>
  <si>
    <t>FORMA METALICA PARA MURETA DIVISORIA DE TRAFEGO,TIPO AVENIDABRASIL(ITEM 20.180.0001),INCLUSIVE RETIRADA DA MESMA E DO ESCORAMENTO,ADIMITINDO-SE ATE 25 VEZES A UTILIZACAO</t>
  </si>
  <si>
    <t>PROTECAO DE ESCORAMENTO PARA "LATERAL DE PISTA" (NAVIO),MEDINDO 1,50M DE LARGURA,1,50M DE ALTURA,0,30M DE ESPESSURA DE PAREDE E 16,00M DE COMPRIMENTO UTILIZANDO CONCRETO E TRILHO,CONFORME DESENHO DO DER-RJ</t>
  </si>
  <si>
    <t>PROTECAO DE ESCORAMENTO PARA "CENTRO DE PISTA" (NAVIO),MEDINDO 3,00M DE LARGURA,1,50M DE ALTURA,0,30M DE ESPESSURA DE PAREDE E 16,00M DE COMPRIMENTO UTILIZANDO CONCRETO E TRILHO,CONFORME DESENHO DO DER-RJ</t>
  </si>
  <si>
    <t>PROTECAO PARA VEICULOS,EM VERGALHOES,PRESOS A ESTRUTURA EXISTENTE,TELA DE ACO (MALHA Nº12 DE 8X8CM) E LONA DE PLASTICO(POLIETILENO),REAPROVEITAMENTO DA TELA DE ACO 4 VEZES E DOPLASTICO 2 VEZES</t>
  </si>
  <si>
    <t>PONTE BRANCA,EM MADEIRA DE LEI,SOBRE ESTACAS DE EUCALIPTO.FORNECIMENTO,COLOCACAO E ARRANCAMENTO</t>
  </si>
  <si>
    <t>ASSENTAMENTO DE POSTE DE CONCRETO,CIRCULAR,RETO DE 9,00M,COMCABECA DE CONCRETO,EXCLUSIVE FORNECIMENTO DO POSTE E DA CABECA</t>
  </si>
  <si>
    <t>ASSENTAMENTO DE POSTE DE CONCRETO,CIRCULAR,RETO DE 11,00M,COM CABECA DE CONCRETO,EXCLUSIVE FORNECIMENTO DO POSTE E DA CABECA</t>
  </si>
  <si>
    <t>ASSENTAMENTO DE POSTE DE CONCRETO,CIRCULAR,RETO DE 12,00M COM CABECA DE CONCRETO,EXCLUSIVE FORNECIMENTO DO POSTE E DA CABECA</t>
  </si>
  <si>
    <t>ASSENTAMENTO DE POSTE DE CONCRETO,CIRCULAR,RETO DE 13,00M,COM CABECA DE CONCRETO,EXCLUSIVE FORNECIMENTO DO POSTE E DA CABECA</t>
  </si>
  <si>
    <t>ASSENTAMENTO DE POSTE DE CONCRETO,CIRCULAR,RETO DE 17,00M,COM CABECA DE CONCRETO,EXCLUSIVE FORNECIMENTO DO POSTE E DA CABECA</t>
  </si>
  <si>
    <t>ASSENTAMENTO DE POSTE RETO,DE ACO DE 3,50 ATE 6,00M,COM ENGASTAMENTO DA PARTE INFERIOR DA COLUNA DIRETAMENTE NO SOLO,EXCLUSIVE FORNECIMENTO DO POSTE</t>
  </si>
  <si>
    <t>ASSENTAMENTO DE POSTE RETO,DE ACO DE 7,00 ATE 11,00M,COM ENGASTAMENTO DA PARTE INFERIOR DA COLUNA DIRETAMENTE NO SOLO,EXCLUSIVE FORNECIMENTO DO POSTE</t>
  </si>
  <si>
    <t>ASSENTAMENTO DE POSTE RETO,DE ACO DE 13,00 ATE 20,00M,COM ENGASTAMENTO DA PARTE INFERIOR DA COLUNA DIRETAMENTE NO SOLO,EXCLUSIVE FORNECIMENTO DO POSTE</t>
  </si>
  <si>
    <t>ASSENTAMENTO DE POSTE CURVO,DE ACO DE 7,00M,DE 1 BRACO,COM ENGASTAMENTO DA PARTE INFERIOR DA COLUNA DIRETAMENTE NO SOLO,EXCLUSIVE FORNECIMENTO DO POSTE</t>
  </si>
  <si>
    <t>ASSENTAMENTO DE POSTE CURVO,DE ACO DE 7,00M,DE 2 BRACOS,COMENGASTAMENTO DA PARTE INFERIOR DA COLUNA DIRETAMENTE NO SOLO,EXCLUSIVE FORNECIMENTO DO POSTE</t>
  </si>
  <si>
    <t>ASSENTAMENTO DE POSTE CURVO,DE ACO DE 8,00 ATE 12,00M,DE 1 BRACO,COM ENGASTAMENTO DA PARTE INFERIOR DA COLUNA DIRETAMENTE NO SOLO,EXCLUSIVE FORNECIMENTO DO POSTE</t>
  </si>
  <si>
    <t>ASSENTAMENTO DE POSTE CURVO,DE ACO DE 8,00 ATE 12,00M,DE 2 BRACOS,COM ENGASTAMENTO DA PARTE INFERIOR DA COLUNA DIRETAMENE NO SOLO,EXCLUSIVE FORNECIMENTO DO POSTE</t>
  </si>
  <si>
    <t>ASSENTAMENTO DE POSTE DE MADEIRA CIRCULAR DE 7,00M ATE 11,00M,EXCLUSIVE FORNECIMENTO DO POSTE</t>
  </si>
  <si>
    <t>ASSENTAMENTO DE POSTE DE CONCRETO,CIRCULAR RETO DE 23,00M,EMFUNDACAO ESPECIAL,EXCLUSIVE FUNDACAO E FORNECIMENTO DO POSTE</t>
  </si>
  <si>
    <t>ASSENTAMENTO DE POSTE DE CONCRETO,CIRCULAR RETO DE 33,00M,EMFUNDACAO ESPECIAL,EXCLUSIVE FUNDACAO E FORNECIMENTO DO POSTE</t>
  </si>
  <si>
    <t>ASSENTAMENTO DE POSTE RETO,DE ACO DE 3,50 ATE 6,00M,COM FLANGE DE ACO SOLDADO NA SUA BASE,FIXADO POR PARAFUSOS CHUMBADORES ENGASTADOS EM FUNDACAO DE CONCRETO,EXCLUSIVE FUNDACAO EFORNECIMENTO DO POSTE</t>
  </si>
  <si>
    <t>ASSENTAMENTO DE POSTE RETO,DE ACO DE 7,00 ATE 9,00M,COM FLANGE DE ACO SOLDADO NA SUA BASE,FIXADO POR PARAFUSOS CHUMBADORRES ENGASTADOS EM FUNDACAO DE CONCRETO,EXCLUSIVE FUNDACAO EFORNECIMENTO DO POSTE</t>
  </si>
  <si>
    <t>ASSENTAMENTO DE POSTE RETO,DE ACO DE 13,00 ATE 20,00M,COM FLANGE DE ACO SOLDADO NA SUA BASE,FIXADO POR PARAFUSOS CHUMBADORES ENGASTADOS EM FUNDACAO DE CONCRETO,EXCLUSIVE FUNDACAO EFORNECIMENTO DO POSTE</t>
  </si>
  <si>
    <t>ASSENTAMENTO DE POSTE CURVO,DE 1 BRACO,DE ACO DE 8,00 ATE 9,00M,COM FLANGE DE ACO SOLDADO NA SUA BASE,FIXADO POR PARAFUSOS CHUMBADORES ENGASTADOS EM FUNDACAO DE CONCRETO,EXCLUSIVEFUNDACAO E FORNECIMENTO DO POSTE</t>
  </si>
  <si>
    <t>ASSENTAMENTO DE POSTE CURVO,DE 1 BRACO,DE ACO DE 10,00 ATE 12,00M,COM FLANGE DE ACO SOLDADO NA SUA BASE,FIXADO POR PARAFUSOS CHUMBADORES ENGASTADOS EM FUNDACAO DE CONCRETO,EXCLUSIVE FUNDACAO E FORNECIMENTO DO POSTE</t>
  </si>
  <si>
    <t>ASSENTAMENTO DE POSTE CURVO,DE 2 BRACOS,DE ACO DE 8,00 ATE 9,00M,COM FLANGE DE ACO SOLDADO NA SUA BASE,FIXADO POR PARAFUSOS CHUMBADORES ENGASTADOS EM FUNDACAO DE CONCRETO,EXCLUSIVEFUNDACAO E FORNECIMENTO DO POSTE</t>
  </si>
  <si>
    <t>ASSENTAMENTO DE POSTE CURVO,DE 2 BRACOS,DE ACO DE 10,00 ATE12,00M,COM FLANGE DE ACO SOLDADO NA SUA BASE,FIXADO POR PARAFUSOS CHUMBADORES ENGASTADOS EM FUNDACAO DE CONCRETO,EXCLUSIVE FUNDACAO E FORNECIMENTO DO POSTE</t>
  </si>
  <si>
    <t>POSTE DE CONCRETO COM SECAO CIRCULAR,RETO,COM 9,00M DE COMPRIMENTO,TIPO LEVE,EXCLUSIVE TRANSPORTE.FORNECIMENTO</t>
  </si>
  <si>
    <t>POSTE DE CONCRETO COM SECAO CIRCULAR,RETO,COM 11,00M DE COMPRIMENTO,TIPO LEVE,EXCLUSIVE TRANSPORTE.FORNECIMENTO</t>
  </si>
  <si>
    <t>POSTE DE CONCRETO COM SECAO CIRCULAR,RETO,COM 11,00M DE COMPRIMENTO,TIPO PESADO,EXCLUSIVE TRANSPORTE.FORNECIMENTO</t>
  </si>
  <si>
    <t>POSTE DE CONCRETO COM SECAO CIRCULAR,RETO,COM 12,00M DE COMPRIMENTO,TIPO LEVE,EXCLUSIVE TRANSPORTE.FORNECIMENTO</t>
  </si>
  <si>
    <t>POSTE DE CONCRETO COM SECAO CIRCULAR,RETO,COM 12,00M DE COMPRIMENTO,TIPO PESADO,EXCLUSIVE TRANSPORTE.FORNECIMENTO</t>
  </si>
  <si>
    <t>POSTE DE CONCRETO,COM SECAO CIRCULAR,RETO,COM 13,00M DE COMPRIMENTO,CONICIDADE REDUZIDA,EXCLUSIVE TRANSPORTE.FORNECIMENTO</t>
  </si>
  <si>
    <t>POSTE DE CONCRETO,COM SECAO CIRCULAR,RETO,COM 17,00M DE COMPRIMENTO,CONICIDADE REDUZIDA,EXCLUSIVE TRANSPORTE.FORNECIMENTO</t>
  </si>
  <si>
    <t>POSTE DE CONCRETO,COM SECAO CIRCULAR,RETO,COM 22,50M DE COMPRIMENTO,CONICIDADE REDUZIDA,EXCLUSIVE TRANSPORTE.FORNECIMENTO</t>
  </si>
  <si>
    <t>POSTE DE ACO,RETO,CONICO CONTINUO,ALTURA DE 3,50M,SEM SAPATA.FORNECIMENTO</t>
  </si>
  <si>
    <t>POSTE DE ACO,RETO,CONICO CONTINUO,ALTURA DE 3,50M,COM SAPATAE BASE(PADRAO RIO CIDADE CATETE).FORNECIMENTO</t>
  </si>
  <si>
    <t>POSTE DE ACO,RETO,CONICO CONTINUO,ALTURA DE 4,50M,SEM SAPATAESPECIFICACAO EM-CME-04 DA RIOLUZ.FORNECIMENTO</t>
  </si>
  <si>
    <t>POSTE DE ACO,RETO,CONICO CONTINUO,ALTURA DE 4,50M,COM SAPATAESPECIFICACAO EM-CME-04 DA RIOLUZ.FORNECIMENTO</t>
  </si>
  <si>
    <t>POSTE DE ACO,RETO,CONICO CONTINUO,ALTURA DE 9,00M,SEM SAPATA.FORNECIMENTO</t>
  </si>
  <si>
    <t>POSTE DE ACO,RETO,CONICO CONTINUO,ALTURA DE 9,00M,COM SAPATA.FORNECIMENTO</t>
  </si>
  <si>
    <t>POSTE DE ACO,RETO,CONICO CONTINUO,ALTURA DE 15,00M,COM SAPATA.FORNECIMENTO</t>
  </si>
  <si>
    <t>POSTE DE ACO,CURVO,CONICO CONTINUO,SIMPLES,(9X2,5)M,SEM SAPATA.FORNECIMENTO</t>
  </si>
  <si>
    <t>POSTE DE ACO,CURVO,CONICO CONTINUO,SIMPLES,(9X2,5)M,COM SAPATA.FORNECIMENTO</t>
  </si>
  <si>
    <t>POSTE DE ACO,CURVO,CONICO CONTINUO,(9X2,5)M,DUPLO E COM SAPATA.FORNECIMENTO</t>
  </si>
  <si>
    <t>POSTE DE ACO,CURVO,CONICO CONTINUO,(9X2,5)M,DUPLO E SEM SAPATA.FORNECIMENTO</t>
  </si>
  <si>
    <t>POSTE DE ACO,RETO,CONICO CONTINUO OU ESCALONADO,ALTURA DE 7,00M,SEM SAPATA.FORNECIMENTO</t>
  </si>
  <si>
    <t>RETIRADA DE CONJUNTO DE CHAVES,FUSIVEIS E FERRAGENS EM LINHADE 13,2KV</t>
  </si>
  <si>
    <t>RETIRADA DE REATOR PARA LAMPADA DE DESCARGA INSTALADO ATE 7,00 DE ALTURA</t>
  </si>
  <si>
    <t>RETIRADA DE REATOR PARA LAMPADA DE DESCARGA,INSTALADO DE 8,00 ATE 12,00M DE ALTURA</t>
  </si>
  <si>
    <t>RETIRADA DE REATOR PARA LAMPADA DE DESCARGA,INSTALADO EM CAIXA DE PASSAGEM</t>
  </si>
  <si>
    <t>SUBSTITUICAO DE LAMPADA E LAVAGEM DO REFRATOR,EXCLUSIVE LAMPADA</t>
  </si>
  <si>
    <t>RETIRADA OU SUBSTITUICAO DE RELE FOTOELETRICO INDIVIDUAL,INSTALADO ATE 12,00M DE ALTURA</t>
  </si>
  <si>
    <t>RETIRADA DE CONDUTORES SINGELOS OU MULTIPLOS,INSTALADOS EM LINHA DE DUTOS</t>
  </si>
  <si>
    <t>RETIRADA DE NUCLEO,PARA FIXACAO DE LUMINARIAS,INSTALADO EM TOPO DE POSTE,ATE 15,00M DE ALTURA</t>
  </si>
  <si>
    <t>RETIRADA DE NUCLEO,PARA FIXACAO DE LUMINARIAS,INSTALADO EM TOPO DE POSTE,DE 16,00 ATE 20,00M DE ALTURA</t>
  </si>
  <si>
    <t>RETIRADA DE NUCLEO,PARA FIXACAO DE LUMINARIAS,INSTALADO EM TOPO DE POSTE,DE 21,00 ATE 45,00M DE ALTURA</t>
  </si>
  <si>
    <t>RETIRADA DE LAMPADA E ACONDICIONAMENTO EM CAIXA DE PAPELAO,EXCLUSIVE FORNECIMENTO DA CAIXA</t>
  </si>
  <si>
    <t>POSTE DE ACO,CONTINUO,CURVO,CONICO,SIMPLES,SEM BASE,COM JANELA DE INSPECAO,DE 9,00M.FORNECIMENTO E ASSENTAMENTO</t>
  </si>
  <si>
    <t>POSTE DE ACO,CONTINUO,CURVO,CONICO,SIMPLES,COM BASE,COM JANELA DE INSPECAO,DE 9,00M.FORNECIMENTO E ASSENTAMENTO</t>
  </si>
  <si>
    <t>POSTE DE ACO,CONTINUO,CURVO,CONICO,DUPLO,SEM BASE,COM JANELADE INSPECAO,DE 9,00M.FORNECIMENTO E ASSENTAMENTO</t>
  </si>
  <si>
    <t>POSTE DE ACO,CONTINUO,CURVO,CONICO,DUPLO,COM BASE,COM JANELADE INSPECAO,DE 9,00M.FORNECIMENTO E ASSENTAMENTO</t>
  </si>
  <si>
    <t>POSTE DE ACO,CONTINUO,RETO,CONICO,SIMPLES,COM FLANGE DE ACOSOLDADO NA SUA BASE,FIXADO POR PARAFUSOS CHUMBADORES,DE 9,00M.FORNECIMENTO E ASSENTAMENTO</t>
  </si>
  <si>
    <t>POSTE DE ACO,CONTINUO,RETO,CONICO,SIMPLES,COM ENGASTAMENTO DA PARTE INFERIOR DA COLUNA DIRETAMENTE NO SOLO,DE 7,00M.FORNECIMENTO E ASSENTAMENTO</t>
  </si>
  <si>
    <t>POSTE DE FERRO FUNDIDO,TIPO H-1,DE 4,50M DE ALTURA UTIL,EQUIPADO COM GLOBO.MONTAGEM</t>
  </si>
  <si>
    <t>POSTE DE FERRO FUNDIDO,TIPO H-3,DE 4,50M DE ALTURA UTIL,EQUIPADO COM GLOBO.MONTAGEM</t>
  </si>
  <si>
    <t>PINTURA DE POSTE RETO DE ACO,DE 3,50 A 6,00M,COM DUAS DEMAOSDE TINTA FENOLICA DE ALTA RESISTENCIA AS INTEMPERIES,DE SECAGEM RAPIDA,NA COR ALUMINIO</t>
  </si>
  <si>
    <t>PINTURA DE POSTE RETO DE ACO,DE 7,00 ATE 9,00M,COM DUAS DEMAOS DE TINTA FENOLICA DE ALTA RESISTENCIA AS INTEMPERIES,DE SECAGEM RAPIDA,NA COR ALUMINIO</t>
  </si>
  <si>
    <t>PINTURA DE POSTE RETO DE ACO,DE 10,00 ATE 15,00M,COM DUAS DEMAOS DE TINTA FENOLICA DE ALTA RESISTENCIA AS INTEMPERIES,DESECAGEM RAPIDA,NA COR ALUMINIO</t>
  </si>
  <si>
    <t>PINTURA DE POSTE RETO DE ACO,DE 16,00 ATE 20,00M,COM DUAS DEMAOS DE TINTA FENOLICA DE ALTA RESISTENCIA AS INTEMPERIES,DESECAGEM RAPIDA,NA COR ALUMINIO</t>
  </si>
  <si>
    <t>PINTURA DE POSTE CURVO,DE ACO,COM 1 BRACO,DE 7,00 ATE 10,00M,COM DUAS DEMAOS DE TINTA FENOLICA DE ALTA RESISTENCIA AS INTEMPERIES,DE SECAGEM RAPIDA,NA COR ALUMINIO</t>
  </si>
  <si>
    <t>PINTURA DE POSTE CURVO DE ACO,COM 1 BRACO,DE 11,00 ATE 15,00M,COM DUAS DEMAOS DE TINTA FENOLICA DE ALTA RESISTENCIA AS INTEMPERIES,DE SECAGEM RAPIDA,NA COR ALUMINIO</t>
  </si>
  <si>
    <t>PINTURA DE POSTE CURVO DE ACO,COM 2 BRACOS,DE 7,00 A 10,00M,COM DUAS DEMAOS DE TINTA FENOLICA DE ALTA RESISTENCIA AS INTEMPERIES,DE SECAGEM RAPIDA,NA COR ALUMINIO</t>
  </si>
  <si>
    <t>PINTURA DE POSTE CURVO DE ACO,COM 2 BRACOS,DE 11,00 A 15,00M,COM DUAS DEMAOS DE TINTA FENOLICA DE ALTA RESISTENCIA AS INTEMPERIES DE SECAGEM RAPIDA,NA COR ALUMINIO</t>
  </si>
  <si>
    <t>PINTURA DE POSTE ORNAMENTAL DE 4,50M DE ALTURA UTIL,COM DUASDEMAOS DE TINTA BRONZE METALICO OU SIMILAR</t>
  </si>
  <si>
    <t>PINTURA DE POSTE ORNAMENTAL DE 4,50M DE ALTURA UTIL,TIPO H-1,COM DUAS DEMAOS DE TINTA BRONZE METALICO OU SIMILAR</t>
  </si>
  <si>
    <t>PINTURA DE POSTE RETO,DE ACO,DE 3,50 A 6,00M,COM UMA DEMAO DE TINTA GRAFITE COM PROPRIEDADES DE PRIMER E DE ACABAMENTO,COM ALTO TEOR DE ZARCAO</t>
  </si>
  <si>
    <t>PINTURA DE POSTE RETO,DE ACO,DE 7,00 A 9,00M,COM UMA DEMAO DE TINTA GRAFITE COM PROPRIEDADES DE PRIMER E DE ACABAMENTO,COM ALTO TEOR DE ZARCAO</t>
  </si>
  <si>
    <t>PINTURA DE POSTE RETO,DE ACO,DE 10,00 A 15,00M,COM UMA DEMAODE TINTA GRAFITE,COM PROPRIEDADES DE PRIMER E DE ACABAMENTO,COM ALTO TEOR DE ZARCAO</t>
  </si>
  <si>
    <t>PINTURA DE POSTE RETO,DE ACO,DE 16,00 A 20,00M,COM UMA DEMAODE TINTA GRAFITE,COM PROPRIEDADES DE PRIMER E DE ACABAMENTO,COM ALTO TEOR DE ZARCAO</t>
  </si>
  <si>
    <t>PINTURA DE POSTE CURVO,DE ACO,DE 8,00 A 9,00M,COM 1 BRACO COM UMA DEMAO DE TINTA GRAFITE,COM PROPRIEDADES DE PRIMER E DEACABAMENTO,COM ALTO TEOR DE ZARCAO</t>
  </si>
  <si>
    <t>PINTURA DE POSTE CURVO,DE ACO,DE 8,00 A 9,00M,COM 2 BRACOS COM UMA DEMAO DE TINTA GRAFITE,COM PROPRIEDADES DE PRIMER E DE ACABAMENTO,COM ALTO TEOR DE ZARCAO</t>
  </si>
  <si>
    <t>PINTURA DE PROJETOR PRJ-01,CONFORME PROJETO NºA4-1188-PD,RIOLUZ,COM UMA DEMAO DE TINTA GRAFITE,COM PROPRIEDADES DE PRIMER E DE ACABAMENTO,COM ALTO TEOR DE ZARCAO</t>
  </si>
  <si>
    <t>PINTURA DE LUMINARIA LRJ-16,CONFORME PROJETO NºA4-1682-PD,RIOLUZ,COM UMA DEMAO DE TINTA GRAFITE COM PROPRIEDADES DE PRIMER E DE ACABAMENTO,COM ALTO TEOR DE ZARCAO</t>
  </si>
  <si>
    <t>PINTURA DE BASE SIMPLES PARA LUMINARIA LRJ-16,PROJETO RIOLUZ,COM UMA DEMAO DE TINTA GRAFITE,COM PROPRIEDADES DE PRIMER EDE ACABAMENTO,COM ALTO TEOR DE ZARCAO</t>
  </si>
  <si>
    <t>PINTURA EM BASE DUPLA PARA LUMINARIA LRJ-16,PROJETO RIOLUZ,COM UMA DEMAO DE TINTA GRAFITE,COM PROPRIEDADES DE PRIMER E DE ACABAMENTO,COM ALTO TEOR DE ZARCAO</t>
  </si>
  <si>
    <t>PINTURA EM BASE TRIPLA PARA LUMINARIA LRJ-16,PROJETO RIOLUZ,COM UMA DEMAO DE TINTA GRAFITE,COM PROPRIEDADES DE PRIMER EDE ACABAMENTO,COM ALTO TEOR DE ZARCAO</t>
  </si>
  <si>
    <t>PINTURA EM BASE QUADRUPLA PARA LUMINARIA LRJ-16,PROJETO RIOLUZ,COM UMA DEMAO DE TINTA GRAFITE,COM PROPRIEDADES DE PRIMERE DE ACABAMENTO,COM ALTO TEOR DE ZARCAO</t>
  </si>
  <si>
    <t>PINTURA EM CONJUNTO DE LUMINARIAS 4 PETALAS LRJ-11 OU LRJ-13,CONFORME PROJETO NºA4-1792-PD,RIOLUZ,COM UMA DEMAO DE TINTAGRAFITE,COM PROPRIEDADES DE PRIMER E DE ACABAMENTO,COM ALTOTEOR DE ZARCAO</t>
  </si>
  <si>
    <t>PINTURA EM SUPORTE PARA LUMINARIA LRJ-11 OU LRJ-13,CONFORMEPROJETO NºA3-1812-PD,RIOLUZ,COM UMA DEMAO DE TINTA GRAFITE,COM PROPRIEDADES DE PRIMER E DE ACABAMENTO,COM ALTO TEOR DE ZARCAO</t>
  </si>
  <si>
    <t>PINTURA EM LUMINARIA LRJ-01,CONFORME PROJETO NºA4-1176-PD,RIOLUZ,COM UMA DEMAO DE TINTA GRAFITE,COM PROPRIEDADES DE PRIMER E DE ACABAMENTO,COM ALTO TEOR DE ZARCAO</t>
  </si>
  <si>
    <t>PINTURA DE POSTE RETO,DE ACO,DE 4,50 A 6,00M,COM TINTA DE ACABAMENTO GRAFITE SINTETICO,A BASE DE RESINA ALQUIDICA,APLICADA SOBRE ZARCAO DE SECAGEM RAPIDA,COR LARANJA,DA MESMA LINHADO FABRICANTE,INCLUSIVE LIMPEZA,LIXAMENTO,DESENGORDURAMENTOE DUAS DEMAOS DE ACABAMENTO</t>
  </si>
  <si>
    <t>PINTURA DE POSTE RETO,DE ACO,DE 7,00 A 9,00M,COM TINTA DE ACABAMENTO GRAFITE SINTETICO,A BASE DE RESINA ALQUIDICA,APLICADA SOBRE ZARCAO DE SECAGEM RAPIDA,COR LARANJA,DA MESMA LINHADO FABRICANTE,INCLUSIVE LIMPEZA,LIXAMENTO,DESENGORDURAMENTOE DUAS DEMAOS DE ACABAMENTO</t>
  </si>
  <si>
    <t>PINTURA DE POSTE RETO,DE ACO,DE 10,00 A 15,00M,COM TINTA DEACABAMENTO GRAFITE SINTETICO,A BASE DE RESINA ALQUIDICA,APLICADA SOBRE ZARCAO DE SECAGEM RAPIDA,COR LARANJA,DA MESMA LINHA DO FABRICANTE,INCLUSIVE LIMPEZA,LIXAMENTO,DESENGORDURAMENTO E DUAS DEMAOS DE ACABAMENTO</t>
  </si>
  <si>
    <t>PINTURA DE POSTE RETO,DE ACO,DE 16,00 A 20,00M,COM TINTA DEACABAMENTO GRAFITE SINTETICO A BASE DE RESINA ALQUIDICA,APLICADA SOBRE ZARCAO DE SECAGEM RAPIDA,COR LARANJA,DA MESMA LINHA DO FABRICANTE,INCLUSIVE LIMPEZA,LIXAMENTO,DESENGORDURAMENTO E DUAS DEMAOS DE ACABAMENTO</t>
  </si>
  <si>
    <t>PINTURA DE POSTE CURVO,DE ACO,DE 9,00M,COM 1 BRACO,COM TINTADE ACABAMENTO GRAFITE SINTETICO A BASE DE RESINA ALQUIDICA,APLICADA SOBRE ZARCAO DE SECAGEM RAPIDA,COR LARANJA,DA MESMALINHA DO FABRICANTE,INCLUSIVE LIMPEZA,LIXAMENTO,DESENGORDURAMENTO E DUAS DEMAOS DE ACABAMENTO</t>
  </si>
  <si>
    <t>PINTURA DE POSTE CURVO,DE ACO,DE 9,00M,COM 2 BRACOS,COM TINTA DE ACABAMENTO GRAFITE SINTETICO A BASE DE RESINA ALQUIDICA,APLICADA SOBRE ZARCAO DE SECAGEM RAPIDA,COR LARANJA,DA MESMA LINHA DO FABRICANTE,INCLUSIVE LIMPEZA,LIXAMENTO,DESENGORDURAMENTO E DUAS DEMAOS DE ACABAMENTO</t>
  </si>
  <si>
    <t>PINTURA DE POSTE CURVO,DE ACO,DE 12,00M,COM 1 BRACO,COM TINTA DE ACABAMENTO GRAFITE SINTETICO A BASE DE RESINA ALQUIDICA,APLICADA SOBRE ZARCAO DE SECAGEM RAPIDA,COR LARANJA,DA MESMA LINHA DO FABRICANTE,INCLUSIVE LIMPEZA,LIXAMENTO,DESENGORDURAMENTO E DUAS DEMAOS DE ACABAMENTO</t>
  </si>
  <si>
    <t>PINTURA DE POSTE CURVO,DE ACO,DE 12,00M,COM 2 BRACOS,COM TINTA DE ACABAMENTO GRAFITE SINTETICO A BASE DE RESINA ALQUIDICA,APLICADA SOBRE ZARCAO DE SECAGEM RAPIDA,COR LARANJA,DA MESMA LINHA DO FABRICANTE,INCLUSIVE LIMPEZA,LIXAMENTO,DESENGORDURAMENTO E DUAS DEMAOS DE ACABAMENTO</t>
  </si>
  <si>
    <t>FUNDACAO SIMPLES DE CONCRETO PRE-MOLDADO,PROJETO RIOLUZ,COMCHUMBADORES DE ACO,PROVIDO DE ARRUELAS E PORCAS PARA FIXACAODE POSTE RETO DE ACO,DE 3,50 ATE 6,00M,EXCLUSIVE O POSTE E CHUMBADORES</t>
  </si>
  <si>
    <t>FUNDACAO SIMPLES DE CONCRETO PRE-MOLDADO,PROJETO RIOLUZ,COMCHUMBADORES DE ACO,PROVIDO DE ARRUELAS E PORCAS PARA FIXACAODE POSTE RETO DE ACO,DE 7,00 ATE 9,00M,EXCLUSIVE O POSTE E CHUMBADORES</t>
  </si>
  <si>
    <t>FUNDACAO SIMPLES DE CONCRETO PRE-MOLDADO,PROJETO RIOLUZ,COMCHUMBADORES DE ACO,PROVIDO DE ARRUELAS E PORCAS PARA FIXACAODE POSTE RETO DE ACO,DE 12,00 ATE 15,00M,EXCLUSIVE O POSTE ECHUMBADORES</t>
  </si>
  <si>
    <t>FUNDACAO SIMPLES DE CONCRETO PRE-MOLDADO,PROJETO RIOLUZ,COMCHUMBADORES DE ACO,PROVIDO DE ARRUELAS E PORCAS PARA FIXACAODE POSTE RETO DE ACO,DE 16,00 ATE 20,00M,EXCLUSIVE POSTE E CHUMBADORES</t>
  </si>
  <si>
    <t>FUNDACAO SIMPLES DE CONCRETO PRE-MOLDADO,PROJETO RIOLUZ,COMCHUMBADORES DE ACO,PROVIDO DE ARRUELAS E PORCAS PARA FIXACAODE POSTE CURVO DE ACO,DE 1 BRACO,DE 8,00 ATE 9,00M,EXCLUSIVEO POSTE E CHUMBADORES</t>
  </si>
  <si>
    <t>FUNDACAO SIMPLES DE CONCRETO PRE-MOLDADO,PROJETO RIOLUZ,COMCHUMBADORES DE ACO,PROVIDO DE ARRUELAS E PORCAS PARA FIXACAODE POSTE CURVO DE ACO,DE 1 BRACO,DE 10,00 ATE 12,00M,EXCLUSIVE O POSTE E CHUMBADORES</t>
  </si>
  <si>
    <t>FUNDACAO SIMPLES DE CONCRETO PRE-MOLDADO,PROJETO RIOLUZ COMCHUMBADORES DE ACO,PROVIDO DE ARRUELAS E PORCAS PARA FIXACAODE POSTE CURVO DE ACO,DE 2 BRACOS,DE 8,00 ATE 9,00M,EXCLUSIVE O POSTE E CHUMBADORES</t>
  </si>
  <si>
    <t>FUNDACAO SIMPLES DE CONCRETO PRE-MOLDADO,PROJETO RIOLUZ,COMCHUMBADORES DE ACO,PROVIDO DE ARRUELAS E PORCAS PARA FIXACAODE POSTE CURVO DE ACO,DE 2 BRACOS,DE 10,00 ATE 12,00M,EXCLUSIVE O POSTE E CHUMBADORES</t>
  </si>
  <si>
    <t>FUNDACAO ESPECIAL PARA FIXACAO DE POSTE DE CONCRETO,CIRCULAR,RETO,DE 9,00M,EM TERRENO PANTANOSO OU ATERRADO,CONFORME PROJETO NºA4-1651-PD,RIOLUZ,EXCLUSIVE O POSTE</t>
  </si>
  <si>
    <t>FUNDACAO ESPECIAL PARA FIXACAO DE POSTE DE CONCRETO,CIRCULAR,RETO DE 13,00M,EM TERRENO PANTANOSO OU ATERRADO,CONFORME PROJETO NºA4-1651-PD,RIOLUZ,EXCLUSIVE O POSTE</t>
  </si>
  <si>
    <t>FUNDACAO ESPECIAL PARA FIXACAO DE POSTE DE CONCRETO,CIRCULAR,RETO,DE 17,00M,EM TERRENO PANTANOSO OU ATERRADO,CONFORME PROJETO Nº A4-1651-PD,RIOLUZ,EXCLUSIVE O POSTE</t>
  </si>
  <si>
    <t>FUNDACAO ESPECIAL PARA FIXACAO DE POSTE DE CONCRETO,CIRCULAR,RETO,DE 23,00M,EM TERRENO PANTANOSO OU ATERRADO,CONFORME PROJETO Nº A4-1651-PD,RIOLUZ,EXCLUSIVE O POSTE</t>
  </si>
  <si>
    <t>FUNDACAO ESPECIAL PARA FIXACAO DE POSTE DE CONCRETO,CIRCULAR,RETO,DE 33,00M,EM TERRENO PANTANOSO OU ATERRADO,CONFORME PROJETO Nº A4-1651-PD,RIOLUZ,EXCLUSIVE O POSTE</t>
  </si>
  <si>
    <t>FUNDACAO ESPECIAL PARA FIXACAO DE POSTE DE ACO,RETO OU CURVO,COM FLANGE DE 1 OU 2 BRACOS,DE 16,00 ATE 20,00M,EM TERRENOPANTANOSO OU ATERRADO,CONFORME PROJETO Nº A4-1651-PD,RIOLUZ,EXCLUSIVE O POSTE</t>
  </si>
  <si>
    <t>FUNDACAO PARA POSTE RETO,DE ACO,DE 3,50 A 6,00M,EM TERRENO DE AREIA,ARGILA OU PICARRA,INCLUSIVE INSTALACAO E FORNECIMENTO DE TAMPA DE PROTECAO</t>
  </si>
  <si>
    <t>FUNDACAO PARA POSTE RETO,DE ACO,DE 7,00 A 9,00M,EM TERRENO DE AREIA,ARGILA OU PICARRA,INCLUSIVE INSTALACAO E FORNECIMENTO DE TAMPA DE PROTECAO</t>
  </si>
  <si>
    <t>FUNDACAO PARA POSTE RETO,DE ACO,DE 10,00 A 15,00M,EM TERRENODE AREIA,ARGILA OU PICARRA,INCLUSIVE INSTALACAO E FORNECIMENTO DE TAMPA DE PROTECAO</t>
  </si>
  <si>
    <t>FUNDACAO PARA POSTE CURVO,DE ACO,DE 8,00 A 9,00M,DE 1 OU 2 BRACOS,EM TERRRENO DE AREIA,ARGILA OU PICARRA,INCLUSIVE INSTALACAO E FORNECIMENTO DE TAMPA DE PROTECAO</t>
  </si>
  <si>
    <t>FUNDACAO PARA POSTE DE CONCRETO,CIRCULAR,ATE 12,00M DE ALTURA,EM TERRENO DE AREIA,ARGILA OU PICARRA,INCLUSIVE INSTALACAOE FORNECIMENTO DE TAMPA DE PROTECAO</t>
  </si>
  <si>
    <t>FUNDACAO PARA POSTE DE CONCRETO,CIRCULAR,DE 13,00M DE ALTURA,EM TERRENO DE AREIA,ARGILA OU PICARRA,INCLUSIVE INSTALACAOE FORNECIMENTO DE TAMPA DE PROTECAO</t>
  </si>
  <si>
    <t>CHUMBADORES DE ACO,PARA FIXACAO DE POSTE RETO OU CURVO,DE ACO,DE 7,00 ATE 9,00M,COM FLANGE.FORNECIMENTO E COLOCACAO</t>
  </si>
  <si>
    <t>ARMACAO SECUNDARIA VERTICAL,COMPLETA,PARA UMA REDE DE B.T.,EXCLUSIVE FORNECIMENTO DA ARMACAO E DAS CINTAS DE FIXACAO.INSTALACAO</t>
  </si>
  <si>
    <t>ARMACAO SECUNDARIA VERTICAL,DE 4(QUATRO)ESTRIBOS,COMPLETA,PARA UMA REDE DE B.T.,DE 4(QUATRO)CONDUTORES,PARA ALINHAMENTORETO,ANGULO INFERIOR A 90º E PONTO TERMINAL,EXCLUSIVE FORNECIMENTO DAS CINTAS DE FIXACAO(VER CONJUNTO BTV 1).FORNECIMENTO E INSTALACAO</t>
  </si>
  <si>
    <t>ARMACAO SECUNDARIA VERTICAL,DE 3(TRES)ESTRIBOS,COMPLETA,PARAUMA REDE DE B.T.,DE 3(TRES)CONDUTORES,PARA ALINHAMENTO RETO,ANGULO INFERIOR A 90º E PONTO TERMINAL,EXCLUSIVE FORNECIMENTO DAS CINTAS DE FIXACAO (VER CONJUNTO BTV 1).FORNECIMENTO EINSTALACAO</t>
  </si>
  <si>
    <t>CONJUNTO PARA FIXACAO DE REDE 13,8KV,TRIFASICA,EXCLUSIVE FORNECIMENTO DOS ISOLADORES E FERRAGENS.INSTALACAO</t>
  </si>
  <si>
    <t>FERRAGENS SINGELAS,PARA 1 LINHA,DE 13,8KV,BIFASICA TRIANGULAR,POSTE AO CENTRO,PARA ALINHAMENTOS RETOS E ANGULOS ATE 30º(CONJUNTO 13 A1).INSTALACAO</t>
  </si>
  <si>
    <t>CONJUNTO PARA FIXACAO DE REDE 13,8KV,TRIFASICA,HORIZONTAL,POSTE AO CENTRO,PARA PEQUENOS ANGULOS,PADRAO MADEIRA,MONTAGEMNORMAL,TIPO 13N2.FORNECIMENTO E INSTALACAO</t>
  </si>
  <si>
    <t>CONJUNTO PARA FIXACAO DE REDE 13,8KV,TRIFASICA,HORIZONTAL,POSTE AO CENTRO,PARA PEQUENOS ANGULOS,PADRAO MADEIRA,PARA FIMDE LINHA,TIPO 13N5.FORNECIMENTO E INSTALACAO</t>
  </si>
  <si>
    <t>FERRAGENS SINGELAS E 2 CHAVES FUSIVEIS,EM 1 LINHA DE 13,8KV,HORIZONTAL,POSTE AO CENTRO,EXCLUSIVE FORNECIMENTO DAS CHAVESFUSIVEIS,DOS ISOLADORES E FERRAGENS DA LINHA EXISTENTE.INSTALACAO</t>
  </si>
  <si>
    <t>FERRAGENS SINGELAS E 3 CHAVES FUSIVEIS,EM 1 LINHA DE 13,8KV,HORIZONTAL,POSTE AO CENTRO;EXCLUSIVE FORNECIMENTO DAS CHAVESFUSIVEIS,DOS ISOLADORES E FERRAGENS DA LINHA EXISTENTE.INSTALACAO</t>
  </si>
  <si>
    <t>CHAVES FUSIVEIS(TRES),EM 1 LINHA DE 13,8KV,HORIZONTAL,POSTECENTRO,INCLUSIVE SUPORTE DE FIXACAO,PADRAO MADEIRA,MONTAGEMNORMAL,TIPO 13N8,EXCLUSIVE ISOLADORES E FERRAGENS DA LINHA EXISTENTE.FORNECIMENTO E INSTALACAO</t>
  </si>
  <si>
    <t>FERRAGENS SINGELAS,PARA 2 LINHAS,DE 25KV,HORIZONTAIS,POSTE AO CENTRO,PARA ALINHAMENTOS RETOS E ANGULOS ATE 30°(CONJUNTO25 E1).INSTALACAO</t>
  </si>
  <si>
    <t>TRANSFORMADOR DE 5 A 112,5KVA,SOB LINHA DE 13,8KV,EXCLUSIVEFERRAGENS DE SUPORTES,CHAVES FUSIVEIS COM RESPECTIVAS FERRAGENS E TRANSFORMADORES,INCLUSIVE INTERLIGACAO DE AT E BT,SENDO ESTA ULTIMA COM CONECTORES DE LINHA,EXCLUSIVE CONECTORES.INSTALACAO</t>
  </si>
  <si>
    <t>ATERRAMENTO DE POSTE DE ACO,INCLUSIVE FORNECIMENTO DOS MATERIAIS</t>
  </si>
  <si>
    <t>CONJUNTO DE ATERRAMENTO PARA TRANSFORMADOR(VER DESENHO A2-134-CP).FORNECIMENTO E INSTALACAO</t>
  </si>
  <si>
    <t>CONJUNTO PARA ATERRAMENTO DE REDE DE B.T.(VER DESENHO A2-134-CP).FORNECIMENTO E INSTALACAO</t>
  </si>
  <si>
    <t>HASTE PARA ATERRAMENTO,DE 5/8"(16MM),COM 2,40M DE COMPRIMENTO.FORNECIMENTO</t>
  </si>
  <si>
    <t>HASTE PARA ATERRAMENTO,DE 5/8" (16MM),COM 3,00M DE COMPRIMENTO.FORNECIMENTO</t>
  </si>
  <si>
    <t>HASTE PARA ATERRAMENTO,DE 3/4" (19MM),COM 2,40M DE COMPRIMENTO.FORNECIMENTO</t>
  </si>
  <si>
    <t>HASTE PARA ATERRAMENTO,DE 3/4" (19MM),COM 3,00M DE COMPRIMENTO.FORNECIMENTO</t>
  </si>
  <si>
    <t>HASTE PARA ATERRAMENTO,COM 2,40M A 3,00M DE COMPRIMENTO.COLOCACAO</t>
  </si>
  <si>
    <t>REDE DE 13,8KV,AEREA,COM 2(DOIS)CONDUTORES DE COBRE,EXCLUSIVE FORNECIMENTO DOS CONDUTORES(LANCE).INSTALACAO</t>
  </si>
  <si>
    <t>REDE DE 13,8KV,AEREA,COM 3(TRES)CONDUTORES DE COBRE,EXCLUSIVE FORNECIMENTO DOS CONDUTORES(LANCE).INSTALACAO</t>
  </si>
  <si>
    <t>REDE DE 13,8KV,AEREA,COM 2 CONDUTORES DE ALUMINIO,EXCLUSIVEFORNECIMENTO DOS CONDUTORES(LANCE).INSTALACAO</t>
  </si>
  <si>
    <t>REDE DE 13,8KV,AEREA,COM 3 CONDUTORES DE ALUMINIO,EXCLUSIVEFORNECIMENTO DOS CONDUTORES(LANCE).INSTALACAO</t>
  </si>
  <si>
    <t>REDE DE B.T.,AEREA,COM 1(UM)CONDUTOR DE COBRE,EXCLUSIVE FORNECIMENTO DO CONDUTOR (LANCE).INSTALACAO</t>
  </si>
  <si>
    <t>REDE DE B.T.,AEREA,COM 2(DOIS)CONDUTORES DE COBRE,EXCLUSIVEFORNECIMENTO DOS CONDUTORES(LANCE).INSTALACAO</t>
  </si>
  <si>
    <t>REDE DE B.T.,AEREA,COM 3(TRES)CONDUTORES DE COBRE,EXCLUSIVEFORNECIMENTO DOS CONDUTORES(LANCE).INSTALACAO</t>
  </si>
  <si>
    <t>REDE DE B.T.,AEREA,COM 4(QUATRO)CONDUTORES DE COBRE,EXCLUSIVE FORNECIMENTO DOS CONDUTORES(LANCE).INSTALACAO</t>
  </si>
  <si>
    <t>REDE DE B.T.,AEREA,COM 3(TRES)CONDUTORES DE ALUMINIO,EXCLUSIVE FORNECIMENTO DOS CONDUTORES(LANCE).INSTALACAO</t>
  </si>
  <si>
    <t>REDE DE B.T.,AEREA,COM 4(QUATRO)CONDUTORES DE ALUMINIO,EXCLUSIVE FORNECIMENTO DOS CONDUTORES(LANCE).INSTALACAO</t>
  </si>
  <si>
    <t>REDE DE B.T.,AEREA,COM 1(UM)CONDUTOR DE ALUMINIO,EXCLUSIVE FORNECIMENTO DO CONDUTOR(LANCE).INSTALACAO</t>
  </si>
  <si>
    <t>REDE DE B.T.,AEREA,COM 2(DOIS)CONDUTORES DE ALUMINIO,EXCLUSIVE FORNECIMENTO DO CONDUTOR(LANCE).INSTALACAO</t>
  </si>
  <si>
    <t>REDE B.T.,AEREA,COM CABO MULTIPLEX OU SIMILAR,DE ALUMINIO,EXCLUSIVE FORNECIMENTO DO CABO.INSTALACAO</t>
  </si>
  <si>
    <t>ISOLADOR DE BAIXA TENSAO(BT),TIPO CARRETEL,NA COR MARROM,MEDINDO(72X72)MM.FORNECIMENTO</t>
  </si>
  <si>
    <t>LUMINARIA LRJ-35 PARA LAMPADA VAPOR DE SODIO OU MULTIVAPOR METALICO DE 70W,COM EQUIPAMENTO AUXILIAR INTEGRADO 220V(EM-RIOLUZ Nº30),ENCAIXE EM TUBO COM DIAMETRO DE 48MM,CORPO DE ALUMINIO INJETADO A ALTA PRESSAO,DIFUSOR EM POLICARBONATO INJETADO,RECEPTACULO E-27 COM ISOLAMENTO POR 5KV,CONFORME ESPECIFICACAO EM-RIOLUZ Nº65.FORNECIMENTO</t>
  </si>
  <si>
    <t>LUMINARIA LRJ-36 PARA LAMPADA VAPOR DE SODIO OU MULTIVAPOR METALICO DE 150W,TUBULAR,COM EQUIPAMENTO AUXILIAR INTEGRADO,220V(EM-RIOLUZ Nº30),COM ENCAIXE EM TUBO COM DIAMETRO 48MM,CORPO EM ALUMINIO INJETADO A ALTA PRESSAO,DIFUSOR EM POLICARBONATO INJETADO,RECEPTACULO E-40,COM ISOLAMENTO PARA 5KV,EM-RIOLUZ Nº67.FORNECIMENTO</t>
  </si>
  <si>
    <t>LUMINARIA LRJ-33 PARA LAMPADA VAPOR DE SODIO OU MULTIVAPOR METALICO DE 250W,IP-66,VIDRO CURVO,CORPO EM ALUMINIO INJETADO,PARA ENCAIXE EM TUBO COM DIAMETRO DE 60,3MM,COM EQUIPAMENTOAUXILIAR INTEGRADO(EM-RIOLUZ Nº30),REFLETOR EM CHAPA DE ALUMINIO 99,85% CONFORME ESPECIFICACAO EM-RIOLUZ Nº63.FORNECIMENTO</t>
  </si>
  <si>
    <t>LUMINARIA LRJ-37 PARA LAMPADA A VAPOR DE SODIO OU MULTIVAPORMETALICO DE 250W TUBULAR,COM EQUIPAMENTO AUXILIAR INTEGRADO220/250V (EM-RIOLUZ Nº30),ENCAIXE EM TUBO COM DIAMETRO DE 60,3MM,CORPO EM ALUMINIO INJETADO A ALTA PRESSAO,DIFUSOR EM POLICARBONATO INJETADO,RECEPTACULO E-40 COM ISOLAMENTO PARA 5KV,CONFORME ESPECIFICACAO EM-RIOLUZ Nº68.FORNECIMENTO</t>
  </si>
  <si>
    <t>LUMINARIA LRJ-32 PARA LAMPADA VAPOR DE SODIO OU MULTIVAPOR METALICO DE 400W,IP-66,VIDRO CURVO,CORPO EM ALUMINIO INJETADO,PARA ENCAIXE EM TUBO COM DIAMETRO DE 60,3MM,COM EQUIPAMENTOAUXILIAR INTEGRADO (EM-RIOLUZ Nº30),REFLETOR EM CHAPA DE ALUMINIO 99,85% CONFORME ESPECIFICACAO EM-RIOLUZ Nº62.FORNECIMENTO</t>
  </si>
  <si>
    <t>BRACO,PADRAO RIOLUZ,COM 0,57M OU 1,77M DE PROJECAO HORIZONTAL,PARA LUMINARIA LRJ-10,EM POSTE DE CONCRETO,COM FORNECIMENTO DAS FERRAGENS DE FIXACAO,EXCLUSIVE FORNECIMENTO DO BRACO.COLOCACAO</t>
  </si>
  <si>
    <t>BRACO,PADRAO RIOLUZ,DE 1,50M ATE 2,50M DE PROJECAO HORIZONTAL,EM POSTE RETO DE ACO OU CONCRETO,COM FORNECIMENTO DAS FERRAGENS DE FIXACAO;EXCLUSIVE FORNECIMENTO DO BRACO.COLOCACAO</t>
  </si>
  <si>
    <t>BRACO,PADRAO RIOLUZ,DE 2,60M ATE 3,50M DE PROJECAO HORIZONTAL,EM POSTE RETO DE ACO OU CONCRETO,COM FORNECIMENTO DAS FERRAGENS DE FIXACAO,EXCLUSIVE FORNECIMENTO DO BRACO.COLOCACAO</t>
  </si>
  <si>
    <t>LUMINARIA COM LAMPADA DE DESCARGA,COM OU SEM REATOR INTEGRADO,EM PONTA DE BRACO OU POSTE RETO(ACO OU CONCRETO)ATE 6M DEALTURA,EXCLUSIVE FORNECIMENTO DA LUMINARIA.COLOCACAO</t>
  </si>
  <si>
    <t>LUMINARIA ABERTA COM LAMPADA DE DESCARGA,SEM REATOR INTEGRADO,EM PONTA DE BRACO,ATE 10M DE ALTURA,EXCLUSIVE FORNECIMENTODA LUMINARIA.COLOCACAO</t>
  </si>
  <si>
    <t>LUMINARIA FECHADA COM LAMPADA DE DESCARGA,COM REATOR INTEGRADO,EM PONTA DE BRACO OU POSTE DE ACO CURVO ATE 10,00M DE ALTURA,EXCLUSIVE FORNECIMENTO DA LUMINARIA.COLOCACAO</t>
  </si>
  <si>
    <t>LUMINARIA FECHADA COM LAMPADA DE DESCARGA,SEM REATOR INTEGRADO,EM PONTA DE BRACO OU POSTE DE ACO CURVO ATE 10,00M DE ALTURA,EXCLUSIVE FORNECIMENTO DA LUMINARIA.COLOCACAO</t>
  </si>
  <si>
    <t>LUMINARIA COM LAMPADA DE DESCARGA,COM OU SEM REATOR INTEGRADO,EM PONTA DE BRACO OU POSTE DE ACO CURVO,DE 11,00M ATE 15,00M DE ALTURA,EXCLUSIVE FORNECIMENTO DA LUMINARIA.COLOCACAO</t>
  </si>
  <si>
    <t>BASE PARA TOPO DE POSTE,EM POSTE RETO(ACO OU CONCRETO),PARAALTURAS DE 10,00 ATE 15,00M,PARA LUMINARIA PONTA DE BRACO,EXCLUSIVE LUMINARIAS E BASE.COLOCACAO</t>
  </si>
  <si>
    <t>BASE PARA TOPO DE POSTE,EM POSTE RETO(ACO OU CONCRETO),PARAALTURA DE 9,00M,PARA LUMINARIA PONTA DE BRACO,EXCLUSIVE LUMINARIAS E BASE.COLOCACAO</t>
  </si>
  <si>
    <t>COMANDO DE CIRCUITO,PADRAO RIOLUZ,EXCLUSIVE O FORNECIMENTO DAS FERRAGENS DE FIXACAO E DO COMANDO.COLOCACAO</t>
  </si>
  <si>
    <t>CONDUITE FLEXIVEL GALVANIZADO,COM DIAMETRO DE 63MM(2.1/2"),PARA ACABAMENTO.FORNECIMENTO E COLOCACAO</t>
  </si>
  <si>
    <t>BASE PARA SUSTENTACAO DE POSTE DE ACO RETO DE ATE 7,00M,MODELO TRAPEZOIDAL EM ACO ZINCADO,COM ALTURA DE 400MM,COM PORTINHOLA DE VISITA,INCLUSIVE CHUMBADORES E PARAFUSOS.FORNECIMENTO</t>
  </si>
  <si>
    <t>BASE PARA SUSTENTACAO DE POSTE DE ACO RETO DE 8,00 ATE 12,00M,MODELO TRAPEZOIDAL EM ACO ZINCADO,COM ALTURA DE 400MM,COMPORTINHOLA DE VISITA,INCLUSIVE CHUMBADORES E PARAFUSOS.FORNECIMENTO</t>
  </si>
  <si>
    <t>UM CONDUTOR SINGELO EM LINHA DE DUTOS,EXCLUSIVE FORNECIMENTODE CONDUTOR E DOS DUTOS.COLOCACAO</t>
  </si>
  <si>
    <t>2(DOIS)CONDUTORES SINGELOS EM LINHA DE DUTOS,EXCLUSIVE FORNECIMENTO DE CONDUTOR E DOS DUTOS.COLOCACAO</t>
  </si>
  <si>
    <t>3(TRES)CONDUTORES SINGELOS EM LINHA DE DUTOS,EXCLUSIVE FORNECIMENTO DE CONDUTOR E DOS DUTOS.COLOCACAO</t>
  </si>
  <si>
    <t>4(QUATRO)CONDUTORES SINGELOS EM LINHA DE DUTOS,EXCLUSIVE FORNECIMENTO DE CONDUTOR E DOS DUTOS.COLOCACAO</t>
  </si>
  <si>
    <t>UM CABO BIFASICO,EM LINHA DE DUTOS,EXCLUSIVE FORNECIMENTO DOS CABOS E DOS DUTOS.COLOCACAO</t>
  </si>
  <si>
    <t>UM CABO TRIFASICO,EM LINHA DE DUTOS,EXCLUSIVE FORNECIMENTO DOS CABOS E DOS DUTOS.COLOCACAO</t>
  </si>
  <si>
    <t>ARAME DE FERRO GALVANIZADO,SECAO 2MM2(12AWG),EMBUCHADO COM PAPEL,EM LINHA DE DUTOS,EXCLUSIVE DUTOS.FORNECIMENTO E COLOCACAO</t>
  </si>
  <si>
    <t>ANILHA DE NYLON PARA INDENTIFICACAO DE CONDUTOR XLPE DE 25 A35MM2.FORNECIMENTO</t>
  </si>
  <si>
    <t>ANILHA DE NYLON PARA IDENTIFICACAO DE CONDUTOR XLPE DE 50 A70MM2.FORNECIMENTO</t>
  </si>
  <si>
    <t>CABO DE COBRE FLEXIVEL DE 750V,SECAO DE 1X1,5MM2,PVC/70°C.FORNECIMENTO</t>
  </si>
  <si>
    <t>CABO DE COBRE FLEXIVEL DE 750V,SECAO DE 2X1,5MM2,PVC/70°C.FORNECIMENTO</t>
  </si>
  <si>
    <t>CABO DE COBRE FLEXIVEL DE 750V,SECAO DE 3X1,5MM2,PVC/70ºC.FORNECIMENTO</t>
  </si>
  <si>
    <t>CABO DE COBRE FLEXIVEL DE 750V,SECAO DE 3X2,5MM2,PVC/70°C.FORNECIMENTO</t>
  </si>
  <si>
    <t>CABO DE COBRE FLEXIVEL DE 750V,SECAO DE 2X4,0MM2,PVC/70°C.FORNECIMENTO</t>
  </si>
  <si>
    <t>CABO DE COBRE FLEXIVEL DE 750V,SECAO DE 2X6,0MM2,PVC/70°C.FORNECIMENTO</t>
  </si>
  <si>
    <t>CABO DE COBRE FLEXIVEL DE 750V,SECAO DE 3X4,0MM2,PVC/70°C.FORNECIMENTO</t>
  </si>
  <si>
    <t>CABO DE COBRE FLEXIVEL DE 750V,SECAO DE 4X4,0MM2,PVC/70°C.FORNECIMENTO</t>
  </si>
  <si>
    <t>CABO DE COBRE FLEXIVEL DE 750V,SECAO DE 3X6,0MM2,PVC/70°C.FORNECIMENTO</t>
  </si>
  <si>
    <t>CABO DE COBRE FLEXIVEL DE 750V,SECAO DE 2X10,0MM2,PVC/70°C.FORNECIMENTO</t>
  </si>
  <si>
    <t>CABO DE COBRE FLEXIVEL DE 750V,SECAO DE 3X10,0MM2,PVC/70°C.FORNECIMENTO</t>
  </si>
  <si>
    <t>CABO DE COBRE FLEXIVEL DE 750V,SECAO DE 4X10,0MM2,PVC/70°.FORNECIMENTO</t>
  </si>
  <si>
    <t>CABO DE COBRE FLEXIVEL DE 750V,SECAO DE 1X16,0MM2,PVC/70°.FORNECIMENTO</t>
  </si>
  <si>
    <t>CABO DE COBRE FLEXIVEL DE 750V,SECAO DE 3X16,0MM2,PVC/70°.FORNECIMENTO</t>
  </si>
  <si>
    <t>CABO DE COBRE RIGIDO,DE 1KV,SECAO DE 6,00MM2,PVC/70ºC,NBR 7288.FORNECIMENTO</t>
  </si>
  <si>
    <t>CABO DE COBRE RIGIDO,DE 1KV,SECAO DE 16MM2,PVC/70ºC,NBR 7288.FORNECIMENTO</t>
  </si>
  <si>
    <t>CABO DE COBRE RIGIDO,DE 1KV,SECAO DE 25MM2,PVC/70ºC,NBR 7288.FORNECIMENTO</t>
  </si>
  <si>
    <t>CABO DE COBRE RIGIDO,DE 1KV,SECAO DE 35MM2,PVC/70ºC,NBR 7288.FORNECIMENTO</t>
  </si>
  <si>
    <t>CABO DE COBRE RIGIDO,DE 1KV,SECAO DE 50MM2,PVC/70ºC,NBR 7288.FORNECIMENTO</t>
  </si>
  <si>
    <t>CABO DE COBRE RIGIDO,SECAO DE 10MM2,FORMADOS POR CONDUTORESEM FIOS DE COBRE NU,ENCORDOAMENTO CLASSE 2,ISOLAMENTO PARA 1KV,EM POLIETILENO RETICULADO(XLPE)OU ETILENO PROPILENO(EPR),COM CAPA DE COBERTURA EM PVC NA COR PRETA,NBR 7286,NBR 7287E ESPECIFICACAO RIOLUZ EM-RIOLUZ-74.FORNECIMENTO</t>
  </si>
  <si>
    <t>CABO DE COBRE RIGIDO,SECAO DE 25MM2,FORMADO POR CONDUTORES EM FIOS DE COBRE NU,ENCORDOAMENTO CLASSE 2,ISOLAMENTO PARA 1KV,EM POLIETILENO RETICULADO(XLPE)OU ETILENO PROPILENO(EPR),COM CAPA DE COBERTURA EM PVC NA COR PRETA,NBR 7286,NBR 7287 EESPECIFICACAO RIOLUZ EM-RIOLUZ-74.FORNECIMENTO</t>
  </si>
  <si>
    <t>CABO DE COBRE RIGIDO,SECAO DE 50MM2,FORMADO POR CONDUTORES EM FIOS DE COBRE NU,ENCORDOAMENTO CLASSE 2,ISOLAMENTO PARA 1KV,EM POLIETILENO RETICULADO(XLPE)OU ETILENO PROPILENO(EPR),COM CAPA DE COBERTURA EM PVC NA COR PRETA,NBR 7286,NBR 7287 EESPECIFICACAO RIOLUZ EM-RIOLUZ-74.FORNECIMENTO</t>
  </si>
  <si>
    <t>CABO DE COBRE RIGIDO,SECAO DE 70MM2,FORMADO POR CONDUTORES EM FIOS DE COBRE NU,ENCORDOAMENTO CLASSE 2,ISOLAMENTO PARA 1KV,EM POLIETILENO RETICULADO(XLPE)OU ETILENO PROPILENO(EPR),COM CAPA DE COBERTURA EM PVC NA COR PRETA,NBR 7286,NBR 7287 EESPECIFICACAO RIOLUZ EM-RIOLUZ-74.FORNECIMENTO</t>
  </si>
  <si>
    <t>CABO DE COBRE RIGIDO,SECAO DE 25MM2, 8,7 A 15KV,ISOLADO EPR/XLPE,NBR 7286,NBR 7287.FORNECIMENTO</t>
  </si>
  <si>
    <t>CABO DE COBRE RIGIDO,SECAO DE 3X1X50MM2,TRIPLEXADO,20KV,ISOLADO EPR/XLPE,NBR 7286,NBR 7287.FORNECIMENTO</t>
  </si>
  <si>
    <t>CABO DE ALUMINIO NU SEM ALMA DE ACO (CA),SECAO 2 AWG (Ø=7,41MM, 92,5KG/KM),NBR 7271.FORNECIMENTO</t>
  </si>
  <si>
    <t>CABO DE ALUMINIO NU COM ALMA DE ACO (CAA),SECAO 1/0 AWG(Ø=9,36MM, 147,6KG/KM),NBR 7270.FORNECIMENTO</t>
  </si>
  <si>
    <t>CABO DE ALUMINIO,SECAO DE 50MM2,FORMADOS POR CONDUTORES EM FIOS DE ALUMINIO NU,ENCORDOAMENTO CLASSE 2,ISOLAMENTO PARA 1KV,EM POLIETILENO RETICULADO(XLPE)OU ETILENO PROPILENO(EPR),COM CAPA DE COBERTURA EM PVC NA COR PRETA,NBR 7286,NBR 7287 EESPECIFICACAO RIOLUZ EM-RIOLUZ-74.FORNECIMENTO</t>
  </si>
  <si>
    <t>CABO DE ALUMINIO,SECAO DE 16MM2,FORMADO POR CONDUTORES EM FIOS DE ALUMINIO NU,ENCORDOAMENTO CLASSE 2,ISOLAMENTO PARA 1KV,EM POLIETILENO RETICULADO(XLPE)OU ETILENO PROPILENO(EPR),COM CAPA DE COBERTURA EM PVC NA COR PRETA,NBR 7286,NBR 7287 EESPECIFICACAO RIOLUZ EM-RIOLUZ-74.FORNECIMENTO</t>
  </si>
  <si>
    <t>CABO DE ALUMINIO,SECAO DE 35MM2,FORMADO POR CONDUTORES EM FIOS DE ALUMINIO NU,ENCORDOAMENTO CLASSE 2,ISOLAMENTO PARA 1KV,EM POLIETILENO RETICULADO(XLPE)OU ETILENO PROPILENO(EPR),COM CAPA DE COBERTURA EM PVC NA COR PRETA,NBR 7286,NBR 7287 EESPECIFICACAO RIOLUZ EM-RIOLUZ-74.FORNECIMENTO</t>
  </si>
  <si>
    <t>ALCA PRE-FORMADA DE DISTRIBUICAO,DE ACO RECOBERTO DE ALUMINIO,PARA CABO ENCAPADO,BITOLA DE 25MM2,SEGUNDO DESENHO A4-154-CP.FORNECIMENTO E COLOCACAO</t>
  </si>
  <si>
    <t>ALCA PRE-FORMADA DE DISTRIBUICAO,DE ACO RECOBERTO DE ALUMINIO,PARA CABO DE ALUMINIO NU,BITOLA DE 25MM2,SEGUNDO DESENHO A4-154-CP.FORNECIMENTO E COLOCACAO</t>
  </si>
  <si>
    <t>ALCA PRE-FORMADA DE SERVICO,DE ACO RECOBERTO DE ALUMINIO,PARA CABO ENCAPADO,BITOLA DE 25MM2,SEGUNDO DESENHO A4-154-CP.FORNECIMENTO E COLOCACAO</t>
  </si>
  <si>
    <t>ALCA PRE-FORMADA DE SERVICO,DE ACO RECOBERTO DE ALUMINIO,PARA CABO DE ALUMINIO NU,BITOLA DE 25MM2,SEGUNDO DESENHO A4-154-CP.FORNECIMENTO E COLOCACAO</t>
  </si>
  <si>
    <t>CONECTOR PARAFUSO FENDIDO COM RABICHO,EM BRONZE,PARA ATERRAMENTO,CONDUTORES DE 6 - 35MM2.FORNECIMENTO E INSTALACAO</t>
  </si>
  <si>
    <t>CONECTOR PARA HASTE DE ATERRAMENTO DE PARA-RAIO,COM UMA DESCIDA DE 5/8".FORNECIMENTO</t>
  </si>
  <si>
    <t>CONECTOR TIPO ESTRIBO APARAFUSADO,PARA CONDUTOR DE ALUMINIO,1/0AWG.FORNECIMENTO</t>
  </si>
  <si>
    <t>CONECTOR TIPO CUNHA,EM LIGA DE COBRE ESTANHADO,PARA A FIXACAO DE CONDUTORES DE ALUMINIO OU COBRE,POR EFEITO DE MOLA.MODELO Nº1,PADRAO RIOLUZ,TIPO G.FORNECIMENTO E INSTALACAO</t>
  </si>
  <si>
    <t>CONECTOR TIPO CUNHA,EM LIGA DE COBRE ESTANHADO,PARA A FIXACAO DE CONDUTORES DE ALUMINIO OU COBRE,POR EFEITO DE MOLA,MODELO Nº2,PADRAO RIOLUZ,TIPO H.FORNECIMENTO E INSTALACAO</t>
  </si>
  <si>
    <t>CONECTOR TIPO CUNHA,EM LIGA DE COBRE ESTANHADO,PARA A FIXACAO DE CONDUTORES DE ALUMINIO OU COBRE,POR EFEITO DE MOLA.MODELO Nº3,PADRAO RIOLUZ,TIPO K.FORNECIMENTO E INSTALACAO</t>
  </si>
  <si>
    <t>CONECTOR TIPO CUNHA,EM LIGA DE COBRE ESTANHADO,PARA A FIXACAO DE CONDUTORES DE ALUMINIO OU COBRE,POR EFEITO DE MOLA.MODELO Nº4,PADRAO RIOLUZ,TIPO V.FORNECIMENTO E INSTALACAO</t>
  </si>
  <si>
    <t>CONECTOR TIPO CUNHA,EM LIGA DE COBRE ESTANHADO,PARA A FIXACAO DE CONDUTORES DE ALUMINIO OU COBRE,POR EFEITO DE MOLA.MODELO Nº5,PADRAO RIOLUZ,TIPO IV.FORNECIMENTO E INSTALACAO</t>
  </si>
  <si>
    <t>CONECTOR TIPO CUNHA,EM LIGA DE COBRE ESTANHADO,PARA A FIXACAO DE CONDUTORES DE ALUMINIO OU COBRE,POR EFEITO DE MOLA.MODELO Nº6,PADRAO RIOLUZ,TIPO B.FORNECIMENTO E INSTALACAO</t>
  </si>
  <si>
    <t>CONECTOR TIPO CUNHA,EM LIGA DE COBRE ESTANHADO,PARA A FIXACAO DE CONDUTORES DE ALUMINIO OU COBRE,POR EFEITO DE MOLA.MODELO Nº7,PADRAO RIOLUZ,TIPO A.FORNECIMENTO E INSTALACAO</t>
  </si>
  <si>
    <t>CONECTOR TIPO CUNHA,EM LIGA DE COBRE ESTANHADO,PARA A FIXACAO DE CONDUTORES DE ALUMINIO OU COBRE,POR EFEITO DE MOLA.MODELO Nº8,PADRAO RIOLUZ,TIPO C.FORNECIMENTO E INSTALACAO</t>
  </si>
  <si>
    <t>CONECTOR TIPO CUNHA,EM LIGA DE COBRE ESTANHADO,PARA A FIXACAO DE CONDUTORES DE ALUMINIO OU COBRE,POR EFEITO DE MOLA.MODELO Nº9,PADRAO RIOLUZ,TIPO J.FORNECIMENTO E INSTALACAO</t>
  </si>
  <si>
    <t>CONECTOR TIPO CUNHA,EM LIGA DE COBRE ESTANHADO,PARA A FIXACAO DE CONDUTORES DE ALUMINIO OU COBRE,POR EFEITO DE MOLA.MODELO Nº10,PADAO RIOLUZ,TIPO F.FORNECIMENTO E INSTALACAO</t>
  </si>
  <si>
    <t>CONECTOR TIPO CUNHA,EM LIGA DE COBRE ESTANHADO,PARA A FIXACAO DE CONDUTORES DE ALUMINIO OU COBRE,POR EFEITO DE MOLA.MODELO Nº11,PADRAO RIOLUZ,TIPO D.FORNECIMENTO E INSTALACAO</t>
  </si>
  <si>
    <t>CONECTOR TIPO CUNHA,EM LIGA DE COBRE ESTANHADO,PARA A FIXACAO DE CONDUTORES DE ALUMINIO OU COBRE,POR EFEITO DE MOLA.MODELO Nº12,PADRAO RIOLUZ,TIPO I.FORNECIMENTO E INSTALACAO</t>
  </si>
  <si>
    <t>CONECTOR TIPO CUNHA,EM LIGA DE COBRE ESTANHADO,PARA A FIXACAO DE CONDUTORES DE ALUMINIO OU COBRE,POR EFEITO DE MOLA.MODELO Nº13,PADRAO RIOLUZ,TIPO VII.FORNECIMENTO E INSTALACAO</t>
  </si>
  <si>
    <t>CONECTOR TIPO CUNHA,EM LIGA DE COBRE ESTANHADO,PARA A FIXACAO DE CONDUTORES DE ALUMINIO OU COBRE,POR EFEITO DE MOLA.MODELO Nº14,PADRAO RIOLUZ,TIPO VI.FORNECIMENTO E INSTALACAO</t>
  </si>
  <si>
    <t>CONECTOR PERFURANTE P/REDE SUBTERRANEA,TENSAO DE APLICACAO:0,6/1KV,CORPO ISOLADO RESISTENTE AO AMBIENTE DO SUBSOLO,NAS CORES BRANCA OU BEGE CLARO,CONTATO DENTADO:LIGA DE ALUMINIO ESTANHADO,C/CAMADA DE ESPESSURA MINIMA 8MM E CONDUTIVIDADE ELETRICA MINIMA 98% IACS A 20ºC,GRAU DE PROTECAO:IP-65,P/CABOS:PRINCIPAL:6MM2-185MM2 E DERIVACAO:1,5MM2-10MM2.FORNECIMENTO</t>
  </si>
  <si>
    <t>CONECTOR PERFURANTE P/REDE SUBTERRANEA,TENSAO DE APLICACAO:0,6/1KV,CORPO ISOLADO RESISTENTE AO AMBIENTE DO SUBSOLO,NAS CORES BRANCA OU BEGE CLARO,CONTATO DENTADO:LIGA DE ALUMINIO ESTANHADO,C/CAMADA DE ESPESSURA MINIMA 8MM E CONDUTIVIDADE ELETRICA MINIMA 98% IACS A 20ºC,GRAU DE PROTECAO:IP-68,P/CABOS:PRINCIPAL:35MM2-120MM2 E DERIVACAO:25MM2-50MM2.FORNECIMENTO</t>
  </si>
  <si>
    <t>GRAMPO DE LINHA VIVA EM BRONZE FUNDIDO,ACABAMENTO ESTANHADOPARA CABO DE 16 A 240MM2.FORNECIMENTO</t>
  </si>
  <si>
    <t>CHAVE FUSIVEL,UNIPOLAR,ACIONAMENTO POR COMANDO DE VARA DE MANOBRA DE 15KV-100A,EXCLUSIVE ELOS FUSIVEIS.FORNECIMENTO</t>
  </si>
  <si>
    <t>RELE FOTOELETRONICO PARA ILUMINACAO PUBLICA,TIPO FAIL-OFF,TENSAO DE ALIMENTACAO DE 105V E 305V,POTENCIA DA CARGA 1000W OU 1800VA,CORRENTE MAXIMA DA CARGA 10A.CORPO EM POLICARBONATONA COR AZUL,ESTABILIZADO AO UV;PINOS EM LATAO ESTANHADO,DEVENDO ATENDER A ESPECIFICACAO EM-RIOLUZ-66 E ANSI C136,10 E NBR 5126,NO QUE COUBER.FORNECIMENTO</t>
  </si>
  <si>
    <t>RELE FOTOELETRICO INDIVIDUAL,COM BASE EM POSTE (ACO OU CONCRETO) DE ACORDO COM O PADRAO DA RIOLUZ;EXCLUSIVE FORNECIMENTODO RELE E BASE.ASSENTAMENTO</t>
  </si>
  <si>
    <t>RELE FOTOELETRICO INDIVIDUAL,COM BASE,EM PONTA DE BRACO OU POSTE CURVO (ACO OU CONCRETO) DE ACORDO COM O PADRAO DA RIOLUZ,COM FORNECIMENTO DAS FERRAGENS DE FIXACAO;EXCLUSIVE FORNECIMENTO DO RELE E BASE.ASSENTAMENTO</t>
  </si>
  <si>
    <t>RELE FOTOELETRICO INDIVIDUAL,COM BASE EM POSTE(ACO OU CONCRETO)DE ACORDO COM O PADRAO DA RIOLUZ,EXCLUSIVE FORNECIMENTO DAS FERRAGENS DE FIXACAO E DO RELE FOTOELETRICO E BASE.ASSENTAMENTO</t>
  </si>
  <si>
    <t>CAIXA HAND-HOLE EM ALVENARIA DE TIJOLOS MACICOS DE 7X10X20CM,PADRAO RIOLUZ,COM DIMENSOES DE 0,40X0,40X0,60M,EXCLUSIVE ESCAVACAO,REATERRO E TAMPAO.FORNECIMENTO E ASSENTAMENTO</t>
  </si>
  <si>
    <t>CAIXA HAND-HOLE EM ALVENARIA DE TIJOLOS MACICOS DE 7X10X20CM,PADRAO RIOLUZ,COM DIMENSOES DE 0,40X0,40X0,90M,EXCLUSIVE ESCAVACAO,REATERRO E TAMPAO.FORNECIMENTO E ASSENTAMENTO</t>
  </si>
  <si>
    <t>CAIXA HAND-HOLE,PRE-MOLDADA,EM ANEL DE CONCRETO,CONFORME PROJETO Nº A4-1683-PD,RIOLUZ,COM DIMENSOES DE 0,60X0,30M,EXCLUSIVE ESCAVACAO,REATERRO E TAMPAO.FORNECIMENTO E ASSENTAMENTO</t>
  </si>
  <si>
    <t>CAIXA HAND-HOLE,PRE-MOLDADA,EM ANEL DE CONCRETO,CONFORME PROJETO Nº A4-1683-PD,RIOLUZ,COM DIMENSOES DE 0,60X0,60M,EXCLUSIVE ESCAVACAO,REATERRO E TAMPAO.FORNECIMENTO E ASSENTAMENTO</t>
  </si>
  <si>
    <t>CAIXA HAND-HOLE,PRE-MOLDADA,EM ANEL DE CONCRETO,CONFORME PROJETO Nº A4-1683-PD,RIOLUZ,COM DIMENSOES DE 0,60X0,90M,EXCLUSIVE ESCAVACAO,REATERRO E TAMPAO.FORNECIMENTO E ASSENTAMENTO</t>
  </si>
  <si>
    <t>CAIXA HAND-HOLE,PRE-MOLDADA,EM ANEL DE CONCRETO,CONFORME PROJETO Nº A4-1683-PD,RIOLUZ,COM DIMENSOES DE 0,30X0,30M,EXCLUSIVE ESCAVACAO,REATERRO E TAMPAO.FORNECIMENTO E ASSENTAMENTO</t>
  </si>
  <si>
    <t>CAIXA DE CONCRETO PARA FIXACAO DE PROJETOR,COM TAMPA DE TELAMALETADA DE (5X5)CM E CADEADO,NAS DIMENSOES (80X80X80)CM,CONFORME DETALHE DO PROJETO RIOLUZ.FORNECIMENTO E ASSENTAMENTO</t>
  </si>
  <si>
    <t>CAIXA DE ALVENARIA COM BASE DE CONCRETO PARA FIXACAO DE PROJETOR,COM TAMPA DE TELA MALETADA DE (5X5)CM E CADEADO NAS DIMENSOES (80X80X80)CM.FORNECIMENTO E ASSENTAMENTO</t>
  </si>
  <si>
    <t>CAIXA DE ALVENARIA COM BASE DE CONCRETO PARA FIXACAO DE PROJETOR,COM TAMPA DE TELA MALETADA (5X5)CM E CADEADO NAS DIMENSOS (110X80X60)CM.FORNECIMENTO E ASSENTAMENTO</t>
  </si>
  <si>
    <t>CAIXA DE ALVENARIA COM BASE DE CONCRETO PARA FIXACAO DE PROJETOR,COM TAMPA DE TELA MALETADA (5X5)CM E CADEADO NAS DIMENSOES (110X120X100)CM.FORNECIMENTO E ASSENTAMENTO</t>
  </si>
  <si>
    <t>CAIXA DE PASSAGEM,RETANGULAR,DE ALVENARIA COM TAMPA DE CONCRETO,DIMENSOES DE(0,80X0,80X1,00)M;EXCLUSIVE FORNECIMENTO DOMATERIAL.ASSENTAMENTO</t>
  </si>
  <si>
    <t>TAMPAO DE FERRO FUNDIDO DUCTIL (NODULAR) TIPO LEVE,COM DIAMETRO DE 56CM,PADRAO RIOLUZ.FORNECIMENTO</t>
  </si>
  <si>
    <t>TAMPAO DE FERRO FUNDIDO DUCTIL (NODULAR),ARTICULADO,TIPO ESPECIAL,COM DIAMETRO DE 600MM,COM EIXO DE ACO INOXIDAVEL,REVESTIDO POR PVC NA ARTICULACAO,DOTADO DE FURACAO PARA FIXACAO DO ARO DE ANEL DE CONCRETO E INSTALACAO DE CONECTORES PARA ATERRAMENTO,COM INSCRICAO RIOLUZ DISCRETA,EM ALTO RELEVO,CONFORME DESENHO EM-RIOLUZ-078 DESENHO: A4-1992-PD.FORNECIMENTO</t>
  </si>
  <si>
    <t>TAMPAO DE FERRO FUNDIDO DUCTIL (NODULAR),ARTICULADO,TIPO LEVE,CARGA MAXIMA NO CENTRO DE 2000KGF,DIAMETRO INTERNO DE 300MM,FORNECIDO COM COLAR E COM RECOBRIMENTO,CONFORME DESENHO A4-1200-PD,ESPECIFICACAO EM RIOLUZ Nº10.FORNECIMENTO</t>
  </si>
  <si>
    <t>TAMPAO DE FERRO FUNDIDO DUCTIL (NODULAR),ARTICULADO(PARA TENSAO MINIMA DE 3,54KG/CM2),DIAMETRO INTERNO DE 30CM,COM TRANCA,COM EIXO DE ACO INOXIDAVEL NA ARTICULACAO,DOTADO DE FURACAO ROSQUEADA PARA INSTALACAO DE CONECTORES PARA ATERRAMENTO,COM INSCRICAO RIOLUZ EM ALTO RELEVO,DESENHO A4-1992-PD EM-RIOLUZ-10.FORNECIMENTO</t>
  </si>
  <si>
    <t>TAMPAO DE FERRO FUNDIDO DUCTIL (NODULAR),ARTICULADO(PARA TENSAO MINIMA DE 3,54KG/CM2),DIAMETRO INTERNO DE 60CM,COM TRANCA,COM EIXO DE ACO INOXIDAVEL NA ARTICULACAO,DOTADO DE FURACAO ROSQUEADA PARA INSTALACAO DE CONECTORES PARA ATERRAMENTO,COM INSCRICAO RIOLUZ EM ALTO RELEVO,DESENHO A4-1992-PD EM-RIOLUZ-10.FORNECIMENTO</t>
  </si>
  <si>
    <t>TAMPAO PARA VEDACAO DE DUTOS ESPIRALADOS FLEXIVEIS EM POLIETILENO DE ALTA DENSIDADE,NA COR PRETA,DIAMETRO NOMINAL DE 125MM,COMPRIMENTO DE 225MM,LOTE 335248-0.FORNECIMENTO</t>
  </si>
  <si>
    <t>ELETRODUTO DE FERRO GALVANIZADO,TIPO PESADO DIAMETRO DE 25MM(1").FORNECIMENTO</t>
  </si>
  <si>
    <t>ELETRODUTO DE FERRO GALVANIZADO,TIPO PESADO,DIAMETRO DE 38MM(1.1/2").FORNECIMENTO</t>
  </si>
  <si>
    <t>ELETRODUTO DE FERRO GALVANIZADO,TIPO PESADO,DIAMETRO DE 50MM(2").FORNECIMENTO</t>
  </si>
  <si>
    <t>ELETRODUTO DE FERRO GALVANIZADO,TIPO PESADO,DIAMETRO DE 75MM(3").FORNECIMENTO</t>
  </si>
  <si>
    <t>CURVA LONGA DE 90° PARA ELETRODUTO,DE ACO GALVANIZADO,DE 25MM(1").FORNECIMENTO</t>
  </si>
  <si>
    <t>CURVA LONGA DE 90° PARA ELETRODUTO,DE ACO GALVANIZADO,DE 50MM(2").FORNECIMENTO</t>
  </si>
  <si>
    <t>CURVA LONGA DE 90° PARA ELETRODUTO,DE ACO GALVANIZADO,DE 75MM(3").FORNECIMENTO</t>
  </si>
  <si>
    <t>LUVA PARA ELETRODUTO,DE ACO GALVANIZADO,DE 25MM(1").FORNECIMENTO</t>
  </si>
  <si>
    <t>LUVA PARA ELETRODUTO,DE ACO GALVANIZADO,DE 38MM(1 1/2").FORNECIMENTO</t>
  </si>
  <si>
    <t>LUVA PARA ELETRODUTO,DE ACO GALVANIZADO,DE 50MM(2").FORNECIMENTO</t>
  </si>
  <si>
    <t>LUVA PARA ELETRODUTO,DE ACO GALVANIZADO,DE 75MM(3").FORNECIMENTO</t>
  </si>
  <si>
    <t>ELETRODUTO DE PVC RIGIDO,ROSQUEAVEL,DE 19MM(3/4").FORNECIMENTO</t>
  </si>
  <si>
    <t>ELETRODUTO DE PVC RIGIDO,ROSQUEAVEL,DE 32MM(1 1/4").FORNECIMENTO</t>
  </si>
  <si>
    <t>CURVA LONGA DE 90° PARA ELETRODUTO,DE PVC RIGIDO,ROSQUEAVEL,DE 25MM(1").FORNECIMENTO</t>
  </si>
  <si>
    <t>CURVA LONGA DE 90° PARA ELETRODUTO,DE PVC RIGIDO,ROSQUEAVEL,DE 32MM(1 1/4").FORNECIMENTO</t>
  </si>
  <si>
    <t>CURVA LONGA DE 90° PARA ELETRODUTO,DE PVC RIGIDO,ROSQUEAVEL,DE 50MM(2").FORNECIMENTO</t>
  </si>
  <si>
    <t>CURVA LONGA DE 90° PARA ELETRODUTO,DE PVC RIGIDO,ROSQUEAVEL,DE 75MM(3").FORNECIMENTO</t>
  </si>
  <si>
    <t>LUVA PARA ELETRODUTO,DE PVC RIGIDO,ROSQUEAVEL,DE 25MM(1").FORNECIMENTO</t>
  </si>
  <si>
    <t>LUVA PARA ELETRODUTO,DE PVC RIGIDO,ROSQUEAVEL,DE 32MM(1 1/4").FORNECIMENTO</t>
  </si>
  <si>
    <t>LUVA PARA ELETRODUTO,DE PVC RIGIDO,ROSQUEAVEL,DE 50MM(2").FORNECIMENTO</t>
  </si>
  <si>
    <t>LUVA PARA ELETRODUTO,DE PVC RIGIDO,ROSQUEAVEL,DE 75MM(3").FORNECIMENTO</t>
  </si>
  <si>
    <t>CONDUITE FLEXIVEL GALVANIZADO,DE 19MM(3/4").FORNECIMENTO E COLOCACAO</t>
  </si>
  <si>
    <t>BOX CURVO DE ALUMINIO COM BUCHA E ARRUELA DE 50MM(2").FORNECIMENTO</t>
  </si>
  <si>
    <t>BOX CURVO DE ALUMINIO COM BUCHA E ARRUELA DE 75MM(3").FORNECIMENTO</t>
  </si>
  <si>
    <t>EQUIPAMENTOS DE COMANDO DE CIRCUITO,PADRAO RIOLUZ,EXCLUSIVEO FORNECIMENTO DAS FERRAGENS DE FIXACAO E DO COMANDO.ASSENTAMENTO</t>
  </si>
  <si>
    <t>CONJUNTO PARA MONTAGEM DE INDICADOR VISUAL DE DIRECAO DE VENTO(BIRUTA) ADAPTADO PARA BALIZAMENTO NOTURNO.FORNECIMENTO</t>
  </si>
  <si>
    <t>FONTE DE EMERGENCIA(NO BREAK),COM POTENCIA DE 2KVA,220V/220V,AUTONOMIA A PLENA CARGA DE 30MIN.FORNECIMENTO</t>
  </si>
  <si>
    <t>LUMINARIA DECORATIVA LDRJ-14 P/LAMPADA FLUORESCENTE COMPACTA18W,C/EQUIPAMENTO AUXILIAR ELETROMAGNETICO INTEGRADO,P/INSTALACAO EM PAREDE,CORPO E GRADE DE PROTECAO EM LIGA DE ALUMINIO FUNDIDO TIPO ASTM-SG-7A OU SAE-23 PINTADOS C/TINTA ESMALTE NA COR CINZA MARTELADO,RECEPTACULO PARA BASE G-24D-2,CONFORME DESENHO A3-1900-PD E ESPECIFICACAO EM-RIOLUZ Nº23.FORN.</t>
  </si>
  <si>
    <t>LUMINARIA DECORATIVA LDRJ-15,P/LAMPADA FLUORESCENTE COMPACTA26W,P/INSTALACAO NO TETO,CORPO E GRADE DE PROTECAO EM LIGADE ALUMINIO FUNDIDO TIPO ASTM-SG-7A/SAE-23 PINTADOS C/TINTAESMALTE COR CINZA MARTELADO,GRADE ROSQUEADA AO CORPO,REFRATOR EM VIDRO BOROSILICATO ROSQUEADO AO CORPO,RECEPTACULO P/BASE G-24D-3,CONFORME DESENHO A4-1905-PD EM-RIOLUZ Nº23.FORN.</t>
  </si>
  <si>
    <t>LUMINARIA DECORATIVA LDRJ-07 PARA LAMPADA A VAPOR DE SODIO OU MULTIVAPOR METALICO DE 70W,COM EQUIPAMENTO AUXILIAR INTEGRADO,BASE EM ALUMINIO FUNDIDO,COM ALOJAMENTO E SUPORTE PARA EQUIPAMENTO AUXILIAR(REATOR,CAPACITOR,IGNITOR),COM ENCAIXE PARA TUBO COM DIAMETRO DE 48MM,DIFUSOR EM POLIPROPILENO,COM RECEPTACULO E-27,CONFORME DESENHO A3-1965-PD.FORNECIMENTO</t>
  </si>
  <si>
    <t>LUMINARIA DECORATIVA LDRJ-09 PARA LAMPADA A VAPOR DE SODIO OU MULTIVAPOR METALICO DE 70W,COM EQUIPAMENTO AUXILIAR INTEGRADO,BASE EM ALUMINIO FUNDIDO,COM ALOJAMENTO E SUPORTE PARA EQUIPAMENTO AUXILIAR(REATOR,CAPACITOR,IGNITOR),COM ENCAIXE PARA TUBO COM DIAMETRO DE 48MM,DIFUSOR EM POLIPROPILENO,COM RECEPTACULO E-27,CONFORME DESENHO A3-1966-PD.FORNECIMENTO</t>
  </si>
  <si>
    <t>LUMINARIA DECORATIVA LDRJ-20 PARA LAMPADA MULTIVAPOR METALICO 100W,SEMI ESFERICA,C/EQUIPAMENTO AUXILIAR INTEGRADO INSTALADO EM BANDEJA DE CHAPA DE ACO GALVANIZADO,ARO E CARCACA EMALUMINIO INJETADO DE ALTA PRESSAO,GRAU DE PROTECAO MINIMO IP-55,ACABAMENTO C/TRATAMENTO DE FOSFATACAO E PINTURA POLIESTER,PARAFUSOS DE ACO INOX RECEPTACULO E-27.FORNECIMENTO</t>
  </si>
  <si>
    <t>LUMINARIA DECORATIVA LDRJ-11 PARA LAMPADA MVM 150W,COM EQUIPAMENTO AUXILIAR INTEGRADO,PROJETOR PARA VAPOR DE METALICO BILATERAL 150W,REBATEDOR E SUPORTE(CONJUNTO COMPLETO).CONFORMEESPECIFICACAO EM-RIOLUZ-23,DESENHO A4-1863-PD(ULTIMA REVISAO).FORNECIMENTO</t>
  </si>
  <si>
    <t>PROJETOR,TIPO PRJ-19/1.2,PARA 1 LAMPADA DE MULTIVAPOR METALICO(MVM)TD DE 150W,CONTATO BILATERAL,COM EQUIPAMENTO AUXILIARINTEGRADO E LAMPADA.FORNECIMENTO</t>
  </si>
  <si>
    <t>PROJETOR PRJ-10,PARA LAMPADA A VAPOR DE SODIO OU MULTIVAPORMETALICO DE 250/400W TUBULAR,EM LIGA DE ALUMINIO FUNDIDO TIPO ASTM-SG-70A OU SAE 323,VISOR DE VIDRO PLANO,INCOLOR,TEMPERADO,RESISTENTE A IMPACTOS E CHOQUE TERMICO,SUPORTE TIPO "U",EM FERRO GALVANIZADO POR IMERSAO A QUENTE,CONFORME DESENHO A4-1188-PD E ESPECIFICACAO EM-RIOLUZ Nº20.FORNECIMENTO</t>
  </si>
  <si>
    <t>PROJETOR PRJ-07,P/LAMPADA A VAPOR DE SODIO OU MULTIVAPOR METALICO 250/400W TUBULAR,EM CHAPA DE ALUMINIO REPUXADO,POLIDOQUIMICAMENTE E ANODIZADO,VISOR DE VIDRO PLANO,INCOLOR,TEMPERADO,RESISTENTE A IMPACTOS E CHOQUE TERMICO,FIXADO AO REFLETOR ATRAVES DE ARO DE ALUMINIO,SUPORTE DE FIXACAO TIPO "U",CONFORME DESENHO A4-1514-PD E ESPECIFICACAO EM-RIOLUZ Nº20.FORN</t>
  </si>
  <si>
    <t>PROJETOR PRJ-27,P/UMA LAMPADA VAPOR DE SODIO OU MULTIVAPORMETALICO 250/400W TUBULAR,C/EQUIPAMENTO AUXILIAR INTEGRADO,EM LIGA DE ALUMINIO INJETADO A ALTA PRESSAO-IP65,REFLETOR EMCHAPA DE ALUMINIO DE ALTA PUREZA(99,50%)ESTAMPADO,ANODIZADOE ABRILHANTADO QUIMICAMENTE,CONFORME ESPECIFICACAO EM-RIOLUZ-72.FORNECIMENTO</t>
  </si>
  <si>
    <t>PROJETOR PRJ-28,P/UMA LAMPADA VAPOR DE SODIO DE 50/70/100/150W OU MULTIVAPOR METALICO DE 35/70/100/150W TUBULAR,C/EQUIPAMENTO AUXILIAR INTEGRADO,EM LIGA DE ALUMINIO INJETADO A ALTAPRESSAO-IP65.REFLETOR EM CHAPA DE ALUMINIO DE ALTA PUREZA(99,50%)ESTAMPADO,ANODIZADO E ABRILHANTADO QUIMICAMENTE,CONFORME ESPECIFICACAO EM-RIOLUZ-71.FORNECIMENTO</t>
  </si>
  <si>
    <t>PROJETOR PRJ-08,MODELO 2,P/2 LAMPADAS A VAPOR DE SODIO OU MULTIVAPOR METALICO 400W TUBULAR,EM LIGA DE ALUMINIO FUNDIDO TIPO ASTM-SG-70A OU SAE 323,REFLETOR INTERNO EM ALUMINIO ALTAPUREZA(99,85%AL),VISOR DE VIDRO PLANO,INCOLOR,TEMPERADO,RESISTENTE A IMPACTOS E CHOQUE TERMICO,SUPORTE TIPO "U",CONFORME DESENHO A4-1625-PD E ESPECIFICACAO EM-RIOLUZ Nº20.FORN.</t>
  </si>
  <si>
    <t>PROJETOR PRJ-08,MODELO 1,P/LAMPADA A VAPOR DE SODIO 1000W,MULTIVAPOR METALICO DE 1000/2000W OVOIDE OU TUBULAR,EM LIGA DEALUMINIO FUNDIDO TIPO ASTM-SG-70A OU SAE 323,DEFLETOR INTERNO EM ALUMINIO ALTA PUREZA(99,85%AL),VISOR DE VIDRO PLANO,INCOLOR,TEMPERADO,SUPORTE TIPO "U",CONFORME DESENHO A4-1625-PDE ESPECIFICACAO EM-RIO-LUZ Nº20.FORNECIMENTO</t>
  </si>
  <si>
    <t>LAMPADA DE MULTIVAPOR METALICO (MVM) DE 70W,BULBO OVOIDE.FORNECIMENTO</t>
  </si>
  <si>
    <t>LAMPADA DE MULTIVAPOR METALICO (MVM) DE 150W,BULBO OVOIDE.FORNECIMENTO</t>
  </si>
  <si>
    <t>LAMPADA DE MULTIVAPOR METALICO (MVM) DE 250W,BULBO OVOIDE.FORNECIMENTO</t>
  </si>
  <si>
    <t>LAMPADA MULTIVAPOR METALICO (MVM) DE 400W,BULBO OVOIDE.FORNECIMENTO</t>
  </si>
  <si>
    <t>LAMPADA DE MULTIVAPOR METALICO (MVM) DE 250W,BULBO TUBULAR.FORNECIMENTO</t>
  </si>
  <si>
    <t>LAMPADA DE MULTIVAPOR METALICO (MVM) DE 400W,BULBO TUBULAR.FORNECIMENTO</t>
  </si>
  <si>
    <t>LAMPADA A VAPOR DE SODIO,ALTA PRESSAO,POTENCIA DE 70W,BASE E-27,BULBO OVOIDE,POSICAO DE FUNCIONAMENTO UNIVERSAL A NBR-IEC-662 E EM-RIOLUZ Nº 57.FORNECIMENTO</t>
  </si>
  <si>
    <t>LAMPADA A VAPOR DE SODIO,ALTA PRESSAO,POTENCIA DE 100W,BASEE-27,BULBO OVOIDE,POSICAO DE FUNCIONAMENTO UNIVERSAL A NBR-IEC-662 E EM-RIOLUZ Nº57.FORNECIMENTO</t>
  </si>
  <si>
    <t>LAMPADA A VAPOR DE SODIO,ALTA PRESSAO,POTENCIA DE 150W,BASEE-27,BULBO OVOIDE,POSICAO DE FUNCIONAMENTO UNIVERSAL A NBR-IEC-662 E EM-RIOLUZ Nº 57.FORNECIMENTO</t>
  </si>
  <si>
    <t>LAMPADA A VAPOR DE SODIO,ALTA PRESSAO,POTENCIA DE 250W,BASEE-27,BULBO OVOIDE,POSICAO DE FUNCIONAMENTO UNIVERSAL A NBR-IEC-662 E EM-RIOLUZ Nº 57.FORNECIMENTO</t>
  </si>
  <si>
    <t>LAMPADA A VAPOR DE SODIO,ALTA PRESSAO,POTENCIA DE 100W,BASEE-40,BULBO TUBULAR,POSICAO DE FUNCIONAMENTO UNIVERSAL A NBR-IEC-662 E EM-RIOLUZ Nº 57.FORNECIMENTO</t>
  </si>
  <si>
    <t>LAMPADA A VAPOR DE SODIO,ALTA PRESSAO,POTENCIA DE 150W,BASEE-40,BULBO TUBULAR,POSICAO DE FUNCIONAMENTO UNIVERSAL A NBR-IEC-662 E EM-RIOLUZ Nº 57.FORNECIMENTO</t>
  </si>
  <si>
    <t>LAMPADA A VAPOR DE SODIO,ALTA PRESSAO,POTENCIA DE 250W,BASEE- 40,BULBO TUBULAR,POSICAO DE FUNCIONAMENTO UNIVERSAL A NBR-IEC-662 E EM-RIOLUZ Nº 57.FORNECIMENTO</t>
  </si>
  <si>
    <t>LAMPADA A VAPOR DE SODIO,ALTA PRESSAO,POTENCIA DE 400W,BASEE-40,BULBO TUBULAR,POSICAO DE FUNCIONAMENTO UNIVERSAL A NBR-IEC-662 E EM-RIOLUZ Nº 57.FORNECIMENTO</t>
  </si>
  <si>
    <t>REATOR EXTERNO PARA LAMPADA VAPOR DE SODIO DE 70W,IGNITOR COM PICO DE TENSAO 2,8 A 4KV,FATOR DE POTENCIA MINIMO 0,92,TENSAO DE ALIMENTACAO 220V,EM-RIO-LUZ-30,NBR-13593,IEC-60662.FORNECIMENTO</t>
  </si>
  <si>
    <t>REATOR EXTERNO PARA LAMPADA VAPOR DE SODIO DE 100W,IGNITOR COM PICO DE TENSAO 2,8 A 4KV,FATOR DE POTENCIA MINIMO 0,92,TENSAO DE ALIMENTACAO 220V,EM-RIOLUZ-30,NBR-13593,IEC-60662.FORNECIMENTO</t>
  </si>
  <si>
    <t>REATOR EXTERNO PARA LAMPADA VAPOR DE SODIO DE 150W,IGNITOR COM PICO DE TENSAO 2,8 A 4KV,FATOR DE POTENCIA MINIMO 0,92,TENSAO DE ALIMENTACAO 220V,EM-RIOLUZ-30,NBR-13593,IEC-60662.FORNECIMENTO</t>
  </si>
  <si>
    <t>REATOR EXTERNO PARA LAMPADA VAPOR DE SODIO DE 250W,IGNITOR COM PICO DE TENSAO 2,8 A 4KV,FATOR DE POTENCIA MINIMO 0,92,TENSAO DE ALIMENTACAO 220V,EM-RIOLUZ-30,NBR-13593,IEC-60662.FORNECIMENTO</t>
  </si>
  <si>
    <t>REATOR EXTERNO PARA LAMPADA VAPOR DE SODIO DE 400W,IGNITOR COM PICO DE TENSAO 2,8 A 4KV,FATOR DE POTENCIA MINIMO 0,92,TENSAO DE ALIMENTACAO 220V,EM-RIOLUZ-30,NBR-13593,IEC-60662.FORNECIMENTO</t>
  </si>
  <si>
    <t>REATOR INTERNO/INTEGRADO PARA LAMPADA VAPOR DE SODIO DE 70W,IGNITOR COM PICO DE TENSAO 2,8 A 4KV,FATOR DE POTENCIA MINIMO 0,92,TENSAO NOMINAL DE ALIMENTACAO 220V,CONFORME DESENHO A3-1971-PD,NBR-13593,IEC-60662.FORNECIMENTO</t>
  </si>
  <si>
    <t>REATOR INTERNO/INTEGRADO PARA LAMPADA VAPOR DE SODIO DE 150W,IGNITOR COM PICO DE TENSAO 2,8 A 4KV,FATOR DE POTENCIA MINIMO 0,92,TENSAO NOMINAL DE ALIMENTACAO 220V,CONFORME DESENHOA3-1971-PD,NBR-13593,IEC-60662.FORNECIMENTO</t>
  </si>
  <si>
    <t>REATOR INTERNO/INTEGRADO PARA LAMPADA VAPOR DE SODIO DE 250W,IGNITOR COM PICO DE TENSAO 2,8 A 4KV,FATOR DE POTENCIA MINIMO 0,92,TENSAO NOMINAL DE ALIMENTACAO 220V,CONFORME DESENHOA3-1971-PD,NBR-13593,IEC-60662.FORNECIMENTO</t>
  </si>
  <si>
    <t>REATOR INTERNO/INTEGRADO PARA LAMPADA VAPOR DE SODIO DE 400W,IGNITOR COM PICO DE TENSAO 2,8 A 4KV,FATOR DE POTENCIA MINIMO 0,92,TENSAO NOMINAL DE ALIMENTACAO 220V,CONFORME DESENHOA3-1971-PD,NBR-13593,IEC-60662.FORNECIMENTO</t>
  </si>
  <si>
    <t>REATOR EXTERNO PARA LAMPADA VAPOR METALICO DE 70W,IGNITOR COM PICO DE TENSAO 2,8 A 4KV,FATOR DE POTENCIA MINIMO 0,92,TENSAO DE ALIMENTACAO 220V,EM-RIOLUZ-30,NBR-14305,IEC-61167.FORNECIMENTO</t>
  </si>
  <si>
    <t>REATOR EXTERNO PARA LAMPADA VAPOR METALICO DE 100W,IGNITOR COM PICO DE TENSAO 2,8 A 4KV,FATOR DE POTENCIA MINIMO 0,92,TENSAO DE ALIMENTACAO 220V,EM-RIOLUZ-30,NBR-14305,IEC-61167.FORNECIMENTO</t>
  </si>
  <si>
    <t>REATOR EXTERNO PARA LAMPADA VAPOR METALICO DE 150W,IGNITOR COM PICO DE TENSAO 2,8 A 4KV,FATOR DE POTENCIA MINIMO 0,92,TENSAO DE ALIMENTACAO 220V,EM-RIOLUZ-30,NBR-14305,IEC-61167.FORNECIMENTO</t>
  </si>
  <si>
    <t>REATOR EXTERNO PARA LAMPADA VAPOR METALICO DE 250W,IGNITOR COM PICO DE TENSAO 2,8 A 4KV,FATOR DE POTENCIA MINIMO 0,92,TENSAO DE ALIMENTACAO 220V,EM-RIOLUZ-30,NBR-14305,IEC-61167.FORNECIMENTO</t>
  </si>
  <si>
    <t>REATOR EXTERNO PARA LAMPADA VAPOR METALICO DE 400W,IGNITOR COM PICO DE TENSAO 2,8 A 4KV,FATOR DE POTENCIA MINIMO 0,92,TENSAO DE ALIMENTACAO 220V,EM-RIOLUZ-30,NBR-14305,IEC-61167.FORNECIMENTO</t>
  </si>
  <si>
    <t>REATOR TIPO INTERNO/INTEGRADO PARA LAMPADA VAPOR METALICO DE70W,IGNITOR COM PICO DE TENSAO 2,8 A 4KV,FATOR DE POTENCIAMINIMO 0,92,TENSAO NOMINAL DE ALIMENTACAO 220V,CONFORME DESENHO A3-1971-PD,NBR-14305,IEC-61167.FORNECIMENTO</t>
  </si>
  <si>
    <t>REATOR TIPO INTERNO/INTEGRADO PARA LAMPADA VAPOR METALICO DE150W,IGNITOR COM PICO DE TENSAO 2,8 A 4KV,FATOR DE POTENCIAMINIMO 0,92,TENSAO NOMINAL DE ALIMENTACAO 220V,CONFORME DESENHO A3-1971-PD,NBR-14305,IEC-61167.FORNECIMENTO</t>
  </si>
  <si>
    <t>REATOR TIPO INTERNO/INTEGRADO PARA LAMPADA VAPOR METALICO DE250W,IGNITOR COM PICO DE TENSAO 2,8 A 4KV,FATOR DE POTENCIAMINIMO 0,92,TENSAO NOMINAL DE ALIMENTACAO 220V,CONFORME DESENHO A3-1971-PD,NBR-14305,IEC-61167.FORNECIMENTO</t>
  </si>
  <si>
    <t>REATOR TIPO INTERNO/INTEGRADO PARA LAMPADA VAPOR METALICO DE400W,IGNITOR COM PICO DE TENSAO 2,8 A 4KV,FATOR DE POTENCIAMINIMO 0,92,TENSAO NOMINAL DE ALIMENTACAO 220V,CONFORME DESENHO A3-1971-PD,NBR-14305,IEC-61167.FORNECIMENTO</t>
  </si>
  <si>
    <t>LUMINARIA EQUIPADA COM LAMPADA DE DESCARGA E ACESSORIOS,EM CORDOALHA,EXCLUSIVE LUMINARIA,INCLUSIVE FORNECIMENTO DA CORDOALHA.COLOCACAO</t>
  </si>
  <si>
    <t>LUMINARIA EQUIPADA COM LAMPADA DE DESCARGA E ACESSORIOS,EM CORDOALHA,EXCLUSIVE LUMINARIA E O FORNECIMENTO DA CORDOALHA.COLOCACAO</t>
  </si>
  <si>
    <t>LUMINARIA EQUIPADA COM LAMPADA DE DESCARGA E ACESSORIOS,EM TETO OU PAREDE;EXCLUSIVE LUMINARIA.COLOCACAO</t>
  </si>
  <si>
    <t>PROJETORES (DOIS) EQUIPADOS COM LAMPADAS DE DESCARGA,FIXADOSEM POSTE DE ACO OU CONCRETO,INCLUSIVE FERRAGENS DE FIXACAO,EXCLUSIVE PROJETOR.COLOCACAO</t>
  </si>
  <si>
    <t>PROJETORES (DOIS) EQUIPADOS COM LAMPADA DE DESCARGA,FIXADOSEM CRUZETA Nº1;INCLUSIVE FERRAGENS DE FIXACAO,EXCLUSIVE PROJETOR.COLOCACAO</t>
  </si>
  <si>
    <t>PROJETORES(TRES)EQUIPADOS COM LAMPADAS DE DESCARGA,FIXADOS EM POSTE DE CONCRETO,INCLUSIVE FERRAGENS DE FIXACAO,EXCLUSIVEPROJETORES.COLOCACAO</t>
  </si>
  <si>
    <t>PROJETORES(QUATRO)EQUIPADOS COM LAMPADA DE DESCARGA,FIXADOSEM POSTE DE ACO RETO;INCLUSIVE FERRAGENS DE FIXACAO,EXCLUSIVE PROJETORES.COLOCACAO</t>
  </si>
  <si>
    <t>PROJETOR FIXADO EM BANDEJA ATRAVES DE CHUMBADORES DE ACO INOX,EXCLUSIVE PROJETOR,CHUMBADOR E BANDEJAMENTO.COLOCACAO</t>
  </si>
  <si>
    <t>REATOR,PADRAO RIOLUZ,PARA LAMPADA DE DESCARGA,EM POSTE DE ACO,CONCRETO OU MADEIRA,EXCLUSIVE FORNECIMENTO DO REATOR E FERRAGENS DE FIXACAO.COLOCACAO</t>
  </si>
  <si>
    <t>REATOR,PADRAO RIOLUZ,PARA LAMPADA DE DESCARGA EM POSTE(ACO OU CONCRETO),INCLUINDO INTERLIGACAO NA REDE E NA LUMINARIA EFERRAGENS DE FIXACAO;EXCLUSIVE FORNECIMENTO DO REATOR.COLOCACAO</t>
  </si>
  <si>
    <t>REATOR PARA LAMPADA DE DESCARGA EM TETO,PISO OU PAREDE,INCLUSIVE INTERLIGACAO NA REDE E NA LUMINARIA E FERRAGENS DE FIXACAO,EXCLUSIVE FORNECIMENTO DE REATOR.COLOCACAO</t>
  </si>
  <si>
    <t>CHUMBADOR EM ACO CARBONO,COM DIAMETRO DE 7/8",COMPRIMENTO DE500MM,GALVANIZADO A QUENTE POR IMERSAO,COM PORCA,ARRUELA LISA E ARRUELA DE PRESSAO.FORNECIMENTO</t>
  </si>
  <si>
    <t>CHUMBADOR DE ACO INOXIDAVEL 304,TEC BOLT,TBM 12.100,COMPRIMENTO DE 96MM E DIAMETRO DE 1/2",COM ARRUELA LISA E DE PRESSAOE PORCA,TECNART OU SIMILAR.FORNECIMENTO</t>
  </si>
  <si>
    <t>CHUMBADOR DE EXPANSAO DE ACO,COM DIAMETRO DE 1/2" E COMPRIMENTO DO PARAFUSO DE 3".FORNECIMENTO</t>
  </si>
  <si>
    <t>CINTA CIRCULAR DE ACO GALVANIZADO COM PARAFUSOS,DE APROXIMADAMENTE 90MM.FORNECIMENTO</t>
  </si>
  <si>
    <t>CINTA CIRCULAR DE ACO GALVANIZADO COM PARAFUSOS,DE APROXIMADAMENTE 120MM.FORNECIMENTO</t>
  </si>
  <si>
    <t>CINTA CIRCULAR DE ACO GALVANIZADO COM PARAFUSOS,DE APROXIMADAMENTE 150MM.FORNECIMENTO</t>
  </si>
  <si>
    <t>CINTA CIRCULAR DE ACO GALVANIZADO COM PARAFUSOS,DE APROXIMADAMENTE 180MM.FORNECIMENTO</t>
  </si>
  <si>
    <t>CINTA CIRCULAR DE ACO GALVANIZADO COM PARAFUSOS,DE APROXIMADAMENTE 210MM.FORNECIMENTO</t>
  </si>
  <si>
    <t>CINTA CIRCULAR DE ACO GALVANIZADO COM PARAFUSOS,DE APROXIMADAMENTE 240MM.FORNECIMENTO</t>
  </si>
  <si>
    <t>GRAMPO TIPO "U",DIAMETRO DE 5" E ROSCA DE 1/2",INCLUSIVE PORCAS E ARRUELAS.FORNECIMENTO</t>
  </si>
  <si>
    <t>PORCA SEXTAVADA,EM ACO BAIXO CARBONO (1010/1020),UNC,5/8"(16MM),ACABAMENTO POLIDO OU ZINCADO.FORNECIMENTO</t>
  </si>
  <si>
    <t>PORCA SEXTAVADA EM ACO BAIXO CARBONO (1010/1020),UNC,(M12X1,75)MM,ACABAMENTO ZINCADO.FORNECIMENTO</t>
  </si>
  <si>
    <t>BASE DE ACO PARA SUSTENTACAO DE POSTE FIXADA POR CHUMBADOREM FUNDACAO DE CONCRETO ARMADO.ASSENTAMENTO</t>
  </si>
  <si>
    <t>CHUMBADOR PARA FIXACAO DE POSTE DE ACO CURVO DE 1 BRACO,DE 8M ATE 9M DE ALTURA,EXCLUSIVE ESTE,DE 7/8"X600MM,COM PORCA EARRUELA GALVANIZADAS A FOGO,PADRAO RIOLUZ.FORNECIMENTO E INSTALACAO</t>
  </si>
  <si>
    <t>EXTRACAO E TRANSPORTE DE TERRA PARA SUBSTRATO,PARA ENCHIMENTO DE SACOS PLASTICOS E PRODUCAO DE MUDAS DE ESSENCIAS FLORESTAIS.CUSTO VALIDO PARA CADA 100 UNIDADES</t>
  </si>
  <si>
    <t>PENEIRAMENTO E MISTURA DE TERRA PARA ENCHIMENTO DE SACOS PLASTICOS E PRODUCAO DE MUDAS DE ESSENCIAS FLORESTAIS.CUSTO VALIDO PARA CADA 100 UNIDADES</t>
  </si>
  <si>
    <t>DESINFECCAO E ADUBACAO DA TERRA DE SUBSTRATO,PARA ENCHIMENTODE SACOS PLASTICOS E PRODUCAO DE MUDAS DE ESSENCIAS FLORESTAIS.CUSTO VALIDO PARA CADA 100 UNIDADES</t>
  </si>
  <si>
    <t>ENCHIMENTO DOS SACOS PLASTICOS,PARA PRODUCAO DE MUDAS DE ESSENCIAS FLORESTAIS.CUSTO VALIDO PARA CADA 100 UNIDADES</t>
  </si>
  <si>
    <t>PREPARO DOS CANTEIROS,PARA PRODUCAO DE MUDAS DE ESSENCIAS FLORESTAIS.CUSTO VALIDO PARA CADA 100 UNIDADES</t>
  </si>
  <si>
    <t>ENCANTEIRAMENTO DOS SACOS PLASTICOS,PARA PRODUCAO DE MUDAS NATIVAS DE ESSENCIAS FLORESTAIS.CUSTO VALIDO PARA CADA 100 UNIDADES</t>
  </si>
  <si>
    <t>REPICAGEM E DESBASTE DAS MUDAS DE ESSENCIAS FLORESTAIS.CUSTOVALIDO PARA CADA 100 UNIDADES</t>
  </si>
  <si>
    <t>IRRIGACAO DAS MUDAS DE ESSENCIAS FLORESTAIS COM USO DE MANGUEIRA.CUSTO VALIDO PARA CADA 100 UNIDADES</t>
  </si>
  <si>
    <t>CAPINA MANUAL,REMOCAO E SELECAO DAS MUDAS DE ESSENCIAS FLORESTAIS.CUSTO VALIDO PARA CADA 100 UNIDADES</t>
  </si>
  <si>
    <t>APLICACAO DE DEFENSIVOS,EXCLUSIVE ESTE,NAS MUDAS DE ESSENCIAS FLORESTAIS.CUSTO VALIDO PARA CADA 100 UNIDADES</t>
  </si>
  <si>
    <t>PREPARO DE ESTACAS PARA PRODUCAO DE MUDAS DE ESSENCIAS FLORESTAIS.CUSTO VALIDO PARA CADA 100 UNIDADES</t>
  </si>
  <si>
    <t>SACO PLASTICO PARA PRODUCAO DE MUDAS NA MEDIA DE (15X25)CM X0,15MM.FORNECIMENTO</t>
  </si>
  <si>
    <t>SACO PLASTICO PARA PRODUCAO DE MUDAS NA MEDIA DE (20X30)CM X0,20MM.FORNECIMENTO</t>
  </si>
  <si>
    <t>SACO PLASTICO PARA PRODUCAO DE MUDAS NA MEDIA DE (28X35)CM X0,22MM.FORNECIMENTO</t>
  </si>
  <si>
    <t>MUDAS NATIVAS DE ESSENCIAS FLORESTAIS ATE 1,00M DE ALTURA.FORNECIMENTO</t>
  </si>
  <si>
    <t>MUDAS EXOTICAS DE ESSENCIAS FLORESTAIS (EUCALIPTOS) ATE 30CMDE ALTURA.FORNECIMENTO</t>
  </si>
  <si>
    <t>MUDAS EXOTICAS DE ESSENCIAS FLORESTAIS (PINUS) ATE 30CM DE ALTURA.FORNECIMENTO</t>
  </si>
  <si>
    <t>MUDAS DE ESSENCIAS FLORESTAIS DE 30CM A 50CM DE ALTURA,TIPOSABIA,MARICA,TREMA,AROEIRA,IPES,PAU-FERRO E SIMILARES.FORNE-CIMENTO</t>
  </si>
  <si>
    <t>ROCADO DE VEGETACAO COM ROCADEIRA COSTAL MOTORIZADA,INCLUSIVE AJUNTAMENTO DO MATERIAL RESULTANTE</t>
  </si>
  <si>
    <t>ARACAO DO SOLO A 20CM DE PROFUNDIDADE COM TRATOR DE PNEUS EARADO DE DISCO</t>
  </si>
  <si>
    <t>PREPARO DE PIQUETES DE BAMBU DE 1,00M DE ALTURA,PARA ALINHAMENTO E MARCACAO DE COVAS.CUSTO VALIDO PARA CADA 100 UNIDADES</t>
  </si>
  <si>
    <t>DISTRIBUICAO DE MUDAS EXOTICAS DE ESSENCIAS FLORESTAIS.CUSTOVALIDO PARA CADA 100 UNIDADES</t>
  </si>
  <si>
    <t>FABRICACAO DE ESCAMA DE CONCRETO ARMADO PARA SOLO REFORCADOCOM FITA METALICA - 2 A 5 CHUMBADORES</t>
  </si>
  <si>
    <t>TRAVADOR DE MADEIRA PARA ESCAMAS DE CONCRETO ARMADO - UTILIZACAO DE 10 VEZES</t>
  </si>
  <si>
    <t xml:space="preserve">AV. PRES. ROOSEVELT </t>
  </si>
  <si>
    <t>Av Presidente Roosevelt - Trecho 1</t>
  </si>
  <si>
    <t>Av Presidente Roosevelt - Trecho 2</t>
  </si>
  <si>
    <t>Av Presidente Roosevelt - Trecho 3</t>
  </si>
  <si>
    <t>Estrada de Marambaia - Trecho 1</t>
  </si>
  <si>
    <t>Estrada de Marambaia - Trecho 2</t>
  </si>
  <si>
    <t>Estrada de Marambaia - Trecho 3</t>
  </si>
  <si>
    <t>Rua da Igualdade - Trecho 1</t>
  </si>
  <si>
    <t>Rua da Igualdade - Trecho 2</t>
  </si>
  <si>
    <t>Rua da Liberdade - Trecho 1</t>
  </si>
  <si>
    <t>Rua da Liberdade - Trecho 2</t>
  </si>
  <si>
    <t>Rua da Fraternidade - Trecho 1</t>
  </si>
  <si>
    <t>Rua E ( Rua da Maçonaria) - Trecho 1</t>
  </si>
  <si>
    <t>Rua E ( Rua da Maçonaria) - Trecho 2</t>
  </si>
  <si>
    <t>Rua E ( Rua da Maçonaria) - Trecho 3</t>
  </si>
  <si>
    <t>Av. Presidente Roosevelt</t>
  </si>
  <si>
    <t>Estrada de Marambaia</t>
  </si>
  <si>
    <t>Rua da Igualdade</t>
  </si>
  <si>
    <t>Rua da Liberdade</t>
  </si>
  <si>
    <t>Rua da Fraternidade</t>
  </si>
  <si>
    <t>Rua Heloísa Torres</t>
  </si>
  <si>
    <t>Rua E (Rua da Maçonaria)</t>
  </si>
  <si>
    <t>PV 800</t>
  </si>
  <si>
    <t>desc. pv's 800</t>
  </si>
  <si>
    <t>ESTRADA DE MARAMBAIA</t>
  </si>
  <si>
    <t>Mão de Obra</t>
  </si>
  <si>
    <t xml:space="preserve">                  SÃO GONÇALO</t>
  </si>
  <si>
    <t>2.21</t>
  </si>
  <si>
    <t>RUA HELOISA TORRES LADO DIREITO</t>
  </si>
  <si>
    <t>RUA HELOISA TORRES LADO ESQUERDO</t>
  </si>
  <si>
    <t>Rua Presidente Roosevelt</t>
  </si>
  <si>
    <t>RUA HELOÍSA TORRES</t>
  </si>
  <si>
    <t>GALERIA  1,00x1,00</t>
  </si>
  <si>
    <t>PV</t>
  </si>
  <si>
    <t>TOTAL REDE</t>
  </si>
  <si>
    <t>desconto 600</t>
  </si>
  <si>
    <t>desconto 800</t>
  </si>
  <si>
    <t>RUA EUNICE PALMIRA (EMBOCADURA DA RUA HELOÍSA TORRES)</t>
  </si>
  <si>
    <t>galeria 1,0x1,0</t>
  </si>
  <si>
    <t>Rua Heloíza Torres - Trecho 1</t>
  </si>
  <si>
    <t>Rua Heloíza Torres - Trecho 2</t>
  </si>
  <si>
    <t>C</t>
  </si>
  <si>
    <t>pv 1000</t>
  </si>
  <si>
    <t>Qtde</t>
  </si>
  <si>
    <t>Extensão (m)</t>
  </si>
  <si>
    <t>1.8</t>
  </si>
  <si>
    <t>1.9</t>
  </si>
  <si>
    <t>Area (m²)</t>
  </si>
  <si>
    <t>,</t>
  </si>
  <si>
    <t>Tecnico de Edificações</t>
  </si>
  <si>
    <t>Auxiliar de escritório</t>
  </si>
  <si>
    <t>Encarregado</t>
  </si>
  <si>
    <t>Apontador</t>
  </si>
  <si>
    <t>TRAVESSIA RJ 104</t>
  </si>
  <si>
    <t>PV 1500</t>
  </si>
  <si>
    <t>PV 1500 - Travessia RJ-104</t>
  </si>
  <si>
    <t>Galeria  1,00x1,00</t>
  </si>
  <si>
    <t>DEMOLIÇÃO PAVIMENTO ASFALTICO - RJ-104</t>
  </si>
  <si>
    <t xml:space="preserve">MATERIAL DE 1ª - Travessia RJ-104 </t>
  </si>
  <si>
    <t>Travessia RJ-104</t>
  </si>
  <si>
    <t xml:space="preserve">base pav. Cbuq - Travessia RJ-104 </t>
  </si>
  <si>
    <t>CBUQ - Pavimentaçao = Travessia RJ-104 = 33,12 t</t>
  </si>
  <si>
    <t>Travessia RJ-104 (RECOMPOSIÇÃO CANTEIRO)</t>
  </si>
  <si>
    <t>Ate 1,50 m</t>
  </si>
  <si>
    <t>De 1,50m ate 3,00m</t>
  </si>
  <si>
    <t>Rede urbana</t>
  </si>
  <si>
    <t>2.30</t>
  </si>
  <si>
    <t>PV rede urbana</t>
  </si>
  <si>
    <t>PV Travessia RJ-104</t>
  </si>
  <si>
    <t>MÊS/ANO REF. :</t>
  </si>
  <si>
    <t xml:space="preserve">Extensão </t>
  </si>
  <si>
    <t>Qtde parede</t>
  </si>
  <si>
    <t>Canal em concreto 1,50x1,50 - RJ-104</t>
  </si>
  <si>
    <t>Travessia RJ 104</t>
  </si>
  <si>
    <t>TRAVESSIA RJ 104 -  RECONSTRUÇÃO</t>
  </si>
  <si>
    <t>1.10</t>
  </si>
  <si>
    <t>1.11</t>
  </si>
  <si>
    <t>1.12</t>
  </si>
  <si>
    <t>1.13</t>
  </si>
  <si>
    <t>1.14</t>
  </si>
  <si>
    <t>1.15</t>
  </si>
  <si>
    <t>1.16</t>
  </si>
  <si>
    <t>1.17</t>
  </si>
  <si>
    <t>1.18</t>
  </si>
  <si>
    <t>1.19</t>
  </si>
  <si>
    <t>UNI.</t>
  </si>
  <si>
    <t>Profundidade</t>
  </si>
  <si>
    <t>Total considerando 01 a cada 02 estacas</t>
  </si>
  <si>
    <t>Qtde de furos</t>
  </si>
  <si>
    <t>Av. Presidente Roosevelt - Estaca 00 a 13</t>
  </si>
  <si>
    <t>Estrada de Marambaia - Estaca 00 a 15</t>
  </si>
  <si>
    <t>Rua da Igualdade - Estaca 00 a 28</t>
  </si>
  <si>
    <t>Rua da Liberdade - Estaca 00 a 28</t>
  </si>
  <si>
    <t>Rua da Fraternidade - Estaca 00 a 28</t>
  </si>
  <si>
    <t>Rua Heloísa Torres - Estaca 00 a 15 e 100 a 117</t>
  </si>
  <si>
    <t>Rua E (Rua da Maçonaria) - Estaca 00 a 17</t>
  </si>
  <si>
    <t>1 amostra para cada furo de sondagem</t>
  </si>
  <si>
    <t>Total considerando 01 a cada estaca</t>
  </si>
  <si>
    <t xml:space="preserve">Total  </t>
  </si>
  <si>
    <t>Total de determinação: 01 na base e 01 no CBUQ</t>
  </si>
  <si>
    <t>Canal em concreto 1,50x1,50 - Travessia RJ104</t>
  </si>
  <si>
    <t>15.001.0069-0</t>
  </si>
  <si>
    <t>15.001.0069-A</t>
  </si>
  <si>
    <t>18.013.0126-0</t>
  </si>
  <si>
    <t>18.013.0126-A</t>
  </si>
  <si>
    <t>ANEXO VI</t>
  </si>
  <si>
    <t>Governo do Estado do Rio de Janeiro
Secretaria de Estado das Cidades
Subsecretaria de Infraestrutura</t>
  </si>
  <si>
    <t>Natureza:</t>
  </si>
  <si>
    <t>MÊS /ANO REF. :</t>
  </si>
  <si>
    <t>Localização:</t>
  </si>
  <si>
    <t>PRAZO DA OBRA:</t>
  </si>
  <si>
    <t>COD</t>
  </si>
  <si>
    <t>UNID.</t>
  </si>
  <si>
    <t>ADMINISTRAÇÃO LOCAL</t>
  </si>
  <si>
    <t>TOTAL DOS SERVIÇOS</t>
  </si>
  <si>
    <t>Perímetro do canteiro</t>
  </si>
  <si>
    <t>Qtde furos</t>
  </si>
  <si>
    <t>uni.</t>
  </si>
  <si>
    <t>Distancia (km)</t>
  </si>
  <si>
    <t>DRENAGEM PLUVIAL</t>
  </si>
  <si>
    <t>SERVIÇOS DE ESCRITÓRIO LABORATÓRIO E CAMPO</t>
  </si>
  <si>
    <t xml:space="preserve">Quantidade </t>
  </si>
  <si>
    <t>Largura (m)</t>
  </si>
  <si>
    <t>Altura (m)</t>
  </si>
  <si>
    <t>Lado 1 (m)</t>
  </si>
  <si>
    <t>Lado 2 (m)</t>
  </si>
  <si>
    <t>TOTAL PV</t>
  </si>
  <si>
    <t>PV &lt; 700</t>
  </si>
  <si>
    <t>TOTAL DESCONTO</t>
  </si>
  <si>
    <t>Conforme planilha de cubação</t>
  </si>
  <si>
    <t>Canal em concreto 1,5x1,5 - RJ-104</t>
  </si>
  <si>
    <t xml:space="preserve">Qtde </t>
  </si>
  <si>
    <t>Bota Fora</t>
  </si>
  <si>
    <t>Empolamento</t>
  </si>
  <si>
    <t>Volume escavado (m³)</t>
  </si>
  <si>
    <t>Quantidade estimada</t>
  </si>
  <si>
    <t>Largura Interna (m)</t>
  </si>
  <si>
    <t>Parede (m)</t>
  </si>
  <si>
    <t xml:space="preserve">UNI </t>
  </si>
  <si>
    <t>Reparo nas redes de água</t>
  </si>
  <si>
    <t xml:space="preserve">Lados </t>
  </si>
  <si>
    <t>Largura média(m)</t>
  </si>
  <si>
    <t>Extensão(m)</t>
  </si>
  <si>
    <t>Unid. / Rua</t>
  </si>
  <si>
    <t>UNI</t>
  </si>
  <si>
    <t>Distância (m)</t>
  </si>
  <si>
    <t>Extensão da rede</t>
  </si>
  <si>
    <t>Peso (T)</t>
  </si>
  <si>
    <t>Bota-fora</t>
  </si>
  <si>
    <t>Transporte CBUQ</t>
  </si>
  <si>
    <t>TxKM</t>
  </si>
  <si>
    <t>T/m³</t>
  </si>
  <si>
    <t>Volume(m³)</t>
  </si>
  <si>
    <t>Volume (m³)</t>
  </si>
  <si>
    <t>Demolição depiso em concreto - RJ 104</t>
  </si>
  <si>
    <t>base pav. Cbuq (Pres. Roosevelt e Est. Marambaia)</t>
  </si>
  <si>
    <t>base pav. Cbuq (Demais ruas do contrato)</t>
  </si>
  <si>
    <t>Largura  (m)</t>
  </si>
  <si>
    <t>Peso Espe.(t/m³)</t>
  </si>
  <si>
    <t>Largura cx de rua  (m)</t>
  </si>
  <si>
    <t>Faixa central</t>
  </si>
  <si>
    <t>Faixa de pedestre</t>
  </si>
  <si>
    <t>Faixa horizontal antes da faixa de pedestre</t>
  </si>
  <si>
    <t>Largura faixa (m)</t>
  </si>
  <si>
    <t>Faixa / rua</t>
  </si>
  <si>
    <t>05.021.0110-0</t>
  </si>
  <si>
    <t>05.021.0110-A</t>
  </si>
  <si>
    <t>05.021.0112-0</t>
  </si>
  <si>
    <t>05.021.0112-A</t>
  </si>
  <si>
    <t>05.058.0100-0</t>
  </si>
  <si>
    <t>05.058.0100-A</t>
  </si>
  <si>
    <t>13.460.0032-0</t>
  </si>
  <si>
    <t>13.460.0032-A</t>
  </si>
  <si>
    <t>14.002.0265-0</t>
  </si>
  <si>
    <t>14.002.0265-A</t>
  </si>
  <si>
    <t>15.028.0028-0</t>
  </si>
  <si>
    <t>15.028.0028-A</t>
  </si>
  <si>
    <t>18.021.0050-0</t>
  </si>
  <si>
    <t>18.021.0050-A</t>
  </si>
  <si>
    <t>18.032.0040-0</t>
  </si>
  <si>
    <t>18.032.0040-A</t>
  </si>
  <si>
    <t>18.032.0042-0</t>
  </si>
  <si>
    <t>18.032.0042-A</t>
  </si>
  <si>
    <t>1,50x1,50</t>
  </si>
  <si>
    <t xml:space="preserve">Extensão das Ruas </t>
  </si>
  <si>
    <t>Demolição CBUQ</t>
  </si>
  <si>
    <t>Demolição Concreto</t>
  </si>
  <si>
    <t>Faixa central simples</t>
  </si>
  <si>
    <t>Qtd. Bomba</t>
  </si>
  <si>
    <t>Potência (CV)</t>
  </si>
  <si>
    <t>h/dia</t>
  </si>
  <si>
    <t>Qtd. Dias</t>
  </si>
  <si>
    <t xml:space="preserve">Trecho - Cerca para proteção do Passeio </t>
  </si>
  <si>
    <t xml:space="preserve">MESO E MICRO DRENAGEM PLUVIAL </t>
  </si>
  <si>
    <t>DISPOSICAO FINAL DE MATERIAIS E RESIDUOS DE OBRAS EM LOCAIS DE OPERACAO E DISPOSICAO FINAL APROPRIADOS, AUTORIZADOS E/OU LICENCIADOS PELOS ORGAOS DE LICENCIAMENTO E DE CONTROLE AMBIENTAL, MEDIDA POR TONELADA TRANSPORTADA, SENDO COMPROVADA CONFORME LEGISLACAO PERTINENTE. (DESONERADO)</t>
  </si>
  <si>
    <t>Total de Bueiros</t>
  </si>
  <si>
    <t>Largura da Rua (m)</t>
  </si>
  <si>
    <t>Und. a cada</t>
  </si>
  <si>
    <t>Und. a cada 100m</t>
  </si>
  <si>
    <t xml:space="preserve">Largura Cx de rua </t>
  </si>
  <si>
    <t>TC 09.05.0700</t>
  </si>
  <si>
    <t>TC 10.05.0700</t>
  </si>
  <si>
    <t>DISPOSICAO FINAL DE MATERIAIS E RESIDUOS DE OBRAS EM LOCAIS DE OPERACAO E DISPOSICAO FINAL APROPRIADOS, AUTORIZADOS E/OU LICENCIADOS PELOS ORGAOS DE LICENCIAMENTO E DE CONTROLE AMBIENTAL, MEDIDA POR TONELADA TRANSPORTADA, SENDO COMPROVADA CONFORME LEGISLACAO PERTINENTE.</t>
  </si>
  <si>
    <t>PROJETO EXECUTIVO DE VIA SIMPLES DE ciclofaixa,COM 1 FAIXA DEROLAMENTO,COM LARGURA MAXIMA DE 1,30M,APRESENTADO EM AUTOCADNOS PADROES DA CONTRATANTE</t>
  </si>
  <si>
    <t>PROJETO EXECUTIVO DE VIA DUPLA DE ciclofaixa,COM 2 FAIXAS DE ROLAMENTO,COM LARGURA MAXIMA DE 3M,APRESENTADO EM AUTOCAD NOSPADROES DA CONTRATANTE</t>
  </si>
  <si>
    <t>ESCAVACAO MANUAL DE VALA/CAVA EM MATERIAL DE 1ª CATEGORIA (A(AREIA,ARGILA OU PICARRA),ATE 1,50M DE PROFUNDIDADE,EXCLUSIVE ESCORAMENTO E ESGOTAMENTO</t>
  </si>
  <si>
    <t>REMOCAO CUIDADOSA DE DIVISORIAS DE MADEIRA PRE-MOLDADAS,PRENSADAS OU SEMELHANTES</t>
  </si>
  <si>
    <t>REMOCAO CUIDADOSA E REMONTAGEM DE DIVISORIAS DE MADEIRA PRE-MOLDADAS,PRENSADAS OU SEMELHANTES</t>
  </si>
  <si>
    <t>INJECAO DE ARGAMASSA DE CIMENTO E AREIA,COM RESISTENCIA DE 20MPA,CONFORME ABNT NBR 6122,UTILIZANDO BOMBA DE ARGAMASSA COM UNIDADE MISTURADORA E BOMBEADORA ACOPLADAS,COM CAPACIDADEDE 900 A 4800L DE MISTURA SECA,DESTINADA A EXECUCAO DE FUNDACOES,INCLUSIVE O FORNECIMENTO DE MATERIAIS</t>
  </si>
  <si>
    <t>PAVIMENTO RIGIDO,P/ciclofaixa,C/8CM ESP.EM CONCR.ARGAMASSADO,15MPA,COLORIDO C/OXIDO FERRO VERMELHO SINTETICO,JUNTAS SERRADAS,LONA PLAST.POLIETILENO 0,20MM,CAMADA REGULARIZADORA PO-DE-PEDRA,COMPACTADA MECANICAMENTE,C/ACABAMENTO SUPERF.DESEMPENADO,CAMURCADO E VASSOURADO,CURA C/MANTA GEOTEXTIL,PROTECAO C/CUMEEIRA SARRAFO MADEIRA E LONA PLAST.EXCL.PREPARO TERRENO</t>
  </si>
  <si>
    <t>FRADE METALICO,EM FERRO FUNDIDO,MODELO ciclofaixa.FORNECIMENTOE COLOCACAO</t>
  </si>
  <si>
    <t>ESTACA RAIZ COM DIAMETRO DE 4" PARA CARGA DE 10T,INJECAO DEARGAMASSA DE CIMENTO E AREIA,COM RESISTENCIA DE 20MPA,CONFORME ABNT NBR 6122,INCLUSIVE O FORNECIMENTO DOS MATERIAIS (CIMENTO,AREIA E ACO),EXCLUSIVE PERFURACAO</t>
  </si>
  <si>
    <t>ESTACA RAIZ COM DIAMETRO DE 4" PARA CARGA DE 10T,INJECAO DEARGAMASSA DE CIMENTO E AREIA,COM RESISTENCIA DE 20MPA,CONFORME ABNT NBR 6122,EXCLUSIVE FORNECIMENTO DOS MATERIAIS (CIMENTO,AREIA E ACO) E PERFURACAO</t>
  </si>
  <si>
    <t>ESTACA RAIZ COM DIAMETRO DE 4" PARA CARGA DE 15T,INJECAO DEARGAMASSA DE CIMENTO E AREIA,COM RESISTENCIA DE 20MPA,CONFORME ABNT NBR 6122,INCLUSIVE O FORNECIMENTO DOS MATERIAIS (CIMENTO,AREIA E ACO),EXCLUSIVE PERFURACAO</t>
  </si>
  <si>
    <t>ESTACA RAIZ COM DIAMETRO DE 4" PARA CARGA DE 15T,INJECAO DEARGAMASSA DE CIMENTO E AREIA,COM RESISTENCIA DE 20MPA,CONFORME ABNT NBR 6122,EXCLUSIVE FORNECIMENTO DOS MATERIAIS (CIMENTO,AREIA E ACO) E PERFURACAO</t>
  </si>
  <si>
    <t>ESTACA RAIZ COM DIAMETRO DE 4" PARA CARGA DE 20T,INJECAO DEARGAMASSA DE CIMENTO E AREIA,COM RESISTENCIA DE 20MPA,CONFORME ABNT NBR 6122,INCLUSIVE O FORNECIMENTO DOS MATERIAIS (CIMENTO,AREIA E ACO),EXCLUSIVE PERFURACAO</t>
  </si>
  <si>
    <t>ESTACA RAIZ COM DIAMETRO DE 4" PARA CARGA DE 20T,INJECAO DEARGAMASSA DE CIMENTO E AREIA,COM RESISTENCIA DE 20MPA,CONFORME ABNT NBR 6122,EXCLUSIVE FORNECIMENTO DOS MATERIAIS (CIMENTO,AREIA E ACO) E PERFURACAO</t>
  </si>
  <si>
    <t>ESTACA RAIZ COM DIAMETRO DE 5" PARA CARGA DE 25T,INJECAO DEARGAMASSA DE CIMENTO E AREIA,COM RESISTENCIA DE 20MPA,CONFORME ABNT NBR 6122,INCLUSIVE O FORNECIMENTO DOS MATERIAIS (CIMENTO,AREIA E ACO),EXCLUSIVE PERFURACAO</t>
  </si>
  <si>
    <t>ESTACA RAIZ COM DIAMETRO DE 5" PARA CARGA DE 25T,INJECAO DEARGAMASSA DE CIMENTO E AREIA,COM RESISTENCIA DE 20MPA,CONFORME ABNT NBR 6122,EXCLUSIVE FORNECIMENTO DOS MATERIAIS (CIMENTO,AREIA E ACO) E PERFURACAO</t>
  </si>
  <si>
    <t>ESTACA RAIZ COM DIAMETRO DE 6" PARA CARGA DE 35T,INJECAO DEARGAMASSA DE CIMENTO E AREIA,COM RESISTENCIA DE 20MPA,CONFORME ABNT NBR 6122,INCLUSIVE O FORNECIMENTO DOS MATERIAIS (CIMENTO,AREIA E ACO),EXCLUSIVE PERFURACAO</t>
  </si>
  <si>
    <t>ESTACA RAIZ COM DIAMETRO DE 6" PARA CARGA DE 35T,INJECAO DEARGAMASSA DE CIMENTO E AREIA,COM RESISTENCIA DE 20MPA,CONFORME ABNT NBR 6122,EXCLUSIVE FORNECIMENTO DOS MATERIAIS (CIMENTO,AREIA E ACO) E PERFURACAO</t>
  </si>
  <si>
    <t>ESTACA RAIZ COM DIAMETRO DE 8" PARA CARGA DE 50T,INJECAO DEARGAMASSA DE CIMENTO E AREIA,COM RESISTENCIA DE 20MPA,CONFORME ABNT NBR 6122,INCLUSIVE O FORNECIMENTO DOS MATERIAIS (CIMENTO,AREIA E ACO),EXCLUSIVE PERFURACAO</t>
  </si>
  <si>
    <t>ESTACA RAIZ COM DIAMETRO DE 8" PARA CARGA DE 50T,INJECAO DEARGAMASSA DE CIMENTO E AREIA,COM RESISTENCIA DE 20MPA,CONFORME ABNT NBR 6122,EXCLUSIVE FORNECIMENTO DOS MATERIAIS (CIMENTO,AREIA E ACO) E PERFURACAO</t>
  </si>
  <si>
    <t>ESTACA RAIZ COM DIAMETRO DE 8" PARA CARGA DE 65T,INJECAO DEARGAMASSA DE CIMENTO E AREIA,COM RESISTENCIA DE 20MPA,CONFORME ABNT NBR 6122,INCLUSIVE O FORNECIMENTO DOS MATERIAIS (CIMENTO,AREIA E ACO),EXCLUSIVE PERFURACAO</t>
  </si>
  <si>
    <t>ESTACA RAIZ COM DIAMETRO DE 8" PARA CARGA DE 65T,INJECAO DEARGAMASSA DE CIMENTO E AREIA,COM RESISTENCIA DE 20MPA,CONFORME ABNT NBR 6122,EXCLUSIVE FORNECIMENTO DOS MATERIAIS (CIMENTO,AREIA E ACO) E PERFURACAO</t>
  </si>
  <si>
    <t>ESTACA RAIZ COM DIAMETRO DE 8" PARA CARGA DE 80T,INJECAO DEARGAMASSA DE CIMENTO E AREIA,COM RESISTENCIA DE 20MPA,CONFORME ABNT NBR 6122,INCLUSIVE O FORNECIMENTO DOS MATERIAIS (CIMENTO,AREIA E ACO),EXCLUSIVE PERFURACAO</t>
  </si>
  <si>
    <t>ESTACA RAIZ COM DIAMETRO DE 8" PARA CARGA DE 80T,INJECAO DEARGAMASSA DE CIMENTO E AREIA,COM RESISTENCIA DE 20MPA,CONFORME ABNT NBR 6122,EXCLUSIVE FORNECIMENTO DOS MATERIAIS (CIMENTO,AREIA E ACO) E PERFURACAO</t>
  </si>
  <si>
    <t>ESTACA RAIZ COM DIAMETRO DE 10" PARA CARGA DE 90T,INJECAO DEARGAMASSA DE CIMENTO E AREIA,COM RESISTENCIA DE 20MPA,CONFORME ABNT NBR 6122,INCLUSIVE O FORNECIMENTO DOS MATERIAIS (CIMENTO,AREIA E ACO),EXCLUSIVE PERFURACAO</t>
  </si>
  <si>
    <t>ESTACA RAIZ COM DIAMETRO DE 10" PARA CARGA DE 90T,INJECAO DEARGAMASSA DE CIMENTO E AREIA,COM RESISTENCIA DE 20MPA,CONFORME ABNT NBR 6122,EXCLUSIVE FORNECIMENTO DOS MATERIAIS (CIMENTO,AREIA E ACO) E PERFURACAO</t>
  </si>
  <si>
    <t>ESTACA RAIZ COM DIAMETRO DE 12" PARA CARGA DE 110T,INJECAO DE ARGAMASSA DE CIMENTO E AREIA,COM RESISTENCIA DE 20MPA,CONFORME ABNT NBR 6122,INCLUSIVE FORNECIMENTO DOS MATERIAIS (CIMENTO,AREIA E ACO),EXCLUSIVE PERFURACAO</t>
  </si>
  <si>
    <t>ESTACA RAIZ COM DIAMETRO DE 12" PARA CARGA DE 110T,INJECAO DE ARGAMASSA DE CIMENTO E AREIA,COM RESISTENCIA DE 20MPA,CONFORME ABNT NBR 6122,EXCLUSIVE FORNECIMENTO DOS MATERIAIS (CIMENTO,AREIA E ACO)E PERFURACAO</t>
  </si>
  <si>
    <t>ESTACA RAIZ COM DIAMETRO DE 16" PARA CARGA DE 120T,INJECAO DE ARGAMASSA DE CIMENTO E AREIA,COM RESISTENCIA DE 20MPA,CONFORME ABNT NBR 6122,INCLUSIVE O FORNECIMENTO DOS MATERIAIS (CIMENTO,AREIA E ACO),EXCLUSIVE PERFURACAO</t>
  </si>
  <si>
    <t>ESTACA RAIZ COM DIAMETRO DE 16" PARA CARGA DE 120T,INJECAO DE ARGAMASSA DE CIMENTO E AREIA,COM RESISTENCIA DE 20MPA,CONFORME ABNT NBR 6122,EXCLUSIVE FORNECIMENTO DOS MATERIAIS (CIMENTO,AREIA E ACO) E PERFURACAO</t>
  </si>
  <si>
    <t>PISO DE MARMORITE,COMPREENDENDO:A)LASTRO,COM 4CM DE ESPESSURA MEDIA,DE ARGAMASSA DE CIMENTO E AREIA GROSSA,NO TRACO 1:4;B)CAMADA DE MARMORITE,COM 1CM DE ESPESSURA,FEITA COM GRANILHA Nº1 BRANCA E CIMENTO,SUPERFICIE ESTUCADA APOS A FUNDICAO,COM 3 POLIMENTOS MECANICOS,EXCLUSIVE JUNTA</t>
  </si>
  <si>
    <t>PISO DE MARMORITE,COMPREENDENDO:A)LASTRO,COM 4CM DE ESPESSURA MEDIA,DE ARGAMASSA DE CIMENTO E AREIA GROSSA,NO TRACO 1:4;B) CAMADA DE MARMORITE,COM 1CM DE ESPESSURA,FEITA COM GRANILHA Nº1 PRETA E CIMENTO,SUPERFICIE ESTUCADA APOS A FUNDICAO,COM 3 POLIMENTOS MECANICOS,EXCLUSIVE JUNTA</t>
  </si>
  <si>
    <t>PISO DE GRANITINA,COMPREENDENDO:A)LASTRO,COM 4CM DE ESPESSURA MEDIA,DE ARGAMASSA DE CIMENTO E AREIA GROSSA,NO TRACO 1:4;B) CAMADA DE GRANITINA,COM 3CM DE ESPESSURA,FEITA COM GRANILHA Nº1 PRETA E CIMENTO,SUPERFICIE ESTUCADA APOS A FUNDICAO,SEM POLIMENTO</t>
  </si>
  <si>
    <t>PISO DE GRANITINA,COMPREENDENDO:A)LASTRO,COM 4CM DE ESPESSURA MEDIA,DE ARGAMASSA DE CIMENTO E AREIA GROSSA,NO TRACO 1:4;B) CAMADA DE GRANITINA,COM 3CM DE ESPESSURA,FEITA COM GRANILHA Nº1 VERMELHA E CIMENTO,SUPERFICIE ESTUCADA APOS A FUNDICAO,SEM POLIMENTO</t>
  </si>
  <si>
    <t>RODAPE DE MARMORITE,FUNDIDO NO LOCAL,COM 10CM DE ALTURA,1CMDE ESPESSURA,TERMINANDO EM CANTO RETO JUNTO AO PISO,FEITO COM CIMENTO E GRANILHA Nº1 BRANCA,COM POLIMENTO MANUAL,O MARMORITE E EXECUTADO SOBRE EMBOCO PREVIO NAO INCLUIDO NESTA</t>
  </si>
  <si>
    <t>RODAPE DE MARMORITE,FUNDIDO NO LOCAL,COM 10CM DE ALTURA,1CMDE ESPESSURA,TERMINANDO EM CANTO RETO JUNTO AO PISO,FEITO COM CIMENTO E GRANILHA Nº1 PRETA,COM POLIMENTO MANUAL,O MARMORITE E EXECUTADO SOBRE EMBOCO PREVIO NAO INCLUIDO NESTA</t>
  </si>
  <si>
    <t>ESCADA DE MARMORITE,COMPOSTA DE CAPA E ESPELHO PRE-MOLDADOSEM OFICINA E ASSENTADOS NA OBRA, FEITO O MARMORITE COM GRANILHA Nº1 BRANCA E CIMENTO,E COM CAMADA DE 6MM.ESTA ESPECIFICACAO SE REFERE A ESCADAS COM LARGURA TOTAL DAS DUAS PECAS DE0,48M E COMPREENDENDO 1,00M LINEAR  DO CONJUNTO DE CAPA E ESPELHO</t>
  </si>
  <si>
    <t>ESCADA DE MARMORITE,COMPOSTA DE CAPA E ESPELHO PRE-MOLDADOSEM OFICINA E ASSENTADOS NA OBRA,FEITO O MARMORITE COM GRANILHA Nº1 PRETA E CIMENTO,E COM CAMADA DE 6MM.ESTA ESPECIFICACAO SE REFERE A ESCADAS COM LARGURA TOTAL DAS DUAS PECAS DE 0,48M E COMPREENDENDO 1,00M LINEAR DO CONJUNTO DE CAPA E ESPELHO</t>
  </si>
  <si>
    <t>SOLEIRA,PEITORIL OU CHAPIM DE MARMORITE,PRE-MOLDADO EM OFICINA E ASSENTADO NA OBRA,COM OU SEM REBAIXO,FEITO COM GRANILHANº1 BRANCA E CIMENTO,NA ESPESSURA DE 6MM</t>
  </si>
  <si>
    <t>SOLEIRA,PEITORIL OU CHAPIM DE MARMORITE,PRE-MOLDADO EM OFICINA E ASSENTADO NA OBRA,COM OU SEM REBAIXO,FEITO COM GRANILHANº 1 PRETA E CIMENTO,NA ESPESSURA DE 6MM</t>
  </si>
  <si>
    <t>PORTA EM CHAPA DE FIBRA DE MADEIRA PRENSADA (MDP,MDF OU HDF),LEVE,MIOLO EM COLMEIA,PARA PINTURA,MEDINDO (80X210X3,5)CM,EXCLUSIVE FERRAGENS,ADUELA E ALIZARES.FORNECIMENTO E COLOCACAO</t>
  </si>
  <si>
    <t>PORTA EM CHAPA DE FIBRA DE MADEIRA PRENSADA (MDP,MDF OU HDF),LEVE,MIOLO EM COLMEIA,PARA PINTURA,MEDINDO (70X210X3,5)CM,EXCLUSIVE FERRAGENS,ADUELA E ALIZARES.FORNECIMENTO E COLOCACAO</t>
  </si>
  <si>
    <t>PORTA EM CHAPA DE FIBRA DE MADEIRA PRENSADA (MDP,MDF OU HDF),LEVE,MIOLO EM COLMEIA,PARA PINTURA,MEDINDO (60X210X3,5)CM,EXCLUSIVE FERRAGENS,ADUELA E ALIZARES.FORNECIMENTO E COLOCACAO</t>
  </si>
  <si>
    <t>PORTA EM CHAPA DE FIBRA DE MADEIRA PRENSADA (MDP,MDF OU HDF),MEDIO,MIOLO SEMI-SOLIDO E REQUADRO EM MADEIRA NATURAL,ACABAMENTO PARA PINTURA,MEDINDO (80X210X3,5)CM,EXCLUSIVE FERRAGENS.FORNECIMENTO E COLOCACAO</t>
  </si>
  <si>
    <t>PORTA EM CHAPA DE FIBRA DE MADEIRA PRENSADA (MDP,MDF OU HDF),MEDIO,MIOLO SEMI-SOLIDO E REQUADRO EM MADEIRA NATURAL,ACABAMENTO PARA PINTURA,MEDINDO (70X210X3,5)CM,EXCLUSIVE FERRAGENS.FORNECIMENTO E COLOCACAO</t>
  </si>
  <si>
    <t>PORTA EM CHAPA DE FIBRA DE MADEIRA PRENSADA (MDP,MDF OU HDF),MEDIO,MIOLO SEMI-SOLIDO E REQUADRO EM MADEIRA NATURAL,ACABAMENTO PARA PINTURA,MEDINDO (60X210X3,5)CM,EXCLUSIVE FERRAGENS.FORNECIMENTO E COLOCACAO</t>
  </si>
  <si>
    <t>PORTA EM CHAPA DE FIBRA DE MADEIRA PRENSADA (MDP,MDF OU HDF),2 FOLHAS,MEDIO,MIOLO SEMI-SOLIDO E REQUADRO EM MADEIRA NATURAL,ACABAMENTO PARA PINTURA MEDINDO (80X210X3,5)CM,EXCLUSIVEFERRAGENS.FORNECIMENTO E COLOCACAO</t>
  </si>
  <si>
    <t>PORTA EM CHAPA DE FIBRA DE MADEIRA PRENSADA (MDP,MDF OU HDF),2 FOLHAS,MEDIO,MIOLO SEMI-SOLIDO E REQUADRO EM MADEIRA NATURAL,ACABAMENTO PARA PINTURA,MEDINDO (70X210X3,5)CM,EXCLUSIVEFERRAGENS.FORNECIMENTO E COLOCACAO</t>
  </si>
  <si>
    <t>PORTA EM CHAPA DE FIBRA DE MADEIRA PRENSADA (MDP,MDF OU HDF),2 FOLHAS,MEDIO,MIOLO SEMI-SOLIDO E REQUADRO EM MADEIRA NATURAL,ACABAMENTO PARA PINTURA,MEDINDO (60X210X3,5)CM,EXCLUSIVEFERRAGENS.FORNECIMENTO E COLOCACAO</t>
  </si>
  <si>
    <t>PORTINHOLA DE MADEIRA DE LEI EM COMPENSADO DE 20MM,PARA FECHAMENTO DE QUADROS DE LUZ OU ARMARIOS,INCLUSIVE GUARNICAO,EXCLUSIVE FERRAGENS.FORNECIMENTO E COLOCACAO</t>
  </si>
  <si>
    <t>PORTINHOLA DE MADEIRA DE LEI,MACICA,DE 80X20CM,EM 2 FOLHAS DE CORRER EM TRILHOS DE ALUMINIO,CONFORME PROJETO Nº 6011/EMOP.FORNECIMENTO E COLOCACAO</t>
  </si>
  <si>
    <t>FERRAGENS PARA PORTA DE MADEIRA,PIVOTANTE,DE 1 FOLHA,EXTERNA,CONSTANDO DE FORNECIMENTO SEM COLOCACAO (ESTA INCLUIDA NO FORNECIMENTO E COLOCACAO DAS ESQUADRIAS) DE:-FECHADURA COM TRINCO ROLETE,EM LATAO,ACABAMENTO CROMADO-PUXADOR VERTICAL EM ACO INOX-DOBRADICA PIVOTANTE (PIVO INFERIOR E SUPERIOR) EM ACO INOX</t>
  </si>
  <si>
    <t>FERRAGENS PARA PORTA DE MADEIRA,PIVOTANTE,DE 1 FOLHA,INTERNA,CONSTANDO DE FORNECIMENTO SEM COLOCACAO (ESTA INCLUIDA NO FORNECIMENTO E COLOCACAO DAS ESQUADRIAS) DE:-FECHADURA COM TRINCO ROLETE,EM LATAO,ACABAMENTO CROMADO-PUXADOR VERTICAL EM ACO INOX-DOBRADICA PIVOTANTE (PIVO INFERIOR E SUPERIOR) EM ACO INOX</t>
  </si>
  <si>
    <t>ABRIGO P/4 BOTIJOES GAS DE 45KG,EXCLUSIVE LIGACOES,NAS DIM.(2,00X0,50X1,80)M,ALVENARIA TIJOLOS MACICOS (7X10X20CM),PAREDES DE MEIA VEZ,REVESTIDAS COM ARGAMASSA DE CIMENTO E SAIBRO,NO TRACO 1:6,PISO COM ESPESSURA DE 10CM E COBERTURA COM ESPESSURA DE 6CM,AMBAS EM CONCRETO ARMADO,FCK=15MPA,COM ACABAMENTO DE CIMENTADO,TRACO 1:4,CONFORME PROJETO TIPO Nº2001/EMOP</t>
  </si>
  <si>
    <t>ABRIGO P/2 BOTIJOES GAS DE 45KG,EXCLUSIVE LIGACOES,NAS DIM.(1,00X0,50X1,80)M,ALVENARIA TIJOLOS MACICOS (7X10X20CM),PAREDES DE MEIA VEZ,REVESTIDAS COM ARGAMASSA DE CIMENTO E SAIBRO,NO TRACO 1:6,PISO COM ESPESSURA DE 10CM E COBERTURA COM ESPESSURA DE 6CM,AMBAS EM CONCRETO ARMADO,FCK=15MPA,COM ACABAMENTO DE CIMENTADO,TRACO 1:4,CONFORME PROJETO TIPO Nº2001/EMOP</t>
  </si>
  <si>
    <t>ABRIGO P/4 BOTIJOES GAS DE 13KG,EXCLUSIVE LIGACOES,NAS DIM.(2,00X0,50X1,10)M,ALVENARIA TIJOLOS MACICOS (7X10X20CM),PAREDES DE MEIA VEZ,REVESTIDAS COM ARGAMASSA DE CIMENTO E SAIBRO,NO TRACO 1:6,PISO COM ESPESSURA DE 10CM E COBERTURA COM ESPESSURA DE 6CM,AMBAS EM CONCRETO ARMADO,FCK=15MPA,COM ACABAMENTO DE CIMENTADO,TRACO 1:4,CONFORME PROJETO TIPO Nº2001/EMOP</t>
  </si>
  <si>
    <t>ABRIGO P/2 BOTIJOES GAS DE 13KG,EXCLUSIVE LIGACOES,NAS DIM.(1,00X0,50X1,10)M,ALVENARIA TIJOLOS MACICOS (7X10X20CM),PAREDES DE MEIA VEZ,REVESTIDAS COM ARGAMASSA DE CIMENTO E SAIBRO,NO TRACO 1:6,PISO COM ESPESSURA DE 10CM E COBERTURA COM ESPESSURA DE 6CM,AMBAS EM CONCRETO ARMADO,FCK=15MPA,COM ACABAMENTO DE CIMENTADO,TRACO 1:4,CONFORME PROJETO TIPO Nº2001/EMOP</t>
  </si>
  <si>
    <t>ABRIGO P/8 BOTIJOES GAS DE 45KG,EXCLUSIVE LIGACOES,NAS DIM.(2,60X1,05X1,90)M,ALVENARIA TIJOLOS MACICOS (7X10X20CM),PAREDES DE MEIA VEZ,REVESTIDAS COM ARGAMASSA DE CIMENTO E SAIBRO,NO TRACO 1:6,PISO COM ESPESSURA DE 10CM E COBERTURA COM ESPESSURA DE 6CM,AMBAS EM CONCRETO ARMADO,FCK=15MPA,COM ACABAMENTO DE CIMENTADO,TRACO 1:4,CONFORME PROJETO TIPO Nº2639/EMOP</t>
  </si>
  <si>
    <t>ABRIGO PARA HIDROMETRO DE 1/2" OU 3/4",NAS DIMENSOES DE (0,45X0,12X0,42)M,EMBUTIDO NO MURO,REVESTIDO COM ARGAMASSA DE CIMENTO E SAIBRO,NO TRACO 1:6,COM FUNDO DE CONCRETO NO TRACO 1:3 E ESPESSURA 3CM,PORTA DE (46X43)CM EM GRADE CONFECCIONADAEM FERRO CHATO DE 1/2" COM ESPESSURA DE 1/8" E CADEADO DE 30MM,CONFORME PROJETO Nº 2089/EMOP</t>
  </si>
  <si>
    <t>ABRIGO PARA HIDROMETRO DE 1",NAS DIMENSOES DE (0,90X0,50X0,60)M,EM ALVENARIA DE TIJOLOS FURADOS DE (10X20X20)CM,EM PAREDES DE MEIA VEZ,REVESTIDAS C/ARGAMASSA DE CIMENTO E SAIBRO,TRACO 1:6,C/FUNDO DE CONCRETO E TAMPA DE CONCRETO ARMADO,C/PORTA DE (80X50)CM GRADE CONFECCIONADA EM FERRO CHATO DE 1/2" C/ESPESSURA DE 1/8" E CADEADO DE 30MM,PROJETO Nº2089/EMOP</t>
  </si>
  <si>
    <t>ABRIGO PARA HIDROMETRO DE 1.1/2" OU 2" C/FILTRO INTERNO,NASDIMENSOES (1,10X0,60X0,70)M,ALVENARIA DE TIJOLOS FURADOS DE(10X20X20)CM,PAREDES DE MEIA VEZ,REVESTIDAS C/ARGAMASSA DE CIMENTO E SAIBRO,TRACO 1:6,C/FUNDO DE CONCRETO E TAMPA DE CONCRETO ARMADO,C/PORTA DE (100X60)CM EM GRADE CONFECCIONADA FERRO CHATO 1/2" C/ESP.1/8" E CADEADO 30MM,PROJETO Nº2089/EMOP</t>
  </si>
  <si>
    <t>ABRIGO PARA HIDROMETRO DE 2" C/FILTRO EXTERNO,NAS DIMENSOES(1,70X0,70X0,80)M,ALVENARIA DE TIJOLOS FURADOS DE (10X20X20),PAREDE DE MEIA VEZ,REVESTIDAS C/ARGAMASSA DE CIMENTO E SAIBRO,TRACO 1:6,C/FUNDO DE CONCRETO E TAMPA DE CONCRETO ARMADO,C/PORTA (140X70)CM EM GRADE CONFECCIONADA EM FERRO CHATO 1/2" C/ESP.DE 1/8" E CADEADO 30MM,CONFORME PROJETO Nº2089/EMOP</t>
  </si>
  <si>
    <t>ABRIGO PARA BOMBA,NAS DIMENSOES DE (0,70X0,50X0,50)M,EM ALVENARIA DE TIJOLOS FURADOS DE (10X20X20)CM,EM PAREDES DE MEIAVEZ,REVESTIDAS COM ARGAMASSA DE CIMENTO E SAIBRO,NO TRACO 1:6,COM FUNDO DE CONCRETO E TAMPA DE CONCRETO ARMADO,PORTA DE(60X40)CM EM CHAPA DE FERRO Nº16 E CADEADO DE 30MM,CONFORMEPROJETO Nº2799/EMOP</t>
  </si>
  <si>
    <t>ABRIGO PARA BOMBA,NAS DIMENSOES DE (1,20X0,60X0,80)M,EM ALVENARIA DE TIJOLOS FURADOS DE (10X20X20)CM,PAREDES DE MEIA VEZ,RESTIDAS COM ARGAMASSA DE CIMENTO E SAIBRO,NO TRACO 1:6,COMFUNDO DE CONCRETO E TAMPA DE CONCRETO ARMADO,PORTA DE (100X60)CM EM CHAPA DE FERRO Nº16 E CADEADO DE 30MM,CONFORME PROJETO Nº2799/EMOP</t>
  </si>
  <si>
    <t>LAMPADA FLUORESCENTE COMPACTA INTEGRADA,ELETRONICA,DE 25W.FORNECIMENTO E COLOCACAO</t>
  </si>
  <si>
    <t>LAMPADA FLUORESCENTE COMPACTA INTEGRADA,ELETRONICA,DE 18W.FORNECIMENTO E COLOCACAO</t>
  </si>
  <si>
    <t>SIFAO EM METAL CROMADO,DE 1.1/2"X1.1/2".FORNECIMENTO</t>
  </si>
  <si>
    <t>SIFAO EM METAL CROMADO,DE 1.1/4"X1.1/2".FORNECIMENTO</t>
  </si>
  <si>
    <t>SIFAO EM METAL CROMADO,DE 1"X1.1/2".FORNECIMENTO</t>
  </si>
  <si>
    <t>SIFAO EM METAL CROMADO,DE 1"X1.1/4".FORNECIMENTO</t>
  </si>
  <si>
    <t>SIFAO FLEXIVEL EM PVC,DE 1"X40MM,PARA PIA OU LAVATORIO.FORNECIMENTO</t>
  </si>
  <si>
    <t>SIFAO RIGIDO EM PVC,DE 1"X40MM,PARA PIA OU LAVATORIO.FORNECIMENTO</t>
  </si>
  <si>
    <t>SIFAO SANFONADO EM PVC COM ACABAMENTO CROMADO,UNIVERSAL.FORNECIMENTO</t>
  </si>
  <si>
    <t>SIFAO SANFONADO EM PVC, UNIVERSAL.FORNECIMENTO</t>
  </si>
  <si>
    <t>PRECO</t>
  </si>
  <si>
    <t>Placa de regulamentação "PARE", lado 35cm</t>
  </si>
  <si>
    <t>Placa de regulamentação, diâmetro de 50cm</t>
  </si>
  <si>
    <t>Placa de advertência, 50cm de lado</t>
  </si>
  <si>
    <t>m²/placa</t>
  </si>
  <si>
    <t>área de pintura = extensão (m) x largura (m) x taxa (%)</t>
  </si>
  <si>
    <t>Faixas</t>
  </si>
  <si>
    <t>Taxa (%)</t>
  </si>
  <si>
    <t>Faixa central dupla</t>
  </si>
  <si>
    <t>Faixa central tracejada</t>
  </si>
  <si>
    <t>Linha de bordo</t>
  </si>
  <si>
    <t>Pista com largura de 6 m</t>
  </si>
  <si>
    <t>Pista com largura de 7 m</t>
  </si>
  <si>
    <t>Faixa de retenção</t>
  </si>
  <si>
    <t>Para sinalização no rebaixo da calçada, onde há faixa de travessia de pedestres</t>
  </si>
  <si>
    <t>Faixa de travessia de pedestres com largura da linha de 0,40m, a distância entre elas de 0,60m e extensão de 4m, logo:</t>
  </si>
  <si>
    <t>Para sinalização no rebaixo da calçada, onde não há faixa de travessia de pedestres</t>
  </si>
  <si>
    <t>Acréscimo estimado da var. da embocadura</t>
  </si>
  <si>
    <t>Av. Itamarati</t>
  </si>
  <si>
    <t>Rua Itamiami</t>
  </si>
  <si>
    <t>Rua Itapetinga</t>
  </si>
  <si>
    <t>Rua Plínio Rocha</t>
  </si>
  <si>
    <t>Rua Noronha dos Santos</t>
  </si>
  <si>
    <t>Av. Predidente Truman</t>
  </si>
  <si>
    <t>Rua Itatuba</t>
  </si>
  <si>
    <t>Rua Itapetininga</t>
  </si>
  <si>
    <t>Demais logradouros conforme projeto</t>
  </si>
  <si>
    <t>Rua Itaipé</t>
  </si>
  <si>
    <t>Rua Itaipá</t>
  </si>
  <si>
    <t>Rua Itatuba (200+0 a 208+4,163)</t>
  </si>
  <si>
    <t>Rua Itatuba (220+0 a 224+1,540)</t>
  </si>
  <si>
    <t>Rua Itajaí</t>
  </si>
  <si>
    <t>Rua Itapagé</t>
  </si>
  <si>
    <t>Rua Itaporé</t>
  </si>
  <si>
    <t>Rua Oswaldo Mendonça de Campos</t>
  </si>
  <si>
    <t>Rua Itaporanga</t>
  </si>
  <si>
    <t>Rua Itú</t>
  </si>
  <si>
    <t>Rua Itabaiana</t>
  </si>
  <si>
    <t>Rua Itavera</t>
  </si>
  <si>
    <t>Rua Agenor Pacheco</t>
  </si>
  <si>
    <t>Rua Itararé</t>
  </si>
  <si>
    <t>Rua Itapuca</t>
  </si>
  <si>
    <t>Avenida Presidente Truman (750+0 a 761+0)</t>
  </si>
  <si>
    <t>Avenida Presidente Truman (761+0 a 771+10)</t>
  </si>
  <si>
    <t>Avenida Presidente Truman (771+0 a 782+19,165)</t>
  </si>
  <si>
    <t>Rua Plinio Rocha</t>
  </si>
  <si>
    <t>Rua Raul de Azevedo</t>
  </si>
  <si>
    <t>Rua Nápoles (1004+1 a 1026+18,572)</t>
  </si>
  <si>
    <t>Rua Nápoles (1030+0 a 1042+3,332)</t>
  </si>
  <si>
    <t>Rua Carlota Antunes de Lima</t>
  </si>
  <si>
    <t>Rua Itabira</t>
  </si>
  <si>
    <t>Rua Euzira Amorim de Vasconcelos</t>
  </si>
  <si>
    <t>Rua Itaipú (1200+0 a 1202+7)</t>
  </si>
  <si>
    <t>Rua Itaipú (1202+7 a 1221+1,849)</t>
  </si>
  <si>
    <t>Rua Itamarati (1250+0 a 1252+0)</t>
  </si>
  <si>
    <t>Rua Itamarati (1252+0 a 1281+3)</t>
  </si>
  <si>
    <t>Rua Itamarati (1281+3 a 1319+9,405)</t>
  </si>
  <si>
    <t>Avenida Presidente Roosevelt</t>
  </si>
  <si>
    <t>Rua Imeri</t>
  </si>
  <si>
    <t>Rua Noronha dos Santos (800+0 a 816+9)</t>
  </si>
  <si>
    <t>Rua Noronha dos Santos (816+9 a 821+9)</t>
  </si>
  <si>
    <t>conforme item:</t>
  </si>
  <si>
    <t>Pista com largura de 5 m</t>
  </si>
  <si>
    <t xml:space="preserve">SERVIÇOS  DE ESCRITÓRIO LABORATÓRIO E CAMPO </t>
  </si>
  <si>
    <t>Prazo:</t>
  </si>
  <si>
    <t>Tempo de Obra</t>
  </si>
  <si>
    <t>meses</t>
  </si>
  <si>
    <t>A</t>
  </si>
  <si>
    <t>B</t>
  </si>
  <si>
    <t>vezes</t>
  </si>
  <si>
    <t>Mobilização e desmobilização - 2 operações de carga e descarga</t>
  </si>
  <si>
    <t xml:space="preserve">Distância </t>
  </si>
  <si>
    <t>Peso espec.</t>
  </si>
  <si>
    <t>MEMÓRIA DE CÁLCULO: ESCAVAÇÕES E ESCORAMENTOS PARA REDES</t>
  </si>
  <si>
    <t>MEMÓRIA DE CÁLCULO: ACRÉSCIMO NA ESCAVAÇÃO E ESCORAMENTO DE REDE PARA EXECUÇÃO DOS PV's</t>
  </si>
  <si>
    <t>MEMÓRIA DE CÁLCULO: EMBASAMENTO E REATERRO</t>
  </si>
  <si>
    <t xml:space="preserve">considerando escoramento para profundidades maiores que </t>
  </si>
  <si>
    <t>Bacia
Trecho</t>
  </si>
  <si>
    <t>Tipo</t>
  </si>
  <si>
    <t>Compr.
Trecho</t>
  </si>
  <si>
    <t>Linhas</t>
  </si>
  <si>
    <t>Compr.
Total</t>
  </si>
  <si>
    <t>Prof.
média</t>
  </si>
  <si>
    <t>Acréscimo</t>
  </si>
  <si>
    <t>Prof.
de
escav.</t>
  </si>
  <si>
    <t>Largura 
da vala</t>
  </si>
  <si>
    <t>Volume de escavação</t>
  </si>
  <si>
    <t>Escoramento
de vala</t>
  </si>
  <si>
    <t>Nº
PV</t>
  </si>
  <si>
    <t>PV
dimensões
internas</t>
  </si>
  <si>
    <t>Prof.
Rede</t>
  </si>
  <si>
    <t>Acréscimo Prof. Vala</t>
  </si>
  <si>
    <t>Compr.
Escav.</t>
  </si>
  <si>
    <t>Acréscimo
largura 
da vala</t>
  </si>
  <si>
    <t>Acréscimo volume de escavação da rede para PV</t>
  </si>
  <si>
    <t>Acréscimo
escoramento
de vala</t>
  </si>
  <si>
    <t>Compr.
Rede</t>
  </si>
  <si>
    <t>PV
dimensões
externas</t>
  </si>
  <si>
    <t>Embasamento tubo / galeria retangular</t>
  </si>
  <si>
    <t>Volume a ser descontado da escavação</t>
  </si>
  <si>
    <t>Volume
de
reaterro</t>
  </si>
  <si>
    <t>DN</t>
  </si>
  <si>
    <t>vala não</t>
  </si>
  <si>
    <t>vala escorada</t>
  </si>
  <si>
    <t>Parede
tubo</t>
  </si>
  <si>
    <t>Base
PV</t>
  </si>
  <si>
    <t>Areia ou</t>
  </si>
  <si>
    <t>Pedra</t>
  </si>
  <si>
    <t>Brita</t>
  </si>
  <si>
    <t>escav.</t>
  </si>
  <si>
    <t>ou</t>
  </si>
  <si>
    <t>parede</t>
  </si>
  <si>
    <t>base</t>
  </si>
  <si>
    <t>escorada</t>
  </si>
  <si>
    <t>Ext.</t>
  </si>
  <si>
    <t>Esp.</t>
  </si>
  <si>
    <t>Larg.</t>
  </si>
  <si>
    <t>pó de</t>
  </si>
  <si>
    <t>de</t>
  </si>
  <si>
    <t>nº 2</t>
  </si>
  <si>
    <t>rede +</t>
  </si>
  <si>
    <t>pescoço</t>
  </si>
  <si>
    <t>Base x Altura</t>
  </si>
  <si>
    <t>Mont</t>
  </si>
  <si>
    <t>Jus</t>
  </si>
  <si>
    <t>até 1,5m</t>
  </si>
  <si>
    <t>de 1,5a3m</t>
  </si>
  <si>
    <t>de 3a4,5m</t>
  </si>
  <si>
    <t>de 4,5a6m</t>
  </si>
  <si>
    <r>
      <rPr>
        <b/>
        <sz val="9"/>
        <rFont val="Calibri"/>
        <family val="2"/>
      </rPr>
      <t>≤</t>
    </r>
    <r>
      <rPr>
        <b/>
        <sz val="9"/>
        <rFont val="Century Gothic"/>
        <family val="2"/>
      </rPr>
      <t xml:space="preserve"> 4m</t>
    </r>
  </si>
  <si>
    <t>&gt; 4m</t>
  </si>
  <si>
    <t>mat. 1</t>
  </si>
  <si>
    <t>mat. 2</t>
  </si>
  <si>
    <t>pedra</t>
  </si>
  <si>
    <t>mão</t>
  </si>
  <si>
    <t>(m)</t>
  </si>
  <si>
    <t>(un)</t>
  </si>
  <si>
    <t>(m³)</t>
  </si>
  <si>
    <t>(m²)</t>
  </si>
  <si>
    <t>BACIA A</t>
  </si>
  <si>
    <t>A1</t>
  </si>
  <si>
    <t>GALERIA</t>
  </si>
  <si>
    <t>A2</t>
  </si>
  <si>
    <t>A3</t>
  </si>
  <si>
    <t>A4</t>
  </si>
  <si>
    <t>A5</t>
  </si>
  <si>
    <t>A6</t>
  </si>
  <si>
    <t>A7</t>
  </si>
  <si>
    <t>A8</t>
  </si>
  <si>
    <t>A9</t>
  </si>
  <si>
    <t>A10</t>
  </si>
  <si>
    <t>A11</t>
  </si>
  <si>
    <t>A12</t>
  </si>
  <si>
    <t>A13</t>
  </si>
  <si>
    <t>A14</t>
  </si>
  <si>
    <t>A15</t>
  </si>
  <si>
    <t>A16</t>
  </si>
  <si>
    <t>A17</t>
  </si>
  <si>
    <t>A18</t>
  </si>
  <si>
    <t>A19</t>
  </si>
  <si>
    <t>A20</t>
  </si>
  <si>
    <t>A21</t>
  </si>
  <si>
    <t>A22</t>
  </si>
  <si>
    <t>A23</t>
  </si>
  <si>
    <t>A24</t>
  </si>
  <si>
    <t>A25</t>
  </si>
  <si>
    <t>A26</t>
  </si>
  <si>
    <t>A27</t>
  </si>
  <si>
    <t>A28</t>
  </si>
  <si>
    <t>A29</t>
  </si>
  <si>
    <t>A30</t>
  </si>
  <si>
    <t>A31</t>
  </si>
  <si>
    <t>A32</t>
  </si>
  <si>
    <t>A33</t>
  </si>
  <si>
    <t>A34</t>
  </si>
  <si>
    <t>BACIA B</t>
  </si>
  <si>
    <t>B6</t>
  </si>
  <si>
    <t>B1</t>
  </si>
  <si>
    <t>B2</t>
  </si>
  <si>
    <t>B3</t>
  </si>
  <si>
    <t>B4</t>
  </si>
  <si>
    <t>B5</t>
  </si>
  <si>
    <t>B7</t>
  </si>
  <si>
    <t>B8</t>
  </si>
  <si>
    <t>TOTAIS</t>
  </si>
  <si>
    <t>Escoramento de vala = ( profundidade da vala + 0,5m ) x 2 lados x comprimento do trecho</t>
  </si>
  <si>
    <t>O volume de embasamento considera o enchimento lateral de parte do tubo, conforme detalhe de assentamento</t>
  </si>
  <si>
    <t>VISTA ALEGRE</t>
  </si>
  <si>
    <t>RUA ITAPORANGA</t>
  </si>
  <si>
    <t>A7-1</t>
  </si>
  <si>
    <t>A7-2</t>
  </si>
  <si>
    <t>PA-1</t>
  </si>
  <si>
    <t>A7-3</t>
  </si>
  <si>
    <t>Compr.</t>
  </si>
  <si>
    <t>Degrau</t>
  </si>
  <si>
    <t>A7-1 =&gt; A7-2</t>
  </si>
  <si>
    <t>A7-2 =&gt; A7-3</t>
  </si>
  <si>
    <t>A7-3 =&gt; A7</t>
  </si>
  <si>
    <t>A10-1 =&gt; A10-2</t>
  </si>
  <si>
    <t>A10-2 =&gt; A10</t>
  </si>
  <si>
    <t>A13-1 =&gt; A13-2</t>
  </si>
  <si>
    <t>A13-2 =&gt; A13</t>
  </si>
  <si>
    <t>A19-6-1 =&gt; A19-6-2</t>
  </si>
  <si>
    <t>A19-6-2 =&gt; A19-6-3</t>
  </si>
  <si>
    <t>A19-6-3 =&gt; A19-6-4</t>
  </si>
  <si>
    <t>A19-6-4 =&gt; A19-6</t>
  </si>
  <si>
    <t>A19-9-1 =&gt; A19-9-2</t>
  </si>
  <si>
    <t>A19-9-2 =&gt; A19-9-3</t>
  </si>
  <si>
    <t>A19-9-3 =&gt; A19-9-4</t>
  </si>
  <si>
    <t>A19-9-4 =&gt; A19-9</t>
  </si>
  <si>
    <t>A19-1 =&gt; A19-2</t>
  </si>
  <si>
    <t>A19-2 =&gt; A19-3</t>
  </si>
  <si>
    <t>A19-3 =&gt; A19-4</t>
  </si>
  <si>
    <t>A19-4 =&gt; A19-5</t>
  </si>
  <si>
    <t>A19-5 =&gt; A19-6</t>
  </si>
  <si>
    <t>A19-6 =&gt; A19-7</t>
  </si>
  <si>
    <t>A19-7 =&gt; A19-8</t>
  </si>
  <si>
    <t>A19-8 =&gt; A19-9</t>
  </si>
  <si>
    <t>A19-9 =&gt; A19-10</t>
  </si>
  <si>
    <t>A19-10 =&gt; A19-11</t>
  </si>
  <si>
    <t>A19-11 =&gt; A19</t>
  </si>
  <si>
    <t>A22-7-1 =&gt; A22-7-2</t>
  </si>
  <si>
    <t>A22-7-2 =&gt; A22-7-3</t>
  </si>
  <si>
    <t>A22-7-3 =&gt; A22-7</t>
  </si>
  <si>
    <t>A22-10-1 =&gt; A22-10-2</t>
  </si>
  <si>
    <t>A22-10-2 =&gt; A22-10-3</t>
  </si>
  <si>
    <t>A22-10-3 =&gt; A22-10</t>
  </si>
  <si>
    <t>A22-10-A =&gt; A22-10</t>
  </si>
  <si>
    <t>A22-1 =&gt; A22-2</t>
  </si>
  <si>
    <t>A22-2 =&gt; A22-3</t>
  </si>
  <si>
    <t>A22-3 =&gt; A22-4</t>
  </si>
  <si>
    <t>A22-4 =&gt; A22-5</t>
  </si>
  <si>
    <t>A22-5 =&gt; A22-6</t>
  </si>
  <si>
    <t>A22-6 =&gt; A22-7</t>
  </si>
  <si>
    <t>A22-7 =&gt; A22-8</t>
  </si>
  <si>
    <t>A22-8 =&gt; A22-9</t>
  </si>
  <si>
    <t>A22-9 =&gt; A22-10</t>
  </si>
  <si>
    <t>A22-10 =&gt; A22-11</t>
  </si>
  <si>
    <t>A22-11 =&gt; A22-12</t>
  </si>
  <si>
    <t>A22-12 =&gt; A22-13</t>
  </si>
  <si>
    <t>A22-13 =&gt; A22-14</t>
  </si>
  <si>
    <t>A22-14 =&gt; A22-15</t>
  </si>
  <si>
    <t>A22-15 =&gt; A22-16</t>
  </si>
  <si>
    <t>A22-16 =&gt; A22-17</t>
  </si>
  <si>
    <t>A22-17 =&gt; A22</t>
  </si>
  <si>
    <t>A31-1 =&gt; A31-2</t>
  </si>
  <si>
    <t>A31-2 =&gt; A31-3</t>
  </si>
  <si>
    <t>A31-3 =&gt; A31-4</t>
  </si>
  <si>
    <t>A31-4 =&gt; A31-5</t>
  </si>
  <si>
    <t>A31-5 =&gt; A31-6</t>
  </si>
  <si>
    <t>A31-6 =&gt; A31-7</t>
  </si>
  <si>
    <t>A31-7 =&gt; A31-8</t>
  </si>
  <si>
    <t>A31-8 =&gt; A31-9</t>
  </si>
  <si>
    <t>A31-9 =&gt; A31-10</t>
  </si>
  <si>
    <t>A31-10 =&gt; A31</t>
  </si>
  <si>
    <t>A1 =&gt; A2</t>
  </si>
  <si>
    <t>A2 =&gt; A3</t>
  </si>
  <si>
    <t>A3 =&gt; A4</t>
  </si>
  <si>
    <t>A4 =&gt; A5</t>
  </si>
  <si>
    <t>A5 =&gt; A6</t>
  </si>
  <si>
    <t>A6 =&gt; A7</t>
  </si>
  <si>
    <t>A7 =&gt; A8</t>
  </si>
  <si>
    <t>A8 =&gt; A9</t>
  </si>
  <si>
    <t>A9 =&gt; A10</t>
  </si>
  <si>
    <t>A10 =&gt; A11</t>
  </si>
  <si>
    <t>A11 =&gt; A12</t>
  </si>
  <si>
    <t>A12 =&gt; A13</t>
  </si>
  <si>
    <t>A13 =&gt; A14</t>
  </si>
  <si>
    <t>A14 =&gt; A15</t>
  </si>
  <si>
    <t>A15 =&gt; A16</t>
  </si>
  <si>
    <t>A16 =&gt; A17</t>
  </si>
  <si>
    <t>A17 =&gt; A18</t>
  </si>
  <si>
    <t>A18 =&gt; A19</t>
  </si>
  <si>
    <t>A19 =&gt; A20</t>
  </si>
  <si>
    <t>A20 =&gt; A21</t>
  </si>
  <si>
    <t>A21 =&gt; A22</t>
  </si>
  <si>
    <t>A22 =&gt; A23</t>
  </si>
  <si>
    <t>A23 =&gt; A24</t>
  </si>
  <si>
    <t>A24 =&gt; A25</t>
  </si>
  <si>
    <t>A25 =&gt; A26</t>
  </si>
  <si>
    <t>A26 =&gt; A27</t>
  </si>
  <si>
    <t>A27 =&gt; A28</t>
  </si>
  <si>
    <t>A28 =&gt; A29</t>
  </si>
  <si>
    <t>A29 =&gt; A30</t>
  </si>
  <si>
    <t>A30 =&gt; A31</t>
  </si>
  <si>
    <t>A31 =&gt; A32</t>
  </si>
  <si>
    <t>A32 =&gt; A33</t>
  </si>
  <si>
    <t>A33 =&gt; A34</t>
  </si>
  <si>
    <t>A34 =&gt; A35</t>
  </si>
  <si>
    <t>A35 =&gt; A36</t>
  </si>
  <si>
    <t>A36 =&gt; A37</t>
  </si>
  <si>
    <t>A37 =&gt; A38</t>
  </si>
  <si>
    <t>A38 =&gt; A39</t>
  </si>
  <si>
    <t>A39 =&gt; A40</t>
  </si>
  <si>
    <t>A40 =&gt; A41</t>
  </si>
  <si>
    <t>A41 =&gt; A42</t>
  </si>
  <si>
    <t>A42 =&gt; RIOGUAXINDIBA</t>
  </si>
  <si>
    <t>PA-2</t>
  </si>
  <si>
    <t>RUA NORONHA DOS SANTOS</t>
  </si>
  <si>
    <t>AVENIDA PRESIDENTE TRUMAN</t>
  </si>
  <si>
    <t>RUA PLÍNIO ROCHA</t>
  </si>
  <si>
    <t>RUA OSWALDO MENDONÇA DE CAMPOS</t>
  </si>
  <si>
    <t>RUA ITAJAÍ</t>
  </si>
  <si>
    <t>RUA ITAPAGÉ</t>
  </si>
  <si>
    <t>RUA RAUL DE AZEVEDO</t>
  </si>
  <si>
    <t>RUA ITAIPÁ =&gt; RUA RAUL DE AZEVEDO =&gt;  RUA ITAPAGÉ</t>
  </si>
  <si>
    <t>AVENIDA PRESIDENTE ROOSEVELT</t>
  </si>
  <si>
    <t>A10-1</t>
  </si>
  <si>
    <t>A10-2</t>
  </si>
  <si>
    <t>A13-2</t>
  </si>
  <si>
    <t>A19-9-2</t>
  </si>
  <si>
    <t>A19-9-3</t>
  </si>
  <si>
    <t>A19-9-4</t>
  </si>
  <si>
    <t>A19-9</t>
  </si>
  <si>
    <t>A19-6-2</t>
  </si>
  <si>
    <t>A19-6-3</t>
  </si>
  <si>
    <t>A19-6-4</t>
  </si>
  <si>
    <t>A19-6</t>
  </si>
  <si>
    <t>A19-1</t>
  </si>
  <si>
    <t>A19-2</t>
  </si>
  <si>
    <t>A19-3</t>
  </si>
  <si>
    <t>A19-4</t>
  </si>
  <si>
    <t>A19-5</t>
  </si>
  <si>
    <t>A19-8</t>
  </si>
  <si>
    <t>A19-10</t>
  </si>
  <si>
    <t>A19-11</t>
  </si>
  <si>
    <t>A22-10-1</t>
  </si>
  <si>
    <t>A22-10-2</t>
  </si>
  <si>
    <t>A22-10-3</t>
  </si>
  <si>
    <t>A22-10</t>
  </si>
  <si>
    <t>A22-10-A</t>
  </si>
  <si>
    <t>A22-2</t>
  </si>
  <si>
    <t>A13-1</t>
  </si>
  <si>
    <t>A19-6-1</t>
  </si>
  <si>
    <t>A19-9-1</t>
  </si>
  <si>
    <t>A19-7</t>
  </si>
  <si>
    <t>A22-7-1</t>
  </si>
  <si>
    <t>A22-7-2</t>
  </si>
  <si>
    <t>A22-7-3</t>
  </si>
  <si>
    <t>A22-7</t>
  </si>
  <si>
    <t>A22-1</t>
  </si>
  <si>
    <t>A22-3</t>
  </si>
  <si>
    <t>A22-4</t>
  </si>
  <si>
    <t>A22-5</t>
  </si>
  <si>
    <t>A22-6</t>
  </si>
  <si>
    <t>A22-8</t>
  </si>
  <si>
    <t>A22-9</t>
  </si>
  <si>
    <t>A22-11</t>
  </si>
  <si>
    <t>A22-12</t>
  </si>
  <si>
    <t>A22-13</t>
  </si>
  <si>
    <t>A22-14</t>
  </si>
  <si>
    <t>A22-15</t>
  </si>
  <si>
    <t>A22-16</t>
  </si>
  <si>
    <t>A22-17</t>
  </si>
  <si>
    <t>A31-1</t>
  </si>
  <si>
    <t>A31-2</t>
  </si>
  <si>
    <t>A31-3</t>
  </si>
  <si>
    <t>A31-4</t>
  </si>
  <si>
    <t>A31-5</t>
  </si>
  <si>
    <t>A31-6</t>
  </si>
  <si>
    <t>A31-7</t>
  </si>
  <si>
    <t>A31-8</t>
  </si>
  <si>
    <t>A31-9</t>
  </si>
  <si>
    <t>A31-10</t>
  </si>
  <si>
    <t>A35</t>
  </si>
  <si>
    <t>A36</t>
  </si>
  <si>
    <t>A37</t>
  </si>
  <si>
    <t>A38</t>
  </si>
  <si>
    <t>A39</t>
  </si>
  <si>
    <t>A40</t>
  </si>
  <si>
    <t>A41</t>
  </si>
  <si>
    <t>A42</t>
  </si>
  <si>
    <t>Nº DO PV</t>
  </si>
  <si>
    <t xml:space="preserve"> =&gt;</t>
  </si>
  <si>
    <t>B7-1 =&gt; B7-2</t>
  </si>
  <si>
    <t>B7-2 =&gt; B7-3</t>
  </si>
  <si>
    <t>B7-3 =&gt; B7</t>
  </si>
  <si>
    <t>B9-1 =&gt; B9-2</t>
  </si>
  <si>
    <t>B9-2 =&gt; B9</t>
  </si>
  <si>
    <t>B12-1 =&gt; B12-2</t>
  </si>
  <si>
    <t>B12-2 =&gt; B12</t>
  </si>
  <si>
    <t>B1 =&gt; B2</t>
  </si>
  <si>
    <t>B2 =&gt; B3</t>
  </si>
  <si>
    <t>B3 =&gt; B4</t>
  </si>
  <si>
    <t>B4 =&gt; B5</t>
  </si>
  <si>
    <t>B5 =&gt; B6</t>
  </si>
  <si>
    <t>B6 =&gt; B7</t>
  </si>
  <si>
    <t>B7 =&gt; B8</t>
  </si>
  <si>
    <t>B8 =&gt; B9</t>
  </si>
  <si>
    <t>B9 =&gt; B10</t>
  </si>
  <si>
    <t>B10 =&gt; B11</t>
  </si>
  <si>
    <t>B11 =&gt; B12</t>
  </si>
  <si>
    <t>B12 =&gt; B13</t>
  </si>
  <si>
    <t>B13 =&gt; B14</t>
  </si>
  <si>
    <t>B14 =&gt; B15</t>
  </si>
  <si>
    <t>B15 =&gt; B16</t>
  </si>
  <si>
    <t>B16 =&gt; B17</t>
  </si>
  <si>
    <t>B17 =&gt; B18</t>
  </si>
  <si>
    <t>B18 =&gt; B19</t>
  </si>
  <si>
    <t>B19 =&gt; B20</t>
  </si>
  <si>
    <t>B20 =&gt; B21</t>
  </si>
  <si>
    <t>B21 =&gt; B22</t>
  </si>
  <si>
    <t>B22 =&gt; B23</t>
  </si>
  <si>
    <t>B23 =&gt; B24</t>
  </si>
  <si>
    <t>B24 =&gt; RIOGUAXINDIBA</t>
  </si>
  <si>
    <t>B7-1</t>
  </si>
  <si>
    <t>B7-2</t>
  </si>
  <si>
    <t>B7-3</t>
  </si>
  <si>
    <t>B9-1</t>
  </si>
  <si>
    <t>B9-2</t>
  </si>
  <si>
    <t>B12-1</t>
  </si>
  <si>
    <t>B12-2</t>
  </si>
  <si>
    <t>B12</t>
  </si>
  <si>
    <t>B9</t>
  </si>
  <si>
    <t>B10</t>
  </si>
  <si>
    <t>B11</t>
  </si>
  <si>
    <t>B13</t>
  </si>
  <si>
    <t>B14</t>
  </si>
  <si>
    <t>B15</t>
  </si>
  <si>
    <t>B16</t>
  </si>
  <si>
    <t>B17</t>
  </si>
  <si>
    <t>B18</t>
  </si>
  <si>
    <t>B19</t>
  </si>
  <si>
    <t>B20</t>
  </si>
  <si>
    <t>B21</t>
  </si>
  <si>
    <t>B22</t>
  </si>
  <si>
    <t>B23</t>
  </si>
  <si>
    <t>B24</t>
  </si>
  <si>
    <t>RUA ITAPUCA</t>
  </si>
  <si>
    <t>ESTRADA ALMIRANTE PENNA BOTTO</t>
  </si>
  <si>
    <t>RUA ITARARÉ =&gt; RUA PLÍNIO ROCHA =&gt; ESTRADA ALMIRANTE PENNA BOTTO</t>
  </si>
  <si>
    <t>BACIA C</t>
  </si>
  <si>
    <t>RUA ITABIRA</t>
  </si>
  <si>
    <t>RUA ITAIPÉ</t>
  </si>
  <si>
    <t>C3-1 =&gt; C3</t>
  </si>
  <si>
    <t>C10-1 =&gt; C10</t>
  </si>
  <si>
    <t>C12-1 =&gt; C12-2</t>
  </si>
  <si>
    <t>C12-2 =&gt; C12-3</t>
  </si>
  <si>
    <t>C12-3 =&gt; C12-4</t>
  </si>
  <si>
    <t>C12-4 =&gt; C12-5</t>
  </si>
  <si>
    <t>C12-5 =&gt; C12-6</t>
  </si>
  <si>
    <t>C12-6 =&gt; C12-7</t>
  </si>
  <si>
    <t>C12-7 =&gt; C12-8</t>
  </si>
  <si>
    <t>C12-8 =&gt; C12-9</t>
  </si>
  <si>
    <t>C12-9 =&gt; C12-10</t>
  </si>
  <si>
    <t>C12-10 =&gt; C12-11</t>
  </si>
  <si>
    <t>C12-11 =&gt; C12</t>
  </si>
  <si>
    <t>C12-1</t>
  </si>
  <si>
    <t>C12-2</t>
  </si>
  <si>
    <t>C12-3</t>
  </si>
  <si>
    <t>C12-4</t>
  </si>
  <si>
    <t>C12-5</t>
  </si>
  <si>
    <t>C12-6</t>
  </si>
  <si>
    <t>C12-7</t>
  </si>
  <si>
    <t>C12-8</t>
  </si>
  <si>
    <t>C12-9</t>
  </si>
  <si>
    <t>C12-10</t>
  </si>
  <si>
    <t>C12-11</t>
  </si>
  <si>
    <t>AVENIDA ITAMARATI</t>
  </si>
  <si>
    <t>C3-1</t>
  </si>
  <si>
    <t>C10-1</t>
  </si>
  <si>
    <t>C17-5-1 =&gt; C17-5</t>
  </si>
  <si>
    <t>C17-5-1</t>
  </si>
  <si>
    <t>C17-1 =&gt; C17-2</t>
  </si>
  <si>
    <t>C17-2 =&gt; C17-3</t>
  </si>
  <si>
    <t>C17-3 =&gt; C17-4</t>
  </si>
  <si>
    <t>C17-4 =&gt; C17-5</t>
  </si>
  <si>
    <t>C17-5 =&gt; C17-6</t>
  </si>
  <si>
    <t>C17-6 =&gt; C17-7</t>
  </si>
  <si>
    <t>C17-7 =&gt; C17-8</t>
  </si>
  <si>
    <t>C17-8 =&gt; C17-9</t>
  </si>
  <si>
    <t>C17-9 =&gt; C17-10</t>
  </si>
  <si>
    <t>C17-10 =&gt; C17-11</t>
  </si>
  <si>
    <t>C17-11 =&gt; C17</t>
  </si>
  <si>
    <t>C17-1</t>
  </si>
  <si>
    <t>C17-2</t>
  </si>
  <si>
    <t>C17-3</t>
  </si>
  <si>
    <t>C17-4</t>
  </si>
  <si>
    <t>C17-5</t>
  </si>
  <si>
    <t>C17-6</t>
  </si>
  <si>
    <t>C17-7</t>
  </si>
  <si>
    <t>C17-8</t>
  </si>
  <si>
    <t>C17-9</t>
  </si>
  <si>
    <t>C17-10</t>
  </si>
  <si>
    <t>C17-11</t>
  </si>
  <si>
    <t>RUA ITABIRA =&gt; AVENIDA ITAMARATI</t>
  </si>
  <si>
    <t>C1 =&gt; C2</t>
  </si>
  <si>
    <t>C2 =&gt; C3</t>
  </si>
  <si>
    <t>C3 =&gt; C4</t>
  </si>
  <si>
    <t>C4 =&gt; C5</t>
  </si>
  <si>
    <t>C5 =&gt; C6</t>
  </si>
  <si>
    <t>C6 =&gt; C7</t>
  </si>
  <si>
    <t>C7 =&gt; C8</t>
  </si>
  <si>
    <t>C8 =&gt; C9</t>
  </si>
  <si>
    <t>C9 =&gt; C10</t>
  </si>
  <si>
    <t>C10 =&gt; C11</t>
  </si>
  <si>
    <t>C11 =&gt; C12</t>
  </si>
  <si>
    <t>C12 =&gt; C13</t>
  </si>
  <si>
    <t>C13 =&gt; C14</t>
  </si>
  <si>
    <t>C14 =&gt; C15</t>
  </si>
  <si>
    <t>C15 =&gt; C16</t>
  </si>
  <si>
    <t>C16 =&gt; C17</t>
  </si>
  <si>
    <t>C17 =&gt; C18</t>
  </si>
  <si>
    <t>C18 =&gt; C19</t>
  </si>
  <si>
    <t>C19 =&gt; C20</t>
  </si>
  <si>
    <t>C20 =&gt; C21</t>
  </si>
  <si>
    <t>C21 =&gt; C22</t>
  </si>
  <si>
    <t>C22 =&gt; RIOMONJOLOS</t>
  </si>
  <si>
    <t>C1</t>
  </si>
  <si>
    <t>C2</t>
  </si>
  <si>
    <t>C3</t>
  </si>
  <si>
    <t>C4</t>
  </si>
  <si>
    <t>C5</t>
  </si>
  <si>
    <t>C6</t>
  </si>
  <si>
    <t>C7</t>
  </si>
  <si>
    <t>C8</t>
  </si>
  <si>
    <t>C9</t>
  </si>
  <si>
    <t>C10</t>
  </si>
  <si>
    <t>C11</t>
  </si>
  <si>
    <t>C12</t>
  </si>
  <si>
    <t>C13</t>
  </si>
  <si>
    <t>C14</t>
  </si>
  <si>
    <t>C15</t>
  </si>
  <si>
    <t>C16</t>
  </si>
  <si>
    <t>C17</t>
  </si>
  <si>
    <t>C18</t>
  </si>
  <si>
    <t>C19</t>
  </si>
  <si>
    <t>C20</t>
  </si>
  <si>
    <t>C21</t>
  </si>
  <si>
    <t>C22</t>
  </si>
  <si>
    <t>RUA ITATUBA =&gt; RUA ITAIPÚ =&gt; AVENIDA ITAMARATI =&gt; RUA IMERI</t>
  </si>
  <si>
    <t>BACIA D</t>
  </si>
  <si>
    <t>D17-7-1 =&gt; D17-7-2</t>
  </si>
  <si>
    <t>D17-7-2 =&gt; D17-7-3</t>
  </si>
  <si>
    <t>D17-7-3 =&gt; D17-7-4</t>
  </si>
  <si>
    <t>D17-7-4 =&gt; D17-7</t>
  </si>
  <si>
    <t>RUA ITAPETININGA</t>
  </si>
  <si>
    <t>RUA NÁPOLES</t>
  </si>
  <si>
    <t>D17-9-1 =&gt; D17-9-2</t>
  </si>
  <si>
    <t>D17-9-2 =&gt; D17-9-3</t>
  </si>
  <si>
    <t>D17-9-3 =&gt; D17-9</t>
  </si>
  <si>
    <t>D17-10-1 =&gt; D17-10-2</t>
  </si>
  <si>
    <t>D17-10-2 =&gt; D17-10-3</t>
  </si>
  <si>
    <t>D17-10-3 =&gt; D17-10-4</t>
  </si>
  <si>
    <t>D17-10-4 =&gt; D17-10-5</t>
  </si>
  <si>
    <t>D17-10-5 =&gt; D17-10</t>
  </si>
  <si>
    <t>D17-12-1 =&gt; D17-12-2</t>
  </si>
  <si>
    <t>D17-12-2 =&gt; D17-12-3</t>
  </si>
  <si>
    <t>D17-12-3 =&gt; D17-12</t>
  </si>
  <si>
    <t>D17-1 =&gt; D17-2</t>
  </si>
  <si>
    <t>D17-2 =&gt; D17-3</t>
  </si>
  <si>
    <t>D17-3 =&gt; D17-4</t>
  </si>
  <si>
    <t>D17-4 =&gt; D17-5</t>
  </si>
  <si>
    <t>D17-5 =&gt; D17-6</t>
  </si>
  <si>
    <t>D17-6 =&gt; D17-7</t>
  </si>
  <si>
    <t>D17-7 =&gt; D17-8</t>
  </si>
  <si>
    <t>D17-8 =&gt; D17-9</t>
  </si>
  <si>
    <t>D17-9 =&gt; D17-10</t>
  </si>
  <si>
    <t>D17-10 =&gt; D17-11</t>
  </si>
  <si>
    <t>D17-11 =&gt; D17-12</t>
  </si>
  <si>
    <t>D17-12 =&gt; D17</t>
  </si>
  <si>
    <t>RUA ITAPETININGA =&gt; RUA ITAPORÉ</t>
  </si>
  <si>
    <t>D19-1 =&gt; D19-2</t>
  </si>
  <si>
    <t>D19-2 =&gt; D19-3</t>
  </si>
  <si>
    <t>D19-3 =&gt; D19-4</t>
  </si>
  <si>
    <t>D19-4 =&gt; D19</t>
  </si>
  <si>
    <t>RUA ITAIPU</t>
  </si>
  <si>
    <t>RUA ITAMARATI</t>
  </si>
  <si>
    <t>D20-1 =&gt; D20-2</t>
  </si>
  <si>
    <t>D20-2 =&gt; D20-3</t>
  </si>
  <si>
    <t>D20-3 =&gt; D20-4</t>
  </si>
  <si>
    <t>D20-4 =&gt; D20-5</t>
  </si>
  <si>
    <t>D20-5 =&gt; D20</t>
  </si>
  <si>
    <t>RUA ITAPETININGA =&gt; RUA ITAPORANGA =&gt; RUA ITÚ =&gt; RUA ITAPORÉ</t>
  </si>
  <si>
    <t>D1 =&gt; D2</t>
  </si>
  <si>
    <t>D2 =&gt; D3</t>
  </si>
  <si>
    <t>D3 =&gt; D4</t>
  </si>
  <si>
    <t>D4 =&gt; D5</t>
  </si>
  <si>
    <t>D5 =&gt; D6</t>
  </si>
  <si>
    <t>D6 =&gt; D7</t>
  </si>
  <si>
    <t>D7 =&gt; D8</t>
  </si>
  <si>
    <t>D8 =&gt; D9</t>
  </si>
  <si>
    <t>D9 =&gt; D10</t>
  </si>
  <si>
    <t>D10 =&gt; D11</t>
  </si>
  <si>
    <t>D11 =&gt; D12</t>
  </si>
  <si>
    <t>D12 =&gt; D13</t>
  </si>
  <si>
    <t>D13 =&gt; D14</t>
  </si>
  <si>
    <t>D14 =&gt; D15</t>
  </si>
  <si>
    <t>D15 =&gt; D16</t>
  </si>
  <si>
    <t>D16 =&gt; D17</t>
  </si>
  <si>
    <t>D17 =&gt; D18</t>
  </si>
  <si>
    <t>D18 =&gt; D19</t>
  </si>
  <si>
    <t>D19 =&gt; D20</t>
  </si>
  <si>
    <t>D20 =&gt; D21</t>
  </si>
  <si>
    <t>D21 =&gt; RIOMONJOLOS</t>
  </si>
  <si>
    <t>D1</t>
  </si>
  <si>
    <t>D2</t>
  </si>
  <si>
    <t>D3</t>
  </si>
  <si>
    <t>D4</t>
  </si>
  <si>
    <t>D5</t>
  </si>
  <si>
    <t>D6</t>
  </si>
  <si>
    <t>D7</t>
  </si>
  <si>
    <t>D8</t>
  </si>
  <si>
    <t>D9</t>
  </si>
  <si>
    <t>D10</t>
  </si>
  <si>
    <t>D11</t>
  </si>
  <si>
    <t>D12</t>
  </si>
  <si>
    <t>D13</t>
  </si>
  <si>
    <t>D14</t>
  </si>
  <si>
    <t>D15</t>
  </si>
  <si>
    <t>D16</t>
  </si>
  <si>
    <t>D17</t>
  </si>
  <si>
    <t>D18</t>
  </si>
  <si>
    <t>D19</t>
  </si>
  <si>
    <t>D20</t>
  </si>
  <si>
    <t>D21</t>
  </si>
  <si>
    <t>D17-7-1</t>
  </si>
  <si>
    <t>D17-7-2</t>
  </si>
  <si>
    <t>D17-7-3</t>
  </si>
  <si>
    <t>D17-7-4</t>
  </si>
  <si>
    <t>D17-7</t>
  </si>
  <si>
    <t>D17-9-1</t>
  </si>
  <si>
    <t>D17-9-2</t>
  </si>
  <si>
    <t>D17-9-3</t>
  </si>
  <si>
    <t>D17-10-1</t>
  </si>
  <si>
    <t>D17-10-2</t>
  </si>
  <si>
    <t>D17-10-3</t>
  </si>
  <si>
    <t>D17-10-4</t>
  </si>
  <si>
    <t>D17-10-5</t>
  </si>
  <si>
    <t>D17-12-1</t>
  </si>
  <si>
    <t>D17-12-2</t>
  </si>
  <si>
    <t>D17-12-3</t>
  </si>
  <si>
    <t>D17-1</t>
  </si>
  <si>
    <t>D17-2</t>
  </si>
  <si>
    <t>D17-3</t>
  </si>
  <si>
    <t>D17-4</t>
  </si>
  <si>
    <t>D17-5</t>
  </si>
  <si>
    <t>D17-6</t>
  </si>
  <si>
    <t>D17-8</t>
  </si>
  <si>
    <t>D17-9</t>
  </si>
  <si>
    <t>D17-10</t>
  </si>
  <si>
    <t>D17-11</t>
  </si>
  <si>
    <t>D17-12</t>
  </si>
  <si>
    <t>D19-1</t>
  </si>
  <si>
    <t>D19-2</t>
  </si>
  <si>
    <t>D19-3</t>
  </si>
  <si>
    <t>D19-4</t>
  </si>
  <si>
    <t>D20-1</t>
  </si>
  <si>
    <t>D20-2</t>
  </si>
  <si>
    <t>D20-3</t>
  </si>
  <si>
    <t>D20-4</t>
  </si>
  <si>
    <t>D20-5</t>
  </si>
  <si>
    <t>BACIA E</t>
  </si>
  <si>
    <t>E4-1 =&gt; E4</t>
  </si>
  <si>
    <t>E9-1 =&gt; E9-2</t>
  </si>
  <si>
    <t>E9-2 =&gt; E9-3</t>
  </si>
  <si>
    <t>E9-3 =&gt; E9-4</t>
  </si>
  <si>
    <t>E9-4 =&gt; E9-5</t>
  </si>
  <si>
    <t>E9-5 =&gt; E9-6</t>
  </si>
  <si>
    <t>E9-6 =&gt; E9-7</t>
  </si>
  <si>
    <t>E9-7 =&gt; E9</t>
  </si>
  <si>
    <t>RUA AGENOR PACHECO</t>
  </si>
  <si>
    <t>E11-4-1 =&gt; E11-4</t>
  </si>
  <si>
    <t>RUA EUZIRA AMORIM DE VASCONCELOS</t>
  </si>
  <si>
    <t>E11-6-1 =&gt; E11-6-2</t>
  </si>
  <si>
    <t>E11-6-2 =&gt; E11-6-3</t>
  </si>
  <si>
    <t>E11-6-3 =&gt; E11-6</t>
  </si>
  <si>
    <t>E11-1 =&gt; E11-2</t>
  </si>
  <si>
    <t>E11-2 =&gt; E11-3</t>
  </si>
  <si>
    <t>E11-3 =&gt; E11-4</t>
  </si>
  <si>
    <t>E11-4 =&gt; E11-5</t>
  </si>
  <si>
    <t>E11-5 =&gt; E11-6</t>
  </si>
  <si>
    <t>E11-6 =&gt; E11-7</t>
  </si>
  <si>
    <t>E11-7 =&gt; E11-8</t>
  </si>
  <si>
    <t>E11-8 =&gt; E11-9</t>
  </si>
  <si>
    <t>E11-9 =&gt; E11</t>
  </si>
  <si>
    <t>RUA CARLOTA ANTUNES DE LIMA =&gt; RUA AGENOR PACHECO</t>
  </si>
  <si>
    <t>E14-6-1 =&gt; E14-6</t>
  </si>
  <si>
    <t>E14-1 =&gt; E14-2</t>
  </si>
  <si>
    <t>E14-2 =&gt; E14-3</t>
  </si>
  <si>
    <t>E14-3 =&gt; E14-4</t>
  </si>
  <si>
    <t>E14-4 =&gt; E14-5</t>
  </si>
  <si>
    <t>E14-5 =&gt; E14-6</t>
  </si>
  <si>
    <t>E14-6 =&gt; E14-7</t>
  </si>
  <si>
    <t>E14-7 =&gt; E14-8</t>
  </si>
  <si>
    <t>E14-8 =&gt; E14-9</t>
  </si>
  <si>
    <t>E14-9 =&gt; E14-10</t>
  </si>
  <si>
    <t>E14-10 =&gt; E14</t>
  </si>
  <si>
    <t>RUA CARLOTA ANTUNES DE LIMA =&gt; F.N.A.</t>
  </si>
  <si>
    <t>AVENIDA ITAMARATI =&gt; RUA ITABAIANA</t>
  </si>
  <si>
    <t>E1 =&gt; E2</t>
  </si>
  <si>
    <t>E2 =&gt; E3</t>
  </si>
  <si>
    <t>E3 =&gt; E4</t>
  </si>
  <si>
    <t>E4 =&gt; E5</t>
  </si>
  <si>
    <t>E5 =&gt; E6</t>
  </si>
  <si>
    <t>E6 =&gt; E7</t>
  </si>
  <si>
    <t>E7 =&gt; E8</t>
  </si>
  <si>
    <t>E8 =&gt; E9</t>
  </si>
  <si>
    <t>E9 =&gt; E10</t>
  </si>
  <si>
    <t>E10 =&gt; E11</t>
  </si>
  <si>
    <t>E11 =&gt; E12</t>
  </si>
  <si>
    <t>E12 =&gt; E13</t>
  </si>
  <si>
    <t>E13 =&gt; E14</t>
  </si>
  <si>
    <t>E14 =&gt; E15</t>
  </si>
  <si>
    <t>E15 =&gt; E16</t>
  </si>
  <si>
    <t>E16 =&gt; E17</t>
  </si>
  <si>
    <t>E17 =&gt; E18</t>
  </si>
  <si>
    <t>E18 =&gt; E19</t>
  </si>
  <si>
    <t>E19 =&gt; RIOMONJOLOS</t>
  </si>
  <si>
    <t>E1</t>
  </si>
  <si>
    <t>E2</t>
  </si>
  <si>
    <t>E3</t>
  </si>
  <si>
    <t>E4</t>
  </si>
  <si>
    <t>E5</t>
  </si>
  <si>
    <t>E6</t>
  </si>
  <si>
    <t>E7</t>
  </si>
  <si>
    <t>E8</t>
  </si>
  <si>
    <t>E9</t>
  </si>
  <si>
    <t>E10</t>
  </si>
  <si>
    <t>E11</t>
  </si>
  <si>
    <t>E12</t>
  </si>
  <si>
    <t>E13</t>
  </si>
  <si>
    <t>E14</t>
  </si>
  <si>
    <t>E15</t>
  </si>
  <si>
    <t>E16</t>
  </si>
  <si>
    <t>E17</t>
  </si>
  <si>
    <t>E18</t>
  </si>
  <si>
    <t>E19</t>
  </si>
  <si>
    <t>E4-1</t>
  </si>
  <si>
    <t>E9-1</t>
  </si>
  <si>
    <t>E9-2</t>
  </si>
  <si>
    <t>E9-3</t>
  </si>
  <si>
    <t>E9-4</t>
  </si>
  <si>
    <t>E9-5</t>
  </si>
  <si>
    <t>E9-6</t>
  </si>
  <si>
    <t>E9-7</t>
  </si>
  <si>
    <t>E11-4-1</t>
  </si>
  <si>
    <t>E11-6-1</t>
  </si>
  <si>
    <t>E11-6-2</t>
  </si>
  <si>
    <t>E11-6-3</t>
  </si>
  <si>
    <t>E11-1</t>
  </si>
  <si>
    <t>E11-2</t>
  </si>
  <si>
    <t>E11-3</t>
  </si>
  <si>
    <t>E11-4</t>
  </si>
  <si>
    <t>E11-5</t>
  </si>
  <si>
    <t>E11-6</t>
  </si>
  <si>
    <t>E11-7</t>
  </si>
  <si>
    <t>E11-8</t>
  </si>
  <si>
    <t>E11-9</t>
  </si>
  <si>
    <t>E14-6-1</t>
  </si>
  <si>
    <t>E14-1</t>
  </si>
  <si>
    <t>E14-2</t>
  </si>
  <si>
    <t>E14-3</t>
  </si>
  <si>
    <t>E14-4</t>
  </si>
  <si>
    <t>E14-5</t>
  </si>
  <si>
    <t>E14-6</t>
  </si>
  <si>
    <t>E14-7</t>
  </si>
  <si>
    <t>E14-8</t>
  </si>
  <si>
    <t>E14-9</t>
  </si>
  <si>
    <t>E14-10</t>
  </si>
  <si>
    <t>BACIA F</t>
  </si>
  <si>
    <t>AVENIDA ITAPUCA</t>
  </si>
  <si>
    <t>F4-1 =&gt; F4</t>
  </si>
  <si>
    <t>F9-1 =&gt; F9-2</t>
  </si>
  <si>
    <t>F9-2 =&gt; F9-3</t>
  </si>
  <si>
    <t>F9-3 =&gt; F9-4</t>
  </si>
  <si>
    <t>F9-4 =&gt; F9</t>
  </si>
  <si>
    <t>CAPTAÇÃO =&gt; F13</t>
  </si>
  <si>
    <t>RUA ITAPETININGA =&gt; ESTRADA ALMIRANTE PENNA BOTTO =&gt; RUA ITUPERA</t>
  </si>
  <si>
    <t>F1 =&gt; F2</t>
  </si>
  <si>
    <t>F2 =&gt; F3</t>
  </si>
  <si>
    <t>F3 =&gt; F4</t>
  </si>
  <si>
    <t>F4 =&gt; F5</t>
  </si>
  <si>
    <t>F5 =&gt; F6</t>
  </si>
  <si>
    <t>F6 =&gt; F7</t>
  </si>
  <si>
    <t>F7 =&gt; F8</t>
  </si>
  <si>
    <t>F8 =&gt; F9</t>
  </si>
  <si>
    <t>F9 =&gt; F10</t>
  </si>
  <si>
    <t>F10 =&gt; F11</t>
  </si>
  <si>
    <t>F11 =&gt; F12</t>
  </si>
  <si>
    <t>F12 =&gt; F13</t>
  </si>
  <si>
    <t>F13 =&gt; F14</t>
  </si>
  <si>
    <t>F14 =&gt; F15</t>
  </si>
  <si>
    <t>F15 =&gt; F16</t>
  </si>
  <si>
    <t>F16 =&gt; F17</t>
  </si>
  <si>
    <t>F17 =&gt; F18</t>
  </si>
  <si>
    <t>F18 =&gt; F19</t>
  </si>
  <si>
    <t>F19 =&gt; F20</t>
  </si>
  <si>
    <t>F20 =&gt; F21</t>
  </si>
  <si>
    <t>F21 =&gt; F22</t>
  </si>
  <si>
    <t>F22 =&gt; F23</t>
  </si>
  <si>
    <t>F23 =&gt; RIOMONJOLOS</t>
  </si>
  <si>
    <t>F4-1</t>
  </si>
  <si>
    <t>F9-1</t>
  </si>
  <si>
    <t>F9-2</t>
  </si>
  <si>
    <t>F9-3</t>
  </si>
  <si>
    <t>F9-4</t>
  </si>
  <si>
    <t>CAPTAÇÃO</t>
  </si>
  <si>
    <t>F1</t>
  </si>
  <si>
    <t>F2</t>
  </si>
  <si>
    <t>F3</t>
  </si>
  <si>
    <t>F4</t>
  </si>
  <si>
    <t>F5</t>
  </si>
  <si>
    <t>F6</t>
  </si>
  <si>
    <t>F7</t>
  </si>
  <si>
    <t>F8</t>
  </si>
  <si>
    <t>F9</t>
  </si>
  <si>
    <t>F10</t>
  </si>
  <si>
    <t>F11</t>
  </si>
  <si>
    <t>F12</t>
  </si>
  <si>
    <t>F13</t>
  </si>
  <si>
    <t>F14</t>
  </si>
  <si>
    <t>F15</t>
  </si>
  <si>
    <t>F16</t>
  </si>
  <si>
    <t>F17</t>
  </si>
  <si>
    <t>F18</t>
  </si>
  <si>
    <t>F19</t>
  </si>
  <si>
    <t>F20</t>
  </si>
  <si>
    <t>F21</t>
  </si>
  <si>
    <t>F22</t>
  </si>
  <si>
    <t>F23</t>
  </si>
  <si>
    <t>BACIA G</t>
  </si>
  <si>
    <t>G1 =&gt; G2</t>
  </si>
  <si>
    <t>G2 =&gt; G3</t>
  </si>
  <si>
    <t>G3 =&gt; G4</t>
  </si>
  <si>
    <t>G4 =&gt; G5</t>
  </si>
  <si>
    <t>G5 =&gt; G6</t>
  </si>
  <si>
    <t>G6 =&gt; PVEXISTENTE</t>
  </si>
  <si>
    <t>GA =&gt; GB</t>
  </si>
  <si>
    <t>GB =&gt; PVEXISTENTE</t>
  </si>
  <si>
    <t>GA</t>
  </si>
  <si>
    <t>GB</t>
  </si>
  <si>
    <t>G1</t>
  </si>
  <si>
    <t>G2</t>
  </si>
  <si>
    <t>G3</t>
  </si>
  <si>
    <t>G4</t>
  </si>
  <si>
    <t>G5</t>
  </si>
  <si>
    <t>G6</t>
  </si>
  <si>
    <t>Resumo:</t>
  </si>
  <si>
    <t>Ø 0,40</t>
  </si>
  <si>
    <t>Ø 0,60</t>
  </si>
  <si>
    <t>Ø 1,50</t>
  </si>
  <si>
    <t>2,00 x 0,80 m</t>
  </si>
  <si>
    <t>2,50 x 1,00 m</t>
  </si>
  <si>
    <t xml:space="preserve">BACIA A </t>
  </si>
  <si>
    <t>Ø 0,80</t>
  </si>
  <si>
    <t>Ø 1,00</t>
  </si>
  <si>
    <t>Ø 1,20</t>
  </si>
  <si>
    <t>2,00x2,00</t>
  </si>
  <si>
    <t>1,20x1,20</t>
  </si>
  <si>
    <t>1,30x1,30</t>
  </si>
  <si>
    <t>1,70x1,70</t>
  </si>
  <si>
    <t>Caixa de Ralo</t>
  </si>
  <si>
    <t>Ramal de Ralo em tubo PA-2</t>
  </si>
  <si>
    <t>Boca 2,00x0,80</t>
  </si>
  <si>
    <t>Boca 2,00x1,00</t>
  </si>
  <si>
    <t>TUBO PA-1 (m)</t>
  </si>
  <si>
    <t>TUBO PA-2 (m)</t>
  </si>
  <si>
    <t>POÇO DE VISITA (unidade)</t>
  </si>
  <si>
    <t>GALERIA (m)</t>
  </si>
  <si>
    <t>2,00 x 1,00 m</t>
  </si>
  <si>
    <t>Boca 2,50x1,00</t>
  </si>
  <si>
    <t>Largura média das Ruas (m)</t>
  </si>
  <si>
    <t>Ver memória anexa de escavação por trecho</t>
  </si>
  <si>
    <t>Ramal de ralo</t>
  </si>
  <si>
    <t>Qantidade Total</t>
  </si>
  <si>
    <t>m³</t>
  </si>
  <si>
    <t>Estimado neste item</t>
  </si>
  <si>
    <t>desc. ramal de ralo</t>
  </si>
  <si>
    <t>desc. caixa ralo</t>
  </si>
  <si>
    <t xml:space="preserve">Caixas Ralo </t>
  </si>
  <si>
    <t>Caixas Ralo</t>
  </si>
  <si>
    <t>p/unid.</t>
  </si>
  <si>
    <t>MATERIAL DE 3ª CATEGORIA</t>
  </si>
  <si>
    <t>Rede</t>
  </si>
  <si>
    <t>Ramal de ralo (média de 3,0 m por ramal)</t>
  </si>
  <si>
    <t>Extensão Drenagem</t>
  </si>
  <si>
    <t>Reparo c/12 m</t>
  </si>
  <si>
    <t xml:space="preserve">PVs </t>
  </si>
  <si>
    <t>Até 4,0 m de altura de escavação</t>
  </si>
  <si>
    <t>Acima de 4,0 m de altura de escavação</t>
  </si>
  <si>
    <t>Brita 2 do berço das Galerias</t>
  </si>
  <si>
    <t>Acrécimo de 25% para preenchimento dos vazios da pedra de mão</t>
  </si>
  <si>
    <t>Perímetro Interno</t>
  </si>
  <si>
    <t>Galeria 2,00 x 0,80</t>
  </si>
  <si>
    <t>Galeria 2,00 x 1,00</t>
  </si>
  <si>
    <t>Galeria 2,50 x 1,00</t>
  </si>
  <si>
    <t>Largura interna do canal acrescida de 0,40 m das paredes</t>
  </si>
  <si>
    <t>D</t>
  </si>
  <si>
    <t>Deságue tubo DN 1.200 (Bacia B)</t>
  </si>
  <si>
    <t>Deságue das Galerias</t>
  </si>
  <si>
    <t>Boca 2,00 x 0,8 m</t>
  </si>
  <si>
    <t>Boca 2,00 x 1,00 m</t>
  </si>
  <si>
    <t>Boca 2,50 x 1,00 m</t>
  </si>
  <si>
    <t>unid.</t>
  </si>
  <si>
    <t>m³/unid.</t>
  </si>
  <si>
    <t>Estrada Almirante Penna Botto</t>
  </si>
  <si>
    <t>Área de Pavimentação</t>
  </si>
  <si>
    <t>SCO:09/2021</t>
  </si>
  <si>
    <t>EMOP:09/2021</t>
  </si>
  <si>
    <t>SCO: 09/2021</t>
  </si>
  <si>
    <t>EMOP: 09/2021</t>
  </si>
  <si>
    <t>20.097.0015-0</t>
  </si>
  <si>
    <t>20.097.0015-A</t>
  </si>
  <si>
    <t>20.097.0020-0</t>
  </si>
  <si>
    <t>20.097.0020-A</t>
  </si>
  <si>
    <t>20.116.0030-0</t>
  </si>
  <si>
    <t>20.116.0030-A</t>
  </si>
  <si>
    <t>20.116.0035-0</t>
  </si>
  <si>
    <t>20.116.0035-A</t>
  </si>
  <si>
    <t>SOMATÓRIO DA  MÃO DE OBRA</t>
  </si>
  <si>
    <t>I0= 09/2021</t>
  </si>
  <si>
    <t>E</t>
  </si>
  <si>
    <t>Unid: %</t>
  </si>
  <si>
    <t>ADMINISTRAÇÃO LOCAL DO CANTEIRO DE OBRAS: MÃO DE OBRA DA ADMINISTRAÇÃO LOCAL INCLUSIVE ACOMPANHAMENTO</t>
  </si>
  <si>
    <t>OBRAS DE PAVIMENTAÇÃO E DRENAGEM</t>
  </si>
  <si>
    <t>BDI    (DESONERADO)</t>
  </si>
  <si>
    <t>% adotado</t>
  </si>
  <si>
    <t>1.</t>
  </si>
  <si>
    <t>CUSTOS INDIRETOS</t>
  </si>
  <si>
    <t>Admistração Central</t>
  </si>
  <si>
    <t>AC</t>
  </si>
  <si>
    <t>Despesas Financeiras</t>
  </si>
  <si>
    <t>DF</t>
  </si>
  <si>
    <t>Garantias e Seguros</t>
  </si>
  <si>
    <t>R</t>
  </si>
  <si>
    <t>Riscos</t>
  </si>
  <si>
    <t>2.</t>
  </si>
  <si>
    <t>TRIBUTOS</t>
  </si>
  <si>
    <t>I</t>
  </si>
  <si>
    <t>Cofins</t>
  </si>
  <si>
    <t>Pis/Pasep</t>
  </si>
  <si>
    <t>ISS</t>
  </si>
  <si>
    <t>INSS</t>
  </si>
  <si>
    <t>3.</t>
  </si>
  <si>
    <t>LUCRO</t>
  </si>
  <si>
    <t>Lucro Bruto</t>
  </si>
  <si>
    <t xml:space="preserve">BDI = [{ </t>
  </si>
  <si>
    <r>
      <t>(1+(</t>
    </r>
    <r>
      <rPr>
        <sz val="10"/>
        <color indexed="10"/>
        <rFont val="Times New Roman"/>
        <family val="1"/>
      </rPr>
      <t>AC+R)</t>
    </r>
    <r>
      <rPr>
        <sz val="10"/>
        <rFont val="Times New Roman"/>
        <family val="1"/>
      </rPr>
      <t>/100)</t>
    </r>
  </si>
  <si>
    <r>
      <t>(1+</t>
    </r>
    <r>
      <rPr>
        <sz val="10"/>
        <color indexed="10"/>
        <rFont val="Times New Roman"/>
        <family val="1"/>
      </rPr>
      <t>DF</t>
    </r>
    <r>
      <rPr>
        <sz val="10"/>
        <rFont val="Times New Roman"/>
        <family val="1"/>
      </rPr>
      <t>/100)</t>
    </r>
  </si>
  <si>
    <r>
      <t>(1+</t>
    </r>
    <r>
      <rPr>
        <sz val="10"/>
        <color indexed="10"/>
        <rFont val="Times New Roman"/>
        <family val="1"/>
      </rPr>
      <t>L</t>
    </r>
    <r>
      <rPr>
        <sz val="10"/>
        <rFont val="Times New Roman"/>
        <family val="1"/>
      </rPr>
      <t>/100)</t>
    </r>
  </si>
  <si>
    <t>} -1 x100</t>
  </si>
  <si>
    <r>
      <t>[ 1- (</t>
    </r>
    <r>
      <rPr>
        <sz val="10"/>
        <color indexed="10"/>
        <rFont val="Times New Roman"/>
        <family val="1"/>
      </rPr>
      <t>I</t>
    </r>
    <r>
      <rPr>
        <sz val="10"/>
        <rFont val="Times New Roman"/>
        <family val="1"/>
      </rPr>
      <t>/100)]</t>
    </r>
  </si>
  <si>
    <t>BDI ={</t>
  </si>
  <si>
    <t>} - 1 x 100</t>
  </si>
  <si>
    <t>}  x 100</t>
  </si>
  <si>
    <t>BDI =</t>
  </si>
  <si>
    <t>9º</t>
  </si>
  <si>
    <t>10º</t>
  </si>
  <si>
    <t>9</t>
  </si>
  <si>
    <t>10</t>
  </si>
  <si>
    <t xml:space="preserve">1 - SERVIÇOS  DE ESCRITORIO LABORATORIO E CAMPO </t>
  </si>
  <si>
    <t xml:space="preserve">2 - MESO E MICRO DRENAGEM PLUVIAL </t>
  </si>
  <si>
    <t>5 - ADMINISTRAÇÃO LOCAL</t>
  </si>
  <si>
    <t>Av. Presidente Roosevelt - Ramo 0</t>
  </si>
  <si>
    <t>Rua Presidente Truman - Ramo 750</t>
  </si>
  <si>
    <t>Rua Itapetinga - Ramo 950</t>
  </si>
  <si>
    <t>Rua Itaipá - Ramo 150</t>
  </si>
  <si>
    <t>Rua Itatuba - Ramo 200</t>
  </si>
  <si>
    <t>Rua Itatuba - Ramo 220</t>
  </si>
  <si>
    <t>Rua Itapage - Ramo 300</t>
  </si>
  <si>
    <t>Rua Ageno Pacheco - Ramo 600</t>
  </si>
  <si>
    <t>Rua Napoles - Ramo 1000</t>
  </si>
  <si>
    <t>Rua Carlota Antunes - 1050</t>
  </si>
  <si>
    <t>Rua Itabira - Ramo 1100</t>
  </si>
  <si>
    <t>Rua Euzira Amorim de Vasconcelos - Ramo 1150</t>
  </si>
  <si>
    <t>volume= área x 0,05 m de espessura</t>
  </si>
  <si>
    <t>volume= área x 0,15 m de espessura</t>
  </si>
  <si>
    <t>Boca Ø 1,20</t>
  </si>
  <si>
    <t>--</t>
  </si>
  <si>
    <t>Galeria</t>
  </si>
  <si>
    <t>estimativa para acerto de tampões existentes</t>
  </si>
  <si>
    <t>Unidades</t>
  </si>
  <si>
    <t>MATERIAL DE 2ª CATEGORIA</t>
  </si>
  <si>
    <t>Período (dias)</t>
  </si>
  <si>
    <t>H/dias</t>
  </si>
  <si>
    <t>MARCAÇÃO DE OBRA TOTAL</t>
  </si>
  <si>
    <t xml:space="preserve">15 MESES </t>
  </si>
  <si>
    <t>Reparo c/6 m</t>
  </si>
  <si>
    <t>11</t>
  </si>
  <si>
    <t>12</t>
  </si>
  <si>
    <t>13</t>
  </si>
  <si>
    <t>14</t>
  </si>
  <si>
    <t>15</t>
  </si>
  <si>
    <t>11º</t>
  </si>
  <si>
    <t>12º</t>
  </si>
  <si>
    <t>13º</t>
  </si>
  <si>
    <t>14º</t>
  </si>
  <si>
    <t>15º</t>
  </si>
  <si>
    <t>25% do volume da Pedra Telford para o preenchimento dos vazios (Filler para Pedra Telford)</t>
  </si>
  <si>
    <t>Filler para Pedra Telford</t>
  </si>
  <si>
    <t>Tonelada</t>
  </si>
  <si>
    <t>05.055.0026-0</t>
  </si>
  <si>
    <t>05.055.0026-A</t>
  </si>
  <si>
    <t>13.348.0035-0</t>
  </si>
  <si>
    <t>13.348.0035-A</t>
  </si>
  <si>
    <t>13.348.0036-0</t>
  </si>
  <si>
    <t>13.348.0036-A</t>
  </si>
  <si>
    <t>EMOP - 11/2021</t>
  </si>
  <si>
    <t>RELEVANCIA TÉCNICO-OPERACIONAL</t>
  </si>
  <si>
    <t>RELEVANCIA TÉCNICO-PROFISSIONAL</t>
  </si>
  <si>
    <t>SERVIÇO DE COMPLEMENTAÇÃO DA INFRAESTRUTURA INCLUINDO PAVIMENTAÇÃO E DRENAGEM EM DIVERSOS  LOGRADOUROS NO BAIRRO DE VISTA ALEGRE NO MUNICIPIO DE SÃO GONÇALO</t>
  </si>
  <si>
    <t>SECRETARIA MUNICIPAL DE COMPRAS E SUPRIMENTOS</t>
  </si>
  <si>
    <t>ANEXO V</t>
  </si>
  <si>
    <t>ANEXO XI</t>
  </si>
  <si>
    <t>ANEXO IV</t>
  </si>
  <si>
    <t>ANEXO XII</t>
  </si>
  <si>
    <t>LICITAÇÃO NA MODALIDADE CONCORRÊNCIA PÚBLICA Nº  007/2022</t>
  </si>
</sst>
</file>

<file path=xl/styles.xml><?xml version="1.0" encoding="utf-8"?>
<styleSheet xmlns="http://schemas.openxmlformats.org/spreadsheetml/2006/main">
  <numFmts count="48">
    <numFmt numFmtId="43" formatCode="_-* #,##0.00_-;\-* #,##0.00_-;_-* &quot;-&quot;??_-;_-@_-"/>
    <numFmt numFmtId="164" formatCode="_-&quot;R$&quot;\ * #,##0.00_-;\-&quot;R$&quot;\ * #,##0.00_-;_-&quot;R$&quot;\ * &quot;-&quot;??_-;_-@_-"/>
    <numFmt numFmtId="165" formatCode="&quot;R$ &quot;#,##0.00_);\(&quot;R$ &quot;#,##0.00\)"/>
    <numFmt numFmtId="166" formatCode="_(* #,##0.00_);_(* \(#,##0.00\);_(* &quot;-&quot;??_);_(@_)"/>
    <numFmt numFmtId="167" formatCode="_(&quot;R$&quot;* #,##0.00_);_(&quot;R$&quot;* \(#,##0.00\);_(&quot;R$&quot;* &quot;-&quot;??_);_(@_)"/>
    <numFmt numFmtId="168" formatCode="0.0000"/>
    <numFmt numFmtId="169" formatCode="0.0%"/>
    <numFmt numFmtId="170" formatCode="&quot;R$ &quot;#,##0.00"/>
    <numFmt numFmtId="171" formatCode="#,##0.00&quot;un&quot;"/>
    <numFmt numFmtId="172" formatCode="0.00&quot;m&quot;"/>
    <numFmt numFmtId="173" formatCode="#,##0.00&quot; t&quot;"/>
    <numFmt numFmtId="174" formatCode="#,##0.00&quot;m²&quot;"/>
    <numFmt numFmtId="175" formatCode="_(* #,##0.00_);_(* \(#,##0.00\);_(* \-??_);_(@_)"/>
    <numFmt numFmtId="176" formatCode="&quot;R$ &quot;#,##0_);[Red]&quot;(R$ &quot;#,##0\)"/>
    <numFmt numFmtId="177" formatCode="mm/yy"/>
    <numFmt numFmtId="178" formatCode="0.0000%"/>
    <numFmt numFmtId="179" formatCode="0.0"/>
    <numFmt numFmtId="180" formatCode="#,##0.0000"/>
    <numFmt numFmtId="181" formatCode="&quot;R$&quot;\ #,##0.00"/>
    <numFmt numFmtId="182" formatCode="0\ &quot;DIAS&quot;"/>
    <numFmt numFmtId="183" formatCode="0.00\ &quot;Horas&quot;"/>
    <numFmt numFmtId="184" formatCode="0.00\ &quot;Dias&quot;"/>
    <numFmt numFmtId="185" formatCode="0.00\ &quot;placas&quot;"/>
    <numFmt numFmtId="186" formatCode="0.00\ &quot;un&quot;"/>
    <numFmt numFmtId="187" formatCode="0.00\ &quot;m&quot;"/>
    <numFmt numFmtId="188" formatCode="0.00\ &quot;m²/un&quot;"/>
    <numFmt numFmtId="189" formatCode="#,##0.00\ &quot;m²&quot;"/>
    <numFmt numFmtId="190" formatCode="0.000\ &quot;ha&quot;"/>
    <numFmt numFmtId="191" formatCode="#,##0.000\ &quot;ha&quot;"/>
    <numFmt numFmtId="192" formatCode="#,##0.00\ &quot;un&quot;"/>
    <numFmt numFmtId="193" formatCode="#,##0.00\ &quot;m&quot;"/>
    <numFmt numFmtId="194" formatCode="0.00\ &quot;m²&quot;"/>
    <numFmt numFmtId="195" formatCode="0.00\ &quot;m³&quot;"/>
    <numFmt numFmtId="196" formatCode="0.00\ &quot;t&quot;"/>
    <numFmt numFmtId="197" formatCode="0\ &quot;meses&quot;"/>
    <numFmt numFmtId="198" formatCode="_-* #,##0_-;\-* #,##0_-;_-* &quot;-&quot;??_-;_-@_-"/>
    <numFmt numFmtId="199" formatCode="_-* #,##0.000_-;\-* #,##0.000_-;_-* &quot;-&quot;??_-;_-@_-"/>
    <numFmt numFmtId="200" formatCode="_(* #,##0.000_);_(* \(#,##0.000\);_(* &quot;-&quot;??_);_(@_)"/>
    <numFmt numFmtId="201" formatCode="0.000"/>
    <numFmt numFmtId="202" formatCode="_ * #,##0.00_ ;_ * \-#,##0.00_ ;_ * &quot;-&quot;??_ ;_ @_ "/>
    <numFmt numFmtId="203" formatCode="0\ &quot;un&quot;"/>
    <numFmt numFmtId="204" formatCode="#,#00.00\ &quot;m&quot;"/>
    <numFmt numFmtId="205" formatCode="#,##0.00&quot; m&quot;"/>
    <numFmt numFmtId="206" formatCode="#,#00.00\ &quot;t&quot;"/>
    <numFmt numFmtId="207" formatCode="_-* #,##0.0000_-;\-* #,##0.0000_-;_-* &quot;-&quot;??_-;_-@_-"/>
    <numFmt numFmtId="208" formatCode="_(* #,##0.0000_);_(* \(#,##0.0000\);_(* &quot;-&quot;??_);_(@_)"/>
    <numFmt numFmtId="209" formatCode="_-* #,##0.0000_-;\-* #,##0.0000_-;_-* &quot;-&quot;???_-;_-@_-"/>
    <numFmt numFmtId="210" formatCode="0.000%"/>
  </numFmts>
  <fonts count="88">
    <font>
      <sz val="10"/>
      <name val="Arial"/>
    </font>
    <font>
      <sz val="11"/>
      <color theme="1"/>
      <name val="Calibri"/>
      <family val="2"/>
      <scheme val="minor"/>
    </font>
    <font>
      <sz val="11"/>
      <color theme="1"/>
      <name val="Calibri"/>
      <family val="2"/>
      <scheme val="minor"/>
    </font>
    <font>
      <sz val="10"/>
      <name val="Arial"/>
      <family val="2"/>
    </font>
    <font>
      <b/>
      <sz val="12"/>
      <name val="Arial"/>
      <family val="2"/>
    </font>
    <font>
      <sz val="12"/>
      <name val="Arial"/>
      <family val="2"/>
    </font>
    <font>
      <b/>
      <sz val="14"/>
      <name val="Arial"/>
      <family val="2"/>
    </font>
    <font>
      <b/>
      <sz val="16"/>
      <name val="Arial"/>
      <family val="2"/>
    </font>
    <font>
      <b/>
      <sz val="12"/>
      <color indexed="12"/>
      <name val="Arial"/>
      <family val="2"/>
    </font>
    <font>
      <sz val="12"/>
      <name val="Arial"/>
      <family val="2"/>
    </font>
    <font>
      <sz val="12"/>
      <color indexed="12"/>
      <name val="Arial"/>
      <family val="2"/>
    </font>
    <font>
      <sz val="10"/>
      <name val="Arial"/>
      <family val="2"/>
    </font>
    <font>
      <sz val="12"/>
      <color indexed="10"/>
      <name val="Arial"/>
      <family val="2"/>
    </font>
    <font>
      <sz val="11"/>
      <name val="Arial"/>
      <family val="2"/>
    </font>
    <font>
      <sz val="12"/>
      <color indexed="60"/>
      <name val="Arial"/>
      <family val="2"/>
    </font>
    <font>
      <sz val="14"/>
      <name val="Arial"/>
      <family val="2"/>
    </font>
    <font>
      <sz val="16"/>
      <name val="Arial"/>
      <family val="2"/>
    </font>
    <font>
      <sz val="10"/>
      <color indexed="8"/>
      <name val="MS Sans Serif"/>
      <family val="2"/>
    </font>
    <font>
      <sz val="11"/>
      <color indexed="8"/>
      <name val="Arial"/>
      <family val="2"/>
    </font>
    <font>
      <b/>
      <sz val="11"/>
      <name val="Arial"/>
      <family val="2"/>
    </font>
    <font>
      <b/>
      <sz val="10"/>
      <name val="Arial"/>
      <family val="2"/>
    </font>
    <font>
      <sz val="8"/>
      <name val="Arial"/>
      <family val="2"/>
    </font>
    <font>
      <b/>
      <sz val="8"/>
      <name val="Arial"/>
      <family val="2"/>
    </font>
    <font>
      <b/>
      <i/>
      <sz val="12"/>
      <name val="Arial"/>
      <family val="2"/>
    </font>
    <font>
      <b/>
      <u/>
      <sz val="8"/>
      <name val="Arial"/>
      <family val="2"/>
    </font>
    <font>
      <b/>
      <sz val="9"/>
      <name val="Arial"/>
      <family val="2"/>
    </font>
    <font>
      <b/>
      <i/>
      <sz val="8"/>
      <name val="Arial"/>
      <family val="2"/>
    </font>
    <font>
      <sz val="8"/>
      <color indexed="10"/>
      <name val="Arial"/>
      <family val="2"/>
    </font>
    <font>
      <b/>
      <sz val="10"/>
      <color indexed="8"/>
      <name val="Arial"/>
      <family val="2"/>
    </font>
    <font>
      <sz val="10"/>
      <color indexed="8"/>
      <name val="Arial"/>
      <family val="2"/>
    </font>
    <font>
      <sz val="14"/>
      <color indexed="12"/>
      <name val="Arial"/>
      <family val="2"/>
    </font>
    <font>
      <sz val="9"/>
      <name val="Arial"/>
      <family val="2"/>
    </font>
    <font>
      <b/>
      <sz val="9"/>
      <name val="Times New Roman"/>
      <family val="1"/>
    </font>
    <font>
      <sz val="12"/>
      <color indexed="63"/>
      <name val="Arial"/>
      <family val="2"/>
    </font>
    <font>
      <b/>
      <sz val="12"/>
      <color indexed="63"/>
      <name val="Arial"/>
      <family val="2"/>
    </font>
    <font>
      <b/>
      <sz val="12"/>
      <name val="Times New Roman"/>
      <family val="1"/>
    </font>
    <font>
      <b/>
      <sz val="14"/>
      <name val="Times New Roman"/>
      <family val="1"/>
    </font>
    <font>
      <sz val="20"/>
      <name val="Arial"/>
      <family val="2"/>
    </font>
    <font>
      <sz val="8"/>
      <color indexed="12"/>
      <name val="Arial"/>
      <family val="2"/>
    </font>
    <font>
      <b/>
      <sz val="8"/>
      <color indexed="12"/>
      <name val="Arial"/>
      <family val="2"/>
    </font>
    <font>
      <sz val="8"/>
      <color indexed="60"/>
      <name val="Arial"/>
      <family val="2"/>
    </font>
    <font>
      <u val="singleAccounting"/>
      <sz val="8"/>
      <name val="Arial"/>
      <family val="2"/>
    </font>
    <font>
      <sz val="10"/>
      <name val="Times New Roman"/>
      <family val="1"/>
    </font>
    <font>
      <sz val="8"/>
      <name val="Times New Roman"/>
      <family val="1"/>
    </font>
    <font>
      <sz val="11"/>
      <color theme="1"/>
      <name val="Calibri"/>
      <family val="2"/>
      <scheme val="minor"/>
    </font>
    <font>
      <sz val="11"/>
      <color theme="0"/>
      <name val="Calibri"/>
      <family val="2"/>
      <scheme val="minor"/>
    </font>
    <font>
      <sz val="11"/>
      <color rgb="FF006100"/>
      <name val="Calibri"/>
      <family val="2"/>
      <scheme val="minor"/>
    </font>
    <font>
      <b/>
      <sz val="11"/>
      <color rgb="FFFA7D00"/>
      <name val="Calibri"/>
      <family val="2"/>
      <scheme val="minor"/>
    </font>
    <font>
      <b/>
      <sz val="11"/>
      <color theme="0"/>
      <name val="Calibri"/>
      <family val="2"/>
      <scheme val="minor"/>
    </font>
    <font>
      <sz val="11"/>
      <color rgb="FFFA7D00"/>
      <name val="Calibri"/>
      <family val="2"/>
      <scheme val="minor"/>
    </font>
    <font>
      <sz val="11"/>
      <color rgb="FF3F3F76"/>
      <name val="Calibri"/>
      <family val="2"/>
      <scheme val="minor"/>
    </font>
    <font>
      <b/>
      <sz val="11"/>
      <color rgb="FF3F3F3F"/>
      <name val="Calibri"/>
      <family val="2"/>
      <scheme val="minor"/>
    </font>
    <font>
      <sz val="11"/>
      <color rgb="FFFF0000"/>
      <name val="Calibri"/>
      <family val="2"/>
      <scheme val="minor"/>
    </font>
    <font>
      <i/>
      <sz val="11"/>
      <color rgb="FF7F7F7F"/>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b/>
      <sz val="11"/>
      <color theme="1"/>
      <name val="Calibri"/>
      <family val="2"/>
      <scheme val="minor"/>
    </font>
    <font>
      <sz val="12"/>
      <color rgb="FF0000FF"/>
      <name val="Arial"/>
      <family val="2"/>
    </font>
    <font>
      <sz val="12"/>
      <color rgb="FFFF0000"/>
      <name val="Arial"/>
      <family val="2"/>
    </font>
    <font>
      <b/>
      <sz val="12"/>
      <color rgb="FFFF0000"/>
      <name val="Arial"/>
      <family val="2"/>
    </font>
    <font>
      <b/>
      <sz val="12"/>
      <color rgb="FF0000FF"/>
      <name val="Arial"/>
      <family val="2"/>
    </font>
    <font>
      <sz val="11"/>
      <name val="Calibri"/>
      <family val="2"/>
      <scheme val="minor"/>
    </font>
    <font>
      <b/>
      <sz val="9"/>
      <name val="Calibri"/>
      <family val="2"/>
      <scheme val="minor"/>
    </font>
    <font>
      <sz val="9"/>
      <name val="Calibri"/>
      <family val="2"/>
      <scheme val="minor"/>
    </font>
    <font>
      <sz val="8"/>
      <color rgb="FFFF0000"/>
      <name val="Calibri"/>
      <family val="2"/>
      <scheme val="minor"/>
    </font>
    <font>
      <b/>
      <sz val="8"/>
      <color rgb="FFFF0000"/>
      <name val="Calibri"/>
      <family val="2"/>
      <scheme val="minor"/>
    </font>
    <font>
      <sz val="8"/>
      <color rgb="FF0000FF"/>
      <name val="Arial"/>
      <family val="2"/>
    </font>
    <font>
      <sz val="8"/>
      <color theme="5" tint="-0.249977111117893"/>
      <name val="Arial"/>
      <family val="2"/>
    </font>
    <font>
      <b/>
      <sz val="8"/>
      <color theme="5" tint="-0.249977111117893"/>
      <name val="Arial"/>
      <family val="2"/>
    </font>
    <font>
      <sz val="8"/>
      <color theme="1"/>
      <name val="Arial"/>
      <family val="2"/>
    </font>
    <font>
      <b/>
      <sz val="14"/>
      <color rgb="FFFF0000"/>
      <name val="Arial"/>
      <family val="2"/>
    </font>
    <font>
      <sz val="12"/>
      <color rgb="FF000000"/>
      <name val="Arial"/>
      <family val="2"/>
    </font>
    <font>
      <sz val="12"/>
      <color theme="3"/>
      <name val="Arial"/>
      <family val="2"/>
    </font>
    <font>
      <sz val="10"/>
      <name val="Arial"/>
      <family val="2"/>
    </font>
    <font>
      <sz val="8"/>
      <color indexed="72"/>
      <name val="Arial"/>
      <family val="2"/>
    </font>
    <font>
      <b/>
      <sz val="12"/>
      <name val="Century Gothic"/>
      <family val="2"/>
    </font>
    <font>
      <b/>
      <sz val="9"/>
      <name val="Century Gothic"/>
      <family val="2"/>
    </font>
    <font>
      <sz val="9"/>
      <name val="Century Gothic"/>
      <family val="2"/>
    </font>
    <font>
      <b/>
      <sz val="9"/>
      <name val="Calibri"/>
      <family val="2"/>
    </font>
    <font>
      <b/>
      <sz val="8"/>
      <name val="Century Gothic"/>
      <family val="2"/>
    </font>
    <font>
      <b/>
      <i/>
      <sz val="9"/>
      <name val="Century Gothic"/>
      <family val="2"/>
    </font>
    <font>
      <sz val="8"/>
      <name val="Century Gothic"/>
      <family val="2"/>
    </font>
    <font>
      <i/>
      <sz val="12"/>
      <name val="Arial"/>
      <family val="2"/>
    </font>
    <font>
      <sz val="10"/>
      <color indexed="10"/>
      <name val="Arial"/>
      <family val="2"/>
    </font>
    <font>
      <sz val="10"/>
      <color indexed="10"/>
      <name val="Times New Roman"/>
      <family val="1"/>
    </font>
    <font>
      <b/>
      <sz val="10"/>
      <name val="Times New Roman"/>
      <family val="1"/>
    </font>
  </fonts>
  <fills count="45">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indexed="9"/>
        <bgColor indexed="26"/>
      </patternFill>
    </fill>
    <fill>
      <patternFill patternType="solid">
        <fgColor indexed="65"/>
        <bgColor indexed="8"/>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rgb="FFC6EFCE"/>
      </patternFill>
    </fill>
    <fill>
      <patternFill patternType="solid">
        <fgColor rgb="FFF2F2F2"/>
      </patternFill>
    </fill>
    <fill>
      <patternFill patternType="solid">
        <fgColor rgb="FFA5A5A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C99"/>
      </patternFill>
    </fill>
    <fill>
      <patternFill patternType="solid">
        <fgColor rgb="FFFFFFCC"/>
      </patternFill>
    </fill>
    <fill>
      <patternFill patternType="solid">
        <fgColor theme="0"/>
        <bgColor indexed="64"/>
      </patternFill>
    </fill>
    <fill>
      <patternFill patternType="solid">
        <fgColor theme="0" tint="-0.249977111117893"/>
        <bgColor indexed="64"/>
      </patternFill>
    </fill>
    <fill>
      <patternFill patternType="solid">
        <fgColor rgb="FFFFFF00"/>
        <bgColor indexed="64"/>
      </patternFill>
    </fill>
    <fill>
      <patternFill patternType="solid">
        <fgColor theme="0" tint="-0.14999847407452621"/>
        <bgColor indexed="64"/>
      </patternFill>
    </fill>
    <fill>
      <patternFill patternType="solid">
        <fgColor theme="0" tint="-0.14999847407452621"/>
        <bgColor indexed="26"/>
      </patternFill>
    </fill>
    <fill>
      <patternFill patternType="solid">
        <fgColor theme="0" tint="-4.9989318521683403E-2"/>
        <bgColor indexed="64"/>
      </patternFill>
    </fill>
    <fill>
      <patternFill patternType="solid">
        <fgColor theme="0" tint="-0.34998626667073579"/>
        <bgColor indexed="64"/>
      </patternFill>
    </fill>
    <fill>
      <patternFill patternType="solid">
        <fgColor theme="3" tint="0.79998168889431442"/>
        <bgColor indexed="64"/>
      </patternFill>
    </fill>
    <fill>
      <patternFill patternType="solid">
        <fgColor theme="6" tint="0.79998168889431442"/>
        <bgColor indexed="26"/>
      </patternFill>
    </fill>
    <fill>
      <patternFill patternType="solid">
        <fgColor theme="6" tint="0.39997558519241921"/>
        <bgColor indexed="64"/>
      </patternFill>
    </fill>
  </fills>
  <borders count="165">
    <border>
      <left/>
      <right/>
      <top/>
      <bottom/>
      <diagonal/>
    </border>
    <border>
      <left/>
      <right/>
      <top style="thin">
        <color indexed="64"/>
      </top>
      <bottom style="thin">
        <color indexed="64"/>
      </bottom>
      <diagonal/>
    </border>
    <border>
      <left style="medium">
        <color indexed="64"/>
      </left>
      <right/>
      <top style="medium">
        <color indexed="64"/>
      </top>
      <bottom style="medium">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top/>
      <bottom style="medium">
        <color indexed="64"/>
      </bottom>
      <diagonal/>
    </border>
    <border>
      <left style="thin">
        <color indexed="8"/>
      </left>
      <right style="thin">
        <color indexed="8"/>
      </right>
      <top style="thin">
        <color indexed="8"/>
      </top>
      <bottom style="thin">
        <color indexed="8"/>
      </bottom>
      <diagonal/>
    </border>
    <border>
      <left style="medium">
        <color indexed="64"/>
      </left>
      <right style="thin">
        <color indexed="8"/>
      </right>
      <top/>
      <bottom/>
      <diagonal/>
    </border>
    <border>
      <left style="medium">
        <color indexed="64"/>
      </left>
      <right style="thin">
        <color indexed="8"/>
      </right>
      <top/>
      <bottom style="medium">
        <color indexed="64"/>
      </bottom>
      <diagonal/>
    </border>
    <border>
      <left style="thin">
        <color indexed="8"/>
      </left>
      <right style="thin">
        <color indexed="8"/>
      </right>
      <top style="thin">
        <color indexed="8"/>
      </top>
      <bottom style="medium">
        <color indexed="64"/>
      </bottom>
      <diagonal/>
    </border>
    <border>
      <left style="medium">
        <color indexed="64"/>
      </left>
      <right/>
      <top/>
      <bottom/>
      <diagonal/>
    </border>
    <border>
      <left style="thin">
        <color indexed="8"/>
      </left>
      <right style="thin">
        <color indexed="8"/>
      </right>
      <top/>
      <bottom style="medium">
        <color indexed="64"/>
      </bottom>
      <diagonal/>
    </border>
    <border>
      <left/>
      <right/>
      <top style="medium">
        <color indexed="64"/>
      </top>
      <bottom/>
      <diagonal/>
    </border>
    <border>
      <left style="thin">
        <color indexed="8"/>
      </left>
      <right style="thin">
        <color indexed="8"/>
      </right>
      <top style="medium">
        <color indexed="64"/>
      </top>
      <bottom style="thin">
        <color indexed="8"/>
      </bottom>
      <diagonal/>
    </border>
    <border>
      <left style="medium">
        <color indexed="64"/>
      </left>
      <right/>
      <top style="medium">
        <color indexed="64"/>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right/>
      <top style="thin">
        <color indexed="64"/>
      </top>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right style="thin">
        <color indexed="8"/>
      </right>
      <top style="thin">
        <color indexed="8"/>
      </top>
      <bottom style="thin">
        <color indexed="8"/>
      </bottom>
      <diagonal/>
    </border>
    <border>
      <left style="thin">
        <color indexed="64"/>
      </left>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style="medium">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thin">
        <color indexed="64"/>
      </left>
      <right/>
      <top/>
      <bottom/>
      <diagonal/>
    </border>
    <border>
      <left style="medium">
        <color indexed="64"/>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style="medium">
        <color indexed="64"/>
      </right>
      <top/>
      <bottom style="hair">
        <color indexed="64"/>
      </bottom>
      <diagonal/>
    </border>
    <border>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bottom style="medium">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medium">
        <color indexed="64"/>
      </right>
      <top/>
      <bottom style="medium">
        <color indexed="64"/>
      </bottom>
      <diagonal/>
    </border>
    <border>
      <left/>
      <right/>
      <top style="medium">
        <color indexed="64"/>
      </top>
      <bottom style="thin">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thin">
        <color indexed="64"/>
      </left>
      <right/>
      <top style="medium">
        <color indexed="64"/>
      </top>
      <bottom/>
      <diagonal/>
    </border>
    <border>
      <left/>
      <right style="thin">
        <color indexed="64"/>
      </right>
      <top style="medium">
        <color indexed="64"/>
      </top>
      <bottom/>
      <diagonal/>
    </border>
    <border>
      <left/>
      <right style="thin">
        <color indexed="64"/>
      </right>
      <top/>
      <bottom/>
      <diagonal/>
    </border>
    <border>
      <left style="hair">
        <color indexed="64"/>
      </left>
      <right/>
      <top style="thin">
        <color indexed="64"/>
      </top>
      <bottom style="hair">
        <color indexed="64"/>
      </bottom>
      <diagonal/>
    </border>
    <border>
      <left/>
      <right/>
      <top style="thin">
        <color indexed="64"/>
      </top>
      <bottom style="hair">
        <color indexed="64"/>
      </bottom>
      <diagonal/>
    </border>
    <border>
      <left/>
      <right style="hair">
        <color indexed="64"/>
      </right>
      <top style="thin">
        <color indexed="64"/>
      </top>
      <bottom style="hair">
        <color indexed="64"/>
      </bottom>
      <diagonal/>
    </border>
    <border>
      <left style="medium">
        <color indexed="64"/>
      </left>
      <right/>
      <top style="thin">
        <color indexed="8"/>
      </top>
      <bottom style="medium">
        <color indexed="64"/>
      </bottom>
      <diagonal/>
    </border>
    <border>
      <left/>
      <right/>
      <top style="thin">
        <color indexed="8"/>
      </top>
      <bottom style="medium">
        <color indexed="64"/>
      </bottom>
      <diagonal/>
    </border>
    <border>
      <left/>
      <right style="thin">
        <color indexed="8"/>
      </right>
      <top style="thin">
        <color indexed="8"/>
      </top>
      <bottom style="medium">
        <color indexed="64"/>
      </bottom>
      <diagonal/>
    </border>
    <border>
      <left style="medium">
        <color indexed="64"/>
      </left>
      <right style="thin">
        <color indexed="8"/>
      </right>
      <top style="thin">
        <color indexed="8"/>
      </top>
      <bottom/>
      <diagonal/>
    </border>
    <border>
      <left style="medium">
        <color indexed="64"/>
      </left>
      <right style="thin">
        <color indexed="8"/>
      </right>
      <top/>
      <bottom style="thin">
        <color indexed="8"/>
      </bottom>
      <diagonal/>
    </border>
    <border>
      <left style="medium">
        <color indexed="64"/>
      </left>
      <right style="thin">
        <color indexed="8"/>
      </right>
      <top style="thin">
        <color indexed="64"/>
      </top>
      <bottom/>
      <diagonal/>
    </border>
    <border>
      <left style="medium">
        <color indexed="64"/>
      </left>
      <right/>
      <top style="medium">
        <color indexed="64"/>
      </top>
      <bottom style="thin">
        <color indexed="8"/>
      </bottom>
      <diagonal/>
    </border>
    <border>
      <left/>
      <right/>
      <top style="medium">
        <color indexed="64"/>
      </top>
      <bottom style="thin">
        <color indexed="8"/>
      </bottom>
      <diagonal/>
    </border>
    <border>
      <left/>
      <right style="thin">
        <color indexed="8"/>
      </right>
      <top style="medium">
        <color indexed="64"/>
      </top>
      <bottom style="thin">
        <color indexed="8"/>
      </bottom>
      <diagonal/>
    </border>
    <border>
      <left/>
      <right style="medium">
        <color indexed="64"/>
      </right>
      <top style="medium">
        <color indexed="64"/>
      </top>
      <bottom style="thin">
        <color indexed="8"/>
      </bottom>
      <diagonal/>
    </border>
    <border>
      <left/>
      <right style="thin">
        <color indexed="8"/>
      </right>
      <top style="medium">
        <color indexed="64"/>
      </top>
      <bottom/>
      <diagonal/>
    </border>
    <border>
      <left style="medium">
        <color indexed="64"/>
      </left>
      <right/>
      <top/>
      <bottom style="thin">
        <color indexed="8"/>
      </bottom>
      <diagonal/>
    </border>
    <border>
      <left/>
      <right style="thin">
        <color indexed="8"/>
      </right>
      <top/>
      <bottom style="thin">
        <color indexed="8"/>
      </bottom>
      <diagonal/>
    </border>
    <border>
      <left style="thin">
        <color indexed="8"/>
      </left>
      <right style="thin">
        <color indexed="8"/>
      </right>
      <top style="medium">
        <color indexed="64"/>
      </top>
      <bottom/>
      <diagonal/>
    </border>
    <border>
      <left style="thin">
        <color indexed="8"/>
      </left>
      <right style="thin">
        <color indexed="8"/>
      </right>
      <top/>
      <bottom/>
      <diagonal/>
    </border>
    <border>
      <left style="thin">
        <color indexed="8"/>
      </left>
      <right style="thin">
        <color indexed="8"/>
      </right>
      <top/>
      <bottom style="thin">
        <color indexed="8"/>
      </bottom>
      <diagonal/>
    </border>
    <border>
      <left style="medium">
        <color indexed="64"/>
      </left>
      <right/>
      <top style="thin">
        <color indexed="8"/>
      </top>
      <bottom/>
      <diagonal/>
    </border>
    <border>
      <left/>
      <right style="thin">
        <color indexed="8"/>
      </right>
      <top style="thin">
        <color indexed="8"/>
      </top>
      <bottom/>
      <diagonal/>
    </border>
    <border>
      <left/>
      <right/>
      <top style="thin">
        <color indexed="8"/>
      </top>
      <bottom/>
      <diagonal/>
    </border>
    <border>
      <left/>
      <right style="medium">
        <color indexed="64"/>
      </right>
      <top style="thin">
        <color indexed="8"/>
      </top>
      <bottom/>
      <diagonal/>
    </border>
    <border>
      <left style="thin">
        <color indexed="8"/>
      </left>
      <right style="thin">
        <color indexed="8"/>
      </right>
      <top style="thin">
        <color indexed="8"/>
      </top>
      <bottom/>
      <diagonal/>
    </border>
    <border>
      <left/>
      <right style="medium">
        <color indexed="8"/>
      </right>
      <top/>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style="thin">
        <color theme="4"/>
      </top>
      <bottom style="double">
        <color theme="4"/>
      </bottom>
      <diagonal/>
    </border>
    <border>
      <left style="thin">
        <color auto="1"/>
      </left>
      <right/>
      <top/>
      <bottom/>
      <diagonal/>
    </border>
    <border>
      <left style="thin">
        <color auto="1"/>
      </left>
      <right/>
      <top style="thin">
        <color auto="1"/>
      </top>
      <bottom style="thin">
        <color auto="1"/>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medium">
        <color indexed="64"/>
      </right>
      <top/>
      <bottom/>
      <diagonal/>
    </border>
    <border>
      <left style="thin">
        <color indexed="64"/>
      </left>
      <right/>
      <top/>
      <bottom style="thin">
        <color indexed="64"/>
      </bottom>
      <diagonal/>
    </border>
    <border>
      <left style="thin">
        <color indexed="64"/>
      </left>
      <right style="medium">
        <color indexed="64"/>
      </right>
      <top style="thin">
        <color indexed="64"/>
      </top>
      <bottom/>
      <diagonal/>
    </border>
    <border>
      <left/>
      <right style="thin">
        <color indexed="64"/>
      </right>
      <top/>
      <bottom style="medium">
        <color indexed="64"/>
      </bottom>
      <diagonal/>
    </border>
    <border>
      <left style="thin">
        <color indexed="64"/>
      </left>
      <right/>
      <top/>
      <bottom style="medium">
        <color indexed="64"/>
      </bottom>
      <diagonal/>
    </border>
    <border>
      <left/>
      <right/>
      <top style="thin">
        <color indexed="64"/>
      </top>
      <bottom style="thin">
        <color indexed="64"/>
      </bottom>
      <diagonal/>
    </border>
    <border>
      <left style="thin">
        <color auto="1"/>
      </left>
      <right style="thin">
        <color auto="1"/>
      </right>
      <top style="thin">
        <color auto="1"/>
      </top>
      <bottom style="thin">
        <color auto="1"/>
      </bottom>
      <diagonal/>
    </border>
    <border diagonalUp="1">
      <left style="thin">
        <color indexed="64"/>
      </left>
      <right style="thin">
        <color indexed="64"/>
      </right>
      <top style="medium">
        <color indexed="64"/>
      </top>
      <bottom style="medium">
        <color indexed="64"/>
      </bottom>
      <diagonal style="thin">
        <color indexed="64"/>
      </diagonal>
    </border>
    <border diagonalUp="1">
      <left/>
      <right style="thin">
        <color indexed="64"/>
      </right>
      <top style="medium">
        <color indexed="64"/>
      </top>
      <bottom style="medium">
        <color indexed="64"/>
      </bottom>
      <diagonal style="thin">
        <color indexed="64"/>
      </diagonal>
    </border>
    <border>
      <left/>
      <right style="medium">
        <color indexed="64"/>
      </right>
      <top/>
      <bottom style="thin">
        <color indexed="64"/>
      </bottom>
      <diagonal/>
    </border>
    <border>
      <left style="medium">
        <color indexed="64"/>
      </left>
      <right style="thin">
        <color indexed="64"/>
      </right>
      <top/>
      <bottom/>
      <diagonal/>
    </border>
    <border diagonalUp="1" diagonalDown="1">
      <left style="medium">
        <color indexed="64"/>
      </left>
      <right/>
      <top style="medium">
        <color indexed="64"/>
      </top>
      <bottom/>
      <diagonal style="thin">
        <color indexed="64"/>
      </diagonal>
    </border>
    <border diagonalUp="1" diagonalDown="1">
      <left/>
      <right/>
      <top style="medium">
        <color indexed="64"/>
      </top>
      <bottom/>
      <diagonal style="thin">
        <color indexed="64"/>
      </diagonal>
    </border>
    <border diagonalUp="1" diagonalDown="1">
      <left/>
      <right style="medium">
        <color indexed="64"/>
      </right>
      <top style="medium">
        <color indexed="64"/>
      </top>
      <bottom/>
      <diagonal style="thin">
        <color indexed="64"/>
      </diagonal>
    </border>
    <border diagonalUp="1" diagonalDown="1">
      <left style="medium">
        <color indexed="64"/>
      </left>
      <right/>
      <top/>
      <bottom/>
      <diagonal style="thin">
        <color indexed="64"/>
      </diagonal>
    </border>
    <border diagonalUp="1" diagonalDown="1">
      <left/>
      <right/>
      <top/>
      <bottom/>
      <diagonal style="thin">
        <color indexed="64"/>
      </diagonal>
    </border>
    <border diagonalUp="1" diagonalDown="1">
      <left/>
      <right style="medium">
        <color indexed="64"/>
      </right>
      <top/>
      <bottom/>
      <diagonal style="thin">
        <color indexed="64"/>
      </diagonal>
    </border>
    <border diagonalUp="1" diagonalDown="1">
      <left style="medium">
        <color indexed="64"/>
      </left>
      <right/>
      <top/>
      <bottom style="thin">
        <color indexed="64"/>
      </bottom>
      <diagonal style="thin">
        <color indexed="64"/>
      </diagonal>
    </border>
    <border diagonalUp="1" diagonalDown="1">
      <left/>
      <right/>
      <top/>
      <bottom style="thin">
        <color indexed="64"/>
      </bottom>
      <diagonal style="thin">
        <color indexed="64"/>
      </diagonal>
    </border>
    <border diagonalUp="1" diagonalDown="1">
      <left/>
      <right style="medium">
        <color indexed="64"/>
      </right>
      <top/>
      <bottom style="thin">
        <color indexed="64"/>
      </bottom>
      <diagonal style="thin">
        <color indexed="64"/>
      </diagonal>
    </border>
    <border>
      <left style="thin">
        <color indexed="64"/>
      </left>
      <right/>
      <top style="medium">
        <color indexed="64"/>
      </top>
      <bottom style="medium">
        <color indexed="64"/>
      </bottom>
      <diagonal/>
    </border>
    <border>
      <left style="thin">
        <color indexed="64"/>
      </left>
      <right/>
      <top style="thin">
        <color indexed="64"/>
      </top>
      <bottom/>
      <diagonal/>
    </border>
    <border>
      <left style="medium">
        <color indexed="64"/>
      </left>
      <right style="thin">
        <color indexed="64"/>
      </right>
      <top style="thin">
        <color indexed="64"/>
      </top>
      <bottom/>
      <diagonal/>
    </border>
    <border>
      <left style="thin">
        <color indexed="8"/>
      </left>
      <right style="thin">
        <color indexed="8"/>
      </right>
      <top style="thin">
        <color indexed="8"/>
      </top>
      <bottom style="thin">
        <color indexed="8"/>
      </bottom>
      <diagonal/>
    </border>
    <border>
      <left style="thin">
        <color indexed="64"/>
      </left>
      <right style="thin">
        <color indexed="64"/>
      </right>
      <top style="thin">
        <color auto="1"/>
      </top>
      <bottom style="thin">
        <color auto="1"/>
      </bottom>
      <diagonal/>
    </border>
    <border>
      <left/>
      <right style="hair">
        <color indexed="8"/>
      </right>
      <top style="medium">
        <color indexed="64"/>
      </top>
      <bottom style="medium">
        <color indexed="64"/>
      </bottom>
      <diagonal/>
    </border>
    <border>
      <left/>
      <right/>
      <top style="thin">
        <color auto="1"/>
      </top>
      <bottom/>
      <diagonal/>
    </border>
    <border>
      <left style="thin">
        <color indexed="8"/>
      </left>
      <right/>
      <top/>
      <bottom style="thin">
        <color indexed="8"/>
      </bottom>
      <diagonal/>
    </border>
    <border>
      <left/>
      <right/>
      <top/>
      <bottom style="thin">
        <color indexed="8"/>
      </bottom>
      <diagonal/>
    </border>
    <border>
      <left style="thin">
        <color indexed="8"/>
      </left>
      <right style="thin">
        <color indexed="64"/>
      </right>
      <top style="thin">
        <color indexed="8"/>
      </top>
      <bottom/>
      <diagonal/>
    </border>
    <border>
      <left/>
      <right style="medium">
        <color indexed="8"/>
      </right>
      <top style="thin">
        <color indexed="8"/>
      </top>
      <bottom style="thin">
        <color indexed="8"/>
      </bottom>
      <diagonal/>
    </border>
    <border>
      <left/>
      <right style="medium">
        <color indexed="8"/>
      </right>
      <top/>
      <bottom style="medium">
        <color indexed="64"/>
      </bottom>
      <diagonal/>
    </border>
    <border>
      <left/>
      <right style="medium">
        <color indexed="8"/>
      </right>
      <top style="thin">
        <color indexed="8"/>
      </top>
      <bottom/>
      <diagonal/>
    </border>
    <border>
      <left/>
      <right style="medium">
        <color indexed="8"/>
      </right>
      <top/>
      <bottom style="thin">
        <color indexed="8"/>
      </bottom>
      <diagonal/>
    </border>
    <border>
      <left/>
      <right style="medium">
        <color indexed="64"/>
      </right>
      <top style="thin">
        <color indexed="8"/>
      </top>
      <bottom style="thin">
        <color indexed="8"/>
      </bottom>
      <diagonal/>
    </border>
    <border>
      <left style="thin">
        <color indexed="8"/>
      </left>
      <right style="thin">
        <color indexed="64"/>
      </right>
      <top style="thin">
        <color indexed="8"/>
      </top>
      <bottom style="thin">
        <color indexed="8"/>
      </bottom>
      <diagonal/>
    </border>
    <border>
      <left style="thin">
        <color indexed="8"/>
      </left>
      <right style="thin">
        <color indexed="64"/>
      </right>
      <top/>
      <bottom style="medium">
        <color indexed="64"/>
      </bottom>
      <diagonal/>
    </border>
    <border>
      <left style="thin">
        <color indexed="8"/>
      </left>
      <right style="thin">
        <color indexed="64"/>
      </right>
      <top/>
      <bottom style="thin">
        <color indexed="8"/>
      </bottom>
      <diagonal/>
    </border>
    <border>
      <left style="thin">
        <color indexed="64"/>
      </left>
      <right style="thin">
        <color indexed="64"/>
      </right>
      <top style="thin">
        <color indexed="8"/>
      </top>
      <bottom/>
      <diagonal/>
    </border>
    <border>
      <left style="thin">
        <color indexed="64"/>
      </left>
      <right style="thin">
        <color indexed="64"/>
      </right>
      <top style="thin">
        <color indexed="8"/>
      </top>
      <bottom style="thin">
        <color indexed="8"/>
      </bottom>
      <diagonal/>
    </border>
    <border>
      <left style="thin">
        <color indexed="64"/>
      </left>
      <right style="thin">
        <color indexed="64"/>
      </right>
      <top/>
      <bottom style="thin">
        <color indexed="8"/>
      </bottom>
      <diagonal/>
    </border>
    <border>
      <left/>
      <right style="thin">
        <color auto="1"/>
      </right>
      <top style="thin">
        <color auto="1"/>
      </top>
      <bottom style="thin">
        <color auto="1"/>
      </bottom>
      <diagonal/>
    </border>
    <border>
      <left style="thin">
        <color auto="1"/>
      </left>
      <right style="thin">
        <color auto="1"/>
      </right>
      <top style="medium">
        <color indexed="64"/>
      </top>
      <bottom style="thin">
        <color auto="1"/>
      </bottom>
      <diagonal/>
    </border>
    <border>
      <left style="medium">
        <color indexed="64"/>
      </left>
      <right style="thin">
        <color auto="1"/>
      </right>
      <top style="medium">
        <color indexed="64"/>
      </top>
      <bottom style="thin">
        <color auto="1"/>
      </bottom>
      <diagonal/>
    </border>
    <border>
      <left style="thin">
        <color auto="1"/>
      </left>
      <right style="medium">
        <color indexed="64"/>
      </right>
      <top style="thin">
        <color auto="1"/>
      </top>
      <bottom style="thin">
        <color auto="1"/>
      </bottom>
      <diagonal/>
    </border>
    <border>
      <left style="medium">
        <color indexed="64"/>
      </left>
      <right style="thin">
        <color auto="1"/>
      </right>
      <top style="thin">
        <color auto="1"/>
      </top>
      <bottom style="medium">
        <color indexed="64"/>
      </bottom>
      <diagonal/>
    </border>
    <border>
      <left style="thin">
        <color auto="1"/>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
      <left style="medium">
        <color indexed="64"/>
      </left>
      <right style="thin">
        <color auto="1"/>
      </right>
      <top style="thin">
        <color auto="1"/>
      </top>
      <bottom style="thin">
        <color auto="1"/>
      </bottom>
      <diagonal/>
    </border>
    <border>
      <left/>
      <right style="thin">
        <color indexed="64"/>
      </right>
      <top style="thin">
        <color indexed="64"/>
      </top>
      <bottom/>
      <diagonal/>
    </border>
  </borders>
  <cellStyleXfs count="115">
    <xf numFmtId="0" fontId="0" fillId="0" borderId="0"/>
    <xf numFmtId="0" fontId="44" fillId="6" borderId="0" applyNumberFormat="0" applyBorder="0" applyAlignment="0" applyProtection="0"/>
    <xf numFmtId="0" fontId="44" fillId="7" borderId="0" applyNumberFormat="0" applyBorder="0" applyAlignment="0" applyProtection="0"/>
    <xf numFmtId="0" fontId="44" fillId="8" borderId="0" applyNumberFormat="0" applyBorder="0" applyAlignment="0" applyProtection="0"/>
    <xf numFmtId="0" fontId="44" fillId="9" borderId="0" applyNumberFormat="0" applyBorder="0" applyAlignment="0" applyProtection="0"/>
    <xf numFmtId="0" fontId="44" fillId="10" borderId="0" applyNumberFormat="0" applyBorder="0" applyAlignment="0" applyProtection="0"/>
    <xf numFmtId="0" fontId="44" fillId="11" borderId="0" applyNumberFormat="0" applyBorder="0" applyAlignment="0" applyProtection="0"/>
    <xf numFmtId="0" fontId="44" fillId="12" borderId="0" applyNumberFormat="0" applyBorder="0" applyAlignment="0" applyProtection="0"/>
    <xf numFmtId="0" fontId="44" fillId="13" borderId="0" applyNumberFormat="0" applyBorder="0" applyAlignment="0" applyProtection="0"/>
    <xf numFmtId="0" fontId="44" fillId="14" borderId="0" applyNumberFormat="0" applyBorder="0" applyAlignment="0" applyProtection="0"/>
    <xf numFmtId="0" fontId="44" fillId="15" borderId="0" applyNumberFormat="0" applyBorder="0" applyAlignment="0" applyProtection="0"/>
    <xf numFmtId="0" fontId="44" fillId="16" borderId="0" applyNumberFormat="0" applyBorder="0" applyAlignment="0" applyProtection="0"/>
    <xf numFmtId="0" fontId="44" fillId="17" borderId="0" applyNumberFormat="0" applyBorder="0" applyAlignment="0" applyProtection="0"/>
    <xf numFmtId="0" fontId="45" fillId="18" borderId="0" applyNumberFormat="0" applyBorder="0" applyAlignment="0" applyProtection="0"/>
    <xf numFmtId="0" fontId="45" fillId="19" borderId="0" applyNumberFormat="0" applyBorder="0" applyAlignment="0" applyProtection="0"/>
    <xf numFmtId="0" fontId="45" fillId="20" borderId="0" applyNumberFormat="0" applyBorder="0" applyAlignment="0" applyProtection="0"/>
    <xf numFmtId="0" fontId="45" fillId="21" borderId="0" applyNumberFormat="0" applyBorder="0" applyAlignment="0" applyProtection="0"/>
    <xf numFmtId="0" fontId="45" fillId="22" borderId="0" applyNumberFormat="0" applyBorder="0" applyAlignment="0" applyProtection="0"/>
    <xf numFmtId="0" fontId="45" fillId="23" borderId="0" applyNumberFormat="0" applyBorder="0" applyAlignment="0" applyProtection="0"/>
    <xf numFmtId="0" fontId="46" fillId="24" borderId="0" applyNumberFormat="0" applyBorder="0" applyAlignment="0" applyProtection="0"/>
    <xf numFmtId="0" fontId="47" fillId="25" borderId="100" applyNumberFormat="0" applyAlignment="0" applyProtection="0"/>
    <xf numFmtId="0" fontId="48" fillId="26" borderId="101" applyNumberFormat="0" applyAlignment="0" applyProtection="0"/>
    <xf numFmtId="0" fontId="49" fillId="0" borderId="102" applyNumberFormat="0" applyFill="0" applyAlignment="0" applyProtection="0"/>
    <xf numFmtId="0" fontId="45" fillId="27" borderId="0" applyNumberFormat="0" applyBorder="0" applyAlignment="0" applyProtection="0"/>
    <xf numFmtId="0" fontId="45" fillId="28" borderId="0" applyNumberFormat="0" applyBorder="0" applyAlignment="0" applyProtection="0"/>
    <xf numFmtId="0" fontId="45" fillId="29" borderId="0" applyNumberFormat="0" applyBorder="0" applyAlignment="0" applyProtection="0"/>
    <xf numFmtId="0" fontId="45" fillId="30" borderId="0" applyNumberFormat="0" applyBorder="0" applyAlignment="0" applyProtection="0"/>
    <xf numFmtId="0" fontId="45" fillId="31" borderId="0" applyNumberFormat="0" applyBorder="0" applyAlignment="0" applyProtection="0"/>
    <xf numFmtId="0" fontId="45" fillId="32" borderId="0" applyNumberFormat="0" applyBorder="0" applyAlignment="0" applyProtection="0"/>
    <xf numFmtId="0" fontId="50" fillId="33" borderId="100" applyNumberFormat="0" applyAlignment="0" applyProtection="0"/>
    <xf numFmtId="167"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44" fillId="0" borderId="0"/>
    <xf numFmtId="0" fontId="17" fillId="0" borderId="0"/>
    <xf numFmtId="0" fontId="3" fillId="0" borderId="0"/>
    <xf numFmtId="0" fontId="3" fillId="0" borderId="0"/>
    <xf numFmtId="0" fontId="3" fillId="0" borderId="0"/>
    <xf numFmtId="0" fontId="3" fillId="0" borderId="0"/>
    <xf numFmtId="0" fontId="44" fillId="0" borderId="0"/>
    <xf numFmtId="0" fontId="42" fillId="0" borderId="0"/>
    <xf numFmtId="0" fontId="5" fillId="0" borderId="0"/>
    <xf numFmtId="0" fontId="44" fillId="34" borderId="103" applyNumberFormat="0" applyFont="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ill="0" applyBorder="0" applyAlignment="0" applyProtection="0"/>
    <xf numFmtId="0" fontId="51" fillId="25" borderId="104" applyNumberFormat="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75" fontId="3" fillId="0" borderId="0" applyFill="0" applyBorder="0" applyAlignment="0" applyProtection="0"/>
    <xf numFmtId="0" fontId="52" fillId="0" borderId="0" applyNumberFormat="0" applyFill="0" applyBorder="0" applyAlignment="0" applyProtection="0"/>
    <xf numFmtId="0" fontId="53" fillId="0" borderId="0" applyNumberFormat="0" applyFill="0" applyBorder="0" applyAlignment="0" applyProtection="0"/>
    <xf numFmtId="0" fontId="54" fillId="0" borderId="0" applyNumberFormat="0" applyFill="0" applyBorder="0" applyAlignment="0" applyProtection="0"/>
    <xf numFmtId="0" fontId="55" fillId="0" borderId="105" applyNumberFormat="0" applyFill="0" applyAlignment="0" applyProtection="0"/>
    <xf numFmtId="0" fontId="56" fillId="0" borderId="106" applyNumberFormat="0" applyFill="0" applyAlignment="0" applyProtection="0"/>
    <xf numFmtId="0" fontId="57" fillId="0" borderId="107" applyNumberFormat="0" applyFill="0" applyAlignment="0" applyProtection="0"/>
    <xf numFmtId="0" fontId="57" fillId="0" borderId="0" applyNumberFormat="0" applyFill="0" applyBorder="0" applyAlignment="0" applyProtection="0"/>
    <xf numFmtId="0" fontId="58" fillId="0" borderId="108" applyNumberFormat="0" applyFill="0" applyAlignment="0" applyProtection="0"/>
    <xf numFmtId="166" fontId="3" fillId="0" borderId="0" applyFont="0" applyFill="0" applyBorder="0" applyAlignment="0" applyProtection="0"/>
    <xf numFmtId="166" fontId="3" fillId="0" borderId="0" applyFont="0" applyFill="0" applyBorder="0" applyAlignment="0" applyProtection="0"/>
    <xf numFmtId="0" fontId="76" fillId="0" borderId="0" applyAlignment="0">
      <alignment vertical="top" wrapText="1"/>
      <protection locked="0"/>
    </xf>
    <xf numFmtId="0" fontId="2" fillId="0" borderId="0"/>
    <xf numFmtId="43" fontId="42" fillId="0" borderId="0" applyFont="0" applyFill="0" applyBorder="0" applyAlignment="0" applyProtection="0"/>
    <xf numFmtId="166" fontId="29" fillId="0" borderId="0" applyFont="0" applyFill="0" applyBorder="0" applyAlignment="0" applyProtection="0"/>
    <xf numFmtId="164" fontId="4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3" fillId="0" borderId="0"/>
    <xf numFmtId="0" fontId="3" fillId="0" borderId="0"/>
    <xf numFmtId="0" fontId="75" fillId="0" borderId="0"/>
    <xf numFmtId="0" fontId="4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9" fillId="0" borderId="0">
      <alignment vertical="top"/>
    </xf>
    <xf numFmtId="0" fontId="2" fillId="0" borderId="0"/>
    <xf numFmtId="0" fontId="2" fillId="0" borderId="0"/>
    <xf numFmtId="0" fontId="2" fillId="0" borderId="0"/>
    <xf numFmtId="0" fontId="2" fillId="0" borderId="0"/>
    <xf numFmtId="0" fontId="2" fillId="0" borderId="0"/>
    <xf numFmtId="0" fontId="2" fillId="0" borderId="0"/>
    <xf numFmtId="0" fontId="2" fillId="34" borderId="103" applyNumberFormat="0" applyFont="0" applyAlignment="0" applyProtection="0"/>
    <xf numFmtId="166" fontId="42" fillId="0" borderId="0" applyFont="0" applyFill="0" applyBorder="0" applyAlignment="0" applyProtection="0"/>
    <xf numFmtId="0" fontId="54" fillId="0" borderId="0" applyNumberForma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202" fontId="2" fillId="0" borderId="0" applyFont="0" applyFill="0" applyBorder="0" applyAlignment="0" applyProtection="0"/>
    <xf numFmtId="202" fontId="2" fillId="0" borderId="0" applyFont="0" applyFill="0" applyBorder="0" applyAlignment="0" applyProtection="0"/>
    <xf numFmtId="202" fontId="2" fillId="0" borderId="0" applyFont="0" applyFill="0" applyBorder="0" applyAlignment="0" applyProtection="0"/>
    <xf numFmtId="202" fontId="2" fillId="0" borderId="0" applyFont="0" applyFill="0" applyBorder="0" applyAlignment="0" applyProtection="0"/>
    <xf numFmtId="202" fontId="2" fillId="0" borderId="0" applyFont="0" applyFill="0" applyBorder="0" applyAlignment="0" applyProtection="0"/>
    <xf numFmtId="202" fontId="2" fillId="0" borderId="0" applyFont="0" applyFill="0" applyBorder="0" applyAlignment="0" applyProtection="0"/>
    <xf numFmtId="43" fontId="2" fillId="0" borderId="0" applyFont="0" applyFill="0" applyBorder="0" applyAlignment="0" applyProtection="0"/>
    <xf numFmtId="43" fontId="42" fillId="0" borderId="0" applyFont="0" applyFill="0" applyBorder="0" applyAlignment="0" applyProtection="0"/>
    <xf numFmtId="43" fontId="2" fillId="0" borderId="0" applyFont="0" applyFill="0" applyBorder="0" applyAlignment="0" applyProtection="0"/>
    <xf numFmtId="43" fontId="3" fillId="0" borderId="0" applyFont="0" applyFill="0" applyBorder="0" applyAlignment="0" applyProtection="0"/>
    <xf numFmtId="43" fontId="2" fillId="0" borderId="0" applyFont="0" applyFill="0" applyBorder="0" applyAlignment="0" applyProtection="0"/>
    <xf numFmtId="166" fontId="3" fillId="0" borderId="0" applyFont="0" applyFill="0" applyBorder="0" applyAlignment="0" applyProtection="0"/>
    <xf numFmtId="166" fontId="42" fillId="0" borderId="0" applyFont="0" applyFill="0" applyBorder="0" applyAlignment="0" applyProtection="0"/>
    <xf numFmtId="202" fontId="1" fillId="0" borderId="0" applyFont="0" applyFill="0" applyBorder="0" applyAlignment="0" applyProtection="0"/>
  </cellStyleXfs>
  <cellXfs count="1386">
    <xf numFmtId="0" fontId="0" fillId="0" borderId="0" xfId="0"/>
    <xf numFmtId="0" fontId="11" fillId="0" borderId="0" xfId="0" applyFont="1" applyFill="1"/>
    <xf numFmtId="1" fontId="9" fillId="0" borderId="0" xfId="0" applyNumberFormat="1" applyFont="1" applyFill="1" applyAlignment="1">
      <alignment horizontal="left" vertical="top" wrapText="1"/>
    </xf>
    <xf numFmtId="0" fontId="9" fillId="0" borderId="0" xfId="0" applyFont="1" applyFill="1" applyAlignment="1">
      <alignment vertical="top"/>
    </xf>
    <xf numFmtId="0" fontId="9" fillId="0" borderId="0" xfId="0" applyFont="1" applyFill="1" applyAlignment="1">
      <alignment horizontal="center" vertical="center"/>
    </xf>
    <xf numFmtId="2" fontId="9" fillId="0" borderId="0" xfId="0" applyNumberFormat="1" applyFont="1" applyFill="1" applyAlignment="1">
      <alignment horizontal="right" vertical="top"/>
    </xf>
    <xf numFmtId="0" fontId="9" fillId="0" borderId="0" xfId="0" applyFont="1" applyFill="1"/>
    <xf numFmtId="166" fontId="9" fillId="0" borderId="0" xfId="65" applyFont="1" applyFill="1" applyAlignment="1">
      <alignment horizontal="left" vertical="top" wrapText="1"/>
    </xf>
    <xf numFmtId="1" fontId="12" fillId="0" borderId="0" xfId="0" applyNumberFormat="1" applyFont="1" applyFill="1" applyAlignment="1">
      <alignment horizontal="left" vertical="top" wrapText="1"/>
    </xf>
    <xf numFmtId="0" fontId="12" fillId="0" borderId="0" xfId="0" applyFont="1" applyFill="1"/>
    <xf numFmtId="1" fontId="5" fillId="0" borderId="0" xfId="0" applyNumberFormat="1" applyFont="1" applyFill="1" applyAlignment="1">
      <alignment horizontal="left" vertical="top"/>
    </xf>
    <xf numFmtId="0" fontId="5" fillId="0" borderId="0" xfId="0" applyFont="1" applyFill="1" applyAlignment="1">
      <alignment horizontal="center" vertical="center"/>
    </xf>
    <xf numFmtId="0" fontId="15" fillId="0" borderId="0" xfId="0" applyFont="1" applyFill="1" applyAlignment="1">
      <alignment horizontal="center" vertical="center"/>
    </xf>
    <xf numFmtId="1" fontId="5" fillId="0" borderId="0" xfId="0" applyNumberFormat="1" applyFont="1" applyFill="1" applyAlignment="1">
      <alignment horizontal="center" vertical="top"/>
    </xf>
    <xf numFmtId="2" fontId="5" fillId="0" borderId="0" xfId="0" applyNumberFormat="1" applyFont="1" applyFill="1" applyAlignment="1">
      <alignment horizontal="left" vertical="top" wrapText="1"/>
    </xf>
    <xf numFmtId="1" fontId="5" fillId="0" borderId="0" xfId="0" applyNumberFormat="1" applyFont="1" applyFill="1" applyAlignment="1">
      <alignment horizontal="left" vertical="top" wrapText="1"/>
    </xf>
    <xf numFmtId="0" fontId="5" fillId="0" borderId="0" xfId="0" applyFont="1" applyFill="1"/>
    <xf numFmtId="1" fontId="10" fillId="0" borderId="0" xfId="0" applyNumberFormat="1" applyFont="1" applyFill="1" applyAlignment="1">
      <alignment horizontal="right" vertical="top"/>
    </xf>
    <xf numFmtId="1" fontId="5" fillId="0" borderId="0" xfId="0" applyNumberFormat="1" applyFont="1" applyFill="1" applyAlignment="1">
      <alignment vertical="top"/>
    </xf>
    <xf numFmtId="0" fontId="14" fillId="0" borderId="0" xfId="0" applyFont="1" applyFill="1"/>
    <xf numFmtId="0" fontId="4" fillId="0" borderId="0" xfId="0" applyFont="1" applyFill="1"/>
    <xf numFmtId="0" fontId="4" fillId="0" borderId="0" xfId="0" applyFont="1" applyFill="1" applyAlignment="1">
      <alignment horizontal="center" vertical="center"/>
    </xf>
    <xf numFmtId="2" fontId="4" fillId="0" borderId="0" xfId="0" applyNumberFormat="1" applyFont="1" applyFill="1" applyAlignment="1">
      <alignment horizontal="left" vertical="top"/>
    </xf>
    <xf numFmtId="1" fontId="5" fillId="0" borderId="0" xfId="36" applyNumberFormat="1" applyFont="1" applyFill="1" applyAlignment="1">
      <alignment horizontal="center" vertical="center"/>
    </xf>
    <xf numFmtId="1" fontId="5" fillId="0" borderId="0" xfId="36" applyNumberFormat="1" applyFont="1" applyFill="1" applyAlignment="1">
      <alignment horizontal="left" vertical="top"/>
    </xf>
    <xf numFmtId="0" fontId="5" fillId="0" borderId="0" xfId="36" applyFont="1" applyFill="1"/>
    <xf numFmtId="9" fontId="5" fillId="0" borderId="0" xfId="0" applyNumberFormat="1" applyFont="1" applyFill="1" applyAlignment="1">
      <alignment horizontal="left" vertical="top"/>
    </xf>
    <xf numFmtId="0" fontId="5" fillId="0" borderId="0" xfId="0" applyFont="1" applyFill="1" applyAlignment="1">
      <alignment horizontal="left" vertical="center"/>
    </xf>
    <xf numFmtId="166" fontId="5" fillId="0" borderId="0" xfId="65" applyFont="1" applyFill="1" applyAlignment="1">
      <alignment horizontal="left" vertical="top" wrapText="1"/>
    </xf>
    <xf numFmtId="170" fontId="5" fillId="0" borderId="0" xfId="0" applyNumberFormat="1" applyFont="1" applyFill="1" applyAlignment="1">
      <alignment horizontal="center" vertical="top"/>
    </xf>
    <xf numFmtId="0" fontId="5" fillId="0" borderId="0" xfId="41" applyFont="1" applyFill="1"/>
    <xf numFmtId="1" fontId="4" fillId="0" borderId="0" xfId="0" applyNumberFormat="1" applyFont="1" applyBorder="1" applyAlignment="1">
      <alignment horizontal="left" vertical="top"/>
    </xf>
    <xf numFmtId="0" fontId="18" fillId="0" borderId="0" xfId="36" applyFont="1" applyFill="1" applyBorder="1" applyAlignment="1">
      <alignment vertical="center"/>
    </xf>
    <xf numFmtId="0" fontId="5" fillId="0" borderId="0" xfId="0" applyFont="1" applyAlignment="1">
      <alignment vertical="center"/>
    </xf>
    <xf numFmtId="1" fontId="5" fillId="0" borderId="0" xfId="36" applyNumberFormat="1" applyFont="1" applyFill="1" applyAlignment="1">
      <alignment horizontal="left" vertical="center"/>
    </xf>
    <xf numFmtId="172" fontId="5" fillId="0" borderId="0" xfId="0" applyNumberFormat="1" applyFont="1" applyFill="1" applyAlignment="1">
      <alignment horizontal="right" vertical="top"/>
    </xf>
    <xf numFmtId="4" fontId="62" fillId="0" borderId="0" xfId="0" applyNumberFormat="1" applyFont="1" applyFill="1" applyBorder="1" applyAlignment="1">
      <alignment vertical="center"/>
    </xf>
    <xf numFmtId="166" fontId="5" fillId="0" borderId="0" xfId="65" applyFont="1" applyFill="1" applyAlignment="1">
      <alignment horizontal="left" vertical="center"/>
    </xf>
    <xf numFmtId="166" fontId="3" fillId="0" borderId="0" xfId="65" applyFont="1" applyFill="1" applyBorder="1" applyAlignment="1">
      <alignment horizontal="center" vertical="center"/>
    </xf>
    <xf numFmtId="0" fontId="21" fillId="0" borderId="0" xfId="0" applyFont="1" applyFill="1" applyBorder="1" applyAlignment="1">
      <alignment vertical="center"/>
    </xf>
    <xf numFmtId="0" fontId="21" fillId="0" borderId="0" xfId="0" applyFont="1" applyBorder="1" applyAlignment="1">
      <alignment vertical="center"/>
    </xf>
    <xf numFmtId="0" fontId="6" fillId="0" borderId="0" xfId="0" applyFont="1" applyBorder="1" applyAlignment="1">
      <alignment horizontal="left" vertical="top"/>
    </xf>
    <xf numFmtId="0" fontId="20" fillId="0" borderId="0" xfId="0" applyFont="1" applyBorder="1" applyAlignment="1">
      <alignment vertical="center" wrapText="1"/>
    </xf>
    <xf numFmtId="4" fontId="20" fillId="0" borderId="0" xfId="0" applyNumberFormat="1" applyFont="1" applyBorder="1" applyAlignment="1">
      <alignment vertical="center" wrapText="1"/>
    </xf>
    <xf numFmtId="2" fontId="4" fillId="0" borderId="0" xfId="0" applyNumberFormat="1" applyFont="1" applyBorder="1" applyAlignment="1">
      <alignment vertical="top" wrapText="1"/>
    </xf>
    <xf numFmtId="2" fontId="4" fillId="0" borderId="0" xfId="0" applyNumberFormat="1" applyFont="1" applyAlignment="1">
      <alignment vertical="top" wrapText="1"/>
    </xf>
    <xf numFmtId="2" fontId="20" fillId="0" borderId="0" xfId="0" applyNumberFormat="1" applyFont="1" applyBorder="1" applyAlignment="1">
      <alignment horizontal="center" vertical="center" wrapText="1"/>
    </xf>
    <xf numFmtId="49" fontId="20" fillId="0" borderId="0" xfId="0" applyNumberFormat="1" applyFont="1" applyBorder="1" applyAlignment="1">
      <alignment vertical="center" wrapText="1"/>
    </xf>
    <xf numFmtId="0" fontId="22" fillId="0" borderId="0" xfId="0" applyFont="1" applyFill="1" applyBorder="1" applyAlignment="1">
      <alignment vertical="center"/>
    </xf>
    <xf numFmtId="3" fontId="21" fillId="0" borderId="0" xfId="0" applyNumberFormat="1" applyFont="1" applyBorder="1" applyAlignment="1">
      <alignment vertical="center"/>
    </xf>
    <xf numFmtId="2" fontId="22" fillId="0" borderId="0" xfId="0" applyNumberFormat="1" applyFont="1" applyFill="1" applyBorder="1" applyAlignment="1">
      <alignment horizontal="left" vertical="center"/>
    </xf>
    <xf numFmtId="0" fontId="4" fillId="0" borderId="0" xfId="0" applyFont="1" applyBorder="1" applyAlignment="1">
      <alignment horizontal="center" vertical="center" wrapText="1"/>
    </xf>
    <xf numFmtId="0" fontId="21" fillId="0" borderId="0" xfId="0" applyFont="1" applyBorder="1" applyAlignment="1">
      <alignment horizontal="center" vertical="center"/>
    </xf>
    <xf numFmtId="2" fontId="24" fillId="0" borderId="13" xfId="0" applyNumberFormat="1" applyFont="1" applyFill="1" applyBorder="1" applyAlignment="1">
      <alignment horizontal="center" vertical="center"/>
    </xf>
    <xf numFmtId="0" fontId="24" fillId="0" borderId="13" xfId="0" applyFont="1" applyBorder="1" applyAlignment="1">
      <alignment horizontal="center" vertical="center"/>
    </xf>
    <xf numFmtId="4" fontId="24" fillId="0" borderId="13" xfId="0" applyNumberFormat="1" applyFont="1" applyBorder="1" applyAlignment="1">
      <alignment horizontal="center" vertical="center"/>
    </xf>
    <xf numFmtId="0" fontId="21" fillId="0" borderId="0" xfId="0" applyFont="1" applyAlignment="1">
      <alignment vertical="center"/>
    </xf>
    <xf numFmtId="166" fontId="20" fillId="0" borderId="0" xfId="65" applyFont="1" applyFill="1" applyBorder="1" applyAlignment="1">
      <alignment horizontal="center" vertical="center"/>
    </xf>
    <xf numFmtId="0" fontId="22" fillId="0" borderId="0" xfId="0" applyFont="1" applyAlignment="1">
      <alignment vertical="center"/>
    </xf>
    <xf numFmtId="166" fontId="5" fillId="0" borderId="0" xfId="65" applyFont="1" applyFill="1" applyBorder="1" applyAlignment="1">
      <alignment horizontal="center" vertical="center"/>
    </xf>
    <xf numFmtId="0" fontId="5" fillId="0" borderId="0" xfId="0" applyFont="1" applyFill="1" applyBorder="1" applyAlignment="1">
      <alignment vertical="center"/>
    </xf>
    <xf numFmtId="0" fontId="21" fillId="0" borderId="0" xfId="0" applyFont="1" applyFill="1" applyAlignment="1">
      <alignment horizontal="center" vertical="center" wrapText="1"/>
    </xf>
    <xf numFmtId="2" fontId="21" fillId="0" borderId="0" xfId="0" applyNumberFormat="1" applyFont="1" applyFill="1" applyAlignment="1">
      <alignment horizontal="center" vertical="center"/>
    </xf>
    <xf numFmtId="0" fontId="21" fillId="0" borderId="0" xfId="0" applyFont="1" applyAlignment="1">
      <alignment horizontal="justify" vertical="center" wrapText="1"/>
    </xf>
    <xf numFmtId="0" fontId="21" fillId="0" borderId="0" xfId="0" applyFont="1" applyAlignment="1">
      <alignment horizontal="center" vertical="center"/>
    </xf>
    <xf numFmtId="4" fontId="21" fillId="0" borderId="0" xfId="65" applyNumberFormat="1" applyFont="1" applyAlignment="1">
      <alignment horizontal="center" vertical="center"/>
    </xf>
    <xf numFmtId="49" fontId="0" fillId="0" borderId="0" xfId="0" applyNumberFormat="1" applyAlignment="1">
      <alignment vertical="center" wrapText="1"/>
    </xf>
    <xf numFmtId="0" fontId="0" fillId="0" borderId="0" xfId="0" applyAlignment="1">
      <alignment vertical="center"/>
    </xf>
    <xf numFmtId="1" fontId="0" fillId="0" borderId="0" xfId="0" applyNumberFormat="1"/>
    <xf numFmtId="0" fontId="3" fillId="0" borderId="0" xfId="44"/>
    <xf numFmtId="0" fontId="5" fillId="0" borderId="0" xfId="47" applyFont="1" applyBorder="1"/>
    <xf numFmtId="0" fontId="32" fillId="0" borderId="0" xfId="47" applyFont="1" applyBorder="1"/>
    <xf numFmtId="0" fontId="5" fillId="0" borderId="14" xfId="44" applyFont="1" applyBorder="1" applyAlignment="1">
      <alignment horizontal="center" vertical="center" wrapText="1"/>
    </xf>
    <xf numFmtId="10" fontId="5" fillId="0" borderId="14" xfId="44" applyNumberFormat="1" applyFont="1" applyBorder="1" applyAlignment="1">
      <alignment horizontal="right" vertical="center"/>
    </xf>
    <xf numFmtId="0" fontId="4" fillId="0" borderId="14" xfId="44" applyFont="1" applyBorder="1" applyAlignment="1">
      <alignment horizontal="center" vertical="center" wrapText="1"/>
    </xf>
    <xf numFmtId="4" fontId="4" fillId="0" borderId="14" xfId="44" applyNumberFormat="1" applyFont="1" applyBorder="1" applyAlignment="1">
      <alignment horizontal="right" vertical="center"/>
    </xf>
    <xf numFmtId="4" fontId="5" fillId="0" borderId="14" xfId="44" applyNumberFormat="1" applyFont="1" applyBorder="1" applyAlignment="1">
      <alignment horizontal="right" vertical="center"/>
    </xf>
    <xf numFmtId="0" fontId="4" fillId="0" borderId="15" xfId="44" applyFont="1" applyBorder="1" applyAlignment="1">
      <alignment horizontal="left" vertical="center"/>
    </xf>
    <xf numFmtId="0" fontId="4" fillId="0" borderId="16" xfId="44" applyFont="1" applyBorder="1" applyAlignment="1">
      <alignment horizontal="right"/>
    </xf>
    <xf numFmtId="0" fontId="4" fillId="0" borderId="17" xfId="44" applyFont="1" applyBorder="1" applyAlignment="1">
      <alignment horizontal="center" vertical="center" wrapText="1"/>
    </xf>
    <xf numFmtId="4" fontId="4" fillId="0" borderId="17" xfId="44" applyNumberFormat="1" applyFont="1" applyBorder="1" applyAlignment="1">
      <alignment horizontal="right" vertical="center"/>
    </xf>
    <xf numFmtId="0" fontId="4" fillId="0" borderId="18" xfId="44" applyFont="1" applyBorder="1" applyAlignment="1">
      <alignment horizontal="left"/>
    </xf>
    <xf numFmtId="0" fontId="4" fillId="0" borderId="0" xfId="44" applyFont="1" applyBorder="1" applyAlignment="1">
      <alignment horizontal="center"/>
    </xf>
    <xf numFmtId="4" fontId="5" fillId="0" borderId="0" xfId="44" applyNumberFormat="1" applyFont="1" applyBorder="1" applyAlignment="1">
      <alignment horizontal="right"/>
    </xf>
    <xf numFmtId="0" fontId="4" fillId="0" borderId="18" xfId="44" applyFont="1" applyBorder="1" applyAlignment="1">
      <alignment horizontal="center"/>
    </xf>
    <xf numFmtId="10" fontId="4" fillId="0" borderId="17" xfId="44" applyNumberFormat="1" applyFont="1" applyBorder="1" applyAlignment="1">
      <alignment horizontal="center" vertical="center"/>
    </xf>
    <xf numFmtId="4" fontId="4" fillId="0" borderId="19" xfId="44" applyNumberFormat="1" applyFont="1" applyBorder="1" applyAlignment="1">
      <alignment horizontal="right" vertical="center"/>
    </xf>
    <xf numFmtId="4" fontId="5" fillId="0" borderId="20" xfId="44" applyNumberFormat="1" applyFont="1" applyBorder="1" applyAlignment="1">
      <alignment horizontal="right"/>
    </xf>
    <xf numFmtId="10" fontId="5" fillId="0" borderId="21" xfId="44" applyNumberFormat="1" applyFont="1" applyBorder="1" applyAlignment="1">
      <alignment horizontal="center" vertical="center"/>
    </xf>
    <xf numFmtId="0" fontId="5" fillId="0" borderId="22" xfId="47" applyBorder="1"/>
    <xf numFmtId="0" fontId="5" fillId="0" borderId="20" xfId="47" applyBorder="1"/>
    <xf numFmtId="0" fontId="5" fillId="0" borderId="18" xfId="47" applyBorder="1"/>
    <xf numFmtId="0" fontId="5" fillId="0" borderId="0" xfId="47" applyBorder="1"/>
    <xf numFmtId="0" fontId="21" fillId="0" borderId="23" xfId="0" applyFont="1" applyFill="1" applyBorder="1" applyAlignment="1">
      <alignment vertical="center"/>
    </xf>
    <xf numFmtId="0" fontId="35" fillId="0" borderId="0" xfId="47" applyFont="1" applyBorder="1" applyAlignment="1">
      <alignment horizontal="left"/>
    </xf>
    <xf numFmtId="0" fontId="35" fillId="0" borderId="0" xfId="47" applyFont="1" applyBorder="1"/>
    <xf numFmtId="0" fontId="21" fillId="0" borderId="0" xfId="47" applyFont="1" applyBorder="1"/>
    <xf numFmtId="0" fontId="0" fillId="0" borderId="18" xfId="0" applyBorder="1" applyAlignment="1"/>
    <xf numFmtId="0" fontId="0" fillId="0" borderId="0" xfId="0" applyBorder="1" applyAlignment="1"/>
    <xf numFmtId="0" fontId="0" fillId="0" borderId="23" xfId="0" applyBorder="1" applyAlignment="1"/>
    <xf numFmtId="0" fontId="21" fillId="0" borderId="18" xfId="0" applyFont="1" applyBorder="1" applyAlignment="1">
      <alignment horizontal="center" vertical="center" wrapText="1"/>
    </xf>
    <xf numFmtId="49" fontId="21" fillId="0" borderId="0" xfId="0" applyNumberFormat="1" applyFont="1" applyFill="1" applyBorder="1" applyAlignment="1">
      <alignment horizontal="center" vertical="center"/>
    </xf>
    <xf numFmtId="0" fontId="21" fillId="0" borderId="0" xfId="0" applyFont="1" applyBorder="1" applyAlignment="1">
      <alignment horizontal="justify" vertical="center" wrapText="1"/>
    </xf>
    <xf numFmtId="166" fontId="21" fillId="0" borderId="0" xfId="65" applyFont="1" applyFill="1" applyBorder="1" applyAlignment="1" applyProtection="1">
      <alignment horizontal="center" vertical="center"/>
    </xf>
    <xf numFmtId="0" fontId="21" fillId="0" borderId="24" xfId="0" applyFont="1" applyBorder="1" applyAlignment="1">
      <alignment horizontal="center" vertical="center" wrapText="1"/>
    </xf>
    <xf numFmtId="49" fontId="21" fillId="0" borderId="13" xfId="0" applyNumberFormat="1" applyFont="1" applyFill="1" applyBorder="1" applyAlignment="1">
      <alignment horizontal="center" vertical="center"/>
    </xf>
    <xf numFmtId="0" fontId="21" fillId="0" borderId="13" xfId="0" applyFont="1" applyBorder="1" applyAlignment="1">
      <alignment horizontal="justify" vertical="center" wrapText="1"/>
    </xf>
    <xf numFmtId="0" fontId="21" fillId="0" borderId="13" xfId="0" applyFont="1" applyBorder="1" applyAlignment="1">
      <alignment horizontal="center" vertical="center"/>
    </xf>
    <xf numFmtId="166" fontId="21" fillId="0" borderId="13" xfId="65" applyFont="1" applyFill="1" applyBorder="1" applyAlignment="1" applyProtection="1">
      <alignment horizontal="center" vertical="center"/>
    </xf>
    <xf numFmtId="0" fontId="21" fillId="0" borderId="25" xfId="0" applyFont="1" applyFill="1" applyBorder="1" applyAlignment="1">
      <alignment vertical="center"/>
    </xf>
    <xf numFmtId="166" fontId="0" fillId="0" borderId="0" xfId="65" applyFont="1"/>
    <xf numFmtId="178" fontId="0" fillId="0" borderId="0" xfId="49" applyNumberFormat="1" applyFont="1"/>
    <xf numFmtId="0" fontId="15" fillId="35" borderId="26" xfId="0" applyFont="1" applyFill="1" applyBorder="1" applyAlignment="1">
      <alignment horizontal="center" vertical="center" wrapText="1"/>
    </xf>
    <xf numFmtId="0" fontId="15" fillId="35" borderId="27" xfId="0" applyFont="1" applyFill="1" applyBorder="1" applyAlignment="1">
      <alignment horizontal="center" vertical="center" wrapText="1"/>
    </xf>
    <xf numFmtId="2" fontId="15" fillId="35" borderId="12" xfId="0" applyNumberFormat="1" applyFont="1" applyFill="1" applyBorder="1" applyAlignment="1">
      <alignment horizontal="center" vertical="center"/>
    </xf>
    <xf numFmtId="10" fontId="4" fillId="0" borderId="0" xfId="0" applyNumberFormat="1" applyFont="1" applyBorder="1" applyAlignment="1">
      <alignment horizontal="left" vertical="center" wrapText="1"/>
    </xf>
    <xf numFmtId="0" fontId="3" fillId="0" borderId="0" xfId="38" applyAlignment="1">
      <alignment horizontal="center" vertical="center"/>
    </xf>
    <xf numFmtId="0" fontId="3" fillId="0" borderId="0" xfId="38"/>
    <xf numFmtId="0" fontId="3" fillId="0" borderId="0" xfId="40" applyFont="1"/>
    <xf numFmtId="0" fontId="3" fillId="2" borderId="28" xfId="38" applyFill="1" applyBorder="1" applyAlignment="1">
      <alignment horizontal="center"/>
    </xf>
    <xf numFmtId="0" fontId="3" fillId="2" borderId="29" xfId="38" applyFont="1" applyFill="1" applyBorder="1" applyAlignment="1">
      <alignment horizontal="right"/>
    </xf>
    <xf numFmtId="0" fontId="3" fillId="0" borderId="0" xfId="40" applyFont="1" applyAlignment="1">
      <alignment horizontal="center" vertical="center"/>
    </xf>
    <xf numFmtId="0" fontId="3" fillId="2" borderId="29" xfId="38" applyFont="1" applyFill="1" applyBorder="1" applyAlignment="1">
      <alignment horizontal="center" vertical="center"/>
    </xf>
    <xf numFmtId="0" fontId="3" fillId="2" borderId="18" xfId="38" applyFill="1" applyBorder="1"/>
    <xf numFmtId="0" fontId="3" fillId="2" borderId="30" xfId="38" applyFill="1" applyBorder="1" applyAlignment="1">
      <alignment horizontal="center"/>
    </xf>
    <xf numFmtId="0" fontId="3" fillId="0" borderId="0" xfId="38" applyBorder="1" applyAlignment="1">
      <alignment horizontal="center"/>
    </xf>
    <xf numFmtId="0" fontId="20" fillId="2" borderId="29" xfId="38" applyNumberFormat="1" applyFont="1" applyFill="1" applyBorder="1"/>
    <xf numFmtId="0" fontId="3" fillId="0" borderId="0" xfId="38" applyAlignment="1">
      <alignment horizontal="center"/>
    </xf>
    <xf numFmtId="0" fontId="3" fillId="2" borderId="30" xfId="38" applyFill="1" applyBorder="1" applyAlignment="1">
      <alignment horizontal="left" indent="1"/>
    </xf>
    <xf numFmtId="0" fontId="3" fillId="2" borderId="30" xfId="38" applyFill="1" applyBorder="1"/>
    <xf numFmtId="0" fontId="3" fillId="2" borderId="31" xfId="38" applyFill="1" applyBorder="1"/>
    <xf numFmtId="0" fontId="3" fillId="2" borderId="31" xfId="38" applyFill="1" applyBorder="1" applyAlignment="1">
      <alignment horizontal="center"/>
    </xf>
    <xf numFmtId="4" fontId="3" fillId="35" borderId="31" xfId="38" applyNumberFormat="1" applyFill="1" applyBorder="1"/>
    <xf numFmtId="0" fontId="3" fillId="2" borderId="0" xfId="38" applyFill="1" applyBorder="1" applyAlignment="1">
      <alignment horizontal="right"/>
    </xf>
    <xf numFmtId="2" fontId="3" fillId="0" borderId="0" xfId="38" applyNumberFormat="1" applyBorder="1"/>
    <xf numFmtId="0" fontId="3" fillId="0" borderId="0" xfId="38" applyBorder="1"/>
    <xf numFmtId="0" fontId="3" fillId="0" borderId="30" xfId="38" applyBorder="1"/>
    <xf numFmtId="0" fontId="3" fillId="0" borderId="24" xfId="38" applyBorder="1"/>
    <xf numFmtId="0" fontId="3" fillId="0" borderId="13" xfId="38" applyBorder="1"/>
    <xf numFmtId="0" fontId="3" fillId="2" borderId="0" xfId="38" applyFill="1" applyBorder="1" applyAlignment="1">
      <alignment horizontal="center"/>
    </xf>
    <xf numFmtId="4" fontId="3" fillId="0" borderId="0" xfId="38" applyNumberFormat="1" applyFill="1" applyBorder="1" applyAlignment="1">
      <alignment horizontal="right"/>
    </xf>
    <xf numFmtId="4" fontId="3" fillId="2" borderId="0" xfId="38" applyNumberFormat="1" applyFill="1" applyBorder="1"/>
    <xf numFmtId="2" fontId="3" fillId="2" borderId="0" xfId="38" applyNumberFormat="1" applyFill="1" applyBorder="1"/>
    <xf numFmtId="0" fontId="3" fillId="2" borderId="0" xfId="38" applyFill="1" applyBorder="1"/>
    <xf numFmtId="0" fontId="3" fillId="0" borderId="22" xfId="38" applyFont="1" applyBorder="1" applyAlignment="1">
      <alignment horizontal="left"/>
    </xf>
    <xf numFmtId="0" fontId="3" fillId="0" borderId="20" xfId="38" applyBorder="1"/>
    <xf numFmtId="4" fontId="3" fillId="0" borderId="20" xfId="38" applyNumberFormat="1" applyBorder="1"/>
    <xf numFmtId="2" fontId="3" fillId="0" borderId="20" xfId="38" applyNumberFormat="1" applyBorder="1"/>
    <xf numFmtId="0" fontId="3" fillId="0" borderId="32" xfId="38" applyBorder="1"/>
    <xf numFmtId="0" fontId="20" fillId="0" borderId="18" xfId="38" applyFont="1" applyBorder="1" applyAlignment="1">
      <alignment horizontal="left"/>
    </xf>
    <xf numFmtId="0" fontId="3" fillId="0" borderId="0" xfId="32" applyBorder="1" applyAlignment="1">
      <alignment horizontal="center"/>
    </xf>
    <xf numFmtId="0" fontId="3" fillId="0" borderId="0" xfId="32" applyBorder="1"/>
    <xf numFmtId="0" fontId="3" fillId="0" borderId="23" xfId="38" applyBorder="1"/>
    <xf numFmtId="166" fontId="3" fillId="0" borderId="0" xfId="38" applyNumberFormat="1"/>
    <xf numFmtId="0" fontId="3" fillId="0" borderId="18" xfId="38" applyBorder="1"/>
    <xf numFmtId="0" fontId="3" fillId="0" borderId="25" xfId="38" applyBorder="1"/>
    <xf numFmtId="0" fontId="3" fillId="0" borderId="0" xfId="38" applyFont="1" applyBorder="1"/>
    <xf numFmtId="0" fontId="4" fillId="0" borderId="33" xfId="47" applyFont="1" applyBorder="1" applyAlignment="1">
      <alignment horizontal="center"/>
    </xf>
    <xf numFmtId="0" fontId="19" fillId="0" borderId="26" xfId="47" applyFont="1" applyBorder="1" applyAlignment="1">
      <alignment horizontal="center"/>
    </xf>
    <xf numFmtId="0" fontId="13" fillId="0" borderId="26" xfId="47" applyFont="1" applyBorder="1"/>
    <xf numFmtId="0" fontId="4" fillId="0" borderId="26" xfId="47" applyFont="1" applyBorder="1" applyAlignment="1">
      <alignment horizontal="center"/>
    </xf>
    <xf numFmtId="4" fontId="5" fillId="0" borderId="34" xfId="47" applyNumberFormat="1" applyBorder="1"/>
    <xf numFmtId="0" fontId="4" fillId="0" borderId="27" xfId="47" applyFont="1" applyBorder="1" applyAlignment="1">
      <alignment horizontal="center"/>
    </xf>
    <xf numFmtId="168" fontId="5" fillId="0" borderId="12" xfId="47" applyNumberFormat="1" applyBorder="1"/>
    <xf numFmtId="4" fontId="5" fillId="0" borderId="12" xfId="47" applyNumberFormat="1" applyBorder="1"/>
    <xf numFmtId="4" fontId="5" fillId="0" borderId="35" xfId="47" applyNumberFormat="1" applyBorder="1"/>
    <xf numFmtId="0" fontId="0" fillId="37" borderId="0" xfId="0" applyFill="1"/>
    <xf numFmtId="10" fontId="5" fillId="0" borderId="0" xfId="49" applyNumberFormat="1" applyFont="1" applyFill="1" applyBorder="1" applyAlignment="1" applyProtection="1"/>
    <xf numFmtId="1" fontId="5" fillId="0" borderId="0" xfId="0" applyNumberFormat="1" applyFont="1" applyFill="1" applyAlignment="1">
      <alignment horizontal="center" vertical="top" wrapText="1"/>
    </xf>
    <xf numFmtId="10" fontId="3" fillId="0" borderId="0" xfId="49" applyNumberFormat="1" applyFont="1" applyFill="1" applyBorder="1" applyAlignment="1">
      <alignment horizontal="center" vertical="center"/>
    </xf>
    <xf numFmtId="166" fontId="5" fillId="0" borderId="0" xfId="65" applyNumberFormat="1" applyFont="1" applyFill="1" applyAlignment="1">
      <alignment horizontal="center" vertical="center"/>
    </xf>
    <xf numFmtId="0" fontId="3" fillId="0" borderId="32" xfId="38" applyBorder="1" applyAlignment="1">
      <alignment horizontal="center"/>
    </xf>
    <xf numFmtId="0" fontId="3" fillId="0" borderId="25" xfId="38" applyBorder="1" applyAlignment="1">
      <alignment horizontal="center"/>
    </xf>
    <xf numFmtId="0" fontId="3" fillId="0" borderId="23" xfId="38" applyBorder="1" applyAlignment="1">
      <alignment horizontal="center"/>
    </xf>
    <xf numFmtId="0" fontId="3" fillId="0" borderId="38" xfId="38" applyBorder="1" applyAlignment="1"/>
    <xf numFmtId="0" fontId="22" fillId="2" borderId="0" xfId="38" applyFont="1" applyFill="1" applyBorder="1" applyAlignment="1">
      <alignment horizontal="left" vertical="center" wrapText="1"/>
    </xf>
    <xf numFmtId="0" fontId="3" fillId="2" borderId="24" xfId="38" applyFill="1" applyBorder="1"/>
    <xf numFmtId="0" fontId="3" fillId="0" borderId="39" xfId="38" applyBorder="1" applyAlignment="1"/>
    <xf numFmtId="0" fontId="20" fillId="2" borderId="30" xfId="38" applyFont="1" applyFill="1" applyBorder="1"/>
    <xf numFmtId="3" fontId="3" fillId="0" borderId="25" xfId="38" applyNumberFormat="1" applyFont="1" applyBorder="1"/>
    <xf numFmtId="166" fontId="3" fillId="0" borderId="23" xfId="65" applyBorder="1"/>
    <xf numFmtId="3" fontId="3" fillId="0" borderId="13" xfId="38" applyNumberFormat="1" applyFont="1" applyBorder="1"/>
    <xf numFmtId="179" fontId="3" fillId="0" borderId="23" xfId="38" applyNumberFormat="1" applyBorder="1" applyAlignment="1">
      <alignment horizontal="center"/>
    </xf>
    <xf numFmtId="2" fontId="3" fillId="2" borderId="13" xfId="38" applyNumberFormat="1" applyFill="1" applyBorder="1"/>
    <xf numFmtId="0" fontId="3" fillId="2" borderId="20" xfId="38" applyFill="1" applyBorder="1"/>
    <xf numFmtId="4" fontId="3" fillId="2" borderId="13" xfId="38" applyNumberFormat="1" applyFill="1" applyBorder="1"/>
    <xf numFmtId="0" fontId="20" fillId="2" borderId="13" xfId="38" applyFont="1" applyFill="1" applyBorder="1"/>
    <xf numFmtId="1" fontId="3" fillId="2" borderId="0" xfId="38" applyNumberFormat="1" applyFill="1" applyBorder="1"/>
    <xf numFmtId="4" fontId="3" fillId="0" borderId="13" xfId="38" applyNumberFormat="1" applyFill="1" applyBorder="1" applyAlignment="1">
      <alignment horizontal="right"/>
    </xf>
    <xf numFmtId="0" fontId="3" fillId="0" borderId="32" xfId="38" applyBorder="1" applyAlignment="1"/>
    <xf numFmtId="0" fontId="3" fillId="2" borderId="13" xfId="38" applyFill="1" applyBorder="1" applyAlignment="1">
      <alignment horizontal="center"/>
    </xf>
    <xf numFmtId="0" fontId="3" fillId="0" borderId="20" xfId="38" applyBorder="1" applyAlignment="1"/>
    <xf numFmtId="166" fontId="5" fillId="0" borderId="0" xfId="65" applyFont="1" applyFill="1" applyAlignment="1">
      <alignment vertical="center"/>
    </xf>
    <xf numFmtId="0" fontId="3" fillId="38" borderId="0" xfId="44" applyFill="1"/>
    <xf numFmtId="0" fontId="0" fillId="38" borderId="0" xfId="0" applyFill="1"/>
    <xf numFmtId="177" fontId="5" fillId="39" borderId="14" xfId="44" applyNumberFormat="1" applyFont="1" applyFill="1" applyBorder="1" applyAlignment="1">
      <alignment horizontal="center"/>
    </xf>
    <xf numFmtId="0" fontId="4" fillId="38" borderId="26" xfId="44" applyFont="1" applyFill="1" applyBorder="1" applyAlignment="1">
      <alignment horizontal="right"/>
    </xf>
    <xf numFmtId="0" fontId="4" fillId="38" borderId="40" xfId="44" applyFont="1" applyFill="1" applyBorder="1" applyAlignment="1">
      <alignment horizontal="center" vertical="center" wrapText="1"/>
    </xf>
    <xf numFmtId="4" fontId="5" fillId="38" borderId="14" xfId="44" applyNumberFormat="1" applyFont="1" applyFill="1" applyBorder="1" applyAlignment="1">
      <alignment horizontal="right" vertical="center"/>
    </xf>
    <xf numFmtId="10" fontId="5" fillId="38" borderId="14" xfId="44" applyNumberFormat="1" applyFont="1" applyFill="1" applyBorder="1" applyAlignment="1">
      <alignment horizontal="right" vertical="center"/>
    </xf>
    <xf numFmtId="166" fontId="20" fillId="0" borderId="0" xfId="65" applyNumberFormat="1" applyFont="1" applyBorder="1" applyAlignment="1">
      <alignment horizontal="center" vertical="center" wrapText="1"/>
    </xf>
    <xf numFmtId="166" fontId="4" fillId="0" borderId="0" xfId="65" applyNumberFormat="1" applyFont="1" applyBorder="1" applyAlignment="1">
      <alignment horizontal="right" vertical="center" wrapText="1"/>
    </xf>
    <xf numFmtId="166" fontId="22" fillId="0" borderId="0" xfId="65" applyNumberFormat="1" applyFont="1" applyFill="1" applyBorder="1" applyAlignment="1">
      <alignment horizontal="center" vertical="center"/>
    </xf>
    <xf numFmtId="166" fontId="24" fillId="0" borderId="13" xfId="65" applyNumberFormat="1" applyFont="1" applyBorder="1" applyAlignment="1">
      <alignment horizontal="center" vertical="center"/>
    </xf>
    <xf numFmtId="166" fontId="21" fillId="0" borderId="0" xfId="65" applyNumberFormat="1" applyFont="1" applyAlignment="1">
      <alignment horizontal="center" vertical="center"/>
    </xf>
    <xf numFmtId="0" fontId="14" fillId="0" borderId="0" xfId="0" applyFont="1" applyFill="1" applyAlignment="1">
      <alignment horizontal="left"/>
    </xf>
    <xf numFmtId="166" fontId="9" fillId="0" borderId="0" xfId="65" applyFont="1" applyFill="1"/>
    <xf numFmtId="167" fontId="3" fillId="35" borderId="31" xfId="30" applyFill="1" applyBorder="1"/>
    <xf numFmtId="167" fontId="3" fillId="0" borderId="29" xfId="30" applyFill="1" applyBorder="1"/>
    <xf numFmtId="167" fontId="3" fillId="0" borderId="0" xfId="30" applyBorder="1"/>
    <xf numFmtId="167" fontId="4" fillId="0" borderId="0" xfId="30" applyFont="1" applyAlignment="1">
      <alignment vertical="top" wrapText="1"/>
    </xf>
    <xf numFmtId="0" fontId="3" fillId="2" borderId="18" xfId="38" applyFill="1" applyBorder="1" applyAlignment="1">
      <alignment horizontal="center"/>
    </xf>
    <xf numFmtId="167" fontId="3" fillId="2" borderId="18" xfId="30" applyFill="1" applyBorder="1" applyAlignment="1">
      <alignment horizontal="right"/>
    </xf>
    <xf numFmtId="166" fontId="3" fillId="0" borderId="30" xfId="65" applyBorder="1"/>
    <xf numFmtId="167" fontId="3" fillId="0" borderId="30" xfId="30" applyBorder="1"/>
    <xf numFmtId="167" fontId="3" fillId="2" borderId="24" xfId="30" applyFill="1" applyBorder="1" applyAlignment="1">
      <alignment horizontal="right"/>
    </xf>
    <xf numFmtId="1" fontId="10" fillId="0" borderId="0" xfId="0" applyNumberFormat="1" applyFont="1" applyFill="1" applyAlignment="1">
      <alignment horizontal="right" vertical="center"/>
    </xf>
    <xf numFmtId="166" fontId="5" fillId="0" borderId="0" xfId="65" applyFont="1" applyFill="1" applyAlignment="1">
      <alignment horizontal="center" vertical="center"/>
    </xf>
    <xf numFmtId="167" fontId="29" fillId="0" borderId="34" xfId="30" applyFont="1" applyFill="1" applyBorder="1" applyAlignment="1">
      <alignment vertical="center"/>
    </xf>
    <xf numFmtId="167" fontId="28" fillId="0" borderId="34" xfId="30" applyFont="1" applyFill="1" applyBorder="1" applyAlignment="1">
      <alignment vertical="center"/>
    </xf>
    <xf numFmtId="167" fontId="15" fillId="35" borderId="34" xfId="30" applyFont="1" applyFill="1" applyBorder="1" applyAlignment="1">
      <alignment horizontal="center" vertical="center"/>
    </xf>
    <xf numFmtId="167" fontId="6" fillId="35" borderId="34" xfId="30" applyFont="1" applyFill="1" applyBorder="1" applyAlignment="1">
      <alignment horizontal="center" vertical="center"/>
    </xf>
    <xf numFmtId="167" fontId="6" fillId="35" borderId="35" xfId="30" applyFont="1" applyFill="1" applyBorder="1" applyAlignment="1">
      <alignment horizontal="center" vertical="center"/>
    </xf>
    <xf numFmtId="167" fontId="21" fillId="0" borderId="0" xfId="30" applyFont="1" applyAlignment="1">
      <alignment horizontal="center" vertical="center"/>
    </xf>
    <xf numFmtId="1" fontId="10" fillId="0" borderId="0" xfId="41" applyNumberFormat="1" applyFont="1" applyFill="1" applyAlignment="1">
      <alignment horizontal="center" vertical="center"/>
    </xf>
    <xf numFmtId="2" fontId="0" fillId="0" borderId="0" xfId="0" applyNumberFormat="1"/>
    <xf numFmtId="0" fontId="26" fillId="0" borderId="20" xfId="0" applyFont="1" applyFill="1" applyBorder="1" applyAlignment="1">
      <alignment vertical="center" wrapText="1"/>
    </xf>
    <xf numFmtId="166" fontId="26" fillId="0" borderId="20" xfId="65" applyNumberFormat="1" applyFont="1" applyFill="1" applyBorder="1" applyAlignment="1">
      <alignment horizontal="center" vertical="center" wrapText="1"/>
    </xf>
    <xf numFmtId="4" fontId="26" fillId="0" borderId="20" xfId="0" applyNumberFormat="1" applyFont="1" applyFill="1" applyBorder="1" applyAlignment="1">
      <alignment horizontal="right" vertical="center" wrapText="1"/>
    </xf>
    <xf numFmtId="167" fontId="26" fillId="0" borderId="32" xfId="30" applyFont="1" applyFill="1" applyBorder="1" applyAlignment="1">
      <alignment vertical="center" wrapText="1"/>
    </xf>
    <xf numFmtId="0" fontId="27" fillId="0" borderId="24" xfId="0" applyFont="1" applyFill="1" applyBorder="1" applyAlignment="1">
      <alignment horizontal="center" vertical="center" wrapText="1"/>
    </xf>
    <xf numFmtId="2" fontId="27" fillId="0" borderId="13" xfId="0" applyNumberFormat="1" applyFont="1" applyFill="1" applyBorder="1" applyAlignment="1">
      <alignment horizontal="center" vertical="center"/>
    </xf>
    <xf numFmtId="0" fontId="22" fillId="2" borderId="13" xfId="0" applyFont="1" applyFill="1" applyBorder="1" applyAlignment="1">
      <alignment horizontal="right" vertical="center" wrapText="1"/>
    </xf>
    <xf numFmtId="0" fontId="27" fillId="0" borderId="13" xfId="0" applyFont="1" applyBorder="1" applyAlignment="1">
      <alignment horizontal="center" vertical="center"/>
    </xf>
    <xf numFmtId="167" fontId="28" fillId="0" borderId="25" xfId="30" applyFont="1" applyFill="1" applyBorder="1" applyAlignment="1">
      <alignment vertical="center"/>
    </xf>
    <xf numFmtId="0" fontId="21" fillId="0" borderId="0" xfId="0" applyFont="1" applyBorder="1"/>
    <xf numFmtId="0" fontId="21" fillId="0" borderId="0" xfId="0" applyFont="1"/>
    <xf numFmtId="0" fontId="21" fillId="0" borderId="2" xfId="0" applyNumberFormat="1" applyFont="1" applyFill="1" applyBorder="1" applyAlignment="1">
      <alignment vertical="center"/>
    </xf>
    <xf numFmtId="0" fontId="25" fillId="0" borderId="27" xfId="0" applyFont="1" applyBorder="1" applyAlignment="1">
      <alignment horizontal="center" vertical="center"/>
    </xf>
    <xf numFmtId="0" fontId="4" fillId="0" borderId="7" xfId="43" applyFont="1" applyFill="1" applyBorder="1" applyAlignment="1">
      <alignment horizontal="center" vertical="center"/>
    </xf>
    <xf numFmtId="0" fontId="4" fillId="0" borderId="1" xfId="43" applyFont="1" applyFill="1" applyBorder="1" applyAlignment="1">
      <alignment horizontal="center" vertical="center"/>
    </xf>
    <xf numFmtId="0" fontId="4" fillId="0" borderId="46" xfId="43" applyFont="1" applyFill="1" applyBorder="1" applyAlignment="1">
      <alignment horizontal="center" vertical="center"/>
    </xf>
    <xf numFmtId="0" fontId="21" fillId="0" borderId="0" xfId="43" applyFont="1"/>
    <xf numFmtId="181" fontId="21" fillId="0" borderId="0" xfId="43" applyNumberFormat="1" applyFont="1"/>
    <xf numFmtId="166" fontId="64" fillId="35" borderId="26" xfId="66" applyFont="1" applyFill="1" applyBorder="1" applyAlignment="1">
      <alignment horizontal="center" vertical="center"/>
    </xf>
    <xf numFmtId="166" fontId="64" fillId="35" borderId="9" xfId="66" applyFont="1" applyFill="1" applyBorder="1" applyAlignment="1">
      <alignment horizontal="center" vertical="center"/>
    </xf>
    <xf numFmtId="166" fontId="64" fillId="35" borderId="34" xfId="66" applyFont="1" applyFill="1" applyBorder="1" applyAlignment="1">
      <alignment horizontal="center" vertical="center"/>
    </xf>
    <xf numFmtId="43" fontId="21" fillId="0" borderId="0" xfId="43" applyNumberFormat="1" applyFont="1"/>
    <xf numFmtId="0" fontId="22" fillId="41" borderId="7" xfId="43" applyFont="1" applyFill="1" applyBorder="1" applyAlignment="1">
      <alignment horizontal="center" vertical="center"/>
    </xf>
    <xf numFmtId="0" fontId="22" fillId="41" borderId="1" xfId="43" applyFont="1" applyFill="1" applyBorder="1" applyAlignment="1">
      <alignment vertical="center"/>
    </xf>
    <xf numFmtId="0" fontId="22" fillId="41" borderId="1" xfId="43" applyFont="1" applyFill="1" applyBorder="1" applyAlignment="1">
      <alignment horizontal="center" vertical="center"/>
    </xf>
    <xf numFmtId="0" fontId="22" fillId="41" borderId="46" xfId="43" applyFont="1" applyFill="1" applyBorder="1" applyAlignment="1">
      <alignment vertical="center"/>
    </xf>
    <xf numFmtId="43" fontId="65" fillId="35" borderId="0" xfId="0" applyNumberFormat="1" applyFont="1" applyFill="1" applyBorder="1"/>
    <xf numFmtId="2" fontId="21" fillId="0" borderId="47" xfId="43" applyNumberFormat="1" applyFont="1" applyFill="1" applyBorder="1" applyAlignment="1">
      <alignment horizontal="center" vertical="center"/>
    </xf>
    <xf numFmtId="0" fontId="21" fillId="0" borderId="48" xfId="43" applyNumberFormat="1" applyFont="1" applyFill="1" applyBorder="1" applyAlignment="1">
      <alignment horizontal="center" vertical="center" wrapText="1"/>
    </xf>
    <xf numFmtId="2" fontId="21" fillId="0" borderId="0" xfId="43" applyNumberFormat="1" applyFont="1" applyAlignment="1">
      <alignment horizontal="center" vertical="center"/>
    </xf>
    <xf numFmtId="166" fontId="64" fillId="0" borderId="18" xfId="66" applyFont="1" applyFill="1" applyBorder="1" applyAlignment="1">
      <alignment horizontal="center" vertical="center"/>
    </xf>
    <xf numFmtId="0" fontId="64" fillId="0" borderId="0" xfId="66" applyNumberFormat="1" applyFont="1" applyFill="1" applyBorder="1" applyAlignment="1">
      <alignment horizontal="left" vertical="center"/>
    </xf>
    <xf numFmtId="166" fontId="64" fillId="0" borderId="0" xfId="66" applyFont="1" applyFill="1" applyBorder="1" applyAlignment="1">
      <alignment horizontal="left" vertical="center"/>
    </xf>
    <xf numFmtId="166" fontId="64" fillId="0" borderId="23" xfId="66" applyFont="1" applyFill="1" applyBorder="1" applyAlignment="1">
      <alignment horizontal="left" vertical="center"/>
    </xf>
    <xf numFmtId="0" fontId="65" fillId="0" borderId="0" xfId="43" applyFont="1"/>
    <xf numFmtId="0" fontId="65" fillId="0" borderId="18" xfId="43" applyFont="1" applyBorder="1" applyAlignment="1">
      <alignment vertical="center"/>
    </xf>
    <xf numFmtId="0" fontId="65" fillId="35" borderId="0" xfId="55" applyNumberFormat="1" applyFont="1" applyFill="1" applyBorder="1" applyAlignment="1">
      <alignment horizontal="center" vertical="center"/>
    </xf>
    <xf numFmtId="0" fontId="65" fillId="0" borderId="0" xfId="43" applyFont="1" applyBorder="1" applyAlignment="1">
      <alignment vertical="center"/>
    </xf>
    <xf numFmtId="0" fontId="65" fillId="35" borderId="0" xfId="55" applyNumberFormat="1" applyFont="1" applyFill="1" applyBorder="1" applyAlignment="1">
      <alignment horizontal="center" vertical="center" wrapText="1"/>
    </xf>
    <xf numFmtId="0" fontId="65" fillId="0" borderId="23" xfId="43" applyFont="1" applyBorder="1" applyAlignment="1">
      <alignment vertical="center"/>
    </xf>
    <xf numFmtId="4" fontId="65" fillId="35" borderId="0" xfId="55" applyNumberFormat="1" applyFont="1" applyFill="1" applyBorder="1" applyAlignment="1">
      <alignment horizontal="center" vertical="center" wrapText="1"/>
    </xf>
    <xf numFmtId="0" fontId="65" fillId="0" borderId="0" xfId="43" applyFont="1" applyBorder="1" applyAlignment="1">
      <alignment horizontal="center" vertical="center"/>
    </xf>
    <xf numFmtId="2" fontId="65" fillId="35" borderId="0" xfId="55" applyNumberFormat="1" applyFont="1" applyFill="1" applyBorder="1" applyAlignment="1">
      <alignment horizontal="center" vertical="center" wrapText="1"/>
    </xf>
    <xf numFmtId="183" fontId="65" fillId="35" borderId="0" xfId="55" applyNumberFormat="1" applyFont="1" applyFill="1" applyBorder="1" applyAlignment="1">
      <alignment horizontal="center" vertical="center" wrapText="1"/>
    </xf>
    <xf numFmtId="0" fontId="65" fillId="35" borderId="0" xfId="43" applyFont="1" applyFill="1" applyBorder="1" applyAlignment="1">
      <alignment horizontal="center" vertical="center"/>
    </xf>
    <xf numFmtId="184" fontId="65" fillId="35" borderId="0" xfId="43" applyNumberFormat="1" applyFont="1" applyFill="1" applyBorder="1" applyAlignment="1">
      <alignment horizontal="center" vertical="center"/>
    </xf>
    <xf numFmtId="183" fontId="64" fillId="35" borderId="0" xfId="55" applyNumberFormat="1" applyFont="1" applyFill="1" applyBorder="1" applyAlignment="1">
      <alignment horizontal="center" vertical="center" wrapText="1"/>
    </xf>
    <xf numFmtId="0" fontId="64" fillId="35" borderId="0" xfId="55" applyNumberFormat="1" applyFont="1" applyFill="1" applyBorder="1" applyAlignment="1">
      <alignment horizontal="center" vertical="center" wrapText="1"/>
    </xf>
    <xf numFmtId="166" fontId="66" fillId="0" borderId="18" xfId="66" applyFont="1" applyFill="1" applyBorder="1" applyAlignment="1">
      <alignment horizontal="left" vertical="center"/>
    </xf>
    <xf numFmtId="4" fontId="21" fillId="0" borderId="47" xfId="43" applyNumberFormat="1" applyFont="1" applyFill="1" applyBorder="1" applyAlignment="1">
      <alignment horizontal="center" vertical="center"/>
    </xf>
    <xf numFmtId="166" fontId="21" fillId="35" borderId="49" xfId="55" applyFont="1" applyFill="1" applyBorder="1" applyAlignment="1">
      <alignment horizontal="right" vertical="center"/>
    </xf>
    <xf numFmtId="0" fontId="21" fillId="0" borderId="50" xfId="0" applyNumberFormat="1" applyFont="1" applyBorder="1"/>
    <xf numFmtId="0" fontId="21" fillId="0" borderId="0" xfId="0" applyFont="1" applyAlignment="1">
      <alignment horizontal="center"/>
    </xf>
    <xf numFmtId="2" fontId="21" fillId="0" borderId="0" xfId="0" applyNumberFormat="1" applyFont="1" applyAlignment="1">
      <alignment horizontal="center" vertical="center"/>
    </xf>
    <xf numFmtId="4" fontId="21" fillId="35" borderId="48" xfId="55" applyNumberFormat="1" applyFont="1" applyFill="1" applyBorder="1" applyAlignment="1">
      <alignment horizontal="center" vertical="center" wrapText="1"/>
    </xf>
    <xf numFmtId="4" fontId="62" fillId="0" borderId="0" xfId="0" applyNumberFormat="1" applyFont="1" applyFill="1" applyAlignment="1">
      <alignment horizontal="center" vertical="center"/>
    </xf>
    <xf numFmtId="0" fontId="21" fillId="0" borderId="18" xfId="43" applyFont="1" applyBorder="1" applyAlignment="1">
      <alignment vertical="center"/>
    </xf>
    <xf numFmtId="0" fontId="21" fillId="35" borderId="0" xfId="55" applyNumberFormat="1" applyFont="1" applyFill="1" applyBorder="1" applyAlignment="1">
      <alignment horizontal="center" vertical="center"/>
    </xf>
    <xf numFmtId="0" fontId="38" fillId="0" borderId="0" xfId="0" applyFont="1" applyAlignment="1">
      <alignment horizontal="center" vertical="top"/>
    </xf>
    <xf numFmtId="0" fontId="38" fillId="0" borderId="0" xfId="0" applyFont="1" applyAlignment="1">
      <alignment vertical="top"/>
    </xf>
    <xf numFmtId="1" fontId="38" fillId="0" borderId="0" xfId="0" applyNumberFormat="1" applyFont="1" applyAlignment="1">
      <alignment horizontal="left" vertical="top"/>
    </xf>
    <xf numFmtId="0" fontId="21" fillId="0" borderId="0" xfId="43" applyFont="1" applyBorder="1" applyAlignment="1">
      <alignment vertical="center"/>
    </xf>
    <xf numFmtId="0" fontId="21" fillId="0" borderId="23" xfId="43" applyFont="1" applyBorder="1" applyAlignment="1">
      <alignment vertical="center"/>
    </xf>
    <xf numFmtId="43" fontId="21" fillId="35" borderId="0" xfId="0" applyNumberFormat="1" applyFont="1" applyFill="1" applyBorder="1"/>
    <xf numFmtId="166" fontId="22" fillId="0" borderId="18" xfId="66" applyFont="1" applyFill="1" applyBorder="1" applyAlignment="1">
      <alignment horizontal="center" vertical="center"/>
    </xf>
    <xf numFmtId="4" fontId="21" fillId="35" borderId="0" xfId="55" applyNumberFormat="1" applyFont="1" applyFill="1" applyBorder="1" applyAlignment="1">
      <alignment horizontal="center" vertical="center" wrapText="1"/>
    </xf>
    <xf numFmtId="172" fontId="21" fillId="0" borderId="0" xfId="0" applyNumberFormat="1" applyFont="1" applyAlignment="1">
      <alignment horizontal="right" vertical="top"/>
    </xf>
    <xf numFmtId="1" fontId="21" fillId="0" borderId="0" xfId="0" applyNumberFormat="1" applyFont="1" applyAlignment="1">
      <alignment horizontal="center" vertical="top"/>
    </xf>
    <xf numFmtId="172" fontId="21" fillId="0" borderId="0" xfId="0" applyNumberFormat="1" applyFont="1" applyAlignment="1">
      <alignment horizontal="left" vertical="top"/>
    </xf>
    <xf numFmtId="166" fontId="22" fillId="0" borderId="0" xfId="66" applyFont="1" applyFill="1" applyBorder="1" applyAlignment="1">
      <alignment horizontal="left" vertical="center"/>
    </xf>
    <xf numFmtId="166" fontId="22" fillId="0" borderId="23" xfId="66" applyFont="1" applyFill="1" applyBorder="1" applyAlignment="1">
      <alignment horizontal="left" vertical="center"/>
    </xf>
    <xf numFmtId="0" fontId="38" fillId="0" borderId="0" xfId="0" applyFont="1" applyAlignment="1">
      <alignment horizontal="right" vertical="top"/>
    </xf>
    <xf numFmtId="0" fontId="38" fillId="0" borderId="0" xfId="0" applyFont="1" applyAlignment="1">
      <alignment horizontal="left" vertical="top"/>
    </xf>
    <xf numFmtId="166" fontId="21" fillId="0" borderId="0" xfId="65" applyFont="1" applyBorder="1" applyAlignment="1">
      <alignment vertical="center"/>
    </xf>
    <xf numFmtId="1" fontId="21" fillId="0" borderId="0" xfId="0" applyNumberFormat="1" applyFont="1" applyAlignment="1">
      <alignment vertical="top"/>
    </xf>
    <xf numFmtId="0" fontId="21" fillId="0" borderId="0" xfId="0" applyFont="1" applyAlignment="1">
      <alignment vertical="top"/>
    </xf>
    <xf numFmtId="1" fontId="22" fillId="0" borderId="0" xfId="0" applyNumberFormat="1" applyFont="1" applyBorder="1" applyAlignment="1">
      <alignment horizontal="left" vertical="top"/>
    </xf>
    <xf numFmtId="172" fontId="21" fillId="0" borderId="0" xfId="0" applyNumberFormat="1" applyFont="1" applyAlignment="1">
      <alignment horizontal="center" vertical="top"/>
    </xf>
    <xf numFmtId="172" fontId="21" fillId="0" borderId="0" xfId="0" applyNumberFormat="1" applyFont="1" applyFill="1" applyAlignment="1">
      <alignment horizontal="left" vertical="top"/>
    </xf>
    <xf numFmtId="166" fontId="65" fillId="0" borderId="0" xfId="65" applyFont="1" applyBorder="1" applyAlignment="1">
      <alignment vertical="center"/>
    </xf>
    <xf numFmtId="166" fontId="21" fillId="35" borderId="48" xfId="55" applyNumberFormat="1" applyFont="1" applyFill="1" applyBorder="1" applyAlignment="1">
      <alignment horizontal="center" vertical="center" wrapText="1"/>
    </xf>
    <xf numFmtId="172" fontId="21" fillId="0" borderId="0" xfId="0" applyNumberFormat="1" applyFont="1" applyFill="1" applyAlignment="1">
      <alignment horizontal="right" vertical="top"/>
    </xf>
    <xf numFmtId="0" fontId="38" fillId="0" borderId="0" xfId="0" applyFont="1" applyFill="1" applyAlignment="1">
      <alignment horizontal="right" vertical="top"/>
    </xf>
    <xf numFmtId="0" fontId="38" fillId="0" borderId="0" xfId="0" applyFont="1" applyFill="1" applyAlignment="1">
      <alignment vertical="top"/>
    </xf>
    <xf numFmtId="1" fontId="38" fillId="0" borderId="0" xfId="0" applyNumberFormat="1" applyFont="1" applyFill="1" applyAlignment="1">
      <alignment horizontal="left" vertical="top"/>
    </xf>
    <xf numFmtId="1" fontId="21" fillId="0" borderId="0" xfId="0" applyNumberFormat="1" applyFont="1" applyFill="1" applyAlignment="1">
      <alignment horizontal="center" vertical="top"/>
    </xf>
    <xf numFmtId="171" fontId="21" fillId="0" borderId="0" xfId="0" applyNumberFormat="1" applyFont="1" applyFill="1" applyAlignment="1">
      <alignment horizontal="center" vertical="top"/>
    </xf>
    <xf numFmtId="166" fontId="65" fillId="0" borderId="3" xfId="65" applyFont="1" applyBorder="1" applyAlignment="1">
      <alignment vertical="center"/>
    </xf>
    <xf numFmtId="4" fontId="22" fillId="0" borderId="0" xfId="0" applyNumberFormat="1" applyFont="1" applyFill="1" applyAlignment="1">
      <alignment horizontal="right" vertical="top"/>
    </xf>
    <xf numFmtId="0" fontId="21" fillId="0" borderId="0" xfId="0" applyNumberFormat="1" applyFont="1" applyAlignment="1">
      <alignment horizontal="center" vertical="top"/>
    </xf>
    <xf numFmtId="169" fontId="22" fillId="0" borderId="0" xfId="49" applyNumberFormat="1" applyFont="1" applyAlignment="1">
      <alignment horizontal="right" vertical="top"/>
    </xf>
    <xf numFmtId="166" fontId="21" fillId="35" borderId="0" xfId="65" applyNumberFormat="1" applyFont="1" applyFill="1" applyAlignment="1">
      <alignment vertical="top"/>
    </xf>
    <xf numFmtId="4" fontId="21" fillId="0" borderId="0" xfId="0" applyNumberFormat="1" applyFont="1" applyFill="1" applyAlignment="1">
      <alignment horizontal="right" vertical="top"/>
    </xf>
    <xf numFmtId="166" fontId="67" fillId="0" borderId="0" xfId="66" applyFont="1" applyFill="1" applyBorder="1" applyAlignment="1">
      <alignment horizontal="left" vertical="center"/>
    </xf>
    <xf numFmtId="167" fontId="21" fillId="0" borderId="0" xfId="30" applyFont="1" applyFill="1" applyBorder="1" applyAlignment="1">
      <alignment horizontal="right" vertical="top"/>
    </xf>
    <xf numFmtId="0" fontId="21" fillId="0" borderId="0" xfId="0" applyNumberFormat="1" applyFont="1" applyBorder="1" applyAlignment="1">
      <alignment horizontal="center" vertical="top"/>
    </xf>
    <xf numFmtId="4" fontId="21" fillId="0" borderId="0" xfId="0" applyNumberFormat="1" applyFont="1" applyFill="1" applyBorder="1" applyAlignment="1">
      <alignment horizontal="right" vertical="top"/>
    </xf>
    <xf numFmtId="166" fontId="21" fillId="35" borderId="0" xfId="65" applyNumberFormat="1" applyFont="1" applyFill="1" applyBorder="1" applyAlignment="1">
      <alignment horizontal="left" vertical="top"/>
    </xf>
    <xf numFmtId="0" fontId="65" fillId="0" borderId="0" xfId="43" applyFont="1" applyBorder="1"/>
    <xf numFmtId="10" fontId="64" fillId="0" borderId="0" xfId="49" applyNumberFormat="1" applyFont="1" applyFill="1" applyBorder="1" applyAlignment="1">
      <alignment horizontal="right" vertical="center"/>
    </xf>
    <xf numFmtId="167" fontId="65" fillId="35" borderId="0" xfId="30" applyFont="1" applyFill="1" applyBorder="1" applyAlignment="1">
      <alignment horizontal="center" vertical="center" wrapText="1"/>
    </xf>
    <xf numFmtId="1" fontId="38" fillId="0" borderId="0" xfId="0" applyNumberFormat="1" applyFont="1" applyFill="1" applyAlignment="1">
      <alignment horizontal="right" vertical="top"/>
    </xf>
    <xf numFmtId="166" fontId="21" fillId="0" borderId="0" xfId="65" applyFont="1" applyFill="1" applyAlignment="1">
      <alignment horizontal="right" vertical="top"/>
    </xf>
    <xf numFmtId="0" fontId="38" fillId="0" borderId="0" xfId="36" applyFont="1" applyFill="1" applyAlignment="1">
      <alignment horizontal="left" vertical="top"/>
    </xf>
    <xf numFmtId="0" fontId="21" fillId="0" borderId="0" xfId="0" applyFont="1" applyFill="1"/>
    <xf numFmtId="0" fontId="38" fillId="0" borderId="0" xfId="36" applyFont="1" applyFill="1" applyAlignment="1">
      <alignment horizontal="center" vertical="top"/>
    </xf>
    <xf numFmtId="1" fontId="21" fillId="0" borderId="0" xfId="0" applyNumberFormat="1" applyFont="1" applyFill="1" applyAlignment="1">
      <alignment horizontal="left" vertical="top"/>
    </xf>
    <xf numFmtId="4" fontId="21" fillId="0" borderId="0" xfId="0" applyNumberFormat="1" applyFont="1" applyFill="1" applyAlignment="1">
      <alignment horizontal="left" vertical="top"/>
    </xf>
    <xf numFmtId="169" fontId="21" fillId="0" borderId="0" xfId="0" applyNumberFormat="1" applyFont="1" applyFill="1" applyAlignment="1">
      <alignment horizontal="left" vertical="top"/>
    </xf>
    <xf numFmtId="4" fontId="21" fillId="0" borderId="0" xfId="0" applyNumberFormat="1" applyFont="1" applyFill="1" applyAlignment="1">
      <alignment horizontal="center" vertical="top"/>
    </xf>
    <xf numFmtId="0" fontId="38" fillId="0" borderId="0" xfId="41" applyFont="1" applyFill="1" applyAlignment="1">
      <alignment horizontal="right" vertical="top"/>
    </xf>
    <xf numFmtId="169" fontId="39" fillId="0" borderId="0" xfId="50" applyNumberFormat="1" applyFont="1" applyFill="1" applyAlignment="1">
      <alignment horizontal="left" vertical="top"/>
    </xf>
    <xf numFmtId="1" fontId="38" fillId="0" borderId="0" xfId="41" applyNumberFormat="1" applyFont="1" applyFill="1" applyAlignment="1">
      <alignment horizontal="left" vertical="top"/>
    </xf>
    <xf numFmtId="1" fontId="38" fillId="0" borderId="0" xfId="41" applyNumberFormat="1" applyFont="1" applyFill="1" applyAlignment="1">
      <alignment vertical="top"/>
    </xf>
    <xf numFmtId="2" fontId="21" fillId="0" borderId="0" xfId="36" applyNumberFormat="1" applyFont="1" applyFill="1" applyAlignment="1">
      <alignment horizontal="center" vertical="top"/>
    </xf>
    <xf numFmtId="166" fontId="21" fillId="0" borderId="0" xfId="65" applyFont="1" applyBorder="1"/>
    <xf numFmtId="166" fontId="21" fillId="0" borderId="0" xfId="65" applyNumberFormat="1" applyFont="1" applyFill="1" applyAlignment="1">
      <alignment vertical="top"/>
    </xf>
    <xf numFmtId="169" fontId="21" fillId="0" borderId="0" xfId="49" applyNumberFormat="1" applyFont="1" applyFill="1" applyAlignment="1">
      <alignment horizontal="center" vertical="top"/>
    </xf>
    <xf numFmtId="166" fontId="21" fillId="0" borderId="0" xfId="65" applyFont="1" applyFill="1" applyAlignment="1">
      <alignment horizontal="left" vertical="top"/>
    </xf>
    <xf numFmtId="166" fontId="21" fillId="0" borderId="0" xfId="65" applyFont="1" applyAlignment="1">
      <alignment horizontal="center" vertical="center"/>
    </xf>
    <xf numFmtId="1" fontId="38" fillId="0" borderId="0" xfId="41" applyNumberFormat="1" applyFont="1" applyFill="1" applyAlignment="1">
      <alignment horizontal="center" vertical="top"/>
    </xf>
    <xf numFmtId="4" fontId="21" fillId="0" borderId="18" xfId="43" applyNumberFormat="1" applyFont="1" applyFill="1" applyBorder="1" applyAlignment="1">
      <alignment horizontal="center" vertical="center"/>
    </xf>
    <xf numFmtId="0" fontId="21" fillId="0" borderId="0" xfId="43" applyNumberFormat="1" applyFont="1" applyFill="1" applyBorder="1" applyAlignment="1">
      <alignment horizontal="center" vertical="center" wrapText="1"/>
    </xf>
    <xf numFmtId="0" fontId="21" fillId="35" borderId="0" xfId="55" applyNumberFormat="1" applyFont="1" applyFill="1" applyBorder="1" applyAlignment="1">
      <alignment horizontal="left" vertical="center" wrapText="1"/>
    </xf>
    <xf numFmtId="166" fontId="21" fillId="35" borderId="0" xfId="55" applyNumberFormat="1" applyFont="1" applyFill="1" applyBorder="1" applyAlignment="1">
      <alignment horizontal="center" vertical="center" wrapText="1"/>
    </xf>
    <xf numFmtId="166" fontId="21" fillId="35" borderId="23" xfId="55" applyFont="1" applyFill="1" applyBorder="1" applyAlignment="1">
      <alignment horizontal="right" vertical="center"/>
    </xf>
    <xf numFmtId="1" fontId="39" fillId="0" borderId="0" xfId="41" applyNumberFormat="1" applyFont="1" applyFill="1" applyAlignment="1">
      <alignment horizontal="left" vertical="top"/>
    </xf>
    <xf numFmtId="166" fontId="21" fillId="0" borderId="0" xfId="65" applyFont="1" applyAlignment="1">
      <alignment horizontal="right" vertical="top"/>
    </xf>
    <xf numFmtId="166" fontId="21" fillId="0" borderId="3" xfId="65" applyFont="1" applyBorder="1" applyAlignment="1">
      <alignment horizontal="right" vertical="top"/>
    </xf>
    <xf numFmtId="166" fontId="21" fillId="0" borderId="0" xfId="65" applyFont="1" applyAlignment="1">
      <alignment horizontal="left" vertical="top"/>
    </xf>
    <xf numFmtId="166" fontId="64" fillId="0" borderId="0" xfId="66" applyFont="1" applyFill="1" applyBorder="1" applyAlignment="1">
      <alignment horizontal="right" vertical="center"/>
    </xf>
    <xf numFmtId="0" fontId="68" fillId="0" borderId="0" xfId="36" applyFont="1" applyFill="1" applyAlignment="1">
      <alignment horizontal="center" vertical="top"/>
    </xf>
    <xf numFmtId="166" fontId="21" fillId="0" borderId="0" xfId="65" applyFont="1" applyFill="1" applyAlignment="1">
      <alignment horizontal="center" vertical="top"/>
    </xf>
    <xf numFmtId="4" fontId="21" fillId="0" borderId="51" xfId="43" applyNumberFormat="1" applyFont="1" applyFill="1" applyBorder="1" applyAlignment="1">
      <alignment horizontal="center" vertical="center"/>
    </xf>
    <xf numFmtId="0" fontId="21" fillId="0" borderId="52" xfId="43" applyNumberFormat="1" applyFont="1" applyFill="1" applyBorder="1" applyAlignment="1">
      <alignment horizontal="center" vertical="center" wrapText="1"/>
    </xf>
    <xf numFmtId="166" fontId="21" fillId="35" borderId="52" xfId="55" applyNumberFormat="1" applyFont="1" applyFill="1" applyBorder="1" applyAlignment="1">
      <alignment horizontal="center" vertical="center" wrapText="1"/>
    </xf>
    <xf numFmtId="166" fontId="21" fillId="35" borderId="53" xfId="55" applyFont="1" applyFill="1" applyBorder="1" applyAlignment="1">
      <alignment horizontal="right" vertical="center"/>
    </xf>
    <xf numFmtId="0" fontId="21" fillId="0" borderId="0" xfId="43" applyFont="1" applyBorder="1"/>
    <xf numFmtId="0" fontId="21" fillId="0" borderId="0" xfId="36" applyFont="1" applyFill="1" applyAlignment="1">
      <alignment horizontal="center" vertical="top"/>
    </xf>
    <xf numFmtId="0" fontId="68" fillId="0" borderId="0" xfId="36" applyFont="1" applyFill="1" applyAlignment="1">
      <alignment horizontal="right" vertical="top"/>
    </xf>
    <xf numFmtId="0" fontId="68" fillId="0" borderId="0" xfId="36" applyFont="1" applyFill="1" applyAlignment="1">
      <alignment horizontal="left" vertical="top"/>
    </xf>
    <xf numFmtId="166" fontId="21" fillId="0" borderId="3" xfId="65" applyFont="1" applyBorder="1" applyAlignment="1">
      <alignment horizontal="center" vertical="center"/>
    </xf>
    <xf numFmtId="166" fontId="21" fillId="0" borderId="50" xfId="65" applyFont="1" applyBorder="1"/>
    <xf numFmtId="166" fontId="21" fillId="0" borderId="0" xfId="65" applyFont="1" applyAlignment="1">
      <alignment vertical="center"/>
    </xf>
    <xf numFmtId="166" fontId="21" fillId="0" borderId="0" xfId="65" applyFont="1" applyAlignment="1">
      <alignment horizontal="center"/>
    </xf>
    <xf numFmtId="166" fontId="21" fillId="0" borderId="0" xfId="65" applyFont="1"/>
    <xf numFmtId="166" fontId="21" fillId="0" borderId="3" xfId="65" applyFont="1" applyBorder="1"/>
    <xf numFmtId="0" fontId="22" fillId="0" borderId="0" xfId="0" applyFont="1" applyAlignment="1">
      <alignment horizontal="center"/>
    </xf>
    <xf numFmtId="166" fontId="22" fillId="0" borderId="0" xfId="0" applyNumberFormat="1" applyFont="1" applyBorder="1"/>
    <xf numFmtId="0" fontId="22" fillId="0" borderId="0" xfId="0" applyFont="1" applyBorder="1"/>
    <xf numFmtId="0" fontId="22" fillId="0" borderId="0" xfId="0" applyFont="1" applyAlignment="1">
      <alignment horizontal="right"/>
    </xf>
    <xf numFmtId="166" fontId="21" fillId="0" borderId="0" xfId="65" applyFont="1" applyAlignment="1">
      <alignment horizontal="left" vertical="center"/>
    </xf>
    <xf numFmtId="0" fontId="21" fillId="0" borderId="0" xfId="0" applyFont="1" applyAlignment="1">
      <alignment horizontal="left" vertical="center"/>
    </xf>
    <xf numFmtId="43" fontId="21" fillId="0" borderId="0" xfId="0" applyNumberFormat="1" applyFont="1" applyBorder="1"/>
    <xf numFmtId="43" fontId="21" fillId="0" borderId="3" xfId="0" applyNumberFormat="1" applyFont="1" applyBorder="1"/>
    <xf numFmtId="43" fontId="22" fillId="0" borderId="0" xfId="0" applyNumberFormat="1" applyFont="1" applyBorder="1"/>
    <xf numFmtId="0" fontId="69" fillId="0" borderId="0" xfId="0" applyFont="1" applyAlignment="1">
      <alignment vertical="center"/>
    </xf>
    <xf numFmtId="0" fontId="69" fillId="0" borderId="0" xfId="0" applyFont="1" applyAlignment="1">
      <alignment horizontal="center" vertical="center"/>
    </xf>
    <xf numFmtId="166" fontId="69" fillId="0" borderId="0" xfId="65" applyFont="1" applyAlignment="1">
      <alignment vertical="center"/>
    </xf>
    <xf numFmtId="1" fontId="40" fillId="0" borderId="0" xfId="0" applyNumberFormat="1" applyFont="1" applyFill="1" applyAlignment="1">
      <alignment horizontal="center" vertical="top"/>
    </xf>
    <xf numFmtId="2" fontId="40" fillId="0" borderId="0" xfId="0" applyNumberFormat="1" applyFont="1" applyFill="1" applyAlignment="1">
      <alignment horizontal="left" vertical="top"/>
    </xf>
    <xf numFmtId="2" fontId="69" fillId="0" borderId="0" xfId="0" applyNumberFormat="1" applyFont="1" applyAlignment="1">
      <alignment vertical="center"/>
    </xf>
    <xf numFmtId="2" fontId="69" fillId="0" borderId="3" xfId="0" applyNumberFormat="1" applyFont="1" applyBorder="1" applyAlignment="1">
      <alignment vertical="center"/>
    </xf>
    <xf numFmtId="2" fontId="70" fillId="0" borderId="0" xfId="0" applyNumberFormat="1" applyFont="1" applyBorder="1"/>
    <xf numFmtId="0" fontId="70" fillId="0" borderId="0" xfId="0" applyFont="1" applyAlignment="1">
      <alignment horizontal="right"/>
    </xf>
    <xf numFmtId="2" fontId="21" fillId="0" borderId="0" xfId="0" applyNumberFormat="1" applyFont="1" applyFill="1" applyAlignment="1">
      <alignment horizontal="left" vertical="top"/>
    </xf>
    <xf numFmtId="4" fontId="21" fillId="0" borderId="0" xfId="0" applyNumberFormat="1" applyFont="1" applyFill="1" applyAlignment="1">
      <alignment vertical="top"/>
    </xf>
    <xf numFmtId="4" fontId="22" fillId="0" borderId="0" xfId="0" applyNumberFormat="1" applyFont="1" applyBorder="1"/>
    <xf numFmtId="0" fontId="22" fillId="0" borderId="0" xfId="0" applyFont="1" applyAlignment="1">
      <alignment horizontal="center" vertical="center"/>
    </xf>
    <xf numFmtId="0" fontId="22" fillId="0" borderId="0" xfId="0" applyFont="1" applyAlignment="1">
      <alignment horizontal="right" vertical="center"/>
    </xf>
    <xf numFmtId="1" fontId="21" fillId="0" borderId="0" xfId="0" applyNumberFormat="1" applyFont="1" applyFill="1" applyAlignment="1">
      <alignment vertical="top"/>
    </xf>
    <xf numFmtId="9" fontId="21" fillId="0" borderId="0" xfId="49" applyFont="1" applyFill="1" applyAlignment="1">
      <alignment horizontal="left" vertical="top"/>
    </xf>
    <xf numFmtId="1" fontId="21" fillId="0" borderId="0" xfId="0" applyNumberFormat="1" applyFont="1" applyFill="1" applyBorder="1" applyAlignment="1">
      <alignment horizontal="left" vertical="top"/>
    </xf>
    <xf numFmtId="4" fontId="21" fillId="0" borderId="3" xfId="0" applyNumberFormat="1" applyFont="1" applyFill="1" applyBorder="1" applyAlignment="1">
      <alignment horizontal="right" vertical="top"/>
    </xf>
    <xf numFmtId="2" fontId="38" fillId="0" borderId="0" xfId="0" applyNumberFormat="1" applyFont="1" applyFill="1" applyAlignment="1">
      <alignment horizontal="right" vertical="top"/>
    </xf>
    <xf numFmtId="2" fontId="21" fillId="0" borderId="0" xfId="0" applyNumberFormat="1" applyFont="1" applyAlignment="1">
      <alignment horizontal="right" vertical="top"/>
    </xf>
    <xf numFmtId="2" fontId="21" fillId="0" borderId="0" xfId="0" applyNumberFormat="1" applyFont="1" applyBorder="1" applyAlignment="1">
      <alignment horizontal="right" vertical="top"/>
    </xf>
    <xf numFmtId="2" fontId="21" fillId="0" borderId="3" xfId="0" applyNumberFormat="1" applyFont="1" applyBorder="1" applyAlignment="1">
      <alignment horizontal="right" vertical="top"/>
    </xf>
    <xf numFmtId="166" fontId="22" fillId="0" borderId="0" xfId="65" applyFont="1" applyBorder="1"/>
    <xf numFmtId="166" fontId="21" fillId="0" borderId="0" xfId="65" applyFont="1" applyBorder="1" applyAlignment="1">
      <alignment horizontal="right" vertical="top"/>
    </xf>
    <xf numFmtId="1" fontId="21" fillId="0" borderId="0" xfId="0" applyNumberFormat="1" applyFont="1" applyFill="1" applyAlignment="1">
      <alignment horizontal="right" vertical="top"/>
    </xf>
    <xf numFmtId="1" fontId="21" fillId="0" borderId="0" xfId="0" applyNumberFormat="1" applyFont="1" applyBorder="1" applyAlignment="1">
      <alignment horizontal="left" vertical="top"/>
    </xf>
    <xf numFmtId="1" fontId="21" fillId="0" borderId="0" xfId="0" applyNumberFormat="1" applyFont="1" applyBorder="1" applyAlignment="1">
      <alignment horizontal="right" vertical="top"/>
    </xf>
    <xf numFmtId="2" fontId="21" fillId="0" borderId="0" xfId="65" applyNumberFormat="1" applyFont="1" applyAlignment="1">
      <alignment horizontal="center" vertical="center"/>
    </xf>
    <xf numFmtId="0" fontId="21" fillId="0" borderId="0" xfId="0" applyFont="1" applyAlignment="1">
      <alignment horizontal="right" vertical="center"/>
    </xf>
    <xf numFmtId="166" fontId="64" fillId="0" borderId="0" xfId="66" applyFont="1" applyFill="1" applyBorder="1" applyAlignment="1">
      <alignment horizontal="center" vertical="center"/>
    </xf>
    <xf numFmtId="166" fontId="64" fillId="0" borderId="0" xfId="65" applyFont="1" applyBorder="1" applyAlignment="1">
      <alignment vertical="center"/>
    </xf>
    <xf numFmtId="166" fontId="41" fillId="0" borderId="0" xfId="65" applyFont="1" applyBorder="1"/>
    <xf numFmtId="0" fontId="21" fillId="0" borderId="0" xfId="65" applyNumberFormat="1" applyFont="1" applyAlignment="1">
      <alignment horizontal="center" vertical="center"/>
    </xf>
    <xf numFmtId="2" fontId="21" fillId="0" borderId="0" xfId="0" applyNumberFormat="1" applyFont="1" applyBorder="1"/>
    <xf numFmtId="2" fontId="21" fillId="0" borderId="3" xfId="0" applyNumberFormat="1" applyFont="1" applyBorder="1"/>
    <xf numFmtId="173" fontId="71" fillId="0" borderId="0" xfId="0" applyNumberFormat="1" applyFont="1" applyFill="1" applyAlignment="1">
      <alignment horizontal="left" vertical="top"/>
    </xf>
    <xf numFmtId="2" fontId="22" fillId="0" borderId="0" xfId="0" applyNumberFormat="1" applyFont="1" applyBorder="1"/>
    <xf numFmtId="4" fontId="5" fillId="0" borderId="0" xfId="0" applyNumberFormat="1" applyFont="1" applyFill="1" applyAlignment="1">
      <alignment horizontal="right" vertical="center"/>
    </xf>
    <xf numFmtId="0" fontId="0" fillId="0" borderId="0" xfId="0" applyFill="1"/>
    <xf numFmtId="166" fontId="5" fillId="0" borderId="0" xfId="65" applyFont="1" applyFill="1"/>
    <xf numFmtId="166" fontId="5" fillId="0" borderId="0" xfId="65" applyFont="1" applyFill="1" applyBorder="1" applyAlignment="1" applyProtection="1">
      <alignment vertical="top" wrapText="1"/>
    </xf>
    <xf numFmtId="166" fontId="14" fillId="0" borderId="0" xfId="65" applyFont="1" applyFill="1"/>
    <xf numFmtId="166" fontId="4" fillId="0" borderId="0" xfId="65" applyFont="1" applyFill="1"/>
    <xf numFmtId="166" fontId="11" fillId="0" borderId="0" xfId="65" applyFont="1" applyFill="1"/>
    <xf numFmtId="166" fontId="12" fillId="0" borderId="0" xfId="65" applyFont="1" applyFill="1"/>
    <xf numFmtId="166" fontId="60" fillId="0" borderId="0" xfId="65" applyFont="1" applyFill="1"/>
    <xf numFmtId="0" fontId="60" fillId="0" borderId="0" xfId="0" applyFont="1" applyFill="1"/>
    <xf numFmtId="0" fontId="5" fillId="0" borderId="0" xfId="0" applyFont="1"/>
    <xf numFmtId="0" fontId="4" fillId="0" borderId="20" xfId="47" applyFont="1" applyBorder="1"/>
    <xf numFmtId="0" fontId="4" fillId="0" borderId="32" xfId="0" applyFont="1" applyFill="1" applyBorder="1" applyAlignment="1">
      <alignment vertical="center"/>
    </xf>
    <xf numFmtId="0" fontId="4" fillId="0" borderId="0" xfId="47" applyFont="1" applyBorder="1"/>
    <xf numFmtId="0" fontId="4" fillId="0" borderId="23" xfId="0" applyFont="1" applyFill="1" applyBorder="1" applyAlignment="1">
      <alignment vertical="center"/>
    </xf>
    <xf numFmtId="0" fontId="5" fillId="0" borderId="18" xfId="47" applyFont="1" applyBorder="1"/>
    <xf numFmtId="0" fontId="4" fillId="0" borderId="0" xfId="47" applyFont="1" applyBorder="1" applyAlignment="1">
      <alignment vertical="center"/>
    </xf>
    <xf numFmtId="0" fontId="5" fillId="0" borderId="23" xfId="0" applyFont="1" applyFill="1" applyBorder="1" applyAlignment="1">
      <alignment vertical="center"/>
    </xf>
    <xf numFmtId="0" fontId="22" fillId="0" borderId="0" xfId="0" applyFont="1" applyFill="1" applyAlignment="1">
      <alignment vertical="center"/>
    </xf>
    <xf numFmtId="0" fontId="5" fillId="0" borderId="0" xfId="0" applyFont="1" applyFill="1" applyAlignment="1">
      <alignment vertical="center"/>
    </xf>
    <xf numFmtId="1" fontId="5" fillId="0" borderId="0" xfId="0" applyNumberFormat="1" applyFont="1" applyFill="1" applyAlignment="1">
      <alignment horizontal="left" vertical="center"/>
    </xf>
    <xf numFmtId="0" fontId="5" fillId="0" borderId="0" xfId="36" applyFont="1" applyFill="1" applyAlignment="1">
      <alignment horizontal="left" vertical="center"/>
    </xf>
    <xf numFmtId="1" fontId="5" fillId="0" borderId="0" xfId="0" applyNumberFormat="1" applyFont="1" applyFill="1" applyAlignment="1">
      <alignment vertical="center"/>
    </xf>
    <xf numFmtId="172" fontId="5" fillId="0" borderId="0" xfId="0" applyNumberFormat="1" applyFont="1" applyFill="1" applyAlignment="1">
      <alignment horizontal="right" vertical="center"/>
    </xf>
    <xf numFmtId="4" fontId="62" fillId="0" borderId="37" xfId="0" applyNumberFormat="1" applyFont="1" applyFill="1" applyBorder="1" applyAlignment="1">
      <alignment vertical="center"/>
    </xf>
    <xf numFmtId="4" fontId="4" fillId="0" borderId="0" xfId="0" applyNumberFormat="1" applyFont="1" applyFill="1" applyAlignment="1">
      <alignment vertical="center"/>
    </xf>
    <xf numFmtId="1" fontId="4" fillId="0" borderId="0" xfId="0" applyNumberFormat="1" applyFont="1" applyFill="1" applyAlignment="1">
      <alignment horizontal="center" vertical="center"/>
    </xf>
    <xf numFmtId="1" fontId="10" fillId="0" borderId="0" xfId="0" applyNumberFormat="1" applyFont="1" applyFill="1" applyAlignment="1">
      <alignment horizontal="left" vertical="center"/>
    </xf>
    <xf numFmtId="1" fontId="5" fillId="0" borderId="0" xfId="0" applyNumberFormat="1" applyFont="1" applyFill="1" applyAlignment="1">
      <alignment horizontal="left" vertical="center" wrapText="1"/>
    </xf>
    <xf numFmtId="4" fontId="5" fillId="0" borderId="0" xfId="0" applyNumberFormat="1" applyFont="1" applyFill="1" applyAlignment="1">
      <alignment vertical="center"/>
    </xf>
    <xf numFmtId="1" fontId="5" fillId="0" borderId="0" xfId="0" applyNumberFormat="1" applyFont="1" applyFill="1" applyAlignment="1">
      <alignment horizontal="center" vertical="center"/>
    </xf>
    <xf numFmtId="171" fontId="5" fillId="0" borderId="0" xfId="0" applyNumberFormat="1" applyFont="1" applyFill="1" applyAlignment="1">
      <alignment horizontal="center" vertical="center"/>
    </xf>
    <xf numFmtId="4" fontId="4" fillId="0" borderId="0" xfId="0" applyNumberFormat="1" applyFont="1" applyFill="1" applyAlignment="1">
      <alignment horizontal="center" vertical="center"/>
    </xf>
    <xf numFmtId="4" fontId="4" fillId="0" borderId="0" xfId="0" applyNumberFormat="1" applyFont="1" applyFill="1" applyAlignment="1">
      <alignment horizontal="right" vertical="center"/>
    </xf>
    <xf numFmtId="0" fontId="10" fillId="0" borderId="0" xfId="36" applyFont="1" applyFill="1" applyAlignment="1">
      <alignment horizontal="center" vertical="center"/>
    </xf>
    <xf numFmtId="4" fontId="5" fillId="0" borderId="0" xfId="0" applyNumberFormat="1" applyFont="1" applyFill="1" applyAlignment="1">
      <alignment horizontal="left" vertical="center"/>
    </xf>
    <xf numFmtId="169" fontId="5" fillId="0" borderId="0" xfId="0" applyNumberFormat="1" applyFont="1" applyFill="1" applyAlignment="1">
      <alignment horizontal="left" vertical="center"/>
    </xf>
    <xf numFmtId="4" fontId="8" fillId="0" borderId="37" xfId="0" applyNumberFormat="1" applyFont="1" applyFill="1" applyBorder="1" applyAlignment="1">
      <alignment vertical="center"/>
    </xf>
    <xf numFmtId="9" fontId="5" fillId="0" borderId="0" xfId="0" applyNumberFormat="1" applyFont="1" applyFill="1" applyAlignment="1">
      <alignment horizontal="left" vertical="center"/>
    </xf>
    <xf numFmtId="4" fontId="4" fillId="0" borderId="0" xfId="36" applyNumberFormat="1" applyFont="1" applyFill="1" applyAlignment="1">
      <alignment vertical="center"/>
    </xf>
    <xf numFmtId="1" fontId="4" fillId="0" borderId="0" xfId="36" applyNumberFormat="1" applyFont="1" applyFill="1" applyAlignment="1">
      <alignment horizontal="center" vertical="center"/>
    </xf>
    <xf numFmtId="1" fontId="5" fillId="0" borderId="0" xfId="36" applyNumberFormat="1" applyFont="1" applyFill="1" applyAlignment="1">
      <alignment vertical="center"/>
    </xf>
    <xf numFmtId="1" fontId="10" fillId="0" borderId="0" xfId="41" applyNumberFormat="1" applyFont="1" applyFill="1" applyAlignment="1">
      <alignment horizontal="left" vertical="center"/>
    </xf>
    <xf numFmtId="1" fontId="10" fillId="0" borderId="0" xfId="41" applyNumberFormat="1" applyFont="1" applyFill="1" applyAlignment="1">
      <alignment vertical="center"/>
    </xf>
    <xf numFmtId="4" fontId="5" fillId="0" borderId="0" xfId="36" applyNumberFormat="1" applyFont="1" applyFill="1" applyAlignment="1">
      <alignment vertical="center"/>
    </xf>
    <xf numFmtId="2" fontId="5" fillId="0" borderId="0" xfId="36" applyNumberFormat="1" applyFont="1" applyFill="1" applyAlignment="1">
      <alignment horizontal="center" vertical="center"/>
    </xf>
    <xf numFmtId="171" fontId="5" fillId="0" borderId="0" xfId="36" applyNumberFormat="1" applyFont="1" applyFill="1" applyAlignment="1">
      <alignment horizontal="center" vertical="center"/>
    </xf>
    <xf numFmtId="0" fontId="5" fillId="0" borderId="0" xfId="36" applyFont="1" applyFill="1" applyAlignment="1">
      <alignment vertical="center"/>
    </xf>
    <xf numFmtId="166" fontId="5" fillId="0" borderId="0" xfId="65" applyNumberFormat="1" applyFont="1" applyFill="1" applyAlignment="1">
      <alignment vertical="center"/>
    </xf>
    <xf numFmtId="169" fontId="5" fillId="0" borderId="0" xfId="49" applyNumberFormat="1" applyFont="1" applyFill="1" applyAlignment="1">
      <alignment horizontal="center" vertical="center"/>
    </xf>
    <xf numFmtId="4" fontId="8" fillId="0" borderId="0" xfId="0" applyNumberFormat="1" applyFont="1" applyFill="1" applyBorder="1" applyAlignment="1">
      <alignment vertical="center"/>
    </xf>
    <xf numFmtId="4" fontId="5" fillId="0" borderId="3" xfId="0" applyNumberFormat="1" applyFont="1" applyFill="1" applyBorder="1" applyAlignment="1">
      <alignment vertical="center"/>
    </xf>
    <xf numFmtId="4" fontId="62" fillId="0" borderId="0" xfId="0" applyNumberFormat="1" applyFont="1" applyFill="1" applyAlignment="1">
      <alignment vertical="center"/>
    </xf>
    <xf numFmtId="1" fontId="8" fillId="0" borderId="0" xfId="41" applyNumberFormat="1" applyFont="1" applyFill="1" applyAlignment="1">
      <alignment horizontal="left" vertical="center"/>
    </xf>
    <xf numFmtId="4" fontId="5" fillId="0" borderId="0" xfId="0" applyNumberFormat="1" applyFont="1" applyFill="1" applyBorder="1" applyAlignment="1">
      <alignment vertical="center"/>
    </xf>
    <xf numFmtId="1" fontId="10" fillId="0" borderId="0" xfId="41" applyNumberFormat="1" applyFont="1" applyFill="1" applyAlignment="1">
      <alignment horizontal="right" vertical="center"/>
    </xf>
    <xf numFmtId="0" fontId="59" fillId="0" borderId="0" xfId="36" applyFont="1" applyFill="1" applyAlignment="1">
      <alignment horizontal="center" vertical="center"/>
    </xf>
    <xf numFmtId="4" fontId="5" fillId="0" borderId="3" xfId="36" applyNumberFormat="1" applyFont="1" applyFill="1" applyBorder="1" applyAlignment="1">
      <alignment vertical="center"/>
    </xf>
    <xf numFmtId="1" fontId="4" fillId="0" borderId="0" xfId="0" applyNumberFormat="1" applyFont="1" applyFill="1" applyAlignment="1">
      <alignment horizontal="left" vertical="center"/>
    </xf>
    <xf numFmtId="2" fontId="4" fillId="0" borderId="0" xfId="0" applyNumberFormat="1" applyFont="1" applyFill="1" applyAlignment="1">
      <alignment horizontal="right" vertical="center"/>
    </xf>
    <xf numFmtId="0" fontId="5" fillId="0" borderId="0" xfId="36" applyFont="1" applyFill="1" applyAlignment="1">
      <alignment horizontal="center" vertical="center"/>
    </xf>
    <xf numFmtId="1" fontId="9" fillId="0" borderId="0" xfId="0" applyNumberFormat="1" applyFont="1" applyFill="1" applyAlignment="1">
      <alignment horizontal="left" vertical="center"/>
    </xf>
    <xf numFmtId="4" fontId="5" fillId="0" borderId="0" xfId="36" applyNumberFormat="1" applyFont="1" applyFill="1" applyAlignment="1">
      <alignment horizontal="center" vertical="center"/>
    </xf>
    <xf numFmtId="0" fontId="59" fillId="0" borderId="0" xfId="36" applyFont="1" applyFill="1" applyAlignment="1">
      <alignment horizontal="right" vertical="center"/>
    </xf>
    <xf numFmtId="166" fontId="9" fillId="0" borderId="0" xfId="65" applyFont="1" applyFill="1" applyAlignment="1">
      <alignment horizontal="left" vertical="center"/>
    </xf>
    <xf numFmtId="1" fontId="9" fillId="0" borderId="0" xfId="0" applyNumberFormat="1" applyFont="1" applyFill="1" applyAlignment="1">
      <alignment vertical="center"/>
    </xf>
    <xf numFmtId="0" fontId="9" fillId="0" borderId="0" xfId="0" applyFont="1" applyFill="1" applyAlignment="1">
      <alignment vertical="center"/>
    </xf>
    <xf numFmtId="1" fontId="10" fillId="0" borderId="0" xfId="0" applyNumberFormat="1" applyFont="1" applyFill="1" applyAlignment="1">
      <alignment horizontal="center" vertical="center"/>
    </xf>
    <xf numFmtId="2" fontId="5" fillId="0" borderId="0" xfId="0" applyNumberFormat="1" applyFont="1" applyFill="1" applyAlignment="1">
      <alignment horizontal="left" vertical="center"/>
    </xf>
    <xf numFmtId="2" fontId="5" fillId="0" borderId="0" xfId="0" applyNumberFormat="1" applyFont="1" applyFill="1" applyAlignment="1">
      <alignment horizontal="center" vertical="center"/>
    </xf>
    <xf numFmtId="4" fontId="9" fillId="0" borderId="0" xfId="0" applyNumberFormat="1" applyFont="1" applyFill="1" applyAlignment="1">
      <alignment horizontal="right" vertical="center"/>
    </xf>
    <xf numFmtId="1" fontId="9" fillId="0" borderId="0" xfId="0" applyNumberFormat="1" applyFont="1" applyFill="1" applyAlignment="1">
      <alignment horizontal="center" vertical="center"/>
    </xf>
    <xf numFmtId="2" fontId="9" fillId="0" borderId="0" xfId="0" applyNumberFormat="1" applyFont="1" applyFill="1" applyAlignment="1">
      <alignment horizontal="left" vertical="center"/>
    </xf>
    <xf numFmtId="2" fontId="9" fillId="0" borderId="0" xfId="0" applyNumberFormat="1" applyFont="1" applyFill="1" applyAlignment="1">
      <alignment horizontal="left" vertical="center" wrapText="1"/>
    </xf>
    <xf numFmtId="2" fontId="5" fillId="0" borderId="0" xfId="0" applyNumberFormat="1" applyFont="1" applyFill="1" applyAlignment="1">
      <alignment horizontal="right" vertical="center"/>
    </xf>
    <xf numFmtId="4" fontId="9" fillId="0" borderId="3" xfId="0" applyNumberFormat="1" applyFont="1" applyFill="1" applyBorder="1" applyAlignment="1">
      <alignment vertical="center"/>
    </xf>
    <xf numFmtId="2" fontId="9" fillId="0" borderId="0" xfId="0" applyNumberFormat="1" applyFont="1" applyFill="1" applyAlignment="1">
      <alignment horizontal="center" vertical="center"/>
    </xf>
    <xf numFmtId="4" fontId="9" fillId="0" borderId="0" xfId="0" applyNumberFormat="1" applyFont="1" applyFill="1" applyAlignment="1">
      <alignment vertical="center"/>
    </xf>
    <xf numFmtId="1" fontId="4" fillId="0" borderId="0" xfId="0" applyNumberFormat="1" applyFont="1" applyFill="1" applyAlignment="1">
      <alignment vertical="center"/>
    </xf>
    <xf numFmtId="2" fontId="10" fillId="0" borderId="0" xfId="0" applyNumberFormat="1" applyFont="1" applyFill="1" applyAlignment="1">
      <alignment horizontal="left" vertical="center"/>
    </xf>
    <xf numFmtId="4" fontId="5" fillId="0" borderId="0" xfId="0" applyNumberFormat="1" applyFont="1" applyFill="1" applyAlignment="1">
      <alignment horizontal="center" vertical="center"/>
    </xf>
    <xf numFmtId="4" fontId="9" fillId="0" borderId="0" xfId="0" applyNumberFormat="1" applyFont="1" applyFill="1" applyAlignment="1">
      <alignment horizontal="center" vertical="center"/>
    </xf>
    <xf numFmtId="168" fontId="9" fillId="0" borderId="0" xfId="0" applyNumberFormat="1" applyFont="1" applyFill="1" applyAlignment="1">
      <alignment horizontal="left" vertical="center"/>
    </xf>
    <xf numFmtId="1" fontId="9" fillId="0" borderId="0" xfId="0" applyNumberFormat="1" applyFont="1" applyFill="1" applyAlignment="1">
      <alignment horizontal="left" vertical="center" wrapText="1"/>
    </xf>
    <xf numFmtId="2" fontId="14" fillId="0" borderId="0" xfId="0" applyNumberFormat="1" applyFont="1" applyFill="1" applyAlignment="1">
      <alignment horizontal="left" vertical="center"/>
    </xf>
    <xf numFmtId="1" fontId="14" fillId="0" borderId="0" xfId="0" applyNumberFormat="1" applyFont="1" applyFill="1" applyAlignment="1">
      <alignment horizontal="left" vertical="center" wrapText="1"/>
    </xf>
    <xf numFmtId="4" fontId="10" fillId="0" borderId="0" xfId="0" applyNumberFormat="1" applyFont="1" applyFill="1" applyAlignment="1">
      <alignment horizontal="right" vertical="center"/>
    </xf>
    <xf numFmtId="4" fontId="9" fillId="0" borderId="0" xfId="0" applyNumberFormat="1" applyFont="1" applyFill="1" applyBorder="1" applyAlignment="1">
      <alignment vertical="center"/>
    </xf>
    <xf numFmtId="0" fontId="4" fillId="0" borderId="0" xfId="0" applyFont="1" applyFill="1" applyAlignment="1">
      <alignment vertical="center"/>
    </xf>
    <xf numFmtId="2" fontId="4" fillId="0" borderId="0" xfId="0" applyNumberFormat="1" applyFont="1" applyFill="1" applyAlignment="1">
      <alignment horizontal="left" vertical="center"/>
    </xf>
    <xf numFmtId="2" fontId="10" fillId="0" borderId="0" xfId="0" applyNumberFormat="1" applyFont="1" applyFill="1" applyAlignment="1">
      <alignment horizontal="right" vertical="center"/>
    </xf>
    <xf numFmtId="166" fontId="9" fillId="0" borderId="0" xfId="65" applyFont="1" applyFill="1" applyAlignment="1">
      <alignment horizontal="left" vertical="center" wrapText="1"/>
    </xf>
    <xf numFmtId="166" fontId="9" fillId="0" borderId="0" xfId="65" applyFont="1" applyFill="1" applyAlignment="1">
      <alignment vertical="center"/>
    </xf>
    <xf numFmtId="2" fontId="9" fillId="0" borderId="0" xfId="0" applyNumberFormat="1" applyFont="1" applyFill="1" applyAlignment="1">
      <alignment horizontal="right" vertical="center"/>
    </xf>
    <xf numFmtId="9" fontId="9" fillId="0" borderId="0" xfId="49" applyFont="1" applyFill="1" applyAlignment="1">
      <alignment horizontal="left" vertical="center" wrapText="1"/>
    </xf>
    <xf numFmtId="1" fontId="4" fillId="0" borderId="0" xfId="0" applyNumberFormat="1" applyFont="1" applyFill="1" applyBorder="1" applyAlignment="1">
      <alignment horizontal="left" vertical="center"/>
    </xf>
    <xf numFmtId="2" fontId="5" fillId="0" borderId="0" xfId="0" applyNumberFormat="1" applyFont="1" applyFill="1" applyAlignment="1">
      <alignment horizontal="left" vertical="center" wrapText="1"/>
    </xf>
    <xf numFmtId="0" fontId="4" fillId="0" borderId="0" xfId="36" applyFont="1" applyFill="1" applyBorder="1" applyAlignment="1">
      <alignment vertical="center"/>
    </xf>
    <xf numFmtId="4" fontId="8" fillId="0" borderId="0" xfId="0" applyNumberFormat="1" applyFont="1" applyFill="1" applyAlignment="1">
      <alignment vertical="center"/>
    </xf>
    <xf numFmtId="1" fontId="12" fillId="0" borderId="0" xfId="0" applyNumberFormat="1" applyFont="1" applyFill="1" applyAlignment="1">
      <alignment horizontal="left" vertical="center"/>
    </xf>
    <xf numFmtId="2" fontId="10" fillId="0" borderId="0" xfId="0" applyNumberFormat="1" applyFont="1" applyFill="1" applyAlignment="1">
      <alignment horizontal="center" vertical="center"/>
    </xf>
    <xf numFmtId="2" fontId="5" fillId="0" borderId="0" xfId="0" applyNumberFormat="1" applyFont="1" applyFill="1" applyAlignment="1">
      <alignment horizontal="center" vertical="center" wrapText="1"/>
    </xf>
    <xf numFmtId="166" fontId="9" fillId="0" borderId="0" xfId="65" applyFont="1" applyFill="1" applyAlignment="1">
      <alignment horizontal="center" vertical="center"/>
    </xf>
    <xf numFmtId="2" fontId="60" fillId="0" borderId="0" xfId="0" applyNumberFormat="1" applyFont="1" applyFill="1" applyAlignment="1">
      <alignment horizontal="left" vertical="center"/>
    </xf>
    <xf numFmtId="1" fontId="60" fillId="0" borderId="0" xfId="0" applyNumberFormat="1" applyFont="1" applyFill="1" applyAlignment="1">
      <alignment horizontal="center" vertical="center"/>
    </xf>
    <xf numFmtId="2" fontId="60" fillId="0" borderId="0" xfId="0" applyNumberFormat="1" applyFont="1" applyFill="1" applyAlignment="1">
      <alignment horizontal="left" vertical="center" wrapText="1"/>
    </xf>
    <xf numFmtId="1" fontId="60" fillId="0" borderId="0" xfId="0" applyNumberFormat="1" applyFont="1" applyFill="1" applyAlignment="1">
      <alignment horizontal="left" vertical="center"/>
    </xf>
    <xf numFmtId="2" fontId="61" fillId="0" borderId="0" xfId="0" applyNumberFormat="1" applyFont="1" applyFill="1" applyAlignment="1">
      <alignment horizontal="right" vertical="center"/>
    </xf>
    <xf numFmtId="1" fontId="8" fillId="0" borderId="0" xfId="0" applyNumberFormat="1" applyFont="1" applyFill="1" applyAlignment="1">
      <alignment horizontal="left" vertical="center"/>
    </xf>
    <xf numFmtId="4" fontId="4" fillId="0" borderId="0" xfId="0" applyNumberFormat="1" applyFont="1" applyFill="1" applyBorder="1" applyAlignment="1">
      <alignment horizontal="right" vertical="center"/>
    </xf>
    <xf numFmtId="1" fontId="10" fillId="0" borderId="0" xfId="0" applyNumberFormat="1" applyFont="1" applyFill="1" applyAlignment="1">
      <alignment horizontal="center" vertical="center" wrapText="1"/>
    </xf>
    <xf numFmtId="166" fontId="5" fillId="0" borderId="0" xfId="65" applyFont="1" applyFill="1" applyAlignment="1">
      <alignment horizontal="left" vertical="center" wrapText="1"/>
    </xf>
    <xf numFmtId="174" fontId="5" fillId="0" borderId="0" xfId="0" applyNumberFormat="1" applyFont="1" applyFill="1" applyAlignment="1">
      <alignment horizontal="right" vertical="center"/>
    </xf>
    <xf numFmtId="173" fontId="10" fillId="0" borderId="0" xfId="0" applyNumberFormat="1" applyFont="1" applyFill="1" applyAlignment="1">
      <alignment vertical="center"/>
    </xf>
    <xf numFmtId="9" fontId="5" fillId="0" borderId="0" xfId="49" applyFont="1" applyFill="1" applyAlignment="1">
      <alignment horizontal="left" vertical="center"/>
    </xf>
    <xf numFmtId="1" fontId="5" fillId="0" borderId="0" xfId="0" quotePrefix="1" applyNumberFormat="1" applyFont="1" applyFill="1" applyAlignment="1">
      <alignment horizontal="left" vertical="center" wrapText="1"/>
    </xf>
    <xf numFmtId="1" fontId="5" fillId="0" borderId="0" xfId="0" quotePrefix="1" applyNumberFormat="1" applyFont="1" applyFill="1" applyAlignment="1">
      <alignment horizontal="center" vertical="center"/>
    </xf>
    <xf numFmtId="2" fontId="5" fillId="0" borderId="0" xfId="0" applyNumberFormat="1" applyFont="1" applyFill="1" applyAlignment="1">
      <alignment horizontal="right" vertical="center" wrapText="1"/>
    </xf>
    <xf numFmtId="49" fontId="5" fillId="0" borderId="0" xfId="0" applyNumberFormat="1" applyFont="1" applyFill="1" applyAlignment="1">
      <alignment horizontal="center" vertical="center"/>
    </xf>
    <xf numFmtId="170" fontId="5" fillId="0" borderId="0" xfId="0" applyNumberFormat="1" applyFont="1" applyFill="1" applyAlignment="1">
      <alignment horizontal="center" vertical="center"/>
    </xf>
    <xf numFmtId="4" fontId="72" fillId="0" borderId="0" xfId="0" applyNumberFormat="1" applyFont="1" applyFill="1" applyAlignment="1">
      <alignment vertical="center"/>
    </xf>
    <xf numFmtId="1" fontId="5" fillId="0" borderId="0" xfId="41" applyNumberFormat="1" applyFont="1" applyFill="1" applyAlignment="1">
      <alignment horizontal="left" vertical="center"/>
    </xf>
    <xf numFmtId="4" fontId="4" fillId="0" borderId="0" xfId="41" applyNumberFormat="1" applyFont="1" applyFill="1" applyAlignment="1">
      <alignment vertical="center"/>
    </xf>
    <xf numFmtId="1" fontId="4" fillId="0" borderId="0" xfId="41" applyNumberFormat="1" applyFont="1" applyFill="1" applyAlignment="1">
      <alignment horizontal="center" vertical="center"/>
    </xf>
    <xf numFmtId="1" fontId="5" fillId="0" borderId="0" xfId="41" applyNumberFormat="1" applyFont="1" applyFill="1" applyAlignment="1">
      <alignment vertical="center"/>
    </xf>
    <xf numFmtId="1" fontId="5" fillId="0" borderId="0" xfId="41" applyNumberFormat="1" applyFont="1" applyFill="1" applyAlignment="1">
      <alignment horizontal="center" vertical="center"/>
    </xf>
    <xf numFmtId="4" fontId="5" fillId="0" borderId="0" xfId="41" applyNumberFormat="1" applyFont="1" applyFill="1" applyAlignment="1">
      <alignment vertical="center"/>
    </xf>
    <xf numFmtId="0" fontId="5" fillId="0" borderId="0" xfId="41" applyFont="1" applyFill="1" applyAlignment="1">
      <alignment vertical="center"/>
    </xf>
    <xf numFmtId="2" fontId="5" fillId="0" borderId="0" xfId="41" applyNumberFormat="1" applyFont="1" applyFill="1" applyAlignment="1">
      <alignment horizontal="right" vertical="center"/>
    </xf>
    <xf numFmtId="1" fontId="5" fillId="0" borderId="0" xfId="0" applyNumberFormat="1" applyFont="1" applyFill="1" applyAlignment="1">
      <alignment horizontal="center" vertical="center" wrapText="1"/>
    </xf>
    <xf numFmtId="0" fontId="0" fillId="42" borderId="0" xfId="0" applyFill="1"/>
    <xf numFmtId="179" fontId="9" fillId="0" borderId="0" xfId="65" applyNumberFormat="1" applyFont="1" applyFill="1" applyAlignment="1">
      <alignment horizontal="center" vertical="center" wrapText="1"/>
    </xf>
    <xf numFmtId="1" fontId="4" fillId="0" borderId="0" xfId="35" applyNumberFormat="1" applyFont="1" applyFill="1" applyAlignment="1">
      <alignment horizontal="center" vertical="center"/>
    </xf>
    <xf numFmtId="0" fontId="5" fillId="0" borderId="0" xfId="35" applyFont="1" applyFill="1" applyAlignment="1">
      <alignment horizontal="center" vertical="center"/>
    </xf>
    <xf numFmtId="1" fontId="5" fillId="0" borderId="0" xfId="35" applyNumberFormat="1" applyFont="1" applyFill="1" applyAlignment="1">
      <alignment horizontal="center" vertical="center"/>
    </xf>
    <xf numFmtId="0" fontId="5" fillId="0" borderId="0" xfId="35" applyFont="1" applyFill="1" applyAlignment="1">
      <alignment vertical="center"/>
    </xf>
    <xf numFmtId="2" fontId="5" fillId="0" borderId="0" xfId="35" applyNumberFormat="1" applyFont="1" applyFill="1" applyAlignment="1">
      <alignment horizontal="center" vertical="center"/>
    </xf>
    <xf numFmtId="1" fontId="59" fillId="0" borderId="0" xfId="35" applyNumberFormat="1" applyFont="1" applyFill="1" applyAlignment="1">
      <alignment horizontal="center" vertical="center"/>
    </xf>
    <xf numFmtId="1" fontId="4" fillId="0" borderId="0" xfId="37" applyNumberFormat="1" applyFont="1" applyFill="1" applyAlignment="1">
      <alignment horizontal="center" vertical="top"/>
    </xf>
    <xf numFmtId="1" fontId="5" fillId="0" borderId="0" xfId="37" applyNumberFormat="1" applyFont="1" applyFill="1" applyAlignment="1">
      <alignment vertical="top"/>
    </xf>
    <xf numFmtId="0" fontId="4" fillId="0" borderId="0" xfId="37" applyFont="1" applyFill="1" applyAlignment="1">
      <alignment horizontal="center" vertical="top"/>
    </xf>
    <xf numFmtId="0" fontId="5" fillId="0" borderId="0" xfId="35" applyFont="1" applyFill="1"/>
    <xf numFmtId="4" fontId="5" fillId="0" borderId="0" xfId="35" applyNumberFormat="1" applyFont="1" applyFill="1" applyAlignment="1">
      <alignment horizontal="center" vertical="top"/>
    </xf>
    <xf numFmtId="2" fontId="5" fillId="0" borderId="0" xfId="37" applyNumberFormat="1" applyFont="1" applyFill="1" applyAlignment="1">
      <alignment horizontal="center" vertical="top"/>
    </xf>
    <xf numFmtId="1" fontId="62" fillId="0" borderId="0" xfId="37" applyNumberFormat="1" applyFont="1" applyFill="1" applyAlignment="1">
      <alignment horizontal="center" vertical="top"/>
    </xf>
    <xf numFmtId="0" fontId="59" fillId="0" borderId="0" xfId="37" applyFont="1" applyFill="1" applyAlignment="1">
      <alignment horizontal="center" vertical="top"/>
    </xf>
    <xf numFmtId="1" fontId="5" fillId="0" borderId="0" xfId="37" applyNumberFormat="1" applyFont="1" applyFill="1" applyAlignment="1">
      <alignment vertical="center"/>
    </xf>
    <xf numFmtId="2" fontId="5" fillId="0" borderId="0" xfId="37" applyNumberFormat="1" applyFont="1" applyFill="1" applyAlignment="1">
      <alignment horizontal="center" vertical="center"/>
    </xf>
    <xf numFmtId="4" fontId="25" fillId="0" borderId="14" xfId="44" applyNumberFormat="1" applyFont="1" applyBorder="1" applyAlignment="1">
      <alignment horizontal="right" vertical="center"/>
    </xf>
    <xf numFmtId="1" fontId="42" fillId="37" borderId="0" xfId="0" applyNumberFormat="1" applyFont="1" applyFill="1"/>
    <xf numFmtId="1" fontId="0" fillId="37" borderId="0" xfId="0" applyNumberFormat="1" applyFill="1"/>
    <xf numFmtId="1" fontId="42" fillId="0" borderId="0" xfId="0" applyNumberFormat="1" applyFont="1"/>
    <xf numFmtId="1" fontId="43" fillId="0" borderId="0" xfId="0" applyNumberFormat="1" applyFont="1"/>
    <xf numFmtId="1" fontId="42" fillId="0" borderId="0" xfId="0" applyNumberFormat="1" applyFont="1" applyFill="1"/>
    <xf numFmtId="1" fontId="42" fillId="0" borderId="0" xfId="0" applyNumberFormat="1" applyFont="1" applyFill="1" applyAlignment="1">
      <alignment wrapText="1"/>
    </xf>
    <xf numFmtId="2" fontId="0" fillId="37" borderId="0" xfId="0" applyNumberFormat="1" applyFill="1"/>
    <xf numFmtId="2" fontId="0" fillId="0" borderId="0" xfId="0" applyNumberFormat="1" applyFill="1"/>
    <xf numFmtId="2" fontId="5" fillId="0" borderId="0" xfId="41" applyNumberFormat="1" applyFont="1" applyFill="1" applyAlignment="1">
      <alignment horizontal="center" vertical="center"/>
    </xf>
    <xf numFmtId="4" fontId="5" fillId="0" borderId="0" xfId="65" applyNumberFormat="1" applyFont="1" applyFill="1" applyAlignment="1">
      <alignment horizontal="center" vertical="center"/>
    </xf>
    <xf numFmtId="9" fontId="5" fillId="0" borderId="0" xfId="49" applyFont="1" applyFill="1" applyAlignment="1">
      <alignment horizontal="center" vertical="center"/>
    </xf>
    <xf numFmtId="187" fontId="5" fillId="0" borderId="0" xfId="41" applyNumberFormat="1" applyFont="1" applyFill="1" applyAlignment="1">
      <alignment horizontal="center" vertical="center"/>
    </xf>
    <xf numFmtId="188" fontId="5" fillId="0" borderId="0" xfId="41" applyNumberFormat="1" applyFont="1" applyFill="1" applyAlignment="1">
      <alignment horizontal="center" vertical="center"/>
    </xf>
    <xf numFmtId="0" fontId="5" fillId="0" borderId="0" xfId="36" applyFont="1" applyFill="1" applyBorder="1" applyAlignment="1">
      <alignment vertical="center"/>
    </xf>
    <xf numFmtId="186" fontId="5" fillId="0" borderId="0" xfId="0" applyNumberFormat="1" applyFont="1" applyFill="1" applyBorder="1" applyAlignment="1">
      <alignment horizontal="center" vertical="center"/>
    </xf>
    <xf numFmtId="4" fontId="5" fillId="0" borderId="3" xfId="41" applyNumberFormat="1" applyFont="1" applyFill="1" applyBorder="1" applyAlignment="1">
      <alignment vertical="center"/>
    </xf>
    <xf numFmtId="4" fontId="5" fillId="0" borderId="0" xfId="41" applyNumberFormat="1" applyFont="1" applyFill="1" applyBorder="1" applyAlignment="1">
      <alignment vertical="center"/>
    </xf>
    <xf numFmtId="187" fontId="5" fillId="0" borderId="0" xfId="0" applyNumberFormat="1" applyFont="1" applyFill="1" applyAlignment="1">
      <alignment horizontal="left" vertical="center"/>
    </xf>
    <xf numFmtId="191" fontId="5" fillId="0" borderId="0" xfId="0" applyNumberFormat="1" applyFont="1" applyFill="1" applyAlignment="1">
      <alignment vertical="center"/>
    </xf>
    <xf numFmtId="192" fontId="5" fillId="0" borderId="0" xfId="0" applyNumberFormat="1" applyFont="1" applyFill="1" applyAlignment="1">
      <alignment horizontal="center" vertical="center"/>
    </xf>
    <xf numFmtId="193" fontId="5" fillId="0" borderId="0" xfId="0" applyNumberFormat="1" applyFont="1" applyFill="1" applyAlignment="1">
      <alignment vertical="center"/>
    </xf>
    <xf numFmtId="189" fontId="5" fillId="0" borderId="0" xfId="0" applyNumberFormat="1" applyFont="1" applyFill="1" applyAlignment="1">
      <alignment horizontal="right" vertical="center"/>
    </xf>
    <xf numFmtId="194" fontId="5" fillId="0" borderId="0" xfId="0" applyNumberFormat="1" applyFont="1" applyFill="1" applyAlignment="1">
      <alignment horizontal="right" vertical="center"/>
    </xf>
    <xf numFmtId="195" fontId="5" fillId="0" borderId="0" xfId="0" applyNumberFormat="1" applyFont="1" applyFill="1" applyAlignment="1">
      <alignment horizontal="right" vertical="center"/>
    </xf>
    <xf numFmtId="187" fontId="5" fillId="0" borderId="0" xfId="0" applyNumberFormat="1" applyFont="1" applyFill="1" applyAlignment="1">
      <alignment horizontal="center" vertical="center"/>
    </xf>
    <xf numFmtId="196" fontId="5" fillId="0" borderId="0" xfId="0" applyNumberFormat="1" applyFont="1" applyFill="1" applyAlignment="1">
      <alignment horizontal="center" vertical="center"/>
    </xf>
    <xf numFmtId="4" fontId="62" fillId="0" borderId="0" xfId="0" applyNumberFormat="1" applyFont="1" applyFill="1" applyBorder="1" applyAlignment="1">
      <alignment horizontal="right" vertical="center"/>
    </xf>
    <xf numFmtId="0" fontId="5" fillId="0" borderId="0" xfId="0" applyNumberFormat="1" applyFont="1" applyFill="1" applyAlignment="1">
      <alignment horizontal="justify" vertical="center"/>
    </xf>
    <xf numFmtId="0" fontId="5" fillId="0" borderId="0" xfId="0" applyNumberFormat="1" applyFont="1" applyFill="1" applyAlignment="1">
      <alignment horizontal="left" vertical="center"/>
    </xf>
    <xf numFmtId="0" fontId="5" fillId="0" borderId="0" xfId="0" applyNumberFormat="1" applyFont="1" applyFill="1" applyAlignment="1">
      <alignment horizontal="justify" vertical="top"/>
    </xf>
    <xf numFmtId="172" fontId="5" fillId="0" borderId="0" xfId="0" applyNumberFormat="1" applyFont="1" applyFill="1" applyAlignment="1">
      <alignment horizontal="center" vertical="center"/>
    </xf>
    <xf numFmtId="0" fontId="10" fillId="0" borderId="0" xfId="0" applyFont="1" applyFill="1" applyAlignment="1">
      <alignment horizontal="center" vertical="center"/>
    </xf>
    <xf numFmtId="189" fontId="5" fillId="0" borderId="0" xfId="0" applyNumberFormat="1" applyFont="1" applyFill="1" applyAlignment="1">
      <alignment horizontal="center" vertical="center"/>
    </xf>
    <xf numFmtId="190" fontId="5" fillId="0" borderId="0" xfId="0" applyNumberFormat="1" applyFont="1" applyFill="1" applyAlignment="1">
      <alignment horizontal="center" vertical="center"/>
    </xf>
    <xf numFmtId="0" fontId="10" fillId="0" borderId="0" xfId="41" applyFont="1" applyFill="1" applyAlignment="1">
      <alignment horizontal="center" vertical="center"/>
    </xf>
    <xf numFmtId="169" fontId="8" fillId="0" borderId="0" xfId="50" applyNumberFormat="1" applyFont="1" applyFill="1" applyAlignment="1">
      <alignment horizontal="center" vertical="center"/>
    </xf>
    <xf numFmtId="2" fontId="74" fillId="0" borderId="0" xfId="36" applyNumberFormat="1" applyFont="1" applyFill="1" applyAlignment="1">
      <alignment horizontal="center" vertical="center"/>
    </xf>
    <xf numFmtId="2" fontId="5" fillId="0" borderId="0" xfId="65" applyNumberFormat="1" applyFont="1" applyFill="1" applyAlignment="1">
      <alignment horizontal="center" vertical="center"/>
    </xf>
    <xf numFmtId="2" fontId="5" fillId="0" borderId="0" xfId="49" applyNumberFormat="1" applyFont="1" applyFill="1" applyAlignment="1">
      <alignment horizontal="center" vertical="center"/>
    </xf>
    <xf numFmtId="0" fontId="6" fillId="0" borderId="0" xfId="0" applyFont="1" applyFill="1" applyAlignment="1">
      <alignment horizontal="left" vertical="top"/>
    </xf>
    <xf numFmtId="0" fontId="7" fillId="0" borderId="0" xfId="0" applyFont="1" applyFill="1" applyAlignment="1">
      <alignment horizontal="left" vertical="top"/>
    </xf>
    <xf numFmtId="4" fontId="13" fillId="0" borderId="0" xfId="0" applyNumberFormat="1" applyFont="1" applyFill="1" applyAlignment="1">
      <alignment vertical="top"/>
    </xf>
    <xf numFmtId="0" fontId="13" fillId="0" borderId="0" xfId="0" applyFont="1" applyFill="1" applyAlignment="1">
      <alignment vertical="top"/>
    </xf>
    <xf numFmtId="0" fontId="16" fillId="0" borderId="0" xfId="0" applyFont="1" applyFill="1" applyAlignment="1">
      <alignment vertical="top"/>
    </xf>
    <xf numFmtId="0" fontId="9" fillId="0" borderId="0" xfId="0" applyFont="1" applyFill="1" applyAlignment="1">
      <alignment horizontal="left" vertical="top"/>
    </xf>
    <xf numFmtId="9" fontId="4" fillId="0" borderId="0" xfId="49" applyFont="1" applyFill="1" applyAlignment="1">
      <alignment horizontal="left" vertical="top"/>
    </xf>
    <xf numFmtId="9" fontId="9" fillId="0" borderId="0" xfId="49" applyFont="1" applyFill="1" applyAlignment="1">
      <alignment vertical="top"/>
    </xf>
    <xf numFmtId="49" fontId="9" fillId="0" borderId="0" xfId="0" applyNumberFormat="1" applyFont="1" applyFill="1" applyAlignment="1">
      <alignment vertical="top" wrapText="1"/>
    </xf>
    <xf numFmtId="0" fontId="4" fillId="0" borderId="0" xfId="0" applyFont="1" applyFill="1" applyAlignment="1">
      <alignment horizontal="left" vertical="top"/>
    </xf>
    <xf numFmtId="2" fontId="4" fillId="0" borderId="0" xfId="0" applyNumberFormat="1" applyFont="1" applyFill="1" applyAlignment="1">
      <alignment horizontal="left" vertical="top" wrapText="1"/>
    </xf>
    <xf numFmtId="2" fontId="9" fillId="0" borderId="0" xfId="0" applyNumberFormat="1" applyFont="1" applyFill="1" applyAlignment="1">
      <alignment vertical="top"/>
    </xf>
    <xf numFmtId="4" fontId="4" fillId="0" borderId="1" xfId="0" applyNumberFormat="1" applyFont="1" applyFill="1" applyBorder="1" applyAlignment="1">
      <alignment horizontal="center" vertical="center"/>
    </xf>
    <xf numFmtId="49" fontId="4" fillId="0" borderId="1" xfId="0" applyNumberFormat="1" applyFont="1" applyFill="1" applyBorder="1" applyAlignment="1">
      <alignment vertical="center"/>
    </xf>
    <xf numFmtId="1" fontId="4" fillId="0" borderId="1" xfId="0" applyNumberFormat="1" applyFont="1" applyFill="1" applyBorder="1" applyAlignment="1">
      <alignment vertical="center"/>
    </xf>
    <xf numFmtId="0" fontId="9" fillId="0" borderId="1" xfId="0" applyFont="1" applyFill="1" applyBorder="1" applyAlignment="1">
      <alignment vertical="center"/>
    </xf>
    <xf numFmtId="2" fontId="9" fillId="0" borderId="0" xfId="0" applyNumberFormat="1" applyFont="1" applyFill="1" applyBorder="1" applyAlignment="1">
      <alignment vertical="top"/>
    </xf>
    <xf numFmtId="1" fontId="6" fillId="0" borderId="0" xfId="0" applyNumberFormat="1" applyFont="1" applyFill="1" applyAlignment="1">
      <alignment vertical="center"/>
    </xf>
    <xf numFmtId="169" fontId="4" fillId="0" borderId="0" xfId="49" applyNumberFormat="1" applyFont="1" applyFill="1" applyAlignment="1">
      <alignment horizontal="left" vertical="center"/>
    </xf>
    <xf numFmtId="1" fontId="4" fillId="0" borderId="0" xfId="0" applyNumberFormat="1" applyFont="1" applyFill="1" applyAlignment="1">
      <alignment horizontal="left" vertical="top" wrapText="1"/>
    </xf>
    <xf numFmtId="0" fontId="8" fillId="0" borderId="0" xfId="0" applyFont="1" applyFill="1" applyBorder="1" applyAlignment="1">
      <alignment horizontal="center" vertical="center"/>
    </xf>
    <xf numFmtId="172" fontId="5" fillId="0" borderId="0" xfId="0" applyNumberFormat="1" applyFont="1" applyFill="1" applyAlignment="1">
      <alignment horizontal="left" vertical="center"/>
    </xf>
    <xf numFmtId="1" fontId="60" fillId="0" borderId="0" xfId="0" applyNumberFormat="1" applyFont="1" applyFill="1" applyAlignment="1">
      <alignment horizontal="left" vertical="top" wrapText="1"/>
    </xf>
    <xf numFmtId="0" fontId="5" fillId="0" borderId="0" xfId="0" applyNumberFormat="1" applyFont="1" applyFill="1" applyAlignment="1">
      <alignment vertical="center" wrapText="1"/>
    </xf>
    <xf numFmtId="0" fontId="5" fillId="0" borderId="0" xfId="0" applyNumberFormat="1" applyFont="1" applyFill="1" applyAlignment="1">
      <alignment vertical="top" wrapText="1"/>
    </xf>
    <xf numFmtId="0" fontId="5" fillId="0" borderId="0" xfId="0" applyNumberFormat="1" applyFont="1" applyFill="1" applyAlignment="1">
      <alignment vertical="center"/>
    </xf>
    <xf numFmtId="0" fontId="5" fillId="0" borderId="0" xfId="0" applyNumberFormat="1" applyFont="1" applyFill="1" applyAlignment="1">
      <alignment vertical="top"/>
    </xf>
    <xf numFmtId="0" fontId="5" fillId="0" borderId="0" xfId="0" applyNumberFormat="1" applyFont="1" applyFill="1" applyAlignment="1">
      <alignment horizontal="center" vertical="center"/>
    </xf>
    <xf numFmtId="0" fontId="5" fillId="0" borderId="0" xfId="0" applyNumberFormat="1" applyFont="1" applyFill="1" applyAlignment="1">
      <alignment horizontal="left" vertical="center" wrapText="1"/>
    </xf>
    <xf numFmtId="1" fontId="6" fillId="0" borderId="0" xfId="0" applyNumberFormat="1" applyFont="1" applyFill="1" applyBorder="1" applyAlignment="1">
      <alignment vertical="center"/>
    </xf>
    <xf numFmtId="1" fontId="5" fillId="0" borderId="0" xfId="0" applyNumberFormat="1" applyFont="1" applyFill="1" applyBorder="1" applyAlignment="1">
      <alignment horizontal="left" vertical="center"/>
    </xf>
    <xf numFmtId="0" fontId="9" fillId="0" borderId="0" xfId="0" applyNumberFormat="1" applyFont="1" applyFill="1" applyAlignment="1">
      <alignment horizontal="justify" vertical="center"/>
    </xf>
    <xf numFmtId="0" fontId="9" fillId="0" borderId="0" xfId="0" applyNumberFormat="1" applyFont="1" applyFill="1" applyAlignment="1">
      <alignment horizontal="justify" vertical="top"/>
    </xf>
    <xf numFmtId="1" fontId="13" fillId="0" borderId="0" xfId="0" applyNumberFormat="1" applyFont="1" applyFill="1" applyBorder="1" applyAlignment="1">
      <alignment horizontal="left" vertical="center"/>
    </xf>
    <xf numFmtId="0" fontId="19" fillId="0" borderId="0" xfId="36" applyFont="1" applyFill="1" applyBorder="1" applyAlignment="1">
      <alignment vertical="center"/>
    </xf>
    <xf numFmtId="1" fontId="4" fillId="0" borderId="0" xfId="0" applyNumberFormat="1" applyFont="1" applyFill="1" applyBorder="1" applyAlignment="1">
      <alignment horizontal="center" vertical="center"/>
    </xf>
    <xf numFmtId="169" fontId="4" fillId="0" borderId="0" xfId="49" applyNumberFormat="1" applyFont="1" applyFill="1" applyBorder="1" applyAlignment="1">
      <alignment horizontal="left" vertical="center"/>
    </xf>
    <xf numFmtId="1" fontId="5" fillId="0" borderId="0" xfId="0" applyNumberFormat="1" applyFont="1" applyFill="1" applyBorder="1" applyAlignment="1">
      <alignment horizontal="left" vertical="top" wrapText="1"/>
    </xf>
    <xf numFmtId="4" fontId="4" fillId="0" borderId="0" xfId="0" applyNumberFormat="1" applyFont="1" applyFill="1" applyBorder="1" applyAlignment="1">
      <alignment vertical="center"/>
    </xf>
    <xf numFmtId="1" fontId="5" fillId="0" borderId="0" xfId="0" applyNumberFormat="1" applyFont="1" applyFill="1" applyBorder="1" applyAlignment="1">
      <alignment vertical="center"/>
    </xf>
    <xf numFmtId="0" fontId="0" fillId="0" borderId="0" xfId="0" applyFill="1" applyAlignment="1">
      <alignment vertical="center"/>
    </xf>
    <xf numFmtId="166" fontId="61" fillId="0" borderId="0" xfId="65" applyFont="1" applyFill="1"/>
    <xf numFmtId="0" fontId="61" fillId="0" borderId="0" xfId="0" applyFont="1" applyFill="1"/>
    <xf numFmtId="43" fontId="9" fillId="0" borderId="0" xfId="0" applyNumberFormat="1" applyFont="1" applyFill="1"/>
    <xf numFmtId="0" fontId="63" fillId="0" borderId="0" xfId="0" applyFont="1" applyFill="1" applyBorder="1" applyAlignment="1">
      <alignment horizontal="left" vertical="center"/>
    </xf>
    <xf numFmtId="4" fontId="10" fillId="0" borderId="0" xfId="0" applyNumberFormat="1" applyFont="1" applyFill="1" applyBorder="1" applyAlignment="1">
      <alignment vertical="center"/>
    </xf>
    <xf numFmtId="0" fontId="10" fillId="0" borderId="0" xfId="0" applyFont="1" applyFill="1" applyBorder="1" applyAlignment="1">
      <alignment horizontal="center" vertical="center"/>
    </xf>
    <xf numFmtId="1" fontId="10" fillId="0" borderId="0" xfId="0" applyNumberFormat="1" applyFont="1" applyFill="1" applyBorder="1" applyAlignment="1">
      <alignment horizontal="left" vertical="center"/>
    </xf>
    <xf numFmtId="0" fontId="10" fillId="0" borderId="0" xfId="0" applyFont="1" applyFill="1" applyBorder="1" applyAlignment="1">
      <alignment vertical="center"/>
    </xf>
    <xf numFmtId="2" fontId="8" fillId="0" borderId="0" xfId="0" applyNumberFormat="1" applyFont="1" applyFill="1" applyBorder="1" applyAlignment="1">
      <alignment horizontal="right" vertical="center"/>
    </xf>
    <xf numFmtId="1" fontId="10" fillId="0" borderId="0" xfId="0" applyNumberFormat="1" applyFont="1" applyFill="1" applyBorder="1" applyAlignment="1">
      <alignment horizontal="center" vertical="center"/>
    </xf>
    <xf numFmtId="2" fontId="10" fillId="0" borderId="0" xfId="0" applyNumberFormat="1" applyFont="1" applyFill="1" applyBorder="1" applyAlignment="1">
      <alignment horizontal="left" vertical="center"/>
    </xf>
    <xf numFmtId="2" fontId="10" fillId="0" borderId="0" xfId="0" applyNumberFormat="1" applyFont="1" applyFill="1" applyBorder="1" applyAlignment="1">
      <alignment horizontal="left" vertical="center" wrapText="1"/>
    </xf>
    <xf numFmtId="1" fontId="10" fillId="0" borderId="0" xfId="0" applyNumberFormat="1" applyFont="1" applyFill="1" applyAlignment="1">
      <alignment horizontal="left" vertical="top" wrapText="1"/>
    </xf>
    <xf numFmtId="49" fontId="5" fillId="0" borderId="0" xfId="0" applyNumberFormat="1" applyFont="1" applyFill="1" applyAlignment="1">
      <alignment vertical="top" wrapText="1"/>
    </xf>
    <xf numFmtId="185" fontId="5" fillId="0" borderId="0" xfId="0" applyNumberFormat="1" applyFont="1" applyFill="1" applyBorder="1" applyAlignment="1">
      <alignment horizontal="right" vertical="center"/>
    </xf>
    <xf numFmtId="2" fontId="5" fillId="0" borderId="0" xfId="0" applyNumberFormat="1" applyFont="1" applyFill="1" applyBorder="1" applyAlignment="1">
      <alignment horizontal="center" vertical="center"/>
    </xf>
    <xf numFmtId="1" fontId="5" fillId="0" borderId="0" xfId="0" applyNumberFormat="1" applyFont="1" applyFill="1" applyBorder="1" applyAlignment="1">
      <alignment horizontal="center" vertical="center"/>
    </xf>
    <xf numFmtId="0" fontId="5" fillId="0" borderId="0" xfId="0" applyNumberFormat="1" applyFont="1" applyFill="1" applyAlignment="1">
      <alignment horizontal="left" vertical="top" wrapText="1"/>
    </xf>
    <xf numFmtId="192" fontId="5" fillId="0" borderId="0" xfId="0" applyNumberFormat="1" applyFont="1" applyFill="1" applyAlignment="1">
      <alignment horizontal="right" vertical="center"/>
    </xf>
    <xf numFmtId="4" fontId="73" fillId="0" borderId="0" xfId="65" applyNumberFormat="1" applyFont="1" applyFill="1" applyAlignment="1">
      <alignment horizontal="center" vertical="center"/>
    </xf>
    <xf numFmtId="4" fontId="4" fillId="0" borderId="37" xfId="0" applyNumberFormat="1" applyFont="1" applyFill="1" applyBorder="1" applyAlignment="1">
      <alignment horizontal="center" vertical="center"/>
    </xf>
    <xf numFmtId="3" fontId="62" fillId="0" borderId="0" xfId="0" applyNumberFormat="1" applyFont="1" applyFill="1" applyAlignment="1">
      <alignment horizontal="left" vertical="center"/>
    </xf>
    <xf numFmtId="195" fontId="5" fillId="0" borderId="3" xfId="0" applyNumberFormat="1" applyFont="1" applyFill="1" applyBorder="1" applyAlignment="1">
      <alignment horizontal="right" vertical="center"/>
    </xf>
    <xf numFmtId="196" fontId="5" fillId="0" borderId="0" xfId="0" applyNumberFormat="1" applyFont="1" applyFill="1" applyAlignment="1">
      <alignment horizontal="right" vertical="center"/>
    </xf>
    <xf numFmtId="0" fontId="20" fillId="0" borderId="0" xfId="0" applyFont="1" applyBorder="1" applyAlignment="1">
      <alignment horizontal="left" vertical="center" wrapText="1"/>
    </xf>
    <xf numFmtId="0" fontId="5" fillId="0" borderId="0" xfId="0" applyNumberFormat="1" applyFont="1" applyFill="1" applyAlignment="1">
      <alignment horizontal="justify" vertical="top"/>
    </xf>
    <xf numFmtId="0" fontId="5" fillId="0" borderId="0" xfId="0" applyNumberFormat="1" applyFont="1" applyFill="1" applyAlignment="1">
      <alignment horizontal="justify" vertical="center"/>
    </xf>
    <xf numFmtId="0" fontId="5" fillId="0" borderId="0" xfId="0" applyNumberFormat="1" applyFont="1" applyFill="1" applyAlignment="1">
      <alignment horizontal="left" vertical="top" wrapText="1"/>
    </xf>
    <xf numFmtId="1" fontId="10" fillId="0" borderId="0" xfId="0" applyNumberFormat="1" applyFont="1" applyFill="1" applyAlignment="1">
      <alignment horizontal="right" vertical="center"/>
    </xf>
    <xf numFmtId="1" fontId="10" fillId="0" borderId="0" xfId="0" applyNumberFormat="1" applyFont="1" applyFill="1" applyAlignment="1">
      <alignment horizontal="center" vertical="center"/>
    </xf>
    <xf numFmtId="0" fontId="77" fillId="0" borderId="0" xfId="67" applyFont="1" applyAlignment="1">
      <protection locked="0"/>
    </xf>
    <xf numFmtId="0" fontId="78" fillId="0" borderId="0" xfId="67" applyFont="1" applyAlignment="1">
      <protection locked="0"/>
    </xf>
    <xf numFmtId="0" fontId="21" fillId="0" borderId="0" xfId="67" applyFont="1" applyAlignment="1">
      <protection locked="0"/>
    </xf>
    <xf numFmtId="0" fontId="79" fillId="0" borderId="0" xfId="67" applyFont="1" applyAlignment="1">
      <alignment horizontal="left"/>
      <protection locked="0"/>
    </xf>
    <xf numFmtId="0" fontId="79" fillId="0" borderId="0" xfId="67" applyFont="1" applyAlignment="1">
      <protection locked="0"/>
    </xf>
    <xf numFmtId="0" fontId="79" fillId="0" borderId="0" xfId="67" applyFont="1" applyAlignment="1" applyProtection="1"/>
    <xf numFmtId="0" fontId="78" fillId="0" borderId="0" xfId="68" applyFont="1"/>
    <xf numFmtId="0" fontId="79" fillId="0" borderId="0" xfId="67" applyFont="1" applyAlignment="1">
      <alignment horizontal="right"/>
      <protection locked="0"/>
    </xf>
    <xf numFmtId="0" fontId="21" fillId="0" borderId="13" xfId="67" applyFont="1" applyBorder="1" applyAlignment="1">
      <alignment horizontal="left"/>
      <protection locked="0"/>
    </xf>
    <xf numFmtId="0" fontId="21" fillId="0" borderId="0" xfId="67" applyFont="1" applyAlignment="1">
      <alignment horizontal="left"/>
      <protection locked="0"/>
    </xf>
    <xf numFmtId="0" fontId="78" fillId="44" borderId="72" xfId="67" applyFont="1" applyFill="1" applyBorder="1" applyAlignment="1" applyProtection="1">
      <alignment vertical="center" wrapText="1"/>
    </xf>
    <xf numFmtId="0" fontId="78" fillId="44" borderId="20" xfId="67" applyFont="1" applyFill="1" applyBorder="1" applyAlignment="1" applyProtection="1">
      <alignment horizontal="center" vertical="center" wrapText="1"/>
    </xf>
    <xf numFmtId="0" fontId="78" fillId="44" borderId="73" xfId="67" applyFont="1" applyFill="1" applyBorder="1" applyAlignment="1" applyProtection="1">
      <alignment vertical="center" wrapText="1"/>
    </xf>
    <xf numFmtId="0" fontId="78" fillId="44" borderId="62" xfId="67" applyFont="1" applyFill="1" applyBorder="1" applyAlignment="1" applyProtection="1">
      <alignment horizontal="center" vertical="center" wrapText="1"/>
    </xf>
    <xf numFmtId="0" fontId="22" fillId="0" borderId="0" xfId="67" applyFont="1" applyAlignment="1" applyProtection="1">
      <alignment vertical="center" wrapText="1"/>
    </xf>
    <xf numFmtId="0" fontId="78" fillId="44" borderId="74" xfId="67" applyFont="1" applyFill="1" applyBorder="1" applyAlignment="1" applyProtection="1">
      <alignment horizontal="centerContinuous" vertical="center"/>
    </xf>
    <xf numFmtId="0" fontId="78" fillId="44" borderId="112" xfId="67" applyFont="1" applyFill="1" applyBorder="1" applyAlignment="1">
      <alignment horizontal="center"/>
      <protection locked="0"/>
    </xf>
    <xf numFmtId="0" fontId="78" fillId="44" borderId="109" xfId="67" applyFont="1" applyFill="1" applyBorder="1" applyAlignment="1" applyProtection="1">
      <alignment horizontal="centerContinuous" vertical="center"/>
    </xf>
    <xf numFmtId="0" fontId="78" fillId="44" borderId="74" xfId="67" applyFont="1" applyFill="1" applyBorder="1" applyAlignment="1" applyProtection="1">
      <alignment horizontal="center" vertical="center" wrapText="1"/>
    </xf>
    <xf numFmtId="0" fontId="78" fillId="44" borderId="112" xfId="67" applyFont="1" applyFill="1" applyBorder="1" applyAlignment="1" applyProtection="1">
      <alignment horizontal="center" vertical="center" wrapText="1"/>
    </xf>
    <xf numFmtId="0" fontId="78" fillId="44" borderId="57" xfId="67" applyFont="1" applyFill="1" applyBorder="1" applyAlignment="1" applyProtection="1">
      <alignment horizontal="center" vertical="center" wrapText="1"/>
    </xf>
    <xf numFmtId="0" fontId="78" fillId="44" borderId="57" xfId="67" applyFont="1" applyFill="1" applyBorder="1" applyAlignment="1">
      <alignment horizontal="center"/>
      <protection locked="0"/>
    </xf>
    <xf numFmtId="0" fontId="78" fillId="44" borderId="57" xfId="67" applyFont="1" applyFill="1" applyBorder="1" applyAlignment="1" applyProtection="1">
      <alignment horizontal="center" vertical="center"/>
    </xf>
    <xf numFmtId="0" fontId="78" fillId="44" borderId="57" xfId="67" applyFont="1" applyFill="1" applyBorder="1" applyAlignment="1" applyProtection="1">
      <alignment vertical="center" wrapText="1"/>
    </xf>
    <xf numFmtId="0" fontId="78" fillId="44" borderId="74" xfId="67" applyFont="1" applyFill="1" applyBorder="1" applyAlignment="1" applyProtection="1">
      <alignment horizontal="center" vertical="center"/>
    </xf>
    <xf numFmtId="0" fontId="78" fillId="44" borderId="112" xfId="67" applyFont="1" applyFill="1" applyBorder="1" applyAlignment="1" applyProtection="1">
      <alignment horizontal="center" vertical="center"/>
    </xf>
    <xf numFmtId="0" fontId="78" fillId="44" borderId="117" xfId="67" applyFont="1" applyFill="1" applyBorder="1" applyAlignment="1" applyProtection="1">
      <alignment horizontal="center" vertical="center"/>
    </xf>
    <xf numFmtId="0" fontId="81" fillId="44" borderId="109" xfId="67" applyFont="1" applyFill="1" applyBorder="1" applyAlignment="1" applyProtection="1">
      <alignment horizontal="centerContinuous" vertical="center"/>
    </xf>
    <xf numFmtId="0" fontId="78" fillId="44" borderId="118" xfId="67" applyFont="1" applyFill="1" applyBorder="1" applyAlignment="1" applyProtection="1">
      <alignment horizontal="centerContinuous" vertical="center"/>
    </xf>
    <xf numFmtId="0" fontId="78" fillId="44" borderId="13" xfId="67" applyFont="1" applyFill="1" applyBorder="1" applyAlignment="1" applyProtection="1">
      <alignment horizontal="centerContinuous" vertical="center"/>
    </xf>
    <xf numFmtId="0" fontId="78" fillId="44" borderId="58" xfId="67" applyFont="1" applyFill="1" applyBorder="1" applyAlignment="1" applyProtection="1">
      <alignment horizontal="center" vertical="center"/>
    </xf>
    <xf numFmtId="0" fontId="78" fillId="44" borderId="118" xfId="67" applyFont="1" applyFill="1" applyBorder="1" applyAlignment="1" applyProtection="1">
      <alignment horizontal="center" vertical="center"/>
    </xf>
    <xf numFmtId="0" fontId="78" fillId="44" borderId="119" xfId="67" applyFont="1" applyFill="1" applyBorder="1" applyAlignment="1" applyProtection="1">
      <alignment horizontal="center" vertical="center"/>
    </xf>
    <xf numFmtId="0" fontId="78" fillId="44" borderId="64" xfId="67" applyFont="1" applyFill="1" applyBorder="1" applyAlignment="1" applyProtection="1">
      <alignment horizontal="center" vertical="center"/>
    </xf>
    <xf numFmtId="0" fontId="78" fillId="44" borderId="119" xfId="67" applyFont="1" applyFill="1" applyBorder="1" applyAlignment="1" applyProtection="1">
      <alignment horizontal="centerContinuous" vertical="center"/>
    </xf>
    <xf numFmtId="0" fontId="22" fillId="0" borderId="0" xfId="67" applyFont="1" applyAlignment="1" applyProtection="1">
      <alignment horizontal="center" vertical="center"/>
    </xf>
    <xf numFmtId="2" fontId="79" fillId="0" borderId="0" xfId="67" applyNumberFormat="1" applyFont="1" applyAlignment="1">
      <alignment horizontal="center" vertical="top"/>
      <protection locked="0"/>
    </xf>
    <xf numFmtId="43" fontId="79" fillId="0" borderId="23" xfId="69" quotePrefix="1" applyFont="1" applyBorder="1"/>
    <xf numFmtId="43" fontId="78" fillId="0" borderId="18" xfId="69" quotePrefix="1" applyFont="1" applyBorder="1"/>
    <xf numFmtId="166" fontId="79" fillId="0" borderId="23" xfId="70" applyFont="1" applyBorder="1"/>
    <xf numFmtId="166" fontId="21" fillId="0" borderId="0" xfId="70" applyFont="1"/>
    <xf numFmtId="1" fontId="82" fillId="0" borderId="18" xfId="67" applyNumberFormat="1" applyFont="1" applyBorder="1" applyAlignment="1" applyProtection="1">
      <alignment horizontal="left" vertical="center" indent="1"/>
    </xf>
    <xf numFmtId="1" fontId="79" fillId="0" borderId="7" xfId="67" applyNumberFormat="1" applyFont="1" applyBorder="1" applyAlignment="1" applyProtection="1">
      <alignment horizontal="center"/>
    </xf>
    <xf numFmtId="2" fontId="79" fillId="0" borderId="110" xfId="67" applyNumberFormat="1" applyFont="1" applyBorder="1" applyAlignment="1">
      <alignment horizontal="center" vertical="top"/>
      <protection locked="0"/>
    </xf>
    <xf numFmtId="2" fontId="79" fillId="0" borderId="120" xfId="67" applyNumberFormat="1" applyFont="1" applyBorder="1" applyAlignment="1">
      <alignment horizontal="center" vertical="top"/>
      <protection locked="0"/>
    </xf>
    <xf numFmtId="198" fontId="79" fillId="0" borderId="121" xfId="69" applyNumberFormat="1" applyFont="1" applyBorder="1"/>
    <xf numFmtId="166" fontId="79" fillId="0" borderId="121" xfId="70" applyFont="1" applyBorder="1"/>
    <xf numFmtId="43" fontId="79" fillId="0" borderId="121" xfId="69" applyFont="1" applyBorder="1"/>
    <xf numFmtId="43" fontId="79" fillId="0" borderId="121" xfId="69" applyFont="1" applyBorder="1" applyProtection="1">
      <protection locked="0"/>
    </xf>
    <xf numFmtId="43" fontId="79" fillId="0" borderId="121" xfId="69" quotePrefix="1" applyFont="1" applyBorder="1"/>
    <xf numFmtId="43" fontId="79" fillId="0" borderId="34" xfId="69" quotePrefix="1" applyFont="1" applyBorder="1"/>
    <xf numFmtId="43" fontId="79" fillId="0" borderId="120" xfId="69" applyFont="1" applyBorder="1" applyAlignment="1">
      <alignment horizontal="center"/>
    </xf>
    <xf numFmtId="200" fontId="79" fillId="0" borderId="121" xfId="70" applyNumberFormat="1" applyFont="1" applyBorder="1" applyAlignment="1">
      <alignment horizontal="center"/>
    </xf>
    <xf numFmtId="43" fontId="79" fillId="0" borderId="121" xfId="69" applyFont="1" applyBorder="1" applyAlignment="1">
      <alignment horizontal="center"/>
    </xf>
    <xf numFmtId="166" fontId="79" fillId="0" borderId="121" xfId="70" applyFont="1" applyBorder="1" applyAlignment="1">
      <alignment horizontal="center"/>
    </xf>
    <xf numFmtId="43" fontId="79" fillId="0" borderId="121" xfId="69" applyFont="1" applyBorder="1" applyAlignment="1" applyProtection="1">
      <alignment horizontal="center"/>
      <protection locked="0"/>
    </xf>
    <xf numFmtId="43" fontId="79" fillId="0" borderId="121" xfId="69" quotePrefix="1" applyFont="1" applyBorder="1" applyAlignment="1">
      <alignment horizontal="center"/>
    </xf>
    <xf numFmtId="43" fontId="79" fillId="0" borderId="34" xfId="69" quotePrefix="1" applyFont="1" applyBorder="1" applyAlignment="1">
      <alignment horizontal="center"/>
    </xf>
    <xf numFmtId="2" fontId="79" fillId="0" borderId="120" xfId="67" applyNumberFormat="1" applyFont="1" applyBorder="1" applyAlignment="1">
      <alignment horizontal="center" vertical="center"/>
      <protection locked="0"/>
    </xf>
    <xf numFmtId="166" fontId="79" fillId="0" borderId="110" xfId="70" applyFont="1" applyBorder="1"/>
    <xf numFmtId="166" fontId="79" fillId="0" borderId="34" xfId="70" applyFont="1" applyBorder="1"/>
    <xf numFmtId="2" fontId="79" fillId="0" borderId="110" xfId="67" applyNumberFormat="1" applyFont="1" applyBorder="1" applyAlignment="1">
      <alignment horizontal="center" vertical="center"/>
      <protection locked="0"/>
    </xf>
    <xf numFmtId="198" fontId="79" fillId="0" borderId="121" xfId="69" applyNumberFormat="1" applyFont="1" applyFill="1" applyBorder="1"/>
    <xf numFmtId="1" fontId="79" fillId="0" borderId="18" xfId="67" applyNumberFormat="1" applyFont="1" applyBorder="1" applyAlignment="1" applyProtection="1">
      <alignment horizontal="center"/>
    </xf>
    <xf numFmtId="1" fontId="79" fillId="0" borderId="0" xfId="67" applyNumberFormat="1" applyFont="1" applyBorder="1" applyAlignment="1" applyProtection="1">
      <alignment horizontal="center"/>
    </xf>
    <xf numFmtId="2" fontId="79" fillId="0" borderId="0" xfId="67" applyNumberFormat="1" applyFont="1" applyBorder="1" applyAlignment="1">
      <alignment horizontal="center" vertical="top"/>
      <protection locked="0"/>
    </xf>
    <xf numFmtId="198" fontId="79" fillId="0" borderId="0" xfId="69" applyNumberFormat="1" applyFont="1" applyFill="1" applyBorder="1"/>
    <xf numFmtId="198" fontId="79" fillId="0" borderId="0" xfId="69" applyNumberFormat="1" applyFont="1" applyBorder="1"/>
    <xf numFmtId="199" fontId="79" fillId="0" borderId="0" xfId="69" applyNumberFormat="1" applyFont="1" applyBorder="1"/>
    <xf numFmtId="166" fontId="79" fillId="0" borderId="0" xfId="70" applyFont="1" applyBorder="1"/>
    <xf numFmtId="43" fontId="79" fillId="0" borderId="0" xfId="69" applyFont="1" applyBorder="1"/>
    <xf numFmtId="43" fontId="79" fillId="0" borderId="0" xfId="69" applyFont="1" applyBorder="1" applyProtection="1">
      <protection locked="0"/>
    </xf>
    <xf numFmtId="43" fontId="79" fillId="0" borderId="0" xfId="69" quotePrefix="1" applyFont="1" applyBorder="1"/>
    <xf numFmtId="43" fontId="79" fillId="0" borderId="0" xfId="69" applyFont="1" applyBorder="1" applyAlignment="1">
      <alignment horizontal="center"/>
    </xf>
    <xf numFmtId="200" fontId="79" fillId="0" borderId="0" xfId="70" applyNumberFormat="1" applyFont="1" applyBorder="1" applyAlignment="1">
      <alignment horizontal="center"/>
    </xf>
    <xf numFmtId="166" fontId="79" fillId="0" borderId="0" xfId="70" applyFont="1" applyBorder="1" applyAlignment="1">
      <alignment horizontal="center"/>
    </xf>
    <xf numFmtId="43" fontId="79" fillId="0" borderId="0" xfId="69" applyFont="1" applyBorder="1" applyAlignment="1" applyProtection="1">
      <alignment horizontal="center"/>
      <protection locked="0"/>
    </xf>
    <xf numFmtId="43" fontId="79" fillId="0" borderId="0" xfId="69" quotePrefix="1" applyFont="1" applyBorder="1" applyAlignment="1">
      <alignment horizontal="center"/>
    </xf>
    <xf numFmtId="43" fontId="79" fillId="0" borderId="23" xfId="69" quotePrefix="1" applyFont="1" applyBorder="1" applyAlignment="1">
      <alignment horizontal="center"/>
    </xf>
    <xf numFmtId="2" fontId="79" fillId="0" borderId="0" xfId="67" applyNumberFormat="1" applyFont="1" applyBorder="1" applyAlignment="1">
      <alignment horizontal="center" vertical="center"/>
      <protection locked="0"/>
    </xf>
    <xf numFmtId="0" fontId="79" fillId="0" borderId="0" xfId="67" applyFont="1" applyAlignment="1">
      <alignment vertical="top"/>
      <protection locked="0"/>
    </xf>
    <xf numFmtId="166" fontId="78" fillId="0" borderId="54" xfId="67" applyNumberFormat="1" applyFont="1" applyFill="1" applyBorder="1" applyAlignment="1">
      <alignment vertical="center"/>
      <protection locked="0"/>
    </xf>
    <xf numFmtId="166" fontId="78" fillId="0" borderId="42" xfId="67" applyNumberFormat="1" applyFont="1" applyFill="1" applyBorder="1" applyAlignment="1">
      <alignment vertical="center"/>
      <protection locked="0"/>
    </xf>
    <xf numFmtId="166" fontId="78" fillId="0" borderId="122" xfId="67" applyNumberFormat="1" applyFont="1" applyFill="1" applyBorder="1" applyAlignment="1">
      <alignment vertical="center"/>
      <protection locked="0"/>
    </xf>
    <xf numFmtId="166" fontId="78" fillId="0" borderId="123" xfId="67" applyNumberFormat="1" applyFont="1" applyFill="1" applyBorder="1" applyAlignment="1">
      <alignment vertical="center"/>
      <protection locked="0"/>
    </xf>
    <xf numFmtId="0" fontId="79" fillId="0" borderId="0" xfId="67" applyFont="1" applyAlignment="1">
      <alignment horizontal="right" vertical="top"/>
      <protection locked="0"/>
    </xf>
    <xf numFmtId="0" fontId="79" fillId="0" borderId="0" xfId="67" applyFont="1" applyAlignment="1">
      <alignment horizontal="left" vertical="top"/>
      <protection locked="0"/>
    </xf>
    <xf numFmtId="0" fontId="78" fillId="0" borderId="0" xfId="67" applyFont="1" applyAlignment="1" applyProtection="1">
      <alignment horizontal="center" vertical="center"/>
    </xf>
    <xf numFmtId="0" fontId="79" fillId="0" borderId="0" xfId="67" applyFont="1" applyAlignment="1">
      <alignment horizontal="center" vertical="top"/>
      <protection locked="0"/>
    </xf>
    <xf numFmtId="0" fontId="21" fillId="0" borderId="0" xfId="67" applyFont="1" applyAlignment="1">
      <alignment horizontal="center" vertical="top"/>
      <protection locked="0"/>
    </xf>
    <xf numFmtId="198" fontId="21" fillId="0" borderId="0" xfId="67" applyNumberFormat="1" applyFont="1" applyAlignment="1">
      <protection locked="0"/>
    </xf>
    <xf numFmtId="166" fontId="79" fillId="0" borderId="121" xfId="70" applyFont="1" applyFill="1" applyBorder="1"/>
    <xf numFmtId="1" fontId="78" fillId="0" borderId="3" xfId="67" applyNumberFormat="1" applyFont="1" applyBorder="1" applyAlignment="1" applyProtection="1">
      <alignment vertical="center"/>
    </xf>
    <xf numFmtId="1" fontId="78" fillId="0" borderId="124" xfId="67" applyNumberFormat="1" applyFont="1" applyBorder="1" applyAlignment="1" applyProtection="1">
      <alignment vertical="center"/>
    </xf>
    <xf numFmtId="1" fontId="78" fillId="0" borderId="0" xfId="67" applyNumberFormat="1" applyFont="1" applyBorder="1" applyAlignment="1" applyProtection="1">
      <alignment vertical="center"/>
    </xf>
    <xf numFmtId="1" fontId="78" fillId="0" borderId="23" xfId="67" applyNumberFormat="1" applyFont="1" applyBorder="1" applyAlignment="1" applyProtection="1">
      <alignment vertical="center"/>
    </xf>
    <xf numFmtId="1" fontId="78" fillId="0" borderId="20" xfId="67" applyNumberFormat="1" applyFont="1" applyBorder="1" applyAlignment="1" applyProtection="1">
      <alignment vertical="center"/>
    </xf>
    <xf numFmtId="1" fontId="78" fillId="0" borderId="32" xfId="67" applyNumberFormat="1" applyFont="1" applyBorder="1" applyAlignment="1" applyProtection="1">
      <alignment vertical="center"/>
    </xf>
    <xf numFmtId="0" fontId="81" fillId="0" borderId="57" xfId="67" applyFont="1" applyBorder="1" applyAlignment="1" applyProtection="1">
      <alignment horizontal="center" vertical="center"/>
    </xf>
    <xf numFmtId="2" fontId="79" fillId="0" borderId="0" xfId="67" applyNumberFormat="1" applyFont="1" applyBorder="1" applyAlignment="1">
      <alignment vertical="top"/>
      <protection locked="0"/>
    </xf>
    <xf numFmtId="0" fontId="81" fillId="0" borderId="115" xfId="67" applyFont="1" applyBorder="1" applyAlignment="1" applyProtection="1">
      <alignment horizontal="center" vertical="center"/>
    </xf>
    <xf numFmtId="0" fontId="83" fillId="0" borderId="26" xfId="84" applyFont="1" applyBorder="1"/>
    <xf numFmtId="1" fontId="81" fillId="0" borderId="26" xfId="67" applyNumberFormat="1" applyFont="1" applyBorder="1" applyAlignment="1" applyProtection="1">
      <alignment horizontal="center" vertical="center" wrapText="1"/>
    </xf>
    <xf numFmtId="0" fontId="83" fillId="0" borderId="27" xfId="84" applyFont="1" applyBorder="1"/>
    <xf numFmtId="1" fontId="79" fillId="0" borderId="7" xfId="67" applyNumberFormat="1" applyFont="1" applyBorder="1" applyAlignment="1" applyProtection="1">
      <alignment horizontal="center"/>
    </xf>
    <xf numFmtId="2" fontId="81" fillId="0" borderId="121" xfId="67" applyNumberFormat="1" applyFont="1" applyBorder="1" applyAlignment="1" applyProtection="1">
      <alignment horizontal="center" vertical="center"/>
    </xf>
    <xf numFmtId="2" fontId="83" fillId="0" borderId="121" xfId="84" applyNumberFormat="1" applyFont="1" applyBorder="1" applyAlignment="1">
      <alignment horizontal="center"/>
    </xf>
    <xf numFmtId="2" fontId="83" fillId="0" borderId="12" xfId="84" applyNumberFormat="1" applyFont="1" applyBorder="1" applyAlignment="1">
      <alignment horizontal="center"/>
    </xf>
    <xf numFmtId="1" fontId="78" fillId="0" borderId="3" xfId="67" applyNumberFormat="1" applyFont="1" applyBorder="1" applyAlignment="1" applyProtection="1">
      <alignment horizontal="left" vertical="center"/>
    </xf>
    <xf numFmtId="201" fontId="83" fillId="0" borderId="121" xfId="84" applyNumberFormat="1" applyFont="1" applyBorder="1" applyAlignment="1">
      <alignment horizontal="center"/>
    </xf>
    <xf numFmtId="201" fontId="81" fillId="0" borderId="121" xfId="67" applyNumberFormat="1" applyFont="1" applyBorder="1" applyAlignment="1" applyProtection="1">
      <alignment horizontal="center" vertical="center"/>
    </xf>
    <xf numFmtId="201" fontId="83" fillId="0" borderId="12" xfId="84" applyNumberFormat="1" applyFont="1" applyBorder="1" applyAlignment="1">
      <alignment horizontal="center"/>
    </xf>
    <xf numFmtId="1" fontId="82" fillId="0" borderId="0" xfId="67" applyNumberFormat="1" applyFont="1" applyBorder="1" applyAlignment="1" applyProtection="1">
      <alignment horizontal="left" vertical="center" indent="1"/>
    </xf>
    <xf numFmtId="1" fontId="81" fillId="0" borderId="73" xfId="67" applyNumberFormat="1" applyFont="1" applyBorder="1" applyAlignment="1" applyProtection="1">
      <alignment horizontal="center" vertical="center" wrapText="1"/>
    </xf>
    <xf numFmtId="1" fontId="81" fillId="0" borderId="74" xfId="67" applyNumberFormat="1" applyFont="1" applyBorder="1" applyAlignment="1" applyProtection="1">
      <alignment horizontal="center" vertical="center" wrapText="1"/>
    </xf>
    <xf numFmtId="49" fontId="43" fillId="0" borderId="112" xfId="0" applyNumberFormat="1" applyFont="1" applyBorder="1" applyAlignment="1">
      <alignment horizontal="center"/>
    </xf>
    <xf numFmtId="49" fontId="43" fillId="0" borderId="12" xfId="0" applyNumberFormat="1" applyFont="1" applyBorder="1" applyAlignment="1">
      <alignment horizontal="center"/>
    </xf>
    <xf numFmtId="201" fontId="83" fillId="0" borderId="34" xfId="84" applyNumberFormat="1" applyFont="1" applyBorder="1" applyAlignment="1">
      <alignment horizontal="center"/>
    </xf>
    <xf numFmtId="201" fontId="81" fillId="0" borderId="34" xfId="67" applyNumberFormat="1" applyFont="1" applyBorder="1" applyAlignment="1" applyProtection="1">
      <alignment horizontal="center" vertical="center"/>
    </xf>
    <xf numFmtId="201" fontId="83" fillId="0" borderId="35" xfId="84" applyNumberFormat="1" applyFont="1" applyBorder="1" applyAlignment="1">
      <alignment horizontal="center"/>
    </xf>
    <xf numFmtId="43" fontId="79" fillId="0" borderId="121" xfId="69" quotePrefix="1" applyFont="1" applyFill="1" applyBorder="1"/>
    <xf numFmtId="166" fontId="78" fillId="0" borderId="29" xfId="67" applyNumberFormat="1" applyFont="1" applyFill="1" applyBorder="1" applyAlignment="1">
      <alignment vertical="center"/>
      <protection locked="0"/>
    </xf>
    <xf numFmtId="2" fontId="79" fillId="0" borderId="110" xfId="67" applyNumberFormat="1" applyFont="1" applyFill="1" applyBorder="1" applyAlignment="1">
      <alignment vertical="top"/>
      <protection locked="0"/>
    </xf>
    <xf numFmtId="2" fontId="79" fillId="0" borderId="120" xfId="67" applyNumberFormat="1" applyFont="1" applyFill="1" applyBorder="1" applyAlignment="1">
      <alignment vertical="top"/>
      <protection locked="0"/>
    </xf>
    <xf numFmtId="2" fontId="79" fillId="0" borderId="111" xfId="67" applyNumberFormat="1" applyFont="1" applyFill="1" applyBorder="1" applyAlignment="1">
      <alignment vertical="top"/>
      <protection locked="0"/>
    </xf>
    <xf numFmtId="2" fontId="79" fillId="0" borderId="110" xfId="67" applyNumberFormat="1" applyFont="1" applyFill="1" applyBorder="1" applyAlignment="1">
      <alignment horizontal="center" vertical="top"/>
      <protection locked="0"/>
    </xf>
    <xf numFmtId="199" fontId="79" fillId="0" borderId="121" xfId="69" applyNumberFormat="1" applyFont="1" applyFill="1" applyBorder="1"/>
    <xf numFmtId="1" fontId="78" fillId="0" borderId="3" xfId="67" applyNumberFormat="1" applyFont="1" applyFill="1" applyBorder="1" applyAlignment="1" applyProtection="1">
      <alignment vertical="center"/>
    </xf>
    <xf numFmtId="2" fontId="79" fillId="0" borderId="0" xfId="67" applyNumberFormat="1" applyFont="1" applyFill="1" applyBorder="1" applyAlignment="1">
      <alignment vertical="top"/>
      <protection locked="0"/>
    </xf>
    <xf numFmtId="2" fontId="79" fillId="0" borderId="0" xfId="67" applyNumberFormat="1" applyFont="1" applyFill="1" applyBorder="1" applyAlignment="1">
      <alignment horizontal="center" vertical="top"/>
      <protection locked="0"/>
    </xf>
    <xf numFmtId="199" fontId="79" fillId="0" borderId="0" xfId="69" applyNumberFormat="1" applyFont="1" applyFill="1" applyBorder="1"/>
    <xf numFmtId="166" fontId="78" fillId="0" borderId="44" xfId="67" applyNumberFormat="1" applyFont="1" applyFill="1" applyBorder="1" applyAlignment="1">
      <alignment vertical="center"/>
      <protection locked="0"/>
    </xf>
    <xf numFmtId="0" fontId="78" fillId="44" borderId="0" xfId="67" applyFont="1" applyFill="1" applyBorder="1" applyAlignment="1" applyProtection="1">
      <alignment horizontal="centerContinuous" vertical="center"/>
    </xf>
    <xf numFmtId="43" fontId="79" fillId="0" borderId="0" xfId="69" quotePrefix="1" applyFont="1" applyFill="1" applyBorder="1"/>
    <xf numFmtId="1" fontId="79" fillId="0" borderId="2" xfId="67" applyNumberFormat="1" applyFont="1" applyBorder="1" applyAlignment="1" applyProtection="1"/>
    <xf numFmtId="1" fontId="79" fillId="0" borderId="39" xfId="67" applyNumberFormat="1" applyFont="1" applyBorder="1" applyAlignment="1" applyProtection="1"/>
    <xf numFmtId="0" fontId="79" fillId="0" borderId="39" xfId="67" applyFont="1" applyBorder="1" applyAlignment="1">
      <alignment horizontal="center" vertical="top"/>
      <protection locked="0"/>
    </xf>
    <xf numFmtId="2" fontId="83" fillId="0" borderId="39" xfId="67" applyNumberFormat="1" applyFont="1" applyBorder="1" applyAlignment="1" applyProtection="1"/>
    <xf numFmtId="201" fontId="79" fillId="0" borderId="39" xfId="67" applyNumberFormat="1" applyFont="1" applyBorder="1" applyAlignment="1" applyProtection="1"/>
    <xf numFmtId="166" fontId="79" fillId="0" borderId="39" xfId="70" applyFont="1" applyBorder="1"/>
    <xf numFmtId="1" fontId="79" fillId="0" borderId="39" xfId="67" applyNumberFormat="1" applyFont="1" applyFill="1" applyBorder="1" applyAlignment="1" applyProtection="1"/>
    <xf numFmtId="0" fontId="79" fillId="0" borderId="39" xfId="67" applyFont="1" applyFill="1" applyBorder="1" applyAlignment="1">
      <alignment horizontal="center" vertical="top"/>
      <protection locked="0"/>
    </xf>
    <xf numFmtId="1" fontId="23" fillId="0" borderId="0" xfId="0" applyNumberFormat="1" applyFont="1" applyFill="1" applyAlignment="1">
      <alignment vertical="center"/>
    </xf>
    <xf numFmtId="0" fontId="23" fillId="0" borderId="0" xfId="0" applyFont="1" applyFill="1"/>
    <xf numFmtId="1" fontId="23" fillId="0" borderId="121" xfId="0" applyNumberFormat="1" applyFont="1" applyFill="1" applyBorder="1" applyAlignment="1">
      <alignment horizontal="center" vertical="center"/>
    </xf>
    <xf numFmtId="0" fontId="23" fillId="0" borderId="112" xfId="0" applyFont="1" applyFill="1" applyBorder="1" applyAlignment="1">
      <alignment horizontal="center" vertical="center"/>
    </xf>
    <xf numFmtId="2" fontId="23" fillId="0" borderId="121" xfId="49" applyNumberFormat="1" applyFont="1" applyFill="1" applyBorder="1" applyAlignment="1">
      <alignment horizontal="center" vertical="center"/>
    </xf>
    <xf numFmtId="1" fontId="23" fillId="38" borderId="121" xfId="0" applyNumberFormat="1" applyFont="1" applyFill="1" applyBorder="1" applyAlignment="1">
      <alignment horizontal="center" vertical="center"/>
    </xf>
    <xf numFmtId="2" fontId="23" fillId="38" borderId="121" xfId="49" applyNumberFormat="1" applyFont="1" applyFill="1" applyBorder="1" applyAlignment="1">
      <alignment horizontal="center" vertical="center"/>
    </xf>
    <xf numFmtId="0" fontId="23" fillId="0" borderId="0" xfId="0" applyFont="1" applyFill="1" applyBorder="1" applyAlignment="1">
      <alignment horizontal="center" vertical="center"/>
    </xf>
    <xf numFmtId="2" fontId="23" fillId="0" borderId="0" xfId="49" applyNumberFormat="1" applyFont="1" applyFill="1" applyBorder="1" applyAlignment="1">
      <alignment horizontal="center" vertical="center"/>
    </xf>
    <xf numFmtId="1" fontId="23" fillId="0" borderId="0" xfId="0" applyNumberFormat="1" applyFont="1" applyFill="1" applyBorder="1" applyAlignment="1">
      <alignment vertical="center"/>
    </xf>
    <xf numFmtId="1" fontId="23" fillId="38" borderId="121" xfId="0" applyNumberFormat="1" applyFont="1" applyFill="1" applyBorder="1" applyAlignment="1">
      <alignment horizontal="right" vertical="center"/>
    </xf>
    <xf numFmtId="4" fontId="23" fillId="0" borderId="121" xfId="49" applyNumberFormat="1" applyFont="1" applyFill="1" applyBorder="1" applyAlignment="1">
      <alignment horizontal="center" vertical="center"/>
    </xf>
    <xf numFmtId="4" fontId="23" fillId="38" borderId="121" xfId="49" applyNumberFormat="1" applyFont="1" applyFill="1" applyBorder="1" applyAlignment="1">
      <alignment horizontal="center" vertical="center"/>
    </xf>
    <xf numFmtId="2" fontId="79" fillId="0" borderId="120" xfId="67" applyNumberFormat="1" applyFont="1" applyFill="1" applyBorder="1" applyAlignment="1">
      <alignment horizontal="center" vertical="top"/>
      <protection locked="0"/>
    </xf>
    <xf numFmtId="203" fontId="23" fillId="0" borderId="121" xfId="49" applyNumberFormat="1" applyFont="1" applyFill="1" applyBorder="1" applyAlignment="1">
      <alignment horizontal="center" vertical="center"/>
    </xf>
    <xf numFmtId="187" fontId="23" fillId="0" borderId="121" xfId="49" applyNumberFormat="1" applyFont="1" applyFill="1" applyBorder="1" applyAlignment="1">
      <alignment horizontal="center" vertical="center"/>
    </xf>
    <xf numFmtId="0" fontId="4" fillId="0" borderId="0" xfId="0" applyNumberFormat="1" applyFont="1" applyFill="1" applyAlignment="1">
      <alignment horizontal="left" vertical="top" wrapText="1"/>
    </xf>
    <xf numFmtId="1" fontId="3" fillId="0" borderId="0" xfId="0" applyNumberFormat="1" applyFont="1"/>
    <xf numFmtId="0" fontId="5" fillId="0" borderId="0" xfId="0" applyNumberFormat="1" applyFont="1" applyFill="1" applyAlignment="1">
      <alignment horizontal="center" vertical="top" wrapText="1"/>
    </xf>
    <xf numFmtId="0" fontId="4" fillId="0" borderId="0" xfId="0" applyNumberFormat="1" applyFont="1" applyFill="1" applyAlignment="1">
      <alignment horizontal="center" vertical="top" wrapText="1"/>
    </xf>
    <xf numFmtId="204" fontId="5" fillId="0" borderId="0" xfId="0" applyNumberFormat="1" applyFont="1" applyFill="1" applyAlignment="1">
      <alignment horizontal="center" vertical="center"/>
    </xf>
    <xf numFmtId="4" fontId="9" fillId="0" borderId="3" xfId="0" applyNumberFormat="1" applyFont="1" applyFill="1" applyBorder="1"/>
    <xf numFmtId="4" fontId="5" fillId="0" borderId="0" xfId="0" applyNumberFormat="1" applyFont="1" applyFill="1" applyAlignment="1">
      <alignment horizontal="right" vertical="top" wrapText="1"/>
    </xf>
    <xf numFmtId="9" fontId="5" fillId="0" borderId="0" xfId="49" applyFont="1" applyFill="1" applyAlignment="1">
      <alignment horizontal="right" vertical="top" wrapText="1"/>
    </xf>
    <xf numFmtId="4" fontId="5" fillId="0" borderId="0" xfId="0" applyNumberFormat="1" applyFont="1" applyFill="1" applyAlignment="1">
      <alignment horizontal="center" vertical="top" wrapText="1"/>
    </xf>
    <xf numFmtId="4" fontId="60" fillId="0" borderId="0" xfId="0" applyNumberFormat="1" applyFont="1" applyFill="1" applyAlignment="1">
      <alignment horizontal="center" vertical="center"/>
    </xf>
    <xf numFmtId="180" fontId="60" fillId="0" borderId="0" xfId="0" applyNumberFormat="1" applyFont="1" applyFill="1" applyAlignment="1">
      <alignment horizontal="center" vertical="center"/>
    </xf>
    <xf numFmtId="173" fontId="9" fillId="0" borderId="0" xfId="0" applyNumberFormat="1" applyFont="1" applyFill="1" applyAlignment="1">
      <alignment horizontal="center" vertical="center"/>
    </xf>
    <xf numFmtId="1" fontId="4" fillId="0" borderId="1" xfId="0" applyNumberFormat="1" applyFont="1" applyFill="1" applyBorder="1" applyAlignment="1">
      <alignment horizontal="left" vertical="top"/>
    </xf>
    <xf numFmtId="1" fontId="6" fillId="0" borderId="0" xfId="0" applyNumberFormat="1" applyFont="1" applyFill="1" applyAlignment="1">
      <alignment horizontal="left" vertical="top"/>
    </xf>
    <xf numFmtId="0" fontId="5" fillId="0" borderId="0" xfId="0" applyFont="1" applyFill="1" applyAlignment="1">
      <alignment horizontal="left" vertical="top"/>
    </xf>
    <xf numFmtId="0" fontId="60" fillId="0" borderId="0" xfId="0" applyFont="1" applyFill="1" applyAlignment="1">
      <alignment horizontal="left" vertical="top"/>
    </xf>
    <xf numFmtId="0" fontId="5" fillId="0" borderId="0" xfId="0" applyFont="1" applyFill="1" applyBorder="1" applyAlignment="1">
      <alignment vertical="top"/>
    </xf>
    <xf numFmtId="0" fontId="5" fillId="0" borderId="0" xfId="36" applyFont="1" applyFill="1" applyAlignment="1">
      <alignment horizontal="left" vertical="top"/>
    </xf>
    <xf numFmtId="1" fontId="9" fillId="0" borderId="0" xfId="0" applyNumberFormat="1" applyFont="1" applyFill="1" applyAlignment="1">
      <alignment horizontal="left" vertical="top"/>
    </xf>
    <xf numFmtId="1" fontId="14" fillId="0" borderId="0" xfId="0" applyNumberFormat="1" applyFont="1" applyFill="1" applyAlignment="1">
      <alignment horizontal="left" vertical="top"/>
    </xf>
    <xf numFmtId="1" fontId="4" fillId="0" borderId="0" xfId="0" applyNumberFormat="1" applyFont="1" applyFill="1" applyAlignment="1">
      <alignment horizontal="left" vertical="top"/>
    </xf>
    <xf numFmtId="1" fontId="60" fillId="0" borderId="0" xfId="0" applyNumberFormat="1" applyFont="1" applyFill="1" applyAlignment="1">
      <alignment horizontal="left" vertical="top"/>
    </xf>
    <xf numFmtId="0" fontId="5" fillId="0" borderId="0" xfId="0" applyFont="1" applyFill="1" applyBorder="1" applyAlignment="1">
      <alignment horizontal="left" vertical="top"/>
    </xf>
    <xf numFmtId="1" fontId="5" fillId="0" borderId="0" xfId="0" applyNumberFormat="1" applyFont="1" applyFill="1" applyBorder="1" applyAlignment="1">
      <alignment horizontal="left" vertical="top"/>
    </xf>
    <xf numFmtId="1" fontId="5" fillId="0" borderId="0" xfId="41" applyNumberFormat="1" applyFont="1" applyFill="1" applyAlignment="1">
      <alignment horizontal="left" vertical="top"/>
    </xf>
    <xf numFmtId="0" fontId="5" fillId="0" borderId="0" xfId="41" applyFont="1" applyFill="1" applyAlignment="1">
      <alignment horizontal="left" vertical="top"/>
    </xf>
    <xf numFmtId="180" fontId="5" fillId="0" borderId="0" xfId="0" applyNumberFormat="1" applyFont="1" applyFill="1" applyAlignment="1">
      <alignment horizontal="center" vertical="center"/>
    </xf>
    <xf numFmtId="1" fontId="9" fillId="0" borderId="0" xfId="0" applyNumberFormat="1" applyFont="1" applyFill="1" applyBorder="1" applyAlignment="1">
      <alignment vertical="center"/>
    </xf>
    <xf numFmtId="2" fontId="10" fillId="0" borderId="0" xfId="0" applyNumberFormat="1" applyFont="1" applyFill="1" applyBorder="1" applyAlignment="1">
      <alignment horizontal="right" vertical="center"/>
    </xf>
    <xf numFmtId="2" fontId="5" fillId="0" borderId="0" xfId="0" applyNumberFormat="1" applyFont="1" applyFill="1" applyAlignment="1">
      <alignment vertical="top"/>
    </xf>
    <xf numFmtId="2" fontId="5" fillId="0" borderId="3" xfId="0" applyNumberFormat="1" applyFont="1" applyFill="1" applyBorder="1" applyAlignment="1">
      <alignment vertical="top"/>
    </xf>
    <xf numFmtId="0" fontId="5" fillId="37" borderId="0" xfId="0" applyNumberFormat="1" applyFont="1" applyFill="1" applyAlignment="1">
      <alignment horizontal="justify" vertical="top"/>
    </xf>
    <xf numFmtId="166" fontId="5" fillId="37" borderId="0" xfId="65" applyFont="1" applyFill="1"/>
    <xf numFmtId="0" fontId="5" fillId="37" borderId="0" xfId="0" applyFont="1" applyFill="1"/>
    <xf numFmtId="1" fontId="9" fillId="37" borderId="0" xfId="0" applyNumberFormat="1" applyFont="1" applyFill="1" applyAlignment="1">
      <alignment horizontal="left" vertical="top" wrapText="1"/>
    </xf>
    <xf numFmtId="166" fontId="9" fillId="37" borderId="0" xfId="65" applyFont="1" applyFill="1"/>
    <xf numFmtId="0" fontId="9" fillId="37" borderId="0" xfId="0" applyFont="1" applyFill="1"/>
    <xf numFmtId="1" fontId="5" fillId="37" borderId="0" xfId="0" applyNumberFormat="1" applyFont="1" applyFill="1" applyAlignment="1">
      <alignment horizontal="left" vertical="top" wrapText="1"/>
    </xf>
    <xf numFmtId="205" fontId="9" fillId="0" borderId="0" xfId="0" applyNumberFormat="1" applyFont="1" applyFill="1" applyAlignment="1">
      <alignment horizontal="center" vertical="center"/>
    </xf>
    <xf numFmtId="0" fontId="14" fillId="0" borderId="0" xfId="0" applyFont="1" applyFill="1" applyAlignment="1">
      <alignment vertical="center"/>
    </xf>
    <xf numFmtId="2" fontId="10" fillId="0" borderId="0" xfId="0" applyNumberFormat="1" applyFont="1" applyFill="1" applyAlignment="1">
      <alignment vertical="center"/>
    </xf>
    <xf numFmtId="0" fontId="84" fillId="0" borderId="0" xfId="0" applyFont="1" applyFill="1" applyAlignment="1">
      <alignment vertical="center"/>
    </xf>
    <xf numFmtId="206" fontId="5" fillId="0" borderId="0" xfId="0" applyNumberFormat="1" applyFont="1" applyFill="1" applyAlignment="1">
      <alignment horizontal="right" vertical="center"/>
    </xf>
    <xf numFmtId="173" fontId="5" fillId="0" borderId="0" xfId="0" applyNumberFormat="1" applyFont="1" applyFill="1" applyAlignment="1">
      <alignment horizontal="center" vertical="center"/>
    </xf>
    <xf numFmtId="166" fontId="3" fillId="0" borderId="121" xfId="65" applyNumberFormat="1" applyFont="1" applyFill="1" applyBorder="1" applyAlignment="1">
      <alignment horizontal="center" vertical="center"/>
    </xf>
    <xf numFmtId="166" fontId="3" fillId="0" borderId="121" xfId="65" applyFont="1" applyFill="1" applyBorder="1" applyAlignment="1">
      <alignment horizontal="center" vertical="center"/>
    </xf>
    <xf numFmtId="1" fontId="3" fillId="0" borderId="121" xfId="0" applyNumberFormat="1" applyFont="1" applyBorder="1" applyAlignment="1">
      <alignment horizontal="center" vertical="center" wrapText="1"/>
    </xf>
    <xf numFmtId="1" fontId="3" fillId="0" borderId="121" xfId="0" applyNumberFormat="1" applyFont="1" applyFill="1" applyBorder="1" applyAlignment="1">
      <alignment horizontal="center" vertical="center"/>
    </xf>
    <xf numFmtId="4" fontId="5" fillId="0" borderId="0" xfId="0" applyNumberFormat="1" applyFont="1" applyFill="1" applyAlignment="1">
      <alignment horizontal="justify" vertical="top"/>
    </xf>
    <xf numFmtId="166" fontId="67" fillId="0" borderId="0" xfId="113" applyFont="1" applyBorder="1" applyAlignment="1">
      <alignment vertical="center"/>
    </xf>
    <xf numFmtId="0" fontId="19" fillId="0" borderId="0" xfId="0" applyNumberFormat="1" applyFont="1" applyFill="1" applyBorder="1" applyAlignment="1">
      <alignment horizontal="left" vertical="center" wrapText="1"/>
    </xf>
    <xf numFmtId="2" fontId="20" fillId="0" borderId="121" xfId="0" applyNumberFormat="1" applyFont="1" applyFill="1" applyBorder="1" applyAlignment="1">
      <alignment horizontal="center" vertical="center"/>
    </xf>
    <xf numFmtId="0" fontId="28" fillId="0" borderId="121" xfId="0" applyFont="1" applyBorder="1" applyAlignment="1">
      <alignment horizontal="justify" vertical="center" wrapText="1"/>
    </xf>
    <xf numFmtId="0" fontId="20" fillId="0" borderId="121" xfId="0" applyFont="1" applyFill="1" applyBorder="1" applyAlignment="1">
      <alignment horizontal="center" vertical="center"/>
    </xf>
    <xf numFmtId="166" fontId="20" fillId="0" borderId="121" xfId="65" applyNumberFormat="1" applyFont="1" applyFill="1" applyBorder="1" applyAlignment="1">
      <alignment horizontal="center" vertical="center"/>
    </xf>
    <xf numFmtId="4" fontId="20" fillId="0" borderId="121" xfId="0" applyNumberFormat="1" applyFont="1" applyBorder="1" applyAlignment="1">
      <alignment horizontal="right" vertical="center"/>
    </xf>
    <xf numFmtId="1" fontId="3" fillId="0" borderId="18" xfId="38" applyNumberFormat="1" applyBorder="1"/>
    <xf numFmtId="0" fontId="3" fillId="0" borderId="0" xfId="32"/>
    <xf numFmtId="0" fontId="3" fillId="0" borderId="0" xfId="32" applyAlignment="1">
      <alignment horizontal="center" vertical="center"/>
    </xf>
    <xf numFmtId="0" fontId="20" fillId="0" borderId="0" xfId="32" applyFont="1" applyFill="1" applyBorder="1" applyAlignment="1">
      <alignment horizontal="center"/>
    </xf>
    <xf numFmtId="202" fontId="20" fillId="0" borderId="0" xfId="114" applyFont="1" applyFill="1" applyBorder="1"/>
    <xf numFmtId="202" fontId="3" fillId="0" borderId="0" xfId="114" applyFont="1" applyFill="1" applyBorder="1"/>
    <xf numFmtId="202" fontId="3" fillId="0" borderId="6" xfId="114" applyFont="1" applyFill="1" applyBorder="1"/>
    <xf numFmtId="202" fontId="3" fillId="0" borderId="44" xfId="114" applyFont="1" applyFill="1" applyBorder="1"/>
    <xf numFmtId="0" fontId="3" fillId="0" borderId="0" xfId="32" applyFont="1"/>
    <xf numFmtId="9" fontId="3" fillId="0" borderId="0" xfId="32" applyNumberFormat="1" applyAlignment="1">
      <alignment horizontal="center" vertical="center"/>
    </xf>
    <xf numFmtId="0" fontId="3" fillId="0" borderId="0" xfId="32" applyFont="1" applyAlignment="1">
      <alignment horizontal="center" vertical="center"/>
    </xf>
    <xf numFmtId="0" fontId="3" fillId="0" borderId="0" xfId="32" applyBorder="1" applyAlignment="1">
      <alignment horizontal="center" vertical="center"/>
    </xf>
    <xf numFmtId="0" fontId="42" fillId="0" borderId="0" xfId="32" applyFont="1" applyBorder="1" applyAlignment="1">
      <alignment horizontal="center" vertical="center"/>
    </xf>
    <xf numFmtId="0" fontId="3" fillId="0" borderId="0" xfId="78" applyFill="1"/>
    <xf numFmtId="0" fontId="3" fillId="0" borderId="0" xfId="78" applyFill="1" applyAlignment="1">
      <alignment horizontal="center" vertical="center"/>
    </xf>
    <xf numFmtId="0" fontId="3" fillId="0" borderId="0" xfId="32" applyFill="1"/>
    <xf numFmtId="0" fontId="3" fillId="0" borderId="0" xfId="32" applyFill="1" applyAlignment="1">
      <alignment horizontal="center" vertical="center"/>
    </xf>
    <xf numFmtId="0" fontId="20" fillId="0" borderId="42" xfId="78" applyFont="1" applyFill="1" applyBorder="1"/>
    <xf numFmtId="202" fontId="20" fillId="0" borderId="44" xfId="114" applyFont="1" applyFill="1" applyBorder="1"/>
    <xf numFmtId="0" fontId="3" fillId="0" borderId="56" xfId="78" applyFill="1" applyBorder="1"/>
    <xf numFmtId="0" fontId="3" fillId="0" borderId="116" xfId="78" applyFill="1" applyBorder="1"/>
    <xf numFmtId="0" fontId="3" fillId="0" borderId="3" xfId="78" applyFill="1" applyBorder="1"/>
    <xf numFmtId="0" fontId="85" fillId="0" borderId="5" xfId="78" applyFont="1" applyFill="1" applyBorder="1" applyAlignment="1">
      <alignment horizontal="center" vertical="center"/>
    </xf>
    <xf numFmtId="0" fontId="3" fillId="0" borderId="110" xfId="78" applyFill="1" applyBorder="1"/>
    <xf numFmtId="0" fontId="3" fillId="0" borderId="120" xfId="78" applyFill="1" applyBorder="1"/>
    <xf numFmtId="0" fontId="85" fillId="0" borderId="121" xfId="78" applyFont="1" applyFill="1" applyBorder="1" applyAlignment="1">
      <alignment horizontal="center" vertical="center"/>
    </xf>
    <xf numFmtId="202" fontId="3" fillId="0" borderId="34" xfId="114" applyFont="1" applyFill="1" applyBorder="1"/>
    <xf numFmtId="0" fontId="3" fillId="0" borderId="125" xfId="78" applyFill="1" applyBorder="1"/>
    <xf numFmtId="0" fontId="3" fillId="0" borderId="136" xfId="78" applyFill="1" applyBorder="1"/>
    <xf numFmtId="0" fontId="3" fillId="0" borderId="113" xfId="78" applyFill="1" applyBorder="1"/>
    <xf numFmtId="0" fontId="85" fillId="0" borderId="112" xfId="78" applyFont="1" applyFill="1" applyBorder="1" applyAlignment="1">
      <alignment horizontal="center" vertical="center"/>
    </xf>
    <xf numFmtId="202" fontId="3" fillId="0" borderId="117" xfId="114" applyFont="1" applyFill="1" applyBorder="1"/>
    <xf numFmtId="0" fontId="3" fillId="0" borderId="26" xfId="78" applyFill="1" applyBorder="1"/>
    <xf numFmtId="0" fontId="3" fillId="0" borderId="27" xfId="78" applyFill="1" applyBorder="1"/>
    <xf numFmtId="0" fontId="3" fillId="0" borderId="41" xfId="78" applyFill="1" applyBorder="1"/>
    <xf numFmtId="0" fontId="3" fillId="0" borderId="10" xfId="78" applyFill="1" applyBorder="1"/>
    <xf numFmtId="0" fontId="85" fillId="0" borderId="12" xfId="78" applyFont="1" applyFill="1" applyBorder="1" applyAlignment="1">
      <alignment horizontal="center" vertical="center"/>
    </xf>
    <xf numFmtId="202" fontId="3" fillId="0" borderId="35" xfId="114" applyFont="1" applyFill="1" applyBorder="1"/>
    <xf numFmtId="0" fontId="3" fillId="0" borderId="42" xfId="78" applyFill="1" applyBorder="1"/>
    <xf numFmtId="0" fontId="3" fillId="0" borderId="135" xfId="78" applyFill="1" applyBorder="1"/>
    <xf numFmtId="0" fontId="3" fillId="0" borderId="39" xfId="78" applyFill="1" applyBorder="1"/>
    <xf numFmtId="0" fontId="85" fillId="0" borderId="43" xfId="78" applyFont="1" applyFill="1" applyBorder="1" applyAlignment="1">
      <alignment horizontal="center" vertical="center"/>
    </xf>
    <xf numFmtId="0" fontId="3" fillId="0" borderId="0" xfId="32" applyFont="1" applyFill="1"/>
    <xf numFmtId="202" fontId="3" fillId="0" borderId="0" xfId="114" applyFont="1" applyFill="1"/>
    <xf numFmtId="0" fontId="42" fillId="0" borderId="22" xfId="78" applyFont="1" applyFill="1" applyBorder="1" applyAlignment="1">
      <alignment horizontal="center" vertical="center"/>
    </xf>
    <xf numFmtId="0" fontId="42" fillId="0" borderId="65" xfId="78" applyFont="1" applyFill="1" applyBorder="1" applyAlignment="1">
      <alignment horizontal="center" vertical="center"/>
    </xf>
    <xf numFmtId="0" fontId="42" fillId="0" borderId="20" xfId="78" applyFont="1" applyFill="1" applyBorder="1" applyAlignment="1">
      <alignment horizontal="center" vertical="center"/>
    </xf>
    <xf numFmtId="0" fontId="42" fillId="0" borderId="32" xfId="78" applyFont="1" applyFill="1" applyBorder="1" applyAlignment="1">
      <alignment horizontal="center" vertical="center"/>
    </xf>
    <xf numFmtId="0" fontId="3" fillId="0" borderId="18" xfId="78" applyFill="1" applyBorder="1" applyAlignment="1">
      <alignment horizontal="center" vertical="center"/>
    </xf>
    <xf numFmtId="0" fontId="42" fillId="0" borderId="113" xfId="78" applyFont="1" applyFill="1" applyBorder="1" applyAlignment="1">
      <alignment horizontal="center" vertical="center"/>
    </xf>
    <xf numFmtId="0" fontId="3" fillId="0" borderId="23" xfId="78" applyFill="1" applyBorder="1" applyAlignment="1">
      <alignment horizontal="center" vertical="center"/>
    </xf>
    <xf numFmtId="0" fontId="3" fillId="0" borderId="18" xfId="78" applyFill="1" applyBorder="1"/>
    <xf numFmtId="0" fontId="3" fillId="0" borderId="23" xfId="78" applyFill="1" applyBorder="1"/>
    <xf numFmtId="0" fontId="42" fillId="0" borderId="18" xfId="78" applyFont="1" applyFill="1" applyBorder="1" applyAlignment="1">
      <alignment horizontal="right" vertical="center"/>
    </xf>
    <xf numFmtId="168" fontId="3" fillId="0" borderId="3" xfId="78" quotePrefix="1" applyNumberFormat="1" applyFill="1" applyBorder="1" applyAlignment="1">
      <alignment horizontal="center" vertical="center"/>
    </xf>
    <xf numFmtId="168" fontId="3" fillId="0" borderId="3" xfId="78" applyNumberFormat="1" applyFill="1" applyBorder="1" applyAlignment="1">
      <alignment horizontal="center" vertical="center"/>
    </xf>
    <xf numFmtId="207" fontId="3" fillId="0" borderId="3" xfId="78" applyNumberFormat="1" applyFill="1" applyBorder="1" applyAlignment="1">
      <alignment horizontal="center" vertical="center"/>
    </xf>
    <xf numFmtId="0" fontId="42" fillId="0" borderId="0" xfId="78" applyFont="1" applyFill="1" applyAlignment="1">
      <alignment horizontal="center" vertical="center"/>
    </xf>
    <xf numFmtId="0" fontId="42" fillId="0" borderId="23" xfId="78" applyFont="1" applyFill="1" applyBorder="1" applyAlignment="1">
      <alignment horizontal="center" vertical="center"/>
    </xf>
    <xf numFmtId="0" fontId="3" fillId="0" borderId="18" xfId="78" applyFill="1" applyBorder="1" applyAlignment="1">
      <alignment horizontal="right"/>
    </xf>
    <xf numFmtId="208" fontId="0" fillId="0" borderId="113" xfId="112" applyNumberFormat="1" applyFont="1" applyFill="1" applyBorder="1" applyAlignment="1">
      <alignment vertical="center"/>
    </xf>
    <xf numFmtId="209" fontId="3" fillId="0" borderId="3" xfId="78" applyNumberFormat="1" applyFill="1" applyBorder="1" applyAlignment="1">
      <alignment horizontal="center" vertical="center"/>
    </xf>
    <xf numFmtId="0" fontId="3" fillId="0" borderId="13" xfId="78" applyFill="1" applyBorder="1" applyAlignment="1">
      <alignment horizontal="center" vertical="center"/>
    </xf>
    <xf numFmtId="0" fontId="3" fillId="0" borderId="13" xfId="78" applyFill="1" applyBorder="1"/>
    <xf numFmtId="0" fontId="3" fillId="0" borderId="25" xfId="78" applyFill="1" applyBorder="1"/>
    <xf numFmtId="0" fontId="87" fillId="40" borderId="2" xfId="78" applyFont="1" applyFill="1" applyBorder="1" applyAlignment="1">
      <alignment horizontal="center" vertical="center"/>
    </xf>
    <xf numFmtId="10" fontId="87" fillId="40" borderId="38" xfId="50" applyNumberFormat="1" applyFont="1" applyFill="1" applyBorder="1"/>
    <xf numFmtId="0" fontId="20" fillId="40" borderId="42" xfId="78" applyFont="1" applyFill="1" applyBorder="1" applyAlignment="1">
      <alignment horizontal="center"/>
    </xf>
    <xf numFmtId="202" fontId="20" fillId="40" borderId="44" xfId="114" applyFont="1" applyFill="1" applyBorder="1" applyAlignment="1">
      <alignment horizontal="center"/>
    </xf>
    <xf numFmtId="0" fontId="20" fillId="40" borderId="42" xfId="78" applyFont="1" applyFill="1" applyBorder="1"/>
    <xf numFmtId="0" fontId="20" fillId="40" borderId="135" xfId="78" applyFont="1" applyFill="1" applyBorder="1"/>
    <xf numFmtId="0" fontId="20" fillId="40" borderId="39" xfId="78" applyFont="1" applyFill="1" applyBorder="1"/>
    <xf numFmtId="0" fontId="20" fillId="40" borderId="54" xfId="78" applyFont="1" applyFill="1" applyBorder="1" applyAlignment="1">
      <alignment horizontal="center" vertical="center"/>
    </xf>
    <xf numFmtId="202" fontId="20" fillId="40" borderId="44" xfId="114" applyFont="1" applyFill="1" applyBorder="1"/>
    <xf numFmtId="10" fontId="22" fillId="0" borderId="0" xfId="49" applyNumberFormat="1" applyFont="1" applyFill="1" applyBorder="1" applyAlignment="1">
      <alignment vertical="center"/>
    </xf>
    <xf numFmtId="1" fontId="3" fillId="0" borderId="5" xfId="0" applyNumberFormat="1" applyFont="1" applyBorder="1" applyAlignment="1">
      <alignment horizontal="center" vertical="center" wrapText="1"/>
    </xf>
    <xf numFmtId="0" fontId="3" fillId="0" borderId="5" xfId="0" applyFont="1" applyBorder="1" applyAlignment="1">
      <alignment horizontal="justify" vertical="center" wrapText="1"/>
    </xf>
    <xf numFmtId="1" fontId="3" fillId="0" borderId="5" xfId="0" applyNumberFormat="1" applyFont="1" applyFill="1" applyBorder="1" applyAlignment="1">
      <alignment horizontal="center" vertical="center"/>
    </xf>
    <xf numFmtId="166" fontId="3" fillId="0" borderId="5" xfId="65" applyNumberFormat="1" applyFont="1" applyFill="1" applyBorder="1" applyAlignment="1">
      <alignment horizontal="center" vertical="center"/>
    </xf>
    <xf numFmtId="166" fontId="3" fillId="0" borderId="5" xfId="65" applyFont="1" applyFill="1" applyBorder="1" applyAlignment="1">
      <alignment horizontal="center" vertical="center"/>
    </xf>
    <xf numFmtId="167" fontId="29" fillId="0" borderId="6" xfId="30" applyFont="1" applyFill="1" applyBorder="1" applyAlignment="1">
      <alignment vertical="center"/>
    </xf>
    <xf numFmtId="49" fontId="25" fillId="36" borderId="42" xfId="0" applyNumberFormat="1" applyFont="1" applyFill="1" applyBorder="1" applyAlignment="1">
      <alignment horizontal="center" vertical="center" wrapText="1"/>
    </xf>
    <xf numFmtId="0" fontId="27" fillId="3" borderId="43" xfId="0" applyFont="1" applyFill="1" applyBorder="1" applyAlignment="1">
      <alignment horizontal="center" vertical="center"/>
    </xf>
    <xf numFmtId="166" fontId="27" fillId="3" borderId="43" xfId="65" applyNumberFormat="1" applyFont="1" applyFill="1" applyBorder="1" applyAlignment="1">
      <alignment horizontal="center" vertical="center"/>
    </xf>
    <xf numFmtId="4" fontId="21" fillId="3" borderId="43" xfId="65" applyNumberFormat="1" applyFont="1" applyFill="1" applyBorder="1" applyAlignment="1">
      <alignment horizontal="center" vertical="center"/>
    </xf>
    <xf numFmtId="167" fontId="27" fillId="3" borderId="44" xfId="30" applyFont="1" applyFill="1" applyBorder="1" applyAlignment="1">
      <alignment vertical="center"/>
    </xf>
    <xf numFmtId="49" fontId="6" fillId="0" borderId="20" xfId="0" applyNumberFormat="1" applyFont="1" applyBorder="1" applyAlignment="1">
      <alignment vertical="center"/>
    </xf>
    <xf numFmtId="49" fontId="4" fillId="0" borderId="20" xfId="0" applyNumberFormat="1" applyFont="1" applyBorder="1" applyAlignment="1">
      <alignment vertical="center"/>
    </xf>
    <xf numFmtId="166" fontId="4" fillId="0" borderId="20" xfId="65" applyNumberFormat="1" applyFont="1" applyBorder="1" applyAlignment="1">
      <alignment horizontal="center" vertical="center"/>
    </xf>
    <xf numFmtId="4" fontId="4" fillId="0" borderId="20" xfId="0" applyNumberFormat="1" applyFont="1" applyBorder="1" applyAlignment="1">
      <alignment vertical="center"/>
    </xf>
    <xf numFmtId="167" fontId="4" fillId="0" borderId="32" xfId="30" applyFont="1" applyBorder="1" applyAlignment="1">
      <alignment vertical="center"/>
    </xf>
    <xf numFmtId="167" fontId="20" fillId="0" borderId="23" xfId="30" applyFont="1" applyBorder="1" applyAlignment="1">
      <alignment vertical="center" wrapText="1"/>
    </xf>
    <xf numFmtId="167" fontId="20" fillId="0" borderId="23" xfId="30" applyFont="1" applyFill="1" applyBorder="1" applyAlignment="1">
      <alignment horizontal="center" vertical="center" wrapText="1"/>
    </xf>
    <xf numFmtId="167" fontId="4" fillId="0" borderId="23" xfId="30" applyFont="1" applyBorder="1" applyAlignment="1">
      <alignment vertical="top" wrapText="1"/>
    </xf>
    <xf numFmtId="0" fontId="20" fillId="0" borderId="18" xfId="0" applyFont="1" applyFill="1" applyBorder="1" applyAlignment="1">
      <alignment horizontal="center" vertical="center" wrapText="1"/>
    </xf>
    <xf numFmtId="167" fontId="19" fillId="0" borderId="23" xfId="30" applyFont="1" applyFill="1" applyBorder="1" applyAlignment="1">
      <alignment horizontal="left" vertical="center"/>
    </xf>
    <xf numFmtId="167" fontId="21" fillId="0" borderId="23" xfId="30" applyFont="1" applyBorder="1" applyAlignment="1">
      <alignment vertical="center"/>
    </xf>
    <xf numFmtId="0" fontId="23" fillId="0" borderId="18" xfId="0" applyFont="1" applyFill="1" applyBorder="1" applyAlignment="1">
      <alignment horizontal="center" vertical="center" wrapText="1"/>
    </xf>
    <xf numFmtId="167" fontId="20" fillId="0" borderId="23" xfId="30" applyFont="1" applyFill="1" applyBorder="1" applyAlignment="1">
      <alignment horizontal="left" vertical="center"/>
    </xf>
    <xf numFmtId="0" fontId="21" fillId="0" borderId="24" xfId="0" applyFont="1" applyFill="1" applyBorder="1" applyAlignment="1">
      <alignment horizontal="center" vertical="center" wrapText="1"/>
    </xf>
    <xf numFmtId="167" fontId="24" fillId="0" borderId="25" xfId="30" applyFont="1" applyBorder="1" applyAlignment="1">
      <alignment horizontal="center" vertical="center"/>
    </xf>
    <xf numFmtId="4" fontId="25" fillId="3" borderId="112" xfId="65" applyNumberFormat="1" applyFont="1" applyFill="1" applyBorder="1" applyAlignment="1">
      <alignment horizontal="center" vertical="center"/>
    </xf>
    <xf numFmtId="167" fontId="25" fillId="3" borderId="117" xfId="30" applyFont="1" applyFill="1" applyBorder="1" applyAlignment="1">
      <alignment horizontal="center" vertical="center"/>
    </xf>
    <xf numFmtId="1" fontId="3" fillId="0" borderId="56" xfId="0" applyNumberFormat="1" applyFont="1" applyBorder="1" applyAlignment="1">
      <alignment horizontal="center" vertical="center" wrapText="1"/>
    </xf>
    <xf numFmtId="1" fontId="3" fillId="0" borderId="26" xfId="0" applyNumberFormat="1" applyFont="1" applyBorder="1" applyAlignment="1">
      <alignment horizontal="center" vertical="center" wrapText="1"/>
    </xf>
    <xf numFmtId="0" fontId="3" fillId="0" borderId="121" xfId="0" applyFont="1" applyBorder="1" applyAlignment="1">
      <alignment horizontal="justify" vertical="center" wrapText="1"/>
    </xf>
    <xf numFmtId="166" fontId="20" fillId="0" borderId="121" xfId="65" applyFont="1" applyBorder="1" applyAlignment="1">
      <alignment horizontal="right" vertical="center"/>
    </xf>
    <xf numFmtId="2" fontId="15" fillId="35" borderId="121" xfId="0" applyNumberFormat="1" applyFont="1" applyFill="1" applyBorder="1" applyAlignment="1">
      <alignment horizontal="center" vertical="center"/>
    </xf>
    <xf numFmtId="0" fontId="30" fillId="35" borderId="121" xfId="0" applyFont="1" applyFill="1" applyBorder="1" applyAlignment="1">
      <alignment horizontal="center" vertical="center" wrapText="1"/>
    </xf>
    <xf numFmtId="0" fontId="15" fillId="35" borderId="121" xfId="0" applyFont="1" applyFill="1" applyBorder="1" applyAlignment="1">
      <alignment horizontal="center" vertical="center"/>
    </xf>
    <xf numFmtId="166" fontId="15" fillId="35" borderId="121" xfId="65" applyNumberFormat="1" applyFont="1" applyFill="1" applyBorder="1" applyAlignment="1">
      <alignment horizontal="center" vertical="center"/>
    </xf>
    <xf numFmtId="4" fontId="15" fillId="35" borderId="121" xfId="65" applyNumberFormat="1" applyFont="1" applyFill="1" applyBorder="1" applyAlignment="1">
      <alignment horizontal="center" vertical="center"/>
    </xf>
    <xf numFmtId="0" fontId="15" fillId="35" borderId="121" xfId="0" applyFont="1" applyFill="1" applyBorder="1" applyAlignment="1">
      <alignment horizontal="justify" vertical="center" wrapText="1"/>
    </xf>
    <xf numFmtId="177" fontId="5" fillId="39" borderId="138" xfId="44" applyNumberFormat="1" applyFont="1" applyFill="1" applyBorder="1" applyAlignment="1">
      <alignment horizontal="center"/>
    </xf>
    <xf numFmtId="10" fontId="5" fillId="38" borderId="138" xfId="44" applyNumberFormat="1" applyFont="1" applyFill="1" applyBorder="1" applyAlignment="1">
      <alignment horizontal="right" vertical="center"/>
    </xf>
    <xf numFmtId="0" fontId="36" fillId="38" borderId="2" xfId="47" applyFont="1" applyFill="1" applyBorder="1" applyAlignment="1">
      <alignment horizontal="center" vertical="center" wrapText="1"/>
    </xf>
    <xf numFmtId="4" fontId="0" fillId="0" borderId="0" xfId="0" applyNumberFormat="1"/>
    <xf numFmtId="0" fontId="4" fillId="0" borderId="0" xfId="49" applyNumberFormat="1" applyFont="1" applyFill="1" applyAlignment="1">
      <alignment horizontal="left" vertical="center"/>
    </xf>
    <xf numFmtId="1" fontId="23" fillId="38" borderId="139" xfId="0" applyNumberFormat="1" applyFont="1" applyFill="1" applyBorder="1" applyAlignment="1">
      <alignment horizontal="right" vertical="center"/>
    </xf>
    <xf numFmtId="4" fontId="62" fillId="0" borderId="141" xfId="0" applyNumberFormat="1" applyFont="1" applyFill="1" applyBorder="1" applyAlignment="1">
      <alignment vertical="center"/>
    </xf>
    <xf numFmtId="4" fontId="5" fillId="0" borderId="0" xfId="0" applyNumberFormat="1" applyFont="1" applyAlignment="1">
      <alignment vertical="center"/>
    </xf>
    <xf numFmtId="0" fontId="6" fillId="35" borderId="121" xfId="0" applyFont="1" applyFill="1" applyBorder="1" applyAlignment="1">
      <alignment horizontal="right" vertical="center" wrapText="1"/>
    </xf>
    <xf numFmtId="4" fontId="5" fillId="0" borderId="0" xfId="65" applyNumberFormat="1" applyFont="1" applyAlignment="1">
      <alignment horizontal="center" vertical="center"/>
    </xf>
    <xf numFmtId="0" fontId="5" fillId="0" borderId="0" xfId="0" applyNumberFormat="1" applyFont="1" applyFill="1" applyAlignment="1">
      <alignment horizontal="left" vertical="top" wrapText="1"/>
    </xf>
    <xf numFmtId="167" fontId="4" fillId="0" borderId="0" xfId="30" applyFont="1" applyBorder="1" applyAlignment="1">
      <alignment vertical="center"/>
    </xf>
    <xf numFmtId="167" fontId="20" fillId="0" borderId="0" xfId="30" applyFont="1" applyBorder="1" applyAlignment="1">
      <alignment vertical="center" wrapText="1"/>
    </xf>
    <xf numFmtId="167" fontId="20" fillId="0" borderId="0" xfId="30" applyFont="1" applyFill="1" applyBorder="1" applyAlignment="1">
      <alignment horizontal="center" vertical="center" wrapText="1"/>
    </xf>
    <xf numFmtId="167" fontId="4" fillId="0" borderId="0" xfId="30" applyFont="1" applyBorder="1" applyAlignment="1">
      <alignment vertical="top" wrapText="1"/>
    </xf>
    <xf numFmtId="167" fontId="19" fillId="0" borderId="0" xfId="30" applyFont="1" applyFill="1" applyBorder="1" applyAlignment="1">
      <alignment horizontal="left" vertical="center"/>
    </xf>
    <xf numFmtId="167" fontId="21" fillId="0" borderId="0" xfId="30" applyFont="1" applyBorder="1" applyAlignment="1">
      <alignment vertical="center"/>
    </xf>
    <xf numFmtId="167" fontId="20" fillId="0" borderId="0" xfId="30" applyFont="1" applyFill="1" applyBorder="1" applyAlignment="1">
      <alignment horizontal="left" vertical="center"/>
    </xf>
    <xf numFmtId="167" fontId="24" fillId="0" borderId="0" xfId="30" applyFont="1" applyBorder="1" applyAlignment="1">
      <alignment horizontal="center" vertical="center"/>
    </xf>
    <xf numFmtId="166" fontId="25" fillId="3" borderId="0" xfId="65" applyFont="1" applyFill="1" applyBorder="1" applyAlignment="1">
      <alignment horizontal="center" vertical="center"/>
    </xf>
    <xf numFmtId="167" fontId="25" fillId="3" borderId="0" xfId="30" applyFont="1" applyFill="1" applyBorder="1" applyAlignment="1">
      <alignment horizontal="center" vertical="center"/>
    </xf>
    <xf numFmtId="167" fontId="26" fillId="0" borderId="0" xfId="30" applyFont="1" applyFill="1" applyBorder="1" applyAlignment="1">
      <alignment vertical="center" wrapText="1"/>
    </xf>
    <xf numFmtId="167" fontId="28" fillId="0" borderId="0" xfId="30" applyFont="1" applyFill="1" applyBorder="1" applyAlignment="1">
      <alignment vertical="center"/>
    </xf>
    <xf numFmtId="167" fontId="27" fillId="3" borderId="0" xfId="30" applyFont="1" applyFill="1" applyBorder="1" applyAlignment="1">
      <alignment vertical="center"/>
    </xf>
    <xf numFmtId="167" fontId="6" fillId="35" borderId="0" xfId="30" applyFont="1" applyFill="1" applyBorder="1" applyAlignment="1">
      <alignment horizontal="center" vertical="center"/>
    </xf>
    <xf numFmtId="167" fontId="15" fillId="35" borderId="0" xfId="30" applyFont="1" applyFill="1" applyBorder="1" applyAlignment="1">
      <alignment horizontal="center" vertical="center"/>
    </xf>
    <xf numFmtId="210" fontId="29" fillId="0" borderId="0" xfId="49" applyNumberFormat="1" applyFont="1" applyFill="1" applyBorder="1" applyAlignment="1">
      <alignment vertical="center"/>
    </xf>
    <xf numFmtId="1" fontId="10" fillId="0" borderId="0" xfId="0" applyNumberFormat="1" applyFont="1" applyFill="1" applyAlignment="1">
      <alignment horizontal="center" vertical="center"/>
    </xf>
    <xf numFmtId="0" fontId="5" fillId="0" borderId="0" xfId="0" applyNumberFormat="1" applyFont="1" applyFill="1" applyAlignment="1">
      <alignment horizontal="left" vertical="top" wrapText="1"/>
    </xf>
    <xf numFmtId="0" fontId="4" fillId="0" borderId="0" xfId="0" applyNumberFormat="1" applyFont="1" applyFill="1" applyAlignment="1">
      <alignment horizontal="left" vertical="top" wrapText="1"/>
    </xf>
    <xf numFmtId="0" fontId="5" fillId="0" borderId="0" xfId="0" applyNumberFormat="1" applyFont="1" applyFill="1" applyAlignment="1">
      <alignment horizontal="justify" vertical="top"/>
    </xf>
    <xf numFmtId="1" fontId="10" fillId="0" borderId="0" xfId="0" applyNumberFormat="1" applyFont="1" applyFill="1" applyAlignment="1">
      <alignment horizontal="right" vertical="center"/>
    </xf>
    <xf numFmtId="1" fontId="10" fillId="0" borderId="0" xfId="0" applyNumberFormat="1" applyFont="1" applyFill="1" applyAlignment="1">
      <alignment horizontal="center" vertical="center"/>
    </xf>
    <xf numFmtId="0" fontId="19" fillId="0" borderId="34" xfId="47" applyFont="1" applyBorder="1" applyAlignment="1">
      <alignment horizontal="center"/>
    </xf>
    <xf numFmtId="0" fontId="5" fillId="0" borderId="0" xfId="0" applyNumberFormat="1" applyFont="1" applyFill="1" applyAlignment="1">
      <alignment horizontal="justify" vertical="top"/>
    </xf>
    <xf numFmtId="1" fontId="10" fillId="0" borderId="0" xfId="0" applyNumberFormat="1" applyFont="1" applyFill="1" applyAlignment="1">
      <alignment horizontal="right" vertical="center"/>
    </xf>
    <xf numFmtId="0" fontId="5" fillId="0" borderId="0" xfId="0" applyFont="1" applyFill="1" applyAlignment="1">
      <alignment vertical="top"/>
    </xf>
    <xf numFmtId="1" fontId="42" fillId="0" borderId="0" xfId="0" applyNumberFormat="1" applyFont="1" applyAlignment="1">
      <alignment vertical="center"/>
    </xf>
    <xf numFmtId="1" fontId="42" fillId="0" borderId="0" xfId="0" applyNumberFormat="1" applyFont="1" applyFill="1" applyAlignment="1">
      <alignment vertical="center" wrapText="1"/>
    </xf>
    <xf numFmtId="1" fontId="43" fillId="0" borderId="0" xfId="0" applyNumberFormat="1" applyFont="1" applyAlignment="1">
      <alignment vertical="center"/>
    </xf>
    <xf numFmtId="0" fontId="5" fillId="0" borderId="2" xfId="44" applyFont="1" applyBorder="1" applyAlignment="1">
      <alignment vertical="center"/>
    </xf>
    <xf numFmtId="0" fontId="5" fillId="0" borderId="39" xfId="44" applyFont="1" applyBorder="1" applyAlignment="1">
      <alignment vertical="center"/>
    </xf>
    <xf numFmtId="0" fontId="5" fillId="0" borderId="38" xfId="44" applyFont="1" applyBorder="1" applyAlignment="1">
      <alignment vertical="center"/>
    </xf>
    <xf numFmtId="10" fontId="5" fillId="0" borderId="145" xfId="44" applyNumberFormat="1" applyFont="1" applyBorder="1" applyAlignment="1">
      <alignment horizontal="right" vertical="center"/>
    </xf>
    <xf numFmtId="4" fontId="4" fillId="0" borderId="145" xfId="44" applyNumberFormat="1" applyFont="1" applyBorder="1" applyAlignment="1">
      <alignment horizontal="right" vertical="center"/>
    </xf>
    <xf numFmtId="10" fontId="5" fillId="0" borderId="145" xfId="49" applyNumberFormat="1" applyFont="1" applyBorder="1" applyAlignment="1">
      <alignment horizontal="right" vertical="center"/>
    </xf>
    <xf numFmtId="10" fontId="5" fillId="38" borderId="145" xfId="44" applyNumberFormat="1" applyFont="1" applyFill="1" applyBorder="1" applyAlignment="1">
      <alignment horizontal="right" vertical="center"/>
    </xf>
    <xf numFmtId="4" fontId="5" fillId="0" borderId="145" xfId="44" applyNumberFormat="1" applyFont="1" applyBorder="1" applyAlignment="1">
      <alignment horizontal="right" vertical="center"/>
    </xf>
    <xf numFmtId="4" fontId="4" fillId="0" borderId="146" xfId="44" applyNumberFormat="1" applyFont="1" applyBorder="1" applyAlignment="1">
      <alignment horizontal="right" vertical="center"/>
    </xf>
    <xf numFmtId="177" fontId="5" fillId="39" borderId="149" xfId="44" applyNumberFormat="1" applyFont="1" applyFill="1" applyBorder="1" applyAlignment="1">
      <alignment horizontal="center"/>
    </xf>
    <xf numFmtId="10" fontId="5" fillId="0" borderId="150" xfId="44" applyNumberFormat="1" applyFont="1" applyBorder="1" applyAlignment="1">
      <alignment horizontal="right" vertical="center"/>
    </xf>
    <xf numFmtId="4" fontId="4" fillId="0" borderId="150" xfId="44" applyNumberFormat="1" applyFont="1" applyBorder="1" applyAlignment="1">
      <alignment horizontal="right" vertical="center"/>
    </xf>
    <xf numFmtId="10" fontId="5" fillId="0" borderId="150" xfId="49" applyNumberFormat="1" applyFont="1" applyBorder="1" applyAlignment="1">
      <alignment horizontal="right" vertical="center"/>
    </xf>
    <xf numFmtId="10" fontId="5" fillId="38" borderId="150" xfId="44" applyNumberFormat="1" applyFont="1" applyFill="1" applyBorder="1" applyAlignment="1">
      <alignment horizontal="right" vertical="center"/>
    </xf>
    <xf numFmtId="4" fontId="5" fillId="0" borderId="150" xfId="44" applyNumberFormat="1" applyFont="1" applyBorder="1" applyAlignment="1">
      <alignment horizontal="right" vertical="center"/>
    </xf>
    <xf numFmtId="4" fontId="4" fillId="0" borderId="151" xfId="44" applyNumberFormat="1" applyFont="1" applyBorder="1" applyAlignment="1">
      <alignment horizontal="right" vertical="center"/>
    </xf>
    <xf numFmtId="177" fontId="5" fillId="39" borderId="150" xfId="44" applyNumberFormat="1" applyFont="1" applyFill="1" applyBorder="1" applyAlignment="1">
      <alignment horizontal="center"/>
    </xf>
    <xf numFmtId="10" fontId="5" fillId="0" borderId="154" xfId="44" applyNumberFormat="1" applyFont="1" applyBorder="1" applyAlignment="1">
      <alignment horizontal="right" vertical="center"/>
    </xf>
    <xf numFmtId="4" fontId="4" fillId="0" borderId="154" xfId="44" applyNumberFormat="1" applyFont="1" applyBorder="1" applyAlignment="1">
      <alignment horizontal="right" vertical="center"/>
    </xf>
    <xf numFmtId="10" fontId="5" fillId="0" borderId="154" xfId="49" applyNumberFormat="1" applyFont="1" applyBorder="1" applyAlignment="1">
      <alignment horizontal="right" vertical="center"/>
    </xf>
    <xf numFmtId="10" fontId="5" fillId="38" borderId="154" xfId="44" applyNumberFormat="1" applyFont="1" applyFill="1" applyBorder="1" applyAlignment="1">
      <alignment horizontal="right" vertical="center"/>
    </xf>
    <xf numFmtId="4" fontId="5" fillId="0" borderId="154" xfId="44" applyNumberFormat="1" applyFont="1" applyBorder="1" applyAlignment="1">
      <alignment horizontal="right" vertical="center"/>
    </xf>
    <xf numFmtId="4" fontId="4" fillId="0" borderId="58" xfId="44" applyNumberFormat="1" applyFont="1" applyBorder="1" applyAlignment="1">
      <alignment horizontal="right" vertical="center"/>
    </xf>
    <xf numFmtId="177" fontId="5" fillId="39" borderId="154" xfId="44" applyNumberFormat="1" applyFont="1" applyFill="1" applyBorder="1" applyAlignment="1">
      <alignment horizontal="center"/>
    </xf>
    <xf numFmtId="168" fontId="5" fillId="0" borderId="9" xfId="47" applyNumberFormat="1" applyBorder="1"/>
    <xf numFmtId="4" fontId="5" fillId="0" borderId="9" xfId="47" applyNumberFormat="1" applyBorder="1"/>
    <xf numFmtId="0" fontId="19" fillId="0" borderId="9" xfId="47" applyFont="1" applyBorder="1" applyAlignment="1">
      <alignment horizontal="center"/>
    </xf>
    <xf numFmtId="195" fontId="5" fillId="0" borderId="0" xfId="0" applyNumberFormat="1" applyFont="1" applyFill="1" applyAlignment="1">
      <alignment horizontal="center" vertical="center"/>
    </xf>
    <xf numFmtId="9" fontId="9" fillId="0" borderId="0" xfId="49" applyFont="1" applyFill="1" applyAlignment="1">
      <alignment horizontal="center"/>
    </xf>
    <xf numFmtId="4" fontId="4" fillId="0" borderId="138" xfId="44" applyNumberFormat="1" applyFont="1" applyBorder="1" applyAlignment="1">
      <alignment horizontal="right" vertical="center"/>
    </xf>
    <xf numFmtId="167" fontId="29" fillId="37" borderId="34" xfId="30" applyFont="1" applyFill="1" applyBorder="1" applyAlignment="1">
      <alignment vertical="center"/>
    </xf>
    <xf numFmtId="1" fontId="3" fillId="0" borderId="26" xfId="0" applyNumberFormat="1" applyFont="1" applyFill="1" applyBorder="1" applyAlignment="1">
      <alignment horizontal="center" vertical="center" wrapText="1"/>
    </xf>
    <xf numFmtId="1" fontId="3" fillId="0" borderId="121" xfId="0" applyNumberFormat="1" applyFont="1" applyFill="1" applyBorder="1" applyAlignment="1">
      <alignment horizontal="center" vertical="center" wrapText="1"/>
    </xf>
    <xf numFmtId="0" fontId="3" fillId="0" borderId="121" xfId="0" applyFont="1" applyFill="1" applyBorder="1" applyAlignment="1">
      <alignment horizontal="justify" vertical="center" wrapText="1"/>
    </xf>
    <xf numFmtId="0" fontId="3" fillId="0" borderId="121" xfId="0" applyFont="1" applyFill="1" applyBorder="1" applyAlignment="1">
      <alignment horizontal="justify" vertical="center"/>
    </xf>
    <xf numFmtId="4" fontId="24" fillId="0" borderId="0" xfId="0" applyNumberFormat="1" applyFont="1" applyBorder="1" applyAlignment="1">
      <alignment horizontal="center" vertical="center"/>
    </xf>
    <xf numFmtId="167" fontId="24" fillId="0" borderId="23" xfId="30" applyFont="1" applyBorder="1" applyAlignment="1">
      <alignment horizontal="center" vertical="center"/>
    </xf>
    <xf numFmtId="166" fontId="3" fillId="37" borderId="156" xfId="65" applyFont="1" applyFill="1" applyBorder="1" applyAlignment="1">
      <alignment horizontal="center" vertical="center"/>
    </xf>
    <xf numFmtId="1" fontId="3" fillId="0" borderId="139" xfId="0" applyNumberFormat="1" applyFont="1" applyFill="1" applyBorder="1" applyAlignment="1">
      <alignment horizontal="center" vertical="center"/>
    </xf>
    <xf numFmtId="166" fontId="3" fillId="0" borderId="159" xfId="65" applyNumberFormat="1" applyFont="1" applyFill="1" applyBorder="1" applyAlignment="1">
      <alignment horizontal="center" vertical="center"/>
    </xf>
    <xf numFmtId="1" fontId="3" fillId="0" borderId="161" xfId="0" applyNumberFormat="1" applyFont="1" applyFill="1" applyBorder="1" applyAlignment="1">
      <alignment horizontal="center" vertical="center"/>
    </xf>
    <xf numFmtId="166" fontId="3" fillId="0" borderId="162" xfId="65" applyNumberFormat="1" applyFont="1" applyFill="1" applyBorder="1" applyAlignment="1">
      <alignment horizontal="center" vertical="center"/>
    </xf>
    <xf numFmtId="4" fontId="25" fillId="3" borderId="164" xfId="65" applyNumberFormat="1" applyFont="1" applyFill="1" applyBorder="1" applyAlignment="1">
      <alignment horizontal="center" vertical="center"/>
    </xf>
    <xf numFmtId="1" fontId="3" fillId="0" borderId="163" xfId="0" applyNumberFormat="1" applyFont="1" applyFill="1" applyBorder="1" applyAlignment="1">
      <alignment horizontal="center" vertical="center" wrapText="1"/>
    </xf>
    <xf numFmtId="1" fontId="3" fillId="37" borderId="139" xfId="0" applyNumberFormat="1" applyFont="1" applyFill="1" applyBorder="1" applyAlignment="1">
      <alignment horizontal="center" vertical="center" wrapText="1"/>
    </xf>
    <xf numFmtId="0" fontId="3" fillId="0" borderId="139" xfId="0" applyFont="1" applyFill="1" applyBorder="1" applyAlignment="1">
      <alignment horizontal="justify" vertical="center" wrapText="1"/>
    </xf>
    <xf numFmtId="0" fontId="3" fillId="0" borderId="139" xfId="0" applyFont="1" applyFill="1" applyBorder="1" applyAlignment="1">
      <alignment horizontal="justify" vertical="center"/>
    </xf>
    <xf numFmtId="1" fontId="3" fillId="0" borderId="160" xfId="0" applyNumberFormat="1" applyFont="1" applyFill="1" applyBorder="1" applyAlignment="1">
      <alignment horizontal="center" vertical="center" wrapText="1"/>
    </xf>
    <xf numFmtId="1" fontId="3" fillId="37" borderId="161" xfId="0" applyNumberFormat="1" applyFont="1" applyFill="1" applyBorder="1" applyAlignment="1">
      <alignment horizontal="center" vertical="center" wrapText="1"/>
    </xf>
    <xf numFmtId="0" fontId="3" fillId="0" borderId="161" xfId="0" applyFont="1" applyFill="1" applyBorder="1" applyAlignment="1">
      <alignment horizontal="justify" vertical="center" wrapText="1"/>
    </xf>
    <xf numFmtId="1" fontId="3" fillId="0" borderId="56" xfId="0" applyNumberFormat="1" applyFont="1" applyFill="1" applyBorder="1" applyAlignment="1">
      <alignment horizontal="center" vertical="center" wrapText="1"/>
    </xf>
    <xf numFmtId="1" fontId="3" fillId="37" borderId="5" xfId="0" applyNumberFormat="1" applyFont="1" applyFill="1" applyBorder="1" applyAlignment="1">
      <alignment horizontal="center" vertical="center" wrapText="1"/>
    </xf>
    <xf numFmtId="0" fontId="3" fillId="0" borderId="5" xfId="0" applyFont="1" applyFill="1" applyBorder="1" applyAlignment="1">
      <alignment horizontal="justify" vertical="center" wrapText="1"/>
    </xf>
    <xf numFmtId="166" fontId="3" fillId="0" borderId="6" xfId="65" applyNumberFormat="1" applyFont="1" applyFill="1" applyBorder="1" applyAlignment="1">
      <alignment horizontal="center" vertical="center"/>
    </xf>
    <xf numFmtId="0" fontId="3" fillId="0" borderId="6" xfId="0" applyFont="1" applyFill="1" applyBorder="1" applyAlignment="1">
      <alignment horizontal="justify" vertical="center" wrapText="1"/>
    </xf>
    <xf numFmtId="0" fontId="3" fillId="0" borderId="159" xfId="0" applyFont="1" applyFill="1" applyBorder="1" applyAlignment="1">
      <alignment horizontal="justify" vertical="center" wrapText="1"/>
    </xf>
    <xf numFmtId="0" fontId="3" fillId="0" borderId="159" xfId="0" applyFont="1" applyFill="1" applyBorder="1" applyAlignment="1">
      <alignment horizontal="justify" vertical="center"/>
    </xf>
    <xf numFmtId="0" fontId="3" fillId="0" borderId="162" xfId="0" applyFont="1" applyFill="1" applyBorder="1" applyAlignment="1">
      <alignment horizontal="justify" vertical="center" wrapText="1"/>
    </xf>
    <xf numFmtId="2" fontId="4" fillId="0" borderId="0" xfId="0" applyNumberFormat="1" applyFont="1" applyFill="1" applyAlignment="1">
      <alignment horizontal="left" vertical="top" wrapText="1"/>
    </xf>
    <xf numFmtId="197" fontId="4" fillId="0" borderId="0" xfId="0" applyNumberFormat="1" applyFont="1" applyFill="1" applyAlignment="1">
      <alignment horizontal="left" vertical="top" wrapText="1"/>
    </xf>
    <xf numFmtId="165" fontId="4" fillId="0" borderId="0" xfId="0" applyNumberFormat="1" applyFont="1" applyFill="1" applyBorder="1" applyAlignment="1">
      <alignment horizontal="center" vertical="center" wrapText="1"/>
    </xf>
    <xf numFmtId="2" fontId="4" fillId="0" borderId="0" xfId="0" applyNumberFormat="1" applyFont="1" applyFill="1" applyAlignment="1">
      <alignment horizontal="center" vertical="top" wrapText="1"/>
    </xf>
    <xf numFmtId="0" fontId="6" fillId="0" borderId="0" xfId="47" applyFont="1" applyAlignment="1">
      <alignment horizontal="center"/>
    </xf>
    <xf numFmtId="49" fontId="4" fillId="0" borderId="22" xfId="0" applyNumberFormat="1" applyFont="1" applyBorder="1" applyAlignment="1">
      <alignment horizontal="center" vertical="center"/>
    </xf>
    <xf numFmtId="49" fontId="4" fillId="0" borderId="20" xfId="0" applyNumberFormat="1" applyFont="1" applyBorder="1" applyAlignment="1">
      <alignment horizontal="center" vertical="center"/>
    </xf>
    <xf numFmtId="49" fontId="4" fillId="0" borderId="18" xfId="0" applyNumberFormat="1" applyFont="1" applyBorder="1" applyAlignment="1">
      <alignment horizontal="center" vertical="center"/>
    </xf>
    <xf numFmtId="49" fontId="4" fillId="0" borderId="0" xfId="0" applyNumberFormat="1" applyFont="1" applyBorder="1" applyAlignment="1">
      <alignment horizontal="center" vertical="center"/>
    </xf>
    <xf numFmtId="0" fontId="20" fillId="0" borderId="0" xfId="0" applyFont="1" applyBorder="1" applyAlignment="1">
      <alignment horizontal="left" vertical="center" wrapText="1"/>
    </xf>
    <xf numFmtId="49" fontId="20" fillId="0" borderId="0" xfId="0" applyNumberFormat="1" applyFont="1" applyBorder="1" applyAlignment="1">
      <alignment horizontal="left" vertical="center" wrapText="1"/>
    </xf>
    <xf numFmtId="49" fontId="25" fillId="36" borderId="56" xfId="0" applyNumberFormat="1" applyFont="1" applyFill="1" applyBorder="1" applyAlignment="1">
      <alignment horizontal="center" vertical="center" wrapText="1"/>
    </xf>
    <xf numFmtId="49" fontId="25" fillId="36" borderId="137" xfId="0" applyNumberFormat="1" applyFont="1" applyFill="1" applyBorder="1" applyAlignment="1">
      <alignment horizontal="center" vertical="center" wrapText="1"/>
    </xf>
    <xf numFmtId="2" fontId="25" fillId="3" borderId="57" xfId="0" applyNumberFormat="1" applyFont="1" applyFill="1" applyBorder="1" applyAlignment="1">
      <alignment horizontal="center" vertical="center" wrapText="1"/>
    </xf>
    <xf numFmtId="0" fontId="25" fillId="3" borderId="57" xfId="0" applyFont="1" applyFill="1" applyBorder="1" applyAlignment="1">
      <alignment horizontal="center" vertical="center" wrapText="1"/>
    </xf>
    <xf numFmtId="0" fontId="25" fillId="3" borderId="5" xfId="0" applyFont="1" applyFill="1" applyBorder="1" applyAlignment="1">
      <alignment horizontal="center" vertical="center"/>
    </xf>
    <xf numFmtId="0" fontId="25" fillId="3" borderId="112" xfId="0" applyFont="1" applyFill="1" applyBorder="1" applyAlignment="1">
      <alignment horizontal="center" vertical="center"/>
    </xf>
    <xf numFmtId="166" fontId="25" fillId="3" borderId="57" xfId="65" applyNumberFormat="1" applyFont="1" applyFill="1" applyBorder="1" applyAlignment="1">
      <alignment horizontal="center" vertical="center"/>
    </xf>
    <xf numFmtId="166" fontId="25" fillId="3" borderId="58" xfId="65" applyNumberFormat="1" applyFont="1" applyFill="1" applyBorder="1" applyAlignment="1">
      <alignment horizontal="center" vertical="center"/>
    </xf>
    <xf numFmtId="166" fontId="25" fillId="3" borderId="5" xfId="65" applyFont="1" applyFill="1" applyBorder="1" applyAlignment="1">
      <alignment horizontal="center" vertical="center"/>
    </xf>
    <xf numFmtId="166" fontId="25" fillId="3" borderId="6" xfId="65" applyFont="1" applyFill="1" applyBorder="1" applyAlignment="1">
      <alignment horizontal="center" vertical="center"/>
    </xf>
    <xf numFmtId="0" fontId="6" fillId="35" borderId="12" xfId="0" applyFont="1" applyFill="1" applyBorder="1" applyAlignment="1">
      <alignment horizontal="center" vertical="center" wrapText="1"/>
    </xf>
    <xf numFmtId="0" fontId="26" fillId="2" borderId="22" xfId="0" applyFont="1" applyFill="1" applyBorder="1" applyAlignment="1">
      <alignment horizontal="left" vertical="center" wrapText="1"/>
    </xf>
    <xf numFmtId="0" fontId="26" fillId="2" borderId="20" xfId="0" applyFont="1" applyFill="1" applyBorder="1" applyAlignment="1">
      <alignment horizontal="left" vertical="center" wrapText="1"/>
    </xf>
    <xf numFmtId="166" fontId="20" fillId="0" borderId="13" xfId="65" applyFont="1" applyFill="1" applyBorder="1" applyAlignment="1">
      <alignment horizontal="right" vertical="center"/>
    </xf>
    <xf numFmtId="2" fontId="25" fillId="3" borderId="43" xfId="0" applyNumberFormat="1" applyFont="1" applyFill="1" applyBorder="1" applyAlignment="1">
      <alignment horizontal="left" vertical="center" wrapText="1"/>
    </xf>
    <xf numFmtId="10" fontId="6" fillId="35" borderId="110" xfId="0" applyNumberFormat="1" applyFont="1" applyFill="1" applyBorder="1" applyAlignment="1">
      <alignment horizontal="center" vertical="center" wrapText="1"/>
    </xf>
    <xf numFmtId="0" fontId="6" fillId="35" borderId="120" xfId="0" applyFont="1" applyFill="1" applyBorder="1" applyAlignment="1">
      <alignment horizontal="center" vertical="center" wrapText="1"/>
    </xf>
    <xf numFmtId="0" fontId="6" fillId="35" borderId="111" xfId="0" applyFont="1" applyFill="1" applyBorder="1" applyAlignment="1">
      <alignment horizontal="center" vertical="center" wrapText="1"/>
    </xf>
    <xf numFmtId="0" fontId="6" fillId="35" borderId="121" xfId="0" applyFont="1" applyFill="1" applyBorder="1" applyAlignment="1">
      <alignment horizontal="center" vertical="center" wrapText="1"/>
    </xf>
    <xf numFmtId="0" fontId="5" fillId="0" borderId="0" xfId="0" applyNumberFormat="1" applyFont="1" applyFill="1" applyAlignment="1">
      <alignment horizontal="left" vertical="top" wrapText="1"/>
    </xf>
    <xf numFmtId="0" fontId="5" fillId="0" borderId="0" xfId="0" applyNumberFormat="1" applyFont="1" applyFill="1" applyAlignment="1">
      <alignment horizontal="right" vertical="top" wrapText="1"/>
    </xf>
    <xf numFmtId="0" fontId="4" fillId="0" borderId="0" xfId="0" applyNumberFormat="1" applyFont="1" applyFill="1" applyAlignment="1">
      <alignment horizontal="left" vertical="top" wrapText="1"/>
    </xf>
    <xf numFmtId="2" fontId="10" fillId="0" borderId="0" xfId="0" applyNumberFormat="1" applyFont="1" applyFill="1" applyAlignment="1">
      <alignment horizontal="left" vertical="center"/>
    </xf>
    <xf numFmtId="1" fontId="10" fillId="0" borderId="0" xfId="0" applyNumberFormat="1" applyFont="1" applyFill="1" applyAlignment="1">
      <alignment horizontal="center" vertical="center"/>
    </xf>
    <xf numFmtId="1" fontId="23" fillId="38" borderId="121" xfId="0" applyNumberFormat="1" applyFont="1" applyFill="1" applyBorder="1" applyAlignment="1">
      <alignment horizontal="center" vertical="center"/>
    </xf>
    <xf numFmtId="2" fontId="4" fillId="0" borderId="0" xfId="0" applyNumberFormat="1" applyFont="1" applyFill="1" applyAlignment="1">
      <alignment horizontal="left" vertical="top" wrapText="1"/>
    </xf>
    <xf numFmtId="0" fontId="5" fillId="0" borderId="0" xfId="0" applyNumberFormat="1" applyFont="1" applyFill="1" applyAlignment="1">
      <alignment horizontal="justify" vertical="top"/>
    </xf>
    <xf numFmtId="0" fontId="4" fillId="0" borderId="3" xfId="0" applyFont="1" applyFill="1" applyBorder="1" applyAlignment="1">
      <alignment horizontal="center" vertical="center"/>
    </xf>
    <xf numFmtId="1" fontId="8" fillId="0" borderId="0" xfId="41" applyNumberFormat="1" applyFont="1" applyFill="1" applyAlignment="1">
      <alignment horizontal="center" vertical="center"/>
    </xf>
    <xf numFmtId="0" fontId="5" fillId="0" borderId="0" xfId="0" applyNumberFormat="1" applyFont="1" applyFill="1" applyAlignment="1">
      <alignment horizontal="justify" vertical="center"/>
    </xf>
    <xf numFmtId="0" fontId="5" fillId="0" borderId="0" xfId="0" applyNumberFormat="1" applyFont="1" applyFill="1" applyAlignment="1">
      <alignment horizontal="left" vertical="center"/>
    </xf>
    <xf numFmtId="1" fontId="23" fillId="38" borderId="110" xfId="0" applyNumberFormat="1" applyFont="1" applyFill="1" applyBorder="1" applyAlignment="1">
      <alignment horizontal="center" vertical="center"/>
    </xf>
    <xf numFmtId="1" fontId="23" fillId="38" borderId="120" xfId="0" applyNumberFormat="1" applyFont="1" applyFill="1" applyBorder="1" applyAlignment="1">
      <alignment horizontal="center" vertical="center"/>
    </xf>
    <xf numFmtId="1" fontId="23" fillId="38" borderId="111" xfId="0" applyNumberFormat="1" applyFont="1" applyFill="1" applyBorder="1" applyAlignment="1">
      <alignment horizontal="center" vertical="center"/>
    </xf>
    <xf numFmtId="2" fontId="4" fillId="0" borderId="0" xfId="0" applyNumberFormat="1" applyFont="1" applyFill="1" applyAlignment="1">
      <alignment horizontal="center" vertical="top" wrapText="1"/>
    </xf>
    <xf numFmtId="0" fontId="5" fillId="0" borderId="0" xfId="0" applyNumberFormat="1" applyFont="1" applyFill="1" applyAlignment="1">
      <alignment horizontal="left" vertical="top"/>
    </xf>
    <xf numFmtId="1" fontId="59" fillId="0" borderId="0" xfId="35" applyNumberFormat="1" applyFont="1" applyFill="1" applyAlignment="1">
      <alignment horizontal="center" vertical="center"/>
    </xf>
    <xf numFmtId="1" fontId="59" fillId="0" borderId="0" xfId="35" applyNumberFormat="1" applyFont="1" applyFill="1" applyAlignment="1">
      <alignment horizontal="left" vertical="center"/>
    </xf>
    <xf numFmtId="1" fontId="10" fillId="0" borderId="0" xfId="0" applyNumberFormat="1" applyFont="1" applyFill="1" applyAlignment="1">
      <alignment horizontal="right" vertical="center"/>
    </xf>
    <xf numFmtId="0" fontId="78" fillId="44" borderId="62" xfId="67" applyFont="1" applyFill="1" applyBorder="1" applyAlignment="1" applyProtection="1">
      <alignment horizontal="center" vertical="center" wrapText="1"/>
    </xf>
    <xf numFmtId="0" fontId="78" fillId="44" borderId="57" xfId="67" applyFont="1" applyFill="1" applyBorder="1" applyAlignment="1" applyProtection="1">
      <alignment horizontal="center" vertical="center" wrapText="1"/>
    </xf>
    <xf numFmtId="0" fontId="78" fillId="44" borderId="60" xfId="67" applyFont="1" applyFill="1" applyBorder="1" applyAlignment="1" applyProtection="1">
      <alignment horizontal="center" vertical="center" wrapText="1"/>
    </xf>
    <xf numFmtId="0" fontId="78" fillId="44" borderId="59" xfId="67" applyFont="1" applyFill="1" applyBorder="1" applyAlignment="1" applyProtection="1">
      <alignment horizontal="center" vertical="center" wrapText="1"/>
    </xf>
    <xf numFmtId="0" fontId="78" fillId="44" borderId="62" xfId="67" applyFont="1" applyFill="1" applyBorder="1" applyAlignment="1" applyProtection="1">
      <alignment horizontal="center" vertical="center" textRotation="90" wrapText="1"/>
    </xf>
    <xf numFmtId="0" fontId="78" fillId="44" borderId="57" xfId="67" applyFont="1" applyFill="1" applyBorder="1" applyAlignment="1" applyProtection="1">
      <alignment horizontal="center" vertical="center" textRotation="90" wrapText="1"/>
    </xf>
    <xf numFmtId="0" fontId="78" fillId="44" borderId="72" xfId="67" applyFont="1" applyFill="1" applyBorder="1" applyAlignment="1">
      <alignment horizontal="center"/>
      <protection locked="0"/>
    </xf>
    <xf numFmtId="0" fontId="78" fillId="44" borderId="20" xfId="67" applyFont="1" applyFill="1" applyBorder="1" applyAlignment="1">
      <alignment horizontal="center"/>
      <protection locked="0"/>
    </xf>
    <xf numFmtId="0" fontId="78" fillId="44" borderId="73" xfId="67" applyFont="1" applyFill="1" applyBorder="1" applyAlignment="1">
      <alignment horizontal="center"/>
      <protection locked="0"/>
    </xf>
    <xf numFmtId="0" fontId="78" fillId="44" borderId="72" xfId="67" applyFont="1" applyFill="1" applyBorder="1" applyAlignment="1" applyProtection="1">
      <alignment horizontal="center" vertical="center" wrapText="1"/>
    </xf>
    <xf numFmtId="0" fontId="78" fillId="44" borderId="32" xfId="67" applyFont="1" applyFill="1" applyBorder="1" applyAlignment="1" applyProtection="1">
      <alignment horizontal="center" vertical="center" wrapText="1"/>
    </xf>
    <xf numFmtId="0" fontId="78" fillId="44" borderId="109" xfId="67" applyFont="1" applyFill="1" applyBorder="1" applyAlignment="1" applyProtection="1">
      <alignment horizontal="center" vertical="center" wrapText="1"/>
    </xf>
    <xf numFmtId="0" fontId="78" fillId="44" borderId="23" xfId="67" applyFont="1" applyFill="1" applyBorder="1" applyAlignment="1" applyProtection="1">
      <alignment horizontal="center" vertical="center" wrapText="1"/>
    </xf>
    <xf numFmtId="1" fontId="78" fillId="44" borderId="22" xfId="67" applyNumberFormat="1" applyFont="1" applyFill="1" applyBorder="1" applyAlignment="1" applyProtection="1">
      <alignment horizontal="center" vertical="center" wrapText="1"/>
    </xf>
    <xf numFmtId="1" fontId="78" fillId="44" borderId="20" xfId="67" applyNumberFormat="1" applyFont="1" applyFill="1" applyBorder="1" applyAlignment="1" applyProtection="1">
      <alignment horizontal="center" vertical="center" wrapText="1"/>
    </xf>
    <xf numFmtId="1" fontId="78" fillId="44" borderId="73" xfId="67" applyNumberFormat="1" applyFont="1" applyFill="1" applyBorder="1" applyAlignment="1" applyProtection="1">
      <alignment horizontal="center" vertical="center" wrapText="1"/>
    </xf>
    <xf numFmtId="1" fontId="78" fillId="44" borderId="18" xfId="67" applyNumberFormat="1" applyFont="1" applyFill="1" applyBorder="1" applyAlignment="1" applyProtection="1">
      <alignment horizontal="center" vertical="center" wrapText="1"/>
    </xf>
    <xf numFmtId="1" fontId="78" fillId="44" borderId="0" xfId="67" applyNumberFormat="1" applyFont="1" applyFill="1" applyBorder="1" applyAlignment="1" applyProtection="1">
      <alignment horizontal="center" vertical="center" wrapText="1"/>
    </xf>
    <xf numFmtId="1" fontId="78" fillId="44" borderId="74" xfId="67" applyNumberFormat="1" applyFont="1" applyFill="1" applyBorder="1" applyAlignment="1" applyProtection="1">
      <alignment horizontal="center" vertical="center" wrapText="1"/>
    </xf>
    <xf numFmtId="1" fontId="78" fillId="44" borderId="24" xfId="67" applyNumberFormat="1" applyFont="1" applyFill="1" applyBorder="1" applyAlignment="1" applyProtection="1">
      <alignment horizontal="center" vertical="center" wrapText="1"/>
    </xf>
    <xf numFmtId="1" fontId="78" fillId="44" borderId="13" xfId="67" applyNumberFormat="1" applyFont="1" applyFill="1" applyBorder="1" applyAlignment="1" applyProtection="1">
      <alignment horizontal="center" vertical="center" wrapText="1"/>
    </xf>
    <xf numFmtId="1" fontId="78" fillId="44" borderId="118" xfId="67" applyNumberFormat="1" applyFont="1" applyFill="1" applyBorder="1" applyAlignment="1" applyProtection="1">
      <alignment horizontal="center" vertical="center" wrapText="1"/>
    </xf>
    <xf numFmtId="0" fontId="78" fillId="44" borderId="62" xfId="67" applyFont="1" applyFill="1" applyBorder="1" applyAlignment="1" applyProtection="1">
      <alignment horizontal="center" vertical="center"/>
    </xf>
    <xf numFmtId="0" fontId="78" fillId="44" borderId="57" xfId="67" applyFont="1" applyFill="1" applyBorder="1" applyAlignment="1" applyProtection="1">
      <alignment horizontal="center" vertical="center"/>
    </xf>
    <xf numFmtId="0" fontId="78" fillId="44" borderId="72" xfId="67" applyFont="1" applyFill="1" applyBorder="1" applyAlignment="1" applyProtection="1">
      <alignment horizontal="center" vertical="center"/>
    </xf>
    <xf numFmtId="0" fontId="78" fillId="44" borderId="73" xfId="67" applyFont="1" applyFill="1" applyBorder="1" applyAlignment="1" applyProtection="1">
      <alignment horizontal="center" vertical="center"/>
    </xf>
    <xf numFmtId="0" fontId="78" fillId="44" borderId="109" xfId="67" applyFont="1" applyFill="1" applyBorder="1" applyAlignment="1" applyProtection="1">
      <alignment horizontal="center" vertical="center"/>
    </xf>
    <xf numFmtId="0" fontId="78" fillId="44" borderId="74" xfId="67" applyFont="1" applyFill="1" applyBorder="1" applyAlignment="1" applyProtection="1">
      <alignment horizontal="center" vertical="center"/>
    </xf>
    <xf numFmtId="0" fontId="78" fillId="44" borderId="116" xfId="67" applyFont="1" applyFill="1" applyBorder="1" applyAlignment="1" applyProtection="1">
      <alignment horizontal="center" vertical="center"/>
    </xf>
    <xf numFmtId="0" fontId="78" fillId="44" borderId="4" xfId="67" applyFont="1" applyFill="1" applyBorder="1" applyAlignment="1" applyProtection="1">
      <alignment horizontal="center" vertical="center"/>
    </xf>
    <xf numFmtId="0" fontId="78" fillId="44" borderId="110" xfId="67" applyFont="1" applyFill="1" applyBorder="1" applyAlignment="1" applyProtection="1">
      <alignment horizontal="center" vertical="center" wrapText="1"/>
    </xf>
    <xf numFmtId="0" fontId="78" fillId="44" borderId="111" xfId="67" applyFont="1" applyFill="1" applyBorder="1" applyAlignment="1" applyProtection="1">
      <alignment horizontal="center" vertical="center" wrapText="1"/>
    </xf>
    <xf numFmtId="0" fontId="78" fillId="44" borderId="113" xfId="67" applyFont="1" applyFill="1" applyBorder="1" applyAlignment="1">
      <alignment horizontal="center" vertical="center"/>
      <protection locked="0"/>
    </xf>
    <xf numFmtId="0" fontId="78" fillId="44" borderId="114" xfId="67" applyFont="1" applyFill="1" applyBorder="1" applyAlignment="1">
      <alignment horizontal="center" vertical="center"/>
      <protection locked="0"/>
    </xf>
    <xf numFmtId="0" fontId="78" fillId="44" borderId="3" xfId="67" applyFont="1" applyFill="1" applyBorder="1" applyAlignment="1">
      <alignment horizontal="center" vertical="center"/>
      <protection locked="0"/>
    </xf>
    <xf numFmtId="0" fontId="78" fillId="44" borderId="4" xfId="67" applyFont="1" applyFill="1" applyBorder="1" applyAlignment="1">
      <alignment horizontal="center" vertical="center"/>
      <protection locked="0"/>
    </xf>
    <xf numFmtId="0" fontId="78" fillId="44" borderId="20" xfId="67" applyFont="1" applyFill="1" applyBorder="1" applyAlignment="1" applyProtection="1">
      <alignment horizontal="center" vertical="center" wrapText="1"/>
    </xf>
    <xf numFmtId="0" fontId="78" fillId="44" borderId="73" xfId="67" applyFont="1" applyFill="1" applyBorder="1" applyAlignment="1" applyProtection="1">
      <alignment horizontal="center" vertical="center" wrapText="1"/>
    </xf>
    <xf numFmtId="0" fontId="78" fillId="44" borderId="0" xfId="67" applyFont="1" applyFill="1" applyBorder="1" applyAlignment="1" applyProtection="1">
      <alignment horizontal="center" vertical="center" wrapText="1"/>
    </xf>
    <xf numFmtId="0" fontId="78" fillId="44" borderId="74" xfId="67" applyFont="1" applyFill="1" applyBorder="1" applyAlignment="1" applyProtection="1">
      <alignment horizontal="center" vertical="center" wrapText="1"/>
    </xf>
    <xf numFmtId="0" fontId="78" fillId="44" borderId="119" xfId="67" applyFont="1" applyFill="1" applyBorder="1" applyAlignment="1" applyProtection="1">
      <alignment horizontal="center" vertical="center"/>
    </xf>
    <xf numFmtId="0" fontId="78" fillId="44" borderId="13" xfId="67" applyFont="1" applyFill="1" applyBorder="1" applyAlignment="1" applyProtection="1">
      <alignment horizontal="center" vertical="center"/>
    </xf>
    <xf numFmtId="0" fontId="78" fillId="44" borderId="118" xfId="67" applyFont="1" applyFill="1" applyBorder="1" applyAlignment="1" applyProtection="1">
      <alignment horizontal="center" vertical="center"/>
    </xf>
    <xf numFmtId="1" fontId="81" fillId="0" borderId="61" xfId="67" applyNumberFormat="1" applyFont="1" applyBorder="1" applyAlignment="1" applyProtection="1">
      <alignment horizontal="center" vertical="center" wrapText="1"/>
    </xf>
    <xf numFmtId="1" fontId="81" fillId="0" borderId="125" xfId="67" applyNumberFormat="1" applyFont="1" applyBorder="1" applyAlignment="1" applyProtection="1">
      <alignment horizontal="center" vertical="center" wrapText="1"/>
    </xf>
    <xf numFmtId="0" fontId="81" fillId="0" borderId="62" xfId="67" applyFont="1" applyBorder="1" applyAlignment="1" applyProtection="1">
      <alignment horizontal="center" vertical="center"/>
    </xf>
    <xf numFmtId="0" fontId="81" fillId="0" borderId="57" xfId="67" applyFont="1" applyBorder="1" applyAlignment="1" applyProtection="1">
      <alignment horizontal="center" vertical="center"/>
    </xf>
    <xf numFmtId="0" fontId="81" fillId="0" borderId="62" xfId="67" applyFont="1" applyBorder="1" applyAlignment="1" applyProtection="1">
      <alignment horizontal="center" vertical="center" wrapText="1"/>
    </xf>
    <xf numFmtId="0" fontId="81" fillId="0" borderId="57" xfId="67" applyFont="1" applyBorder="1" applyAlignment="1" applyProtection="1">
      <alignment horizontal="center" vertical="center" wrapText="1"/>
    </xf>
    <xf numFmtId="0" fontId="81" fillId="0" borderId="72" xfId="67" applyFont="1" applyBorder="1" applyAlignment="1" applyProtection="1">
      <alignment horizontal="center" vertical="center"/>
    </xf>
    <xf numFmtId="0" fontId="81" fillId="0" borderId="73" xfId="67" applyFont="1" applyBorder="1" applyAlignment="1" applyProtection="1">
      <alignment horizontal="center" vertical="center"/>
    </xf>
    <xf numFmtId="0" fontId="81" fillId="0" borderId="109" xfId="67" applyFont="1" applyBorder="1" applyAlignment="1" applyProtection="1">
      <alignment horizontal="center" vertical="center"/>
    </xf>
    <xf numFmtId="0" fontId="81" fillId="0" borderId="74" xfId="67" applyFont="1" applyBorder="1" applyAlignment="1" applyProtection="1">
      <alignment horizontal="center" vertical="center"/>
    </xf>
    <xf numFmtId="0" fontId="81" fillId="0" borderId="116" xfId="67" applyFont="1" applyBorder="1" applyAlignment="1" applyProtection="1">
      <alignment horizontal="center" vertical="center"/>
    </xf>
    <xf numFmtId="0" fontId="81" fillId="0" borderId="4" xfId="67" applyFont="1" applyBorder="1" applyAlignment="1" applyProtection="1">
      <alignment horizontal="center" vertical="center"/>
    </xf>
    <xf numFmtId="0" fontId="81" fillId="0" borderId="63" xfId="67" applyFont="1" applyBorder="1" applyAlignment="1" applyProtection="1">
      <alignment horizontal="center" vertical="center"/>
    </xf>
    <xf numFmtId="0" fontId="81" fillId="0" borderId="115" xfId="67" applyFont="1" applyBorder="1" applyAlignment="1" applyProtection="1">
      <alignment horizontal="center" vertical="center"/>
    </xf>
    <xf numFmtId="0" fontId="78" fillId="0" borderId="2" xfId="67" applyFont="1" applyFill="1" applyBorder="1" applyAlignment="1">
      <alignment horizontal="center" vertical="center"/>
      <protection locked="0"/>
    </xf>
    <xf numFmtId="0" fontId="78" fillId="0" borderId="38" xfId="67" applyFont="1" applyFill="1" applyBorder="1" applyAlignment="1">
      <alignment horizontal="center" vertical="center"/>
      <protection locked="0"/>
    </xf>
    <xf numFmtId="0" fontId="78" fillId="0" borderId="39" xfId="67" applyFont="1" applyFill="1" applyBorder="1" applyAlignment="1">
      <alignment horizontal="center" vertical="center"/>
      <protection locked="0"/>
    </xf>
    <xf numFmtId="0" fontId="78" fillId="44" borderId="36" xfId="67" applyFont="1" applyFill="1" applyBorder="1" applyAlignment="1" applyProtection="1">
      <alignment horizontal="center" vertical="center" wrapText="1"/>
    </xf>
    <xf numFmtId="0" fontId="78" fillId="44" borderId="63" xfId="67" applyFont="1" applyFill="1" applyBorder="1" applyAlignment="1" applyProtection="1">
      <alignment horizontal="center" vertical="center" wrapText="1"/>
    </xf>
    <xf numFmtId="0" fontId="78" fillId="44" borderId="115" xfId="67" applyFont="1" applyFill="1" applyBorder="1" applyAlignment="1" applyProtection="1">
      <alignment horizontal="center" vertical="center" wrapText="1"/>
    </xf>
    <xf numFmtId="1" fontId="79" fillId="0" borderId="7" xfId="67" applyNumberFormat="1" applyFont="1" applyBorder="1" applyAlignment="1" applyProtection="1">
      <alignment horizontal="center"/>
    </xf>
    <xf numFmtId="1" fontId="79" fillId="0" borderId="111" xfId="67" applyNumberFormat="1" applyFont="1" applyBorder="1" applyAlignment="1" applyProtection="1">
      <alignment horizontal="center"/>
    </xf>
    <xf numFmtId="1" fontId="79" fillId="0" borderId="120" xfId="67" applyNumberFormat="1" applyFont="1" applyBorder="1" applyAlignment="1" applyProtection="1">
      <alignment horizontal="center"/>
    </xf>
    <xf numFmtId="0" fontId="78" fillId="44" borderId="65" xfId="67" applyFont="1" applyFill="1" applyBorder="1" applyAlignment="1" applyProtection="1">
      <alignment horizontal="center" vertical="center" wrapText="1"/>
    </xf>
    <xf numFmtId="0" fontId="21" fillId="0" borderId="126" xfId="67" applyFont="1" applyBorder="1" applyAlignment="1">
      <alignment horizontal="center"/>
      <protection locked="0"/>
    </xf>
    <xf numFmtId="0" fontId="21" fillId="0" borderId="127" xfId="67" applyFont="1" applyBorder="1" applyAlignment="1">
      <alignment horizontal="center"/>
      <protection locked="0"/>
    </xf>
    <xf numFmtId="0" fontId="21" fillId="0" borderId="128" xfId="67" applyFont="1" applyBorder="1" applyAlignment="1">
      <alignment horizontal="center"/>
      <protection locked="0"/>
    </xf>
    <xf numFmtId="0" fontId="21" fillId="0" borderId="129" xfId="67" applyFont="1" applyBorder="1" applyAlignment="1">
      <alignment horizontal="center"/>
      <protection locked="0"/>
    </xf>
    <xf numFmtId="0" fontId="21" fillId="0" borderId="130" xfId="67" applyFont="1" applyBorder="1" applyAlignment="1">
      <alignment horizontal="center"/>
      <protection locked="0"/>
    </xf>
    <xf numFmtId="0" fontId="21" fillId="0" borderId="131" xfId="67" applyFont="1" applyBorder="1" applyAlignment="1">
      <alignment horizontal="center"/>
      <protection locked="0"/>
    </xf>
    <xf numFmtId="0" fontId="21" fillId="0" borderId="132" xfId="67" applyFont="1" applyBorder="1" applyAlignment="1">
      <alignment horizontal="center"/>
      <protection locked="0"/>
    </xf>
    <xf numFmtId="0" fontId="21" fillId="0" borderId="133" xfId="67" applyFont="1" applyBorder="1" applyAlignment="1">
      <alignment horizontal="center"/>
      <protection locked="0"/>
    </xf>
    <xf numFmtId="0" fontId="21" fillId="0" borderId="134" xfId="67" applyFont="1" applyBorder="1" applyAlignment="1">
      <alignment horizontal="center"/>
      <protection locked="0"/>
    </xf>
    <xf numFmtId="0" fontId="21" fillId="35" borderId="66" xfId="55" applyNumberFormat="1" applyFont="1" applyFill="1" applyBorder="1" applyAlignment="1">
      <alignment horizontal="left" vertical="center" wrapText="1"/>
    </xf>
    <xf numFmtId="0" fontId="21" fillId="35" borderId="67" xfId="55" applyNumberFormat="1" applyFont="1" applyFill="1" applyBorder="1" applyAlignment="1">
      <alignment horizontal="left" vertical="center" wrapText="1"/>
    </xf>
    <xf numFmtId="0" fontId="21" fillId="35" borderId="68" xfId="55" applyNumberFormat="1" applyFont="1" applyFill="1" applyBorder="1" applyAlignment="1">
      <alignment horizontal="left" vertical="center" wrapText="1"/>
    </xf>
    <xf numFmtId="0" fontId="21" fillId="35" borderId="69" xfId="55" applyNumberFormat="1" applyFont="1" applyFill="1" applyBorder="1" applyAlignment="1">
      <alignment horizontal="left" vertical="center" wrapText="1"/>
    </xf>
    <xf numFmtId="0" fontId="21" fillId="35" borderId="70" xfId="55" applyNumberFormat="1" applyFont="1" applyFill="1" applyBorder="1" applyAlignment="1">
      <alignment horizontal="left" vertical="center" wrapText="1"/>
    </xf>
    <xf numFmtId="0" fontId="21" fillId="35" borderId="71" xfId="55" applyNumberFormat="1" applyFont="1" applyFill="1" applyBorder="1" applyAlignment="1">
      <alignment horizontal="left" vertical="center" wrapText="1"/>
    </xf>
    <xf numFmtId="0" fontId="37" fillId="5" borderId="13" xfId="0" applyFont="1" applyFill="1" applyBorder="1" applyAlignment="1">
      <alignment horizontal="center" vertical="center"/>
    </xf>
    <xf numFmtId="0" fontId="4" fillId="0" borderId="39" xfId="0" applyNumberFormat="1" applyFont="1" applyFill="1" applyBorder="1" applyAlignment="1">
      <alignment horizontal="left" vertical="center" wrapText="1"/>
    </xf>
    <xf numFmtId="0" fontId="4" fillId="0" borderId="39" xfId="0" applyNumberFormat="1" applyFont="1" applyFill="1" applyBorder="1" applyAlignment="1">
      <alignment horizontal="center" vertical="center" wrapText="1"/>
    </xf>
    <xf numFmtId="0" fontId="4" fillId="0" borderId="38" xfId="0" applyNumberFormat="1" applyFont="1" applyFill="1" applyBorder="1" applyAlignment="1">
      <alignment horizontal="center" vertical="center" wrapText="1"/>
    </xf>
    <xf numFmtId="0" fontId="25" fillId="0" borderId="61" xfId="0" applyNumberFormat="1" applyFont="1" applyFill="1" applyBorder="1" applyAlignment="1">
      <alignment horizontal="center" vertical="center"/>
    </xf>
    <xf numFmtId="0" fontId="25" fillId="0" borderId="56" xfId="0" applyNumberFormat="1" applyFont="1" applyFill="1" applyBorder="1" applyAlignment="1">
      <alignment horizontal="center" vertical="center"/>
    </xf>
    <xf numFmtId="49" fontId="25" fillId="0" borderId="72" xfId="0" applyNumberFormat="1" applyFont="1" applyFill="1" applyBorder="1" applyAlignment="1">
      <alignment horizontal="left" vertical="center" wrapText="1"/>
    </xf>
    <xf numFmtId="0" fontId="25" fillId="0" borderId="20" xfId="0" applyNumberFormat="1" applyFont="1" applyFill="1" applyBorder="1" applyAlignment="1">
      <alignment horizontal="left" vertical="center" wrapText="1"/>
    </xf>
    <xf numFmtId="0" fontId="25" fillId="0" borderId="73" xfId="0" applyNumberFormat="1" applyFont="1" applyFill="1" applyBorder="1" applyAlignment="1">
      <alignment horizontal="left" vertical="center" wrapText="1"/>
    </xf>
    <xf numFmtId="0" fontId="25" fillId="0" borderId="50" xfId="0" applyNumberFormat="1" applyFont="1" applyFill="1" applyBorder="1" applyAlignment="1">
      <alignment horizontal="left" vertical="center" wrapText="1"/>
    </xf>
    <xf numFmtId="0" fontId="25" fillId="0" borderId="0" xfId="0" applyNumberFormat="1" applyFont="1" applyFill="1" applyBorder="1" applyAlignment="1">
      <alignment horizontal="left" vertical="center" wrapText="1"/>
    </xf>
    <xf numFmtId="0" fontId="25" fillId="0" borderId="74" xfId="0" applyNumberFormat="1" applyFont="1" applyFill="1" applyBorder="1" applyAlignment="1">
      <alignment horizontal="left" vertical="center" wrapText="1"/>
    </xf>
    <xf numFmtId="0" fontId="25" fillId="0" borderId="60" xfId="0" applyFont="1" applyBorder="1" applyAlignment="1">
      <alignment horizontal="center" vertical="center" wrapText="1"/>
    </xf>
    <xf numFmtId="0" fontId="25" fillId="0" borderId="59" xfId="0" applyFont="1" applyBorder="1" applyAlignment="1">
      <alignment horizontal="center" vertical="center" wrapText="1"/>
    </xf>
    <xf numFmtId="166" fontId="25" fillId="0" borderId="36" xfId="65" applyFont="1" applyFill="1" applyBorder="1" applyAlignment="1">
      <alignment horizontal="center" vertical="center"/>
    </xf>
    <xf numFmtId="166" fontId="25" fillId="0" borderId="45" xfId="65" applyFont="1" applyFill="1" applyBorder="1" applyAlignment="1">
      <alignment horizontal="center" vertical="center"/>
    </xf>
    <xf numFmtId="0" fontId="25" fillId="0" borderId="55" xfId="0" applyFont="1" applyBorder="1" applyAlignment="1">
      <alignment horizontal="center" vertical="center" wrapText="1"/>
    </xf>
    <xf numFmtId="0" fontId="25" fillId="0" borderId="8" xfId="0" applyFont="1" applyBorder="1" applyAlignment="1">
      <alignment horizontal="center" vertical="center" wrapText="1"/>
    </xf>
    <xf numFmtId="181" fontId="25" fillId="0" borderId="9" xfId="65" applyNumberFormat="1" applyFont="1" applyFill="1" applyBorder="1" applyAlignment="1">
      <alignment horizontal="center" vertical="center"/>
    </xf>
    <xf numFmtId="181" fontId="25" fillId="0" borderId="34" xfId="65" applyNumberFormat="1" applyFont="1" applyFill="1" applyBorder="1" applyAlignment="1">
      <alignment horizontal="center" vertical="center"/>
    </xf>
    <xf numFmtId="0" fontId="25" fillId="0" borderId="41" xfId="0" applyFont="1" applyBorder="1" applyAlignment="1">
      <alignment horizontal="left" vertical="center" wrapText="1"/>
    </xf>
    <xf numFmtId="0" fontId="25" fillId="0" borderId="10" xfId="0" applyFont="1" applyBorder="1" applyAlignment="1">
      <alignment horizontal="left" vertical="center" wrapText="1"/>
    </xf>
    <xf numFmtId="0" fontId="25" fillId="0" borderId="11" xfId="0" applyFont="1" applyBorder="1" applyAlignment="1">
      <alignment horizontal="left" vertical="center" wrapText="1"/>
    </xf>
    <xf numFmtId="0" fontId="25" fillId="0" borderId="41" xfId="0" applyFont="1" applyBorder="1" applyAlignment="1">
      <alignment horizontal="center" vertical="center" wrapText="1"/>
    </xf>
    <xf numFmtId="0" fontId="25" fillId="0" borderId="11" xfId="0" applyFont="1" applyBorder="1" applyAlignment="1">
      <alignment horizontal="center" vertical="center" wrapText="1"/>
    </xf>
    <xf numFmtId="182" fontId="25" fillId="0" borderId="12" xfId="65" applyNumberFormat="1" applyFont="1" applyFill="1" applyBorder="1" applyAlignment="1">
      <alignment horizontal="center" vertical="center"/>
    </xf>
    <xf numFmtId="182" fontId="25" fillId="0" borderId="35" xfId="65" applyNumberFormat="1" applyFont="1" applyFill="1" applyBorder="1" applyAlignment="1">
      <alignment horizontal="center" vertical="center"/>
    </xf>
    <xf numFmtId="166" fontId="64" fillId="35" borderId="55" xfId="66" applyFont="1" applyFill="1" applyBorder="1" applyAlignment="1">
      <alignment horizontal="center" vertical="center"/>
    </xf>
    <xf numFmtId="166" fontId="64" fillId="35" borderId="1" xfId="66" applyFont="1" applyFill="1" applyBorder="1" applyAlignment="1">
      <alignment horizontal="center" vertical="center"/>
    </xf>
    <xf numFmtId="166" fontId="64" fillId="35" borderId="8" xfId="66" applyFont="1" applyFill="1" applyBorder="1" applyAlignment="1">
      <alignment horizontal="center" vertical="center"/>
    </xf>
    <xf numFmtId="0" fontId="21" fillId="35" borderId="75" xfId="55" applyNumberFormat="1" applyFont="1" applyFill="1" applyBorder="1" applyAlignment="1">
      <alignment horizontal="left" vertical="center" wrapText="1"/>
    </xf>
    <xf numFmtId="0" fontId="21" fillId="35" borderId="76" xfId="55" applyNumberFormat="1" applyFont="1" applyFill="1" applyBorder="1" applyAlignment="1">
      <alignment horizontal="left" vertical="center" wrapText="1"/>
    </xf>
    <xf numFmtId="0" fontId="21" fillId="35" borderId="77" xfId="55" applyNumberFormat="1" applyFont="1" applyFill="1" applyBorder="1" applyAlignment="1">
      <alignment horizontal="left" vertical="center" wrapText="1"/>
    </xf>
    <xf numFmtId="4" fontId="65" fillId="35" borderId="18" xfId="55" applyNumberFormat="1" applyFont="1" applyFill="1" applyBorder="1" applyAlignment="1">
      <alignment horizontal="right" vertical="center" wrapText="1"/>
    </xf>
    <xf numFmtId="4" fontId="65" fillId="35" borderId="0" xfId="55" applyNumberFormat="1" applyFont="1" applyFill="1" applyBorder="1" applyAlignment="1">
      <alignment horizontal="right" vertical="center" wrapText="1"/>
    </xf>
    <xf numFmtId="0" fontId="68" fillId="0" borderId="0" xfId="36" applyFont="1" applyFill="1" applyAlignment="1">
      <alignment horizontal="center" vertical="top"/>
    </xf>
    <xf numFmtId="1" fontId="21" fillId="0" borderId="0" xfId="0" applyNumberFormat="1" applyFont="1" applyBorder="1" applyAlignment="1">
      <alignment horizontal="left" vertical="top"/>
    </xf>
    <xf numFmtId="1" fontId="21" fillId="0" borderId="0" xfId="0" applyNumberFormat="1" applyFont="1" applyBorder="1" applyAlignment="1">
      <alignment horizontal="right" vertical="top"/>
    </xf>
    <xf numFmtId="0" fontId="21" fillId="0" borderId="0" xfId="0" applyFont="1" applyAlignment="1">
      <alignment horizontal="right" vertical="center"/>
    </xf>
    <xf numFmtId="0" fontId="4" fillId="0" borderId="78" xfId="44" applyFont="1" applyBorder="1" applyAlignment="1">
      <alignment horizontal="left"/>
    </xf>
    <xf numFmtId="0" fontId="4" fillId="0" borderId="79" xfId="44" applyFont="1" applyBorder="1" applyAlignment="1">
      <alignment horizontal="left"/>
    </xf>
    <xf numFmtId="0" fontId="4" fillId="0" borderId="80" xfId="44" applyFont="1" applyBorder="1" applyAlignment="1">
      <alignment horizontal="left"/>
    </xf>
    <xf numFmtId="0" fontId="5" fillId="0" borderId="81" xfId="44" applyNumberFormat="1" applyFont="1" applyBorder="1" applyAlignment="1">
      <alignment horizontal="left" vertical="top" wrapText="1"/>
    </xf>
    <xf numFmtId="0" fontId="5" fillId="0" borderId="82" xfId="44" applyNumberFormat="1" applyFont="1" applyBorder="1" applyAlignment="1">
      <alignment horizontal="left" vertical="top" wrapText="1"/>
    </xf>
    <xf numFmtId="0" fontId="4" fillId="0" borderId="83" xfId="44" applyFont="1" applyBorder="1" applyAlignment="1">
      <alignment horizontal="left" vertical="center"/>
    </xf>
    <xf numFmtId="0" fontId="4" fillId="0" borderId="15" xfId="44" applyFont="1" applyBorder="1" applyAlignment="1">
      <alignment horizontal="left" vertical="center"/>
    </xf>
    <xf numFmtId="0" fontId="4" fillId="0" borderId="84" xfId="44" applyFont="1" applyBorder="1" applyAlignment="1">
      <alignment horizontal="left"/>
    </xf>
    <xf numFmtId="0" fontId="4" fillId="0" borderId="85" xfId="44" applyFont="1" applyBorder="1" applyAlignment="1">
      <alignment horizontal="left"/>
    </xf>
    <xf numFmtId="0" fontId="4" fillId="0" borderId="86" xfId="44" applyFont="1" applyBorder="1" applyAlignment="1">
      <alignment horizontal="left"/>
    </xf>
    <xf numFmtId="49" fontId="34" fillId="4" borderId="98" xfId="44" applyNumberFormat="1" applyFont="1" applyFill="1" applyBorder="1" applyAlignment="1">
      <alignment horizontal="center" vertical="center"/>
    </xf>
    <xf numFmtId="49" fontId="34" fillId="4" borderId="93" xfId="44" applyNumberFormat="1" applyFont="1" applyFill="1" applyBorder="1" applyAlignment="1">
      <alignment horizontal="center" vertical="center"/>
    </xf>
    <xf numFmtId="49" fontId="34" fillId="4" borderId="144" xfId="44" applyNumberFormat="1" applyFont="1" applyFill="1" applyBorder="1" applyAlignment="1">
      <alignment horizontal="center" vertical="center"/>
    </xf>
    <xf numFmtId="49" fontId="34" fillId="4" borderId="152" xfId="44" applyNumberFormat="1" applyFont="1" applyFill="1" applyBorder="1" applyAlignment="1">
      <alignment horizontal="center" vertical="center"/>
    </xf>
    <xf numFmtId="2" fontId="5" fillId="0" borderId="81" xfId="44" applyNumberFormat="1" applyFont="1" applyBorder="1" applyAlignment="1">
      <alignment horizontal="left" vertical="top" wrapText="1"/>
    </xf>
    <xf numFmtId="49" fontId="34" fillId="4" borderId="153" xfId="44" applyNumberFormat="1" applyFont="1" applyFill="1" applyBorder="1" applyAlignment="1">
      <alignment horizontal="center" vertical="center"/>
    </xf>
    <xf numFmtId="49" fontId="34" fillId="4" borderId="155" xfId="44" applyNumberFormat="1" applyFont="1" applyFill="1" applyBorder="1" applyAlignment="1">
      <alignment horizontal="center" vertical="center"/>
    </xf>
    <xf numFmtId="49" fontId="34" fillId="4" borderId="147" xfId="44" applyNumberFormat="1" applyFont="1" applyFill="1" applyBorder="1" applyAlignment="1">
      <alignment horizontal="center" vertical="center"/>
    </xf>
    <xf numFmtId="49" fontId="34" fillId="4" borderId="148" xfId="44" applyNumberFormat="1" applyFont="1" applyFill="1" applyBorder="1" applyAlignment="1">
      <alignment horizontal="center" vertical="center"/>
    </xf>
    <xf numFmtId="0" fontId="4" fillId="0" borderId="13" xfId="47" applyFont="1" applyBorder="1" applyAlignment="1">
      <alignment horizontal="center"/>
    </xf>
    <xf numFmtId="0" fontId="6" fillId="0" borderId="0" xfId="47" applyFont="1" applyAlignment="1">
      <alignment horizontal="center"/>
    </xf>
    <xf numFmtId="0" fontId="5" fillId="38" borderId="142" xfId="44" applyFont="1" applyFill="1" applyBorder="1" applyAlignment="1">
      <alignment horizontal="center" wrapText="1"/>
    </xf>
    <xf numFmtId="0" fontId="5" fillId="38" borderId="143" xfId="44" applyFont="1" applyFill="1" applyBorder="1" applyAlignment="1">
      <alignment horizontal="center" wrapText="1"/>
    </xf>
    <xf numFmtId="0" fontId="19" fillId="4" borderId="94" xfId="0" applyNumberFormat="1" applyFont="1" applyFill="1" applyBorder="1" applyAlignment="1">
      <alignment horizontal="center" vertical="center" wrapText="1"/>
    </xf>
    <xf numFmtId="0" fontId="19" fillId="4" borderId="96" xfId="0" applyNumberFormat="1" applyFont="1" applyFill="1" applyBorder="1" applyAlignment="1">
      <alignment horizontal="center" vertical="center" wrapText="1"/>
    </xf>
    <xf numFmtId="0" fontId="19" fillId="4" borderId="97" xfId="0" applyNumberFormat="1" applyFont="1" applyFill="1" applyBorder="1" applyAlignment="1">
      <alignment horizontal="center" vertical="center" wrapText="1"/>
    </xf>
    <xf numFmtId="0" fontId="19" fillId="4" borderId="24" xfId="0" applyNumberFormat="1" applyFont="1" applyFill="1" applyBorder="1" applyAlignment="1">
      <alignment horizontal="center" vertical="center" wrapText="1"/>
    </xf>
    <xf numFmtId="0" fontId="19" fillId="4" borderId="13" xfId="0" applyNumberFormat="1" applyFont="1" applyFill="1" applyBorder="1" applyAlignment="1">
      <alignment horizontal="center" vertical="center" wrapText="1"/>
    </xf>
    <xf numFmtId="0" fontId="19" fillId="4" borderId="25" xfId="0" applyNumberFormat="1" applyFont="1" applyFill="1" applyBorder="1" applyAlignment="1">
      <alignment horizontal="center" vertical="center" wrapText="1"/>
    </xf>
    <xf numFmtId="0" fontId="4" fillId="4" borderId="84" xfId="44" applyFont="1" applyFill="1" applyBorder="1" applyAlignment="1">
      <alignment horizontal="center" vertical="center"/>
    </xf>
    <xf numFmtId="0" fontId="4" fillId="4" borderId="85" xfId="44" applyFont="1" applyFill="1" applyBorder="1" applyAlignment="1">
      <alignment horizontal="center" vertical="center"/>
    </xf>
    <xf numFmtId="0" fontId="4" fillId="4" borderId="87" xfId="44" applyFont="1" applyFill="1" applyBorder="1" applyAlignment="1">
      <alignment horizontal="center" vertical="center"/>
    </xf>
    <xf numFmtId="0" fontId="5" fillId="39" borderId="22" xfId="44" applyFont="1" applyFill="1" applyBorder="1" applyAlignment="1">
      <alignment horizontal="center" vertical="center"/>
    </xf>
    <xf numFmtId="0" fontId="5" fillId="39" borderId="88" xfId="44" applyFont="1" applyFill="1" applyBorder="1" applyAlignment="1">
      <alignment horizontal="center" vertical="center"/>
    </xf>
    <xf numFmtId="0" fontId="5" fillId="39" borderId="89" xfId="44" applyFont="1" applyFill="1" applyBorder="1" applyAlignment="1">
      <alignment horizontal="center" vertical="center"/>
    </xf>
    <xf numFmtId="0" fontId="5" fillId="39" borderId="90" xfId="44" applyFont="1" applyFill="1" applyBorder="1" applyAlignment="1">
      <alignment horizontal="center" vertical="center"/>
    </xf>
    <xf numFmtId="176" fontId="33" fillId="43" borderId="91" xfId="44" applyNumberFormat="1" applyFont="1" applyFill="1" applyBorder="1" applyAlignment="1">
      <alignment horizontal="center" vertical="center" wrapText="1"/>
    </xf>
    <xf numFmtId="176" fontId="33" fillId="43" borderId="92" xfId="44" applyNumberFormat="1" applyFont="1" applyFill="1" applyBorder="1" applyAlignment="1">
      <alignment horizontal="center" vertical="center" wrapText="1"/>
    </xf>
    <xf numFmtId="176" fontId="33" fillId="43" borderId="93" xfId="44" applyNumberFormat="1" applyFont="1" applyFill="1" applyBorder="1" applyAlignment="1">
      <alignment horizontal="center" vertical="center" wrapText="1"/>
    </xf>
    <xf numFmtId="0" fontId="5" fillId="4" borderId="94" xfId="44" applyFont="1" applyFill="1" applyBorder="1" applyAlignment="1">
      <alignment horizontal="center" vertical="center"/>
    </xf>
    <xf numFmtId="0" fontId="5" fillId="4" borderId="95" xfId="44" applyFont="1" applyFill="1" applyBorder="1" applyAlignment="1">
      <alignment horizontal="center" vertical="center"/>
    </xf>
    <xf numFmtId="0" fontId="5" fillId="4" borderId="89" xfId="44" applyFont="1" applyFill="1" applyBorder="1" applyAlignment="1">
      <alignment horizontal="center" vertical="center"/>
    </xf>
    <xf numFmtId="0" fontId="5" fillId="4" borderId="90" xfId="44" applyFont="1" applyFill="1" applyBorder="1" applyAlignment="1">
      <alignment horizontal="center" vertical="center"/>
    </xf>
    <xf numFmtId="0" fontId="13" fillId="0" borderId="9" xfId="47" applyFont="1" applyBorder="1" applyAlignment="1">
      <alignment horizontal="center"/>
    </xf>
    <xf numFmtId="0" fontId="19" fillId="0" borderId="9" xfId="47" applyFont="1" applyBorder="1" applyAlignment="1">
      <alignment horizontal="center"/>
    </xf>
    <xf numFmtId="0" fontId="19" fillId="0" borderId="34" xfId="47" applyFont="1" applyBorder="1" applyAlignment="1">
      <alignment horizontal="center"/>
    </xf>
    <xf numFmtId="49" fontId="4" fillId="0" borderId="99" xfId="0" applyNumberFormat="1" applyFont="1" applyBorder="1" applyAlignment="1">
      <alignment horizontal="left" vertical="center" wrapText="1"/>
    </xf>
    <xf numFmtId="49" fontId="4" fillId="0" borderId="23" xfId="0" applyNumberFormat="1" applyFont="1" applyBorder="1" applyAlignment="1">
      <alignment horizontal="left" vertical="center" wrapText="1"/>
    </xf>
    <xf numFmtId="0" fontId="35" fillId="38" borderId="140" xfId="47" applyFont="1" applyFill="1" applyBorder="1" applyAlignment="1">
      <alignment horizontal="center" vertical="center"/>
    </xf>
    <xf numFmtId="0" fontId="35" fillId="38" borderId="38" xfId="47" applyFont="1" applyFill="1" applyBorder="1" applyAlignment="1">
      <alignment horizontal="center" vertical="center"/>
    </xf>
    <xf numFmtId="2" fontId="20" fillId="4" borderId="18" xfId="0" applyNumberFormat="1" applyFont="1" applyFill="1" applyBorder="1" applyAlignment="1">
      <alignment horizontal="left" vertical="center" wrapText="1"/>
    </xf>
    <xf numFmtId="2" fontId="20" fillId="4" borderId="0" xfId="0" applyNumberFormat="1" applyFont="1" applyFill="1" applyBorder="1" applyAlignment="1">
      <alignment horizontal="left" vertical="center" wrapText="1"/>
    </xf>
    <xf numFmtId="2" fontId="20" fillId="4" borderId="23" xfId="0" applyNumberFormat="1" applyFont="1" applyFill="1" applyBorder="1" applyAlignment="1">
      <alignment horizontal="left" vertical="center" wrapText="1"/>
    </xf>
    <xf numFmtId="0" fontId="19" fillId="0" borderId="36" xfId="47" applyFont="1" applyBorder="1" applyAlignment="1">
      <alignment horizontal="center"/>
    </xf>
    <xf numFmtId="0" fontId="19" fillId="0" borderId="45" xfId="47" applyFont="1" applyBorder="1" applyAlignment="1">
      <alignment horizontal="center"/>
    </xf>
    <xf numFmtId="0" fontId="35" fillId="0" borderId="24" xfId="47" applyFont="1" applyBorder="1" applyAlignment="1">
      <alignment horizontal="center"/>
    </xf>
    <xf numFmtId="0" fontId="35" fillId="0" borderId="13" xfId="47" applyFont="1" applyBorder="1" applyAlignment="1">
      <alignment horizontal="center"/>
    </xf>
    <xf numFmtId="0" fontId="35" fillId="0" borderId="25" xfId="47" applyFont="1" applyBorder="1" applyAlignment="1">
      <alignment horizontal="center"/>
    </xf>
    <xf numFmtId="1" fontId="3" fillId="0" borderId="20" xfId="38" applyNumberFormat="1" applyBorder="1" applyAlignment="1">
      <alignment horizontal="center"/>
    </xf>
    <xf numFmtId="167" fontId="3" fillId="0" borderId="0" xfId="30" applyBorder="1" applyAlignment="1">
      <alignment horizontal="center"/>
    </xf>
    <xf numFmtId="0" fontId="22" fillId="2" borderId="28" xfId="38" applyFont="1" applyFill="1" applyBorder="1" applyAlignment="1">
      <alignment horizontal="center" vertical="center" wrapText="1"/>
    </xf>
    <xf numFmtId="0" fontId="22" fillId="2" borderId="22" xfId="38" applyFont="1" applyFill="1" applyBorder="1" applyAlignment="1">
      <alignment horizontal="center" vertical="center" wrapText="1"/>
    </xf>
    <xf numFmtId="0" fontId="22" fillId="2" borderId="31" xfId="38" applyFont="1" applyFill="1" applyBorder="1" applyAlignment="1">
      <alignment horizontal="center" vertical="center" wrapText="1"/>
    </xf>
    <xf numFmtId="0" fontId="22" fillId="2" borderId="18" xfId="38" applyFont="1" applyFill="1" applyBorder="1" applyAlignment="1">
      <alignment horizontal="center" vertical="center" wrapText="1"/>
    </xf>
    <xf numFmtId="0" fontId="22" fillId="2" borderId="30" xfId="38" applyFont="1" applyFill="1" applyBorder="1" applyAlignment="1">
      <alignment horizontal="center" vertical="center" wrapText="1"/>
    </xf>
    <xf numFmtId="0" fontId="22" fillId="2" borderId="24" xfId="38" applyFont="1" applyFill="1" applyBorder="1" applyAlignment="1">
      <alignment horizontal="center" vertical="center" wrapText="1"/>
    </xf>
    <xf numFmtId="0" fontId="3" fillId="0" borderId="20" xfId="38" applyBorder="1" applyAlignment="1">
      <alignment horizontal="center"/>
    </xf>
    <xf numFmtId="0" fontId="3" fillId="0" borderId="0" xfId="38" applyBorder="1" applyAlignment="1">
      <alignment horizontal="center"/>
    </xf>
    <xf numFmtId="2" fontId="3" fillId="2" borderId="2" xfId="38" applyNumberFormat="1" applyFont="1" applyFill="1" applyBorder="1" applyAlignment="1">
      <alignment horizontal="justify" vertical="top"/>
    </xf>
    <xf numFmtId="0" fontId="3" fillId="2" borderId="39" xfId="38" applyFont="1" applyFill="1" applyBorder="1" applyAlignment="1">
      <alignment horizontal="justify" vertical="top"/>
    </xf>
    <xf numFmtId="0" fontId="3" fillId="2" borderId="38" xfId="38" applyFont="1" applyFill="1" applyBorder="1" applyAlignment="1">
      <alignment horizontal="justify" vertical="top"/>
    </xf>
    <xf numFmtId="0" fontId="3" fillId="2" borderId="2" xfId="38" applyFont="1" applyFill="1" applyBorder="1" applyAlignment="1">
      <alignment horizontal="left" vertical="center"/>
    </xf>
    <xf numFmtId="0" fontId="3" fillId="2" borderId="39" xfId="38" applyFont="1" applyFill="1" applyBorder="1" applyAlignment="1">
      <alignment horizontal="left" vertical="center"/>
    </xf>
    <xf numFmtId="0" fontId="3" fillId="2" borderId="38" xfId="38" applyFont="1" applyFill="1" applyBorder="1" applyAlignment="1">
      <alignment horizontal="left" vertical="center"/>
    </xf>
    <xf numFmtId="49" fontId="31" fillId="0" borderId="28" xfId="38" applyNumberFormat="1" applyFont="1" applyBorder="1" applyAlignment="1" applyProtection="1">
      <alignment horizontal="left" vertical="center" wrapText="1"/>
      <protection locked="0"/>
    </xf>
    <xf numFmtId="49" fontId="3" fillId="0" borderId="2" xfId="38" applyNumberFormat="1" applyFont="1" applyBorder="1" applyAlignment="1" applyProtection="1">
      <alignment horizontal="center" vertical="center" wrapText="1"/>
      <protection locked="0"/>
    </xf>
    <xf numFmtId="49" fontId="3" fillId="0" borderId="39" xfId="38" applyNumberFormat="1" applyFont="1" applyBorder="1" applyAlignment="1" applyProtection="1">
      <alignment horizontal="center" vertical="center" wrapText="1"/>
      <protection locked="0"/>
    </xf>
    <xf numFmtId="0" fontId="20" fillId="2" borderId="2" xfId="38" applyFont="1" applyFill="1" applyBorder="1" applyAlignment="1">
      <alignment horizontal="left"/>
    </xf>
    <xf numFmtId="0" fontId="20" fillId="2" borderId="13" xfId="38" applyFont="1" applyFill="1" applyBorder="1" applyAlignment="1">
      <alignment horizontal="left"/>
    </xf>
    <xf numFmtId="0" fontId="20" fillId="2" borderId="25" xfId="38" applyFont="1" applyFill="1" applyBorder="1" applyAlignment="1">
      <alignment horizontal="left"/>
    </xf>
    <xf numFmtId="0" fontId="3" fillId="2" borderId="22" xfId="38" applyFill="1" applyBorder="1" applyAlignment="1">
      <alignment horizontal="center"/>
    </xf>
    <xf numFmtId="0" fontId="3" fillId="2" borderId="24" xfId="38" applyFill="1" applyBorder="1" applyAlignment="1">
      <alignment horizontal="center"/>
    </xf>
    <xf numFmtId="0" fontId="20" fillId="2" borderId="2" xfId="38" applyFont="1" applyFill="1" applyBorder="1" applyAlignment="1">
      <alignment horizontal="center"/>
    </xf>
    <xf numFmtId="0" fontId="20" fillId="2" borderId="39" xfId="38" applyFont="1" applyFill="1" applyBorder="1" applyAlignment="1">
      <alignment horizontal="center"/>
    </xf>
    <xf numFmtId="0" fontId="20" fillId="2" borderId="38" xfId="38" applyFont="1" applyFill="1" applyBorder="1" applyAlignment="1">
      <alignment horizontal="center"/>
    </xf>
    <xf numFmtId="0" fontId="3" fillId="0" borderId="13" xfId="38" applyBorder="1" applyAlignment="1">
      <alignment horizontal="center"/>
    </xf>
    <xf numFmtId="0" fontId="35" fillId="40" borderId="2" xfId="78" applyFont="1" applyFill="1" applyBorder="1" applyAlignment="1">
      <alignment horizontal="center"/>
    </xf>
    <xf numFmtId="0" fontId="35" fillId="40" borderId="39" xfId="78" applyFont="1" applyFill="1" applyBorder="1" applyAlignment="1">
      <alignment horizontal="center"/>
    </xf>
    <xf numFmtId="0" fontId="35" fillId="40" borderId="38" xfId="78" applyFont="1" applyFill="1" applyBorder="1" applyAlignment="1">
      <alignment horizontal="center"/>
    </xf>
    <xf numFmtId="0" fontId="20" fillId="40" borderId="135" xfId="78" applyFont="1" applyFill="1" applyBorder="1" applyAlignment="1">
      <alignment horizontal="center"/>
    </xf>
    <xf numFmtId="0" fontId="20" fillId="40" borderId="39" xfId="78" applyFont="1" applyFill="1" applyBorder="1" applyAlignment="1">
      <alignment horizontal="center"/>
    </xf>
    <xf numFmtId="0" fontId="20" fillId="0" borderId="135" xfId="78" applyFont="1" applyFill="1" applyBorder="1" applyAlignment="1">
      <alignment horizontal="left"/>
    </xf>
    <xf numFmtId="0" fontId="20" fillId="0" borderId="39" xfId="78" applyFont="1" applyFill="1" applyBorder="1" applyAlignment="1">
      <alignment horizontal="left"/>
    </xf>
    <xf numFmtId="0" fontId="3" fillId="0" borderId="0" xfId="32" applyFont="1" applyFill="1" applyAlignment="1">
      <alignment horizontal="left"/>
    </xf>
    <xf numFmtId="0" fontId="20" fillId="0" borderId="13" xfId="78" applyFont="1" applyFill="1" applyBorder="1" applyAlignment="1">
      <alignment horizontal="center"/>
    </xf>
    <xf numFmtId="166" fontId="25" fillId="3" borderId="4" xfId="65" applyFont="1" applyFill="1" applyBorder="1" applyAlignment="1">
      <alignment horizontal="center" vertical="center"/>
    </xf>
    <xf numFmtId="0" fontId="19" fillId="0" borderId="22" xfId="0" applyFont="1" applyFill="1" applyBorder="1" applyAlignment="1">
      <alignment horizontal="center" vertical="center" wrapText="1"/>
    </xf>
    <xf numFmtId="0" fontId="21" fillId="0" borderId="20" xfId="0" applyFont="1" applyFill="1" applyBorder="1" applyAlignment="1">
      <alignment horizontal="center" vertical="center" wrapText="1"/>
    </xf>
    <xf numFmtId="0" fontId="19" fillId="0" borderId="20" xfId="0" applyFont="1" applyFill="1" applyBorder="1" applyAlignment="1">
      <alignment horizontal="center" vertical="center" wrapText="1"/>
    </xf>
    <xf numFmtId="0" fontId="19" fillId="0" borderId="32" xfId="0" applyFont="1" applyFill="1" applyBorder="1" applyAlignment="1">
      <alignment horizontal="center" vertical="center" wrapText="1"/>
    </xf>
    <xf numFmtId="49" fontId="25" fillId="36" borderId="158" xfId="0" applyNumberFormat="1" applyFont="1" applyFill="1" applyBorder="1" applyAlignment="1">
      <alignment horizontal="center" vertical="center" wrapText="1"/>
    </xf>
    <xf numFmtId="49" fontId="25" fillId="36" borderId="160" xfId="0" applyNumberFormat="1" applyFont="1" applyFill="1" applyBorder="1" applyAlignment="1">
      <alignment horizontal="center" vertical="center" wrapText="1"/>
    </xf>
    <xf numFmtId="2" fontId="25" fillId="3" borderId="62" xfId="0" applyNumberFormat="1" applyFont="1" applyFill="1" applyBorder="1" applyAlignment="1">
      <alignment horizontal="center" vertical="center" wrapText="1"/>
    </xf>
    <xf numFmtId="2" fontId="25" fillId="3" borderId="58" xfId="0" applyNumberFormat="1" applyFont="1" applyFill="1" applyBorder="1" applyAlignment="1">
      <alignment horizontal="center" vertical="center" wrapText="1"/>
    </xf>
    <xf numFmtId="0" fontId="25" fillId="3" borderId="62" xfId="0" applyFont="1" applyFill="1" applyBorder="1" applyAlignment="1">
      <alignment horizontal="center" vertical="center" wrapText="1"/>
    </xf>
    <xf numFmtId="0" fontId="25" fillId="3" borderId="58" xfId="0" applyFont="1" applyFill="1" applyBorder="1" applyAlignment="1">
      <alignment horizontal="center" vertical="center" wrapText="1"/>
    </xf>
    <xf numFmtId="0" fontId="25" fillId="3" borderId="157" xfId="0" applyFont="1" applyFill="1" applyBorder="1" applyAlignment="1">
      <alignment horizontal="center" vertical="center"/>
    </xf>
    <xf numFmtId="0" fontId="25" fillId="3" borderId="161" xfId="0" applyFont="1" applyFill="1" applyBorder="1" applyAlignment="1">
      <alignment horizontal="center" vertical="center"/>
    </xf>
    <xf numFmtId="166" fontId="25" fillId="3" borderId="63" xfId="65" applyNumberFormat="1" applyFont="1" applyFill="1" applyBorder="1" applyAlignment="1">
      <alignment horizontal="center" vertical="center"/>
    </xf>
    <xf numFmtId="166" fontId="25" fillId="3" borderId="64" xfId="65" applyNumberFormat="1" applyFont="1" applyFill="1" applyBorder="1" applyAlignment="1">
      <alignment horizontal="center" vertical="center"/>
    </xf>
    <xf numFmtId="0" fontId="25" fillId="3" borderId="63" xfId="0" applyFont="1" applyFill="1" applyBorder="1" applyAlignment="1">
      <alignment horizontal="center" vertical="center" wrapText="1"/>
    </xf>
    <xf numFmtId="0" fontId="25" fillId="3" borderId="64" xfId="0" applyFont="1" applyFill="1" applyBorder="1" applyAlignment="1">
      <alignment horizontal="center" vertical="center" wrapText="1"/>
    </xf>
  </cellXfs>
  <cellStyles count="115">
    <cellStyle name="20% - Ênfase1" xfId="1" builtinId="30" customBuiltin="1"/>
    <cellStyle name="20% - Ênfase2" xfId="2" builtinId="34" customBuiltin="1"/>
    <cellStyle name="20% - Ênfase3" xfId="3" builtinId="38" customBuiltin="1"/>
    <cellStyle name="20% - Ênfase4" xfId="4" builtinId="42" customBuiltin="1"/>
    <cellStyle name="20% - Ênfase5" xfId="5" builtinId="46" customBuiltin="1"/>
    <cellStyle name="20% - Ênfase6" xfId="6" builtinId="50" customBuiltin="1"/>
    <cellStyle name="40% - Ênfase1" xfId="7" builtinId="31" customBuiltin="1"/>
    <cellStyle name="40% - Ênfase2" xfId="8" builtinId="35" customBuiltin="1"/>
    <cellStyle name="40% - Ênfase3" xfId="9" builtinId="39" customBuiltin="1"/>
    <cellStyle name="40% - Ênfase4" xfId="10" builtinId="43" customBuiltin="1"/>
    <cellStyle name="40% - Ênfase5" xfId="11" builtinId="47" customBuiltin="1"/>
    <cellStyle name="40% - Ênfase6" xfId="12" builtinId="51" customBuiltin="1"/>
    <cellStyle name="60% - Ênfase1" xfId="13" builtinId="32" customBuiltin="1"/>
    <cellStyle name="60% - Ênfase2" xfId="14" builtinId="36" customBuiltin="1"/>
    <cellStyle name="60% - Ênfase3" xfId="15" builtinId="40" customBuiltin="1"/>
    <cellStyle name="60% - Ênfase4" xfId="16" builtinId="44" customBuiltin="1"/>
    <cellStyle name="60% - Ênfase5" xfId="17" builtinId="48" customBuiltin="1"/>
    <cellStyle name="60% - Ênfase6" xfId="18" builtinId="52" customBuiltin="1"/>
    <cellStyle name="Bom" xfId="19" builtinId="26" customBuiltin="1"/>
    <cellStyle name="Cálculo" xfId="20" builtinId="22" customBuiltin="1"/>
    <cellStyle name="Célula de Verificação" xfId="21" builtinId="23" customBuiltin="1"/>
    <cellStyle name="Célula Vinculada" xfId="22" builtinId="24" customBuiltin="1"/>
    <cellStyle name="Ênfase1" xfId="23" builtinId="29" customBuiltin="1"/>
    <cellStyle name="Ênfase2" xfId="24" builtinId="33" customBuiltin="1"/>
    <cellStyle name="Ênfase3" xfId="25" builtinId="37" customBuiltin="1"/>
    <cellStyle name="Ênfase4" xfId="26" builtinId="41" customBuiltin="1"/>
    <cellStyle name="Ênfase5" xfId="27" builtinId="45" customBuiltin="1"/>
    <cellStyle name="Ênfase6" xfId="28" builtinId="49" customBuiltin="1"/>
    <cellStyle name="Entrada" xfId="29" builtinId="20" customBuiltin="1"/>
    <cellStyle name="Moeda" xfId="30" builtinId="4"/>
    <cellStyle name="Moeda 2" xfId="71"/>
    <cellStyle name="Normal" xfId="0" builtinId="0"/>
    <cellStyle name="Normal 10" xfId="31"/>
    <cellStyle name="Normal 10 2" xfId="72"/>
    <cellStyle name="Normal 10 2 2" xfId="73"/>
    <cellStyle name="Normal 10 2 2 2" xfId="68"/>
    <cellStyle name="Normal 10 2 2 2 2" xfId="74"/>
    <cellStyle name="Normal 10 2 2 3" xfId="75"/>
    <cellStyle name="Normal 10 2 3" xfId="76"/>
    <cellStyle name="Normal 10 3" xfId="77"/>
    <cellStyle name="Normal 11" xfId="32"/>
    <cellStyle name="Normal 11 2" xfId="78"/>
    <cellStyle name="Normal 11 9" xfId="33"/>
    <cellStyle name="Normal 12" xfId="79"/>
    <cellStyle name="Normal 13" xfId="80"/>
    <cellStyle name="Normal 154" xfId="34"/>
    <cellStyle name="Normal 155" xfId="35"/>
    <cellStyle name="Normal 2" xfId="36"/>
    <cellStyle name="Normal 2 103" xfId="37"/>
    <cellStyle name="Normal 2 2" xfId="38"/>
    <cellStyle name="Normal 2 2 3" xfId="81"/>
    <cellStyle name="Normal 2 3" xfId="82"/>
    <cellStyle name="Normal 2 3 2" xfId="83"/>
    <cellStyle name="Normal 3" xfId="39"/>
    <cellStyle name="Normal 3 2" xfId="67"/>
    <cellStyle name="Normal 3 3 2" xfId="40"/>
    <cellStyle name="Normal 4" xfId="41"/>
    <cellStyle name="Normal 4 145" xfId="42"/>
    <cellStyle name="Normal 4 2" xfId="84"/>
    <cellStyle name="Normal 4 2 2" xfId="85"/>
    <cellStyle name="Normal 4 3" xfId="43"/>
    <cellStyle name="Normal 5" xfId="44"/>
    <cellStyle name="Normal 5 2" xfId="86"/>
    <cellStyle name="Normal 5 2 2" xfId="87"/>
    <cellStyle name="Normal 5 3" xfId="88"/>
    <cellStyle name="Normal 6" xfId="45"/>
    <cellStyle name="Normal 6 2" xfId="89"/>
    <cellStyle name="Normal 7" xfId="46"/>
    <cellStyle name="Normal 8" xfId="90"/>
    <cellStyle name="Normal 8 2" xfId="91"/>
    <cellStyle name="Normal 8 2 2" xfId="92"/>
    <cellStyle name="Normal 8 3" xfId="93"/>
    <cellStyle name="Normal 9" xfId="94"/>
    <cellStyle name="Normal 9 2" xfId="95"/>
    <cellStyle name="Normal_cro-orc-79 -2003 - 6 itens" xfId="47"/>
    <cellStyle name="Nota 2" xfId="48"/>
    <cellStyle name="Nota 2 2" xfId="96"/>
    <cellStyle name="Porcentagem" xfId="49" builtinId="5"/>
    <cellStyle name="Porcentagem 2" xfId="50"/>
    <cellStyle name="Porcentagem 2 2" xfId="51"/>
    <cellStyle name="Saída" xfId="52" builtinId="21" customBuiltin="1"/>
    <cellStyle name="Separador de milhares" xfId="65" builtinId="3"/>
    <cellStyle name="Separador de milhares 2" xfId="53"/>
    <cellStyle name="Separador de milhares 2 2" xfId="54"/>
    <cellStyle name="Separador de milhares 2 6" xfId="70"/>
    <cellStyle name="Separador de milhares 3" xfId="55"/>
    <cellStyle name="Separador de milhares 4 2" xfId="56"/>
    <cellStyle name="Separador de milhares 4 2 3" xfId="97"/>
    <cellStyle name="Separador de milhares_Memória B.Belem e Chacrinha" xfId="113"/>
    <cellStyle name="Texto de Aviso" xfId="57" builtinId="11" customBuiltin="1"/>
    <cellStyle name="Texto Explicativo" xfId="58" builtinId="53" customBuiltin="1"/>
    <cellStyle name="Título" xfId="59" builtinId="15" customBuiltin="1"/>
    <cellStyle name="Título 1" xfId="60" builtinId="16" customBuiltin="1"/>
    <cellStyle name="Título 2" xfId="61" builtinId="17" customBuiltin="1"/>
    <cellStyle name="Título 3" xfId="62" builtinId="18" customBuiltin="1"/>
    <cellStyle name="Título 4" xfId="63" builtinId="19" customBuiltin="1"/>
    <cellStyle name="Título 5" xfId="98"/>
    <cellStyle name="Total" xfId="64" builtinId="25" customBuiltin="1"/>
    <cellStyle name="Vírgula 2" xfId="99"/>
    <cellStyle name="Vírgula 2 2" xfId="66"/>
    <cellStyle name="Vírgula 2 2 2" xfId="100"/>
    <cellStyle name="Vírgula 2 3" xfId="69"/>
    <cellStyle name="Vírgula 2 4" xfId="101"/>
    <cellStyle name="Vírgula 2 4 2" xfId="102"/>
    <cellStyle name="Vírgula 2 5" xfId="103"/>
    <cellStyle name="Vírgula 2 5 2" xfId="104"/>
    <cellStyle name="Vírgula 2 5 2 2" xfId="105"/>
    <cellStyle name="Vírgula 2 5 2 3" xfId="114"/>
    <cellStyle name="Vírgula 2 5 3" xfId="106"/>
    <cellStyle name="Vírgula 2 6" xfId="107"/>
    <cellStyle name="Vírgula 3" xfId="108"/>
    <cellStyle name="Vírgula 4" xfId="109"/>
    <cellStyle name="Vírgula 4 2" xfId="110"/>
    <cellStyle name="Vírgula 4 3" xfId="111"/>
    <cellStyle name="Vírgula 5" xfId="112"/>
  </cellStyles>
  <dxfs count="314">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jpeg"/></Relationships>
</file>

<file path=xl/drawings/_rels/drawing4.xml.rels><?xml version="1.0" encoding="UTF-8" standalone="yes"?>
<Relationships xmlns="http://schemas.openxmlformats.org/package/2006/relationships"><Relationship Id="rId1" Type="http://schemas.openxmlformats.org/officeDocument/2006/relationships/image" Target="../media/image5.png"/></Relationships>
</file>

<file path=xl/drawings/_rels/drawing5.xml.rels><?xml version="1.0" encoding="UTF-8" standalone="yes"?>
<Relationships xmlns="http://schemas.openxmlformats.org/package/2006/relationships"><Relationship Id="rId1" Type="http://schemas.openxmlformats.org/officeDocument/2006/relationships/image" Target="../media/image6.png"/></Relationships>
</file>

<file path=xl/drawings/_rels/drawing6.xml.rels><?xml version="1.0" encoding="UTF-8" standalone="yes"?>
<Relationships xmlns="http://schemas.openxmlformats.org/package/2006/relationships"><Relationship Id="rId1" Type="http://schemas.openxmlformats.org/officeDocument/2006/relationships/image" Target="../media/image7.png"/></Relationships>
</file>

<file path=xl/drawings/drawing1.xml><?xml version="1.0" encoding="utf-8"?>
<xdr:wsDr xmlns:xdr="http://schemas.openxmlformats.org/drawingml/2006/spreadsheetDrawing" xmlns:a="http://schemas.openxmlformats.org/drawingml/2006/main">
  <xdr:twoCellAnchor editAs="oneCell">
    <xdr:from>
      <xdr:col>0</xdr:col>
      <xdr:colOff>57150</xdr:colOff>
      <xdr:row>0</xdr:row>
      <xdr:rowOff>171450</xdr:rowOff>
    </xdr:from>
    <xdr:to>
      <xdr:col>1</xdr:col>
      <xdr:colOff>742950</xdr:colOff>
      <xdr:row>5</xdr:row>
      <xdr:rowOff>156882</xdr:rowOff>
    </xdr:to>
    <xdr:pic>
      <xdr:nvPicPr>
        <xdr:cNvPr id="19344" name="Picture 8" descr="C:\Meus documentos\São Gonçalo\imagem01.bmp">
          <a:extLst>
            <a:ext uri="{FF2B5EF4-FFF2-40B4-BE49-F238E27FC236}">
              <a16:creationId xmlns="" xmlns:a16="http://schemas.microsoft.com/office/drawing/2014/main" id="{5133248A-75B1-4A8F-AF35-7527DD6FDFF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xmlns="" val="0"/>
            </a:ext>
          </a:extLst>
        </a:blip>
        <a:srcRect/>
        <a:stretch>
          <a:fillRect/>
        </a:stretch>
      </xdr:blipFill>
      <xdr:spPr bwMode="auto">
        <a:xfrm>
          <a:off x="57150" y="171450"/>
          <a:ext cx="1244600" cy="1162050"/>
        </a:xfrm>
        <a:prstGeom prst="rect">
          <a:avLst/>
        </a:prstGeom>
        <a:noFill/>
        <a:ln>
          <a:noFill/>
        </a:ln>
        <a:extLst>
          <a:ext uri="{909E8E84-426E-40DD-AFC4-6F175D3DCCD1}">
            <a14:hiddenFill xmlns:a14="http://schemas.microsoft.com/office/drawing/2010/main" xmlns="">
              <a:solidFill>
                <a:srgbClr val="FFFFFF"/>
              </a:solidFill>
            </a14:hiddenFill>
          </a:ext>
          <a:ext uri="{91240B29-F687-4F45-9708-019B960494DF}">
            <a14:hiddenLine xmlns:a14="http://schemas.microsoft.com/office/drawing/2010/main" xmlns=""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139700</xdr:colOff>
      <xdr:row>0</xdr:row>
      <xdr:rowOff>88900</xdr:rowOff>
    </xdr:from>
    <xdr:to>
      <xdr:col>1</xdr:col>
      <xdr:colOff>539750</xdr:colOff>
      <xdr:row>3</xdr:row>
      <xdr:rowOff>196850</xdr:rowOff>
    </xdr:to>
    <xdr:pic>
      <xdr:nvPicPr>
        <xdr:cNvPr id="30938" name="Picture 8" descr="Brazão">
          <a:extLst>
            <a:ext uri="{FF2B5EF4-FFF2-40B4-BE49-F238E27FC236}">
              <a16:creationId xmlns="" xmlns:a16="http://schemas.microsoft.com/office/drawing/2014/main" id="{AEB6DFF3-3210-4CCF-BFAD-10955990B841}"/>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rcRect/>
        <a:stretch>
          <a:fillRect/>
        </a:stretch>
      </xdr:blipFill>
      <xdr:spPr bwMode="auto">
        <a:xfrm>
          <a:off x="139700" y="88900"/>
          <a:ext cx="920750" cy="914400"/>
        </a:xfrm>
        <a:prstGeom prst="rect">
          <a:avLst/>
        </a:prstGeom>
        <a:solidFill>
          <a:srgbClr val="FFFF00"/>
        </a:solidFill>
        <a:ln>
          <a:noFill/>
        </a:ln>
        <a:extLst>
          <a:ext uri="{91240B29-F687-4F45-9708-019B960494DF}">
            <a14:hiddenLine xmlns:a14="http://schemas.microsoft.com/office/drawing/2010/main" xmlns=""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19050</xdr:colOff>
      <xdr:row>1</xdr:row>
      <xdr:rowOff>25400</xdr:rowOff>
    </xdr:from>
    <xdr:to>
      <xdr:col>0</xdr:col>
      <xdr:colOff>495300</xdr:colOff>
      <xdr:row>1</xdr:row>
      <xdr:rowOff>615950</xdr:rowOff>
    </xdr:to>
    <xdr:pic>
      <xdr:nvPicPr>
        <xdr:cNvPr id="29559" name="Imagem 1">
          <a:extLst>
            <a:ext uri="{FF2B5EF4-FFF2-40B4-BE49-F238E27FC236}">
              <a16:creationId xmlns="" xmlns:a16="http://schemas.microsoft.com/office/drawing/2014/main" id="{6D063F60-44F5-40ED-AB19-A86039D1DA4E}"/>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rcRect/>
        <a:stretch>
          <a:fillRect/>
        </a:stretch>
      </xdr:blipFill>
      <xdr:spPr bwMode="auto">
        <a:xfrm>
          <a:off x="19050" y="603250"/>
          <a:ext cx="476250" cy="590550"/>
        </a:xfrm>
        <a:prstGeom prst="rect">
          <a:avLst/>
        </a:prstGeom>
        <a:noFill/>
        <a:ln>
          <a:noFill/>
        </a:ln>
        <a:extLst>
          <a:ext uri="{909E8E84-426E-40DD-AFC4-6F175D3DCCD1}">
            <a14:hiddenFill xmlns:a14="http://schemas.microsoft.com/office/drawing/2010/main" xmlns="">
              <a:solidFill>
                <a:srgbClr val="FFFFFF"/>
              </a:solidFill>
            </a14:hiddenFill>
          </a:ext>
          <a:ext uri="{91240B29-F687-4F45-9708-019B960494DF}">
            <a14:hiddenLine xmlns:a14="http://schemas.microsoft.com/office/drawing/2010/main" xmlns="" w="9525">
              <a:solidFill>
                <a:srgbClr val="000000"/>
              </a:solidFill>
              <a:miter lim="800000"/>
              <a:headEnd/>
              <a:tailEnd/>
            </a14:hiddenLine>
          </a:ext>
        </a:extLst>
      </xdr:spPr>
    </xdr:pic>
    <xdr:clientData/>
  </xdr:twoCellAnchor>
  <xdr:twoCellAnchor>
    <xdr:from>
      <xdr:col>10</xdr:col>
      <xdr:colOff>266700</xdr:colOff>
      <xdr:row>1</xdr:row>
      <xdr:rowOff>76200</xdr:rowOff>
    </xdr:from>
    <xdr:to>
      <xdr:col>11</xdr:col>
      <xdr:colOff>469900</xdr:colOff>
      <xdr:row>1</xdr:row>
      <xdr:rowOff>558800</xdr:rowOff>
    </xdr:to>
    <xdr:pic>
      <xdr:nvPicPr>
        <xdr:cNvPr id="29560" name="Picture 8" descr="Brazão">
          <a:extLst>
            <a:ext uri="{FF2B5EF4-FFF2-40B4-BE49-F238E27FC236}">
              <a16:creationId xmlns="" xmlns:a16="http://schemas.microsoft.com/office/drawing/2014/main" id="{59E34A6A-6FEC-4156-831C-3B00BDBD9228}"/>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xmlns="" val="0"/>
            </a:ext>
          </a:extLst>
        </a:blip>
        <a:srcRect/>
        <a:stretch>
          <a:fillRect/>
        </a:stretch>
      </xdr:blipFill>
      <xdr:spPr bwMode="auto">
        <a:xfrm>
          <a:off x="8743950" y="654050"/>
          <a:ext cx="723900" cy="482600"/>
        </a:xfrm>
        <a:prstGeom prst="rect">
          <a:avLst/>
        </a:prstGeom>
        <a:solidFill>
          <a:srgbClr val="FFFF00"/>
        </a:solidFill>
        <a:ln>
          <a:noFill/>
        </a:ln>
        <a:extLst>
          <a:ext uri="{91240B29-F687-4F45-9708-019B960494DF}">
            <a14:hiddenLine xmlns:a14="http://schemas.microsoft.com/office/drawing/2010/main" xmlns=""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xdr:from>
      <xdr:col>0</xdr:col>
      <xdr:colOff>247649</xdr:colOff>
      <xdr:row>0</xdr:row>
      <xdr:rowOff>25400</xdr:rowOff>
    </xdr:from>
    <xdr:to>
      <xdr:col>0</xdr:col>
      <xdr:colOff>904874</xdr:colOff>
      <xdr:row>3</xdr:row>
      <xdr:rowOff>223933</xdr:rowOff>
    </xdr:to>
    <xdr:pic>
      <xdr:nvPicPr>
        <xdr:cNvPr id="22356" name="Picture 1" descr="Brazão">
          <a:extLst>
            <a:ext uri="{FF2B5EF4-FFF2-40B4-BE49-F238E27FC236}">
              <a16:creationId xmlns="" xmlns:a16="http://schemas.microsoft.com/office/drawing/2014/main" id="{F2F7EC94-3C7E-4ECB-916E-433E961F432F}"/>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rcRect/>
        <a:stretch>
          <a:fillRect/>
        </a:stretch>
      </xdr:blipFill>
      <xdr:spPr bwMode="auto">
        <a:xfrm>
          <a:off x="247649" y="25400"/>
          <a:ext cx="657225" cy="817658"/>
        </a:xfrm>
        <a:prstGeom prst="rect">
          <a:avLst/>
        </a:prstGeom>
        <a:solidFill>
          <a:srgbClr val="FFFF00"/>
        </a:solidFill>
        <a:ln>
          <a:noFill/>
        </a:ln>
        <a:extLst>
          <a:ext uri="{91240B29-F687-4F45-9708-019B960494DF}">
            <a14:hiddenLine xmlns:a14="http://schemas.microsoft.com/office/drawing/2010/main" xmlns=""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xdr:from>
      <xdr:col>0</xdr:col>
      <xdr:colOff>44450</xdr:colOff>
      <xdr:row>0</xdr:row>
      <xdr:rowOff>57150</xdr:rowOff>
    </xdr:from>
    <xdr:to>
      <xdr:col>1</xdr:col>
      <xdr:colOff>311150</xdr:colOff>
      <xdr:row>5</xdr:row>
      <xdr:rowOff>57150</xdr:rowOff>
    </xdr:to>
    <xdr:pic>
      <xdr:nvPicPr>
        <xdr:cNvPr id="23374" name="Picture 8">
          <a:extLst>
            <a:ext uri="{FF2B5EF4-FFF2-40B4-BE49-F238E27FC236}">
              <a16:creationId xmlns="" xmlns:a16="http://schemas.microsoft.com/office/drawing/2014/main" id="{DB694387-AD46-4E50-9E6A-891F18B5EEC1}"/>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rcRect/>
        <a:stretch>
          <a:fillRect/>
        </a:stretch>
      </xdr:blipFill>
      <xdr:spPr bwMode="auto">
        <a:xfrm>
          <a:off x="44450" y="57150"/>
          <a:ext cx="657225" cy="1000125"/>
        </a:xfrm>
        <a:prstGeom prst="rect">
          <a:avLst/>
        </a:prstGeom>
        <a:solidFill>
          <a:srgbClr val="FFFF00"/>
        </a:solidFill>
        <a:ln>
          <a:noFill/>
        </a:ln>
        <a:extLst>
          <a:ext uri="{91240B29-F687-4F45-9708-019B960494DF}">
            <a14:hiddenLine xmlns:a14="http://schemas.microsoft.com/office/drawing/2010/main" xmlns="" w="9525">
              <a:solidFill>
                <a:srgbClr val="000000"/>
              </a:solidFill>
              <a:round/>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xdr:col>
      <xdr:colOff>127000</xdr:colOff>
      <xdr:row>1</xdr:row>
      <xdr:rowOff>95250</xdr:rowOff>
    </xdr:from>
    <xdr:to>
      <xdr:col>1</xdr:col>
      <xdr:colOff>488950</xdr:colOff>
      <xdr:row>1</xdr:row>
      <xdr:rowOff>412750</xdr:rowOff>
    </xdr:to>
    <xdr:pic>
      <xdr:nvPicPr>
        <xdr:cNvPr id="25217" name="Picture 8" descr="C:\Meus documentos\São Gonçalo\imagem01.bmp">
          <a:extLst>
            <a:ext uri="{FF2B5EF4-FFF2-40B4-BE49-F238E27FC236}">
              <a16:creationId xmlns="" xmlns:a16="http://schemas.microsoft.com/office/drawing/2014/main" id="{E24646FA-B1D7-4024-BDDB-3B0F52E80C38}"/>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rcRect/>
        <a:stretch>
          <a:fillRect/>
        </a:stretch>
      </xdr:blipFill>
      <xdr:spPr bwMode="auto">
        <a:xfrm>
          <a:off x="2489200" y="828675"/>
          <a:ext cx="361950" cy="317500"/>
        </a:xfrm>
        <a:prstGeom prst="rect">
          <a:avLst/>
        </a:prstGeom>
        <a:noFill/>
        <a:ln>
          <a:noFill/>
        </a:ln>
        <a:extLst>
          <a:ext uri="{909E8E84-426E-40DD-AFC4-6F175D3DCCD1}">
            <a14:hiddenFill xmlns:a14="http://schemas.microsoft.com/office/drawing/2010/main" xmlns="">
              <a:solidFill>
                <a:srgbClr val="FFFFFF"/>
              </a:solidFill>
            </a14:hiddenFill>
          </a:ext>
          <a:ext uri="{91240B29-F687-4F45-9708-019B960494DF}">
            <a14:hiddenLine xmlns:a14="http://schemas.microsoft.com/office/drawing/2010/main" xmlns=""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Escritório">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Escritório">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sheetPr>
    <pageSetUpPr fitToPage="1"/>
  </sheetPr>
  <dimension ref="A1:AD135"/>
  <sheetViews>
    <sheetView view="pageBreakPreview" zoomScale="60" workbookViewId="0">
      <selection activeCell="C8" sqref="C8"/>
    </sheetView>
  </sheetViews>
  <sheetFormatPr defaultColWidth="9.140625" defaultRowHeight="12.75"/>
  <cols>
    <col min="1" max="1" width="8" style="61" customWidth="1"/>
    <col min="2" max="2" width="16.42578125" style="62" customWidth="1"/>
    <col min="3" max="3" width="97.140625" style="63" customWidth="1"/>
    <col min="4" max="4" width="10.42578125" style="64" customWidth="1"/>
    <col min="5" max="5" width="13" style="204" customWidth="1"/>
    <col min="6" max="6" width="12.28515625" style="65" customWidth="1"/>
    <col min="7" max="7" width="24.85546875" style="223" customWidth="1"/>
    <col min="8" max="8" width="15.42578125" style="223" customWidth="1"/>
    <col min="9" max="9" width="18.85546875" style="38" customWidth="1"/>
    <col min="10" max="10" width="17.140625" style="39" bestFit="1" customWidth="1"/>
    <col min="11" max="13" width="9.140625" style="39" customWidth="1"/>
    <col min="14" max="30" width="9.140625" style="39"/>
    <col min="31" max="16384" width="9.140625" style="56"/>
  </cols>
  <sheetData>
    <row r="1" spans="1:30" s="40" customFormat="1" ht="18">
      <c r="A1" s="1108"/>
      <c r="B1" s="1109"/>
      <c r="C1" s="978" t="s">
        <v>204</v>
      </c>
      <c r="D1" s="979"/>
      <c r="E1" s="980"/>
      <c r="F1" s="981"/>
      <c r="G1" s="982"/>
      <c r="H1" s="1016"/>
      <c r="I1" s="38"/>
      <c r="J1" s="39"/>
      <c r="K1" s="39"/>
      <c r="L1" s="39"/>
      <c r="M1" s="39"/>
      <c r="N1" s="39"/>
      <c r="O1" s="39"/>
      <c r="P1" s="39"/>
      <c r="Q1" s="39"/>
      <c r="R1" s="39"/>
      <c r="S1" s="39"/>
      <c r="T1" s="39"/>
      <c r="U1" s="39"/>
      <c r="V1" s="39"/>
      <c r="W1" s="39"/>
      <c r="X1" s="39"/>
      <c r="Y1" s="39"/>
      <c r="Z1" s="39"/>
      <c r="AA1" s="39"/>
      <c r="AB1" s="39"/>
      <c r="AC1" s="39"/>
      <c r="AD1" s="39"/>
    </row>
    <row r="2" spans="1:30" s="40" customFormat="1" ht="18">
      <c r="A2" s="1110"/>
      <c r="B2" s="1111"/>
      <c r="C2" s="41" t="s">
        <v>35731</v>
      </c>
      <c r="D2" s="42"/>
      <c r="E2" s="200"/>
      <c r="F2" s="43"/>
      <c r="G2" s="983"/>
      <c r="H2" s="1017"/>
      <c r="I2" s="38"/>
      <c r="J2" s="39"/>
      <c r="K2" s="39"/>
      <c r="L2" s="39"/>
      <c r="M2" s="39"/>
      <c r="N2" s="39"/>
      <c r="O2" s="39"/>
      <c r="P2" s="39"/>
      <c r="Q2" s="39"/>
      <c r="R2" s="39"/>
      <c r="S2" s="39"/>
      <c r="T2" s="39"/>
      <c r="U2" s="39"/>
      <c r="V2" s="39"/>
      <c r="W2" s="39"/>
      <c r="X2" s="39"/>
      <c r="Y2" s="39"/>
      <c r="Z2" s="39"/>
      <c r="AA2" s="39"/>
      <c r="AB2" s="39"/>
      <c r="AC2" s="39"/>
      <c r="AD2" s="39"/>
    </row>
    <row r="3" spans="1:30" s="40" customFormat="1">
      <c r="A3" s="1110"/>
      <c r="B3" s="1111"/>
      <c r="C3" s="42"/>
      <c r="E3" s="1112" t="s">
        <v>34521</v>
      </c>
      <c r="F3" s="1112"/>
      <c r="G3" s="984" t="s">
        <v>35727</v>
      </c>
      <c r="H3" s="1018"/>
      <c r="I3" s="38"/>
      <c r="J3" s="39"/>
      <c r="K3" s="39"/>
      <c r="L3" s="39"/>
      <c r="M3" s="39"/>
      <c r="N3" s="39"/>
      <c r="O3" s="39"/>
      <c r="P3" s="39"/>
      <c r="Q3" s="39"/>
      <c r="R3" s="39"/>
      <c r="S3" s="39"/>
      <c r="T3" s="39"/>
      <c r="U3" s="39"/>
      <c r="V3" s="39"/>
      <c r="W3" s="39"/>
      <c r="X3" s="39"/>
      <c r="Y3" s="39"/>
      <c r="Z3" s="39"/>
      <c r="AA3" s="39"/>
      <c r="AB3" s="39"/>
      <c r="AC3" s="39"/>
      <c r="AD3" s="39"/>
    </row>
    <row r="4" spans="1:30" s="40" customFormat="1" ht="45">
      <c r="A4" s="1110"/>
      <c r="B4" s="1111"/>
      <c r="C4" s="886" t="s">
        <v>35730</v>
      </c>
      <c r="D4" s="44"/>
      <c r="E4" s="201" t="s">
        <v>23754</v>
      </c>
      <c r="F4" s="115">
        <f>'XII - BDI'!D34</f>
        <v>0.28570000000000001</v>
      </c>
      <c r="G4" s="985"/>
      <c r="H4" s="1019"/>
      <c r="I4" s="45"/>
      <c r="J4" s="210"/>
      <c r="K4" s="45"/>
      <c r="L4" s="45"/>
      <c r="M4" s="45"/>
      <c r="N4" s="45"/>
      <c r="O4" s="39"/>
      <c r="P4" s="39"/>
      <c r="Q4" s="39"/>
      <c r="R4" s="39"/>
      <c r="S4" s="39"/>
      <c r="T4" s="39"/>
      <c r="U4" s="39"/>
      <c r="V4" s="39"/>
      <c r="W4" s="39"/>
      <c r="X4" s="39"/>
      <c r="Y4" s="39"/>
      <c r="Z4" s="39"/>
      <c r="AA4" s="39"/>
      <c r="AB4" s="39"/>
      <c r="AC4" s="39"/>
      <c r="AD4" s="39"/>
    </row>
    <row r="5" spans="1:30" s="40" customFormat="1" ht="15">
      <c r="A5" s="986"/>
      <c r="B5" s="46"/>
      <c r="C5" s="672"/>
      <c r="D5" s="47"/>
      <c r="E5" s="1113" t="s">
        <v>205</v>
      </c>
      <c r="F5" s="1113"/>
      <c r="G5" s="987">
        <f>G130</f>
        <v>64199997.140000001</v>
      </c>
      <c r="H5" s="1020"/>
      <c r="I5" s="38"/>
      <c r="J5" s="39"/>
      <c r="K5" s="39"/>
      <c r="L5" s="39"/>
      <c r="M5" s="39"/>
      <c r="N5" s="39"/>
      <c r="O5" s="39"/>
      <c r="P5" s="39"/>
      <c r="Q5" s="39"/>
      <c r="R5" s="39"/>
      <c r="S5" s="39"/>
      <c r="T5" s="39"/>
      <c r="U5" s="39"/>
      <c r="V5" s="39"/>
      <c r="W5" s="39"/>
      <c r="X5" s="39"/>
      <c r="Y5" s="39"/>
      <c r="Z5" s="39"/>
      <c r="AA5" s="39"/>
      <c r="AB5" s="39"/>
      <c r="AC5" s="39"/>
      <c r="AD5" s="39"/>
    </row>
    <row r="6" spans="1:30" s="40" customFormat="1" ht="15.75">
      <c r="A6" s="986"/>
      <c r="B6" s="46"/>
      <c r="C6" s="1105" t="s">
        <v>35732</v>
      </c>
      <c r="D6" s="47"/>
      <c r="E6" s="202"/>
      <c r="F6" s="49"/>
      <c r="G6" s="988"/>
      <c r="H6" s="1021"/>
      <c r="I6" s="38"/>
      <c r="J6" s="39"/>
      <c r="K6" s="39"/>
      <c r="L6" s="39"/>
      <c r="M6" s="39"/>
      <c r="N6" s="39"/>
      <c r="O6" s="39"/>
      <c r="P6" s="39"/>
      <c r="Q6" s="39"/>
      <c r="R6" s="39"/>
      <c r="S6" s="39"/>
      <c r="T6" s="39"/>
      <c r="U6" s="39"/>
      <c r="V6" s="39"/>
      <c r="W6" s="39"/>
      <c r="X6" s="39"/>
      <c r="Y6" s="39"/>
      <c r="Z6" s="39"/>
      <c r="AA6" s="39"/>
      <c r="AB6" s="39"/>
      <c r="AC6" s="39"/>
      <c r="AD6" s="39"/>
    </row>
    <row r="7" spans="1:30" s="40" customFormat="1" ht="15.75">
      <c r="A7" s="989"/>
      <c r="B7" s="50"/>
      <c r="C7" s="51" t="s">
        <v>206</v>
      </c>
      <c r="D7" s="52"/>
      <c r="E7" s="1113" t="s">
        <v>207</v>
      </c>
      <c r="F7" s="1113"/>
      <c r="G7" s="990" t="s">
        <v>35706</v>
      </c>
      <c r="H7" s="1022"/>
      <c r="I7" s="38"/>
      <c r="J7" s="39"/>
      <c r="K7" s="39"/>
      <c r="L7" s="39"/>
      <c r="M7" s="39"/>
      <c r="N7" s="39"/>
      <c r="O7" s="39"/>
      <c r="P7" s="39"/>
      <c r="Q7" s="39"/>
      <c r="R7" s="39"/>
      <c r="S7" s="39"/>
      <c r="T7" s="39"/>
      <c r="U7" s="39"/>
      <c r="V7" s="39"/>
      <c r="W7" s="39"/>
      <c r="X7" s="39"/>
      <c r="Y7" s="39"/>
      <c r="Z7" s="39"/>
      <c r="AA7" s="39"/>
      <c r="AB7" s="39"/>
      <c r="AC7" s="39"/>
      <c r="AD7" s="39"/>
    </row>
    <row r="8" spans="1:30" ht="13.5" thickBot="1">
      <c r="A8" s="991"/>
      <c r="B8" s="53"/>
      <c r="C8" s="54"/>
      <c r="D8" s="54"/>
      <c r="E8" s="203"/>
      <c r="F8" s="55"/>
      <c r="G8" s="992"/>
      <c r="H8" s="1023"/>
    </row>
    <row r="9" spans="1:30">
      <c r="A9" s="1114" t="s">
        <v>9</v>
      </c>
      <c r="B9" s="1116" t="s">
        <v>208</v>
      </c>
      <c r="C9" s="1117" t="s">
        <v>10</v>
      </c>
      <c r="D9" s="1118" t="s">
        <v>15</v>
      </c>
      <c r="E9" s="1120" t="s">
        <v>209</v>
      </c>
      <c r="F9" s="1122" t="s">
        <v>210</v>
      </c>
      <c r="G9" s="1123"/>
      <c r="H9" s="1024"/>
    </row>
    <row r="10" spans="1:30" s="58" customFormat="1" ht="13.5" thickBot="1">
      <c r="A10" s="1115"/>
      <c r="B10" s="1116"/>
      <c r="C10" s="1117"/>
      <c r="D10" s="1119"/>
      <c r="E10" s="1121"/>
      <c r="F10" s="993" t="s">
        <v>211</v>
      </c>
      <c r="G10" s="994" t="s">
        <v>212</v>
      </c>
      <c r="H10" s="1025"/>
      <c r="I10" s="57"/>
      <c r="J10" s="48"/>
      <c r="K10" s="48"/>
      <c r="L10" s="48"/>
      <c r="M10" s="48"/>
      <c r="N10" s="48"/>
      <c r="O10" s="48"/>
      <c r="P10" s="48"/>
      <c r="Q10" s="48"/>
      <c r="R10" s="48"/>
      <c r="S10" s="48"/>
      <c r="T10" s="48"/>
      <c r="U10" s="48"/>
      <c r="V10" s="48"/>
      <c r="W10" s="48"/>
      <c r="X10" s="48"/>
      <c r="Y10" s="48"/>
      <c r="Z10" s="48"/>
      <c r="AA10" s="48"/>
      <c r="AB10" s="48"/>
      <c r="AC10" s="48"/>
      <c r="AD10" s="48"/>
    </row>
    <row r="11" spans="1:30" s="58" customFormat="1">
      <c r="A11" s="1125"/>
      <c r="B11" s="1126"/>
      <c r="C11" s="1126"/>
      <c r="D11" s="226"/>
      <c r="E11" s="227"/>
      <c r="F11" s="228"/>
      <c r="G11" s="229"/>
      <c r="H11" s="1026"/>
      <c r="I11" s="57"/>
      <c r="J11" s="48"/>
      <c r="K11" s="48"/>
      <c r="L11" s="48"/>
      <c r="M11" s="48"/>
      <c r="N11" s="48"/>
      <c r="O11" s="48"/>
      <c r="P11" s="48"/>
      <c r="Q11" s="48"/>
      <c r="R11" s="48"/>
      <c r="S11" s="48"/>
      <c r="T11" s="48"/>
      <c r="U11" s="48"/>
      <c r="V11" s="48"/>
      <c r="W11" s="48"/>
      <c r="X11" s="48"/>
      <c r="Y11" s="48"/>
      <c r="Z11" s="48"/>
      <c r="AA11" s="48"/>
      <c r="AB11" s="48"/>
      <c r="AC11" s="48"/>
      <c r="AD11" s="48"/>
    </row>
    <row r="12" spans="1:30" s="58" customFormat="1" ht="13.5" thickBot="1">
      <c r="A12" s="230"/>
      <c r="B12" s="231"/>
      <c r="C12" s="232"/>
      <c r="D12" s="233"/>
      <c r="E12" s="1127"/>
      <c r="F12" s="1127"/>
      <c r="G12" s="234"/>
      <c r="H12" s="1027"/>
      <c r="I12" s="57"/>
      <c r="J12" s="48"/>
      <c r="K12" s="48"/>
      <c r="L12" s="48"/>
      <c r="M12" s="48"/>
      <c r="N12" s="48"/>
      <c r="O12" s="48"/>
      <c r="P12" s="48"/>
      <c r="Q12" s="48"/>
      <c r="R12" s="48"/>
      <c r="S12" s="48"/>
      <c r="T12" s="48"/>
      <c r="U12" s="48"/>
      <c r="V12" s="48"/>
      <c r="W12" s="48"/>
      <c r="X12" s="48"/>
      <c r="Y12" s="48"/>
      <c r="Z12" s="48"/>
      <c r="AA12" s="48"/>
      <c r="AB12" s="48"/>
      <c r="AC12" s="48"/>
      <c r="AD12" s="48"/>
    </row>
    <row r="13" spans="1:30" s="58" customFormat="1" ht="13.5" thickBot="1">
      <c r="A13" s="973" t="s">
        <v>34796</v>
      </c>
      <c r="B13" s="1128" t="s">
        <v>36</v>
      </c>
      <c r="C13" s="1128"/>
      <c r="D13" s="974"/>
      <c r="E13" s="975"/>
      <c r="F13" s="976"/>
      <c r="G13" s="977"/>
      <c r="H13" s="1028"/>
      <c r="I13" s="57"/>
      <c r="J13" s="48"/>
      <c r="K13" s="48"/>
      <c r="L13" s="48"/>
      <c r="M13" s="48"/>
      <c r="N13" s="48"/>
      <c r="O13" s="48"/>
      <c r="P13" s="48"/>
      <c r="Q13" s="48"/>
      <c r="R13" s="48"/>
      <c r="S13" s="48"/>
      <c r="T13" s="48"/>
      <c r="U13" s="48"/>
      <c r="V13" s="48"/>
      <c r="W13" s="48"/>
      <c r="X13" s="48"/>
      <c r="Y13" s="48"/>
      <c r="Z13" s="48"/>
      <c r="AA13" s="48"/>
      <c r="AB13" s="48"/>
      <c r="AC13" s="48"/>
      <c r="AD13" s="48"/>
    </row>
    <row r="14" spans="1:30" s="58" customFormat="1" ht="72" customHeight="1">
      <c r="A14" s="995">
        <v>1</v>
      </c>
      <c r="B14" s="967" t="s">
        <v>177</v>
      </c>
      <c r="C14" s="968" t="s">
        <v>24160</v>
      </c>
      <c r="D14" s="969" t="str">
        <f>VLOOKUP(B14,'DESCRIÇÃO EMOP'!A:C,3,FALSE)</f>
        <v>M2</v>
      </c>
      <c r="E14" s="970">
        <f>'XI - MEMORIA'!B15</f>
        <v>96</v>
      </c>
      <c r="F14" s="971">
        <f>VLOOKUP(B14,'EMOP 092021'!A:B,2,FALSE)</f>
        <v>355.3</v>
      </c>
      <c r="G14" s="972">
        <f>TRUNC(E14*F14,2)</f>
        <v>34108.800000000003</v>
      </c>
      <c r="H14" s="1031">
        <f t="shared" ref="H14:H45" si="0">G14/$G$126</f>
        <v>6.830792229512349E-4</v>
      </c>
      <c r="I14" s="57"/>
      <c r="J14" s="48"/>
      <c r="K14" s="48"/>
      <c r="L14" s="48"/>
      <c r="M14" s="48"/>
      <c r="N14" s="48"/>
      <c r="O14" s="48"/>
      <c r="P14" s="48"/>
      <c r="Q14" s="48"/>
      <c r="R14" s="48"/>
      <c r="S14" s="48"/>
      <c r="T14" s="48"/>
      <c r="U14" s="48"/>
      <c r="V14" s="48"/>
      <c r="W14" s="48"/>
      <c r="X14" s="48"/>
      <c r="Y14" s="48"/>
      <c r="Z14" s="48"/>
      <c r="AA14" s="48"/>
      <c r="AB14" s="48"/>
      <c r="AC14" s="48"/>
      <c r="AD14" s="48"/>
    </row>
    <row r="15" spans="1:30" s="58" customFormat="1" ht="52.5" customHeight="1">
      <c r="A15" s="996">
        <f>A14+1</f>
        <v>2</v>
      </c>
      <c r="B15" s="882" t="s">
        <v>189</v>
      </c>
      <c r="C15" s="997" t="s">
        <v>24495</v>
      </c>
      <c r="D15" s="883" t="str">
        <f>VLOOKUP(B15,'DESCRIÇÃO EMOP'!A:C,3,FALSE)</f>
        <v>M2</v>
      </c>
      <c r="E15" s="880">
        <f>'XI - MEMORIA'!B56</f>
        <v>134472</v>
      </c>
      <c r="F15" s="881">
        <f>VLOOKUP(B15,'EMOP 092021'!A:B,2,FALSE)</f>
        <v>2.23</v>
      </c>
      <c r="G15" s="218">
        <f t="shared" ref="G15:G32" si="1">TRUNC(E15*F15,2)</f>
        <v>299872.56</v>
      </c>
      <c r="H15" s="1031">
        <f t="shared" si="0"/>
        <v>6.0053920181653286E-3</v>
      </c>
      <c r="I15" s="57"/>
      <c r="J15" s="48"/>
      <c r="K15" s="48"/>
      <c r="L15" s="48"/>
      <c r="M15" s="48"/>
      <c r="N15" s="48"/>
      <c r="O15" s="48"/>
      <c r="P15" s="48"/>
      <c r="Q15" s="48"/>
      <c r="R15" s="48"/>
      <c r="S15" s="48"/>
      <c r="T15" s="48"/>
      <c r="U15" s="48"/>
      <c r="V15" s="48"/>
      <c r="W15" s="48"/>
      <c r="X15" s="48"/>
      <c r="Y15" s="48"/>
      <c r="Z15" s="48"/>
      <c r="AA15" s="48"/>
      <c r="AB15" s="48"/>
      <c r="AC15" s="48"/>
      <c r="AD15" s="48"/>
    </row>
    <row r="16" spans="1:30" s="58" customFormat="1" ht="40.5" customHeight="1">
      <c r="A16" s="996">
        <f t="shared" ref="A16:A32" si="2">A15+1</f>
        <v>3</v>
      </c>
      <c r="B16" s="882" t="s">
        <v>1709</v>
      </c>
      <c r="C16" s="997" t="s">
        <v>24161</v>
      </c>
      <c r="D16" s="883" t="str">
        <f>VLOOKUP(B16,'DESCRIÇÃO EMOP'!A:C,3,FALSE)</f>
        <v>M2</v>
      </c>
      <c r="E16" s="880">
        <f>'XI - MEMORIA'!B62</f>
        <v>220</v>
      </c>
      <c r="F16" s="881">
        <f>VLOOKUP(B16,'EMOP 092021'!A:B,2,FALSE)</f>
        <v>56.49</v>
      </c>
      <c r="G16" s="218">
        <f t="shared" si="1"/>
        <v>12427.8</v>
      </c>
      <c r="H16" s="1031">
        <f t="shared" si="0"/>
        <v>2.4888509613335433E-4</v>
      </c>
      <c r="I16" s="57"/>
      <c r="J16" s="48"/>
      <c r="K16" s="48"/>
      <c r="L16" s="48"/>
      <c r="M16" s="48"/>
      <c r="N16" s="48"/>
      <c r="O16" s="48"/>
      <c r="P16" s="48"/>
      <c r="Q16" s="48"/>
      <c r="R16" s="48"/>
      <c r="S16" s="48"/>
      <c r="T16" s="48"/>
      <c r="U16" s="48"/>
      <c r="V16" s="48"/>
      <c r="W16" s="48"/>
      <c r="X16" s="48"/>
      <c r="Y16" s="48"/>
      <c r="Z16" s="48"/>
      <c r="AA16" s="48"/>
      <c r="AB16" s="48"/>
      <c r="AC16" s="48"/>
      <c r="AD16" s="48"/>
    </row>
    <row r="17" spans="1:30" s="58" customFormat="1" ht="33.75" customHeight="1">
      <c r="A17" s="996">
        <f t="shared" si="2"/>
        <v>4</v>
      </c>
      <c r="B17" s="882" t="s">
        <v>182</v>
      </c>
      <c r="C17" s="997" t="s">
        <v>24162</v>
      </c>
      <c r="D17" s="883" t="str">
        <f>VLOOKUP(B17,'DESCRIÇÃO EMOP'!A:C,3,FALSE)</f>
        <v>M2</v>
      </c>
      <c r="E17" s="880">
        <f>'XI - MEMORIA'!B67</f>
        <v>36</v>
      </c>
      <c r="F17" s="881">
        <f>VLOOKUP(B17,'EMOP 092021'!A:B,2,FALSE)</f>
        <v>465.55</v>
      </c>
      <c r="G17" s="218">
        <f t="shared" si="1"/>
        <v>16759.8</v>
      </c>
      <c r="H17" s="1031">
        <f t="shared" si="0"/>
        <v>3.3563981027823041E-4</v>
      </c>
      <c r="I17" s="57"/>
      <c r="J17" s="48"/>
      <c r="K17" s="48"/>
      <c r="L17" s="48"/>
      <c r="M17" s="48"/>
      <c r="N17" s="48"/>
      <c r="O17" s="48"/>
      <c r="P17" s="48"/>
      <c r="Q17" s="48"/>
      <c r="R17" s="48"/>
      <c r="S17" s="48"/>
      <c r="T17" s="48"/>
      <c r="U17" s="48"/>
      <c r="V17" s="48"/>
      <c r="W17" s="48"/>
      <c r="X17" s="48"/>
      <c r="Y17" s="48"/>
      <c r="Z17" s="48"/>
      <c r="AA17" s="48"/>
      <c r="AB17" s="48"/>
      <c r="AC17" s="48"/>
      <c r="AD17" s="48"/>
    </row>
    <row r="18" spans="1:30" s="58" customFormat="1" ht="59.25" customHeight="1">
      <c r="A18" s="996">
        <f t="shared" si="2"/>
        <v>5</v>
      </c>
      <c r="B18" s="882" t="s">
        <v>1562</v>
      </c>
      <c r="C18" s="997" t="s">
        <v>24688</v>
      </c>
      <c r="D18" s="883" t="str">
        <f>VLOOKUP(B18,'DESCRIÇÃO EMOP'!A:C,3,FALSE)</f>
        <v>HA</v>
      </c>
      <c r="E18" s="880">
        <f>'XI - MEMORIA'!B108</f>
        <v>13.433</v>
      </c>
      <c r="F18" s="881">
        <f>VLOOKUP(B18,'EMOP 092021'!A:B,2,FALSE)</f>
        <v>98707.8</v>
      </c>
      <c r="G18" s="218">
        <f t="shared" si="1"/>
        <v>1325941.8700000001</v>
      </c>
      <c r="H18" s="1031">
        <f t="shared" si="0"/>
        <v>2.6553949193114604E-2</v>
      </c>
      <c r="I18" s="169"/>
      <c r="J18" s="48"/>
      <c r="K18" s="48"/>
      <c r="L18" s="48"/>
      <c r="M18" s="48"/>
      <c r="N18" s="48"/>
      <c r="O18" s="48"/>
      <c r="P18" s="48"/>
      <c r="Q18" s="48"/>
      <c r="R18" s="48"/>
      <c r="S18" s="48"/>
      <c r="T18" s="48"/>
      <c r="U18" s="48"/>
      <c r="V18" s="48"/>
      <c r="W18" s="48"/>
      <c r="X18" s="48"/>
      <c r="Y18" s="48"/>
      <c r="Z18" s="48"/>
      <c r="AA18" s="48"/>
      <c r="AB18" s="48"/>
      <c r="AC18" s="48"/>
      <c r="AD18" s="48"/>
    </row>
    <row r="19" spans="1:30" s="58" customFormat="1" ht="54" customHeight="1">
      <c r="A19" s="996">
        <f t="shared" si="2"/>
        <v>6</v>
      </c>
      <c r="B19" s="882" t="s">
        <v>69</v>
      </c>
      <c r="C19" s="997" t="s">
        <v>24165</v>
      </c>
      <c r="D19" s="883" t="str">
        <f>VLOOKUP(B19,'DESCRIÇÃO EMOP'!A:C,3,FALSE)</f>
        <v>UNXMES</v>
      </c>
      <c r="E19" s="880">
        <f>'XI - MEMORIA'!B113</f>
        <v>120</v>
      </c>
      <c r="F19" s="881">
        <f>VLOOKUP(B19,'EMOP 092021'!A:B,2,FALSE)</f>
        <v>950</v>
      </c>
      <c r="G19" s="218">
        <f t="shared" si="1"/>
        <v>114000</v>
      </c>
      <c r="H19" s="1031">
        <f t="shared" si="0"/>
        <v>2.2830187932862127E-3</v>
      </c>
      <c r="I19" s="57"/>
      <c r="J19" s="48"/>
      <c r="K19" s="48"/>
      <c r="L19" s="48"/>
      <c r="M19" s="48"/>
      <c r="N19" s="48"/>
      <c r="O19" s="48"/>
      <c r="P19" s="48"/>
      <c r="Q19" s="48"/>
      <c r="R19" s="48"/>
      <c r="S19" s="48"/>
      <c r="T19" s="48"/>
      <c r="U19" s="48"/>
      <c r="V19" s="48"/>
      <c r="W19" s="48"/>
      <c r="X19" s="48"/>
      <c r="Y19" s="48"/>
      <c r="Z19" s="48"/>
      <c r="AA19" s="48"/>
      <c r="AB19" s="48"/>
      <c r="AC19" s="48"/>
      <c r="AD19" s="48"/>
    </row>
    <row r="20" spans="1:30" s="58" customFormat="1" ht="42.75" customHeight="1">
      <c r="A20" s="996">
        <f t="shared" si="2"/>
        <v>7</v>
      </c>
      <c r="B20" s="882" t="s">
        <v>1745</v>
      </c>
      <c r="C20" s="997" t="s">
        <v>24972</v>
      </c>
      <c r="D20" s="883" t="str">
        <f>VLOOKUP(B20,'DESCRIÇÃO EMOP'!A:C,3,FALSE)</f>
        <v>M2</v>
      </c>
      <c r="E20" s="880">
        <f>'XI - MEMORIA'!B119</f>
        <v>48</v>
      </c>
      <c r="F20" s="881">
        <f>VLOOKUP(B20,'EMOP 092021'!A:B,2,FALSE)</f>
        <v>272.17</v>
      </c>
      <c r="G20" s="218">
        <f t="shared" si="1"/>
        <v>13064.16</v>
      </c>
      <c r="H20" s="1031">
        <f t="shared" si="0"/>
        <v>2.6162914735524572E-4</v>
      </c>
      <c r="I20" s="57"/>
      <c r="J20" s="48"/>
      <c r="K20" s="48"/>
      <c r="L20" s="48"/>
      <c r="M20" s="48"/>
      <c r="N20" s="48"/>
      <c r="O20" s="48"/>
      <c r="P20" s="48"/>
      <c r="Q20" s="48"/>
      <c r="R20" s="48"/>
      <c r="S20" s="48"/>
      <c r="T20" s="48"/>
      <c r="U20" s="48"/>
      <c r="V20" s="48"/>
      <c r="W20" s="48"/>
      <c r="X20" s="48"/>
      <c r="Y20" s="48"/>
      <c r="Z20" s="48"/>
      <c r="AA20" s="48"/>
      <c r="AB20" s="48"/>
      <c r="AC20" s="48"/>
      <c r="AD20" s="48"/>
    </row>
    <row r="21" spans="1:30" s="58" customFormat="1" ht="55.5" customHeight="1">
      <c r="A21" s="996">
        <f t="shared" si="2"/>
        <v>8</v>
      </c>
      <c r="B21" s="882" t="s">
        <v>1734</v>
      </c>
      <c r="C21" s="997" t="s">
        <v>24967</v>
      </c>
      <c r="D21" s="883" t="str">
        <f>VLOOKUP(B21,'DESCRIÇÃO EMOP'!A:C,3,FALSE)</f>
        <v>UNXMES</v>
      </c>
      <c r="E21" s="880">
        <f>'XI - MEMORIA'!B125</f>
        <v>30</v>
      </c>
      <c r="F21" s="881">
        <f>VLOOKUP(B21,'EMOP 092021'!A:B,2,FALSE)</f>
        <v>414.06</v>
      </c>
      <c r="G21" s="218">
        <f t="shared" si="1"/>
        <v>12421.8</v>
      </c>
      <c r="H21" s="1031">
        <f t="shared" si="0"/>
        <v>2.4876493724949715E-4</v>
      </c>
      <c r="I21" s="57"/>
      <c r="J21" s="48"/>
      <c r="K21" s="48"/>
      <c r="L21" s="48"/>
      <c r="M21" s="48"/>
      <c r="N21" s="48"/>
      <c r="O21" s="48"/>
      <c r="P21" s="48"/>
      <c r="Q21" s="48"/>
      <c r="R21" s="48"/>
      <c r="S21" s="48"/>
      <c r="T21" s="48"/>
      <c r="U21" s="48"/>
      <c r="V21" s="48"/>
      <c r="W21" s="48"/>
      <c r="X21" s="48"/>
      <c r="Y21" s="48"/>
      <c r="Z21" s="48"/>
      <c r="AA21" s="48"/>
      <c r="AB21" s="48"/>
      <c r="AC21" s="48"/>
      <c r="AD21" s="48"/>
    </row>
    <row r="22" spans="1:30" s="58" customFormat="1" ht="54" customHeight="1">
      <c r="A22" s="996">
        <f t="shared" si="2"/>
        <v>9</v>
      </c>
      <c r="B22" s="882" t="s">
        <v>1740</v>
      </c>
      <c r="C22" s="997" t="s">
        <v>24970</v>
      </c>
      <c r="D22" s="883" t="str">
        <f>VLOOKUP(B22,'DESCRIÇÃO EMOP'!A:C,3,FALSE)</f>
        <v>UNXMES</v>
      </c>
      <c r="E22" s="880">
        <f>'XI - MEMORIA'!B131</f>
        <v>60</v>
      </c>
      <c r="F22" s="881">
        <f>VLOOKUP(B22,'EMOP 092021'!A:B,2,FALSE)</f>
        <v>662.5</v>
      </c>
      <c r="G22" s="218">
        <f t="shared" si="1"/>
        <v>39750</v>
      </c>
      <c r="H22" s="1031">
        <f t="shared" si="0"/>
        <v>7.9605260555374528E-4</v>
      </c>
      <c r="I22" s="57"/>
      <c r="J22" s="48"/>
      <c r="K22" s="48"/>
      <c r="L22" s="48"/>
      <c r="M22" s="48"/>
      <c r="N22" s="48"/>
      <c r="O22" s="48"/>
      <c r="P22" s="48"/>
      <c r="Q22" s="48"/>
      <c r="R22" s="48"/>
      <c r="S22" s="48"/>
      <c r="T22" s="48"/>
      <c r="U22" s="48"/>
      <c r="V22" s="48"/>
      <c r="W22" s="48"/>
      <c r="X22" s="48"/>
      <c r="Y22" s="48"/>
      <c r="Z22" s="48"/>
      <c r="AA22" s="48"/>
      <c r="AB22" s="48"/>
      <c r="AC22" s="48"/>
      <c r="AD22" s="48"/>
    </row>
    <row r="23" spans="1:30" s="58" customFormat="1" ht="57.75" customHeight="1">
      <c r="A23" s="996">
        <f t="shared" si="2"/>
        <v>10</v>
      </c>
      <c r="B23" s="882" t="s">
        <v>1742</v>
      </c>
      <c r="C23" s="997" t="s">
        <v>24971</v>
      </c>
      <c r="D23" s="883" t="str">
        <f>VLOOKUP(B23,'DESCRIÇÃO EMOP'!A:C,3,FALSE)</f>
        <v>UNXMES</v>
      </c>
      <c r="E23" s="880">
        <f>'XI - MEMORIA'!B137</f>
        <v>30</v>
      </c>
      <c r="F23" s="881">
        <f>VLOOKUP(B23,'EMOP 092021'!A:B,2,FALSE)</f>
        <v>662.5</v>
      </c>
      <c r="G23" s="218">
        <f t="shared" si="1"/>
        <v>19875</v>
      </c>
      <c r="H23" s="1031">
        <f t="shared" si="0"/>
        <v>3.9802630277687264E-4</v>
      </c>
      <c r="I23" s="57"/>
      <c r="J23" s="48"/>
      <c r="K23" s="48"/>
      <c r="L23" s="48"/>
      <c r="M23" s="48"/>
      <c r="N23" s="48"/>
      <c r="O23" s="48"/>
      <c r="P23" s="48"/>
      <c r="Q23" s="48"/>
      <c r="R23" s="48"/>
      <c r="S23" s="48"/>
      <c r="T23" s="48"/>
      <c r="U23" s="48"/>
      <c r="V23" s="48"/>
      <c r="W23" s="48"/>
      <c r="X23" s="48"/>
      <c r="Y23" s="48"/>
      <c r="Z23" s="48"/>
      <c r="AA23" s="48"/>
      <c r="AB23" s="48"/>
      <c r="AC23" s="48"/>
      <c r="AD23" s="48"/>
    </row>
    <row r="24" spans="1:30" s="58" customFormat="1" ht="23.25" customHeight="1">
      <c r="A24" s="996">
        <f t="shared" si="2"/>
        <v>11</v>
      </c>
      <c r="B24" s="882" t="s">
        <v>345</v>
      </c>
      <c r="C24" s="997" t="s">
        <v>24245</v>
      </c>
      <c r="D24" s="883" t="str">
        <f>VLOOKUP(B24,'DESCRIÇÃO EMOP'!A:C,3,FALSE)</f>
        <v>M</v>
      </c>
      <c r="E24" s="880">
        <f>'XI - MEMORIA'!B178</f>
        <v>298</v>
      </c>
      <c r="F24" s="881">
        <f>VLOOKUP(B24,'EMOP 092021'!A:B,2,FALSE)</f>
        <v>166.72</v>
      </c>
      <c r="G24" s="218">
        <f t="shared" si="1"/>
        <v>49682.559999999998</v>
      </c>
      <c r="H24" s="1031">
        <f t="shared" si="0"/>
        <v>9.9496682612780583E-4</v>
      </c>
      <c r="I24" s="57"/>
      <c r="J24" s="48"/>
      <c r="K24" s="48"/>
      <c r="L24" s="48"/>
      <c r="M24" s="48"/>
      <c r="N24" s="48"/>
      <c r="O24" s="48"/>
      <c r="P24" s="48"/>
      <c r="Q24" s="48"/>
      <c r="R24" s="48"/>
      <c r="S24" s="48"/>
      <c r="T24" s="48"/>
      <c r="U24" s="48"/>
      <c r="V24" s="48"/>
      <c r="W24" s="48"/>
      <c r="X24" s="48"/>
      <c r="Y24" s="48"/>
      <c r="Z24" s="48"/>
      <c r="AA24" s="48"/>
      <c r="AB24" s="48"/>
      <c r="AC24" s="48"/>
      <c r="AD24" s="48"/>
    </row>
    <row r="25" spans="1:30" s="58" customFormat="1" ht="23.25" customHeight="1">
      <c r="A25" s="996">
        <f t="shared" si="2"/>
        <v>12</v>
      </c>
      <c r="B25" s="882" t="s">
        <v>280</v>
      </c>
      <c r="C25" s="997" t="s">
        <v>24232</v>
      </c>
      <c r="D25" s="883" t="str">
        <f>VLOOKUP(B25,'DESCRIÇÃO EMOP'!A:C,3,FALSE)</f>
        <v>UN</v>
      </c>
      <c r="E25" s="880">
        <f>'XI - MEMORIA'!B183</f>
        <v>298</v>
      </c>
      <c r="F25" s="881">
        <f>VLOOKUP(B25,'EMOP 092021'!A:B,2,FALSE)</f>
        <v>763.95</v>
      </c>
      <c r="G25" s="218">
        <f t="shared" si="1"/>
        <v>227657.1</v>
      </c>
      <c r="H25" s="1031">
        <f t="shared" si="0"/>
        <v>4.5591705063599882E-3</v>
      </c>
      <c r="I25" s="57"/>
      <c r="J25" s="48"/>
      <c r="K25" s="48"/>
      <c r="L25" s="48"/>
      <c r="M25" s="48"/>
      <c r="N25" s="48"/>
      <c r="O25" s="48"/>
      <c r="P25" s="48"/>
      <c r="Q25" s="48"/>
      <c r="R25" s="48"/>
      <c r="S25" s="48"/>
      <c r="T25" s="48"/>
      <c r="U25" s="48"/>
      <c r="V25" s="48"/>
      <c r="W25" s="48"/>
      <c r="X25" s="48"/>
      <c r="Y25" s="48"/>
      <c r="Z25" s="48"/>
      <c r="AA25" s="48"/>
      <c r="AB25" s="48"/>
      <c r="AC25" s="48"/>
      <c r="AD25" s="48"/>
    </row>
    <row r="26" spans="1:30" s="58" customFormat="1" ht="28.5" customHeight="1">
      <c r="A26" s="996">
        <f t="shared" si="2"/>
        <v>13</v>
      </c>
      <c r="B26" s="882" t="s">
        <v>407</v>
      </c>
      <c r="C26" s="997" t="s">
        <v>24260</v>
      </c>
      <c r="D26" s="883" t="str">
        <f>VLOOKUP(B26,'DESCRIÇÃO EMOP'!A:C,3,FALSE)</f>
        <v>UN</v>
      </c>
      <c r="E26" s="880">
        <f>'XI - MEMORIA'!B188</f>
        <v>298</v>
      </c>
      <c r="F26" s="881">
        <f>VLOOKUP(B26,'EMOP 092021'!A:B,2,FALSE)</f>
        <v>511.68</v>
      </c>
      <c r="G26" s="218">
        <f t="shared" si="1"/>
        <v>152480.64000000001</v>
      </c>
      <c r="H26" s="1031">
        <f t="shared" si="0"/>
        <v>3.0536505853711354E-3</v>
      </c>
      <c r="I26" s="57"/>
      <c r="J26" s="48"/>
      <c r="K26" s="48"/>
      <c r="L26" s="48"/>
      <c r="M26" s="48"/>
      <c r="N26" s="48"/>
      <c r="O26" s="48"/>
      <c r="P26" s="48"/>
      <c r="Q26" s="48"/>
      <c r="R26" s="48"/>
      <c r="S26" s="48"/>
      <c r="T26" s="48"/>
      <c r="U26" s="48"/>
      <c r="V26" s="48"/>
      <c r="W26" s="48"/>
      <c r="X26" s="48"/>
      <c r="Y26" s="48"/>
      <c r="Z26" s="48"/>
      <c r="AA26" s="48"/>
      <c r="AB26" s="48"/>
      <c r="AC26" s="48"/>
      <c r="AD26" s="48"/>
    </row>
    <row r="27" spans="1:30" s="58" customFormat="1" ht="48.75" customHeight="1">
      <c r="A27" s="996">
        <f t="shared" si="2"/>
        <v>14</v>
      </c>
      <c r="B27" s="882" t="s">
        <v>1758</v>
      </c>
      <c r="C27" s="997" t="s">
        <v>24978</v>
      </c>
      <c r="D27" s="883" t="str">
        <f>VLOOKUP(B27,'DESCRIÇÃO EMOP'!A:C,3,FALSE)</f>
        <v>UN</v>
      </c>
      <c r="E27" s="880">
        <f>'XI - MEMORIA'!B193</f>
        <v>1</v>
      </c>
      <c r="F27" s="881">
        <f>VLOOKUP(B27,'EMOP 092021'!A:B,2,FALSE)</f>
        <v>4098.41</v>
      </c>
      <c r="G27" s="218">
        <f t="shared" si="1"/>
        <v>4098.41</v>
      </c>
      <c r="H27" s="1031">
        <f t="shared" si="0"/>
        <v>8.2076728531510067E-5</v>
      </c>
      <c r="I27" s="57"/>
      <c r="J27" s="48"/>
      <c r="K27" s="48"/>
      <c r="L27" s="48"/>
      <c r="M27" s="48"/>
      <c r="N27" s="48"/>
      <c r="O27" s="48"/>
      <c r="P27" s="48"/>
      <c r="Q27" s="48"/>
      <c r="R27" s="48"/>
      <c r="S27" s="48"/>
      <c r="T27" s="48"/>
      <c r="U27" s="48"/>
      <c r="V27" s="48"/>
      <c r="W27" s="48"/>
      <c r="X27" s="48"/>
      <c r="Y27" s="48"/>
      <c r="Z27" s="48"/>
      <c r="AA27" s="48"/>
      <c r="AB27" s="48"/>
      <c r="AC27" s="48"/>
      <c r="AD27" s="48"/>
    </row>
    <row r="28" spans="1:30" s="58" customFormat="1" ht="30" customHeight="1">
      <c r="A28" s="996">
        <f t="shared" si="2"/>
        <v>15</v>
      </c>
      <c r="B28" s="882" t="s">
        <v>1760</v>
      </c>
      <c r="C28" s="997" t="s">
        <v>24979</v>
      </c>
      <c r="D28" s="883" t="str">
        <f>VLOOKUP(B28,'DESCRIÇÃO EMOP'!A:C,3,FALSE)</f>
        <v>UN</v>
      </c>
      <c r="E28" s="880">
        <f>'XI - MEMORIA'!B198</f>
        <v>1</v>
      </c>
      <c r="F28" s="881">
        <f>VLOOKUP(B28,'EMOP 092021'!A:B,2,FALSE)</f>
        <v>2081.1999999999998</v>
      </c>
      <c r="G28" s="218">
        <f t="shared" si="1"/>
        <v>2081.1999999999998</v>
      </c>
      <c r="H28" s="1031">
        <f t="shared" si="0"/>
        <v>4.1679111513923386E-5</v>
      </c>
      <c r="I28" s="57"/>
      <c r="J28" s="48"/>
      <c r="K28" s="48"/>
      <c r="L28" s="48"/>
      <c r="M28" s="48"/>
      <c r="N28" s="48"/>
      <c r="O28" s="48"/>
      <c r="P28" s="48"/>
      <c r="Q28" s="48"/>
      <c r="R28" s="48"/>
      <c r="S28" s="48"/>
      <c r="T28" s="48"/>
      <c r="U28" s="48"/>
      <c r="V28" s="48"/>
      <c r="W28" s="48"/>
      <c r="X28" s="48"/>
      <c r="Y28" s="48"/>
      <c r="Z28" s="48"/>
      <c r="AA28" s="48"/>
      <c r="AB28" s="48"/>
      <c r="AC28" s="48"/>
      <c r="AD28" s="48"/>
    </row>
    <row r="29" spans="1:30" s="58" customFormat="1" ht="26.25" customHeight="1">
      <c r="A29" s="996">
        <f t="shared" si="2"/>
        <v>16</v>
      </c>
      <c r="B29" s="882" t="s">
        <v>2498</v>
      </c>
      <c r="C29" s="997" t="s">
        <v>25336</v>
      </c>
      <c r="D29" s="883" t="str">
        <f>VLOOKUP(B29,'DESCRIÇÃO EMOP'!A:C,3,FALSE)</f>
        <v>UN</v>
      </c>
      <c r="E29" s="880">
        <f>'XI - MEMORIA'!B205</f>
        <v>16</v>
      </c>
      <c r="F29" s="881">
        <f>VLOOKUP(B29,'EMOP 092021'!A:B,2,FALSE)</f>
        <v>70.52</v>
      </c>
      <c r="G29" s="218">
        <f t="shared" si="1"/>
        <v>1128.32</v>
      </c>
      <c r="H29" s="1031">
        <f t="shared" si="0"/>
        <v>2.2596278638953506E-5</v>
      </c>
      <c r="I29" s="57"/>
      <c r="J29" s="48"/>
      <c r="K29" s="48"/>
      <c r="L29" s="48"/>
      <c r="M29" s="48"/>
      <c r="N29" s="48"/>
      <c r="O29" s="48"/>
      <c r="P29" s="48"/>
      <c r="Q29" s="48"/>
      <c r="R29" s="48"/>
      <c r="S29" s="48"/>
      <c r="T29" s="48"/>
      <c r="U29" s="48"/>
      <c r="V29" s="48"/>
      <c r="W29" s="48"/>
      <c r="X29" s="48"/>
      <c r="Y29" s="48"/>
      <c r="Z29" s="48"/>
      <c r="AA29" s="48"/>
      <c r="AB29" s="48"/>
      <c r="AC29" s="48"/>
      <c r="AD29" s="48"/>
    </row>
    <row r="30" spans="1:30" s="58" customFormat="1" ht="32.25" customHeight="1">
      <c r="A30" s="996">
        <f t="shared" si="2"/>
        <v>17</v>
      </c>
      <c r="B30" s="882" t="s">
        <v>2405</v>
      </c>
      <c r="C30" s="997" t="s">
        <v>25290</v>
      </c>
      <c r="D30" s="883" t="str">
        <f>VLOOKUP(B30,'DESCRIÇÃO EMOP'!A:C,3,FALSE)</f>
        <v>UNXKM</v>
      </c>
      <c r="E30" s="880">
        <f>'XI - MEMORIA'!B212</f>
        <v>640</v>
      </c>
      <c r="F30" s="881">
        <f>VLOOKUP(B30,'EMOP 092021'!A:B,2,FALSE)</f>
        <v>29.2</v>
      </c>
      <c r="G30" s="218">
        <f t="shared" si="1"/>
        <v>18688</v>
      </c>
      <c r="H30" s="1031">
        <f t="shared" si="0"/>
        <v>3.7425487025379603E-4</v>
      </c>
      <c r="I30" s="57"/>
      <c r="J30" s="48"/>
      <c r="K30" s="48"/>
      <c r="L30" s="48"/>
      <c r="M30" s="48"/>
      <c r="N30" s="48"/>
      <c r="O30" s="48"/>
      <c r="P30" s="48"/>
      <c r="Q30" s="48"/>
      <c r="R30" s="48"/>
      <c r="S30" s="48"/>
      <c r="T30" s="48"/>
      <c r="U30" s="48"/>
      <c r="V30" s="48"/>
      <c r="W30" s="48"/>
      <c r="X30" s="48"/>
      <c r="Y30" s="48"/>
      <c r="Z30" s="48"/>
      <c r="AA30" s="48"/>
      <c r="AB30" s="48"/>
      <c r="AC30" s="48"/>
      <c r="AD30" s="48"/>
    </row>
    <row r="31" spans="1:30" s="58" customFormat="1" ht="24.75" customHeight="1">
      <c r="A31" s="996">
        <f t="shared" si="2"/>
        <v>18</v>
      </c>
      <c r="B31" s="882" t="s">
        <v>671</v>
      </c>
      <c r="C31" s="997" t="s">
        <v>670</v>
      </c>
      <c r="D31" s="883" t="str">
        <f>VLOOKUP(B31,'DESCRIÇÃO EMOP'!A:C,3,FALSE)</f>
        <v>UN</v>
      </c>
      <c r="E31" s="880">
        <f>'XI - MEMORIA'!B253</f>
        <v>578</v>
      </c>
      <c r="F31" s="881">
        <f>VLOOKUP(B31,'EMOP 092021'!A:B,2,FALSE)</f>
        <v>53.95</v>
      </c>
      <c r="G31" s="218">
        <f t="shared" si="1"/>
        <v>31183.1</v>
      </c>
      <c r="H31" s="1031">
        <f t="shared" si="0"/>
        <v>6.2448774853441486E-4</v>
      </c>
      <c r="I31" s="57"/>
      <c r="J31" s="48"/>
      <c r="K31" s="48"/>
      <c r="L31" s="48"/>
      <c r="M31" s="48"/>
      <c r="N31" s="48"/>
      <c r="O31" s="48"/>
      <c r="P31" s="48"/>
      <c r="Q31" s="48"/>
      <c r="R31" s="48"/>
      <c r="S31" s="48"/>
      <c r="T31" s="48"/>
      <c r="U31" s="48"/>
      <c r="V31" s="48"/>
      <c r="W31" s="48"/>
      <c r="X31" s="48"/>
      <c r="Y31" s="48"/>
      <c r="Z31" s="48"/>
      <c r="AA31" s="48"/>
      <c r="AB31" s="48"/>
      <c r="AC31" s="48"/>
      <c r="AD31" s="48"/>
    </row>
    <row r="32" spans="1:30" s="58" customFormat="1" ht="24.75" customHeight="1">
      <c r="A32" s="996">
        <f t="shared" si="2"/>
        <v>19</v>
      </c>
      <c r="B32" s="882" t="s">
        <v>851</v>
      </c>
      <c r="C32" s="997" t="s">
        <v>24312</v>
      </c>
      <c r="D32" s="883" t="str">
        <f>VLOOKUP(B32,'DESCRIÇÃO EMOP'!A:C,3,FALSE)</f>
        <v>UN</v>
      </c>
      <c r="E32" s="880">
        <f>'XI - MEMORIA'!B294</f>
        <v>1156</v>
      </c>
      <c r="F32" s="881">
        <f>VLOOKUP(B32,'EMOP 092021'!A:B,2,FALSE)</f>
        <v>110.52</v>
      </c>
      <c r="G32" s="218">
        <f t="shared" si="1"/>
        <v>127761.12</v>
      </c>
      <c r="H32" s="1031">
        <f t="shared" si="0"/>
        <v>2.5586055965903074E-3</v>
      </c>
      <c r="I32" s="57"/>
      <c r="J32" s="48"/>
      <c r="K32" s="48"/>
      <c r="L32" s="48"/>
      <c r="M32" s="48"/>
      <c r="N32" s="48"/>
      <c r="O32" s="48"/>
      <c r="P32" s="48"/>
      <c r="Q32" s="48"/>
      <c r="R32" s="48"/>
      <c r="S32" s="48"/>
      <c r="T32" s="48"/>
      <c r="U32" s="48"/>
      <c r="V32" s="48"/>
      <c r="W32" s="48"/>
      <c r="X32" s="48"/>
      <c r="Y32" s="48"/>
      <c r="Z32" s="48"/>
      <c r="AA32" s="48"/>
      <c r="AB32" s="48"/>
      <c r="AC32" s="48"/>
      <c r="AD32" s="48"/>
    </row>
    <row r="33" spans="1:30" s="58" customFormat="1" ht="13.5" thickBot="1">
      <c r="A33" s="996"/>
      <c r="B33" s="887"/>
      <c r="C33" s="888"/>
      <c r="D33" s="889"/>
      <c r="E33" s="890" t="s">
        <v>214</v>
      </c>
      <c r="F33" s="998"/>
      <c r="G33" s="219">
        <f>SUM(G14:G32)</f>
        <v>2502982.2400000007</v>
      </c>
      <c r="H33" s="1031">
        <f t="shared" si="0"/>
        <v>5.0125925378786171E-2</v>
      </c>
      <c r="I33" s="57">
        <f>SUM(G14:G33)/2</f>
        <v>2502982.2400000007</v>
      </c>
      <c r="J33" s="885" t="b">
        <f>I33=G33</f>
        <v>1</v>
      </c>
      <c r="K33" s="48"/>
      <c r="L33" s="48"/>
      <c r="M33" s="48"/>
      <c r="N33" s="48"/>
      <c r="O33" s="48"/>
      <c r="P33" s="48"/>
      <c r="Q33" s="48"/>
      <c r="R33" s="48"/>
      <c r="S33" s="48"/>
      <c r="T33" s="48"/>
      <c r="U33" s="48"/>
      <c r="V33" s="48"/>
      <c r="W33" s="48"/>
      <c r="X33" s="48"/>
      <c r="Y33" s="48"/>
      <c r="Z33" s="48"/>
      <c r="AA33" s="48"/>
      <c r="AB33" s="48"/>
      <c r="AC33" s="48"/>
      <c r="AD33" s="48"/>
    </row>
    <row r="34" spans="1:30" s="58" customFormat="1" ht="13.5" thickBot="1">
      <c r="A34" s="973" t="s">
        <v>34797</v>
      </c>
      <c r="B34" s="1128" t="s">
        <v>34645</v>
      </c>
      <c r="C34" s="1128"/>
      <c r="D34" s="974"/>
      <c r="E34" s="975"/>
      <c r="F34" s="976"/>
      <c r="G34" s="977"/>
      <c r="H34" s="1031">
        <f t="shared" si="0"/>
        <v>0</v>
      </c>
      <c r="I34" s="57"/>
      <c r="K34" s="48"/>
      <c r="L34" s="48"/>
      <c r="M34" s="48"/>
      <c r="N34" s="48"/>
      <c r="O34" s="48"/>
      <c r="P34" s="48"/>
      <c r="Q34" s="48"/>
      <c r="R34" s="48"/>
      <c r="S34" s="48"/>
      <c r="T34" s="48"/>
      <c r="U34" s="48"/>
      <c r="V34" s="48"/>
      <c r="W34" s="48"/>
      <c r="X34" s="48"/>
      <c r="Y34" s="48"/>
      <c r="Z34" s="48"/>
      <c r="AA34" s="48"/>
      <c r="AB34" s="48"/>
      <c r="AC34" s="48"/>
      <c r="AD34" s="48"/>
    </row>
    <row r="35" spans="1:30" s="58" customFormat="1" ht="51">
      <c r="A35" s="996">
        <f>A32+1</f>
        <v>20</v>
      </c>
      <c r="B35" s="882" t="s">
        <v>71</v>
      </c>
      <c r="C35" s="997" t="s">
        <v>24173</v>
      </c>
      <c r="D35" s="883" t="str">
        <f>VLOOKUP(B35,'DESCRIÇÃO EMOP'!A:C,3,FALSE)</f>
        <v>UN</v>
      </c>
      <c r="E35" s="880">
        <f>'XI - MEMORIA'!B346</f>
        <v>259</v>
      </c>
      <c r="F35" s="881">
        <f>VLOOKUP(B35,'EMOP 092021'!A:B,2,FALSE)</f>
        <v>99.77</v>
      </c>
      <c r="G35" s="218">
        <f t="shared" ref="G35:G84" si="3">TRUNC(E35*F35,2)</f>
        <v>25840.43</v>
      </c>
      <c r="H35" s="1031">
        <f t="shared" si="0"/>
        <v>5.1749287119821799E-4</v>
      </c>
      <c r="I35" s="57"/>
      <c r="J35" s="48"/>
      <c r="K35" s="48"/>
      <c r="L35" s="48"/>
      <c r="M35" s="48"/>
      <c r="N35" s="48"/>
      <c r="O35" s="48"/>
      <c r="P35" s="48"/>
      <c r="Q35" s="48"/>
      <c r="R35" s="48"/>
      <c r="S35" s="48"/>
      <c r="T35" s="48"/>
      <c r="U35" s="48"/>
      <c r="V35" s="48"/>
      <c r="W35" s="48"/>
      <c r="X35" s="48"/>
      <c r="Y35" s="48"/>
      <c r="Z35" s="48"/>
      <c r="AA35" s="48"/>
      <c r="AB35" s="48"/>
      <c r="AC35" s="48"/>
      <c r="AD35" s="48"/>
    </row>
    <row r="36" spans="1:30" s="437" customFormat="1" ht="38.25">
      <c r="A36" s="1076">
        <f>A35+1</f>
        <v>21</v>
      </c>
      <c r="B36" s="1077" t="s">
        <v>72</v>
      </c>
      <c r="C36" s="1078" t="s">
        <v>24167</v>
      </c>
      <c r="D36" s="883" t="str">
        <f>VLOOKUP(B36,'DESCRIÇÃO EMOP'!A:C,3,FALSE)</f>
        <v>UN</v>
      </c>
      <c r="E36" s="880">
        <f>'XI - MEMORIA'!B351</f>
        <v>419</v>
      </c>
      <c r="F36" s="881">
        <f>VLOOKUP(B36,'EMOP 092021'!A:B,2,FALSE)</f>
        <v>85.74</v>
      </c>
      <c r="G36" s="218">
        <f t="shared" si="3"/>
        <v>35925.06</v>
      </c>
      <c r="H36" s="1031">
        <f t="shared" si="0"/>
        <v>7.1945251868363845E-4</v>
      </c>
      <c r="I36" s="57"/>
      <c r="J36" s="48"/>
      <c r="K36" s="48"/>
      <c r="L36" s="48"/>
      <c r="M36" s="48"/>
      <c r="N36" s="48"/>
      <c r="O36" s="48"/>
      <c r="P36" s="48"/>
      <c r="Q36" s="48"/>
      <c r="R36" s="48"/>
      <c r="S36" s="48"/>
      <c r="T36" s="48"/>
      <c r="U36" s="48"/>
      <c r="V36" s="48"/>
      <c r="W36" s="48"/>
      <c r="X36" s="48"/>
      <c r="Y36" s="48"/>
      <c r="Z36" s="48"/>
      <c r="AA36" s="48"/>
      <c r="AB36" s="48"/>
      <c r="AC36" s="48"/>
      <c r="AD36" s="48"/>
    </row>
    <row r="37" spans="1:30" s="437" customFormat="1" ht="33.75" customHeight="1">
      <c r="A37" s="1076">
        <f t="shared" ref="A37:A84" si="4">A36+1</f>
        <v>22</v>
      </c>
      <c r="B37" s="1077" t="s">
        <v>70</v>
      </c>
      <c r="C37" s="1078" t="s">
        <v>24168</v>
      </c>
      <c r="D37" s="883" t="str">
        <f>VLOOKUP(B37,'DESCRIÇÃO EMOP'!A:C,3,FALSE)</f>
        <v>M2</v>
      </c>
      <c r="E37" s="880">
        <f>'XI - MEMORIA'!B356</f>
        <v>20954</v>
      </c>
      <c r="F37" s="881">
        <f>VLOOKUP(B37,'EMOP 092021'!A:B,2,FALSE)</f>
        <v>2.21</v>
      </c>
      <c r="G37" s="218">
        <f t="shared" si="3"/>
        <v>46308.34</v>
      </c>
      <c r="H37" s="1031">
        <f t="shared" si="0"/>
        <v>9.2739307461304956E-4</v>
      </c>
      <c r="I37" s="57"/>
      <c r="J37" s="48"/>
      <c r="K37" s="48"/>
      <c r="L37" s="48"/>
      <c r="M37" s="48"/>
      <c r="N37" s="48"/>
      <c r="O37" s="48"/>
      <c r="P37" s="48"/>
      <c r="Q37" s="48"/>
      <c r="R37" s="48"/>
      <c r="S37" s="48"/>
      <c r="T37" s="48"/>
      <c r="U37" s="48"/>
      <c r="V37" s="48"/>
      <c r="W37" s="48"/>
      <c r="X37" s="48"/>
      <c r="Y37" s="48"/>
      <c r="Z37" s="48"/>
      <c r="AA37" s="48"/>
      <c r="AB37" s="48"/>
      <c r="AC37" s="48"/>
      <c r="AD37" s="48"/>
    </row>
    <row r="38" spans="1:30" s="437" customFormat="1" ht="41.25" customHeight="1">
      <c r="A38" s="1076">
        <f t="shared" si="4"/>
        <v>23</v>
      </c>
      <c r="B38" s="1077" t="s">
        <v>1777</v>
      </c>
      <c r="C38" s="1078" t="s">
        <v>24987</v>
      </c>
      <c r="D38" s="883" t="str">
        <f>VLOOKUP(B38,'DESCRIÇÃO EMOP'!A:C,3,FALSE)</f>
        <v>M</v>
      </c>
      <c r="E38" s="880">
        <f>'XI - MEMORIA'!B366</f>
        <v>3580.7799999999997</v>
      </c>
      <c r="F38" s="881">
        <f>VLOOKUP(B38,'EMOP 092021'!A:B,2,FALSE)</f>
        <v>3.07</v>
      </c>
      <c r="G38" s="218">
        <f t="shared" si="3"/>
        <v>10992.99</v>
      </c>
      <c r="H38" s="1031">
        <f t="shared" si="0"/>
        <v>2.2015090144217022E-4</v>
      </c>
      <c r="I38" s="57"/>
      <c r="J38" s="48"/>
      <c r="K38" s="48"/>
      <c r="L38" s="48"/>
      <c r="M38" s="48"/>
      <c r="N38" s="48"/>
      <c r="O38" s="48"/>
      <c r="P38" s="48"/>
      <c r="Q38" s="48"/>
      <c r="R38" s="48"/>
      <c r="S38" s="48"/>
      <c r="T38" s="48"/>
      <c r="U38" s="48"/>
      <c r="V38" s="48"/>
      <c r="W38" s="48"/>
      <c r="X38" s="48"/>
      <c r="Y38" s="48"/>
      <c r="Z38" s="48"/>
      <c r="AA38" s="48"/>
      <c r="AB38" s="48"/>
      <c r="AC38" s="48"/>
      <c r="AD38" s="48"/>
    </row>
    <row r="39" spans="1:30" s="437" customFormat="1" ht="28.5" customHeight="1">
      <c r="A39" s="1076">
        <f t="shared" si="4"/>
        <v>24</v>
      </c>
      <c r="B39" s="1077" t="s">
        <v>193</v>
      </c>
      <c r="C39" s="1078" t="s">
        <v>34657</v>
      </c>
      <c r="D39" s="883" t="str">
        <f>VLOOKUP(B39,'DESCRIÇÃO EMOP'!A:C,3,FALSE)</f>
        <v>M3</v>
      </c>
      <c r="E39" s="880">
        <f>'XI - MEMORIA'!B372</f>
        <v>1483.92</v>
      </c>
      <c r="F39" s="881">
        <f>VLOOKUP(B39,'EMOP 092021'!A:B,2,FALSE)</f>
        <v>50.21</v>
      </c>
      <c r="G39" s="218">
        <f t="shared" si="3"/>
        <v>74507.62</v>
      </c>
      <c r="H39" s="1031">
        <f t="shared" si="0"/>
        <v>1.4921254096756814E-3</v>
      </c>
      <c r="I39" s="57"/>
      <c r="J39" s="48"/>
      <c r="K39" s="48"/>
      <c r="L39" s="48"/>
      <c r="M39" s="48"/>
      <c r="N39" s="48"/>
      <c r="O39" s="48"/>
      <c r="P39" s="48"/>
      <c r="Q39" s="48"/>
      <c r="R39" s="48"/>
      <c r="S39" s="48"/>
      <c r="T39" s="48"/>
      <c r="U39" s="48"/>
      <c r="V39" s="48"/>
      <c r="W39" s="48"/>
      <c r="X39" s="48"/>
      <c r="Y39" s="48"/>
      <c r="Z39" s="48"/>
      <c r="AA39" s="48"/>
      <c r="AB39" s="48"/>
      <c r="AC39" s="48"/>
      <c r="AD39" s="48"/>
    </row>
    <row r="40" spans="1:30" s="437" customFormat="1" ht="39.75" customHeight="1">
      <c r="A40" s="1076">
        <f t="shared" si="4"/>
        <v>25</v>
      </c>
      <c r="B40" s="1077" t="s">
        <v>76</v>
      </c>
      <c r="C40" s="1078" t="s">
        <v>24171</v>
      </c>
      <c r="D40" s="883" t="str">
        <f>VLOOKUP(B40,'DESCRIÇÃO EMOP'!A:C,3,FALSE)</f>
        <v>M3</v>
      </c>
      <c r="E40" s="880">
        <f>'XI - MEMORIA'!B378</f>
        <v>9876.3499999999985</v>
      </c>
      <c r="F40" s="881">
        <f>VLOOKUP(B40,'EMOP 092021'!A:B,2,FALSE)</f>
        <v>19.920000000000002</v>
      </c>
      <c r="G40" s="218">
        <f t="shared" si="3"/>
        <v>196736.89</v>
      </c>
      <c r="H40" s="1031">
        <f t="shared" si="0"/>
        <v>3.9399475193217758E-3</v>
      </c>
      <c r="I40" s="57"/>
      <c r="J40" s="48"/>
      <c r="K40" s="48"/>
      <c r="L40" s="48"/>
      <c r="M40" s="48"/>
      <c r="N40" s="48"/>
      <c r="O40" s="48"/>
      <c r="P40" s="48"/>
      <c r="Q40" s="48"/>
      <c r="R40" s="48"/>
      <c r="S40" s="48"/>
      <c r="T40" s="48"/>
      <c r="U40" s="48"/>
      <c r="V40" s="48"/>
      <c r="W40" s="48"/>
      <c r="X40" s="48"/>
      <c r="Y40" s="48"/>
      <c r="Z40" s="48"/>
      <c r="AA40" s="48"/>
      <c r="AB40" s="48"/>
      <c r="AC40" s="48"/>
      <c r="AD40" s="48"/>
    </row>
    <row r="41" spans="1:30" s="437" customFormat="1" ht="51">
      <c r="A41" s="1076">
        <f t="shared" si="4"/>
        <v>26</v>
      </c>
      <c r="B41" s="1077" t="s">
        <v>2124</v>
      </c>
      <c r="C41" s="1078" t="s">
        <v>25152</v>
      </c>
      <c r="D41" s="883" t="str">
        <f>VLOOKUP(B41,'DESCRIÇÃO EMOP'!A:C,3,FALSE)</f>
        <v>M3</v>
      </c>
      <c r="E41" s="880">
        <f>'XI - MEMORIA'!B383</f>
        <v>12961.04</v>
      </c>
      <c r="F41" s="881">
        <f>VLOOKUP(B41,'EMOP 092021'!A:B,2,FALSE)</f>
        <v>18.32</v>
      </c>
      <c r="G41" s="218">
        <f t="shared" si="3"/>
        <v>237446.25</v>
      </c>
      <c r="H41" s="1031">
        <f t="shared" si="0"/>
        <v>4.7552127293450566E-3</v>
      </c>
      <c r="I41" s="57"/>
      <c r="J41" s="48"/>
      <c r="K41" s="48"/>
      <c r="L41" s="48"/>
      <c r="M41" s="48"/>
      <c r="N41" s="48"/>
      <c r="O41" s="48"/>
      <c r="P41" s="48"/>
      <c r="Q41" s="48"/>
      <c r="R41" s="48"/>
      <c r="S41" s="48"/>
      <c r="T41" s="48"/>
      <c r="U41" s="48"/>
      <c r="V41" s="48"/>
      <c r="W41" s="48"/>
      <c r="X41" s="48"/>
      <c r="Y41" s="48"/>
      <c r="Z41" s="48"/>
      <c r="AA41" s="48"/>
      <c r="AB41" s="48"/>
      <c r="AC41" s="48"/>
      <c r="AD41" s="48"/>
    </row>
    <row r="42" spans="1:30" s="437" customFormat="1" ht="51">
      <c r="A42" s="1076">
        <f t="shared" si="4"/>
        <v>27</v>
      </c>
      <c r="B42" s="1077" t="s">
        <v>2126</v>
      </c>
      <c r="C42" s="1078" t="s">
        <v>25153</v>
      </c>
      <c r="D42" s="883" t="str">
        <f>VLOOKUP(B42,'DESCRIÇÃO EMOP'!A:C,3,FALSE)</f>
        <v>M3</v>
      </c>
      <c r="E42" s="880">
        <f>'XI - MEMORIA'!B388</f>
        <v>6749.48</v>
      </c>
      <c r="F42" s="881">
        <f>VLOOKUP(B42,'EMOP 092021'!A:B,2,FALSE)</f>
        <v>21.06</v>
      </c>
      <c r="G42" s="218">
        <f t="shared" si="3"/>
        <v>142144.04</v>
      </c>
      <c r="H42" s="1031">
        <f t="shared" si="0"/>
        <v>2.8466448655581332E-3</v>
      </c>
      <c r="I42" s="57"/>
      <c r="J42" s="48"/>
      <c r="K42" s="48"/>
      <c r="L42" s="48"/>
      <c r="M42" s="48"/>
      <c r="N42" s="48"/>
      <c r="O42" s="48"/>
      <c r="P42" s="48"/>
      <c r="Q42" s="48"/>
      <c r="R42" s="48"/>
      <c r="S42" s="48"/>
      <c r="T42" s="48"/>
      <c r="U42" s="48"/>
      <c r="V42" s="48"/>
      <c r="W42" s="48"/>
      <c r="X42" s="48"/>
      <c r="Y42" s="48"/>
      <c r="Z42" s="48"/>
      <c r="AA42" s="48"/>
      <c r="AB42" s="48"/>
      <c r="AC42" s="48"/>
      <c r="AD42" s="48"/>
    </row>
    <row r="43" spans="1:30" s="437" customFormat="1" ht="51">
      <c r="A43" s="1076">
        <f t="shared" si="4"/>
        <v>28</v>
      </c>
      <c r="B43" s="1077" t="s">
        <v>2128</v>
      </c>
      <c r="C43" s="1078" t="s">
        <v>25154</v>
      </c>
      <c r="D43" s="883" t="str">
        <f>VLOOKUP(B43,'DESCRIÇÃO EMOP'!A:C,3,FALSE)</f>
        <v>M3</v>
      </c>
      <c r="E43" s="880">
        <f>'XI - MEMORIA'!B393</f>
        <v>1431.01</v>
      </c>
      <c r="F43" s="881">
        <f>VLOOKUP(B43,'EMOP 092021'!A:B,2,FALSE)</f>
        <v>28.99</v>
      </c>
      <c r="G43" s="218">
        <f t="shared" si="3"/>
        <v>41484.97</v>
      </c>
      <c r="H43" s="1031">
        <f t="shared" si="0"/>
        <v>8.3079794867469076E-4</v>
      </c>
      <c r="I43" s="57"/>
      <c r="J43" s="48"/>
      <c r="K43" s="48"/>
      <c r="L43" s="48"/>
      <c r="M43" s="48"/>
      <c r="N43" s="48"/>
      <c r="O43" s="48"/>
      <c r="P43" s="48"/>
      <c r="Q43" s="48"/>
      <c r="R43" s="48"/>
      <c r="S43" s="48"/>
      <c r="T43" s="48"/>
      <c r="U43" s="48"/>
      <c r="V43" s="48"/>
      <c r="W43" s="48"/>
      <c r="X43" s="48"/>
      <c r="Y43" s="48"/>
      <c r="Z43" s="48"/>
      <c r="AA43" s="48"/>
      <c r="AB43" s="48"/>
      <c r="AC43" s="48"/>
      <c r="AD43" s="48"/>
    </row>
    <row r="44" spans="1:30" s="437" customFormat="1" ht="51">
      <c r="A44" s="1076">
        <f t="shared" si="4"/>
        <v>29</v>
      </c>
      <c r="B44" s="1077" t="s">
        <v>2130</v>
      </c>
      <c r="C44" s="1078" t="s">
        <v>25155</v>
      </c>
      <c r="D44" s="883" t="str">
        <f>VLOOKUP(B44,'DESCRIÇÃO EMOP'!A:C,3,FALSE)</f>
        <v>M3</v>
      </c>
      <c r="E44" s="880">
        <f>'XI - MEMORIA'!B398</f>
        <v>98.39</v>
      </c>
      <c r="F44" s="881">
        <f>VLOOKUP(B44,'EMOP 092021'!A:B,2,FALSE)</f>
        <v>44.72</v>
      </c>
      <c r="G44" s="218">
        <f t="shared" si="3"/>
        <v>4400</v>
      </c>
      <c r="H44" s="1031">
        <f t="shared" si="0"/>
        <v>8.8116514828590669E-5</v>
      </c>
      <c r="I44" s="57"/>
      <c r="J44" s="48"/>
      <c r="K44" s="48"/>
      <c r="L44" s="48"/>
      <c r="M44" s="48"/>
      <c r="N44" s="48"/>
      <c r="O44" s="48"/>
      <c r="P44" s="48"/>
      <c r="Q44" s="48"/>
      <c r="R44" s="48"/>
      <c r="S44" s="48"/>
      <c r="T44" s="48"/>
      <c r="U44" s="48"/>
      <c r="V44" s="48"/>
      <c r="W44" s="48"/>
      <c r="X44" s="48"/>
      <c r="Y44" s="48"/>
      <c r="Z44" s="48"/>
      <c r="AA44" s="48"/>
      <c r="AB44" s="48"/>
      <c r="AC44" s="48"/>
      <c r="AD44" s="48"/>
    </row>
    <row r="45" spans="1:30" s="437" customFormat="1" ht="38.25">
      <c r="A45" s="1076">
        <f t="shared" si="4"/>
        <v>30</v>
      </c>
      <c r="B45" s="1077" t="s">
        <v>74</v>
      </c>
      <c r="C45" s="1079" t="s">
        <v>24172</v>
      </c>
      <c r="D45" s="883" t="str">
        <f>VLOOKUP(B45,'DESCRIÇÃO EMOP'!A:C,3,FALSE)</f>
        <v>M3</v>
      </c>
      <c r="E45" s="880">
        <f>'XI - MEMORIA'!B403</f>
        <v>3240.26</v>
      </c>
      <c r="F45" s="881">
        <f>VLOOKUP(B45,'EMOP 092021'!A:B,2,FALSE)</f>
        <v>484.85</v>
      </c>
      <c r="G45" s="218">
        <f t="shared" si="3"/>
        <v>1571040.06</v>
      </c>
      <c r="H45" s="1031">
        <f t="shared" si="0"/>
        <v>3.1462403350749998E-2</v>
      </c>
      <c r="I45" s="57"/>
      <c r="J45" s="48"/>
      <c r="K45" s="48"/>
      <c r="L45" s="48"/>
      <c r="M45" s="48"/>
      <c r="N45" s="48"/>
      <c r="O45" s="48"/>
      <c r="P45" s="48"/>
      <c r="Q45" s="48"/>
      <c r="R45" s="48"/>
      <c r="S45" s="48"/>
      <c r="T45" s="48"/>
      <c r="U45" s="48"/>
      <c r="V45" s="48"/>
      <c r="W45" s="48"/>
      <c r="X45" s="48"/>
      <c r="Y45" s="48"/>
      <c r="Z45" s="48"/>
      <c r="AA45" s="48"/>
      <c r="AB45" s="48"/>
      <c r="AC45" s="48"/>
      <c r="AD45" s="48"/>
    </row>
    <row r="46" spans="1:30" s="437" customFormat="1" ht="38.25">
      <c r="A46" s="1076">
        <f t="shared" si="4"/>
        <v>31</v>
      </c>
      <c r="B46" s="1077" t="s">
        <v>1960</v>
      </c>
      <c r="C46" s="1079" t="s">
        <v>25074</v>
      </c>
      <c r="D46" s="883" t="str">
        <f>VLOOKUP(B46,'DESCRIÇÃO EMOP'!A:C,3,FALSE)</f>
        <v>M3</v>
      </c>
      <c r="E46" s="880">
        <f>'XI - MEMORIA'!B408</f>
        <v>1730.63</v>
      </c>
      <c r="F46" s="881">
        <f>VLOOKUP(B46,'EMOP 092021'!A:B,2,FALSE)</f>
        <v>499.59</v>
      </c>
      <c r="G46" s="218">
        <f t="shared" ref="G46" si="5">TRUNC(E46*F46,2)</f>
        <v>864605.44</v>
      </c>
      <c r="H46" s="1031">
        <f t="shared" ref="H46:H77" si="6">G46/$G$126</f>
        <v>1.7315004107872761E-2</v>
      </c>
      <c r="I46" s="57"/>
      <c r="J46" s="48"/>
      <c r="K46" s="48"/>
      <c r="L46" s="48"/>
      <c r="M46" s="48"/>
      <c r="N46" s="48"/>
      <c r="O46" s="48"/>
      <c r="P46" s="48"/>
      <c r="Q46" s="48"/>
      <c r="R46" s="48"/>
      <c r="S46" s="48"/>
      <c r="T46" s="48"/>
      <c r="U46" s="48"/>
      <c r="V46" s="48"/>
      <c r="W46" s="48"/>
      <c r="X46" s="48"/>
      <c r="Y46" s="48"/>
      <c r="Z46" s="48"/>
      <c r="AA46" s="48"/>
      <c r="AB46" s="48"/>
      <c r="AC46" s="48"/>
      <c r="AD46" s="48"/>
    </row>
    <row r="47" spans="1:30" s="437" customFormat="1" ht="38.25">
      <c r="A47" s="1076">
        <f t="shared" si="4"/>
        <v>32</v>
      </c>
      <c r="B47" s="1077" t="s">
        <v>1962</v>
      </c>
      <c r="C47" s="1079" t="s">
        <v>25075</v>
      </c>
      <c r="D47" s="883" t="str">
        <f>VLOOKUP(B47,'DESCRIÇÃO EMOP'!A:C,3,FALSE)</f>
        <v>M3</v>
      </c>
      <c r="E47" s="880">
        <f>'XI - MEMORIA'!B413</f>
        <v>366.92</v>
      </c>
      <c r="F47" s="881">
        <f>VLOOKUP(B47,'EMOP 092021'!A:B,2,FALSE)</f>
        <v>518.98</v>
      </c>
      <c r="G47" s="218">
        <f t="shared" si="3"/>
        <v>190424.14</v>
      </c>
      <c r="H47" s="1031">
        <f t="shared" si="6"/>
        <v>3.8135253536435514E-3</v>
      </c>
      <c r="I47" s="57"/>
      <c r="J47" s="48"/>
      <c r="K47" s="48"/>
      <c r="L47" s="48"/>
      <c r="M47" s="48"/>
      <c r="N47" s="48"/>
      <c r="O47" s="48"/>
      <c r="P47" s="48"/>
      <c r="Q47" s="48"/>
      <c r="R47" s="48"/>
      <c r="S47" s="48"/>
      <c r="T47" s="48"/>
      <c r="U47" s="48"/>
      <c r="V47" s="48"/>
      <c r="W47" s="48"/>
      <c r="X47" s="48"/>
      <c r="Y47" s="48"/>
      <c r="Z47" s="48"/>
      <c r="AA47" s="48"/>
      <c r="AB47" s="48"/>
      <c r="AC47" s="48"/>
      <c r="AD47" s="48"/>
    </row>
    <row r="48" spans="1:30" s="437" customFormat="1" ht="38.25">
      <c r="A48" s="1076">
        <f t="shared" si="4"/>
        <v>33</v>
      </c>
      <c r="B48" s="1077" t="s">
        <v>1964</v>
      </c>
      <c r="C48" s="1079" t="s">
        <v>25076</v>
      </c>
      <c r="D48" s="883" t="str">
        <f>VLOOKUP(B48,'DESCRIÇÃO EMOP'!A:C,3,FALSE)</f>
        <v>M3</v>
      </c>
      <c r="E48" s="880">
        <f>'XI - MEMORIA'!B418</f>
        <v>25.23</v>
      </c>
      <c r="F48" s="881">
        <f>VLOOKUP(B48,'EMOP 092021'!A:B,2,FALSE)</f>
        <v>534.04999999999995</v>
      </c>
      <c r="G48" s="218">
        <f t="shared" ref="G48" si="7">TRUNC(E48*F48,2)</f>
        <v>13474.08</v>
      </c>
      <c r="H48" s="1031">
        <f t="shared" si="6"/>
        <v>2.698384023003675E-4</v>
      </c>
      <c r="I48" s="57"/>
      <c r="J48" s="48"/>
      <c r="K48" s="48"/>
      <c r="L48" s="48"/>
      <c r="M48" s="48"/>
      <c r="N48" s="48"/>
      <c r="O48" s="48"/>
      <c r="P48" s="48"/>
      <c r="Q48" s="48"/>
      <c r="R48" s="48"/>
      <c r="S48" s="48"/>
      <c r="T48" s="48"/>
      <c r="U48" s="48"/>
      <c r="V48" s="48"/>
      <c r="W48" s="48"/>
      <c r="X48" s="48"/>
      <c r="Y48" s="48"/>
      <c r="Z48" s="48"/>
      <c r="AA48" s="48"/>
      <c r="AB48" s="48"/>
      <c r="AC48" s="48"/>
      <c r="AD48" s="48"/>
    </row>
    <row r="49" spans="1:30" s="437" customFormat="1" ht="51">
      <c r="A49" s="1076">
        <f t="shared" si="4"/>
        <v>34</v>
      </c>
      <c r="B49" s="1077" t="s">
        <v>1978</v>
      </c>
      <c r="C49" s="1078" t="s">
        <v>25083</v>
      </c>
      <c r="D49" s="883" t="str">
        <f>VLOOKUP(B49,'DESCRIÇÃO EMOP'!A:C,3,FALSE)</f>
        <v>M3</v>
      </c>
      <c r="E49" s="880">
        <f>'XI - MEMORIA'!B423</f>
        <v>173.06</v>
      </c>
      <c r="F49" s="881">
        <f>VLOOKUP(B49,'EMOP 092021'!A:B,2,FALSE)</f>
        <v>1278.3699999999999</v>
      </c>
      <c r="G49" s="218">
        <f t="shared" si="3"/>
        <v>221234.71</v>
      </c>
      <c r="H49" s="1031">
        <f t="shared" si="6"/>
        <v>4.4305526373440811E-3</v>
      </c>
      <c r="I49" s="57"/>
      <c r="J49" s="48"/>
      <c r="K49" s="48"/>
      <c r="L49" s="48"/>
      <c r="M49" s="48"/>
      <c r="N49" s="48"/>
      <c r="O49" s="48"/>
      <c r="P49" s="48"/>
      <c r="Q49" s="48"/>
      <c r="R49" s="48"/>
      <c r="S49" s="48"/>
      <c r="T49" s="48"/>
      <c r="U49" s="48"/>
      <c r="V49" s="48"/>
      <c r="W49" s="48"/>
      <c r="X49" s="48"/>
      <c r="Y49" s="48"/>
      <c r="Z49" s="48"/>
      <c r="AA49" s="48"/>
      <c r="AB49" s="48"/>
      <c r="AC49" s="48"/>
      <c r="AD49" s="48"/>
    </row>
    <row r="50" spans="1:30" s="437" customFormat="1" ht="51">
      <c r="A50" s="1076">
        <f t="shared" si="4"/>
        <v>35</v>
      </c>
      <c r="B50" s="1077" t="s">
        <v>1980</v>
      </c>
      <c r="C50" s="1078" t="s">
        <v>25084</v>
      </c>
      <c r="D50" s="883" t="str">
        <f>VLOOKUP(B50,'DESCRIÇÃO EMOP'!A:C,3,FALSE)</f>
        <v>M3</v>
      </c>
      <c r="E50" s="880">
        <f>'XI - MEMORIA'!B428</f>
        <v>36.69</v>
      </c>
      <c r="F50" s="881">
        <f>VLOOKUP(B50,'EMOP 092021'!A:B,2,FALSE)</f>
        <v>1328.94</v>
      </c>
      <c r="G50" s="218">
        <f t="shared" si="3"/>
        <v>48758.8</v>
      </c>
      <c r="H50" s="1031">
        <f t="shared" si="6"/>
        <v>9.7646716436915616E-4</v>
      </c>
      <c r="I50" s="57"/>
      <c r="J50" s="48"/>
      <c r="K50" s="48"/>
      <c r="L50" s="48"/>
      <c r="M50" s="48"/>
      <c r="N50" s="48"/>
      <c r="O50" s="48"/>
      <c r="P50" s="48"/>
      <c r="Q50" s="48"/>
      <c r="R50" s="48"/>
      <c r="S50" s="48"/>
      <c r="T50" s="48"/>
      <c r="U50" s="48"/>
      <c r="V50" s="48"/>
      <c r="W50" s="48"/>
      <c r="X50" s="48"/>
      <c r="Y50" s="48"/>
      <c r="Z50" s="48"/>
      <c r="AA50" s="48"/>
      <c r="AB50" s="48"/>
      <c r="AC50" s="48"/>
      <c r="AD50" s="48"/>
    </row>
    <row r="51" spans="1:30" s="437" customFormat="1" ht="51">
      <c r="A51" s="1076">
        <f t="shared" si="4"/>
        <v>36</v>
      </c>
      <c r="B51" s="1077" t="s">
        <v>1982</v>
      </c>
      <c r="C51" s="1078" t="s">
        <v>25085</v>
      </c>
      <c r="D51" s="883" t="str">
        <f>VLOOKUP(B51,'DESCRIÇÃO EMOP'!A:C,3,FALSE)</f>
        <v>M3</v>
      </c>
      <c r="E51" s="880">
        <f>'XI - MEMORIA'!B433</f>
        <v>2.52</v>
      </c>
      <c r="F51" s="881">
        <f>VLOOKUP(B51,'EMOP 092021'!A:B,2,FALSE)</f>
        <v>1367.22</v>
      </c>
      <c r="G51" s="218">
        <f t="shared" si="3"/>
        <v>3445.39</v>
      </c>
      <c r="H51" s="1031">
        <f t="shared" si="6"/>
        <v>6.8999036142108642E-5</v>
      </c>
      <c r="I51" s="57"/>
      <c r="J51" s="48"/>
      <c r="K51" s="48"/>
      <c r="L51" s="48"/>
      <c r="M51" s="48"/>
      <c r="N51" s="48"/>
      <c r="O51" s="48"/>
      <c r="P51" s="48"/>
      <c r="Q51" s="48"/>
      <c r="R51" s="48"/>
      <c r="S51" s="48"/>
      <c r="T51" s="48"/>
      <c r="U51" s="48"/>
      <c r="V51" s="48"/>
      <c r="W51" s="48"/>
      <c r="X51" s="48"/>
      <c r="Y51" s="48"/>
      <c r="Z51" s="48"/>
      <c r="AA51" s="48"/>
      <c r="AB51" s="48"/>
      <c r="AC51" s="48"/>
      <c r="AD51" s="48"/>
    </row>
    <row r="52" spans="1:30" s="437" customFormat="1" ht="25.5">
      <c r="A52" s="1076">
        <f t="shared" si="4"/>
        <v>37</v>
      </c>
      <c r="B52" s="1077" t="s">
        <v>2083</v>
      </c>
      <c r="C52" s="1078" t="s">
        <v>24169</v>
      </c>
      <c r="D52" s="883" t="str">
        <f>VLOOKUP(B52,'DESCRIÇÃO EMOP'!A:C,3,FALSE)</f>
        <v>M3</v>
      </c>
      <c r="E52" s="880">
        <f>'XI - MEMORIA'!B442</f>
        <v>25818.350000000017</v>
      </c>
      <c r="F52" s="881">
        <f>VLOOKUP(B52,'EMOP 092021'!A:B,2,FALSE)</f>
        <v>116.79</v>
      </c>
      <c r="G52" s="218">
        <f t="shared" si="3"/>
        <v>3015325.09</v>
      </c>
      <c r="H52" s="1031">
        <f t="shared" si="6"/>
        <v>6.0386349546819658E-2</v>
      </c>
      <c r="I52" s="57"/>
      <c r="J52" s="48"/>
      <c r="K52" s="48"/>
      <c r="L52" s="48"/>
      <c r="M52" s="48"/>
      <c r="N52" s="48"/>
      <c r="O52" s="48"/>
      <c r="P52" s="48"/>
      <c r="Q52" s="48"/>
      <c r="R52" s="48"/>
      <c r="S52" s="48"/>
      <c r="T52" s="48"/>
      <c r="U52" s="48"/>
      <c r="V52" s="48"/>
      <c r="W52" s="48"/>
      <c r="X52" s="48"/>
      <c r="Y52" s="48"/>
      <c r="Z52" s="48"/>
      <c r="AA52" s="48"/>
      <c r="AB52" s="48"/>
      <c r="AC52" s="48"/>
      <c r="AD52" s="48"/>
    </row>
    <row r="53" spans="1:30" s="437" customFormat="1" ht="24.75" customHeight="1">
      <c r="A53" s="1076">
        <f t="shared" si="4"/>
        <v>38</v>
      </c>
      <c r="B53" s="1077" t="s">
        <v>159</v>
      </c>
      <c r="C53" s="1078" t="s">
        <v>160</v>
      </c>
      <c r="D53" s="883" t="str">
        <f>VLOOKUP(B53,'DESCRIÇÃO EMOP'!A:C,3,FALSE)</f>
        <v>M3</v>
      </c>
      <c r="E53" s="880">
        <f>'XI - MEMORIA'!B445</f>
        <v>2751.5399999999995</v>
      </c>
      <c r="F53" s="881">
        <f>VLOOKUP(B53,'EMOP 092021'!A:B,2,FALSE)</f>
        <v>104.42</v>
      </c>
      <c r="G53" s="218">
        <f t="shared" si="3"/>
        <v>287315.8</v>
      </c>
      <c r="H53" s="1031">
        <f t="shared" si="6"/>
        <v>5.7539243070882703E-3</v>
      </c>
      <c r="I53" s="57"/>
      <c r="J53" s="48"/>
      <c r="K53" s="48"/>
      <c r="L53" s="48"/>
      <c r="M53" s="48"/>
      <c r="N53" s="48"/>
      <c r="O53" s="48"/>
      <c r="P53" s="48"/>
      <c r="Q53" s="48"/>
      <c r="R53" s="48"/>
      <c r="S53" s="48"/>
      <c r="T53" s="48"/>
      <c r="U53" s="48"/>
      <c r="V53" s="48"/>
      <c r="W53" s="48"/>
      <c r="X53" s="48"/>
      <c r="Y53" s="48"/>
      <c r="Z53" s="48"/>
      <c r="AA53" s="48"/>
      <c r="AB53" s="48"/>
      <c r="AC53" s="48"/>
      <c r="AD53" s="48"/>
    </row>
    <row r="54" spans="1:30" s="437" customFormat="1" ht="22.5" customHeight="1">
      <c r="A54" s="1076">
        <f t="shared" si="4"/>
        <v>39</v>
      </c>
      <c r="B54" s="1077" t="s">
        <v>6520</v>
      </c>
      <c r="C54" s="1078" t="s">
        <v>27209</v>
      </c>
      <c r="D54" s="883" t="str">
        <f>VLOOKUP(B54,'DESCRIÇÃO EMOP'!A:C,3,FALSE)</f>
        <v>M3</v>
      </c>
      <c r="E54" s="880">
        <f>'XI - MEMORIA'!B448</f>
        <v>1501.4800000000002</v>
      </c>
      <c r="F54" s="881">
        <f>VLOOKUP(B54,'EMOP 092021'!A:B,2,FALSE)</f>
        <v>138.57</v>
      </c>
      <c r="G54" s="218">
        <f t="shared" si="3"/>
        <v>208060.08</v>
      </c>
      <c r="H54" s="1031">
        <f t="shared" si="6"/>
        <v>4.1667111646722186E-3</v>
      </c>
      <c r="I54" s="57"/>
      <c r="J54" s="48"/>
      <c r="K54" s="48"/>
      <c r="L54" s="48"/>
      <c r="M54" s="48"/>
      <c r="N54" s="48"/>
      <c r="O54" s="48"/>
      <c r="P54" s="48"/>
      <c r="Q54" s="48"/>
      <c r="R54" s="48"/>
      <c r="S54" s="48"/>
      <c r="T54" s="48"/>
      <c r="U54" s="48"/>
      <c r="V54" s="48"/>
      <c r="W54" s="48"/>
      <c r="X54" s="48"/>
      <c r="Y54" s="48"/>
      <c r="Z54" s="48"/>
      <c r="AA54" s="48"/>
      <c r="AB54" s="48"/>
      <c r="AC54" s="48"/>
      <c r="AD54" s="48"/>
    </row>
    <row r="55" spans="1:30" s="437" customFormat="1" ht="25.5">
      <c r="A55" s="1076">
        <f t="shared" si="4"/>
        <v>40</v>
      </c>
      <c r="B55" s="1077" t="s">
        <v>21239</v>
      </c>
      <c r="C55" s="1078" t="s">
        <v>33980</v>
      </c>
      <c r="D55" s="883" t="str">
        <f>VLOOKUP(B55,'DESCRIÇÃO EMOP'!A:C,3,FALSE)</f>
        <v>M3</v>
      </c>
      <c r="E55" s="880">
        <f>'XI - MEMORIA'!B453</f>
        <v>208.55</v>
      </c>
      <c r="F55" s="881">
        <f>VLOOKUP(B55,'EMOP 092021'!A:B,2,FALSE)</f>
        <v>90.81</v>
      </c>
      <c r="G55" s="218">
        <f t="shared" si="3"/>
        <v>18938.419999999998</v>
      </c>
      <c r="H55" s="1031">
        <f t="shared" si="6"/>
        <v>3.7926990153638136E-4</v>
      </c>
      <c r="I55" s="57"/>
      <c r="J55" s="48"/>
      <c r="K55" s="48"/>
      <c r="L55" s="48"/>
      <c r="M55" s="48"/>
      <c r="N55" s="48"/>
      <c r="O55" s="48"/>
      <c r="P55" s="48"/>
      <c r="Q55" s="48"/>
      <c r="R55" s="48"/>
      <c r="S55" s="48"/>
      <c r="T55" s="48"/>
      <c r="U55" s="48"/>
      <c r="V55" s="48"/>
      <c r="W55" s="48"/>
      <c r="X55" s="48"/>
      <c r="Y55" s="48"/>
      <c r="Z55" s="48"/>
      <c r="AA55" s="48"/>
      <c r="AB55" s="48"/>
      <c r="AC55" s="48"/>
      <c r="AD55" s="48"/>
    </row>
    <row r="56" spans="1:30" s="437" customFormat="1" ht="51">
      <c r="A56" s="1076">
        <f t="shared" si="4"/>
        <v>41</v>
      </c>
      <c r="B56" s="1077" t="s">
        <v>2466</v>
      </c>
      <c r="C56" s="1078" t="s">
        <v>25320</v>
      </c>
      <c r="D56" s="883" t="str">
        <f>VLOOKUP(B56,'DESCRIÇÃO EMOP'!A:C,3,FALSE)</f>
        <v>T</v>
      </c>
      <c r="E56" s="880">
        <f>'XI - MEMORIA'!B460</f>
        <v>70515.839999999997</v>
      </c>
      <c r="F56" s="881">
        <f>VLOOKUP(B56,'EMOP 092021'!A:B,2,FALSE)</f>
        <v>9.23</v>
      </c>
      <c r="G56" s="218">
        <f t="shared" si="3"/>
        <v>650861.19999999995</v>
      </c>
      <c r="H56" s="1031">
        <f t="shared" si="6"/>
        <v>1.3034459222989616E-2</v>
      </c>
      <c r="I56" s="57"/>
      <c r="J56" s="48"/>
      <c r="K56" s="48"/>
      <c r="L56" s="48"/>
      <c r="M56" s="48"/>
      <c r="N56" s="48"/>
      <c r="O56" s="48"/>
      <c r="P56" s="48"/>
      <c r="Q56" s="48"/>
      <c r="R56" s="48"/>
      <c r="S56" s="48"/>
      <c r="T56" s="48"/>
      <c r="U56" s="48"/>
      <c r="V56" s="48"/>
      <c r="W56" s="48"/>
      <c r="X56" s="48"/>
      <c r="Y56" s="48"/>
      <c r="Z56" s="48"/>
      <c r="AA56" s="48"/>
      <c r="AB56" s="48"/>
      <c r="AC56" s="48"/>
      <c r="AD56" s="48"/>
    </row>
    <row r="57" spans="1:30" s="437" customFormat="1" ht="49.5" customHeight="1">
      <c r="A57" s="1076">
        <f t="shared" si="4"/>
        <v>42</v>
      </c>
      <c r="B57" s="1077" t="s">
        <v>2350</v>
      </c>
      <c r="C57" s="1078" t="s">
        <v>25263</v>
      </c>
      <c r="D57" s="883" t="str">
        <f>VLOOKUP(B57,'DESCRIÇÃO EMOP'!A:C,3,FALSE)</f>
        <v>T X KM</v>
      </c>
      <c r="E57" s="880">
        <f>'XI - MEMORIA'!B465</f>
        <v>1762896</v>
      </c>
      <c r="F57" s="881">
        <f>VLOOKUP(B57,'EMOP 092021'!A:B,2,FALSE)</f>
        <v>1.73</v>
      </c>
      <c r="G57" s="218">
        <f t="shared" si="3"/>
        <v>3049810.08</v>
      </c>
      <c r="H57" s="1031">
        <f t="shared" si="6"/>
        <v>6.1076962531523935E-2</v>
      </c>
      <c r="I57" s="57"/>
      <c r="J57" s="48"/>
      <c r="K57" s="48"/>
      <c r="L57" s="48"/>
      <c r="M57" s="48"/>
      <c r="N57" s="48"/>
      <c r="O57" s="48"/>
      <c r="P57" s="48"/>
      <c r="Q57" s="48"/>
      <c r="R57" s="48"/>
      <c r="S57" s="48"/>
      <c r="T57" s="48"/>
      <c r="U57" s="48"/>
      <c r="V57" s="48"/>
      <c r="W57" s="48"/>
      <c r="X57" s="48"/>
      <c r="Y57" s="48"/>
      <c r="Z57" s="48"/>
      <c r="AA57" s="48"/>
      <c r="AB57" s="48"/>
      <c r="AC57" s="48"/>
      <c r="AD57" s="48"/>
    </row>
    <row r="58" spans="1:30" s="437" customFormat="1" ht="51">
      <c r="A58" s="1076">
        <f t="shared" si="4"/>
        <v>43</v>
      </c>
      <c r="B58" s="1077" t="s">
        <v>34652</v>
      </c>
      <c r="C58" s="1078" t="s">
        <v>34646</v>
      </c>
      <c r="D58" s="883" t="str">
        <f>VLOOKUP(B58,'DESCRIÇÃO EMOP'!A:C,3,FALSE)</f>
        <v>T</v>
      </c>
      <c r="E58" s="880">
        <f>'XI - MEMORIA'!B470</f>
        <v>70515.839999999997</v>
      </c>
      <c r="F58" s="881">
        <f>VLOOKUP(B58,'EMOP 092021'!A:B,2,FALSE)</f>
        <v>15</v>
      </c>
      <c r="G58" s="218">
        <f t="shared" si="3"/>
        <v>1057737.6000000001</v>
      </c>
      <c r="H58" s="1031">
        <f t="shared" si="6"/>
        <v>2.1182761571626799E-2</v>
      </c>
      <c r="I58" s="57"/>
      <c r="J58" s="48"/>
      <c r="K58" s="48"/>
      <c r="L58" s="48"/>
      <c r="M58" s="48"/>
      <c r="N58" s="48"/>
      <c r="O58" s="48"/>
      <c r="P58" s="48"/>
      <c r="Q58" s="48"/>
      <c r="R58" s="48"/>
      <c r="S58" s="48"/>
      <c r="T58" s="48"/>
      <c r="U58" s="48"/>
      <c r="V58" s="48"/>
      <c r="W58" s="48"/>
      <c r="X58" s="48"/>
      <c r="Y58" s="48"/>
      <c r="Z58" s="48"/>
      <c r="AA58" s="48"/>
      <c r="AB58" s="48"/>
      <c r="AC58" s="48"/>
      <c r="AD58" s="48"/>
    </row>
    <row r="59" spans="1:30" s="437" customFormat="1" ht="24" customHeight="1">
      <c r="A59" s="1076">
        <f t="shared" si="4"/>
        <v>44</v>
      </c>
      <c r="B59" s="1077" t="s">
        <v>3248</v>
      </c>
      <c r="C59" s="1078" t="s">
        <v>25639</v>
      </c>
      <c r="D59" s="883" t="str">
        <f>VLOOKUP(B59,'DESCRIÇÃO EMOP'!A:C,3,FALSE)</f>
        <v>CVxH</v>
      </c>
      <c r="E59" s="880">
        <f>'XI - MEMORIA'!B475</f>
        <v>9240</v>
      </c>
      <c r="F59" s="881">
        <f>VLOOKUP(B59,'EMOP 092021'!A:B,2,FALSE)</f>
        <v>6.09</v>
      </c>
      <c r="G59" s="218">
        <f t="shared" si="3"/>
        <v>56271.6</v>
      </c>
      <c r="H59" s="1031">
        <f t="shared" si="6"/>
        <v>1.1269221081428461E-3</v>
      </c>
      <c r="I59" s="57"/>
      <c r="J59" s="48"/>
      <c r="K59" s="48"/>
      <c r="L59" s="48"/>
      <c r="M59" s="48"/>
      <c r="N59" s="48"/>
      <c r="O59" s="48"/>
      <c r="P59" s="48"/>
      <c r="Q59" s="48"/>
      <c r="R59" s="48"/>
      <c r="S59" s="48"/>
      <c r="T59" s="48"/>
      <c r="U59" s="48"/>
      <c r="V59" s="48"/>
      <c r="W59" s="48"/>
      <c r="X59" s="48"/>
      <c r="Y59" s="48"/>
      <c r="Z59" s="48"/>
      <c r="AA59" s="48"/>
      <c r="AB59" s="48"/>
      <c r="AC59" s="48"/>
      <c r="AD59" s="48"/>
    </row>
    <row r="60" spans="1:30" s="437" customFormat="1" ht="60.75" customHeight="1">
      <c r="A60" s="1076">
        <f t="shared" si="4"/>
        <v>45</v>
      </c>
      <c r="B60" s="1077" t="s">
        <v>5599</v>
      </c>
      <c r="C60" s="1078" t="s">
        <v>24179</v>
      </c>
      <c r="D60" s="883" t="str">
        <f>VLOOKUP(B60,'DESCRIÇÃO EMOP'!A:C,3,FALSE)</f>
        <v>UN</v>
      </c>
      <c r="E60" s="880">
        <f>'XI - MEMORIA'!B479</f>
        <v>687</v>
      </c>
      <c r="F60" s="881">
        <f>VLOOKUP(B60,'EMOP 092021'!A:B,2,FALSE)</f>
        <v>843.49</v>
      </c>
      <c r="G60" s="218">
        <f t="shared" si="3"/>
        <v>579477.63</v>
      </c>
      <c r="H60" s="1031">
        <f t="shared" si="6"/>
        <v>1.1604897540166267E-2</v>
      </c>
      <c r="I60" s="57"/>
      <c r="J60" s="48"/>
      <c r="L60" s="48"/>
      <c r="M60" s="48"/>
      <c r="N60" s="48"/>
      <c r="O60" s="48"/>
      <c r="P60" s="48"/>
      <c r="Q60" s="48"/>
      <c r="R60" s="48"/>
      <c r="S60" s="48"/>
      <c r="T60" s="48"/>
      <c r="U60" s="48"/>
      <c r="V60" s="48"/>
      <c r="W60" s="48"/>
      <c r="X60" s="48"/>
      <c r="Y60" s="48"/>
      <c r="Z60" s="48"/>
      <c r="AA60" s="48"/>
      <c r="AB60" s="48"/>
      <c r="AC60" s="48"/>
      <c r="AD60" s="48"/>
    </row>
    <row r="61" spans="1:30" s="437" customFormat="1" ht="57.75" customHeight="1">
      <c r="A61" s="1076">
        <f t="shared" si="4"/>
        <v>46</v>
      </c>
      <c r="B61" s="1077" t="s">
        <v>84</v>
      </c>
      <c r="C61" s="1078" t="s">
        <v>24180</v>
      </c>
      <c r="D61" s="883" t="str">
        <f>VLOOKUP(B61,'DESCRIÇÃO EMOP'!A:C,3,FALSE)</f>
        <v>M</v>
      </c>
      <c r="E61" s="880">
        <f>'XI - MEMORIA'!B483</f>
        <v>5610</v>
      </c>
      <c r="F61" s="881">
        <f>VLOOKUP(B61,'EMOP 092021'!A:B,2,FALSE)</f>
        <v>171.4</v>
      </c>
      <c r="G61" s="218">
        <f t="shared" si="3"/>
        <v>961554</v>
      </c>
      <c r="H61" s="1031">
        <f t="shared" si="6"/>
        <v>1.9256542568066061E-2</v>
      </c>
      <c r="I61" s="57"/>
      <c r="J61" s="48"/>
      <c r="L61" s="48"/>
      <c r="M61" s="48"/>
      <c r="N61" s="48"/>
      <c r="O61" s="48"/>
      <c r="P61" s="48"/>
      <c r="Q61" s="48"/>
      <c r="R61" s="48"/>
      <c r="S61" s="48"/>
      <c r="T61" s="48"/>
      <c r="U61" s="48"/>
      <c r="V61" s="48"/>
      <c r="W61" s="48"/>
      <c r="X61" s="48"/>
      <c r="Y61" s="48"/>
      <c r="Z61" s="48"/>
      <c r="AA61" s="48"/>
      <c r="AB61" s="48"/>
      <c r="AC61" s="48"/>
      <c r="AD61" s="48"/>
    </row>
    <row r="62" spans="1:30" s="437" customFormat="1" ht="57.75" customHeight="1">
      <c r="A62" s="1076">
        <f t="shared" si="4"/>
        <v>47</v>
      </c>
      <c r="B62" s="1077" t="s">
        <v>4550</v>
      </c>
      <c r="C62" s="1078" t="s">
        <v>26223</v>
      </c>
      <c r="D62" s="883" t="str">
        <f>VLOOKUP(B62,'DESCRIÇÃO EMOP'!A:C,3,FALSE)</f>
        <v>M</v>
      </c>
      <c r="E62" s="880">
        <f>'XI - MEMORIA'!B487</f>
        <v>2033</v>
      </c>
      <c r="F62" s="881">
        <f>VLOOKUP(B62,'EMOP 092021'!A:B,2,FALSE)</f>
        <v>247.47</v>
      </c>
      <c r="G62" s="218">
        <f t="shared" si="3"/>
        <v>503106.51</v>
      </c>
      <c r="H62" s="1031">
        <f t="shared" si="6"/>
        <v>1.0075452783812614E-2</v>
      </c>
      <c r="I62" s="57"/>
      <c r="J62" s="48"/>
      <c r="L62" s="48"/>
      <c r="M62" s="48"/>
      <c r="N62" s="48"/>
      <c r="O62" s="48"/>
      <c r="P62" s="48"/>
      <c r="Q62" s="48"/>
      <c r="R62" s="48"/>
      <c r="S62" s="48"/>
      <c r="T62" s="48"/>
      <c r="U62" s="48"/>
      <c r="V62" s="48"/>
      <c r="W62" s="48"/>
      <c r="X62" s="48"/>
      <c r="Y62" s="48"/>
      <c r="Z62" s="48"/>
      <c r="AA62" s="48"/>
      <c r="AB62" s="48"/>
      <c r="AC62" s="48"/>
      <c r="AD62" s="48"/>
    </row>
    <row r="63" spans="1:30" s="437" customFormat="1" ht="57" customHeight="1">
      <c r="A63" s="1076">
        <f t="shared" si="4"/>
        <v>48</v>
      </c>
      <c r="B63" s="1077" t="s">
        <v>4553</v>
      </c>
      <c r="C63" s="1078" t="s">
        <v>26224</v>
      </c>
      <c r="D63" s="883" t="str">
        <f>VLOOKUP(B63,'DESCRIÇÃO EMOP'!A:C,3,FALSE)</f>
        <v>M</v>
      </c>
      <c r="E63" s="880">
        <f>'XI - MEMORIA'!B491</f>
        <v>651</v>
      </c>
      <c r="F63" s="881">
        <f>VLOOKUP(B63,'EMOP 092021'!A:B,2,FALSE)</f>
        <v>392.16</v>
      </c>
      <c r="G63" s="218">
        <f t="shared" si="3"/>
        <v>255296.16</v>
      </c>
      <c r="H63" s="1031">
        <f t="shared" si="6"/>
        <v>5.1126836064368762E-3</v>
      </c>
      <c r="I63" s="57"/>
      <c r="J63" s="48"/>
      <c r="K63" s="48"/>
      <c r="L63" s="48"/>
      <c r="M63" s="48"/>
      <c r="N63" s="48"/>
      <c r="O63" s="48"/>
      <c r="P63" s="48"/>
      <c r="Q63" s="48"/>
      <c r="R63" s="48"/>
      <c r="S63" s="48"/>
      <c r="T63" s="48"/>
      <c r="U63" s="48"/>
      <c r="V63" s="48"/>
      <c r="W63" s="48"/>
      <c r="X63" s="48"/>
      <c r="Y63" s="48"/>
      <c r="Z63" s="48"/>
      <c r="AA63" s="48"/>
      <c r="AB63" s="48"/>
      <c r="AC63" s="48"/>
      <c r="AD63" s="48"/>
    </row>
    <row r="64" spans="1:30" s="437" customFormat="1" ht="59.25" customHeight="1">
      <c r="A64" s="1076">
        <f t="shared" si="4"/>
        <v>49</v>
      </c>
      <c r="B64" s="1077" t="s">
        <v>137</v>
      </c>
      <c r="C64" s="1078" t="s">
        <v>26225</v>
      </c>
      <c r="D64" s="883" t="str">
        <f>VLOOKUP(B64,'DESCRIÇÃO EMOP'!A:C,3,FALSE)</f>
        <v>M</v>
      </c>
      <c r="E64" s="880">
        <f>'XI - MEMORIA'!B495</f>
        <v>171</v>
      </c>
      <c r="F64" s="881">
        <f>VLOOKUP(B64,'EMOP 092021'!A:B,2,FALSE)</f>
        <v>586.37</v>
      </c>
      <c r="G64" s="218">
        <f t="shared" si="3"/>
        <v>100269.27</v>
      </c>
      <c r="H64" s="1031">
        <f t="shared" si="6"/>
        <v>2.0080405947288551E-3</v>
      </c>
      <c r="I64" s="38"/>
      <c r="J64" s="48"/>
      <c r="K64" s="48"/>
      <c r="L64" s="48"/>
      <c r="M64" s="48"/>
      <c r="N64" s="48"/>
      <c r="O64" s="48"/>
      <c r="P64" s="48"/>
      <c r="Q64" s="48"/>
      <c r="R64" s="48"/>
      <c r="S64" s="48"/>
      <c r="T64" s="48"/>
      <c r="U64" s="48"/>
      <c r="V64" s="48"/>
      <c r="W64" s="48"/>
      <c r="X64" s="48"/>
      <c r="Y64" s="48"/>
      <c r="Z64" s="48"/>
      <c r="AA64" s="48"/>
      <c r="AB64" s="48"/>
      <c r="AC64" s="48"/>
      <c r="AD64" s="48"/>
    </row>
    <row r="65" spans="1:30" s="437" customFormat="1" ht="57" customHeight="1">
      <c r="A65" s="1076">
        <f t="shared" si="4"/>
        <v>50</v>
      </c>
      <c r="B65" s="1077" t="s">
        <v>138</v>
      </c>
      <c r="C65" s="1078" t="s">
        <v>139</v>
      </c>
      <c r="D65" s="883" t="str">
        <f>VLOOKUP(B65,'DESCRIÇÃO EMOP'!A:C,3,FALSE)</f>
        <v>M</v>
      </c>
      <c r="E65" s="880">
        <f>'XI - MEMORIA'!B499</f>
        <v>163</v>
      </c>
      <c r="F65" s="881">
        <f>VLOOKUP(B65,'EMOP 092021'!A:B,2,FALSE)</f>
        <v>792.75</v>
      </c>
      <c r="G65" s="218">
        <f t="shared" si="3"/>
        <v>129218.25</v>
      </c>
      <c r="H65" s="1031">
        <f t="shared" si="6"/>
        <v>2.5877867823294403E-3</v>
      </c>
      <c r="I65" s="57"/>
      <c r="J65" s="48"/>
      <c r="K65" s="48"/>
      <c r="L65" s="48"/>
      <c r="M65" s="48"/>
      <c r="N65" s="48"/>
      <c r="O65" s="48"/>
      <c r="P65" s="48"/>
      <c r="Q65" s="48"/>
      <c r="R65" s="48"/>
      <c r="S65" s="48"/>
      <c r="T65" s="48"/>
      <c r="U65" s="48"/>
      <c r="V65" s="48"/>
      <c r="W65" s="48"/>
      <c r="X65" s="48"/>
      <c r="Y65" s="48"/>
      <c r="Z65" s="48"/>
      <c r="AA65" s="48"/>
      <c r="AB65" s="48"/>
      <c r="AC65" s="48"/>
      <c r="AD65" s="48"/>
    </row>
    <row r="66" spans="1:30" s="437" customFormat="1" ht="57.75" customHeight="1">
      <c r="A66" s="1076">
        <f t="shared" si="4"/>
        <v>51</v>
      </c>
      <c r="B66" s="1077" t="s">
        <v>4568</v>
      </c>
      <c r="C66" s="1078" t="s">
        <v>26231</v>
      </c>
      <c r="D66" s="883" t="str">
        <f>VLOOKUP(B66,'DESCRIÇÃO EMOP'!A:C,3,FALSE)</f>
        <v>M</v>
      </c>
      <c r="E66" s="880">
        <f>'XI - MEMORIA'!B505</f>
        <v>1979</v>
      </c>
      <c r="F66" s="881">
        <f>VLOOKUP(B66,'EMOP 092021'!A:B,2,FALSE)</f>
        <v>145.68</v>
      </c>
      <c r="G66" s="218">
        <f t="shared" si="3"/>
        <v>288300.71999999997</v>
      </c>
      <c r="H66" s="1031">
        <f t="shared" si="6"/>
        <v>5.7736487884030374E-3</v>
      </c>
      <c r="I66" s="57"/>
      <c r="J66" s="48"/>
      <c r="K66" s="48"/>
      <c r="L66" s="48"/>
      <c r="M66" s="48"/>
      <c r="N66" s="48"/>
      <c r="O66" s="48"/>
      <c r="P66" s="48"/>
      <c r="Q66" s="48"/>
      <c r="R66" s="48"/>
      <c r="S66" s="48"/>
      <c r="T66" s="48"/>
      <c r="U66" s="48"/>
      <c r="V66" s="48"/>
      <c r="W66" s="48"/>
      <c r="X66" s="48"/>
      <c r="Y66" s="48"/>
      <c r="Z66" s="48"/>
      <c r="AA66" s="48"/>
      <c r="AB66" s="48"/>
      <c r="AC66" s="48"/>
      <c r="AD66" s="48"/>
    </row>
    <row r="67" spans="1:30" s="437" customFormat="1" ht="63.75">
      <c r="A67" s="1076">
        <f t="shared" si="4"/>
        <v>52</v>
      </c>
      <c r="B67" s="1077" t="s">
        <v>4572</v>
      </c>
      <c r="C67" s="1078" t="s">
        <v>26233</v>
      </c>
      <c r="D67" s="883" t="str">
        <f>VLOOKUP(B67,'DESCRIÇÃO EMOP'!A:C,3,FALSE)</f>
        <v>M</v>
      </c>
      <c r="E67" s="880">
        <f>'XI - MEMORIA'!B509</f>
        <v>160</v>
      </c>
      <c r="F67" s="881">
        <f>VLOOKUP(B67,'EMOP 092021'!A:B,2,FALSE)</f>
        <v>283.97000000000003</v>
      </c>
      <c r="G67" s="218">
        <f t="shared" si="3"/>
        <v>45435.199999999997</v>
      </c>
      <c r="H67" s="1031">
        <f t="shared" si="6"/>
        <v>9.0990715330454153E-4</v>
      </c>
      <c r="I67" s="57"/>
      <c r="J67" s="48"/>
      <c r="K67" s="48"/>
      <c r="L67" s="48"/>
      <c r="M67" s="48"/>
      <c r="N67" s="48"/>
      <c r="O67" s="48"/>
      <c r="P67" s="48"/>
      <c r="Q67" s="48"/>
      <c r="R67" s="48"/>
      <c r="S67" s="48"/>
      <c r="T67" s="48"/>
      <c r="U67" s="48"/>
      <c r="V67" s="48"/>
      <c r="W67" s="48"/>
      <c r="X67" s="48"/>
      <c r="Y67" s="48"/>
      <c r="Z67" s="48"/>
      <c r="AA67" s="48"/>
      <c r="AB67" s="48"/>
      <c r="AC67" s="48"/>
      <c r="AD67" s="48"/>
    </row>
    <row r="68" spans="1:30" s="437" customFormat="1" ht="63.75">
      <c r="A68" s="1076">
        <f t="shared" si="4"/>
        <v>53</v>
      </c>
      <c r="B68" s="1077" t="s">
        <v>4576</v>
      </c>
      <c r="C68" s="1078" t="s">
        <v>26235</v>
      </c>
      <c r="D68" s="883" t="str">
        <f>VLOOKUP(B68,'DESCRIÇÃO EMOP'!A:C,3,FALSE)</f>
        <v>M</v>
      </c>
      <c r="E68" s="880">
        <f>'XI - MEMORIA'!B513</f>
        <v>476</v>
      </c>
      <c r="F68" s="881">
        <f>VLOOKUP(B68,'EMOP 092021'!A:B,2,FALSE)</f>
        <v>379.16</v>
      </c>
      <c r="G68" s="218">
        <f t="shared" si="3"/>
        <v>180480.16</v>
      </c>
      <c r="H68" s="1031">
        <f t="shared" si="6"/>
        <v>3.6143824306605495E-3</v>
      </c>
      <c r="I68" s="57"/>
      <c r="J68" s="48"/>
      <c r="K68" s="48"/>
      <c r="L68" s="48"/>
      <c r="M68" s="48"/>
      <c r="N68" s="48"/>
      <c r="O68" s="48"/>
      <c r="P68" s="48"/>
      <c r="Q68" s="48"/>
      <c r="R68" s="48"/>
      <c r="S68" s="48"/>
      <c r="T68" s="48"/>
      <c r="U68" s="48"/>
      <c r="V68" s="48"/>
      <c r="W68" s="48"/>
      <c r="X68" s="48"/>
      <c r="Y68" s="48"/>
      <c r="Z68" s="48"/>
      <c r="AA68" s="48"/>
      <c r="AB68" s="48"/>
      <c r="AC68" s="48"/>
      <c r="AD68" s="48"/>
    </row>
    <row r="69" spans="1:30" s="437" customFormat="1" ht="63.75">
      <c r="A69" s="1076">
        <f t="shared" si="4"/>
        <v>54</v>
      </c>
      <c r="B69" s="1077" t="s">
        <v>4584</v>
      </c>
      <c r="C69" s="1078" t="s">
        <v>26239</v>
      </c>
      <c r="D69" s="883" t="str">
        <f>VLOOKUP(B69,'DESCRIÇÃO EMOP'!A:C,3,FALSE)</f>
        <v>M</v>
      </c>
      <c r="E69" s="880">
        <f>'XI - MEMORIA'!B517</f>
        <v>50</v>
      </c>
      <c r="F69" s="881">
        <f>VLOOKUP(B69,'EMOP 092021'!A:B,2,FALSE)</f>
        <v>796.03</v>
      </c>
      <c r="G69" s="218">
        <f t="shared" si="3"/>
        <v>39801.5</v>
      </c>
      <c r="H69" s="1031">
        <f t="shared" si="6"/>
        <v>7.9708396930685264E-4</v>
      </c>
      <c r="I69" s="57"/>
      <c r="J69" s="48"/>
      <c r="K69" s="48"/>
      <c r="L69" s="48"/>
      <c r="M69" s="48"/>
      <c r="N69" s="48"/>
      <c r="O69" s="48"/>
      <c r="P69" s="48"/>
      <c r="Q69" s="48"/>
      <c r="R69" s="48"/>
      <c r="S69" s="48"/>
      <c r="T69" s="48"/>
      <c r="U69" s="48"/>
      <c r="V69" s="48"/>
      <c r="W69" s="48"/>
      <c r="X69" s="48"/>
      <c r="Y69" s="48"/>
      <c r="Z69" s="48"/>
      <c r="AA69" s="48"/>
      <c r="AB69" s="48"/>
      <c r="AC69" s="48"/>
      <c r="AD69" s="48"/>
    </row>
    <row r="70" spans="1:30" s="437" customFormat="1" ht="63.75">
      <c r="A70" s="1076">
        <f t="shared" si="4"/>
        <v>55</v>
      </c>
      <c r="B70" s="1077" t="s">
        <v>4586</v>
      </c>
      <c r="C70" s="1078" t="s">
        <v>26240</v>
      </c>
      <c r="D70" s="883" t="str">
        <f>VLOOKUP(B70,'DESCRIÇÃO EMOP'!A:C,3,FALSE)</f>
        <v>M</v>
      </c>
      <c r="E70" s="880">
        <f>'XI - MEMORIA'!B521</f>
        <v>70</v>
      </c>
      <c r="F70" s="881">
        <f>VLOOKUP(B70,'EMOP 092021'!A:B,2,FALSE)</f>
        <v>1098.6500000000001</v>
      </c>
      <c r="G70" s="218">
        <f t="shared" si="3"/>
        <v>76905.5</v>
      </c>
      <c r="H70" s="1031">
        <f t="shared" si="6"/>
        <v>1.5401465070795863E-3</v>
      </c>
      <c r="I70" s="57"/>
      <c r="J70" s="48"/>
      <c r="K70" s="48"/>
      <c r="L70" s="48"/>
      <c r="M70" s="48"/>
      <c r="N70" s="48"/>
      <c r="O70" s="48"/>
      <c r="P70" s="48"/>
      <c r="Q70" s="48"/>
      <c r="R70" s="48"/>
      <c r="S70" s="48"/>
      <c r="T70" s="48"/>
      <c r="U70" s="48"/>
      <c r="V70" s="48"/>
      <c r="W70" s="48"/>
      <c r="X70" s="48"/>
      <c r="Y70" s="48"/>
      <c r="Z70" s="48"/>
      <c r="AA70" s="48"/>
      <c r="AB70" s="48"/>
      <c r="AC70" s="48"/>
      <c r="AD70" s="48"/>
    </row>
    <row r="71" spans="1:30" s="437" customFormat="1" ht="38.25">
      <c r="A71" s="1076">
        <f t="shared" si="4"/>
        <v>56</v>
      </c>
      <c r="B71" s="1077" t="s">
        <v>4644</v>
      </c>
      <c r="C71" s="1078" t="s">
        <v>26269</v>
      </c>
      <c r="D71" s="883" t="str">
        <f>VLOOKUP(B71,'DESCRIÇÃO EMOP'!A:C,3,FALSE)</f>
        <v>M2</v>
      </c>
      <c r="E71" s="880">
        <f>'XI - MEMORIA'!B528</f>
        <v>4240.3999999999996</v>
      </c>
      <c r="F71" s="881">
        <f>VLOOKUP(B71,'EMOP 092021'!A:B,2,FALSE)</f>
        <v>756.82</v>
      </c>
      <c r="G71" s="218">
        <f t="shared" si="3"/>
        <v>3209219.52</v>
      </c>
      <c r="H71" s="1031">
        <f t="shared" si="6"/>
        <v>6.4269372595973331E-2</v>
      </c>
      <c r="I71" s="57"/>
      <c r="J71" s="48"/>
      <c r="K71" s="48"/>
      <c r="L71" s="48"/>
      <c r="M71" s="48"/>
      <c r="N71" s="48"/>
      <c r="O71" s="48"/>
      <c r="P71" s="48"/>
      <c r="Q71" s="48"/>
      <c r="R71" s="48"/>
      <c r="S71" s="48"/>
      <c r="T71" s="48"/>
      <c r="U71" s="48"/>
      <c r="V71" s="48"/>
      <c r="W71" s="48"/>
      <c r="X71" s="48"/>
      <c r="Y71" s="48"/>
      <c r="Z71" s="48"/>
      <c r="AA71" s="48"/>
      <c r="AB71" s="48"/>
      <c r="AC71" s="48"/>
      <c r="AD71" s="48"/>
    </row>
    <row r="72" spans="1:30" s="437" customFormat="1" ht="25.5">
      <c r="A72" s="1076">
        <f t="shared" si="4"/>
        <v>57</v>
      </c>
      <c r="B72" s="1077" t="s">
        <v>4646</v>
      </c>
      <c r="C72" s="1078" t="s">
        <v>26270</v>
      </c>
      <c r="D72" s="883" t="str">
        <f>VLOOKUP(B72,'DESCRIÇÃO EMOP'!A:C,3,FALSE)</f>
        <v>M2</v>
      </c>
      <c r="E72" s="880">
        <f>'XI - MEMORIA'!B535</f>
        <v>2756.8</v>
      </c>
      <c r="F72" s="881">
        <f>VLOOKUP(B72,'EMOP 092021'!A:B,2,FALSE)</f>
        <v>859.15</v>
      </c>
      <c r="G72" s="218">
        <f t="shared" si="3"/>
        <v>2368504.7200000002</v>
      </c>
      <c r="H72" s="1031">
        <f t="shared" si="6"/>
        <v>4.7432813927606142E-2</v>
      </c>
      <c r="I72" s="57"/>
      <c r="J72" s="48"/>
      <c r="K72" s="48"/>
      <c r="L72" s="48"/>
      <c r="M72" s="48"/>
      <c r="N72" s="48"/>
      <c r="O72" s="48"/>
      <c r="P72" s="48"/>
      <c r="Q72" s="48"/>
      <c r="R72" s="48"/>
      <c r="S72" s="48"/>
      <c r="T72" s="48"/>
      <c r="U72" s="48"/>
      <c r="V72" s="48"/>
      <c r="W72" s="48"/>
      <c r="X72" s="48"/>
      <c r="Y72" s="48"/>
      <c r="Z72" s="48"/>
      <c r="AA72" s="48"/>
      <c r="AB72" s="48"/>
      <c r="AC72" s="48"/>
      <c r="AD72" s="48"/>
    </row>
    <row r="73" spans="1:30" s="437" customFormat="1" ht="63.75">
      <c r="A73" s="1076">
        <f t="shared" si="4"/>
        <v>58</v>
      </c>
      <c r="B73" s="1077" t="s">
        <v>5589</v>
      </c>
      <c r="C73" s="1078" t="s">
        <v>24182</v>
      </c>
      <c r="D73" s="883" t="str">
        <f>VLOOKUP(B73,'DESCRIÇÃO EMOP'!A:C,3,FALSE)</f>
        <v>UN</v>
      </c>
      <c r="E73" s="880">
        <f>'XI - MEMORIA'!B539</f>
        <v>235</v>
      </c>
      <c r="F73" s="881">
        <f>VLOOKUP(B73,'EMOP 092021'!A:B,2,FALSE)</f>
        <v>2369.84</v>
      </c>
      <c r="G73" s="218">
        <f t="shared" si="3"/>
        <v>556912.4</v>
      </c>
      <c r="H73" s="1031">
        <f t="shared" si="6"/>
        <v>1.115299539836955E-2</v>
      </c>
      <c r="I73" s="57"/>
      <c r="J73" s="48"/>
      <c r="K73" s="48"/>
      <c r="L73" s="48"/>
      <c r="M73" s="48"/>
      <c r="N73" s="48"/>
      <c r="O73" s="48"/>
      <c r="P73" s="48"/>
      <c r="Q73" s="48"/>
      <c r="R73" s="48"/>
      <c r="S73" s="48"/>
      <c r="T73" s="48"/>
      <c r="U73" s="48"/>
      <c r="V73" s="48"/>
      <c r="W73" s="48"/>
      <c r="X73" s="48"/>
      <c r="Y73" s="48"/>
      <c r="Z73" s="48"/>
      <c r="AA73" s="48"/>
      <c r="AB73" s="48"/>
      <c r="AC73" s="48"/>
      <c r="AD73" s="48"/>
    </row>
    <row r="74" spans="1:30" s="437" customFormat="1" ht="63.75">
      <c r="A74" s="1076">
        <f t="shared" si="4"/>
        <v>59</v>
      </c>
      <c r="B74" s="1077" t="s">
        <v>5590</v>
      </c>
      <c r="C74" s="1078" t="s">
        <v>26741</v>
      </c>
      <c r="D74" s="883" t="str">
        <f>VLOOKUP(B74,'DESCRIÇÃO EMOP'!A:C,3,FALSE)</f>
        <v>UN</v>
      </c>
      <c r="E74" s="880">
        <f>'XI - MEMORIA'!B543</f>
        <v>35</v>
      </c>
      <c r="F74" s="881">
        <f>VLOOKUP(B74,'EMOP 092021'!A:B,2,FALSE)</f>
        <v>2500.11</v>
      </c>
      <c r="G74" s="218">
        <f t="shared" si="3"/>
        <v>87503.85</v>
      </c>
      <c r="H74" s="1031">
        <f t="shared" si="6"/>
        <v>1.7523941582008578E-3</v>
      </c>
      <c r="I74" s="57"/>
      <c r="J74" s="48"/>
      <c r="K74" s="48"/>
      <c r="L74" s="48"/>
      <c r="M74" s="48"/>
      <c r="N74" s="48"/>
      <c r="O74" s="48"/>
      <c r="P74" s="48"/>
      <c r="Q74" s="48"/>
      <c r="R74" s="48"/>
      <c r="S74" s="48"/>
      <c r="T74" s="48"/>
      <c r="U74" s="48"/>
      <c r="V74" s="48"/>
      <c r="W74" s="48"/>
      <c r="X74" s="48"/>
      <c r="Y74" s="48"/>
      <c r="Z74" s="48"/>
      <c r="AA74" s="48"/>
      <c r="AB74" s="48"/>
      <c r="AC74" s="48"/>
      <c r="AD74" s="48"/>
    </row>
    <row r="75" spans="1:30" s="437" customFormat="1" ht="63.75">
      <c r="A75" s="1076">
        <f t="shared" si="4"/>
        <v>60</v>
      </c>
      <c r="B75" s="1077" t="s">
        <v>5593</v>
      </c>
      <c r="C75" s="1078" t="s">
        <v>26743</v>
      </c>
      <c r="D75" s="883" t="str">
        <f>VLOOKUP(B75,'DESCRIÇÃO EMOP'!A:C,3,FALSE)</f>
        <v>UN</v>
      </c>
      <c r="E75" s="880">
        <f>'XI - MEMORIA'!B547</f>
        <v>6</v>
      </c>
      <c r="F75" s="881">
        <f>VLOOKUP(B75,'EMOP 092021'!A:B,2,FALSE)</f>
        <v>3120.4</v>
      </c>
      <c r="G75" s="218">
        <f t="shared" si="3"/>
        <v>18722.400000000001</v>
      </c>
      <c r="H75" s="1031">
        <f t="shared" si="6"/>
        <v>3.7494378118791045E-4</v>
      </c>
      <c r="I75" s="57"/>
      <c r="J75" s="48"/>
      <c r="K75" s="48"/>
      <c r="L75" s="48"/>
      <c r="M75" s="48"/>
      <c r="N75" s="48"/>
      <c r="O75" s="48"/>
      <c r="P75" s="48"/>
      <c r="Q75" s="48"/>
      <c r="R75" s="48"/>
      <c r="S75" s="48"/>
      <c r="T75" s="48"/>
      <c r="U75" s="48"/>
      <c r="V75" s="48"/>
      <c r="W75" s="48"/>
      <c r="X75" s="48"/>
      <c r="Y75" s="48"/>
      <c r="Z75" s="48"/>
      <c r="AA75" s="48"/>
      <c r="AB75" s="48"/>
      <c r="AC75" s="48"/>
      <c r="AD75" s="48"/>
    </row>
    <row r="76" spans="1:30" s="437" customFormat="1" ht="63.75">
      <c r="A76" s="1076">
        <f t="shared" si="4"/>
        <v>61</v>
      </c>
      <c r="B76" s="1077" t="s">
        <v>5596</v>
      </c>
      <c r="C76" s="1078" t="s">
        <v>26745</v>
      </c>
      <c r="D76" s="883" t="str">
        <f>VLOOKUP(B76,'DESCRIÇÃO EMOP'!A:C,3,FALSE)</f>
        <v>UN</v>
      </c>
      <c r="E76" s="880">
        <f>'XI - MEMORIA'!B551</f>
        <v>8</v>
      </c>
      <c r="F76" s="881">
        <f>VLOOKUP(B76,'EMOP 092021'!A:B,2,FALSE)</f>
        <v>3844.72</v>
      </c>
      <c r="G76" s="218">
        <f t="shared" si="3"/>
        <v>30757.759999999998</v>
      </c>
      <c r="H76" s="1031">
        <f t="shared" si="6"/>
        <v>6.1596968525778016E-4</v>
      </c>
      <c r="I76" s="57"/>
      <c r="J76" s="48"/>
      <c r="K76" s="48"/>
      <c r="L76" s="48"/>
      <c r="M76" s="48"/>
      <c r="N76" s="48"/>
      <c r="O76" s="48"/>
      <c r="P76" s="48"/>
      <c r="Q76" s="48"/>
      <c r="R76" s="48"/>
      <c r="S76" s="48"/>
      <c r="T76" s="48"/>
      <c r="U76" s="48"/>
      <c r="V76" s="48"/>
      <c r="W76" s="48"/>
      <c r="X76" s="48"/>
      <c r="Y76" s="48"/>
      <c r="Z76" s="48"/>
      <c r="AA76" s="48"/>
      <c r="AB76" s="48"/>
      <c r="AC76" s="48"/>
      <c r="AD76" s="48"/>
    </row>
    <row r="77" spans="1:30" s="437" customFormat="1" ht="63.75">
      <c r="A77" s="1076">
        <f t="shared" si="4"/>
        <v>62</v>
      </c>
      <c r="B77" s="1077" t="s">
        <v>5597</v>
      </c>
      <c r="C77" s="1078" t="s">
        <v>26746</v>
      </c>
      <c r="D77" s="883" t="str">
        <f>VLOOKUP(B77,'DESCRIÇÃO EMOP'!A:C,3,FALSE)</f>
        <v>UN</v>
      </c>
      <c r="E77" s="880">
        <f>'XI - MEMORIA'!B555</f>
        <v>18</v>
      </c>
      <c r="F77" s="881">
        <f>VLOOKUP(B77,'EMOP 092021'!A:B,2,FALSE)</f>
        <v>4984.84</v>
      </c>
      <c r="G77" s="218">
        <f t="shared" si="3"/>
        <v>89727.12</v>
      </c>
      <c r="H77" s="1031">
        <f t="shared" si="6"/>
        <v>1.7969184318197124E-3</v>
      </c>
      <c r="I77" s="57"/>
      <c r="J77" s="48"/>
      <c r="K77" s="48"/>
      <c r="L77" s="48"/>
      <c r="M77" s="48"/>
      <c r="N77" s="48"/>
      <c r="O77" s="48"/>
      <c r="P77" s="48"/>
      <c r="Q77" s="48"/>
      <c r="R77" s="48"/>
      <c r="S77" s="48"/>
      <c r="T77" s="48"/>
      <c r="U77" s="48"/>
      <c r="V77" s="48"/>
      <c r="W77" s="48"/>
      <c r="X77" s="48"/>
      <c r="Y77" s="48"/>
      <c r="Z77" s="48"/>
      <c r="AA77" s="48"/>
      <c r="AB77" s="48"/>
      <c r="AC77" s="48"/>
      <c r="AD77" s="48"/>
    </row>
    <row r="78" spans="1:30" s="437" customFormat="1" ht="38.25">
      <c r="A78" s="1076">
        <f t="shared" si="4"/>
        <v>63</v>
      </c>
      <c r="B78" s="1077" t="s">
        <v>20786</v>
      </c>
      <c r="C78" s="1078" t="s">
        <v>33755</v>
      </c>
      <c r="D78" s="883" t="str">
        <f>VLOOKUP(B78,'DESCRIÇÃO EMOP'!A:C,3,FALSE)</f>
        <v>UN</v>
      </c>
      <c r="E78" s="880">
        <f>'XI - MEMORIA'!B559</f>
        <v>1</v>
      </c>
      <c r="F78" s="881">
        <f>VLOOKUP(B78,'EMOP 092021'!A:B,2,FALSE)</f>
        <v>2272.96</v>
      </c>
      <c r="G78" s="218">
        <f t="shared" si="3"/>
        <v>2272.96</v>
      </c>
      <c r="H78" s="1031">
        <f t="shared" ref="H78:H109" si="8">G78/$G$126</f>
        <v>4.5519389441998509E-5</v>
      </c>
      <c r="I78" s="57"/>
      <c r="J78" s="48"/>
      <c r="K78" s="48"/>
      <c r="L78" s="48"/>
      <c r="M78" s="48"/>
      <c r="N78" s="48"/>
      <c r="O78" s="48"/>
      <c r="P78" s="48"/>
      <c r="Q78" s="48"/>
      <c r="R78" s="48"/>
      <c r="S78" s="48"/>
      <c r="T78" s="48"/>
      <c r="U78" s="48"/>
      <c r="V78" s="48"/>
      <c r="W78" s="48"/>
      <c r="X78" s="48"/>
      <c r="Y78" s="48"/>
      <c r="Z78" s="48"/>
      <c r="AA78" s="48"/>
      <c r="AB78" s="48"/>
      <c r="AC78" s="48"/>
      <c r="AD78" s="48"/>
    </row>
    <row r="79" spans="1:30" s="437" customFormat="1" ht="38.25">
      <c r="A79" s="1076">
        <f t="shared" si="4"/>
        <v>64</v>
      </c>
      <c r="B79" s="1077" t="s">
        <v>9978</v>
      </c>
      <c r="C79" s="1078" t="s">
        <v>28819</v>
      </c>
      <c r="D79" s="883" t="str">
        <f>VLOOKUP(B79,'DESCRIÇÃO EMOP'!A:C,3,FALSE)</f>
        <v>M3</v>
      </c>
      <c r="E79" s="880">
        <f>'XI - MEMORIA'!B566</f>
        <v>26.200000000000003</v>
      </c>
      <c r="F79" s="881">
        <f>VLOOKUP(B79,'EMOP 092021'!A:B,2,FALSE)</f>
        <v>403.75</v>
      </c>
      <c r="G79" s="218">
        <f t="shared" si="3"/>
        <v>10578.25</v>
      </c>
      <c r="H79" s="1031">
        <f t="shared" si="8"/>
        <v>2.1184511886034984E-4</v>
      </c>
      <c r="I79" s="57"/>
      <c r="J79" s="48"/>
      <c r="K79" s="48"/>
      <c r="L79" s="48"/>
      <c r="M79" s="48"/>
      <c r="N79" s="48"/>
      <c r="O79" s="48"/>
      <c r="P79" s="48"/>
      <c r="Q79" s="48"/>
      <c r="R79" s="48"/>
      <c r="S79" s="48"/>
      <c r="T79" s="48"/>
      <c r="U79" s="48"/>
      <c r="V79" s="48"/>
      <c r="W79" s="48"/>
      <c r="X79" s="48"/>
      <c r="Y79" s="48"/>
      <c r="Z79" s="48"/>
      <c r="AA79" s="48"/>
      <c r="AB79" s="48"/>
      <c r="AC79" s="48"/>
      <c r="AD79" s="48"/>
    </row>
    <row r="80" spans="1:30" s="437" customFormat="1" ht="38.25">
      <c r="A80" s="1076">
        <f t="shared" si="4"/>
        <v>65</v>
      </c>
      <c r="B80" s="1077" t="s">
        <v>92</v>
      </c>
      <c r="C80" s="1078" t="s">
        <v>26777</v>
      </c>
      <c r="D80" s="883" t="str">
        <f>VLOOKUP(B80,'DESCRIÇÃO EMOP'!A:C,3,FALSE)</f>
        <v>UN</v>
      </c>
      <c r="E80" s="880">
        <f>'XI - MEMORIA'!B572</f>
        <v>325</v>
      </c>
      <c r="F80" s="881">
        <f>VLOOKUP(B80,'EMOP 092021'!A:B,2,FALSE)</f>
        <v>412.23</v>
      </c>
      <c r="G80" s="218">
        <f t="shared" si="3"/>
        <v>133974.75</v>
      </c>
      <c r="H80" s="1031">
        <f t="shared" si="8"/>
        <v>2.6830427375072107E-3</v>
      </c>
      <c r="I80" s="57"/>
      <c r="J80" s="48"/>
      <c r="K80" s="48"/>
      <c r="L80" s="48"/>
      <c r="M80" s="48"/>
      <c r="N80" s="48"/>
      <c r="O80" s="48"/>
      <c r="P80" s="48"/>
      <c r="Q80" s="48"/>
      <c r="R80" s="48"/>
      <c r="S80" s="48"/>
      <c r="T80" s="48"/>
      <c r="U80" s="48"/>
      <c r="V80" s="48"/>
      <c r="W80" s="48"/>
      <c r="X80" s="48"/>
      <c r="Y80" s="48"/>
      <c r="Z80" s="48"/>
      <c r="AA80" s="48"/>
      <c r="AB80" s="48"/>
      <c r="AC80" s="48"/>
      <c r="AD80" s="48"/>
    </row>
    <row r="81" spans="1:30" s="437" customFormat="1" ht="38.25">
      <c r="A81" s="1076">
        <f t="shared" si="4"/>
        <v>66</v>
      </c>
      <c r="B81" s="1077" t="s">
        <v>3584</v>
      </c>
      <c r="C81" s="1078" t="s">
        <v>25804</v>
      </c>
      <c r="D81" s="883" t="str">
        <f>VLOOKUP(B81,'DESCRIÇÃO EMOP'!A:C,3,FALSE)</f>
        <v>M2</v>
      </c>
      <c r="E81" s="880">
        <f>'XI - MEMORIA'!B578</f>
        <v>1843.4199999999998</v>
      </c>
      <c r="F81" s="881">
        <f>VLOOKUP(B81,'EMOP 092021'!A:B,2,FALSE)</f>
        <v>262.68</v>
      </c>
      <c r="G81" s="218">
        <f t="shared" si="3"/>
        <v>484229.56</v>
      </c>
      <c r="H81" s="1031">
        <f t="shared" si="8"/>
        <v>9.6974139100413498E-3</v>
      </c>
      <c r="I81" s="57"/>
      <c r="J81" s="48"/>
      <c r="K81" s="48"/>
      <c r="L81" s="48"/>
      <c r="M81" s="48"/>
      <c r="N81" s="48"/>
      <c r="O81" s="48"/>
      <c r="P81" s="48"/>
      <c r="Q81" s="48"/>
      <c r="R81" s="48"/>
      <c r="S81" s="48"/>
      <c r="T81" s="48"/>
      <c r="U81" s="48"/>
      <c r="V81" s="48"/>
      <c r="W81" s="48"/>
      <c r="X81" s="48"/>
      <c r="Y81" s="48"/>
      <c r="Z81" s="48"/>
      <c r="AA81" s="48"/>
      <c r="AB81" s="48"/>
      <c r="AC81" s="48"/>
      <c r="AD81" s="48"/>
    </row>
    <row r="82" spans="1:30" s="437" customFormat="1" ht="51">
      <c r="A82" s="1076">
        <f t="shared" si="4"/>
        <v>67</v>
      </c>
      <c r="B82" s="1077" t="s">
        <v>3671</v>
      </c>
      <c r="C82" s="1078" t="s">
        <v>25848</v>
      </c>
      <c r="D82" s="883" t="str">
        <f>VLOOKUP(B82,'DESCRIÇÃO EMOP'!A:C,3,FALSE)</f>
        <v>M2</v>
      </c>
      <c r="E82" s="880">
        <f>'XI - MEMORIA'!B582</f>
        <v>33339.039999999986</v>
      </c>
      <c r="F82" s="881">
        <f>VLOOKUP(B82,'EMOP 092021'!A:B,2,FALSE)</f>
        <v>68.94</v>
      </c>
      <c r="G82" s="218">
        <f t="shared" si="3"/>
        <v>2298393.41</v>
      </c>
      <c r="H82" s="1031">
        <f t="shared" si="8"/>
        <v>4.6028731135045478E-2</v>
      </c>
      <c r="I82" s="57"/>
      <c r="J82" s="48"/>
      <c r="K82" s="48"/>
      <c r="L82" s="48"/>
      <c r="M82" s="48"/>
      <c r="N82" s="48"/>
      <c r="O82" s="48"/>
      <c r="P82" s="48"/>
      <c r="Q82" s="48"/>
      <c r="R82" s="48"/>
      <c r="S82" s="48"/>
      <c r="T82" s="48"/>
      <c r="U82" s="48"/>
      <c r="V82" s="48"/>
      <c r="W82" s="48"/>
      <c r="X82" s="48"/>
      <c r="Y82" s="48"/>
      <c r="Z82" s="48"/>
      <c r="AA82" s="48"/>
      <c r="AB82" s="48"/>
      <c r="AC82" s="48"/>
      <c r="AD82" s="48"/>
    </row>
    <row r="83" spans="1:30" s="437" customFormat="1" ht="38.25">
      <c r="A83" s="1076">
        <f t="shared" si="4"/>
        <v>68</v>
      </c>
      <c r="B83" s="1077" t="s">
        <v>98</v>
      </c>
      <c r="C83" s="1078" t="s">
        <v>127</v>
      </c>
      <c r="D83" s="883" t="str">
        <f>VLOOKUP(B83,'DESCRIÇÃO EMOP'!A:C,3,FALSE)</f>
        <v>UN</v>
      </c>
      <c r="E83" s="880">
        <f>'XI - MEMORIA'!B587</f>
        <v>1746</v>
      </c>
      <c r="F83" s="881">
        <f>VLOOKUP(B83,'EMOP 092021'!A:B,2,FALSE)</f>
        <v>238.06</v>
      </c>
      <c r="G83" s="218">
        <f t="shared" si="3"/>
        <v>415652.76</v>
      </c>
      <c r="H83" s="1031">
        <f t="shared" si="8"/>
        <v>8.324061952291963E-3</v>
      </c>
      <c r="I83" s="57"/>
      <c r="J83" s="48"/>
      <c r="K83" s="48"/>
      <c r="L83" s="48"/>
      <c r="M83" s="48"/>
      <c r="N83" s="48"/>
      <c r="O83" s="48"/>
      <c r="P83" s="48"/>
      <c r="Q83" s="48"/>
      <c r="R83" s="48"/>
      <c r="S83" s="48"/>
      <c r="T83" s="48"/>
      <c r="U83" s="48"/>
      <c r="V83" s="48"/>
      <c r="W83" s="48"/>
      <c r="X83" s="48"/>
      <c r="Y83" s="48"/>
      <c r="Z83" s="48"/>
      <c r="AA83" s="48"/>
      <c r="AB83" s="48"/>
      <c r="AC83" s="48"/>
      <c r="AD83" s="48"/>
    </row>
    <row r="84" spans="1:30" s="437" customFormat="1" ht="38.25">
      <c r="A84" s="1076">
        <f t="shared" si="4"/>
        <v>69</v>
      </c>
      <c r="B84" s="1077" t="s">
        <v>99</v>
      </c>
      <c r="C84" s="1078" t="s">
        <v>128</v>
      </c>
      <c r="D84" s="883" t="str">
        <f>VLOOKUP(B84,'DESCRIÇÃO EMOP'!A:C,3,FALSE)</f>
        <v>UN</v>
      </c>
      <c r="E84" s="880">
        <f>'XI - MEMORIA'!B592</f>
        <v>873</v>
      </c>
      <c r="F84" s="881">
        <f>VLOOKUP(B84,'EMOP 092021'!A:B,2,FALSE)</f>
        <v>238.98</v>
      </c>
      <c r="G84" s="218">
        <f t="shared" si="3"/>
        <v>208629.54</v>
      </c>
      <c r="H84" s="1031">
        <f t="shared" si="8"/>
        <v>4.1781154443391024E-3</v>
      </c>
      <c r="I84" s="57"/>
      <c r="J84" s="48"/>
      <c r="K84" s="48"/>
      <c r="L84" s="48"/>
      <c r="M84" s="48"/>
      <c r="N84" s="48"/>
      <c r="O84" s="48"/>
      <c r="P84" s="48"/>
      <c r="Q84" s="48"/>
      <c r="R84" s="48"/>
      <c r="S84" s="48"/>
      <c r="T84" s="48"/>
      <c r="U84" s="48"/>
      <c r="V84" s="48"/>
      <c r="W84" s="48"/>
      <c r="X84" s="48"/>
      <c r="Y84" s="48"/>
      <c r="Z84" s="48"/>
      <c r="AA84" s="48"/>
      <c r="AB84" s="48"/>
      <c r="AC84" s="48"/>
      <c r="AD84" s="48"/>
    </row>
    <row r="85" spans="1:30" s="58" customFormat="1" ht="13.5" thickBot="1">
      <c r="A85" s="996"/>
      <c r="B85" s="882"/>
      <c r="C85" s="997"/>
      <c r="D85" s="889"/>
      <c r="E85" s="890" t="s">
        <v>214</v>
      </c>
      <c r="F85" s="998"/>
      <c r="G85" s="219">
        <f>SUM(G35:G84)</f>
        <v>25148012.98</v>
      </c>
      <c r="H85" s="1031">
        <f t="shared" si="8"/>
        <v>0.50362619515040019</v>
      </c>
      <c r="I85" s="57">
        <f>SUM(G35:G85)/2</f>
        <v>25148012.98</v>
      </c>
      <c r="J85" s="885" t="b">
        <f>I85=G85</f>
        <v>1</v>
      </c>
      <c r="K85" s="48"/>
      <c r="L85" s="48"/>
      <c r="M85" s="48"/>
      <c r="N85" s="48"/>
      <c r="O85" s="48"/>
      <c r="P85" s="48"/>
      <c r="Q85" s="48"/>
      <c r="R85" s="48"/>
      <c r="S85" s="48"/>
      <c r="T85" s="48"/>
      <c r="U85" s="48"/>
      <c r="V85" s="48"/>
      <c r="W85" s="48"/>
      <c r="X85" s="48"/>
      <c r="Y85" s="48"/>
      <c r="Z85" s="48"/>
      <c r="AA85" s="48"/>
      <c r="AB85" s="48"/>
      <c r="AC85" s="48"/>
      <c r="AD85" s="48"/>
    </row>
    <row r="86" spans="1:30" s="58" customFormat="1" ht="13.5" thickBot="1">
      <c r="A86" s="973" t="s">
        <v>34493</v>
      </c>
      <c r="B86" s="1128" t="s">
        <v>100</v>
      </c>
      <c r="C86" s="1128"/>
      <c r="D86" s="974"/>
      <c r="E86" s="975"/>
      <c r="F86" s="976"/>
      <c r="G86" s="977"/>
      <c r="H86" s="1031">
        <f t="shared" si="8"/>
        <v>0</v>
      </c>
      <c r="I86" s="57"/>
      <c r="J86" s="48"/>
      <c r="K86" s="48"/>
      <c r="L86" s="48"/>
      <c r="M86" s="48"/>
      <c r="N86" s="48"/>
      <c r="O86" s="48"/>
      <c r="P86" s="48"/>
      <c r="Q86" s="48"/>
      <c r="R86" s="48"/>
      <c r="S86" s="48"/>
      <c r="T86" s="48"/>
      <c r="U86" s="48"/>
      <c r="V86" s="48"/>
      <c r="W86" s="48"/>
      <c r="X86" s="48"/>
      <c r="Y86" s="48"/>
      <c r="Z86" s="48"/>
      <c r="AA86" s="48"/>
      <c r="AB86" s="48"/>
      <c r="AC86" s="48"/>
      <c r="AD86" s="48"/>
    </row>
    <row r="87" spans="1:30" s="58" customFormat="1" ht="30.75" customHeight="1">
      <c r="A87" s="996">
        <f>A84+1</f>
        <v>70</v>
      </c>
      <c r="B87" s="882" t="s">
        <v>1098</v>
      </c>
      <c r="C87" s="997" t="s">
        <v>24435</v>
      </c>
      <c r="D87" s="883" t="str">
        <f>VLOOKUP(B87,'DESCRIÇÃO EMOP'!A:C,3,FALSE)</f>
        <v>M2</v>
      </c>
      <c r="E87" s="880">
        <f>'XI - MEMORIA'!B634</f>
        <v>33618</v>
      </c>
      <c r="F87" s="881">
        <f>VLOOKUP(B87,'EMOP 092021'!A:B,2,FALSE)</f>
        <v>14.77</v>
      </c>
      <c r="G87" s="218">
        <f t="shared" ref="G87:G115" si="9">TRUNC(E87*F87,2)</f>
        <v>496537.86</v>
      </c>
      <c r="H87" s="1031">
        <f t="shared" si="8"/>
        <v>9.9439058417378819E-3</v>
      </c>
      <c r="I87" s="57"/>
      <c r="J87" s="48"/>
      <c r="K87" s="48"/>
      <c r="L87" s="48"/>
      <c r="M87" s="48"/>
      <c r="N87" s="48"/>
      <c r="O87" s="48"/>
      <c r="P87" s="48"/>
      <c r="Q87" s="48"/>
      <c r="R87" s="48"/>
      <c r="S87" s="48"/>
      <c r="T87" s="48"/>
      <c r="U87" s="48"/>
      <c r="V87" s="48"/>
      <c r="W87" s="48"/>
      <c r="X87" s="48"/>
      <c r="Y87" s="48"/>
      <c r="Z87" s="48"/>
      <c r="AA87" s="48"/>
      <c r="AB87" s="48"/>
      <c r="AC87" s="48"/>
      <c r="AD87" s="48"/>
    </row>
    <row r="88" spans="1:30" s="437" customFormat="1" ht="51">
      <c r="A88" s="1076">
        <f>A87+1</f>
        <v>71</v>
      </c>
      <c r="B88" s="1077" t="s">
        <v>71</v>
      </c>
      <c r="C88" s="1078" t="s">
        <v>24173</v>
      </c>
      <c r="D88" s="883" t="str">
        <f>VLOOKUP(B88,'DESCRIÇÃO EMOP'!A:C,3,FALSE)</f>
        <v>UN</v>
      </c>
      <c r="E88" s="880">
        <f>'XI - MEMORIA'!B639</f>
        <v>252</v>
      </c>
      <c r="F88" s="881">
        <f>VLOOKUP(B88,'EMOP 092021'!A:B,2,FALSE)</f>
        <v>99.77</v>
      </c>
      <c r="G88" s="218">
        <f t="shared" si="9"/>
        <v>25142.04</v>
      </c>
      <c r="H88" s="1031">
        <f t="shared" si="8"/>
        <v>5.0350657738204997E-4</v>
      </c>
      <c r="I88" s="57"/>
      <c r="J88" s="48"/>
      <c r="K88" s="48"/>
      <c r="L88" s="48"/>
      <c r="M88" s="48"/>
      <c r="N88" s="48"/>
      <c r="O88" s="48"/>
      <c r="P88" s="48"/>
      <c r="Q88" s="48"/>
      <c r="R88" s="48"/>
      <c r="S88" s="48"/>
      <c r="T88" s="48"/>
      <c r="U88" s="48"/>
      <c r="V88" s="48"/>
      <c r="W88" s="48"/>
      <c r="X88" s="48"/>
      <c r="Y88" s="48"/>
      <c r="Z88" s="48"/>
      <c r="AA88" s="48"/>
      <c r="AB88" s="48"/>
      <c r="AC88" s="48"/>
      <c r="AD88" s="48"/>
    </row>
    <row r="89" spans="1:30" s="437" customFormat="1" ht="38.25">
      <c r="A89" s="1076">
        <f t="shared" ref="A89:A114" si="10">A88+1</f>
        <v>72</v>
      </c>
      <c r="B89" s="1077" t="s">
        <v>72</v>
      </c>
      <c r="C89" s="1078" t="s">
        <v>24167</v>
      </c>
      <c r="D89" s="883" t="str">
        <f>VLOOKUP(B89,'DESCRIÇÃO EMOP'!A:C,3,FALSE)</f>
        <v>UN</v>
      </c>
      <c r="E89" s="880">
        <f>'XI - MEMORIA'!B644</f>
        <v>448.24</v>
      </c>
      <c r="F89" s="881">
        <f>VLOOKUP(B89,'EMOP 092021'!A:B,2,FALSE)</f>
        <v>85.74</v>
      </c>
      <c r="G89" s="218">
        <f t="shared" si="9"/>
        <v>38432.089999999997</v>
      </c>
      <c r="H89" s="1031">
        <f t="shared" si="8"/>
        <v>7.6965950644971161E-4</v>
      </c>
      <c r="I89" s="57"/>
      <c r="J89" s="48"/>
      <c r="K89" s="48"/>
      <c r="L89" s="48"/>
      <c r="M89" s="48"/>
      <c r="N89" s="48"/>
      <c r="O89" s="48"/>
      <c r="P89" s="48"/>
      <c r="Q89" s="48"/>
      <c r="R89" s="48"/>
      <c r="S89" s="48"/>
      <c r="T89" s="48"/>
      <c r="U89" s="48"/>
      <c r="V89" s="48"/>
      <c r="W89" s="48"/>
      <c r="X89" s="48"/>
      <c r="Y89" s="48"/>
      <c r="Z89" s="48"/>
      <c r="AA89" s="48"/>
      <c r="AB89" s="48"/>
      <c r="AC89" s="48"/>
      <c r="AD89" s="48"/>
    </row>
    <row r="90" spans="1:30" s="437" customFormat="1" ht="35.25" customHeight="1">
      <c r="A90" s="1076">
        <f t="shared" si="10"/>
        <v>73</v>
      </c>
      <c r="B90" s="1077" t="s">
        <v>70</v>
      </c>
      <c r="C90" s="1078" t="s">
        <v>24168</v>
      </c>
      <c r="D90" s="883" t="str">
        <f>VLOOKUP(B90,'DESCRIÇÃO EMOP'!A:C,3,FALSE)</f>
        <v>M2</v>
      </c>
      <c r="E90" s="880">
        <f>'XI - MEMORIA'!B651</f>
        <v>22412</v>
      </c>
      <c r="F90" s="881">
        <f>VLOOKUP(B90,'EMOP 092021'!A:B,2,FALSE)</f>
        <v>2.21</v>
      </c>
      <c r="G90" s="218">
        <f t="shared" si="9"/>
        <v>49530.52</v>
      </c>
      <c r="H90" s="1031">
        <f t="shared" si="8"/>
        <v>9.9192200001086512E-4</v>
      </c>
      <c r="I90" s="57"/>
      <c r="J90" s="48"/>
      <c r="K90" s="48"/>
      <c r="L90" s="48"/>
      <c r="M90" s="48"/>
      <c r="N90" s="48"/>
      <c r="O90" s="48"/>
      <c r="P90" s="48"/>
      <c r="Q90" s="48"/>
      <c r="R90" s="48"/>
      <c r="S90" s="48"/>
      <c r="T90" s="48"/>
      <c r="U90" s="48"/>
      <c r="V90" s="48"/>
      <c r="W90" s="48"/>
      <c r="X90" s="48"/>
      <c r="Y90" s="48"/>
      <c r="Z90" s="48"/>
      <c r="AA90" s="48"/>
      <c r="AB90" s="48"/>
      <c r="AC90" s="48"/>
      <c r="AD90" s="48"/>
    </row>
    <row r="91" spans="1:30" s="437" customFormat="1" ht="38.25">
      <c r="A91" s="1076">
        <f t="shared" si="10"/>
        <v>74</v>
      </c>
      <c r="B91" s="1077" t="s">
        <v>1777</v>
      </c>
      <c r="C91" s="1078" t="s">
        <v>24987</v>
      </c>
      <c r="D91" s="883" t="str">
        <f>VLOOKUP(B91,'DESCRIÇÃO EMOP'!A:C,3,FALSE)</f>
        <v>M</v>
      </c>
      <c r="E91" s="880">
        <f>'XI - MEMORIA'!B657</f>
        <v>784.42</v>
      </c>
      <c r="F91" s="881">
        <f>VLOOKUP(B91,'EMOP 092021'!A:B,2,FALSE)</f>
        <v>3.07</v>
      </c>
      <c r="G91" s="218">
        <f t="shared" si="9"/>
        <v>2408.16</v>
      </c>
      <c r="H91" s="1031">
        <f t="shared" si="8"/>
        <v>4.8226969624913383E-5</v>
      </c>
      <c r="I91" s="57"/>
      <c r="J91" s="48"/>
      <c r="K91" s="48"/>
      <c r="L91" s="48"/>
      <c r="M91" s="48"/>
      <c r="N91" s="48"/>
      <c r="O91" s="48"/>
      <c r="P91" s="48"/>
      <c r="Q91" s="48"/>
      <c r="R91" s="48"/>
      <c r="S91" s="48"/>
      <c r="T91" s="48"/>
      <c r="U91" s="48"/>
      <c r="V91" s="48"/>
      <c r="W91" s="48"/>
      <c r="X91" s="48"/>
      <c r="Y91" s="48"/>
      <c r="Z91" s="48"/>
      <c r="AA91" s="48"/>
      <c r="AB91" s="48"/>
      <c r="AC91" s="48"/>
      <c r="AD91" s="48"/>
    </row>
    <row r="92" spans="1:30" s="437" customFormat="1" ht="38.25">
      <c r="A92" s="1076">
        <f t="shared" si="10"/>
        <v>75</v>
      </c>
      <c r="B92" s="1077" t="s">
        <v>156</v>
      </c>
      <c r="C92" s="1078" t="s">
        <v>24184</v>
      </c>
      <c r="D92" s="883" t="str">
        <f>VLOOKUP(B92,'DESCRIÇÃO EMOP'!A:C,3,FALSE)</f>
        <v>M3</v>
      </c>
      <c r="E92" s="880">
        <f>'XI - MEMORIA'!B698</f>
        <v>6723.6000000000013</v>
      </c>
      <c r="F92" s="881">
        <f>VLOOKUP(B92,'EMOP 092021'!A:B,2,FALSE)</f>
        <v>66.459999999999994</v>
      </c>
      <c r="G92" s="218">
        <f t="shared" si="9"/>
        <v>446850.45</v>
      </c>
      <c r="H92" s="1031">
        <f t="shared" si="8"/>
        <v>8.9488418871789578E-3</v>
      </c>
      <c r="I92" s="57"/>
      <c r="J92" s="48"/>
      <c r="K92" s="48"/>
      <c r="L92" s="48"/>
      <c r="M92" s="48"/>
      <c r="N92" s="48"/>
      <c r="O92" s="48"/>
      <c r="P92" s="48"/>
      <c r="Q92" s="48"/>
      <c r="R92" s="48"/>
      <c r="S92" s="48"/>
      <c r="T92" s="48"/>
      <c r="U92" s="48"/>
      <c r="V92" s="48"/>
      <c r="W92" s="48"/>
      <c r="X92" s="48"/>
      <c r="Y92" s="48"/>
      <c r="Z92" s="48"/>
      <c r="AA92" s="48"/>
      <c r="AB92" s="48"/>
      <c r="AC92" s="48"/>
      <c r="AD92" s="48"/>
    </row>
    <row r="93" spans="1:30" s="437" customFormat="1" ht="25.5">
      <c r="A93" s="1076">
        <f t="shared" si="10"/>
        <v>76</v>
      </c>
      <c r="B93" s="1077" t="s">
        <v>78</v>
      </c>
      <c r="C93" s="1078" t="s">
        <v>24185</v>
      </c>
      <c r="D93" s="883" t="str">
        <f>VLOOKUP(B93,'DESCRIÇÃO EMOP'!A:C,3,FALSE)</f>
        <v>M3</v>
      </c>
      <c r="E93" s="880">
        <f>'XI - MEMORIA'!B739</f>
        <v>29585.360000000004</v>
      </c>
      <c r="F93" s="881">
        <f>VLOOKUP(B93,'EMOP 092021'!A:B,2,FALSE)</f>
        <v>7.1</v>
      </c>
      <c r="G93" s="218">
        <f t="shared" si="9"/>
        <v>210056.05</v>
      </c>
      <c r="H93" s="1031">
        <f t="shared" si="8"/>
        <v>4.2066834192409502E-3</v>
      </c>
      <c r="I93" s="57"/>
      <c r="J93" s="48"/>
      <c r="K93" s="48"/>
      <c r="L93" s="48"/>
      <c r="M93" s="48"/>
      <c r="N93" s="48"/>
      <c r="O93" s="48"/>
      <c r="P93" s="48"/>
      <c r="Q93" s="48"/>
      <c r="R93" s="48"/>
      <c r="S93" s="48"/>
      <c r="T93" s="48"/>
      <c r="U93" s="48"/>
      <c r="V93" s="48"/>
      <c r="W93" s="48"/>
      <c r="X93" s="48"/>
      <c r="Y93" s="48"/>
      <c r="Z93" s="48"/>
      <c r="AA93" s="48"/>
      <c r="AB93" s="48"/>
      <c r="AC93" s="48"/>
      <c r="AD93" s="48"/>
    </row>
    <row r="94" spans="1:30" s="437" customFormat="1" ht="51">
      <c r="A94" s="1076">
        <f t="shared" si="10"/>
        <v>77</v>
      </c>
      <c r="B94" s="1077" t="s">
        <v>2466</v>
      </c>
      <c r="C94" s="1078" t="s">
        <v>25320</v>
      </c>
      <c r="D94" s="883" t="str">
        <f>VLOOKUP(B94,'DESCRIÇÃO EMOP'!A:C,3,FALSE)</f>
        <v>T</v>
      </c>
      <c r="E94" s="880">
        <f>'XI - MEMORIA'!B746</f>
        <v>57411.25</v>
      </c>
      <c r="F94" s="881">
        <f>VLOOKUP(B94,'EMOP 092021'!A:B,2,FALSE)</f>
        <v>9.23</v>
      </c>
      <c r="G94" s="218">
        <f t="shared" si="9"/>
        <v>529905.82999999996</v>
      </c>
      <c r="H94" s="1031">
        <f t="shared" si="8"/>
        <v>1.0612148847034465E-2</v>
      </c>
      <c r="I94" s="57"/>
      <c r="J94" s="48"/>
      <c r="K94" s="48"/>
      <c r="L94" s="48"/>
      <c r="M94" s="48"/>
      <c r="N94" s="48"/>
      <c r="O94" s="48"/>
      <c r="P94" s="48"/>
      <c r="Q94" s="48"/>
      <c r="R94" s="48"/>
      <c r="S94" s="48"/>
      <c r="T94" s="48"/>
      <c r="U94" s="48"/>
      <c r="V94" s="48"/>
      <c r="W94" s="48"/>
      <c r="X94" s="48"/>
      <c r="Y94" s="48"/>
      <c r="Z94" s="48"/>
      <c r="AA94" s="48"/>
      <c r="AB94" s="48"/>
      <c r="AC94" s="48"/>
      <c r="AD94" s="48"/>
    </row>
    <row r="95" spans="1:30" s="437" customFormat="1" ht="51">
      <c r="A95" s="1076">
        <f t="shared" si="10"/>
        <v>78</v>
      </c>
      <c r="B95" s="1077" t="s">
        <v>2350</v>
      </c>
      <c r="C95" s="1078" t="s">
        <v>25263</v>
      </c>
      <c r="D95" s="883" t="str">
        <f>VLOOKUP(B95,'DESCRIÇÃO EMOP'!A:C,3,FALSE)</f>
        <v>T X KM</v>
      </c>
      <c r="E95" s="880">
        <f>'XI - MEMORIA'!B754</f>
        <v>1811596.05</v>
      </c>
      <c r="F95" s="881">
        <f>VLOOKUP(B95,'EMOP 092021'!A:B,2,FALSE)</f>
        <v>1.73</v>
      </c>
      <c r="G95" s="218">
        <f t="shared" si="9"/>
        <v>3134061.16</v>
      </c>
      <c r="H95" s="1031">
        <f t="shared" si="8"/>
        <v>6.2764215154284111E-2</v>
      </c>
      <c r="I95" s="57"/>
      <c r="J95" s="48"/>
      <c r="K95" s="48"/>
      <c r="L95" s="48"/>
      <c r="M95" s="48"/>
      <c r="N95" s="48"/>
      <c r="O95" s="48"/>
      <c r="P95" s="48"/>
      <c r="Q95" s="48"/>
      <c r="R95" s="48"/>
      <c r="S95" s="48"/>
      <c r="T95" s="48"/>
      <c r="U95" s="48"/>
      <c r="V95" s="48"/>
      <c r="W95" s="48"/>
      <c r="X95" s="48"/>
      <c r="Y95" s="48"/>
      <c r="Z95" s="48"/>
      <c r="AA95" s="48"/>
      <c r="AB95" s="48"/>
      <c r="AC95" s="48"/>
      <c r="AD95" s="48"/>
    </row>
    <row r="96" spans="1:30" s="437" customFormat="1" ht="27" customHeight="1">
      <c r="A96" s="1076">
        <f t="shared" si="10"/>
        <v>79</v>
      </c>
      <c r="B96" s="1077" t="s">
        <v>2520</v>
      </c>
      <c r="C96" s="1078" t="s">
        <v>25348</v>
      </c>
      <c r="D96" s="883" t="str">
        <f>VLOOKUP(B96,'DESCRIÇÃO EMOP'!A:C,3,FALSE)</f>
        <v>T</v>
      </c>
      <c r="E96" s="880">
        <f>'XI - MEMORIA'!B758</f>
        <v>57411.25</v>
      </c>
      <c r="F96" s="881">
        <f>VLOOKUP(B96,'EMOP 092021'!A:B,2,FALSE)</f>
        <v>0.77</v>
      </c>
      <c r="G96" s="218">
        <f t="shared" si="9"/>
        <v>44206.66</v>
      </c>
      <c r="H96" s="1031">
        <f t="shared" si="8"/>
        <v>8.8530382077556052E-4</v>
      </c>
      <c r="I96" s="57"/>
      <c r="J96" s="48"/>
      <c r="K96" s="48"/>
      <c r="L96" s="48"/>
      <c r="M96" s="48"/>
      <c r="N96" s="48"/>
      <c r="O96" s="48"/>
      <c r="P96" s="48"/>
      <c r="Q96" s="48"/>
      <c r="R96" s="48"/>
      <c r="S96" s="48"/>
      <c r="T96" s="48"/>
      <c r="U96" s="48"/>
      <c r="V96" s="48"/>
      <c r="W96" s="48"/>
      <c r="X96" s="48"/>
      <c r="Y96" s="48"/>
      <c r="Z96" s="48"/>
      <c r="AA96" s="48"/>
      <c r="AB96" s="48"/>
      <c r="AC96" s="48"/>
      <c r="AD96" s="48"/>
    </row>
    <row r="97" spans="1:30" s="437" customFormat="1" ht="51">
      <c r="A97" s="1076">
        <f t="shared" si="10"/>
        <v>80</v>
      </c>
      <c r="B97" s="1077" t="s">
        <v>34652</v>
      </c>
      <c r="C97" s="1078" t="s">
        <v>34646</v>
      </c>
      <c r="D97" s="883" t="str">
        <f>VLOOKUP(B97,'DESCRIÇÃO EMOP'!A:C,3,FALSE)</f>
        <v>T</v>
      </c>
      <c r="E97" s="880">
        <f>'XI - MEMORIA'!B766</f>
        <v>57411.25</v>
      </c>
      <c r="F97" s="881">
        <f>VLOOKUP(B97,'EMOP 092021'!A:B,2,FALSE)</f>
        <v>15</v>
      </c>
      <c r="G97" s="218">
        <f t="shared" si="9"/>
        <v>861168.75</v>
      </c>
      <c r="H97" s="1031">
        <f t="shared" si="8"/>
        <v>1.7246179302112249E-2</v>
      </c>
      <c r="I97" s="57"/>
      <c r="J97" s="48"/>
      <c r="K97" s="48"/>
      <c r="L97" s="48"/>
      <c r="M97" s="48"/>
      <c r="N97" s="48"/>
      <c r="O97" s="48"/>
      <c r="P97" s="48"/>
      <c r="Q97" s="48"/>
      <c r="R97" s="48"/>
      <c r="S97" s="48"/>
      <c r="T97" s="48"/>
      <c r="U97" s="48"/>
      <c r="V97" s="48"/>
      <c r="W97" s="48"/>
      <c r="X97" s="48"/>
      <c r="Y97" s="48"/>
      <c r="Z97" s="48"/>
      <c r="AA97" s="48"/>
      <c r="AB97" s="48"/>
      <c r="AC97" s="48"/>
      <c r="AD97" s="48"/>
    </row>
    <row r="98" spans="1:30" s="437" customFormat="1" ht="36.75" customHeight="1">
      <c r="A98" s="1076">
        <f t="shared" si="10"/>
        <v>81</v>
      </c>
      <c r="B98" s="1077" t="s">
        <v>82</v>
      </c>
      <c r="C98" s="1078" t="s">
        <v>24186</v>
      </c>
      <c r="D98" s="883" t="str">
        <f>VLOOKUP(B98,'DESCRIÇÃO EMOP'!A:C,3,FALSE)</f>
        <v>UN</v>
      </c>
      <c r="E98" s="880">
        <f>'XI - MEMORIA'!B770</f>
        <v>20</v>
      </c>
      <c r="F98" s="881">
        <f>VLOOKUP(B98,'EMOP 092021'!A:B,2,FALSE)</f>
        <v>240.24</v>
      </c>
      <c r="G98" s="218">
        <f t="shared" si="9"/>
        <v>4804.8</v>
      </c>
      <c r="H98" s="1031">
        <f t="shared" si="8"/>
        <v>9.622323419282101E-5</v>
      </c>
      <c r="I98" s="57"/>
      <c r="J98" s="48"/>
      <c r="K98" s="48"/>
      <c r="L98" s="48"/>
      <c r="M98" s="48"/>
      <c r="N98" s="48"/>
      <c r="O98" s="48"/>
      <c r="P98" s="48"/>
      <c r="Q98" s="48"/>
      <c r="R98" s="48"/>
      <c r="S98" s="48"/>
      <c r="T98" s="48"/>
      <c r="U98" s="48"/>
      <c r="V98" s="48"/>
      <c r="W98" s="48"/>
      <c r="X98" s="48"/>
      <c r="Y98" s="48"/>
      <c r="Z98" s="48"/>
      <c r="AA98" s="48"/>
      <c r="AB98" s="48"/>
      <c r="AC98" s="48"/>
      <c r="AD98" s="48"/>
    </row>
    <row r="99" spans="1:30" s="437" customFormat="1" ht="24.75" customHeight="1">
      <c r="A99" s="1076">
        <f t="shared" si="10"/>
        <v>82</v>
      </c>
      <c r="B99" s="1077" t="s">
        <v>8430</v>
      </c>
      <c r="C99" s="1078" t="s">
        <v>28118</v>
      </c>
      <c r="D99" s="883" t="str">
        <f>VLOOKUP(B99,'DESCRIÇÃO EMOP'!A:C,3,FALSE)</f>
        <v>M3</v>
      </c>
      <c r="E99" s="880">
        <f>'XI - MEMORIA'!B796</f>
        <v>6683.94</v>
      </c>
      <c r="F99" s="881">
        <f>VLOOKUP(B99,'EMOP 092021'!A:B,2,FALSE)</f>
        <v>91.39</v>
      </c>
      <c r="G99" s="218">
        <f t="shared" si="9"/>
        <v>610845.27</v>
      </c>
      <c r="H99" s="1031">
        <f t="shared" si="8"/>
        <v>1.2233080975438517E-2</v>
      </c>
      <c r="I99" s="57"/>
      <c r="J99" s="48"/>
      <c r="K99" s="48"/>
      <c r="L99" s="48"/>
      <c r="M99" s="48"/>
      <c r="N99" s="48"/>
      <c r="O99" s="48"/>
      <c r="P99" s="48"/>
      <c r="Q99" s="48"/>
      <c r="R99" s="48"/>
      <c r="S99" s="48"/>
      <c r="T99" s="48"/>
      <c r="U99" s="48"/>
      <c r="V99" s="48"/>
      <c r="W99" s="48"/>
      <c r="X99" s="48"/>
      <c r="Y99" s="48"/>
      <c r="Z99" s="48"/>
      <c r="AA99" s="48"/>
      <c r="AB99" s="48"/>
      <c r="AC99" s="48"/>
      <c r="AD99" s="48"/>
    </row>
    <row r="100" spans="1:30" s="437" customFormat="1" ht="18" customHeight="1">
      <c r="A100" s="1076">
        <f t="shared" si="10"/>
        <v>83</v>
      </c>
      <c r="B100" s="1077" t="s">
        <v>8426</v>
      </c>
      <c r="C100" s="1078" t="s">
        <v>24188</v>
      </c>
      <c r="D100" s="883" t="str">
        <f>VLOOKUP(B100,'DESCRIÇÃO EMOP'!A:C,3,FALSE)</f>
        <v>M3</v>
      </c>
      <c r="E100" s="880">
        <f>'XI - MEMORIA'!B836</f>
        <v>13992.310000000005</v>
      </c>
      <c r="F100" s="881">
        <f>VLOOKUP(B100,'EMOP 092021'!A:B,2,FALSE)</f>
        <v>133.85</v>
      </c>
      <c r="G100" s="218">
        <f t="shared" si="9"/>
        <v>1872870.69</v>
      </c>
      <c r="H100" s="1031">
        <f t="shared" si="8"/>
        <v>3.7507008619867686E-2</v>
      </c>
      <c r="I100" s="57"/>
      <c r="J100" s="48"/>
      <c r="K100" s="48"/>
      <c r="L100" s="48"/>
      <c r="M100" s="48"/>
      <c r="N100" s="48"/>
      <c r="O100" s="48"/>
      <c r="P100" s="48"/>
      <c r="Q100" s="48"/>
      <c r="R100" s="48"/>
      <c r="S100" s="48"/>
      <c r="T100" s="48"/>
      <c r="U100" s="48"/>
      <c r="V100" s="48"/>
      <c r="W100" s="48"/>
      <c r="X100" s="48"/>
      <c r="Y100" s="48"/>
      <c r="Z100" s="48"/>
      <c r="AA100" s="48"/>
      <c r="AB100" s="48"/>
      <c r="AC100" s="48"/>
      <c r="AD100" s="48"/>
    </row>
    <row r="101" spans="1:30" s="437" customFormat="1" ht="18" customHeight="1">
      <c r="A101" s="1076">
        <f>A100+1</f>
        <v>84</v>
      </c>
      <c r="B101" s="1077" t="s">
        <v>20455</v>
      </c>
      <c r="C101" s="1078" t="s">
        <v>33606</v>
      </c>
      <c r="D101" s="883" t="str">
        <f>VLOOKUP(B101,'DESCRIÇÃO EMOP'!A:C,3,FALSE)</f>
        <v>M3</v>
      </c>
      <c r="E101" s="880">
        <f>'XI - MEMORIA'!B861</f>
        <v>6066.5399999999991</v>
      </c>
      <c r="F101" s="881">
        <f>VLOOKUP(B101,'EMOP 092021'!A:B,2,FALSE)</f>
        <v>7.83</v>
      </c>
      <c r="G101" s="218">
        <f t="shared" ref="G101" si="11">TRUNC(E101*F101,2)</f>
        <v>47501</v>
      </c>
      <c r="H101" s="1031">
        <f t="shared" si="8"/>
        <v>9.5127785701656486E-4</v>
      </c>
      <c r="I101" s="57"/>
      <c r="J101" s="48"/>
      <c r="K101" s="48"/>
      <c r="L101" s="48"/>
      <c r="M101" s="48"/>
      <c r="N101" s="48"/>
      <c r="O101" s="48"/>
      <c r="P101" s="48"/>
      <c r="Q101" s="48"/>
      <c r="R101" s="48"/>
      <c r="S101" s="48"/>
      <c r="T101" s="48"/>
      <c r="U101" s="48"/>
      <c r="V101" s="48"/>
      <c r="W101" s="48"/>
      <c r="X101" s="48"/>
      <c r="Y101" s="48"/>
      <c r="Z101" s="48"/>
      <c r="AA101" s="48"/>
      <c r="AB101" s="48"/>
      <c r="AC101" s="48"/>
      <c r="AD101" s="48"/>
    </row>
    <row r="102" spans="1:30" s="437" customFormat="1" ht="18.75" customHeight="1">
      <c r="A102" s="1076">
        <f>A101+1</f>
        <v>85</v>
      </c>
      <c r="B102" s="1077" t="s">
        <v>21251</v>
      </c>
      <c r="C102" s="1078" t="s">
        <v>33986</v>
      </c>
      <c r="D102" s="883" t="str">
        <f>VLOOKUP(B102,'DESCRIÇÃO EMOP'!A:C,3,FALSE)</f>
        <v>M3</v>
      </c>
      <c r="E102" s="880">
        <f>'XI - MEMORIA'!B886</f>
        <v>6066.5399999999991</v>
      </c>
      <c r="F102" s="881">
        <f>VLOOKUP(B102,'EMOP 092021'!A:B,2,FALSE)</f>
        <v>99.12</v>
      </c>
      <c r="G102" s="218">
        <f t="shared" ref="G102" si="12">TRUNC(E102*F102,2)</f>
        <v>601315.43999999994</v>
      </c>
      <c r="H102" s="1031">
        <f t="shared" si="8"/>
        <v>1.2042232019413754E-2</v>
      </c>
      <c r="I102" s="57"/>
      <c r="J102" s="48"/>
      <c r="K102" s="48"/>
      <c r="L102" s="48"/>
      <c r="M102" s="48"/>
      <c r="N102" s="48"/>
      <c r="O102" s="48"/>
      <c r="P102" s="48"/>
      <c r="Q102" s="48"/>
      <c r="R102" s="48"/>
      <c r="S102" s="48"/>
      <c r="T102" s="48"/>
      <c r="U102" s="48"/>
      <c r="V102" s="48"/>
      <c r="W102" s="48"/>
      <c r="X102" s="48"/>
      <c r="Y102" s="48"/>
      <c r="Z102" s="48"/>
      <c r="AA102" s="48"/>
      <c r="AB102" s="48"/>
      <c r="AC102" s="48"/>
      <c r="AD102" s="48"/>
    </row>
    <row r="103" spans="1:30" s="437" customFormat="1" ht="17.25" customHeight="1">
      <c r="A103" s="1076">
        <f>A102+1</f>
        <v>86</v>
      </c>
      <c r="B103" s="1077" t="s">
        <v>21245</v>
      </c>
      <c r="C103" s="1078" t="s">
        <v>33983</v>
      </c>
      <c r="D103" s="883" t="str">
        <f>VLOOKUP(B103,'DESCRIÇÃO EMOP'!A:C,3,FALSE)</f>
        <v>M3</v>
      </c>
      <c r="E103" s="880">
        <f>'XI - MEMORIA'!B891</f>
        <v>1516.64</v>
      </c>
      <c r="F103" s="881">
        <f>VLOOKUP(B103,'EMOP 092021'!A:B,2,FALSE)</f>
        <v>62.4</v>
      </c>
      <c r="G103" s="218">
        <f t="shared" si="9"/>
        <v>94638.33</v>
      </c>
      <c r="H103" s="1031">
        <f t="shared" si="8"/>
        <v>1.8952726838177404E-3</v>
      </c>
      <c r="I103" s="57"/>
      <c r="J103" s="48"/>
      <c r="K103" s="48"/>
      <c r="L103" s="48"/>
      <c r="M103" s="48"/>
      <c r="N103" s="48"/>
      <c r="O103" s="48"/>
      <c r="P103" s="48"/>
      <c r="Q103" s="48"/>
      <c r="R103" s="48"/>
      <c r="S103" s="48"/>
      <c r="T103" s="48"/>
      <c r="U103" s="48"/>
      <c r="V103" s="48"/>
      <c r="W103" s="48"/>
      <c r="X103" s="48"/>
      <c r="Y103" s="48"/>
      <c r="Z103" s="48"/>
      <c r="AA103" s="48"/>
      <c r="AB103" s="48"/>
      <c r="AC103" s="48"/>
      <c r="AD103" s="48"/>
    </row>
    <row r="104" spans="1:30" s="437" customFormat="1" ht="51">
      <c r="A104" s="1076">
        <f>A103+1</f>
        <v>87</v>
      </c>
      <c r="B104" s="1077" t="s">
        <v>24132</v>
      </c>
      <c r="C104" s="1078" t="s">
        <v>28174</v>
      </c>
      <c r="D104" s="883" t="str">
        <f>VLOOKUP(B104,'DESCRIÇÃO EMOP'!A:C,3,FALSE)</f>
        <v>T</v>
      </c>
      <c r="E104" s="880">
        <f>'XI - MEMORIA'!B932</f>
        <v>9407.869999999999</v>
      </c>
      <c r="F104" s="881">
        <f>VLOOKUP(B104,'EMOP 092021'!A:B,2,FALSE)</f>
        <v>522.48</v>
      </c>
      <c r="G104" s="218">
        <f t="shared" ref="G104" si="13">TRUNC(E104*F104,2)</f>
        <v>4915423.91</v>
      </c>
      <c r="H104" s="1031">
        <f t="shared" si="8"/>
        <v>9.8438641785073666E-2</v>
      </c>
      <c r="I104" s="57"/>
      <c r="J104" s="48"/>
      <c r="K104" s="48"/>
      <c r="L104" s="48"/>
      <c r="M104" s="48"/>
      <c r="N104" s="48"/>
      <c r="O104" s="48"/>
      <c r="P104" s="48"/>
      <c r="Q104" s="48"/>
      <c r="R104" s="48"/>
      <c r="S104" s="48"/>
      <c r="T104" s="48"/>
      <c r="U104" s="48"/>
      <c r="V104" s="48"/>
      <c r="W104" s="48"/>
      <c r="X104" s="48"/>
      <c r="Y104" s="48"/>
      <c r="Z104" s="48"/>
      <c r="AA104" s="48"/>
      <c r="AB104" s="48"/>
      <c r="AC104" s="48"/>
      <c r="AD104" s="48"/>
    </row>
    <row r="105" spans="1:30" s="437" customFormat="1" ht="48.75" customHeight="1">
      <c r="A105" s="1076">
        <f>A104+1</f>
        <v>88</v>
      </c>
      <c r="B105" s="1077" t="s">
        <v>196</v>
      </c>
      <c r="C105" s="1078" t="s">
        <v>24189</v>
      </c>
      <c r="D105" s="883" t="str">
        <f>VLOOKUP(B105,'DESCRIÇÃO EMOP'!A:C,3,FALSE)</f>
        <v>M2</v>
      </c>
      <c r="E105" s="880">
        <f>'XI - MEMORIA'!B972</f>
        <v>75066.949999999983</v>
      </c>
      <c r="F105" s="881">
        <f>VLOOKUP(B105,'EMOP 092021'!A:B,2,FALSE)</f>
        <v>1.29</v>
      </c>
      <c r="G105" s="218">
        <f t="shared" si="9"/>
        <v>96836.36</v>
      </c>
      <c r="H105" s="1031">
        <f t="shared" si="8"/>
        <v>1.9392914890651691E-3</v>
      </c>
      <c r="I105" s="57"/>
      <c r="J105" s="48"/>
      <c r="K105" s="48"/>
      <c r="L105" s="48"/>
      <c r="M105" s="48"/>
      <c r="N105" s="48"/>
      <c r="O105" s="48"/>
      <c r="P105" s="48"/>
      <c r="Q105" s="48"/>
      <c r="R105" s="48"/>
      <c r="S105" s="48"/>
      <c r="T105" s="48"/>
      <c r="U105" s="48"/>
      <c r="V105" s="48"/>
      <c r="W105" s="48"/>
      <c r="X105" s="48"/>
      <c r="Y105" s="48"/>
      <c r="Z105" s="48"/>
      <c r="AA105" s="48"/>
      <c r="AB105" s="48"/>
      <c r="AC105" s="48"/>
      <c r="AD105" s="48"/>
    </row>
    <row r="106" spans="1:30" s="437" customFormat="1" ht="29.25" customHeight="1">
      <c r="A106" s="1076">
        <f t="shared" si="10"/>
        <v>89</v>
      </c>
      <c r="B106" s="1077" t="s">
        <v>8645</v>
      </c>
      <c r="C106" s="1078" t="s">
        <v>28227</v>
      </c>
      <c r="D106" s="883" t="str">
        <f>VLOOKUP(B106,'DESCRIÇÃO EMOP'!A:C,3,FALSE)</f>
        <v>M2</v>
      </c>
      <c r="E106" s="880">
        <f>'XI - MEMORIA'!B1013</f>
        <v>70886.599999999991</v>
      </c>
      <c r="F106" s="881">
        <f>VLOOKUP(B106,'EMOP 092021'!A:B,2,FALSE)</f>
        <v>9.6199999999999992</v>
      </c>
      <c r="G106" s="218">
        <f t="shared" si="9"/>
        <v>681929.09</v>
      </c>
      <c r="H106" s="1031">
        <f t="shared" si="8"/>
        <v>1.3656639720689168E-2</v>
      </c>
      <c r="I106" s="57"/>
      <c r="J106" s="48"/>
      <c r="K106" s="48"/>
      <c r="L106" s="48"/>
      <c r="M106" s="48"/>
      <c r="N106" s="48"/>
      <c r="O106" s="48"/>
      <c r="P106" s="48"/>
      <c r="Q106" s="48"/>
      <c r="R106" s="48"/>
      <c r="S106" s="48"/>
      <c r="T106" s="48"/>
      <c r="U106" s="48"/>
      <c r="V106" s="48"/>
      <c r="W106" s="48"/>
      <c r="X106" s="48"/>
      <c r="Y106" s="48"/>
      <c r="Z106" s="48"/>
      <c r="AA106" s="48"/>
      <c r="AB106" s="48"/>
      <c r="AC106" s="48"/>
      <c r="AD106" s="48"/>
    </row>
    <row r="107" spans="1:30" s="437" customFormat="1" ht="28.5" customHeight="1">
      <c r="A107" s="1076">
        <f t="shared" si="10"/>
        <v>90</v>
      </c>
      <c r="B107" s="1077" t="s">
        <v>8647</v>
      </c>
      <c r="C107" s="1078" t="s">
        <v>28228</v>
      </c>
      <c r="D107" s="883" t="str">
        <f>VLOOKUP(B107,'DESCRIÇÃO EMOP'!A:C,3,FALSE)</f>
        <v>M2</v>
      </c>
      <c r="E107" s="880">
        <f>'XI - MEMORIA'!B1020</f>
        <v>12127</v>
      </c>
      <c r="F107" s="881">
        <f>VLOOKUP(B107,'EMOP 092021'!A:B,2,FALSE)</f>
        <v>2.09</v>
      </c>
      <c r="G107" s="218">
        <f t="shared" si="9"/>
        <v>25345.43</v>
      </c>
      <c r="H107" s="1031">
        <f t="shared" si="8"/>
        <v>5.0757976328000157E-4</v>
      </c>
      <c r="I107" s="57"/>
      <c r="J107" s="48"/>
      <c r="K107" s="48"/>
      <c r="L107" s="48"/>
      <c r="M107" s="48"/>
      <c r="N107" s="48"/>
      <c r="O107" s="48"/>
      <c r="P107" s="48"/>
      <c r="Q107" s="48"/>
      <c r="R107" s="48"/>
      <c r="S107" s="48"/>
      <c r="T107" s="48"/>
      <c r="U107" s="48"/>
      <c r="V107" s="48"/>
      <c r="W107" s="48"/>
      <c r="X107" s="48"/>
      <c r="Y107" s="48"/>
      <c r="Z107" s="48"/>
      <c r="AA107" s="48"/>
      <c r="AB107" s="48"/>
      <c r="AC107" s="48"/>
      <c r="AD107" s="48"/>
    </row>
    <row r="108" spans="1:30" s="437" customFormat="1" ht="35.25" customHeight="1">
      <c r="A108" s="1076">
        <f t="shared" si="10"/>
        <v>91</v>
      </c>
      <c r="B108" s="1077" t="s">
        <v>1293</v>
      </c>
      <c r="C108" s="1078" t="s">
        <v>24548</v>
      </c>
      <c r="D108" s="883" t="str">
        <f>VLOOKUP(B108,'DESCRIÇÃO EMOP'!A:C,3,FALSE)</f>
        <v>M2</v>
      </c>
      <c r="E108" s="880">
        <f>'XI - MEMORIA'!B1061</f>
        <v>75066.949999999983</v>
      </c>
      <c r="F108" s="881">
        <f>VLOOKUP(B108,'EMOP 092021'!A:B,2,FALSE)</f>
        <v>2.89</v>
      </c>
      <c r="G108" s="218">
        <f t="shared" si="9"/>
        <v>216943.48</v>
      </c>
      <c r="H108" s="1031">
        <f t="shared" si="8"/>
        <v>4.344614402815015E-3</v>
      </c>
      <c r="I108" s="57"/>
      <c r="J108" s="48"/>
      <c r="K108" s="48"/>
      <c r="L108" s="48"/>
      <c r="M108" s="48"/>
      <c r="N108" s="48"/>
      <c r="O108" s="48"/>
      <c r="P108" s="48"/>
      <c r="Q108" s="48"/>
      <c r="R108" s="48"/>
      <c r="S108" s="48"/>
      <c r="T108" s="48"/>
      <c r="U108" s="48"/>
      <c r="V108" s="48"/>
      <c r="W108" s="48"/>
      <c r="X108" s="48"/>
      <c r="Y108" s="48"/>
      <c r="Z108" s="48"/>
      <c r="AA108" s="48"/>
      <c r="AB108" s="48"/>
      <c r="AC108" s="48"/>
      <c r="AD108" s="48"/>
    </row>
    <row r="109" spans="1:30" s="437" customFormat="1" ht="59.25" customHeight="1">
      <c r="A109" s="1076">
        <f t="shared" si="10"/>
        <v>92</v>
      </c>
      <c r="B109" s="1077" t="s">
        <v>20305</v>
      </c>
      <c r="C109" s="1078" t="s">
        <v>33548</v>
      </c>
      <c r="D109" s="883" t="str">
        <f>VLOOKUP(B109,'DESCRIÇÃO EMOP'!A:C,3,FALSE)</f>
        <v>H</v>
      </c>
      <c r="E109" s="880">
        <f>'XI - MEMORIA'!B1067</f>
        <v>10800</v>
      </c>
      <c r="F109" s="881">
        <f>VLOOKUP(B109,'EMOP 092021'!A:B,2,FALSE)</f>
        <v>0.97</v>
      </c>
      <c r="G109" s="218">
        <f t="shared" ref="G109" si="14">TRUNC(E109*F109,2)</f>
        <v>10476</v>
      </c>
      <c r="H109" s="1031">
        <f t="shared" si="8"/>
        <v>2.0979741121461725E-4</v>
      </c>
      <c r="I109" s="57"/>
      <c r="J109" s="48"/>
      <c r="K109" s="48"/>
      <c r="L109" s="48"/>
      <c r="M109" s="48"/>
      <c r="N109" s="48"/>
      <c r="O109" s="48"/>
      <c r="P109" s="48"/>
      <c r="Q109" s="48"/>
      <c r="R109" s="48"/>
      <c r="S109" s="48"/>
      <c r="T109" s="48"/>
      <c r="U109" s="48"/>
      <c r="V109" s="48"/>
      <c r="W109" s="48"/>
      <c r="X109" s="48"/>
      <c r="Y109" s="48"/>
      <c r="Z109" s="48"/>
      <c r="AA109" s="48"/>
      <c r="AB109" s="48"/>
      <c r="AC109" s="48"/>
      <c r="AD109" s="48"/>
    </row>
    <row r="110" spans="1:30" s="437" customFormat="1" ht="45" customHeight="1">
      <c r="A110" s="1076">
        <f>A109+1</f>
        <v>93</v>
      </c>
      <c r="B110" s="1077" t="s">
        <v>8687</v>
      </c>
      <c r="C110" s="1078" t="s">
        <v>28249</v>
      </c>
      <c r="D110" s="883" t="str">
        <f>VLOOKUP(B110,'DESCRIÇÃO EMOP'!A:C,3,FALSE)</f>
        <v>M</v>
      </c>
      <c r="E110" s="880">
        <f>'XI - MEMORIA'!B1071</f>
        <v>22412</v>
      </c>
      <c r="F110" s="881">
        <f>VLOOKUP(B110,'EMOP 092021'!A:B,2,FALSE)</f>
        <v>92.67</v>
      </c>
      <c r="G110" s="218">
        <f t="shared" si="9"/>
        <v>2076920.04</v>
      </c>
      <c r="H110" s="1031">
        <f t="shared" ref="H110:H124" si="15">G110/$G$126</f>
        <v>4.1593398977831167E-2</v>
      </c>
      <c r="I110" s="57"/>
      <c r="J110" s="48"/>
      <c r="K110" s="48"/>
      <c r="L110" s="48"/>
      <c r="M110" s="48"/>
      <c r="N110" s="48"/>
      <c r="O110" s="48"/>
      <c r="P110" s="48"/>
      <c r="Q110" s="48"/>
      <c r="R110" s="48"/>
      <c r="S110" s="48"/>
      <c r="T110" s="48"/>
      <c r="U110" s="48"/>
      <c r="V110" s="48"/>
      <c r="W110" s="48"/>
      <c r="X110" s="48"/>
      <c r="Y110" s="48"/>
      <c r="Z110" s="48"/>
      <c r="AA110" s="48"/>
      <c r="AB110" s="48"/>
      <c r="AC110" s="48"/>
      <c r="AD110" s="48"/>
    </row>
    <row r="111" spans="1:30" s="437" customFormat="1" ht="58.5" customHeight="1">
      <c r="A111" s="1076">
        <f t="shared" si="10"/>
        <v>94</v>
      </c>
      <c r="B111" s="1077" t="s">
        <v>8618</v>
      </c>
      <c r="C111" s="1078" t="s">
        <v>28214</v>
      </c>
      <c r="D111" s="883" t="str">
        <f>VLOOKUP(B111,'DESCRIÇÃO EMOP'!A:C,3,FALSE)</f>
        <v>M2</v>
      </c>
      <c r="E111" s="880">
        <f>'XI - MEMORIA'!B1077</f>
        <v>206.8</v>
      </c>
      <c r="F111" s="881">
        <f>VLOOKUP(B111,'EMOP 092021'!A:B,2,FALSE)</f>
        <v>100.44</v>
      </c>
      <c r="G111" s="218">
        <f t="shared" si="9"/>
        <v>20770.990000000002</v>
      </c>
      <c r="H111" s="1031">
        <f t="shared" si="15"/>
        <v>4.1596982916807017E-4</v>
      </c>
      <c r="I111" s="57"/>
      <c r="J111" s="48"/>
      <c r="K111" s="48"/>
      <c r="L111" s="48"/>
      <c r="M111" s="48"/>
      <c r="N111" s="48"/>
      <c r="O111" s="48"/>
      <c r="P111" s="48"/>
      <c r="Q111" s="48"/>
      <c r="R111" s="48"/>
      <c r="S111" s="48"/>
      <c r="T111" s="48"/>
      <c r="U111" s="48"/>
      <c r="V111" s="48"/>
      <c r="W111" s="48"/>
      <c r="X111" s="48"/>
      <c r="Y111" s="48"/>
      <c r="Z111" s="48"/>
      <c r="AA111" s="48"/>
      <c r="AB111" s="48"/>
      <c r="AC111" s="48"/>
      <c r="AD111" s="48"/>
    </row>
    <row r="112" spans="1:30" s="437" customFormat="1" ht="32.25" customHeight="1">
      <c r="A112" s="1076">
        <f t="shared" si="10"/>
        <v>95</v>
      </c>
      <c r="B112" s="1077" t="s">
        <v>93</v>
      </c>
      <c r="C112" s="1078" t="s">
        <v>27272</v>
      </c>
      <c r="D112" s="883" t="str">
        <f>VLOOKUP(B112,'DESCRIÇÃO EMOP'!A:C,3,FALSE)</f>
        <v>M2</v>
      </c>
      <c r="E112" s="880">
        <f>'XI - MEMORIA'!B1082</f>
        <v>7506.69</v>
      </c>
      <c r="F112" s="881">
        <f>VLOOKUP(B112,'EMOP 092021'!A:B,2,FALSE)</f>
        <v>45.05</v>
      </c>
      <c r="G112" s="218">
        <f t="shared" si="9"/>
        <v>338176.38</v>
      </c>
      <c r="H112" s="1031">
        <f t="shared" si="15"/>
        <v>6.77248272794298E-3</v>
      </c>
      <c r="I112" s="57"/>
      <c r="J112" s="48"/>
      <c r="K112" s="48"/>
      <c r="L112" s="48"/>
      <c r="M112" s="48"/>
      <c r="N112" s="48"/>
      <c r="O112" s="48"/>
      <c r="P112" s="48"/>
      <c r="Q112" s="48"/>
      <c r="R112" s="48"/>
      <c r="S112" s="48"/>
      <c r="T112" s="48"/>
      <c r="U112" s="48"/>
      <c r="V112" s="48"/>
      <c r="W112" s="48"/>
      <c r="X112" s="48"/>
      <c r="Y112" s="48"/>
      <c r="Z112" s="48"/>
      <c r="AA112" s="48"/>
      <c r="AB112" s="48"/>
      <c r="AC112" s="48"/>
      <c r="AD112" s="48"/>
    </row>
    <row r="113" spans="1:30" s="437" customFormat="1" ht="27.75" customHeight="1">
      <c r="A113" s="1076">
        <f t="shared" si="10"/>
        <v>96</v>
      </c>
      <c r="B113" s="1077" t="s">
        <v>97</v>
      </c>
      <c r="C113" s="1078" t="s">
        <v>24191</v>
      </c>
      <c r="D113" s="883" t="str">
        <f>VLOOKUP(B113,'DESCRIÇÃO EMOP'!A:C,3,FALSE)</f>
        <v>M2</v>
      </c>
      <c r="E113" s="880">
        <f>'XI - MEMORIA'!B1123</f>
        <v>33618</v>
      </c>
      <c r="F113" s="881">
        <f>VLOOKUP(B113,'EMOP 092021'!A:B,2,FALSE)</f>
        <v>54.37</v>
      </c>
      <c r="G113" s="218">
        <f t="shared" si="9"/>
        <v>1827810.66</v>
      </c>
      <c r="H113" s="1031">
        <f t="shared" si="15"/>
        <v>3.6604614801305932E-2</v>
      </c>
      <c r="I113" s="57"/>
      <c r="J113" s="48"/>
      <c r="K113" s="48"/>
      <c r="L113" s="48"/>
      <c r="M113" s="48"/>
      <c r="N113" s="48"/>
      <c r="O113" s="48"/>
      <c r="P113" s="48"/>
      <c r="Q113" s="48"/>
      <c r="R113" s="48"/>
      <c r="S113" s="48"/>
      <c r="T113" s="48"/>
      <c r="U113" s="48"/>
      <c r="V113" s="48"/>
      <c r="W113" s="48"/>
      <c r="X113" s="48"/>
      <c r="Y113" s="48"/>
      <c r="Z113" s="48"/>
      <c r="AA113" s="48"/>
      <c r="AB113" s="48"/>
      <c r="AC113" s="48"/>
      <c r="AD113" s="48"/>
    </row>
    <row r="114" spans="1:30" s="58" customFormat="1" ht="30.75" customHeight="1">
      <c r="A114" s="996">
        <f t="shared" si="10"/>
        <v>97</v>
      </c>
      <c r="B114" s="882" t="s">
        <v>3010</v>
      </c>
      <c r="C114" s="997" t="s">
        <v>25510</v>
      </c>
      <c r="D114" s="883" t="str">
        <f>VLOOKUP(B114,'DESCRIÇÃO EMOP'!A:C,3,FALSE)</f>
        <v>M2</v>
      </c>
      <c r="E114" s="880">
        <f>'XI - MEMORIA'!B1132</f>
        <v>14378</v>
      </c>
      <c r="F114" s="881">
        <f>VLOOKUP(B114,'EMOP 092021'!A:B,2,FALSE)</f>
        <v>22.58</v>
      </c>
      <c r="G114" s="218">
        <f t="shared" si="9"/>
        <v>324655.24</v>
      </c>
      <c r="H114" s="1031">
        <f t="shared" si="15"/>
        <v>6.5017018794635596E-3</v>
      </c>
      <c r="I114" s="57"/>
      <c r="J114" s="48"/>
      <c r="K114" s="48"/>
      <c r="L114" s="48"/>
      <c r="M114" s="48"/>
      <c r="N114" s="48"/>
      <c r="O114" s="48"/>
      <c r="P114" s="48"/>
      <c r="Q114" s="48"/>
      <c r="R114" s="48"/>
      <c r="S114" s="48"/>
      <c r="T114" s="48"/>
      <c r="U114" s="48"/>
      <c r="V114" s="48"/>
      <c r="W114" s="48"/>
      <c r="X114" s="48"/>
      <c r="Y114" s="48"/>
      <c r="Z114" s="48"/>
      <c r="AA114" s="48"/>
      <c r="AB114" s="48"/>
      <c r="AC114" s="48"/>
      <c r="AD114" s="48"/>
    </row>
    <row r="115" spans="1:30" s="58" customFormat="1" ht="26.25" customHeight="1">
      <c r="A115" s="996">
        <f t="shared" ref="A115" si="16">A114+1</f>
        <v>98</v>
      </c>
      <c r="B115" s="882" t="s">
        <v>3018</v>
      </c>
      <c r="C115" s="997" t="s">
        <v>25514</v>
      </c>
      <c r="D115" s="883" t="str">
        <f>VLOOKUP(B115,'DESCRIÇÃO EMOP'!A:C,3,FALSE)</f>
        <v>M2</v>
      </c>
      <c r="E115" s="880">
        <f>'XI - MEMORIA'!B1145</f>
        <v>6486</v>
      </c>
      <c r="F115" s="881">
        <f>VLOOKUP(B115,'EMOP 092021'!A:B,2,FALSE)</f>
        <v>22.2</v>
      </c>
      <c r="G115" s="218">
        <f t="shared" si="9"/>
        <v>143989.20000000001</v>
      </c>
      <c r="H115" s="1031">
        <f t="shared" si="15"/>
        <v>2.8835969265811156E-3</v>
      </c>
      <c r="I115" s="57"/>
      <c r="J115" s="48"/>
      <c r="K115" s="48"/>
      <c r="L115" s="48"/>
      <c r="M115" s="48"/>
      <c r="N115" s="48"/>
      <c r="O115" s="48"/>
      <c r="P115" s="48"/>
      <c r="Q115" s="48"/>
      <c r="R115" s="48"/>
      <c r="S115" s="48"/>
      <c r="T115" s="48"/>
      <c r="U115" s="48"/>
      <c r="V115" s="48"/>
      <c r="W115" s="48"/>
      <c r="X115" s="48"/>
      <c r="Y115" s="48"/>
      <c r="Z115" s="48"/>
      <c r="AA115" s="48"/>
      <c r="AB115" s="48"/>
      <c r="AC115" s="48"/>
      <c r="AD115" s="48"/>
    </row>
    <row r="116" spans="1:30" s="58" customFormat="1" ht="13.5" thickBot="1">
      <c r="A116" s="996"/>
      <c r="B116" s="887"/>
      <c r="C116" s="888"/>
      <c r="D116" s="889"/>
      <c r="E116" s="890" t="s">
        <v>214</v>
      </c>
      <c r="F116" s="891"/>
      <c r="G116" s="219">
        <f>SUM(G87:G115)</f>
        <v>19749551.879999995</v>
      </c>
      <c r="H116" s="1031">
        <f t="shared" si="15"/>
        <v>0.39551401843000916</v>
      </c>
      <c r="I116" s="57">
        <f>SUM(G87:G116)/2</f>
        <v>19749551.879999995</v>
      </c>
      <c r="J116" s="885" t="b">
        <f>I116=G116</f>
        <v>1</v>
      </c>
      <c r="K116" s="48"/>
      <c r="L116" s="48"/>
      <c r="M116" s="48"/>
      <c r="N116" s="48"/>
      <c r="O116" s="48"/>
      <c r="P116" s="48"/>
      <c r="Q116" s="48"/>
      <c r="R116" s="48"/>
      <c r="S116" s="48"/>
      <c r="T116" s="48"/>
      <c r="U116" s="48"/>
      <c r="V116" s="48"/>
      <c r="W116" s="48"/>
      <c r="X116" s="48"/>
      <c r="Y116" s="48"/>
      <c r="Z116" s="48"/>
      <c r="AA116" s="48"/>
      <c r="AB116" s="48"/>
      <c r="AC116" s="48"/>
      <c r="AD116" s="48"/>
    </row>
    <row r="117" spans="1:30" s="58" customFormat="1" ht="13.5" thickBot="1">
      <c r="A117" s="973" t="s">
        <v>35617</v>
      </c>
      <c r="B117" s="1128" t="s">
        <v>130</v>
      </c>
      <c r="C117" s="1128"/>
      <c r="D117" s="974"/>
      <c r="E117" s="975"/>
      <c r="F117" s="976"/>
      <c r="G117" s="977"/>
      <c r="H117" s="1031">
        <f t="shared" si="15"/>
        <v>0</v>
      </c>
      <c r="I117" s="57"/>
      <c r="J117" s="48"/>
      <c r="K117" s="48"/>
      <c r="L117" s="48"/>
      <c r="M117" s="48"/>
      <c r="N117" s="48"/>
      <c r="O117" s="48"/>
      <c r="P117" s="48"/>
      <c r="Q117" s="48"/>
      <c r="R117" s="48"/>
      <c r="S117" s="48"/>
      <c r="T117" s="48"/>
      <c r="U117" s="48"/>
      <c r="V117" s="48"/>
      <c r="W117" s="48"/>
      <c r="X117" s="48"/>
      <c r="Y117" s="48"/>
      <c r="Z117" s="48"/>
      <c r="AA117" s="48"/>
      <c r="AB117" s="48"/>
      <c r="AC117" s="48"/>
      <c r="AD117" s="48"/>
    </row>
    <row r="118" spans="1:30" s="58" customFormat="1" ht="54" customHeight="1">
      <c r="A118" s="996">
        <f>A115+1</f>
        <v>99</v>
      </c>
      <c r="B118" s="882" t="s">
        <v>3308</v>
      </c>
      <c r="C118" s="997" t="s">
        <v>25669</v>
      </c>
      <c r="D118" s="883" t="str">
        <f>VLOOKUP(B118,'DESCRIÇÃO EMOP'!A:C,3,FALSE)</f>
        <v>M2</v>
      </c>
      <c r="E118" s="880">
        <f>'XI - MEMORIA'!B1154</f>
        <v>64.8</v>
      </c>
      <c r="F118" s="881">
        <f>VLOOKUP(B118,'EMOP 092021'!A:B,2,FALSE)</f>
        <v>577.97</v>
      </c>
      <c r="G118" s="218">
        <f t="shared" ref="G118:G121" si="17">TRUNC(E118*F118,2)</f>
        <v>37452.449999999997</v>
      </c>
      <c r="H118" s="1031">
        <f t="shared" si="15"/>
        <v>7.5004076495273873E-4</v>
      </c>
      <c r="I118" s="57"/>
      <c r="J118" s="48"/>
      <c r="K118" s="48"/>
      <c r="L118" s="48"/>
      <c r="M118" s="48"/>
      <c r="N118" s="48"/>
      <c r="O118" s="48"/>
      <c r="P118" s="48"/>
      <c r="Q118" s="48"/>
      <c r="R118" s="48"/>
      <c r="S118" s="48"/>
      <c r="T118" s="48"/>
      <c r="U118" s="48"/>
      <c r="V118" s="48"/>
      <c r="W118" s="48"/>
      <c r="X118" s="48"/>
      <c r="Y118" s="48"/>
      <c r="Z118" s="48"/>
      <c r="AA118" s="48"/>
      <c r="AB118" s="48"/>
      <c r="AC118" s="48"/>
      <c r="AD118" s="48"/>
    </row>
    <row r="119" spans="1:30" s="437" customFormat="1" ht="31.5" customHeight="1">
      <c r="A119" s="1076">
        <f>A118+1</f>
        <v>100</v>
      </c>
      <c r="B119" s="1077" t="s">
        <v>235</v>
      </c>
      <c r="C119" s="1078" t="s">
        <v>24192</v>
      </c>
      <c r="D119" s="883" t="str">
        <f>VLOOKUP(B119,'DESCRIÇÃO EMOP'!A:C,3,FALSE)</f>
        <v>M2</v>
      </c>
      <c r="E119" s="880">
        <f>'XI - MEMORIA'!B1163</f>
        <v>4483.79</v>
      </c>
      <c r="F119" s="881">
        <f>VLOOKUP(B119,'EMOP 092021'!A:B,2,FALSE)</f>
        <v>89.98</v>
      </c>
      <c r="G119" s="218">
        <f t="shared" si="17"/>
        <v>403451.42</v>
      </c>
      <c r="H119" s="1031">
        <f t="shared" si="15"/>
        <v>8.0797120529649911E-3</v>
      </c>
      <c r="I119" s="57"/>
      <c r="J119" s="48"/>
      <c r="K119" s="48"/>
      <c r="L119" s="48"/>
      <c r="M119" s="48"/>
      <c r="N119" s="48"/>
      <c r="O119" s="48"/>
      <c r="P119" s="48"/>
      <c r="Q119" s="48"/>
      <c r="R119" s="48"/>
      <c r="S119" s="48"/>
      <c r="T119" s="48"/>
      <c r="U119" s="48"/>
      <c r="V119" s="48"/>
      <c r="W119" s="48"/>
      <c r="X119" s="48"/>
      <c r="Y119" s="48"/>
      <c r="Z119" s="48"/>
      <c r="AA119" s="48"/>
      <c r="AB119" s="48"/>
      <c r="AC119" s="48"/>
      <c r="AD119" s="48"/>
    </row>
    <row r="120" spans="1:30" s="437" customFormat="1" ht="42" customHeight="1">
      <c r="A120" s="996">
        <f>A119+1</f>
        <v>101</v>
      </c>
      <c r="B120" s="882" t="s">
        <v>3324</v>
      </c>
      <c r="C120" s="997" t="s">
        <v>25677</v>
      </c>
      <c r="D120" s="883" t="str">
        <f>VLOOKUP(B120,'DESCRIÇÃO EMOP'!A:C,3,FALSE)</f>
        <v>M2</v>
      </c>
      <c r="E120" s="880">
        <f>'XI - MEMORIA'!B1173</f>
        <v>480.61</v>
      </c>
      <c r="F120" s="881">
        <f>VLOOKUP(B120,'EMOP 092021'!A:B,2,FALSE)</f>
        <v>95.09</v>
      </c>
      <c r="G120" s="218">
        <f t="shared" si="17"/>
        <v>45701.2</v>
      </c>
      <c r="H120" s="1031">
        <f t="shared" si="15"/>
        <v>9.1523419715554266E-4</v>
      </c>
      <c r="I120" s="57"/>
      <c r="J120" s="48"/>
      <c r="K120" s="48"/>
      <c r="L120" s="48"/>
      <c r="M120" s="48"/>
      <c r="N120" s="48"/>
      <c r="O120" s="48"/>
      <c r="P120" s="48"/>
      <c r="Q120" s="48"/>
      <c r="R120" s="48"/>
      <c r="S120" s="48"/>
      <c r="T120" s="48"/>
      <c r="U120" s="48"/>
      <c r="V120" s="48"/>
      <c r="W120" s="48"/>
      <c r="X120" s="48"/>
      <c r="Y120" s="48"/>
      <c r="Z120" s="48"/>
      <c r="AA120" s="48"/>
      <c r="AB120" s="48"/>
      <c r="AC120" s="48"/>
      <c r="AD120" s="48"/>
    </row>
    <row r="121" spans="1:30" s="437" customFormat="1" ht="35.25" customHeight="1">
      <c r="A121" s="996">
        <f>A120+1</f>
        <v>102</v>
      </c>
      <c r="B121" s="882" t="s">
        <v>150</v>
      </c>
      <c r="C121" s="997" t="s">
        <v>29736</v>
      </c>
      <c r="D121" s="883" t="str">
        <f>VLOOKUP(B121,'DESCRIÇÃO EMOP'!A:C,3,FALSE)</f>
        <v>M2</v>
      </c>
      <c r="E121" s="880">
        <f>'XI - MEMORIA'!B1188</f>
        <v>224</v>
      </c>
      <c r="F121" s="881">
        <f>VLOOKUP(B121,'EMOP 092021'!A:B,2,FALSE)</f>
        <v>130.09</v>
      </c>
      <c r="G121" s="218">
        <f t="shared" si="17"/>
        <v>29140.16</v>
      </c>
      <c r="H121" s="1031">
        <f t="shared" si="15"/>
        <v>5.835748501698874E-4</v>
      </c>
      <c r="I121" s="57"/>
      <c r="J121" s="48"/>
      <c r="K121" s="48"/>
      <c r="L121" s="48"/>
      <c r="M121" s="48"/>
      <c r="N121" s="48"/>
      <c r="O121" s="48"/>
      <c r="P121" s="48"/>
      <c r="Q121" s="48"/>
      <c r="R121" s="48"/>
      <c r="S121" s="48"/>
      <c r="T121" s="48"/>
      <c r="U121" s="48"/>
      <c r="V121" s="48"/>
      <c r="W121" s="48"/>
      <c r="X121" s="48"/>
      <c r="Y121" s="48"/>
      <c r="Z121" s="48"/>
      <c r="AA121" s="48"/>
      <c r="AB121" s="48"/>
      <c r="AC121" s="48"/>
      <c r="AD121" s="48"/>
    </row>
    <row r="122" spans="1:30" s="58" customFormat="1" ht="13.5" thickBot="1">
      <c r="A122" s="996"/>
      <c r="B122" s="887"/>
      <c r="C122" s="888"/>
      <c r="D122" s="889"/>
      <c r="E122" s="890" t="s">
        <v>214</v>
      </c>
      <c r="F122" s="891"/>
      <c r="G122" s="219">
        <f>SUM(G118:G121)</f>
        <v>515745.23</v>
      </c>
      <c r="H122" s="1031">
        <f t="shared" si="15"/>
        <v>1.032856186524316E-2</v>
      </c>
      <c r="I122" s="57">
        <f>SUM(G118:G122)/2</f>
        <v>515745.23</v>
      </c>
      <c r="J122" s="885" t="b">
        <f>I122=G122</f>
        <v>1</v>
      </c>
      <c r="K122" s="48"/>
      <c r="L122" s="48"/>
      <c r="M122" s="48"/>
      <c r="N122" s="48"/>
      <c r="O122" s="48"/>
      <c r="P122" s="48"/>
      <c r="Q122" s="48"/>
      <c r="R122" s="48"/>
      <c r="S122" s="48"/>
      <c r="T122" s="48"/>
      <c r="U122" s="48"/>
      <c r="V122" s="48"/>
      <c r="W122" s="48"/>
      <c r="X122" s="48"/>
      <c r="Y122" s="48"/>
      <c r="Z122" s="48"/>
      <c r="AA122" s="48"/>
      <c r="AB122" s="48"/>
      <c r="AC122" s="48"/>
      <c r="AD122" s="48"/>
    </row>
    <row r="123" spans="1:30" s="58" customFormat="1" ht="13.5" thickBot="1">
      <c r="A123" s="973" t="s">
        <v>35641</v>
      </c>
      <c r="B123" s="1128" t="s">
        <v>34565</v>
      </c>
      <c r="C123" s="1128"/>
      <c r="D123" s="974"/>
      <c r="E123" s="975"/>
      <c r="F123" s="976"/>
      <c r="G123" s="977"/>
      <c r="H123" s="1031">
        <f t="shared" si="15"/>
        <v>0</v>
      </c>
      <c r="I123" s="57"/>
      <c r="J123" s="885"/>
      <c r="K123" s="48"/>
      <c r="L123" s="48"/>
      <c r="M123" s="48"/>
      <c r="N123" s="48"/>
      <c r="O123" s="48"/>
      <c r="P123" s="48"/>
      <c r="Q123" s="48"/>
      <c r="R123" s="48"/>
      <c r="S123" s="48"/>
      <c r="T123" s="48"/>
      <c r="U123" s="48"/>
      <c r="V123" s="48"/>
      <c r="W123" s="48"/>
      <c r="X123" s="48"/>
      <c r="Y123" s="48"/>
      <c r="Z123" s="48"/>
      <c r="AA123" s="48"/>
      <c r="AB123" s="48"/>
      <c r="AC123" s="48"/>
      <c r="AD123" s="48"/>
    </row>
    <row r="124" spans="1:30" s="58" customFormat="1" ht="25.5">
      <c r="A124" s="996">
        <f>A121+1</f>
        <v>103</v>
      </c>
      <c r="B124" s="882" t="s">
        <v>185</v>
      </c>
      <c r="C124" s="997" t="str">
        <f>ADM!A7</f>
        <v>ADMINISTRAÇÃO LOCAL DO CANTEIRO DE OBRAS: MÃO DE OBRA DA ADMINISTRAÇÃO LOCAL INCLUSIVE ACOMPANHAMENTO</v>
      </c>
      <c r="D124" s="883" t="s">
        <v>23749</v>
      </c>
      <c r="E124" s="880">
        <v>100</v>
      </c>
      <c r="F124" s="881">
        <f>ADM!G24</f>
        <v>20175.936000000002</v>
      </c>
      <c r="G124" s="218">
        <f t="shared" ref="G124" si="18">TRUNC(E124*F124,2)</f>
        <v>2017593.6</v>
      </c>
      <c r="H124" s="1031">
        <f t="shared" si="15"/>
        <v>4.0405299175561279E-2</v>
      </c>
      <c r="I124" s="57"/>
      <c r="J124" s="885"/>
      <c r="K124" s="48"/>
      <c r="L124" s="48"/>
      <c r="M124" s="48"/>
      <c r="N124" s="48"/>
      <c r="O124" s="48"/>
      <c r="P124" s="48"/>
      <c r="Q124" s="48"/>
      <c r="R124" s="48"/>
      <c r="S124" s="48"/>
      <c r="T124" s="48"/>
      <c r="U124" s="48"/>
      <c r="V124" s="48"/>
      <c r="W124" s="48"/>
      <c r="X124" s="48"/>
      <c r="Y124" s="48"/>
      <c r="Z124" s="48"/>
      <c r="AA124" s="48"/>
      <c r="AB124" s="48"/>
      <c r="AC124" s="48"/>
      <c r="AD124" s="48"/>
    </row>
    <row r="125" spans="1:30" s="58" customFormat="1" ht="23.25" customHeight="1">
      <c r="A125" s="996"/>
      <c r="B125" s="887"/>
      <c r="C125" s="888"/>
      <c r="D125" s="889"/>
      <c r="E125" s="890" t="s">
        <v>214</v>
      </c>
      <c r="F125" s="891"/>
      <c r="G125" s="219">
        <f>SUM(G124)</f>
        <v>2017593.6</v>
      </c>
      <c r="H125" s="1027"/>
      <c r="I125" s="57">
        <f>SUM(G124:G125)/2</f>
        <v>2017593.6</v>
      </c>
      <c r="J125" s="885" t="b">
        <f>I125=G125</f>
        <v>1</v>
      </c>
      <c r="K125" s="966">
        <f>G125/(G122+G116+G85+G33)</f>
        <v>4.2106630164638205E-2</v>
      </c>
      <c r="L125" s="48"/>
      <c r="M125" s="48"/>
      <c r="N125" s="48"/>
      <c r="O125" s="48"/>
      <c r="P125" s="48"/>
      <c r="Q125" s="48"/>
      <c r="R125" s="48"/>
      <c r="S125" s="48"/>
      <c r="T125" s="48"/>
      <c r="U125" s="48"/>
      <c r="V125" s="48"/>
      <c r="W125" s="48"/>
      <c r="X125" s="48"/>
      <c r="Y125" s="48"/>
      <c r="Z125" s="48"/>
      <c r="AA125" s="48"/>
      <c r="AB125" s="48"/>
      <c r="AC125" s="48"/>
      <c r="AD125" s="48"/>
    </row>
    <row r="126" spans="1:30" s="33" customFormat="1" ht="18">
      <c r="A126" s="112"/>
      <c r="B126" s="999"/>
      <c r="C126" s="1132" t="s">
        <v>236</v>
      </c>
      <c r="D126" s="1132"/>
      <c r="E126" s="1132"/>
      <c r="F126" s="1132"/>
      <c r="G126" s="221">
        <f>G125+G122+G116+G85+G33</f>
        <v>49933885.93</v>
      </c>
      <c r="H126" s="1029"/>
      <c r="I126" s="57">
        <f>SUM(G14:G125)/2</f>
        <v>49933885.93</v>
      </c>
      <c r="J126" s="885" t="b">
        <f>I126=G126</f>
        <v>1</v>
      </c>
      <c r="K126" s="60"/>
      <c r="L126" s="60"/>
      <c r="M126" s="60"/>
      <c r="N126" s="60"/>
      <c r="O126" s="60"/>
      <c r="P126" s="60"/>
      <c r="Q126" s="60"/>
      <c r="R126" s="60"/>
      <c r="S126" s="60"/>
      <c r="T126" s="60"/>
      <c r="U126" s="60"/>
      <c r="V126" s="60"/>
      <c r="W126" s="60"/>
      <c r="X126" s="60"/>
      <c r="Y126" s="60"/>
      <c r="Z126" s="60"/>
      <c r="AA126" s="60"/>
      <c r="AB126" s="60"/>
      <c r="AC126" s="60"/>
      <c r="AD126" s="60"/>
    </row>
    <row r="127" spans="1:30" s="40" customFormat="1" ht="18">
      <c r="A127" s="112"/>
      <c r="B127" s="999"/>
      <c r="C127" s="1000"/>
      <c r="D127" s="1001"/>
      <c r="E127" s="1002"/>
      <c r="F127" s="1003"/>
      <c r="G127" s="220"/>
      <c r="H127" s="1030"/>
      <c r="I127" s="38"/>
      <c r="J127" s="39"/>
      <c r="K127" s="39"/>
      <c r="L127" s="39"/>
      <c r="M127" s="39"/>
      <c r="N127" s="39"/>
      <c r="O127" s="39"/>
      <c r="P127" s="39"/>
      <c r="Q127" s="39"/>
      <c r="R127" s="39"/>
      <c r="S127" s="39"/>
      <c r="T127" s="39"/>
      <c r="U127" s="39"/>
      <c r="V127" s="39"/>
      <c r="W127" s="39"/>
      <c r="X127" s="39"/>
      <c r="Y127" s="39"/>
      <c r="Z127" s="39"/>
      <c r="AA127" s="39"/>
      <c r="AB127" s="39"/>
      <c r="AC127" s="39"/>
      <c r="AD127" s="39"/>
    </row>
    <row r="128" spans="1:30" s="33" customFormat="1" ht="18">
      <c r="A128" s="112"/>
      <c r="B128" s="999"/>
      <c r="C128" s="1013" t="s">
        <v>23754</v>
      </c>
      <c r="D128" s="1129">
        <f>F4</f>
        <v>0.28570000000000001</v>
      </c>
      <c r="E128" s="1130"/>
      <c r="F128" s="1131"/>
      <c r="G128" s="221">
        <f>TRUNC(G126*D128,2)</f>
        <v>14266111.210000001</v>
      </c>
      <c r="H128" s="1029"/>
      <c r="I128" s="59"/>
      <c r="J128" s="60"/>
      <c r="K128" s="60"/>
      <c r="L128" s="60"/>
      <c r="M128" s="60"/>
      <c r="N128" s="60"/>
      <c r="O128" s="60"/>
      <c r="P128" s="60"/>
      <c r="Q128" s="60"/>
      <c r="R128" s="60"/>
      <c r="S128" s="60"/>
      <c r="T128" s="60"/>
      <c r="U128" s="60"/>
      <c r="V128" s="60"/>
      <c r="W128" s="60"/>
      <c r="X128" s="60"/>
      <c r="Y128" s="60"/>
      <c r="Z128" s="60"/>
      <c r="AA128" s="60"/>
      <c r="AB128" s="60"/>
      <c r="AC128" s="60"/>
      <c r="AD128" s="60"/>
    </row>
    <row r="129" spans="1:30" ht="18">
      <c r="A129" s="112"/>
      <c r="B129" s="999"/>
      <c r="C129" s="1004"/>
      <c r="D129" s="1001"/>
      <c r="E129" s="1002"/>
      <c r="F129" s="1003"/>
      <c r="G129" s="220"/>
      <c r="H129" s="1030"/>
    </row>
    <row r="130" spans="1:30" s="33" customFormat="1" ht="18.75" thickBot="1">
      <c r="A130" s="113"/>
      <c r="B130" s="114"/>
      <c r="C130" s="1124" t="s">
        <v>237</v>
      </c>
      <c r="D130" s="1124"/>
      <c r="E130" s="1124"/>
      <c r="F130" s="1124"/>
      <c r="G130" s="222">
        <f>G126+G128</f>
        <v>64199997.140000001</v>
      </c>
      <c r="H130" s="1029"/>
      <c r="I130" s="1012">
        <f>TRUNC(G130/G131,2)</f>
        <v>5729.07</v>
      </c>
      <c r="J130" s="60"/>
      <c r="K130" s="60"/>
      <c r="L130" s="60"/>
      <c r="M130" s="60"/>
      <c r="N130" s="60"/>
      <c r="O130" s="60"/>
      <c r="P130" s="60"/>
      <c r="Q130" s="60"/>
      <c r="R130" s="60"/>
      <c r="S130" s="60"/>
      <c r="T130" s="60"/>
      <c r="U130" s="60"/>
      <c r="V130" s="60"/>
      <c r="W130" s="60"/>
      <c r="X130" s="60"/>
      <c r="Y130" s="60"/>
      <c r="Z130" s="60"/>
      <c r="AA130" s="60"/>
      <c r="AB130" s="60"/>
      <c r="AC130" s="60"/>
      <c r="AD130" s="60"/>
    </row>
    <row r="131" spans="1:30" ht="15">
      <c r="F131" s="1014" t="s">
        <v>4</v>
      </c>
      <c r="G131" s="59">
        <f>SUM('XI - MEMORIA'!F20:F55)</f>
        <v>11206</v>
      </c>
      <c r="H131" s="59"/>
    </row>
    <row r="135" spans="1:30">
      <c r="B135" s="66"/>
      <c r="F135" s="67"/>
    </row>
  </sheetData>
  <autoFilter ref="A9:G124">
    <filterColumn colId="5" showButton="0"/>
  </autoFilter>
  <mergeCells count="20">
    <mergeCell ref="C130:F130"/>
    <mergeCell ref="A11:C11"/>
    <mergeCell ref="E12:F12"/>
    <mergeCell ref="B13:C13"/>
    <mergeCell ref="B34:C34"/>
    <mergeCell ref="B86:C86"/>
    <mergeCell ref="B117:C117"/>
    <mergeCell ref="D128:F128"/>
    <mergeCell ref="C126:F126"/>
    <mergeCell ref="B123:C123"/>
    <mergeCell ref="A1:B4"/>
    <mergeCell ref="E3:F3"/>
    <mergeCell ref="E5:F5"/>
    <mergeCell ref="E7:F7"/>
    <mergeCell ref="A9:A10"/>
    <mergeCell ref="B9:B10"/>
    <mergeCell ref="C9:C10"/>
    <mergeCell ref="D9:D10"/>
    <mergeCell ref="E9:E10"/>
    <mergeCell ref="F9:G9"/>
  </mergeCells>
  <conditionalFormatting sqref="A15">
    <cfRule type="cellIs" dxfId="313" priority="18" operator="equal">
      <formula>$A$14</formula>
    </cfRule>
  </conditionalFormatting>
  <conditionalFormatting sqref="A20:A33 A118:A122 A87:A100 A116 A35:A85 A110:A114 A103 A105:A108">
    <cfRule type="cellIs" dxfId="312" priority="17" operator="equal">
      <formula>$A$14</formula>
    </cfRule>
  </conditionalFormatting>
  <conditionalFormatting sqref="A16:A19">
    <cfRule type="cellIs" dxfId="311" priority="16" operator="equal">
      <formula>$A$14</formula>
    </cfRule>
  </conditionalFormatting>
  <conditionalFormatting sqref="A115">
    <cfRule type="cellIs" dxfId="310" priority="14" operator="equal">
      <formula>$A$14</formula>
    </cfRule>
  </conditionalFormatting>
  <conditionalFormatting sqref="A124:A125">
    <cfRule type="cellIs" dxfId="309" priority="12" operator="equal">
      <formula>$A$14</formula>
    </cfRule>
  </conditionalFormatting>
  <conditionalFormatting sqref="A109">
    <cfRule type="cellIs" dxfId="308" priority="7" operator="equal">
      <formula>$A$14</formula>
    </cfRule>
  </conditionalFormatting>
  <conditionalFormatting sqref="A101">
    <cfRule type="cellIs" dxfId="307" priority="5" operator="equal">
      <formula>$A$14</formula>
    </cfRule>
  </conditionalFormatting>
  <conditionalFormatting sqref="A102">
    <cfRule type="cellIs" dxfId="306" priority="3" operator="equal">
      <formula>$A$14</formula>
    </cfRule>
  </conditionalFormatting>
  <conditionalFormatting sqref="A104">
    <cfRule type="cellIs" dxfId="305" priority="1" operator="equal">
      <formula>$A$14</formula>
    </cfRule>
  </conditionalFormatting>
  <pageMargins left="0.51181102362204722" right="0.51181102362204722" top="0.78740157480314965" bottom="0.78740157480314965" header="0.31496062992125984" footer="0.31496062992125984"/>
  <pageSetup paperSize="9" scale="51" fitToHeight="0" orientation="portrait" r:id="rId1"/>
  <drawing r:id="rId2"/>
</worksheet>
</file>

<file path=xl/worksheets/sheet2.xml><?xml version="1.0" encoding="utf-8"?>
<worksheet xmlns="http://schemas.openxmlformats.org/spreadsheetml/2006/main" xmlns:r="http://schemas.openxmlformats.org/officeDocument/2006/relationships">
  <sheetPr>
    <pageSetUpPr fitToPage="1"/>
  </sheetPr>
  <dimension ref="A1:IH1189"/>
  <sheetViews>
    <sheetView view="pageBreakPreview" zoomScale="85" zoomScaleNormal="70" zoomScaleSheetLayoutView="85" workbookViewId="0">
      <selection activeCell="D7" sqref="D7:G7"/>
    </sheetView>
  </sheetViews>
  <sheetFormatPr defaultColWidth="9.140625" defaultRowHeight="15"/>
  <cols>
    <col min="1" max="1" width="8.7109375" style="612" customWidth="1"/>
    <col min="2" max="2" width="20.7109375" style="3" customWidth="1"/>
    <col min="3" max="3" width="17.5703125" style="3" customWidth="1"/>
    <col min="4" max="4" width="47.140625" style="3" customWidth="1"/>
    <col min="5" max="5" width="18.7109375" style="3" customWidth="1"/>
    <col min="6" max="10" width="17.7109375" style="3" customWidth="1"/>
    <col min="11" max="11" width="14.5703125" style="3" customWidth="1"/>
    <col min="12" max="12" width="13.7109375" style="3" customWidth="1"/>
    <col min="13" max="13" width="19" style="3" customWidth="1"/>
    <col min="14" max="14" width="12.85546875" style="206" bestFit="1" customWidth="1"/>
    <col min="15" max="15" width="9.140625" style="6"/>
    <col min="16" max="16" width="19.5703125" style="6" customWidth="1"/>
    <col min="17" max="17" width="15.5703125" style="6" customWidth="1"/>
    <col min="18" max="18" width="9.140625" style="6"/>
    <col min="19" max="19" width="13.7109375" style="6" customWidth="1"/>
    <col min="20" max="16384" width="9.140625" style="6"/>
  </cols>
  <sheetData>
    <row r="1" spans="1:14" ht="21" customHeight="1">
      <c r="A1" s="607"/>
      <c r="C1" s="607"/>
    </row>
    <row r="2" spans="1:14" ht="22.5" customHeight="1">
      <c r="A2" s="608"/>
      <c r="C2" s="608" t="s">
        <v>66</v>
      </c>
      <c r="L2" s="609"/>
      <c r="M2" s="610"/>
    </row>
    <row r="3" spans="1:14" ht="20.25">
      <c r="A3" s="608"/>
      <c r="C3" s="608" t="s">
        <v>35731</v>
      </c>
      <c r="D3" s="611"/>
      <c r="E3" s="611"/>
      <c r="L3" s="609"/>
      <c r="M3" s="610"/>
    </row>
    <row r="4" spans="1:14" ht="22.5" customHeight="1">
      <c r="B4" s="613"/>
      <c r="C4" s="614"/>
      <c r="E4" s="615"/>
      <c r="L4" s="609"/>
      <c r="M4" s="610"/>
    </row>
    <row r="5" spans="1:14" ht="36.6" customHeight="1">
      <c r="A5" s="616" t="s">
        <v>11</v>
      </c>
      <c r="B5" s="1139" t="str">
        <f>'V - ORÇAMENTO'!C4</f>
        <v>SERVIÇO DE COMPLEMENTAÇÃO DA INFRAESTRUTURA INCLUINDO PAVIMENTAÇÃO E DRENAGEM EM DIVERSOS  LOGRADOUROS NO BAIRRO DE VISTA ALEGRE NO MUNICIPIO DE SÃO GONÇALO</v>
      </c>
      <c r="C5" s="1139"/>
      <c r="D5" s="1139"/>
      <c r="E5" s="1139"/>
      <c r="F5" s="1139"/>
      <c r="G5" s="1139"/>
      <c r="H5" s="1139"/>
      <c r="I5" s="1139"/>
      <c r="J5" s="1139"/>
      <c r="K5" s="1139"/>
      <c r="L5" s="1139"/>
    </row>
    <row r="6" spans="1:14" ht="21" customHeight="1">
      <c r="B6" s="617"/>
      <c r="C6" s="617"/>
      <c r="D6" s="1148" t="s">
        <v>35733</v>
      </c>
      <c r="E6" s="1148"/>
      <c r="F6" s="1148"/>
      <c r="G6" s="1106"/>
      <c r="H6" s="617"/>
      <c r="I6" s="617"/>
      <c r="J6" s="617"/>
      <c r="K6" s="1103" t="s">
        <v>34793</v>
      </c>
      <c r="L6" s="1104">
        <v>15</v>
      </c>
      <c r="M6" s="617"/>
    </row>
    <row r="7" spans="1:14" ht="21.75" customHeight="1">
      <c r="D7" s="1141" t="s">
        <v>190</v>
      </c>
      <c r="E7" s="1141"/>
      <c r="F7" s="1141"/>
      <c r="G7" s="1141"/>
      <c r="M7" s="618"/>
    </row>
    <row r="8" spans="1:14" ht="20.100000000000001" customHeight="1">
      <c r="A8" s="848" t="s">
        <v>9</v>
      </c>
      <c r="B8" s="619" t="s">
        <v>8</v>
      </c>
      <c r="C8" s="620" t="s">
        <v>10</v>
      </c>
      <c r="D8" s="621"/>
      <c r="E8" s="622"/>
      <c r="F8" s="622"/>
      <c r="G8" s="622"/>
      <c r="H8" s="622"/>
      <c r="I8" s="622"/>
      <c r="J8" s="622"/>
      <c r="K8" s="622"/>
      <c r="L8" s="622"/>
      <c r="M8" s="623"/>
    </row>
    <row r="9" spans="1:14" ht="17.100000000000001" customHeight="1">
      <c r="B9" s="485"/>
      <c r="C9" s="485"/>
      <c r="D9" s="485"/>
      <c r="E9" s="485"/>
      <c r="F9" s="480"/>
      <c r="G9" s="480"/>
      <c r="H9" s="480"/>
      <c r="I9" s="480"/>
      <c r="J9" s="480"/>
      <c r="K9" s="480"/>
      <c r="L9" s="480"/>
      <c r="M9" s="2"/>
    </row>
    <row r="10" spans="1:14" s="20" customFormat="1" ht="17.100000000000001" customHeight="1">
      <c r="A10" s="849" t="s">
        <v>34796</v>
      </c>
      <c r="B10" s="624" t="s">
        <v>34792</v>
      </c>
      <c r="C10" s="445"/>
      <c r="D10" s="497"/>
      <c r="E10" s="507"/>
      <c r="F10" s="625"/>
      <c r="G10" s="477"/>
      <c r="H10" s="477"/>
      <c r="I10" s="477"/>
      <c r="J10" s="477"/>
      <c r="K10" s="477"/>
      <c r="L10" s="477"/>
      <c r="M10" s="626"/>
      <c r="N10" s="424"/>
    </row>
    <row r="11" spans="1:14" s="25" customFormat="1" ht="20.100000000000001" customHeight="1">
      <c r="A11" s="10"/>
      <c r="B11" s="440"/>
      <c r="C11" s="440"/>
      <c r="D11" s="440"/>
      <c r="E11" s="440"/>
      <c r="F11" s="440"/>
      <c r="G11" s="439"/>
      <c r="H11" s="439"/>
      <c r="I11" s="439"/>
      <c r="J11" s="439"/>
      <c r="K11" s="439"/>
      <c r="L11" s="439"/>
      <c r="M11" s="15"/>
      <c r="N11" s="421"/>
    </row>
    <row r="12" spans="1:14" s="16" customFormat="1" ht="52.5" customHeight="1">
      <c r="A12" s="10">
        <v>1</v>
      </c>
      <c r="B12" s="18" t="s">
        <v>177</v>
      </c>
      <c r="C12" s="1133" t="str">
        <f>VLOOKUP(B12,'DESCRIÇÃO EMOP'!A:B,2,1)</f>
        <v>BARRACAO OBRA C/PAREDES CHAPAS MADEIRA COMPENSADA,PLASTIF.,LISA,COLAGEM FENOLICA,PROVA D`AGUA, COM 10MM ESP.PISO E ESTRUTURA MADEIRA 3ª,COBERTURA TELHAS ONDULADAS 6MM,FIBROCIMENTO,EXCL.PINT.E LIGACOES PROVISORIAS,INCL.INST.,APARELHOS, ESQUADRIAS E FERRAG.,PROJ.Nº2007/EMOP,ESCRITORIO,SANITARIOS,DEPOSITOS E TORRE C/CAIXA D`AGUA 500L,REAPROVEITADO 5 VEZES</v>
      </c>
      <c r="D12" s="1133"/>
      <c r="E12" s="1133"/>
      <c r="F12" s="1133"/>
      <c r="G12" s="1133"/>
      <c r="H12" s="1133"/>
      <c r="I12" s="1133"/>
      <c r="J12" s="1133"/>
      <c r="K12" s="1133"/>
      <c r="L12" s="1133"/>
      <c r="M12" s="884"/>
      <c r="N12" s="421"/>
    </row>
    <row r="13" spans="1:14" s="16" customFormat="1" ht="8.25" customHeight="1">
      <c r="A13" s="850"/>
      <c r="B13" s="36"/>
      <c r="C13" s="438"/>
      <c r="D13" s="438"/>
      <c r="E13" s="507"/>
      <c r="F13" s="438"/>
      <c r="G13" s="438"/>
      <c r="H13" s="439"/>
      <c r="I13" s="439"/>
      <c r="J13" s="439"/>
      <c r="K13" s="439"/>
      <c r="L13" s="439"/>
      <c r="M13" s="15"/>
      <c r="N13" s="421"/>
    </row>
    <row r="14" spans="1:14" s="16" customFormat="1" ht="20.100000000000001" customHeight="1">
      <c r="A14" s="850"/>
      <c r="B14" s="444"/>
      <c r="C14" s="445"/>
      <c r="D14" s="441"/>
      <c r="E14" s="438"/>
      <c r="F14" s="599" t="s">
        <v>178</v>
      </c>
      <c r="G14" s="599"/>
      <c r="H14" s="486" t="s">
        <v>103</v>
      </c>
      <c r="I14" s="439"/>
      <c r="J14" s="439"/>
      <c r="K14" s="439"/>
      <c r="L14" s="439"/>
      <c r="M14" s="15"/>
      <c r="N14" s="421"/>
    </row>
    <row r="15" spans="1:14" s="16" customFormat="1" ht="20.100000000000001" customHeight="1">
      <c r="A15" s="850"/>
      <c r="B15" s="36">
        <f>TRUNC(F15*H15,2)</f>
        <v>96</v>
      </c>
      <c r="C15" s="627" t="str">
        <f>VLOOKUP(B12,'DESCRIÇÃO EMOP'!A:C,3)</f>
        <v>M2</v>
      </c>
      <c r="D15" s="516" t="s">
        <v>140</v>
      </c>
      <c r="E15" s="438"/>
      <c r="F15" s="598">
        <v>16</v>
      </c>
      <c r="G15" s="598" t="s">
        <v>31</v>
      </c>
      <c r="H15" s="598">
        <v>6</v>
      </c>
      <c r="I15" s="449"/>
      <c r="J15" s="449"/>
      <c r="K15" s="488"/>
      <c r="L15" s="439"/>
      <c r="M15" s="15"/>
      <c r="N15" s="421"/>
    </row>
    <row r="16" spans="1:14" s="16" customFormat="1" ht="20.100000000000001" customHeight="1">
      <c r="A16" s="850"/>
      <c r="B16" s="448"/>
      <c r="C16" s="11"/>
      <c r="D16" s="441"/>
      <c r="E16" s="438"/>
      <c r="F16" s="442"/>
      <c r="G16" s="449"/>
      <c r="H16" s="628"/>
      <c r="I16" s="449"/>
      <c r="J16" s="449"/>
      <c r="K16" s="488"/>
      <c r="L16" s="439"/>
      <c r="M16" s="15"/>
      <c r="N16" s="421"/>
    </row>
    <row r="17" spans="1:14" s="16" customFormat="1" ht="51" customHeight="1">
      <c r="A17" s="10">
        <f>A12+1</f>
        <v>2</v>
      </c>
      <c r="B17" s="18" t="s">
        <v>189</v>
      </c>
      <c r="C17" s="1133" t="str">
        <f>VLOOKUP(B17,'DESCRIÇÃO EMOP'!A:B,2,1)</f>
        <v>LEVANTAMENTO PLANIALTIMETRICO CADASTRAL DE AREA URBANA OU SUBURBANA,DESTINADA A REGULARIZACAO FUNDIARIA,PROJETOS VIARIOSE DE INFRAESTRUTURA,URBANIZACAO E ASSEMELHADOS,UTILIZANDO POLIGONAL III PAC,DESENHO NA ESCALA DE 1:250 A 1:100,EM AREASDENSAMENTE OCUPADAS(ACIMA DE 50% DE QUADRAS),EM AREAS ACIMADE 10000M2</v>
      </c>
      <c r="D17" s="1133"/>
      <c r="E17" s="1133"/>
      <c r="F17" s="1133"/>
      <c r="G17" s="1133"/>
      <c r="H17" s="1133"/>
      <c r="I17" s="1133"/>
      <c r="J17" s="1133"/>
      <c r="K17" s="1133"/>
      <c r="L17" s="1133"/>
      <c r="M17" s="15"/>
      <c r="N17" s="421"/>
    </row>
    <row r="18" spans="1:14" s="16" customFormat="1" ht="20.100000000000001" customHeight="1">
      <c r="A18" s="850"/>
      <c r="B18" s="36"/>
      <c r="C18" s="438"/>
      <c r="D18" s="438"/>
      <c r="E18" s="507"/>
      <c r="F18" s="438"/>
      <c r="G18" s="438"/>
      <c r="H18" s="439"/>
      <c r="I18" s="439"/>
      <c r="J18" s="439"/>
      <c r="K18" s="439"/>
      <c r="L18" s="439"/>
      <c r="M18" s="15"/>
      <c r="N18" s="421"/>
    </row>
    <row r="19" spans="1:14" s="16" customFormat="1" ht="20.100000000000001" customHeight="1">
      <c r="A19" s="850"/>
      <c r="B19" s="444"/>
      <c r="C19" s="445"/>
      <c r="D19" s="441"/>
      <c r="E19" s="438"/>
      <c r="F19" s="599" t="s">
        <v>4</v>
      </c>
      <c r="G19" s="599" t="s">
        <v>31</v>
      </c>
      <c r="H19" s="486" t="s">
        <v>103</v>
      </c>
      <c r="I19" s="439"/>
      <c r="J19" s="439"/>
      <c r="K19" s="439"/>
      <c r="L19" s="439"/>
      <c r="M19" s="15"/>
      <c r="N19" s="421"/>
    </row>
    <row r="20" spans="1:14" s="16" customFormat="1" ht="20.100000000000001" customHeight="1">
      <c r="A20" s="850"/>
      <c r="B20" s="590">
        <f>TRUNC(F20*H20,2)</f>
        <v>9120</v>
      </c>
      <c r="C20" s="451" t="s">
        <v>17</v>
      </c>
      <c r="D20" s="441" t="s">
        <v>34786</v>
      </c>
      <c r="E20" s="438"/>
      <c r="F20" s="592">
        <v>760</v>
      </c>
      <c r="G20" s="598" t="s">
        <v>31</v>
      </c>
      <c r="H20" s="592">
        <v>12</v>
      </c>
      <c r="I20" s="439"/>
      <c r="J20" s="439"/>
      <c r="K20" s="439"/>
      <c r="L20" s="439"/>
      <c r="M20" s="15"/>
      <c r="N20" s="421"/>
    </row>
    <row r="21" spans="1:14" s="16" customFormat="1" ht="20.100000000000001" customHeight="1">
      <c r="A21" s="850"/>
      <c r="B21" s="590">
        <f t="shared" ref="B21:B54" si="0">TRUNC(F21*H21,2)</f>
        <v>1848</v>
      </c>
      <c r="C21" s="451" t="s">
        <v>17</v>
      </c>
      <c r="D21" s="441" t="s">
        <v>34787</v>
      </c>
      <c r="E21" s="438"/>
      <c r="F21" s="592">
        <v>154</v>
      </c>
      <c r="G21" s="598" t="s">
        <v>31</v>
      </c>
      <c r="H21" s="592">
        <v>12</v>
      </c>
      <c r="I21" s="439"/>
      <c r="J21" s="439"/>
      <c r="K21" s="439"/>
      <c r="L21" s="439"/>
      <c r="M21" s="15"/>
      <c r="N21" s="421"/>
    </row>
    <row r="22" spans="1:14" s="16" customFormat="1" ht="20.100000000000001" customHeight="1">
      <c r="A22" s="850"/>
      <c r="B22" s="590">
        <f t="shared" si="0"/>
        <v>2592</v>
      </c>
      <c r="C22" s="451" t="s">
        <v>17</v>
      </c>
      <c r="D22" s="441" t="s">
        <v>34756</v>
      </c>
      <c r="E22" s="438"/>
      <c r="F22" s="592">
        <v>216</v>
      </c>
      <c r="G22" s="598" t="s">
        <v>31</v>
      </c>
      <c r="H22" s="592">
        <v>12</v>
      </c>
      <c r="I22" s="439"/>
      <c r="J22" s="439"/>
      <c r="K22" s="439"/>
      <c r="L22" s="439"/>
      <c r="M22" s="15"/>
      <c r="N22" s="421"/>
    </row>
    <row r="23" spans="1:14" s="16" customFormat="1" ht="20.100000000000001" customHeight="1">
      <c r="A23" s="850"/>
      <c r="B23" s="590">
        <f t="shared" si="0"/>
        <v>1812</v>
      </c>
      <c r="C23" s="451" t="s">
        <v>17</v>
      </c>
      <c r="D23" s="441" t="s">
        <v>34757</v>
      </c>
      <c r="E23" s="438"/>
      <c r="F23" s="592">
        <v>151</v>
      </c>
      <c r="G23" s="598" t="s">
        <v>31</v>
      </c>
      <c r="H23" s="592">
        <v>12</v>
      </c>
      <c r="I23" s="439"/>
      <c r="J23" s="439"/>
      <c r="K23" s="439"/>
      <c r="L23" s="439"/>
      <c r="M23" s="15"/>
      <c r="N23" s="421"/>
    </row>
    <row r="24" spans="1:14" s="16" customFormat="1" ht="20.100000000000001" customHeight="1">
      <c r="A24" s="850"/>
      <c r="B24" s="590">
        <f t="shared" si="0"/>
        <v>1968</v>
      </c>
      <c r="C24" s="451" t="s">
        <v>17</v>
      </c>
      <c r="D24" s="441" t="s">
        <v>34758</v>
      </c>
      <c r="E24" s="438"/>
      <c r="F24" s="592">
        <v>164</v>
      </c>
      <c r="G24" s="598" t="s">
        <v>31</v>
      </c>
      <c r="H24" s="592">
        <v>12</v>
      </c>
      <c r="I24" s="439"/>
      <c r="J24" s="439"/>
      <c r="K24" s="439"/>
      <c r="L24" s="439"/>
      <c r="M24" s="15"/>
      <c r="N24" s="421"/>
    </row>
    <row r="25" spans="1:14" s="16" customFormat="1" ht="20.100000000000001" customHeight="1">
      <c r="A25" s="850"/>
      <c r="B25" s="590">
        <f t="shared" si="0"/>
        <v>984</v>
      </c>
      <c r="C25" s="451" t="s">
        <v>17</v>
      </c>
      <c r="D25" s="441" t="s">
        <v>34759</v>
      </c>
      <c r="E25" s="438"/>
      <c r="F25" s="592">
        <v>82</v>
      </c>
      <c r="G25" s="598" t="s">
        <v>31</v>
      </c>
      <c r="H25" s="592">
        <v>12</v>
      </c>
      <c r="I25" s="439"/>
      <c r="J25" s="439"/>
      <c r="K25" s="439"/>
      <c r="L25" s="439"/>
      <c r="M25" s="15"/>
      <c r="N25" s="421"/>
    </row>
    <row r="26" spans="1:14" s="16" customFormat="1" ht="20.100000000000001" customHeight="1">
      <c r="A26" s="850"/>
      <c r="B26" s="590">
        <f t="shared" si="0"/>
        <v>1896</v>
      </c>
      <c r="C26" s="451" t="s">
        <v>17</v>
      </c>
      <c r="D26" s="441" t="s">
        <v>34760</v>
      </c>
      <c r="E26" s="438"/>
      <c r="F26" s="592">
        <v>158</v>
      </c>
      <c r="G26" s="598" t="s">
        <v>31</v>
      </c>
      <c r="H26" s="592">
        <v>12</v>
      </c>
      <c r="I26" s="439"/>
      <c r="J26" s="439"/>
      <c r="K26" s="439"/>
      <c r="L26" s="439"/>
      <c r="M26" s="15"/>
      <c r="N26" s="421"/>
    </row>
    <row r="27" spans="1:14" s="428" customFormat="1" ht="20.100000000000001" customHeight="1">
      <c r="A27" s="851"/>
      <c r="B27" s="590">
        <f t="shared" si="0"/>
        <v>4884</v>
      </c>
      <c r="C27" s="451" t="s">
        <v>17</v>
      </c>
      <c r="D27" s="441" t="s">
        <v>34761</v>
      </c>
      <c r="E27" s="438"/>
      <c r="F27" s="592">
        <v>407</v>
      </c>
      <c r="G27" s="598" t="s">
        <v>31</v>
      </c>
      <c r="H27" s="592">
        <v>12</v>
      </c>
      <c r="I27" s="439"/>
      <c r="J27" s="525"/>
      <c r="K27" s="525"/>
      <c r="L27" s="525"/>
      <c r="M27" s="629"/>
      <c r="N27" s="427"/>
    </row>
    <row r="28" spans="1:14" s="428" customFormat="1" ht="20.100000000000001" customHeight="1">
      <c r="A28" s="851"/>
      <c r="B28" s="590">
        <f t="shared" si="0"/>
        <v>3744</v>
      </c>
      <c r="C28" s="451" t="s">
        <v>17</v>
      </c>
      <c r="D28" s="441" t="s">
        <v>34762</v>
      </c>
      <c r="E28" s="438"/>
      <c r="F28" s="592">
        <v>312</v>
      </c>
      <c r="G28" s="598" t="s">
        <v>31</v>
      </c>
      <c r="H28" s="592">
        <v>12</v>
      </c>
      <c r="I28" s="439"/>
      <c r="J28" s="525"/>
      <c r="K28" s="525"/>
      <c r="L28" s="525"/>
      <c r="M28" s="629"/>
      <c r="N28" s="427"/>
    </row>
    <row r="29" spans="1:14" s="428" customFormat="1" ht="20.100000000000001" customHeight="1">
      <c r="A29" s="851"/>
      <c r="B29" s="590">
        <f>TRUNC(F29*H29,2)</f>
        <v>4896</v>
      </c>
      <c r="C29" s="451" t="s">
        <v>17</v>
      </c>
      <c r="D29" s="441" t="s">
        <v>34763</v>
      </c>
      <c r="E29" s="438"/>
      <c r="F29" s="592">
        <v>408</v>
      </c>
      <c r="G29" s="598" t="s">
        <v>31</v>
      </c>
      <c r="H29" s="592">
        <v>12</v>
      </c>
      <c r="I29" s="439"/>
      <c r="J29" s="525"/>
      <c r="K29" s="525"/>
      <c r="L29" s="525"/>
      <c r="M29" s="629"/>
      <c r="N29" s="427"/>
    </row>
    <row r="30" spans="1:14" s="428" customFormat="1" ht="20.100000000000001" customHeight="1">
      <c r="A30" s="851"/>
      <c r="B30" s="590">
        <f t="shared" si="0"/>
        <v>6960</v>
      </c>
      <c r="C30" s="451" t="s">
        <v>17</v>
      </c>
      <c r="D30" s="441" t="s">
        <v>34764</v>
      </c>
      <c r="E30" s="438"/>
      <c r="F30" s="592">
        <v>580</v>
      </c>
      <c r="G30" s="598" t="s">
        <v>31</v>
      </c>
      <c r="H30" s="592">
        <v>12</v>
      </c>
      <c r="I30" s="439"/>
      <c r="J30" s="525"/>
      <c r="K30" s="525"/>
      <c r="L30" s="525"/>
      <c r="M30" s="629"/>
      <c r="N30" s="427"/>
    </row>
    <row r="31" spans="1:14" s="428" customFormat="1" ht="20.100000000000001" customHeight="1">
      <c r="A31" s="851"/>
      <c r="B31" s="590">
        <f t="shared" si="0"/>
        <v>3048</v>
      </c>
      <c r="C31" s="451" t="s">
        <v>17</v>
      </c>
      <c r="D31" s="441" t="s">
        <v>34765</v>
      </c>
      <c r="E31" s="438"/>
      <c r="F31" s="592">
        <v>254</v>
      </c>
      <c r="G31" s="598" t="s">
        <v>31</v>
      </c>
      <c r="H31" s="592">
        <v>12</v>
      </c>
      <c r="I31" s="439"/>
      <c r="J31" s="525"/>
      <c r="K31" s="525"/>
      <c r="L31" s="525"/>
      <c r="M31" s="629"/>
      <c r="N31" s="427"/>
    </row>
    <row r="32" spans="1:14" s="428" customFormat="1" ht="20.100000000000001" customHeight="1">
      <c r="A32" s="851"/>
      <c r="B32" s="590">
        <f t="shared" si="0"/>
        <v>624</v>
      </c>
      <c r="C32" s="451" t="s">
        <v>17</v>
      </c>
      <c r="D32" s="441" t="s">
        <v>34766</v>
      </c>
      <c r="E32" s="438"/>
      <c r="F32" s="592">
        <v>52</v>
      </c>
      <c r="G32" s="598" t="s">
        <v>31</v>
      </c>
      <c r="H32" s="592">
        <v>12</v>
      </c>
      <c r="I32" s="439"/>
      <c r="J32" s="525"/>
      <c r="K32" s="525"/>
      <c r="L32" s="525"/>
      <c r="M32" s="629"/>
      <c r="N32" s="427"/>
    </row>
    <row r="33" spans="1:14" s="428" customFormat="1" ht="20.100000000000001" customHeight="1">
      <c r="A33" s="851"/>
      <c r="B33" s="590">
        <f t="shared" si="0"/>
        <v>2688</v>
      </c>
      <c r="C33" s="451" t="s">
        <v>17</v>
      </c>
      <c r="D33" s="441" t="s">
        <v>34767</v>
      </c>
      <c r="E33" s="438"/>
      <c r="F33" s="592">
        <v>224</v>
      </c>
      <c r="G33" s="598" t="s">
        <v>31</v>
      </c>
      <c r="H33" s="592">
        <v>12</v>
      </c>
      <c r="I33" s="439"/>
      <c r="J33" s="525"/>
      <c r="K33" s="525"/>
      <c r="L33" s="525"/>
      <c r="M33" s="629"/>
      <c r="N33" s="427"/>
    </row>
    <row r="34" spans="1:14" s="428" customFormat="1" ht="20.100000000000001" customHeight="1">
      <c r="A34" s="851"/>
      <c r="B34" s="590">
        <f t="shared" si="0"/>
        <v>2892</v>
      </c>
      <c r="C34" s="451" t="s">
        <v>17</v>
      </c>
      <c r="D34" s="441" t="s">
        <v>34768</v>
      </c>
      <c r="E34" s="438"/>
      <c r="F34" s="592">
        <v>241</v>
      </c>
      <c r="G34" s="598" t="s">
        <v>31</v>
      </c>
      <c r="H34" s="592">
        <v>12</v>
      </c>
      <c r="I34" s="439"/>
      <c r="J34" s="525"/>
      <c r="K34" s="525"/>
      <c r="L34" s="525"/>
      <c r="M34" s="629"/>
      <c r="N34" s="427"/>
    </row>
    <row r="35" spans="1:14" s="428" customFormat="1" ht="20.100000000000001" customHeight="1">
      <c r="A35" s="851"/>
      <c r="B35" s="590">
        <f t="shared" si="0"/>
        <v>2700</v>
      </c>
      <c r="C35" s="451" t="s">
        <v>17</v>
      </c>
      <c r="D35" s="441" t="s">
        <v>34769</v>
      </c>
      <c r="E35" s="438"/>
      <c r="F35" s="592">
        <v>225</v>
      </c>
      <c r="G35" s="598" t="s">
        <v>31</v>
      </c>
      <c r="H35" s="592">
        <v>12</v>
      </c>
      <c r="I35" s="439"/>
      <c r="J35" s="525"/>
      <c r="K35" s="525"/>
      <c r="L35" s="525"/>
      <c r="M35" s="629"/>
      <c r="N35" s="427"/>
    </row>
    <row r="36" spans="1:14" s="428" customFormat="1" ht="20.100000000000001" customHeight="1">
      <c r="A36" s="851"/>
      <c r="B36" s="590">
        <f t="shared" si="0"/>
        <v>2676</v>
      </c>
      <c r="C36" s="451" t="s">
        <v>17</v>
      </c>
      <c r="D36" s="441" t="s">
        <v>34770</v>
      </c>
      <c r="E36" s="438"/>
      <c r="F36" s="592">
        <v>223</v>
      </c>
      <c r="G36" s="598" t="s">
        <v>31</v>
      </c>
      <c r="H36" s="592">
        <v>12</v>
      </c>
      <c r="I36" s="439"/>
      <c r="J36" s="525"/>
      <c r="K36" s="525"/>
      <c r="L36" s="525"/>
      <c r="M36" s="629"/>
      <c r="N36" s="427"/>
    </row>
    <row r="37" spans="1:14" s="428" customFormat="1" ht="20.100000000000001" customHeight="1">
      <c r="A37" s="851"/>
      <c r="B37" s="590">
        <f t="shared" si="0"/>
        <v>2640</v>
      </c>
      <c r="C37" s="451" t="s">
        <v>17</v>
      </c>
      <c r="D37" s="441" t="s">
        <v>34771</v>
      </c>
      <c r="E37" s="438"/>
      <c r="F37" s="592">
        <v>220</v>
      </c>
      <c r="G37" s="598" t="s">
        <v>31</v>
      </c>
      <c r="H37" s="592">
        <v>12</v>
      </c>
      <c r="I37" s="439"/>
      <c r="J37" s="525"/>
      <c r="K37" s="525"/>
      <c r="L37" s="525"/>
      <c r="M37" s="629"/>
      <c r="N37" s="427"/>
    </row>
    <row r="38" spans="1:14" s="428" customFormat="1" ht="20.100000000000001" customHeight="1">
      <c r="A38" s="851"/>
      <c r="B38" s="590">
        <f t="shared" si="0"/>
        <v>2520</v>
      </c>
      <c r="C38" s="451" t="s">
        <v>17</v>
      </c>
      <c r="D38" s="441" t="s">
        <v>34772</v>
      </c>
      <c r="E38" s="438"/>
      <c r="F38" s="592">
        <v>210</v>
      </c>
      <c r="G38" s="598" t="s">
        <v>31</v>
      </c>
      <c r="H38" s="592">
        <v>12</v>
      </c>
      <c r="I38" s="439"/>
      <c r="J38" s="525"/>
      <c r="K38" s="525"/>
      <c r="L38" s="525"/>
      <c r="M38" s="629"/>
      <c r="N38" s="427"/>
    </row>
    <row r="39" spans="1:14" s="428" customFormat="1" ht="20.100000000000001" customHeight="1">
      <c r="A39" s="851"/>
      <c r="B39" s="590">
        <f t="shared" si="0"/>
        <v>2748</v>
      </c>
      <c r="C39" s="451" t="s">
        <v>17</v>
      </c>
      <c r="D39" s="441" t="s">
        <v>34773</v>
      </c>
      <c r="E39" s="438"/>
      <c r="F39" s="592">
        <v>229</v>
      </c>
      <c r="G39" s="598" t="s">
        <v>31</v>
      </c>
      <c r="H39" s="592">
        <v>12</v>
      </c>
      <c r="I39" s="439"/>
      <c r="J39" s="525"/>
      <c r="K39" s="525"/>
      <c r="L39" s="525"/>
      <c r="M39" s="629"/>
      <c r="N39" s="427"/>
    </row>
    <row r="40" spans="1:14" s="428" customFormat="1" ht="20.100000000000001" customHeight="1">
      <c r="A40" s="851"/>
      <c r="B40" s="590">
        <f t="shared" si="0"/>
        <v>3948</v>
      </c>
      <c r="C40" s="451" t="s">
        <v>17</v>
      </c>
      <c r="D40" s="441" t="s">
        <v>34788</v>
      </c>
      <c r="E40" s="438"/>
      <c r="F40" s="592">
        <v>329</v>
      </c>
      <c r="G40" s="598" t="s">
        <v>31</v>
      </c>
      <c r="H40" s="592">
        <v>12</v>
      </c>
      <c r="I40" s="439"/>
      <c r="J40" s="525"/>
      <c r="K40" s="525"/>
      <c r="L40" s="525"/>
      <c r="M40" s="629"/>
      <c r="N40" s="427"/>
    </row>
    <row r="41" spans="1:14" s="428" customFormat="1" ht="20.100000000000001" customHeight="1">
      <c r="A41" s="851"/>
      <c r="B41" s="590">
        <f t="shared" si="0"/>
        <v>1320</v>
      </c>
      <c r="C41" s="451" t="s">
        <v>17</v>
      </c>
      <c r="D41" s="441" t="s">
        <v>34789</v>
      </c>
      <c r="E41" s="438"/>
      <c r="F41" s="592">
        <v>110</v>
      </c>
      <c r="G41" s="598" t="s">
        <v>31</v>
      </c>
      <c r="H41" s="592">
        <v>12</v>
      </c>
      <c r="I41" s="439"/>
      <c r="J41" s="525"/>
      <c r="K41" s="525"/>
      <c r="L41" s="525"/>
      <c r="M41" s="629"/>
      <c r="N41" s="427"/>
    </row>
    <row r="42" spans="1:14" s="428" customFormat="1" ht="20.100000000000001" customHeight="1">
      <c r="A42" s="851"/>
      <c r="B42" s="590">
        <f t="shared" si="0"/>
        <v>6216</v>
      </c>
      <c r="C42" s="451" t="s">
        <v>17</v>
      </c>
      <c r="D42" s="441" t="s">
        <v>34774</v>
      </c>
      <c r="E42" s="438"/>
      <c r="F42" s="592">
        <v>518</v>
      </c>
      <c r="G42" s="598" t="s">
        <v>31</v>
      </c>
      <c r="H42" s="592">
        <v>12</v>
      </c>
      <c r="I42" s="439"/>
      <c r="J42" s="525"/>
      <c r="K42" s="525"/>
      <c r="L42" s="525"/>
      <c r="M42" s="629"/>
      <c r="N42" s="427"/>
    </row>
    <row r="43" spans="1:14" s="428" customFormat="1" ht="20.100000000000001" customHeight="1">
      <c r="A43" s="851"/>
      <c r="B43" s="590">
        <f t="shared" si="0"/>
        <v>4104</v>
      </c>
      <c r="C43" s="451" t="s">
        <v>17</v>
      </c>
      <c r="D43" s="441" t="s">
        <v>34775</v>
      </c>
      <c r="E43" s="438"/>
      <c r="F43" s="592">
        <v>342</v>
      </c>
      <c r="G43" s="598" t="s">
        <v>31</v>
      </c>
      <c r="H43" s="592">
        <v>12</v>
      </c>
      <c r="I43" s="439"/>
      <c r="J43" s="525"/>
      <c r="K43" s="525"/>
      <c r="L43" s="525"/>
      <c r="M43" s="629"/>
      <c r="N43" s="427"/>
    </row>
    <row r="44" spans="1:14" s="428" customFormat="1" ht="20.100000000000001" customHeight="1">
      <c r="A44" s="851"/>
      <c r="B44" s="590">
        <f t="shared" si="0"/>
        <v>10632</v>
      </c>
      <c r="C44" s="451" t="s">
        <v>17</v>
      </c>
      <c r="D44" s="441" t="s">
        <v>34754</v>
      </c>
      <c r="E44" s="438"/>
      <c r="F44" s="592">
        <v>886</v>
      </c>
      <c r="G44" s="598" t="s">
        <v>31</v>
      </c>
      <c r="H44" s="592">
        <v>12</v>
      </c>
      <c r="I44" s="439"/>
      <c r="J44" s="525"/>
      <c r="K44" s="525"/>
      <c r="L44" s="525"/>
      <c r="M44" s="629"/>
      <c r="N44" s="427"/>
    </row>
    <row r="45" spans="1:14" s="428" customFormat="1" ht="20.100000000000001" customHeight="1">
      <c r="A45" s="851"/>
      <c r="B45" s="590">
        <f t="shared" si="0"/>
        <v>5496</v>
      </c>
      <c r="C45" s="451" t="s">
        <v>17</v>
      </c>
      <c r="D45" s="441" t="s">
        <v>34776</v>
      </c>
      <c r="E45" s="438"/>
      <c r="F45" s="592">
        <v>458</v>
      </c>
      <c r="G45" s="598" t="s">
        <v>31</v>
      </c>
      <c r="H45" s="592">
        <v>12</v>
      </c>
      <c r="I45" s="439"/>
      <c r="J45" s="525"/>
      <c r="K45" s="525"/>
      <c r="L45" s="525"/>
      <c r="M45" s="629"/>
      <c r="N45" s="427"/>
    </row>
    <row r="46" spans="1:14" s="428" customFormat="1" ht="20.100000000000001" customHeight="1">
      <c r="A46" s="851"/>
      <c r="B46" s="590">
        <f t="shared" si="0"/>
        <v>2916</v>
      </c>
      <c r="C46" s="451" t="s">
        <v>17</v>
      </c>
      <c r="D46" s="441" t="s">
        <v>34777</v>
      </c>
      <c r="E46" s="438"/>
      <c r="F46" s="592">
        <v>243</v>
      </c>
      <c r="G46" s="598" t="s">
        <v>31</v>
      </c>
      <c r="H46" s="592">
        <v>12</v>
      </c>
      <c r="I46" s="439"/>
      <c r="J46" s="525"/>
      <c r="K46" s="525"/>
      <c r="L46" s="525"/>
      <c r="M46" s="629"/>
      <c r="N46" s="427"/>
    </row>
    <row r="47" spans="1:14" s="428" customFormat="1" ht="20.100000000000001" customHeight="1">
      <c r="A47" s="851"/>
      <c r="B47" s="590">
        <f t="shared" si="0"/>
        <v>2352</v>
      </c>
      <c r="C47" s="451" t="s">
        <v>17</v>
      </c>
      <c r="D47" s="441" t="s">
        <v>34778</v>
      </c>
      <c r="E47" s="438"/>
      <c r="F47" s="592">
        <v>196</v>
      </c>
      <c r="G47" s="598" t="s">
        <v>31</v>
      </c>
      <c r="H47" s="592">
        <v>12</v>
      </c>
      <c r="I47" s="439"/>
      <c r="J47" s="525"/>
      <c r="K47" s="525"/>
      <c r="L47" s="525"/>
      <c r="M47" s="629"/>
      <c r="N47" s="427"/>
    </row>
    <row r="48" spans="1:14" s="428" customFormat="1" ht="20.100000000000001" customHeight="1">
      <c r="A48" s="851"/>
      <c r="B48" s="590">
        <f t="shared" si="0"/>
        <v>6516</v>
      </c>
      <c r="C48" s="451" t="s">
        <v>17</v>
      </c>
      <c r="D48" s="441" t="s">
        <v>34779</v>
      </c>
      <c r="E48" s="438"/>
      <c r="F48" s="592">
        <v>543</v>
      </c>
      <c r="G48" s="598" t="s">
        <v>31</v>
      </c>
      <c r="H48" s="592">
        <v>12</v>
      </c>
      <c r="I48" s="439"/>
      <c r="J48" s="525"/>
      <c r="K48" s="525"/>
      <c r="L48" s="525"/>
      <c r="M48" s="629"/>
      <c r="N48" s="427"/>
    </row>
    <row r="49" spans="1:14" s="428" customFormat="1" ht="20.100000000000001" customHeight="1">
      <c r="A49" s="851"/>
      <c r="B49" s="590">
        <f t="shared" si="0"/>
        <v>2352</v>
      </c>
      <c r="C49" s="451" t="s">
        <v>17</v>
      </c>
      <c r="D49" s="441" t="s">
        <v>34780</v>
      </c>
      <c r="E49" s="438"/>
      <c r="F49" s="592">
        <v>196</v>
      </c>
      <c r="G49" s="598" t="s">
        <v>31</v>
      </c>
      <c r="H49" s="592">
        <v>12</v>
      </c>
      <c r="I49" s="439"/>
      <c r="J49" s="525"/>
      <c r="K49" s="525"/>
      <c r="L49" s="525"/>
      <c r="M49" s="629"/>
      <c r="N49" s="427"/>
    </row>
    <row r="50" spans="1:14" s="428" customFormat="1" ht="20.100000000000001" customHeight="1">
      <c r="A50" s="851"/>
      <c r="B50" s="590">
        <f t="shared" si="0"/>
        <v>564</v>
      </c>
      <c r="C50" s="451" t="s">
        <v>17</v>
      </c>
      <c r="D50" s="441" t="s">
        <v>34781</v>
      </c>
      <c r="E50" s="438"/>
      <c r="F50" s="592">
        <v>47</v>
      </c>
      <c r="G50" s="598" t="s">
        <v>31</v>
      </c>
      <c r="H50" s="592">
        <v>12</v>
      </c>
      <c r="I50" s="439"/>
      <c r="J50" s="525"/>
      <c r="K50" s="525"/>
      <c r="L50" s="525"/>
      <c r="M50" s="629"/>
      <c r="N50" s="427"/>
    </row>
    <row r="51" spans="1:14" s="428" customFormat="1" ht="20.100000000000001" customHeight="1">
      <c r="A51" s="851"/>
      <c r="B51" s="590">
        <f t="shared" si="0"/>
        <v>4500</v>
      </c>
      <c r="C51" s="451" t="s">
        <v>17</v>
      </c>
      <c r="D51" s="441" t="s">
        <v>34782</v>
      </c>
      <c r="E51" s="438"/>
      <c r="F51" s="592">
        <v>375</v>
      </c>
      <c r="G51" s="598" t="s">
        <v>31</v>
      </c>
      <c r="H51" s="592">
        <v>12</v>
      </c>
      <c r="I51" s="439"/>
      <c r="J51" s="525"/>
      <c r="K51" s="525"/>
      <c r="L51" s="525"/>
      <c r="M51" s="629"/>
      <c r="N51" s="427"/>
    </row>
    <row r="52" spans="1:14" s="428" customFormat="1" ht="20.100000000000001" customHeight="1">
      <c r="A52" s="851"/>
      <c r="B52" s="590">
        <f t="shared" si="0"/>
        <v>480</v>
      </c>
      <c r="C52" s="451" t="s">
        <v>17</v>
      </c>
      <c r="D52" s="441" t="s">
        <v>34783</v>
      </c>
      <c r="E52" s="438"/>
      <c r="F52" s="592">
        <v>40</v>
      </c>
      <c r="G52" s="598" t="s">
        <v>31</v>
      </c>
      <c r="H52" s="592">
        <v>12</v>
      </c>
      <c r="I52" s="439"/>
      <c r="J52" s="525"/>
      <c r="K52" s="525"/>
      <c r="L52" s="525"/>
      <c r="M52" s="629"/>
      <c r="N52" s="427"/>
    </row>
    <row r="53" spans="1:14" s="428" customFormat="1" ht="20.100000000000001" customHeight="1">
      <c r="A53" s="851"/>
      <c r="B53" s="590">
        <f t="shared" si="0"/>
        <v>6996</v>
      </c>
      <c r="C53" s="451" t="s">
        <v>17</v>
      </c>
      <c r="D53" s="441" t="s">
        <v>34784</v>
      </c>
      <c r="E53" s="438"/>
      <c r="F53" s="592">
        <v>583</v>
      </c>
      <c r="G53" s="598" t="s">
        <v>31</v>
      </c>
      <c r="H53" s="592">
        <v>12</v>
      </c>
      <c r="I53" s="439"/>
      <c r="J53" s="525"/>
      <c r="K53" s="525"/>
      <c r="L53" s="525"/>
      <c r="M53" s="629"/>
      <c r="N53" s="427"/>
    </row>
    <row r="54" spans="1:14" s="428" customFormat="1" ht="20.100000000000001" customHeight="1">
      <c r="A54" s="851"/>
      <c r="B54" s="590">
        <f t="shared" si="0"/>
        <v>9192</v>
      </c>
      <c r="C54" s="451" t="s">
        <v>17</v>
      </c>
      <c r="D54" s="441" t="s">
        <v>34785</v>
      </c>
      <c r="E54" s="438"/>
      <c r="F54" s="592">
        <v>766</v>
      </c>
      <c r="G54" s="598" t="s">
        <v>31</v>
      </c>
      <c r="H54" s="592">
        <v>12</v>
      </c>
      <c r="I54" s="439"/>
      <c r="J54" s="525"/>
      <c r="K54" s="525"/>
      <c r="L54" s="525"/>
      <c r="M54" s="629"/>
      <c r="N54" s="427"/>
    </row>
    <row r="55" spans="1:14" s="428" customFormat="1" ht="20.100000000000001" customHeight="1">
      <c r="A55" s="851"/>
      <c r="B55" s="590">
        <f>TRUNC(F55*H55,2)</f>
        <v>3648</v>
      </c>
      <c r="C55" s="451" t="s">
        <v>17</v>
      </c>
      <c r="D55" s="441" t="s">
        <v>34748</v>
      </c>
      <c r="E55" s="438"/>
      <c r="F55" s="592">
        <v>304</v>
      </c>
      <c r="G55" s="598" t="s">
        <v>31</v>
      </c>
      <c r="H55" s="592">
        <v>12</v>
      </c>
      <c r="I55" s="439"/>
      <c r="J55" s="525"/>
      <c r="K55" s="525"/>
      <c r="L55" s="525"/>
      <c r="M55" s="629"/>
      <c r="N55" s="427"/>
    </row>
    <row r="56" spans="1:14" s="438" customFormat="1" ht="20.100000000000001" customHeight="1">
      <c r="A56" s="850"/>
      <c r="B56" s="443">
        <f>SUM(B20:B55)</f>
        <v>134472</v>
      </c>
      <c r="C56" s="627" t="str">
        <f>VLOOKUP(B17,'DESCRIÇÃO EMOP'!A:C,3)</f>
        <v>M2</v>
      </c>
      <c r="D56" s="516" t="s">
        <v>140</v>
      </c>
      <c r="F56" s="442"/>
      <c r="G56" s="449"/>
      <c r="H56" s="628"/>
      <c r="I56" s="449"/>
      <c r="J56" s="449"/>
      <c r="K56" s="488"/>
      <c r="L56" s="439"/>
      <c r="M56" s="447"/>
      <c r="N56" s="192"/>
    </row>
    <row r="57" spans="1:14" s="16" customFormat="1" ht="20.100000000000001" customHeight="1">
      <c r="A57" s="850"/>
      <c r="B57" s="448"/>
      <c r="C57" s="11"/>
      <c r="D57" s="441" t="s">
        <v>23760</v>
      </c>
      <c r="E57" s="438"/>
      <c r="F57" s="442"/>
      <c r="G57" s="449"/>
      <c r="H57" s="628"/>
      <c r="I57" s="449"/>
      <c r="J57" s="449"/>
      <c r="K57" s="488"/>
      <c r="L57" s="439"/>
      <c r="M57" s="15"/>
      <c r="N57" s="421"/>
    </row>
    <row r="58" spans="1:14" s="16" customFormat="1" ht="41.25" customHeight="1">
      <c r="A58" s="10">
        <f>A17+1</f>
        <v>3</v>
      </c>
      <c r="B58" s="18" t="s">
        <v>1709</v>
      </c>
      <c r="C58" s="1133" t="str">
        <f>VLOOKUP(B58,'DESCRIÇÃO EMOP'!A:B,2,FALSE)</f>
        <v>TAPUME DE VEDACAO OU PROTECAO,EXECUTADO COM TELHAS TRAPEZOIDAIS DE ACO GALVANIZADO,ESPESSURA DE 0,5MM,ESTAS COM 2 VEZESDE UTILIZACAO,INCLUSIVE ENGRADAMENTO DE MADEIRA,UTILIZADO 2VEZES E PINTURA ESMALTE SINTETICO NAS FACES INTERNA E EXTERNA</v>
      </c>
      <c r="D58" s="1133"/>
      <c r="E58" s="1133"/>
      <c r="F58" s="1133"/>
      <c r="G58" s="1133"/>
      <c r="H58" s="1133"/>
      <c r="I58" s="1133"/>
      <c r="J58" s="1133"/>
      <c r="K58" s="1133"/>
      <c r="L58" s="1133"/>
      <c r="M58" s="597"/>
      <c r="N58" s="421"/>
    </row>
    <row r="59" spans="1:14" s="16" customFormat="1" ht="9.75" customHeight="1">
      <c r="A59" s="850"/>
      <c r="B59" s="448"/>
      <c r="C59" s="630"/>
      <c r="D59" s="630"/>
      <c r="E59" s="630"/>
      <c r="F59" s="630"/>
      <c r="G59" s="630"/>
      <c r="H59" s="630"/>
      <c r="I59" s="630"/>
      <c r="J59" s="630"/>
      <c r="K59" s="630"/>
      <c r="L59" s="630"/>
      <c r="M59" s="631"/>
      <c r="N59" s="421"/>
    </row>
    <row r="60" spans="1:14" s="16" customFormat="1" ht="20.100000000000001" customHeight="1">
      <c r="A60" s="850"/>
      <c r="B60" s="444"/>
      <c r="C60" s="445"/>
      <c r="D60" s="441"/>
      <c r="E60" s="438"/>
      <c r="F60" s="599" t="s">
        <v>178</v>
      </c>
      <c r="G60" s="599"/>
      <c r="H60" s="486" t="s">
        <v>2</v>
      </c>
      <c r="L60" s="439"/>
      <c r="M60" s="15"/>
      <c r="N60" s="421"/>
    </row>
    <row r="61" spans="1:14" s="16" customFormat="1" ht="20.100000000000001" customHeight="1">
      <c r="A61" s="850"/>
      <c r="B61" s="448">
        <f>TRUNC(F61*H61,2)</f>
        <v>220</v>
      </c>
      <c r="C61" s="451" t="s">
        <v>17</v>
      </c>
      <c r="D61" s="441" t="s">
        <v>24104</v>
      </c>
      <c r="E61" s="438"/>
      <c r="F61" s="598">
        <v>100</v>
      </c>
      <c r="G61" s="598" t="s">
        <v>31</v>
      </c>
      <c r="H61" s="598">
        <v>2.2000000000000002</v>
      </c>
      <c r="L61" s="439"/>
      <c r="M61" s="15"/>
      <c r="N61" s="421"/>
    </row>
    <row r="62" spans="1:14" s="16" customFormat="1" ht="20.100000000000001" customHeight="1">
      <c r="A62" s="850"/>
      <c r="B62" s="443">
        <f>B61</f>
        <v>220</v>
      </c>
      <c r="C62" s="627" t="str">
        <f>VLOOKUP(B58,'DESCRIÇÃO EMOP'!A:C,3)</f>
        <v>M2</v>
      </c>
      <c r="D62" s="516" t="s">
        <v>140</v>
      </c>
      <c r="E62" s="507"/>
      <c r="F62" s="632"/>
      <c r="G62" s="632"/>
      <c r="H62" s="442"/>
      <c r="I62" s="449"/>
      <c r="J62" s="449"/>
      <c r="K62" s="628"/>
      <c r="L62" s="632"/>
      <c r="M62" s="633"/>
      <c r="N62" s="421"/>
    </row>
    <row r="63" spans="1:14" s="16" customFormat="1" ht="20.100000000000001" customHeight="1">
      <c r="A63" s="850"/>
      <c r="B63" s="448"/>
      <c r="C63" s="632"/>
      <c r="D63" s="632"/>
      <c r="E63" s="632"/>
      <c r="F63" s="632"/>
      <c r="G63" s="632"/>
      <c r="H63" s="632"/>
      <c r="I63" s="632"/>
      <c r="J63" s="632"/>
      <c r="K63" s="632"/>
      <c r="L63" s="632"/>
      <c r="M63" s="633"/>
      <c r="N63" s="421"/>
    </row>
    <row r="64" spans="1:14" s="16" customFormat="1" ht="21.75" customHeight="1">
      <c r="A64" s="10">
        <f>A58+1</f>
        <v>4</v>
      </c>
      <c r="B64" s="18" t="s">
        <v>182</v>
      </c>
      <c r="C64" s="1133" t="str">
        <f>VLOOKUP(B64,'DESCRIÇÃO EMOP'!A:B,2,FALSE)</f>
        <v>PLACA DE IDENTIFICACAO DE OBRA PUBLICA,INCLUSIVE PINTURA E SUPORTES DE MADEIRA.FORNECIMENTO E COLOCACAO</v>
      </c>
      <c r="D64" s="1133"/>
      <c r="E64" s="1133"/>
      <c r="F64" s="1133"/>
      <c r="G64" s="1133"/>
      <c r="H64" s="1133"/>
      <c r="I64" s="1133"/>
      <c r="J64" s="1133"/>
      <c r="K64" s="1133"/>
      <c r="L64" s="1133"/>
      <c r="M64" s="597"/>
      <c r="N64" s="421"/>
    </row>
    <row r="65" spans="1:22" s="16" customFormat="1" ht="20.100000000000001" customHeight="1">
      <c r="A65" s="850"/>
      <c r="B65" s="444"/>
      <c r="C65" s="445"/>
      <c r="D65" s="441"/>
      <c r="E65" s="599" t="s">
        <v>2</v>
      </c>
      <c r="F65" s="599"/>
      <c r="G65" s="599" t="s">
        <v>1</v>
      </c>
      <c r="H65" s="486"/>
      <c r="I65" s="486" t="s">
        <v>3</v>
      </c>
      <c r="J65" s="446"/>
      <c r="K65" s="439"/>
      <c r="L65" s="447"/>
      <c r="N65" s="421"/>
    </row>
    <row r="66" spans="1:22" s="16" customFormat="1" ht="20.100000000000001" customHeight="1">
      <c r="A66" s="850"/>
      <c r="B66" s="448">
        <f>TRUNC(E66*G66*I66,2)</f>
        <v>36</v>
      </c>
      <c r="C66" s="451" t="s">
        <v>17</v>
      </c>
      <c r="D66" s="441" t="s">
        <v>183</v>
      </c>
      <c r="E66" s="598">
        <v>2</v>
      </c>
      <c r="F66" s="598" t="s">
        <v>31</v>
      </c>
      <c r="G66" s="598">
        <v>3</v>
      </c>
      <c r="H66" s="598" t="s">
        <v>31</v>
      </c>
      <c r="I66" s="450">
        <v>6</v>
      </c>
      <c r="J66" s="450"/>
      <c r="K66" s="449"/>
      <c r="L66" s="447"/>
      <c r="N66" s="421"/>
    </row>
    <row r="67" spans="1:22" s="16" customFormat="1" ht="20.100000000000001" customHeight="1">
      <c r="A67" s="850"/>
      <c r="B67" s="443">
        <f>B66</f>
        <v>36</v>
      </c>
      <c r="C67" s="627" t="str">
        <f>VLOOKUP(B64,'DESCRIÇÃO EMOP'!A:C,3)</f>
        <v>M2</v>
      </c>
      <c r="D67" s="516" t="s">
        <v>140</v>
      </c>
      <c r="E67" s="507"/>
      <c r="F67" s="438"/>
      <c r="G67" s="442"/>
      <c r="H67" s="449"/>
      <c r="I67" s="450"/>
      <c r="J67" s="450"/>
      <c r="K67" s="449"/>
      <c r="L67" s="447"/>
      <c r="N67" s="421"/>
    </row>
    <row r="68" spans="1:22" s="16" customFormat="1" ht="20.100000000000001" customHeight="1">
      <c r="A68" s="850"/>
      <c r="B68" s="448"/>
      <c r="C68" s="11"/>
      <c r="D68" s="441"/>
      <c r="E68" s="438"/>
      <c r="F68" s="442"/>
      <c r="G68" s="449"/>
      <c r="H68" s="442"/>
      <c r="I68" s="449"/>
      <c r="J68" s="449"/>
      <c r="K68" s="450"/>
      <c r="L68" s="439"/>
      <c r="M68" s="15"/>
      <c r="N68" s="421"/>
    </row>
    <row r="69" spans="1:22" s="16" customFormat="1" ht="54" customHeight="1">
      <c r="A69" s="10">
        <f>A64+1</f>
        <v>5</v>
      </c>
      <c r="B69" s="18" t="s">
        <v>1562</v>
      </c>
      <c r="C69" s="1133" t="str">
        <f>VLOOKUP(B69,'DESCRIÇÃO EMOP'!A:B,2,FALSE)</f>
        <v>PROJETO EXECUTIVO PARA URBANIZACAO/REURBANIZACAO DE AREAS,VISANDO A ORGANIZACAO ESPACIAL E DAS ATIVIDADES,CONTEMPLANDO:SISTEMA VIARIO,PASSEIOS,PRACAS,ARBORIZACAO,ILUMINACAO COM CRITERIOS LUMINOTECNICOS,DISTRIBUICAO E INTEGRACAO DO MOBILIARIO URBANO E EQUIPAMENTOS URBANOS,APRESENTADO EM AUTOCAD NOS PADROES DA CONTRATANTE</v>
      </c>
      <c r="D69" s="1133"/>
      <c r="E69" s="1133"/>
      <c r="F69" s="1133"/>
      <c r="G69" s="1133"/>
      <c r="H69" s="1133"/>
      <c r="I69" s="1133"/>
      <c r="J69" s="1133"/>
      <c r="K69" s="1133"/>
      <c r="L69" s="1133"/>
      <c r="M69" s="597"/>
      <c r="N69" s="421"/>
    </row>
    <row r="70" spans="1:22" s="16" customFormat="1">
      <c r="A70" s="10"/>
      <c r="B70" s="441"/>
      <c r="C70" s="635"/>
      <c r="D70" s="635"/>
      <c r="E70" s="635"/>
      <c r="F70" s="635"/>
      <c r="G70" s="635"/>
      <c r="H70" s="635"/>
      <c r="I70" s="635"/>
      <c r="J70" s="635"/>
      <c r="K70" s="635"/>
      <c r="L70" s="635"/>
      <c r="M70" s="597"/>
      <c r="N70" s="421"/>
    </row>
    <row r="71" spans="1:22" s="16" customFormat="1" ht="17.100000000000001" customHeight="1">
      <c r="A71" s="10"/>
      <c r="B71" s="444"/>
      <c r="C71" s="445"/>
      <c r="D71" s="441"/>
      <c r="E71" s="453" t="s">
        <v>34496</v>
      </c>
      <c r="F71" s="11"/>
      <c r="G71" s="453" t="s">
        <v>24101</v>
      </c>
      <c r="H71" s="453"/>
      <c r="I71" s="453" t="s">
        <v>24102</v>
      </c>
      <c r="J71" s="453"/>
      <c r="K71" s="453" t="s">
        <v>24103</v>
      </c>
      <c r="M71" s="15"/>
      <c r="N71" s="28"/>
      <c r="O71" s="15"/>
      <c r="P71" s="15"/>
      <c r="Q71" s="15"/>
      <c r="R71" s="15"/>
      <c r="S71" s="167"/>
      <c r="T71" s="167"/>
      <c r="U71" s="167"/>
      <c r="V71" s="167"/>
    </row>
    <row r="72" spans="1:22" s="16" customFormat="1" ht="20.100000000000001" customHeight="1">
      <c r="A72" s="10"/>
      <c r="B72" s="586">
        <f t="shared" ref="B72:B107" si="1">K72</f>
        <v>0.91200000000000003</v>
      </c>
      <c r="C72" s="451" t="s">
        <v>17</v>
      </c>
      <c r="D72" s="441" t="s">
        <v>34786</v>
      </c>
      <c r="E72" s="592">
        <f>F20</f>
        <v>760</v>
      </c>
      <c r="F72" s="11" t="s">
        <v>31</v>
      </c>
      <c r="G72" s="592">
        <f>H20</f>
        <v>12</v>
      </c>
      <c r="H72" s="11"/>
      <c r="I72" s="600">
        <f>TRUNC(E72*G72,2)</f>
        <v>9120</v>
      </c>
      <c r="J72" s="499"/>
      <c r="K72" s="601">
        <f t="shared" ref="K72:K107" si="2">TRUNC(I72/10000,3)</f>
        <v>0.91200000000000003</v>
      </c>
      <c r="M72" s="15"/>
      <c r="N72" s="28"/>
      <c r="O72" s="15"/>
      <c r="P72" s="15"/>
      <c r="Q72" s="15"/>
      <c r="R72" s="15"/>
      <c r="S72" s="167"/>
      <c r="T72" s="167"/>
      <c r="U72" s="167"/>
      <c r="V72" s="167"/>
    </row>
    <row r="73" spans="1:22" s="16" customFormat="1" ht="20.100000000000001" customHeight="1">
      <c r="A73" s="10"/>
      <c r="B73" s="586">
        <f t="shared" si="1"/>
        <v>0.184</v>
      </c>
      <c r="C73" s="451" t="s">
        <v>17</v>
      </c>
      <c r="D73" s="441" t="s">
        <v>34787</v>
      </c>
      <c r="E73" s="592">
        <f t="shared" ref="E73:E107" si="3">F21</f>
        <v>154</v>
      </c>
      <c r="F73" s="11" t="s">
        <v>31</v>
      </c>
      <c r="G73" s="592">
        <f t="shared" ref="G73:G107" si="4">H21</f>
        <v>12</v>
      </c>
      <c r="H73" s="11"/>
      <c r="I73" s="600">
        <f t="shared" ref="I73:I106" si="5">TRUNC(E73*G73,2)</f>
        <v>1848</v>
      </c>
      <c r="J73" s="499"/>
      <c r="K73" s="601">
        <f t="shared" si="2"/>
        <v>0.184</v>
      </c>
      <c r="M73" s="15"/>
      <c r="N73" s="28"/>
      <c r="O73" s="15"/>
      <c r="P73" s="15"/>
      <c r="Q73" s="15"/>
      <c r="R73" s="15"/>
      <c r="S73" s="167"/>
      <c r="T73" s="167"/>
      <c r="U73" s="167"/>
      <c r="V73" s="167"/>
    </row>
    <row r="74" spans="1:22" s="16" customFormat="1" ht="20.100000000000001" customHeight="1">
      <c r="A74" s="10"/>
      <c r="B74" s="586">
        <f t="shared" si="1"/>
        <v>0.25900000000000001</v>
      </c>
      <c r="C74" s="451" t="s">
        <v>17</v>
      </c>
      <c r="D74" s="441" t="s">
        <v>34756</v>
      </c>
      <c r="E74" s="592">
        <f t="shared" si="3"/>
        <v>216</v>
      </c>
      <c r="F74" s="11" t="s">
        <v>31</v>
      </c>
      <c r="G74" s="592">
        <f t="shared" si="4"/>
        <v>12</v>
      </c>
      <c r="H74" s="11"/>
      <c r="I74" s="600">
        <f t="shared" si="5"/>
        <v>2592</v>
      </c>
      <c r="J74" s="499"/>
      <c r="K74" s="601">
        <f t="shared" si="2"/>
        <v>0.25900000000000001</v>
      </c>
      <c r="M74" s="15"/>
      <c r="N74" s="28"/>
      <c r="O74" s="15"/>
      <c r="P74" s="15"/>
      <c r="Q74" s="15"/>
      <c r="R74" s="15"/>
      <c r="S74" s="167"/>
      <c r="T74" s="167"/>
      <c r="U74" s="167"/>
      <c r="V74" s="167"/>
    </row>
    <row r="75" spans="1:22" s="16" customFormat="1" ht="20.100000000000001" customHeight="1">
      <c r="A75" s="10"/>
      <c r="B75" s="586">
        <f t="shared" si="1"/>
        <v>0.18099999999999999</v>
      </c>
      <c r="C75" s="451" t="s">
        <v>17</v>
      </c>
      <c r="D75" s="441" t="s">
        <v>34757</v>
      </c>
      <c r="E75" s="592">
        <f t="shared" si="3"/>
        <v>151</v>
      </c>
      <c r="F75" s="11" t="s">
        <v>31</v>
      </c>
      <c r="G75" s="592">
        <f t="shared" si="4"/>
        <v>12</v>
      </c>
      <c r="H75" s="11"/>
      <c r="I75" s="600">
        <f t="shared" si="5"/>
        <v>1812</v>
      </c>
      <c r="J75" s="499"/>
      <c r="K75" s="601">
        <f t="shared" si="2"/>
        <v>0.18099999999999999</v>
      </c>
      <c r="M75" s="15"/>
      <c r="N75" s="28"/>
      <c r="O75" s="15"/>
      <c r="P75" s="15"/>
      <c r="Q75" s="15"/>
      <c r="R75" s="15"/>
      <c r="S75" s="167"/>
      <c r="T75" s="167"/>
      <c r="U75" s="167"/>
      <c r="V75" s="167"/>
    </row>
    <row r="76" spans="1:22" s="16" customFormat="1" ht="20.100000000000001" customHeight="1">
      <c r="A76" s="10"/>
      <c r="B76" s="586">
        <f t="shared" si="1"/>
        <v>0.19600000000000001</v>
      </c>
      <c r="C76" s="451" t="s">
        <v>17</v>
      </c>
      <c r="D76" s="441" t="s">
        <v>34758</v>
      </c>
      <c r="E76" s="592">
        <f t="shared" si="3"/>
        <v>164</v>
      </c>
      <c r="F76" s="11" t="s">
        <v>31</v>
      </c>
      <c r="G76" s="592">
        <f t="shared" si="4"/>
        <v>12</v>
      </c>
      <c r="H76" s="11"/>
      <c r="I76" s="600">
        <f t="shared" si="5"/>
        <v>1968</v>
      </c>
      <c r="J76" s="499"/>
      <c r="K76" s="601">
        <f t="shared" si="2"/>
        <v>0.19600000000000001</v>
      </c>
      <c r="M76" s="15"/>
      <c r="N76" s="28"/>
      <c r="O76" s="15"/>
      <c r="P76" s="15"/>
      <c r="Q76" s="15"/>
      <c r="R76" s="15"/>
      <c r="S76" s="167"/>
      <c r="T76" s="167"/>
      <c r="U76" s="167"/>
      <c r="V76" s="167"/>
    </row>
    <row r="77" spans="1:22" s="16" customFormat="1" ht="20.100000000000001" customHeight="1">
      <c r="A77" s="10"/>
      <c r="B77" s="586">
        <f t="shared" si="1"/>
        <v>9.8000000000000004E-2</v>
      </c>
      <c r="C77" s="451" t="s">
        <v>17</v>
      </c>
      <c r="D77" s="441" t="s">
        <v>34759</v>
      </c>
      <c r="E77" s="592">
        <f t="shared" si="3"/>
        <v>82</v>
      </c>
      <c r="F77" s="11" t="s">
        <v>31</v>
      </c>
      <c r="G77" s="592">
        <f t="shared" si="4"/>
        <v>12</v>
      </c>
      <c r="H77" s="11"/>
      <c r="I77" s="600">
        <f t="shared" si="5"/>
        <v>984</v>
      </c>
      <c r="J77" s="499"/>
      <c r="K77" s="601">
        <f t="shared" si="2"/>
        <v>9.8000000000000004E-2</v>
      </c>
      <c r="M77" s="15"/>
      <c r="N77" s="28"/>
      <c r="O77" s="15"/>
      <c r="P77" s="15"/>
      <c r="Q77" s="15"/>
      <c r="R77" s="15"/>
      <c r="S77" s="167"/>
      <c r="T77" s="167"/>
      <c r="U77" s="167"/>
      <c r="V77" s="167"/>
    </row>
    <row r="78" spans="1:22" s="16" customFormat="1" ht="20.100000000000001" customHeight="1">
      <c r="A78" s="10"/>
      <c r="B78" s="586">
        <f t="shared" si="1"/>
        <v>0.189</v>
      </c>
      <c r="C78" s="451" t="s">
        <v>17</v>
      </c>
      <c r="D78" s="441" t="s">
        <v>34760</v>
      </c>
      <c r="E78" s="592">
        <f t="shared" si="3"/>
        <v>158</v>
      </c>
      <c r="F78" s="11" t="s">
        <v>31</v>
      </c>
      <c r="G78" s="592">
        <f t="shared" si="4"/>
        <v>12</v>
      </c>
      <c r="H78" s="499"/>
      <c r="I78" s="600">
        <f t="shared" si="5"/>
        <v>1896</v>
      </c>
      <c r="J78" s="499"/>
      <c r="K78" s="601">
        <f t="shared" si="2"/>
        <v>0.189</v>
      </c>
      <c r="M78" s="168"/>
      <c r="N78" s="422"/>
      <c r="O78" s="15"/>
      <c r="P78" s="26"/>
      <c r="Q78" s="15"/>
      <c r="R78" s="15"/>
      <c r="S78" s="167"/>
      <c r="T78" s="167"/>
      <c r="U78" s="167"/>
      <c r="V78" s="167"/>
    </row>
    <row r="79" spans="1:22" s="16" customFormat="1" ht="20.100000000000001" customHeight="1">
      <c r="A79" s="10"/>
      <c r="B79" s="586">
        <f t="shared" si="1"/>
        <v>0.48799999999999999</v>
      </c>
      <c r="C79" s="451" t="s">
        <v>17</v>
      </c>
      <c r="D79" s="441" t="s">
        <v>34761</v>
      </c>
      <c r="E79" s="592">
        <f t="shared" si="3"/>
        <v>407</v>
      </c>
      <c r="F79" s="11" t="s">
        <v>31</v>
      </c>
      <c r="G79" s="592">
        <f t="shared" si="4"/>
        <v>12</v>
      </c>
      <c r="H79" s="499"/>
      <c r="I79" s="600">
        <f t="shared" si="5"/>
        <v>4884</v>
      </c>
      <c r="J79" s="499"/>
      <c r="K79" s="601">
        <f t="shared" si="2"/>
        <v>0.48799999999999999</v>
      </c>
      <c r="M79" s="168"/>
      <c r="N79" s="422"/>
      <c r="O79" s="15"/>
      <c r="P79" s="26"/>
      <c r="Q79" s="15"/>
      <c r="R79" s="15"/>
      <c r="S79" s="167"/>
      <c r="T79" s="167"/>
      <c r="U79" s="167"/>
      <c r="V79" s="167"/>
    </row>
    <row r="80" spans="1:22" s="16" customFormat="1" ht="20.100000000000001" customHeight="1">
      <c r="A80" s="10"/>
      <c r="B80" s="586">
        <f t="shared" si="1"/>
        <v>0.374</v>
      </c>
      <c r="C80" s="451" t="s">
        <v>17</v>
      </c>
      <c r="D80" s="441" t="s">
        <v>34762</v>
      </c>
      <c r="E80" s="592">
        <f t="shared" si="3"/>
        <v>312</v>
      </c>
      <c r="F80" s="11" t="s">
        <v>31</v>
      </c>
      <c r="G80" s="592">
        <f t="shared" si="4"/>
        <v>12</v>
      </c>
      <c r="H80" s="499"/>
      <c r="I80" s="600">
        <f t="shared" si="5"/>
        <v>3744</v>
      </c>
      <c r="J80" s="499"/>
      <c r="K80" s="601">
        <f t="shared" si="2"/>
        <v>0.374</v>
      </c>
      <c r="M80" s="168"/>
      <c r="N80" s="422"/>
      <c r="O80" s="15"/>
      <c r="P80" s="26"/>
      <c r="Q80" s="15"/>
      <c r="R80" s="15"/>
      <c r="S80" s="167"/>
      <c r="T80" s="167"/>
      <c r="U80" s="167"/>
      <c r="V80" s="167"/>
    </row>
    <row r="81" spans="1:22" s="16" customFormat="1" ht="20.100000000000001" customHeight="1">
      <c r="A81" s="10"/>
      <c r="B81" s="586">
        <f t="shared" si="1"/>
        <v>0.48899999999999999</v>
      </c>
      <c r="C81" s="451" t="s">
        <v>17</v>
      </c>
      <c r="D81" s="441" t="s">
        <v>34763</v>
      </c>
      <c r="E81" s="592">
        <f t="shared" si="3"/>
        <v>408</v>
      </c>
      <c r="F81" s="11" t="s">
        <v>31</v>
      </c>
      <c r="G81" s="592">
        <f t="shared" si="4"/>
        <v>12</v>
      </c>
      <c r="H81" s="499"/>
      <c r="I81" s="600">
        <f t="shared" si="5"/>
        <v>4896</v>
      </c>
      <c r="J81" s="499"/>
      <c r="K81" s="601">
        <f t="shared" si="2"/>
        <v>0.48899999999999999</v>
      </c>
      <c r="M81" s="168"/>
      <c r="N81" s="422"/>
      <c r="O81" s="15"/>
      <c r="P81" s="26"/>
      <c r="Q81" s="15"/>
      <c r="R81" s="15"/>
      <c r="S81" s="167"/>
      <c r="T81" s="167"/>
      <c r="U81" s="167"/>
      <c r="V81" s="167"/>
    </row>
    <row r="82" spans="1:22" s="16" customFormat="1" ht="20.100000000000001" customHeight="1">
      <c r="A82" s="10"/>
      <c r="B82" s="586">
        <f t="shared" si="1"/>
        <v>0.69599999999999995</v>
      </c>
      <c r="C82" s="451" t="s">
        <v>17</v>
      </c>
      <c r="D82" s="441" t="s">
        <v>34764</v>
      </c>
      <c r="E82" s="592">
        <f t="shared" si="3"/>
        <v>580</v>
      </c>
      <c r="F82" s="11" t="s">
        <v>31</v>
      </c>
      <c r="G82" s="592">
        <f t="shared" si="4"/>
        <v>12</v>
      </c>
      <c r="H82" s="499"/>
      <c r="I82" s="600">
        <f t="shared" si="5"/>
        <v>6960</v>
      </c>
      <c r="J82" s="499"/>
      <c r="K82" s="601">
        <f t="shared" si="2"/>
        <v>0.69599999999999995</v>
      </c>
      <c r="M82" s="168"/>
      <c r="N82" s="422"/>
      <c r="O82" s="15"/>
      <c r="P82" s="26"/>
      <c r="Q82" s="15"/>
      <c r="R82" s="15"/>
      <c r="S82" s="167"/>
      <c r="T82" s="167"/>
      <c r="U82" s="167"/>
      <c r="V82" s="167"/>
    </row>
    <row r="83" spans="1:22" s="16" customFormat="1" ht="20.100000000000001" customHeight="1">
      <c r="A83" s="10"/>
      <c r="B83" s="586">
        <f t="shared" si="1"/>
        <v>0.30399999999999999</v>
      </c>
      <c r="C83" s="451" t="s">
        <v>17</v>
      </c>
      <c r="D83" s="441" t="s">
        <v>34765</v>
      </c>
      <c r="E83" s="592">
        <f t="shared" si="3"/>
        <v>254</v>
      </c>
      <c r="F83" s="11" t="s">
        <v>31</v>
      </c>
      <c r="G83" s="592">
        <f t="shared" si="4"/>
        <v>12</v>
      </c>
      <c r="H83" s="499"/>
      <c r="I83" s="600">
        <f t="shared" si="5"/>
        <v>3048</v>
      </c>
      <c r="J83" s="499"/>
      <c r="K83" s="601">
        <f t="shared" si="2"/>
        <v>0.30399999999999999</v>
      </c>
      <c r="M83" s="168"/>
      <c r="N83" s="422"/>
      <c r="O83" s="15"/>
      <c r="P83" s="26"/>
      <c r="Q83" s="15"/>
      <c r="R83" s="15"/>
      <c r="S83" s="167"/>
      <c r="T83" s="167"/>
      <c r="U83" s="167"/>
      <c r="V83" s="167"/>
    </row>
    <row r="84" spans="1:22" s="16" customFormat="1" ht="20.100000000000001" customHeight="1">
      <c r="A84" s="10"/>
      <c r="B84" s="586">
        <f t="shared" si="1"/>
        <v>6.2E-2</v>
      </c>
      <c r="C84" s="451" t="s">
        <v>17</v>
      </c>
      <c r="D84" s="441" t="s">
        <v>34766</v>
      </c>
      <c r="E84" s="592">
        <f t="shared" si="3"/>
        <v>52</v>
      </c>
      <c r="F84" s="11" t="s">
        <v>31</v>
      </c>
      <c r="G84" s="592">
        <f t="shared" si="4"/>
        <v>12</v>
      </c>
      <c r="H84" s="499"/>
      <c r="I84" s="600">
        <f t="shared" si="5"/>
        <v>624</v>
      </c>
      <c r="J84" s="499"/>
      <c r="K84" s="601">
        <f t="shared" si="2"/>
        <v>6.2E-2</v>
      </c>
      <c r="M84" s="168"/>
      <c r="N84" s="422"/>
      <c r="O84" s="15"/>
      <c r="P84" s="26"/>
      <c r="Q84" s="15"/>
      <c r="R84" s="15"/>
      <c r="S84" s="167"/>
      <c r="T84" s="167"/>
      <c r="U84" s="167"/>
      <c r="V84" s="167"/>
    </row>
    <row r="85" spans="1:22" s="16" customFormat="1" ht="20.100000000000001" customHeight="1">
      <c r="A85" s="10"/>
      <c r="B85" s="586">
        <f t="shared" si="1"/>
        <v>0.26800000000000002</v>
      </c>
      <c r="C85" s="451" t="s">
        <v>17</v>
      </c>
      <c r="D85" s="441" t="s">
        <v>34767</v>
      </c>
      <c r="E85" s="592">
        <f t="shared" si="3"/>
        <v>224</v>
      </c>
      <c r="F85" s="11" t="s">
        <v>31</v>
      </c>
      <c r="G85" s="592">
        <f t="shared" si="4"/>
        <v>12</v>
      </c>
      <c r="H85" s="499"/>
      <c r="I85" s="600">
        <f t="shared" si="5"/>
        <v>2688</v>
      </c>
      <c r="J85" s="499"/>
      <c r="K85" s="601">
        <f t="shared" si="2"/>
        <v>0.26800000000000002</v>
      </c>
      <c r="M85" s="168"/>
      <c r="N85" s="422"/>
      <c r="O85" s="15"/>
      <c r="P85" s="26"/>
      <c r="Q85" s="15"/>
      <c r="R85" s="15"/>
      <c r="S85" s="167"/>
      <c r="T85" s="167"/>
      <c r="U85" s="167"/>
      <c r="V85" s="167"/>
    </row>
    <row r="86" spans="1:22" s="16" customFormat="1" ht="20.100000000000001" customHeight="1">
      <c r="A86" s="10"/>
      <c r="B86" s="586">
        <f t="shared" si="1"/>
        <v>0.28899999999999998</v>
      </c>
      <c r="C86" s="451" t="s">
        <v>17</v>
      </c>
      <c r="D86" s="441" t="s">
        <v>34768</v>
      </c>
      <c r="E86" s="592">
        <f t="shared" si="3"/>
        <v>241</v>
      </c>
      <c r="F86" s="11" t="s">
        <v>31</v>
      </c>
      <c r="G86" s="592">
        <f t="shared" si="4"/>
        <v>12</v>
      </c>
      <c r="H86" s="499"/>
      <c r="I86" s="600">
        <f t="shared" si="5"/>
        <v>2892</v>
      </c>
      <c r="J86" s="499"/>
      <c r="K86" s="601">
        <f t="shared" si="2"/>
        <v>0.28899999999999998</v>
      </c>
      <c r="M86" s="168"/>
      <c r="N86" s="422"/>
      <c r="O86" s="15"/>
      <c r="P86" s="26"/>
      <c r="Q86" s="15"/>
      <c r="R86" s="15"/>
      <c r="S86" s="167"/>
      <c r="T86" s="167"/>
      <c r="U86" s="167"/>
      <c r="V86" s="167"/>
    </row>
    <row r="87" spans="1:22" s="16" customFormat="1" ht="20.100000000000001" customHeight="1">
      <c r="A87" s="10"/>
      <c r="B87" s="586">
        <f t="shared" si="1"/>
        <v>0.27</v>
      </c>
      <c r="C87" s="451" t="s">
        <v>17</v>
      </c>
      <c r="D87" s="441" t="s">
        <v>34769</v>
      </c>
      <c r="E87" s="592">
        <f t="shared" si="3"/>
        <v>225</v>
      </c>
      <c r="F87" s="11" t="s">
        <v>31</v>
      </c>
      <c r="G87" s="592">
        <f t="shared" si="4"/>
        <v>12</v>
      </c>
      <c r="H87" s="499"/>
      <c r="I87" s="600">
        <f t="shared" si="5"/>
        <v>2700</v>
      </c>
      <c r="J87" s="499"/>
      <c r="K87" s="601">
        <f t="shared" si="2"/>
        <v>0.27</v>
      </c>
      <c r="M87" s="168"/>
      <c r="N87" s="422"/>
      <c r="O87" s="15"/>
      <c r="P87" s="26"/>
      <c r="Q87" s="15"/>
      <c r="R87" s="15"/>
      <c r="S87" s="167"/>
      <c r="T87" s="167"/>
      <c r="U87" s="167"/>
      <c r="V87" s="167"/>
    </row>
    <row r="88" spans="1:22" s="16" customFormat="1" ht="20.100000000000001" customHeight="1">
      <c r="A88" s="10"/>
      <c r="B88" s="586">
        <f t="shared" si="1"/>
        <v>0.26700000000000002</v>
      </c>
      <c r="C88" s="451" t="s">
        <v>17</v>
      </c>
      <c r="D88" s="441" t="s">
        <v>34770</v>
      </c>
      <c r="E88" s="592">
        <f t="shared" si="3"/>
        <v>223</v>
      </c>
      <c r="F88" s="11" t="s">
        <v>31</v>
      </c>
      <c r="G88" s="592">
        <f t="shared" si="4"/>
        <v>12</v>
      </c>
      <c r="H88" s="499"/>
      <c r="I88" s="600">
        <f t="shared" si="5"/>
        <v>2676</v>
      </c>
      <c r="J88" s="499"/>
      <c r="K88" s="601">
        <f t="shared" si="2"/>
        <v>0.26700000000000002</v>
      </c>
      <c r="M88" s="168"/>
      <c r="N88" s="422"/>
      <c r="O88" s="15"/>
      <c r="P88" s="26"/>
      <c r="Q88" s="15"/>
      <c r="R88" s="15"/>
      <c r="S88" s="167"/>
      <c r="T88" s="167"/>
      <c r="U88" s="167"/>
      <c r="V88" s="167"/>
    </row>
    <row r="89" spans="1:22" s="16" customFormat="1" ht="20.100000000000001" customHeight="1">
      <c r="A89" s="10"/>
      <c r="B89" s="586">
        <f t="shared" si="1"/>
        <v>0.26400000000000001</v>
      </c>
      <c r="C89" s="451" t="s">
        <v>17</v>
      </c>
      <c r="D89" s="441" t="s">
        <v>34771</v>
      </c>
      <c r="E89" s="592">
        <f t="shared" si="3"/>
        <v>220</v>
      </c>
      <c r="F89" s="11" t="s">
        <v>31</v>
      </c>
      <c r="G89" s="592">
        <f t="shared" si="4"/>
        <v>12</v>
      </c>
      <c r="H89" s="499"/>
      <c r="I89" s="600">
        <f t="shared" si="5"/>
        <v>2640</v>
      </c>
      <c r="J89" s="499"/>
      <c r="K89" s="601">
        <f t="shared" si="2"/>
        <v>0.26400000000000001</v>
      </c>
      <c r="M89" s="168"/>
      <c r="N89" s="422"/>
      <c r="O89" s="15"/>
      <c r="P89" s="26"/>
      <c r="Q89" s="15"/>
      <c r="R89" s="15"/>
      <c r="S89" s="167"/>
      <c r="T89" s="167"/>
      <c r="U89" s="167"/>
      <c r="V89" s="167"/>
    </row>
    <row r="90" spans="1:22" s="16" customFormat="1" ht="20.100000000000001" customHeight="1">
      <c r="A90" s="10"/>
      <c r="B90" s="586">
        <f t="shared" si="1"/>
        <v>0.252</v>
      </c>
      <c r="C90" s="451" t="s">
        <v>17</v>
      </c>
      <c r="D90" s="441" t="s">
        <v>34772</v>
      </c>
      <c r="E90" s="592">
        <f t="shared" si="3"/>
        <v>210</v>
      </c>
      <c r="F90" s="11" t="s">
        <v>31</v>
      </c>
      <c r="G90" s="592">
        <f t="shared" si="4"/>
        <v>12</v>
      </c>
      <c r="H90" s="499"/>
      <c r="I90" s="600">
        <f t="shared" si="5"/>
        <v>2520</v>
      </c>
      <c r="J90" s="499"/>
      <c r="K90" s="601">
        <f t="shared" si="2"/>
        <v>0.252</v>
      </c>
      <c r="M90" s="168"/>
      <c r="N90" s="422"/>
      <c r="O90" s="15"/>
      <c r="P90" s="26"/>
      <c r="Q90" s="15"/>
      <c r="R90" s="15"/>
      <c r="S90" s="167"/>
      <c r="T90" s="167"/>
      <c r="U90" s="167"/>
      <c r="V90" s="167"/>
    </row>
    <row r="91" spans="1:22" s="16" customFormat="1" ht="20.100000000000001" customHeight="1">
      <c r="A91" s="10"/>
      <c r="B91" s="586">
        <f t="shared" si="1"/>
        <v>0.27400000000000002</v>
      </c>
      <c r="C91" s="451" t="s">
        <v>17</v>
      </c>
      <c r="D91" s="441" t="s">
        <v>34773</v>
      </c>
      <c r="E91" s="592">
        <f t="shared" si="3"/>
        <v>229</v>
      </c>
      <c r="F91" s="11" t="s">
        <v>31</v>
      </c>
      <c r="G91" s="592">
        <f t="shared" si="4"/>
        <v>12</v>
      </c>
      <c r="H91" s="499"/>
      <c r="I91" s="600">
        <f t="shared" si="5"/>
        <v>2748</v>
      </c>
      <c r="J91" s="499"/>
      <c r="K91" s="601">
        <f t="shared" si="2"/>
        <v>0.27400000000000002</v>
      </c>
      <c r="M91" s="168"/>
      <c r="N91" s="422"/>
      <c r="O91" s="15"/>
      <c r="P91" s="26"/>
      <c r="Q91" s="15"/>
      <c r="R91" s="15"/>
      <c r="S91" s="167"/>
      <c r="T91" s="167"/>
      <c r="U91" s="167"/>
      <c r="V91" s="167"/>
    </row>
    <row r="92" spans="1:22" s="16" customFormat="1" ht="20.100000000000001" customHeight="1">
      <c r="A92" s="10"/>
      <c r="B92" s="586">
        <f t="shared" si="1"/>
        <v>0.39400000000000002</v>
      </c>
      <c r="C92" s="451" t="s">
        <v>17</v>
      </c>
      <c r="D92" s="441" t="s">
        <v>34788</v>
      </c>
      <c r="E92" s="592">
        <f t="shared" si="3"/>
        <v>329</v>
      </c>
      <c r="F92" s="11" t="s">
        <v>31</v>
      </c>
      <c r="G92" s="592">
        <f t="shared" si="4"/>
        <v>12</v>
      </c>
      <c r="H92" s="499"/>
      <c r="I92" s="600">
        <f t="shared" si="5"/>
        <v>3948</v>
      </c>
      <c r="J92" s="499"/>
      <c r="K92" s="601">
        <f t="shared" si="2"/>
        <v>0.39400000000000002</v>
      </c>
      <c r="M92" s="168"/>
      <c r="N92" s="422"/>
      <c r="O92" s="15"/>
      <c r="P92" s="26"/>
      <c r="Q92" s="15"/>
      <c r="R92" s="15"/>
      <c r="S92" s="167"/>
      <c r="T92" s="167"/>
      <c r="U92" s="167"/>
      <c r="V92" s="167"/>
    </row>
    <row r="93" spans="1:22" s="16" customFormat="1" ht="20.100000000000001" customHeight="1">
      <c r="A93" s="10"/>
      <c r="B93" s="586">
        <f t="shared" si="1"/>
        <v>0.13200000000000001</v>
      </c>
      <c r="C93" s="451" t="s">
        <v>17</v>
      </c>
      <c r="D93" s="441" t="s">
        <v>34789</v>
      </c>
      <c r="E93" s="592">
        <f t="shared" si="3"/>
        <v>110</v>
      </c>
      <c r="F93" s="11" t="s">
        <v>31</v>
      </c>
      <c r="G93" s="592">
        <f t="shared" si="4"/>
        <v>12</v>
      </c>
      <c r="H93" s="499"/>
      <c r="I93" s="600">
        <f t="shared" si="5"/>
        <v>1320</v>
      </c>
      <c r="J93" s="499"/>
      <c r="K93" s="601">
        <f t="shared" si="2"/>
        <v>0.13200000000000001</v>
      </c>
      <c r="M93" s="168"/>
      <c r="N93" s="422"/>
      <c r="O93" s="15"/>
      <c r="P93" s="26"/>
      <c r="Q93" s="15"/>
      <c r="R93" s="15"/>
      <c r="S93" s="167"/>
      <c r="T93" s="167"/>
      <c r="U93" s="167"/>
      <c r="V93" s="167"/>
    </row>
    <row r="94" spans="1:22" s="16" customFormat="1" ht="20.100000000000001" customHeight="1">
      <c r="A94" s="10"/>
      <c r="B94" s="586">
        <f t="shared" si="1"/>
        <v>0.621</v>
      </c>
      <c r="C94" s="451" t="s">
        <v>17</v>
      </c>
      <c r="D94" s="441" t="s">
        <v>34774</v>
      </c>
      <c r="E94" s="592">
        <f t="shared" si="3"/>
        <v>518</v>
      </c>
      <c r="F94" s="11" t="s">
        <v>31</v>
      </c>
      <c r="G94" s="592">
        <f t="shared" si="4"/>
        <v>12</v>
      </c>
      <c r="H94" s="499"/>
      <c r="I94" s="600">
        <f t="shared" si="5"/>
        <v>6216</v>
      </c>
      <c r="J94" s="499"/>
      <c r="K94" s="601">
        <f t="shared" si="2"/>
        <v>0.621</v>
      </c>
      <c r="M94" s="168"/>
      <c r="N94" s="422"/>
      <c r="O94" s="15"/>
      <c r="P94" s="26"/>
      <c r="Q94" s="15"/>
      <c r="R94" s="15"/>
      <c r="S94" s="167"/>
      <c r="T94" s="167"/>
      <c r="U94" s="167"/>
      <c r="V94" s="167"/>
    </row>
    <row r="95" spans="1:22" s="16" customFormat="1" ht="20.100000000000001" customHeight="1">
      <c r="A95" s="10"/>
      <c r="B95" s="586">
        <f t="shared" si="1"/>
        <v>0.41</v>
      </c>
      <c r="C95" s="451" t="s">
        <v>17</v>
      </c>
      <c r="D95" s="441" t="s">
        <v>34775</v>
      </c>
      <c r="E95" s="592">
        <f t="shared" si="3"/>
        <v>342</v>
      </c>
      <c r="F95" s="11" t="s">
        <v>31</v>
      </c>
      <c r="G95" s="592">
        <f t="shared" si="4"/>
        <v>12</v>
      </c>
      <c r="H95" s="499"/>
      <c r="I95" s="600">
        <f t="shared" si="5"/>
        <v>4104</v>
      </c>
      <c r="J95" s="499"/>
      <c r="K95" s="601">
        <f t="shared" si="2"/>
        <v>0.41</v>
      </c>
      <c r="M95" s="168"/>
      <c r="N95" s="422"/>
      <c r="O95" s="15"/>
      <c r="P95" s="26"/>
      <c r="Q95" s="15"/>
      <c r="R95" s="15"/>
      <c r="S95" s="167"/>
      <c r="T95" s="167"/>
      <c r="U95" s="167"/>
      <c r="V95" s="167"/>
    </row>
    <row r="96" spans="1:22" s="16" customFormat="1" ht="20.100000000000001" customHeight="1">
      <c r="A96" s="10"/>
      <c r="B96" s="586">
        <f t="shared" si="1"/>
        <v>1.0629999999999999</v>
      </c>
      <c r="C96" s="451" t="s">
        <v>17</v>
      </c>
      <c r="D96" s="441" t="s">
        <v>34754</v>
      </c>
      <c r="E96" s="592">
        <f t="shared" si="3"/>
        <v>886</v>
      </c>
      <c r="F96" s="11" t="s">
        <v>31</v>
      </c>
      <c r="G96" s="592">
        <f t="shared" si="4"/>
        <v>12</v>
      </c>
      <c r="H96" s="499"/>
      <c r="I96" s="600">
        <f t="shared" si="5"/>
        <v>10632</v>
      </c>
      <c r="J96" s="499"/>
      <c r="K96" s="601">
        <f t="shared" si="2"/>
        <v>1.0629999999999999</v>
      </c>
      <c r="M96" s="168"/>
      <c r="N96" s="422"/>
      <c r="O96" s="15"/>
      <c r="P96" s="26"/>
      <c r="Q96" s="15"/>
      <c r="R96" s="15"/>
      <c r="S96" s="167"/>
      <c r="T96" s="167"/>
      <c r="U96" s="167"/>
      <c r="V96" s="167"/>
    </row>
    <row r="97" spans="1:22" s="16" customFormat="1" ht="20.100000000000001" customHeight="1">
      <c r="A97" s="10"/>
      <c r="B97" s="586">
        <f t="shared" si="1"/>
        <v>0.54900000000000004</v>
      </c>
      <c r="C97" s="451" t="s">
        <v>17</v>
      </c>
      <c r="D97" s="441" t="s">
        <v>34776</v>
      </c>
      <c r="E97" s="592">
        <f t="shared" si="3"/>
        <v>458</v>
      </c>
      <c r="F97" s="11" t="s">
        <v>31</v>
      </c>
      <c r="G97" s="592">
        <f t="shared" si="4"/>
        <v>12</v>
      </c>
      <c r="H97" s="499"/>
      <c r="I97" s="600">
        <f t="shared" si="5"/>
        <v>5496</v>
      </c>
      <c r="J97" s="499"/>
      <c r="K97" s="601">
        <f t="shared" si="2"/>
        <v>0.54900000000000004</v>
      </c>
      <c r="M97" s="168"/>
      <c r="N97" s="422"/>
      <c r="O97" s="15"/>
      <c r="P97" s="26"/>
      <c r="Q97" s="15"/>
      <c r="R97" s="15"/>
      <c r="S97" s="167"/>
      <c r="T97" s="167"/>
      <c r="U97" s="167"/>
      <c r="V97" s="167"/>
    </row>
    <row r="98" spans="1:22" s="16" customFormat="1" ht="20.100000000000001" customHeight="1">
      <c r="A98" s="10"/>
      <c r="B98" s="586">
        <f t="shared" si="1"/>
        <v>0.29099999999999998</v>
      </c>
      <c r="C98" s="451" t="s">
        <v>17</v>
      </c>
      <c r="D98" s="441" t="s">
        <v>34777</v>
      </c>
      <c r="E98" s="592">
        <f t="shared" si="3"/>
        <v>243</v>
      </c>
      <c r="F98" s="11" t="s">
        <v>31</v>
      </c>
      <c r="G98" s="592">
        <f t="shared" si="4"/>
        <v>12</v>
      </c>
      <c r="H98" s="499"/>
      <c r="I98" s="600">
        <f t="shared" si="5"/>
        <v>2916</v>
      </c>
      <c r="J98" s="499"/>
      <c r="K98" s="601">
        <f t="shared" si="2"/>
        <v>0.29099999999999998</v>
      </c>
      <c r="M98" s="168"/>
      <c r="N98" s="422"/>
      <c r="O98" s="15"/>
      <c r="P98" s="26"/>
      <c r="Q98" s="15"/>
      <c r="R98" s="15"/>
      <c r="S98" s="167"/>
      <c r="T98" s="167"/>
      <c r="U98" s="167"/>
      <c r="V98" s="167"/>
    </row>
    <row r="99" spans="1:22" s="16" customFormat="1" ht="20.100000000000001" customHeight="1">
      <c r="A99" s="10"/>
      <c r="B99" s="586">
        <f t="shared" si="1"/>
        <v>0.23499999999999999</v>
      </c>
      <c r="C99" s="451" t="s">
        <v>17</v>
      </c>
      <c r="D99" s="441" t="s">
        <v>34778</v>
      </c>
      <c r="E99" s="592">
        <f t="shared" si="3"/>
        <v>196</v>
      </c>
      <c r="F99" s="11" t="s">
        <v>31</v>
      </c>
      <c r="G99" s="592">
        <f t="shared" si="4"/>
        <v>12</v>
      </c>
      <c r="H99" s="499"/>
      <c r="I99" s="600">
        <f t="shared" si="5"/>
        <v>2352</v>
      </c>
      <c r="J99" s="499"/>
      <c r="K99" s="601">
        <f t="shared" si="2"/>
        <v>0.23499999999999999</v>
      </c>
      <c r="M99" s="168"/>
      <c r="N99" s="422"/>
      <c r="O99" s="15"/>
      <c r="P99" s="26"/>
      <c r="Q99" s="15"/>
      <c r="R99" s="15"/>
      <c r="S99" s="167"/>
      <c r="T99" s="167"/>
      <c r="U99" s="167"/>
      <c r="V99" s="167"/>
    </row>
    <row r="100" spans="1:22" s="16" customFormat="1" ht="20.100000000000001" customHeight="1">
      <c r="A100" s="10"/>
      <c r="B100" s="586">
        <f t="shared" si="1"/>
        <v>0.65100000000000002</v>
      </c>
      <c r="C100" s="451" t="s">
        <v>17</v>
      </c>
      <c r="D100" s="441" t="s">
        <v>34779</v>
      </c>
      <c r="E100" s="592">
        <f t="shared" si="3"/>
        <v>543</v>
      </c>
      <c r="F100" s="11" t="s">
        <v>31</v>
      </c>
      <c r="G100" s="592">
        <f t="shared" si="4"/>
        <v>12</v>
      </c>
      <c r="H100" s="499"/>
      <c r="I100" s="600">
        <f t="shared" si="5"/>
        <v>6516</v>
      </c>
      <c r="J100" s="499"/>
      <c r="K100" s="601">
        <f t="shared" si="2"/>
        <v>0.65100000000000002</v>
      </c>
      <c r="M100" s="168"/>
      <c r="N100" s="422"/>
      <c r="O100" s="15"/>
      <c r="P100" s="26"/>
      <c r="Q100" s="15"/>
      <c r="R100" s="15"/>
      <c r="S100" s="167"/>
      <c r="T100" s="167"/>
      <c r="U100" s="167"/>
      <c r="V100" s="167"/>
    </row>
    <row r="101" spans="1:22" s="16" customFormat="1" ht="20.100000000000001" customHeight="1">
      <c r="A101" s="10"/>
      <c r="B101" s="586">
        <f t="shared" si="1"/>
        <v>0.23499999999999999</v>
      </c>
      <c r="C101" s="451" t="s">
        <v>17</v>
      </c>
      <c r="D101" s="441" t="s">
        <v>34780</v>
      </c>
      <c r="E101" s="592">
        <f t="shared" si="3"/>
        <v>196</v>
      </c>
      <c r="F101" s="11" t="s">
        <v>31</v>
      </c>
      <c r="G101" s="592">
        <f t="shared" si="4"/>
        <v>12</v>
      </c>
      <c r="H101" s="499"/>
      <c r="I101" s="600">
        <f t="shared" si="5"/>
        <v>2352</v>
      </c>
      <c r="J101" s="499"/>
      <c r="K101" s="601">
        <f t="shared" si="2"/>
        <v>0.23499999999999999</v>
      </c>
      <c r="M101" s="168"/>
      <c r="N101" s="422"/>
      <c r="O101" s="15"/>
      <c r="P101" s="26"/>
      <c r="Q101" s="15"/>
      <c r="R101" s="15"/>
      <c r="S101" s="167"/>
      <c r="T101" s="167"/>
      <c r="U101" s="167"/>
      <c r="V101" s="167"/>
    </row>
    <row r="102" spans="1:22" s="16" customFormat="1" ht="20.100000000000001" customHeight="1">
      <c r="A102" s="10"/>
      <c r="B102" s="586">
        <f t="shared" si="1"/>
        <v>5.6000000000000001E-2</v>
      </c>
      <c r="C102" s="451" t="s">
        <v>17</v>
      </c>
      <c r="D102" s="441" t="s">
        <v>34781</v>
      </c>
      <c r="E102" s="592">
        <f t="shared" si="3"/>
        <v>47</v>
      </c>
      <c r="F102" s="11" t="s">
        <v>31</v>
      </c>
      <c r="G102" s="592">
        <f t="shared" si="4"/>
        <v>12</v>
      </c>
      <c r="H102" s="499"/>
      <c r="I102" s="600">
        <f t="shared" si="5"/>
        <v>564</v>
      </c>
      <c r="J102" s="499"/>
      <c r="K102" s="601">
        <f t="shared" si="2"/>
        <v>5.6000000000000001E-2</v>
      </c>
      <c r="M102" s="168"/>
      <c r="N102" s="422"/>
      <c r="O102" s="15"/>
      <c r="P102" s="26"/>
      <c r="Q102" s="15"/>
      <c r="R102" s="15"/>
      <c r="S102" s="167"/>
      <c r="T102" s="167"/>
      <c r="U102" s="167"/>
      <c r="V102" s="167"/>
    </row>
    <row r="103" spans="1:22" s="16" customFormat="1" ht="20.100000000000001" customHeight="1">
      <c r="A103" s="10"/>
      <c r="B103" s="586">
        <f t="shared" si="1"/>
        <v>0.45</v>
      </c>
      <c r="C103" s="451" t="s">
        <v>17</v>
      </c>
      <c r="D103" s="441" t="s">
        <v>34782</v>
      </c>
      <c r="E103" s="592">
        <f t="shared" si="3"/>
        <v>375</v>
      </c>
      <c r="F103" s="11" t="s">
        <v>31</v>
      </c>
      <c r="G103" s="592">
        <f t="shared" si="4"/>
        <v>12</v>
      </c>
      <c r="H103" s="499"/>
      <c r="I103" s="600">
        <f t="shared" si="5"/>
        <v>4500</v>
      </c>
      <c r="J103" s="499"/>
      <c r="K103" s="601">
        <f t="shared" si="2"/>
        <v>0.45</v>
      </c>
      <c r="M103" s="168"/>
      <c r="N103" s="422"/>
      <c r="O103" s="15"/>
      <c r="P103" s="26"/>
      <c r="Q103" s="15"/>
      <c r="R103" s="15"/>
      <c r="S103" s="167"/>
      <c r="T103" s="167"/>
      <c r="U103" s="167"/>
      <c r="V103" s="167"/>
    </row>
    <row r="104" spans="1:22" s="16" customFormat="1" ht="20.100000000000001" customHeight="1">
      <c r="A104" s="10"/>
      <c r="B104" s="586">
        <f t="shared" si="1"/>
        <v>4.8000000000000001E-2</v>
      </c>
      <c r="C104" s="451" t="s">
        <v>17</v>
      </c>
      <c r="D104" s="441" t="s">
        <v>34783</v>
      </c>
      <c r="E104" s="592">
        <f t="shared" si="3"/>
        <v>40</v>
      </c>
      <c r="F104" s="11" t="s">
        <v>31</v>
      </c>
      <c r="G104" s="592">
        <f t="shared" si="4"/>
        <v>12</v>
      </c>
      <c r="H104" s="499"/>
      <c r="I104" s="600">
        <f t="shared" si="5"/>
        <v>480</v>
      </c>
      <c r="J104" s="499"/>
      <c r="K104" s="601">
        <f t="shared" si="2"/>
        <v>4.8000000000000001E-2</v>
      </c>
      <c r="M104" s="168"/>
      <c r="N104" s="422"/>
      <c r="O104" s="15"/>
      <c r="P104" s="26"/>
      <c r="Q104" s="15"/>
      <c r="R104" s="15"/>
      <c r="S104" s="167"/>
      <c r="T104" s="167"/>
      <c r="U104" s="167"/>
      <c r="V104" s="167"/>
    </row>
    <row r="105" spans="1:22" s="16" customFormat="1" ht="20.100000000000001" customHeight="1">
      <c r="A105" s="10"/>
      <c r="B105" s="586">
        <f t="shared" si="1"/>
        <v>0.69899999999999995</v>
      </c>
      <c r="C105" s="451" t="s">
        <v>17</v>
      </c>
      <c r="D105" s="441" t="s">
        <v>34784</v>
      </c>
      <c r="E105" s="592">
        <f t="shared" si="3"/>
        <v>583</v>
      </c>
      <c r="F105" s="11" t="s">
        <v>31</v>
      </c>
      <c r="G105" s="592">
        <f t="shared" si="4"/>
        <v>12</v>
      </c>
      <c r="H105" s="499"/>
      <c r="I105" s="600">
        <f t="shared" si="5"/>
        <v>6996</v>
      </c>
      <c r="J105" s="499"/>
      <c r="K105" s="601">
        <f t="shared" si="2"/>
        <v>0.69899999999999995</v>
      </c>
      <c r="M105" s="168"/>
      <c r="N105" s="422"/>
      <c r="O105" s="15"/>
      <c r="P105" s="26"/>
      <c r="Q105" s="15"/>
      <c r="R105" s="15"/>
      <c r="S105" s="167"/>
      <c r="T105" s="167"/>
      <c r="U105" s="167"/>
      <c r="V105" s="167"/>
    </row>
    <row r="106" spans="1:22" s="16" customFormat="1" ht="20.100000000000001" customHeight="1">
      <c r="A106" s="10"/>
      <c r="B106" s="586">
        <f t="shared" si="1"/>
        <v>0.91900000000000004</v>
      </c>
      <c r="C106" s="451" t="s">
        <v>17</v>
      </c>
      <c r="D106" s="441" t="s">
        <v>34785</v>
      </c>
      <c r="E106" s="592">
        <f t="shared" si="3"/>
        <v>766</v>
      </c>
      <c r="F106" s="11" t="s">
        <v>31</v>
      </c>
      <c r="G106" s="592">
        <f t="shared" si="4"/>
        <v>12</v>
      </c>
      <c r="H106" s="499"/>
      <c r="I106" s="600">
        <f t="shared" si="5"/>
        <v>9192</v>
      </c>
      <c r="J106" s="499"/>
      <c r="K106" s="601">
        <f t="shared" si="2"/>
        <v>0.91900000000000004</v>
      </c>
      <c r="M106" s="168"/>
      <c r="N106" s="422"/>
      <c r="O106" s="15"/>
      <c r="P106" s="26"/>
      <c r="Q106" s="15"/>
      <c r="R106" s="15"/>
      <c r="S106" s="167"/>
      <c r="T106" s="167"/>
      <c r="U106" s="167"/>
      <c r="V106" s="167"/>
    </row>
    <row r="107" spans="1:22" s="16" customFormat="1" ht="20.100000000000001" customHeight="1">
      <c r="A107" s="10"/>
      <c r="B107" s="586">
        <f t="shared" si="1"/>
        <v>0.36399999999999999</v>
      </c>
      <c r="C107" s="451" t="s">
        <v>17</v>
      </c>
      <c r="D107" s="441" t="s">
        <v>34748</v>
      </c>
      <c r="E107" s="592">
        <f t="shared" si="3"/>
        <v>304</v>
      </c>
      <c r="F107" s="11" t="s">
        <v>31</v>
      </c>
      <c r="G107" s="592">
        <f t="shared" si="4"/>
        <v>12</v>
      </c>
      <c r="H107" s="499"/>
      <c r="I107" s="600">
        <f>TRUNC(E107*G107,2)</f>
        <v>3648</v>
      </c>
      <c r="J107" s="499"/>
      <c r="K107" s="601">
        <f t="shared" si="2"/>
        <v>0.36399999999999999</v>
      </c>
      <c r="M107" s="168"/>
      <c r="N107" s="422"/>
      <c r="O107" s="15"/>
      <c r="P107" s="26"/>
      <c r="Q107" s="15"/>
      <c r="R107" s="15"/>
      <c r="S107" s="167"/>
      <c r="T107" s="167"/>
      <c r="U107" s="167"/>
      <c r="V107" s="167"/>
    </row>
    <row r="108" spans="1:22" s="16" customFormat="1" ht="17.100000000000001" customHeight="1">
      <c r="A108" s="10"/>
      <c r="B108" s="456">
        <f>SUM(B72:B107)</f>
        <v>13.433</v>
      </c>
      <c r="C108" s="627" t="str">
        <f>VLOOKUP(B69,'DESCRIÇÃO EMOP'!A:C,3)</f>
        <v>HA</v>
      </c>
      <c r="D108" s="438"/>
      <c r="E108" s="454"/>
      <c r="F108" s="438"/>
      <c r="G108" s="454"/>
      <c r="H108" s="454"/>
      <c r="I108" s="454"/>
      <c r="J108" s="454"/>
      <c r="K108" s="455"/>
      <c r="L108" s="454"/>
      <c r="M108" s="168"/>
      <c r="N108" s="422"/>
      <c r="O108" s="15"/>
      <c r="P108" s="26"/>
      <c r="Q108" s="15"/>
      <c r="R108" s="15"/>
      <c r="S108" s="167"/>
      <c r="T108" s="167"/>
      <c r="U108" s="167"/>
      <c r="V108" s="167"/>
    </row>
    <row r="109" spans="1:22" s="16" customFormat="1" ht="19.5" customHeight="1">
      <c r="A109" s="10"/>
      <c r="B109" s="438"/>
      <c r="C109" s="438"/>
      <c r="D109" s="438"/>
      <c r="E109" s="438"/>
      <c r="F109" s="438"/>
      <c r="G109" s="438"/>
      <c r="H109" s="439"/>
      <c r="I109" s="457"/>
      <c r="J109" s="457"/>
      <c r="K109" s="439"/>
      <c r="L109" s="439"/>
      <c r="M109" s="10"/>
      <c r="N109" s="421"/>
    </row>
    <row r="110" spans="1:22" s="16" customFormat="1" ht="50.25" customHeight="1">
      <c r="A110" s="10">
        <f>A69+1</f>
        <v>6</v>
      </c>
      <c r="B110" s="18" t="s">
        <v>69</v>
      </c>
      <c r="C110" s="1133" t="str">
        <f>VLOOKUP(B110,'DESCRIÇÃO EMOP'!A:B,2,FALSE)</f>
        <v>ALUGUEL DE BANHEIRO QUIMICO,PORTATIL,MEDINDO 2,31M ALTURA X1,56M LARGURA E 1,16M PROFUNDIDADE,INCLUSIVE INSTALACAO E RETIRADA DO EQUIPAMENTO,FORNECIMENTO DE QUIMICA DESODORIZANTE,BACTERICIDA E BACTERIOSTATICA,PAPEL HIGIENICO E VEICULO PROPRIO COM UNIDADE MOVEL DE SUCCAO PARA LIMPEZA</v>
      </c>
      <c r="D110" s="1133"/>
      <c r="E110" s="1133"/>
      <c r="F110" s="1133"/>
      <c r="G110" s="1133"/>
      <c r="H110" s="1133"/>
      <c r="I110" s="1133"/>
      <c r="J110" s="1133"/>
      <c r="K110" s="1133"/>
      <c r="L110" s="1133"/>
      <c r="M110" s="597"/>
      <c r="N110" s="421"/>
    </row>
    <row r="111" spans="1:22" s="25" customFormat="1" ht="20.100000000000001" customHeight="1">
      <c r="A111" s="852"/>
      <c r="B111" s="440"/>
      <c r="C111" s="458"/>
      <c r="D111" s="459"/>
      <c r="E111" s="460"/>
      <c r="F111" s="602" t="s">
        <v>3</v>
      </c>
      <c r="G111" s="603"/>
      <c r="H111" s="224" t="s">
        <v>129</v>
      </c>
      <c r="I111" s="224"/>
      <c r="J111" s="224"/>
      <c r="K111" s="224" t="s">
        <v>136</v>
      </c>
      <c r="L111" s="224"/>
      <c r="M111" s="24"/>
      <c r="N111" s="421"/>
    </row>
    <row r="112" spans="1:22" s="25" customFormat="1" ht="20.100000000000001" customHeight="1">
      <c r="A112" s="852"/>
      <c r="B112" s="463">
        <f>TRUNC(F112*H112*K112,2)</f>
        <v>120</v>
      </c>
      <c r="C112" s="451" t="s">
        <v>17</v>
      </c>
      <c r="D112" s="444"/>
      <c r="E112" s="460"/>
      <c r="F112" s="464">
        <v>1</v>
      </c>
      <c r="G112" s="464" t="s">
        <v>31</v>
      </c>
      <c r="H112" s="464">
        <v>8</v>
      </c>
      <c r="I112" s="464" t="s">
        <v>31</v>
      </c>
      <c r="J112" s="464"/>
      <c r="K112" s="604">
        <f>$L$6</f>
        <v>15</v>
      </c>
      <c r="L112" s="465"/>
      <c r="M112" s="24"/>
      <c r="N112" s="421"/>
    </row>
    <row r="113" spans="1:14" s="25" customFormat="1" ht="20.100000000000001" customHeight="1">
      <c r="A113" s="852"/>
      <c r="B113" s="456">
        <f>B112</f>
        <v>120</v>
      </c>
      <c r="C113" s="627" t="str">
        <f>VLOOKUP(B110,'DESCRIÇÃO EMOP'!A:C,3)</f>
        <v>UNXMES</v>
      </c>
      <c r="D113" s="516" t="s">
        <v>140</v>
      </c>
      <c r="E113" s="507"/>
      <c r="F113" s="464"/>
      <c r="G113" s="464"/>
      <c r="H113" s="464"/>
      <c r="I113" s="464"/>
      <c r="J113" s="464"/>
      <c r="K113" s="464"/>
      <c r="L113" s="465"/>
      <c r="M113" s="24"/>
      <c r="N113" s="421"/>
    </row>
    <row r="114" spans="1:14" s="25" customFormat="1" ht="19.5" customHeight="1">
      <c r="A114" s="10"/>
      <c r="B114" s="466"/>
      <c r="C114" s="445"/>
      <c r="D114" s="467"/>
      <c r="E114" s="467"/>
      <c r="F114" s="468"/>
      <c r="G114" s="457"/>
      <c r="H114" s="439"/>
      <c r="I114" s="439"/>
      <c r="J114" s="439"/>
      <c r="K114" s="439"/>
      <c r="L114" s="439"/>
      <c r="M114" s="15"/>
      <c r="N114" s="421"/>
    </row>
    <row r="115" spans="1:14" s="25" customFormat="1" ht="35.25" customHeight="1">
      <c r="A115" s="10">
        <f>A110+1</f>
        <v>7</v>
      </c>
      <c r="B115" s="18" t="s">
        <v>1745</v>
      </c>
      <c r="C115" s="1133" t="str">
        <f>VLOOKUP(B115,'DESCRIÇÃO EMOP'!A:B,2,FALSE)</f>
        <v>GALPAO ABERTO PARA OFICINAS E DEPOSITOS DE CANTEIRO DE OBRAS,ESTRUTURADO EM MADEIRA DE LEI,COBERTURA DE TELHAS DE CIMENTO SEM AMIANTO ONDULADAS,DE 6MM DE ESPESSURA,PISO CIMENTADO EPREPARO DO TERRENO</v>
      </c>
      <c r="D115" s="1133"/>
      <c r="E115" s="1133"/>
      <c r="F115" s="1133"/>
      <c r="G115" s="1133"/>
      <c r="H115" s="1133"/>
      <c r="I115" s="1133"/>
      <c r="J115" s="1133"/>
      <c r="K115" s="1133"/>
      <c r="L115" s="1133"/>
      <c r="M115" s="15"/>
      <c r="N115" s="421"/>
    </row>
    <row r="116" spans="1:14" s="25" customFormat="1" ht="12" customHeight="1">
      <c r="A116" s="10"/>
      <c r="B116" s="448"/>
      <c r="C116" s="445"/>
      <c r="D116" s="467"/>
      <c r="E116" s="467"/>
      <c r="F116" s="468"/>
      <c r="G116" s="457"/>
      <c r="H116" s="439"/>
      <c r="I116" s="439"/>
      <c r="J116" s="439"/>
      <c r="K116" s="439"/>
      <c r="L116" s="439"/>
      <c r="M116" s="15"/>
      <c r="N116" s="421"/>
    </row>
    <row r="117" spans="1:14" s="25" customFormat="1" ht="19.5" customHeight="1">
      <c r="A117" s="10"/>
      <c r="B117" s="448"/>
      <c r="C117" s="445"/>
      <c r="D117" s="467"/>
      <c r="E117" s="453" t="s">
        <v>34496</v>
      </c>
      <c r="F117" s="11"/>
      <c r="G117" s="453" t="s">
        <v>24101</v>
      </c>
      <c r="H117" s="453"/>
      <c r="I117" s="453" t="s">
        <v>24102</v>
      </c>
      <c r="J117" s="439"/>
      <c r="K117" s="439"/>
      <c r="L117" s="439"/>
      <c r="M117" s="15"/>
      <c r="N117" s="421"/>
    </row>
    <row r="118" spans="1:14" s="25" customFormat="1" ht="19.5" customHeight="1">
      <c r="A118" s="10"/>
      <c r="B118" s="448">
        <f>I118</f>
        <v>48</v>
      </c>
      <c r="C118" s="451" t="s">
        <v>17</v>
      </c>
      <c r="D118" s="467"/>
      <c r="E118" s="605">
        <v>8</v>
      </c>
      <c r="F118" s="606" t="s">
        <v>31</v>
      </c>
      <c r="G118" s="605">
        <v>6</v>
      </c>
      <c r="H118" s="488" t="s">
        <v>17</v>
      </c>
      <c r="I118" s="605">
        <f>TRUNC(G118*E118,2)</f>
        <v>48</v>
      </c>
      <c r="J118" s="439"/>
      <c r="K118" s="439"/>
      <c r="L118" s="439"/>
      <c r="M118" s="15"/>
      <c r="N118" s="421"/>
    </row>
    <row r="119" spans="1:14" s="25" customFormat="1" ht="20.100000000000001" customHeight="1">
      <c r="A119" s="852"/>
      <c r="B119" s="456">
        <f>B118</f>
        <v>48</v>
      </c>
      <c r="C119" s="627" t="str">
        <f>VLOOKUP(B115,'DESCRIÇÃO EMOP'!A:C,3)</f>
        <v>M2</v>
      </c>
      <c r="D119" s="516"/>
      <c r="E119" s="460"/>
      <c r="F119" s="464"/>
      <c r="G119" s="464"/>
      <c r="H119" s="464"/>
      <c r="I119" s="464"/>
      <c r="J119" s="464"/>
      <c r="K119" s="464"/>
      <c r="L119" s="465"/>
      <c r="M119" s="24"/>
      <c r="N119" s="421"/>
    </row>
    <row r="120" spans="1:14" s="25" customFormat="1" ht="20.100000000000001" customHeight="1">
      <c r="A120" s="852"/>
      <c r="B120" s="469"/>
      <c r="C120" s="281"/>
      <c r="D120" s="516"/>
      <c r="E120" s="460"/>
      <c r="F120" s="464"/>
      <c r="G120" s="464"/>
      <c r="H120" s="464"/>
      <c r="I120" s="464"/>
      <c r="J120" s="464"/>
      <c r="K120" s="464"/>
      <c r="L120" s="465"/>
      <c r="M120" s="24"/>
      <c r="N120" s="421"/>
    </row>
    <row r="121" spans="1:14" s="25" customFormat="1" ht="57.75" customHeight="1">
      <c r="A121" s="10">
        <f>A115+1</f>
        <v>8</v>
      </c>
      <c r="B121" s="18" t="s">
        <v>1734</v>
      </c>
      <c r="C121" s="1133" t="str">
        <f>VLOOKUP(B121,'DESCRIÇÃO EMOP'!A:B,2,FALSE)</f>
        <v>ALUGUEL DE CONTAINER PARA ESCRITORIO,MEDINDO 2,20M LARGURA,6,20M COMPRIMENTO E 2,50M ALTURA,COMPOSTO DE CHAPAS DE ACO C/NERVURAS TRAPEZOIDAIS,ISOLAMENTO TERMO-ACUSTICO NO FORRO,CHASSIS REFORCADO E PISO EM COMPENSADO NAVAL, INCLUINDO INSTALACOES ELETRICAS,EXCLUSIVE TRANSPORTE(VIDE ITEM 04.005.0300) ECARGA E DESCARGA(VIDE ITEM 04.013.0015)</v>
      </c>
      <c r="D121" s="1133"/>
      <c r="E121" s="1133"/>
      <c r="F121" s="1133"/>
      <c r="G121" s="1133"/>
      <c r="H121" s="1133"/>
      <c r="I121" s="1133"/>
      <c r="J121" s="1133"/>
      <c r="K121" s="1133"/>
      <c r="L121" s="1133"/>
      <c r="M121" s="24"/>
      <c r="N121" s="421"/>
    </row>
    <row r="122" spans="1:14" s="25" customFormat="1" ht="9.75" customHeight="1">
      <c r="A122" s="852"/>
      <c r="B122" s="469"/>
      <c r="C122" s="281"/>
      <c r="D122" s="516"/>
      <c r="E122" s="460"/>
      <c r="F122" s="464"/>
      <c r="G122" s="464"/>
      <c r="H122" s="464"/>
      <c r="I122" s="464"/>
      <c r="J122" s="464"/>
      <c r="K122" s="464"/>
      <c r="L122" s="465"/>
      <c r="M122" s="24"/>
      <c r="N122" s="421"/>
    </row>
    <row r="123" spans="1:14" s="25" customFormat="1" ht="20.100000000000001" customHeight="1">
      <c r="A123" s="852"/>
      <c r="B123" s="469"/>
      <c r="C123" s="281"/>
      <c r="D123" s="516"/>
      <c r="E123" s="224" t="s">
        <v>3</v>
      </c>
      <c r="F123" s="462"/>
      <c r="G123" s="462" t="s">
        <v>34794</v>
      </c>
      <c r="I123" s="464"/>
      <c r="J123" s="464"/>
      <c r="K123" s="464"/>
      <c r="L123" s="465"/>
      <c r="M123" s="24"/>
      <c r="N123" s="421"/>
    </row>
    <row r="124" spans="1:14" s="25" customFormat="1" ht="20.100000000000001" customHeight="1">
      <c r="A124" s="852"/>
      <c r="B124" s="470">
        <f>TRUNC(E124*G124,2)</f>
        <v>30</v>
      </c>
      <c r="C124" s="451" t="s">
        <v>17</v>
      </c>
      <c r="D124" s="516"/>
      <c r="E124" s="464">
        <v>2</v>
      </c>
      <c r="F124" s="464" t="s">
        <v>31</v>
      </c>
      <c r="G124" s="604">
        <f>$L$6</f>
        <v>15</v>
      </c>
      <c r="H124" s="466" t="s">
        <v>34795</v>
      </c>
      <c r="I124" s="464"/>
      <c r="J124" s="464"/>
      <c r="K124" s="464"/>
      <c r="L124" s="465"/>
      <c r="M124" s="24"/>
      <c r="N124" s="421"/>
    </row>
    <row r="125" spans="1:14" s="25" customFormat="1" ht="20.100000000000001" customHeight="1">
      <c r="A125" s="852"/>
      <c r="B125" s="443">
        <f>B124</f>
        <v>30</v>
      </c>
      <c r="C125" s="627" t="str">
        <f>VLOOKUP(B121,'DESCRIÇÃO EMOP'!A:C,3)</f>
        <v>UNXMES</v>
      </c>
      <c r="D125" s="516"/>
      <c r="E125" s="460"/>
      <c r="F125" s="464"/>
      <c r="G125" s="464"/>
      <c r="H125" s="464"/>
      <c r="I125" s="464"/>
      <c r="J125" s="464"/>
      <c r="K125" s="464"/>
      <c r="L125" s="465"/>
      <c r="M125" s="24"/>
      <c r="N125" s="421"/>
    </row>
    <row r="126" spans="1:14" s="25" customFormat="1" ht="20.100000000000001" customHeight="1">
      <c r="A126" s="852"/>
      <c r="B126" s="36"/>
      <c r="C126" s="281"/>
      <c r="D126" s="516"/>
      <c r="E126" s="460"/>
      <c r="F126" s="464"/>
      <c r="G126" s="464"/>
      <c r="H126" s="464"/>
      <c r="I126" s="464"/>
      <c r="J126" s="464"/>
      <c r="K126" s="464"/>
      <c r="L126" s="465"/>
      <c r="M126" s="24"/>
      <c r="N126" s="421"/>
    </row>
    <row r="127" spans="1:14" s="25" customFormat="1" ht="55.5" customHeight="1">
      <c r="A127" s="10">
        <f>A121+1</f>
        <v>9</v>
      </c>
      <c r="B127" s="18" t="s">
        <v>1740</v>
      </c>
      <c r="C127" s="1133" t="str">
        <f>VLOOKUP(B127,'DESCRIÇÃO EMOP'!A:B,2,FALSE)</f>
        <v>ALUGUEL CONTAINER,PARA SANITARIO-VESTIARIO,MEDINDO 2,20M LARGURA,6,20M COMPRIMENTO E 2,50M ALTURA,CHAPAS ACO C/NERVURASTRAPEZOIDAIS,ISOLAMENTO TERMO-ACUSTICO FORRO,CHASSIS REFORCADO E PISO COMPENSADO NAVAL,INCL.INST.ELETRICAS E HIDRO-SANITARIAS,ACESSORIOS,4 VASOS SANITARIOS,1 LAVATORIO,1 MICTORIO E4 CHUVEIROS,EXCL.TRANSP.,CARGA E DESCARGA</v>
      </c>
      <c r="D127" s="1133"/>
      <c r="E127" s="1133"/>
      <c r="F127" s="1133"/>
      <c r="G127" s="1133"/>
      <c r="H127" s="1133"/>
      <c r="I127" s="1133"/>
      <c r="J127" s="1133"/>
      <c r="K127" s="1133"/>
      <c r="L127" s="1133"/>
      <c r="M127" s="24"/>
      <c r="N127" s="421"/>
    </row>
    <row r="128" spans="1:14" s="25" customFormat="1" ht="20.100000000000001" customHeight="1">
      <c r="A128" s="852"/>
      <c r="B128" s="469"/>
      <c r="C128" s="281"/>
      <c r="D128" s="516"/>
      <c r="E128" s="460"/>
      <c r="F128" s="464"/>
      <c r="G128" s="464"/>
      <c r="H128" s="464"/>
      <c r="I128" s="464"/>
      <c r="J128" s="464"/>
      <c r="K128" s="464"/>
      <c r="L128" s="465"/>
      <c r="M128" s="24"/>
      <c r="N128" s="421"/>
    </row>
    <row r="129" spans="1:14" s="25" customFormat="1" ht="20.100000000000001" customHeight="1">
      <c r="A129" s="852"/>
      <c r="B129" s="469"/>
      <c r="C129" s="281"/>
      <c r="D129" s="516"/>
      <c r="E129" s="224" t="s">
        <v>3</v>
      </c>
      <c r="F129" s="462"/>
      <c r="G129" s="462" t="s">
        <v>34794</v>
      </c>
      <c r="I129" s="464"/>
      <c r="J129" s="464"/>
      <c r="K129" s="464"/>
      <c r="L129" s="465"/>
      <c r="M129" s="24"/>
      <c r="N129" s="421"/>
    </row>
    <row r="130" spans="1:14" s="25" customFormat="1" ht="20.100000000000001" customHeight="1">
      <c r="A130" s="852"/>
      <c r="B130" s="470">
        <f>TRUNC(E130*G130,2)</f>
        <v>60</v>
      </c>
      <c r="C130" s="451" t="s">
        <v>17</v>
      </c>
      <c r="D130" s="516"/>
      <c r="E130" s="464">
        <v>4</v>
      </c>
      <c r="F130" s="464" t="s">
        <v>31</v>
      </c>
      <c r="G130" s="604">
        <f>$L$6</f>
        <v>15</v>
      </c>
      <c r="H130" s="466" t="s">
        <v>34795</v>
      </c>
      <c r="I130" s="464"/>
      <c r="J130" s="464"/>
      <c r="K130" s="464"/>
      <c r="L130" s="465"/>
      <c r="M130" s="24"/>
      <c r="N130" s="421"/>
    </row>
    <row r="131" spans="1:14" s="25" customFormat="1" ht="20.100000000000001" customHeight="1">
      <c r="A131" s="852"/>
      <c r="B131" s="443">
        <f>B130</f>
        <v>60</v>
      </c>
      <c r="C131" s="627" t="str">
        <f>VLOOKUP(B127,'DESCRIÇÃO EMOP'!A:C,3)</f>
        <v>UNXMES</v>
      </c>
      <c r="D131" s="516"/>
      <c r="E131" s="460"/>
      <c r="F131" s="464"/>
      <c r="G131" s="464"/>
      <c r="H131" s="464"/>
      <c r="I131" s="464"/>
      <c r="J131" s="464"/>
      <c r="K131" s="464"/>
      <c r="L131" s="465"/>
      <c r="M131" s="24"/>
      <c r="N131" s="421"/>
    </row>
    <row r="132" spans="1:14" s="25" customFormat="1" ht="20.100000000000001" customHeight="1">
      <c r="A132" s="852"/>
      <c r="B132" s="36"/>
      <c r="C132" s="281"/>
      <c r="D132" s="516"/>
      <c r="E132" s="460"/>
      <c r="F132" s="464"/>
      <c r="G132" s="464"/>
      <c r="H132" s="464"/>
      <c r="I132" s="464"/>
      <c r="J132" s="464"/>
      <c r="K132" s="464"/>
      <c r="L132" s="465"/>
      <c r="M132" s="24"/>
      <c r="N132" s="421"/>
    </row>
    <row r="133" spans="1:14" s="25" customFormat="1" ht="48" customHeight="1">
      <c r="A133" s="10">
        <f>A127+1</f>
        <v>10</v>
      </c>
      <c r="B133" s="18" t="s">
        <v>1742</v>
      </c>
      <c r="C133" s="1133" t="str">
        <f>VLOOKUP(B133,'DESCRIÇÃO EMOP'!A:B,2,FALSE)</f>
        <v>ALUGUEL CONTAINER,PARA SANITARIO-VESTIARIO,MEDINDO 2,20M LARGURA,6,20M COMPRIMENTO E 2,50M ALTURA,CHAPAS ACO C/NERVURASTRAPEZOIDAIS,ISOLAMENTO TERMO-ACUSTICO FORRO,CHASSIS REFORCADO E PISO COMPENSADO NAVAL,INCL.INST.ELETRICAS E HIDRO-SANITARIAS,ACESSORIOS,7 VASOS SANITARIOS,1 LAVATORIO E 1 MICTORIO,EXCL.TRANSP.,CARGA E DESCARGA</v>
      </c>
      <c r="D133" s="1133"/>
      <c r="E133" s="1133"/>
      <c r="F133" s="1133"/>
      <c r="G133" s="1133"/>
      <c r="H133" s="1133"/>
      <c r="I133" s="1133"/>
      <c r="J133" s="1133"/>
      <c r="K133" s="1133"/>
      <c r="L133" s="1133"/>
      <c r="M133" s="24"/>
      <c r="N133" s="421"/>
    </row>
    <row r="134" spans="1:14" s="25" customFormat="1" ht="20.100000000000001" customHeight="1">
      <c r="A134" s="852"/>
      <c r="B134" s="469"/>
      <c r="C134" s="281"/>
      <c r="D134" s="516"/>
      <c r="E134" s="460"/>
      <c r="F134" s="464"/>
      <c r="G134" s="464"/>
      <c r="H134" s="464"/>
      <c r="I134" s="464"/>
      <c r="J134" s="464"/>
      <c r="K134" s="464"/>
      <c r="L134" s="465"/>
      <c r="M134" s="24"/>
      <c r="N134" s="421"/>
    </row>
    <row r="135" spans="1:14" s="25" customFormat="1" ht="20.100000000000001" customHeight="1">
      <c r="A135" s="852"/>
      <c r="B135" s="469"/>
      <c r="C135" s="281"/>
      <c r="D135" s="516"/>
      <c r="E135" s="224" t="s">
        <v>3</v>
      </c>
      <c r="F135" s="462"/>
      <c r="G135" s="462" t="s">
        <v>34794</v>
      </c>
      <c r="I135" s="464"/>
      <c r="J135" s="464"/>
      <c r="K135" s="464"/>
      <c r="L135" s="465"/>
      <c r="M135" s="24"/>
      <c r="N135" s="421"/>
    </row>
    <row r="136" spans="1:14" s="25" customFormat="1" ht="20.100000000000001" customHeight="1">
      <c r="A136" s="852"/>
      <c r="B136" s="470">
        <f>TRUNC(E136*G136,2)</f>
        <v>30</v>
      </c>
      <c r="C136" s="451" t="s">
        <v>17</v>
      </c>
      <c r="D136" s="516"/>
      <c r="E136" s="464">
        <v>2</v>
      </c>
      <c r="F136" s="464" t="s">
        <v>31</v>
      </c>
      <c r="G136" s="604">
        <f>$L$6</f>
        <v>15</v>
      </c>
      <c r="H136" s="466" t="s">
        <v>34795</v>
      </c>
      <c r="I136" s="464"/>
      <c r="J136" s="464"/>
      <c r="K136" s="464"/>
      <c r="L136" s="465"/>
      <c r="M136" s="24"/>
      <c r="N136" s="421"/>
    </row>
    <row r="137" spans="1:14" s="25" customFormat="1" ht="20.100000000000001" customHeight="1">
      <c r="A137" s="852"/>
      <c r="B137" s="443">
        <f>B136</f>
        <v>30</v>
      </c>
      <c r="C137" s="627" t="str">
        <f>VLOOKUP(B133,'DESCRIÇÃO EMOP'!A:C,3)</f>
        <v>UNXMES</v>
      </c>
      <c r="D137" s="516"/>
      <c r="E137" s="460"/>
      <c r="F137" s="464"/>
      <c r="G137" s="464"/>
      <c r="H137" s="464"/>
      <c r="I137" s="464"/>
      <c r="J137" s="464"/>
      <c r="K137" s="464"/>
      <c r="L137" s="465"/>
      <c r="M137" s="24"/>
      <c r="N137" s="421"/>
    </row>
    <row r="138" spans="1:14" s="25" customFormat="1" ht="20.100000000000001" customHeight="1">
      <c r="A138" s="852"/>
      <c r="B138" s="471"/>
      <c r="C138" s="281"/>
      <c r="D138" s="516"/>
      <c r="E138" s="460"/>
      <c r="F138" s="464"/>
      <c r="G138" s="464"/>
      <c r="H138" s="464"/>
      <c r="I138" s="464"/>
      <c r="J138" s="464"/>
      <c r="K138" s="464"/>
      <c r="L138" s="465"/>
      <c r="M138" s="24"/>
      <c r="N138" s="421"/>
    </row>
    <row r="139" spans="1:14" s="25" customFormat="1" ht="20.100000000000001" customHeight="1">
      <c r="A139" s="10">
        <f>A133+1</f>
        <v>11</v>
      </c>
      <c r="B139" s="18" t="s">
        <v>345</v>
      </c>
      <c r="C139" s="1133" t="str">
        <f>VLOOKUP(B139,'DESCRIÇÃO EMOP'!A:B,2,FALSE)</f>
        <v>SONDAGEM MANUAL,COM TRADO CAVADEIRA,POR METRO LINEAR OU FRACAO</v>
      </c>
      <c r="D139" s="1133"/>
      <c r="E139" s="1133"/>
      <c r="F139" s="1133"/>
      <c r="G139" s="1133"/>
      <c r="H139" s="1133"/>
      <c r="I139" s="1133"/>
      <c r="J139" s="1133"/>
      <c r="K139" s="1133"/>
      <c r="L139" s="1133"/>
      <c r="M139" s="24"/>
      <c r="N139" s="421"/>
    </row>
    <row r="140" spans="1:14" s="25" customFormat="1" ht="20.100000000000001" customHeight="1">
      <c r="A140" s="852"/>
      <c r="B140" s="469"/>
      <c r="C140" s="281"/>
      <c r="D140" s="516"/>
      <c r="E140" s="460"/>
      <c r="F140" s="1142" t="s">
        <v>34539</v>
      </c>
      <c r="G140" s="1142"/>
      <c r="H140" s="1142"/>
      <c r="I140" s="464"/>
      <c r="J140" s="464"/>
      <c r="K140" s="464"/>
      <c r="L140" s="465"/>
      <c r="M140" s="24"/>
      <c r="N140" s="421"/>
    </row>
    <row r="141" spans="1:14" s="25" customFormat="1" ht="20.100000000000001" customHeight="1">
      <c r="A141" s="852"/>
      <c r="B141" s="469"/>
      <c r="C141" s="281"/>
      <c r="D141" s="516"/>
      <c r="E141" s="461"/>
      <c r="F141" s="224" t="s">
        <v>34540</v>
      </c>
      <c r="G141" s="224" t="s">
        <v>31</v>
      </c>
      <c r="H141" s="462" t="s">
        <v>34538</v>
      </c>
      <c r="I141" s="462"/>
      <c r="J141" s="464"/>
      <c r="K141" s="464"/>
      <c r="L141" s="465"/>
      <c r="M141" s="24"/>
      <c r="N141" s="421"/>
    </row>
    <row r="142" spans="1:14" s="25" customFormat="1" ht="20.100000000000001" customHeight="1">
      <c r="A142" s="852"/>
      <c r="B142" s="588">
        <f>TRUNC(F142*H142,2)</f>
        <v>19</v>
      </c>
      <c r="C142" s="451" t="s">
        <v>17</v>
      </c>
      <c r="D142" s="441" t="s">
        <v>34786</v>
      </c>
      <c r="E142" s="461"/>
      <c r="F142" s="587">
        <f t="shared" ref="F142:F177" si="6">ROUNDUP(F20/40,0)</f>
        <v>19</v>
      </c>
      <c r="G142" s="544" t="s">
        <v>31</v>
      </c>
      <c r="H142" s="585">
        <v>1</v>
      </c>
      <c r="I142" s="464"/>
      <c r="J142" s="464"/>
      <c r="K142" s="464"/>
      <c r="L142" s="465"/>
      <c r="M142" s="24"/>
      <c r="N142" s="421"/>
    </row>
    <row r="143" spans="1:14" s="25" customFormat="1" ht="20.100000000000001" customHeight="1">
      <c r="A143" s="852"/>
      <c r="B143" s="588">
        <f t="shared" ref="B143:B177" si="7">TRUNC(F143*H143,2)</f>
        <v>4</v>
      </c>
      <c r="C143" s="451" t="s">
        <v>17</v>
      </c>
      <c r="D143" s="441" t="s">
        <v>34787</v>
      </c>
      <c r="E143" s="461"/>
      <c r="F143" s="587">
        <f t="shared" si="6"/>
        <v>4</v>
      </c>
      <c r="G143" s="544" t="s">
        <v>31</v>
      </c>
      <c r="H143" s="585">
        <v>1</v>
      </c>
      <c r="I143" s="464"/>
      <c r="J143" s="464"/>
      <c r="K143" s="464"/>
      <c r="L143" s="465"/>
      <c r="M143" s="24"/>
      <c r="N143" s="421"/>
    </row>
    <row r="144" spans="1:14" s="25" customFormat="1" ht="20.100000000000001" customHeight="1">
      <c r="A144" s="852"/>
      <c r="B144" s="588">
        <f t="shared" si="7"/>
        <v>6</v>
      </c>
      <c r="C144" s="451" t="s">
        <v>17</v>
      </c>
      <c r="D144" s="441" t="s">
        <v>34756</v>
      </c>
      <c r="E144" s="461"/>
      <c r="F144" s="587">
        <f t="shared" si="6"/>
        <v>6</v>
      </c>
      <c r="G144" s="544" t="s">
        <v>31</v>
      </c>
      <c r="H144" s="585">
        <v>1</v>
      </c>
      <c r="I144" s="464"/>
      <c r="J144" s="464"/>
      <c r="K144" s="464"/>
      <c r="L144" s="465"/>
      <c r="M144" s="24"/>
      <c r="N144" s="421"/>
    </row>
    <row r="145" spans="1:14" s="25" customFormat="1" ht="20.100000000000001" customHeight="1">
      <c r="A145" s="852"/>
      <c r="B145" s="588">
        <f t="shared" si="7"/>
        <v>4</v>
      </c>
      <c r="C145" s="451" t="s">
        <v>17</v>
      </c>
      <c r="D145" s="441" t="s">
        <v>34757</v>
      </c>
      <c r="E145" s="461"/>
      <c r="F145" s="587">
        <f t="shared" si="6"/>
        <v>4</v>
      </c>
      <c r="G145" s="544" t="s">
        <v>31</v>
      </c>
      <c r="H145" s="585">
        <v>1</v>
      </c>
      <c r="I145" s="464"/>
      <c r="J145" s="464"/>
      <c r="K145" s="464"/>
      <c r="L145" s="465"/>
      <c r="M145" s="24"/>
      <c r="N145" s="421"/>
    </row>
    <row r="146" spans="1:14" s="25" customFormat="1" ht="20.100000000000001" customHeight="1">
      <c r="A146" s="852"/>
      <c r="B146" s="588">
        <f t="shared" si="7"/>
        <v>5</v>
      </c>
      <c r="C146" s="451" t="s">
        <v>17</v>
      </c>
      <c r="D146" s="441" t="s">
        <v>34758</v>
      </c>
      <c r="E146" s="461"/>
      <c r="F146" s="587">
        <f t="shared" si="6"/>
        <v>5</v>
      </c>
      <c r="G146" s="544" t="s">
        <v>31</v>
      </c>
      <c r="H146" s="585">
        <v>1</v>
      </c>
      <c r="I146" s="464"/>
      <c r="J146" s="464"/>
      <c r="K146" s="464"/>
      <c r="L146" s="465"/>
      <c r="M146" s="24"/>
      <c r="N146" s="421"/>
    </row>
    <row r="147" spans="1:14" s="25" customFormat="1" ht="20.100000000000001" customHeight="1">
      <c r="A147" s="852"/>
      <c r="B147" s="588">
        <f t="shared" si="7"/>
        <v>3</v>
      </c>
      <c r="C147" s="451" t="s">
        <v>17</v>
      </c>
      <c r="D147" s="441" t="s">
        <v>34759</v>
      </c>
      <c r="E147" s="461"/>
      <c r="F147" s="587">
        <f t="shared" si="6"/>
        <v>3</v>
      </c>
      <c r="G147" s="544" t="s">
        <v>31</v>
      </c>
      <c r="H147" s="585">
        <v>1</v>
      </c>
      <c r="I147" s="464"/>
      <c r="J147" s="464"/>
      <c r="K147" s="464"/>
      <c r="L147" s="465"/>
      <c r="M147" s="24"/>
      <c r="N147" s="421"/>
    </row>
    <row r="148" spans="1:14" s="25" customFormat="1" ht="20.100000000000001" customHeight="1">
      <c r="A148" s="852"/>
      <c r="B148" s="588">
        <f t="shared" si="7"/>
        <v>4</v>
      </c>
      <c r="C148" s="451" t="s">
        <v>17</v>
      </c>
      <c r="D148" s="441" t="s">
        <v>34760</v>
      </c>
      <c r="E148" s="461"/>
      <c r="F148" s="587">
        <f t="shared" si="6"/>
        <v>4</v>
      </c>
      <c r="G148" s="544" t="s">
        <v>31</v>
      </c>
      <c r="H148" s="585">
        <v>1</v>
      </c>
      <c r="I148" s="464"/>
      <c r="J148" s="464"/>
      <c r="K148" s="464"/>
      <c r="L148" s="465"/>
      <c r="M148" s="24"/>
      <c r="N148" s="421"/>
    </row>
    <row r="149" spans="1:14" s="25" customFormat="1" ht="20.100000000000001" customHeight="1">
      <c r="A149" s="852"/>
      <c r="B149" s="588">
        <f t="shared" si="7"/>
        <v>11</v>
      </c>
      <c r="C149" s="451" t="s">
        <v>17</v>
      </c>
      <c r="D149" s="441" t="s">
        <v>34761</v>
      </c>
      <c r="E149" s="461"/>
      <c r="F149" s="587">
        <f t="shared" si="6"/>
        <v>11</v>
      </c>
      <c r="G149" s="544" t="s">
        <v>31</v>
      </c>
      <c r="H149" s="585">
        <v>1</v>
      </c>
      <c r="I149" s="464"/>
      <c r="J149" s="464"/>
      <c r="K149" s="464"/>
      <c r="L149" s="465"/>
      <c r="M149" s="24"/>
      <c r="N149" s="421"/>
    </row>
    <row r="150" spans="1:14" s="25" customFormat="1" ht="20.100000000000001" customHeight="1">
      <c r="A150" s="852"/>
      <c r="B150" s="588">
        <f t="shared" si="7"/>
        <v>8</v>
      </c>
      <c r="C150" s="451" t="s">
        <v>17</v>
      </c>
      <c r="D150" s="441" t="s">
        <v>34762</v>
      </c>
      <c r="E150" s="461"/>
      <c r="F150" s="587">
        <f t="shared" si="6"/>
        <v>8</v>
      </c>
      <c r="G150" s="544" t="s">
        <v>31</v>
      </c>
      <c r="H150" s="585">
        <v>1</v>
      </c>
      <c r="I150" s="464"/>
      <c r="J150" s="464"/>
      <c r="K150" s="464"/>
      <c r="L150" s="465"/>
      <c r="M150" s="24"/>
      <c r="N150" s="421"/>
    </row>
    <row r="151" spans="1:14" s="25" customFormat="1" ht="20.100000000000001" customHeight="1">
      <c r="A151" s="852"/>
      <c r="B151" s="588">
        <f t="shared" si="7"/>
        <v>11</v>
      </c>
      <c r="C151" s="451" t="s">
        <v>17</v>
      </c>
      <c r="D151" s="441" t="s">
        <v>34763</v>
      </c>
      <c r="E151" s="461"/>
      <c r="F151" s="587">
        <f t="shared" si="6"/>
        <v>11</v>
      </c>
      <c r="G151" s="544" t="s">
        <v>31</v>
      </c>
      <c r="H151" s="585">
        <v>1</v>
      </c>
      <c r="I151" s="464"/>
      <c r="J151" s="464"/>
      <c r="K151" s="464"/>
      <c r="L151" s="465"/>
      <c r="M151" s="24"/>
      <c r="N151" s="421"/>
    </row>
    <row r="152" spans="1:14" s="25" customFormat="1" ht="20.100000000000001" customHeight="1">
      <c r="A152" s="852"/>
      <c r="B152" s="588">
        <f t="shared" si="7"/>
        <v>15</v>
      </c>
      <c r="C152" s="451" t="s">
        <v>17</v>
      </c>
      <c r="D152" s="441" t="s">
        <v>34764</v>
      </c>
      <c r="E152" s="464"/>
      <c r="F152" s="587">
        <f t="shared" si="6"/>
        <v>15</v>
      </c>
      <c r="G152" s="544" t="s">
        <v>31</v>
      </c>
      <c r="H152" s="585">
        <v>1</v>
      </c>
      <c r="I152" s="464"/>
      <c r="J152" s="464"/>
      <c r="K152" s="464"/>
      <c r="L152" s="465"/>
      <c r="M152" s="24"/>
      <c r="N152" s="421"/>
    </row>
    <row r="153" spans="1:14" s="25" customFormat="1" ht="20.100000000000001" customHeight="1">
      <c r="A153" s="852"/>
      <c r="B153" s="588">
        <f t="shared" si="7"/>
        <v>7</v>
      </c>
      <c r="C153" s="451" t="s">
        <v>17</v>
      </c>
      <c r="D153" s="441" t="s">
        <v>34765</v>
      </c>
      <c r="E153" s="464"/>
      <c r="F153" s="587">
        <f t="shared" si="6"/>
        <v>7</v>
      </c>
      <c r="G153" s="544" t="s">
        <v>31</v>
      </c>
      <c r="H153" s="585">
        <v>1</v>
      </c>
      <c r="I153" s="464"/>
      <c r="J153" s="464"/>
      <c r="K153" s="464"/>
      <c r="L153" s="465"/>
      <c r="M153" s="24"/>
      <c r="N153" s="421"/>
    </row>
    <row r="154" spans="1:14" s="25" customFormat="1" ht="20.100000000000001" customHeight="1">
      <c r="A154" s="852"/>
      <c r="B154" s="588">
        <f t="shared" si="7"/>
        <v>2</v>
      </c>
      <c r="C154" s="451" t="s">
        <v>17</v>
      </c>
      <c r="D154" s="441" t="s">
        <v>34766</v>
      </c>
      <c r="E154" s="464"/>
      <c r="F154" s="587">
        <f t="shared" si="6"/>
        <v>2</v>
      </c>
      <c r="G154" s="544" t="s">
        <v>31</v>
      </c>
      <c r="H154" s="585">
        <v>1</v>
      </c>
      <c r="I154" s="464"/>
      <c r="J154" s="464"/>
      <c r="K154" s="464"/>
      <c r="L154" s="465"/>
      <c r="M154" s="24"/>
      <c r="N154" s="421"/>
    </row>
    <row r="155" spans="1:14" s="25" customFormat="1" ht="20.100000000000001" customHeight="1">
      <c r="A155" s="852"/>
      <c r="B155" s="588">
        <f t="shared" si="7"/>
        <v>6</v>
      </c>
      <c r="C155" s="451" t="s">
        <v>17</v>
      </c>
      <c r="D155" s="441" t="s">
        <v>34767</v>
      </c>
      <c r="E155" s="464"/>
      <c r="F155" s="587">
        <f t="shared" si="6"/>
        <v>6</v>
      </c>
      <c r="G155" s="544" t="s">
        <v>31</v>
      </c>
      <c r="H155" s="585">
        <v>1</v>
      </c>
      <c r="I155" s="464"/>
      <c r="J155" s="464"/>
      <c r="K155" s="464"/>
      <c r="L155" s="465"/>
      <c r="M155" s="24"/>
      <c r="N155" s="421"/>
    </row>
    <row r="156" spans="1:14" s="25" customFormat="1" ht="20.100000000000001" customHeight="1">
      <c r="A156" s="852"/>
      <c r="B156" s="588">
        <f t="shared" si="7"/>
        <v>7</v>
      </c>
      <c r="C156" s="451" t="s">
        <v>17</v>
      </c>
      <c r="D156" s="441" t="s">
        <v>34768</v>
      </c>
      <c r="E156" s="464"/>
      <c r="F156" s="587">
        <f t="shared" si="6"/>
        <v>7</v>
      </c>
      <c r="G156" s="544" t="s">
        <v>31</v>
      </c>
      <c r="H156" s="585">
        <v>1</v>
      </c>
      <c r="I156" s="464"/>
      <c r="J156" s="464"/>
      <c r="K156" s="464"/>
      <c r="L156" s="465"/>
      <c r="M156" s="24"/>
      <c r="N156" s="421"/>
    </row>
    <row r="157" spans="1:14" s="25" customFormat="1" ht="20.100000000000001" customHeight="1">
      <c r="A157" s="852"/>
      <c r="B157" s="588">
        <f t="shared" si="7"/>
        <v>6</v>
      </c>
      <c r="C157" s="451" t="s">
        <v>17</v>
      </c>
      <c r="D157" s="441" t="s">
        <v>34769</v>
      </c>
      <c r="E157" s="464"/>
      <c r="F157" s="587">
        <f t="shared" si="6"/>
        <v>6</v>
      </c>
      <c r="G157" s="544" t="s">
        <v>31</v>
      </c>
      <c r="H157" s="585">
        <v>1</v>
      </c>
      <c r="I157" s="464"/>
      <c r="J157" s="464"/>
      <c r="K157" s="464"/>
      <c r="L157" s="465"/>
      <c r="M157" s="24"/>
      <c r="N157" s="421"/>
    </row>
    <row r="158" spans="1:14" s="25" customFormat="1" ht="20.100000000000001" customHeight="1">
      <c r="A158" s="852"/>
      <c r="B158" s="588">
        <f t="shared" si="7"/>
        <v>6</v>
      </c>
      <c r="C158" s="451" t="s">
        <v>17</v>
      </c>
      <c r="D158" s="441" t="s">
        <v>34770</v>
      </c>
      <c r="E158" s="464"/>
      <c r="F158" s="587">
        <f t="shared" si="6"/>
        <v>6</v>
      </c>
      <c r="G158" s="544" t="s">
        <v>31</v>
      </c>
      <c r="H158" s="585">
        <v>1</v>
      </c>
      <c r="I158" s="464"/>
      <c r="J158" s="464"/>
      <c r="K158" s="464"/>
      <c r="L158" s="465"/>
      <c r="M158" s="24"/>
      <c r="N158" s="421"/>
    </row>
    <row r="159" spans="1:14" s="25" customFormat="1" ht="20.100000000000001" customHeight="1">
      <c r="A159" s="852"/>
      <c r="B159" s="588">
        <f t="shared" si="7"/>
        <v>6</v>
      </c>
      <c r="C159" s="451" t="s">
        <v>17</v>
      </c>
      <c r="D159" s="441" t="s">
        <v>34771</v>
      </c>
      <c r="E159" s="464"/>
      <c r="F159" s="587">
        <f t="shared" si="6"/>
        <v>6</v>
      </c>
      <c r="G159" s="544" t="s">
        <v>31</v>
      </c>
      <c r="H159" s="585">
        <v>1</v>
      </c>
      <c r="I159" s="464"/>
      <c r="J159" s="464"/>
      <c r="K159" s="464"/>
      <c r="L159" s="465"/>
      <c r="M159" s="24"/>
      <c r="N159" s="421"/>
    </row>
    <row r="160" spans="1:14" s="25" customFormat="1" ht="20.100000000000001" customHeight="1">
      <c r="A160" s="852"/>
      <c r="B160" s="588">
        <f t="shared" si="7"/>
        <v>6</v>
      </c>
      <c r="C160" s="451" t="s">
        <v>17</v>
      </c>
      <c r="D160" s="441" t="s">
        <v>34772</v>
      </c>
      <c r="E160" s="464"/>
      <c r="F160" s="587">
        <f t="shared" si="6"/>
        <v>6</v>
      </c>
      <c r="G160" s="544" t="s">
        <v>31</v>
      </c>
      <c r="H160" s="585">
        <v>1</v>
      </c>
      <c r="I160" s="464"/>
      <c r="J160" s="464"/>
      <c r="K160" s="464"/>
      <c r="L160" s="465"/>
      <c r="M160" s="24"/>
      <c r="N160" s="421"/>
    </row>
    <row r="161" spans="1:14" s="25" customFormat="1" ht="20.100000000000001" customHeight="1">
      <c r="A161" s="852"/>
      <c r="B161" s="588">
        <f t="shared" si="7"/>
        <v>6</v>
      </c>
      <c r="C161" s="451" t="s">
        <v>17</v>
      </c>
      <c r="D161" s="441" t="s">
        <v>34773</v>
      </c>
      <c r="E161" s="464"/>
      <c r="F161" s="587">
        <f t="shared" si="6"/>
        <v>6</v>
      </c>
      <c r="G161" s="544" t="s">
        <v>31</v>
      </c>
      <c r="H161" s="585">
        <v>1</v>
      </c>
      <c r="I161" s="464"/>
      <c r="J161" s="464"/>
      <c r="K161" s="464"/>
      <c r="L161" s="465"/>
      <c r="M161" s="24"/>
      <c r="N161" s="421"/>
    </row>
    <row r="162" spans="1:14" s="25" customFormat="1" ht="20.100000000000001" customHeight="1">
      <c r="A162" s="852"/>
      <c r="B162" s="588">
        <f t="shared" si="7"/>
        <v>9</v>
      </c>
      <c r="C162" s="451" t="s">
        <v>17</v>
      </c>
      <c r="D162" s="441" t="s">
        <v>34788</v>
      </c>
      <c r="E162" s="464"/>
      <c r="F162" s="587">
        <f t="shared" si="6"/>
        <v>9</v>
      </c>
      <c r="G162" s="544" t="s">
        <v>31</v>
      </c>
      <c r="H162" s="585">
        <v>1</v>
      </c>
      <c r="I162" s="464"/>
      <c r="J162" s="464"/>
      <c r="K162" s="464"/>
      <c r="L162" s="465"/>
      <c r="M162" s="24"/>
      <c r="N162" s="421"/>
    </row>
    <row r="163" spans="1:14" s="25" customFormat="1" ht="20.100000000000001" customHeight="1">
      <c r="A163" s="852"/>
      <c r="B163" s="588">
        <f t="shared" si="7"/>
        <v>3</v>
      </c>
      <c r="C163" s="451" t="s">
        <v>17</v>
      </c>
      <c r="D163" s="441" t="s">
        <v>34789</v>
      </c>
      <c r="E163" s="464"/>
      <c r="F163" s="587">
        <f t="shared" si="6"/>
        <v>3</v>
      </c>
      <c r="G163" s="544" t="s">
        <v>31</v>
      </c>
      <c r="H163" s="585">
        <v>1</v>
      </c>
      <c r="I163" s="464"/>
      <c r="J163" s="464"/>
      <c r="K163" s="464"/>
      <c r="L163" s="465"/>
      <c r="M163" s="24"/>
      <c r="N163" s="421"/>
    </row>
    <row r="164" spans="1:14" s="25" customFormat="1" ht="20.100000000000001" customHeight="1">
      <c r="A164" s="852"/>
      <c r="B164" s="588">
        <f t="shared" si="7"/>
        <v>13</v>
      </c>
      <c r="C164" s="451" t="s">
        <v>17</v>
      </c>
      <c r="D164" s="441" t="s">
        <v>34774</v>
      </c>
      <c r="E164" s="464"/>
      <c r="F164" s="587">
        <f t="shared" si="6"/>
        <v>13</v>
      </c>
      <c r="G164" s="544" t="s">
        <v>31</v>
      </c>
      <c r="H164" s="585">
        <v>1</v>
      </c>
      <c r="I164" s="464"/>
      <c r="J164" s="464"/>
      <c r="K164" s="464"/>
      <c r="L164" s="465"/>
      <c r="M164" s="24"/>
      <c r="N164" s="421"/>
    </row>
    <row r="165" spans="1:14" s="25" customFormat="1" ht="20.100000000000001" customHeight="1">
      <c r="A165" s="852"/>
      <c r="B165" s="588">
        <f t="shared" si="7"/>
        <v>9</v>
      </c>
      <c r="C165" s="451" t="s">
        <v>17</v>
      </c>
      <c r="D165" s="441" t="s">
        <v>34775</v>
      </c>
      <c r="E165" s="464"/>
      <c r="F165" s="587">
        <f t="shared" si="6"/>
        <v>9</v>
      </c>
      <c r="G165" s="544" t="s">
        <v>31</v>
      </c>
      <c r="H165" s="585">
        <v>1</v>
      </c>
      <c r="I165" s="464"/>
      <c r="J165" s="464"/>
      <c r="K165" s="464"/>
      <c r="L165" s="465"/>
      <c r="M165" s="24"/>
      <c r="N165" s="421"/>
    </row>
    <row r="166" spans="1:14" s="25" customFormat="1" ht="20.100000000000001" customHeight="1">
      <c r="A166" s="852"/>
      <c r="B166" s="588">
        <f t="shared" si="7"/>
        <v>23</v>
      </c>
      <c r="C166" s="451" t="s">
        <v>17</v>
      </c>
      <c r="D166" s="441" t="s">
        <v>34754</v>
      </c>
      <c r="E166" s="464"/>
      <c r="F166" s="587">
        <f t="shared" si="6"/>
        <v>23</v>
      </c>
      <c r="G166" s="544" t="s">
        <v>31</v>
      </c>
      <c r="H166" s="585">
        <v>1</v>
      </c>
      <c r="I166" s="464"/>
      <c r="J166" s="464"/>
      <c r="K166" s="464"/>
      <c r="L166" s="465"/>
      <c r="M166" s="24"/>
      <c r="N166" s="421"/>
    </row>
    <row r="167" spans="1:14" s="25" customFormat="1" ht="20.100000000000001" customHeight="1">
      <c r="A167" s="852"/>
      <c r="B167" s="588">
        <f t="shared" si="7"/>
        <v>12</v>
      </c>
      <c r="C167" s="451" t="s">
        <v>17</v>
      </c>
      <c r="D167" s="441" t="s">
        <v>34776</v>
      </c>
      <c r="E167" s="464"/>
      <c r="F167" s="587">
        <f t="shared" si="6"/>
        <v>12</v>
      </c>
      <c r="G167" s="544" t="s">
        <v>31</v>
      </c>
      <c r="H167" s="585">
        <v>1</v>
      </c>
      <c r="I167" s="464"/>
      <c r="J167" s="464"/>
      <c r="K167" s="464"/>
      <c r="L167" s="465"/>
      <c r="M167" s="24"/>
      <c r="N167" s="421"/>
    </row>
    <row r="168" spans="1:14" s="25" customFormat="1" ht="20.100000000000001" customHeight="1">
      <c r="A168" s="852"/>
      <c r="B168" s="588">
        <f t="shared" si="7"/>
        <v>7</v>
      </c>
      <c r="C168" s="451" t="s">
        <v>17</v>
      </c>
      <c r="D168" s="441" t="s">
        <v>34777</v>
      </c>
      <c r="E168" s="464"/>
      <c r="F168" s="587">
        <f t="shared" si="6"/>
        <v>7</v>
      </c>
      <c r="G168" s="544" t="s">
        <v>31</v>
      </c>
      <c r="H168" s="585">
        <v>1</v>
      </c>
      <c r="I168" s="464"/>
      <c r="J168" s="464"/>
      <c r="K168" s="464"/>
      <c r="L168" s="465"/>
      <c r="M168" s="24"/>
      <c r="N168" s="421"/>
    </row>
    <row r="169" spans="1:14" s="25" customFormat="1" ht="20.100000000000001" customHeight="1">
      <c r="A169" s="852"/>
      <c r="B169" s="588">
        <f t="shared" si="7"/>
        <v>5</v>
      </c>
      <c r="C169" s="451" t="s">
        <v>17</v>
      </c>
      <c r="D169" s="441" t="s">
        <v>34778</v>
      </c>
      <c r="E169" s="464"/>
      <c r="F169" s="587">
        <f t="shared" si="6"/>
        <v>5</v>
      </c>
      <c r="G169" s="544" t="s">
        <v>31</v>
      </c>
      <c r="H169" s="585">
        <v>1</v>
      </c>
      <c r="I169" s="464"/>
      <c r="J169" s="464"/>
      <c r="K169" s="464"/>
      <c r="L169" s="465"/>
      <c r="M169" s="24"/>
      <c r="N169" s="421"/>
    </row>
    <row r="170" spans="1:14" s="25" customFormat="1" ht="20.100000000000001" customHeight="1">
      <c r="A170" s="852"/>
      <c r="B170" s="588">
        <f t="shared" si="7"/>
        <v>14</v>
      </c>
      <c r="C170" s="451" t="s">
        <v>17</v>
      </c>
      <c r="D170" s="441" t="s">
        <v>34779</v>
      </c>
      <c r="E170" s="464"/>
      <c r="F170" s="587">
        <f t="shared" si="6"/>
        <v>14</v>
      </c>
      <c r="G170" s="544" t="s">
        <v>31</v>
      </c>
      <c r="H170" s="585">
        <v>1</v>
      </c>
      <c r="I170" s="464"/>
      <c r="J170" s="464"/>
      <c r="K170" s="464"/>
      <c r="L170" s="465"/>
      <c r="M170" s="24"/>
      <c r="N170" s="421"/>
    </row>
    <row r="171" spans="1:14" s="25" customFormat="1" ht="20.100000000000001" customHeight="1">
      <c r="A171" s="852"/>
      <c r="B171" s="588">
        <f t="shared" si="7"/>
        <v>5</v>
      </c>
      <c r="C171" s="451" t="s">
        <v>17</v>
      </c>
      <c r="D171" s="441" t="s">
        <v>34780</v>
      </c>
      <c r="E171" s="464"/>
      <c r="F171" s="587">
        <f t="shared" si="6"/>
        <v>5</v>
      </c>
      <c r="G171" s="544" t="s">
        <v>31</v>
      </c>
      <c r="H171" s="585">
        <v>1</v>
      </c>
      <c r="I171" s="464"/>
      <c r="J171" s="464"/>
      <c r="K171" s="464"/>
      <c r="L171" s="465"/>
      <c r="M171" s="24"/>
      <c r="N171" s="421"/>
    </row>
    <row r="172" spans="1:14" s="25" customFormat="1" ht="20.100000000000001" customHeight="1">
      <c r="A172" s="852"/>
      <c r="B172" s="588">
        <f t="shared" si="7"/>
        <v>2</v>
      </c>
      <c r="C172" s="451" t="s">
        <v>17</v>
      </c>
      <c r="D172" s="441" t="s">
        <v>34781</v>
      </c>
      <c r="E172" s="464"/>
      <c r="F172" s="587">
        <f t="shared" si="6"/>
        <v>2</v>
      </c>
      <c r="G172" s="544" t="s">
        <v>31</v>
      </c>
      <c r="H172" s="585">
        <v>1</v>
      </c>
      <c r="I172" s="464"/>
      <c r="J172" s="464"/>
      <c r="K172" s="464"/>
      <c r="L172" s="465"/>
      <c r="M172" s="24"/>
      <c r="N172" s="421"/>
    </row>
    <row r="173" spans="1:14" s="25" customFormat="1" ht="20.100000000000001" customHeight="1">
      <c r="A173" s="852"/>
      <c r="B173" s="588">
        <f t="shared" si="7"/>
        <v>10</v>
      </c>
      <c r="C173" s="451" t="s">
        <v>17</v>
      </c>
      <c r="D173" s="441" t="s">
        <v>34782</v>
      </c>
      <c r="E173" s="464"/>
      <c r="F173" s="587">
        <f t="shared" si="6"/>
        <v>10</v>
      </c>
      <c r="G173" s="544" t="s">
        <v>31</v>
      </c>
      <c r="H173" s="585">
        <v>1</v>
      </c>
      <c r="I173" s="464"/>
      <c r="J173" s="464"/>
      <c r="K173" s="464"/>
      <c r="L173" s="465"/>
      <c r="M173" s="24"/>
      <c r="N173" s="421"/>
    </row>
    <row r="174" spans="1:14" s="25" customFormat="1" ht="20.100000000000001" customHeight="1">
      <c r="A174" s="852"/>
      <c r="B174" s="588">
        <f t="shared" si="7"/>
        <v>1</v>
      </c>
      <c r="C174" s="451" t="s">
        <v>17</v>
      </c>
      <c r="D174" s="441" t="s">
        <v>34783</v>
      </c>
      <c r="E174" s="464"/>
      <c r="F174" s="587">
        <f t="shared" si="6"/>
        <v>1</v>
      </c>
      <c r="G174" s="544" t="s">
        <v>31</v>
      </c>
      <c r="H174" s="585">
        <v>1</v>
      </c>
      <c r="I174" s="464"/>
      <c r="J174" s="464"/>
      <c r="K174" s="464"/>
      <c r="L174" s="465"/>
      <c r="M174" s="24"/>
      <c r="N174" s="421"/>
    </row>
    <row r="175" spans="1:14" s="25" customFormat="1" ht="20.100000000000001" customHeight="1">
      <c r="A175" s="852"/>
      <c r="B175" s="588">
        <f t="shared" si="7"/>
        <v>15</v>
      </c>
      <c r="C175" s="451" t="s">
        <v>17</v>
      </c>
      <c r="D175" s="441" t="s">
        <v>34784</v>
      </c>
      <c r="E175" s="464"/>
      <c r="F175" s="587">
        <f t="shared" si="6"/>
        <v>15</v>
      </c>
      <c r="G175" s="544" t="s">
        <v>31</v>
      </c>
      <c r="H175" s="585">
        <v>1</v>
      </c>
      <c r="I175" s="464"/>
      <c r="J175" s="464"/>
      <c r="K175" s="464"/>
      <c r="L175" s="465"/>
      <c r="M175" s="24"/>
      <c r="N175" s="421"/>
    </row>
    <row r="176" spans="1:14" s="25" customFormat="1" ht="20.100000000000001" customHeight="1">
      <c r="A176" s="852"/>
      <c r="B176" s="588">
        <f t="shared" si="7"/>
        <v>20</v>
      </c>
      <c r="C176" s="451" t="s">
        <v>17</v>
      </c>
      <c r="D176" s="441" t="s">
        <v>34785</v>
      </c>
      <c r="E176" s="464"/>
      <c r="F176" s="587">
        <f t="shared" si="6"/>
        <v>20</v>
      </c>
      <c r="G176" s="544" t="s">
        <v>31</v>
      </c>
      <c r="H176" s="585">
        <v>1</v>
      </c>
      <c r="I176" s="464"/>
      <c r="J176" s="464"/>
      <c r="K176" s="464"/>
      <c r="L176" s="465"/>
      <c r="M176" s="24"/>
      <c r="N176" s="421"/>
    </row>
    <row r="177" spans="1:14" s="25" customFormat="1" ht="20.100000000000001" customHeight="1">
      <c r="A177" s="852"/>
      <c r="B177" s="588">
        <f t="shared" si="7"/>
        <v>8</v>
      </c>
      <c r="C177" s="451" t="s">
        <v>17</v>
      </c>
      <c r="D177" s="441" t="s">
        <v>34748</v>
      </c>
      <c r="E177" s="464"/>
      <c r="F177" s="587">
        <f t="shared" si="6"/>
        <v>8</v>
      </c>
      <c r="G177" s="544" t="s">
        <v>31</v>
      </c>
      <c r="H177" s="585">
        <v>1</v>
      </c>
      <c r="I177" s="464"/>
      <c r="J177" s="464"/>
      <c r="K177" s="464"/>
      <c r="L177" s="465"/>
      <c r="M177" s="24"/>
      <c r="N177" s="421"/>
    </row>
    <row r="178" spans="1:14" s="25" customFormat="1" ht="20.100000000000001" customHeight="1">
      <c r="A178" s="852"/>
      <c r="B178" s="443">
        <f>SUM(B142:B177)</f>
        <v>298</v>
      </c>
      <c r="C178" s="627" t="str">
        <f>VLOOKUP(B139,'DESCRIÇÃO EMOP'!A:C,3)</f>
        <v>M</v>
      </c>
      <c r="D178" s="516"/>
      <c r="E178" s="460"/>
      <c r="F178" s="464"/>
      <c r="G178" s="464"/>
      <c r="H178" s="464"/>
      <c r="I178" s="464"/>
      <c r="J178" s="464"/>
      <c r="K178" s="464"/>
      <c r="L178" s="465"/>
      <c r="M178" s="24"/>
      <c r="N178" s="421"/>
    </row>
    <row r="179" spans="1:14" s="25" customFormat="1" ht="20.100000000000001" customHeight="1">
      <c r="A179" s="852"/>
      <c r="B179" s="471"/>
      <c r="C179" s="281"/>
      <c r="D179" s="516"/>
      <c r="E179" s="460"/>
      <c r="F179" s="464"/>
      <c r="G179" s="464"/>
      <c r="H179" s="464"/>
      <c r="I179" s="464"/>
      <c r="J179" s="464"/>
      <c r="K179" s="464"/>
      <c r="L179" s="465"/>
      <c r="M179" s="24"/>
      <c r="N179" s="421"/>
    </row>
    <row r="180" spans="1:14" s="25" customFormat="1" ht="20.100000000000001" customHeight="1">
      <c r="A180" s="10">
        <f>A139+1</f>
        <v>12</v>
      </c>
      <c r="B180" s="18" t="s">
        <v>280</v>
      </c>
      <c r="C180" s="1133" t="str">
        <f>VLOOKUP(B180,'DESCRIÇÃO EMOP'!A:B,2,FALSE)</f>
        <v>INDICE SUPORTE CALIFORNIA,POR 1 PONTO,COMPACTACAO COM ENERGIA PROCTOR NORMAL</v>
      </c>
      <c r="D180" s="1133"/>
      <c r="E180" s="1133"/>
      <c r="F180" s="1133"/>
      <c r="G180" s="1133"/>
      <c r="H180" s="1133"/>
      <c r="I180" s="1133"/>
      <c r="J180" s="1133"/>
      <c r="K180" s="1133"/>
      <c r="L180" s="1133"/>
      <c r="M180" s="24"/>
      <c r="N180" s="421"/>
    </row>
    <row r="181" spans="1:14" s="25" customFormat="1" ht="20.100000000000001" customHeight="1">
      <c r="A181" s="852"/>
      <c r="B181" s="469"/>
      <c r="C181" s="281"/>
      <c r="D181" s="516"/>
      <c r="E181" s="224" t="s">
        <v>3</v>
      </c>
      <c r="F181" s="462"/>
      <c r="G181" s="462"/>
      <c r="H181" s="462"/>
      <c r="I181" s="464"/>
      <c r="J181" s="464"/>
      <c r="K181" s="464"/>
      <c r="L181" s="465"/>
      <c r="M181" s="24"/>
      <c r="N181" s="421"/>
    </row>
    <row r="182" spans="1:14" s="25" customFormat="1" ht="20.100000000000001" customHeight="1">
      <c r="A182" s="852"/>
      <c r="B182" s="470">
        <f>E182</f>
        <v>298</v>
      </c>
      <c r="C182" s="451" t="s">
        <v>17</v>
      </c>
      <c r="D182" s="516"/>
      <c r="E182" s="464">
        <f>B178</f>
        <v>298</v>
      </c>
      <c r="F182" s="472" t="s">
        <v>34548</v>
      </c>
      <c r="G182" s="464"/>
      <c r="H182" s="464"/>
      <c r="I182" s="464"/>
      <c r="J182" s="464"/>
      <c r="K182" s="464"/>
      <c r="L182" s="465"/>
      <c r="M182" s="24"/>
      <c r="N182" s="421"/>
    </row>
    <row r="183" spans="1:14" s="25" customFormat="1" ht="20.100000000000001" customHeight="1">
      <c r="A183" s="852"/>
      <c r="B183" s="471">
        <f>B182</f>
        <v>298</v>
      </c>
      <c r="C183" s="627" t="str">
        <f>VLOOKUP(B180,'DESCRIÇÃO EMOP'!A:C,3)</f>
        <v>UN</v>
      </c>
      <c r="D183" s="472"/>
      <c r="E183" s="460"/>
      <c r="F183" s="464"/>
      <c r="G183" s="464"/>
      <c r="H183" s="464"/>
      <c r="I183" s="464"/>
      <c r="J183" s="464"/>
      <c r="K183" s="464"/>
      <c r="L183" s="465"/>
      <c r="M183" s="24"/>
      <c r="N183" s="421"/>
    </row>
    <row r="184" spans="1:14" s="25" customFormat="1" ht="20.100000000000001" customHeight="1">
      <c r="A184" s="852"/>
      <c r="B184" s="471"/>
      <c r="C184" s="281"/>
      <c r="D184" s="516"/>
      <c r="E184" s="460"/>
      <c r="F184" s="464"/>
      <c r="G184" s="464"/>
      <c r="H184" s="464"/>
      <c r="I184" s="464"/>
      <c r="J184" s="464"/>
      <c r="K184" s="464"/>
      <c r="L184" s="465"/>
      <c r="M184" s="24"/>
      <c r="N184" s="421"/>
    </row>
    <row r="185" spans="1:14" s="25" customFormat="1" ht="20.100000000000001" customHeight="1">
      <c r="A185" s="10">
        <f>A180+1</f>
        <v>13</v>
      </c>
      <c r="B185" s="18" t="s">
        <v>407</v>
      </c>
      <c r="C185" s="1133" t="str">
        <f>VLOOKUP(B185,'DESCRIÇÃO EMOP'!A:B,2,FALSE)</f>
        <v>ENSAIO DE CARACTERIZACAO GEOTECNICA DE SOLOS,COM UTILIZACAODE DILATOMETRO,EXCLUSIVE PERFURACAO</v>
      </c>
      <c r="D185" s="1133"/>
      <c r="E185" s="1133"/>
      <c r="F185" s="1133"/>
      <c r="G185" s="1133"/>
      <c r="H185" s="1133"/>
      <c r="I185" s="1133"/>
      <c r="J185" s="1133"/>
      <c r="K185" s="1133"/>
      <c r="L185" s="1133"/>
      <c r="M185" s="24"/>
      <c r="N185" s="421"/>
    </row>
    <row r="186" spans="1:14" s="25" customFormat="1" ht="20.100000000000001" customHeight="1">
      <c r="A186" s="852"/>
      <c r="B186" s="469"/>
      <c r="C186" s="281"/>
      <c r="D186" s="516"/>
      <c r="E186" s="224" t="s">
        <v>3</v>
      </c>
      <c r="F186" s="462"/>
      <c r="G186" s="462"/>
      <c r="H186" s="462"/>
      <c r="I186" s="464"/>
      <c r="J186" s="464"/>
      <c r="K186" s="464"/>
      <c r="L186" s="465"/>
      <c r="M186" s="24"/>
      <c r="N186" s="421"/>
    </row>
    <row r="187" spans="1:14" s="25" customFormat="1" ht="20.100000000000001" customHeight="1">
      <c r="A187" s="852"/>
      <c r="B187" s="470">
        <f>E187</f>
        <v>298</v>
      </c>
      <c r="C187" s="451" t="s">
        <v>17</v>
      </c>
      <c r="D187" s="516"/>
      <c r="E187" s="464">
        <f>B178</f>
        <v>298</v>
      </c>
      <c r="F187" s="472" t="s">
        <v>34548</v>
      </c>
      <c r="G187" s="464"/>
      <c r="H187" s="464"/>
      <c r="I187" s="464"/>
      <c r="J187" s="464"/>
      <c r="K187" s="464"/>
      <c r="L187" s="465"/>
      <c r="M187" s="24"/>
      <c r="N187" s="421"/>
    </row>
    <row r="188" spans="1:14" s="25" customFormat="1" ht="20.100000000000001" customHeight="1">
      <c r="A188" s="852"/>
      <c r="B188" s="471">
        <f>B187</f>
        <v>298</v>
      </c>
      <c r="C188" s="627" t="str">
        <f>VLOOKUP(B185,'DESCRIÇÃO EMOP'!A:C,3)</f>
        <v>UN</v>
      </c>
      <c r="D188" s="472"/>
      <c r="E188" s="460"/>
      <c r="F188" s="464"/>
      <c r="G188" s="464"/>
      <c r="H188" s="464"/>
      <c r="I188" s="464"/>
      <c r="J188" s="464"/>
      <c r="K188" s="464"/>
      <c r="L188" s="465"/>
      <c r="M188" s="24"/>
      <c r="N188" s="421"/>
    </row>
    <row r="189" spans="1:14" s="25" customFormat="1" ht="20.100000000000001" customHeight="1">
      <c r="A189" s="852"/>
      <c r="B189" s="471"/>
      <c r="C189" s="281"/>
      <c r="D189" s="516"/>
      <c r="E189" s="460"/>
      <c r="F189" s="464"/>
      <c r="G189" s="464"/>
      <c r="H189" s="464"/>
      <c r="I189" s="464"/>
      <c r="J189" s="464"/>
      <c r="K189" s="464"/>
      <c r="L189" s="465"/>
      <c r="M189" s="24"/>
      <c r="N189" s="421"/>
    </row>
    <row r="190" spans="1:14" s="25" customFormat="1" ht="34.5" customHeight="1">
      <c r="A190" s="10">
        <f>A185+1</f>
        <v>14</v>
      </c>
      <c r="B190" s="18" t="s">
        <v>1758</v>
      </c>
      <c r="C190" s="1133" t="str">
        <f>VLOOKUP(B190,'DESCRIÇÃO EMOP'!A:B,2,FALSE)</f>
        <v>INSTALACAO E LIGACAO PROVISORIA PARA ABASTECIMENTO DE AGUA EESGOTAMENTO SANITARIO EM CANTEIRO DE OBRAS,INCLUSIVE ESCAVACAO,EXCLUSIVE REPOSICAO DA PAVIMENTACAO DO LOGRADOURO PUBLICO</v>
      </c>
      <c r="D190" s="1133"/>
      <c r="E190" s="1133"/>
      <c r="F190" s="1133"/>
      <c r="G190" s="1133"/>
      <c r="H190" s="1133"/>
      <c r="I190" s="1133"/>
      <c r="J190" s="1133"/>
      <c r="K190" s="1133"/>
      <c r="L190" s="1133"/>
      <c r="M190" s="24"/>
      <c r="N190" s="421"/>
    </row>
    <row r="191" spans="1:14" s="25" customFormat="1" ht="20.100000000000001" customHeight="1">
      <c r="A191" s="852"/>
      <c r="B191" s="469"/>
      <c r="C191" s="281"/>
      <c r="D191" s="516"/>
      <c r="E191" s="224" t="s">
        <v>3</v>
      </c>
      <c r="F191" s="462"/>
      <c r="G191" s="462"/>
      <c r="H191" s="462"/>
      <c r="I191" s="464"/>
      <c r="J191" s="464"/>
      <c r="K191" s="464"/>
      <c r="L191" s="465"/>
      <c r="M191" s="24"/>
      <c r="N191" s="421"/>
    </row>
    <row r="192" spans="1:14" s="25" customFormat="1" ht="20.100000000000001" customHeight="1">
      <c r="A192" s="852"/>
      <c r="B192" s="470">
        <f>E192</f>
        <v>1</v>
      </c>
      <c r="C192" s="451" t="s">
        <v>17</v>
      </c>
      <c r="D192" s="516"/>
      <c r="E192" s="464">
        <v>1</v>
      </c>
      <c r="F192" s="464"/>
      <c r="G192" s="464"/>
      <c r="H192" s="464"/>
      <c r="I192" s="464"/>
      <c r="J192" s="464"/>
      <c r="K192" s="464"/>
      <c r="L192" s="465"/>
      <c r="M192" s="24"/>
      <c r="N192" s="421"/>
    </row>
    <row r="193" spans="1:14" s="25" customFormat="1" ht="20.100000000000001" customHeight="1">
      <c r="A193" s="852"/>
      <c r="B193" s="471">
        <f>B192</f>
        <v>1</v>
      </c>
      <c r="C193" s="627" t="str">
        <f>VLOOKUP(B190,'DESCRIÇÃO EMOP'!A:C,3)</f>
        <v>UN</v>
      </c>
      <c r="D193" s="516"/>
      <c r="E193" s="460"/>
      <c r="F193" s="464"/>
      <c r="G193" s="464"/>
      <c r="H193" s="464"/>
      <c r="I193" s="464"/>
      <c r="J193" s="464"/>
      <c r="K193" s="464"/>
      <c r="L193" s="465"/>
      <c r="M193" s="24"/>
      <c r="N193" s="421"/>
    </row>
    <row r="194" spans="1:14" s="25" customFormat="1" ht="20.100000000000001" customHeight="1">
      <c r="A194" s="852"/>
      <c r="B194" s="471"/>
      <c r="C194" s="281"/>
      <c r="D194" s="516"/>
      <c r="E194" s="460"/>
      <c r="F194" s="464"/>
      <c r="G194" s="464"/>
      <c r="H194" s="464"/>
      <c r="I194" s="464"/>
      <c r="J194" s="464"/>
      <c r="K194" s="464"/>
      <c r="L194" s="465"/>
      <c r="M194" s="24"/>
      <c r="N194" s="421"/>
    </row>
    <row r="195" spans="1:14" s="25" customFormat="1" ht="36.75" customHeight="1">
      <c r="A195" s="10">
        <f>A190+1</f>
        <v>15</v>
      </c>
      <c r="B195" s="18" t="s">
        <v>1760</v>
      </c>
      <c r="C195" s="1133" t="str">
        <f>VLOOKUP(B195,'DESCRIÇÃO EMOP'!A:B,2,FALSE)</f>
        <v>INSTALACAO E LIGACAO PROVISORIA DE ALIMENTACAO DE ENERGIA ELETRICA,EM BAIXA TENSAO,PARA CANTEIRO DE OBRAS,M3-CHAVE 100A,CARGA 3KW,20CV,EXCLUSIVE O FORNECIMENTO DO MEDIDOR</v>
      </c>
      <c r="D195" s="1133"/>
      <c r="E195" s="1133"/>
      <c r="F195" s="1133"/>
      <c r="G195" s="1133"/>
      <c r="H195" s="1133"/>
      <c r="I195" s="1133"/>
      <c r="J195" s="1133"/>
      <c r="K195" s="1133"/>
      <c r="L195" s="1133"/>
      <c r="M195" s="24"/>
      <c r="N195" s="421"/>
    </row>
    <row r="196" spans="1:14" s="25" customFormat="1" ht="20.100000000000001" customHeight="1">
      <c r="A196" s="852"/>
      <c r="B196" s="469"/>
      <c r="C196" s="281"/>
      <c r="D196" s="516"/>
      <c r="E196" s="224" t="s">
        <v>3</v>
      </c>
      <c r="F196" s="462"/>
      <c r="G196" s="462"/>
      <c r="H196" s="462"/>
      <c r="I196" s="464"/>
      <c r="J196" s="464"/>
      <c r="K196" s="464"/>
      <c r="L196" s="465"/>
      <c r="M196" s="24"/>
      <c r="N196" s="421"/>
    </row>
    <row r="197" spans="1:14" s="25" customFormat="1" ht="20.100000000000001" customHeight="1">
      <c r="A197" s="852"/>
      <c r="B197" s="470">
        <f>E197</f>
        <v>1</v>
      </c>
      <c r="C197" s="451" t="s">
        <v>17</v>
      </c>
      <c r="D197" s="516"/>
      <c r="E197" s="464">
        <v>1</v>
      </c>
      <c r="F197" s="464"/>
      <c r="G197" s="464"/>
      <c r="H197" s="464"/>
      <c r="I197" s="464"/>
      <c r="J197" s="464"/>
      <c r="K197" s="464"/>
      <c r="L197" s="465"/>
      <c r="M197" s="24"/>
      <c r="N197" s="421"/>
    </row>
    <row r="198" spans="1:14" s="25" customFormat="1" ht="20.100000000000001" customHeight="1">
      <c r="A198" s="852"/>
      <c r="B198" s="471">
        <f>B197</f>
        <v>1</v>
      </c>
      <c r="C198" s="627" t="str">
        <f>VLOOKUP(B195,'DESCRIÇÃO EMOP'!A:C,3)</f>
        <v>UN</v>
      </c>
      <c r="D198" s="516"/>
      <c r="E198" s="460"/>
      <c r="F198" s="464"/>
      <c r="G198" s="464"/>
      <c r="H198" s="464"/>
      <c r="I198" s="464"/>
      <c r="J198" s="464"/>
      <c r="K198" s="464"/>
      <c r="L198" s="465"/>
      <c r="M198" s="24"/>
      <c r="N198" s="421"/>
    </row>
    <row r="199" spans="1:14" s="25" customFormat="1" ht="20.100000000000001" customHeight="1">
      <c r="A199" s="852"/>
      <c r="B199" s="471"/>
      <c r="C199" s="281"/>
      <c r="D199" s="516"/>
      <c r="E199" s="460"/>
      <c r="F199" s="464"/>
      <c r="G199" s="464"/>
      <c r="H199" s="464"/>
      <c r="I199" s="464"/>
      <c r="J199" s="464"/>
      <c r="K199" s="464"/>
      <c r="L199" s="465"/>
      <c r="M199" s="24"/>
      <c r="N199" s="421"/>
    </row>
    <row r="200" spans="1:14" s="25" customFormat="1" ht="18" customHeight="1">
      <c r="A200" s="10">
        <f>A195+1</f>
        <v>16</v>
      </c>
      <c r="B200" s="18" t="s">
        <v>2498</v>
      </c>
      <c r="C200" s="1133" t="str">
        <f>VLOOKUP(B200,'DESCRIÇÃO EMOP'!A:B,2,FALSE)</f>
        <v>CARGA E DESCARGA DE CONTAINER,SEGUNDO DESCRICAO DA FAMILIA 02.006</v>
      </c>
      <c r="D200" s="1133"/>
      <c r="E200" s="1133"/>
      <c r="F200" s="1133"/>
      <c r="G200" s="1133"/>
      <c r="H200" s="1133"/>
      <c r="I200" s="1133"/>
      <c r="J200" s="1133"/>
      <c r="K200" s="1133"/>
      <c r="L200" s="1133"/>
      <c r="M200" s="24"/>
      <c r="N200" s="421"/>
    </row>
    <row r="201" spans="1:14" s="25" customFormat="1" ht="7.5" customHeight="1">
      <c r="A201" s="10"/>
      <c r="B201" s="18"/>
      <c r="C201" s="665"/>
      <c r="D201" s="665"/>
      <c r="E201" s="665"/>
      <c r="F201" s="665"/>
      <c r="G201" s="665"/>
      <c r="H201" s="665"/>
      <c r="I201" s="665"/>
      <c r="J201" s="665"/>
      <c r="K201" s="665"/>
      <c r="L201" s="665"/>
      <c r="M201" s="24"/>
      <c r="N201" s="421"/>
    </row>
    <row r="202" spans="1:14" s="25" customFormat="1" ht="18" customHeight="1">
      <c r="A202" s="10"/>
      <c r="B202" s="18"/>
      <c r="C202" s="581" t="s">
        <v>34799</v>
      </c>
      <c r="D202" s="665"/>
      <c r="F202" s="665"/>
      <c r="G202" s="665"/>
      <c r="H202" s="665"/>
      <c r="I202" s="665"/>
      <c r="J202" s="665"/>
      <c r="K202" s="665"/>
      <c r="L202" s="665"/>
      <c r="M202" s="24"/>
      <c r="N202" s="421"/>
    </row>
    <row r="203" spans="1:14" s="25" customFormat="1" ht="20.100000000000001" customHeight="1">
      <c r="A203" s="852"/>
      <c r="B203" s="469"/>
      <c r="E203" s="224" t="s">
        <v>3</v>
      </c>
      <c r="F203" s="462"/>
      <c r="G203" s="462"/>
      <c r="I203" s="464"/>
      <c r="J203" s="464"/>
      <c r="K203" s="464"/>
      <c r="L203" s="465"/>
      <c r="M203" s="24"/>
      <c r="N203" s="421"/>
    </row>
    <row r="204" spans="1:14" s="25" customFormat="1" ht="20.100000000000001" customHeight="1">
      <c r="A204" s="852"/>
      <c r="B204" s="470">
        <f>TRUNC(E204*G204,2)</f>
        <v>16</v>
      </c>
      <c r="C204" s="451" t="s">
        <v>17</v>
      </c>
      <c r="D204" s="516"/>
      <c r="E204" s="464">
        <f>E124+E130+E136</f>
        <v>8</v>
      </c>
      <c r="F204" s="464" t="s">
        <v>31</v>
      </c>
      <c r="G204" s="464">
        <v>2</v>
      </c>
      <c r="H204" s="466" t="s">
        <v>34798</v>
      </c>
      <c r="J204" s="464"/>
      <c r="K204" s="464"/>
      <c r="L204" s="465"/>
      <c r="M204" s="24"/>
      <c r="N204" s="421"/>
    </row>
    <row r="205" spans="1:14" s="25" customFormat="1" ht="20.100000000000001" customHeight="1">
      <c r="A205" s="852"/>
      <c r="B205" s="471">
        <f>B204</f>
        <v>16</v>
      </c>
      <c r="C205" s="627" t="str">
        <f>VLOOKUP(B200,'DESCRIÇÃO EMOP'!A:C,3)</f>
        <v>UN</v>
      </c>
      <c r="D205" s="516"/>
      <c r="G205" s="464"/>
      <c r="I205" s="464"/>
      <c r="J205" s="464"/>
      <c r="K205" s="464"/>
      <c r="L205" s="465"/>
      <c r="M205" s="24"/>
      <c r="N205" s="421"/>
    </row>
    <row r="206" spans="1:14" s="25" customFormat="1" ht="20.100000000000001" customHeight="1">
      <c r="A206" s="852"/>
      <c r="B206" s="471"/>
      <c r="C206" s="281"/>
      <c r="D206" s="516"/>
      <c r="E206" s="460"/>
      <c r="F206" s="464"/>
      <c r="G206" s="464"/>
      <c r="H206" s="464"/>
      <c r="I206" s="464"/>
      <c r="J206" s="464"/>
      <c r="K206" s="464"/>
      <c r="L206" s="465"/>
      <c r="M206" s="24"/>
      <c r="N206" s="421"/>
    </row>
    <row r="207" spans="1:14" s="25" customFormat="1" ht="26.25" customHeight="1">
      <c r="A207" s="10">
        <f>A200+1</f>
        <v>17</v>
      </c>
      <c r="B207" s="18" t="s">
        <v>2405</v>
      </c>
      <c r="C207" s="1133" t="str">
        <f>VLOOKUP(B207,'DESCRIÇÃO EMOP'!A:B,2,FALSE)</f>
        <v>TRANSPORTE DE CONTAINER,SEGUNDO DESCRICAO DA FAMILIA 02.006,EXCLUSIVE CARGA E DESCARGA(VIDE ITEM 04.013.0015)</v>
      </c>
      <c r="D207" s="1133"/>
      <c r="E207" s="1133"/>
      <c r="F207" s="1133"/>
      <c r="G207" s="1133"/>
      <c r="H207" s="1133"/>
      <c r="I207" s="1133"/>
      <c r="J207" s="1133"/>
      <c r="K207" s="1133"/>
      <c r="L207" s="1133"/>
      <c r="M207" s="24"/>
      <c r="N207" s="421"/>
    </row>
    <row r="208" spans="1:14" s="25" customFormat="1" ht="10.5" customHeight="1">
      <c r="A208" s="10"/>
      <c r="B208" s="18"/>
      <c r="C208" s="665"/>
      <c r="D208" s="665"/>
      <c r="E208" s="665"/>
      <c r="F208" s="665"/>
      <c r="G208" s="665"/>
      <c r="H208" s="665"/>
      <c r="I208" s="665"/>
      <c r="J208" s="665"/>
      <c r="K208" s="665"/>
      <c r="L208" s="665"/>
      <c r="M208" s="24"/>
      <c r="N208" s="421"/>
    </row>
    <row r="209" spans="1:14" s="25" customFormat="1" ht="18.75" customHeight="1">
      <c r="A209" s="10"/>
      <c r="B209" s="18"/>
      <c r="C209" s="581" t="s">
        <v>34799</v>
      </c>
      <c r="D209" s="665"/>
      <c r="E209" s="665"/>
      <c r="F209" s="665"/>
      <c r="G209" s="665"/>
      <c r="H209" s="665"/>
      <c r="I209" s="665"/>
      <c r="J209" s="665"/>
      <c r="K209" s="665"/>
      <c r="L209" s="665"/>
      <c r="M209" s="24"/>
      <c r="N209" s="421"/>
    </row>
    <row r="210" spans="1:14" s="25" customFormat="1" ht="20.100000000000001" customHeight="1">
      <c r="A210" s="852"/>
      <c r="B210" s="469"/>
      <c r="C210" s="281"/>
      <c r="D210" s="516"/>
      <c r="E210" s="224" t="s">
        <v>3</v>
      </c>
      <c r="F210" s="462"/>
      <c r="G210" s="224" t="s">
        <v>28</v>
      </c>
      <c r="I210" s="464"/>
      <c r="J210" s="464"/>
      <c r="K210" s="464"/>
      <c r="L210" s="465"/>
      <c r="M210" s="24"/>
      <c r="N210" s="421"/>
    </row>
    <row r="211" spans="1:14" s="25" customFormat="1" ht="20.100000000000001" customHeight="1">
      <c r="A211" s="852"/>
      <c r="B211" s="470">
        <f>TRUNC(E211*G211*I211,2)</f>
        <v>640</v>
      </c>
      <c r="C211" s="451" t="s">
        <v>17</v>
      </c>
      <c r="D211" s="516"/>
      <c r="E211" s="464">
        <f>E204</f>
        <v>8</v>
      </c>
      <c r="F211" s="464" t="s">
        <v>31</v>
      </c>
      <c r="G211" s="464">
        <v>40</v>
      </c>
      <c r="H211" s="464" t="s">
        <v>31</v>
      </c>
      <c r="I211" s="464">
        <v>2</v>
      </c>
      <c r="J211" s="466" t="s">
        <v>34798</v>
      </c>
      <c r="K211" s="464"/>
      <c r="L211" s="465"/>
      <c r="M211" s="24"/>
      <c r="N211" s="421"/>
    </row>
    <row r="212" spans="1:14" s="25" customFormat="1" ht="20.100000000000001" customHeight="1">
      <c r="A212" s="852"/>
      <c r="B212" s="471">
        <f>B211</f>
        <v>640</v>
      </c>
      <c r="C212" s="627" t="str">
        <f>VLOOKUP(B207,'DESCRIÇÃO EMOP'!A:C,3)</f>
        <v>UNXKM</v>
      </c>
      <c r="D212" s="516"/>
      <c r="E212" s="460"/>
      <c r="F212" s="464"/>
      <c r="G212" s="464"/>
      <c r="H212" s="464"/>
      <c r="I212" s="464"/>
      <c r="J212" s="464"/>
      <c r="K212" s="464"/>
      <c r="L212" s="465"/>
      <c r="M212" s="24"/>
      <c r="N212" s="421"/>
    </row>
    <row r="213" spans="1:14" s="25" customFormat="1" ht="20.100000000000001" customHeight="1">
      <c r="A213" s="852"/>
      <c r="B213" s="471"/>
      <c r="C213" s="281"/>
      <c r="D213" s="516"/>
      <c r="E213" s="460"/>
      <c r="F213" s="464"/>
      <c r="G213" s="464"/>
      <c r="H213" s="464"/>
      <c r="I213" s="464"/>
      <c r="J213" s="464"/>
      <c r="K213" s="464"/>
      <c r="L213" s="465"/>
      <c r="M213" s="24"/>
      <c r="N213" s="421"/>
    </row>
    <row r="214" spans="1:14" s="25" customFormat="1" ht="22.5" customHeight="1">
      <c r="A214" s="10">
        <f>A207+1</f>
        <v>18</v>
      </c>
      <c r="B214" s="18" t="s">
        <v>671</v>
      </c>
      <c r="C214" s="1133" t="str">
        <f>VLOOKUP(B214,'DESCRIÇÃO EMOP'!A:B,2,FALSE)</f>
        <v>CONTROLE DE COMPACTACAO,POR PONTO(METODO DO ANEL)</v>
      </c>
      <c r="D214" s="1133"/>
      <c r="E214" s="1133"/>
      <c r="F214" s="1133"/>
      <c r="G214" s="1133"/>
      <c r="H214" s="1133"/>
      <c r="I214" s="1133"/>
      <c r="J214" s="1133"/>
      <c r="K214" s="1133"/>
      <c r="L214" s="1133"/>
      <c r="M214" s="24"/>
      <c r="N214" s="421"/>
    </row>
    <row r="215" spans="1:14" s="25" customFormat="1" ht="20.100000000000001" customHeight="1">
      <c r="A215" s="852"/>
      <c r="B215" s="469"/>
      <c r="C215" s="281"/>
      <c r="D215" s="516"/>
      <c r="E215" s="1142" t="s">
        <v>34549</v>
      </c>
      <c r="F215" s="1142"/>
      <c r="G215" s="1142"/>
      <c r="H215" s="464"/>
      <c r="I215" s="464"/>
      <c r="J215" s="464"/>
      <c r="K215" s="464"/>
      <c r="L215" s="465"/>
      <c r="M215" s="24"/>
      <c r="N215" s="421"/>
    </row>
    <row r="216" spans="1:14" s="25" customFormat="1" ht="20.100000000000001" customHeight="1">
      <c r="A216" s="852"/>
      <c r="B216" s="469"/>
      <c r="C216" s="281"/>
      <c r="D216" s="516"/>
      <c r="E216" s="474"/>
      <c r="F216" s="224" t="s">
        <v>34550</v>
      </c>
      <c r="G216" s="462"/>
      <c r="H216" s="462"/>
      <c r="I216" s="464"/>
      <c r="J216" s="464"/>
      <c r="K216" s="464"/>
      <c r="L216" s="465"/>
      <c r="M216" s="24"/>
      <c r="N216" s="421"/>
    </row>
    <row r="217" spans="1:14" s="25" customFormat="1" ht="15.75">
      <c r="A217" s="852"/>
      <c r="B217" s="666">
        <f>F217</f>
        <v>38</v>
      </c>
      <c r="C217" s="451" t="s">
        <v>17</v>
      </c>
      <c r="D217" s="441" t="s">
        <v>34786</v>
      </c>
      <c r="E217" s="461"/>
      <c r="F217" s="587">
        <f>ROUNDUP(E72/20,0)</f>
        <v>38</v>
      </c>
      <c r="G217" s="462"/>
      <c r="H217" s="462"/>
      <c r="I217" s="464"/>
      <c r="J217" s="464"/>
      <c r="K217" s="464"/>
      <c r="L217" s="465"/>
      <c r="M217" s="24"/>
      <c r="N217" s="421"/>
    </row>
    <row r="218" spans="1:14" s="25" customFormat="1" ht="15.75">
      <c r="A218" s="852"/>
      <c r="B218" s="666">
        <f t="shared" ref="B218:B252" si="8">F218</f>
        <v>8</v>
      </c>
      <c r="C218" s="451" t="s">
        <v>17</v>
      </c>
      <c r="D218" s="441" t="s">
        <v>34787</v>
      </c>
      <c r="E218" s="461"/>
      <c r="F218" s="587">
        <f t="shared" ref="F218:F252" si="9">ROUNDUP(E73/20,0)</f>
        <v>8</v>
      </c>
      <c r="G218" s="462"/>
      <c r="H218" s="462"/>
      <c r="I218" s="464"/>
      <c r="J218" s="464"/>
      <c r="K218" s="464"/>
      <c r="L218" s="465"/>
      <c r="M218" s="24"/>
      <c r="N218" s="421"/>
    </row>
    <row r="219" spans="1:14" s="25" customFormat="1" ht="15.75">
      <c r="A219" s="852"/>
      <c r="B219" s="666">
        <f t="shared" si="8"/>
        <v>11</v>
      </c>
      <c r="C219" s="451" t="s">
        <v>17</v>
      </c>
      <c r="D219" s="441" t="s">
        <v>34756</v>
      </c>
      <c r="E219" s="461"/>
      <c r="F219" s="587">
        <f t="shared" si="9"/>
        <v>11</v>
      </c>
      <c r="G219" s="462"/>
      <c r="H219" s="462"/>
      <c r="I219" s="464"/>
      <c r="J219" s="464"/>
      <c r="K219" s="464"/>
      <c r="L219" s="465"/>
      <c r="M219" s="24"/>
      <c r="N219" s="421"/>
    </row>
    <row r="220" spans="1:14" s="25" customFormat="1" ht="15.75">
      <c r="A220" s="852"/>
      <c r="B220" s="666">
        <f t="shared" si="8"/>
        <v>8</v>
      </c>
      <c r="C220" s="451" t="s">
        <v>17</v>
      </c>
      <c r="D220" s="441" t="s">
        <v>34757</v>
      </c>
      <c r="E220" s="461"/>
      <c r="F220" s="587">
        <f t="shared" si="9"/>
        <v>8</v>
      </c>
      <c r="G220" s="462"/>
      <c r="H220" s="462"/>
      <c r="I220" s="464"/>
      <c r="J220" s="464"/>
      <c r="K220" s="464"/>
      <c r="L220" s="465"/>
      <c r="M220" s="24"/>
      <c r="N220" s="421"/>
    </row>
    <row r="221" spans="1:14" s="25" customFormat="1" ht="15.75">
      <c r="A221" s="852"/>
      <c r="B221" s="666">
        <f t="shared" si="8"/>
        <v>9</v>
      </c>
      <c r="C221" s="451" t="s">
        <v>17</v>
      </c>
      <c r="D221" s="441" t="s">
        <v>34758</v>
      </c>
      <c r="E221" s="461"/>
      <c r="F221" s="587">
        <f t="shared" si="9"/>
        <v>9</v>
      </c>
      <c r="G221" s="462"/>
      <c r="H221" s="462"/>
      <c r="I221" s="464"/>
      <c r="J221" s="464"/>
      <c r="K221" s="464"/>
      <c r="L221" s="465"/>
      <c r="M221" s="24"/>
      <c r="N221" s="421"/>
    </row>
    <row r="222" spans="1:14" s="25" customFormat="1" ht="20.100000000000001" customHeight="1">
      <c r="A222" s="852"/>
      <c r="B222" s="666">
        <f t="shared" si="8"/>
        <v>5</v>
      </c>
      <c r="C222" s="451" t="s">
        <v>17</v>
      </c>
      <c r="D222" s="441" t="s">
        <v>34759</v>
      </c>
      <c r="E222" s="461"/>
      <c r="F222" s="587">
        <f t="shared" si="9"/>
        <v>5</v>
      </c>
      <c r="G222" s="462"/>
      <c r="H222" s="462"/>
      <c r="I222" s="464"/>
      <c r="J222" s="464"/>
      <c r="K222" s="464"/>
      <c r="L222" s="465"/>
      <c r="M222" s="24"/>
      <c r="N222" s="421"/>
    </row>
    <row r="223" spans="1:14" s="25" customFormat="1" ht="20.100000000000001" customHeight="1">
      <c r="A223" s="852"/>
      <c r="B223" s="666">
        <f t="shared" si="8"/>
        <v>8</v>
      </c>
      <c r="C223" s="451" t="s">
        <v>17</v>
      </c>
      <c r="D223" s="441" t="s">
        <v>34760</v>
      </c>
      <c r="E223" s="461"/>
      <c r="F223" s="587">
        <f t="shared" si="9"/>
        <v>8</v>
      </c>
      <c r="G223" s="462"/>
      <c r="H223" s="462"/>
      <c r="I223" s="464"/>
      <c r="J223" s="464"/>
      <c r="K223" s="464"/>
      <c r="L223" s="465"/>
      <c r="M223" s="24"/>
      <c r="N223" s="421"/>
    </row>
    <row r="224" spans="1:14" s="25" customFormat="1" ht="20.100000000000001" customHeight="1">
      <c r="A224" s="852"/>
      <c r="B224" s="666">
        <f t="shared" si="8"/>
        <v>21</v>
      </c>
      <c r="C224" s="451" t="s">
        <v>17</v>
      </c>
      <c r="D224" s="441" t="s">
        <v>34761</v>
      </c>
      <c r="E224" s="461"/>
      <c r="F224" s="587">
        <f t="shared" si="9"/>
        <v>21</v>
      </c>
      <c r="G224" s="462"/>
      <c r="H224" s="462"/>
      <c r="I224" s="464"/>
      <c r="J224" s="464"/>
      <c r="K224" s="464"/>
      <c r="L224" s="465"/>
      <c r="M224" s="24"/>
      <c r="N224" s="421"/>
    </row>
    <row r="225" spans="1:14" s="25" customFormat="1" ht="20.100000000000001" customHeight="1">
      <c r="A225" s="852"/>
      <c r="B225" s="666">
        <f t="shared" si="8"/>
        <v>16</v>
      </c>
      <c r="C225" s="451" t="s">
        <v>17</v>
      </c>
      <c r="D225" s="441" t="s">
        <v>34762</v>
      </c>
      <c r="E225" s="461"/>
      <c r="F225" s="587">
        <f t="shared" si="9"/>
        <v>16</v>
      </c>
      <c r="G225" s="462"/>
      <c r="H225" s="462"/>
      <c r="I225" s="464"/>
      <c r="J225" s="464"/>
      <c r="K225" s="464"/>
      <c r="L225" s="465"/>
      <c r="M225" s="24"/>
      <c r="N225" s="421"/>
    </row>
    <row r="226" spans="1:14" s="25" customFormat="1" ht="20.100000000000001" customHeight="1">
      <c r="A226" s="852"/>
      <c r="B226" s="666">
        <f t="shared" si="8"/>
        <v>21</v>
      </c>
      <c r="C226" s="451" t="s">
        <v>17</v>
      </c>
      <c r="D226" s="441" t="s">
        <v>34763</v>
      </c>
      <c r="E226" s="461"/>
      <c r="F226" s="587">
        <f t="shared" si="9"/>
        <v>21</v>
      </c>
      <c r="G226" s="462"/>
      <c r="H226" s="462"/>
      <c r="I226" s="464"/>
      <c r="J226" s="464"/>
      <c r="K226" s="464"/>
      <c r="L226" s="465"/>
      <c r="M226" s="24"/>
      <c r="N226" s="421"/>
    </row>
    <row r="227" spans="1:14" s="25" customFormat="1" ht="20.100000000000001" customHeight="1">
      <c r="A227" s="852"/>
      <c r="B227" s="666">
        <f t="shared" si="8"/>
        <v>29</v>
      </c>
      <c r="C227" s="451" t="s">
        <v>17</v>
      </c>
      <c r="D227" s="441" t="s">
        <v>34764</v>
      </c>
      <c r="E227" s="461"/>
      <c r="F227" s="587">
        <f t="shared" si="9"/>
        <v>29</v>
      </c>
      <c r="G227" s="462"/>
      <c r="H227" s="462"/>
      <c r="I227" s="464"/>
      <c r="J227" s="464"/>
      <c r="K227" s="464"/>
      <c r="L227" s="465"/>
      <c r="M227" s="24"/>
      <c r="N227" s="421"/>
    </row>
    <row r="228" spans="1:14" s="25" customFormat="1" ht="20.100000000000001" customHeight="1">
      <c r="A228" s="852"/>
      <c r="B228" s="666">
        <f t="shared" si="8"/>
        <v>13</v>
      </c>
      <c r="C228" s="451" t="s">
        <v>17</v>
      </c>
      <c r="D228" s="441" t="s">
        <v>34765</v>
      </c>
      <c r="E228" s="461"/>
      <c r="F228" s="587">
        <f t="shared" si="9"/>
        <v>13</v>
      </c>
      <c r="G228" s="462"/>
      <c r="H228" s="462"/>
      <c r="I228" s="464"/>
      <c r="J228" s="464"/>
      <c r="K228" s="464"/>
      <c r="L228" s="465"/>
      <c r="M228" s="24"/>
      <c r="N228" s="421"/>
    </row>
    <row r="229" spans="1:14" s="25" customFormat="1" ht="20.100000000000001" customHeight="1">
      <c r="A229" s="852"/>
      <c r="B229" s="666">
        <f t="shared" si="8"/>
        <v>3</v>
      </c>
      <c r="C229" s="451" t="s">
        <v>17</v>
      </c>
      <c r="D229" s="441" t="s">
        <v>34766</v>
      </c>
      <c r="E229" s="461"/>
      <c r="F229" s="587">
        <f t="shared" si="9"/>
        <v>3</v>
      </c>
      <c r="G229" s="462"/>
      <c r="H229" s="462"/>
      <c r="I229" s="464"/>
      <c r="J229" s="464"/>
      <c r="K229" s="464"/>
      <c r="L229" s="465"/>
      <c r="M229" s="24"/>
      <c r="N229" s="421"/>
    </row>
    <row r="230" spans="1:14" s="25" customFormat="1" ht="20.100000000000001" customHeight="1">
      <c r="A230" s="852"/>
      <c r="B230" s="666">
        <f t="shared" si="8"/>
        <v>12</v>
      </c>
      <c r="C230" s="451" t="s">
        <v>17</v>
      </c>
      <c r="D230" s="441" t="s">
        <v>34767</v>
      </c>
      <c r="E230" s="461"/>
      <c r="F230" s="587">
        <f t="shared" si="9"/>
        <v>12</v>
      </c>
      <c r="G230" s="462"/>
      <c r="H230" s="462"/>
      <c r="I230" s="464"/>
      <c r="J230" s="464"/>
      <c r="K230" s="464"/>
      <c r="L230" s="465"/>
      <c r="M230" s="24"/>
      <c r="N230" s="421"/>
    </row>
    <row r="231" spans="1:14" s="25" customFormat="1" ht="20.100000000000001" customHeight="1">
      <c r="A231" s="852"/>
      <c r="B231" s="666">
        <f t="shared" si="8"/>
        <v>13</v>
      </c>
      <c r="C231" s="451" t="s">
        <v>17</v>
      </c>
      <c r="D231" s="441" t="s">
        <v>34768</v>
      </c>
      <c r="E231" s="461"/>
      <c r="F231" s="587">
        <f t="shared" si="9"/>
        <v>13</v>
      </c>
      <c r="G231" s="462"/>
      <c r="H231" s="462"/>
      <c r="I231" s="464"/>
      <c r="J231" s="464"/>
      <c r="K231" s="464"/>
      <c r="L231" s="465"/>
      <c r="M231" s="24"/>
      <c r="N231" s="421"/>
    </row>
    <row r="232" spans="1:14" s="25" customFormat="1" ht="20.100000000000001" customHeight="1">
      <c r="A232" s="852"/>
      <c r="B232" s="666">
        <f t="shared" si="8"/>
        <v>12</v>
      </c>
      <c r="C232" s="451" t="s">
        <v>17</v>
      </c>
      <c r="D232" s="441" t="s">
        <v>34769</v>
      </c>
      <c r="E232" s="461"/>
      <c r="F232" s="587">
        <f t="shared" si="9"/>
        <v>12</v>
      </c>
      <c r="G232" s="462"/>
      <c r="H232" s="462"/>
      <c r="I232" s="464"/>
      <c r="J232" s="464"/>
      <c r="K232" s="464"/>
      <c r="L232" s="465"/>
      <c r="M232" s="24"/>
      <c r="N232" s="421"/>
    </row>
    <row r="233" spans="1:14" s="25" customFormat="1" ht="20.100000000000001" customHeight="1">
      <c r="A233" s="852"/>
      <c r="B233" s="666">
        <f t="shared" si="8"/>
        <v>12</v>
      </c>
      <c r="C233" s="451" t="s">
        <v>17</v>
      </c>
      <c r="D233" s="441" t="s">
        <v>34770</v>
      </c>
      <c r="E233" s="461"/>
      <c r="F233" s="587">
        <f t="shared" si="9"/>
        <v>12</v>
      </c>
      <c r="G233" s="462"/>
      <c r="H233" s="462"/>
      <c r="I233" s="464"/>
      <c r="J233" s="464"/>
      <c r="K233" s="464"/>
      <c r="L233" s="465"/>
      <c r="M233" s="24"/>
      <c r="N233" s="421"/>
    </row>
    <row r="234" spans="1:14" s="25" customFormat="1" ht="20.100000000000001" customHeight="1">
      <c r="A234" s="852"/>
      <c r="B234" s="666">
        <f t="shared" si="8"/>
        <v>11</v>
      </c>
      <c r="C234" s="451" t="s">
        <v>17</v>
      </c>
      <c r="D234" s="441" t="s">
        <v>34771</v>
      </c>
      <c r="E234" s="461"/>
      <c r="F234" s="587">
        <f t="shared" si="9"/>
        <v>11</v>
      </c>
      <c r="G234" s="462"/>
      <c r="H234" s="462"/>
      <c r="I234" s="464"/>
      <c r="J234" s="464"/>
      <c r="K234" s="464"/>
      <c r="L234" s="465"/>
      <c r="M234" s="24"/>
      <c r="N234" s="421"/>
    </row>
    <row r="235" spans="1:14" s="25" customFormat="1" ht="20.100000000000001" customHeight="1">
      <c r="A235" s="852"/>
      <c r="B235" s="666">
        <f t="shared" si="8"/>
        <v>11</v>
      </c>
      <c r="C235" s="451" t="s">
        <v>17</v>
      </c>
      <c r="D235" s="441" t="s">
        <v>34772</v>
      </c>
      <c r="E235" s="461"/>
      <c r="F235" s="587">
        <f t="shared" si="9"/>
        <v>11</v>
      </c>
      <c r="G235" s="462"/>
      <c r="H235" s="462"/>
      <c r="I235" s="464"/>
      <c r="J235" s="464"/>
      <c r="K235" s="464"/>
      <c r="L235" s="465"/>
      <c r="M235" s="24"/>
      <c r="N235" s="421"/>
    </row>
    <row r="236" spans="1:14" s="25" customFormat="1" ht="20.100000000000001" customHeight="1">
      <c r="A236" s="852"/>
      <c r="B236" s="666">
        <f t="shared" si="8"/>
        <v>12</v>
      </c>
      <c r="C236" s="451" t="s">
        <v>17</v>
      </c>
      <c r="D236" s="441" t="s">
        <v>34773</v>
      </c>
      <c r="E236" s="461"/>
      <c r="F236" s="587">
        <f t="shared" si="9"/>
        <v>12</v>
      </c>
      <c r="G236" s="462"/>
      <c r="H236" s="462"/>
      <c r="I236" s="464"/>
      <c r="J236" s="464"/>
      <c r="K236" s="464"/>
      <c r="L236" s="465"/>
      <c r="M236" s="24"/>
      <c r="N236" s="421"/>
    </row>
    <row r="237" spans="1:14" s="25" customFormat="1" ht="20.100000000000001" customHeight="1">
      <c r="A237" s="852"/>
      <c r="B237" s="666">
        <f t="shared" si="8"/>
        <v>17</v>
      </c>
      <c r="C237" s="451" t="s">
        <v>17</v>
      </c>
      <c r="D237" s="441" t="s">
        <v>34788</v>
      </c>
      <c r="E237" s="461"/>
      <c r="F237" s="587">
        <f t="shared" si="9"/>
        <v>17</v>
      </c>
      <c r="G237" s="462"/>
      <c r="H237" s="462"/>
      <c r="I237" s="464"/>
      <c r="J237" s="464"/>
      <c r="K237" s="464"/>
      <c r="L237" s="465"/>
      <c r="M237" s="24"/>
      <c r="N237" s="421"/>
    </row>
    <row r="238" spans="1:14" s="25" customFormat="1" ht="20.100000000000001" customHeight="1">
      <c r="A238" s="852"/>
      <c r="B238" s="666">
        <f t="shared" si="8"/>
        <v>6</v>
      </c>
      <c r="C238" s="451" t="s">
        <v>17</v>
      </c>
      <c r="D238" s="441" t="s">
        <v>34789</v>
      </c>
      <c r="E238" s="461"/>
      <c r="F238" s="587">
        <f t="shared" si="9"/>
        <v>6</v>
      </c>
      <c r="G238" s="462"/>
      <c r="H238" s="462"/>
      <c r="I238" s="464"/>
      <c r="J238" s="464"/>
      <c r="K238" s="464"/>
      <c r="L238" s="465"/>
      <c r="M238" s="24"/>
      <c r="N238" s="421"/>
    </row>
    <row r="239" spans="1:14" s="25" customFormat="1" ht="20.100000000000001" customHeight="1">
      <c r="A239" s="852"/>
      <c r="B239" s="666">
        <f t="shared" si="8"/>
        <v>26</v>
      </c>
      <c r="C239" s="451" t="s">
        <v>17</v>
      </c>
      <c r="D239" s="441" t="s">
        <v>34774</v>
      </c>
      <c r="E239" s="461"/>
      <c r="F239" s="587">
        <f t="shared" si="9"/>
        <v>26</v>
      </c>
      <c r="G239" s="462"/>
      <c r="H239" s="462"/>
      <c r="I239" s="464"/>
      <c r="J239" s="464"/>
      <c r="K239" s="464"/>
      <c r="L239" s="465"/>
      <c r="M239" s="24"/>
      <c r="N239" s="421"/>
    </row>
    <row r="240" spans="1:14" s="25" customFormat="1" ht="20.100000000000001" customHeight="1">
      <c r="A240" s="852"/>
      <c r="B240" s="666">
        <f t="shared" si="8"/>
        <v>18</v>
      </c>
      <c r="C240" s="451" t="s">
        <v>17</v>
      </c>
      <c r="D240" s="441" t="s">
        <v>34775</v>
      </c>
      <c r="E240" s="461"/>
      <c r="F240" s="587">
        <f t="shared" si="9"/>
        <v>18</v>
      </c>
      <c r="G240" s="462"/>
      <c r="H240" s="462"/>
      <c r="I240" s="464"/>
      <c r="J240" s="464"/>
      <c r="K240" s="464"/>
      <c r="L240" s="465"/>
      <c r="M240" s="24"/>
      <c r="N240" s="421"/>
    </row>
    <row r="241" spans="1:14" s="25" customFormat="1" ht="20.100000000000001" customHeight="1">
      <c r="A241" s="852"/>
      <c r="B241" s="666">
        <f t="shared" si="8"/>
        <v>45</v>
      </c>
      <c r="C241" s="451" t="s">
        <v>17</v>
      </c>
      <c r="D241" s="441" t="s">
        <v>34754</v>
      </c>
      <c r="E241" s="461"/>
      <c r="F241" s="587">
        <f t="shared" si="9"/>
        <v>45</v>
      </c>
      <c r="G241" s="462"/>
      <c r="H241" s="462"/>
      <c r="I241" s="464"/>
      <c r="J241" s="464"/>
      <c r="K241" s="464"/>
      <c r="L241" s="465"/>
      <c r="M241" s="24"/>
      <c r="N241" s="421"/>
    </row>
    <row r="242" spans="1:14" s="25" customFormat="1" ht="20.100000000000001" customHeight="1">
      <c r="A242" s="852"/>
      <c r="B242" s="666">
        <f t="shared" si="8"/>
        <v>23</v>
      </c>
      <c r="C242" s="451" t="s">
        <v>17</v>
      </c>
      <c r="D242" s="441" t="s">
        <v>34776</v>
      </c>
      <c r="E242" s="461"/>
      <c r="F242" s="587">
        <f t="shared" si="9"/>
        <v>23</v>
      </c>
      <c r="G242" s="462"/>
      <c r="H242" s="462"/>
      <c r="I242" s="464"/>
      <c r="J242" s="464"/>
      <c r="K242" s="464"/>
      <c r="L242" s="465"/>
      <c r="M242" s="24"/>
      <c r="N242" s="421"/>
    </row>
    <row r="243" spans="1:14" s="25" customFormat="1" ht="20.100000000000001" customHeight="1">
      <c r="A243" s="852"/>
      <c r="B243" s="666">
        <f t="shared" si="8"/>
        <v>13</v>
      </c>
      <c r="C243" s="451" t="s">
        <v>17</v>
      </c>
      <c r="D243" s="441" t="s">
        <v>34777</v>
      </c>
      <c r="E243" s="461"/>
      <c r="F243" s="587">
        <f t="shared" si="9"/>
        <v>13</v>
      </c>
      <c r="G243" s="462"/>
      <c r="H243" s="462"/>
      <c r="I243" s="464"/>
      <c r="J243" s="464"/>
      <c r="K243" s="464"/>
      <c r="L243" s="465"/>
      <c r="M243" s="24"/>
      <c r="N243" s="421"/>
    </row>
    <row r="244" spans="1:14" s="25" customFormat="1" ht="20.100000000000001" customHeight="1">
      <c r="A244" s="852"/>
      <c r="B244" s="666">
        <f t="shared" si="8"/>
        <v>10</v>
      </c>
      <c r="C244" s="451" t="s">
        <v>17</v>
      </c>
      <c r="D244" s="441" t="s">
        <v>34778</v>
      </c>
      <c r="E244" s="461"/>
      <c r="F244" s="587">
        <f t="shared" si="9"/>
        <v>10</v>
      </c>
      <c r="G244" s="462"/>
      <c r="H244" s="462"/>
      <c r="I244" s="464"/>
      <c r="J244" s="464"/>
      <c r="K244" s="464"/>
      <c r="L244" s="465"/>
      <c r="M244" s="24"/>
      <c r="N244" s="421"/>
    </row>
    <row r="245" spans="1:14" s="25" customFormat="1" ht="20.100000000000001" customHeight="1">
      <c r="A245" s="852"/>
      <c r="B245" s="666">
        <f t="shared" si="8"/>
        <v>28</v>
      </c>
      <c r="C245" s="451" t="s">
        <v>17</v>
      </c>
      <c r="D245" s="441" t="s">
        <v>34779</v>
      </c>
      <c r="E245" s="461"/>
      <c r="F245" s="587">
        <f t="shared" si="9"/>
        <v>28</v>
      </c>
      <c r="G245" s="462"/>
      <c r="H245" s="462"/>
      <c r="I245" s="464"/>
      <c r="J245" s="464"/>
      <c r="K245" s="464"/>
      <c r="L245" s="465"/>
      <c r="M245" s="24"/>
      <c r="N245" s="421"/>
    </row>
    <row r="246" spans="1:14" s="25" customFormat="1" ht="20.100000000000001" customHeight="1">
      <c r="A246" s="852"/>
      <c r="B246" s="666">
        <f t="shared" si="8"/>
        <v>10</v>
      </c>
      <c r="C246" s="451" t="s">
        <v>17</v>
      </c>
      <c r="D246" s="441" t="s">
        <v>34780</v>
      </c>
      <c r="E246" s="461"/>
      <c r="F246" s="587">
        <f t="shared" si="9"/>
        <v>10</v>
      </c>
      <c r="G246" s="462"/>
      <c r="H246" s="462"/>
      <c r="I246" s="464"/>
      <c r="J246" s="464"/>
      <c r="K246" s="464"/>
      <c r="L246" s="465"/>
      <c r="M246" s="24"/>
      <c r="N246" s="421"/>
    </row>
    <row r="247" spans="1:14" s="25" customFormat="1" ht="20.100000000000001" customHeight="1">
      <c r="A247" s="852"/>
      <c r="B247" s="666">
        <f t="shared" si="8"/>
        <v>3</v>
      </c>
      <c r="C247" s="451" t="s">
        <v>17</v>
      </c>
      <c r="D247" s="441" t="s">
        <v>34781</v>
      </c>
      <c r="E247" s="461"/>
      <c r="F247" s="587">
        <f t="shared" si="9"/>
        <v>3</v>
      </c>
      <c r="G247" s="462"/>
      <c r="H247" s="462"/>
      <c r="I247" s="464"/>
      <c r="J247" s="464"/>
      <c r="K247" s="464"/>
      <c r="L247" s="465"/>
      <c r="M247" s="24"/>
      <c r="N247" s="421"/>
    </row>
    <row r="248" spans="1:14" s="25" customFormat="1" ht="20.100000000000001" customHeight="1">
      <c r="A248" s="852"/>
      <c r="B248" s="666">
        <f t="shared" si="8"/>
        <v>19</v>
      </c>
      <c r="C248" s="451" t="s">
        <v>17</v>
      </c>
      <c r="D248" s="441" t="s">
        <v>34782</v>
      </c>
      <c r="E248" s="461"/>
      <c r="F248" s="587">
        <f t="shared" si="9"/>
        <v>19</v>
      </c>
      <c r="G248" s="462"/>
      <c r="H248" s="462"/>
      <c r="I248" s="464"/>
      <c r="J248" s="464"/>
      <c r="K248" s="464"/>
      <c r="L248" s="465"/>
      <c r="M248" s="24"/>
      <c r="N248" s="421"/>
    </row>
    <row r="249" spans="1:14" s="25" customFormat="1" ht="20.100000000000001" customHeight="1">
      <c r="A249" s="852"/>
      <c r="B249" s="666">
        <f t="shared" si="8"/>
        <v>2</v>
      </c>
      <c r="C249" s="451" t="s">
        <v>17</v>
      </c>
      <c r="D249" s="441" t="s">
        <v>34783</v>
      </c>
      <c r="E249" s="461"/>
      <c r="F249" s="587">
        <f t="shared" si="9"/>
        <v>2</v>
      </c>
      <c r="G249" s="462"/>
      <c r="H249" s="462"/>
      <c r="I249" s="464"/>
      <c r="J249" s="464"/>
      <c r="K249" s="464"/>
      <c r="L249" s="465"/>
      <c r="M249" s="24"/>
      <c r="N249" s="421"/>
    </row>
    <row r="250" spans="1:14" s="25" customFormat="1" ht="20.100000000000001" customHeight="1">
      <c r="A250" s="852"/>
      <c r="B250" s="666">
        <f t="shared" si="8"/>
        <v>30</v>
      </c>
      <c r="C250" s="451" t="s">
        <v>17</v>
      </c>
      <c r="D250" s="441" t="s">
        <v>34784</v>
      </c>
      <c r="E250" s="461"/>
      <c r="F250" s="587">
        <f t="shared" si="9"/>
        <v>30</v>
      </c>
      <c r="G250" s="462"/>
      <c r="H250" s="462"/>
      <c r="I250" s="464"/>
      <c r="J250" s="464"/>
      <c r="K250" s="464"/>
      <c r="L250" s="465"/>
      <c r="M250" s="24"/>
      <c r="N250" s="421"/>
    </row>
    <row r="251" spans="1:14" s="25" customFormat="1" ht="20.100000000000001" customHeight="1">
      <c r="A251" s="852"/>
      <c r="B251" s="666">
        <f t="shared" si="8"/>
        <v>39</v>
      </c>
      <c r="C251" s="451" t="s">
        <v>17</v>
      </c>
      <c r="D251" s="441" t="s">
        <v>34785</v>
      </c>
      <c r="E251" s="461"/>
      <c r="F251" s="587">
        <f t="shared" si="9"/>
        <v>39</v>
      </c>
      <c r="G251" s="462"/>
      <c r="H251" s="462"/>
      <c r="I251" s="464"/>
      <c r="J251" s="464"/>
      <c r="K251" s="464"/>
      <c r="L251" s="465"/>
      <c r="M251" s="24"/>
      <c r="N251" s="421"/>
    </row>
    <row r="252" spans="1:14" s="25" customFormat="1" ht="20.100000000000001" customHeight="1">
      <c r="A252" s="852"/>
      <c r="B252" s="666">
        <f t="shared" si="8"/>
        <v>16</v>
      </c>
      <c r="C252" s="451" t="s">
        <v>17</v>
      </c>
      <c r="D252" s="441" t="s">
        <v>34748</v>
      </c>
      <c r="E252" s="461"/>
      <c r="F252" s="587">
        <f t="shared" si="9"/>
        <v>16</v>
      </c>
      <c r="G252" s="462"/>
      <c r="H252" s="462"/>
      <c r="I252" s="464"/>
      <c r="J252" s="464"/>
      <c r="K252" s="464"/>
      <c r="L252" s="465"/>
      <c r="M252" s="24"/>
      <c r="N252" s="421"/>
    </row>
    <row r="253" spans="1:14" s="25" customFormat="1" ht="20.100000000000001" customHeight="1">
      <c r="A253" s="852"/>
      <c r="B253" s="443">
        <f>SUM(B217:B252)</f>
        <v>578</v>
      </c>
      <c r="C253" s="627" t="str">
        <f>VLOOKUP(B214,'DESCRIÇÃO EMOP'!A:C,3)</f>
        <v>UN</v>
      </c>
      <c r="D253" s="516"/>
      <c r="E253" s="460"/>
      <c r="F253" s="464"/>
      <c r="G253" s="464"/>
      <c r="H253" s="464"/>
      <c r="I253" s="464"/>
      <c r="J253" s="464"/>
      <c r="K253" s="464"/>
      <c r="L253" s="465"/>
      <c r="M253" s="24"/>
      <c r="N253" s="421"/>
    </row>
    <row r="254" spans="1:14" s="25" customFormat="1" ht="20.100000000000001" customHeight="1">
      <c r="A254" s="852"/>
      <c r="B254" s="471"/>
      <c r="C254" s="281"/>
      <c r="D254" s="516"/>
      <c r="E254" s="460"/>
      <c r="F254" s="464"/>
      <c r="G254" s="464"/>
      <c r="H254" s="464"/>
      <c r="I254" s="464"/>
      <c r="J254" s="464"/>
      <c r="K254" s="464"/>
      <c r="L254" s="465"/>
      <c r="M254" s="24"/>
      <c r="N254" s="421"/>
    </row>
    <row r="255" spans="1:14" s="25" customFormat="1" ht="20.100000000000001" customHeight="1">
      <c r="A255" s="10">
        <f>A214+1</f>
        <v>19</v>
      </c>
      <c r="B255" s="18" t="s">
        <v>851</v>
      </c>
      <c r="C255" s="1133" t="str">
        <f>VLOOKUP(B255,'DESCRIÇÃO EMOP'!A:B,2,FALSE)</f>
        <v>DETERMINACAO DA DEFORMACAO DE PAVIMENTOS COM O AUXILIO DA VIGA BENKELMANN,POR PONTO</v>
      </c>
      <c r="D255" s="1133"/>
      <c r="E255" s="1133"/>
      <c r="F255" s="1133"/>
      <c r="G255" s="1133"/>
      <c r="H255" s="1133"/>
      <c r="I255" s="1133"/>
      <c r="J255" s="1133"/>
      <c r="K255" s="1133"/>
      <c r="L255" s="1133"/>
      <c r="M255" s="24"/>
      <c r="N255" s="421"/>
    </row>
    <row r="256" spans="1:14" s="25" customFormat="1" ht="20.100000000000001" customHeight="1">
      <c r="A256" s="852"/>
      <c r="B256" s="469"/>
      <c r="C256" s="281"/>
      <c r="D256" s="516"/>
      <c r="E256" s="472"/>
      <c r="F256" s="472"/>
      <c r="G256" s="464"/>
      <c r="H256" s="464"/>
      <c r="I256" s="464"/>
      <c r="J256" s="464"/>
      <c r="K256" s="464"/>
      <c r="L256" s="465"/>
      <c r="M256" s="24"/>
      <c r="N256" s="421"/>
    </row>
    <row r="257" spans="1:14" s="25" customFormat="1" ht="20.100000000000001" customHeight="1">
      <c r="A257" s="852"/>
      <c r="B257" s="469"/>
      <c r="C257" s="281"/>
      <c r="D257" s="516"/>
      <c r="E257" s="474"/>
      <c r="F257" s="224" t="s">
        <v>34550</v>
      </c>
      <c r="G257" s="224" t="s">
        <v>31</v>
      </c>
      <c r="H257" s="472" t="s">
        <v>34551</v>
      </c>
      <c r="I257" s="464"/>
      <c r="J257" s="464"/>
      <c r="K257" s="464"/>
      <c r="L257" s="465"/>
      <c r="M257" s="24"/>
      <c r="N257" s="421"/>
    </row>
    <row r="258" spans="1:14" s="25" customFormat="1" ht="20.100000000000001" customHeight="1">
      <c r="A258" s="852"/>
      <c r="B258" s="473">
        <f>TRUNC(F258*H258,2)</f>
        <v>76</v>
      </c>
      <c r="C258" s="451" t="s">
        <v>17</v>
      </c>
      <c r="D258" s="441" t="s">
        <v>34786</v>
      </c>
      <c r="E258" s="461"/>
      <c r="F258" s="587">
        <f>ROUNDUP(E72/20,0)</f>
        <v>38</v>
      </c>
      <c r="G258" s="224" t="s">
        <v>31</v>
      </c>
      <c r="H258" s="217">
        <v>2</v>
      </c>
      <c r="I258" s="464"/>
      <c r="J258" s="464"/>
      <c r="K258" s="464"/>
      <c r="L258" s="465"/>
      <c r="M258" s="24"/>
      <c r="N258" s="421"/>
    </row>
    <row r="259" spans="1:14" s="25" customFormat="1" ht="20.100000000000001" customHeight="1">
      <c r="A259" s="852"/>
      <c r="B259" s="473">
        <f t="shared" ref="B259:B271" si="10">TRUNC(F259*H259,2)</f>
        <v>16</v>
      </c>
      <c r="C259" s="451" t="s">
        <v>17</v>
      </c>
      <c r="D259" s="441" t="s">
        <v>34787</v>
      </c>
      <c r="E259" s="461"/>
      <c r="F259" s="587">
        <f t="shared" ref="F259:F293" si="11">ROUNDUP(E73/20,0)</f>
        <v>8</v>
      </c>
      <c r="G259" s="224" t="s">
        <v>31</v>
      </c>
      <c r="H259" s="217">
        <v>2</v>
      </c>
      <c r="I259" s="464"/>
      <c r="J259" s="464"/>
      <c r="K259" s="464"/>
      <c r="L259" s="465"/>
      <c r="M259" s="24"/>
      <c r="N259" s="421"/>
    </row>
    <row r="260" spans="1:14" s="25" customFormat="1" ht="20.100000000000001" customHeight="1">
      <c r="A260" s="852"/>
      <c r="B260" s="473">
        <f t="shared" si="10"/>
        <v>22</v>
      </c>
      <c r="C260" s="451" t="s">
        <v>17</v>
      </c>
      <c r="D260" s="441" t="s">
        <v>34756</v>
      </c>
      <c r="E260" s="461"/>
      <c r="F260" s="587">
        <f t="shared" si="11"/>
        <v>11</v>
      </c>
      <c r="G260" s="224" t="s">
        <v>31</v>
      </c>
      <c r="H260" s="217">
        <v>2</v>
      </c>
      <c r="I260" s="464"/>
      <c r="J260" s="464"/>
      <c r="K260" s="464"/>
      <c r="L260" s="465"/>
      <c r="M260" s="24"/>
      <c r="N260" s="421"/>
    </row>
    <row r="261" spans="1:14" s="25" customFormat="1" ht="20.100000000000001" customHeight="1">
      <c r="A261" s="852"/>
      <c r="B261" s="473">
        <f t="shared" si="10"/>
        <v>16</v>
      </c>
      <c r="C261" s="451" t="s">
        <v>17</v>
      </c>
      <c r="D261" s="441" t="s">
        <v>34757</v>
      </c>
      <c r="E261" s="461"/>
      <c r="F261" s="587">
        <f t="shared" si="11"/>
        <v>8</v>
      </c>
      <c r="G261" s="224" t="s">
        <v>31</v>
      </c>
      <c r="H261" s="217">
        <v>2</v>
      </c>
      <c r="I261" s="464"/>
      <c r="J261" s="464"/>
      <c r="K261" s="464"/>
      <c r="L261" s="465"/>
      <c r="M261" s="24"/>
      <c r="N261" s="421"/>
    </row>
    <row r="262" spans="1:14" s="25" customFormat="1" ht="20.100000000000001" customHeight="1">
      <c r="A262" s="852"/>
      <c r="B262" s="473">
        <f t="shared" si="10"/>
        <v>18</v>
      </c>
      <c r="C262" s="451" t="s">
        <v>17</v>
      </c>
      <c r="D262" s="441" t="s">
        <v>34758</v>
      </c>
      <c r="E262" s="461"/>
      <c r="F262" s="587">
        <f t="shared" si="11"/>
        <v>9</v>
      </c>
      <c r="G262" s="224" t="s">
        <v>31</v>
      </c>
      <c r="H262" s="217">
        <v>2</v>
      </c>
      <c r="I262" s="464"/>
      <c r="J262" s="464"/>
      <c r="K262" s="464"/>
      <c r="L262" s="465"/>
      <c r="M262" s="24"/>
      <c r="N262" s="421"/>
    </row>
    <row r="263" spans="1:14" s="25" customFormat="1" ht="20.100000000000001" customHeight="1">
      <c r="A263" s="852"/>
      <c r="B263" s="473">
        <f t="shared" si="10"/>
        <v>10</v>
      </c>
      <c r="C263" s="451" t="s">
        <v>17</v>
      </c>
      <c r="D263" s="441" t="s">
        <v>34759</v>
      </c>
      <c r="E263" s="461"/>
      <c r="F263" s="587">
        <f t="shared" si="11"/>
        <v>5</v>
      </c>
      <c r="G263" s="224" t="s">
        <v>31</v>
      </c>
      <c r="H263" s="217">
        <v>2</v>
      </c>
      <c r="I263" s="464"/>
      <c r="J263" s="464"/>
      <c r="K263" s="464"/>
      <c r="L263" s="465"/>
      <c r="M263" s="24"/>
      <c r="N263" s="421"/>
    </row>
    <row r="264" spans="1:14" s="25" customFormat="1" ht="15.75">
      <c r="A264" s="852"/>
      <c r="B264" s="473">
        <f t="shared" si="10"/>
        <v>16</v>
      </c>
      <c r="C264" s="451" t="s">
        <v>17</v>
      </c>
      <c r="D264" s="441" t="s">
        <v>34760</v>
      </c>
      <c r="E264" s="461"/>
      <c r="F264" s="587">
        <f t="shared" si="11"/>
        <v>8</v>
      </c>
      <c r="G264" s="224" t="s">
        <v>31</v>
      </c>
      <c r="H264" s="217">
        <v>2</v>
      </c>
      <c r="I264" s="464"/>
      <c r="J264" s="464"/>
      <c r="K264" s="464"/>
      <c r="L264" s="465"/>
      <c r="M264" s="24"/>
      <c r="N264" s="421"/>
    </row>
    <row r="265" spans="1:14" s="25" customFormat="1" ht="20.100000000000001" customHeight="1">
      <c r="A265" s="852"/>
      <c r="B265" s="473">
        <f t="shared" si="10"/>
        <v>42</v>
      </c>
      <c r="C265" s="451" t="s">
        <v>17</v>
      </c>
      <c r="D265" s="441" t="s">
        <v>34761</v>
      </c>
      <c r="E265" s="461"/>
      <c r="F265" s="587">
        <f t="shared" si="11"/>
        <v>21</v>
      </c>
      <c r="G265" s="224" t="s">
        <v>31</v>
      </c>
      <c r="H265" s="217">
        <v>2</v>
      </c>
      <c r="I265" s="464"/>
      <c r="J265" s="464"/>
      <c r="K265" s="464"/>
      <c r="L265" s="465"/>
      <c r="M265" s="24"/>
      <c r="N265" s="421"/>
    </row>
    <row r="266" spans="1:14" s="25" customFormat="1" ht="20.100000000000001" customHeight="1">
      <c r="A266" s="852"/>
      <c r="B266" s="473">
        <f t="shared" si="10"/>
        <v>32</v>
      </c>
      <c r="C266" s="451" t="s">
        <v>17</v>
      </c>
      <c r="D266" s="441" t="s">
        <v>34762</v>
      </c>
      <c r="E266" s="461"/>
      <c r="F266" s="587">
        <f t="shared" si="11"/>
        <v>16</v>
      </c>
      <c r="G266" s="224" t="s">
        <v>31</v>
      </c>
      <c r="H266" s="217">
        <v>2</v>
      </c>
      <c r="I266" s="464"/>
      <c r="J266" s="464"/>
      <c r="K266" s="464"/>
      <c r="L266" s="465"/>
      <c r="M266" s="24"/>
      <c r="N266" s="421"/>
    </row>
    <row r="267" spans="1:14" s="25" customFormat="1" ht="20.100000000000001" customHeight="1">
      <c r="A267" s="852"/>
      <c r="B267" s="473">
        <f t="shared" si="10"/>
        <v>42</v>
      </c>
      <c r="C267" s="451" t="s">
        <v>17</v>
      </c>
      <c r="D267" s="441" t="s">
        <v>34763</v>
      </c>
      <c r="E267" s="461"/>
      <c r="F267" s="587">
        <f t="shared" si="11"/>
        <v>21</v>
      </c>
      <c r="G267" s="224" t="s">
        <v>31</v>
      </c>
      <c r="H267" s="217">
        <v>2</v>
      </c>
      <c r="I267" s="464"/>
      <c r="J267" s="464"/>
      <c r="K267" s="464"/>
      <c r="L267" s="465"/>
      <c r="M267" s="24"/>
      <c r="N267" s="421"/>
    </row>
    <row r="268" spans="1:14" s="25" customFormat="1" ht="20.100000000000001" customHeight="1">
      <c r="A268" s="852"/>
      <c r="B268" s="473">
        <f t="shared" si="10"/>
        <v>58</v>
      </c>
      <c r="C268" s="451" t="s">
        <v>17</v>
      </c>
      <c r="D268" s="441" t="s">
        <v>34764</v>
      </c>
      <c r="E268" s="461"/>
      <c r="F268" s="587">
        <f t="shared" si="11"/>
        <v>29</v>
      </c>
      <c r="G268" s="224" t="s">
        <v>31</v>
      </c>
      <c r="H268" s="217">
        <v>2</v>
      </c>
      <c r="I268" s="464"/>
      <c r="J268" s="464"/>
      <c r="K268" s="464"/>
      <c r="L268" s="465"/>
      <c r="M268" s="24"/>
      <c r="N268" s="421"/>
    </row>
    <row r="269" spans="1:14" s="25" customFormat="1" ht="20.100000000000001" customHeight="1">
      <c r="A269" s="852"/>
      <c r="B269" s="473">
        <f t="shared" si="10"/>
        <v>26</v>
      </c>
      <c r="C269" s="451" t="s">
        <v>17</v>
      </c>
      <c r="D269" s="441" t="s">
        <v>34765</v>
      </c>
      <c r="E269" s="461"/>
      <c r="F269" s="587">
        <f t="shared" si="11"/>
        <v>13</v>
      </c>
      <c r="G269" s="224" t="s">
        <v>31</v>
      </c>
      <c r="H269" s="217">
        <v>2</v>
      </c>
      <c r="I269" s="464"/>
      <c r="J269" s="464"/>
      <c r="K269" s="464"/>
      <c r="L269" s="465"/>
      <c r="M269" s="24"/>
      <c r="N269" s="421"/>
    </row>
    <row r="270" spans="1:14" s="25" customFormat="1" ht="20.100000000000001" customHeight="1">
      <c r="A270" s="852"/>
      <c r="B270" s="473">
        <f t="shared" si="10"/>
        <v>6</v>
      </c>
      <c r="C270" s="451" t="s">
        <v>17</v>
      </c>
      <c r="D270" s="441" t="s">
        <v>34766</v>
      </c>
      <c r="E270" s="461"/>
      <c r="F270" s="587">
        <f t="shared" si="11"/>
        <v>3</v>
      </c>
      <c r="G270" s="224" t="s">
        <v>31</v>
      </c>
      <c r="H270" s="217">
        <v>2</v>
      </c>
      <c r="I270" s="464"/>
      <c r="J270" s="464"/>
      <c r="K270" s="464"/>
      <c r="L270" s="465"/>
      <c r="M270" s="24"/>
      <c r="N270" s="421"/>
    </row>
    <row r="271" spans="1:14" s="25" customFormat="1" ht="20.100000000000001" customHeight="1">
      <c r="A271" s="852"/>
      <c r="B271" s="473">
        <f t="shared" si="10"/>
        <v>24</v>
      </c>
      <c r="C271" s="451" t="s">
        <v>17</v>
      </c>
      <c r="D271" s="441" t="s">
        <v>34767</v>
      </c>
      <c r="E271" s="461"/>
      <c r="F271" s="587">
        <f t="shared" si="11"/>
        <v>12</v>
      </c>
      <c r="G271" s="224" t="s">
        <v>31</v>
      </c>
      <c r="H271" s="217">
        <v>2</v>
      </c>
      <c r="I271" s="464"/>
      <c r="J271" s="464"/>
      <c r="K271" s="464"/>
      <c r="L271" s="465"/>
      <c r="M271" s="24"/>
      <c r="N271" s="421"/>
    </row>
    <row r="272" spans="1:14" s="25" customFormat="1" ht="20.100000000000001" customHeight="1">
      <c r="A272" s="852"/>
      <c r="B272" s="473">
        <f t="shared" ref="B272:B293" si="12">TRUNC(F272*H272,2)</f>
        <v>26</v>
      </c>
      <c r="C272" s="451" t="s">
        <v>17</v>
      </c>
      <c r="D272" s="441" t="s">
        <v>34768</v>
      </c>
      <c r="E272" s="461"/>
      <c r="F272" s="587">
        <f t="shared" si="11"/>
        <v>13</v>
      </c>
      <c r="G272" s="224" t="s">
        <v>31</v>
      </c>
      <c r="H272" s="217">
        <v>2</v>
      </c>
      <c r="I272" s="464"/>
      <c r="J272" s="464"/>
      <c r="K272" s="464"/>
      <c r="L272" s="465"/>
      <c r="M272" s="24"/>
      <c r="N272" s="421"/>
    </row>
    <row r="273" spans="1:14" s="25" customFormat="1" ht="20.100000000000001" customHeight="1">
      <c r="A273" s="852"/>
      <c r="B273" s="473">
        <f t="shared" si="12"/>
        <v>24</v>
      </c>
      <c r="C273" s="451" t="s">
        <v>17</v>
      </c>
      <c r="D273" s="441" t="s">
        <v>34769</v>
      </c>
      <c r="E273" s="461"/>
      <c r="F273" s="587">
        <f t="shared" si="11"/>
        <v>12</v>
      </c>
      <c r="G273" s="224" t="s">
        <v>31</v>
      </c>
      <c r="H273" s="217">
        <v>2</v>
      </c>
      <c r="I273" s="464"/>
      <c r="J273" s="464"/>
      <c r="K273" s="464"/>
      <c r="L273" s="465"/>
      <c r="M273" s="24"/>
      <c r="N273" s="421"/>
    </row>
    <row r="274" spans="1:14" s="25" customFormat="1" ht="20.100000000000001" customHeight="1">
      <c r="A274" s="852"/>
      <c r="B274" s="473">
        <f t="shared" si="12"/>
        <v>24</v>
      </c>
      <c r="C274" s="451" t="s">
        <v>17</v>
      </c>
      <c r="D274" s="441" t="s">
        <v>34770</v>
      </c>
      <c r="E274" s="461"/>
      <c r="F274" s="587">
        <f t="shared" si="11"/>
        <v>12</v>
      </c>
      <c r="G274" s="224" t="s">
        <v>31</v>
      </c>
      <c r="H274" s="217">
        <v>2</v>
      </c>
      <c r="I274" s="464"/>
      <c r="J274" s="464"/>
      <c r="K274" s="464"/>
      <c r="L274" s="465"/>
      <c r="M274" s="24"/>
      <c r="N274" s="421"/>
    </row>
    <row r="275" spans="1:14" s="25" customFormat="1" ht="20.100000000000001" customHeight="1">
      <c r="A275" s="852"/>
      <c r="B275" s="473">
        <f t="shared" si="12"/>
        <v>22</v>
      </c>
      <c r="C275" s="451" t="s">
        <v>17</v>
      </c>
      <c r="D275" s="441" t="s">
        <v>34771</v>
      </c>
      <c r="E275" s="461"/>
      <c r="F275" s="587">
        <f t="shared" si="11"/>
        <v>11</v>
      </c>
      <c r="G275" s="224" t="s">
        <v>31</v>
      </c>
      <c r="H275" s="217">
        <v>2</v>
      </c>
      <c r="I275" s="464"/>
      <c r="J275" s="464"/>
      <c r="K275" s="464"/>
      <c r="L275" s="465"/>
      <c r="M275" s="24"/>
      <c r="N275" s="421"/>
    </row>
    <row r="276" spans="1:14" s="25" customFormat="1" ht="20.100000000000001" customHeight="1">
      <c r="A276" s="852"/>
      <c r="B276" s="473">
        <f t="shared" si="12"/>
        <v>22</v>
      </c>
      <c r="C276" s="451" t="s">
        <v>17</v>
      </c>
      <c r="D276" s="441" t="s">
        <v>34772</v>
      </c>
      <c r="E276" s="461"/>
      <c r="F276" s="587">
        <f t="shared" si="11"/>
        <v>11</v>
      </c>
      <c r="G276" s="224" t="s">
        <v>31</v>
      </c>
      <c r="H276" s="217">
        <v>2</v>
      </c>
      <c r="I276" s="464"/>
      <c r="J276" s="464"/>
      <c r="K276" s="464"/>
      <c r="L276" s="465"/>
      <c r="M276" s="24"/>
      <c r="N276" s="421"/>
    </row>
    <row r="277" spans="1:14" s="25" customFormat="1" ht="20.100000000000001" customHeight="1">
      <c r="A277" s="852"/>
      <c r="B277" s="473">
        <f t="shared" si="12"/>
        <v>24</v>
      </c>
      <c r="C277" s="451" t="s">
        <v>17</v>
      </c>
      <c r="D277" s="441" t="s">
        <v>34773</v>
      </c>
      <c r="E277" s="461"/>
      <c r="F277" s="587">
        <f t="shared" si="11"/>
        <v>12</v>
      </c>
      <c r="G277" s="224" t="s">
        <v>31</v>
      </c>
      <c r="H277" s="217">
        <v>2</v>
      </c>
      <c r="I277" s="464"/>
      <c r="J277" s="464"/>
      <c r="K277" s="464"/>
      <c r="L277" s="465"/>
      <c r="M277" s="24"/>
      <c r="N277" s="421"/>
    </row>
    <row r="278" spans="1:14" s="25" customFormat="1" ht="20.100000000000001" customHeight="1">
      <c r="A278" s="852"/>
      <c r="B278" s="473">
        <f t="shared" si="12"/>
        <v>34</v>
      </c>
      <c r="C278" s="451" t="s">
        <v>17</v>
      </c>
      <c r="D278" s="441" t="s">
        <v>34788</v>
      </c>
      <c r="E278" s="461"/>
      <c r="F278" s="587">
        <f t="shared" si="11"/>
        <v>17</v>
      </c>
      <c r="G278" s="224" t="s">
        <v>31</v>
      </c>
      <c r="H278" s="217">
        <v>2</v>
      </c>
      <c r="I278" s="464"/>
      <c r="J278" s="464"/>
      <c r="K278" s="464"/>
      <c r="L278" s="465"/>
      <c r="M278" s="24"/>
      <c r="N278" s="421"/>
    </row>
    <row r="279" spans="1:14" s="25" customFormat="1" ht="20.100000000000001" customHeight="1">
      <c r="A279" s="852"/>
      <c r="B279" s="473">
        <f t="shared" si="12"/>
        <v>12</v>
      </c>
      <c r="C279" s="451" t="s">
        <v>17</v>
      </c>
      <c r="D279" s="441" t="s">
        <v>34789</v>
      </c>
      <c r="E279" s="461"/>
      <c r="F279" s="587">
        <f t="shared" si="11"/>
        <v>6</v>
      </c>
      <c r="G279" s="224" t="s">
        <v>31</v>
      </c>
      <c r="H279" s="217">
        <v>2</v>
      </c>
      <c r="I279" s="464"/>
      <c r="J279" s="464"/>
      <c r="K279" s="464"/>
      <c r="L279" s="465"/>
      <c r="M279" s="24"/>
      <c r="N279" s="421"/>
    </row>
    <row r="280" spans="1:14" s="25" customFormat="1" ht="20.100000000000001" customHeight="1">
      <c r="A280" s="852"/>
      <c r="B280" s="473">
        <f t="shared" si="12"/>
        <v>52</v>
      </c>
      <c r="C280" s="451" t="s">
        <v>17</v>
      </c>
      <c r="D280" s="441" t="s">
        <v>34774</v>
      </c>
      <c r="E280" s="461"/>
      <c r="F280" s="587">
        <f t="shared" si="11"/>
        <v>26</v>
      </c>
      <c r="G280" s="224" t="s">
        <v>31</v>
      </c>
      <c r="H280" s="217">
        <v>2</v>
      </c>
      <c r="I280" s="464"/>
      <c r="J280" s="464"/>
      <c r="K280" s="464"/>
      <c r="L280" s="465"/>
      <c r="M280" s="24"/>
      <c r="N280" s="421"/>
    </row>
    <row r="281" spans="1:14" s="25" customFormat="1" ht="20.100000000000001" customHeight="1">
      <c r="A281" s="852"/>
      <c r="B281" s="473">
        <f t="shared" si="12"/>
        <v>36</v>
      </c>
      <c r="C281" s="451" t="s">
        <v>17</v>
      </c>
      <c r="D281" s="441" t="s">
        <v>34775</v>
      </c>
      <c r="E281" s="461"/>
      <c r="F281" s="587">
        <f t="shared" si="11"/>
        <v>18</v>
      </c>
      <c r="G281" s="224" t="s">
        <v>31</v>
      </c>
      <c r="H281" s="217">
        <v>2</v>
      </c>
      <c r="I281" s="464"/>
      <c r="J281" s="464"/>
      <c r="K281" s="464"/>
      <c r="L281" s="465"/>
      <c r="M281" s="24"/>
      <c r="N281" s="421"/>
    </row>
    <row r="282" spans="1:14" s="25" customFormat="1" ht="20.100000000000001" customHeight="1">
      <c r="A282" s="852"/>
      <c r="B282" s="473">
        <f t="shared" si="12"/>
        <v>90</v>
      </c>
      <c r="C282" s="451" t="s">
        <v>17</v>
      </c>
      <c r="D282" s="441" t="s">
        <v>34754</v>
      </c>
      <c r="E282" s="461"/>
      <c r="F282" s="587">
        <f t="shared" si="11"/>
        <v>45</v>
      </c>
      <c r="G282" s="224" t="s">
        <v>31</v>
      </c>
      <c r="H282" s="217">
        <v>2</v>
      </c>
      <c r="I282" s="464"/>
      <c r="J282" s="464"/>
      <c r="K282" s="464"/>
      <c r="L282" s="465"/>
      <c r="M282" s="24"/>
      <c r="N282" s="421"/>
    </row>
    <row r="283" spans="1:14" s="25" customFormat="1" ht="20.100000000000001" customHeight="1">
      <c r="A283" s="852"/>
      <c r="B283" s="473">
        <f t="shared" si="12"/>
        <v>46</v>
      </c>
      <c r="C283" s="451" t="s">
        <v>17</v>
      </c>
      <c r="D283" s="441" t="s">
        <v>34776</v>
      </c>
      <c r="E283" s="461"/>
      <c r="F283" s="587">
        <f t="shared" si="11"/>
        <v>23</v>
      </c>
      <c r="G283" s="224" t="s">
        <v>31</v>
      </c>
      <c r="H283" s="217">
        <v>2</v>
      </c>
      <c r="I283" s="464"/>
      <c r="J283" s="464"/>
      <c r="K283" s="464"/>
      <c r="L283" s="465"/>
      <c r="M283" s="24"/>
      <c r="N283" s="421"/>
    </row>
    <row r="284" spans="1:14" s="25" customFormat="1" ht="20.100000000000001" customHeight="1">
      <c r="A284" s="852"/>
      <c r="B284" s="473">
        <f t="shared" si="12"/>
        <v>26</v>
      </c>
      <c r="C284" s="451" t="s">
        <v>17</v>
      </c>
      <c r="D284" s="441" t="s">
        <v>34777</v>
      </c>
      <c r="E284" s="461"/>
      <c r="F284" s="587">
        <f t="shared" si="11"/>
        <v>13</v>
      </c>
      <c r="G284" s="224" t="s">
        <v>31</v>
      </c>
      <c r="H284" s="217">
        <v>2</v>
      </c>
      <c r="I284" s="464"/>
      <c r="J284" s="464"/>
      <c r="K284" s="464"/>
      <c r="L284" s="465"/>
      <c r="M284" s="24"/>
      <c r="N284" s="421"/>
    </row>
    <row r="285" spans="1:14" s="25" customFormat="1" ht="20.100000000000001" customHeight="1">
      <c r="A285" s="852"/>
      <c r="B285" s="473">
        <f t="shared" si="12"/>
        <v>20</v>
      </c>
      <c r="C285" s="451" t="s">
        <v>17</v>
      </c>
      <c r="D285" s="441" t="s">
        <v>34778</v>
      </c>
      <c r="E285" s="461"/>
      <c r="F285" s="587">
        <f t="shared" si="11"/>
        <v>10</v>
      </c>
      <c r="G285" s="224" t="s">
        <v>31</v>
      </c>
      <c r="H285" s="217">
        <v>2</v>
      </c>
      <c r="I285" s="464"/>
      <c r="J285" s="464"/>
      <c r="K285" s="464"/>
      <c r="L285" s="465"/>
      <c r="M285" s="24"/>
      <c r="N285" s="421"/>
    </row>
    <row r="286" spans="1:14" s="25" customFormat="1" ht="20.100000000000001" customHeight="1">
      <c r="A286" s="852"/>
      <c r="B286" s="473">
        <f t="shared" si="12"/>
        <v>56</v>
      </c>
      <c r="C286" s="451" t="s">
        <v>17</v>
      </c>
      <c r="D286" s="441" t="s">
        <v>34779</v>
      </c>
      <c r="E286" s="461"/>
      <c r="F286" s="587">
        <f t="shared" si="11"/>
        <v>28</v>
      </c>
      <c r="G286" s="224" t="s">
        <v>31</v>
      </c>
      <c r="H286" s="217">
        <v>2</v>
      </c>
      <c r="I286" s="464"/>
      <c r="J286" s="464"/>
      <c r="K286" s="464"/>
      <c r="L286" s="465"/>
      <c r="M286" s="24"/>
      <c r="N286" s="421"/>
    </row>
    <row r="287" spans="1:14" s="25" customFormat="1" ht="20.100000000000001" customHeight="1">
      <c r="A287" s="852"/>
      <c r="B287" s="473">
        <f t="shared" si="12"/>
        <v>20</v>
      </c>
      <c r="C287" s="451" t="s">
        <v>17</v>
      </c>
      <c r="D287" s="441" t="s">
        <v>34780</v>
      </c>
      <c r="E287" s="461"/>
      <c r="F287" s="587">
        <f t="shared" si="11"/>
        <v>10</v>
      </c>
      <c r="G287" s="224" t="s">
        <v>31</v>
      </c>
      <c r="H287" s="217">
        <v>2</v>
      </c>
      <c r="I287" s="464"/>
      <c r="J287" s="464"/>
      <c r="K287" s="464"/>
      <c r="L287" s="465"/>
      <c r="M287" s="24"/>
      <c r="N287" s="421"/>
    </row>
    <row r="288" spans="1:14" s="25" customFormat="1" ht="20.100000000000001" customHeight="1">
      <c r="A288" s="852"/>
      <c r="B288" s="473">
        <f t="shared" si="12"/>
        <v>6</v>
      </c>
      <c r="C288" s="451" t="s">
        <v>17</v>
      </c>
      <c r="D288" s="441" t="s">
        <v>34781</v>
      </c>
      <c r="E288" s="461"/>
      <c r="F288" s="587">
        <f t="shared" si="11"/>
        <v>3</v>
      </c>
      <c r="G288" s="224" t="s">
        <v>31</v>
      </c>
      <c r="H288" s="217">
        <v>2</v>
      </c>
      <c r="I288" s="464"/>
      <c r="J288" s="464"/>
      <c r="K288" s="464"/>
      <c r="L288" s="465"/>
      <c r="M288" s="24"/>
      <c r="N288" s="421"/>
    </row>
    <row r="289" spans="1:14" s="25" customFormat="1" ht="20.100000000000001" customHeight="1">
      <c r="A289" s="852"/>
      <c r="B289" s="473">
        <f t="shared" si="12"/>
        <v>38</v>
      </c>
      <c r="C289" s="451" t="s">
        <v>17</v>
      </c>
      <c r="D289" s="441" t="s">
        <v>34782</v>
      </c>
      <c r="E289" s="461"/>
      <c r="F289" s="587">
        <f t="shared" si="11"/>
        <v>19</v>
      </c>
      <c r="G289" s="224" t="s">
        <v>31</v>
      </c>
      <c r="H289" s="217">
        <v>2</v>
      </c>
      <c r="I289" s="464"/>
      <c r="J289" s="464"/>
      <c r="K289" s="464"/>
      <c r="L289" s="465"/>
      <c r="M289" s="24"/>
      <c r="N289" s="421"/>
    </row>
    <row r="290" spans="1:14" s="25" customFormat="1" ht="20.100000000000001" customHeight="1">
      <c r="A290" s="852"/>
      <c r="B290" s="473">
        <f t="shared" si="12"/>
        <v>4</v>
      </c>
      <c r="C290" s="451" t="s">
        <v>17</v>
      </c>
      <c r="D290" s="441" t="s">
        <v>34783</v>
      </c>
      <c r="E290" s="461"/>
      <c r="F290" s="587">
        <f t="shared" si="11"/>
        <v>2</v>
      </c>
      <c r="G290" s="224" t="s">
        <v>31</v>
      </c>
      <c r="H290" s="217">
        <v>2</v>
      </c>
      <c r="I290" s="464"/>
      <c r="J290" s="464"/>
      <c r="K290" s="464"/>
      <c r="L290" s="465"/>
      <c r="M290" s="24"/>
      <c r="N290" s="421"/>
    </row>
    <row r="291" spans="1:14" s="25" customFormat="1" ht="20.100000000000001" customHeight="1">
      <c r="A291" s="852"/>
      <c r="B291" s="473">
        <f t="shared" si="12"/>
        <v>60</v>
      </c>
      <c r="C291" s="451" t="s">
        <v>17</v>
      </c>
      <c r="D291" s="441" t="s">
        <v>34784</v>
      </c>
      <c r="E291" s="461"/>
      <c r="F291" s="587">
        <f t="shared" si="11"/>
        <v>30</v>
      </c>
      <c r="G291" s="224" t="s">
        <v>31</v>
      </c>
      <c r="H291" s="217">
        <v>2</v>
      </c>
      <c r="I291" s="464"/>
      <c r="J291" s="464"/>
      <c r="K291" s="464"/>
      <c r="L291" s="465"/>
      <c r="M291" s="24"/>
      <c r="N291" s="421"/>
    </row>
    <row r="292" spans="1:14" s="25" customFormat="1" ht="20.100000000000001" customHeight="1">
      <c r="A292" s="852"/>
      <c r="B292" s="473">
        <f t="shared" si="12"/>
        <v>78</v>
      </c>
      <c r="C292" s="451" t="s">
        <v>17</v>
      </c>
      <c r="D292" s="441" t="s">
        <v>34785</v>
      </c>
      <c r="E292" s="461"/>
      <c r="F292" s="587">
        <f t="shared" si="11"/>
        <v>39</v>
      </c>
      <c r="G292" s="224" t="s">
        <v>31</v>
      </c>
      <c r="H292" s="217">
        <v>2</v>
      </c>
      <c r="I292" s="464"/>
      <c r="J292" s="464"/>
      <c r="K292" s="464"/>
      <c r="L292" s="465"/>
      <c r="M292" s="24"/>
      <c r="N292" s="421"/>
    </row>
    <row r="293" spans="1:14" s="25" customFormat="1" ht="20.100000000000001" customHeight="1">
      <c r="A293" s="852"/>
      <c r="B293" s="473">
        <f t="shared" si="12"/>
        <v>32</v>
      </c>
      <c r="C293" s="451" t="s">
        <v>17</v>
      </c>
      <c r="D293" s="441" t="s">
        <v>34748</v>
      </c>
      <c r="E293" s="461"/>
      <c r="F293" s="587">
        <f t="shared" si="11"/>
        <v>16</v>
      </c>
      <c r="G293" s="224" t="s">
        <v>31</v>
      </c>
      <c r="H293" s="217">
        <v>2</v>
      </c>
      <c r="I293" s="464"/>
      <c r="J293" s="464"/>
      <c r="K293" s="464"/>
      <c r="L293" s="465"/>
      <c r="M293" s="24"/>
      <c r="N293" s="421"/>
    </row>
    <row r="294" spans="1:14" s="25" customFormat="1" ht="20.100000000000001" customHeight="1">
      <c r="A294" s="852"/>
      <c r="B294" s="443">
        <f>SUM(B258:B293)</f>
        <v>1156</v>
      </c>
      <c r="C294" s="627" t="str">
        <f>VLOOKUP(B255,'DESCRIÇÃO EMOP'!A:C,3)</f>
        <v>UN</v>
      </c>
      <c r="D294" s="516"/>
      <c r="E294" s="460"/>
      <c r="F294" s="464"/>
      <c r="G294" s="462"/>
      <c r="H294" s="462"/>
      <c r="I294" s="464"/>
      <c r="J294" s="464"/>
      <c r="K294" s="464"/>
      <c r="L294" s="465"/>
      <c r="M294" s="24"/>
      <c r="N294" s="421"/>
    </row>
    <row r="295" spans="1:14" s="25" customFormat="1" ht="20.100000000000001" customHeight="1">
      <c r="A295" s="852"/>
      <c r="B295" s="444"/>
      <c r="C295" s="636"/>
      <c r="D295" s="444"/>
      <c r="E295" s="460"/>
      <c r="F295" s="464"/>
      <c r="G295" s="464"/>
      <c r="H295" s="464"/>
      <c r="I295" s="464"/>
      <c r="J295" s="464"/>
      <c r="K295" s="464"/>
      <c r="L295" s="465"/>
      <c r="M295" s="24"/>
      <c r="N295" s="421"/>
    </row>
    <row r="296" spans="1:14" s="20" customFormat="1" ht="17.100000000000001" customHeight="1">
      <c r="A296" s="849" t="s">
        <v>34797</v>
      </c>
      <c r="B296" s="624" t="s">
        <v>34645</v>
      </c>
      <c r="C296" s="445"/>
      <c r="D296" s="497"/>
      <c r="E296" s="507"/>
      <c r="F296" s="625"/>
      <c r="G296" s="477"/>
      <c r="H296" s="477"/>
      <c r="I296" s="477"/>
      <c r="J296" s="477"/>
      <c r="K296" s="477"/>
      <c r="L296" s="477"/>
      <c r="M296" s="626"/>
      <c r="N296" s="424"/>
    </row>
    <row r="297" spans="1:14" s="20" customFormat="1" ht="17.100000000000001" customHeight="1">
      <c r="A297" s="849"/>
      <c r="B297" s="624"/>
      <c r="C297" s="445"/>
      <c r="D297" s="497"/>
      <c r="E297" s="507"/>
      <c r="F297" s="625"/>
      <c r="G297" s="477"/>
      <c r="H297" s="477"/>
      <c r="I297" s="477"/>
      <c r="J297" s="477"/>
      <c r="K297" s="477"/>
      <c r="L297" s="477"/>
      <c r="M297" s="626"/>
      <c r="N297" s="424"/>
    </row>
    <row r="298" spans="1:14" s="20" customFormat="1" ht="17.100000000000001" customHeight="1">
      <c r="A298" s="849"/>
      <c r="B298" s="624"/>
      <c r="C298" s="445"/>
      <c r="D298" s="636" t="s">
        <v>35567</v>
      </c>
      <c r="E298" s="507"/>
      <c r="F298" s="625"/>
      <c r="G298" s="477"/>
      <c r="H298" s="477"/>
      <c r="I298" s="477"/>
      <c r="J298" s="477"/>
      <c r="K298" s="477"/>
      <c r="L298" s="477"/>
      <c r="M298" s="626"/>
      <c r="N298" s="424"/>
    </row>
    <row r="299" spans="1:14" s="20" customFormat="1" ht="17.100000000000001" customHeight="1">
      <c r="A299" s="849"/>
      <c r="B299" s="624"/>
      <c r="C299" s="445"/>
      <c r="D299" s="820"/>
      <c r="E299" s="1138" t="s">
        <v>35588</v>
      </c>
      <c r="F299" s="1138"/>
      <c r="G299" s="1138"/>
      <c r="H299" s="477"/>
      <c r="I299" s="477"/>
      <c r="J299" s="477"/>
      <c r="K299" s="477"/>
      <c r="L299" s="477"/>
      <c r="M299" s="626"/>
      <c r="N299" s="424"/>
    </row>
    <row r="300" spans="1:14" s="20" customFormat="1" ht="17.100000000000001" customHeight="1">
      <c r="A300" s="849"/>
      <c r="D300" s="821"/>
      <c r="E300" s="823" t="s">
        <v>35571</v>
      </c>
      <c r="F300" s="823" t="s">
        <v>35589</v>
      </c>
      <c r="G300" s="823" t="s">
        <v>35572</v>
      </c>
      <c r="H300" s="477"/>
      <c r="I300" s="477"/>
      <c r="J300" s="477"/>
      <c r="K300" s="477"/>
      <c r="L300" s="477"/>
      <c r="M300" s="626"/>
      <c r="N300" s="424"/>
    </row>
    <row r="301" spans="1:14" s="20" customFormat="1" ht="17.100000000000001" customHeight="1">
      <c r="A301" s="849"/>
      <c r="B301" s="624"/>
      <c r="C301" s="445"/>
      <c r="D301" s="822" t="s">
        <v>35573</v>
      </c>
      <c r="E301" s="831">
        <f>SUMIFS(DREN.ESCAV!$J$13:$J$125,DREN.ESCAV!$F$13:$F$125,0.8,DREN.ESCAV!$G$13:$G$125,"GALERIA")</f>
        <v>0</v>
      </c>
      <c r="F301" s="831">
        <f>SUMIFS(DREN.ESCAV!$J$13:$J$125,DREN.ESCAV!$D$13:$D$125,2,DREN.ESCAV!$F$13:$F$125,1,DREN.ESCAV!$G$13:$G$125,"GALERIA")</f>
        <v>0</v>
      </c>
      <c r="G301" s="831">
        <f>SUMIFS(DREN.ESCAV!$J$13:$J$125,DREN.ESCAV!$D$13:$D$125,2.5,DREN.ESCAV!$F$13:$F$125,1,DREN.ESCAV!$G$13:$G$125,"GALERIA")</f>
        <v>339</v>
      </c>
      <c r="H301" s="477"/>
      <c r="I301" s="477"/>
      <c r="J301" s="477"/>
      <c r="K301" s="477"/>
      <c r="L301" s="477"/>
      <c r="M301" s="626"/>
      <c r="N301" s="424"/>
    </row>
    <row r="302" spans="1:14" s="20" customFormat="1" ht="17.100000000000001" customHeight="1">
      <c r="A302" s="849"/>
      <c r="B302" s="624"/>
      <c r="C302" s="445"/>
      <c r="D302" s="822" t="s">
        <v>34904</v>
      </c>
      <c r="E302" s="831">
        <f>SUMIFS(DREN.ESCAV!$J$128:$J$161,DREN.ESCAV!$F$128:$F$161,0.8,DREN.ESCAV!$G$128:$G$161,"GALERIA")</f>
        <v>0</v>
      </c>
      <c r="F302" s="831">
        <f>SUMIFS(DREN.ESCAV!$J$128:$J$161,DREN.ESCAV!$D$128:$D$161,2,DREN.ESCAV!$F$128:$F$161,1,DREN.ESCAV!$G$128:$G$161,"GALERIA")</f>
        <v>0</v>
      </c>
      <c r="G302" s="831">
        <f>SUMIFS(DREN.ESCAV!$J$128:$J$161,DREN.ESCAV!$D$128:$D$161,2.5,DREN.ESCAV!$F$128:$F$161,1,DREN.ESCAV!$G$128:$G$161,"GALERIA")</f>
        <v>0</v>
      </c>
      <c r="H302" s="477"/>
      <c r="I302" s="477"/>
      <c r="J302" s="477"/>
      <c r="K302" s="477"/>
      <c r="L302" s="477"/>
      <c r="M302" s="626"/>
      <c r="N302" s="424"/>
    </row>
    <row r="303" spans="1:14" s="20" customFormat="1" ht="17.100000000000001" customHeight="1">
      <c r="A303" s="849"/>
      <c r="B303" s="624"/>
      <c r="C303" s="445"/>
      <c r="D303" s="822" t="s">
        <v>35160</v>
      </c>
      <c r="E303" s="831">
        <f>SUMIFS(DREN.ESCAV!$J$164:$J$215,DREN.ESCAV!$F$164:$F$215,0.8,DREN.ESCAV!$G$164:$G$215,"GALERIA")</f>
        <v>70</v>
      </c>
      <c r="F303" s="831">
        <f>SUMIFS(DREN.ESCAV!$J$164:$J$215,DREN.ESCAV!$D$164:$D$215,2,DREN.ESCAV!$F$164:$F$215,1,DREN.ESCAV!$G$164:$G$215,"GALERIA")</f>
        <v>0</v>
      </c>
      <c r="G303" s="831">
        <f>SUMIFS(DREN.ESCAV!$J$164:$J$215,DREN.ESCAV!$D$164:$D$215,2.5,DREN.ESCAV!$F$164:$F$215,1,DREN.ESCAV!$G$164:$G$215,"GALERIA")</f>
        <v>0</v>
      </c>
      <c r="H303" s="477"/>
      <c r="I303" s="477"/>
      <c r="J303" s="477"/>
      <c r="K303" s="477"/>
      <c r="L303" s="477"/>
      <c r="M303" s="626"/>
      <c r="N303" s="424"/>
    </row>
    <row r="304" spans="1:14" s="20" customFormat="1" ht="17.100000000000001" customHeight="1">
      <c r="A304" s="849"/>
      <c r="B304" s="624"/>
      <c r="C304" s="445"/>
      <c r="D304" s="822" t="s">
        <v>35260</v>
      </c>
      <c r="E304" s="831">
        <f>SUMIFS(DREN.ESCAV!$J$218:$J$281,DREN.ESCAV!$F$218:$F$281,0.8,DREN.ESCAV!$G$218:$G$281,"GALERIA")</f>
        <v>43</v>
      </c>
      <c r="F304" s="831">
        <f>SUMIFS(DREN.ESCAV!$J$218:$J$281,DREN.ESCAV!$D$218:$D$281,2,DREN.ESCAV!$F$218:$F$281,1,DREN.ESCAV!$G$218:$G$281,"GALERIA")</f>
        <v>0</v>
      </c>
      <c r="G304" s="831">
        <f>SUMIFS(DREN.ESCAV!$J$218:$J$281,DREN.ESCAV!$D$218:$D$281,2.5,DREN.ESCAV!$F$218:$F$281,1,DREN.ESCAV!$G$218:$G$281,"GALERIA")</f>
        <v>0</v>
      </c>
      <c r="H304" s="477"/>
      <c r="I304" s="477"/>
      <c r="J304" s="477"/>
      <c r="K304" s="477"/>
      <c r="L304" s="477"/>
      <c r="M304" s="626"/>
      <c r="N304" s="424"/>
    </row>
    <row r="305" spans="1:14" s="20" customFormat="1" ht="17.100000000000001" customHeight="1">
      <c r="A305" s="849"/>
      <c r="B305" s="624"/>
      <c r="C305" s="445"/>
      <c r="D305" s="822" t="s">
        <v>35381</v>
      </c>
      <c r="E305" s="831">
        <f>SUMIFS(DREN.ESCAV!$J$284:$J$341,DREN.ESCAV!$F$284:$F$341,0.8,DREN.ESCAV!$G$284:$G$341,"GALERIA")</f>
        <v>206</v>
      </c>
      <c r="F305" s="831">
        <f>SUMIFS(DREN.ESCAV!$J$284:$J$341,DREN.ESCAV!$D$284:$D$341,2,DREN.ESCAV!$F$284:$F$341,1,DREN.ESCAV!$G$284:$G$341,"GALERIA")</f>
        <v>0</v>
      </c>
      <c r="G305" s="831">
        <f>SUMIFS(DREN.ESCAV!$J$284:$J$341,DREN.ESCAV!$D$284:$D$341,2.5,DREN.ESCAV!$F$284:$F$341,1,DREN.ESCAV!$G$284:$G$341,"GALERIA")</f>
        <v>0</v>
      </c>
      <c r="H305" s="477"/>
      <c r="I305" s="477"/>
      <c r="J305" s="477"/>
      <c r="K305" s="477"/>
      <c r="L305" s="477"/>
      <c r="M305" s="626"/>
      <c r="N305" s="424"/>
    </row>
    <row r="306" spans="1:14" s="20" customFormat="1" ht="17.100000000000001" customHeight="1">
      <c r="A306" s="849"/>
      <c r="B306" s="624"/>
      <c r="C306" s="445"/>
      <c r="D306" s="822" t="s">
        <v>35489</v>
      </c>
      <c r="E306" s="831">
        <f>SUMIFS(DREN.ESCAV!$J$344:$J$375,DREN.ESCAV!$F$344:$F$375,0.8,DREN.ESCAV!$G$344:$G$375,"GALERIA")</f>
        <v>0</v>
      </c>
      <c r="F306" s="831">
        <f>SUMIFS(DREN.ESCAV!$J$344:$J$375,DREN.ESCAV!$D$344:$D$375,2,DREN.ESCAV!$F$344:$F$375,1,DREN.ESCAV!$G$344:$G$375,"GALERIA")</f>
        <v>8</v>
      </c>
      <c r="G306" s="831">
        <f>SUMIFS(DREN.ESCAV!$J$344:$J$375,DREN.ESCAV!$D$344:$D$375,2.5,DREN.ESCAV!$F$344:$F$375,1,DREN.ESCAV!$G$344:$G$375,"GALERIA")</f>
        <v>341</v>
      </c>
      <c r="H306" s="477"/>
      <c r="I306" s="477"/>
      <c r="J306" s="477"/>
      <c r="K306" s="477"/>
      <c r="L306" s="477"/>
      <c r="M306" s="626"/>
      <c r="N306" s="424"/>
    </row>
    <row r="307" spans="1:14" s="20" customFormat="1" ht="17.100000000000001" customHeight="1">
      <c r="A307" s="849"/>
      <c r="B307" s="624"/>
      <c r="C307" s="445"/>
      <c r="D307" s="822" t="s">
        <v>35550</v>
      </c>
      <c r="E307" s="831">
        <f>SUMIFS(DREN.ESCAV!$J$378:$J$386,DREN.ESCAV!$F$378:$F$386,0.8,DREN.ESCAV!$G$378:$G$386,"GALERIA")</f>
        <v>0</v>
      </c>
      <c r="F307" s="831">
        <f>SUMIFS(DREN.ESCAV!$J$378:$J$386,DREN.ESCAV!$D$378:$D$386,2,DREN.ESCAV!$F$378:$F$386,1,DREN.ESCAV!$G$378:$G$386,"GALERIA")</f>
        <v>0</v>
      </c>
      <c r="G307" s="831">
        <f>SUMIFS(DREN.ESCAV!$J$378:$J$386,DREN.ESCAV!$D$378:$D$386,2.5,DREN.ESCAV!$F$378:$F$386,1,DREN.ESCAV!$G$378:$G$386,"GALERIA")</f>
        <v>0</v>
      </c>
      <c r="H307" s="477"/>
      <c r="I307" s="477"/>
      <c r="J307" s="477"/>
      <c r="K307" s="477"/>
      <c r="L307" s="477"/>
      <c r="M307" s="626"/>
      <c r="N307" s="424"/>
    </row>
    <row r="308" spans="1:14" s="20" customFormat="1" ht="17.100000000000001" customHeight="1">
      <c r="A308" s="849"/>
      <c r="B308" s="624"/>
      <c r="C308" s="445"/>
      <c r="D308" s="825" t="s">
        <v>212</v>
      </c>
      <c r="E308" s="826">
        <f>SUM(E301:E307)</f>
        <v>319</v>
      </c>
      <c r="F308" s="826">
        <f>SUM(F301:F307)</f>
        <v>8</v>
      </c>
      <c r="G308" s="826">
        <f>SUM(G301:G307)</f>
        <v>680</v>
      </c>
      <c r="H308" s="477"/>
      <c r="I308" s="477"/>
      <c r="J308" s="477"/>
      <c r="K308" s="477"/>
      <c r="L308" s="477"/>
      <c r="M308" s="626"/>
      <c r="N308" s="424"/>
    </row>
    <row r="309" spans="1:14" s="20" customFormat="1" ht="17.100000000000001" customHeight="1">
      <c r="A309" s="849"/>
      <c r="B309" s="624"/>
      <c r="C309" s="445"/>
      <c r="D309" s="497"/>
      <c r="E309" s="507"/>
      <c r="F309" s="625"/>
      <c r="G309" s="477"/>
      <c r="H309" s="477"/>
      <c r="I309" s="477"/>
      <c r="J309" s="477"/>
      <c r="K309" s="477"/>
      <c r="L309" s="477"/>
      <c r="M309" s="626"/>
      <c r="N309" s="424"/>
    </row>
    <row r="310" spans="1:14" s="20" customFormat="1" ht="17.100000000000001" customHeight="1">
      <c r="A310" s="849"/>
      <c r="B310" s="624"/>
      <c r="C310" s="445"/>
      <c r="D310" s="820"/>
      <c r="E310" s="1138" t="s">
        <v>35585</v>
      </c>
      <c r="F310" s="1138"/>
      <c r="G310" s="1138"/>
      <c r="H310" s="1138"/>
      <c r="I310" s="1138"/>
      <c r="J310" s="1138"/>
      <c r="K310" s="477"/>
      <c r="L310" s="477"/>
      <c r="M310" s="626"/>
      <c r="N310" s="424"/>
    </row>
    <row r="311" spans="1:14" s="20" customFormat="1" ht="17.100000000000001" customHeight="1">
      <c r="A311" s="849"/>
      <c r="B311" s="624"/>
      <c r="C311" s="445"/>
      <c r="D311" s="821"/>
      <c r="E311" s="823" t="s">
        <v>35568</v>
      </c>
      <c r="F311" s="823" t="s">
        <v>35569</v>
      </c>
      <c r="G311" s="823" t="s">
        <v>35574</v>
      </c>
      <c r="H311" s="823" t="s">
        <v>35575</v>
      </c>
      <c r="I311" s="823" t="s">
        <v>35576</v>
      </c>
      <c r="J311" s="823" t="s">
        <v>35570</v>
      </c>
      <c r="K311" s="477"/>
      <c r="L311" s="477"/>
      <c r="M311" s="626"/>
      <c r="N311" s="424"/>
    </row>
    <row r="312" spans="1:14" s="20" customFormat="1" ht="17.100000000000001" customHeight="1">
      <c r="A312" s="849"/>
      <c r="B312" s="624"/>
      <c r="C312" s="445"/>
      <c r="D312" s="822" t="s">
        <v>35573</v>
      </c>
      <c r="E312" s="831">
        <f>SUMIFS(DREN.ESCAV!$J$13:$J$125,DREN.ESCAV!$D$13:$D$125,0.4,DREN.ESCAV!$G$13:$G$125,"PA-1")</f>
        <v>1634</v>
      </c>
      <c r="F312" s="831">
        <f>SUMIFS(DREN.ESCAV!$J$13:$J$125,DREN.ESCAV!$D$13:$D$125,0.6,DREN.ESCAV!$G$13:$G$125,"PA-1")</f>
        <v>754</v>
      </c>
      <c r="G312" s="831">
        <f>SUMIFS(DREN.ESCAV!$J$13:$J$125,DREN.ESCAV!$D$13:$D$125,0.8,DREN.ESCAV!$G$13:$G$125,"PA-1")</f>
        <v>180</v>
      </c>
      <c r="H312" s="831">
        <f>SUMIFS(DREN.ESCAV!$J$13:$J$125,DREN.ESCAV!$D$13:$D$125,1,DREN.ESCAV!$G$13:$G$125,"PA-1")</f>
        <v>171</v>
      </c>
      <c r="I312" s="831">
        <f>SUMIFS(DREN.ESCAV!$J$13:$J$125,DREN.ESCAV!$D$13:$D$125,1.2,DREN.ESCAV!$G$13:$G$125,"PA-1")</f>
        <v>163</v>
      </c>
      <c r="J312" s="831">
        <f>SUMIFS(DREN.ESCAV!$J$13:$J$125,DREN.ESCAV!$D$13:$D$125,1.5,DREN.ESCAV!$G$13:$G$125,"PA-1")</f>
        <v>0</v>
      </c>
      <c r="K312" s="477"/>
      <c r="L312" s="477"/>
      <c r="M312" s="626"/>
      <c r="N312" s="424"/>
    </row>
    <row r="313" spans="1:14" s="20" customFormat="1" ht="17.100000000000001" customHeight="1">
      <c r="A313" s="849"/>
      <c r="B313" s="624"/>
      <c r="C313" s="445"/>
      <c r="D313" s="822" t="s">
        <v>34904</v>
      </c>
      <c r="E313" s="831">
        <f>SUMIFS(DREN.ESCAV!$J$128:$J$161,DREN.ESCAV!$D$128:$D$161,0.4,DREN.ESCAV!$G$128:$G$161,"PA-1")</f>
        <v>436</v>
      </c>
      <c r="F313" s="831">
        <f>SUMIFS(DREN.ESCAV!$J$128:$J$161,DREN.ESCAV!$D$128:$D$161,0.6,DREN.ESCAV!$G$128:$G$161,"PA-1")</f>
        <v>151</v>
      </c>
      <c r="G313" s="831">
        <f>SUMIFS(DREN.ESCAV!$J$128:$J$161,DREN.ESCAV!$D$128:$D$161,0.8,DREN.ESCAV!$G$128:$G$161,"PA-1")</f>
        <v>270</v>
      </c>
      <c r="H313" s="831">
        <f>SUMIFS(DREN.ESCAV!$J$128:$J$161,DREN.ESCAV!$D$128:$D$161,1,DREN.ESCAV!$G$128:$G$161,"PA-1")</f>
        <v>0</v>
      </c>
      <c r="I313" s="831">
        <f>SUMIFS(DREN.ESCAV!$J$128:$J$161,DREN.ESCAV!$D$128:$D$161,1.2,DREN.ESCAV!$G$128:$G$161,"PA-1")</f>
        <v>0</v>
      </c>
      <c r="J313" s="831">
        <f>SUMIFS(DREN.ESCAV!$J$128:$J$161,DREN.ESCAV!$D$128:$D$161,1.5,DREN.ESCAV!$G$128:$G$161,"PA-1")</f>
        <v>0</v>
      </c>
      <c r="K313" s="477"/>
      <c r="L313" s="477"/>
      <c r="M313" s="626"/>
      <c r="N313" s="424"/>
    </row>
    <row r="314" spans="1:14" s="20" customFormat="1" ht="17.100000000000001" customHeight="1">
      <c r="A314" s="849"/>
      <c r="B314" s="624"/>
      <c r="C314" s="445"/>
      <c r="D314" s="822" t="s">
        <v>35160</v>
      </c>
      <c r="E314" s="831">
        <f>SUMIFS(DREN.ESCAV!$J$164:$J$215,DREN.ESCAV!$D$164:$D$215,0.4,DREN.ESCAV!$G$164:$G$215,"PA-1")</f>
        <v>874</v>
      </c>
      <c r="F314" s="831">
        <f>SUMIFS(DREN.ESCAV!$J$164:$J$215,DREN.ESCAV!$D$164:$D$215,0.6,DREN.ESCAV!$G$164:$G$215,"PA-1")</f>
        <v>316</v>
      </c>
      <c r="G314" s="831">
        <f>SUMIFS(DREN.ESCAV!$J$164:$J$215,DREN.ESCAV!$D$164:$D$215,0.8,DREN.ESCAV!$G$164:$G$215,"PA-1")</f>
        <v>0</v>
      </c>
      <c r="H314" s="831">
        <f>SUMIFS(DREN.ESCAV!$J$164:$J$215,DREN.ESCAV!$D$164:$D$215,1,DREN.ESCAV!$G$164:$G$215,"PA-1")</f>
        <v>0</v>
      </c>
      <c r="I314" s="831">
        <f>SUMIFS(DREN.ESCAV!$J$164:$J$215,DREN.ESCAV!$D$164:$D$215,1.2,DREN.ESCAV!$G$164:$G$215,"PA-1")</f>
        <v>0</v>
      </c>
      <c r="J314" s="831">
        <f>SUMIFS(DREN.ESCAV!$J$164:$J$215,DREN.ESCAV!$D$164:$D$215,1.5,DREN.ESCAV!$G$164:$G$215,"PA-1")</f>
        <v>0</v>
      </c>
      <c r="K314" s="477"/>
      <c r="L314" s="477"/>
      <c r="M314" s="626"/>
      <c r="N314" s="424"/>
    </row>
    <row r="315" spans="1:14" s="20" customFormat="1" ht="17.100000000000001" customHeight="1">
      <c r="A315" s="849"/>
      <c r="B315" s="624"/>
      <c r="C315" s="445"/>
      <c r="D315" s="822" t="s">
        <v>35260</v>
      </c>
      <c r="E315" s="831">
        <f>SUMIFS(DREN.ESCAV!$J$218:$J$281,DREN.ESCAV!$D$218:$D$281,0.4,DREN.ESCAV!$G$218:$G$281,"PA-1")</f>
        <v>1244</v>
      </c>
      <c r="F315" s="831">
        <f>SUMIFS(DREN.ESCAV!$J$218:$J$281,DREN.ESCAV!$D$218:$D$281,0.6,DREN.ESCAV!$G$218:$G$281,"PA-1")</f>
        <v>508</v>
      </c>
      <c r="G315" s="831">
        <f>SUMIFS(DREN.ESCAV!$J$218:$J$281,DREN.ESCAV!$D$218:$D$281,0.8,DREN.ESCAV!$G$218:$G$281,"PA-1")</f>
        <v>24</v>
      </c>
      <c r="H315" s="831">
        <f>SUMIFS(DREN.ESCAV!$J$218:$J$281,DREN.ESCAV!$D$218:$D$281,1,DREN.ESCAV!$G$218:$G$281,"PA-1")</f>
        <v>0</v>
      </c>
      <c r="I315" s="831">
        <f>SUMIFS(DREN.ESCAV!$J$218:$J$281,DREN.ESCAV!$D$218:$D$281,1.2,DREN.ESCAV!$G$218:$G$281,"PA-1")</f>
        <v>0</v>
      </c>
      <c r="J315" s="831">
        <f>SUMIFS(DREN.ESCAV!$J$218:$J$281,DREN.ESCAV!$D$218:$D$281,1.5,DREN.ESCAV!$G$218:$G$281,"PA-1")</f>
        <v>0</v>
      </c>
      <c r="K315" s="477"/>
      <c r="L315" s="477"/>
      <c r="M315" s="626"/>
      <c r="N315" s="424"/>
    </row>
    <row r="316" spans="1:14" s="20" customFormat="1" ht="17.100000000000001" customHeight="1">
      <c r="A316" s="849"/>
      <c r="B316" s="624"/>
      <c r="C316" s="445"/>
      <c r="D316" s="822" t="s">
        <v>35381</v>
      </c>
      <c r="E316" s="831">
        <f>SUMIFS(DREN.ESCAV!$J$284:$J$341,DREN.ESCAV!$D$284:$D$341,0.4,DREN.ESCAV!$G$284:$G$341,"PA-1")</f>
        <v>863</v>
      </c>
      <c r="F316" s="831">
        <f>SUMIFS(DREN.ESCAV!$J$284:$J$341,DREN.ESCAV!$D$284:$D$341,0.6,DREN.ESCAV!$G$284:$G$341,"PA-1")</f>
        <v>40</v>
      </c>
      <c r="G316" s="831">
        <f>SUMIFS(DREN.ESCAV!$J$284:$J$341,DREN.ESCAV!$D$284:$D$341,0.8,DREN.ESCAV!$G$284:$G$341,"PA-1")</f>
        <v>177</v>
      </c>
      <c r="H316" s="831">
        <f>SUMIFS(DREN.ESCAV!$J$284:$J$341,DREN.ESCAV!$D$284:$D$341,1,DREN.ESCAV!$G$284:$G$341,"PA-1")</f>
        <v>0</v>
      </c>
      <c r="I316" s="831">
        <f>SUMIFS(DREN.ESCAV!$J$284:$J$341,DREN.ESCAV!$D$284:$D$341,1.2,DREN.ESCAV!$G$284:$G$341,"PA-1")</f>
        <v>0</v>
      </c>
      <c r="J316" s="831">
        <f>SUMIFS(DREN.ESCAV!$J$284:$J$341,DREN.ESCAV!$D$284:$D$341,1.5,DREN.ESCAV!$G$284:$G$341,"PA-1")</f>
        <v>0</v>
      </c>
      <c r="K316" s="477"/>
      <c r="L316" s="477"/>
      <c r="M316" s="626"/>
      <c r="N316" s="424"/>
    </row>
    <row r="317" spans="1:14" s="20" customFormat="1" ht="17.100000000000001" customHeight="1">
      <c r="A317" s="849"/>
      <c r="B317" s="624"/>
      <c r="C317" s="445"/>
      <c r="D317" s="822" t="s">
        <v>35489</v>
      </c>
      <c r="E317" s="831">
        <f>SUMIFS(DREN.ESCAV!$J$344:$J$375,DREN.ESCAV!$D$344:$D$375,0.4,DREN.ESCAV!$G$344:$G$375,"PA-1")</f>
        <v>276</v>
      </c>
      <c r="F317" s="831">
        <f>SUMIFS(DREN.ESCAV!$J$344:$J$375,DREN.ESCAV!$D$344:$D$375,0.6,DREN.ESCAV!$G$344:$G$375,"PA-1")</f>
        <v>264</v>
      </c>
      <c r="G317" s="831">
        <f>SUMIFS(DREN.ESCAV!$J$344:$J$375,DREN.ESCAV!$D$344:$D$375,0.8,DREN.ESCAV!$G$344:$G$375,"PA-1")</f>
        <v>0</v>
      </c>
      <c r="H317" s="831">
        <f>SUMIFS(DREN.ESCAV!$J$344:$J$375,DREN.ESCAV!$D$344:$D$375,1,DREN.ESCAV!$G$344:$G$375,"PA-1")</f>
        <v>0</v>
      </c>
      <c r="I317" s="831">
        <f>SUMIFS(DREN.ESCAV!$J$344:$J$375,DREN.ESCAV!$D$344:$D$375,1.2,DREN.ESCAV!$G$344:$G$375,"PA-1")</f>
        <v>0</v>
      </c>
      <c r="J317" s="831">
        <f>SUMIFS(DREN.ESCAV!$J$344:$J$375,DREN.ESCAV!$D$344:$D$375,1.5,DREN.ESCAV!$G$344:$G$375,"PA-1")</f>
        <v>0</v>
      </c>
      <c r="K317" s="477"/>
      <c r="L317" s="477"/>
      <c r="M317" s="626"/>
      <c r="N317" s="424"/>
    </row>
    <row r="318" spans="1:14" s="20" customFormat="1" ht="17.100000000000001" customHeight="1">
      <c r="A318" s="849"/>
      <c r="B318" s="624"/>
      <c r="C318" s="445"/>
      <c r="D318" s="822" t="s">
        <v>35550</v>
      </c>
      <c r="E318" s="831">
        <f>SUMIFS(DREN.ESCAV!$J$378:$J$386,DREN.ESCAV!$D$378:$D$386,0.4,DREN.ESCAV!$G$378:$G$386,"PA-1")</f>
        <v>283</v>
      </c>
      <c r="F318" s="831">
        <f>SUMIFS(DREN.ESCAV!$J$378:$J$386,DREN.ESCAV!$D$378:$D$386,0.6,DREN.ESCAV!$G$378:$G$386,"PA-1")</f>
        <v>0</v>
      </c>
      <c r="G318" s="831">
        <f>SUMIFS(DREN.ESCAV!$J$378:$J$386,DREN.ESCAV!$D$378:$D$386,0.8,DREN.ESCAV!$G$378:$G$386,"PA-1")</f>
        <v>0</v>
      </c>
      <c r="H318" s="831">
        <f>SUMIFS(DREN.ESCAV!$J$378:$J$386,DREN.ESCAV!$D$378:$D$386,1,DREN.ESCAV!$G$378:$G$386,"PA-1")</f>
        <v>0</v>
      </c>
      <c r="I318" s="831">
        <f>SUMIFS(DREN.ESCAV!$J$378:$J$386,DREN.ESCAV!$D$378:$D$386,1.2,DREN.ESCAV!$G$378:$G$386,"PA-1")</f>
        <v>0</v>
      </c>
      <c r="J318" s="831">
        <f>SUMIFS(DREN.ESCAV!$J$378:$J$386,DREN.ESCAV!$D$378:$D$386,1.5,DREN.ESCAV!$G$378:$G$386,"PA-1")</f>
        <v>0</v>
      </c>
      <c r="K318" s="477"/>
      <c r="L318" s="477"/>
      <c r="M318" s="626"/>
      <c r="N318" s="424"/>
    </row>
    <row r="319" spans="1:14" s="20" customFormat="1" ht="17.100000000000001" customHeight="1">
      <c r="A319" s="849"/>
      <c r="B319" s="624"/>
      <c r="C319" s="445"/>
      <c r="D319" s="825" t="s">
        <v>212</v>
      </c>
      <c r="E319" s="832">
        <f t="shared" ref="E319:J319" si="13">SUM(E312:E318)</f>
        <v>5610</v>
      </c>
      <c r="F319" s="832">
        <f t="shared" si="13"/>
        <v>2033</v>
      </c>
      <c r="G319" s="832">
        <f t="shared" si="13"/>
        <v>651</v>
      </c>
      <c r="H319" s="832">
        <f t="shared" si="13"/>
        <v>171</v>
      </c>
      <c r="I319" s="832">
        <f t="shared" si="13"/>
        <v>163</v>
      </c>
      <c r="J319" s="832">
        <f t="shared" si="13"/>
        <v>0</v>
      </c>
      <c r="K319" s="477"/>
      <c r="L319" s="477"/>
      <c r="M319" s="626"/>
      <c r="N319" s="424"/>
    </row>
    <row r="320" spans="1:14" s="20" customFormat="1" ht="17.100000000000001" customHeight="1">
      <c r="A320" s="849"/>
      <c r="B320" s="624"/>
      <c r="C320" s="445"/>
      <c r="D320" s="497"/>
      <c r="E320" s="507"/>
      <c r="F320" s="625"/>
      <c r="G320" s="477"/>
      <c r="H320" s="477"/>
      <c r="I320" s="477"/>
      <c r="J320" s="477"/>
      <c r="K320" s="477"/>
      <c r="L320" s="477"/>
      <c r="M320" s="626"/>
      <c r="N320" s="424"/>
    </row>
    <row r="321" spans="1:14" s="20" customFormat="1" ht="17.100000000000001" customHeight="1">
      <c r="A321" s="849"/>
      <c r="B321" s="624"/>
      <c r="C321" s="445"/>
      <c r="D321" s="820"/>
      <c r="E321" s="1138" t="s">
        <v>35586</v>
      </c>
      <c r="F321" s="1138"/>
      <c r="G321" s="1138"/>
      <c r="H321" s="1138"/>
      <c r="I321" s="1138"/>
      <c r="J321" s="1138"/>
      <c r="K321" s="477"/>
      <c r="L321" s="477"/>
      <c r="M321" s="626"/>
      <c r="N321" s="424"/>
    </row>
    <row r="322" spans="1:14" s="20" customFormat="1" ht="17.100000000000001" customHeight="1">
      <c r="A322" s="849"/>
      <c r="B322" s="624"/>
      <c r="C322" s="445"/>
      <c r="D322" s="821"/>
      <c r="E322" s="823" t="s">
        <v>35568</v>
      </c>
      <c r="F322" s="823" t="s">
        <v>35569</v>
      </c>
      <c r="G322" s="823" t="s">
        <v>35574</v>
      </c>
      <c r="H322" s="823" t="s">
        <v>35575</v>
      </c>
      <c r="I322" s="823" t="s">
        <v>35576</v>
      </c>
      <c r="J322" s="823" t="s">
        <v>35570</v>
      </c>
      <c r="K322" s="477"/>
      <c r="L322" s="477"/>
      <c r="M322" s="626"/>
      <c r="N322" s="424"/>
    </row>
    <row r="323" spans="1:14" s="20" customFormat="1" ht="17.100000000000001" customHeight="1">
      <c r="A323" s="849"/>
      <c r="B323" s="624"/>
      <c r="C323" s="445"/>
      <c r="D323" s="822" t="s">
        <v>35573</v>
      </c>
      <c r="E323" s="831">
        <f>SUMIFS(DREN.ESCAV!$J$13:$J$125,DREN.ESCAV!$D$13:$D$125,0.4,DREN.ESCAV!$G$13:$G$125,"PA-2")</f>
        <v>0</v>
      </c>
      <c r="F323" s="831">
        <f>SUMIFS(DREN.ESCAV!$J$13:$J$125,DREN.ESCAV!$D$13:$D$125,0.6,DREN.ESCAV!$G$13:$G$125,"PA-2")</f>
        <v>100</v>
      </c>
      <c r="G323" s="831">
        <f>SUMIFS(DREN.ESCAV!$J$13:$J$125,DREN.ESCAV!$D$13:$D$125,0.8,DREN.ESCAV!$G$13:$G$125,"PA-2")</f>
        <v>0</v>
      </c>
      <c r="H323" s="831">
        <f>SUMIFS(DREN.ESCAV!$J$13:$J$125,DREN.ESCAV!$D$13:$D$125,1,DREN.ESCAV!$G$13:$G$125,"PA-2")</f>
        <v>0</v>
      </c>
      <c r="I323" s="831">
        <f>SUMIFS(DREN.ESCAV!$J$13:$J$125,DREN.ESCAV!$D$13:$D$125,1.2,DREN.ESCAV!$G$13:$G$125,"PA-2")</f>
        <v>0</v>
      </c>
      <c r="J323" s="831">
        <f>SUMIFS(DREN.ESCAV!$J$13:$J$125,DREN.ESCAV!$D$13:$D$125,1.5,DREN.ESCAV!$G$13:$G$125,"PA-2")</f>
        <v>70</v>
      </c>
      <c r="K323" s="477"/>
      <c r="L323" s="477"/>
      <c r="M323" s="626"/>
      <c r="N323" s="424"/>
    </row>
    <row r="324" spans="1:14" s="20" customFormat="1" ht="17.100000000000001" customHeight="1">
      <c r="A324" s="849"/>
      <c r="B324" s="624"/>
      <c r="C324" s="445"/>
      <c r="D324" s="822" t="s">
        <v>34904</v>
      </c>
      <c r="E324" s="831">
        <f>SUMIFS(DREN.ESCAV!$J$128:$J$161,DREN.ESCAV!$D$128:$D$161,0.4,DREN.ESCAV!$G$128:$G$161,"PA-2")</f>
        <v>0</v>
      </c>
      <c r="F324" s="831">
        <f>SUMIFS(DREN.ESCAV!$J$128:$J$161,DREN.ESCAV!$D$128:$D$161,0.6,DREN.ESCAV!$G$128:$G$161,"PA-2")</f>
        <v>0</v>
      </c>
      <c r="G324" s="831">
        <f>SUMIFS(DREN.ESCAV!$J$128:$J$161,DREN.ESCAV!$D$128:$D$161,0.8,DREN.ESCAV!$G$128:$G$161,"PA-2")</f>
        <v>150</v>
      </c>
      <c r="H324" s="831">
        <f>SUMIFS(DREN.ESCAV!$J$128:$J$161,DREN.ESCAV!$D$128:$D$161,1,DREN.ESCAV!$G$128:$G$161,"PA-2")</f>
        <v>0</v>
      </c>
      <c r="I324" s="831">
        <f>SUMIFS(DREN.ESCAV!$J$128:$J$161,DREN.ESCAV!$D$128:$D$161,1.2,DREN.ESCAV!$G$128:$G$161,"PA-2")</f>
        <v>50</v>
      </c>
      <c r="J324" s="831">
        <f>SUMIFS(DREN.ESCAV!$J$128:$J$161,DREN.ESCAV!$D$128:$D$161,1.5,DREN.ESCAV!$G$128:$G$161,"PA-2")</f>
        <v>0</v>
      </c>
      <c r="K324" s="477"/>
      <c r="L324" s="477"/>
      <c r="M324" s="626"/>
      <c r="N324" s="424"/>
    </row>
    <row r="325" spans="1:14" s="20" customFormat="1" ht="17.100000000000001" customHeight="1">
      <c r="A325" s="849"/>
      <c r="B325" s="624"/>
      <c r="C325" s="445"/>
      <c r="D325" s="822" t="s">
        <v>35160</v>
      </c>
      <c r="E325" s="831">
        <f>SUMIFS(DREN.ESCAV!$J$164:$J$215,DREN.ESCAV!$D$164:$D$215,0.4,DREN.ESCAV!$G$164:$G$215,"PA-2")</f>
        <v>0</v>
      </c>
      <c r="F325" s="831">
        <f>SUMIFS(DREN.ESCAV!$J$164:$J$215,DREN.ESCAV!$D$164:$D$215,0.6,DREN.ESCAV!$G$164:$G$215,"PA-2")</f>
        <v>0</v>
      </c>
      <c r="G325" s="831">
        <f>SUMIFS(DREN.ESCAV!$J$164:$J$215,DREN.ESCAV!$D$164:$D$215,0.8,DREN.ESCAV!$G$164:$G$215,"PA-2")</f>
        <v>238</v>
      </c>
      <c r="H325" s="831">
        <f>SUMIFS(DREN.ESCAV!$J$164:$J$215,DREN.ESCAV!$D$164:$D$215,1,DREN.ESCAV!$G$164:$G$215,"PA-2")</f>
        <v>0</v>
      </c>
      <c r="I325" s="831">
        <f>SUMIFS(DREN.ESCAV!$J$164:$J$215,DREN.ESCAV!$D$164:$D$215,1.2,DREN.ESCAV!$G$164:$G$215,"PA-2")</f>
        <v>0</v>
      </c>
      <c r="J325" s="831">
        <f>SUMIFS(DREN.ESCAV!$J$164:$J$215,DREN.ESCAV!$D$164:$D$215,1.5,DREN.ESCAV!$G$164:$G$215,"PA-2")</f>
        <v>0</v>
      </c>
      <c r="K325" s="477"/>
      <c r="L325" s="477"/>
      <c r="M325" s="626"/>
      <c r="N325" s="424"/>
    </row>
    <row r="326" spans="1:14" s="20" customFormat="1" ht="17.100000000000001" customHeight="1">
      <c r="A326" s="849"/>
      <c r="B326" s="624"/>
      <c r="C326" s="445"/>
      <c r="D326" s="822" t="s">
        <v>35260</v>
      </c>
      <c r="E326" s="831">
        <f>SUMIFS(DREN.ESCAV!$J$218:$J$281,DREN.ESCAV!$D$218:$D$281,0.4,DREN.ESCAV!$G$218:$G$281,"PA-2")</f>
        <v>0</v>
      </c>
      <c r="F326" s="831">
        <f>SUMIFS(DREN.ESCAV!$J$218:$J$281,DREN.ESCAV!$D$218:$D$281,0.6,DREN.ESCAV!$G$218:$G$281,"PA-2")</f>
        <v>0</v>
      </c>
      <c r="G326" s="831">
        <f>SUMIFS(DREN.ESCAV!$J$218:$J$281,DREN.ESCAV!$D$218:$D$281,0.8,DREN.ESCAV!$G$218:$G$281,"PA-2")</f>
        <v>64</v>
      </c>
      <c r="H326" s="831">
        <f>SUMIFS(DREN.ESCAV!$J$218:$J$281,DREN.ESCAV!$D$218:$D$281,1,DREN.ESCAV!$G$218:$G$281,"PA-2")</f>
        <v>0</v>
      </c>
      <c r="I326" s="831">
        <f>SUMIFS(DREN.ESCAV!$J$218:$J$281,DREN.ESCAV!$D$218:$D$281,1.2,DREN.ESCAV!$G$218:$G$281,"PA-2")</f>
        <v>0</v>
      </c>
      <c r="J326" s="831">
        <f>SUMIFS(DREN.ESCAV!$J$218:$J$281,DREN.ESCAV!$D$218:$D$281,1.5,DREN.ESCAV!$G$218:$G$281,"PA-2")</f>
        <v>0</v>
      </c>
      <c r="K326" s="477"/>
      <c r="L326" s="477"/>
      <c r="M326" s="626"/>
      <c r="N326" s="424"/>
    </row>
    <row r="327" spans="1:14" s="20" customFormat="1" ht="17.100000000000001" customHeight="1">
      <c r="A327" s="849"/>
      <c r="B327" s="624"/>
      <c r="C327" s="445"/>
      <c r="D327" s="822" t="s">
        <v>35381</v>
      </c>
      <c r="E327" s="831">
        <f>SUMIFS(DREN.ESCAV!$J$284:$J$341,DREN.ESCAV!$D$284:$D$341,0.4,DREN.ESCAV!$G$284:$G$341,"PA-2")</f>
        <v>86</v>
      </c>
      <c r="F327" s="831">
        <f>SUMIFS(DREN.ESCAV!$J$284:$J$341,DREN.ESCAV!$D$284:$D$341,0.6,DREN.ESCAV!$G$284:$G$341,"PA-2")</f>
        <v>60</v>
      </c>
      <c r="G327" s="831">
        <f>SUMIFS(DREN.ESCAV!$J$284:$J$341,DREN.ESCAV!$D$284:$D$341,0.8,DREN.ESCAV!$G$284:$G$341,"PA-2")</f>
        <v>24</v>
      </c>
      <c r="H327" s="831">
        <f>SUMIFS(DREN.ESCAV!$J$284:$J$341,DREN.ESCAV!$D$284:$D$341,1,DREN.ESCAV!$G$284:$G$341,"PA-2")</f>
        <v>0</v>
      </c>
      <c r="I327" s="831">
        <f>SUMIFS(DREN.ESCAV!$J$284:$J$341,DREN.ESCAV!$D$284:$D$341,1.2,DREN.ESCAV!$G$284:$G$341,"PA-2")</f>
        <v>0</v>
      </c>
      <c r="J327" s="831">
        <f>SUMIFS(DREN.ESCAV!$J$284:$J$341,DREN.ESCAV!$D$284:$D$341,1.5,DREN.ESCAV!$G$284:$G$341,"PA-2")</f>
        <v>0</v>
      </c>
      <c r="K327" s="477"/>
      <c r="L327" s="477"/>
      <c r="M327" s="626"/>
      <c r="N327" s="424"/>
    </row>
    <row r="328" spans="1:14" s="20" customFormat="1" ht="17.100000000000001" customHeight="1">
      <c r="A328" s="849"/>
      <c r="B328" s="624"/>
      <c r="C328" s="445"/>
      <c r="D328" s="822" t="s">
        <v>35489</v>
      </c>
      <c r="E328" s="831">
        <f>SUMIFS(DREN.ESCAV!$J$344:$J$375,DREN.ESCAV!$D$344:$D$375,0.4,DREN.ESCAV!$G$344:$G$375,"PA-2")</f>
        <v>0</v>
      </c>
      <c r="F328" s="831">
        <f>SUMIFS(DREN.ESCAV!$J$344:$J$375,DREN.ESCAV!$D$344:$D$375,0.6,DREN.ESCAV!$G$344:$G$375,"PA-2")</f>
        <v>0</v>
      </c>
      <c r="G328" s="831">
        <f>SUMIFS(DREN.ESCAV!$J$344:$J$375,DREN.ESCAV!$D$344:$D$375,0.8,DREN.ESCAV!$G$344:$G$375,"PA-2")</f>
        <v>0</v>
      </c>
      <c r="H328" s="831">
        <f>SUMIFS(DREN.ESCAV!$J$344:$J$375,DREN.ESCAV!$D$344:$D$375,1,DREN.ESCAV!$G$344:$G$375,"PA-2")</f>
        <v>0</v>
      </c>
      <c r="I328" s="831">
        <f>SUMIFS(DREN.ESCAV!$J$344:$J$375,DREN.ESCAV!$D$344:$D$375,1.2,DREN.ESCAV!$G$344:$G$375,"PA-2")</f>
        <v>0</v>
      </c>
      <c r="J328" s="831">
        <f>SUMIFS(DREN.ESCAV!$J$344:$J$375,DREN.ESCAV!$D$344:$D$375,1.5,DREN.ESCAV!$G$344:$G$375,"PA-2")</f>
        <v>0</v>
      </c>
      <c r="K328" s="477"/>
      <c r="L328" s="477"/>
      <c r="M328" s="626"/>
      <c r="N328" s="424"/>
    </row>
    <row r="329" spans="1:14" s="20" customFormat="1" ht="17.100000000000001" customHeight="1">
      <c r="A329" s="849"/>
      <c r="B329" s="624"/>
      <c r="C329" s="445"/>
      <c r="D329" s="822" t="s">
        <v>35550</v>
      </c>
      <c r="E329" s="831">
        <f>SUMIFS(DREN.ESCAV!$J$378:$J$386,DREN.ESCAV!$D$378:$D$386,0.4,DREN.ESCAV!$G$378:$G$386,"PA-2")</f>
        <v>0</v>
      </c>
      <c r="F329" s="831">
        <f>SUMIFS(DREN.ESCAV!$J$378:$J$386,DREN.ESCAV!$D$378:$D$386,0.6,DREN.ESCAV!$G$378:$G$386,"PA-2")</f>
        <v>0</v>
      </c>
      <c r="G329" s="831">
        <f>SUMIFS(DREN.ESCAV!$J$378:$J$386,DREN.ESCAV!$D$378:$D$386,0.8,DREN.ESCAV!$G$378:$G$386,"PA-2")</f>
        <v>0</v>
      </c>
      <c r="H329" s="831">
        <f>SUMIFS(DREN.ESCAV!$J$378:$J$386,DREN.ESCAV!$D$378:$D$386,1,DREN.ESCAV!$G$378:$G$386,"PA-2")</f>
        <v>0</v>
      </c>
      <c r="I329" s="831">
        <f>SUMIFS(DREN.ESCAV!$J$378:$J$386,DREN.ESCAV!$D$378:$D$386,1.2,DREN.ESCAV!$G$378:$G$386,"PA-2")</f>
        <v>0</v>
      </c>
      <c r="J329" s="831">
        <f>SUMIFS(DREN.ESCAV!$J$378:$J$386,DREN.ESCAV!$D$378:$D$386,1.5,DREN.ESCAV!$G$378:$G$386,"PA-2")</f>
        <v>0</v>
      </c>
      <c r="K329" s="477"/>
      <c r="L329" s="477"/>
      <c r="M329" s="626"/>
      <c r="N329" s="424"/>
    </row>
    <row r="330" spans="1:14" s="20" customFormat="1" ht="17.100000000000001" customHeight="1">
      <c r="A330" s="849"/>
      <c r="B330" s="624"/>
      <c r="C330" s="445"/>
      <c r="D330" s="825" t="s">
        <v>212</v>
      </c>
      <c r="E330" s="832">
        <f t="shared" ref="E330:J330" si="14">SUM(E323:E329)</f>
        <v>86</v>
      </c>
      <c r="F330" s="832">
        <f t="shared" si="14"/>
        <v>160</v>
      </c>
      <c r="G330" s="832">
        <f t="shared" si="14"/>
        <v>476</v>
      </c>
      <c r="H330" s="832">
        <f t="shared" si="14"/>
        <v>0</v>
      </c>
      <c r="I330" s="832">
        <f t="shared" si="14"/>
        <v>50</v>
      </c>
      <c r="J330" s="832">
        <f t="shared" si="14"/>
        <v>70</v>
      </c>
      <c r="K330" s="477"/>
      <c r="L330" s="477"/>
      <c r="M330" s="626"/>
      <c r="N330" s="424"/>
    </row>
    <row r="331" spans="1:14" s="20" customFormat="1" ht="17.100000000000001" customHeight="1">
      <c r="A331" s="849"/>
      <c r="B331" s="624"/>
      <c r="C331" s="445"/>
      <c r="D331" s="497"/>
      <c r="E331" s="507"/>
      <c r="F331" s="625"/>
      <c r="G331" s="477"/>
      <c r="H331" s="477"/>
      <c r="I331" s="477"/>
      <c r="J331" s="477"/>
      <c r="K331" s="477"/>
      <c r="L331" s="477"/>
      <c r="M331" s="626"/>
      <c r="N331" s="424"/>
    </row>
    <row r="332" spans="1:14" s="20" customFormat="1" ht="17.100000000000001" customHeight="1">
      <c r="A332" s="849"/>
      <c r="B332" s="624"/>
      <c r="C332" s="445"/>
      <c r="D332" s="820"/>
      <c r="E332" s="1145" t="s">
        <v>35587</v>
      </c>
      <c r="F332" s="1146"/>
      <c r="G332" s="1146"/>
      <c r="H332" s="1146"/>
      <c r="I332" s="1147"/>
      <c r="J332" s="829"/>
      <c r="K332" s="477"/>
      <c r="L332" s="477"/>
      <c r="M332" s="626"/>
      <c r="N332" s="424"/>
    </row>
    <row r="333" spans="1:14" s="20" customFormat="1" ht="17.100000000000001" customHeight="1">
      <c r="A333" s="849"/>
      <c r="B333" s="624"/>
      <c r="C333" s="445"/>
      <c r="D333" s="821"/>
      <c r="E333" s="823" t="s">
        <v>35578</v>
      </c>
      <c r="F333" s="823" t="s">
        <v>35579</v>
      </c>
      <c r="G333" s="823" t="s">
        <v>34635</v>
      </c>
      <c r="H333" s="823" t="s">
        <v>35580</v>
      </c>
      <c r="I333" s="823" t="s">
        <v>35577</v>
      </c>
      <c r="J333" s="827"/>
      <c r="K333" s="477"/>
      <c r="L333" s="477"/>
      <c r="M333" s="626"/>
      <c r="N333" s="424"/>
    </row>
    <row r="334" spans="1:14" s="20" customFormat="1" ht="17.100000000000001" customHeight="1">
      <c r="A334" s="849"/>
      <c r="B334" s="624"/>
      <c r="C334" s="445"/>
      <c r="D334" s="825" t="s">
        <v>212</v>
      </c>
      <c r="E334" s="824">
        <f>COUNTIFS(DREN.ESCAV!$Z$13:$Z$386,1.2,DREN.ESCAV!$AB$13:$AB$386,1.2)</f>
        <v>235</v>
      </c>
      <c r="F334" s="824">
        <f>COUNTIFS(DREN.ESCAV!$Z$13:$Z$386,1.3,DREN.ESCAV!$AB$13:$AB$386,1.3)</f>
        <v>35</v>
      </c>
      <c r="G334" s="824">
        <f>COUNTIFS(DREN.ESCAV!$Z$13:$Z$386,1.5,DREN.ESCAV!$AB$13:$AB$386,1.5)</f>
        <v>6</v>
      </c>
      <c r="H334" s="824">
        <f>COUNTIFS(DREN.ESCAV!$Z$13:$Z$386,1.7,DREN.ESCAV!$AB$13:$AB$386,1.7)</f>
        <v>8</v>
      </c>
      <c r="I334" s="824">
        <f>COUNTIFS(DREN.ESCAV!$Z$13:$Z$386,2,DREN.ESCAV!$AB$13:$AB$386,2)</f>
        <v>18</v>
      </c>
      <c r="J334" s="828"/>
      <c r="K334" s="477"/>
      <c r="L334" s="477"/>
      <c r="M334" s="626"/>
      <c r="N334" s="424"/>
    </row>
    <row r="335" spans="1:14" s="20" customFormat="1" ht="17.100000000000001" customHeight="1">
      <c r="A335" s="849"/>
      <c r="B335" s="624"/>
      <c r="C335" s="445"/>
      <c r="D335" s="497"/>
      <c r="E335" s="507"/>
      <c r="F335" s="625"/>
      <c r="G335" s="477"/>
      <c r="H335" s="477"/>
      <c r="I335" s="477"/>
      <c r="J335" s="477"/>
      <c r="K335" s="477"/>
      <c r="L335" s="477"/>
      <c r="M335" s="626"/>
      <c r="N335" s="424"/>
    </row>
    <row r="336" spans="1:14" s="20" customFormat="1" ht="17.100000000000001" customHeight="1">
      <c r="A336" s="849"/>
      <c r="B336" s="624"/>
      <c r="C336" s="445"/>
      <c r="D336" s="830" t="s">
        <v>35581</v>
      </c>
      <c r="E336" s="834">
        <v>687</v>
      </c>
      <c r="F336" s="625"/>
      <c r="G336" s="477"/>
      <c r="H336" s="477"/>
      <c r="I336" s="477"/>
      <c r="J336" s="477"/>
      <c r="K336" s="477"/>
      <c r="L336" s="477"/>
      <c r="M336" s="626"/>
      <c r="N336" s="424"/>
    </row>
    <row r="337" spans="1:14" s="20" customFormat="1" ht="17.100000000000001" customHeight="1">
      <c r="A337" s="849"/>
      <c r="B337" s="624"/>
      <c r="C337" s="445"/>
      <c r="D337" s="830" t="s">
        <v>35582</v>
      </c>
      <c r="E337" s="835">
        <f>631*3</f>
        <v>1893</v>
      </c>
      <c r="F337" s="625"/>
      <c r="G337" s="477"/>
      <c r="H337" s="477"/>
      <c r="I337" s="477"/>
      <c r="J337" s="477"/>
      <c r="K337" s="477"/>
      <c r="L337" s="477"/>
      <c r="M337" s="626"/>
      <c r="N337" s="424"/>
    </row>
    <row r="338" spans="1:14" s="20" customFormat="1" ht="17.100000000000001" customHeight="1">
      <c r="A338" s="849"/>
      <c r="B338" s="624"/>
      <c r="C338" s="445"/>
      <c r="D338" s="1010" t="s">
        <v>35697</v>
      </c>
      <c r="E338" s="834">
        <v>1</v>
      </c>
      <c r="F338" s="625"/>
      <c r="G338" s="477"/>
      <c r="H338" s="477"/>
      <c r="I338" s="477"/>
      <c r="J338" s="477"/>
      <c r="K338" s="477"/>
      <c r="L338" s="477"/>
      <c r="M338" s="626"/>
      <c r="N338" s="424"/>
    </row>
    <row r="339" spans="1:14" s="20" customFormat="1" ht="17.100000000000001" customHeight="1">
      <c r="A339" s="849"/>
      <c r="B339" s="624"/>
      <c r="C339" s="445"/>
      <c r="D339" s="830" t="s">
        <v>35583</v>
      </c>
      <c r="E339" s="834">
        <v>3</v>
      </c>
      <c r="F339" s="1009"/>
      <c r="G339" s="477"/>
      <c r="H339" s="477"/>
      <c r="I339" s="477"/>
      <c r="J339" s="477"/>
      <c r="K339" s="477"/>
      <c r="L339" s="477"/>
      <c r="M339" s="626"/>
      <c r="N339" s="424"/>
    </row>
    <row r="340" spans="1:14" s="20" customFormat="1" ht="17.100000000000001" customHeight="1">
      <c r="A340" s="849"/>
      <c r="B340" s="624"/>
      <c r="C340" s="445"/>
      <c r="D340" s="830" t="s">
        <v>35584</v>
      </c>
      <c r="E340" s="834">
        <v>1</v>
      </c>
      <c r="F340" s="1009"/>
      <c r="G340" s="477"/>
      <c r="H340" s="477"/>
      <c r="I340" s="477"/>
      <c r="J340" s="477"/>
      <c r="K340" s="477"/>
      <c r="L340" s="477"/>
      <c r="M340" s="626"/>
      <c r="N340" s="424"/>
    </row>
    <row r="341" spans="1:14" s="20" customFormat="1" ht="17.100000000000001" customHeight="1">
      <c r="A341" s="849"/>
      <c r="B341" s="624"/>
      <c r="C341" s="445"/>
      <c r="D341" s="830" t="s">
        <v>35590</v>
      </c>
      <c r="E341" s="834">
        <v>2</v>
      </c>
      <c r="F341" s="1009"/>
      <c r="G341" s="477"/>
      <c r="H341" s="477"/>
      <c r="I341" s="477"/>
      <c r="J341" s="477"/>
      <c r="K341" s="477"/>
      <c r="L341" s="477"/>
      <c r="M341" s="626"/>
      <c r="N341" s="424"/>
    </row>
    <row r="342" spans="1:14" s="25" customFormat="1" ht="20.100000000000001" customHeight="1">
      <c r="A342" s="852"/>
      <c r="B342" s="444"/>
      <c r="C342" s="636"/>
      <c r="D342" s="444"/>
      <c r="E342" s="460"/>
      <c r="F342" s="464"/>
      <c r="G342" s="464"/>
      <c r="H342" s="464"/>
      <c r="I342" s="464"/>
      <c r="J342" s="464"/>
      <c r="K342" s="464"/>
      <c r="L342" s="465"/>
      <c r="M342" s="24"/>
      <c r="N342" s="421"/>
    </row>
    <row r="343" spans="1:14" s="16" customFormat="1" ht="38.25" customHeight="1">
      <c r="A343" s="10">
        <f>A255+1</f>
        <v>20</v>
      </c>
      <c r="B343" s="18" t="s">
        <v>71</v>
      </c>
      <c r="C343" s="1140" t="str">
        <f>VLOOKUP(B343,'DESCRIÇÃO EMOP'!A:B,2,FALSE)</f>
        <v>SEMAFORO PARA SINALIZACAO DE BLOQUEIO DE OBRA NA VIA PUBLICA,DE ACORDO COM A RESOLUCAO DA PREFEITURA-RJ,COMPREENDENDO FORNECIMENTO E COLOCACAO DE TODOS OS MATERIAIS NECESSARIOS,INCLUSIVE MATERIAIS ELETRICOS,CONSIDERANDO 40 VEZES O REAPROVEITAMENTO DA MADEIRA</v>
      </c>
      <c r="D343" s="1140"/>
      <c r="E343" s="1140"/>
      <c r="F343" s="1140"/>
      <c r="G343" s="1140"/>
      <c r="H343" s="1140"/>
      <c r="I343" s="1140"/>
      <c r="J343" s="1140"/>
      <c r="K343" s="1140"/>
      <c r="L343" s="1140"/>
      <c r="M343" s="597"/>
      <c r="N343" s="421"/>
    </row>
    <row r="344" spans="1:14" s="25" customFormat="1" ht="20.100000000000001" customHeight="1">
      <c r="A344" s="852"/>
      <c r="B344" s="440"/>
      <c r="C344" s="458"/>
      <c r="D344" s="459"/>
      <c r="E344" s="460"/>
      <c r="F344" s="475" t="s">
        <v>62</v>
      </c>
      <c r="G344" s="475"/>
      <c r="H344" s="475" t="s">
        <v>63</v>
      </c>
      <c r="I344" s="475"/>
      <c r="J344" s="475"/>
      <c r="L344" s="34"/>
      <c r="M344" s="24"/>
      <c r="N344" s="421"/>
    </row>
    <row r="345" spans="1:14" s="25" customFormat="1" ht="20.100000000000001" customHeight="1">
      <c r="A345" s="852"/>
      <c r="B345" s="476">
        <f>TRUNC(F345*H345,2)</f>
        <v>259</v>
      </c>
      <c r="C345" s="451" t="s">
        <v>17</v>
      </c>
      <c r="D345" s="444"/>
      <c r="E345" s="460"/>
      <c r="F345" s="464">
        <f>COUNTA(D258:D293)+1</f>
        <v>37</v>
      </c>
      <c r="G345" s="464" t="s">
        <v>31</v>
      </c>
      <c r="H345" s="464">
        <v>7</v>
      </c>
      <c r="I345" s="464"/>
      <c r="J345" s="464"/>
      <c r="L345" s="465"/>
      <c r="M345" s="24"/>
      <c r="N345" s="421"/>
    </row>
    <row r="346" spans="1:14" s="25" customFormat="1" ht="20.100000000000001" customHeight="1">
      <c r="A346" s="852"/>
      <c r="B346" s="471">
        <f>B345</f>
        <v>259</v>
      </c>
      <c r="C346" s="627" t="str">
        <f>VLOOKUP(B343,'DESCRIÇÃO EMOP'!A:C,3)</f>
        <v>UN</v>
      </c>
      <c r="D346" s="516" t="s">
        <v>140</v>
      </c>
      <c r="E346" s="460"/>
      <c r="F346" s="464"/>
      <c r="G346" s="464"/>
      <c r="H346" s="464"/>
      <c r="I346" s="464"/>
      <c r="J346" s="464"/>
      <c r="K346" s="464"/>
      <c r="L346" s="465"/>
      <c r="M346" s="24"/>
      <c r="N346" s="421"/>
    </row>
    <row r="347" spans="1:14" s="25" customFormat="1" ht="20.100000000000001" customHeight="1">
      <c r="A347" s="852"/>
      <c r="B347" s="444"/>
      <c r="C347" s="11"/>
      <c r="D347" s="477"/>
      <c r="E347" s="438"/>
      <c r="F347" s="478"/>
      <c r="G347" s="464"/>
      <c r="H347" s="464"/>
      <c r="I347" s="464"/>
      <c r="J347" s="464"/>
      <c r="K347" s="464"/>
      <c r="L347" s="465"/>
      <c r="M347" s="24"/>
      <c r="N347" s="421"/>
    </row>
    <row r="348" spans="1:14" s="16" customFormat="1" ht="33.75" customHeight="1">
      <c r="A348" s="10">
        <f>A343+1</f>
        <v>21</v>
      </c>
      <c r="B348" s="18" t="s">
        <v>72</v>
      </c>
      <c r="C348" s="1140" t="str">
        <f>VLOOKUP(B348,'DESCRIÇÃO EMOP'!A:B,2,FALSE)</f>
        <v>PLACA DE SINALIZACAO PREVENTIVA PARA OBRA NA VIA PUBLICA,DEACORDO COM A RESOLUCAO DA PREFEITURA-RJ, COMPREENDENDO FORNECIMENTO E PINTURA DA PLACA E DOS SUPORTES DE MADEIRA.FORNECIMENTO E COLOCACAO</v>
      </c>
      <c r="D348" s="1140"/>
      <c r="E348" s="1140"/>
      <c r="F348" s="1140"/>
      <c r="G348" s="1140"/>
      <c r="H348" s="1140"/>
      <c r="I348" s="1140"/>
      <c r="J348" s="1140"/>
      <c r="K348" s="1140"/>
      <c r="L348" s="1140"/>
      <c r="M348" s="597"/>
      <c r="N348" s="421"/>
    </row>
    <row r="349" spans="1:14" s="25" customFormat="1" ht="20.100000000000001" customHeight="1">
      <c r="A349" s="852"/>
      <c r="B349" s="458"/>
      <c r="C349" s="459"/>
      <c r="D349" s="460"/>
      <c r="E349" s="475" t="s">
        <v>64</v>
      </c>
      <c r="F349" s="475"/>
      <c r="G349" s="475" t="s">
        <v>56</v>
      </c>
      <c r="H349" s="479"/>
      <c r="I349" s="479"/>
      <c r="J349" s="479"/>
      <c r="K349" s="479"/>
      <c r="L349" s="465"/>
      <c r="M349" s="24"/>
      <c r="N349" s="421"/>
    </row>
    <row r="350" spans="1:14" s="25" customFormat="1" ht="20.100000000000001" customHeight="1">
      <c r="A350" s="852"/>
      <c r="B350" s="476">
        <f>TRUNC(E350/G350)</f>
        <v>419</v>
      </c>
      <c r="C350" s="451" t="s">
        <v>17</v>
      </c>
      <c r="D350" s="444"/>
      <c r="E350" s="217">
        <f>SUM(E308:G308)+SUM(E319:J319)+SUM(E330:J330)</f>
        <v>10477</v>
      </c>
      <c r="F350" s="464" t="s">
        <v>38</v>
      </c>
      <c r="G350" s="464">
        <v>25</v>
      </c>
      <c r="H350" s="480"/>
      <c r="I350" s="480"/>
      <c r="J350" s="480"/>
      <c r="K350" s="480"/>
      <c r="L350" s="465"/>
      <c r="M350" s="24"/>
      <c r="N350" s="421"/>
    </row>
    <row r="351" spans="1:14" s="25" customFormat="1" ht="20.100000000000001" customHeight="1">
      <c r="A351" s="852"/>
      <c r="B351" s="471">
        <f>B350</f>
        <v>419</v>
      </c>
      <c r="C351" s="627" t="str">
        <f>VLOOKUP(B348,'DESCRIÇÃO EMOP'!A:C,3)</f>
        <v>UN</v>
      </c>
      <c r="D351" s="516" t="s">
        <v>140</v>
      </c>
      <c r="E351" s="460"/>
      <c r="F351" s="464"/>
      <c r="G351" s="464"/>
      <c r="H351" s="480"/>
      <c r="I351" s="480"/>
      <c r="J351" s="480"/>
      <c r="K351" s="480"/>
      <c r="L351" s="465"/>
      <c r="M351" s="24"/>
      <c r="N351" s="421"/>
    </row>
    <row r="352" spans="1:14" s="25" customFormat="1" ht="20.100000000000001" customHeight="1">
      <c r="A352" s="852"/>
      <c r="B352" s="463"/>
      <c r="C352" s="481"/>
      <c r="D352" s="444"/>
      <c r="E352" s="460"/>
      <c r="F352" s="464"/>
      <c r="G352" s="464"/>
      <c r="H352" s="464"/>
      <c r="I352" s="464"/>
      <c r="J352" s="464"/>
      <c r="K352" s="464"/>
      <c r="L352" s="465"/>
      <c r="M352" s="24"/>
      <c r="N352" s="421"/>
    </row>
    <row r="353" spans="1:14" s="16" customFormat="1" ht="33.75" customHeight="1">
      <c r="A353" s="10">
        <f>A348+1</f>
        <v>22</v>
      </c>
      <c r="B353" s="18" t="s">
        <v>70</v>
      </c>
      <c r="C353" s="1140" t="str">
        <f>VLOOKUP(B353,'DESCRIÇÃO EMOP'!A:B,2,FALSE)</f>
        <v>CERCA PROTETORA DE BORDA DE VALA OU OBRA,COM TELA PLASTICA NA COR LARANJA OU AMARELA,CONSIDERANDO 1 VEZ DE UTILIZACAO,INCLUSIVE APOIOS,FORNECIMENTO,COLOCACAO E RETIRADA</v>
      </c>
      <c r="D353" s="1140"/>
      <c r="E353" s="1140"/>
      <c r="F353" s="1140"/>
      <c r="G353" s="1140"/>
      <c r="H353" s="1140"/>
      <c r="I353" s="1140"/>
      <c r="J353" s="1140"/>
      <c r="K353" s="1140"/>
      <c r="L353" s="1140"/>
      <c r="M353" s="597"/>
      <c r="N353" s="421"/>
    </row>
    <row r="354" spans="1:14" s="25" customFormat="1" ht="20.100000000000001" customHeight="1">
      <c r="A354" s="853"/>
      <c r="B354" s="458"/>
      <c r="C354" s="459"/>
      <c r="D354" s="460"/>
      <c r="E354" s="475" t="s">
        <v>64</v>
      </c>
      <c r="F354" s="479" t="s">
        <v>31</v>
      </c>
      <c r="G354" s="475" t="s">
        <v>30</v>
      </c>
      <c r="H354" s="479" t="s">
        <v>31</v>
      </c>
      <c r="I354" s="482" t="s">
        <v>67</v>
      </c>
      <c r="J354" s="482"/>
      <c r="K354" s="479"/>
      <c r="L354" s="34"/>
      <c r="M354" s="24"/>
      <c r="N354" s="421"/>
    </row>
    <row r="355" spans="1:14" ht="20.100000000000001" customHeight="1">
      <c r="A355" s="853"/>
      <c r="B355" s="476">
        <f>E355*G355*I355</f>
        <v>20954</v>
      </c>
      <c r="C355" s="451" t="s">
        <v>17</v>
      </c>
      <c r="D355" s="444"/>
      <c r="E355" s="217">
        <f>E350</f>
        <v>10477</v>
      </c>
      <c r="F355" s="464" t="s">
        <v>31</v>
      </c>
      <c r="G355" s="464">
        <v>2</v>
      </c>
      <c r="H355" s="449" t="s">
        <v>31</v>
      </c>
      <c r="I355" s="483">
        <v>1</v>
      </c>
      <c r="J355" s="483"/>
      <c r="K355" s="480"/>
      <c r="L355" s="480"/>
      <c r="M355" s="2"/>
    </row>
    <row r="356" spans="1:14" ht="20.100000000000001" customHeight="1">
      <c r="A356" s="853"/>
      <c r="B356" s="471">
        <f>SUM(B355:B355)</f>
        <v>20954</v>
      </c>
      <c r="C356" s="627" t="str">
        <f>VLOOKUP(B353,'DESCRIÇÃO EMOP'!A:C,3)</f>
        <v>M2</v>
      </c>
      <c r="D356" s="516" t="s">
        <v>140</v>
      </c>
      <c r="E356" s="460"/>
      <c r="F356" s="464"/>
      <c r="G356" s="464"/>
      <c r="H356" s="480"/>
      <c r="I356" s="483"/>
      <c r="J356" s="483"/>
      <c r="K356" s="480"/>
      <c r="L356" s="480"/>
      <c r="M356" s="2"/>
    </row>
    <row r="357" spans="1:14" ht="20.100000000000001" customHeight="1">
      <c r="A357" s="853"/>
      <c r="B357" s="471"/>
      <c r="C357" s="281"/>
      <c r="D357" s="516"/>
      <c r="E357" s="460"/>
      <c r="F357" s="464"/>
      <c r="G357" s="464"/>
      <c r="H357" s="480"/>
      <c r="I357" s="483"/>
      <c r="J357" s="483"/>
      <c r="K357" s="480"/>
      <c r="L357" s="480"/>
      <c r="M357" s="2"/>
    </row>
    <row r="358" spans="1:14" ht="20.100000000000001" customHeight="1">
      <c r="A358" s="853"/>
      <c r="B358" s="471"/>
      <c r="C358" s="281"/>
      <c r="D358" s="516"/>
      <c r="E358" s="460"/>
      <c r="F358" s="464"/>
      <c r="G358" s="464"/>
      <c r="H358" s="480"/>
      <c r="I358" s="483"/>
      <c r="J358" s="483"/>
      <c r="K358" s="480"/>
      <c r="L358" s="480"/>
      <c r="M358" s="2"/>
    </row>
    <row r="359" spans="1:14" s="16" customFormat="1" ht="36.75" customHeight="1">
      <c r="A359" s="10">
        <f>A353+1</f>
        <v>23</v>
      </c>
      <c r="B359" s="18" t="s">
        <v>1777</v>
      </c>
      <c r="C359" s="1140" t="str">
        <f>VLOOKUP(B359,'DESCRIÇÃO EMOP'!A:B,2,FALSE)</f>
        <v>BARRAGEM DE BLOQUEIO DE OBRA NA VIA PUBLICA,DE ACORDO COM ARESOLUCAO DA PREFEITURA-RJ,COMPREENDENDO FORNECIMENTO,COLOCACAO E PINTURA DOS SUPORTES DE MADEIRA COM REAPROVEITAMENTO DO CONJUNTO 40 (QUARENTA) VEZES</v>
      </c>
      <c r="D359" s="1140"/>
      <c r="E359" s="1140"/>
      <c r="F359" s="1140"/>
      <c r="G359" s="1140"/>
      <c r="H359" s="1140"/>
      <c r="I359" s="1140"/>
      <c r="J359" s="1140"/>
      <c r="K359" s="1140"/>
      <c r="L359" s="1140"/>
      <c r="M359" s="597"/>
      <c r="N359" s="421"/>
    </row>
    <row r="360" spans="1:14" s="16" customFormat="1">
      <c r="A360" s="10"/>
      <c r="B360" s="441"/>
      <c r="C360" s="595"/>
      <c r="D360" s="595"/>
      <c r="E360" s="595"/>
      <c r="F360" s="595"/>
      <c r="G360" s="595"/>
      <c r="H360" s="595"/>
      <c r="I360" s="595"/>
      <c r="J360" s="595"/>
      <c r="K360" s="595"/>
      <c r="L360" s="595"/>
      <c r="M360" s="597"/>
      <c r="N360" s="421"/>
    </row>
    <row r="361" spans="1:14" s="25" customFormat="1" ht="20.100000000000001" customHeight="1">
      <c r="A361" s="853"/>
      <c r="B361" s="458"/>
      <c r="C361" s="459"/>
      <c r="D361" s="563"/>
      <c r="E361" s="558"/>
      <c r="F361" s="564" t="s">
        <v>34647</v>
      </c>
      <c r="G361" s="559"/>
      <c r="H361" s="559"/>
      <c r="I361" s="559"/>
      <c r="J361" s="564" t="s">
        <v>35591</v>
      </c>
      <c r="K361" s="479"/>
      <c r="L361" s="34"/>
      <c r="M361" s="24"/>
      <c r="N361" s="421"/>
    </row>
    <row r="362" spans="1:14" s="25" customFormat="1" ht="20.100000000000001" customHeight="1">
      <c r="A362" s="853"/>
      <c r="B362" s="463">
        <f>TRUNC(F362*J362,2)</f>
        <v>2114</v>
      </c>
      <c r="C362" s="459" t="s">
        <v>17</v>
      </c>
      <c r="D362" s="560"/>
      <c r="E362" s="558"/>
      <c r="F362" s="561">
        <f>SUM(E334:I334)</f>
        <v>302</v>
      </c>
      <c r="G362" s="562"/>
      <c r="H362" s="562"/>
      <c r="I362" s="562" t="s">
        <v>31</v>
      </c>
      <c r="J362" s="562">
        <v>7</v>
      </c>
      <c r="K362" s="479"/>
      <c r="L362" s="34"/>
      <c r="M362" s="24"/>
      <c r="N362" s="421"/>
    </row>
    <row r="363" spans="1:14" s="25" customFormat="1" ht="20.100000000000001" customHeight="1">
      <c r="A363" s="853"/>
      <c r="B363" s="463"/>
      <c r="C363" s="459"/>
      <c r="D363" s="560"/>
      <c r="E363" s="558"/>
      <c r="F363" s="564" t="s">
        <v>34496</v>
      </c>
      <c r="G363" s="559"/>
      <c r="H363" s="564" t="s">
        <v>34649</v>
      </c>
      <c r="I363" s="562"/>
      <c r="J363" s="562"/>
      <c r="K363" s="479"/>
      <c r="L363" s="34"/>
      <c r="M363" s="24"/>
      <c r="N363" s="421"/>
    </row>
    <row r="364" spans="1:14" s="25" customFormat="1" ht="20.100000000000001" customHeight="1">
      <c r="A364" s="853"/>
      <c r="B364" s="463">
        <f>TRUNC((F364/H364)*J364,2)</f>
        <v>1466.78</v>
      </c>
      <c r="C364" s="459" t="s">
        <v>17</v>
      </c>
      <c r="D364" s="560"/>
      <c r="E364" s="558"/>
      <c r="F364" s="561">
        <f>E355</f>
        <v>10477</v>
      </c>
      <c r="G364" s="562" t="s">
        <v>24027</v>
      </c>
      <c r="H364" s="562">
        <v>50</v>
      </c>
      <c r="I364" s="562" t="s">
        <v>31</v>
      </c>
      <c r="J364" s="562">
        <v>7</v>
      </c>
      <c r="K364" s="479"/>
      <c r="L364" s="34"/>
      <c r="M364" s="24"/>
      <c r="N364" s="421"/>
    </row>
    <row r="365" spans="1:14" ht="20.100000000000001" customHeight="1">
      <c r="A365" s="853"/>
      <c r="B365" s="476"/>
      <c r="C365" s="281"/>
      <c r="D365" s="444"/>
      <c r="E365" s="217"/>
      <c r="F365" s="464"/>
      <c r="G365" s="464"/>
      <c r="H365" s="449"/>
      <c r="I365" s="483"/>
      <c r="J365" s="483"/>
      <c r="K365" s="480"/>
      <c r="L365" s="480"/>
      <c r="M365" s="2"/>
    </row>
    <row r="366" spans="1:14" ht="20.100000000000001" customHeight="1">
      <c r="A366" s="853"/>
      <c r="B366" s="471">
        <f>SUM(B362:B365)</f>
        <v>3580.7799999999997</v>
      </c>
      <c r="C366" s="627" t="str">
        <f>VLOOKUP(B359,'DESCRIÇÃO EMOP'!A:C,3)</f>
        <v>M</v>
      </c>
      <c r="D366" s="516" t="s">
        <v>140</v>
      </c>
      <c r="E366" s="460"/>
      <c r="F366" s="464"/>
      <c r="G366" s="464"/>
      <c r="H366" s="480"/>
      <c r="I366" s="483"/>
      <c r="J366" s="483"/>
      <c r="K366" s="480"/>
      <c r="L366" s="480"/>
      <c r="M366" s="2"/>
    </row>
    <row r="367" spans="1:14" ht="20.100000000000001" customHeight="1">
      <c r="A367" s="853"/>
      <c r="B367" s="471"/>
      <c r="C367" s="281"/>
      <c r="D367" s="516"/>
      <c r="E367" s="460"/>
      <c r="F367" s="464"/>
      <c r="G367" s="464"/>
      <c r="H367" s="480"/>
      <c r="I367" s="483"/>
      <c r="J367" s="483"/>
      <c r="K367" s="480"/>
      <c r="L367" s="480"/>
      <c r="M367" s="2"/>
    </row>
    <row r="368" spans="1:14" ht="20.100000000000001" customHeight="1">
      <c r="A368" s="854"/>
      <c r="B368" s="444"/>
      <c r="C368" s="445"/>
      <c r="D368" s="484"/>
      <c r="E368" s="485"/>
      <c r="F368" s="625"/>
      <c r="G368" s="480"/>
      <c r="H368" s="480"/>
      <c r="I368" s="480"/>
      <c r="J368" s="480"/>
      <c r="K368" s="480"/>
      <c r="L368" s="480"/>
      <c r="M368" s="2"/>
    </row>
    <row r="369" spans="1:14" s="16" customFormat="1" ht="37.5" customHeight="1">
      <c r="A369" s="10">
        <f>A359+1</f>
        <v>24</v>
      </c>
      <c r="B369" s="18" t="s">
        <v>193</v>
      </c>
      <c r="C369" s="1140" t="str">
        <f>VLOOKUP(B369,'DESCRIÇÃO EMOP'!A:B,2,FALSE)</f>
        <v>ESCAVACAO MANUAL DE VALA/CAVA EM MATERIAL DE 1ª CATEGORIA (A(AREIA,ARGILA OU PICARRA),ATE 1,50M DE PROFUNDIDADE,EXCLUSIVE ESCORAMENTO E ESGOTAMENTO</v>
      </c>
      <c r="D369" s="1140"/>
      <c r="E369" s="1140"/>
      <c r="F369" s="1140"/>
      <c r="G369" s="1140"/>
      <c r="H369" s="1140"/>
      <c r="I369" s="1140"/>
      <c r="J369" s="1140"/>
      <c r="K369" s="1140"/>
      <c r="L369" s="1140"/>
      <c r="M369" s="597"/>
      <c r="N369" s="421"/>
    </row>
    <row r="370" spans="1:14" ht="20.100000000000001" customHeight="1">
      <c r="A370" s="854"/>
      <c r="B370" s="444"/>
      <c r="C370" s="445"/>
      <c r="D370" s="484"/>
      <c r="E370" s="485"/>
      <c r="F370" s="677" t="s">
        <v>35701</v>
      </c>
      <c r="G370" s="446"/>
      <c r="H370" s="1032" t="s">
        <v>178</v>
      </c>
      <c r="I370" s="446"/>
      <c r="J370" s="1032" t="s">
        <v>1</v>
      </c>
      <c r="K370" s="486"/>
      <c r="L370" s="1032" t="s">
        <v>2</v>
      </c>
      <c r="M370" s="6"/>
    </row>
    <row r="371" spans="1:14" ht="20.100000000000001" customHeight="1">
      <c r="A371" s="854"/>
      <c r="B371" s="494">
        <f>TRUNC(F371*L371*H371*J371,2)</f>
        <v>1483.92</v>
      </c>
      <c r="C371" s="4" t="s">
        <v>17</v>
      </c>
      <c r="D371" s="477" t="s">
        <v>35600</v>
      </c>
      <c r="E371" s="485"/>
      <c r="F371" s="499">
        <f>E336</f>
        <v>687</v>
      </c>
      <c r="G371" s="449" t="s">
        <v>31</v>
      </c>
      <c r="H371" s="592">
        <v>1.5</v>
      </c>
      <c r="I371" s="488" t="s">
        <v>31</v>
      </c>
      <c r="J371" s="592">
        <v>1.2</v>
      </c>
      <c r="K371" s="488" t="s">
        <v>31</v>
      </c>
      <c r="L371" s="592">
        <v>1.2</v>
      </c>
      <c r="M371" s="6"/>
    </row>
    <row r="372" spans="1:14" ht="20.100000000000001" customHeight="1">
      <c r="A372" s="854"/>
      <c r="B372" s="471">
        <f>SUM(B371)</f>
        <v>1483.92</v>
      </c>
      <c r="C372" s="627" t="str">
        <f>VLOOKUP(B369,'DESCRIÇÃO EMOP'!A:C,3)</f>
        <v>M3</v>
      </c>
      <c r="D372" s="516" t="s">
        <v>140</v>
      </c>
      <c r="E372" s="460"/>
      <c r="F372" s="449"/>
      <c r="G372" s="491"/>
      <c r="H372" s="449"/>
      <c r="I372" s="491"/>
      <c r="J372" s="491"/>
      <c r="K372" s="487"/>
      <c r="L372" s="495"/>
      <c r="M372" s="6"/>
    </row>
    <row r="373" spans="1:14" ht="20.100000000000001" customHeight="1">
      <c r="A373" s="854"/>
      <c r="B373" s="471"/>
      <c r="C373" s="281"/>
      <c r="D373" s="516"/>
      <c r="E373" s="460"/>
      <c r="F373" s="449"/>
      <c r="G373" s="491"/>
      <c r="H373" s="449"/>
      <c r="I373" s="491"/>
      <c r="J373" s="491"/>
      <c r="K373" s="487"/>
      <c r="L373" s="495"/>
      <c r="M373" s="6"/>
    </row>
    <row r="374" spans="1:14" ht="51" customHeight="1">
      <c r="A374" s="10">
        <f>A369+1</f>
        <v>25</v>
      </c>
      <c r="B374" s="18" t="s">
        <v>76</v>
      </c>
      <c r="C374" s="1133" t="str">
        <f>VLOOKUP(B374,'DESCRIÇÃO EMOP'!A:B,2,FALSE)</f>
        <v>ESCAVACAO MECANICA DE VALA NAO ESCORADA EM MATERIAL DE 1ªCATEGORIA COM PEDRAS,INSTALACOES PREDIAIS OU OUTROS REDUTORES DE PRODUTIVIDADE OU CAVAS DE FUNDACAO,ATE 1,50M DE PROFUNDIDADE,UTILIZANDO RETRO-ESCAVADEIRA,EXCLUSIVE ESGOTAMENTO</v>
      </c>
      <c r="D374" s="1133"/>
      <c r="E374" s="1133"/>
      <c r="F374" s="1133"/>
      <c r="G374" s="1133"/>
      <c r="H374" s="1133"/>
      <c r="I374" s="1133"/>
      <c r="J374" s="1133"/>
      <c r="K374" s="1133"/>
      <c r="L374" s="1133"/>
      <c r="M374" s="6"/>
    </row>
    <row r="375" spans="1:14" ht="18.75" customHeight="1">
      <c r="A375" s="10"/>
      <c r="B375" s="18"/>
      <c r="C375" s="1015"/>
      <c r="D375" s="1015"/>
      <c r="E375" s="1015"/>
      <c r="F375" s="1032" t="s">
        <v>4</v>
      </c>
      <c r="G375" s="1015"/>
      <c r="H375" s="1032" t="s">
        <v>1</v>
      </c>
      <c r="I375" s="1015"/>
      <c r="J375" s="1032" t="s">
        <v>2</v>
      </c>
      <c r="K375" s="1015"/>
      <c r="L375" s="1015"/>
      <c r="M375" s="6"/>
    </row>
    <row r="376" spans="1:14" ht="15.75">
      <c r="A376" s="10"/>
      <c r="B376" s="506">
        <f>TRUNC(F376*H376*J376,2)</f>
        <v>2725.92</v>
      </c>
      <c r="C376" s="4" t="s">
        <v>17</v>
      </c>
      <c r="D376" s="836" t="s">
        <v>35593</v>
      </c>
      <c r="E376" s="6"/>
      <c r="F376" s="840">
        <f>E337</f>
        <v>1893</v>
      </c>
      <c r="G376" s="449" t="s">
        <v>31</v>
      </c>
      <c r="H376" s="592">
        <v>1.2</v>
      </c>
      <c r="I376" s="488" t="s">
        <v>31</v>
      </c>
      <c r="J376" s="592">
        <v>1.2</v>
      </c>
      <c r="K376" s="675"/>
      <c r="L376" s="675"/>
      <c r="M376" s="6"/>
    </row>
    <row r="377" spans="1:14" ht="15" customHeight="1">
      <c r="A377" s="10"/>
      <c r="B377" s="841">
        <f>DREN.ESCAV!R387+DREN.ESCAV!AI387</f>
        <v>7150.4299999999994</v>
      </c>
      <c r="C377" s="4" t="s">
        <v>17</v>
      </c>
      <c r="D377" s="1135" t="s">
        <v>35592</v>
      </c>
      <c r="E377" s="1135"/>
      <c r="F377" s="6"/>
      <c r="G377" s="6"/>
      <c r="H377" s="6"/>
      <c r="I377" s="6"/>
      <c r="J377" s="6"/>
      <c r="K377" s="675"/>
      <c r="L377" s="675"/>
      <c r="M377" s="6"/>
    </row>
    <row r="378" spans="1:14" ht="20.100000000000001" customHeight="1">
      <c r="A378" s="854"/>
      <c r="B378" s="471">
        <f>SUM(B376:B377)</f>
        <v>9876.3499999999985</v>
      </c>
      <c r="C378" s="627" t="str">
        <f>VLOOKUP(B374,'DESCRIÇÃO EMOP'!A:C,3)</f>
        <v>M3</v>
      </c>
      <c r="D378" s="516" t="s">
        <v>140</v>
      </c>
      <c r="E378" s="6"/>
      <c r="F378" s="675"/>
      <c r="G378" s="675"/>
      <c r="H378" s="675"/>
      <c r="I378" s="675"/>
      <c r="J378" s="675"/>
      <c r="K378" s="675"/>
      <c r="L378" s="675"/>
      <c r="M378" s="675"/>
      <c r="N378" s="675"/>
    </row>
    <row r="379" spans="1:14" ht="20.100000000000001" customHeight="1">
      <c r="A379" s="854"/>
      <c r="B379" s="471"/>
      <c r="C379" s="281"/>
      <c r="D379" s="516"/>
      <c r="E379" s="460"/>
      <c r="F379" s="449"/>
      <c r="G379" s="491"/>
      <c r="H379" s="449"/>
      <c r="I379" s="491"/>
      <c r="J379" s="491"/>
      <c r="K379" s="487"/>
      <c r="L379" s="495"/>
      <c r="M379" s="6"/>
    </row>
    <row r="380" spans="1:14" ht="42.75" customHeight="1">
      <c r="A380" s="10">
        <f>A374+1</f>
        <v>26</v>
      </c>
      <c r="B380" s="18" t="s">
        <v>2124</v>
      </c>
      <c r="C380" s="1133" t="str">
        <f>VLOOKUP(B380,'DESCRIÇÃO EMOP'!A:B,2,FALSE)</f>
        <v>ESCAVACAO MECANICA DE VALA ESCORADA,EM MATERIAL DE 1ªCATEGORIA COM PEDRAS,INSTALACOES PREDIAIS OU OUTROS REDUTORES DE PRODUTIVIDADE,OU CAVAS DE FUNDACAO,ATE 1,50M DE PROFUNDIDADE,UTILIZANDO ESCAVADEIRA HIDRAULICA DE 0,78M3,EXCLUSIVE ESGOTAMENTO E ESCORAMENTO</v>
      </c>
      <c r="D380" s="1133"/>
      <c r="E380" s="1133"/>
      <c r="F380" s="1133"/>
      <c r="G380" s="1133"/>
      <c r="H380" s="1133"/>
      <c r="I380" s="1133"/>
      <c r="J380" s="1133"/>
      <c r="K380" s="1133"/>
      <c r="L380" s="1133"/>
      <c r="M380" s="6"/>
    </row>
    <row r="381" spans="1:14" ht="20.100000000000001" customHeight="1">
      <c r="A381" s="854"/>
      <c r="B381" s="471"/>
      <c r="C381" s="627"/>
      <c r="D381" s="516"/>
      <c r="E381" s="1135" t="s">
        <v>35592</v>
      </c>
      <c r="F381" s="1135"/>
      <c r="G381" s="1135"/>
      <c r="H381" s="1135"/>
      <c r="I381" s="1135"/>
      <c r="J381" s="1135"/>
      <c r="K381" s="1135"/>
      <c r="L381" s="1135"/>
      <c r="M381" s="1135"/>
      <c r="N381" s="1135"/>
    </row>
    <row r="382" spans="1:14" ht="20.100000000000001" customHeight="1">
      <c r="A382" s="854"/>
      <c r="B382" s="471"/>
      <c r="C382" s="281"/>
      <c r="D382" s="516"/>
      <c r="E382" s="1134" t="s">
        <v>35594</v>
      </c>
      <c r="F382" s="1134"/>
      <c r="G382" s="842">
        <f>DREN.ESCAV!$S$387+DREN.ESCAV!$AJ$387</f>
        <v>16201.310000000005</v>
      </c>
      <c r="H382" s="1033" t="s">
        <v>35595</v>
      </c>
      <c r="I382" s="1034"/>
      <c r="J382" s="1034"/>
      <c r="K382" s="1034"/>
      <c r="L382" s="1034"/>
      <c r="M382" s="1034"/>
      <c r="N382" s="1034"/>
    </row>
    <row r="383" spans="1:14" ht="20.100000000000001" customHeight="1">
      <c r="A383" s="854"/>
      <c r="B383" s="471">
        <f>K383</f>
        <v>12961.04</v>
      </c>
      <c r="C383" s="627" t="str">
        <f>VLOOKUP(B380,'DESCRIÇÃO EMOP'!A:C,3)</f>
        <v>M3</v>
      </c>
      <c r="D383" s="516" t="s">
        <v>140</v>
      </c>
      <c r="E383" s="1134" t="s">
        <v>35596</v>
      </c>
      <c r="F383" s="1134"/>
      <c r="G383" s="843">
        <v>0.8</v>
      </c>
      <c r="H383" s="838" t="s">
        <v>31</v>
      </c>
      <c r="I383" s="844">
        <f>G382</f>
        <v>16201.310000000005</v>
      </c>
      <c r="J383" s="839" t="s">
        <v>17</v>
      </c>
      <c r="K383" s="844">
        <f>TRUNC(G383*I383,2)</f>
        <v>12961.04</v>
      </c>
      <c r="L383" s="1033" t="s">
        <v>35595</v>
      </c>
      <c r="M383" s="1034"/>
      <c r="N383" s="1034"/>
    </row>
    <row r="384" spans="1:14" ht="20.100000000000001" customHeight="1">
      <c r="A384" s="854"/>
      <c r="B384" s="471"/>
      <c r="C384" s="281"/>
      <c r="D384" s="516"/>
      <c r="E384" s="460"/>
      <c r="F384" s="449"/>
      <c r="G384" s="491"/>
      <c r="H384" s="449"/>
      <c r="I384" s="491"/>
      <c r="J384" s="491"/>
      <c r="K384" s="487"/>
      <c r="L384" s="495"/>
      <c r="M384" s="6"/>
    </row>
    <row r="385" spans="1:14" ht="39.75" customHeight="1">
      <c r="A385" s="10">
        <f>A380+1</f>
        <v>27</v>
      </c>
      <c r="B385" s="18" t="s">
        <v>2126</v>
      </c>
      <c r="C385" s="1133" t="str">
        <f>VLOOKUP(B385,'DESCRIÇÃO EMOP'!A:B,2,FALSE)</f>
        <v>ESCAVACAO MECANICA DE VALA ESCORADA,EM MATERIAL DE 1ªCATEGORIA COM PEDRAS,INSTALACOES PREDIAIS OU OUTROS REDUTORES DE PRODUTIVIDADE,OU CAVAS DE FUNDACAO,ENTRE 1,50 E 3,00M DE PROFUNDIDADE,UTILIZANDO ESCAVADEIRA HIDRAULICA DE 0,78M3,EXCLUSIVE ESGOTAMENTO E ESCORAMENTO</v>
      </c>
      <c r="D385" s="1133"/>
      <c r="E385" s="1133"/>
      <c r="F385" s="1133"/>
      <c r="G385" s="1133"/>
      <c r="H385" s="1133"/>
      <c r="I385" s="1133"/>
      <c r="J385" s="1133"/>
      <c r="K385" s="1133"/>
      <c r="L385" s="1133"/>
      <c r="M385" s="6"/>
    </row>
    <row r="386" spans="1:14" ht="20.100000000000001" customHeight="1">
      <c r="A386" s="854"/>
      <c r="B386" s="6"/>
      <c r="C386" s="6"/>
      <c r="D386" s="6"/>
      <c r="E386" s="1135" t="s">
        <v>35592</v>
      </c>
      <c r="F386" s="1135"/>
      <c r="G386" s="1135"/>
      <c r="H386" s="1135"/>
      <c r="I386" s="1135"/>
      <c r="J386" s="1135"/>
      <c r="K386" s="1135"/>
      <c r="L386" s="1135"/>
      <c r="M386" s="1135"/>
      <c r="N386" s="1135"/>
    </row>
    <row r="387" spans="1:14" ht="20.100000000000001" customHeight="1">
      <c r="A387" s="854"/>
      <c r="B387" s="471"/>
      <c r="C387" s="281"/>
      <c r="D387" s="516"/>
      <c r="E387" s="1134" t="s">
        <v>35594</v>
      </c>
      <c r="F387" s="1134"/>
      <c r="G387" s="842">
        <f>DREN.ESCAV!$T$387+DREN.ESCAV!$AK$387</f>
        <v>8653.1899999999951</v>
      </c>
      <c r="H387" s="675" t="s">
        <v>35595</v>
      </c>
      <c r="I387" s="836"/>
      <c r="J387" s="836"/>
      <c r="K387" s="836"/>
      <c r="L387" s="836"/>
      <c r="M387" s="836"/>
      <c r="N387" s="836"/>
    </row>
    <row r="388" spans="1:14" ht="20.100000000000001" customHeight="1">
      <c r="A388" s="854"/>
      <c r="B388" s="471">
        <f>K388</f>
        <v>6749.48</v>
      </c>
      <c r="C388" s="627" t="str">
        <f>VLOOKUP(B385,'DESCRIÇÃO EMOP'!A:C,3)</f>
        <v>M3</v>
      </c>
      <c r="D388" s="516" t="s">
        <v>140</v>
      </c>
      <c r="E388" s="1134" t="s">
        <v>35596</v>
      </c>
      <c r="F388" s="1134"/>
      <c r="G388" s="843">
        <v>0.78</v>
      </c>
      <c r="H388" s="838" t="s">
        <v>31</v>
      </c>
      <c r="I388" s="844">
        <f>G387</f>
        <v>8653.1899999999951</v>
      </c>
      <c r="J388" s="839" t="s">
        <v>17</v>
      </c>
      <c r="K388" s="844">
        <f>TRUNC(G388*I388,2)</f>
        <v>6749.48</v>
      </c>
      <c r="L388" s="675" t="s">
        <v>35595</v>
      </c>
      <c r="M388" s="836"/>
      <c r="N388" s="836"/>
    </row>
    <row r="389" spans="1:14" ht="20.100000000000001" customHeight="1">
      <c r="A389" s="854"/>
      <c r="B389" s="471"/>
      <c r="C389" s="281"/>
      <c r="D389" s="516"/>
      <c r="E389" s="460"/>
      <c r="F389" s="449"/>
      <c r="G389" s="491"/>
      <c r="H389" s="449"/>
      <c r="I389" s="491"/>
      <c r="J389" s="491"/>
      <c r="K389" s="487"/>
      <c r="L389" s="495"/>
      <c r="M389" s="6"/>
    </row>
    <row r="390" spans="1:14" ht="40.5" customHeight="1">
      <c r="A390" s="10">
        <f>A385+1</f>
        <v>28</v>
      </c>
      <c r="B390" s="18" t="s">
        <v>2128</v>
      </c>
      <c r="C390" s="1133" t="str">
        <f>VLOOKUP(B390,'DESCRIÇÃO EMOP'!A:B,2,FALSE)</f>
        <v>ESCAVACAO MECANICA DE VALA ESCORADA,EM MATERIAL DE 1ªCATEGORIA COM PEDRAS,INSTALACOES PREDIAIS OU OUTROS REDUTORES DE PRODUTIVIDADE,OU CAVAS DE FUNDACAO,ENTRE 3,00 E 4,50M DE PROFUNDIDADE,UTILIZANDO ESCAVADEIRA HIDRAULICA DE 0,78M3,EXCLUSIVE ESGOTAMENTO E ESCORAMENTO</v>
      </c>
      <c r="D390" s="1133"/>
      <c r="E390" s="1133"/>
      <c r="F390" s="1133"/>
      <c r="G390" s="1133"/>
      <c r="H390" s="1133"/>
      <c r="I390" s="1133"/>
      <c r="J390" s="1133"/>
      <c r="K390" s="1133"/>
      <c r="L390" s="1133"/>
      <c r="M390" s="6"/>
    </row>
    <row r="391" spans="1:14" ht="20.100000000000001" customHeight="1">
      <c r="A391" s="854"/>
      <c r="B391" s="6"/>
      <c r="C391" s="6"/>
      <c r="D391" s="6"/>
      <c r="E391" s="1135" t="s">
        <v>35592</v>
      </c>
      <c r="F391" s="1135"/>
      <c r="G391" s="1135"/>
      <c r="H391" s="1135"/>
      <c r="I391" s="1135"/>
      <c r="J391" s="1135"/>
      <c r="K391" s="1135"/>
      <c r="L391" s="1135"/>
      <c r="M391" s="1135"/>
      <c r="N391" s="1135"/>
    </row>
    <row r="392" spans="1:14" ht="20.100000000000001" customHeight="1">
      <c r="A392" s="854"/>
      <c r="B392" s="471"/>
      <c r="C392" s="281"/>
      <c r="D392" s="516"/>
      <c r="E392" s="1134" t="s">
        <v>35594</v>
      </c>
      <c r="F392" s="1134"/>
      <c r="G392" s="842">
        <f>DREN.ESCAV!$U$387+DREN.ESCAV!$AL$387</f>
        <v>1834.6299999999999</v>
      </c>
      <c r="H392" s="675" t="s">
        <v>35595</v>
      </c>
      <c r="I392" s="836"/>
      <c r="J392" s="836"/>
      <c r="K392" s="836"/>
      <c r="L392" s="836"/>
      <c r="M392" s="836"/>
      <c r="N392" s="836"/>
    </row>
    <row r="393" spans="1:14" ht="20.100000000000001" customHeight="1">
      <c r="A393" s="854"/>
      <c r="B393" s="471">
        <f>K393</f>
        <v>1431.01</v>
      </c>
      <c r="C393" s="627" t="str">
        <f>VLOOKUP(B390,'DESCRIÇÃO EMOP'!A:C,3)</f>
        <v>M3</v>
      </c>
      <c r="D393" s="516" t="s">
        <v>140</v>
      </c>
      <c r="E393" s="1134" t="s">
        <v>35596</v>
      </c>
      <c r="F393" s="1134"/>
      <c r="G393" s="843">
        <v>0.78</v>
      </c>
      <c r="H393" s="838" t="s">
        <v>31</v>
      </c>
      <c r="I393" s="844">
        <f>G392</f>
        <v>1834.6299999999999</v>
      </c>
      <c r="J393" s="839" t="s">
        <v>17</v>
      </c>
      <c r="K393" s="844">
        <f>TRUNC(G393*I393,2)</f>
        <v>1431.01</v>
      </c>
      <c r="L393" s="675" t="s">
        <v>35595</v>
      </c>
      <c r="M393" s="836"/>
      <c r="N393" s="836"/>
    </row>
    <row r="394" spans="1:14" ht="20.100000000000001" customHeight="1">
      <c r="A394" s="854"/>
      <c r="B394" s="471"/>
      <c r="C394" s="281"/>
      <c r="D394" s="516"/>
      <c r="E394" s="460"/>
      <c r="F394" s="449"/>
      <c r="G394" s="491"/>
      <c r="H394" s="449"/>
      <c r="I394" s="491"/>
      <c r="J394" s="491"/>
      <c r="K394" s="487"/>
      <c r="L394" s="495"/>
      <c r="M394" s="6"/>
    </row>
    <row r="395" spans="1:14" ht="39" customHeight="1">
      <c r="A395" s="10">
        <f>A390+1</f>
        <v>29</v>
      </c>
      <c r="B395" s="18" t="s">
        <v>2130</v>
      </c>
      <c r="C395" s="1133" t="str">
        <f>VLOOKUP(B395,'DESCRIÇÃO EMOP'!A:B,2,FALSE)</f>
        <v>ESCAVACAO MECANICA DE VALA ESCORADA,EM MATERIAL DE 1ªCATEGORIA COM PEDRAS,INSTALACOES PREDIAIS OU OUTROS REDUTORES DE PRODUTIVIDADE,OU CAVAS DE FUNDACAO,ENTRE 4,50 E 6,00M DE PROFUNDIDADE,UTILIZANDO ESCAVADEIRA HIDRAULICA DE 0,78M3,EXCLUSIVE ESGOTAMENTO E ESCORAMENTO</v>
      </c>
      <c r="D395" s="1133"/>
      <c r="E395" s="1133"/>
      <c r="F395" s="1133"/>
      <c r="G395" s="1133"/>
      <c r="H395" s="1133"/>
      <c r="I395" s="1133"/>
      <c r="J395" s="1133"/>
      <c r="K395" s="1133"/>
      <c r="L395" s="1133"/>
      <c r="M395" s="6"/>
    </row>
    <row r="396" spans="1:14" ht="17.25" customHeight="1">
      <c r="A396" s="10"/>
      <c r="B396" s="18"/>
      <c r="C396" s="675"/>
      <c r="D396" s="675"/>
      <c r="E396" s="1135" t="s">
        <v>35592</v>
      </c>
      <c r="F396" s="1135"/>
      <c r="G396" s="1135"/>
      <c r="H396" s="1135"/>
      <c r="I396" s="1135"/>
      <c r="J396" s="1135"/>
      <c r="K396" s="1135"/>
      <c r="L396" s="1135"/>
      <c r="M396" s="1135"/>
      <c r="N396" s="1135"/>
    </row>
    <row r="397" spans="1:14" ht="17.25" customHeight="1">
      <c r="A397" s="10"/>
      <c r="B397" s="18"/>
      <c r="C397" s="675"/>
      <c r="D397" s="675"/>
      <c r="E397" s="1134" t="s">
        <v>35594</v>
      </c>
      <c r="F397" s="1134"/>
      <c r="G397" s="842">
        <f>DREN.ESCAV!$V$387+DREN.ESCAV!$AL$387</f>
        <v>126.14999999999999</v>
      </c>
      <c r="H397" s="675" t="s">
        <v>35595</v>
      </c>
      <c r="I397" s="836"/>
      <c r="J397" s="836"/>
      <c r="K397" s="836"/>
      <c r="L397" s="836"/>
      <c r="M397" s="836"/>
      <c r="N397" s="836"/>
    </row>
    <row r="398" spans="1:14" ht="20.100000000000001" customHeight="1">
      <c r="A398" s="854"/>
      <c r="B398" s="471">
        <f>K398</f>
        <v>98.39</v>
      </c>
      <c r="C398" s="627" t="str">
        <f>VLOOKUP(B395,'DESCRIÇÃO EMOP'!A:C,3)</f>
        <v>M3</v>
      </c>
      <c r="D398" s="516" t="s">
        <v>140</v>
      </c>
      <c r="E398" s="1134" t="s">
        <v>35596</v>
      </c>
      <c r="F398" s="1134"/>
      <c r="G398" s="843">
        <v>0.78</v>
      </c>
      <c r="H398" s="838" t="s">
        <v>31</v>
      </c>
      <c r="I398" s="844">
        <f>G397</f>
        <v>126.14999999999999</v>
      </c>
      <c r="J398" s="839" t="s">
        <v>17</v>
      </c>
      <c r="K398" s="844">
        <f>TRUNC(G398*I398,2)</f>
        <v>98.39</v>
      </c>
      <c r="L398" s="675" t="s">
        <v>35595</v>
      </c>
      <c r="M398" s="836"/>
      <c r="N398" s="836"/>
    </row>
    <row r="399" spans="1:14" ht="20.100000000000001" customHeight="1">
      <c r="A399" s="854"/>
      <c r="B399" s="471"/>
      <c r="C399" s="281"/>
      <c r="D399" s="516"/>
      <c r="E399" s="460"/>
      <c r="F399" s="449"/>
      <c r="G399" s="491"/>
      <c r="H399" s="449"/>
      <c r="I399" s="491"/>
      <c r="J399" s="491"/>
      <c r="K399" s="487"/>
      <c r="L399" s="495"/>
      <c r="M399" s="6"/>
    </row>
    <row r="400" spans="1:14" ht="39" customHeight="1">
      <c r="A400" s="10">
        <f>A395+1</f>
        <v>30</v>
      </c>
      <c r="B400" s="18" t="s">
        <v>74</v>
      </c>
      <c r="C400" s="1133" t="str">
        <f>VLOOKUP(B400,'DESCRIÇÃO EMOP'!A:B,2,FALSE)</f>
        <v>ESCAVACAO EM MATERIAL DE 2ªCATEGORIA(MOLEDO OU ROCHA DECOMPOSTA),COM EQUIPAMENTO A AR COMPRIMIDO,SEM UTILIZACAO DE EXPLOSIVOS,EM TALUDES,VALA/CAVA,ATE 1,50M DE PROFUNDIDADE,INCLUSIVE EMPILHAMENTO DO MATERIAL PARA REMOCAO</v>
      </c>
      <c r="D400" s="1133"/>
      <c r="E400" s="1133"/>
      <c r="F400" s="1133"/>
      <c r="G400" s="1133"/>
      <c r="H400" s="1133"/>
      <c r="I400" s="1133"/>
      <c r="J400" s="1133"/>
      <c r="K400" s="1133"/>
      <c r="L400" s="1133"/>
      <c r="M400" s="6"/>
    </row>
    <row r="401" spans="1:14" ht="17.25" customHeight="1">
      <c r="A401" s="10"/>
      <c r="B401" s="18"/>
      <c r="C401" s="1033"/>
      <c r="D401" s="1033"/>
      <c r="E401" s="1135" t="s">
        <v>35592</v>
      </c>
      <c r="F401" s="1135"/>
      <c r="G401" s="1135"/>
      <c r="H401" s="1135"/>
      <c r="I401" s="1135"/>
      <c r="J401" s="1135"/>
      <c r="K401" s="1135"/>
      <c r="L401" s="1135"/>
      <c r="M401" s="1135"/>
      <c r="N401" s="1135"/>
    </row>
    <row r="402" spans="1:14" ht="17.25" customHeight="1">
      <c r="A402" s="10"/>
      <c r="B402" s="18"/>
      <c r="C402" s="1033"/>
      <c r="D402" s="1033"/>
      <c r="E402" s="1134" t="s">
        <v>35594</v>
      </c>
      <c r="F402" s="1134"/>
      <c r="G402" s="842">
        <f>DREN.ESCAV!$S$387+DREN.ESCAV!$AJ$387</f>
        <v>16201.310000000005</v>
      </c>
      <c r="H402" s="1033" t="s">
        <v>35595</v>
      </c>
      <c r="I402" s="1034"/>
      <c r="J402" s="1034"/>
      <c r="K402" s="1034"/>
      <c r="L402" s="1034"/>
      <c r="M402" s="1034"/>
      <c r="N402" s="1034"/>
    </row>
    <row r="403" spans="1:14" ht="20.100000000000001" customHeight="1">
      <c r="A403" s="854"/>
      <c r="B403" s="471">
        <f>K403</f>
        <v>3240.26</v>
      </c>
      <c r="C403" s="627" t="str">
        <f>VLOOKUP(B400,'DESCRIÇÃO EMOP'!A:C,3)</f>
        <v>M3</v>
      </c>
      <c r="D403" s="516" t="s">
        <v>140</v>
      </c>
      <c r="E403" s="1134" t="s">
        <v>35596</v>
      </c>
      <c r="F403" s="1134"/>
      <c r="G403" s="843">
        <v>0.2</v>
      </c>
      <c r="H403" s="838" t="s">
        <v>31</v>
      </c>
      <c r="I403" s="844">
        <f>G402</f>
        <v>16201.310000000005</v>
      </c>
      <c r="J403" s="839" t="s">
        <v>17</v>
      </c>
      <c r="K403" s="844">
        <f>TRUNC(G403*I403,2)</f>
        <v>3240.26</v>
      </c>
      <c r="L403" s="1033" t="s">
        <v>35595</v>
      </c>
      <c r="M403" s="1034"/>
      <c r="N403" s="1034"/>
    </row>
    <row r="404" spans="1:14" ht="20.100000000000001" customHeight="1">
      <c r="A404" s="854"/>
      <c r="B404" s="471"/>
      <c r="C404" s="281"/>
      <c r="D404" s="516"/>
      <c r="E404" s="460"/>
      <c r="F404" s="449"/>
      <c r="G404" s="491"/>
      <c r="H404" s="449"/>
      <c r="I404" s="491"/>
      <c r="J404" s="491"/>
      <c r="K404" s="487"/>
      <c r="L404" s="495"/>
      <c r="M404" s="6"/>
    </row>
    <row r="405" spans="1:14" ht="39" customHeight="1">
      <c r="A405" s="10">
        <f>A400+1</f>
        <v>31</v>
      </c>
      <c r="B405" s="18" t="s">
        <v>1960</v>
      </c>
      <c r="C405" s="1133" t="str">
        <f>VLOOKUP(B405,'DESCRIÇÃO EMOP'!A:B,2,FALSE)</f>
        <v>ESCAVACAO EM MATERIAL DE 2ªCATEGORIA(MOLEDO OU ROCHA DECOMPOSTA),COM EQUIPAMENTO A AR COMPRIMIDO,SEM UTILIZACAO DE EXPLOSIVOS,EM TALUDES,VALA/CAVA,ENTRE 1,50 E 3,00M DE PROFUNDIDADE,INCLUSIVE EMPILHAMENTO DO MATERIAL PARA REMOCAO</v>
      </c>
      <c r="D405" s="1133"/>
      <c r="E405" s="1133"/>
      <c r="F405" s="1133"/>
      <c r="G405" s="1133"/>
      <c r="H405" s="1133"/>
      <c r="I405" s="1133"/>
      <c r="J405" s="1133"/>
      <c r="K405" s="1133"/>
      <c r="L405" s="1133"/>
      <c r="M405" s="6"/>
    </row>
    <row r="406" spans="1:14" ht="17.25" customHeight="1">
      <c r="A406" s="10"/>
      <c r="B406" s="18"/>
      <c r="C406" s="1033"/>
      <c r="D406" s="1033"/>
      <c r="E406" s="1135" t="s">
        <v>35592</v>
      </c>
      <c r="F406" s="1135"/>
      <c r="G406" s="1135"/>
      <c r="H406" s="1135"/>
      <c r="I406" s="1135"/>
      <c r="J406" s="1135"/>
      <c r="K406" s="1135"/>
      <c r="L406" s="1135"/>
      <c r="M406" s="1135"/>
      <c r="N406" s="1135"/>
    </row>
    <row r="407" spans="1:14" ht="17.25" customHeight="1">
      <c r="A407" s="10"/>
      <c r="B407" s="18"/>
      <c r="C407" s="1033"/>
      <c r="D407" s="1033"/>
      <c r="E407" s="1134" t="s">
        <v>35594</v>
      </c>
      <c r="F407" s="1134"/>
      <c r="G407" s="842">
        <f>DREN.ESCAV!$T$387+DREN.ESCAV!$AK$387</f>
        <v>8653.1899999999951</v>
      </c>
      <c r="H407" s="1033" t="s">
        <v>35595</v>
      </c>
      <c r="I407" s="1034"/>
      <c r="J407" s="1034"/>
      <c r="K407" s="1034"/>
      <c r="L407" s="1034"/>
      <c r="M407" s="1034"/>
      <c r="N407" s="1034"/>
    </row>
    <row r="408" spans="1:14" ht="20.100000000000001" customHeight="1">
      <c r="A408" s="854"/>
      <c r="B408" s="471">
        <f>K408</f>
        <v>1730.63</v>
      </c>
      <c r="C408" s="627" t="str">
        <f>VLOOKUP(B405,'DESCRIÇÃO EMOP'!A:C,3)</f>
        <v>M3</v>
      </c>
      <c r="D408" s="516" t="s">
        <v>140</v>
      </c>
      <c r="E408" s="1134" t="s">
        <v>35596</v>
      </c>
      <c r="F408" s="1134"/>
      <c r="G408" s="843">
        <v>0.2</v>
      </c>
      <c r="H408" s="838" t="s">
        <v>31</v>
      </c>
      <c r="I408" s="844">
        <f>G407</f>
        <v>8653.1899999999951</v>
      </c>
      <c r="J408" s="839" t="s">
        <v>17</v>
      </c>
      <c r="K408" s="844">
        <f>TRUNC(G408*I408,2)</f>
        <v>1730.63</v>
      </c>
      <c r="L408" s="1033" t="s">
        <v>35595</v>
      </c>
      <c r="M408" s="1034"/>
      <c r="N408" s="1034"/>
    </row>
    <row r="409" spans="1:14" ht="20.100000000000001" customHeight="1">
      <c r="A409" s="854"/>
      <c r="B409" s="471"/>
      <c r="C409" s="281"/>
      <c r="D409" s="516"/>
      <c r="E409" s="460"/>
      <c r="F409" s="449"/>
      <c r="G409" s="491"/>
      <c r="H409" s="449"/>
      <c r="I409" s="491"/>
      <c r="J409" s="491"/>
      <c r="K409" s="487"/>
      <c r="L409" s="495"/>
      <c r="M409" s="6"/>
    </row>
    <row r="410" spans="1:14" ht="39" customHeight="1">
      <c r="A410" s="10">
        <f>A405+1</f>
        <v>32</v>
      </c>
      <c r="B410" s="18" t="s">
        <v>1962</v>
      </c>
      <c r="C410" s="1133" t="str">
        <f>VLOOKUP(B410,'DESCRIÇÃO EMOP'!A:B,2,FALSE)</f>
        <v>ESCAVACAO EM MATERIAL DE 2ªCATEGORIA(MOLEDO OU ROCHA DECOMPOSTA),COM EQUIPAMENTO A AR COMPRIMIDO,SEM UTILIZACAO DE EXPLOSIVOS,EM TALUDES,VALA/CAVA,ENTRE 3,00 E 4,50M DE PROFUNDIDADE,INCLUSIVE EMPILHAMENTO DO MATERIAL PARA REMOCAO</v>
      </c>
      <c r="D410" s="1133"/>
      <c r="E410" s="1133"/>
      <c r="F410" s="1133"/>
      <c r="G410" s="1133"/>
      <c r="H410" s="1133"/>
      <c r="I410" s="1133"/>
      <c r="J410" s="1133"/>
      <c r="K410" s="1133"/>
      <c r="L410" s="1133"/>
      <c r="M410" s="6"/>
    </row>
    <row r="411" spans="1:14" ht="17.25" customHeight="1">
      <c r="A411" s="10"/>
      <c r="B411" s="18"/>
      <c r="C411" s="1033"/>
      <c r="D411" s="1033"/>
      <c r="E411" s="1135" t="s">
        <v>35592</v>
      </c>
      <c r="F411" s="1135"/>
      <c r="G411" s="1135"/>
      <c r="H411" s="1135"/>
      <c r="I411" s="1135"/>
      <c r="J411" s="1135"/>
      <c r="K411" s="1135"/>
      <c r="L411" s="1135"/>
      <c r="M411" s="1135"/>
      <c r="N411" s="1135"/>
    </row>
    <row r="412" spans="1:14" ht="17.25" customHeight="1">
      <c r="A412" s="10"/>
      <c r="B412" s="18"/>
      <c r="C412" s="1033"/>
      <c r="D412" s="1033"/>
      <c r="E412" s="1134" t="s">
        <v>35594</v>
      </c>
      <c r="F412" s="1134"/>
      <c r="G412" s="842">
        <f>DREN.ESCAV!$U$387+DREN.ESCAV!$AL$387</f>
        <v>1834.6299999999999</v>
      </c>
      <c r="H412" s="1033" t="s">
        <v>35595</v>
      </c>
      <c r="I412" s="1034"/>
      <c r="J412" s="1034"/>
      <c r="K412" s="1034"/>
      <c r="L412" s="1034"/>
      <c r="M412" s="1034"/>
      <c r="N412" s="1034"/>
    </row>
    <row r="413" spans="1:14" ht="20.100000000000001" customHeight="1">
      <c r="A413" s="854"/>
      <c r="B413" s="471">
        <f>K413</f>
        <v>366.92</v>
      </c>
      <c r="C413" s="627" t="str">
        <f>VLOOKUP(B410,'DESCRIÇÃO EMOP'!A:C,3)</f>
        <v>M3</v>
      </c>
      <c r="D413" s="516" t="s">
        <v>140</v>
      </c>
      <c r="E413" s="1134" t="s">
        <v>35596</v>
      </c>
      <c r="F413" s="1134"/>
      <c r="G413" s="843">
        <v>0.2</v>
      </c>
      <c r="H413" s="838" t="s">
        <v>31</v>
      </c>
      <c r="I413" s="844">
        <f>G412</f>
        <v>1834.6299999999999</v>
      </c>
      <c r="J413" s="839" t="s">
        <v>17</v>
      </c>
      <c r="K413" s="844">
        <f>TRUNC(G413*I413,2)</f>
        <v>366.92</v>
      </c>
      <c r="L413" s="1033" t="s">
        <v>35595</v>
      </c>
      <c r="M413" s="1034"/>
      <c r="N413" s="1034"/>
    </row>
    <row r="414" spans="1:14" ht="20.100000000000001" customHeight="1">
      <c r="A414" s="854"/>
      <c r="B414" s="471"/>
      <c r="C414" s="281"/>
      <c r="D414" s="516"/>
      <c r="E414" s="460"/>
      <c r="F414" s="449"/>
      <c r="G414" s="491"/>
      <c r="H414" s="449"/>
      <c r="I414" s="491"/>
      <c r="J414" s="491"/>
      <c r="K414" s="487"/>
      <c r="L414" s="495"/>
      <c r="M414" s="6"/>
    </row>
    <row r="415" spans="1:14" ht="39" customHeight="1">
      <c r="A415" s="10">
        <f>A410+1</f>
        <v>33</v>
      </c>
      <c r="B415" s="18" t="s">
        <v>1964</v>
      </c>
      <c r="C415" s="1133" t="str">
        <f>VLOOKUP(B415,'DESCRIÇÃO EMOP'!A:B,2,FALSE)</f>
        <v>ESCAVACAO EM MATERIAL DE 2ªCATEGORIA(MOLEDO OU ROCHA DECOMPOSTA),COM EQUIPAMENTO A AR COMPRIMIDO,SEM UTILIZACAO DE EXPLOSIVOS,EM TALUDES,VALA/CAVA,ENTRE 4,50 E 6,00M DE PROFUNDIDADE,INCLUSIVE EMPILHAMENTO DO MATERIAL PARA REMOCAO</v>
      </c>
      <c r="D415" s="1133"/>
      <c r="E415" s="1133"/>
      <c r="F415" s="1133"/>
      <c r="G415" s="1133"/>
      <c r="H415" s="1133"/>
      <c r="I415" s="1133"/>
      <c r="J415" s="1133"/>
      <c r="K415" s="1133"/>
      <c r="L415" s="1133"/>
      <c r="M415" s="6"/>
    </row>
    <row r="416" spans="1:14" ht="17.25" customHeight="1">
      <c r="A416" s="10"/>
      <c r="B416" s="18"/>
      <c r="C416" s="1033"/>
      <c r="D416" s="1033"/>
      <c r="E416" s="1135" t="s">
        <v>35592</v>
      </c>
      <c r="F416" s="1135"/>
      <c r="G416" s="1135"/>
      <c r="H416" s="1135"/>
      <c r="I416" s="1135"/>
      <c r="J416" s="1135"/>
      <c r="K416" s="1135"/>
      <c r="L416" s="1135"/>
      <c r="M416" s="1135"/>
      <c r="N416" s="1135"/>
    </row>
    <row r="417" spans="1:14" ht="17.25" customHeight="1">
      <c r="A417" s="10"/>
      <c r="B417" s="18"/>
      <c r="C417" s="1033"/>
      <c r="D417" s="1033"/>
      <c r="E417" s="1134" t="s">
        <v>35594</v>
      </c>
      <c r="F417" s="1134"/>
      <c r="G417" s="842">
        <f>DREN.ESCAV!$V$387+DREN.ESCAV!$AL$387</f>
        <v>126.14999999999999</v>
      </c>
      <c r="H417" s="1033" t="s">
        <v>35595</v>
      </c>
      <c r="I417" s="1034"/>
      <c r="J417" s="1034"/>
      <c r="K417" s="1034"/>
      <c r="L417" s="1034"/>
      <c r="M417" s="1034"/>
      <c r="N417" s="1034"/>
    </row>
    <row r="418" spans="1:14" ht="20.100000000000001" customHeight="1">
      <c r="A418" s="854"/>
      <c r="B418" s="471">
        <f>K418</f>
        <v>25.23</v>
      </c>
      <c r="C418" s="627" t="str">
        <f>VLOOKUP(B415,'DESCRIÇÃO EMOP'!A:C,3)</f>
        <v>M3</v>
      </c>
      <c r="D418" s="516" t="s">
        <v>140</v>
      </c>
      <c r="E418" s="1134" t="s">
        <v>35596</v>
      </c>
      <c r="F418" s="1134"/>
      <c r="G418" s="843">
        <v>0.2</v>
      </c>
      <c r="H418" s="838" t="s">
        <v>31</v>
      </c>
      <c r="I418" s="844">
        <f>G417</f>
        <v>126.14999999999999</v>
      </c>
      <c r="J418" s="839" t="s">
        <v>17</v>
      </c>
      <c r="K418" s="844">
        <f>TRUNC(G418*I418,2)</f>
        <v>25.23</v>
      </c>
      <c r="L418" s="1033" t="s">
        <v>35595</v>
      </c>
      <c r="M418" s="1034"/>
      <c r="N418" s="1034"/>
    </row>
    <row r="419" spans="1:14" ht="20.100000000000001" customHeight="1">
      <c r="A419" s="854"/>
      <c r="B419" s="471"/>
      <c r="C419" s="281"/>
      <c r="D419" s="516"/>
      <c r="E419" s="460"/>
      <c r="F419" s="449"/>
      <c r="G419" s="491"/>
      <c r="H419" s="449"/>
      <c r="I419" s="491"/>
      <c r="J419" s="491"/>
      <c r="K419" s="487"/>
      <c r="L419" s="495"/>
      <c r="M419" s="6"/>
    </row>
    <row r="420" spans="1:14" ht="42" customHeight="1">
      <c r="A420" s="10">
        <f>A415+1</f>
        <v>34</v>
      </c>
      <c r="B420" s="18" t="s">
        <v>1978</v>
      </c>
      <c r="C420" s="1133" t="str">
        <f>VLOOKUP(B420,'DESCRIÇÃO EMOP'!A:B,2,FALSE)</f>
        <v>ESCAVACAO EM MATERIAL DE 3ªCATEGORIA(ROCHA VIVA),COM EQUIPAMENTO A AR COMPRIMIDO E SERRACAO COM BROCAS,SEGUIDA DE ENCUNHAMENTO,SEM UTILIZACAO DE EXPLOSIVOS,EM TALUDES,VALA/CAVA,ENTRE 1,50 E 3,00M DE PROFUNDIDADE,INCLUSIVE EMPILHAMENTO DO MATERIAL PARA REMOCAO</v>
      </c>
      <c r="D420" s="1133"/>
      <c r="E420" s="1133"/>
      <c r="F420" s="1133"/>
      <c r="G420" s="1133"/>
      <c r="H420" s="1133"/>
      <c r="I420" s="1133"/>
      <c r="J420" s="1133"/>
      <c r="K420" s="1133"/>
      <c r="L420" s="1133"/>
      <c r="M420" s="6"/>
    </row>
    <row r="421" spans="1:14" ht="20.100000000000001" customHeight="1">
      <c r="A421" s="854"/>
      <c r="B421" s="6"/>
      <c r="C421" s="6"/>
      <c r="D421" s="6"/>
      <c r="E421" s="1135" t="s">
        <v>35592</v>
      </c>
      <c r="F421" s="1135"/>
      <c r="G421" s="1135"/>
      <c r="H421" s="1135"/>
      <c r="I421" s="1135"/>
      <c r="J421" s="1135"/>
      <c r="K421" s="1135"/>
      <c r="L421" s="1135"/>
      <c r="M421" s="1135"/>
      <c r="N421" s="1135"/>
    </row>
    <row r="422" spans="1:14" ht="20.100000000000001" customHeight="1">
      <c r="A422" s="854"/>
      <c r="B422" s="471"/>
      <c r="C422" s="281"/>
      <c r="D422" s="516"/>
      <c r="E422" s="1134" t="s">
        <v>35594</v>
      </c>
      <c r="F422" s="1134"/>
      <c r="G422" s="842">
        <f>G387</f>
        <v>8653.1899999999951</v>
      </c>
      <c r="H422" s="675" t="s">
        <v>35595</v>
      </c>
      <c r="I422" s="836"/>
      <c r="J422" s="836"/>
      <c r="K422" s="836"/>
      <c r="L422" s="836"/>
      <c r="M422" s="836"/>
      <c r="N422" s="836"/>
    </row>
    <row r="423" spans="1:14" ht="20.100000000000001" customHeight="1">
      <c r="A423" s="854"/>
      <c r="B423" s="471">
        <f>K423</f>
        <v>173.06</v>
      </c>
      <c r="C423" s="627" t="str">
        <f>VLOOKUP(B420,'DESCRIÇÃO EMOP'!A:C,3)</f>
        <v>M3</v>
      </c>
      <c r="D423" s="516" t="s">
        <v>140</v>
      </c>
      <c r="E423" s="1134" t="s">
        <v>35596</v>
      </c>
      <c r="F423" s="1134"/>
      <c r="G423" s="843">
        <v>0.02</v>
      </c>
      <c r="H423" s="838" t="s">
        <v>31</v>
      </c>
      <c r="I423" s="844">
        <f>G422</f>
        <v>8653.1899999999951</v>
      </c>
      <c r="J423" s="839" t="s">
        <v>17</v>
      </c>
      <c r="K423" s="844">
        <f>TRUNC(G423*I423,2)</f>
        <v>173.06</v>
      </c>
      <c r="L423" s="675" t="s">
        <v>35595</v>
      </c>
      <c r="M423" s="836"/>
      <c r="N423" s="836"/>
    </row>
    <row r="424" spans="1:14" ht="20.100000000000001" customHeight="1">
      <c r="A424" s="854"/>
      <c r="B424" s="471"/>
      <c r="C424" s="281"/>
      <c r="D424" s="516"/>
      <c r="E424" s="460"/>
      <c r="F424" s="449"/>
      <c r="G424" s="491"/>
      <c r="H424" s="449"/>
      <c r="I424" s="491"/>
      <c r="J424" s="491"/>
      <c r="K424" s="487"/>
      <c r="L424" s="495"/>
      <c r="M424" s="6"/>
    </row>
    <row r="425" spans="1:14" ht="42" customHeight="1">
      <c r="A425" s="10">
        <f>A420+1</f>
        <v>35</v>
      </c>
      <c r="B425" s="18" t="s">
        <v>1980</v>
      </c>
      <c r="C425" s="1133" t="str">
        <f>VLOOKUP(B425,'DESCRIÇÃO EMOP'!A:B,2,FALSE)</f>
        <v>ESCAVACAO EM MATERIAL DE 3ªCATEGORIA(ROCHA VIVA),COM EQUIPAMENTO A AR COMPRIMIDO E SERRACAO COM BROCAS,SEGUIDA DE ENCUNHAMENTO,SEM UTILIZACAO DE EXPLOSIVOS,EM TALUDES,VALA/CAVA,ENTRE 3,00 E 4,50M DE PROFUNDIDADE,INCLUSIVE EMPILHAMENTO DO MATERIAL PARA REMOCAO</v>
      </c>
      <c r="D425" s="1133"/>
      <c r="E425" s="1133"/>
      <c r="F425" s="1133"/>
      <c r="G425" s="1133"/>
      <c r="H425" s="1133"/>
      <c r="I425" s="1133"/>
      <c r="J425" s="1133"/>
      <c r="K425" s="1133"/>
      <c r="L425" s="1133"/>
      <c r="M425" s="6"/>
    </row>
    <row r="426" spans="1:14" ht="20.100000000000001" customHeight="1">
      <c r="A426" s="854"/>
      <c r="B426" s="6"/>
      <c r="C426" s="6"/>
      <c r="D426" s="6"/>
      <c r="E426" s="1135" t="s">
        <v>35592</v>
      </c>
      <c r="F426" s="1135"/>
      <c r="G426" s="1135"/>
      <c r="H426" s="1135"/>
      <c r="I426" s="1135"/>
      <c r="J426" s="1135"/>
      <c r="K426" s="1135"/>
      <c r="L426" s="1135"/>
      <c r="M426" s="1135"/>
      <c r="N426" s="1135"/>
    </row>
    <row r="427" spans="1:14" ht="20.100000000000001" customHeight="1">
      <c r="A427" s="854"/>
      <c r="B427" s="471"/>
      <c r="C427" s="281"/>
      <c r="D427" s="516"/>
      <c r="E427" s="1134" t="s">
        <v>35594</v>
      </c>
      <c r="F427" s="1134"/>
      <c r="G427" s="842">
        <f>G392</f>
        <v>1834.6299999999999</v>
      </c>
      <c r="H427" s="675" t="s">
        <v>35595</v>
      </c>
      <c r="I427" s="836"/>
      <c r="J427" s="836"/>
      <c r="K427" s="836"/>
      <c r="L427" s="836"/>
      <c r="M427" s="836"/>
      <c r="N427" s="836"/>
    </row>
    <row r="428" spans="1:14" ht="20.100000000000001" customHeight="1">
      <c r="A428" s="854"/>
      <c r="B428" s="471">
        <f>K428</f>
        <v>36.69</v>
      </c>
      <c r="C428" s="627" t="str">
        <f>VLOOKUP(B425,'DESCRIÇÃO EMOP'!A:C,3)</f>
        <v>M3</v>
      </c>
      <c r="D428" s="516" t="s">
        <v>140</v>
      </c>
      <c r="E428" s="1134" t="s">
        <v>35596</v>
      </c>
      <c r="F428" s="1134"/>
      <c r="G428" s="843">
        <v>0.02</v>
      </c>
      <c r="H428" s="838" t="s">
        <v>31</v>
      </c>
      <c r="I428" s="844">
        <f>G427</f>
        <v>1834.6299999999999</v>
      </c>
      <c r="J428" s="839" t="s">
        <v>17</v>
      </c>
      <c r="K428" s="844">
        <f>TRUNC(G428*I428,2)</f>
        <v>36.69</v>
      </c>
      <c r="L428" s="675" t="s">
        <v>35595</v>
      </c>
      <c r="M428" s="836"/>
      <c r="N428" s="836"/>
    </row>
    <row r="429" spans="1:14" ht="20.100000000000001" customHeight="1">
      <c r="A429" s="854"/>
      <c r="B429" s="496"/>
      <c r="C429" s="4"/>
      <c r="D429" s="497"/>
      <c r="E429" s="489"/>
      <c r="F429" s="449"/>
      <c r="G429" s="491"/>
      <c r="H429" s="449"/>
      <c r="I429" s="491"/>
      <c r="J429" s="491"/>
      <c r="K429" s="487"/>
      <c r="L429" s="495"/>
      <c r="M429" s="6"/>
    </row>
    <row r="430" spans="1:14" ht="41.25" customHeight="1">
      <c r="A430" s="10">
        <f>A425+1</f>
        <v>36</v>
      </c>
      <c r="B430" s="18" t="s">
        <v>1982</v>
      </c>
      <c r="C430" s="1133" t="str">
        <f>VLOOKUP(B430,'DESCRIÇÃO EMOP'!A:B,2,FALSE)</f>
        <v>ESCAVACAO EM MATERIAL DE 3ªCATEGORIA(ROCHA VIVA),COM EQUIPAMENTO A AR COMPRIMIDO E SERRACAO COM BROCAS,SEGUIDA DE ENCUNHAMENTO,SEM UTILIZACAO DE EXPLOSIVOS,EM TALUDES,VALA/CAVA,ENTRE 4,50 E 6,00M DE PROFUNDIDADE,INCLUSIVE EMPILHAMENTO DO MATERIAL PARA REMOCAO</v>
      </c>
      <c r="D430" s="1133"/>
      <c r="E430" s="1133"/>
      <c r="F430" s="1133"/>
      <c r="G430" s="1133"/>
      <c r="H430" s="1133"/>
      <c r="I430" s="1133"/>
      <c r="J430" s="1133"/>
      <c r="K430" s="1133"/>
      <c r="L430" s="1133"/>
      <c r="M430" s="6"/>
    </row>
    <row r="431" spans="1:14" ht="20.100000000000001" customHeight="1">
      <c r="A431" s="10"/>
      <c r="B431" s="18"/>
      <c r="C431" s="675"/>
      <c r="D431" s="675"/>
      <c r="E431" s="1135" t="s">
        <v>35592</v>
      </c>
      <c r="F431" s="1135"/>
      <c r="G431" s="1135"/>
      <c r="H431" s="1135"/>
      <c r="I431" s="1135"/>
      <c r="J431" s="1135"/>
      <c r="K431" s="1135"/>
      <c r="L431" s="1135"/>
      <c r="M431" s="1135"/>
      <c r="N431" s="1135"/>
    </row>
    <row r="432" spans="1:14" ht="20.100000000000001" customHeight="1">
      <c r="A432" s="10"/>
      <c r="B432" s="18"/>
      <c r="C432" s="675"/>
      <c r="D432" s="675"/>
      <c r="E432" s="1134" t="s">
        <v>35594</v>
      </c>
      <c r="F432" s="1134"/>
      <c r="G432" s="842">
        <f>G397</f>
        <v>126.14999999999999</v>
      </c>
      <c r="H432" s="675" t="s">
        <v>35595</v>
      </c>
      <c r="I432" s="836"/>
      <c r="J432" s="836"/>
      <c r="K432" s="836"/>
      <c r="L432" s="836"/>
      <c r="M432" s="836"/>
      <c r="N432" s="836"/>
    </row>
    <row r="433" spans="1:14" ht="20.100000000000001" customHeight="1">
      <c r="A433" s="854"/>
      <c r="B433" s="471">
        <f>K433</f>
        <v>2.52</v>
      </c>
      <c r="C433" s="627" t="str">
        <f>VLOOKUP(B430,'DESCRIÇÃO EMOP'!A:C,3)</f>
        <v>M3</v>
      </c>
      <c r="D433" s="516" t="s">
        <v>140</v>
      </c>
      <c r="E433" s="1134" t="s">
        <v>35596</v>
      </c>
      <c r="F433" s="1134"/>
      <c r="G433" s="843">
        <v>0.02</v>
      </c>
      <c r="H433" s="838" t="s">
        <v>31</v>
      </c>
      <c r="I433" s="844">
        <f>G432</f>
        <v>126.14999999999999</v>
      </c>
      <c r="J433" s="839" t="s">
        <v>17</v>
      </c>
      <c r="K433" s="844">
        <f>TRUNC(G433*I433,2)</f>
        <v>2.52</v>
      </c>
      <c r="L433" s="675" t="s">
        <v>35595</v>
      </c>
      <c r="M433" s="836"/>
      <c r="N433" s="836"/>
    </row>
    <row r="434" spans="1:14" ht="20.100000000000001" customHeight="1">
      <c r="A434" s="854"/>
      <c r="B434" s="496"/>
      <c r="C434" s="4"/>
      <c r="D434" s="497"/>
      <c r="E434" s="489"/>
      <c r="F434" s="449"/>
      <c r="G434" s="491"/>
      <c r="H434" s="449"/>
      <c r="I434" s="491"/>
      <c r="J434" s="491"/>
      <c r="K434" s="487"/>
      <c r="L434" s="495"/>
      <c r="M434" s="6"/>
    </row>
    <row r="435" spans="1:14" s="16" customFormat="1" ht="33.75" customHeight="1">
      <c r="A435" s="10">
        <f>A430+1</f>
        <v>37</v>
      </c>
      <c r="B435" s="18" t="s">
        <v>2083</v>
      </c>
      <c r="C435" s="1140" t="str">
        <f>VLOOKUP(B435,'DESCRIÇÃO EMOP'!A:B,2,FALSE)</f>
        <v>REATERRO DE VALA/CAVA COM PO-DE-PEDRA,INCLUSIVE FORNECIMENTODO MATERIAL E COMPACTACAO MANUAL</v>
      </c>
      <c r="D435" s="1140"/>
      <c r="E435" s="1140"/>
      <c r="F435" s="1140"/>
      <c r="G435" s="1140"/>
      <c r="H435" s="1140"/>
      <c r="I435" s="1140"/>
      <c r="J435" s="1140"/>
      <c r="K435" s="1140"/>
      <c r="L435" s="1140"/>
      <c r="M435" s="597"/>
      <c r="N435" s="421"/>
    </row>
    <row r="436" spans="1:14" ht="20.100000000000001" customHeight="1">
      <c r="A436" s="854"/>
      <c r="B436" s="496">
        <f>B453</f>
        <v>208.55</v>
      </c>
      <c r="C436" s="451" t="s">
        <v>17</v>
      </c>
      <c r="D436" s="1135" t="s">
        <v>35610</v>
      </c>
      <c r="E436" s="1135"/>
      <c r="F436" s="1135"/>
      <c r="G436" s="1135"/>
      <c r="H436" s="1135"/>
      <c r="I436" s="1135"/>
      <c r="J436" s="1135"/>
      <c r="K436" s="1135"/>
      <c r="L436" s="1135"/>
      <c r="M436" s="1135"/>
    </row>
    <row r="437" spans="1:14" ht="20.100000000000001" customHeight="1">
      <c r="A437" s="854"/>
      <c r="B437" s="496">
        <f>DREN.ESCAV!BL387</f>
        <v>21956.950000000019</v>
      </c>
      <c r="C437" s="451" t="s">
        <v>17</v>
      </c>
      <c r="D437" s="1135" t="s">
        <v>35592</v>
      </c>
      <c r="E437" s="1135"/>
      <c r="F437" s="1135"/>
      <c r="G437" s="1135"/>
      <c r="H437" s="1135"/>
      <c r="I437" s="1135"/>
      <c r="J437" s="1135"/>
      <c r="K437" s="1135"/>
      <c r="L437" s="1135"/>
      <c r="M437" s="1135"/>
    </row>
    <row r="438" spans="1:14" ht="20.100000000000001" customHeight="1" collapsed="1">
      <c r="A438" s="854"/>
      <c r="B438" s="496">
        <f>E438</f>
        <v>1483.92</v>
      </c>
      <c r="C438" s="451" t="s">
        <v>17</v>
      </c>
      <c r="D438" s="497" t="s">
        <v>35599</v>
      </c>
      <c r="E438" s="500">
        <f>B371</f>
        <v>1483.92</v>
      </c>
      <c r="F438" s="490"/>
      <c r="G438" s="491"/>
      <c r="H438" s="490"/>
      <c r="I438" s="491"/>
      <c r="J438" s="487"/>
      <c r="K438" s="491"/>
      <c r="L438" s="492"/>
      <c r="M438" s="6"/>
    </row>
    <row r="439" spans="1:14" ht="20.100000000000001" customHeight="1">
      <c r="A439" s="854"/>
      <c r="B439" s="496">
        <f>E439</f>
        <v>2725.92</v>
      </c>
      <c r="C439" s="451" t="s">
        <v>17</v>
      </c>
      <c r="D439" s="497" t="s">
        <v>35593</v>
      </c>
      <c r="E439" s="500">
        <f>B376</f>
        <v>2725.92</v>
      </c>
      <c r="F439" s="446"/>
      <c r="G439" s="446"/>
      <c r="H439" s="446"/>
      <c r="I439" s="446"/>
      <c r="J439" s="439"/>
      <c r="K439" s="501"/>
      <c r="L439" s="446"/>
      <c r="M439" s="6"/>
    </row>
    <row r="440" spans="1:14" s="19" customFormat="1" ht="18.95" customHeight="1" collapsed="1">
      <c r="A440" s="855"/>
      <c r="B440" s="448">
        <f>TRUNC(-E440*G440,2)</f>
        <v>-185.49</v>
      </c>
      <c r="C440" s="11" t="s">
        <v>17</v>
      </c>
      <c r="D440" s="441" t="s">
        <v>35598</v>
      </c>
      <c r="E440" s="499">
        <f>E336</f>
        <v>687</v>
      </c>
      <c r="F440" s="449" t="s">
        <v>18</v>
      </c>
      <c r="G440" s="862">
        <v>0.27</v>
      </c>
      <c r="H440" s="449" t="s">
        <v>35601</v>
      </c>
      <c r="I440" s="503"/>
      <c r="J440" s="503"/>
      <c r="K440" s="503"/>
      <c r="L440" s="504"/>
      <c r="M440" s="205"/>
      <c r="N440" s="423"/>
    </row>
    <row r="441" spans="1:14" s="19" customFormat="1" ht="18.95" customHeight="1">
      <c r="A441" s="855"/>
      <c r="B441" s="470">
        <f>TRUNC(-E441*G441,2)</f>
        <v>-371.5</v>
      </c>
      <c r="C441" s="11" t="s">
        <v>17</v>
      </c>
      <c r="D441" s="441" t="s">
        <v>35597</v>
      </c>
      <c r="E441" s="499">
        <f>E337</f>
        <v>1893</v>
      </c>
      <c r="F441" s="449" t="s">
        <v>18</v>
      </c>
      <c r="G441" s="862">
        <v>0.19625000000000001</v>
      </c>
      <c r="H441" s="449" t="s">
        <v>6</v>
      </c>
      <c r="I441" s="503"/>
      <c r="J441" s="503"/>
      <c r="K441" s="503"/>
      <c r="L441" s="504"/>
      <c r="N441" s="423"/>
    </row>
    <row r="442" spans="1:14" s="19" customFormat="1" ht="18.95" customHeight="1">
      <c r="A442" s="855"/>
      <c r="B442" s="471">
        <f>SUM(B436:B441)</f>
        <v>25818.350000000017</v>
      </c>
      <c r="C442" s="627" t="str">
        <f>VLOOKUP(B435,'DESCRIÇÃO EMOP'!A:C,3)</f>
        <v>M3</v>
      </c>
      <c r="D442" s="516" t="s">
        <v>140</v>
      </c>
      <c r="E442" s="845"/>
      <c r="F442" s="523"/>
      <c r="G442" s="846"/>
      <c r="H442" s="523"/>
      <c r="I442" s="503"/>
      <c r="J442" s="503"/>
      <c r="K442" s="503"/>
      <c r="L442" s="504"/>
      <c r="N442" s="423"/>
    </row>
    <row r="443" spans="1:14" s="19" customFormat="1" ht="18.95" customHeight="1">
      <c r="A443" s="855"/>
      <c r="B443" s="471"/>
      <c r="C443" s="281"/>
      <c r="D443" s="516"/>
      <c r="E443" s="845"/>
      <c r="F443" s="523"/>
      <c r="G443" s="846"/>
      <c r="H443" s="523"/>
      <c r="I443" s="503"/>
      <c r="J443" s="503"/>
      <c r="K443" s="503"/>
      <c r="L443" s="504"/>
      <c r="N443" s="423"/>
    </row>
    <row r="444" spans="1:14" s="19" customFormat="1" ht="27" customHeight="1">
      <c r="A444" s="10">
        <f>A435+1</f>
        <v>38</v>
      </c>
      <c r="B444" s="18" t="s">
        <v>159</v>
      </c>
      <c r="C444" s="1133" t="str">
        <f>VLOOKUP(B444,'DESCRIÇÃO EMOP'!A:B,2,FALSE)</f>
        <v>EMBASAMENTO DE TUBULACAO,FEITO COM PO-DE-PEDRA</v>
      </c>
      <c r="D444" s="1133"/>
      <c r="E444" s="1133"/>
      <c r="F444" s="1133"/>
      <c r="G444" s="1133"/>
      <c r="H444" s="1133"/>
      <c r="I444" s="1133"/>
      <c r="J444" s="1133"/>
      <c r="K444" s="1133"/>
      <c r="L444" s="1133"/>
      <c r="M444" s="6"/>
      <c r="N444" s="206"/>
    </row>
    <row r="445" spans="1:14" s="19" customFormat="1" ht="18.95" customHeight="1">
      <c r="A445" s="854"/>
      <c r="B445" s="471">
        <f>DREN.ESCAV!BC387</f>
        <v>2751.5399999999995</v>
      </c>
      <c r="C445" s="627" t="str">
        <f>VLOOKUP(B444,'DESCRIÇÃO EMOP'!A:C,3)</f>
        <v>M3</v>
      </c>
      <c r="D445" s="516" t="s">
        <v>140</v>
      </c>
      <c r="E445" s="1135" t="s">
        <v>35592</v>
      </c>
      <c r="F445" s="1135"/>
      <c r="G445" s="1135"/>
      <c r="H445" s="1135"/>
      <c r="I445" s="1135"/>
      <c r="J445" s="1135"/>
      <c r="K445" s="1135"/>
      <c r="L445" s="1135"/>
      <c r="M445" s="1135"/>
      <c r="N445" s="1135"/>
    </row>
    <row r="446" spans="1:14" s="19" customFormat="1" ht="18.95" customHeight="1">
      <c r="A446" s="855"/>
      <c r="B446" s="471"/>
      <c r="C446" s="281"/>
      <c r="D446" s="516"/>
      <c r="E446" s="845"/>
      <c r="F446" s="523"/>
      <c r="G446" s="846"/>
      <c r="H446" s="523"/>
      <c r="I446" s="503"/>
      <c r="J446" s="503"/>
      <c r="K446" s="503"/>
      <c r="L446" s="504"/>
      <c r="N446" s="423"/>
    </row>
    <row r="447" spans="1:14" s="19" customFormat="1" ht="24.75" customHeight="1">
      <c r="A447" s="10">
        <f>A444+1</f>
        <v>39</v>
      </c>
      <c r="B447" s="18" t="s">
        <v>6520</v>
      </c>
      <c r="C447" s="1133" t="str">
        <f>VLOOKUP(B447,'DESCRIÇÃO EMOP'!A:B,2,FALSE)</f>
        <v>ENROCAMENTO COM PEDRA-DE-MAO JOGADA, INCLUSIVE FORNECIMENTODESTA</v>
      </c>
      <c r="D447" s="1133"/>
      <c r="E447" s="1133"/>
      <c r="F447" s="1133"/>
      <c r="G447" s="1133"/>
      <c r="H447" s="1133"/>
      <c r="I447" s="1133"/>
      <c r="J447" s="1133"/>
      <c r="K447" s="1133"/>
      <c r="L447" s="1133"/>
      <c r="M447" s="6"/>
      <c r="N447" s="206"/>
    </row>
    <row r="448" spans="1:14" s="19" customFormat="1" ht="18.95" customHeight="1">
      <c r="A448" s="854"/>
      <c r="B448" s="471">
        <f>DREN.ESCAV!BD387</f>
        <v>1501.4800000000002</v>
      </c>
      <c r="C448" s="627" t="str">
        <f>VLOOKUP(B447,'DESCRIÇÃO EMOP'!A:C,3)</f>
        <v>M3</v>
      </c>
      <c r="D448" s="516" t="s">
        <v>140</v>
      </c>
      <c r="E448" s="1135" t="s">
        <v>35592</v>
      </c>
      <c r="F448" s="1135"/>
      <c r="G448" s="1135"/>
      <c r="H448" s="1135"/>
      <c r="I448" s="1135"/>
      <c r="J448" s="1135"/>
      <c r="K448" s="1135"/>
      <c r="L448" s="1135"/>
      <c r="M448" s="1135"/>
      <c r="N448" s="1135"/>
    </row>
    <row r="449" spans="1:14" s="19" customFormat="1" ht="18.95" customHeight="1">
      <c r="A449" s="855"/>
      <c r="B449" s="471"/>
      <c r="C449" s="281"/>
      <c r="D449" s="516"/>
      <c r="E449" s="845"/>
      <c r="F449" s="523"/>
      <c r="G449" s="846"/>
      <c r="H449" s="523"/>
      <c r="I449" s="503"/>
      <c r="J449" s="503"/>
      <c r="K449" s="503"/>
      <c r="L449" s="504"/>
      <c r="N449" s="423"/>
    </row>
    <row r="450" spans="1:14" s="19" customFormat="1" ht="18.95" customHeight="1">
      <c r="A450" s="10">
        <f>A447+1</f>
        <v>40</v>
      </c>
      <c r="B450" s="18" t="s">
        <v>21239</v>
      </c>
      <c r="C450" s="1133" t="str">
        <f>VLOOKUP(B450,'DESCRIÇÃO EMOP'!A:B,2,FALSE)</f>
        <v>PEDRA BRITADA Nº2,INCLUSIVE TRANSPORTE,PARA REGIAO METROPOLITANA DO RIO DE JANEIRO.FORNECIMENTO</v>
      </c>
      <c r="D450" s="1133"/>
      <c r="E450" s="1133"/>
      <c r="F450" s="1133"/>
      <c r="G450" s="1133"/>
      <c r="H450" s="1133"/>
      <c r="I450" s="1133"/>
      <c r="J450" s="1133"/>
      <c r="K450" s="1133"/>
      <c r="L450" s="1133"/>
      <c r="M450" s="6"/>
      <c r="N450" s="206"/>
    </row>
    <row r="451" spans="1:14" s="19" customFormat="1" ht="18.95" customHeight="1">
      <c r="A451" s="10"/>
      <c r="B451" s="18"/>
      <c r="C451" s="675"/>
      <c r="D451" s="1135" t="s">
        <v>35592</v>
      </c>
      <c r="E451" s="1135"/>
      <c r="F451" s="1135"/>
      <c r="G451" s="1135"/>
      <c r="H451" s="1135"/>
      <c r="I451" s="1135"/>
      <c r="J451" s="1135"/>
      <c r="K451" s="1135"/>
      <c r="L451" s="1135"/>
      <c r="M451" s="1135"/>
      <c r="N451" s="206"/>
    </row>
    <row r="452" spans="1:14" s="19" customFormat="1" ht="18.95" customHeight="1">
      <c r="A452" s="10"/>
      <c r="B452" s="470">
        <f>TRUNC(E452*G452,2)</f>
        <v>208.55</v>
      </c>
      <c r="C452" s="838" t="s">
        <v>17</v>
      </c>
      <c r="E452" s="499">
        <f>DREN.ESCAV!BE387</f>
        <v>166.84000000000003</v>
      </c>
      <c r="F452" s="499" t="s">
        <v>31</v>
      </c>
      <c r="G452" s="499">
        <v>1.25</v>
      </c>
      <c r="H452" s="438" t="s">
        <v>35611</v>
      </c>
      <c r="I452" s="875"/>
      <c r="N452" s="206"/>
    </row>
    <row r="453" spans="1:14" s="19" customFormat="1" ht="18.95" customHeight="1">
      <c r="A453" s="854"/>
      <c r="B453" s="471">
        <f>B452</f>
        <v>208.55</v>
      </c>
      <c r="C453" s="627" t="str">
        <f>VLOOKUP(B450,'DESCRIÇÃO EMOP'!A:C,3)</f>
        <v>M3</v>
      </c>
      <c r="D453" s="516" t="s">
        <v>140</v>
      </c>
    </row>
    <row r="454" spans="1:14" s="20" customFormat="1" ht="20.100000000000001" customHeight="1">
      <c r="A454" s="856"/>
      <c r="B454" s="444"/>
      <c r="C454" s="21"/>
      <c r="D454" s="497"/>
      <c r="E454" s="507"/>
      <c r="F454" s="452"/>
      <c r="G454" s="445"/>
      <c r="H454" s="508"/>
      <c r="I454" s="445"/>
      <c r="J454" s="445"/>
      <c r="K454" s="508"/>
      <c r="L454" s="445"/>
      <c r="M454" s="22"/>
      <c r="N454" s="424"/>
    </row>
    <row r="455" spans="1:14" s="16" customFormat="1" ht="51.75" customHeight="1">
      <c r="A455" s="10">
        <f>A450+1</f>
        <v>41</v>
      </c>
      <c r="B455" s="18" t="s">
        <v>2466</v>
      </c>
      <c r="C455" s="1133" t="str">
        <f>VLOOKUP(B455,'DESCRIÇÃO EMOP'!A:B,2,FALSE)</f>
        <v>CARGA E DESCARGA MECANICA,COM PA-CARREGADEIRA,COM 1,30M3 DECAPACIDADE,UTILIZANDO CAMINHAO BASCULANTE A OLEO DIESEL,COMCAPACIDADE UTIL DE 8T,CONSIDERADOS PARA O CAMINHAO OS TEMPOSDE ESPERA,MANOBRA,CARGA E DESCARGA E PARA A CARREGADEIRA OSTEMPOS DE ESPERA E OPERACAO PARA CARGAS DE 50T POR DIA DE 8H</v>
      </c>
      <c r="D455" s="1133"/>
      <c r="E455" s="1133"/>
      <c r="F455" s="1133"/>
      <c r="G455" s="1133"/>
      <c r="H455" s="1133"/>
      <c r="I455" s="1133"/>
      <c r="J455" s="1133"/>
      <c r="K455" s="1133"/>
      <c r="L455" s="1133"/>
      <c r="M455" s="597"/>
      <c r="N455" s="421"/>
    </row>
    <row r="456" spans="1:14" ht="20.100000000000001" customHeight="1">
      <c r="A456" s="854"/>
      <c r="B456" s="444"/>
      <c r="C456" s="445"/>
      <c r="D456" s="484"/>
      <c r="E456" s="485"/>
      <c r="F456" s="677" t="s">
        <v>26</v>
      </c>
      <c r="G456" s="677"/>
      <c r="H456" s="677" t="s">
        <v>27</v>
      </c>
      <c r="I456" s="480"/>
      <c r="J456" s="480"/>
      <c r="K456" s="485"/>
      <c r="L456" s="480"/>
      <c r="M456" s="2"/>
    </row>
    <row r="457" spans="1:14" ht="19.5" customHeight="1">
      <c r="A457" s="854"/>
      <c r="B457" s="496">
        <f>TRUNC(F457*H457,2)</f>
        <v>58680.34</v>
      </c>
      <c r="C457" s="451" t="s">
        <v>17</v>
      </c>
      <c r="D457" s="441" t="s">
        <v>147</v>
      </c>
      <c r="E457" s="485"/>
      <c r="F457" s="500">
        <f>B372+B378+B383+B388+B393+B398</f>
        <v>32600.189999999995</v>
      </c>
      <c r="G457" s="449" t="s">
        <v>31</v>
      </c>
      <c r="H457" s="495">
        <v>1.8</v>
      </c>
      <c r="I457" s="480"/>
      <c r="J457" s="480"/>
      <c r="K457" s="485"/>
      <c r="L457" s="480"/>
      <c r="M457" s="2"/>
    </row>
    <row r="458" spans="1:14" ht="20.100000000000001" customHeight="1">
      <c r="A458" s="854"/>
      <c r="B458" s="496">
        <f t="shared" ref="B458:B459" si="15">TRUNC(F458*H458,2)</f>
        <v>11262.38</v>
      </c>
      <c r="C458" s="451" t="s">
        <v>17</v>
      </c>
      <c r="D458" s="441" t="s">
        <v>35702</v>
      </c>
      <c r="E458" s="485"/>
      <c r="F458" s="500">
        <f>B403+B408+B413+B418</f>
        <v>5363.04</v>
      </c>
      <c r="G458" s="449" t="s">
        <v>31</v>
      </c>
      <c r="H458" s="495">
        <v>2.1</v>
      </c>
      <c r="I458" s="439"/>
      <c r="J458" s="439"/>
      <c r="K458" s="485"/>
      <c r="L458" s="480"/>
      <c r="M458" s="2"/>
    </row>
    <row r="459" spans="1:14" ht="20.100000000000001" customHeight="1">
      <c r="A459" s="854"/>
      <c r="B459" s="494">
        <f t="shared" si="15"/>
        <v>573.12</v>
      </c>
      <c r="C459" s="451" t="s">
        <v>17</v>
      </c>
      <c r="D459" s="441" t="s">
        <v>35602</v>
      </c>
      <c r="E459" s="485"/>
      <c r="F459" s="500">
        <f>B423+B428+B433</f>
        <v>212.27</v>
      </c>
      <c r="G459" s="449" t="s">
        <v>31</v>
      </c>
      <c r="H459" s="495">
        <v>2.7</v>
      </c>
      <c r="I459" s="439"/>
      <c r="J459" s="439"/>
      <c r="K459" s="485"/>
      <c r="L459" s="480"/>
      <c r="M459" s="2"/>
    </row>
    <row r="460" spans="1:14" ht="20.100000000000001" customHeight="1" collapsed="1">
      <c r="A460" s="854"/>
      <c r="B460" s="471">
        <f>SUM(B457:B459)</f>
        <v>70515.839999999997</v>
      </c>
      <c r="C460" s="627" t="str">
        <f>VLOOKUP(B455,'DESCRIÇÃO EMOP'!A:C,3,0)</f>
        <v>T</v>
      </c>
      <c r="D460" s="516" t="s">
        <v>140</v>
      </c>
      <c r="E460" s="460"/>
      <c r="F460" s="489"/>
      <c r="G460" s="490"/>
      <c r="H460" s="491"/>
      <c r="I460" s="439"/>
      <c r="J460" s="439"/>
      <c r="K460" s="491"/>
      <c r="L460" s="490"/>
      <c r="M460" s="2"/>
    </row>
    <row r="461" spans="1:14" s="1" customFormat="1" ht="20.100000000000001" customHeight="1">
      <c r="A461" s="854"/>
      <c r="B461" s="496"/>
      <c r="C461" s="4"/>
      <c r="D461" s="484"/>
      <c r="E461" s="485"/>
      <c r="F461" s="489"/>
      <c r="G461" s="490"/>
      <c r="H461" s="491"/>
      <c r="I461" s="480"/>
      <c r="J461" s="480"/>
      <c r="K461" s="491"/>
      <c r="L461" s="490"/>
      <c r="M461" s="2"/>
      <c r="N461" s="425"/>
    </row>
    <row r="462" spans="1:14" s="16" customFormat="1" ht="41.25" customHeight="1">
      <c r="A462" s="10">
        <f>A455+1</f>
        <v>42</v>
      </c>
      <c r="B462" s="18" t="s">
        <v>2350</v>
      </c>
      <c r="C462" s="1133" t="str">
        <f>VLOOKUP(B462,'DESCRIÇÃO EMOP'!A:B,2,FALSE)</f>
        <v>TRANSPORTE DE CARGA DE QUALQUER NATUREZA,EXCLUSIVE AS DESPESAS DE CARGA E DESCARGA,TANTO DE ESPERA DO CAMINHAO COMO DO SERVENTE OU EQUIPAMENTO AUXILIAR,A VELOCIDADE MEDIA DE 25KM/H,EM CAMINHAO BASCULANTE A OLEO DIESEL,COM CAPACIDADE UTIL DE8T</v>
      </c>
      <c r="D462" s="1133"/>
      <c r="E462" s="1133"/>
      <c r="F462" s="1133"/>
      <c r="G462" s="1133"/>
      <c r="H462" s="1133"/>
      <c r="I462" s="1133"/>
      <c r="J462" s="1133"/>
      <c r="K462" s="1133"/>
      <c r="L462" s="1133"/>
      <c r="M462" s="597"/>
      <c r="N462" s="421"/>
    </row>
    <row r="463" spans="1:14" ht="20.100000000000001" customHeight="1">
      <c r="A463" s="854"/>
      <c r="B463" s="444"/>
      <c r="C463" s="477"/>
      <c r="D463" s="484"/>
      <c r="E463" s="484"/>
      <c r="F463" s="677" t="s">
        <v>29</v>
      </c>
      <c r="G463" s="677"/>
      <c r="H463" s="677" t="s">
        <v>28</v>
      </c>
      <c r="I463" s="490"/>
      <c r="J463" s="480"/>
      <c r="K463" s="480"/>
      <c r="L463" s="480"/>
      <c r="M463" s="2"/>
    </row>
    <row r="464" spans="1:14" ht="20.100000000000001" customHeight="1">
      <c r="A464" s="854"/>
      <c r="B464" s="494">
        <f>TRUNC(F464*H464,2)</f>
        <v>1762896</v>
      </c>
      <c r="C464" s="451" t="s">
        <v>17</v>
      </c>
      <c r="D464" s="441" t="s">
        <v>34600</v>
      </c>
      <c r="E464" s="485"/>
      <c r="F464" s="847">
        <f>B460</f>
        <v>70515.839999999997</v>
      </c>
      <c r="G464" s="449" t="s">
        <v>31</v>
      </c>
      <c r="H464" s="490">
        <v>25</v>
      </c>
      <c r="I464" s="480" t="s">
        <v>23</v>
      </c>
      <c r="J464" s="480"/>
      <c r="K464" s="480"/>
      <c r="L464" s="480"/>
      <c r="M464" s="2"/>
    </row>
    <row r="465" spans="1:14" ht="20.100000000000001" customHeight="1">
      <c r="A465" s="854"/>
      <c r="B465" s="471">
        <f>B464</f>
        <v>1762896</v>
      </c>
      <c r="C465" s="627" t="str">
        <f>VLOOKUP(B462,'DESCRIÇÃO EMOP'!A:C,3,0)</f>
        <v>T X KM</v>
      </c>
      <c r="D465" s="516" t="s">
        <v>140</v>
      </c>
      <c r="E465" s="460"/>
      <c r="F465" s="489"/>
      <c r="G465" s="490"/>
      <c r="H465" s="480"/>
      <c r="I465" s="480"/>
      <c r="J465" s="480"/>
      <c r="K465" s="480"/>
      <c r="L465" s="480"/>
      <c r="M465" s="2"/>
    </row>
    <row r="466" spans="1:14" ht="20.100000000000001" customHeight="1">
      <c r="A466" s="854"/>
      <c r="B466" s="471"/>
      <c r="C466" s="281"/>
      <c r="D466" s="516"/>
      <c r="E466" s="460"/>
      <c r="F466" s="489"/>
      <c r="G466" s="490"/>
      <c r="H466" s="480"/>
      <c r="I466" s="480"/>
      <c r="J466" s="480"/>
      <c r="K466" s="480"/>
      <c r="L466" s="480"/>
      <c r="M466" s="2"/>
    </row>
    <row r="467" spans="1:14" ht="20.100000000000001" customHeight="1">
      <c r="A467" s="854"/>
      <c r="B467" s="471"/>
      <c r="C467" s="281"/>
      <c r="D467" s="516"/>
      <c r="E467" s="460"/>
      <c r="F467" s="489"/>
      <c r="G467" s="490"/>
      <c r="H467" s="480"/>
      <c r="I467" s="480"/>
      <c r="J467" s="480"/>
      <c r="K467" s="480"/>
      <c r="L467" s="480"/>
      <c r="M467" s="2"/>
    </row>
    <row r="468" spans="1:14" s="16" customFormat="1" ht="54.75" customHeight="1">
      <c r="A468" s="10">
        <f>A462+1</f>
        <v>43</v>
      </c>
      <c r="B468" s="18" t="s">
        <v>34652</v>
      </c>
      <c r="C468" s="1133" t="str">
        <f>VLOOKUP(B468,'DESCRIÇÃO EMOP'!A:B,2,FALSE)</f>
        <v>DISPOSICAO FINAL DE MATERIAIS E RESIDUOS DE OBRAS EM LOCAIS DE OPERACAO E DISPOSICAO FINAL APROPRIADOS, AUTORIZADOS E/OU LICENCIADOS PELOS ORGAOS DE LICENCIAMENTO E DE CONTROLE AMBIENTAL, MEDIDA POR TONELADA TRANSPORTADA, SENDO COMPROVADA CONFORME LEGISLACAO PERTINENTE. (DESONERADO)</v>
      </c>
      <c r="D468" s="1133"/>
      <c r="E468" s="1133"/>
      <c r="F468" s="1133"/>
      <c r="G468" s="1133"/>
      <c r="H468" s="1133"/>
      <c r="I468" s="1133"/>
      <c r="J468" s="1133"/>
      <c r="K468" s="1133"/>
      <c r="L468" s="1133"/>
      <c r="M468" s="597"/>
      <c r="N468" s="421"/>
    </row>
    <row r="469" spans="1:14" s="16" customFormat="1" ht="11.25" customHeight="1">
      <c r="A469" s="10"/>
      <c r="B469" s="441"/>
      <c r="C469" s="635"/>
      <c r="D469" s="635"/>
      <c r="E469" s="635"/>
      <c r="F469" s="635"/>
      <c r="G469" s="635"/>
      <c r="H469" s="635"/>
      <c r="I469" s="635"/>
      <c r="J469" s="635"/>
      <c r="K469" s="635"/>
      <c r="L469" s="635"/>
      <c r="M469" s="597"/>
      <c r="N469" s="421"/>
    </row>
    <row r="470" spans="1:14" ht="20.100000000000001" customHeight="1">
      <c r="A470" s="854"/>
      <c r="B470" s="471">
        <f>B460</f>
        <v>70515.839999999997</v>
      </c>
      <c r="C470" s="627" t="str">
        <f>VLOOKUP(B468,'DESCRIÇÃO EMOP'!A:C,3,0)</f>
        <v>T</v>
      </c>
      <c r="D470" s="516" t="s">
        <v>140</v>
      </c>
      <c r="E470" s="460"/>
      <c r="F470" s="489"/>
      <c r="G470" s="490"/>
      <c r="H470" s="480"/>
      <c r="I470" s="480"/>
      <c r="J470" s="480"/>
      <c r="K470" s="480"/>
      <c r="L470" s="480"/>
      <c r="M470" s="2"/>
    </row>
    <row r="471" spans="1:14" ht="20.100000000000001" customHeight="1">
      <c r="A471" s="854"/>
      <c r="B471" s="471"/>
      <c r="C471" s="281"/>
      <c r="D471" s="516"/>
      <c r="E471" s="460"/>
      <c r="F471" s="489"/>
      <c r="G471" s="490"/>
      <c r="H471" s="480"/>
      <c r="I471" s="480"/>
      <c r="J471" s="480"/>
      <c r="K471" s="480"/>
      <c r="L471" s="480"/>
      <c r="M471" s="2"/>
    </row>
    <row r="472" spans="1:14" s="16" customFormat="1" ht="33.75" customHeight="1" collapsed="1">
      <c r="A472" s="10">
        <f>A468+1</f>
        <v>44</v>
      </c>
      <c r="B472" s="18" t="s">
        <v>3248</v>
      </c>
      <c r="C472" s="1140" t="str">
        <f>VLOOKUP(B472,'DESCRIÇÃO EMOP'!A:B,2,FALSE)</f>
        <v>ESGOTAMENTO DE VALA MEDIDO PELA POTENCIA INSTALADA E PELO TEMPO DE FUNCIONAMENTO</v>
      </c>
      <c r="D472" s="1140"/>
      <c r="E472" s="1140"/>
      <c r="F472" s="1140"/>
      <c r="G472" s="1140"/>
      <c r="H472" s="1140"/>
      <c r="I472" s="1140"/>
      <c r="J472" s="1140"/>
      <c r="K472" s="1140"/>
      <c r="L472" s="1140"/>
      <c r="M472" s="597"/>
      <c r="N472" s="421"/>
    </row>
    <row r="473" spans="1:14" s="1" customFormat="1" ht="20.100000000000001" customHeight="1">
      <c r="A473" s="854"/>
      <c r="B473" s="496"/>
      <c r="C473" s="4"/>
      <c r="D473" s="519" t="s">
        <v>34640</v>
      </c>
      <c r="E473" s="677"/>
      <c r="F473" s="519" t="s">
        <v>34641</v>
      </c>
      <c r="G473" s="677"/>
      <c r="H473" s="519" t="s">
        <v>34642</v>
      </c>
      <c r="I473" s="490"/>
      <c r="J473" s="519" t="s">
        <v>34643</v>
      </c>
      <c r="K473" s="502"/>
      <c r="L473" s="502"/>
      <c r="M473" s="2"/>
      <c r="N473" s="425"/>
    </row>
    <row r="474" spans="1:14" s="1" customFormat="1" ht="20.100000000000001" customHeight="1">
      <c r="A474" s="854"/>
      <c r="B474" s="494">
        <f>TRUNC(D474*F474*H474*J474)</f>
        <v>9240</v>
      </c>
      <c r="C474" s="451" t="s">
        <v>17</v>
      </c>
      <c r="D474" s="500">
        <v>2</v>
      </c>
      <c r="E474" s="449" t="s">
        <v>31</v>
      </c>
      <c r="F474" s="550">
        <v>3.5</v>
      </c>
      <c r="G474" s="449" t="s">
        <v>31</v>
      </c>
      <c r="H474" s="495">
        <v>4</v>
      </c>
      <c r="I474" s="449" t="s">
        <v>31</v>
      </c>
      <c r="J474" s="490">
        <f>$L$6*22</f>
        <v>330</v>
      </c>
      <c r="K474" s="510"/>
      <c r="L474" s="502"/>
      <c r="M474" s="7"/>
      <c r="N474" s="425"/>
    </row>
    <row r="475" spans="1:14" s="1" customFormat="1" ht="20.100000000000001" customHeight="1">
      <c r="A475" s="854"/>
      <c r="B475" s="471">
        <f>B474</f>
        <v>9240</v>
      </c>
      <c r="C475" s="627" t="str">
        <f>VLOOKUP(B472,'DESCRIÇÃO EMOP'!A:C,3)</f>
        <v>CVxH</v>
      </c>
      <c r="D475" s="516" t="s">
        <v>140</v>
      </c>
      <c r="E475" s="460"/>
      <c r="F475" s="513"/>
      <c r="G475" s="480"/>
      <c r="H475" s="491"/>
      <c r="I475" s="480"/>
      <c r="J475" s="480"/>
      <c r="K475" s="510"/>
      <c r="L475" s="502"/>
      <c r="M475" s="7"/>
      <c r="N475" s="425"/>
    </row>
    <row r="476" spans="1:14" ht="24" customHeight="1">
      <c r="A476" s="854"/>
      <c r="B476" s="496"/>
      <c r="C476" s="4"/>
      <c r="D476" s="484"/>
      <c r="E476" s="485"/>
      <c r="F476" s="512"/>
      <c r="G476" s="490"/>
      <c r="H476" s="491"/>
      <c r="I476" s="490"/>
      <c r="J476" s="490"/>
      <c r="K476" s="492"/>
      <c r="L476" s="480"/>
      <c r="M476" s="2"/>
    </row>
    <row r="477" spans="1:14" s="16" customFormat="1" ht="49.5" customHeight="1">
      <c r="A477" s="10">
        <f>A472+1</f>
        <v>45</v>
      </c>
      <c r="B477" s="18" t="s">
        <v>5599</v>
      </c>
      <c r="C477" s="1133" t="str">
        <f>VLOOKUP(B477,'DESCRIÇÃO EMOP'!A:B,2,FALSE)</f>
        <v>CAIXA DE RALO EM ALVENARIA DE BLOCOS DE CONCRETO(20X20X40CM),EM PAREDES DE 0,20M DE ESPESSURA,DE 0,30X0,90X0,90M,PARA AGUAS PLUVIAIS,SENDO AS PAREDES CHAPISCADAS E REVESTIDAS INTERNAMENTE COM ARGAMASSA,ENCHIMENTO DOS BLOCOS E BASE EM CONCRETO SIMPLES FCK=10MPA E GRELHA DE FERRO FUNDIDO DE 135KG,INCLUSIVE FORNECIMENTO DE TODOS OS MATERIAIS</v>
      </c>
      <c r="D477" s="1133"/>
      <c r="E477" s="1133"/>
      <c r="F477" s="1133"/>
      <c r="G477" s="1133"/>
      <c r="H477" s="1133"/>
      <c r="I477" s="1133"/>
      <c r="J477" s="1133"/>
      <c r="K477" s="1133"/>
      <c r="L477" s="1133"/>
      <c r="M477" s="597"/>
      <c r="N477" s="421"/>
    </row>
    <row r="478" spans="1:14" ht="20.100000000000001" customHeight="1">
      <c r="A478" s="854"/>
      <c r="B478" s="863"/>
      <c r="C478" s="480"/>
      <c r="D478" s="485"/>
      <c r="E478" s="485"/>
      <c r="F478" s="512"/>
      <c r="G478" s="490"/>
      <c r="H478" s="491"/>
      <c r="I478" s="490"/>
      <c r="J478" s="490"/>
      <c r="K478" s="492"/>
      <c r="L478" s="480"/>
      <c r="M478" s="2"/>
    </row>
    <row r="479" spans="1:14" s="16" customFormat="1" ht="20.100000000000001" customHeight="1">
      <c r="A479" s="10"/>
      <c r="B479" s="36">
        <f>E336</f>
        <v>687</v>
      </c>
      <c r="C479" s="627" t="str">
        <f>VLOOKUP(B477,'DESCRIÇÃO EMOP'!A:C,3)</f>
        <v>UN</v>
      </c>
      <c r="D479" s="516" t="s">
        <v>140</v>
      </c>
      <c r="E479" s="460"/>
      <c r="F479" s="478"/>
      <c r="G479" s="449"/>
      <c r="H479" s="487"/>
      <c r="I479" s="449"/>
      <c r="J479" s="449"/>
      <c r="K479" s="515"/>
      <c r="L479" s="439"/>
      <c r="M479" s="15"/>
      <c r="N479" s="421"/>
    </row>
    <row r="480" spans="1:14" s="16" customFormat="1" ht="20.100000000000001" customHeight="1">
      <c r="A480" s="10"/>
      <c r="B480" s="444"/>
      <c r="C480" s="11"/>
      <c r="D480" s="477"/>
      <c r="E480" s="438"/>
      <c r="F480" s="478"/>
      <c r="G480" s="449"/>
      <c r="H480" s="487"/>
      <c r="I480" s="449"/>
      <c r="J480" s="449"/>
      <c r="K480" s="515"/>
      <c r="L480" s="439"/>
      <c r="M480" s="15"/>
      <c r="N480" s="421"/>
    </row>
    <row r="481" spans="1:14" s="16" customFormat="1" ht="54" customHeight="1">
      <c r="A481" s="10">
        <f>A477+1</f>
        <v>46</v>
      </c>
      <c r="B481" s="18" t="s">
        <v>84</v>
      </c>
      <c r="C481" s="1133" t="str">
        <f>VLOOKUP(B481,'DESCRIÇÃO EMOP'!A:B,2,FALSE)</f>
        <v>TUBO DE CONCRETO ARMADO,CLASSE PA-1(NBR 8890/03),PARA GALERIAS DE AGUAS PLUVIAIS,COM DIAMETRO DE 400MM,ATERRO E SOCA ATEA ALTURA DA GERATRIZ SUPERIOR DO TUBO,CONSIDERANDO O MATERIAL DA PROPRIA ESCAVACAO,INCLUSIVE FORNECIMENTO DO MATERIAL PARA REJUNTAMENTO COM ARGAMASSA DE CIMENTO E AREIA,NO TRACO 1:4 E ACERTO DE FUNDO DE VALA.FORNECIMENTO E ASSENTAMENTO</v>
      </c>
      <c r="D481" s="1133"/>
      <c r="E481" s="1133"/>
      <c r="F481" s="1133"/>
      <c r="G481" s="1133"/>
      <c r="H481" s="1133"/>
      <c r="I481" s="1133"/>
      <c r="J481" s="1133"/>
      <c r="K481" s="1133"/>
      <c r="L481" s="1133"/>
      <c r="M481" s="597"/>
      <c r="N481" s="421"/>
    </row>
    <row r="482" spans="1:14" s="16" customFormat="1">
      <c r="A482" s="10"/>
      <c r="B482" s="18"/>
      <c r="C482" s="675"/>
      <c r="D482" s="675"/>
      <c r="E482" s="675"/>
      <c r="F482" s="675"/>
      <c r="G482" s="675"/>
      <c r="H482" s="675"/>
      <c r="I482" s="675"/>
      <c r="J482" s="675"/>
      <c r="K482" s="675"/>
      <c r="L482" s="675"/>
      <c r="M482" s="673"/>
      <c r="N482" s="421"/>
    </row>
    <row r="483" spans="1:14" s="16" customFormat="1" ht="20.25" customHeight="1">
      <c r="A483" s="10"/>
      <c r="B483" s="36">
        <f>E319</f>
        <v>5610</v>
      </c>
      <c r="C483" s="627" t="str">
        <f>VLOOKUP(B481,'DESCRIÇÃO EMOP'!A:C,3)</f>
        <v>M</v>
      </c>
      <c r="D483" s="516" t="s">
        <v>140</v>
      </c>
      <c r="E483" s="675"/>
      <c r="F483" s="675"/>
      <c r="G483" s="675"/>
      <c r="H483" s="675"/>
      <c r="I483" s="675"/>
      <c r="J483" s="675"/>
      <c r="K483" s="675"/>
      <c r="L483" s="675"/>
      <c r="M483" s="673"/>
      <c r="N483" s="421"/>
    </row>
    <row r="484" spans="1:14" ht="18.95" customHeight="1">
      <c r="A484" s="854"/>
      <c r="B484" s="444"/>
      <c r="C484" s="11"/>
      <c r="D484" s="477"/>
      <c r="E484" s="438"/>
      <c r="F484" s="493"/>
      <c r="G484" s="449"/>
      <c r="H484" s="487"/>
      <c r="I484" s="449"/>
      <c r="J484" s="449"/>
      <c r="K484" s="515"/>
      <c r="L484" s="480"/>
      <c r="M484" s="2"/>
    </row>
    <row r="485" spans="1:14" s="16" customFormat="1" ht="56.25" customHeight="1">
      <c r="A485" s="10">
        <f>A481+1</f>
        <v>47</v>
      </c>
      <c r="B485" s="18" t="s">
        <v>4550</v>
      </c>
      <c r="C485" s="1133" t="str">
        <f>VLOOKUP(B485,'DESCRIÇÃO EMOP'!A:B,2,FALSE)</f>
        <v>TUBO DE CONCRETO ARMADO,CLASSE PA-1(NBR 8890/03),PARA GALERIAS DE AGUAS PLUVIAIS,COM DIAMETRO DE 600MM,ATERRO E SOCA ATEA ALTURA DA GERATRIZ SUPERIOR DO TUBO,CONSIDERANDO O MATERIAL DA PROPRIA ESCAVACAO,INCLUSIVE FORNECIMENTO DO MATERIAL PARA REJUNTAMENTO COM ARGAMASSA DE CIMENTO E AREIA,NO TRACO 1:4 E ACERTO DE FUNDO DE VALA.FORNECIMENTO E ASSENTAMENTO</v>
      </c>
      <c r="D485" s="1133"/>
      <c r="E485" s="1133"/>
      <c r="F485" s="1133"/>
      <c r="G485" s="1133"/>
      <c r="H485" s="1133"/>
      <c r="I485" s="1133"/>
      <c r="J485" s="1133"/>
      <c r="K485" s="1133"/>
      <c r="L485" s="1133"/>
      <c r="M485" s="597"/>
      <c r="N485" s="421"/>
    </row>
    <row r="486" spans="1:14" s="16" customFormat="1" ht="19.5" customHeight="1">
      <c r="A486" s="10"/>
      <c r="B486" s="864"/>
      <c r="C486" s="596"/>
      <c r="D486" s="596"/>
      <c r="E486" s="596"/>
      <c r="F486" s="596"/>
      <c r="G486" s="596"/>
      <c r="H486" s="509"/>
      <c r="I486" s="596"/>
      <c r="J486" s="596"/>
      <c r="K486" s="596"/>
      <c r="L486" s="596"/>
      <c r="M486" s="597"/>
      <c r="N486" s="421"/>
    </row>
    <row r="487" spans="1:14" s="16" customFormat="1" ht="18.95" customHeight="1">
      <c r="A487" s="10"/>
      <c r="B487" s="36">
        <f>F319</f>
        <v>2033</v>
      </c>
      <c r="C487" s="627" t="str">
        <f>VLOOKUP(B485,'DESCRIÇÃO EMOP'!A:C,3)</f>
        <v>M</v>
      </c>
      <c r="D487" s="516" t="s">
        <v>140</v>
      </c>
      <c r="E487" s="438"/>
      <c r="F487" s="478"/>
      <c r="G487" s="217"/>
      <c r="H487" s="487"/>
      <c r="I487" s="449"/>
      <c r="J487" s="449"/>
      <c r="K487" s="515"/>
      <c r="L487" s="439"/>
      <c r="M487" s="15"/>
      <c r="N487" s="421"/>
    </row>
    <row r="488" spans="1:14" s="16" customFormat="1" ht="18.95" customHeight="1">
      <c r="A488" s="10"/>
      <c r="B488" s="448"/>
      <c r="C488" s="514"/>
      <c r="D488" s="477"/>
      <c r="E488" s="438"/>
      <c r="F488" s="478"/>
      <c r="G488" s="217"/>
      <c r="H488" s="487"/>
      <c r="I488" s="449"/>
      <c r="J488" s="449"/>
      <c r="K488" s="515"/>
      <c r="L488" s="439"/>
      <c r="M488" s="15"/>
      <c r="N488" s="421"/>
    </row>
    <row r="489" spans="1:14" s="16" customFormat="1" ht="60" customHeight="1" collapsed="1">
      <c r="A489" s="10">
        <f>A485+1</f>
        <v>48</v>
      </c>
      <c r="B489" s="18" t="s">
        <v>4553</v>
      </c>
      <c r="C489" s="1133" t="str">
        <f>VLOOKUP(B489,'DESCRIÇÃO EMOP'!A:B,2,FALSE)</f>
        <v>TUBO DE CONCRETO ARMADO,CLASSE PA-1(NBR 8890/03),PARA GALERIAS DE AGUAS PLUVIAIS,COM DIAMETRO DE 800MM,ATERRO E SOCA ATEA ALTURA DA GERATRIZ SUPERIOR DO TUBO,CONSIDERANDO O MATERIAL DA PROPRIA ESCAVACAO,INCLUSIVE FORNECIMENTO DO MATERIAL PARA REJUNTAMENTO COM ARGAMASSA DE CIMENTO E AREIA,NO TRACO 1:4 E ACERTO DE FUNDO DE VALA.FORNECIMENTO E ASSENTAMENTO</v>
      </c>
      <c r="D489" s="1133"/>
      <c r="E489" s="1133"/>
      <c r="F489" s="1133"/>
      <c r="G489" s="1133"/>
      <c r="H489" s="1133"/>
      <c r="I489" s="1133"/>
      <c r="J489" s="1133"/>
      <c r="K489" s="1133"/>
      <c r="L489" s="1133"/>
      <c r="M489" s="597"/>
      <c r="N489" s="421"/>
    </row>
    <row r="490" spans="1:14" ht="18.95" customHeight="1">
      <c r="A490" s="854"/>
      <c r="B490" s="864"/>
      <c r="C490" s="11"/>
      <c r="D490" s="514"/>
      <c r="E490" s="438"/>
      <c r="F490" s="512"/>
      <c r="G490" s="490"/>
      <c r="H490" s="509"/>
      <c r="I490" s="490"/>
      <c r="J490" s="490"/>
      <c r="K490" s="492"/>
      <c r="L490" s="480"/>
      <c r="M490" s="2"/>
    </row>
    <row r="491" spans="1:14" s="16" customFormat="1" ht="18.95" customHeight="1">
      <c r="A491" s="10"/>
      <c r="B491" s="36">
        <f>G319</f>
        <v>651</v>
      </c>
      <c r="C491" s="627" t="str">
        <f>VLOOKUP(B489,'DESCRIÇÃO EMOP'!A:C,3)</f>
        <v>M</v>
      </c>
      <c r="D491" s="516" t="s">
        <v>140</v>
      </c>
      <c r="E491" s="438"/>
      <c r="F491" s="478"/>
      <c r="G491" s="217"/>
      <c r="H491" s="487"/>
      <c r="I491" s="449"/>
      <c r="J491" s="449"/>
      <c r="K491" s="515"/>
      <c r="L491" s="439"/>
      <c r="M491" s="15"/>
      <c r="N491" s="421"/>
    </row>
    <row r="492" spans="1:14" s="16" customFormat="1" ht="18.95" customHeight="1">
      <c r="A492" s="10"/>
      <c r="B492" s="471"/>
      <c r="C492" s="281"/>
      <c r="D492" s="516"/>
      <c r="E492" s="438"/>
      <c r="F492" s="478"/>
      <c r="G492" s="217"/>
      <c r="H492" s="487"/>
      <c r="I492" s="449"/>
      <c r="J492" s="449"/>
      <c r="K492" s="515"/>
      <c r="L492" s="439"/>
      <c r="M492" s="15"/>
      <c r="N492" s="421"/>
    </row>
    <row r="493" spans="1:14" s="16" customFormat="1" ht="59.25" customHeight="1">
      <c r="A493" s="10">
        <f>A489+1</f>
        <v>49</v>
      </c>
      <c r="B493" s="18" t="s">
        <v>137</v>
      </c>
      <c r="C493" s="1133" t="str">
        <f>VLOOKUP(B493,'DESCRIÇÃO EMOP'!A:B,2,FALSE)</f>
        <v>TUBO DE CONCRETO ARMADO,CLASSE PA-1(NBR 8890/03),PARA GALERIAS DE AGUAS PLUVIAIS,COM DIAMETRO DE 1.000MM,ATERRO E SOCA ATE A ALTURA DA GERATRIZ SUPERIOR DO TUBO,CONSIDERANDO O MATERIAL DA PROPRIA ESCAVACAO,INCLUSIVE FORNECIMENTO DO MATERIALPARA REJUNTAMENTO COM ARGAMASSA DE CIMENTO E AREIA,NO TRACO1:4 E ACERTO DE FUNDO DE VALA.FORNECIMENTO E ASSENTAMENTO</v>
      </c>
      <c r="D493" s="1133"/>
      <c r="E493" s="1133"/>
      <c r="F493" s="1133"/>
      <c r="G493" s="1133"/>
      <c r="H493" s="1133"/>
      <c r="I493" s="1133"/>
      <c r="J493" s="1133"/>
      <c r="K493" s="1133"/>
      <c r="L493" s="1133"/>
      <c r="M493" s="597"/>
      <c r="N493" s="421"/>
    </row>
    <row r="494" spans="1:14" s="16" customFormat="1" ht="20.100000000000001" customHeight="1">
      <c r="A494" s="10"/>
      <c r="B494" s="441"/>
      <c r="C494" s="596"/>
      <c r="D494" s="596"/>
      <c r="E494" s="596"/>
      <c r="F494" s="596"/>
      <c r="G494" s="596"/>
      <c r="H494" s="596"/>
      <c r="I494" s="596"/>
      <c r="J494" s="596"/>
      <c r="K494" s="596"/>
      <c r="L494" s="596"/>
      <c r="M494" s="597"/>
      <c r="N494" s="421"/>
    </row>
    <row r="495" spans="1:14" ht="20.100000000000001" customHeight="1">
      <c r="A495" s="10"/>
      <c r="B495" s="36">
        <f>H319</f>
        <v>171</v>
      </c>
      <c r="C495" s="627" t="str">
        <f>VLOOKUP(B493,'DESCRIÇÃO EMOP'!A:C,3)</f>
        <v>M</v>
      </c>
      <c r="D495" s="516" t="s">
        <v>140</v>
      </c>
      <c r="E495" s="438"/>
      <c r="F495" s="478"/>
      <c r="G495" s="217"/>
      <c r="H495" s="487"/>
      <c r="I495" s="449"/>
      <c r="J495" s="449"/>
      <c r="K495" s="515"/>
      <c r="L495" s="480"/>
      <c r="M495" s="2"/>
    </row>
    <row r="496" spans="1:14" ht="20.100000000000001" customHeight="1">
      <c r="A496" s="10"/>
      <c r="B496" s="471"/>
      <c r="C496" s="281"/>
      <c r="D496" s="516"/>
      <c r="E496" s="438"/>
      <c r="F496" s="478"/>
      <c r="G496" s="217"/>
      <c r="H496" s="487"/>
      <c r="I496" s="449"/>
      <c r="J496" s="449"/>
      <c r="K496" s="515"/>
      <c r="L496" s="480"/>
      <c r="M496" s="2"/>
    </row>
    <row r="497" spans="1:13" ht="53.25" customHeight="1">
      <c r="A497" s="10">
        <f>A493+1</f>
        <v>50</v>
      </c>
      <c r="B497" s="18" t="s">
        <v>138</v>
      </c>
      <c r="C497" s="1133" t="str">
        <f>VLOOKUP(B497,'DESCRIÇÃO EMOP'!A:B,2,FALSE)</f>
        <v>TUBO DE CONCRETO ARMADO,CLASSE PA-1(NBR 8890/03),PARA GALERIAS DE AGUAS PLUVIAIS,COM DIAMETRO DE 1.200MM,ATERRO E SOCA ATE A ALTURA DA GERATRIZ SUPERIOR DO TUBO,CONSIDERANDO O MATERIAL DA PROPRIA ESCAVACAO,INCLUSIVE FORNECIMENTO DO MATERIALPARA REJUNTAMENTO COM ARGAMASSA DE CIMENTO E AREIA,NO TRACO1:4 E ACERTO DE FUNDO DE VALA.FORNECIMENTO E ASSENTAMENTO</v>
      </c>
      <c r="D497" s="1133"/>
      <c r="E497" s="1133"/>
      <c r="F497" s="1133"/>
      <c r="G497" s="1133"/>
      <c r="H497" s="1133"/>
      <c r="I497" s="1133"/>
      <c r="J497" s="1133"/>
      <c r="K497" s="1133"/>
      <c r="L497" s="1133"/>
      <c r="M497" s="2"/>
    </row>
    <row r="498" spans="1:13" ht="22.5" customHeight="1">
      <c r="A498" s="10"/>
      <c r="B498" s="18"/>
      <c r="C498" s="675"/>
      <c r="D498" s="675"/>
      <c r="E498" s="675"/>
      <c r="F498" s="675"/>
      <c r="G498" s="675"/>
      <c r="H498" s="675"/>
      <c r="I498" s="675"/>
      <c r="J498" s="675"/>
      <c r="K498" s="675"/>
      <c r="L498" s="675"/>
      <c r="M498" s="2"/>
    </row>
    <row r="499" spans="1:13" ht="18.95" customHeight="1">
      <c r="A499" s="10"/>
      <c r="B499" s="471">
        <f>I319</f>
        <v>163</v>
      </c>
      <c r="C499" s="627" t="str">
        <f>VLOOKUP(B497,'DESCRIÇÃO EMOP'!A:C,3)</f>
        <v>M</v>
      </c>
      <c r="D499" s="516" t="s">
        <v>140</v>
      </c>
      <c r="E499" s="438"/>
      <c r="F499" s="478"/>
      <c r="G499" s="217"/>
      <c r="H499" s="487"/>
      <c r="I499" s="449"/>
      <c r="J499" s="449"/>
      <c r="K499" s="515"/>
      <c r="L499" s="480"/>
      <c r="M499" s="2"/>
    </row>
    <row r="500" spans="1:13" ht="18.95" customHeight="1">
      <c r="A500" s="10"/>
      <c r="B500" s="471"/>
      <c r="C500" s="281"/>
      <c r="D500" s="516"/>
      <c r="E500" s="438"/>
      <c r="F500" s="478"/>
      <c r="G500" s="217"/>
      <c r="H500" s="487"/>
      <c r="I500" s="449"/>
      <c r="J500" s="449"/>
      <c r="K500" s="515"/>
      <c r="L500" s="480"/>
      <c r="M500" s="2"/>
    </row>
    <row r="501" spans="1:13" ht="57.75" customHeight="1">
      <c r="A501" s="10">
        <f>A497+1</f>
        <v>51</v>
      </c>
      <c r="B501" s="18" t="s">
        <v>4568</v>
      </c>
      <c r="C501" s="1133" t="str">
        <f>VLOOKUP(B501,'DESCRIÇÃO EMOP'!A:B,2,FALSE)</f>
        <v>TUBO DE CONCRETO ARMADO,CLASSE PA-2(NBR 8890/03),PARA GALERIAS DE AGUAS PLUVIAIS,COM DIAMETRO DE 400MM,ATERRO E SOCA ATEA ALTURA DA GERATRIZ SUPERIOR DO TUBO,CONSIDERANDO O MATERIAL DA PROPRIA ESCAVACAO,INCLUSIVE FORNECIMENTO DO MATERIAL PARA REJUNTAMENTO COM ARGAMASSA DE CIMENTO E AREIA,NO TRACO 1:4 E ACERTO DE FUNDO DE VALA.FORNECIMENTO E ASSENTAMENTO</v>
      </c>
      <c r="D501" s="1133"/>
      <c r="E501" s="1133"/>
      <c r="F501" s="1133"/>
      <c r="G501" s="1133"/>
      <c r="H501" s="1133"/>
      <c r="I501" s="1133"/>
      <c r="J501" s="1133"/>
      <c r="K501" s="1133"/>
      <c r="L501" s="1133"/>
      <c r="M501" s="2"/>
    </row>
    <row r="502" spans="1:13" ht="21" customHeight="1">
      <c r="A502" s="10"/>
      <c r="B502" s="18"/>
      <c r="C502" s="675"/>
      <c r="D502" s="675"/>
      <c r="E502" s="675"/>
      <c r="F502" s="675"/>
      <c r="G502" s="675"/>
      <c r="H502" s="675"/>
      <c r="I502" s="675"/>
      <c r="J502" s="675"/>
      <c r="K502" s="675"/>
      <c r="L502" s="675"/>
      <c r="M502" s="2"/>
    </row>
    <row r="503" spans="1:13" ht="18.95" customHeight="1">
      <c r="A503" s="10"/>
      <c r="B503" s="865">
        <f>E337</f>
        <v>1893</v>
      </c>
      <c r="C503" s="675"/>
      <c r="D503" s="1135" t="s">
        <v>35604</v>
      </c>
      <c r="E503" s="1135"/>
      <c r="F503" s="675"/>
      <c r="G503" s="675"/>
      <c r="H503" s="675"/>
      <c r="I503" s="675"/>
      <c r="J503" s="675"/>
      <c r="K503" s="675"/>
      <c r="L503" s="675"/>
      <c r="M503" s="2"/>
    </row>
    <row r="504" spans="1:13" ht="18.95" customHeight="1">
      <c r="A504" s="10"/>
      <c r="B504" s="866">
        <f>E330</f>
        <v>86</v>
      </c>
      <c r="C504" s="675"/>
      <c r="D504" s="836" t="s">
        <v>35603</v>
      </c>
      <c r="E504" s="675"/>
      <c r="F504" s="675"/>
      <c r="G504" s="675"/>
      <c r="H504" s="675"/>
      <c r="I504" s="675"/>
      <c r="J504" s="675"/>
      <c r="K504" s="675"/>
      <c r="L504" s="675"/>
      <c r="M504" s="2"/>
    </row>
    <row r="505" spans="1:13" ht="18.95" customHeight="1">
      <c r="A505" s="10"/>
      <c r="B505" s="471">
        <f>SUM(B503:B504)</f>
        <v>1979</v>
      </c>
      <c r="C505" s="627" t="str">
        <f>VLOOKUP(B501,'DESCRIÇÃO EMOP'!A:C,3)</f>
        <v>M</v>
      </c>
      <c r="D505" s="516" t="s">
        <v>140</v>
      </c>
      <c r="E505" s="438"/>
      <c r="F505" s="478"/>
      <c r="G505" s="217"/>
      <c r="H505" s="487"/>
      <c r="I505" s="449"/>
      <c r="J505" s="449"/>
      <c r="K505" s="515"/>
      <c r="L505" s="480"/>
      <c r="M505" s="2"/>
    </row>
    <row r="506" spans="1:13" ht="18.95" customHeight="1">
      <c r="A506" s="10"/>
      <c r="B506" s="471"/>
      <c r="C506" s="281"/>
      <c r="D506" s="516"/>
      <c r="E506" s="438"/>
      <c r="F506" s="478"/>
      <c r="G506" s="217"/>
      <c r="H506" s="487"/>
      <c r="I506" s="449"/>
      <c r="J506" s="449"/>
      <c r="K506" s="515"/>
      <c r="L506" s="480"/>
      <c r="M506" s="2"/>
    </row>
    <row r="507" spans="1:13" ht="60.75" customHeight="1">
      <c r="A507" s="10">
        <f>A501+1</f>
        <v>52</v>
      </c>
      <c r="B507" s="18" t="s">
        <v>4572</v>
      </c>
      <c r="C507" s="1133" t="str">
        <f>VLOOKUP(B507,'DESCRIÇÃO EMOP'!A:B,2,FALSE)</f>
        <v>TUBO DE CONCRETO ARMADO,CLASSE PA-2(NBR 8890/03),PARA GALERIAS DE AGUAS PLUVIAIS,COM DIAMETRO DE 600MM,ATERRO E SOCA ATEA ALTURA DE GERATRIZ SUPERIOR DO TUBO,CONSIDERANDO O MATERIAL DA PROPRIA ESCAVACAO,INCLUSIVE FORNECIMENTO DO MATERIAL PARA REJUNTAMENTO COM ARGAMASSA DE CIMENTO E AREIA,NO TRACO 1:4 E ACERTO DE FUNDO DE VALA.FORNECIMENTO E ASSENTAMENTO</v>
      </c>
      <c r="D507" s="1133"/>
      <c r="E507" s="1133"/>
      <c r="F507" s="1133"/>
      <c r="G507" s="1133"/>
      <c r="H507" s="1133"/>
      <c r="I507" s="1133"/>
      <c r="J507" s="1133"/>
      <c r="K507" s="1133"/>
      <c r="L507" s="1133"/>
      <c r="M507" s="2"/>
    </row>
    <row r="508" spans="1:13" ht="18.95" customHeight="1">
      <c r="A508" s="10"/>
      <c r="B508" s="18"/>
      <c r="C508" s="675"/>
      <c r="D508" s="675"/>
      <c r="E508" s="675"/>
      <c r="F508" s="675"/>
      <c r="G508" s="675"/>
      <c r="H508" s="675"/>
      <c r="I508" s="675"/>
      <c r="J508" s="675"/>
      <c r="K508" s="675"/>
      <c r="L508" s="675"/>
      <c r="M508" s="2"/>
    </row>
    <row r="509" spans="1:13" ht="18.95" customHeight="1">
      <c r="A509" s="10"/>
      <c r="B509" s="471">
        <f>F330</f>
        <v>160</v>
      </c>
      <c r="C509" s="627" t="str">
        <f>VLOOKUP(B507,'DESCRIÇÃO EMOP'!A:C,3)</f>
        <v>M</v>
      </c>
      <c r="D509" s="516" t="s">
        <v>140</v>
      </c>
      <c r="E509" s="438"/>
      <c r="F509" s="478"/>
      <c r="G509" s="217"/>
      <c r="H509" s="487"/>
      <c r="I509" s="449"/>
      <c r="J509" s="449"/>
      <c r="K509" s="515"/>
      <c r="L509" s="480"/>
      <c r="M509" s="2"/>
    </row>
    <row r="510" spans="1:13" ht="18.95" customHeight="1">
      <c r="A510" s="10"/>
      <c r="B510" s="471"/>
      <c r="C510" s="281"/>
      <c r="D510" s="516"/>
      <c r="E510" s="438"/>
      <c r="F510" s="478"/>
      <c r="G510" s="217"/>
      <c r="H510" s="487"/>
      <c r="I510" s="449"/>
      <c r="J510" s="449"/>
      <c r="K510" s="515"/>
      <c r="L510" s="480"/>
      <c r="M510" s="2"/>
    </row>
    <row r="511" spans="1:13" ht="53.25" customHeight="1">
      <c r="A511" s="10">
        <f>A507+1</f>
        <v>53</v>
      </c>
      <c r="B511" s="18" t="s">
        <v>4576</v>
      </c>
      <c r="C511" s="1133" t="str">
        <f>VLOOKUP(B511,'DESCRIÇÃO EMOP'!A:B,2,FALSE)</f>
        <v>TUBO DE CONCRETO ARMADO,CLASSE PA-2(NBR 8890/03),PARA GALERIAS DE AGUAS PLUVIAIS,COM DIAMETRO DE 800MM,ATERRO E SOCA ATEA ALTURA DA GERATRIZ SUPERIOR DO TUBO,CONSIDERANDO O MATERIAL DA PROPRIA ESCAVACAO,INCLUSIVE FORNECIMENTO DO MATERIAL PARA REJUNTAMENTO COM ARGAMASSA DE CIMENTO E AREIA,NO TRACO 1:4 E ACERTO DE FUNDO DE VALA.FORNECIMENTO E ASSENTAMENTO</v>
      </c>
      <c r="D511" s="1133"/>
      <c r="E511" s="1133"/>
      <c r="F511" s="1133"/>
      <c r="G511" s="1133"/>
      <c r="H511" s="1133"/>
      <c r="I511" s="1133"/>
      <c r="J511" s="1133"/>
      <c r="K511" s="1133"/>
      <c r="L511" s="1133"/>
      <c r="M511" s="2"/>
    </row>
    <row r="512" spans="1:13" ht="18.95" customHeight="1">
      <c r="A512" s="10"/>
      <c r="B512" s="18"/>
      <c r="C512" s="675"/>
      <c r="D512" s="675"/>
      <c r="E512" s="675"/>
      <c r="F512" s="675"/>
      <c r="G512" s="675"/>
      <c r="H512" s="675"/>
      <c r="I512" s="675"/>
      <c r="J512" s="675"/>
      <c r="K512" s="675"/>
      <c r="L512" s="675"/>
      <c r="M512" s="2"/>
    </row>
    <row r="513" spans="1:14" ht="18.95" customHeight="1">
      <c r="A513" s="10"/>
      <c r="B513" s="471">
        <f>G330</f>
        <v>476</v>
      </c>
      <c r="C513" s="627" t="str">
        <f>VLOOKUP(B511,'DESCRIÇÃO EMOP'!A:C,3)</f>
        <v>M</v>
      </c>
      <c r="D513" s="516" t="s">
        <v>140</v>
      </c>
      <c r="E513" s="438"/>
      <c r="F513" s="478"/>
      <c r="G513" s="217"/>
      <c r="H513" s="487"/>
      <c r="I513" s="449"/>
      <c r="J513" s="449"/>
      <c r="K513" s="515"/>
      <c r="L513" s="480"/>
      <c r="M513" s="2"/>
    </row>
    <row r="514" spans="1:14" ht="18.95" customHeight="1">
      <c r="A514" s="10"/>
      <c r="B514" s="471"/>
      <c r="C514" s="281"/>
      <c r="D514" s="516"/>
      <c r="E514" s="438"/>
      <c r="F514" s="478"/>
      <c r="G514" s="217"/>
      <c r="H514" s="487"/>
      <c r="I514" s="449"/>
      <c r="J514" s="449"/>
      <c r="K514" s="515"/>
      <c r="L514" s="480"/>
      <c r="M514" s="2"/>
    </row>
    <row r="515" spans="1:14" ht="55.5" customHeight="1">
      <c r="A515" s="10">
        <f>A511+1</f>
        <v>54</v>
      </c>
      <c r="B515" s="18" t="s">
        <v>4584</v>
      </c>
      <c r="C515" s="1133" t="str">
        <f>VLOOKUP(B515,'DESCRIÇÃO EMOP'!A:B,2,FALSE)</f>
        <v>TUBO DE CONCRETO ARMADO,CLASSE PA-2(NBR 8890/03),PARA GALERIAS DE AGUAS PLUVIAIS,COM DIAMETRO DE 1.200MM,ATERRO E SOCA ATE A ALTURA DA GERATRIZ SUPERIOR DO TUBO,CONSIDERANDO O MATERIAL DA PROPRIA ESCAVACAO,INCLUSIVE FORNECIMENTO DO MATERIALPARA REJUNTAMENTO COM ARGAMASSA DE CIMENTO E AREIA,NO TRACO1:4 E ACERTO DE FUNDO DE VALA.FORNECIMENTO E ASSENTAMENTO</v>
      </c>
      <c r="D515" s="1133"/>
      <c r="E515" s="1133"/>
      <c r="F515" s="1133"/>
      <c r="G515" s="1133"/>
      <c r="H515" s="1133"/>
      <c r="I515" s="1133"/>
      <c r="J515" s="1133"/>
      <c r="K515" s="1133"/>
      <c r="L515" s="1133"/>
      <c r="M515" s="2"/>
    </row>
    <row r="516" spans="1:14" ht="18.95" customHeight="1">
      <c r="A516" s="10"/>
      <c r="B516" s="18"/>
      <c r="C516" s="675"/>
      <c r="D516" s="675"/>
      <c r="E516" s="675"/>
      <c r="F516" s="675"/>
      <c r="G516" s="675"/>
      <c r="H516" s="675"/>
      <c r="I516" s="675"/>
      <c r="J516" s="675"/>
      <c r="K516" s="675"/>
      <c r="L516" s="675"/>
      <c r="M516" s="2"/>
    </row>
    <row r="517" spans="1:14" ht="18.95" customHeight="1">
      <c r="A517" s="10"/>
      <c r="B517" s="471">
        <f>I330</f>
        <v>50</v>
      </c>
      <c r="C517" s="627" t="str">
        <f>VLOOKUP(B515,'DESCRIÇÃO EMOP'!A:C,3)</f>
        <v>M</v>
      </c>
      <c r="D517" s="516" t="s">
        <v>140</v>
      </c>
      <c r="E517" s="438"/>
      <c r="F517" s="478"/>
      <c r="G517" s="217"/>
      <c r="H517" s="487"/>
      <c r="I517" s="449"/>
      <c r="J517" s="449"/>
      <c r="K517" s="515"/>
      <c r="L517" s="480"/>
      <c r="M517" s="2"/>
    </row>
    <row r="518" spans="1:14" ht="18.95" customHeight="1">
      <c r="A518" s="10"/>
      <c r="B518" s="471"/>
      <c r="C518" s="281"/>
      <c r="D518" s="516"/>
      <c r="E518" s="438"/>
      <c r="F518" s="478"/>
      <c r="G518" s="217"/>
      <c r="H518" s="487"/>
      <c r="I518" s="449"/>
      <c r="J518" s="449"/>
      <c r="K518" s="515"/>
      <c r="L518" s="480"/>
      <c r="M518" s="2"/>
    </row>
    <row r="519" spans="1:14" ht="52.5" customHeight="1">
      <c r="A519" s="10">
        <f>A515+1</f>
        <v>55</v>
      </c>
      <c r="B519" s="18" t="s">
        <v>4586</v>
      </c>
      <c r="C519" s="1133" t="str">
        <f>VLOOKUP(B519,'DESCRIÇÃO EMOP'!A:B,2,FALSE)</f>
        <v>TUBO DE CONCRETO ARMADO,CLASSE PA-2(NBR 8890/03),PARA GALERIAS DE AGUAS PLUVIAIS,COM DIAMETRO DE 1.500MM,ATERRO E SOCA ATE A ALTURA DA GERATRIZ SUPERIOR DO TUBO,CONSIDERANDO O MATERIAL DA PROPRIA ESCAVACAO,INCLUSIVE FORNECIMENTO DO MATERIALPARA REJUNTAMENTO COM ARGAMASSA DE CIMENTO E AREIA,NO TRACO1:4 E ACERTO DE FUNDO DE VALA.FORNECIMENTO E ASSENTAMENTO</v>
      </c>
      <c r="D519" s="1133"/>
      <c r="E519" s="1133"/>
      <c r="F519" s="1133"/>
      <c r="G519" s="1133"/>
      <c r="H519" s="1133"/>
      <c r="I519" s="1133"/>
      <c r="J519" s="1133"/>
      <c r="K519" s="1133"/>
      <c r="L519" s="1133"/>
      <c r="M519" s="2"/>
    </row>
    <row r="520" spans="1:14" ht="18.95" customHeight="1">
      <c r="A520" s="10"/>
      <c r="B520" s="18"/>
      <c r="C520" s="675"/>
      <c r="D520" s="675"/>
      <c r="E520" s="675"/>
      <c r="F520" s="675"/>
      <c r="G520" s="675"/>
      <c r="H520" s="675"/>
      <c r="I520" s="675"/>
      <c r="J520" s="675"/>
      <c r="K520" s="675"/>
      <c r="L520" s="675"/>
      <c r="M520" s="2"/>
    </row>
    <row r="521" spans="1:14" ht="18.95" customHeight="1">
      <c r="A521" s="10"/>
      <c r="B521" s="471">
        <f>J330</f>
        <v>70</v>
      </c>
      <c r="C521" s="627" t="str">
        <f>VLOOKUP(B519,'DESCRIÇÃO EMOP'!A:C,3)</f>
        <v>M</v>
      </c>
      <c r="D521" s="516" t="s">
        <v>140</v>
      </c>
      <c r="E521" s="438"/>
      <c r="F521" s="478"/>
      <c r="G521" s="217"/>
      <c r="H521" s="487"/>
      <c r="I521" s="449"/>
      <c r="J521" s="449"/>
      <c r="K521" s="515"/>
      <c r="L521" s="480"/>
      <c r="M521" s="2"/>
    </row>
    <row r="522" spans="1:14" s="9" customFormat="1" ht="18.75" customHeight="1">
      <c r="A522" s="10"/>
      <c r="B522" s="448"/>
      <c r="C522" s="514"/>
      <c r="D522" s="477"/>
      <c r="E522" s="438"/>
      <c r="F522" s="478"/>
      <c r="G522" s="217"/>
      <c r="H522" s="487"/>
      <c r="I522" s="449"/>
      <c r="J522" s="449"/>
      <c r="K522" s="515"/>
      <c r="L522" s="518"/>
      <c r="M522" s="8"/>
      <c r="N522" s="426"/>
    </row>
    <row r="523" spans="1:14" s="869" customFormat="1" ht="45" customHeight="1">
      <c r="A523" s="10">
        <f>A519+1</f>
        <v>56</v>
      </c>
      <c r="B523" s="18" t="s">
        <v>4644</v>
      </c>
      <c r="C523" s="1133" t="str">
        <f>VLOOKUP(B523,'DESCRIÇÃO EMOP'!A:B,2,FALSE)</f>
        <v>CANAL PRE-FABRICADO,EM CONCRETO PROTENDIDO E/OU ARMADO,COM SECAO EM "U",MEDIDO PELA AREA DO PERIMETRO INTERNO DA SECAO VEZES O COMPRIMENTO DO CANAL.FORNECIMENTO E ASSENTAMENTO</v>
      </c>
      <c r="D523" s="1133"/>
      <c r="E523" s="1133"/>
      <c r="F523" s="1133"/>
      <c r="G523" s="1133"/>
      <c r="H523" s="1133"/>
      <c r="I523" s="1133"/>
      <c r="J523" s="1133"/>
      <c r="K523" s="1133"/>
      <c r="L523" s="1133"/>
      <c r="M523" s="867"/>
      <c r="N523" s="868"/>
    </row>
    <row r="524" spans="1:14" s="869" customFormat="1">
      <c r="A524" s="10"/>
      <c r="B524" s="441"/>
      <c r="C524" s="674"/>
      <c r="D524" s="674"/>
      <c r="E524" s="674"/>
      <c r="F524" s="519" t="s">
        <v>34522</v>
      </c>
      <c r="G524" s="519"/>
      <c r="H524" s="519" t="s">
        <v>35612</v>
      </c>
      <c r="I524" s="519"/>
      <c r="J524" s="519"/>
      <c r="K524" s="519"/>
      <c r="L524" s="519"/>
      <c r="M524" s="867"/>
      <c r="N524" s="868"/>
    </row>
    <row r="525" spans="1:14" s="872" customFormat="1" ht="18" customHeight="1">
      <c r="A525" s="854"/>
      <c r="B525" s="473">
        <f>TRUNC(F525*H525,2)</f>
        <v>1148.4000000000001</v>
      </c>
      <c r="C525" s="11" t="s">
        <v>24226</v>
      </c>
      <c r="D525" s="441" t="s">
        <v>35613</v>
      </c>
      <c r="E525" s="438"/>
      <c r="F525" s="488">
        <f>E308</f>
        <v>319</v>
      </c>
      <c r="G525" s="217" t="s">
        <v>31</v>
      </c>
      <c r="H525" s="495">
        <f>2+1.6</f>
        <v>3.6</v>
      </c>
      <c r="I525" s="449"/>
      <c r="J525" s="495"/>
      <c r="K525" s="520"/>
      <c r="L525" s="495"/>
      <c r="M525" s="870"/>
      <c r="N525" s="871"/>
    </row>
    <row r="526" spans="1:14" s="872" customFormat="1" ht="18" customHeight="1">
      <c r="A526" s="854"/>
      <c r="B526" s="473">
        <f>TRUNC(F526*H526,2)</f>
        <v>32</v>
      </c>
      <c r="C526" s="451" t="s">
        <v>17</v>
      </c>
      <c r="D526" s="441" t="s">
        <v>35614</v>
      </c>
      <c r="E526" s="438"/>
      <c r="F526" s="488">
        <f>F308</f>
        <v>8</v>
      </c>
      <c r="G526" s="217" t="s">
        <v>31</v>
      </c>
      <c r="H526" s="495">
        <f>2+2</f>
        <v>4</v>
      </c>
      <c r="I526" s="449"/>
      <c r="J526" s="495"/>
      <c r="K526" s="520"/>
      <c r="L526" s="495"/>
      <c r="M526" s="870"/>
      <c r="N526" s="871"/>
    </row>
    <row r="527" spans="1:14" s="872" customFormat="1" ht="18" customHeight="1">
      <c r="A527" s="854"/>
      <c r="B527" s="473">
        <f>TRUNC(F527*H527,2)</f>
        <v>3060</v>
      </c>
      <c r="C527" s="451" t="s">
        <v>17</v>
      </c>
      <c r="D527" s="441" t="s">
        <v>35615</v>
      </c>
      <c r="E527" s="438"/>
      <c r="F527" s="488">
        <f>G308</f>
        <v>680</v>
      </c>
      <c r="G527" s="217" t="s">
        <v>31</v>
      </c>
      <c r="H527" s="495">
        <f>2.5+2</f>
        <v>4.5</v>
      </c>
      <c r="I527" s="449"/>
      <c r="J527" s="495"/>
      <c r="K527" s="520"/>
      <c r="L527" s="495"/>
      <c r="M527" s="870"/>
      <c r="N527" s="871"/>
    </row>
    <row r="528" spans="1:14" s="869" customFormat="1" ht="18" customHeight="1">
      <c r="A528" s="10"/>
      <c r="B528" s="443">
        <f>SUM(B525:B527)</f>
        <v>4240.3999999999996</v>
      </c>
      <c r="C528" s="627" t="str">
        <f>VLOOKUP(B523,'DESCRIÇÃO EMOP'!A:C,3)</f>
        <v>M2</v>
      </c>
      <c r="D528" s="516" t="s">
        <v>140</v>
      </c>
      <c r="E528" s="438"/>
      <c r="F528" s="478"/>
      <c r="G528" s="217"/>
      <c r="H528" s="487"/>
      <c r="I528" s="449"/>
      <c r="J528" s="449"/>
      <c r="K528" s="515"/>
      <c r="L528" s="439"/>
      <c r="M528" s="873"/>
      <c r="N528" s="868"/>
    </row>
    <row r="529" spans="1:14" s="869" customFormat="1" ht="18" customHeight="1">
      <c r="A529" s="10"/>
      <c r="B529" s="471"/>
      <c r="C529" s="281"/>
      <c r="D529" s="516"/>
      <c r="E529" s="438"/>
      <c r="F529" s="478"/>
      <c r="G529" s="217"/>
      <c r="H529" s="487"/>
      <c r="I529" s="449"/>
      <c r="J529" s="449"/>
      <c r="K529" s="515"/>
      <c r="L529" s="439"/>
      <c r="M529" s="873"/>
      <c r="N529" s="868"/>
    </row>
    <row r="530" spans="1:14" s="869" customFormat="1" ht="32.25" customHeight="1">
      <c r="A530" s="10">
        <f>A523+1</f>
        <v>57</v>
      </c>
      <c r="B530" s="441" t="s">
        <v>4646</v>
      </c>
      <c r="C530" s="1143" t="str">
        <f>VLOOKUP(B530,'DESCRIÇÃO EMOP'!A:B,2,FALSE)</f>
        <v>COBERTURA DE CANAL PRE-FABRICADO,EM CONCRETO PROTENDIDO E/OUARMADO,PARA VAOS ATE 5,00M.FORNECIMENTO E ASSENTAMENTO</v>
      </c>
      <c r="D530" s="1143"/>
      <c r="E530" s="1143"/>
      <c r="F530" s="1143"/>
      <c r="G530" s="1143"/>
      <c r="H530" s="1143"/>
      <c r="I530" s="1143"/>
      <c r="J530" s="1143"/>
      <c r="K530" s="1143"/>
      <c r="L530" s="1143"/>
      <c r="M530" s="873"/>
      <c r="N530" s="868"/>
    </row>
    <row r="531" spans="1:14" s="869" customFormat="1" ht="18" customHeight="1">
      <c r="A531" s="10"/>
      <c r="B531" s="471"/>
      <c r="C531" s="281"/>
      <c r="D531" s="516"/>
      <c r="E531" s="438"/>
      <c r="F531" s="519" t="s">
        <v>34522</v>
      </c>
      <c r="G531" s="217"/>
      <c r="H531" s="876" t="s">
        <v>35616</v>
      </c>
      <c r="I531" s="876"/>
      <c r="J531" s="876"/>
      <c r="K531" s="876"/>
      <c r="L531" s="519"/>
      <c r="M531" s="873"/>
      <c r="N531" s="868"/>
    </row>
    <row r="532" spans="1:14" s="869" customFormat="1" ht="18" customHeight="1">
      <c r="A532" s="10"/>
      <c r="B532" s="473">
        <f>TRUNC(F532*H532,2)</f>
        <v>765.6</v>
      </c>
      <c r="C532" s="11" t="s">
        <v>24226</v>
      </c>
      <c r="D532" s="441" t="s">
        <v>35613</v>
      </c>
      <c r="E532" s="438"/>
      <c r="F532" s="488">
        <f>F525</f>
        <v>319</v>
      </c>
      <c r="G532" s="217" t="s">
        <v>31</v>
      </c>
      <c r="H532" s="495">
        <v>2.4</v>
      </c>
      <c r="I532" s="449"/>
      <c r="J532" s="495"/>
      <c r="K532" s="520"/>
      <c r="L532" s="495"/>
      <c r="M532" s="873"/>
      <c r="N532" s="868"/>
    </row>
    <row r="533" spans="1:14" s="869" customFormat="1" ht="18" customHeight="1">
      <c r="A533" s="10"/>
      <c r="B533" s="473">
        <f t="shared" ref="B533" si="16">TRUNC(F533*H533,2)</f>
        <v>19.2</v>
      </c>
      <c r="C533" s="451" t="s">
        <v>17</v>
      </c>
      <c r="D533" s="441" t="s">
        <v>35614</v>
      </c>
      <c r="E533" s="438"/>
      <c r="F533" s="488">
        <f>F526</f>
        <v>8</v>
      </c>
      <c r="G533" s="217" t="s">
        <v>31</v>
      </c>
      <c r="H533" s="495">
        <v>2.4</v>
      </c>
      <c r="I533" s="449"/>
      <c r="J533" s="495"/>
      <c r="K533" s="520"/>
      <c r="L533" s="495"/>
      <c r="M533" s="873"/>
      <c r="N533" s="868"/>
    </row>
    <row r="534" spans="1:14" s="869" customFormat="1" ht="18" customHeight="1">
      <c r="A534" s="10"/>
      <c r="B534" s="470">
        <f>TRUNC(F534*H534,2)</f>
        <v>1972</v>
      </c>
      <c r="C534" s="451" t="s">
        <v>17</v>
      </c>
      <c r="D534" s="441" t="s">
        <v>35615</v>
      </c>
      <c r="E534" s="438"/>
      <c r="F534" s="488">
        <f>F527</f>
        <v>680</v>
      </c>
      <c r="G534" s="217" t="s">
        <v>31</v>
      </c>
      <c r="H534" s="495">
        <v>2.9</v>
      </c>
      <c r="I534" s="449"/>
      <c r="J534" s="495"/>
      <c r="K534" s="520"/>
      <c r="L534" s="495"/>
      <c r="M534" s="873"/>
      <c r="N534" s="868"/>
    </row>
    <row r="535" spans="1:14" s="869" customFormat="1" ht="18" customHeight="1">
      <c r="A535" s="10"/>
      <c r="B535" s="471">
        <f>SUM(B532:B534)</f>
        <v>2756.8</v>
      </c>
      <c r="C535" s="627" t="str">
        <f>VLOOKUP(B530,'DESCRIÇÃO EMOP'!A:C,3)</f>
        <v>M2</v>
      </c>
      <c r="D535" s="516" t="s">
        <v>140</v>
      </c>
      <c r="E535" s="438"/>
      <c r="F535" s="478"/>
      <c r="G535" s="217"/>
      <c r="H535" s="487"/>
      <c r="I535" s="449"/>
      <c r="J535" s="449"/>
      <c r="K535" s="515"/>
      <c r="L535" s="439"/>
      <c r="M535" s="873"/>
      <c r="N535" s="868"/>
    </row>
    <row r="536" spans="1:14" s="16" customFormat="1" ht="18" customHeight="1">
      <c r="A536" s="10"/>
      <c r="B536" s="471"/>
      <c r="C536" s="281"/>
      <c r="D536" s="516"/>
      <c r="E536" s="438"/>
      <c r="F536" s="478"/>
      <c r="G536" s="217"/>
      <c r="H536" s="487"/>
      <c r="I536" s="449"/>
      <c r="J536" s="449"/>
      <c r="K536" s="515"/>
      <c r="L536" s="439"/>
      <c r="M536" s="15"/>
      <c r="N536" s="421"/>
    </row>
    <row r="537" spans="1:14" s="16" customFormat="1" ht="56.25" customHeight="1" collapsed="1">
      <c r="A537" s="10">
        <f>A530+1</f>
        <v>58</v>
      </c>
      <c r="B537" s="18" t="s">
        <v>5589</v>
      </c>
      <c r="C537" s="1133" t="str">
        <f>VLOOKUP(B537,'DESCRIÇÃO EMOP'!A:B,2,FALSE)</f>
        <v>POCO DE VISITA EM ALVENARIA DE BLOCOS DE CONCRETO(20X20X40CM),PAREDES 0,20M DE ESP.C/1,20X1,20X1,40M,P/COLETOR AGUAS PLUVIAIS 0,40 A 0,70M DE DIAM.UTILIZANDO ARG.CIM.AREIA,TRACO 1:4,SENDO PAREDES CHAPISCADAS E REVESTIDAS INTERNAMENTE C/ARG.,ENCHIMENTO BLOCOS E BASE EM CONCRETO SIMPLES,TAMPA DE CONCR.ARMADO,DEGRAUS FERRO FUNDIDO,INCL.FORN.TODOS OS MATERIAIS</v>
      </c>
      <c r="D537" s="1133"/>
      <c r="E537" s="1133"/>
      <c r="F537" s="1133"/>
      <c r="G537" s="1133"/>
      <c r="H537" s="1133"/>
      <c r="I537" s="1133"/>
      <c r="J537" s="1133"/>
      <c r="K537" s="1133"/>
      <c r="L537" s="1133"/>
      <c r="M537" s="597"/>
      <c r="N537" s="421"/>
    </row>
    <row r="538" spans="1:14" s="16" customFormat="1" ht="20.100000000000001" customHeight="1">
      <c r="A538" s="10"/>
      <c r="B538" s="646"/>
      <c r="C538" s="596"/>
      <c r="D538" s="596"/>
      <c r="E538" s="596"/>
      <c r="F538" s="596"/>
      <c r="G538" s="596"/>
      <c r="H538" s="596"/>
      <c r="I538" s="596"/>
      <c r="J538" s="596"/>
      <c r="K538" s="596"/>
      <c r="L538" s="596"/>
      <c r="M538" s="597"/>
      <c r="N538" s="421"/>
    </row>
    <row r="539" spans="1:14" ht="20.100000000000001" customHeight="1" collapsed="1">
      <c r="A539" s="854"/>
      <c r="B539" s="36">
        <f>E334</f>
        <v>235</v>
      </c>
      <c r="C539" s="627" t="str">
        <f>VLOOKUP(B537,'DESCRIÇÃO EMOP'!A:C,3)</f>
        <v>UN</v>
      </c>
      <c r="D539" s="516" t="s">
        <v>140</v>
      </c>
      <c r="E539" s="438"/>
      <c r="F539" s="478"/>
      <c r="G539" s="521"/>
      <c r="H539" s="491"/>
      <c r="I539" s="490"/>
      <c r="J539" s="490"/>
      <c r="K539" s="492"/>
      <c r="L539" s="480"/>
      <c r="M539" s="2"/>
    </row>
    <row r="540" spans="1:14" ht="20.100000000000001" customHeight="1">
      <c r="A540" s="854"/>
      <c r="B540" s="448"/>
      <c r="C540" s="12"/>
      <c r="D540" s="448"/>
      <c r="E540" s="438"/>
      <c r="F540" s="478"/>
      <c r="G540" s="521"/>
      <c r="H540" s="491"/>
      <c r="I540" s="490"/>
      <c r="J540" s="490"/>
      <c r="K540" s="492"/>
      <c r="L540" s="480"/>
      <c r="M540" s="2"/>
    </row>
    <row r="541" spans="1:14" s="16" customFormat="1" ht="51.75" customHeight="1">
      <c r="A541" s="10">
        <f>A537+1</f>
        <v>59</v>
      </c>
      <c r="B541" s="18" t="s">
        <v>5590</v>
      </c>
      <c r="C541" s="1133" t="str">
        <f>VLOOKUP(B541,'DESCRIÇÃO EMOP'!A:B,2,FALSE)</f>
        <v>POCO DE VISITA EM ALVENARIA DE BLOCOS DE CONCRETO(20X20X40CM),EM PAREDES DE 0,20M DE ESP.C/1,30X1,30X1,40M,P/COLETOR DEAGUAS PLUVIAIS DE 0,80M DE DIAM.UTILIZ.ARG.CIM.AREIA,TRACO 1:4,SENDO AS PAREDES REVESTIDAS INTERNAMENTE C/ARG.ENCHIMENTODOS BLOCOS E BASE EM CONCRETO SIMPLES,TAMPA DE CONCRETO ARMADO,DEGRAU DE FERRO FUNDIDO,INCL.FORN.DE TODOS OS MATERIAIS</v>
      </c>
      <c r="D541" s="1133"/>
      <c r="E541" s="1133"/>
      <c r="F541" s="1133"/>
      <c r="G541" s="1133"/>
      <c r="H541" s="1133"/>
      <c r="I541" s="1133"/>
      <c r="J541" s="1133"/>
      <c r="K541" s="1133"/>
      <c r="L541" s="1133"/>
      <c r="M541" s="597"/>
      <c r="N541" s="421"/>
    </row>
    <row r="542" spans="1:14" s="16" customFormat="1" ht="18" customHeight="1">
      <c r="A542" s="10"/>
      <c r="B542" s="646"/>
      <c r="C542" s="595"/>
      <c r="D542" s="595"/>
      <c r="E542" s="595"/>
      <c r="F542" s="595"/>
      <c r="G542" s="595"/>
      <c r="H542" s="595"/>
      <c r="I542" s="595"/>
      <c r="J542" s="595"/>
      <c r="K542" s="595"/>
      <c r="L542" s="595"/>
      <c r="M542" s="597"/>
      <c r="N542" s="421"/>
    </row>
    <row r="543" spans="1:14" ht="20.100000000000001" customHeight="1">
      <c r="A543" s="854"/>
      <c r="B543" s="36">
        <f>F334</f>
        <v>35</v>
      </c>
      <c r="C543" s="627" t="str">
        <f>VLOOKUP(B541,'DESCRIÇÃO EMOP'!A:C,3)</f>
        <v>UN</v>
      </c>
      <c r="D543" s="516" t="s">
        <v>140</v>
      </c>
      <c r="E543" s="438"/>
      <c r="F543" s="478"/>
      <c r="G543" s="521"/>
      <c r="H543" s="491"/>
      <c r="I543" s="490"/>
      <c r="J543" s="490"/>
      <c r="K543" s="492"/>
      <c r="L543" s="480"/>
      <c r="M543" s="2"/>
    </row>
    <row r="544" spans="1:14" ht="20.100000000000001" customHeight="1">
      <c r="A544" s="854"/>
      <c r="B544" s="471"/>
      <c r="C544" s="281"/>
      <c r="D544" s="516"/>
      <c r="E544" s="438"/>
      <c r="F544" s="478"/>
      <c r="G544" s="521"/>
      <c r="H544" s="491"/>
      <c r="I544" s="490"/>
      <c r="J544" s="490"/>
      <c r="K544" s="492"/>
      <c r="L544" s="480"/>
      <c r="M544" s="2"/>
    </row>
    <row r="545" spans="1:14" s="16" customFormat="1" ht="54" customHeight="1">
      <c r="A545" s="10">
        <f>A541+1</f>
        <v>60</v>
      </c>
      <c r="B545" s="18" t="s">
        <v>5593</v>
      </c>
      <c r="C545" s="1133" t="str">
        <f>VLOOKUP(B545,'DESCRIÇÃO EMOP'!A:B,2,FALSE)</f>
        <v>POCO DE VISITA EM ALVENARIA DE BLOCOS DE CONCRETO(20X20X40CM),EM PAREDES DE 0,20M DE ESP.C/1,50X1,50X1,60M,P/COLETOR DEAGUAS PLUVIAIS DE 1,00M DE DIAM.SENDO AS PAREDES CHAPISCADASE REVESTIDAS INTERNAMENTE C/ARGAMASSA,ENCHIMENTO DOS BLOCOSE BASE EM CONCRETO SIMPLES,TAMPA DE CONCRETO ARMADO,DEGRAUSDE FERRO FUNDIDO,INCL.FORNECIMENTO DE TODOS OS MATERIAIS</v>
      </c>
      <c r="D545" s="1133"/>
      <c r="E545" s="1133"/>
      <c r="F545" s="1133"/>
      <c r="G545" s="1133"/>
      <c r="H545" s="1133"/>
      <c r="I545" s="1133"/>
      <c r="J545" s="1133"/>
      <c r="K545" s="1133"/>
      <c r="L545" s="1133"/>
      <c r="M545" s="597"/>
      <c r="N545" s="421"/>
    </row>
    <row r="546" spans="1:14" s="16" customFormat="1" ht="18.75" customHeight="1">
      <c r="A546" s="10"/>
      <c r="B546" s="646"/>
      <c r="C546" s="595"/>
      <c r="D546" s="595"/>
      <c r="E546" s="595"/>
      <c r="F546" s="595"/>
      <c r="G546" s="595"/>
      <c r="H546" s="595"/>
      <c r="I546" s="595"/>
      <c r="J546" s="595"/>
      <c r="K546" s="595"/>
      <c r="L546" s="595"/>
      <c r="M546" s="597"/>
      <c r="N546" s="421"/>
    </row>
    <row r="547" spans="1:14" ht="20.100000000000001" customHeight="1">
      <c r="A547" s="854"/>
      <c r="B547" s="36">
        <f>G334</f>
        <v>6</v>
      </c>
      <c r="C547" s="627" t="str">
        <f>VLOOKUP(B545,'DESCRIÇÃO EMOP'!A:C,3)</f>
        <v>UN</v>
      </c>
      <c r="D547" s="516" t="s">
        <v>140</v>
      </c>
      <c r="E547" s="438"/>
      <c r="F547" s="478"/>
      <c r="G547" s="521"/>
      <c r="H547" s="491"/>
      <c r="I547" s="490"/>
      <c r="J547" s="490"/>
      <c r="K547" s="492"/>
      <c r="L547" s="480"/>
      <c r="M547" s="2"/>
    </row>
    <row r="548" spans="1:14" ht="20.100000000000001" customHeight="1">
      <c r="A548" s="854"/>
      <c r="B548" s="36"/>
      <c r="C548" s="281"/>
      <c r="D548" s="516"/>
      <c r="E548" s="438"/>
      <c r="F548" s="478"/>
      <c r="G548" s="521"/>
      <c r="H548" s="491"/>
      <c r="I548" s="490"/>
      <c r="J548" s="490"/>
      <c r="K548" s="492"/>
      <c r="L548" s="480"/>
      <c r="M548" s="2"/>
    </row>
    <row r="549" spans="1:14" ht="50.25" customHeight="1">
      <c r="A549" s="10">
        <f>A545+1</f>
        <v>61</v>
      </c>
      <c r="B549" s="18" t="s">
        <v>5596</v>
      </c>
      <c r="C549" s="1133" t="str">
        <f>VLOOKUP(B549,'DESCRIÇÃO EMOP'!A:B,2,FALSE)</f>
        <v>POCO DE VISITA EM ALVENARIA DE BLOCOS DE CONCRETO(20X20X40CM),EM PAREDES DE 0,20M DE ESP.C/1,70X1,70X1,80M,P/COLETOR DEAGUAS PLUVIAIS DE 1,20M DE DIAM.SENDO AS PAREDES CHAPISCADASE REVESTIDAS INTERNAMENTE C/ARGAMASSA,ENCHIMENTO DOS BLOCOSE BASE EM CONCRETO SIMPLES,TAMPA DE CONCRETO ARMADO,DEGRAUSDE FERRO FUNDIDO,INCL.FORNECIMENTO DE TODOS OS MATERIAIS</v>
      </c>
      <c r="D549" s="1133"/>
      <c r="E549" s="1133"/>
      <c r="F549" s="1133"/>
      <c r="G549" s="1133"/>
      <c r="H549" s="1133"/>
      <c r="I549" s="1133"/>
      <c r="J549" s="1133"/>
      <c r="K549" s="1133"/>
      <c r="L549" s="1133"/>
      <c r="M549" s="2"/>
    </row>
    <row r="550" spans="1:14" ht="20.100000000000001" customHeight="1">
      <c r="A550" s="10"/>
      <c r="B550" s="646"/>
      <c r="C550" s="595"/>
      <c r="D550" s="595"/>
      <c r="E550" s="595"/>
      <c r="F550" s="595"/>
      <c r="G550" s="595"/>
      <c r="H550" s="595"/>
      <c r="I550" s="595"/>
      <c r="J550" s="595"/>
      <c r="K550" s="595"/>
      <c r="L550" s="595"/>
      <c r="M550" s="2"/>
    </row>
    <row r="551" spans="1:14" ht="20.100000000000001" customHeight="1">
      <c r="A551" s="854"/>
      <c r="B551" s="36">
        <f>H334</f>
        <v>8</v>
      </c>
      <c r="C551" s="627" t="str">
        <f>VLOOKUP(B549,'DESCRIÇÃO EMOP'!A:C,3)</f>
        <v>UN</v>
      </c>
      <c r="D551" s="516" t="s">
        <v>140</v>
      </c>
      <c r="E551" s="438"/>
      <c r="F551" s="478"/>
      <c r="G551" s="521"/>
      <c r="H551" s="491"/>
      <c r="I551" s="490"/>
      <c r="J551" s="490"/>
      <c r="K551" s="492"/>
      <c r="L551" s="480"/>
      <c r="M551" s="2"/>
    </row>
    <row r="552" spans="1:14" ht="20.100000000000001" customHeight="1">
      <c r="A552" s="854"/>
      <c r="B552" s="36"/>
      <c r="C552" s="281"/>
      <c r="D552" s="516"/>
      <c r="E552" s="438"/>
      <c r="F552" s="478"/>
      <c r="G552" s="521"/>
      <c r="H552" s="491"/>
      <c r="I552" s="490"/>
      <c r="J552" s="490"/>
      <c r="K552" s="492"/>
      <c r="L552" s="480"/>
      <c r="M552" s="2"/>
    </row>
    <row r="553" spans="1:14" ht="51" customHeight="1">
      <c r="A553" s="10">
        <f>A549+1</f>
        <v>62</v>
      </c>
      <c r="B553" s="18" t="s">
        <v>5597</v>
      </c>
      <c r="C553" s="1133" t="str">
        <f>VLOOKUP(B553,'DESCRIÇÃO EMOP'!A:B,2,FALSE)</f>
        <v>POCO DE VISITA EM ALVENARIA DE BLOCOS DE CONCRETO(20X20X40CM),EM PAREDES DE 0,20M DE ESP.C/2,00X2,00X2,10M,P/COLETOR DEAGUAS PLUVIAIS DE 1,50M DE DIAM.SENDO AS PAREDES CHAPISCADASE REVESTIDAS INTERNAMENTE C/ARGAMASSA,ENCHIMENTO DOS BLOCOSE BASE EM CONCRETO SIMPLES,TAMPA DE CONCRETO ARMADO,DEGRAUSDE FERRO FUNDIDO,INCL.FORNECIMENTO DE TODOS OS MATERIAIS</v>
      </c>
      <c r="D553" s="1133"/>
      <c r="E553" s="1133"/>
      <c r="F553" s="1133"/>
      <c r="G553" s="1133"/>
      <c r="H553" s="1133"/>
      <c r="I553" s="1133"/>
      <c r="J553" s="1133"/>
      <c r="K553" s="1133"/>
      <c r="L553" s="1133"/>
      <c r="M553" s="2"/>
    </row>
    <row r="554" spans="1:14" ht="20.100000000000001" customHeight="1">
      <c r="A554" s="10"/>
      <c r="B554" s="36"/>
      <c r="C554" s="595"/>
      <c r="D554" s="595"/>
      <c r="E554" s="595"/>
      <c r="F554" s="595"/>
      <c r="G554" s="595"/>
      <c r="H554" s="595"/>
      <c r="I554" s="595"/>
      <c r="J554" s="595"/>
      <c r="K554" s="595"/>
      <c r="L554" s="595"/>
      <c r="M554" s="2"/>
    </row>
    <row r="555" spans="1:14" ht="20.100000000000001" customHeight="1">
      <c r="A555" s="854"/>
      <c r="B555" s="36">
        <f>I334</f>
        <v>18</v>
      </c>
      <c r="C555" s="627" t="str">
        <f>VLOOKUP(B553,'DESCRIÇÃO EMOP'!A:C,3)</f>
        <v>UN</v>
      </c>
      <c r="D555" s="516" t="s">
        <v>140</v>
      </c>
      <c r="E555" s="438"/>
      <c r="F555" s="478"/>
      <c r="G555" s="521"/>
      <c r="H555" s="491"/>
      <c r="I555" s="490"/>
      <c r="J555" s="490"/>
      <c r="K555" s="492"/>
      <c r="L555" s="480"/>
      <c r="M555" s="2"/>
    </row>
    <row r="556" spans="1:14" ht="20.100000000000001" customHeight="1">
      <c r="A556" s="854"/>
      <c r="B556" s="36"/>
      <c r="C556" s="281"/>
      <c r="D556" s="516"/>
      <c r="E556" s="438"/>
      <c r="F556" s="478"/>
      <c r="G556" s="521"/>
      <c r="H556" s="491"/>
      <c r="I556" s="490"/>
      <c r="J556" s="490"/>
      <c r="K556" s="492"/>
      <c r="L556" s="480"/>
      <c r="M556" s="2"/>
    </row>
    <row r="557" spans="1:14" s="16" customFormat="1" ht="39" customHeight="1" collapsed="1">
      <c r="A557" s="10">
        <f>A553+1</f>
        <v>63</v>
      </c>
      <c r="B557" s="18" t="s">
        <v>20786</v>
      </c>
      <c r="C557" s="1133" t="str">
        <f>VLOOKUP(B557,'DESCRIÇÃO EMOP'!A:B,2,FALSE)</f>
        <v>BOCA PARA BUEIRO SIMPLES TUBULAR DE CONCRETO,DIAMETRO DE 1,20M,EM CONCRETO CICLOPICO,INCLUSIVE FORMA,ESCAVACAO,REATERROE FORNECIMENTO DOS MATERIAIS,EXCLUSIVE ESCAVACAO DE MATERIALDE REATERRO NA JAZIDA E SEU TRANSPORTE AO CANTEIRO</v>
      </c>
      <c r="D557" s="1133"/>
      <c r="E557" s="1133"/>
      <c r="F557" s="1133"/>
      <c r="G557" s="1133"/>
      <c r="H557" s="1133"/>
      <c r="I557" s="1133"/>
      <c r="J557" s="1133"/>
      <c r="K557" s="1133"/>
      <c r="L557" s="1133"/>
      <c r="M557" s="597"/>
      <c r="N557" s="421"/>
    </row>
    <row r="558" spans="1:14" s="16" customFormat="1" ht="18.75" customHeight="1">
      <c r="A558" s="10"/>
      <c r="B558" s="36"/>
      <c r="C558" s="674"/>
      <c r="D558" s="877" t="s">
        <v>35618</v>
      </c>
      <c r="E558" s="674"/>
      <c r="F558" s="674"/>
      <c r="G558" s="674"/>
      <c r="H558" s="674"/>
      <c r="I558" s="674"/>
      <c r="J558" s="674"/>
      <c r="K558" s="674"/>
      <c r="L558" s="674"/>
      <c r="M558" s="673"/>
      <c r="N558" s="421"/>
    </row>
    <row r="559" spans="1:14" s="16" customFormat="1" ht="18.75" customHeight="1">
      <c r="A559" s="854"/>
      <c r="B559" s="36">
        <f>E338</f>
        <v>1</v>
      </c>
      <c r="C559" s="627" t="str">
        <f>VLOOKUP(B557,'DESCRIÇÃO EMOP'!A:C,3)</f>
        <v>UN</v>
      </c>
      <c r="D559" s="516" t="s">
        <v>140</v>
      </c>
      <c r="F559" s="478"/>
      <c r="G559" s="521"/>
      <c r="H559" s="491"/>
      <c r="I559" s="490"/>
      <c r="J559" s="490"/>
      <c r="K559" s="492"/>
      <c r="L559" s="480"/>
      <c r="M559" s="673"/>
      <c r="N559" s="421"/>
    </row>
    <row r="560" spans="1:14" s="16" customFormat="1" ht="18.75" customHeight="1">
      <c r="M560" s="673"/>
      <c r="N560" s="421"/>
    </row>
    <row r="561" spans="1:14" s="16" customFormat="1" ht="42.75" customHeight="1">
      <c r="A561" s="10">
        <f>A557+1</f>
        <v>64</v>
      </c>
      <c r="B561" s="18" t="s">
        <v>9978</v>
      </c>
      <c r="C561" s="1133" t="str">
        <f>VLOOKUP(B561,'DESCRIÇÃO EMOP'!A:B,2,FALSE)</f>
        <v>CONCRETO CICLOPICO CONFECCIONADO COM CONCRETO DOSADO PARA UMA RESISTENCIA CARACTERISTICA A COMPRESSAO DE 10MPA,TENDO 30%DO VOLUME REAL OCUPADO POR PEDRA-DE-MAO,INCLUSIVE MATERIAIS,TRANSPORTE,PREPARO,LANCAMENTO E ADENSAMENTO</v>
      </c>
      <c r="D561" s="1133"/>
      <c r="E561" s="1133"/>
      <c r="F561" s="1133"/>
      <c r="G561" s="1133"/>
      <c r="H561" s="1133"/>
      <c r="I561" s="1133"/>
      <c r="J561" s="1133"/>
      <c r="K561" s="1133"/>
      <c r="L561" s="1133"/>
      <c r="M561" s="673"/>
      <c r="N561" s="421"/>
    </row>
    <row r="562" spans="1:14" s="16" customFormat="1" ht="21.75" customHeight="1">
      <c r="A562" s="10"/>
      <c r="B562" s="36"/>
      <c r="C562" s="674"/>
      <c r="D562" s="877" t="s">
        <v>35619</v>
      </c>
      <c r="E562" s="674"/>
      <c r="F562" s="634" t="s">
        <v>35624</v>
      </c>
      <c r="G562" s="634"/>
      <c r="H562" s="634" t="s">
        <v>35623</v>
      </c>
      <c r="I562" s="674"/>
      <c r="J562" s="674"/>
      <c r="K562" s="674"/>
      <c r="L562" s="674"/>
      <c r="M562" s="673"/>
      <c r="N562" s="421"/>
    </row>
    <row r="563" spans="1:14" ht="20.100000000000001" customHeight="1">
      <c r="A563" s="854"/>
      <c r="B563" s="485">
        <f>TRUNC(F563*H563,2)</f>
        <v>11.55</v>
      </c>
      <c r="C563" s="11" t="s">
        <v>17</v>
      </c>
      <c r="D563" s="438" t="s">
        <v>35620</v>
      </c>
      <c r="E563" s="16"/>
      <c r="F563" s="488">
        <v>3.85</v>
      </c>
      <c r="G563" s="217" t="s">
        <v>31</v>
      </c>
      <c r="H563" s="495">
        <f>E339</f>
        <v>3</v>
      </c>
      <c r="I563" s="490"/>
      <c r="J563" s="490"/>
      <c r="K563" s="492"/>
      <c r="L563" s="480"/>
      <c r="M563" s="5"/>
    </row>
    <row r="564" spans="1:14" ht="20.25" customHeight="1">
      <c r="B564" s="485">
        <f t="shared" ref="B564:B565" si="17">TRUNC(F564*H564,2)</f>
        <v>4.25</v>
      </c>
      <c r="C564" s="11" t="s">
        <v>17</v>
      </c>
      <c r="D564" s="438" t="s">
        <v>35621</v>
      </c>
      <c r="F564" s="488">
        <v>4.25</v>
      </c>
      <c r="G564" s="217" t="s">
        <v>31</v>
      </c>
      <c r="H564" s="495">
        <f>E340</f>
        <v>1</v>
      </c>
      <c r="M564" s="2"/>
    </row>
    <row r="565" spans="1:14" ht="18.75" customHeight="1">
      <c r="B565" s="470">
        <f t="shared" si="17"/>
        <v>10.4</v>
      </c>
      <c r="C565" s="11" t="s">
        <v>17</v>
      </c>
      <c r="D565" s="438" t="s">
        <v>35622</v>
      </c>
      <c r="F565" s="488">
        <v>5.2</v>
      </c>
      <c r="G565" s="217" t="s">
        <v>31</v>
      </c>
      <c r="H565" s="495">
        <f>E341</f>
        <v>2</v>
      </c>
      <c r="M565" s="5"/>
    </row>
    <row r="566" spans="1:14" ht="20.100000000000001" customHeight="1">
      <c r="B566" s="36">
        <f>SUM(B563:B565)</f>
        <v>26.200000000000003</v>
      </c>
      <c r="C566" s="627" t="str">
        <f>VLOOKUP(B561,'DESCRIÇÃO EMOP'!A:C,3)</f>
        <v>M3</v>
      </c>
      <c r="D566" s="516" t="s">
        <v>140</v>
      </c>
      <c r="M566" s="639"/>
    </row>
    <row r="567" spans="1:14" ht="20.100000000000001" customHeight="1">
      <c r="A567" s="854"/>
      <c r="B567" s="517"/>
      <c r="C567" s="445"/>
      <c r="D567" s="484"/>
      <c r="E567" s="485"/>
      <c r="F567" s="512"/>
      <c r="G567" s="519"/>
      <c r="H567" s="491"/>
      <c r="I567" s="490"/>
      <c r="J567" s="490"/>
      <c r="K567" s="519"/>
      <c r="L567" s="490"/>
      <c r="M567" s="5"/>
    </row>
    <row r="568" spans="1:14" s="16" customFormat="1" ht="34.5" customHeight="1">
      <c r="A568" s="10">
        <f>A561+1</f>
        <v>65</v>
      </c>
      <c r="B568" s="18" t="s">
        <v>92</v>
      </c>
      <c r="C568" s="1133" t="str">
        <f>VLOOKUP(B568,'DESCRIÇÃO EMOP'!A:B,2,FALSE)</f>
        <v>TAMPAO MISTO (FERRO FUNDIDO E CONCRETO,EXCLUSIVE ESTE),TIPOPESADO,DE 0,60M DE DIAMETRO,PESO SEM CONCRETO 70KG E TOTAL DE 106KG,ASSENTADO COM ARGAMASSA DE CIMENTO E AREIA,NO TRACO1:4 EM VOLUME.FORNECIMENTO E ASSENTAMENTO</v>
      </c>
      <c r="D568" s="1133"/>
      <c r="E568" s="1133"/>
      <c r="F568" s="1133"/>
      <c r="G568" s="1133"/>
      <c r="H568" s="1133"/>
      <c r="I568" s="1133"/>
      <c r="J568" s="1133"/>
      <c r="K568" s="1133"/>
      <c r="L568" s="1133"/>
      <c r="M568" s="597"/>
      <c r="N568" s="421"/>
    </row>
    <row r="569" spans="1:14" ht="15.75">
      <c r="A569" s="854"/>
      <c r="B569" s="448"/>
      <c r="C569" s="11"/>
      <c r="D569" s="477"/>
      <c r="E569" s="485"/>
      <c r="F569" s="480"/>
      <c r="G569" s="480"/>
      <c r="H569" s="480"/>
      <c r="I569" s="480"/>
      <c r="J569" s="480"/>
      <c r="K569" s="480"/>
      <c r="L569" s="480"/>
      <c r="M569" s="2"/>
    </row>
    <row r="570" spans="1:14" ht="15.75">
      <c r="A570" s="854"/>
      <c r="B570" s="448">
        <v>23</v>
      </c>
      <c r="C570" s="451" t="s">
        <v>17</v>
      </c>
      <c r="D570" s="439" t="s">
        <v>35699</v>
      </c>
      <c r="E570" s="485"/>
      <c r="F570" s="874"/>
      <c r="G570" s="449"/>
      <c r="H570" s="490"/>
      <c r="I570" s="480"/>
      <c r="J570" s="480"/>
      <c r="K570" s="480"/>
      <c r="L570" s="480"/>
      <c r="M570" s="2"/>
    </row>
    <row r="571" spans="1:14" ht="20.100000000000001" customHeight="1">
      <c r="A571" s="854"/>
      <c r="B571" s="473">
        <f>SUM(E334:I334)</f>
        <v>302</v>
      </c>
      <c r="C571" s="451" t="s">
        <v>17</v>
      </c>
      <c r="D571" s="439" t="s">
        <v>35607</v>
      </c>
      <c r="E571" s="485"/>
      <c r="F571" s="480"/>
      <c r="G571" s="480"/>
      <c r="H571" s="480"/>
      <c r="I571" s="480"/>
      <c r="J571" s="480"/>
      <c r="K571" s="480"/>
      <c r="L571" s="480"/>
      <c r="M571" s="2"/>
    </row>
    <row r="572" spans="1:14" ht="20.100000000000001" customHeight="1">
      <c r="A572" s="854"/>
      <c r="B572" s="443">
        <f>SUM(B570:B571)</f>
        <v>325</v>
      </c>
      <c r="C572" s="627" t="str">
        <f>VLOOKUP(B568,'DESCRIÇÃO EMOP'!A:C,3)</f>
        <v>UN</v>
      </c>
      <c r="D572" s="516" t="s">
        <v>140</v>
      </c>
      <c r="E572" s="438"/>
      <c r="F572" s="480"/>
      <c r="G572" s="480"/>
      <c r="H572" s="480"/>
      <c r="I572" s="480"/>
      <c r="J572" s="480"/>
      <c r="K572" s="480"/>
      <c r="L572" s="480"/>
      <c r="M572" s="2"/>
    </row>
    <row r="573" spans="1:14" ht="20.100000000000001" customHeight="1">
      <c r="A573" s="854"/>
      <c r="B573" s="517"/>
      <c r="C573" s="477"/>
      <c r="D573" s="484"/>
      <c r="E573" s="485"/>
      <c r="F573" s="480"/>
      <c r="G573" s="480"/>
      <c r="H573" s="480"/>
      <c r="I573" s="480"/>
      <c r="J573" s="480"/>
      <c r="K573" s="480"/>
      <c r="L573" s="480"/>
      <c r="M573" s="2"/>
    </row>
    <row r="574" spans="1:14" ht="20.100000000000001" customHeight="1" collapsed="1">
      <c r="A574" s="854"/>
      <c r="B574" s="471"/>
      <c r="C574" s="281"/>
      <c r="D574" s="516"/>
      <c r="E574" s="438"/>
      <c r="F574" s="478"/>
      <c r="G574" s="521"/>
      <c r="H574" s="491"/>
      <c r="I574" s="490"/>
      <c r="J574" s="490"/>
      <c r="K574" s="492"/>
      <c r="L574" s="480"/>
      <c r="M574" s="2"/>
    </row>
    <row r="575" spans="1:14" ht="38.25" customHeight="1">
      <c r="A575" s="10">
        <f>A568+1</f>
        <v>66</v>
      </c>
      <c r="B575" s="18" t="s">
        <v>3584</v>
      </c>
      <c r="C575" s="1133" t="str">
        <f>VLOOKUP(B575,'DESCRIÇÃO EMOP'!A:B,2,FALSE)</f>
        <v>ESCORAMENTO DE VALAS EM PRANCHADA HORIZONTAL,EMPREGANDO-SE MADEIRA DE 3ª E PERFIL METALICO "H" DE 6"X6",REUTILIZADOS EM5 VEZES,INCLUSIVE FORNECIMENTO DE TODOS OS MATERIAIS,COLOCACAO E RETIRADA</v>
      </c>
      <c r="D575" s="1133"/>
      <c r="E575" s="1133"/>
      <c r="F575" s="1133"/>
      <c r="G575" s="1133"/>
      <c r="H575" s="1133"/>
      <c r="I575" s="1133"/>
      <c r="J575" s="1133"/>
      <c r="K575" s="1133"/>
      <c r="L575" s="1133"/>
      <c r="M575" s="2"/>
    </row>
    <row r="576" spans="1:14" ht="20.100000000000001" customHeight="1">
      <c r="A576" s="854"/>
      <c r="B576" s="471"/>
      <c r="C576" s="281"/>
      <c r="D576" s="516"/>
      <c r="E576" s="216"/>
      <c r="F576" s="446"/>
      <c r="G576" s="486"/>
      <c r="H576" s="446"/>
      <c r="I576" s="446"/>
      <c r="J576" s="490"/>
      <c r="K576" s="492"/>
      <c r="L576" s="480"/>
      <c r="M576" s="2"/>
    </row>
    <row r="577" spans="1:14" ht="20.100000000000001" customHeight="1">
      <c r="A577" s="854"/>
      <c r="B577" s="494">
        <f>DREN.ESCAV!X387</f>
        <v>1843.4199999999998</v>
      </c>
      <c r="C577" s="451" t="s">
        <v>17</v>
      </c>
      <c r="D577" s="581" t="s">
        <v>35609</v>
      </c>
      <c r="E577" s="192"/>
      <c r="F577" s="449"/>
      <c r="G577" s="511"/>
      <c r="H577" s="490"/>
      <c r="I577" s="490"/>
      <c r="J577" s="490"/>
      <c r="K577" s="492"/>
      <c r="L577" s="480"/>
      <c r="M577" s="2"/>
    </row>
    <row r="578" spans="1:14" ht="20.100000000000001" customHeight="1">
      <c r="A578" s="854"/>
      <c r="B578" s="471">
        <f>B577</f>
        <v>1843.4199999999998</v>
      </c>
      <c r="C578" s="627" t="str">
        <f>VLOOKUP(B575,'DESCRIÇÃO EMOP'!A:C,3)</f>
        <v>M2</v>
      </c>
      <c r="D578" s="516" t="s">
        <v>140</v>
      </c>
      <c r="E578" s="1135" t="s">
        <v>35592</v>
      </c>
      <c r="F578" s="1135"/>
      <c r="G578" s="1135"/>
      <c r="H578" s="1135"/>
      <c r="I578" s="1135"/>
      <c r="J578" s="1135"/>
      <c r="K578" s="1135"/>
      <c r="L578" s="1135"/>
      <c r="M578" s="1135"/>
      <c r="N578" s="1135"/>
    </row>
    <row r="579" spans="1:14" ht="20.100000000000001" customHeight="1">
      <c r="A579" s="854"/>
      <c r="B579" s="471"/>
      <c r="C579" s="281"/>
      <c r="D579" s="516"/>
      <c r="E579" s="438"/>
      <c r="F579" s="478"/>
      <c r="G579" s="521"/>
      <c r="H579" s="491"/>
      <c r="I579" s="490"/>
      <c r="J579" s="490"/>
      <c r="K579" s="492"/>
      <c r="L579" s="480"/>
      <c r="M579" s="2"/>
    </row>
    <row r="580" spans="1:14" ht="57.75" customHeight="1">
      <c r="A580" s="10">
        <f>A575+1</f>
        <v>67</v>
      </c>
      <c r="B580" s="18" t="s">
        <v>3671</v>
      </c>
      <c r="C580" s="1133" t="str">
        <f>VLOOKUP(B580,'DESCRIÇÃO EMOP'!A:B,2,FALSE)</f>
        <v>ESCORAMENTO DE VALA/CAVA ATE 4,00M DE PROFUNDIDADE,COM PRANCHOES EM PECAS DE MADEIRA DE 3ª DE 3"X9",CRAVACAO E RETIRADADOS PRANCHOES COM EQUIPAMENTOS.A MEDICAO DO SERVICO E FEITAPELA AREA EFETIVAMENTE EM CONTATO COM OS PRANCHOES.CONSIDERANDO A MADEIRA REUTILIZADA 2 VEZES.FORNECIMENTO E COLOCACAO</v>
      </c>
      <c r="D580" s="1133"/>
      <c r="E580" s="1133"/>
      <c r="F580" s="1133"/>
      <c r="G580" s="1133"/>
      <c r="H580" s="1133"/>
      <c r="I580" s="1133"/>
      <c r="J580" s="1133"/>
      <c r="K580" s="1133"/>
      <c r="L580" s="1133"/>
      <c r="M580" s="2"/>
    </row>
    <row r="581" spans="1:14" ht="20.100000000000001" customHeight="1">
      <c r="A581" s="854"/>
      <c r="B581" s="494">
        <f>DREN.ESCAV!W387+DREN.ESCAV!AN387</f>
        <v>33339.039999999986</v>
      </c>
      <c r="C581" s="451" t="s">
        <v>17</v>
      </c>
      <c r="D581" s="581" t="s">
        <v>35608</v>
      </c>
      <c r="E581" s="192"/>
      <c r="F581" s="490"/>
      <c r="G581" s="511"/>
      <c r="H581" s="490"/>
      <c r="I581" s="521"/>
      <c r="J581" s="490"/>
      <c r="K581" s="492"/>
      <c r="L581" s="480"/>
      <c r="M581" s="2"/>
    </row>
    <row r="582" spans="1:14" ht="20.100000000000001" customHeight="1">
      <c r="A582" s="854"/>
      <c r="B582" s="471">
        <f>B581</f>
        <v>33339.039999999986</v>
      </c>
      <c r="C582" s="627" t="str">
        <f>VLOOKUP(B580,'DESCRIÇÃO EMOP'!A:C,3)</f>
        <v>M2</v>
      </c>
      <c r="D582" s="516" t="s">
        <v>140</v>
      </c>
      <c r="E582" s="1135" t="s">
        <v>35592</v>
      </c>
      <c r="F582" s="1135"/>
      <c r="G582" s="1135"/>
      <c r="H582" s="1135"/>
      <c r="I582" s="1135"/>
      <c r="J582" s="1135"/>
      <c r="K582" s="1135"/>
      <c r="L582" s="1135"/>
      <c r="M582" s="1135"/>
      <c r="N582" s="1135"/>
    </row>
    <row r="583" spans="1:14" ht="20.100000000000001" customHeight="1">
      <c r="A583" s="854"/>
      <c r="B583" s="471"/>
      <c r="C583" s="627"/>
      <c r="D583" s="516"/>
      <c r="E583" s="836"/>
      <c r="F583" s="836"/>
      <c r="G583" s="836"/>
      <c r="H583" s="836"/>
      <c r="I583" s="836"/>
      <c r="J583" s="836"/>
      <c r="K583" s="836"/>
      <c r="L583" s="836"/>
      <c r="M583" s="836"/>
      <c r="N583" s="836"/>
    </row>
    <row r="584" spans="1:14" ht="41.25" customHeight="1">
      <c r="A584" s="10">
        <f>A580+1</f>
        <v>68</v>
      </c>
      <c r="B584" s="18" t="s">
        <v>98</v>
      </c>
      <c r="C584" s="1133" t="str">
        <f>VLOOKUP(B584,'DESCRIÇÃO EMOP'!A:B,2,FALSE)</f>
        <v>INTERVENCAO NO RAMAL CONFORME ESPECIFICACOES CEDAE,INCLUSIVEESCAVACAO E REATERRO COM O FORNECIMENTO DE TODO O MATERIALNECESSARIO,EXCLUSIVE REMOCAO E REPOSICAO DE PAVIMENTOS E RETIRADA DO CAVALETE,COM DIAMETRO DE 1/2"</v>
      </c>
      <c r="D584" s="1133"/>
      <c r="E584" s="1133"/>
      <c r="F584" s="1133"/>
      <c r="G584" s="1133"/>
      <c r="H584" s="1133"/>
      <c r="I584" s="1133"/>
      <c r="J584" s="1133"/>
      <c r="K584" s="1133"/>
      <c r="L584" s="1133"/>
      <c r="M584" s="836"/>
      <c r="N584" s="836"/>
    </row>
    <row r="585" spans="1:14" ht="20.100000000000001" customHeight="1">
      <c r="A585" s="10"/>
      <c r="B585" s="441"/>
      <c r="C585" s="674"/>
      <c r="D585" s="674"/>
      <c r="E585" s="674"/>
      <c r="F585" s="677" t="s">
        <v>35605</v>
      </c>
      <c r="G585" s="677"/>
      <c r="H585" s="677" t="s">
        <v>35707</v>
      </c>
      <c r="I585" s="674"/>
      <c r="J585" s="674"/>
      <c r="K585" s="674"/>
      <c r="L585" s="674"/>
      <c r="M585" s="836"/>
      <c r="N585" s="836"/>
    </row>
    <row r="586" spans="1:14" ht="20.100000000000001" customHeight="1">
      <c r="A586" s="10"/>
      <c r="B586" s="470">
        <f>ROUND(F586/H586,0)</f>
        <v>1746</v>
      </c>
      <c r="C586" s="451" t="s">
        <v>17</v>
      </c>
      <c r="D586" s="27" t="s">
        <v>57</v>
      </c>
      <c r="E586" s="438"/>
      <c r="F586" s="874">
        <f>SUM(E319:J319)+SUM(E330:J330)+SUM(E308:G308)</f>
        <v>10477</v>
      </c>
      <c r="G586" s="449" t="s">
        <v>24027</v>
      </c>
      <c r="H586" s="490">
        <v>6</v>
      </c>
      <c r="I586" s="490"/>
      <c r="J586" s="490"/>
      <c r="K586" s="512"/>
      <c r="L586" s="490"/>
      <c r="M586" s="836"/>
      <c r="N586" s="836"/>
    </row>
    <row r="587" spans="1:14" ht="20.100000000000001" customHeight="1">
      <c r="A587" s="854"/>
      <c r="B587" s="469">
        <f>B586</f>
        <v>1746</v>
      </c>
      <c r="C587" s="627" t="str">
        <f>VLOOKUP(B584,'DESCRIÇÃO EMOP'!A:C,3)</f>
        <v>UN</v>
      </c>
      <c r="D587" s="484" t="s">
        <v>12</v>
      </c>
      <c r="E587" s="485"/>
      <c r="F587" s="6"/>
      <c r="G587" s="6"/>
      <c r="H587" s="6"/>
      <c r="I587" s="480"/>
      <c r="J587" s="490"/>
      <c r="K587" s="492"/>
      <c r="L587" s="480"/>
      <c r="M587" s="836"/>
      <c r="N587" s="836"/>
    </row>
    <row r="588" spans="1:14" ht="20.100000000000001" customHeight="1">
      <c r="A588" s="854"/>
      <c r="B588" s="517"/>
      <c r="C588" s="445"/>
      <c r="D588" s="484"/>
      <c r="E588" s="485"/>
      <c r="J588" s="490"/>
      <c r="K588" s="519"/>
      <c r="L588" s="490"/>
      <c r="M588" s="836"/>
      <c r="N588" s="836"/>
    </row>
    <row r="589" spans="1:14" ht="42.75" customHeight="1">
      <c r="A589" s="10">
        <f>A584+1</f>
        <v>69</v>
      </c>
      <c r="B589" s="18" t="s">
        <v>99</v>
      </c>
      <c r="C589" s="1133" t="str">
        <f>VLOOKUP(B589,'DESCRIÇÃO EMOP'!A:B,2,FALSE)</f>
        <v>INTERVENCAO NO RAMAL CONFORME ESPECIFICACOES CEDAE,INCLUSIVEESCAVACAO E REATERRO COM O FORNECIMENTO DE TODO O MATERIALNECESSARIO,EXCLUSIVE REMOCAO E REPOSICAO DE PAVIMENTOS E RETIRADA DO CAVALETE,COM DIAMETRO DE 3/4"</v>
      </c>
      <c r="D589" s="1133"/>
      <c r="E589" s="1133"/>
      <c r="F589" s="1133"/>
      <c r="G589" s="1133"/>
      <c r="H589" s="1133"/>
      <c r="I589" s="1133"/>
      <c r="J589" s="1133"/>
      <c r="K589" s="1133"/>
      <c r="L589" s="1133"/>
      <c r="M589" s="836"/>
      <c r="N589" s="836"/>
    </row>
    <row r="590" spans="1:14" ht="20.100000000000001" customHeight="1">
      <c r="A590" s="10"/>
      <c r="B590" s="441"/>
      <c r="C590" s="674"/>
      <c r="D590" s="674"/>
      <c r="E590" s="674"/>
      <c r="F590" s="677" t="s">
        <v>35605</v>
      </c>
      <c r="G590" s="677"/>
      <c r="H590" s="677" t="s">
        <v>35606</v>
      </c>
      <c r="I590" s="638"/>
      <c r="J590" s="638"/>
      <c r="K590" s="638"/>
      <c r="L590" s="638"/>
      <c r="M590" s="836"/>
      <c r="N590" s="836"/>
    </row>
    <row r="591" spans="1:14" ht="20.100000000000001" customHeight="1">
      <c r="A591" s="10"/>
      <c r="B591" s="470">
        <f>ROUND(F591/H591,0)</f>
        <v>873</v>
      </c>
      <c r="C591" s="451" t="s">
        <v>17</v>
      </c>
      <c r="D591" s="27" t="s">
        <v>57</v>
      </c>
      <c r="E591" s="438"/>
      <c r="F591" s="874">
        <f>F586</f>
        <v>10477</v>
      </c>
      <c r="G591" s="449" t="s">
        <v>24027</v>
      </c>
      <c r="H591" s="490">
        <v>12</v>
      </c>
      <c r="I591" s="638"/>
      <c r="J591" s="638"/>
      <c r="K591" s="638"/>
      <c r="L591" s="638"/>
      <c r="M591" s="836"/>
      <c r="N591" s="836"/>
    </row>
    <row r="592" spans="1:14" ht="20.100000000000001" customHeight="1">
      <c r="A592" s="854"/>
      <c r="B592" s="469">
        <f>B591</f>
        <v>873</v>
      </c>
      <c r="C592" s="627" t="str">
        <f>VLOOKUP(B589,'DESCRIÇÃO EMOP'!A:C,3)</f>
        <v>UN</v>
      </c>
      <c r="D592" s="484" t="s">
        <v>12</v>
      </c>
      <c r="E592" s="485"/>
      <c r="F592" s="6"/>
      <c r="G592" s="6"/>
      <c r="H592" s="6"/>
      <c r="I592" s="490"/>
      <c r="J592" s="490"/>
      <c r="K592" s="492"/>
      <c r="L592" s="480"/>
      <c r="M592" s="836"/>
      <c r="N592" s="836"/>
    </row>
    <row r="593" spans="1:14" ht="20.100000000000001" customHeight="1">
      <c r="A593" s="854"/>
      <c r="B593" s="471"/>
      <c r="C593" s="281"/>
      <c r="D593" s="516"/>
      <c r="E593" s="438"/>
      <c r="F593" s="478"/>
      <c r="G593" s="521"/>
      <c r="H593" s="491"/>
      <c r="I593" s="490"/>
      <c r="J593" s="490"/>
      <c r="K593" s="492"/>
      <c r="L593" s="480"/>
      <c r="M593" s="2"/>
    </row>
    <row r="594" spans="1:14" s="20" customFormat="1" ht="17.100000000000001" customHeight="1">
      <c r="A594" s="849" t="s">
        <v>34493</v>
      </c>
      <c r="B594" s="624" t="s">
        <v>100</v>
      </c>
      <c r="C594" s="445"/>
      <c r="D594" s="497"/>
      <c r="E594" s="507"/>
      <c r="F594" s="625"/>
      <c r="G594" s="477"/>
      <c r="H594" s="477"/>
      <c r="I594" s="477"/>
      <c r="J594" s="477"/>
      <c r="K594" s="477"/>
      <c r="L594" s="477"/>
      <c r="M594" s="626"/>
      <c r="N594" s="424"/>
    </row>
    <row r="595" spans="1:14" ht="20.100000000000001" customHeight="1">
      <c r="B595" s="485"/>
      <c r="C595" s="485"/>
      <c r="D595" s="485"/>
      <c r="E595" s="485"/>
      <c r="F595" s="485"/>
      <c r="G595" s="485"/>
      <c r="H595" s="485"/>
      <c r="I595" s="485"/>
      <c r="J595" s="485"/>
      <c r="K595" s="485"/>
      <c r="L595" s="485"/>
    </row>
    <row r="596" spans="1:14" s="16" customFormat="1" ht="39.75" customHeight="1" collapsed="1">
      <c r="A596" s="10">
        <f>A589+1</f>
        <v>70</v>
      </c>
      <c r="B596" s="18" t="s">
        <v>1098</v>
      </c>
      <c r="C596" s="1133" t="str">
        <f>VLOOKUP(B596,'DESCRIÇÃO EMOP'!A:B,2,FALSE)</f>
        <v>PREPARO MANUAL DE TERRENO,COMPREENDENDO ACERTO,RASPAGEM EVENTUAL ATE 0.30M DE PROFUNDIDADE E AFASTAMENTO LATERAL DO MATERIAL EXCEDENTE,INCLUSIVE COMPACTACAO MANUAL</v>
      </c>
      <c r="D596" s="1133"/>
      <c r="E596" s="1133"/>
      <c r="F596" s="1133"/>
      <c r="G596" s="1133"/>
      <c r="H596" s="1133"/>
      <c r="I596" s="1133"/>
      <c r="J596" s="1133"/>
      <c r="K596" s="1133"/>
      <c r="L596" s="1133"/>
      <c r="M596" s="597"/>
      <c r="N596" s="421"/>
    </row>
    <row r="597" spans="1:14" ht="20.100000000000001" customHeight="1">
      <c r="A597" s="10"/>
      <c r="B597" s="444"/>
      <c r="C597" s="445"/>
      <c r="D597" s="527" t="s">
        <v>201</v>
      </c>
      <c r="E597" s="438"/>
      <c r="F597" s="486" t="s">
        <v>34594</v>
      </c>
      <c r="G597" s="486"/>
      <c r="H597" s="486" t="s">
        <v>34593</v>
      </c>
      <c r="I597" s="449"/>
      <c r="J597" s="486" t="s">
        <v>30</v>
      </c>
      <c r="K597" s="439"/>
    </row>
    <row r="598" spans="1:14" ht="20.100000000000001" customHeight="1">
      <c r="A598" s="858"/>
      <c r="B598" s="589">
        <f t="shared" ref="B598:B608" si="18">TRUNC(F598*H598*J598,2)</f>
        <v>2280</v>
      </c>
      <c r="C598" s="451" t="s">
        <v>17</v>
      </c>
      <c r="D598" s="441" t="str">
        <f t="shared" ref="D598:D633" si="19">D72</f>
        <v>Avenida Presidente Roosevelt</v>
      </c>
      <c r="E598" s="438"/>
      <c r="F598" s="592">
        <f t="shared" ref="F598:F633" si="20">E72</f>
        <v>760</v>
      </c>
      <c r="G598" s="449" t="s">
        <v>31</v>
      </c>
      <c r="H598" s="592">
        <v>1.5</v>
      </c>
      <c r="I598" s="449" t="s">
        <v>31</v>
      </c>
      <c r="J598" s="488">
        <v>2</v>
      </c>
      <c r="K598" s="439" t="s">
        <v>106</v>
      </c>
      <c r="N598" s="17"/>
    </row>
    <row r="599" spans="1:14" ht="20.100000000000001" customHeight="1">
      <c r="A599" s="858"/>
      <c r="B599" s="589">
        <f t="shared" si="18"/>
        <v>462</v>
      </c>
      <c r="C599" s="451" t="s">
        <v>17</v>
      </c>
      <c r="D599" s="441" t="str">
        <f t="shared" si="19"/>
        <v>Rua Imeri</v>
      </c>
      <c r="E599" s="438"/>
      <c r="F599" s="592">
        <f t="shared" si="20"/>
        <v>154</v>
      </c>
      <c r="G599" s="449" t="s">
        <v>31</v>
      </c>
      <c r="H599" s="592">
        <v>1.5</v>
      </c>
      <c r="I599" s="449" t="s">
        <v>31</v>
      </c>
      <c r="J599" s="488">
        <v>2</v>
      </c>
      <c r="K599" s="439" t="s">
        <v>106</v>
      </c>
    </row>
    <row r="600" spans="1:14" ht="20.100000000000001" customHeight="1">
      <c r="A600" s="858"/>
      <c r="B600" s="589">
        <f t="shared" si="18"/>
        <v>648</v>
      </c>
      <c r="C600" s="451" t="s">
        <v>17</v>
      </c>
      <c r="D600" s="441" t="str">
        <f t="shared" si="19"/>
        <v>Rua Itaipé</v>
      </c>
      <c r="E600" s="438"/>
      <c r="F600" s="592">
        <f t="shared" si="20"/>
        <v>216</v>
      </c>
      <c r="G600" s="449" t="s">
        <v>31</v>
      </c>
      <c r="H600" s="592">
        <v>1.5</v>
      </c>
      <c r="I600" s="449" t="s">
        <v>31</v>
      </c>
      <c r="J600" s="488">
        <v>2</v>
      </c>
      <c r="K600" s="439" t="s">
        <v>106</v>
      </c>
    </row>
    <row r="601" spans="1:14" ht="20.100000000000001" customHeight="1">
      <c r="A601" s="858"/>
      <c r="B601" s="589">
        <f t="shared" si="18"/>
        <v>453</v>
      </c>
      <c r="C601" s="451" t="s">
        <v>17</v>
      </c>
      <c r="D601" s="441" t="str">
        <f t="shared" si="19"/>
        <v>Rua Itaipá</v>
      </c>
      <c r="E601" s="438"/>
      <c r="F601" s="592">
        <f t="shared" si="20"/>
        <v>151</v>
      </c>
      <c r="G601" s="449" t="s">
        <v>31</v>
      </c>
      <c r="H601" s="592">
        <v>1.5</v>
      </c>
      <c r="I601" s="449" t="s">
        <v>31</v>
      </c>
      <c r="J601" s="488">
        <v>2</v>
      </c>
      <c r="K601" s="439" t="s">
        <v>106</v>
      </c>
    </row>
    <row r="602" spans="1:14" ht="20.100000000000001" customHeight="1">
      <c r="A602" s="858"/>
      <c r="B602" s="589">
        <f t="shared" si="18"/>
        <v>492</v>
      </c>
      <c r="C602" s="451" t="s">
        <v>17</v>
      </c>
      <c r="D602" s="441" t="str">
        <f t="shared" si="19"/>
        <v>Rua Itatuba (200+0 a 208+4,163)</v>
      </c>
      <c r="E602" s="438"/>
      <c r="F602" s="592">
        <f t="shared" si="20"/>
        <v>164</v>
      </c>
      <c r="G602" s="449" t="s">
        <v>31</v>
      </c>
      <c r="H602" s="592">
        <v>1.5</v>
      </c>
      <c r="I602" s="449" t="s">
        <v>31</v>
      </c>
      <c r="J602" s="488">
        <v>2</v>
      </c>
      <c r="K602" s="439" t="s">
        <v>106</v>
      </c>
    </row>
    <row r="603" spans="1:14" ht="20.100000000000001" customHeight="1">
      <c r="A603" s="858"/>
      <c r="B603" s="589">
        <f t="shared" si="18"/>
        <v>246</v>
      </c>
      <c r="C603" s="451" t="s">
        <v>17</v>
      </c>
      <c r="D603" s="441" t="str">
        <f t="shared" si="19"/>
        <v>Rua Itatuba (220+0 a 224+1,540)</v>
      </c>
      <c r="E603" s="438"/>
      <c r="F603" s="592">
        <f t="shared" si="20"/>
        <v>82</v>
      </c>
      <c r="G603" s="449" t="s">
        <v>31</v>
      </c>
      <c r="H603" s="592">
        <v>1.5</v>
      </c>
      <c r="I603" s="449" t="s">
        <v>31</v>
      </c>
      <c r="J603" s="488">
        <v>2</v>
      </c>
      <c r="K603" s="439" t="s">
        <v>106</v>
      </c>
    </row>
    <row r="604" spans="1:14" ht="20.100000000000001" customHeight="1">
      <c r="A604" s="858"/>
      <c r="B604" s="589">
        <f t="shared" si="18"/>
        <v>474</v>
      </c>
      <c r="C604" s="451" t="s">
        <v>17</v>
      </c>
      <c r="D604" s="441" t="str">
        <f t="shared" si="19"/>
        <v>Rua Itajaí</v>
      </c>
      <c r="E604" s="438"/>
      <c r="F604" s="592">
        <f t="shared" si="20"/>
        <v>158</v>
      </c>
      <c r="G604" s="449" t="s">
        <v>31</v>
      </c>
      <c r="H604" s="592">
        <v>1.5</v>
      </c>
      <c r="I604" s="449" t="s">
        <v>31</v>
      </c>
      <c r="J604" s="488">
        <v>2</v>
      </c>
      <c r="K604" s="439" t="s">
        <v>106</v>
      </c>
    </row>
    <row r="605" spans="1:14" ht="20.100000000000001" customHeight="1">
      <c r="A605" s="858"/>
      <c r="B605" s="589">
        <f t="shared" si="18"/>
        <v>1221</v>
      </c>
      <c r="C605" s="451" t="s">
        <v>17</v>
      </c>
      <c r="D605" s="441" t="str">
        <f t="shared" si="19"/>
        <v>Rua Itapagé</v>
      </c>
      <c r="E605" s="438"/>
      <c r="F605" s="592">
        <f t="shared" si="20"/>
        <v>407</v>
      </c>
      <c r="G605" s="449" t="s">
        <v>31</v>
      </c>
      <c r="H605" s="592">
        <v>1.5</v>
      </c>
      <c r="I605" s="449" t="s">
        <v>31</v>
      </c>
      <c r="J605" s="488">
        <v>2</v>
      </c>
      <c r="K605" s="439" t="s">
        <v>106</v>
      </c>
    </row>
    <row r="606" spans="1:14" ht="20.100000000000001" customHeight="1">
      <c r="A606" s="858"/>
      <c r="B606" s="589">
        <f t="shared" si="18"/>
        <v>936</v>
      </c>
      <c r="C606" s="451" t="s">
        <v>17</v>
      </c>
      <c r="D606" s="441" t="str">
        <f t="shared" si="19"/>
        <v>Rua Itaporé</v>
      </c>
      <c r="E606" s="438"/>
      <c r="F606" s="592">
        <f t="shared" si="20"/>
        <v>312</v>
      </c>
      <c r="G606" s="449" t="s">
        <v>31</v>
      </c>
      <c r="H606" s="592">
        <v>1.5</v>
      </c>
      <c r="I606" s="449" t="s">
        <v>31</v>
      </c>
      <c r="J606" s="488">
        <v>2</v>
      </c>
      <c r="K606" s="439" t="s">
        <v>106</v>
      </c>
    </row>
    <row r="607" spans="1:14" ht="20.100000000000001" customHeight="1">
      <c r="A607" s="858"/>
      <c r="B607" s="589">
        <f t="shared" si="18"/>
        <v>1224</v>
      </c>
      <c r="C607" s="451" t="s">
        <v>17</v>
      </c>
      <c r="D607" s="441" t="str">
        <f t="shared" si="19"/>
        <v>Rua Oswaldo Mendonça de Campos</v>
      </c>
      <c r="E607" s="438"/>
      <c r="F607" s="592">
        <f t="shared" si="20"/>
        <v>408</v>
      </c>
      <c r="G607" s="449" t="s">
        <v>31</v>
      </c>
      <c r="H607" s="592">
        <v>1.5</v>
      </c>
      <c r="I607" s="449" t="s">
        <v>31</v>
      </c>
      <c r="J607" s="488">
        <v>2</v>
      </c>
      <c r="K607" s="439" t="s">
        <v>106</v>
      </c>
    </row>
    <row r="608" spans="1:14" ht="15.75">
      <c r="A608" s="858"/>
      <c r="B608" s="589">
        <f t="shared" si="18"/>
        <v>1740</v>
      </c>
      <c r="C608" s="451" t="s">
        <v>17</v>
      </c>
      <c r="D608" s="441" t="str">
        <f t="shared" si="19"/>
        <v>Rua Itaporanga</v>
      </c>
      <c r="E608" s="438"/>
      <c r="F608" s="592">
        <f t="shared" si="20"/>
        <v>580</v>
      </c>
      <c r="G608" s="449" t="s">
        <v>31</v>
      </c>
      <c r="H608" s="592">
        <v>1.5</v>
      </c>
      <c r="I608" s="449" t="s">
        <v>31</v>
      </c>
      <c r="J608" s="488">
        <v>2</v>
      </c>
      <c r="K608" s="439" t="s">
        <v>106</v>
      </c>
    </row>
    <row r="609" spans="1:11" ht="15.75">
      <c r="A609" s="858"/>
      <c r="B609" s="589">
        <f>F609*H609*J609</f>
        <v>762</v>
      </c>
      <c r="C609" s="451" t="s">
        <v>17</v>
      </c>
      <c r="D609" s="640" t="str">
        <f t="shared" si="19"/>
        <v>Rua Itú</v>
      </c>
      <c r="E609" s="438"/>
      <c r="F609" s="592">
        <f t="shared" si="20"/>
        <v>254</v>
      </c>
      <c r="G609" s="449" t="s">
        <v>31</v>
      </c>
      <c r="H609" s="592">
        <v>1.5</v>
      </c>
      <c r="I609" s="449" t="s">
        <v>31</v>
      </c>
      <c r="J609" s="488">
        <v>2</v>
      </c>
      <c r="K609" s="439" t="s">
        <v>106</v>
      </c>
    </row>
    <row r="610" spans="1:11" ht="15.75">
      <c r="A610" s="858"/>
      <c r="B610" s="589">
        <f>F610*H610*J610</f>
        <v>156</v>
      </c>
      <c r="C610" s="451" t="s">
        <v>17</v>
      </c>
      <c r="D610" s="640" t="str">
        <f t="shared" si="19"/>
        <v>Rua Itabaiana</v>
      </c>
      <c r="E610" s="438"/>
      <c r="F610" s="592">
        <f t="shared" si="20"/>
        <v>52</v>
      </c>
      <c r="G610" s="449" t="s">
        <v>31</v>
      </c>
      <c r="H610" s="592">
        <v>1.5</v>
      </c>
      <c r="I610" s="449" t="s">
        <v>31</v>
      </c>
      <c r="J610" s="488">
        <v>2</v>
      </c>
      <c r="K610" s="439" t="s">
        <v>106</v>
      </c>
    </row>
    <row r="611" spans="1:11" ht="15.75">
      <c r="A611" s="858"/>
      <c r="B611" s="589">
        <f>F611*H611*J611</f>
        <v>672</v>
      </c>
      <c r="C611" s="451" t="s">
        <v>17</v>
      </c>
      <c r="D611" s="640" t="str">
        <f t="shared" si="19"/>
        <v>Rua Itavera</v>
      </c>
      <c r="E611" s="438"/>
      <c r="F611" s="592">
        <f t="shared" si="20"/>
        <v>224</v>
      </c>
      <c r="G611" s="449" t="s">
        <v>31</v>
      </c>
      <c r="H611" s="592">
        <v>1.5</v>
      </c>
      <c r="I611" s="449" t="s">
        <v>31</v>
      </c>
      <c r="J611" s="488">
        <v>2</v>
      </c>
      <c r="K611" s="439" t="s">
        <v>106</v>
      </c>
    </row>
    <row r="612" spans="1:11" ht="15.75">
      <c r="A612" s="858"/>
      <c r="B612" s="589">
        <f>F612*H612*J612</f>
        <v>723</v>
      </c>
      <c r="C612" s="451" t="s">
        <v>17</v>
      </c>
      <c r="D612" s="640" t="str">
        <f t="shared" si="19"/>
        <v>Rua Agenor Pacheco</v>
      </c>
      <c r="E612" s="438"/>
      <c r="F612" s="592">
        <f t="shared" si="20"/>
        <v>241</v>
      </c>
      <c r="G612" s="449" t="s">
        <v>31</v>
      </c>
      <c r="H612" s="592">
        <v>1.5</v>
      </c>
      <c r="I612" s="449" t="s">
        <v>31</v>
      </c>
      <c r="J612" s="488">
        <v>2</v>
      </c>
      <c r="K612" s="439" t="s">
        <v>106</v>
      </c>
    </row>
    <row r="613" spans="1:11" ht="15.75">
      <c r="A613" s="858"/>
      <c r="B613" s="589">
        <f>F613*H613*J613</f>
        <v>675</v>
      </c>
      <c r="C613" s="451" t="s">
        <v>17</v>
      </c>
      <c r="D613" s="640" t="str">
        <f t="shared" si="19"/>
        <v>Rua Itararé</v>
      </c>
      <c r="E613" s="438"/>
      <c r="F613" s="592">
        <f t="shared" si="20"/>
        <v>225</v>
      </c>
      <c r="G613" s="449" t="s">
        <v>31</v>
      </c>
      <c r="H613" s="592">
        <v>1.5</v>
      </c>
      <c r="I613" s="449" t="s">
        <v>31</v>
      </c>
      <c r="J613" s="488">
        <v>2</v>
      </c>
      <c r="K613" s="439" t="s">
        <v>106</v>
      </c>
    </row>
    <row r="614" spans="1:11" ht="15.75">
      <c r="A614" s="858"/>
      <c r="B614" s="589">
        <f t="shared" ref="B614:B633" si="21">TRUNC(F614*H614*J614,2)</f>
        <v>669</v>
      </c>
      <c r="C614" s="451" t="s">
        <v>17</v>
      </c>
      <c r="D614" s="441" t="str">
        <f t="shared" si="19"/>
        <v>Rua Itapuca</v>
      </c>
      <c r="E614" s="438"/>
      <c r="F614" s="592">
        <f t="shared" si="20"/>
        <v>223</v>
      </c>
      <c r="G614" s="449" t="s">
        <v>31</v>
      </c>
      <c r="H614" s="592">
        <v>1.5</v>
      </c>
      <c r="I614" s="449" t="s">
        <v>31</v>
      </c>
      <c r="J614" s="488">
        <v>2</v>
      </c>
      <c r="K614" s="439" t="s">
        <v>106</v>
      </c>
    </row>
    <row r="615" spans="1:11" ht="20.100000000000001" customHeight="1">
      <c r="A615" s="858"/>
      <c r="B615" s="589">
        <f t="shared" si="21"/>
        <v>660</v>
      </c>
      <c r="C615" s="451" t="s">
        <v>17</v>
      </c>
      <c r="D615" s="441" t="str">
        <f t="shared" si="19"/>
        <v>Avenida Presidente Truman (750+0 a 761+0)</v>
      </c>
      <c r="E615" s="438"/>
      <c r="F615" s="592">
        <f t="shared" si="20"/>
        <v>220</v>
      </c>
      <c r="G615" s="449" t="s">
        <v>31</v>
      </c>
      <c r="H615" s="592">
        <v>1.5</v>
      </c>
      <c r="I615" s="449" t="s">
        <v>31</v>
      </c>
      <c r="J615" s="488">
        <v>2</v>
      </c>
      <c r="K615" s="439" t="s">
        <v>106</v>
      </c>
    </row>
    <row r="616" spans="1:11" ht="20.100000000000001" customHeight="1">
      <c r="A616" s="858"/>
      <c r="B616" s="589">
        <f t="shared" si="21"/>
        <v>630</v>
      </c>
      <c r="C616" s="451" t="s">
        <v>17</v>
      </c>
      <c r="D616" s="441" t="str">
        <f t="shared" si="19"/>
        <v>Avenida Presidente Truman (761+0 a 771+10)</v>
      </c>
      <c r="E616" s="438"/>
      <c r="F616" s="592">
        <f t="shared" si="20"/>
        <v>210</v>
      </c>
      <c r="G616" s="449" t="s">
        <v>31</v>
      </c>
      <c r="H616" s="592">
        <v>1.5</v>
      </c>
      <c r="I616" s="449" t="s">
        <v>31</v>
      </c>
      <c r="J616" s="488">
        <v>2</v>
      </c>
      <c r="K616" s="439" t="s">
        <v>106</v>
      </c>
    </row>
    <row r="617" spans="1:11" ht="20.100000000000001" customHeight="1">
      <c r="A617" s="858"/>
      <c r="B617" s="589">
        <f t="shared" si="21"/>
        <v>687</v>
      </c>
      <c r="C617" s="451" t="s">
        <v>17</v>
      </c>
      <c r="D617" s="441" t="str">
        <f t="shared" si="19"/>
        <v>Avenida Presidente Truman (771+0 a 782+19,165)</v>
      </c>
      <c r="E617" s="438"/>
      <c r="F617" s="592">
        <f t="shared" si="20"/>
        <v>229</v>
      </c>
      <c r="G617" s="449" t="s">
        <v>31</v>
      </c>
      <c r="H617" s="592">
        <v>1.5</v>
      </c>
      <c r="I617" s="449" t="s">
        <v>31</v>
      </c>
      <c r="J617" s="488">
        <v>2</v>
      </c>
      <c r="K617" s="439" t="s">
        <v>106</v>
      </c>
    </row>
    <row r="618" spans="1:11" ht="20.100000000000001" customHeight="1">
      <c r="A618" s="858"/>
      <c r="B618" s="589">
        <f t="shared" si="21"/>
        <v>987</v>
      </c>
      <c r="C618" s="451" t="s">
        <v>17</v>
      </c>
      <c r="D618" s="441" t="str">
        <f t="shared" si="19"/>
        <v>Rua Noronha dos Santos (800+0 a 816+9)</v>
      </c>
      <c r="E618" s="438"/>
      <c r="F618" s="592">
        <f t="shared" si="20"/>
        <v>329</v>
      </c>
      <c r="G618" s="449" t="s">
        <v>31</v>
      </c>
      <c r="H618" s="592">
        <v>1.5</v>
      </c>
      <c r="I618" s="449" t="s">
        <v>31</v>
      </c>
      <c r="J618" s="488">
        <v>2</v>
      </c>
      <c r="K618" s="439" t="s">
        <v>106</v>
      </c>
    </row>
    <row r="619" spans="1:11" ht="20.100000000000001" customHeight="1">
      <c r="A619" s="858"/>
      <c r="B619" s="589">
        <f t="shared" si="21"/>
        <v>330</v>
      </c>
      <c r="C619" s="451" t="s">
        <v>17</v>
      </c>
      <c r="D619" s="441" t="str">
        <f t="shared" si="19"/>
        <v>Rua Noronha dos Santos (816+9 a 821+9)</v>
      </c>
      <c r="E619" s="438"/>
      <c r="F619" s="592">
        <f t="shared" si="20"/>
        <v>110</v>
      </c>
      <c r="G619" s="449" t="s">
        <v>31</v>
      </c>
      <c r="H619" s="592">
        <v>1.5</v>
      </c>
      <c r="I619" s="449" t="s">
        <v>31</v>
      </c>
      <c r="J619" s="488">
        <v>2</v>
      </c>
      <c r="K619" s="439" t="s">
        <v>106</v>
      </c>
    </row>
    <row r="620" spans="1:11" ht="20.100000000000001" customHeight="1">
      <c r="A620" s="858"/>
      <c r="B620" s="589">
        <f t="shared" si="21"/>
        <v>1554</v>
      </c>
      <c r="C620" s="451" t="s">
        <v>17</v>
      </c>
      <c r="D620" s="441" t="str">
        <f t="shared" si="19"/>
        <v>Rua Plinio Rocha</v>
      </c>
      <c r="E620" s="438"/>
      <c r="F620" s="592">
        <f t="shared" si="20"/>
        <v>518</v>
      </c>
      <c r="G620" s="449" t="s">
        <v>31</v>
      </c>
      <c r="H620" s="592">
        <v>1.5</v>
      </c>
      <c r="I620" s="449" t="s">
        <v>31</v>
      </c>
      <c r="J620" s="488">
        <v>2</v>
      </c>
      <c r="K620" s="439" t="s">
        <v>106</v>
      </c>
    </row>
    <row r="621" spans="1:11" ht="20.100000000000001" customHeight="1">
      <c r="A621" s="858"/>
      <c r="B621" s="589">
        <f t="shared" si="21"/>
        <v>1026</v>
      </c>
      <c r="C621" s="451" t="s">
        <v>17</v>
      </c>
      <c r="D621" s="441" t="str">
        <f t="shared" si="19"/>
        <v>Rua Raul de Azevedo</v>
      </c>
      <c r="E621" s="438"/>
      <c r="F621" s="592">
        <f t="shared" si="20"/>
        <v>342</v>
      </c>
      <c r="G621" s="449" t="s">
        <v>31</v>
      </c>
      <c r="H621" s="592">
        <v>1.5</v>
      </c>
      <c r="I621" s="449" t="s">
        <v>31</v>
      </c>
      <c r="J621" s="488">
        <v>2</v>
      </c>
      <c r="K621" s="439" t="s">
        <v>106</v>
      </c>
    </row>
    <row r="622" spans="1:11" ht="20.100000000000001" customHeight="1">
      <c r="A622" s="858"/>
      <c r="B622" s="589">
        <f t="shared" si="21"/>
        <v>2658</v>
      </c>
      <c r="C622" s="451" t="s">
        <v>17</v>
      </c>
      <c r="D622" s="441" t="str">
        <f t="shared" si="19"/>
        <v>Rua Itapetininga</v>
      </c>
      <c r="E622" s="438"/>
      <c r="F622" s="592">
        <f t="shared" si="20"/>
        <v>886</v>
      </c>
      <c r="G622" s="449" t="s">
        <v>31</v>
      </c>
      <c r="H622" s="592">
        <v>1.5</v>
      </c>
      <c r="I622" s="449" t="s">
        <v>31</v>
      </c>
      <c r="J622" s="488">
        <v>2</v>
      </c>
      <c r="K622" s="439" t="s">
        <v>106</v>
      </c>
    </row>
    <row r="623" spans="1:11" ht="20.100000000000001" customHeight="1">
      <c r="A623" s="858"/>
      <c r="B623" s="589">
        <f t="shared" si="21"/>
        <v>1374</v>
      </c>
      <c r="C623" s="451" t="s">
        <v>17</v>
      </c>
      <c r="D623" s="441" t="str">
        <f t="shared" si="19"/>
        <v>Rua Nápoles (1004+1 a 1026+18,572)</v>
      </c>
      <c r="E623" s="438"/>
      <c r="F623" s="592">
        <f t="shared" si="20"/>
        <v>458</v>
      </c>
      <c r="G623" s="449" t="s">
        <v>31</v>
      </c>
      <c r="H623" s="592">
        <v>1.5</v>
      </c>
      <c r="I623" s="449" t="s">
        <v>31</v>
      </c>
      <c r="J623" s="488">
        <v>2</v>
      </c>
      <c r="K623" s="439" t="s">
        <v>106</v>
      </c>
    </row>
    <row r="624" spans="1:11" ht="20.100000000000001" customHeight="1">
      <c r="A624" s="858"/>
      <c r="B624" s="589">
        <f t="shared" si="21"/>
        <v>729</v>
      </c>
      <c r="C624" s="451" t="s">
        <v>17</v>
      </c>
      <c r="D624" s="441" t="str">
        <f t="shared" si="19"/>
        <v>Rua Nápoles (1030+0 a 1042+3,332)</v>
      </c>
      <c r="E624" s="438"/>
      <c r="F624" s="592">
        <f t="shared" si="20"/>
        <v>243</v>
      </c>
      <c r="G624" s="449" t="s">
        <v>31</v>
      </c>
      <c r="H624" s="592">
        <v>1.5</v>
      </c>
      <c r="I624" s="449" t="s">
        <v>31</v>
      </c>
      <c r="J624" s="488">
        <v>2</v>
      </c>
      <c r="K624" s="439" t="s">
        <v>106</v>
      </c>
    </row>
    <row r="625" spans="1:14" ht="20.100000000000001" customHeight="1">
      <c r="A625" s="858"/>
      <c r="B625" s="589">
        <f t="shared" si="21"/>
        <v>588</v>
      </c>
      <c r="C625" s="451" t="s">
        <v>17</v>
      </c>
      <c r="D625" s="441" t="str">
        <f t="shared" si="19"/>
        <v>Rua Carlota Antunes de Lima</v>
      </c>
      <c r="E625" s="438"/>
      <c r="F625" s="592">
        <f t="shared" si="20"/>
        <v>196</v>
      </c>
      <c r="G625" s="449" t="s">
        <v>31</v>
      </c>
      <c r="H625" s="592">
        <v>1.5</v>
      </c>
      <c r="I625" s="449" t="s">
        <v>31</v>
      </c>
      <c r="J625" s="488">
        <v>2</v>
      </c>
      <c r="K625" s="439" t="s">
        <v>106</v>
      </c>
    </row>
    <row r="626" spans="1:14" ht="20.100000000000001" customHeight="1">
      <c r="A626" s="858"/>
      <c r="B626" s="589">
        <f t="shared" si="21"/>
        <v>1629</v>
      </c>
      <c r="C626" s="451" t="s">
        <v>17</v>
      </c>
      <c r="D626" s="441" t="str">
        <f t="shared" si="19"/>
        <v>Rua Itabira</v>
      </c>
      <c r="E626" s="438"/>
      <c r="F626" s="592">
        <f t="shared" si="20"/>
        <v>543</v>
      </c>
      <c r="G626" s="449" t="s">
        <v>31</v>
      </c>
      <c r="H626" s="592">
        <v>1.5</v>
      </c>
      <c r="I626" s="449" t="s">
        <v>31</v>
      </c>
      <c r="J626" s="488">
        <v>2</v>
      </c>
      <c r="K626" s="439" t="s">
        <v>106</v>
      </c>
    </row>
    <row r="627" spans="1:14" ht="20.100000000000001" customHeight="1">
      <c r="A627" s="858"/>
      <c r="B627" s="589">
        <f t="shared" si="21"/>
        <v>588</v>
      </c>
      <c r="C627" s="451" t="s">
        <v>17</v>
      </c>
      <c r="D627" s="441" t="str">
        <f t="shared" si="19"/>
        <v>Rua Euzira Amorim de Vasconcelos</v>
      </c>
      <c r="E627" s="438"/>
      <c r="F627" s="592">
        <f t="shared" si="20"/>
        <v>196</v>
      </c>
      <c r="G627" s="449" t="s">
        <v>31</v>
      </c>
      <c r="H627" s="592">
        <v>1.5</v>
      </c>
      <c r="I627" s="449" t="s">
        <v>31</v>
      </c>
      <c r="J627" s="488">
        <v>2</v>
      </c>
      <c r="K627" s="439" t="s">
        <v>106</v>
      </c>
    </row>
    <row r="628" spans="1:14" ht="20.100000000000001" customHeight="1">
      <c r="A628" s="858"/>
      <c r="B628" s="589">
        <f t="shared" si="21"/>
        <v>141</v>
      </c>
      <c r="C628" s="451" t="s">
        <v>17</v>
      </c>
      <c r="D628" s="441" t="str">
        <f t="shared" si="19"/>
        <v>Rua Itaipú (1200+0 a 1202+7)</v>
      </c>
      <c r="E628" s="438"/>
      <c r="F628" s="592">
        <f t="shared" si="20"/>
        <v>47</v>
      </c>
      <c r="G628" s="449" t="s">
        <v>31</v>
      </c>
      <c r="H628" s="592">
        <v>1.5</v>
      </c>
      <c r="I628" s="449" t="s">
        <v>31</v>
      </c>
      <c r="J628" s="488">
        <v>2</v>
      </c>
      <c r="K628" s="439" t="s">
        <v>106</v>
      </c>
    </row>
    <row r="629" spans="1:14" ht="20.100000000000001" customHeight="1">
      <c r="A629" s="858"/>
      <c r="B629" s="589">
        <f t="shared" si="21"/>
        <v>1125</v>
      </c>
      <c r="C629" s="451" t="s">
        <v>17</v>
      </c>
      <c r="D629" s="441" t="str">
        <f t="shared" si="19"/>
        <v>Rua Itaipú (1202+7 a 1221+1,849)</v>
      </c>
      <c r="E629" s="438"/>
      <c r="F629" s="592">
        <f t="shared" si="20"/>
        <v>375</v>
      </c>
      <c r="G629" s="449" t="s">
        <v>31</v>
      </c>
      <c r="H629" s="592">
        <v>1.5</v>
      </c>
      <c r="I629" s="449" t="s">
        <v>31</v>
      </c>
      <c r="J629" s="488">
        <v>2</v>
      </c>
      <c r="K629" s="439" t="s">
        <v>106</v>
      </c>
    </row>
    <row r="630" spans="1:14" ht="20.100000000000001" customHeight="1">
      <c r="A630" s="858"/>
      <c r="B630" s="589">
        <f t="shared" si="21"/>
        <v>120</v>
      </c>
      <c r="C630" s="451" t="s">
        <v>17</v>
      </c>
      <c r="D630" s="441" t="str">
        <f t="shared" si="19"/>
        <v>Rua Itamarati (1250+0 a 1252+0)</v>
      </c>
      <c r="E630" s="438"/>
      <c r="F630" s="592">
        <f t="shared" si="20"/>
        <v>40</v>
      </c>
      <c r="G630" s="449" t="s">
        <v>31</v>
      </c>
      <c r="H630" s="592">
        <v>1.5</v>
      </c>
      <c r="I630" s="449" t="s">
        <v>31</v>
      </c>
      <c r="J630" s="488">
        <v>2</v>
      </c>
      <c r="K630" s="439" t="s">
        <v>106</v>
      </c>
    </row>
    <row r="631" spans="1:14" ht="20.100000000000001" customHeight="1">
      <c r="A631" s="858"/>
      <c r="B631" s="589">
        <f t="shared" si="21"/>
        <v>1749</v>
      </c>
      <c r="C631" s="451" t="s">
        <v>17</v>
      </c>
      <c r="D631" s="441" t="str">
        <f t="shared" si="19"/>
        <v>Rua Itamarati (1252+0 a 1281+3)</v>
      </c>
      <c r="E631" s="438"/>
      <c r="F631" s="592">
        <f t="shared" si="20"/>
        <v>583</v>
      </c>
      <c r="G631" s="449" t="s">
        <v>31</v>
      </c>
      <c r="H631" s="592">
        <v>1.5</v>
      </c>
      <c r="I631" s="449" t="s">
        <v>31</v>
      </c>
      <c r="J631" s="488">
        <v>2</v>
      </c>
      <c r="K631" s="439" t="s">
        <v>106</v>
      </c>
    </row>
    <row r="632" spans="1:14" ht="20.100000000000001" customHeight="1">
      <c r="A632" s="858"/>
      <c r="B632" s="589">
        <f t="shared" si="21"/>
        <v>2298</v>
      </c>
      <c r="C632" s="451" t="s">
        <v>17</v>
      </c>
      <c r="D632" s="441" t="str">
        <f t="shared" si="19"/>
        <v>Rua Itamarati (1281+3 a 1319+9,405)</v>
      </c>
      <c r="E632" s="438"/>
      <c r="F632" s="592">
        <f t="shared" si="20"/>
        <v>766</v>
      </c>
      <c r="G632" s="449" t="s">
        <v>31</v>
      </c>
      <c r="H632" s="592">
        <v>1.5</v>
      </c>
      <c r="I632" s="449" t="s">
        <v>31</v>
      </c>
      <c r="J632" s="488">
        <v>2</v>
      </c>
      <c r="K632" s="439" t="s">
        <v>106</v>
      </c>
    </row>
    <row r="633" spans="1:14" ht="20.100000000000001" customHeight="1">
      <c r="A633" s="858"/>
      <c r="B633" s="589">
        <f t="shared" si="21"/>
        <v>912</v>
      </c>
      <c r="C633" s="451" t="s">
        <v>17</v>
      </c>
      <c r="D633" s="441" t="str">
        <f t="shared" si="19"/>
        <v>Rua Itamiami</v>
      </c>
      <c r="E633" s="438"/>
      <c r="F633" s="592">
        <f t="shared" si="20"/>
        <v>304</v>
      </c>
      <c r="G633" s="449" t="s">
        <v>31</v>
      </c>
      <c r="H633" s="592">
        <v>1.5</v>
      </c>
      <c r="I633" s="449" t="s">
        <v>31</v>
      </c>
      <c r="J633" s="488">
        <v>2</v>
      </c>
      <c r="K633" s="439" t="s">
        <v>106</v>
      </c>
    </row>
    <row r="634" spans="1:14" ht="20.100000000000001" customHeight="1">
      <c r="A634" s="858"/>
      <c r="B634" s="443">
        <f>SUM(B598:B633)</f>
        <v>33618</v>
      </c>
      <c r="C634" s="627" t="str">
        <f>VLOOKUP(B596,'DESCRIÇÃO EMOP'!A:C,3)</f>
        <v>M2</v>
      </c>
      <c r="D634" s="641" t="s">
        <v>140</v>
      </c>
      <c r="E634" s="60"/>
      <c r="F634" s="493"/>
      <c r="G634" s="449"/>
      <c r="H634" s="419"/>
      <c r="I634" s="449"/>
      <c r="J634" s="449"/>
      <c r="K634" s="493"/>
      <c r="L634" s="439"/>
    </row>
    <row r="635" spans="1:14" ht="20.100000000000001" customHeight="1">
      <c r="B635" s="485"/>
      <c r="C635" s="485"/>
      <c r="D635" s="485"/>
      <c r="E635" s="485"/>
      <c r="F635" s="485"/>
      <c r="G635" s="485"/>
      <c r="H635" s="485"/>
      <c r="I635" s="485"/>
      <c r="J635" s="485"/>
      <c r="K635" s="485"/>
      <c r="L635" s="485"/>
    </row>
    <row r="636" spans="1:14" s="16" customFormat="1" ht="33" customHeight="1">
      <c r="A636" s="10">
        <f>A596+1</f>
        <v>71</v>
      </c>
      <c r="B636" s="18" t="s">
        <v>71</v>
      </c>
      <c r="C636" s="1133" t="str">
        <f>VLOOKUP(B636,'DESCRIÇÃO EMOP'!A:B,2,FALSE)</f>
        <v>SEMAFORO PARA SINALIZACAO DE BLOQUEIO DE OBRA NA VIA PUBLICA,DE ACORDO COM A RESOLUCAO DA PREFEITURA-RJ,COMPREENDENDO FORNECIMENTO E COLOCACAO DE TODOS OS MATERIAIS NECESSARIOS,INCLUSIVE MATERIAIS ELETRICOS,CONSIDERANDO 40 VEZES O REAPROVEITAMENTO DA MADEIRA</v>
      </c>
      <c r="D636" s="1133"/>
      <c r="E636" s="1133"/>
      <c r="F636" s="1133"/>
      <c r="G636" s="1133"/>
      <c r="H636" s="1133"/>
      <c r="I636" s="1133"/>
      <c r="J636" s="1133"/>
      <c r="K636" s="1133"/>
      <c r="L636" s="1133"/>
      <c r="M636" s="597"/>
      <c r="N636" s="421"/>
    </row>
    <row r="637" spans="1:14" ht="15.75">
      <c r="A637" s="852"/>
      <c r="B637" s="440"/>
      <c r="C637" s="458"/>
      <c r="D637" s="459"/>
      <c r="E637" s="460"/>
      <c r="F637" s="475" t="s">
        <v>62</v>
      </c>
      <c r="G637" s="475"/>
      <c r="H637" s="475" t="s">
        <v>63</v>
      </c>
      <c r="I637" s="475"/>
      <c r="J637" s="475"/>
      <c r="K637" s="475"/>
      <c r="L637" s="34"/>
      <c r="M637" s="24"/>
    </row>
    <row r="638" spans="1:14" ht="20.100000000000001" customHeight="1">
      <c r="A638" s="859"/>
      <c r="B638" s="463">
        <f>TRUNC(F638*H638,2)</f>
        <v>252</v>
      </c>
      <c r="C638" s="451" t="s">
        <v>17</v>
      </c>
      <c r="D638" s="642"/>
      <c r="E638" s="460"/>
      <c r="F638" s="464">
        <f>COUNTA(D598:D633)</f>
        <v>36</v>
      </c>
      <c r="G638" s="464" t="s">
        <v>31</v>
      </c>
      <c r="H638" s="464">
        <v>7</v>
      </c>
      <c r="I638" s="464"/>
      <c r="J638" s="464"/>
      <c r="K638" s="464"/>
      <c r="L638" s="465"/>
      <c r="M638" s="24"/>
    </row>
    <row r="639" spans="1:14" ht="20.100000000000001" customHeight="1">
      <c r="A639" s="859"/>
      <c r="B639" s="443">
        <f>SUM(B638:B638)</f>
        <v>252</v>
      </c>
      <c r="C639" s="627" t="str">
        <f>VLOOKUP(B636,'DESCRIÇÃO EMOP'!A:C,3)</f>
        <v>UN</v>
      </c>
      <c r="D639" s="516" t="s">
        <v>140</v>
      </c>
      <c r="E639" s="438"/>
      <c r="F639" s="643"/>
      <c r="G639" s="637"/>
      <c r="H639" s="637"/>
      <c r="I639" s="637"/>
      <c r="J639" s="637"/>
      <c r="K639" s="637"/>
      <c r="L639" s="637"/>
      <c r="M639" s="644"/>
    </row>
    <row r="640" spans="1:14" ht="20.100000000000001" customHeight="1">
      <c r="A640" s="859"/>
      <c r="B640" s="645"/>
      <c r="C640" s="642"/>
      <c r="D640" s="646"/>
      <c r="E640" s="60"/>
      <c r="F640" s="643"/>
      <c r="G640" s="637"/>
      <c r="H640" s="637"/>
      <c r="I640" s="637"/>
      <c r="J640" s="637"/>
      <c r="K640" s="637"/>
      <c r="L640" s="637"/>
      <c r="M640" s="644"/>
    </row>
    <row r="641" spans="1:14" s="16" customFormat="1" ht="33.75" customHeight="1" collapsed="1">
      <c r="A641" s="10">
        <f>A636+1</f>
        <v>72</v>
      </c>
      <c r="B641" s="18" t="s">
        <v>72</v>
      </c>
      <c r="C641" s="1133" t="str">
        <f>VLOOKUP(B641,'DESCRIÇÃO EMOP'!A:B,2,FALSE)</f>
        <v>PLACA DE SINALIZACAO PREVENTIVA PARA OBRA NA VIA PUBLICA,DEACORDO COM A RESOLUCAO DA PREFEITURA-RJ, COMPREENDENDO FORNECIMENTO E PINTURA DA PLACA E DOS SUPORTES DE MADEIRA.FORNECIMENTO E COLOCACAO</v>
      </c>
      <c r="D641" s="1133"/>
      <c r="E641" s="1133"/>
      <c r="F641" s="1133"/>
      <c r="G641" s="1133"/>
      <c r="H641" s="1133"/>
      <c r="I641" s="1133"/>
      <c r="J641" s="1133"/>
      <c r="K641" s="1133"/>
      <c r="L641" s="1133"/>
      <c r="M641" s="597"/>
      <c r="N641" s="421"/>
    </row>
    <row r="642" spans="1:14" ht="20.100000000000001" customHeight="1">
      <c r="A642" s="853"/>
      <c r="B642" s="458"/>
      <c r="C642" s="459"/>
      <c r="D642" s="460"/>
      <c r="E642" s="475" t="s">
        <v>34496</v>
      </c>
      <c r="F642" s="475"/>
      <c r="G642" s="475" t="s">
        <v>34800</v>
      </c>
      <c r="H642" s="475"/>
      <c r="I642" s="479"/>
      <c r="J642" s="479"/>
      <c r="K642" s="479"/>
      <c r="L642" s="34"/>
      <c r="M642" s="24"/>
    </row>
    <row r="643" spans="1:14" ht="20.100000000000001" customHeight="1">
      <c r="A643" s="10"/>
      <c r="B643" s="463">
        <f>TRUNC(E643/G643,2)</f>
        <v>448.24</v>
      </c>
      <c r="C643" s="451" t="s">
        <v>17</v>
      </c>
      <c r="D643" s="460"/>
      <c r="E643" s="577">
        <f>SUM(F598:F633)</f>
        <v>11206</v>
      </c>
      <c r="F643" s="464" t="s">
        <v>38</v>
      </c>
      <c r="G643" s="577">
        <v>25</v>
      </c>
      <c r="H643" s="439"/>
      <c r="I643" s="439"/>
      <c r="J643" s="439"/>
      <c r="K643" s="439"/>
      <c r="L643" s="439"/>
      <c r="M643" s="15"/>
    </row>
    <row r="644" spans="1:14" ht="20.100000000000001" customHeight="1">
      <c r="A644" s="10"/>
      <c r="B644" s="443">
        <f>SUM(B643:B643)</f>
        <v>448.24</v>
      </c>
      <c r="C644" s="627" t="str">
        <f>VLOOKUP(B641,'DESCRIÇÃO EMOP'!A:C,3)</f>
        <v>UN</v>
      </c>
      <c r="D644" s="516" t="s">
        <v>140</v>
      </c>
      <c r="E644" s="438"/>
      <c r="F644" s="464"/>
      <c r="G644" s="464"/>
      <c r="H644" s="439"/>
      <c r="I644" s="439"/>
      <c r="J644" s="439"/>
      <c r="K644" s="439"/>
      <c r="L644" s="439"/>
      <c r="M644" s="15"/>
    </row>
    <row r="645" spans="1:14" ht="20.100000000000001" customHeight="1">
      <c r="A645" s="10"/>
      <c r="B645" s="36"/>
      <c r="C645" s="281"/>
      <c r="D645" s="516"/>
      <c r="E645" s="438"/>
      <c r="F645" s="464"/>
      <c r="G645" s="464"/>
      <c r="H645" s="439"/>
      <c r="I645" s="439"/>
      <c r="J645" s="439"/>
      <c r="K645" s="439"/>
      <c r="L645" s="439"/>
      <c r="M645" s="15"/>
    </row>
    <row r="646" spans="1:14" ht="20.100000000000001" customHeight="1">
      <c r="A646" s="10"/>
      <c r="B646" s="36"/>
      <c r="C646" s="281"/>
      <c r="D646" s="516"/>
      <c r="E646" s="438"/>
      <c r="F646" s="464"/>
      <c r="G646" s="464"/>
      <c r="H646" s="439"/>
      <c r="I646" s="439"/>
      <c r="J646" s="439"/>
      <c r="K646" s="439"/>
      <c r="L646" s="439"/>
      <c r="M646" s="15"/>
    </row>
    <row r="647" spans="1:14" s="16" customFormat="1" ht="33.75" customHeight="1" collapsed="1">
      <c r="A647" s="10">
        <f>A641+1</f>
        <v>73</v>
      </c>
      <c r="B647" s="18" t="s">
        <v>70</v>
      </c>
      <c r="C647" s="1133" t="str">
        <f>VLOOKUP(B647,'DESCRIÇÃO EMOP'!A:B,2,FALSE)</f>
        <v>CERCA PROTETORA DE BORDA DE VALA OU OBRA,COM TELA PLASTICA NA COR LARANJA OU AMARELA,CONSIDERANDO 1 VEZ DE UTILIZACAO,INCLUSIVE APOIOS,FORNECIMENTO,COLOCACAO E RETIRADA</v>
      </c>
      <c r="D647" s="1133"/>
      <c r="E647" s="1133"/>
      <c r="F647" s="1133"/>
      <c r="G647" s="1133"/>
      <c r="H647" s="1133"/>
      <c r="I647" s="1133"/>
      <c r="J647" s="1133"/>
      <c r="K647" s="1133"/>
      <c r="L647" s="1133"/>
      <c r="M647" s="597"/>
      <c r="N647" s="421"/>
    </row>
    <row r="648" spans="1:14" s="16" customFormat="1">
      <c r="A648" s="10"/>
      <c r="B648" s="441"/>
      <c r="C648" s="595"/>
      <c r="D648" s="595"/>
      <c r="E648" s="595"/>
      <c r="F648" s="595"/>
      <c r="G648" s="595"/>
      <c r="H648" s="595"/>
      <c r="I648" s="595"/>
      <c r="J648" s="595"/>
      <c r="K648" s="595"/>
      <c r="L648" s="595"/>
      <c r="M648" s="597"/>
      <c r="N648" s="421"/>
    </row>
    <row r="649" spans="1:14" ht="20.100000000000001" customHeight="1">
      <c r="A649" s="853"/>
      <c r="B649" s="458"/>
      <c r="C649" s="459"/>
      <c r="D649" s="551" t="s">
        <v>34644</v>
      </c>
      <c r="E649" s="552"/>
      <c r="F649" s="556" t="s">
        <v>34496</v>
      </c>
      <c r="G649" s="556"/>
      <c r="H649" s="556" t="s">
        <v>34575</v>
      </c>
      <c r="I649" s="556"/>
      <c r="J649" s="556" t="s">
        <v>30</v>
      </c>
      <c r="K649" s="479"/>
      <c r="L649" s="34"/>
      <c r="M649" s="24"/>
    </row>
    <row r="650" spans="1:14" ht="20.100000000000001" customHeight="1">
      <c r="A650" s="10"/>
      <c r="B650" s="463">
        <f>TRUNC(F650*H650*J650,2)</f>
        <v>22412</v>
      </c>
      <c r="C650" s="451" t="s">
        <v>17</v>
      </c>
      <c r="D650" s="554"/>
      <c r="E650" s="554"/>
      <c r="F650" s="667">
        <f>F1070</f>
        <v>11206</v>
      </c>
      <c r="G650" s="553" t="s">
        <v>31</v>
      </c>
      <c r="H650" s="555">
        <v>1</v>
      </c>
      <c r="I650" s="553" t="s">
        <v>31</v>
      </c>
      <c r="J650" s="555">
        <v>2</v>
      </c>
      <c r="K650" s="439"/>
      <c r="L650" s="439"/>
      <c r="M650" s="15"/>
    </row>
    <row r="651" spans="1:14" ht="20.100000000000001" customHeight="1">
      <c r="A651" s="10"/>
      <c r="B651" s="443">
        <f>SUM(B650:B650)</f>
        <v>22412</v>
      </c>
      <c r="C651" s="627" t="str">
        <f>VLOOKUP(B647,'DESCRIÇÃO EMOP'!A:C,3)</f>
        <v>M2</v>
      </c>
      <c r="D651" s="516" t="s">
        <v>140</v>
      </c>
      <c r="E651" s="438"/>
      <c r="F651" s="464"/>
      <c r="G651" s="464"/>
      <c r="H651" s="439"/>
      <c r="I651" s="439"/>
      <c r="J651" s="439"/>
      <c r="K651" s="439"/>
      <c r="L651" s="439"/>
      <c r="M651" s="15"/>
    </row>
    <row r="652" spans="1:14" ht="20.100000000000001" customHeight="1">
      <c r="A652" s="10"/>
      <c r="B652" s="36"/>
      <c r="C652" s="281"/>
      <c r="D652" s="516"/>
      <c r="E652" s="438"/>
      <c r="F652" s="464"/>
      <c r="G652" s="464"/>
      <c r="H652" s="439"/>
      <c r="I652" s="439"/>
      <c r="J652" s="439"/>
      <c r="K652" s="439"/>
      <c r="L652" s="439"/>
      <c r="M652" s="15"/>
    </row>
    <row r="653" spans="1:14" s="16" customFormat="1" ht="33.75" customHeight="1">
      <c r="A653" s="10">
        <f>A647+1</f>
        <v>74</v>
      </c>
      <c r="B653" s="18" t="s">
        <v>1777</v>
      </c>
      <c r="C653" s="1133" t="str">
        <f>VLOOKUP(B653,'DESCRIÇÃO EMOP'!A:B,2,FALSE)</f>
        <v>BARRAGEM DE BLOQUEIO DE OBRA NA VIA PUBLICA,DE ACORDO COM ARESOLUCAO DA PREFEITURA-RJ,COMPREENDENDO FORNECIMENTO,COLOCACAO E PINTURA DOS SUPORTES DE MADEIRA COM REAPROVEITAMENTO DO CONJUNTO 40 (QUARENTA) VEZES</v>
      </c>
      <c r="D653" s="1133"/>
      <c r="E653" s="1133"/>
      <c r="F653" s="1133"/>
      <c r="G653" s="1133"/>
      <c r="H653" s="1133"/>
      <c r="I653" s="1133"/>
      <c r="J653" s="1133"/>
      <c r="K653" s="1133"/>
      <c r="L653" s="1133"/>
      <c r="M653" s="597"/>
      <c r="N653" s="421"/>
    </row>
    <row r="654" spans="1:14" s="16" customFormat="1">
      <c r="A654" s="10"/>
      <c r="B654" s="441"/>
      <c r="C654" s="595"/>
      <c r="D654" s="595"/>
      <c r="E654" s="595"/>
      <c r="F654" s="595"/>
      <c r="G654" s="595"/>
      <c r="H654" s="595"/>
      <c r="I654" s="595"/>
      <c r="J654" s="595"/>
      <c r="K654" s="595"/>
      <c r="L654" s="595"/>
      <c r="M654" s="597"/>
      <c r="N654" s="421"/>
    </row>
    <row r="655" spans="1:14" s="25" customFormat="1" ht="15.75">
      <c r="A655" s="853"/>
      <c r="B655" s="458"/>
      <c r="C655" s="459"/>
      <c r="D655" s="557"/>
      <c r="E655" s="558"/>
      <c r="F655" s="556" t="s">
        <v>34496</v>
      </c>
      <c r="G655" s="1150" t="s">
        <v>34650</v>
      </c>
      <c r="H655" s="1150"/>
      <c r="I655" s="1150"/>
      <c r="J655" s="1151" t="s">
        <v>34648</v>
      </c>
      <c r="K655" s="1151"/>
      <c r="L655" s="34"/>
      <c r="M655" s="24"/>
      <c r="N655" s="421"/>
    </row>
    <row r="656" spans="1:14" s="466" customFormat="1" ht="20.100000000000001" customHeight="1">
      <c r="A656" s="853"/>
      <c r="B656" s="476">
        <f>TRUNC((F656/H656)*J656,2)</f>
        <v>784.42</v>
      </c>
      <c r="C656" s="459" t="s">
        <v>17</v>
      </c>
      <c r="D656" s="554"/>
      <c r="E656" s="565"/>
      <c r="F656" s="667">
        <f>E643</f>
        <v>11206</v>
      </c>
      <c r="G656" s="566" t="s">
        <v>24027</v>
      </c>
      <c r="H656" s="566">
        <v>100</v>
      </c>
      <c r="I656" s="566" t="s">
        <v>18</v>
      </c>
      <c r="J656" s="566">
        <v>7</v>
      </c>
      <c r="K656" s="479"/>
      <c r="L656" s="34"/>
      <c r="M656" s="34"/>
      <c r="N656" s="192"/>
    </row>
    <row r="657" spans="1:14" s="485" customFormat="1" ht="20.100000000000001" customHeight="1">
      <c r="A657" s="853"/>
      <c r="B657" s="471">
        <f>SUM(B656:B656)</f>
        <v>784.42</v>
      </c>
      <c r="C657" s="627" t="str">
        <f>VLOOKUP(B653,'DESCRIÇÃO EMOP'!A:C,3)</f>
        <v>M</v>
      </c>
      <c r="D657" s="516" t="s">
        <v>140</v>
      </c>
      <c r="E657" s="460"/>
      <c r="F657" s="464"/>
      <c r="G657" s="464"/>
      <c r="H657" s="480"/>
      <c r="I657" s="483"/>
      <c r="J657" s="483"/>
      <c r="K657" s="480"/>
      <c r="L657" s="480"/>
      <c r="M657" s="502"/>
      <c r="N657" s="511"/>
    </row>
    <row r="658" spans="1:14" ht="20.100000000000001" customHeight="1">
      <c r="A658" s="853"/>
      <c r="B658" s="471"/>
      <c r="C658" s="281"/>
      <c r="D658" s="516"/>
      <c r="E658" s="460"/>
      <c r="F658" s="464"/>
      <c r="G658" s="464"/>
      <c r="H658" s="480"/>
      <c r="I658" s="483"/>
      <c r="J658" s="483"/>
      <c r="K658" s="480"/>
      <c r="L658" s="480"/>
      <c r="M658" s="2"/>
    </row>
    <row r="659" spans="1:14" ht="20.100000000000001" customHeight="1">
      <c r="A659" s="10"/>
      <c r="B659" s="463"/>
      <c r="C659" s="23"/>
      <c r="D659" s="460"/>
      <c r="E659" s="464"/>
      <c r="F659" s="464"/>
      <c r="G659" s="464"/>
      <c r="H659" s="439"/>
      <c r="I659" s="439"/>
      <c r="J659" s="439"/>
      <c r="K659" s="439"/>
      <c r="L659" s="439"/>
      <c r="M659" s="15"/>
    </row>
    <row r="660" spans="1:14" s="16" customFormat="1" ht="33.75" customHeight="1" collapsed="1">
      <c r="A660" s="10">
        <f>A653+1</f>
        <v>75</v>
      </c>
      <c r="B660" s="18" t="s">
        <v>156</v>
      </c>
      <c r="C660" s="1133" t="str">
        <f>VLOOKUP(B660,'DESCRIÇÃO EMOP'!A:B,2,FALSE)</f>
        <v>ATERRO COM MATERIAL DE 1ªCATEGORIA,COMPACTADO MANUALMENTE EMCAMADAS DE 20CM,ATE UMA ALTURA MAXIMA DE 80CM,PARA SUPORTEDE CAMADA DE CONCRETO,INCLUSIVE DOIS TIROS DE PA,ESPALHAMENTO E REGA,EXCLUSIVE FORNECIMENTO DA TERRA</v>
      </c>
      <c r="D660" s="1133"/>
      <c r="E660" s="1133"/>
      <c r="F660" s="1133"/>
      <c r="G660" s="1133"/>
      <c r="H660" s="1133"/>
      <c r="I660" s="1133"/>
      <c r="J660" s="1133"/>
      <c r="K660" s="1133"/>
      <c r="L660" s="1133"/>
      <c r="M660" s="597"/>
      <c r="N660" s="421"/>
    </row>
    <row r="661" spans="1:14" ht="20.100000000000001" customHeight="1">
      <c r="A661" s="857"/>
      <c r="B661" s="444"/>
      <c r="C661" s="445"/>
      <c r="D661" s="527" t="s">
        <v>201</v>
      </c>
      <c r="E661" s="438"/>
      <c r="F661" s="486" t="s">
        <v>4</v>
      </c>
      <c r="G661" s="486"/>
      <c r="H661" s="486" t="s">
        <v>1</v>
      </c>
      <c r="I661" s="1152" t="s">
        <v>107</v>
      </c>
      <c r="J661" s="1152"/>
      <c r="L661" s="216" t="s">
        <v>106</v>
      </c>
      <c r="M661" s="15"/>
    </row>
    <row r="662" spans="1:14" ht="20.100000000000001" customHeight="1">
      <c r="A662" s="857"/>
      <c r="B662" s="591">
        <f t="shared" ref="B662:B672" si="22">TRUNC(F662*H662*J662*L662,2)</f>
        <v>456</v>
      </c>
      <c r="C662" s="451" t="s">
        <v>17</v>
      </c>
      <c r="D662" s="441" t="str">
        <f t="shared" ref="D662:D697" si="23">D598</f>
        <v>Avenida Presidente Roosevelt</v>
      </c>
      <c r="E662" s="467"/>
      <c r="F662" s="592">
        <f t="shared" ref="F662:F697" si="24">F598</f>
        <v>760</v>
      </c>
      <c r="G662" s="553" t="s">
        <v>31</v>
      </c>
      <c r="H662" s="592">
        <v>1.5</v>
      </c>
      <c r="I662" s="553" t="s">
        <v>31</v>
      </c>
      <c r="J662" s="592">
        <v>0.2</v>
      </c>
      <c r="K662" s="553" t="s">
        <v>31</v>
      </c>
      <c r="L662" s="170">
        <v>2</v>
      </c>
      <c r="M662" s="15"/>
    </row>
    <row r="663" spans="1:14" ht="20.100000000000001" customHeight="1">
      <c r="A663" s="857"/>
      <c r="B663" s="591">
        <f t="shared" si="22"/>
        <v>92.4</v>
      </c>
      <c r="C663" s="451" t="s">
        <v>17</v>
      </c>
      <c r="D663" s="441" t="str">
        <f t="shared" si="23"/>
        <v>Rua Imeri</v>
      </c>
      <c r="E663" s="467"/>
      <c r="F663" s="592">
        <f t="shared" si="24"/>
        <v>154</v>
      </c>
      <c r="G663" s="553" t="s">
        <v>31</v>
      </c>
      <c r="H663" s="592">
        <v>1.5</v>
      </c>
      <c r="I663" s="553" t="s">
        <v>31</v>
      </c>
      <c r="J663" s="592">
        <v>0.2</v>
      </c>
      <c r="K663" s="553" t="s">
        <v>31</v>
      </c>
      <c r="L663" s="170">
        <v>2</v>
      </c>
      <c r="M663" s="15"/>
    </row>
    <row r="664" spans="1:14" ht="20.100000000000001" customHeight="1">
      <c r="A664" s="857"/>
      <c r="B664" s="591">
        <f t="shared" si="22"/>
        <v>129.6</v>
      </c>
      <c r="C664" s="451" t="s">
        <v>17</v>
      </c>
      <c r="D664" s="441" t="str">
        <f t="shared" si="23"/>
        <v>Rua Itaipé</v>
      </c>
      <c r="E664" s="467"/>
      <c r="F664" s="592">
        <f t="shared" si="24"/>
        <v>216</v>
      </c>
      <c r="G664" s="553" t="s">
        <v>31</v>
      </c>
      <c r="H664" s="592">
        <v>1.5</v>
      </c>
      <c r="I664" s="553" t="s">
        <v>31</v>
      </c>
      <c r="J664" s="592">
        <v>0.2</v>
      </c>
      <c r="K664" s="553" t="s">
        <v>31</v>
      </c>
      <c r="L664" s="170">
        <v>2</v>
      </c>
      <c r="M664" s="15"/>
    </row>
    <row r="665" spans="1:14" ht="20.100000000000001" customHeight="1">
      <c r="A665" s="857"/>
      <c r="B665" s="591">
        <f t="shared" si="22"/>
        <v>90.6</v>
      </c>
      <c r="C665" s="451" t="s">
        <v>17</v>
      </c>
      <c r="D665" s="441" t="str">
        <f t="shared" si="23"/>
        <v>Rua Itaipá</v>
      </c>
      <c r="E665" s="467"/>
      <c r="F665" s="592">
        <f t="shared" si="24"/>
        <v>151</v>
      </c>
      <c r="G665" s="553" t="s">
        <v>31</v>
      </c>
      <c r="H665" s="592">
        <v>1.5</v>
      </c>
      <c r="I665" s="553" t="s">
        <v>31</v>
      </c>
      <c r="J665" s="592">
        <v>0.2</v>
      </c>
      <c r="K665" s="553" t="s">
        <v>31</v>
      </c>
      <c r="L665" s="170">
        <v>2</v>
      </c>
      <c r="M665" s="15"/>
    </row>
    <row r="666" spans="1:14" ht="20.100000000000001" customHeight="1">
      <c r="A666" s="857"/>
      <c r="B666" s="591">
        <f t="shared" si="22"/>
        <v>98.4</v>
      </c>
      <c r="C666" s="451" t="s">
        <v>17</v>
      </c>
      <c r="D666" s="441" t="str">
        <f t="shared" si="23"/>
        <v>Rua Itatuba (200+0 a 208+4,163)</v>
      </c>
      <c r="E666" s="467"/>
      <c r="F666" s="592">
        <f t="shared" si="24"/>
        <v>164</v>
      </c>
      <c r="G666" s="553" t="s">
        <v>31</v>
      </c>
      <c r="H666" s="592">
        <v>1.5</v>
      </c>
      <c r="I666" s="553" t="s">
        <v>31</v>
      </c>
      <c r="J666" s="592">
        <v>0.2</v>
      </c>
      <c r="K666" s="553" t="s">
        <v>31</v>
      </c>
      <c r="L666" s="170">
        <v>2</v>
      </c>
      <c r="M666" s="15"/>
    </row>
    <row r="667" spans="1:14" ht="20.100000000000001" customHeight="1">
      <c r="A667" s="857"/>
      <c r="B667" s="591">
        <f t="shared" si="22"/>
        <v>49.2</v>
      </c>
      <c r="C667" s="451" t="s">
        <v>17</v>
      </c>
      <c r="D667" s="441" t="str">
        <f t="shared" si="23"/>
        <v>Rua Itatuba (220+0 a 224+1,540)</v>
      </c>
      <c r="E667" s="467"/>
      <c r="F667" s="592">
        <f t="shared" si="24"/>
        <v>82</v>
      </c>
      <c r="G667" s="553" t="s">
        <v>31</v>
      </c>
      <c r="H667" s="592">
        <v>1.5</v>
      </c>
      <c r="I667" s="553" t="s">
        <v>31</v>
      </c>
      <c r="J667" s="592">
        <v>0.2</v>
      </c>
      <c r="K667" s="553" t="s">
        <v>31</v>
      </c>
      <c r="L667" s="170">
        <v>2</v>
      </c>
      <c r="M667" s="15"/>
    </row>
    <row r="668" spans="1:14" ht="20.100000000000001" customHeight="1">
      <c r="A668" s="857"/>
      <c r="B668" s="591">
        <f t="shared" si="22"/>
        <v>94.8</v>
      </c>
      <c r="C668" s="451" t="s">
        <v>17</v>
      </c>
      <c r="D668" s="441" t="str">
        <f t="shared" si="23"/>
        <v>Rua Itajaí</v>
      </c>
      <c r="E668" s="467"/>
      <c r="F668" s="592">
        <f t="shared" si="24"/>
        <v>158</v>
      </c>
      <c r="G668" s="553" t="s">
        <v>31</v>
      </c>
      <c r="H668" s="592">
        <v>1.5</v>
      </c>
      <c r="I668" s="553" t="s">
        <v>31</v>
      </c>
      <c r="J668" s="592">
        <v>0.2</v>
      </c>
      <c r="K668" s="553" t="s">
        <v>31</v>
      </c>
      <c r="L668" s="170">
        <v>2</v>
      </c>
      <c r="M668" s="15"/>
    </row>
    <row r="669" spans="1:14" ht="20.100000000000001" customHeight="1">
      <c r="A669" s="857"/>
      <c r="B669" s="591">
        <f t="shared" si="22"/>
        <v>244.2</v>
      </c>
      <c r="C669" s="451" t="s">
        <v>17</v>
      </c>
      <c r="D669" s="441" t="str">
        <f t="shared" si="23"/>
        <v>Rua Itapagé</v>
      </c>
      <c r="E669" s="467"/>
      <c r="F669" s="592">
        <f t="shared" si="24"/>
        <v>407</v>
      </c>
      <c r="G669" s="553" t="s">
        <v>31</v>
      </c>
      <c r="H669" s="592">
        <v>1.5</v>
      </c>
      <c r="I669" s="553" t="s">
        <v>31</v>
      </c>
      <c r="J669" s="592">
        <v>0.2</v>
      </c>
      <c r="K669" s="553" t="s">
        <v>31</v>
      </c>
      <c r="L669" s="170">
        <v>2</v>
      </c>
      <c r="M669" s="15"/>
    </row>
    <row r="670" spans="1:14" ht="20.100000000000001" customHeight="1">
      <c r="A670" s="857"/>
      <c r="B670" s="591">
        <f t="shared" si="22"/>
        <v>187.2</v>
      </c>
      <c r="C670" s="451" t="s">
        <v>17</v>
      </c>
      <c r="D670" s="441" t="str">
        <f t="shared" si="23"/>
        <v>Rua Itaporé</v>
      </c>
      <c r="E670" s="467"/>
      <c r="F670" s="592">
        <f t="shared" si="24"/>
        <v>312</v>
      </c>
      <c r="G670" s="553" t="s">
        <v>31</v>
      </c>
      <c r="H670" s="592">
        <v>1.5</v>
      </c>
      <c r="I670" s="553" t="s">
        <v>31</v>
      </c>
      <c r="J670" s="592">
        <v>0.2</v>
      </c>
      <c r="K670" s="553" t="s">
        <v>31</v>
      </c>
      <c r="L670" s="170">
        <v>2</v>
      </c>
      <c r="M670" s="15"/>
    </row>
    <row r="671" spans="1:14" ht="20.100000000000001" customHeight="1">
      <c r="A671" s="857"/>
      <c r="B671" s="591">
        <f t="shared" si="22"/>
        <v>244.8</v>
      </c>
      <c r="C671" s="451" t="s">
        <v>17</v>
      </c>
      <c r="D671" s="441" t="str">
        <f t="shared" si="23"/>
        <v>Rua Oswaldo Mendonça de Campos</v>
      </c>
      <c r="E671" s="467"/>
      <c r="F671" s="592">
        <f t="shared" si="24"/>
        <v>408</v>
      </c>
      <c r="G671" s="553" t="s">
        <v>31</v>
      </c>
      <c r="H671" s="592">
        <v>1.5</v>
      </c>
      <c r="I671" s="553" t="s">
        <v>31</v>
      </c>
      <c r="J671" s="592">
        <v>0.2</v>
      </c>
      <c r="K671" s="553" t="s">
        <v>31</v>
      </c>
      <c r="L671" s="170">
        <v>2</v>
      </c>
      <c r="M671" s="15"/>
    </row>
    <row r="672" spans="1:14" ht="15.75">
      <c r="A672" s="857"/>
      <c r="B672" s="591">
        <f t="shared" si="22"/>
        <v>348</v>
      </c>
      <c r="C672" s="451" t="s">
        <v>17</v>
      </c>
      <c r="D672" s="441" t="str">
        <f t="shared" si="23"/>
        <v>Rua Itaporanga</v>
      </c>
      <c r="E672" s="467"/>
      <c r="F672" s="592">
        <f t="shared" si="24"/>
        <v>580</v>
      </c>
      <c r="G672" s="553" t="s">
        <v>31</v>
      </c>
      <c r="H672" s="592">
        <v>1.5</v>
      </c>
      <c r="I672" s="553" t="s">
        <v>31</v>
      </c>
      <c r="J672" s="592">
        <v>0.2</v>
      </c>
      <c r="K672" s="553" t="s">
        <v>31</v>
      </c>
      <c r="L672" s="170">
        <v>2</v>
      </c>
      <c r="M672" s="15"/>
    </row>
    <row r="673" spans="1:13" ht="15.75">
      <c r="A673" s="857"/>
      <c r="B673" s="591">
        <f>F673*H673*J673*L673</f>
        <v>152.4</v>
      </c>
      <c r="C673" s="451" t="s">
        <v>17</v>
      </c>
      <c r="D673" s="441" t="str">
        <f t="shared" si="23"/>
        <v>Rua Itú</v>
      </c>
      <c r="E673" s="467"/>
      <c r="F673" s="592">
        <f t="shared" si="24"/>
        <v>254</v>
      </c>
      <c r="G673" s="553" t="s">
        <v>31</v>
      </c>
      <c r="H673" s="592">
        <v>1.5</v>
      </c>
      <c r="I673" s="553" t="s">
        <v>31</v>
      </c>
      <c r="J673" s="592">
        <v>0.2</v>
      </c>
      <c r="K673" s="553" t="s">
        <v>31</v>
      </c>
      <c r="L673" s="170">
        <v>2</v>
      </c>
      <c r="M673" s="15"/>
    </row>
    <row r="674" spans="1:13" ht="15.75">
      <c r="A674" s="857"/>
      <c r="B674" s="591">
        <f>F674*H674*J674*L674</f>
        <v>31.200000000000003</v>
      </c>
      <c r="C674" s="451" t="s">
        <v>17</v>
      </c>
      <c r="D674" s="441" t="str">
        <f t="shared" si="23"/>
        <v>Rua Itabaiana</v>
      </c>
      <c r="E674" s="467"/>
      <c r="F674" s="592">
        <f t="shared" si="24"/>
        <v>52</v>
      </c>
      <c r="G674" s="553" t="s">
        <v>31</v>
      </c>
      <c r="H674" s="592">
        <v>1.5</v>
      </c>
      <c r="I674" s="553" t="s">
        <v>31</v>
      </c>
      <c r="J674" s="592">
        <v>0.2</v>
      </c>
      <c r="K674" s="553" t="s">
        <v>31</v>
      </c>
      <c r="L674" s="170">
        <v>2</v>
      </c>
      <c r="M674" s="15"/>
    </row>
    <row r="675" spans="1:13" ht="15.75">
      <c r="A675" s="857"/>
      <c r="B675" s="591">
        <f>F675*H675*J675*L675</f>
        <v>134.4</v>
      </c>
      <c r="C675" s="451" t="s">
        <v>17</v>
      </c>
      <c r="D675" s="441" t="str">
        <f t="shared" si="23"/>
        <v>Rua Itavera</v>
      </c>
      <c r="E675" s="467"/>
      <c r="F675" s="592">
        <f t="shared" si="24"/>
        <v>224</v>
      </c>
      <c r="G675" s="553" t="s">
        <v>31</v>
      </c>
      <c r="H675" s="592">
        <v>1.5</v>
      </c>
      <c r="I675" s="553" t="s">
        <v>31</v>
      </c>
      <c r="J675" s="592">
        <v>0.2</v>
      </c>
      <c r="K675" s="553" t="s">
        <v>31</v>
      </c>
      <c r="L675" s="170">
        <v>2</v>
      </c>
      <c r="M675" s="15"/>
    </row>
    <row r="676" spans="1:13" ht="15.75">
      <c r="A676" s="857"/>
      <c r="B676" s="591">
        <f>F676*H676*J676*L676</f>
        <v>144.6</v>
      </c>
      <c r="C676" s="451" t="s">
        <v>17</v>
      </c>
      <c r="D676" s="441" t="str">
        <f t="shared" si="23"/>
        <v>Rua Agenor Pacheco</v>
      </c>
      <c r="E676" s="467"/>
      <c r="F676" s="592">
        <f t="shared" si="24"/>
        <v>241</v>
      </c>
      <c r="G676" s="553" t="s">
        <v>31</v>
      </c>
      <c r="H676" s="592">
        <v>1.5</v>
      </c>
      <c r="I676" s="553" t="s">
        <v>31</v>
      </c>
      <c r="J676" s="592">
        <v>0.2</v>
      </c>
      <c r="K676" s="553" t="s">
        <v>31</v>
      </c>
      <c r="L676" s="170">
        <v>2</v>
      </c>
      <c r="M676" s="15"/>
    </row>
    <row r="677" spans="1:13" ht="15.75">
      <c r="A677" s="857"/>
      <c r="B677" s="591">
        <f>F677*H677*J677*L677</f>
        <v>135</v>
      </c>
      <c r="C677" s="451" t="s">
        <v>17</v>
      </c>
      <c r="D677" s="441" t="str">
        <f t="shared" si="23"/>
        <v>Rua Itararé</v>
      </c>
      <c r="E677" s="467"/>
      <c r="F677" s="592">
        <f t="shared" si="24"/>
        <v>225</v>
      </c>
      <c r="G677" s="553" t="s">
        <v>31</v>
      </c>
      <c r="H677" s="592">
        <v>1.5</v>
      </c>
      <c r="I677" s="553" t="s">
        <v>31</v>
      </c>
      <c r="J677" s="592">
        <v>0.2</v>
      </c>
      <c r="K677" s="553" t="s">
        <v>31</v>
      </c>
      <c r="L677" s="170">
        <v>2</v>
      </c>
      <c r="M677" s="15"/>
    </row>
    <row r="678" spans="1:13" ht="15.75">
      <c r="A678" s="857"/>
      <c r="B678" s="591">
        <f t="shared" ref="B678:B697" si="25">TRUNC(F678*H678*J678*L678,2)</f>
        <v>133.80000000000001</v>
      </c>
      <c r="C678" s="451" t="s">
        <v>17</v>
      </c>
      <c r="D678" s="441" t="str">
        <f t="shared" si="23"/>
        <v>Rua Itapuca</v>
      </c>
      <c r="E678" s="467"/>
      <c r="F678" s="592">
        <f t="shared" si="24"/>
        <v>223</v>
      </c>
      <c r="G678" s="553" t="s">
        <v>31</v>
      </c>
      <c r="H678" s="592">
        <v>1.5</v>
      </c>
      <c r="I678" s="553" t="s">
        <v>31</v>
      </c>
      <c r="J678" s="592">
        <v>0.2</v>
      </c>
      <c r="K678" s="553" t="s">
        <v>31</v>
      </c>
      <c r="L678" s="170">
        <v>2</v>
      </c>
      <c r="M678" s="15"/>
    </row>
    <row r="679" spans="1:13" ht="20.100000000000001" customHeight="1">
      <c r="A679" s="857"/>
      <c r="B679" s="591">
        <f t="shared" si="25"/>
        <v>132</v>
      </c>
      <c r="C679" s="451" t="s">
        <v>17</v>
      </c>
      <c r="D679" s="441" t="str">
        <f t="shared" si="23"/>
        <v>Avenida Presidente Truman (750+0 a 761+0)</v>
      </c>
      <c r="E679" s="467"/>
      <c r="F679" s="592">
        <f t="shared" si="24"/>
        <v>220</v>
      </c>
      <c r="G679" s="553" t="s">
        <v>31</v>
      </c>
      <c r="H679" s="592">
        <v>1.5</v>
      </c>
      <c r="I679" s="553" t="s">
        <v>31</v>
      </c>
      <c r="J679" s="592">
        <v>0.2</v>
      </c>
      <c r="K679" s="553" t="s">
        <v>31</v>
      </c>
      <c r="L679" s="170">
        <v>2</v>
      </c>
      <c r="M679" s="15"/>
    </row>
    <row r="680" spans="1:13" ht="20.100000000000001" customHeight="1">
      <c r="A680" s="857"/>
      <c r="B680" s="591">
        <f t="shared" si="25"/>
        <v>126</v>
      </c>
      <c r="C680" s="451" t="s">
        <v>17</v>
      </c>
      <c r="D680" s="441" t="str">
        <f t="shared" si="23"/>
        <v>Avenida Presidente Truman (761+0 a 771+10)</v>
      </c>
      <c r="E680" s="467"/>
      <c r="F680" s="592">
        <f t="shared" si="24"/>
        <v>210</v>
      </c>
      <c r="G680" s="553" t="s">
        <v>31</v>
      </c>
      <c r="H680" s="592">
        <v>1.5</v>
      </c>
      <c r="I680" s="553" t="s">
        <v>31</v>
      </c>
      <c r="J680" s="592">
        <v>0.2</v>
      </c>
      <c r="K680" s="553" t="s">
        <v>31</v>
      </c>
      <c r="L680" s="170">
        <v>2</v>
      </c>
      <c r="M680" s="15"/>
    </row>
    <row r="681" spans="1:13" ht="20.100000000000001" customHeight="1">
      <c r="A681" s="857"/>
      <c r="B681" s="591">
        <f t="shared" si="25"/>
        <v>137.4</v>
      </c>
      <c r="C681" s="451" t="s">
        <v>17</v>
      </c>
      <c r="D681" s="441" t="str">
        <f t="shared" si="23"/>
        <v>Avenida Presidente Truman (771+0 a 782+19,165)</v>
      </c>
      <c r="E681" s="467"/>
      <c r="F681" s="592">
        <f t="shared" si="24"/>
        <v>229</v>
      </c>
      <c r="G681" s="553" t="s">
        <v>31</v>
      </c>
      <c r="H681" s="592">
        <v>1.5</v>
      </c>
      <c r="I681" s="553" t="s">
        <v>31</v>
      </c>
      <c r="J681" s="592">
        <v>0.2</v>
      </c>
      <c r="K681" s="553" t="s">
        <v>31</v>
      </c>
      <c r="L681" s="170">
        <v>2</v>
      </c>
      <c r="M681" s="15"/>
    </row>
    <row r="682" spans="1:13" ht="20.100000000000001" customHeight="1">
      <c r="A682" s="857"/>
      <c r="B682" s="591">
        <f t="shared" si="25"/>
        <v>197.4</v>
      </c>
      <c r="C682" s="451" t="s">
        <v>17</v>
      </c>
      <c r="D682" s="441" t="str">
        <f t="shared" si="23"/>
        <v>Rua Noronha dos Santos (800+0 a 816+9)</v>
      </c>
      <c r="E682" s="467"/>
      <c r="F682" s="592">
        <f t="shared" si="24"/>
        <v>329</v>
      </c>
      <c r="G682" s="553" t="s">
        <v>31</v>
      </c>
      <c r="H682" s="592">
        <v>1.5</v>
      </c>
      <c r="I682" s="553" t="s">
        <v>31</v>
      </c>
      <c r="J682" s="592">
        <v>0.2</v>
      </c>
      <c r="K682" s="553" t="s">
        <v>31</v>
      </c>
      <c r="L682" s="170">
        <v>2</v>
      </c>
      <c r="M682" s="15"/>
    </row>
    <row r="683" spans="1:13" ht="20.100000000000001" customHeight="1">
      <c r="A683" s="857"/>
      <c r="B683" s="591">
        <f t="shared" si="25"/>
        <v>66</v>
      </c>
      <c r="C683" s="451" t="s">
        <v>17</v>
      </c>
      <c r="D683" s="441" t="str">
        <f t="shared" si="23"/>
        <v>Rua Noronha dos Santos (816+9 a 821+9)</v>
      </c>
      <c r="E683" s="467"/>
      <c r="F683" s="592">
        <f t="shared" si="24"/>
        <v>110</v>
      </c>
      <c r="G683" s="553" t="s">
        <v>31</v>
      </c>
      <c r="H683" s="592">
        <v>1.5</v>
      </c>
      <c r="I683" s="553" t="s">
        <v>31</v>
      </c>
      <c r="J683" s="592">
        <v>0.2</v>
      </c>
      <c r="K683" s="553" t="s">
        <v>31</v>
      </c>
      <c r="L683" s="170">
        <v>2</v>
      </c>
      <c r="M683" s="15"/>
    </row>
    <row r="684" spans="1:13" ht="20.100000000000001" customHeight="1">
      <c r="A684" s="857"/>
      <c r="B684" s="591">
        <f t="shared" si="25"/>
        <v>310.8</v>
      </c>
      <c r="C684" s="451" t="s">
        <v>17</v>
      </c>
      <c r="D684" s="441" t="str">
        <f t="shared" si="23"/>
        <v>Rua Plinio Rocha</v>
      </c>
      <c r="E684" s="467"/>
      <c r="F684" s="592">
        <f t="shared" si="24"/>
        <v>518</v>
      </c>
      <c r="G684" s="553" t="s">
        <v>31</v>
      </c>
      <c r="H684" s="592">
        <v>1.5</v>
      </c>
      <c r="I684" s="553" t="s">
        <v>31</v>
      </c>
      <c r="J684" s="592">
        <v>0.2</v>
      </c>
      <c r="K684" s="553" t="s">
        <v>31</v>
      </c>
      <c r="L684" s="170">
        <v>2</v>
      </c>
      <c r="M684" s="15"/>
    </row>
    <row r="685" spans="1:13" ht="20.100000000000001" customHeight="1">
      <c r="A685" s="857"/>
      <c r="B685" s="591">
        <f t="shared" si="25"/>
        <v>205.2</v>
      </c>
      <c r="C685" s="451" t="s">
        <v>17</v>
      </c>
      <c r="D685" s="441" t="str">
        <f t="shared" si="23"/>
        <v>Rua Raul de Azevedo</v>
      </c>
      <c r="E685" s="467"/>
      <c r="F685" s="592">
        <f t="shared" si="24"/>
        <v>342</v>
      </c>
      <c r="G685" s="553" t="s">
        <v>31</v>
      </c>
      <c r="H685" s="592">
        <v>1.5</v>
      </c>
      <c r="I685" s="553" t="s">
        <v>31</v>
      </c>
      <c r="J685" s="592">
        <v>0.2</v>
      </c>
      <c r="K685" s="553" t="s">
        <v>31</v>
      </c>
      <c r="L685" s="170">
        <v>2</v>
      </c>
      <c r="M685" s="15"/>
    </row>
    <row r="686" spans="1:13" ht="20.100000000000001" customHeight="1">
      <c r="A686" s="857"/>
      <c r="B686" s="591">
        <f t="shared" si="25"/>
        <v>531.6</v>
      </c>
      <c r="C686" s="451" t="s">
        <v>17</v>
      </c>
      <c r="D686" s="441" t="str">
        <f t="shared" si="23"/>
        <v>Rua Itapetininga</v>
      </c>
      <c r="E686" s="467"/>
      <c r="F686" s="592">
        <f t="shared" si="24"/>
        <v>886</v>
      </c>
      <c r="G686" s="553" t="s">
        <v>31</v>
      </c>
      <c r="H686" s="592">
        <v>1.5</v>
      </c>
      <c r="I686" s="553" t="s">
        <v>31</v>
      </c>
      <c r="J686" s="592">
        <v>0.2</v>
      </c>
      <c r="K686" s="553" t="s">
        <v>31</v>
      </c>
      <c r="L686" s="170">
        <v>2</v>
      </c>
      <c r="M686" s="15"/>
    </row>
    <row r="687" spans="1:13" ht="20.100000000000001" customHeight="1">
      <c r="A687" s="857"/>
      <c r="B687" s="591">
        <f t="shared" si="25"/>
        <v>274.8</v>
      </c>
      <c r="C687" s="451" t="s">
        <v>17</v>
      </c>
      <c r="D687" s="441" t="str">
        <f t="shared" si="23"/>
        <v>Rua Nápoles (1004+1 a 1026+18,572)</v>
      </c>
      <c r="E687" s="467"/>
      <c r="F687" s="592">
        <f t="shared" si="24"/>
        <v>458</v>
      </c>
      <c r="G687" s="553" t="s">
        <v>31</v>
      </c>
      <c r="H687" s="592">
        <v>1.5</v>
      </c>
      <c r="I687" s="553" t="s">
        <v>31</v>
      </c>
      <c r="J687" s="592">
        <v>0.2</v>
      </c>
      <c r="K687" s="553" t="s">
        <v>31</v>
      </c>
      <c r="L687" s="170">
        <v>2</v>
      </c>
      <c r="M687" s="15"/>
    </row>
    <row r="688" spans="1:13" ht="20.100000000000001" customHeight="1">
      <c r="A688" s="857"/>
      <c r="B688" s="591">
        <f t="shared" si="25"/>
        <v>145.80000000000001</v>
      </c>
      <c r="C688" s="451" t="s">
        <v>17</v>
      </c>
      <c r="D688" s="441" t="str">
        <f t="shared" si="23"/>
        <v>Rua Nápoles (1030+0 a 1042+3,332)</v>
      </c>
      <c r="E688" s="467"/>
      <c r="F688" s="592">
        <f t="shared" si="24"/>
        <v>243</v>
      </c>
      <c r="G688" s="553" t="s">
        <v>31</v>
      </c>
      <c r="H688" s="592">
        <v>1.5</v>
      </c>
      <c r="I688" s="553" t="s">
        <v>31</v>
      </c>
      <c r="J688" s="592">
        <v>0.2</v>
      </c>
      <c r="K688" s="553" t="s">
        <v>31</v>
      </c>
      <c r="L688" s="170">
        <v>2</v>
      </c>
      <c r="M688" s="15"/>
    </row>
    <row r="689" spans="1:19" ht="20.100000000000001" customHeight="1">
      <c r="A689" s="857"/>
      <c r="B689" s="591">
        <f t="shared" si="25"/>
        <v>117.6</v>
      </c>
      <c r="C689" s="451" t="s">
        <v>17</v>
      </c>
      <c r="D689" s="441" t="str">
        <f t="shared" si="23"/>
        <v>Rua Carlota Antunes de Lima</v>
      </c>
      <c r="E689" s="467"/>
      <c r="F689" s="592">
        <f t="shared" si="24"/>
        <v>196</v>
      </c>
      <c r="G689" s="553" t="s">
        <v>31</v>
      </c>
      <c r="H689" s="592">
        <v>1.5</v>
      </c>
      <c r="I689" s="553" t="s">
        <v>31</v>
      </c>
      <c r="J689" s="592">
        <v>0.2</v>
      </c>
      <c r="K689" s="553" t="s">
        <v>31</v>
      </c>
      <c r="L689" s="170">
        <v>2</v>
      </c>
      <c r="M689" s="15"/>
    </row>
    <row r="690" spans="1:19" ht="20.100000000000001" customHeight="1">
      <c r="A690" s="857"/>
      <c r="B690" s="591">
        <f t="shared" si="25"/>
        <v>325.8</v>
      </c>
      <c r="C690" s="451" t="s">
        <v>17</v>
      </c>
      <c r="D690" s="441" t="str">
        <f t="shared" si="23"/>
        <v>Rua Itabira</v>
      </c>
      <c r="E690" s="467"/>
      <c r="F690" s="592">
        <f t="shared" si="24"/>
        <v>543</v>
      </c>
      <c r="G690" s="553" t="s">
        <v>31</v>
      </c>
      <c r="H690" s="592">
        <v>1.5</v>
      </c>
      <c r="I690" s="553" t="s">
        <v>31</v>
      </c>
      <c r="J690" s="592">
        <v>0.2</v>
      </c>
      <c r="K690" s="553" t="s">
        <v>31</v>
      </c>
      <c r="L690" s="170">
        <v>2</v>
      </c>
      <c r="M690" s="15"/>
    </row>
    <row r="691" spans="1:19" ht="20.100000000000001" customHeight="1">
      <c r="A691" s="857"/>
      <c r="B691" s="591">
        <f t="shared" si="25"/>
        <v>117.6</v>
      </c>
      <c r="C691" s="451" t="s">
        <v>17</v>
      </c>
      <c r="D691" s="441" t="str">
        <f t="shared" si="23"/>
        <v>Rua Euzira Amorim de Vasconcelos</v>
      </c>
      <c r="E691" s="467"/>
      <c r="F691" s="592">
        <f t="shared" si="24"/>
        <v>196</v>
      </c>
      <c r="G691" s="553" t="s">
        <v>31</v>
      </c>
      <c r="H691" s="592">
        <v>1.5</v>
      </c>
      <c r="I691" s="553" t="s">
        <v>31</v>
      </c>
      <c r="J691" s="592">
        <v>0.2</v>
      </c>
      <c r="K691" s="553" t="s">
        <v>31</v>
      </c>
      <c r="L691" s="170">
        <v>2</v>
      </c>
      <c r="M691" s="15"/>
    </row>
    <row r="692" spans="1:19" ht="20.100000000000001" customHeight="1">
      <c r="A692" s="857"/>
      <c r="B692" s="591">
        <f t="shared" si="25"/>
        <v>28.2</v>
      </c>
      <c r="C692" s="451" t="s">
        <v>17</v>
      </c>
      <c r="D692" s="441" t="str">
        <f t="shared" si="23"/>
        <v>Rua Itaipú (1200+0 a 1202+7)</v>
      </c>
      <c r="E692" s="467"/>
      <c r="F692" s="592">
        <f t="shared" si="24"/>
        <v>47</v>
      </c>
      <c r="G692" s="553" t="s">
        <v>31</v>
      </c>
      <c r="H692" s="592">
        <v>1.5</v>
      </c>
      <c r="I692" s="553" t="s">
        <v>31</v>
      </c>
      <c r="J692" s="592">
        <v>0.2</v>
      </c>
      <c r="K692" s="553" t="s">
        <v>31</v>
      </c>
      <c r="L692" s="170">
        <v>2</v>
      </c>
      <c r="M692" s="15"/>
    </row>
    <row r="693" spans="1:19" ht="20.100000000000001" customHeight="1">
      <c r="A693" s="857"/>
      <c r="B693" s="591">
        <f t="shared" si="25"/>
        <v>225</v>
      </c>
      <c r="C693" s="451" t="s">
        <v>17</v>
      </c>
      <c r="D693" s="441" t="str">
        <f t="shared" si="23"/>
        <v>Rua Itaipú (1202+7 a 1221+1,849)</v>
      </c>
      <c r="E693" s="467"/>
      <c r="F693" s="592">
        <f t="shared" si="24"/>
        <v>375</v>
      </c>
      <c r="G693" s="553" t="s">
        <v>31</v>
      </c>
      <c r="H693" s="592">
        <v>1.5</v>
      </c>
      <c r="I693" s="553" t="s">
        <v>31</v>
      </c>
      <c r="J693" s="592">
        <v>0.2</v>
      </c>
      <c r="K693" s="553" t="s">
        <v>31</v>
      </c>
      <c r="L693" s="170">
        <v>2</v>
      </c>
      <c r="M693" s="15"/>
    </row>
    <row r="694" spans="1:19" ht="20.100000000000001" customHeight="1">
      <c r="A694" s="857"/>
      <c r="B694" s="591">
        <f t="shared" si="25"/>
        <v>24</v>
      </c>
      <c r="C694" s="451" t="s">
        <v>17</v>
      </c>
      <c r="D694" s="441" t="str">
        <f t="shared" si="23"/>
        <v>Rua Itamarati (1250+0 a 1252+0)</v>
      </c>
      <c r="E694" s="467"/>
      <c r="F694" s="592">
        <f t="shared" si="24"/>
        <v>40</v>
      </c>
      <c r="G694" s="553" t="s">
        <v>31</v>
      </c>
      <c r="H694" s="592">
        <v>1.5</v>
      </c>
      <c r="I694" s="553" t="s">
        <v>31</v>
      </c>
      <c r="J694" s="592">
        <v>0.2</v>
      </c>
      <c r="K694" s="553" t="s">
        <v>31</v>
      </c>
      <c r="L694" s="170">
        <v>2</v>
      </c>
      <c r="M694" s="15"/>
    </row>
    <row r="695" spans="1:19" ht="20.100000000000001" customHeight="1">
      <c r="A695" s="857"/>
      <c r="B695" s="591">
        <f t="shared" si="25"/>
        <v>349.8</v>
      </c>
      <c r="C695" s="451" t="s">
        <v>17</v>
      </c>
      <c r="D695" s="441" t="str">
        <f t="shared" si="23"/>
        <v>Rua Itamarati (1252+0 a 1281+3)</v>
      </c>
      <c r="E695" s="467"/>
      <c r="F695" s="592">
        <f t="shared" si="24"/>
        <v>583</v>
      </c>
      <c r="G695" s="553" t="s">
        <v>31</v>
      </c>
      <c r="H695" s="592">
        <v>1.5</v>
      </c>
      <c r="I695" s="553" t="s">
        <v>31</v>
      </c>
      <c r="J695" s="592">
        <v>0.2</v>
      </c>
      <c r="K695" s="553" t="s">
        <v>31</v>
      </c>
      <c r="L695" s="170">
        <v>2</v>
      </c>
      <c r="M695" s="15"/>
    </row>
    <row r="696" spans="1:19" ht="20.100000000000001" customHeight="1">
      <c r="A696" s="857"/>
      <c r="B696" s="591">
        <f t="shared" si="25"/>
        <v>459.6</v>
      </c>
      <c r="C696" s="451" t="s">
        <v>17</v>
      </c>
      <c r="D696" s="441" t="str">
        <f t="shared" si="23"/>
        <v>Rua Itamarati (1281+3 a 1319+9,405)</v>
      </c>
      <c r="E696" s="467"/>
      <c r="F696" s="592">
        <f t="shared" si="24"/>
        <v>766</v>
      </c>
      <c r="G696" s="553" t="s">
        <v>31</v>
      </c>
      <c r="H696" s="592">
        <v>1.5</v>
      </c>
      <c r="I696" s="553" t="s">
        <v>31</v>
      </c>
      <c r="J696" s="592">
        <v>0.2</v>
      </c>
      <c r="K696" s="553" t="s">
        <v>31</v>
      </c>
      <c r="L696" s="170">
        <v>2</v>
      </c>
      <c r="M696" s="15"/>
    </row>
    <row r="697" spans="1:19" ht="20.100000000000001" customHeight="1">
      <c r="A697" s="857"/>
      <c r="B697" s="591">
        <f t="shared" si="25"/>
        <v>182.4</v>
      </c>
      <c r="C697" s="451" t="s">
        <v>17</v>
      </c>
      <c r="D697" s="441" t="str">
        <f t="shared" si="23"/>
        <v>Rua Itamiami</v>
      </c>
      <c r="E697" s="467"/>
      <c r="F697" s="592">
        <f t="shared" si="24"/>
        <v>304</v>
      </c>
      <c r="G697" s="553" t="s">
        <v>31</v>
      </c>
      <c r="H697" s="592">
        <v>1.5</v>
      </c>
      <c r="I697" s="553" t="s">
        <v>31</v>
      </c>
      <c r="J697" s="592">
        <v>0.2</v>
      </c>
      <c r="K697" s="553" t="s">
        <v>31</v>
      </c>
      <c r="L697" s="170">
        <v>2</v>
      </c>
      <c r="M697" s="15"/>
    </row>
    <row r="698" spans="1:19" ht="20.100000000000001" customHeight="1">
      <c r="A698" s="857"/>
      <c r="B698" s="443">
        <f>SUM(B662:B697)</f>
        <v>6723.6000000000013</v>
      </c>
      <c r="C698" s="627" t="str">
        <f>VLOOKUP(B660,'DESCRIÇÃO EMOP'!A:C,3)</f>
        <v>M3</v>
      </c>
      <c r="D698" s="516" t="s">
        <v>140</v>
      </c>
      <c r="E698" s="438"/>
      <c r="F698" s="526"/>
      <c r="G698" s="523"/>
      <c r="H698" s="522"/>
      <c r="I698" s="523"/>
      <c r="J698" s="523"/>
      <c r="K698" s="524"/>
      <c r="L698" s="525"/>
      <c r="M698" s="15"/>
    </row>
    <row r="699" spans="1:19">
      <c r="B699" s="485"/>
      <c r="C699" s="485"/>
      <c r="D699" s="485"/>
      <c r="E699" s="485"/>
      <c r="F699" s="485"/>
      <c r="G699" s="485"/>
      <c r="H699" s="485"/>
      <c r="I699" s="485"/>
      <c r="J699" s="485"/>
      <c r="K699" s="485"/>
      <c r="L699" s="485"/>
      <c r="M699" s="15"/>
    </row>
    <row r="700" spans="1:19">
      <c r="A700" s="10"/>
      <c r="B700" s="448"/>
      <c r="C700" s="11"/>
      <c r="D700" s="441"/>
      <c r="E700" s="647"/>
      <c r="F700" s="439"/>
      <c r="G700" s="439"/>
      <c r="H700" s="439"/>
      <c r="I700" s="439"/>
      <c r="J700" s="439"/>
      <c r="K700" s="439"/>
      <c r="L700" s="439"/>
      <c r="M700" s="15"/>
    </row>
    <row r="701" spans="1:19" s="16" customFormat="1" ht="24.75" customHeight="1" collapsed="1">
      <c r="A701" s="10">
        <f>A660+1</f>
        <v>76</v>
      </c>
      <c r="B701" s="18" t="s">
        <v>78</v>
      </c>
      <c r="C701" s="1133" t="str">
        <f>VLOOKUP(B701,'DESCRIÇÃO EMOP'!A:B,2,FALSE)</f>
        <v>ESCAVACAO MECANICA,COM TRATOR DE LAMINA COM POTENCIA EM TORNO DE 200CV,EM MATERIAL DE 1ªCATEGORIA,COM TRANSPORTE ENTRE 50,00 E 100,00M</v>
      </c>
      <c r="D701" s="1133"/>
      <c r="E701" s="1133"/>
      <c r="F701" s="1133"/>
      <c r="G701" s="1133"/>
      <c r="H701" s="1133"/>
      <c r="I701" s="1133"/>
      <c r="J701" s="1133"/>
      <c r="K701" s="1133"/>
      <c r="L701" s="1133"/>
      <c r="M701" s="597"/>
      <c r="N701" s="421"/>
    </row>
    <row r="702" spans="1:19" ht="20.100000000000001" customHeight="1">
      <c r="A702" s="10"/>
      <c r="B702" s="444"/>
      <c r="C702" s="445"/>
      <c r="D702" s="497" t="s">
        <v>102</v>
      </c>
      <c r="E702" s="438"/>
      <c r="F702" s="486" t="s">
        <v>4</v>
      </c>
      <c r="G702" s="486"/>
      <c r="H702" s="486" t="s">
        <v>103</v>
      </c>
      <c r="I702" s="486"/>
      <c r="J702" s="486" t="s">
        <v>2</v>
      </c>
      <c r="M702" s="15"/>
    </row>
    <row r="703" spans="1:19" ht="20.100000000000001" customHeight="1">
      <c r="A703" s="10"/>
      <c r="B703" s="591">
        <f t="shared" ref="B703:B738" si="26">TRUNC(F703*H703*J703,2)</f>
        <v>2699.52</v>
      </c>
      <c r="C703" s="451" t="s">
        <v>17</v>
      </c>
      <c r="D703" s="441" t="str">
        <f t="shared" ref="D703:D738" si="27">D72</f>
        <v>Avenida Presidente Roosevelt</v>
      </c>
      <c r="E703" s="60"/>
      <c r="F703" s="592">
        <f t="shared" ref="F703:F738" si="28">E72</f>
        <v>760</v>
      </c>
      <c r="G703" s="553" t="s">
        <v>31</v>
      </c>
      <c r="H703" s="592">
        <f>(7)+0.4</f>
        <v>7.4</v>
      </c>
      <c r="I703" s="553" t="s">
        <v>31</v>
      </c>
      <c r="J703" s="592">
        <v>0.48</v>
      </c>
      <c r="M703" s="13"/>
      <c r="N703" s="648"/>
      <c r="O703" s="649"/>
      <c r="P703" s="649"/>
      <c r="Q703" s="648"/>
      <c r="R703" s="649"/>
      <c r="S703" s="650"/>
    </row>
    <row r="704" spans="1:19" ht="20.100000000000001" customHeight="1">
      <c r="A704" s="10"/>
      <c r="B704" s="591">
        <f t="shared" si="26"/>
        <v>344.96</v>
      </c>
      <c r="C704" s="451" t="s">
        <v>17</v>
      </c>
      <c r="D704" s="441" t="str">
        <f t="shared" si="27"/>
        <v>Rua Imeri</v>
      </c>
      <c r="E704" s="60"/>
      <c r="F704" s="592">
        <f t="shared" si="28"/>
        <v>154</v>
      </c>
      <c r="G704" s="553" t="s">
        <v>31</v>
      </c>
      <c r="H704" s="592">
        <f>(6)+0.4</f>
        <v>6.4</v>
      </c>
      <c r="I704" s="553" t="s">
        <v>31</v>
      </c>
      <c r="J704" s="592">
        <v>0.35</v>
      </c>
      <c r="M704" s="13"/>
      <c r="N704" s="648"/>
      <c r="O704" s="649"/>
      <c r="P704" s="649"/>
      <c r="Q704" s="648"/>
      <c r="R704" s="649"/>
      <c r="S704" s="650"/>
    </row>
    <row r="705" spans="1:19" ht="15.75">
      <c r="A705" s="10"/>
      <c r="B705" s="591">
        <f t="shared" si="26"/>
        <v>483.84</v>
      </c>
      <c r="C705" s="451" t="s">
        <v>17</v>
      </c>
      <c r="D705" s="441" t="str">
        <f t="shared" si="27"/>
        <v>Rua Itaipé</v>
      </c>
      <c r="E705" s="60"/>
      <c r="F705" s="592">
        <f t="shared" si="28"/>
        <v>216</v>
      </c>
      <c r="G705" s="553" t="s">
        <v>31</v>
      </c>
      <c r="H705" s="592">
        <f t="shared" ref="H705:H709" si="29">(6)+0.4</f>
        <v>6.4</v>
      </c>
      <c r="I705" s="553" t="s">
        <v>31</v>
      </c>
      <c r="J705" s="592">
        <v>0.35</v>
      </c>
      <c r="M705" s="13"/>
      <c r="N705" s="648"/>
      <c r="O705" s="649"/>
      <c r="P705" s="649"/>
      <c r="Q705" s="648"/>
      <c r="R705" s="649"/>
      <c r="S705" s="650"/>
    </row>
    <row r="706" spans="1:19" ht="15.75">
      <c r="A706" s="10"/>
      <c r="B706" s="591">
        <f t="shared" si="26"/>
        <v>338.24</v>
      </c>
      <c r="C706" s="451" t="s">
        <v>17</v>
      </c>
      <c r="D706" s="441" t="str">
        <f t="shared" si="27"/>
        <v>Rua Itaipá</v>
      </c>
      <c r="E706" s="60"/>
      <c r="F706" s="592">
        <f t="shared" si="28"/>
        <v>151</v>
      </c>
      <c r="G706" s="553" t="s">
        <v>31</v>
      </c>
      <c r="H706" s="592">
        <f t="shared" si="29"/>
        <v>6.4</v>
      </c>
      <c r="I706" s="553" t="s">
        <v>31</v>
      </c>
      <c r="J706" s="592">
        <v>0.35</v>
      </c>
      <c r="M706" s="13"/>
      <c r="N706" s="648"/>
      <c r="O706" s="649"/>
      <c r="P706" s="649"/>
      <c r="Q706" s="648"/>
      <c r="R706" s="649"/>
      <c r="S706" s="650"/>
    </row>
    <row r="707" spans="1:19" ht="15.75">
      <c r="A707" s="10"/>
      <c r="B707" s="591">
        <f t="shared" si="26"/>
        <v>367.36</v>
      </c>
      <c r="C707" s="451" t="s">
        <v>17</v>
      </c>
      <c r="D707" s="441" t="str">
        <f t="shared" si="27"/>
        <v>Rua Itatuba (200+0 a 208+4,163)</v>
      </c>
      <c r="E707" s="60"/>
      <c r="F707" s="592">
        <f t="shared" si="28"/>
        <v>164</v>
      </c>
      <c r="G707" s="553" t="s">
        <v>31</v>
      </c>
      <c r="H707" s="592">
        <f t="shared" si="29"/>
        <v>6.4</v>
      </c>
      <c r="I707" s="553" t="s">
        <v>31</v>
      </c>
      <c r="J707" s="592">
        <v>0.35</v>
      </c>
      <c r="M707" s="13"/>
      <c r="N707" s="648"/>
      <c r="O707" s="649"/>
      <c r="P707" s="649"/>
      <c r="Q707" s="648"/>
      <c r="R707" s="649"/>
      <c r="S707" s="650"/>
    </row>
    <row r="708" spans="1:19" ht="20.100000000000001" customHeight="1">
      <c r="A708" s="10"/>
      <c r="B708" s="591">
        <f t="shared" si="26"/>
        <v>183.68</v>
      </c>
      <c r="C708" s="451" t="s">
        <v>17</v>
      </c>
      <c r="D708" s="441" t="str">
        <f t="shared" si="27"/>
        <v>Rua Itatuba (220+0 a 224+1,540)</v>
      </c>
      <c r="E708" s="60"/>
      <c r="F708" s="592">
        <f t="shared" si="28"/>
        <v>82</v>
      </c>
      <c r="G708" s="553" t="s">
        <v>31</v>
      </c>
      <c r="H708" s="592">
        <f t="shared" si="29"/>
        <v>6.4</v>
      </c>
      <c r="I708" s="553" t="s">
        <v>31</v>
      </c>
      <c r="J708" s="592">
        <v>0.35</v>
      </c>
      <c r="M708" s="13"/>
      <c r="N708" s="648"/>
      <c r="O708" s="649"/>
      <c r="P708" s="649"/>
      <c r="Q708" s="648"/>
      <c r="R708" s="649"/>
      <c r="S708" s="650"/>
    </row>
    <row r="709" spans="1:19" ht="20.100000000000001" customHeight="1">
      <c r="A709" s="10"/>
      <c r="B709" s="591">
        <f t="shared" si="26"/>
        <v>353.92</v>
      </c>
      <c r="C709" s="451" t="s">
        <v>17</v>
      </c>
      <c r="D709" s="441" t="str">
        <f t="shared" si="27"/>
        <v>Rua Itajaí</v>
      </c>
      <c r="E709" s="60"/>
      <c r="F709" s="592">
        <f t="shared" si="28"/>
        <v>158</v>
      </c>
      <c r="G709" s="553" t="s">
        <v>31</v>
      </c>
      <c r="H709" s="592">
        <f t="shared" si="29"/>
        <v>6.4</v>
      </c>
      <c r="I709" s="553" t="s">
        <v>31</v>
      </c>
      <c r="J709" s="592">
        <v>0.35</v>
      </c>
      <c r="M709" s="13"/>
      <c r="N709" s="648"/>
      <c r="O709" s="649"/>
      <c r="P709" s="649"/>
      <c r="Q709" s="648"/>
      <c r="R709" s="649"/>
      <c r="S709" s="650"/>
    </row>
    <row r="710" spans="1:19" ht="20.100000000000001" customHeight="1">
      <c r="A710" s="10"/>
      <c r="B710" s="591">
        <f t="shared" si="26"/>
        <v>1355.31</v>
      </c>
      <c r="C710" s="451" t="s">
        <v>17</v>
      </c>
      <c r="D710" s="441" t="str">
        <f t="shared" si="27"/>
        <v>Rua Itapagé</v>
      </c>
      <c r="E710" s="60"/>
      <c r="F710" s="592">
        <f t="shared" si="28"/>
        <v>407</v>
      </c>
      <c r="G710" s="553" t="s">
        <v>31</v>
      </c>
      <c r="H710" s="592">
        <f>(7)+0.4</f>
        <v>7.4</v>
      </c>
      <c r="I710" s="553" t="s">
        <v>31</v>
      </c>
      <c r="J710" s="592">
        <v>0.45</v>
      </c>
      <c r="M710" s="13"/>
      <c r="N710" s="648"/>
      <c r="O710" s="649"/>
      <c r="P710" s="649"/>
      <c r="Q710" s="648"/>
      <c r="R710" s="649"/>
      <c r="S710" s="650"/>
    </row>
    <row r="711" spans="1:19" ht="20.100000000000001" customHeight="1">
      <c r="A711" s="10"/>
      <c r="B711" s="591">
        <f t="shared" si="26"/>
        <v>1038.96</v>
      </c>
      <c r="C711" s="451" t="s">
        <v>17</v>
      </c>
      <c r="D711" s="441" t="str">
        <f t="shared" si="27"/>
        <v>Rua Itaporé</v>
      </c>
      <c r="E711" s="60"/>
      <c r="F711" s="592">
        <f t="shared" si="28"/>
        <v>312</v>
      </c>
      <c r="G711" s="553" t="s">
        <v>31</v>
      </c>
      <c r="H711" s="592">
        <f>(7)+0.4</f>
        <v>7.4</v>
      </c>
      <c r="I711" s="553" t="s">
        <v>31</v>
      </c>
      <c r="J711" s="592">
        <v>0.45</v>
      </c>
      <c r="M711" s="13"/>
      <c r="N711" s="648"/>
      <c r="O711" s="649"/>
      <c r="P711" s="649"/>
      <c r="Q711" s="648"/>
      <c r="R711" s="649"/>
      <c r="S711" s="650"/>
    </row>
    <row r="712" spans="1:19" ht="20.100000000000001" customHeight="1">
      <c r="A712" s="10"/>
      <c r="B712" s="591">
        <f t="shared" si="26"/>
        <v>913.92</v>
      </c>
      <c r="C712" s="451" t="s">
        <v>17</v>
      </c>
      <c r="D712" s="441" t="str">
        <f t="shared" si="27"/>
        <v>Rua Oswaldo Mendonça de Campos</v>
      </c>
      <c r="E712" s="60"/>
      <c r="F712" s="592">
        <f t="shared" si="28"/>
        <v>408</v>
      </c>
      <c r="G712" s="553" t="s">
        <v>31</v>
      </c>
      <c r="H712" s="592">
        <f t="shared" ref="H712:H732" si="30">(6)+0.4</f>
        <v>6.4</v>
      </c>
      <c r="I712" s="553" t="s">
        <v>31</v>
      </c>
      <c r="J712" s="592">
        <v>0.35</v>
      </c>
      <c r="M712" s="13"/>
      <c r="N712" s="648"/>
      <c r="O712" s="649"/>
      <c r="P712" s="649"/>
      <c r="Q712" s="648"/>
      <c r="R712" s="649"/>
      <c r="S712" s="650"/>
    </row>
    <row r="713" spans="1:19" ht="20.100000000000001" customHeight="1">
      <c r="A713" s="10"/>
      <c r="B713" s="591">
        <f t="shared" si="26"/>
        <v>1299.2</v>
      </c>
      <c r="C713" s="451" t="s">
        <v>17</v>
      </c>
      <c r="D713" s="441" t="str">
        <f t="shared" si="27"/>
        <v>Rua Itaporanga</v>
      </c>
      <c r="E713" s="60"/>
      <c r="F713" s="592">
        <f t="shared" si="28"/>
        <v>580</v>
      </c>
      <c r="G713" s="553" t="s">
        <v>31</v>
      </c>
      <c r="H713" s="592">
        <f t="shared" si="30"/>
        <v>6.4</v>
      </c>
      <c r="I713" s="553" t="s">
        <v>31</v>
      </c>
      <c r="J713" s="592">
        <v>0.35</v>
      </c>
      <c r="M713" s="13"/>
      <c r="N713" s="648"/>
      <c r="O713" s="649"/>
      <c r="P713" s="649"/>
      <c r="Q713" s="648"/>
      <c r="R713" s="649"/>
      <c r="S713" s="650"/>
    </row>
    <row r="714" spans="1:19" ht="20.100000000000001" customHeight="1">
      <c r="A714" s="10"/>
      <c r="B714" s="591">
        <f t="shared" si="26"/>
        <v>568.96</v>
      </c>
      <c r="C714" s="451" t="s">
        <v>17</v>
      </c>
      <c r="D714" s="441" t="str">
        <f t="shared" si="27"/>
        <v>Rua Itú</v>
      </c>
      <c r="E714" s="60"/>
      <c r="F714" s="592">
        <f t="shared" si="28"/>
        <v>254</v>
      </c>
      <c r="G714" s="553" t="s">
        <v>31</v>
      </c>
      <c r="H714" s="592">
        <f t="shared" si="30"/>
        <v>6.4</v>
      </c>
      <c r="I714" s="553" t="s">
        <v>31</v>
      </c>
      <c r="J714" s="592">
        <v>0.35</v>
      </c>
      <c r="M714" s="13"/>
      <c r="N714" s="648"/>
      <c r="O714" s="649"/>
      <c r="P714" s="649"/>
      <c r="Q714" s="648"/>
      <c r="R714" s="649"/>
      <c r="S714" s="650"/>
    </row>
    <row r="715" spans="1:19" ht="20.100000000000001" customHeight="1">
      <c r="A715" s="10"/>
      <c r="B715" s="591">
        <f t="shared" si="26"/>
        <v>116.48</v>
      </c>
      <c r="C715" s="451" t="s">
        <v>17</v>
      </c>
      <c r="D715" s="441" t="str">
        <f t="shared" si="27"/>
        <v>Rua Itabaiana</v>
      </c>
      <c r="E715" s="60"/>
      <c r="F715" s="592">
        <f t="shared" si="28"/>
        <v>52</v>
      </c>
      <c r="G715" s="553" t="s">
        <v>31</v>
      </c>
      <c r="H715" s="592">
        <f t="shared" si="30"/>
        <v>6.4</v>
      </c>
      <c r="I715" s="553" t="s">
        <v>31</v>
      </c>
      <c r="J715" s="592">
        <v>0.35</v>
      </c>
      <c r="M715" s="13"/>
      <c r="N715" s="648"/>
      <c r="O715" s="649"/>
      <c r="P715" s="649"/>
      <c r="Q715" s="648"/>
      <c r="R715" s="649"/>
      <c r="S715" s="650"/>
    </row>
    <row r="716" spans="1:19" ht="20.100000000000001" customHeight="1">
      <c r="A716" s="10"/>
      <c r="B716" s="591">
        <f t="shared" si="26"/>
        <v>501.76</v>
      </c>
      <c r="C716" s="451" t="s">
        <v>17</v>
      </c>
      <c r="D716" s="441" t="str">
        <f t="shared" si="27"/>
        <v>Rua Itavera</v>
      </c>
      <c r="E716" s="60"/>
      <c r="F716" s="592">
        <f t="shared" si="28"/>
        <v>224</v>
      </c>
      <c r="G716" s="553" t="s">
        <v>31</v>
      </c>
      <c r="H716" s="592">
        <f t="shared" si="30"/>
        <v>6.4</v>
      </c>
      <c r="I716" s="553" t="s">
        <v>31</v>
      </c>
      <c r="J716" s="592">
        <v>0.35</v>
      </c>
      <c r="M716" s="13"/>
      <c r="N716" s="648"/>
      <c r="O716" s="649"/>
      <c r="P716" s="649"/>
      <c r="Q716" s="648"/>
      <c r="R716" s="649"/>
      <c r="S716" s="650"/>
    </row>
    <row r="717" spans="1:19" ht="20.100000000000001" customHeight="1">
      <c r="A717" s="10"/>
      <c r="B717" s="591">
        <f t="shared" si="26"/>
        <v>539.84</v>
      </c>
      <c r="C717" s="451" t="s">
        <v>17</v>
      </c>
      <c r="D717" s="441" t="str">
        <f t="shared" si="27"/>
        <v>Rua Agenor Pacheco</v>
      </c>
      <c r="E717" s="60"/>
      <c r="F717" s="592">
        <f t="shared" si="28"/>
        <v>241</v>
      </c>
      <c r="G717" s="553" t="s">
        <v>31</v>
      </c>
      <c r="H717" s="592">
        <f t="shared" si="30"/>
        <v>6.4</v>
      </c>
      <c r="I717" s="553" t="s">
        <v>31</v>
      </c>
      <c r="J717" s="592">
        <v>0.35</v>
      </c>
      <c r="M717" s="13"/>
      <c r="N717" s="648"/>
      <c r="O717" s="649"/>
      <c r="P717" s="649"/>
      <c r="Q717" s="648"/>
      <c r="R717" s="649"/>
      <c r="S717" s="650"/>
    </row>
    <row r="718" spans="1:19" ht="20.100000000000001" customHeight="1">
      <c r="A718" s="10"/>
      <c r="B718" s="591">
        <f t="shared" si="26"/>
        <v>504</v>
      </c>
      <c r="C718" s="451" t="s">
        <v>17</v>
      </c>
      <c r="D718" s="441" t="str">
        <f t="shared" si="27"/>
        <v>Rua Itararé</v>
      </c>
      <c r="E718" s="60"/>
      <c r="F718" s="592">
        <f t="shared" si="28"/>
        <v>225</v>
      </c>
      <c r="G718" s="553" t="s">
        <v>31</v>
      </c>
      <c r="H718" s="592">
        <f t="shared" si="30"/>
        <v>6.4</v>
      </c>
      <c r="I718" s="553" t="s">
        <v>31</v>
      </c>
      <c r="J718" s="592">
        <v>0.35</v>
      </c>
      <c r="M718" s="13"/>
      <c r="N718" s="648"/>
      <c r="O718" s="649"/>
      <c r="P718" s="649"/>
      <c r="Q718" s="648"/>
      <c r="R718" s="649"/>
      <c r="S718" s="650"/>
    </row>
    <row r="719" spans="1:19" ht="20.100000000000001" customHeight="1">
      <c r="A719" s="10"/>
      <c r="B719" s="591">
        <f t="shared" si="26"/>
        <v>499.52</v>
      </c>
      <c r="C719" s="451" t="s">
        <v>17</v>
      </c>
      <c r="D719" s="441" t="str">
        <f t="shared" si="27"/>
        <v>Rua Itapuca</v>
      </c>
      <c r="E719" s="60"/>
      <c r="F719" s="592">
        <f t="shared" si="28"/>
        <v>223</v>
      </c>
      <c r="G719" s="553" t="s">
        <v>31</v>
      </c>
      <c r="H719" s="592">
        <f t="shared" si="30"/>
        <v>6.4</v>
      </c>
      <c r="I719" s="553" t="s">
        <v>31</v>
      </c>
      <c r="J719" s="592">
        <v>0.35</v>
      </c>
      <c r="M719" s="13"/>
      <c r="N719" s="648"/>
      <c r="O719" s="649"/>
      <c r="P719" s="649"/>
      <c r="Q719" s="648"/>
      <c r="R719" s="649"/>
      <c r="S719" s="650"/>
    </row>
    <row r="720" spans="1:19" ht="20.100000000000001" customHeight="1">
      <c r="A720" s="10"/>
      <c r="B720" s="591">
        <f t="shared" si="26"/>
        <v>732.6</v>
      </c>
      <c r="C720" s="451" t="s">
        <v>17</v>
      </c>
      <c r="D720" s="441" t="str">
        <f t="shared" si="27"/>
        <v>Avenida Presidente Truman (750+0 a 761+0)</v>
      </c>
      <c r="E720" s="60"/>
      <c r="F720" s="592">
        <f t="shared" si="28"/>
        <v>220</v>
      </c>
      <c r="G720" s="553" t="s">
        <v>31</v>
      </c>
      <c r="H720" s="592">
        <f>(7)+0.4</f>
        <v>7.4</v>
      </c>
      <c r="I720" s="553" t="s">
        <v>31</v>
      </c>
      <c r="J720" s="592">
        <v>0.45</v>
      </c>
      <c r="M720" s="13"/>
      <c r="N720" s="648"/>
      <c r="O720" s="649"/>
      <c r="P720" s="649"/>
      <c r="Q720" s="648"/>
      <c r="R720" s="649"/>
      <c r="S720" s="650"/>
    </row>
    <row r="721" spans="1:19" ht="20.100000000000001" customHeight="1">
      <c r="A721" s="10"/>
      <c r="B721" s="591">
        <f t="shared" si="26"/>
        <v>604.79999999999995</v>
      </c>
      <c r="C721" s="451" t="s">
        <v>17</v>
      </c>
      <c r="D721" s="441" t="str">
        <f t="shared" si="27"/>
        <v>Avenida Presidente Truman (761+0 a 771+10)</v>
      </c>
      <c r="E721" s="60"/>
      <c r="F721" s="592">
        <f t="shared" si="28"/>
        <v>210</v>
      </c>
      <c r="G721" s="553" t="s">
        <v>31</v>
      </c>
      <c r="H721" s="592">
        <f t="shared" si="30"/>
        <v>6.4</v>
      </c>
      <c r="I721" s="553" t="s">
        <v>31</v>
      </c>
      <c r="J721" s="592">
        <v>0.45</v>
      </c>
      <c r="M721" s="13"/>
      <c r="N721" s="648"/>
      <c r="O721" s="649"/>
      <c r="P721" s="649"/>
      <c r="Q721" s="648"/>
      <c r="R721" s="649"/>
      <c r="S721" s="650"/>
    </row>
    <row r="722" spans="1:19" ht="20.100000000000001" customHeight="1">
      <c r="A722" s="10"/>
      <c r="B722" s="591">
        <f t="shared" si="26"/>
        <v>762.57</v>
      </c>
      <c r="C722" s="451" t="s">
        <v>17</v>
      </c>
      <c r="D722" s="441" t="str">
        <f t="shared" si="27"/>
        <v>Avenida Presidente Truman (771+0 a 782+19,165)</v>
      </c>
      <c r="E722" s="60"/>
      <c r="F722" s="592">
        <f t="shared" si="28"/>
        <v>229</v>
      </c>
      <c r="G722" s="553" t="s">
        <v>31</v>
      </c>
      <c r="H722" s="592">
        <f>(7)+0.4</f>
        <v>7.4</v>
      </c>
      <c r="I722" s="553" t="s">
        <v>31</v>
      </c>
      <c r="J722" s="592">
        <v>0.45</v>
      </c>
      <c r="M722" s="13"/>
      <c r="N722" s="648"/>
      <c r="O722" s="649"/>
      <c r="P722" s="649"/>
      <c r="Q722" s="648"/>
      <c r="R722" s="649"/>
      <c r="S722" s="650"/>
    </row>
    <row r="723" spans="1:19" ht="20.100000000000001" customHeight="1">
      <c r="A723" s="10"/>
      <c r="B723" s="591">
        <f t="shared" si="26"/>
        <v>736.96</v>
      </c>
      <c r="C723" s="451" t="s">
        <v>17</v>
      </c>
      <c r="D723" s="441" t="str">
        <f t="shared" si="27"/>
        <v>Rua Noronha dos Santos (800+0 a 816+9)</v>
      </c>
      <c r="E723" s="60"/>
      <c r="F723" s="592">
        <f t="shared" si="28"/>
        <v>329</v>
      </c>
      <c r="G723" s="553" t="s">
        <v>31</v>
      </c>
      <c r="H723" s="592">
        <f t="shared" si="30"/>
        <v>6.4</v>
      </c>
      <c r="I723" s="553" t="s">
        <v>31</v>
      </c>
      <c r="J723" s="592">
        <v>0.35</v>
      </c>
      <c r="M723" s="13"/>
      <c r="N723" s="648"/>
      <c r="O723" s="649"/>
      <c r="P723" s="649"/>
      <c r="Q723" s="648"/>
      <c r="R723" s="649"/>
      <c r="S723" s="650"/>
    </row>
    <row r="724" spans="1:19" ht="20.100000000000001" customHeight="1">
      <c r="A724" s="10"/>
      <c r="B724" s="591">
        <f t="shared" si="26"/>
        <v>211.2</v>
      </c>
      <c r="C724" s="451" t="s">
        <v>17</v>
      </c>
      <c r="D724" s="441" t="str">
        <f t="shared" si="27"/>
        <v>Rua Noronha dos Santos (816+9 a 821+9)</v>
      </c>
      <c r="E724" s="60"/>
      <c r="F724" s="592">
        <f t="shared" si="28"/>
        <v>110</v>
      </c>
      <c r="G724" s="553" t="s">
        <v>31</v>
      </c>
      <c r="H724" s="592">
        <f t="shared" si="30"/>
        <v>6.4</v>
      </c>
      <c r="I724" s="553" t="s">
        <v>31</v>
      </c>
      <c r="J724" s="592">
        <v>0.3</v>
      </c>
      <c r="M724" s="13"/>
      <c r="N724" s="648"/>
      <c r="O724" s="649"/>
      <c r="P724" s="649"/>
      <c r="Q724" s="648"/>
      <c r="R724" s="649"/>
      <c r="S724" s="650"/>
    </row>
    <row r="725" spans="1:19" ht="20.100000000000001" customHeight="1">
      <c r="A725" s="10"/>
      <c r="B725" s="591">
        <f t="shared" si="26"/>
        <v>1160.32</v>
      </c>
      <c r="C725" s="451" t="s">
        <v>17</v>
      </c>
      <c r="D725" s="441" t="str">
        <f t="shared" si="27"/>
        <v>Rua Plinio Rocha</v>
      </c>
      <c r="E725" s="60"/>
      <c r="F725" s="592">
        <f t="shared" si="28"/>
        <v>518</v>
      </c>
      <c r="G725" s="553" t="s">
        <v>31</v>
      </c>
      <c r="H725" s="592">
        <f t="shared" si="30"/>
        <v>6.4</v>
      </c>
      <c r="I725" s="553" t="s">
        <v>31</v>
      </c>
      <c r="J725" s="592">
        <v>0.35</v>
      </c>
      <c r="M725" s="13"/>
      <c r="N725" s="648"/>
      <c r="O725" s="649"/>
      <c r="P725" s="649"/>
      <c r="Q725" s="648"/>
      <c r="R725" s="649"/>
      <c r="S725" s="650"/>
    </row>
    <row r="726" spans="1:19" ht="20.100000000000001" customHeight="1">
      <c r="A726" s="10"/>
      <c r="B726" s="591">
        <f t="shared" si="26"/>
        <v>766.08</v>
      </c>
      <c r="C726" s="451" t="s">
        <v>17</v>
      </c>
      <c r="D726" s="441" t="str">
        <f t="shared" si="27"/>
        <v>Rua Raul de Azevedo</v>
      </c>
      <c r="E726" s="60"/>
      <c r="F726" s="592">
        <f t="shared" si="28"/>
        <v>342</v>
      </c>
      <c r="G726" s="553" t="s">
        <v>31</v>
      </c>
      <c r="H726" s="592">
        <f t="shared" si="30"/>
        <v>6.4</v>
      </c>
      <c r="I726" s="553" t="s">
        <v>31</v>
      </c>
      <c r="J726" s="592">
        <v>0.35</v>
      </c>
      <c r="M726" s="13"/>
      <c r="N726" s="648"/>
      <c r="O726" s="649"/>
      <c r="P726" s="649"/>
      <c r="Q726" s="648"/>
      <c r="R726" s="649"/>
      <c r="S726" s="650"/>
    </row>
    <row r="727" spans="1:19" ht="20.100000000000001" customHeight="1">
      <c r="A727" s="10"/>
      <c r="B727" s="591">
        <f t="shared" si="26"/>
        <v>2950.38</v>
      </c>
      <c r="C727" s="451" t="s">
        <v>17</v>
      </c>
      <c r="D727" s="441" t="str">
        <f t="shared" si="27"/>
        <v>Rua Itapetininga</v>
      </c>
      <c r="E727" s="60"/>
      <c r="F727" s="592">
        <f t="shared" si="28"/>
        <v>886</v>
      </c>
      <c r="G727" s="553" t="s">
        <v>31</v>
      </c>
      <c r="H727" s="592">
        <f>(7)+0.4</f>
        <v>7.4</v>
      </c>
      <c r="I727" s="553" t="s">
        <v>31</v>
      </c>
      <c r="J727" s="592">
        <v>0.45</v>
      </c>
      <c r="M727" s="13"/>
      <c r="N727" s="648"/>
      <c r="O727" s="649"/>
      <c r="P727" s="649"/>
      <c r="Q727" s="648"/>
      <c r="R727" s="649"/>
      <c r="S727" s="650"/>
    </row>
    <row r="728" spans="1:19" ht="20.100000000000001" customHeight="1">
      <c r="A728" s="10"/>
      <c r="B728" s="591">
        <f t="shared" si="26"/>
        <v>1025.92</v>
      </c>
      <c r="C728" s="451" t="s">
        <v>17</v>
      </c>
      <c r="D728" s="441" t="str">
        <f t="shared" si="27"/>
        <v>Rua Nápoles (1004+1 a 1026+18,572)</v>
      </c>
      <c r="E728" s="60"/>
      <c r="F728" s="592">
        <f t="shared" si="28"/>
        <v>458</v>
      </c>
      <c r="G728" s="553" t="s">
        <v>31</v>
      </c>
      <c r="H728" s="592">
        <f t="shared" si="30"/>
        <v>6.4</v>
      </c>
      <c r="I728" s="553" t="s">
        <v>31</v>
      </c>
      <c r="J728" s="592">
        <v>0.35</v>
      </c>
      <c r="M728" s="13"/>
      <c r="N728" s="648"/>
      <c r="O728" s="649"/>
      <c r="P728" s="649"/>
      <c r="Q728" s="648"/>
      <c r="R728" s="649"/>
      <c r="S728" s="650"/>
    </row>
    <row r="729" spans="1:19" ht="20.100000000000001" customHeight="1">
      <c r="A729" s="10"/>
      <c r="B729" s="591">
        <f t="shared" si="26"/>
        <v>544.32000000000005</v>
      </c>
      <c r="C729" s="451" t="s">
        <v>17</v>
      </c>
      <c r="D729" s="441" t="str">
        <f t="shared" si="27"/>
        <v>Rua Nápoles (1030+0 a 1042+3,332)</v>
      </c>
      <c r="E729" s="60"/>
      <c r="F729" s="592">
        <f t="shared" si="28"/>
        <v>243</v>
      </c>
      <c r="G729" s="553" t="s">
        <v>31</v>
      </c>
      <c r="H729" s="592">
        <f t="shared" si="30"/>
        <v>6.4</v>
      </c>
      <c r="I729" s="553" t="s">
        <v>31</v>
      </c>
      <c r="J729" s="592">
        <v>0.35</v>
      </c>
      <c r="M729" s="13"/>
      <c r="N729" s="648"/>
      <c r="O729" s="649"/>
      <c r="P729" s="649"/>
      <c r="Q729" s="648"/>
      <c r="R729" s="649"/>
      <c r="S729" s="650"/>
    </row>
    <row r="730" spans="1:19" ht="20.100000000000001" customHeight="1">
      <c r="A730" s="10"/>
      <c r="B730" s="591">
        <f t="shared" si="26"/>
        <v>439.04</v>
      </c>
      <c r="C730" s="451" t="s">
        <v>17</v>
      </c>
      <c r="D730" s="441" t="str">
        <f t="shared" si="27"/>
        <v>Rua Carlota Antunes de Lima</v>
      </c>
      <c r="E730" s="60"/>
      <c r="F730" s="592">
        <f t="shared" si="28"/>
        <v>196</v>
      </c>
      <c r="G730" s="553" t="s">
        <v>31</v>
      </c>
      <c r="H730" s="592">
        <f t="shared" si="30"/>
        <v>6.4</v>
      </c>
      <c r="I730" s="553" t="s">
        <v>31</v>
      </c>
      <c r="J730" s="592">
        <v>0.35</v>
      </c>
      <c r="M730" s="13"/>
      <c r="N730" s="648"/>
      <c r="O730" s="649"/>
      <c r="P730" s="649"/>
      <c r="Q730" s="648"/>
      <c r="R730" s="649"/>
      <c r="S730" s="650"/>
    </row>
    <row r="731" spans="1:19" ht="20.100000000000001" customHeight="1">
      <c r="A731" s="10"/>
      <c r="B731" s="591">
        <f t="shared" si="26"/>
        <v>1216.32</v>
      </c>
      <c r="C731" s="451" t="s">
        <v>17</v>
      </c>
      <c r="D731" s="441" t="str">
        <f t="shared" si="27"/>
        <v>Rua Itabira</v>
      </c>
      <c r="E731" s="60"/>
      <c r="F731" s="592">
        <f t="shared" si="28"/>
        <v>543</v>
      </c>
      <c r="G731" s="553" t="s">
        <v>31</v>
      </c>
      <c r="H731" s="592">
        <f t="shared" si="30"/>
        <v>6.4</v>
      </c>
      <c r="I731" s="553" t="s">
        <v>31</v>
      </c>
      <c r="J731" s="592">
        <v>0.35</v>
      </c>
      <c r="M731" s="13"/>
      <c r="N731" s="648"/>
      <c r="O731" s="649"/>
      <c r="P731" s="649"/>
      <c r="Q731" s="648"/>
      <c r="R731" s="649"/>
      <c r="S731" s="650"/>
    </row>
    <row r="732" spans="1:19" ht="20.100000000000001" customHeight="1">
      <c r="A732" s="10"/>
      <c r="B732" s="591">
        <f t="shared" si="26"/>
        <v>439.04</v>
      </c>
      <c r="C732" s="451" t="s">
        <v>17</v>
      </c>
      <c r="D732" s="441" t="str">
        <f t="shared" si="27"/>
        <v>Rua Euzira Amorim de Vasconcelos</v>
      </c>
      <c r="E732" s="60"/>
      <c r="F732" s="592">
        <f t="shared" si="28"/>
        <v>196</v>
      </c>
      <c r="G732" s="553" t="s">
        <v>31</v>
      </c>
      <c r="H732" s="592">
        <f t="shared" si="30"/>
        <v>6.4</v>
      </c>
      <c r="I732" s="553" t="s">
        <v>31</v>
      </c>
      <c r="J732" s="592">
        <v>0.35</v>
      </c>
      <c r="M732" s="13"/>
      <c r="N732" s="648"/>
      <c r="O732" s="649"/>
      <c r="P732" s="649"/>
      <c r="Q732" s="648"/>
      <c r="R732" s="649"/>
      <c r="S732" s="650"/>
    </row>
    <row r="733" spans="1:19" ht="20.100000000000001" customHeight="1">
      <c r="A733" s="10"/>
      <c r="B733" s="591">
        <f t="shared" si="26"/>
        <v>79.61</v>
      </c>
      <c r="C733" s="451" t="s">
        <v>17</v>
      </c>
      <c r="D733" s="441" t="str">
        <f t="shared" si="27"/>
        <v>Rua Itaipú (1200+0 a 1202+7)</v>
      </c>
      <c r="E733" s="60"/>
      <c r="F733" s="592">
        <f t="shared" si="28"/>
        <v>47</v>
      </c>
      <c r="G733" s="553" t="s">
        <v>31</v>
      </c>
      <c r="H733" s="592">
        <f>(5.65)+0.4</f>
        <v>6.0500000000000007</v>
      </c>
      <c r="I733" s="553" t="s">
        <v>31</v>
      </c>
      <c r="J733" s="592">
        <v>0.28000000000000003</v>
      </c>
      <c r="M733" s="13"/>
      <c r="N733" s="648"/>
      <c r="O733" s="649"/>
      <c r="P733" s="649"/>
      <c r="Q733" s="648"/>
      <c r="R733" s="649"/>
      <c r="S733" s="650"/>
    </row>
    <row r="734" spans="1:19" ht="20.100000000000001" customHeight="1">
      <c r="A734" s="10"/>
      <c r="B734" s="591">
        <f t="shared" si="26"/>
        <v>708.75</v>
      </c>
      <c r="C734" s="451" t="s">
        <v>17</v>
      </c>
      <c r="D734" s="441" t="str">
        <f t="shared" si="27"/>
        <v>Rua Itaipú (1202+7 a 1221+1,849)</v>
      </c>
      <c r="E734" s="60"/>
      <c r="F734" s="592">
        <f t="shared" si="28"/>
        <v>375</v>
      </c>
      <c r="G734" s="553" t="s">
        <v>31</v>
      </c>
      <c r="H734" s="592">
        <f>(5)+0.4</f>
        <v>5.4</v>
      </c>
      <c r="I734" s="553" t="s">
        <v>31</v>
      </c>
      <c r="J734" s="592">
        <v>0.35</v>
      </c>
      <c r="M734" s="13"/>
      <c r="N734" s="648"/>
      <c r="O734" s="649"/>
      <c r="P734" s="649"/>
      <c r="Q734" s="648"/>
      <c r="R734" s="649"/>
      <c r="S734" s="650"/>
    </row>
    <row r="735" spans="1:19" ht="20.100000000000001" customHeight="1">
      <c r="A735" s="10"/>
      <c r="B735" s="591">
        <f t="shared" si="26"/>
        <v>187.2</v>
      </c>
      <c r="C735" s="451" t="s">
        <v>17</v>
      </c>
      <c r="D735" s="441" t="str">
        <f t="shared" si="27"/>
        <v>Rua Itamarati (1250+0 a 1252+0)</v>
      </c>
      <c r="E735" s="60"/>
      <c r="F735" s="592">
        <f t="shared" si="28"/>
        <v>40</v>
      </c>
      <c r="G735" s="553" t="s">
        <v>31</v>
      </c>
      <c r="H735" s="592">
        <f>(10)+0.4</f>
        <v>10.4</v>
      </c>
      <c r="I735" s="553" t="s">
        <v>31</v>
      </c>
      <c r="J735" s="592">
        <v>0.45</v>
      </c>
      <c r="M735" s="13"/>
      <c r="N735" s="648"/>
      <c r="O735" s="649"/>
      <c r="P735" s="649"/>
      <c r="Q735" s="648"/>
      <c r="R735" s="649"/>
      <c r="S735" s="650"/>
    </row>
    <row r="736" spans="1:19" ht="20.100000000000001" customHeight="1">
      <c r="A736" s="10"/>
      <c r="B736" s="591">
        <f t="shared" si="26"/>
        <v>1679.04</v>
      </c>
      <c r="C736" s="451" t="s">
        <v>17</v>
      </c>
      <c r="D736" s="441" t="str">
        <f t="shared" si="27"/>
        <v>Rua Itamarati (1252+0 a 1281+3)</v>
      </c>
      <c r="E736" s="60"/>
      <c r="F736" s="592">
        <f t="shared" si="28"/>
        <v>583</v>
      </c>
      <c r="G736" s="553" t="s">
        <v>31</v>
      </c>
      <c r="H736" s="592">
        <f>(6)+0.4</f>
        <v>6.4</v>
      </c>
      <c r="I736" s="553" t="s">
        <v>31</v>
      </c>
      <c r="J736" s="592">
        <v>0.45</v>
      </c>
      <c r="M736" s="13"/>
      <c r="N736" s="648"/>
      <c r="O736" s="649"/>
      <c r="P736" s="649"/>
      <c r="Q736" s="648"/>
      <c r="R736" s="649"/>
      <c r="S736" s="650"/>
    </row>
    <row r="737" spans="1:19" ht="20.100000000000001" customHeight="1">
      <c r="A737" s="10"/>
      <c r="B737" s="591">
        <f t="shared" si="26"/>
        <v>2550.7800000000002</v>
      </c>
      <c r="C737" s="451" t="s">
        <v>17</v>
      </c>
      <c r="D737" s="441" t="str">
        <f t="shared" si="27"/>
        <v>Rua Itamarati (1281+3 a 1319+9,405)</v>
      </c>
      <c r="E737" s="60"/>
      <c r="F737" s="592">
        <f t="shared" si="28"/>
        <v>766</v>
      </c>
      <c r="G737" s="553" t="s">
        <v>31</v>
      </c>
      <c r="H737" s="592">
        <f>(7)+0.4</f>
        <v>7.4</v>
      </c>
      <c r="I737" s="553" t="s">
        <v>31</v>
      </c>
      <c r="J737" s="592">
        <v>0.45</v>
      </c>
      <c r="M737" s="13"/>
      <c r="N737" s="648"/>
      <c r="O737" s="649"/>
      <c r="P737" s="649"/>
      <c r="Q737" s="648"/>
      <c r="R737" s="649"/>
      <c r="S737" s="650"/>
    </row>
    <row r="738" spans="1:19" ht="20.100000000000001" customHeight="1">
      <c r="A738" s="10"/>
      <c r="B738" s="591">
        <f t="shared" si="26"/>
        <v>680.96</v>
      </c>
      <c r="C738" s="451" t="s">
        <v>17</v>
      </c>
      <c r="D738" s="441" t="str">
        <f t="shared" si="27"/>
        <v>Rua Itamiami</v>
      </c>
      <c r="E738" s="60"/>
      <c r="F738" s="592">
        <f t="shared" si="28"/>
        <v>304</v>
      </c>
      <c r="G738" s="553" t="s">
        <v>31</v>
      </c>
      <c r="H738" s="592">
        <f>(6)+0.4</f>
        <v>6.4</v>
      </c>
      <c r="I738" s="553" t="s">
        <v>31</v>
      </c>
      <c r="J738" s="592">
        <v>0.35</v>
      </c>
      <c r="M738" s="13"/>
      <c r="N738" s="648"/>
      <c r="O738" s="649"/>
      <c r="P738" s="649"/>
      <c r="Q738" s="648"/>
      <c r="R738" s="649"/>
      <c r="S738" s="650"/>
    </row>
    <row r="739" spans="1:19" ht="20.100000000000001" customHeight="1">
      <c r="A739" s="10"/>
      <c r="B739" s="443">
        <f>SUM(B703:B738)</f>
        <v>29585.360000000004</v>
      </c>
      <c r="C739" s="627" t="str">
        <f>VLOOKUP(B701,'DESCRIÇÃO EMOP'!A:C,3)</f>
        <v>M3</v>
      </c>
      <c r="D739" s="516" t="s">
        <v>140</v>
      </c>
      <c r="E739" s="438"/>
      <c r="F739" s="668">
        <f>SUM(F702:F738)</f>
        <v>11206</v>
      </c>
      <c r="G739" s="449"/>
      <c r="H739" s="488"/>
      <c r="I739" s="488"/>
      <c r="J739" s="449"/>
      <c r="K739" s="217"/>
      <c r="M739" s="13"/>
      <c r="N739" s="648"/>
      <c r="O739" s="649"/>
      <c r="P739" s="649"/>
      <c r="Q739" s="648"/>
      <c r="R739" s="649"/>
      <c r="S739" s="650"/>
    </row>
    <row r="740" spans="1:19" ht="20.100000000000001" customHeight="1">
      <c r="A740" s="10"/>
      <c r="B740" s="448"/>
      <c r="C740" s="11"/>
      <c r="D740" s="651"/>
      <c r="E740" s="647"/>
      <c r="F740" s="439"/>
      <c r="G740" s="528"/>
      <c r="H740" s="449"/>
      <c r="I740" s="487"/>
      <c r="J740" s="487"/>
      <c r="K740" s="439"/>
      <c r="L740" s="37"/>
      <c r="M740" s="13"/>
    </row>
    <row r="741" spans="1:19" ht="46.5" customHeight="1">
      <c r="A741" s="10">
        <f>A701+1</f>
        <v>77</v>
      </c>
      <c r="B741" s="18" t="s">
        <v>2466</v>
      </c>
      <c r="C741" s="1133" t="str">
        <f>VLOOKUP(B741,'DESCRIÇÃO EMOP'!A:B,2,FALSE)</f>
        <v>CARGA E DESCARGA MECANICA,COM PA-CARREGADEIRA,COM 1,30M3 DECAPACIDADE,UTILIZANDO CAMINHAO BASCULANTE A OLEO DIESEL,COMCAPACIDADE UTIL DE 8T,CONSIDERADOS PARA O CAMINHAO OS TEMPOSDE ESPERA,MANOBRA,CARGA E DESCARGA E PARA A CARREGADEIRA OSTEMPOS DE ESPERA E OPERACAO PARA CARGAS DE 50T POR DIA DE 8H</v>
      </c>
      <c r="D741" s="1133"/>
      <c r="E741" s="1133"/>
      <c r="F741" s="1133"/>
      <c r="G741" s="1133"/>
      <c r="H741" s="1133"/>
      <c r="I741" s="1133"/>
      <c r="J741" s="1133"/>
      <c r="K741" s="1133"/>
      <c r="L741" s="1133"/>
      <c r="M741" s="13"/>
    </row>
    <row r="742" spans="1:19" ht="20.100000000000001" customHeight="1">
      <c r="A742" s="10"/>
      <c r="B742" s="444"/>
      <c r="C742" s="445"/>
      <c r="D742" s="441"/>
      <c r="E742" s="438"/>
      <c r="F742" s="677" t="s">
        <v>26</v>
      </c>
      <c r="G742" s="677"/>
      <c r="H742" s="677" t="s">
        <v>27</v>
      </c>
      <c r="I742" s="439"/>
      <c r="J742" s="439"/>
      <c r="K742" s="438"/>
      <c r="L742" s="439"/>
      <c r="M742" s="13"/>
    </row>
    <row r="743" spans="1:19" ht="20.100000000000001" customHeight="1">
      <c r="A743" s="10"/>
      <c r="B743" s="448">
        <f>TRUNC(F743*H743,2)</f>
        <v>53253.64</v>
      </c>
      <c r="C743" s="451" t="s">
        <v>17</v>
      </c>
      <c r="D743" s="441" t="s">
        <v>104</v>
      </c>
      <c r="E743" s="438"/>
      <c r="F743" s="499">
        <f>B739</f>
        <v>29585.360000000004</v>
      </c>
      <c r="G743" s="449" t="s">
        <v>31</v>
      </c>
      <c r="H743" s="488">
        <v>1.8</v>
      </c>
      <c r="I743" s="439" t="s">
        <v>19</v>
      </c>
      <c r="J743" s="439"/>
      <c r="K743" s="487"/>
      <c r="L743" s="449"/>
      <c r="M743" s="13"/>
    </row>
    <row r="744" spans="1:19" ht="20.100000000000001" customHeight="1">
      <c r="A744" s="10"/>
      <c r="B744" s="448">
        <f>TRUNC(F744*H744,2)</f>
        <v>1725.36</v>
      </c>
      <c r="C744" s="451" t="s">
        <v>17</v>
      </c>
      <c r="D744" s="441" t="s">
        <v>34637</v>
      </c>
      <c r="E744" s="438"/>
      <c r="F744" s="499">
        <f>B1132*0.05</f>
        <v>718.90000000000009</v>
      </c>
      <c r="G744" s="449" t="s">
        <v>31</v>
      </c>
      <c r="H744" s="488">
        <v>2.4</v>
      </c>
      <c r="I744" s="439" t="s">
        <v>19</v>
      </c>
      <c r="J744" s="439" t="s">
        <v>35695</v>
      </c>
      <c r="K744" s="487"/>
      <c r="L744" s="449"/>
      <c r="M744" s="13"/>
    </row>
    <row r="745" spans="1:19" ht="20.100000000000001" customHeight="1">
      <c r="A745" s="10"/>
      <c r="B745" s="448">
        <f>TRUNC(F745*H745,2)</f>
        <v>2432.25</v>
      </c>
      <c r="C745" s="451" t="s">
        <v>17</v>
      </c>
      <c r="D745" s="441" t="s">
        <v>34638</v>
      </c>
      <c r="E745" s="438"/>
      <c r="F745" s="499">
        <f>B1145*0.15</f>
        <v>972.9</v>
      </c>
      <c r="G745" s="449" t="s">
        <v>31</v>
      </c>
      <c r="H745" s="488">
        <v>2.5</v>
      </c>
      <c r="I745" s="439" t="s">
        <v>19</v>
      </c>
      <c r="J745" s="439" t="s">
        <v>35696</v>
      </c>
      <c r="K745" s="487"/>
      <c r="L745" s="449"/>
      <c r="M745" s="13"/>
    </row>
    <row r="746" spans="1:19" ht="20.100000000000001" customHeight="1">
      <c r="A746" s="10"/>
      <c r="B746" s="443">
        <f>SUM(B743:B745)</f>
        <v>57411.25</v>
      </c>
      <c r="C746" s="627" t="str">
        <f>VLOOKUP(B741,'DESCRIÇÃO EMOP'!A:C,3)</f>
        <v>T</v>
      </c>
      <c r="D746" s="516" t="s">
        <v>140</v>
      </c>
      <c r="E746" s="60"/>
      <c r="F746" s="419"/>
      <c r="G746" s="449"/>
      <c r="H746" s="487"/>
      <c r="I746" s="439"/>
      <c r="J746" s="439"/>
      <c r="K746" s="487"/>
      <c r="L746" s="449"/>
      <c r="M746" s="13"/>
    </row>
    <row r="747" spans="1:19" ht="20.100000000000001" customHeight="1">
      <c r="A747" s="10"/>
      <c r="B747" s="448"/>
      <c r="C747" s="11"/>
      <c r="D747" s="651"/>
      <c r="E747" s="647"/>
      <c r="F747" s="439"/>
      <c r="G747" s="528"/>
      <c r="H747" s="449"/>
      <c r="I747" s="487"/>
      <c r="J747" s="487"/>
      <c r="K747" s="439"/>
      <c r="L747" s="37"/>
      <c r="M747" s="13"/>
    </row>
    <row r="748" spans="1:19" s="16" customFormat="1" ht="40.5" customHeight="1">
      <c r="A748" s="10">
        <f>A741+1</f>
        <v>78</v>
      </c>
      <c r="B748" s="18" t="s">
        <v>2350</v>
      </c>
      <c r="C748" s="1133" t="str">
        <f>VLOOKUP(B748,'DESCRIÇÃO EMOP'!A:B,2,FALSE)</f>
        <v>TRANSPORTE DE CARGA DE QUALQUER NATUREZA,EXCLUSIVE AS DESPESAS DE CARGA E DESCARGA,TANTO DE ESPERA DO CAMINHAO COMO DO SERVENTE OU EQUIPAMENTO AUXILIAR,A VELOCIDADE MEDIA DE 25KM/H,EM CAMINHAO BASCULANTE A OLEO DIESEL,COM CAPACIDADE UTIL DE8T</v>
      </c>
      <c r="D748" s="1133"/>
      <c r="E748" s="1133"/>
      <c r="F748" s="1133"/>
      <c r="G748" s="1133"/>
      <c r="H748" s="1133"/>
      <c r="I748" s="1133"/>
      <c r="J748" s="1133"/>
      <c r="K748" s="1133"/>
      <c r="L748" s="1133"/>
      <c r="M748" s="597"/>
      <c r="N748" s="421"/>
    </row>
    <row r="749" spans="1:19" ht="20.100000000000001" customHeight="1">
      <c r="A749" s="10"/>
      <c r="B749" s="444"/>
      <c r="C749" s="477"/>
      <c r="D749" s="441"/>
      <c r="E749" s="441"/>
      <c r="F749" s="677" t="s">
        <v>29</v>
      </c>
      <c r="G749" s="677"/>
      <c r="H749" s="677" t="s">
        <v>28</v>
      </c>
      <c r="I749" s="439"/>
      <c r="J749" s="439"/>
      <c r="K749" s="439"/>
      <c r="L749" s="439"/>
      <c r="M749" s="15"/>
    </row>
    <row r="750" spans="1:19" ht="20.100000000000001" customHeight="1">
      <c r="A750" s="10"/>
      <c r="B750" s="448">
        <f>TRUNC(F750*H750,2)</f>
        <v>1331341</v>
      </c>
      <c r="C750" s="451" t="s">
        <v>17</v>
      </c>
      <c r="D750" s="441" t="s">
        <v>34600</v>
      </c>
      <c r="E750" s="438"/>
      <c r="F750" s="879">
        <f>B743</f>
        <v>53253.64</v>
      </c>
      <c r="G750" s="449" t="s">
        <v>31</v>
      </c>
      <c r="H750" s="449">
        <v>25</v>
      </c>
      <c r="I750" s="439" t="s">
        <v>23</v>
      </c>
      <c r="J750" s="439"/>
      <c r="K750" s="439"/>
      <c r="L750" s="439"/>
      <c r="M750" s="15"/>
    </row>
    <row r="751" spans="1:19" ht="20.100000000000001" customHeight="1">
      <c r="A751" s="10"/>
      <c r="B751" s="448">
        <f>TRUNC(F751*H751,2)</f>
        <v>43134</v>
      </c>
      <c r="C751" s="451" t="s">
        <v>17</v>
      </c>
      <c r="D751" s="441" t="s">
        <v>34637</v>
      </c>
      <c r="E751" s="438"/>
      <c r="F751" s="879">
        <f>B744</f>
        <v>1725.36</v>
      </c>
      <c r="G751" s="449" t="s">
        <v>31</v>
      </c>
      <c r="H751" s="449">
        <v>25</v>
      </c>
      <c r="I751" s="439" t="s">
        <v>23</v>
      </c>
      <c r="J751" s="439"/>
      <c r="K751" s="439"/>
      <c r="L751" s="439"/>
      <c r="M751" s="15"/>
    </row>
    <row r="752" spans="1:19" ht="20.100000000000001" customHeight="1">
      <c r="A752" s="10"/>
      <c r="B752" s="448">
        <f>TRUNC(F752*H752,2)</f>
        <v>60806.25</v>
      </c>
      <c r="C752" s="451" t="s">
        <v>17</v>
      </c>
      <c r="D752" s="441" t="s">
        <v>34638</v>
      </c>
      <c r="E752" s="438"/>
      <c r="F752" s="879">
        <f>B745</f>
        <v>2432.25</v>
      </c>
      <c r="G752" s="449" t="s">
        <v>31</v>
      </c>
      <c r="H752" s="449">
        <v>25</v>
      </c>
      <c r="I752" s="439" t="s">
        <v>23</v>
      </c>
      <c r="J752" s="439"/>
      <c r="K752" s="439"/>
      <c r="L752" s="439"/>
      <c r="M752" s="15"/>
    </row>
    <row r="753" spans="1:14" ht="20.100000000000001" customHeight="1">
      <c r="A753" s="10"/>
      <c r="B753" s="448">
        <f>TRUNC(F753*H753,2)</f>
        <v>376314.8</v>
      </c>
      <c r="C753" s="451" t="s">
        <v>17</v>
      </c>
      <c r="D753" s="441" t="s">
        <v>105</v>
      </c>
      <c r="E753" s="438"/>
      <c r="F753" s="879">
        <f>B932</f>
        <v>9407.869999999999</v>
      </c>
      <c r="G753" s="449" t="s">
        <v>31</v>
      </c>
      <c r="H753" s="449">
        <v>40</v>
      </c>
      <c r="I753" s="439" t="s">
        <v>23</v>
      </c>
      <c r="J753" s="446"/>
      <c r="K753" s="529"/>
      <c r="L753" s="446"/>
      <c r="M753" s="15"/>
    </row>
    <row r="754" spans="1:14" ht="20.100000000000001" customHeight="1">
      <c r="A754" s="10"/>
      <c r="B754" s="443">
        <f>SUM(B750:B753)</f>
        <v>1811596.05</v>
      </c>
      <c r="C754" s="627" t="str">
        <f>VLOOKUP(B748,'DESCRIÇÃO EMOP'!A:C,3)</f>
        <v>T X KM</v>
      </c>
      <c r="D754" s="516" t="s">
        <v>140</v>
      </c>
      <c r="E754" s="60"/>
      <c r="F754" s="531"/>
      <c r="G754" s="449"/>
      <c r="H754" s="37"/>
      <c r="I754" s="449"/>
      <c r="J754" s="449"/>
      <c r="K754" s="530"/>
      <c r="L754" s="449"/>
      <c r="M754" s="15"/>
    </row>
    <row r="755" spans="1:14" ht="20.100000000000001" customHeight="1">
      <c r="A755" s="10"/>
      <c r="B755" s="36"/>
      <c r="C755" s="281"/>
      <c r="D755" s="516"/>
      <c r="E755" s="60"/>
      <c r="F755" s="531"/>
      <c r="G755" s="449"/>
      <c r="H755" s="37"/>
      <c r="I755" s="449"/>
      <c r="J755" s="449"/>
      <c r="K755" s="530"/>
      <c r="L755" s="449"/>
      <c r="M755" s="15"/>
    </row>
    <row r="756" spans="1:14" s="16" customFormat="1" ht="34.5" customHeight="1">
      <c r="A756" s="10">
        <f>A748+1</f>
        <v>79</v>
      </c>
      <c r="B756" s="18" t="s">
        <v>2520</v>
      </c>
      <c r="C756" s="1133" t="str">
        <f>VLOOKUP(B756,'DESCRIÇÃO EMOP'!A:B,2,FALSE)</f>
        <v>RECEBIMENTO DE CARGA,DESCARGA E MANOBRA DE CAMINHAO BASCULANTE DE 8,00M3 OU 12T</v>
      </c>
      <c r="D756" s="1133"/>
      <c r="E756" s="1133"/>
      <c r="F756" s="1133"/>
      <c r="G756" s="1133"/>
      <c r="H756" s="1133"/>
      <c r="I756" s="1133"/>
      <c r="J756" s="1133"/>
      <c r="K756" s="1133"/>
      <c r="L756" s="1133"/>
      <c r="M756" s="597"/>
      <c r="N756" s="421"/>
    </row>
    <row r="757" spans="1:14" ht="20.100000000000001" customHeight="1">
      <c r="A757" s="10"/>
      <c r="B757" s="594" t="s">
        <v>34790</v>
      </c>
      <c r="C757" s="669">
        <f>A741</f>
        <v>77</v>
      </c>
      <c r="D757" s="516"/>
      <c r="E757" s="60"/>
      <c r="F757" s="531"/>
      <c r="G757" s="449"/>
      <c r="H757" s="37"/>
      <c r="I757" s="449"/>
      <c r="J757" s="449"/>
      <c r="K757" s="530"/>
      <c r="L757" s="449"/>
      <c r="M757" s="15"/>
    </row>
    <row r="758" spans="1:14" ht="20.100000000000001" customHeight="1">
      <c r="A758" s="10"/>
      <c r="B758" s="36">
        <f>B746</f>
        <v>57411.25</v>
      </c>
      <c r="C758" s="627" t="str">
        <f>VLOOKUP(B756,'DESCRIÇÃO EMOP'!A:C,3)</f>
        <v>T</v>
      </c>
      <c r="D758" s="516"/>
      <c r="E758" s="60"/>
      <c r="F758" s="531"/>
      <c r="G758" s="449"/>
      <c r="H758" s="37"/>
      <c r="I758" s="449"/>
      <c r="J758" s="449"/>
      <c r="K758" s="530"/>
      <c r="L758" s="449"/>
      <c r="M758" s="15"/>
    </row>
    <row r="759" spans="1:14">
      <c r="A759" s="10"/>
      <c r="B759" s="448"/>
      <c r="C759" s="11"/>
      <c r="D759" s="441"/>
      <c r="E759" s="438"/>
      <c r="F759" s="419"/>
      <c r="G759" s="449"/>
      <c r="H759" s="487"/>
      <c r="I759" s="439"/>
      <c r="J759" s="439"/>
      <c r="K759" s="487"/>
      <c r="L759" s="449"/>
      <c r="M759" s="15"/>
    </row>
    <row r="760" spans="1:14" s="16" customFormat="1" ht="39" customHeight="1">
      <c r="A760" s="10">
        <f>A756+1</f>
        <v>80</v>
      </c>
      <c r="B760" s="18" t="s">
        <v>34652</v>
      </c>
      <c r="C760" s="1133" t="str">
        <f>VLOOKUP(B760,'DESCRIÇÃO EMOP'!A:B,2,FALSE)</f>
        <v>DISPOSICAO FINAL DE MATERIAIS E RESIDUOS DE OBRAS EM LOCAIS DE OPERACAO E DISPOSICAO FINAL APROPRIADOS, AUTORIZADOS E/OU LICENCIADOS PELOS ORGAOS DE LICENCIAMENTO E DE CONTROLE AMBIENTAL, MEDIDA POR TONELADA TRANSPORTADA, SENDO COMPROVADA CONFORME LEGISLACAO PERTINENTE. (DESONERADO)</v>
      </c>
      <c r="D760" s="1133"/>
      <c r="E760" s="1133"/>
      <c r="F760" s="1133"/>
      <c r="G760" s="1133"/>
      <c r="H760" s="1133"/>
      <c r="I760" s="1133"/>
      <c r="J760" s="1133"/>
      <c r="K760" s="1133"/>
      <c r="L760" s="1133"/>
      <c r="M760" s="597"/>
      <c r="N760" s="421"/>
    </row>
    <row r="761" spans="1:14" ht="15.75">
      <c r="A761" s="854"/>
      <c r="B761" s="444"/>
      <c r="C761" s="445"/>
      <c r="D761" s="484"/>
      <c r="E761" s="485"/>
      <c r="F761" s="486"/>
      <c r="G761" s="446"/>
      <c r="H761" s="446"/>
      <c r="I761" s="480"/>
      <c r="J761" s="480"/>
      <c r="K761" s="485"/>
      <c r="L761" s="480"/>
      <c r="M761" s="2"/>
    </row>
    <row r="762" spans="1:14" ht="15.75">
      <c r="A762" s="854"/>
      <c r="B762" s="444"/>
      <c r="C762" s="445"/>
      <c r="D762" s="441"/>
      <c r="E762" s="438"/>
      <c r="F762" s="677" t="s">
        <v>35720</v>
      </c>
      <c r="G762" s="446"/>
      <c r="H762" s="446"/>
      <c r="I762" s="480"/>
      <c r="J762" s="480"/>
      <c r="K762" s="485"/>
      <c r="L762" s="480"/>
      <c r="M762" s="2"/>
    </row>
    <row r="763" spans="1:14" ht="21" customHeight="1">
      <c r="A763" s="854"/>
      <c r="B763" s="448">
        <f>F763</f>
        <v>53253.64</v>
      </c>
      <c r="C763" s="451" t="s">
        <v>17</v>
      </c>
      <c r="D763" s="441" t="s">
        <v>104</v>
      </c>
      <c r="E763" s="438"/>
      <c r="F763" s="499">
        <f>B743</f>
        <v>53253.64</v>
      </c>
      <c r="G763" s="446"/>
      <c r="H763" s="446"/>
      <c r="I763" s="480"/>
      <c r="J763" s="480"/>
      <c r="K763" s="485"/>
      <c r="L763" s="480"/>
      <c r="M763" s="2"/>
    </row>
    <row r="764" spans="1:14" ht="19.5" customHeight="1">
      <c r="A764" s="854"/>
      <c r="B764" s="448">
        <f>F764</f>
        <v>1725.36</v>
      </c>
      <c r="C764" s="451" t="s">
        <v>17</v>
      </c>
      <c r="D764" s="441" t="s">
        <v>34637</v>
      </c>
      <c r="E764" s="438"/>
      <c r="F764" s="499">
        <f>B744</f>
        <v>1725.36</v>
      </c>
      <c r="G764" s="446"/>
      <c r="H764" s="446"/>
      <c r="I764" s="480"/>
      <c r="J764" s="480"/>
      <c r="K764" s="485"/>
      <c r="L764" s="480"/>
      <c r="M764" s="2"/>
    </row>
    <row r="765" spans="1:14" ht="20.25" customHeight="1">
      <c r="A765" s="854"/>
      <c r="B765" s="470">
        <f>F765</f>
        <v>2432.25</v>
      </c>
      <c r="C765" s="451" t="s">
        <v>17</v>
      </c>
      <c r="D765" s="441" t="s">
        <v>34638</v>
      </c>
      <c r="E765" s="438"/>
      <c r="F765" s="499">
        <f>B745</f>
        <v>2432.25</v>
      </c>
      <c r="G765" s="446"/>
      <c r="H765" s="446"/>
      <c r="I765" s="480"/>
      <c r="J765" s="480"/>
      <c r="K765" s="485"/>
      <c r="L765" s="480"/>
      <c r="M765" s="2"/>
    </row>
    <row r="766" spans="1:14" ht="20.100000000000001" customHeight="1">
      <c r="A766" s="854"/>
      <c r="B766" s="471">
        <f>SUM(B763:B765)</f>
        <v>57411.25</v>
      </c>
      <c r="C766" s="627" t="str">
        <f>VLOOKUP(B760,'DESCRIÇÃO EMOP'!A:C,3,0)</f>
        <v>T</v>
      </c>
      <c r="D766" s="516" t="s">
        <v>140</v>
      </c>
      <c r="E766" s="460"/>
      <c r="F766" s="489"/>
      <c r="G766" s="490"/>
      <c r="H766" s="480"/>
      <c r="I766" s="480"/>
      <c r="J766" s="480"/>
      <c r="K766" s="480"/>
      <c r="L766" s="480"/>
      <c r="M766" s="2"/>
    </row>
    <row r="767" spans="1:14" ht="20.100000000000001" customHeight="1">
      <c r="A767" s="854"/>
      <c r="B767" s="471"/>
      <c r="C767" s="281"/>
      <c r="D767" s="516"/>
      <c r="E767" s="460"/>
      <c r="F767" s="489"/>
      <c r="G767" s="490"/>
      <c r="H767" s="480"/>
      <c r="I767" s="480"/>
      <c r="J767" s="480"/>
      <c r="K767" s="480"/>
      <c r="L767" s="480"/>
      <c r="M767" s="2"/>
    </row>
    <row r="768" spans="1:14" s="16" customFormat="1" ht="37.5" customHeight="1" collapsed="1">
      <c r="A768" s="10">
        <f>A760+1</f>
        <v>81</v>
      </c>
      <c r="B768" s="18" t="s">
        <v>82</v>
      </c>
      <c r="C768" s="1133" t="str">
        <f>VLOOKUP(B768,'DESCRIÇÃO EMOP'!A:B,2,FALSE)</f>
        <v>LEVANTAMENTO OU REBAIXAMENTO DE TAMPAO DE RUA,CONSIDERANDO DEMOLICAO DE CAMADA DE ASFALTO E CONCRETO,MOVIMENTACAO E CONCRETAGEM,EXCLUSIVE CERCA PROTETORA</v>
      </c>
      <c r="D768" s="1133"/>
      <c r="E768" s="1133"/>
      <c r="F768" s="1133"/>
      <c r="G768" s="1133"/>
      <c r="H768" s="1133"/>
      <c r="I768" s="1133"/>
      <c r="J768" s="1133"/>
      <c r="K768" s="1133"/>
      <c r="L768" s="1133"/>
      <c r="M768" s="597"/>
      <c r="N768" s="421"/>
    </row>
    <row r="769" spans="1:14" ht="15.75">
      <c r="A769" s="10"/>
      <c r="B769" s="441" t="s">
        <v>35700</v>
      </c>
      <c r="C769" s="11"/>
      <c r="D769" s="477"/>
      <c r="E769" s="485"/>
      <c r="F769" s="595"/>
      <c r="G769" s="595"/>
      <c r="H769" s="595"/>
      <c r="I769" s="595"/>
      <c r="J769" s="595"/>
      <c r="K769" s="595"/>
      <c r="L769" s="595"/>
      <c r="M769" s="28"/>
    </row>
    <row r="770" spans="1:14" ht="15.75">
      <c r="A770" s="15"/>
      <c r="B770" s="36">
        <v>20</v>
      </c>
      <c r="C770" s="627" t="str">
        <f>VLOOKUP(B768,'DESCRIÇÃO EMOP'!A:C,3)</f>
        <v>UN</v>
      </c>
      <c r="D770" s="516" t="s">
        <v>140</v>
      </c>
      <c r="E770" s="438"/>
      <c r="F770" s="439"/>
      <c r="G770" s="419"/>
      <c r="H770" s="439"/>
      <c r="I770" s="439"/>
      <c r="J770" s="439"/>
      <c r="K770" s="439"/>
      <c r="L770" s="439"/>
      <c r="M770" s="28"/>
    </row>
    <row r="771" spans="1:14" ht="20.100000000000001" customHeight="1">
      <c r="A771" s="10"/>
      <c r="B771" s="532"/>
      <c r="C771" s="11"/>
      <c r="D771" s="441"/>
      <c r="E771" s="438"/>
      <c r="F771" s="531"/>
      <c r="G771" s="449"/>
      <c r="H771" s="37"/>
      <c r="I771" s="449"/>
      <c r="J771" s="449"/>
      <c r="K771" s="530"/>
      <c r="L771" s="449"/>
      <c r="M771" s="28"/>
    </row>
    <row r="772" spans="1:14" s="16" customFormat="1" ht="24" customHeight="1" collapsed="1">
      <c r="A772" s="10">
        <f>A768+1</f>
        <v>82</v>
      </c>
      <c r="B772" s="18" t="s">
        <v>8430</v>
      </c>
      <c r="C772" s="1133" t="str">
        <f>VLOOKUP(B772,'DESCRIÇÃO EMOP'!A:B,2,FALSE)</f>
        <v>SUB-BASE DE PO-DE-PEDRA,INCLUSIVE ESPALHAMENTO,IRRIGACAO,COMPACTACAO E FORNECIMENTO DO MATERIAL</v>
      </c>
      <c r="D772" s="1133"/>
      <c r="E772" s="1133"/>
      <c r="F772" s="1133"/>
      <c r="G772" s="1133"/>
      <c r="H772" s="1133"/>
      <c r="I772" s="1133"/>
      <c r="J772" s="1133"/>
      <c r="K772" s="1133"/>
      <c r="L772" s="1133"/>
      <c r="M772" s="597"/>
      <c r="N772" s="421"/>
    </row>
    <row r="773" spans="1:14" ht="20.100000000000001" customHeight="1">
      <c r="A773" s="10"/>
      <c r="B773" s="444"/>
      <c r="C773" s="445"/>
      <c r="D773" s="441"/>
      <c r="E773" s="438"/>
      <c r="F773" s="519" t="s">
        <v>4</v>
      </c>
      <c r="G773" s="449"/>
      <c r="H773" s="519" t="s">
        <v>1</v>
      </c>
      <c r="I773" s="1137" t="s">
        <v>107</v>
      </c>
      <c r="J773" s="1137"/>
      <c r="K773" s="1137"/>
      <c r="L773" s="216"/>
      <c r="M773" s="28"/>
    </row>
    <row r="774" spans="1:14" ht="20.100000000000001" customHeight="1">
      <c r="A774" s="10"/>
      <c r="B774" s="591">
        <f t="shared" ref="B774:B795" si="31">TRUNC(J774*H774*F774,2)</f>
        <v>1124.8</v>
      </c>
      <c r="C774" s="451" t="s">
        <v>17</v>
      </c>
      <c r="D774" s="441" t="str">
        <f t="shared" ref="D774:D777" si="32">D703</f>
        <v>Avenida Presidente Roosevelt</v>
      </c>
      <c r="E774" s="60"/>
      <c r="F774" s="592">
        <f t="shared" ref="F774:F777" si="33">F703</f>
        <v>760</v>
      </c>
      <c r="G774" s="449" t="s">
        <v>31</v>
      </c>
      <c r="H774" s="592">
        <f t="shared" ref="H774:H777" si="34">H703</f>
        <v>7.4</v>
      </c>
      <c r="I774" s="449" t="s">
        <v>31</v>
      </c>
      <c r="J774" s="592">
        <v>0.2</v>
      </c>
      <c r="L774" s="217"/>
      <c r="M774" s="28"/>
    </row>
    <row r="775" spans="1:14" ht="20.100000000000001" hidden="1" customHeight="1">
      <c r="A775" s="10"/>
      <c r="B775" s="591">
        <f t="shared" si="31"/>
        <v>0</v>
      </c>
      <c r="C775" s="451" t="s">
        <v>17</v>
      </c>
      <c r="D775" s="441" t="str">
        <f t="shared" si="32"/>
        <v>Rua Imeri</v>
      </c>
      <c r="E775" s="60"/>
      <c r="F775" s="592">
        <f>F704-F849</f>
        <v>0</v>
      </c>
      <c r="G775" s="449" t="s">
        <v>31</v>
      </c>
      <c r="H775" s="592">
        <f t="shared" si="34"/>
        <v>6.4</v>
      </c>
      <c r="I775" s="449" t="s">
        <v>31</v>
      </c>
      <c r="J775" s="592">
        <v>0.15</v>
      </c>
      <c r="L775" s="217"/>
      <c r="M775" s="28"/>
    </row>
    <row r="776" spans="1:14" ht="15.75">
      <c r="A776" s="10"/>
      <c r="B776" s="591">
        <f t="shared" si="31"/>
        <v>207.36</v>
      </c>
      <c r="C776" s="451" t="s">
        <v>17</v>
      </c>
      <c r="D776" s="441" t="str">
        <f t="shared" si="32"/>
        <v>Rua Itaipé</v>
      </c>
      <c r="E776" s="60"/>
      <c r="F776" s="592">
        <f t="shared" si="33"/>
        <v>216</v>
      </c>
      <c r="G776" s="449" t="s">
        <v>31</v>
      </c>
      <c r="H776" s="592">
        <f t="shared" si="34"/>
        <v>6.4</v>
      </c>
      <c r="I776" s="449" t="s">
        <v>31</v>
      </c>
      <c r="J776" s="592">
        <v>0.15</v>
      </c>
      <c r="L776" s="217"/>
      <c r="M776" s="28"/>
    </row>
    <row r="777" spans="1:14" ht="15.75">
      <c r="A777" s="10"/>
      <c r="B777" s="591">
        <f t="shared" si="31"/>
        <v>144.96</v>
      </c>
      <c r="C777" s="451" t="s">
        <v>17</v>
      </c>
      <c r="D777" s="441" t="str">
        <f t="shared" si="32"/>
        <v>Rua Itaipá</v>
      </c>
      <c r="E777" s="60"/>
      <c r="F777" s="592">
        <f t="shared" si="33"/>
        <v>151</v>
      </c>
      <c r="G777" s="449" t="s">
        <v>31</v>
      </c>
      <c r="H777" s="592">
        <f t="shared" si="34"/>
        <v>6.4</v>
      </c>
      <c r="I777" s="449" t="s">
        <v>31</v>
      </c>
      <c r="J777" s="592">
        <v>0.15</v>
      </c>
      <c r="L777" s="217"/>
      <c r="M777" s="28"/>
    </row>
    <row r="778" spans="1:14" ht="20.100000000000001" customHeight="1">
      <c r="A778" s="10"/>
      <c r="B778" s="591">
        <f>TRUNC(J778*H778*F778,2)</f>
        <v>391.68</v>
      </c>
      <c r="C778" s="451" t="s">
        <v>17</v>
      </c>
      <c r="D778" s="441" t="str">
        <f>D712</f>
        <v>Rua Oswaldo Mendonça de Campos</v>
      </c>
      <c r="E778" s="60"/>
      <c r="F778" s="592">
        <f>F712</f>
        <v>408</v>
      </c>
      <c r="G778" s="449" t="s">
        <v>31</v>
      </c>
      <c r="H778" s="592">
        <f>H712</f>
        <v>6.4</v>
      </c>
      <c r="I778" s="449" t="s">
        <v>31</v>
      </c>
      <c r="J778" s="592">
        <v>0.15</v>
      </c>
      <c r="L778" s="217"/>
      <c r="M778" s="28"/>
    </row>
    <row r="779" spans="1:14" ht="20.100000000000001" customHeight="1">
      <c r="A779" s="10"/>
      <c r="B779" s="591">
        <f t="shared" si="31"/>
        <v>556.79999999999995</v>
      </c>
      <c r="C779" s="451" t="s">
        <v>17</v>
      </c>
      <c r="D779" s="441" t="str">
        <f>D713</f>
        <v>Rua Itaporanga</v>
      </c>
      <c r="E779" s="60"/>
      <c r="F779" s="592">
        <f>F713</f>
        <v>580</v>
      </c>
      <c r="G779" s="449" t="s">
        <v>31</v>
      </c>
      <c r="H779" s="592">
        <f>H713</f>
        <v>6.4</v>
      </c>
      <c r="I779" s="449" t="s">
        <v>31</v>
      </c>
      <c r="J779" s="592">
        <v>0.15</v>
      </c>
      <c r="L779" s="217"/>
      <c r="M779" s="28"/>
    </row>
    <row r="780" spans="1:14" ht="20.100000000000001" customHeight="1">
      <c r="A780" s="10"/>
      <c r="B780" s="591">
        <f t="shared" si="31"/>
        <v>243.84</v>
      </c>
      <c r="C780" s="451" t="s">
        <v>17</v>
      </c>
      <c r="D780" s="441" t="str">
        <f>D714</f>
        <v>Rua Itú</v>
      </c>
      <c r="E780" s="60"/>
      <c r="F780" s="592">
        <f>F714</f>
        <v>254</v>
      </c>
      <c r="G780" s="449" t="s">
        <v>31</v>
      </c>
      <c r="H780" s="592">
        <f>H714</f>
        <v>6.4</v>
      </c>
      <c r="I780" s="449" t="s">
        <v>31</v>
      </c>
      <c r="J780" s="592">
        <v>0.15</v>
      </c>
      <c r="L780" s="217"/>
      <c r="M780" s="28"/>
    </row>
    <row r="781" spans="1:14" ht="20.100000000000001" hidden="1" customHeight="1">
      <c r="A781" s="10"/>
      <c r="B781" s="591">
        <f t="shared" si="31"/>
        <v>0</v>
      </c>
      <c r="C781" s="451" t="s">
        <v>17</v>
      </c>
      <c r="D781" s="441" t="str">
        <f>D715</f>
        <v>Rua Itabaiana</v>
      </c>
      <c r="E781" s="60"/>
      <c r="F781" s="592">
        <f>F715-F854</f>
        <v>0</v>
      </c>
      <c r="G781" s="449" t="s">
        <v>31</v>
      </c>
      <c r="H781" s="592">
        <f>H715</f>
        <v>6.4</v>
      </c>
      <c r="I781" s="449" t="s">
        <v>31</v>
      </c>
      <c r="J781" s="592">
        <v>0.15</v>
      </c>
      <c r="L781" s="217"/>
      <c r="M781" s="28"/>
    </row>
    <row r="782" spans="1:14" ht="20.100000000000001" customHeight="1">
      <c r="A782" s="10"/>
      <c r="B782" s="591">
        <f t="shared" si="31"/>
        <v>215.04</v>
      </c>
      <c r="C782" s="451" t="s">
        <v>17</v>
      </c>
      <c r="D782" s="441" t="str">
        <f>D716</f>
        <v>Rua Itavera</v>
      </c>
      <c r="E782" s="60"/>
      <c r="F782" s="592">
        <f>F716</f>
        <v>224</v>
      </c>
      <c r="G782" s="449" t="s">
        <v>31</v>
      </c>
      <c r="H782" s="592">
        <f>H716</f>
        <v>6.4</v>
      </c>
      <c r="I782" s="449" t="s">
        <v>31</v>
      </c>
      <c r="J782" s="592">
        <v>0.15</v>
      </c>
      <c r="L782" s="217"/>
      <c r="M782" s="28"/>
    </row>
    <row r="783" spans="1:14" ht="20.100000000000001" customHeight="1">
      <c r="A783" s="10"/>
      <c r="B783" s="591">
        <f t="shared" si="31"/>
        <v>325.60000000000002</v>
      </c>
      <c r="C783" s="451" t="s">
        <v>17</v>
      </c>
      <c r="D783" s="441" t="str">
        <f>D720</f>
        <v>Avenida Presidente Truman (750+0 a 761+0)</v>
      </c>
      <c r="E783" s="60"/>
      <c r="F783" s="592">
        <f>F720</f>
        <v>220</v>
      </c>
      <c r="G783" s="449" t="s">
        <v>31</v>
      </c>
      <c r="H783" s="592">
        <f>H720</f>
        <v>7.4</v>
      </c>
      <c r="I783" s="449" t="s">
        <v>31</v>
      </c>
      <c r="J783" s="592">
        <v>0.2</v>
      </c>
      <c r="L783" s="217"/>
      <c r="M783" s="28"/>
    </row>
    <row r="784" spans="1:14" ht="20.100000000000001" customHeight="1">
      <c r="A784" s="10"/>
      <c r="B784" s="591">
        <f t="shared" si="31"/>
        <v>268.8</v>
      </c>
      <c r="C784" s="451" t="s">
        <v>17</v>
      </c>
      <c r="D784" s="441" t="str">
        <f>D721</f>
        <v>Avenida Presidente Truman (761+0 a 771+10)</v>
      </c>
      <c r="E784" s="60"/>
      <c r="F784" s="592">
        <f>F721</f>
        <v>210</v>
      </c>
      <c r="G784" s="449" t="s">
        <v>31</v>
      </c>
      <c r="H784" s="592">
        <f>H721</f>
        <v>6.4</v>
      </c>
      <c r="I784" s="449" t="s">
        <v>31</v>
      </c>
      <c r="J784" s="592">
        <v>0.2</v>
      </c>
      <c r="L784" s="217"/>
      <c r="M784" s="28"/>
    </row>
    <row r="785" spans="1:14" ht="20.100000000000001" customHeight="1">
      <c r="A785" s="10"/>
      <c r="B785" s="591">
        <f t="shared" si="31"/>
        <v>338.92</v>
      </c>
      <c r="C785" s="451" t="s">
        <v>17</v>
      </c>
      <c r="D785" s="441" t="str">
        <f>D722</f>
        <v>Avenida Presidente Truman (771+0 a 782+19,165)</v>
      </c>
      <c r="E785" s="60"/>
      <c r="F785" s="592">
        <f>F722</f>
        <v>229</v>
      </c>
      <c r="G785" s="449" t="s">
        <v>31</v>
      </c>
      <c r="H785" s="592">
        <f>H722</f>
        <v>7.4</v>
      </c>
      <c r="I785" s="449" t="s">
        <v>31</v>
      </c>
      <c r="J785" s="592">
        <v>0.2</v>
      </c>
      <c r="L785" s="217"/>
      <c r="M785" s="28"/>
    </row>
    <row r="786" spans="1:14" ht="20.100000000000001" customHeight="1">
      <c r="A786" s="10"/>
      <c r="B786" s="591">
        <f>TRUNC(J786*H786*F786,2)</f>
        <v>1311.28</v>
      </c>
      <c r="C786" s="451" t="s">
        <v>17</v>
      </c>
      <c r="D786" s="441" t="str">
        <f>D727</f>
        <v>Rua Itapetininga</v>
      </c>
      <c r="E786" s="60"/>
      <c r="F786" s="592">
        <f>F727</f>
        <v>886</v>
      </c>
      <c r="G786" s="449" t="s">
        <v>31</v>
      </c>
      <c r="H786" s="592">
        <f>H727</f>
        <v>7.4</v>
      </c>
      <c r="I786" s="449" t="s">
        <v>31</v>
      </c>
      <c r="J786" s="592">
        <v>0.2</v>
      </c>
      <c r="L786" s="217"/>
      <c r="M786" s="28"/>
    </row>
    <row r="787" spans="1:14" ht="20.100000000000001" customHeight="1">
      <c r="A787" s="10"/>
      <c r="B787" s="591">
        <f>TRUNC(J787*H787*F787,2)</f>
        <v>439.68</v>
      </c>
      <c r="C787" s="451" t="s">
        <v>17</v>
      </c>
      <c r="D787" s="441" t="str">
        <f>D728</f>
        <v>Rua Nápoles (1004+1 a 1026+18,572)</v>
      </c>
      <c r="E787" s="60"/>
      <c r="F787" s="592">
        <f>F728</f>
        <v>458</v>
      </c>
      <c r="G787" s="449" t="s">
        <v>31</v>
      </c>
      <c r="H787" s="592">
        <f>H728</f>
        <v>6.4</v>
      </c>
      <c r="I787" s="449" t="s">
        <v>31</v>
      </c>
      <c r="J787" s="592">
        <v>0.15</v>
      </c>
      <c r="L787" s="217"/>
      <c r="M787" s="28"/>
    </row>
    <row r="788" spans="1:14" ht="20.100000000000001" customHeight="1">
      <c r="A788" s="10"/>
      <c r="B788" s="591">
        <f>TRUNC(J788*H788*F788,2)</f>
        <v>233.28</v>
      </c>
      <c r="C788" s="451" t="s">
        <v>17</v>
      </c>
      <c r="D788" s="441" t="str">
        <f>D729</f>
        <v>Rua Nápoles (1030+0 a 1042+3,332)</v>
      </c>
      <c r="E788" s="60"/>
      <c r="F788" s="592">
        <f>F729</f>
        <v>243</v>
      </c>
      <c r="G788" s="449" t="s">
        <v>31</v>
      </c>
      <c r="H788" s="592">
        <f>H729</f>
        <v>6.4</v>
      </c>
      <c r="I788" s="449" t="s">
        <v>31</v>
      </c>
      <c r="J788" s="592">
        <v>0.15</v>
      </c>
      <c r="L788" s="217"/>
      <c r="M788" s="28"/>
    </row>
    <row r="789" spans="1:14" ht="20.100000000000001" customHeight="1">
      <c r="A789" s="10"/>
      <c r="B789" s="591">
        <f t="shared" si="31"/>
        <v>521.28</v>
      </c>
      <c r="C789" s="451" t="s">
        <v>17</v>
      </c>
      <c r="D789" s="441" t="str">
        <f>D731</f>
        <v>Rua Itabira</v>
      </c>
      <c r="E789" s="60"/>
      <c r="F789" s="592">
        <f>F731</f>
        <v>543</v>
      </c>
      <c r="G789" s="449" t="s">
        <v>31</v>
      </c>
      <c r="H789" s="592">
        <f>H731</f>
        <v>6.4</v>
      </c>
      <c r="I789" s="449" t="s">
        <v>31</v>
      </c>
      <c r="J789" s="592">
        <v>0.15</v>
      </c>
      <c r="L789" s="217"/>
      <c r="M789" s="28"/>
    </row>
    <row r="790" spans="1:14" ht="20.100000000000001" customHeight="1">
      <c r="A790" s="10"/>
      <c r="B790" s="591">
        <f t="shared" si="31"/>
        <v>56.87</v>
      </c>
      <c r="C790" s="451" t="s">
        <v>17</v>
      </c>
      <c r="D790" s="441" t="str">
        <f t="shared" ref="D790:D795" si="35">D733</f>
        <v>Rua Itaipú (1200+0 a 1202+7)</v>
      </c>
      <c r="E790" s="60"/>
      <c r="F790" s="592">
        <f>F733</f>
        <v>47</v>
      </c>
      <c r="G790" s="449" t="s">
        <v>31</v>
      </c>
      <c r="H790" s="592">
        <f t="shared" ref="H790:H795" si="36">H733</f>
        <v>6.0500000000000007</v>
      </c>
      <c r="I790" s="449" t="s">
        <v>31</v>
      </c>
      <c r="J790" s="592">
        <v>0.2</v>
      </c>
      <c r="L790" s="217"/>
      <c r="M790" s="28"/>
    </row>
    <row r="791" spans="1:14" ht="20.100000000000001" customHeight="1">
      <c r="A791" s="10"/>
      <c r="B791" s="591">
        <f t="shared" si="31"/>
        <v>303.75</v>
      </c>
      <c r="C791" s="451" t="s">
        <v>17</v>
      </c>
      <c r="D791" s="441" t="str">
        <f t="shared" si="35"/>
        <v>Rua Itaipú (1202+7 a 1221+1,849)</v>
      </c>
      <c r="E791" s="60"/>
      <c r="F791" s="592">
        <f>F734</f>
        <v>375</v>
      </c>
      <c r="G791" s="449" t="s">
        <v>31</v>
      </c>
      <c r="H791" s="592">
        <f t="shared" si="36"/>
        <v>5.4</v>
      </c>
      <c r="I791" s="449" t="s">
        <v>31</v>
      </c>
      <c r="J791" s="592">
        <v>0.15</v>
      </c>
      <c r="L791" s="217"/>
      <c r="M791" s="28"/>
    </row>
    <row r="792" spans="1:14" ht="20.100000000000001" hidden="1" customHeight="1">
      <c r="A792" s="10"/>
      <c r="B792" s="591">
        <f t="shared" si="31"/>
        <v>0</v>
      </c>
      <c r="C792" s="451" t="s">
        <v>17</v>
      </c>
      <c r="D792" s="441" t="str">
        <f t="shared" si="35"/>
        <v>Rua Itamarati (1250+0 a 1252+0)</v>
      </c>
      <c r="E792" s="60"/>
      <c r="F792" s="592">
        <f>F735-F850</f>
        <v>0</v>
      </c>
      <c r="G792" s="449" t="s">
        <v>31</v>
      </c>
      <c r="H792" s="592">
        <f t="shared" si="36"/>
        <v>10.4</v>
      </c>
      <c r="I792" s="449" t="s">
        <v>31</v>
      </c>
      <c r="J792" s="592">
        <v>0.2</v>
      </c>
      <c r="L792" s="217"/>
      <c r="M792" s="28"/>
    </row>
    <row r="793" spans="1:14" ht="20.100000000000001" hidden="1" customHeight="1">
      <c r="A793" s="10"/>
      <c r="B793" s="591">
        <f t="shared" si="31"/>
        <v>0</v>
      </c>
      <c r="C793" s="451" t="s">
        <v>17</v>
      </c>
      <c r="D793" s="441" t="str">
        <f t="shared" si="35"/>
        <v>Rua Itamarati (1252+0 a 1281+3)</v>
      </c>
      <c r="E793" s="60"/>
      <c r="F793" s="592">
        <f>F736-F851</f>
        <v>0</v>
      </c>
      <c r="G793" s="449" t="s">
        <v>31</v>
      </c>
      <c r="H793" s="592">
        <f t="shared" si="36"/>
        <v>6.4</v>
      </c>
      <c r="I793" s="449" t="s">
        <v>31</v>
      </c>
      <c r="J793" s="592">
        <v>0.2</v>
      </c>
      <c r="L793" s="217"/>
      <c r="M793" s="28"/>
    </row>
    <row r="794" spans="1:14" ht="20.100000000000001" hidden="1" customHeight="1">
      <c r="A794" s="10"/>
      <c r="B794" s="591">
        <f t="shared" si="31"/>
        <v>0</v>
      </c>
      <c r="C794" s="451" t="s">
        <v>17</v>
      </c>
      <c r="D794" s="441" t="str">
        <f t="shared" si="35"/>
        <v>Rua Itamarati (1281+3 a 1319+9,405)</v>
      </c>
      <c r="E794" s="60"/>
      <c r="F794" s="592">
        <f>F737-F852</f>
        <v>0</v>
      </c>
      <c r="G794" s="449" t="s">
        <v>31</v>
      </c>
      <c r="H794" s="592">
        <f t="shared" si="36"/>
        <v>7.4</v>
      </c>
      <c r="I794" s="449" t="s">
        <v>31</v>
      </c>
      <c r="J794" s="592">
        <v>0.2</v>
      </c>
      <c r="L794" s="217"/>
      <c r="M794" s="28"/>
    </row>
    <row r="795" spans="1:14" ht="20.100000000000001" hidden="1" customHeight="1">
      <c r="A795" s="10"/>
      <c r="B795" s="591">
        <f t="shared" si="31"/>
        <v>0</v>
      </c>
      <c r="C795" s="451" t="s">
        <v>17</v>
      </c>
      <c r="D795" s="441" t="str">
        <f t="shared" si="35"/>
        <v>Rua Itamiami</v>
      </c>
      <c r="E795" s="60"/>
      <c r="F795" s="592">
        <f>F738-F853</f>
        <v>0</v>
      </c>
      <c r="G795" s="449" t="s">
        <v>31</v>
      </c>
      <c r="H795" s="592">
        <f t="shared" si="36"/>
        <v>6.4</v>
      </c>
      <c r="I795" s="449" t="s">
        <v>31</v>
      </c>
      <c r="J795" s="592">
        <v>0.15</v>
      </c>
      <c r="L795" s="217"/>
      <c r="M795" s="28"/>
    </row>
    <row r="796" spans="1:14" ht="20.100000000000001" customHeight="1">
      <c r="A796" s="10"/>
      <c r="B796" s="443">
        <f>SUM(B774:B795)</f>
        <v>6683.94</v>
      </c>
      <c r="C796" s="627" t="str">
        <f>VLOOKUP(B772,'DESCRIÇÃO EMOP'!A:C,3)</f>
        <v>M3</v>
      </c>
      <c r="D796" s="516" t="s">
        <v>140</v>
      </c>
      <c r="E796" s="438"/>
      <c r="F796" s="499"/>
      <c r="G796" s="449"/>
      <c r="H796" s="487"/>
      <c r="I796" s="487"/>
      <c r="J796" s="217"/>
      <c r="L796" s="217"/>
      <c r="M796" s="28"/>
    </row>
    <row r="797" spans="1:14" ht="20.100000000000001" customHeight="1">
      <c r="A797" s="10"/>
      <c r="B797" s="532"/>
      <c r="C797" s="11"/>
      <c r="D797" s="441"/>
      <c r="E797" s="438"/>
      <c r="F797" s="531"/>
      <c r="G797" s="449"/>
      <c r="H797" s="37"/>
      <c r="I797" s="449"/>
      <c r="J797" s="449"/>
      <c r="K797" s="530"/>
      <c r="L797" s="449"/>
      <c r="M797" s="28"/>
    </row>
    <row r="798" spans="1:14" s="16" customFormat="1" ht="23.25" customHeight="1" collapsed="1">
      <c r="A798" s="10">
        <f>A772+1</f>
        <v>83</v>
      </c>
      <c r="B798" s="18" t="s">
        <v>8426</v>
      </c>
      <c r="C798" s="1133" t="str">
        <f>VLOOKUP(B798,'DESCRIÇÃO EMOP'!A:B,2,FALSE)</f>
        <v>BASE DE BRITA GRADUADA,INCLUSIVE FORNECIMENTO DOS MATERIAIS,MEDIDA APOS A COMPACTACAO</v>
      </c>
      <c r="D798" s="1133"/>
      <c r="E798" s="1133"/>
      <c r="F798" s="1133"/>
      <c r="G798" s="1133"/>
      <c r="H798" s="1133"/>
      <c r="I798" s="1133"/>
      <c r="J798" s="1133"/>
      <c r="K798" s="1133"/>
      <c r="L798" s="1133"/>
      <c r="M798" s="597"/>
      <c r="N798" s="421"/>
    </row>
    <row r="799" spans="1:14" ht="20.100000000000001" customHeight="1">
      <c r="A799" s="10"/>
      <c r="B799" s="444"/>
      <c r="C799" s="445"/>
      <c r="D799" s="441"/>
      <c r="E799" s="438"/>
      <c r="F799" s="519" t="s">
        <v>4</v>
      </c>
      <c r="G799" s="449"/>
      <c r="H799" s="519" t="s">
        <v>1</v>
      </c>
      <c r="I799" s="1137" t="s">
        <v>107</v>
      </c>
      <c r="J799" s="1137"/>
      <c r="K799" s="1137"/>
      <c r="L799" s="216"/>
      <c r="M799" s="28"/>
    </row>
    <row r="800" spans="1:14" ht="20.100000000000001" customHeight="1">
      <c r="A800" s="10"/>
      <c r="B800" s="591">
        <f t="shared" ref="B800:B835" si="37">TRUNC(J800*H800*F800,2)</f>
        <v>1291.2</v>
      </c>
      <c r="C800" s="451" t="s">
        <v>17</v>
      </c>
      <c r="D800" s="441" t="s">
        <v>35625</v>
      </c>
      <c r="E800" s="60"/>
      <c r="F800" s="840">
        <v>1345</v>
      </c>
      <c r="G800" s="449" t="s">
        <v>31</v>
      </c>
      <c r="H800" s="592">
        <v>6.4</v>
      </c>
      <c r="I800" s="449" t="s">
        <v>31</v>
      </c>
      <c r="J800" s="592">
        <v>0.15</v>
      </c>
      <c r="L800" s="217"/>
      <c r="M800" s="28"/>
    </row>
    <row r="801" spans="1:13" ht="20.100000000000001" customHeight="1">
      <c r="A801" s="10"/>
      <c r="B801" s="591">
        <f t="shared" si="37"/>
        <v>1124.8</v>
      </c>
      <c r="C801" s="451" t="s">
        <v>17</v>
      </c>
      <c r="D801" s="441" t="str">
        <f t="shared" ref="D801:D830" si="38">D703</f>
        <v>Avenida Presidente Roosevelt</v>
      </c>
      <c r="E801" s="60"/>
      <c r="F801" s="592">
        <f t="shared" ref="F801:F830" si="39">F703</f>
        <v>760</v>
      </c>
      <c r="G801" s="449" t="s">
        <v>31</v>
      </c>
      <c r="H801" s="592">
        <f t="shared" ref="H801:H830" si="40">H703</f>
        <v>7.4</v>
      </c>
      <c r="I801" s="449" t="s">
        <v>31</v>
      </c>
      <c r="J801" s="592">
        <v>0.2</v>
      </c>
      <c r="L801" s="217"/>
      <c r="M801" s="28"/>
    </row>
    <row r="802" spans="1:13" ht="20.100000000000001" customHeight="1">
      <c r="A802" s="10"/>
      <c r="B802" s="591">
        <f t="shared" si="37"/>
        <v>147.84</v>
      </c>
      <c r="C802" s="451" t="s">
        <v>17</v>
      </c>
      <c r="D802" s="441" t="str">
        <f t="shared" si="38"/>
        <v>Rua Imeri</v>
      </c>
      <c r="E802" s="60"/>
      <c r="F802" s="592">
        <f t="shared" si="39"/>
        <v>154</v>
      </c>
      <c r="G802" s="449" t="s">
        <v>31</v>
      </c>
      <c r="H802" s="592">
        <f t="shared" si="40"/>
        <v>6.4</v>
      </c>
      <c r="I802" s="449" t="s">
        <v>31</v>
      </c>
      <c r="J802" s="592">
        <v>0.15</v>
      </c>
      <c r="L802" s="217"/>
      <c r="M802" s="28"/>
    </row>
    <row r="803" spans="1:13" ht="15.75">
      <c r="A803" s="10"/>
      <c r="B803" s="591">
        <f t="shared" si="37"/>
        <v>207.36</v>
      </c>
      <c r="C803" s="451" t="s">
        <v>17</v>
      </c>
      <c r="D803" s="441" t="str">
        <f t="shared" si="38"/>
        <v>Rua Itaipé</v>
      </c>
      <c r="E803" s="60"/>
      <c r="F803" s="592">
        <f t="shared" si="39"/>
        <v>216</v>
      </c>
      <c r="G803" s="449" t="s">
        <v>31</v>
      </c>
      <c r="H803" s="592">
        <f t="shared" si="40"/>
        <v>6.4</v>
      </c>
      <c r="I803" s="449" t="s">
        <v>31</v>
      </c>
      <c r="J803" s="592">
        <v>0.15</v>
      </c>
      <c r="L803" s="217"/>
      <c r="M803" s="28"/>
    </row>
    <row r="804" spans="1:13" ht="15.75">
      <c r="A804" s="10"/>
      <c r="B804" s="591">
        <f t="shared" si="37"/>
        <v>144.96</v>
      </c>
      <c r="C804" s="451" t="s">
        <v>17</v>
      </c>
      <c r="D804" s="441" t="str">
        <f t="shared" si="38"/>
        <v>Rua Itaipá</v>
      </c>
      <c r="E804" s="60"/>
      <c r="F804" s="592">
        <f t="shared" si="39"/>
        <v>151</v>
      </c>
      <c r="G804" s="449" t="s">
        <v>31</v>
      </c>
      <c r="H804" s="592">
        <f t="shared" si="40"/>
        <v>6.4</v>
      </c>
      <c r="I804" s="449" t="s">
        <v>31</v>
      </c>
      <c r="J804" s="592">
        <v>0.15</v>
      </c>
      <c r="L804" s="217"/>
      <c r="M804" s="28"/>
    </row>
    <row r="805" spans="1:13" ht="15.75">
      <c r="A805" s="10"/>
      <c r="B805" s="591">
        <f t="shared" si="37"/>
        <v>157.44</v>
      </c>
      <c r="C805" s="451" t="s">
        <v>17</v>
      </c>
      <c r="D805" s="441" t="str">
        <f t="shared" si="38"/>
        <v>Rua Itatuba (200+0 a 208+4,163)</v>
      </c>
      <c r="E805" s="60"/>
      <c r="F805" s="592">
        <f t="shared" si="39"/>
        <v>164</v>
      </c>
      <c r="G805" s="449" t="s">
        <v>31</v>
      </c>
      <c r="H805" s="592">
        <f t="shared" si="40"/>
        <v>6.4</v>
      </c>
      <c r="I805" s="449" t="s">
        <v>31</v>
      </c>
      <c r="J805" s="592">
        <v>0.15</v>
      </c>
      <c r="L805" s="217"/>
      <c r="M805" s="28"/>
    </row>
    <row r="806" spans="1:13" ht="20.100000000000001" customHeight="1">
      <c r="A806" s="10"/>
      <c r="B806" s="591">
        <f t="shared" si="37"/>
        <v>78.72</v>
      </c>
      <c r="C806" s="451" t="s">
        <v>17</v>
      </c>
      <c r="D806" s="441" t="str">
        <f t="shared" si="38"/>
        <v>Rua Itatuba (220+0 a 224+1,540)</v>
      </c>
      <c r="E806" s="60"/>
      <c r="F806" s="592">
        <f t="shared" si="39"/>
        <v>82</v>
      </c>
      <c r="G806" s="449" t="s">
        <v>31</v>
      </c>
      <c r="H806" s="592">
        <f t="shared" si="40"/>
        <v>6.4</v>
      </c>
      <c r="I806" s="449" t="s">
        <v>31</v>
      </c>
      <c r="J806" s="592">
        <v>0.15</v>
      </c>
      <c r="L806" s="217"/>
      <c r="M806" s="28"/>
    </row>
    <row r="807" spans="1:13" ht="20.100000000000001" customHeight="1">
      <c r="A807" s="10"/>
      <c r="B807" s="591">
        <f t="shared" si="37"/>
        <v>151.68</v>
      </c>
      <c r="C807" s="451" t="s">
        <v>17</v>
      </c>
      <c r="D807" s="441" t="str">
        <f t="shared" si="38"/>
        <v>Rua Itajaí</v>
      </c>
      <c r="E807" s="60"/>
      <c r="F807" s="592">
        <f t="shared" si="39"/>
        <v>158</v>
      </c>
      <c r="G807" s="449" t="s">
        <v>31</v>
      </c>
      <c r="H807" s="592">
        <f t="shared" si="40"/>
        <v>6.4</v>
      </c>
      <c r="I807" s="449" t="s">
        <v>31</v>
      </c>
      <c r="J807" s="592">
        <v>0.15</v>
      </c>
      <c r="L807" s="217"/>
      <c r="M807" s="28"/>
    </row>
    <row r="808" spans="1:13" ht="20.100000000000001" customHeight="1">
      <c r="A808" s="10"/>
      <c r="B808" s="591">
        <f t="shared" si="37"/>
        <v>602.36</v>
      </c>
      <c r="C808" s="451" t="s">
        <v>17</v>
      </c>
      <c r="D808" s="441" t="str">
        <f t="shared" si="38"/>
        <v>Rua Itapagé</v>
      </c>
      <c r="E808" s="60"/>
      <c r="F808" s="592">
        <f t="shared" si="39"/>
        <v>407</v>
      </c>
      <c r="G808" s="449" t="s">
        <v>31</v>
      </c>
      <c r="H808" s="592">
        <f t="shared" si="40"/>
        <v>7.4</v>
      </c>
      <c r="I808" s="449" t="s">
        <v>31</v>
      </c>
      <c r="J808" s="592">
        <v>0.2</v>
      </c>
      <c r="L808" s="217"/>
      <c r="M808" s="28"/>
    </row>
    <row r="809" spans="1:13" ht="20.100000000000001" customHeight="1">
      <c r="A809" s="10"/>
      <c r="B809" s="591">
        <f t="shared" si="37"/>
        <v>346.32</v>
      </c>
      <c r="C809" s="451" t="s">
        <v>17</v>
      </c>
      <c r="D809" s="441" t="str">
        <f t="shared" si="38"/>
        <v>Rua Itaporé</v>
      </c>
      <c r="E809" s="60"/>
      <c r="F809" s="592">
        <f t="shared" si="39"/>
        <v>312</v>
      </c>
      <c r="G809" s="449" t="s">
        <v>31</v>
      </c>
      <c r="H809" s="592">
        <f t="shared" si="40"/>
        <v>7.4</v>
      </c>
      <c r="I809" s="449" t="s">
        <v>31</v>
      </c>
      <c r="J809" s="592">
        <v>0.15</v>
      </c>
      <c r="L809" s="217"/>
      <c r="M809" s="28"/>
    </row>
    <row r="810" spans="1:13" ht="20.100000000000001" customHeight="1">
      <c r="A810" s="10"/>
      <c r="B810" s="591">
        <f t="shared" si="37"/>
        <v>391.68</v>
      </c>
      <c r="C810" s="451" t="s">
        <v>17</v>
      </c>
      <c r="D810" s="441" t="str">
        <f t="shared" si="38"/>
        <v>Rua Oswaldo Mendonça de Campos</v>
      </c>
      <c r="E810" s="60"/>
      <c r="F810" s="592">
        <f t="shared" si="39"/>
        <v>408</v>
      </c>
      <c r="G810" s="449" t="s">
        <v>31</v>
      </c>
      <c r="H810" s="592">
        <f t="shared" si="40"/>
        <v>6.4</v>
      </c>
      <c r="I810" s="449" t="s">
        <v>31</v>
      </c>
      <c r="J810" s="592">
        <v>0.15</v>
      </c>
      <c r="L810" s="217"/>
      <c r="M810" s="28"/>
    </row>
    <row r="811" spans="1:13" ht="20.100000000000001" customHeight="1">
      <c r="A811" s="10"/>
      <c r="B811" s="591">
        <f t="shared" si="37"/>
        <v>556.79999999999995</v>
      </c>
      <c r="C811" s="451" t="s">
        <v>17</v>
      </c>
      <c r="D811" s="441" t="str">
        <f t="shared" si="38"/>
        <v>Rua Itaporanga</v>
      </c>
      <c r="E811" s="60"/>
      <c r="F811" s="592">
        <f t="shared" si="39"/>
        <v>580</v>
      </c>
      <c r="G811" s="449" t="s">
        <v>31</v>
      </c>
      <c r="H811" s="592">
        <f t="shared" si="40"/>
        <v>6.4</v>
      </c>
      <c r="I811" s="449" t="s">
        <v>31</v>
      </c>
      <c r="J811" s="592">
        <v>0.15</v>
      </c>
      <c r="L811" s="217"/>
      <c r="M811" s="28"/>
    </row>
    <row r="812" spans="1:13" ht="20.100000000000001" customHeight="1">
      <c r="A812" s="10"/>
      <c r="B812" s="591">
        <f t="shared" si="37"/>
        <v>243.84</v>
      </c>
      <c r="C812" s="451" t="s">
        <v>17</v>
      </c>
      <c r="D812" s="441" t="str">
        <f t="shared" si="38"/>
        <v>Rua Itú</v>
      </c>
      <c r="E812" s="60"/>
      <c r="F812" s="592">
        <f t="shared" si="39"/>
        <v>254</v>
      </c>
      <c r="G812" s="449" t="s">
        <v>31</v>
      </c>
      <c r="H812" s="592">
        <f t="shared" si="40"/>
        <v>6.4</v>
      </c>
      <c r="I812" s="449" t="s">
        <v>31</v>
      </c>
      <c r="J812" s="592">
        <v>0.15</v>
      </c>
      <c r="L812" s="217"/>
      <c r="M812" s="28"/>
    </row>
    <row r="813" spans="1:13" ht="20.100000000000001" customHeight="1">
      <c r="A813" s="10"/>
      <c r="B813" s="591">
        <f t="shared" si="37"/>
        <v>49.92</v>
      </c>
      <c r="C813" s="451" t="s">
        <v>17</v>
      </c>
      <c r="D813" s="441" t="str">
        <f t="shared" si="38"/>
        <v>Rua Itabaiana</v>
      </c>
      <c r="E813" s="60"/>
      <c r="F813" s="592">
        <f t="shared" si="39"/>
        <v>52</v>
      </c>
      <c r="G813" s="449" t="s">
        <v>31</v>
      </c>
      <c r="H813" s="592">
        <f t="shared" si="40"/>
        <v>6.4</v>
      </c>
      <c r="I813" s="449" t="s">
        <v>31</v>
      </c>
      <c r="J813" s="592">
        <v>0.15</v>
      </c>
      <c r="L813" s="217"/>
      <c r="M813" s="28"/>
    </row>
    <row r="814" spans="1:13" ht="20.100000000000001" customHeight="1">
      <c r="A814" s="10"/>
      <c r="B814" s="591">
        <f t="shared" si="37"/>
        <v>215.04</v>
      </c>
      <c r="C814" s="451" t="s">
        <v>17</v>
      </c>
      <c r="D814" s="441" t="str">
        <f t="shared" si="38"/>
        <v>Rua Itavera</v>
      </c>
      <c r="E814" s="60"/>
      <c r="F814" s="592">
        <f t="shared" si="39"/>
        <v>224</v>
      </c>
      <c r="G814" s="449" t="s">
        <v>31</v>
      </c>
      <c r="H814" s="592">
        <f t="shared" si="40"/>
        <v>6.4</v>
      </c>
      <c r="I814" s="449" t="s">
        <v>31</v>
      </c>
      <c r="J814" s="592">
        <v>0.15</v>
      </c>
      <c r="L814" s="217"/>
      <c r="M814" s="28"/>
    </row>
    <row r="815" spans="1:13" ht="20.100000000000001" customHeight="1">
      <c r="A815" s="10"/>
      <c r="B815" s="591">
        <f t="shared" si="37"/>
        <v>231.36</v>
      </c>
      <c r="C815" s="451" t="s">
        <v>17</v>
      </c>
      <c r="D815" s="441" t="str">
        <f t="shared" si="38"/>
        <v>Rua Agenor Pacheco</v>
      </c>
      <c r="E815" s="60"/>
      <c r="F815" s="592">
        <f t="shared" si="39"/>
        <v>241</v>
      </c>
      <c r="G815" s="449" t="s">
        <v>31</v>
      </c>
      <c r="H815" s="592">
        <f t="shared" si="40"/>
        <v>6.4</v>
      </c>
      <c r="I815" s="449" t="s">
        <v>31</v>
      </c>
      <c r="J815" s="592">
        <v>0.15</v>
      </c>
      <c r="L815" s="217"/>
      <c r="M815" s="28"/>
    </row>
    <row r="816" spans="1:13" ht="20.100000000000001" customHeight="1">
      <c r="A816" s="10"/>
      <c r="B816" s="591">
        <f t="shared" si="37"/>
        <v>216</v>
      </c>
      <c r="C816" s="451" t="s">
        <v>17</v>
      </c>
      <c r="D816" s="441" t="str">
        <f t="shared" si="38"/>
        <v>Rua Itararé</v>
      </c>
      <c r="E816" s="60"/>
      <c r="F816" s="592">
        <f t="shared" si="39"/>
        <v>225</v>
      </c>
      <c r="G816" s="449" t="s">
        <v>31</v>
      </c>
      <c r="H816" s="592">
        <f t="shared" si="40"/>
        <v>6.4</v>
      </c>
      <c r="I816" s="449" t="s">
        <v>31</v>
      </c>
      <c r="J816" s="592">
        <v>0.15</v>
      </c>
      <c r="L816" s="217"/>
      <c r="M816" s="28"/>
    </row>
    <row r="817" spans="1:13" ht="20.100000000000001" customHeight="1">
      <c r="A817" s="10"/>
      <c r="B817" s="591">
        <f t="shared" si="37"/>
        <v>214.08</v>
      </c>
      <c r="C817" s="451" t="s">
        <v>17</v>
      </c>
      <c r="D817" s="441" t="str">
        <f t="shared" si="38"/>
        <v>Rua Itapuca</v>
      </c>
      <c r="E817" s="60"/>
      <c r="F817" s="592">
        <f t="shared" si="39"/>
        <v>223</v>
      </c>
      <c r="G817" s="449" t="s">
        <v>31</v>
      </c>
      <c r="H817" s="592">
        <f t="shared" si="40"/>
        <v>6.4</v>
      </c>
      <c r="I817" s="449" t="s">
        <v>31</v>
      </c>
      <c r="J817" s="592">
        <v>0.15</v>
      </c>
      <c r="L817" s="217"/>
      <c r="M817" s="28"/>
    </row>
    <row r="818" spans="1:13" ht="20.100000000000001" customHeight="1">
      <c r="A818" s="10"/>
      <c r="B818" s="591">
        <f t="shared" si="37"/>
        <v>325.60000000000002</v>
      </c>
      <c r="C818" s="451" t="s">
        <v>17</v>
      </c>
      <c r="D818" s="441" t="str">
        <f t="shared" si="38"/>
        <v>Avenida Presidente Truman (750+0 a 761+0)</v>
      </c>
      <c r="E818" s="60"/>
      <c r="F818" s="592">
        <f t="shared" si="39"/>
        <v>220</v>
      </c>
      <c r="G818" s="449" t="s">
        <v>31</v>
      </c>
      <c r="H818" s="592">
        <f t="shared" si="40"/>
        <v>7.4</v>
      </c>
      <c r="I818" s="449" t="s">
        <v>31</v>
      </c>
      <c r="J818" s="592">
        <v>0.2</v>
      </c>
      <c r="L818" s="217"/>
      <c r="M818" s="28"/>
    </row>
    <row r="819" spans="1:13" ht="20.100000000000001" customHeight="1">
      <c r="A819" s="10"/>
      <c r="B819" s="591">
        <f t="shared" si="37"/>
        <v>268.8</v>
      </c>
      <c r="C819" s="451" t="s">
        <v>17</v>
      </c>
      <c r="D819" s="441" t="str">
        <f t="shared" si="38"/>
        <v>Avenida Presidente Truman (761+0 a 771+10)</v>
      </c>
      <c r="E819" s="60"/>
      <c r="F819" s="592">
        <f t="shared" si="39"/>
        <v>210</v>
      </c>
      <c r="G819" s="449" t="s">
        <v>31</v>
      </c>
      <c r="H819" s="592">
        <f t="shared" si="40"/>
        <v>6.4</v>
      </c>
      <c r="I819" s="449" t="s">
        <v>31</v>
      </c>
      <c r="J819" s="592">
        <v>0.2</v>
      </c>
      <c r="L819" s="217"/>
      <c r="M819" s="28"/>
    </row>
    <row r="820" spans="1:13" ht="20.100000000000001" customHeight="1">
      <c r="A820" s="10"/>
      <c r="B820" s="591">
        <f t="shared" si="37"/>
        <v>338.92</v>
      </c>
      <c r="C820" s="451" t="s">
        <v>17</v>
      </c>
      <c r="D820" s="441" t="str">
        <f t="shared" si="38"/>
        <v>Avenida Presidente Truman (771+0 a 782+19,165)</v>
      </c>
      <c r="E820" s="60"/>
      <c r="F820" s="592">
        <f t="shared" si="39"/>
        <v>229</v>
      </c>
      <c r="G820" s="449" t="s">
        <v>31</v>
      </c>
      <c r="H820" s="592">
        <f t="shared" si="40"/>
        <v>7.4</v>
      </c>
      <c r="I820" s="449" t="s">
        <v>31</v>
      </c>
      <c r="J820" s="592">
        <v>0.2</v>
      </c>
      <c r="L820" s="217"/>
      <c r="M820" s="28"/>
    </row>
    <row r="821" spans="1:13" ht="20.100000000000001" customHeight="1">
      <c r="A821" s="10"/>
      <c r="B821" s="591">
        <f>TRUNC(J821*H821*F821,2)</f>
        <v>315.83999999999997</v>
      </c>
      <c r="C821" s="451" t="s">
        <v>17</v>
      </c>
      <c r="D821" s="441" t="str">
        <f t="shared" si="38"/>
        <v>Rua Noronha dos Santos (800+0 a 816+9)</v>
      </c>
      <c r="E821" s="60"/>
      <c r="F821" s="592">
        <f t="shared" si="39"/>
        <v>329</v>
      </c>
      <c r="G821" s="449" t="s">
        <v>31</v>
      </c>
      <c r="H821" s="592">
        <f t="shared" si="40"/>
        <v>6.4</v>
      </c>
      <c r="I821" s="449" t="s">
        <v>31</v>
      </c>
      <c r="J821" s="592">
        <v>0.15</v>
      </c>
      <c r="L821" s="217"/>
      <c r="M821" s="28"/>
    </row>
    <row r="822" spans="1:13" ht="20.100000000000001" customHeight="1">
      <c r="A822" s="10"/>
      <c r="B822" s="591">
        <f>TRUNC(J822*H822*F822,2)</f>
        <v>105.6</v>
      </c>
      <c r="C822" s="451" t="s">
        <v>17</v>
      </c>
      <c r="D822" s="441" t="str">
        <f t="shared" si="38"/>
        <v>Rua Noronha dos Santos (816+9 a 821+9)</v>
      </c>
      <c r="E822" s="60"/>
      <c r="F822" s="592">
        <f t="shared" si="39"/>
        <v>110</v>
      </c>
      <c r="G822" s="449" t="s">
        <v>31</v>
      </c>
      <c r="H822" s="592">
        <f t="shared" si="40"/>
        <v>6.4</v>
      </c>
      <c r="I822" s="449" t="s">
        <v>31</v>
      </c>
      <c r="J822" s="592">
        <v>0.15</v>
      </c>
      <c r="L822" s="217"/>
      <c r="M822" s="28"/>
    </row>
    <row r="823" spans="1:13" ht="20.100000000000001" customHeight="1">
      <c r="A823" s="10"/>
      <c r="B823" s="591">
        <f t="shared" si="37"/>
        <v>497.28</v>
      </c>
      <c r="C823" s="451" t="s">
        <v>17</v>
      </c>
      <c r="D823" s="441" t="str">
        <f t="shared" si="38"/>
        <v>Rua Plinio Rocha</v>
      </c>
      <c r="E823" s="60"/>
      <c r="F823" s="592">
        <f t="shared" si="39"/>
        <v>518</v>
      </c>
      <c r="G823" s="449" t="s">
        <v>31</v>
      </c>
      <c r="H823" s="592">
        <f t="shared" si="40"/>
        <v>6.4</v>
      </c>
      <c r="I823" s="449" t="s">
        <v>31</v>
      </c>
      <c r="J823" s="592">
        <v>0.15</v>
      </c>
      <c r="L823" s="217"/>
      <c r="M823" s="28"/>
    </row>
    <row r="824" spans="1:13" ht="20.100000000000001" customHeight="1">
      <c r="A824" s="10"/>
      <c r="B824" s="591">
        <f t="shared" si="37"/>
        <v>328.32</v>
      </c>
      <c r="C824" s="451" t="s">
        <v>17</v>
      </c>
      <c r="D824" s="441" t="str">
        <f t="shared" si="38"/>
        <v>Rua Raul de Azevedo</v>
      </c>
      <c r="E824" s="60"/>
      <c r="F824" s="592">
        <f t="shared" si="39"/>
        <v>342</v>
      </c>
      <c r="G824" s="449" t="s">
        <v>31</v>
      </c>
      <c r="H824" s="592">
        <f t="shared" si="40"/>
        <v>6.4</v>
      </c>
      <c r="I824" s="449" t="s">
        <v>31</v>
      </c>
      <c r="J824" s="592">
        <v>0.15</v>
      </c>
      <c r="L824" s="217"/>
      <c r="M824" s="28"/>
    </row>
    <row r="825" spans="1:13" ht="20.100000000000001" customHeight="1">
      <c r="A825" s="10"/>
      <c r="B825" s="591">
        <f t="shared" si="37"/>
        <v>1311.28</v>
      </c>
      <c r="C825" s="451" t="s">
        <v>17</v>
      </c>
      <c r="D825" s="441" t="str">
        <f t="shared" si="38"/>
        <v>Rua Itapetininga</v>
      </c>
      <c r="E825" s="60"/>
      <c r="F825" s="592">
        <f t="shared" si="39"/>
        <v>886</v>
      </c>
      <c r="G825" s="449" t="s">
        <v>31</v>
      </c>
      <c r="H825" s="592">
        <f t="shared" si="40"/>
        <v>7.4</v>
      </c>
      <c r="I825" s="449" t="s">
        <v>31</v>
      </c>
      <c r="J825" s="592">
        <v>0.2</v>
      </c>
      <c r="L825" s="217"/>
      <c r="M825" s="28"/>
    </row>
    <row r="826" spans="1:13" ht="20.100000000000001" customHeight="1">
      <c r="A826" s="10"/>
      <c r="B826" s="591">
        <f t="shared" si="37"/>
        <v>439.68</v>
      </c>
      <c r="C826" s="451" t="s">
        <v>17</v>
      </c>
      <c r="D826" s="441" t="str">
        <f t="shared" si="38"/>
        <v>Rua Nápoles (1004+1 a 1026+18,572)</v>
      </c>
      <c r="E826" s="60"/>
      <c r="F826" s="592">
        <f t="shared" si="39"/>
        <v>458</v>
      </c>
      <c r="G826" s="449" t="s">
        <v>31</v>
      </c>
      <c r="H826" s="592">
        <f t="shared" si="40"/>
        <v>6.4</v>
      </c>
      <c r="I826" s="449" t="s">
        <v>31</v>
      </c>
      <c r="J826" s="592">
        <v>0.15</v>
      </c>
      <c r="L826" s="217"/>
      <c r="M826" s="28"/>
    </row>
    <row r="827" spans="1:13" ht="20.100000000000001" customHeight="1">
      <c r="A827" s="10"/>
      <c r="B827" s="591">
        <f t="shared" si="37"/>
        <v>233.28</v>
      </c>
      <c r="C827" s="451" t="s">
        <v>17</v>
      </c>
      <c r="D827" s="441" t="str">
        <f t="shared" si="38"/>
        <v>Rua Nápoles (1030+0 a 1042+3,332)</v>
      </c>
      <c r="E827" s="60"/>
      <c r="F827" s="592">
        <f t="shared" si="39"/>
        <v>243</v>
      </c>
      <c r="G827" s="449" t="s">
        <v>31</v>
      </c>
      <c r="H827" s="592">
        <f t="shared" si="40"/>
        <v>6.4</v>
      </c>
      <c r="I827" s="449" t="s">
        <v>31</v>
      </c>
      <c r="J827" s="592">
        <v>0.15</v>
      </c>
      <c r="L827" s="217"/>
      <c r="M827" s="28"/>
    </row>
    <row r="828" spans="1:13" ht="20.100000000000001" customHeight="1">
      <c r="A828" s="10"/>
      <c r="B828" s="591">
        <f t="shared" si="37"/>
        <v>188.16</v>
      </c>
      <c r="C828" s="451" t="s">
        <v>17</v>
      </c>
      <c r="D828" s="441" t="str">
        <f t="shared" si="38"/>
        <v>Rua Carlota Antunes de Lima</v>
      </c>
      <c r="E828" s="60"/>
      <c r="F828" s="592">
        <f t="shared" si="39"/>
        <v>196</v>
      </c>
      <c r="G828" s="449" t="s">
        <v>31</v>
      </c>
      <c r="H828" s="592">
        <f t="shared" si="40"/>
        <v>6.4</v>
      </c>
      <c r="I828" s="449" t="s">
        <v>31</v>
      </c>
      <c r="J828" s="592">
        <v>0.15</v>
      </c>
      <c r="L828" s="217"/>
      <c r="M828" s="28"/>
    </row>
    <row r="829" spans="1:13" ht="20.100000000000001" customHeight="1">
      <c r="A829" s="10"/>
      <c r="B829" s="591">
        <f t="shared" si="37"/>
        <v>521.28</v>
      </c>
      <c r="C829" s="451" t="s">
        <v>17</v>
      </c>
      <c r="D829" s="441" t="str">
        <f t="shared" si="38"/>
        <v>Rua Itabira</v>
      </c>
      <c r="E829" s="60"/>
      <c r="F829" s="592">
        <f t="shared" si="39"/>
        <v>543</v>
      </c>
      <c r="G829" s="449" t="s">
        <v>31</v>
      </c>
      <c r="H829" s="592">
        <f t="shared" si="40"/>
        <v>6.4</v>
      </c>
      <c r="I829" s="449" t="s">
        <v>31</v>
      </c>
      <c r="J829" s="592">
        <v>0.15</v>
      </c>
      <c r="L829" s="217"/>
      <c r="M829" s="28"/>
    </row>
    <row r="830" spans="1:13" ht="20.100000000000001" customHeight="1">
      <c r="A830" s="10"/>
      <c r="B830" s="591">
        <f t="shared" si="37"/>
        <v>188.16</v>
      </c>
      <c r="C830" s="451" t="s">
        <v>17</v>
      </c>
      <c r="D830" s="441" t="str">
        <f t="shared" si="38"/>
        <v>Rua Euzira Amorim de Vasconcelos</v>
      </c>
      <c r="E830" s="60"/>
      <c r="F830" s="592">
        <f t="shared" si="39"/>
        <v>196</v>
      </c>
      <c r="G830" s="449" t="s">
        <v>31</v>
      </c>
      <c r="H830" s="592">
        <f t="shared" si="40"/>
        <v>6.4</v>
      </c>
      <c r="I830" s="449" t="s">
        <v>31</v>
      </c>
      <c r="J830" s="592">
        <v>0.15</v>
      </c>
      <c r="L830" s="217"/>
      <c r="M830" s="28"/>
    </row>
    <row r="831" spans="1:13" ht="20.100000000000001" customHeight="1">
      <c r="A831" s="10"/>
      <c r="B831" s="591">
        <f t="shared" si="37"/>
        <v>303.75</v>
      </c>
      <c r="C831" s="451" t="s">
        <v>17</v>
      </c>
      <c r="D831" s="441" t="str">
        <f>D734</f>
        <v>Rua Itaipú (1202+7 a 1221+1,849)</v>
      </c>
      <c r="E831" s="60"/>
      <c r="F831" s="592">
        <f>F734</f>
        <v>375</v>
      </c>
      <c r="G831" s="449" t="s">
        <v>31</v>
      </c>
      <c r="H831" s="592">
        <f>H734</f>
        <v>5.4</v>
      </c>
      <c r="I831" s="449" t="s">
        <v>31</v>
      </c>
      <c r="J831" s="592">
        <v>0.15</v>
      </c>
      <c r="L831" s="217"/>
      <c r="M831" s="28"/>
    </row>
    <row r="832" spans="1:13" ht="20.100000000000001" customHeight="1">
      <c r="A832" s="10"/>
      <c r="B832" s="591">
        <f t="shared" si="37"/>
        <v>83.2</v>
      </c>
      <c r="C832" s="451" t="s">
        <v>17</v>
      </c>
      <c r="D832" s="441" t="str">
        <f>D735</f>
        <v>Rua Itamarati (1250+0 a 1252+0)</v>
      </c>
      <c r="E832" s="60"/>
      <c r="F832" s="592">
        <f>F735</f>
        <v>40</v>
      </c>
      <c r="G832" s="449" t="s">
        <v>31</v>
      </c>
      <c r="H832" s="592">
        <f>H735</f>
        <v>10.4</v>
      </c>
      <c r="I832" s="449" t="s">
        <v>31</v>
      </c>
      <c r="J832" s="592">
        <v>0.2</v>
      </c>
      <c r="L832" s="217"/>
      <c r="M832" s="28"/>
    </row>
    <row r="833" spans="1:14" ht="20.100000000000001" customHeight="1">
      <c r="A833" s="10"/>
      <c r="B833" s="591">
        <f t="shared" si="37"/>
        <v>746.24</v>
      </c>
      <c r="C833" s="451" t="s">
        <v>17</v>
      </c>
      <c r="D833" s="441" t="str">
        <f>D736</f>
        <v>Rua Itamarati (1252+0 a 1281+3)</v>
      </c>
      <c r="E833" s="60"/>
      <c r="F833" s="592">
        <f>F736</f>
        <v>583</v>
      </c>
      <c r="G833" s="449" t="s">
        <v>31</v>
      </c>
      <c r="H833" s="592">
        <f>H736</f>
        <v>6.4</v>
      </c>
      <c r="I833" s="449" t="s">
        <v>31</v>
      </c>
      <c r="J833" s="592">
        <v>0.2</v>
      </c>
      <c r="L833" s="217"/>
      <c r="M833" s="28"/>
    </row>
    <row r="834" spans="1:14" ht="20.100000000000001" customHeight="1">
      <c r="A834" s="10"/>
      <c r="B834" s="591">
        <f t="shared" si="37"/>
        <v>1133.68</v>
      </c>
      <c r="C834" s="451" t="s">
        <v>17</v>
      </c>
      <c r="D834" s="441" t="str">
        <f>D737</f>
        <v>Rua Itamarati (1281+3 a 1319+9,405)</v>
      </c>
      <c r="E834" s="60"/>
      <c r="F834" s="592">
        <f>F737</f>
        <v>766</v>
      </c>
      <c r="G834" s="449" t="s">
        <v>31</v>
      </c>
      <c r="H834" s="592">
        <f>H737</f>
        <v>7.4</v>
      </c>
      <c r="I834" s="449" t="s">
        <v>31</v>
      </c>
      <c r="J834" s="592">
        <v>0.2</v>
      </c>
      <c r="L834" s="217"/>
      <c r="M834" s="28"/>
    </row>
    <row r="835" spans="1:14" ht="20.100000000000001" customHeight="1">
      <c r="A835" s="10"/>
      <c r="B835" s="670">
        <f t="shared" si="37"/>
        <v>291.83999999999997</v>
      </c>
      <c r="C835" s="451" t="s">
        <v>17</v>
      </c>
      <c r="D835" s="441" t="str">
        <f>D738</f>
        <v>Rua Itamiami</v>
      </c>
      <c r="E835" s="60"/>
      <c r="F835" s="592">
        <f>F738</f>
        <v>304</v>
      </c>
      <c r="G835" s="449" t="s">
        <v>31</v>
      </c>
      <c r="H835" s="592">
        <f>H738</f>
        <v>6.4</v>
      </c>
      <c r="I835" s="449" t="s">
        <v>31</v>
      </c>
      <c r="J835" s="592">
        <v>0.15</v>
      </c>
      <c r="L835" s="217"/>
      <c r="M835" s="28"/>
    </row>
    <row r="836" spans="1:14" ht="20.100000000000001" customHeight="1">
      <c r="A836" s="10"/>
      <c r="B836" s="443">
        <f>SUM(B800:B835)</f>
        <v>13992.310000000005</v>
      </c>
      <c r="C836" s="627" t="str">
        <f>VLOOKUP(B798,'DESCRIÇÃO EMOP'!A:C,3)</f>
        <v>M3</v>
      </c>
      <c r="D836" s="516" t="s">
        <v>140</v>
      </c>
      <c r="E836" s="438"/>
      <c r="F836" s="439"/>
      <c r="G836" s="499"/>
      <c r="H836" s="449"/>
      <c r="I836" s="487"/>
      <c r="J836" s="487"/>
      <c r="K836" s="217"/>
      <c r="L836" s="217"/>
      <c r="M836" s="28"/>
    </row>
    <row r="837" spans="1:14" ht="20.100000000000001" customHeight="1">
      <c r="A837" s="10"/>
      <c r="B837" s="36"/>
      <c r="C837" s="627"/>
      <c r="D837" s="516"/>
      <c r="E837" s="438"/>
      <c r="F837" s="439"/>
      <c r="G837" s="499"/>
      <c r="H837" s="449"/>
      <c r="I837" s="487"/>
      <c r="J837" s="487"/>
      <c r="K837" s="217"/>
      <c r="L837" s="217"/>
      <c r="M837" s="28"/>
    </row>
    <row r="838" spans="1:14" s="16" customFormat="1" ht="23.25" customHeight="1" collapsed="1">
      <c r="A838" s="10">
        <f>A798+1</f>
        <v>84</v>
      </c>
      <c r="B838" s="18" t="s">
        <v>20455</v>
      </c>
      <c r="C838" s="1133" t="str">
        <f>VLOOKUP(B838,'DESCRIÇÃO EMOP'!A:B,2,FALSE)</f>
        <v>BASE "TELFORD",MEDIDA APOS A COMPACTACAO,EXCLUSIVE O FORNECIMENTO E TRANSPORTE DOS MATERIAIS</v>
      </c>
      <c r="D838" s="1133"/>
      <c r="E838" s="1133"/>
      <c r="F838" s="1133"/>
      <c r="G838" s="1133"/>
      <c r="H838" s="1133"/>
      <c r="I838" s="1133"/>
      <c r="J838" s="1133"/>
      <c r="K838" s="1133"/>
      <c r="L838" s="1133"/>
      <c r="M838" s="1035"/>
      <c r="N838" s="421"/>
    </row>
    <row r="839" spans="1:14" ht="20.100000000000001" customHeight="1">
      <c r="A839" s="10"/>
      <c r="B839" s="444"/>
      <c r="C839" s="445"/>
      <c r="D839" s="441"/>
      <c r="E839" s="438"/>
      <c r="F839" s="519" t="s">
        <v>4</v>
      </c>
      <c r="G839" s="449"/>
      <c r="H839" s="519" t="s">
        <v>1</v>
      </c>
      <c r="I839" s="1137" t="s">
        <v>107</v>
      </c>
      <c r="J839" s="1137"/>
      <c r="K839" s="1137"/>
      <c r="L839" s="1036"/>
      <c r="M839" s="28"/>
    </row>
    <row r="840" spans="1:14" ht="15.75">
      <c r="A840" s="10"/>
      <c r="B840" s="591">
        <f t="shared" ref="B840:B848" si="41">TRUNC(J840*H840*F840,2)</f>
        <v>157.44</v>
      </c>
      <c r="C840" s="451" t="s">
        <v>17</v>
      </c>
      <c r="D840" s="441" t="str">
        <f>D707</f>
        <v>Rua Itatuba (200+0 a 208+4,163)</v>
      </c>
      <c r="E840" s="60"/>
      <c r="F840" s="592">
        <f>F707</f>
        <v>164</v>
      </c>
      <c r="G840" s="449" t="s">
        <v>31</v>
      </c>
      <c r="H840" s="592">
        <f>H707</f>
        <v>6.4</v>
      </c>
      <c r="I840" s="449" t="s">
        <v>31</v>
      </c>
      <c r="J840" s="592">
        <v>0.15</v>
      </c>
      <c r="L840" s="217"/>
      <c r="M840" s="28"/>
    </row>
    <row r="841" spans="1:14" ht="20.100000000000001" customHeight="1">
      <c r="A841" s="10"/>
      <c r="B841" s="591">
        <f t="shared" si="41"/>
        <v>602.36</v>
      </c>
      <c r="C841" s="451" t="s">
        <v>17</v>
      </c>
      <c r="D841" s="441" t="str">
        <f>D710</f>
        <v>Rua Itapagé</v>
      </c>
      <c r="E841" s="60"/>
      <c r="F841" s="592">
        <f>F710</f>
        <v>407</v>
      </c>
      <c r="G841" s="449" t="s">
        <v>31</v>
      </c>
      <c r="H841" s="592">
        <f>H710</f>
        <v>7.4</v>
      </c>
      <c r="I841" s="449" t="s">
        <v>31</v>
      </c>
      <c r="J841" s="592">
        <v>0.2</v>
      </c>
      <c r="L841" s="217"/>
      <c r="M841" s="28"/>
    </row>
    <row r="842" spans="1:14" ht="20.100000000000001" customHeight="1">
      <c r="A842" s="10"/>
      <c r="B842" s="591">
        <f t="shared" si="41"/>
        <v>290.82</v>
      </c>
      <c r="C842" s="451" t="s">
        <v>17</v>
      </c>
      <c r="D842" s="441" t="str">
        <f>D711</f>
        <v>Rua Itaporé</v>
      </c>
      <c r="E842" s="60"/>
      <c r="F842" s="592">
        <f>ROUND(F711-F855,2)</f>
        <v>262</v>
      </c>
      <c r="G842" s="449" t="s">
        <v>31</v>
      </c>
      <c r="H842" s="592">
        <f>H711</f>
        <v>7.4</v>
      </c>
      <c r="I842" s="449" t="s">
        <v>31</v>
      </c>
      <c r="J842" s="592">
        <v>0.15</v>
      </c>
      <c r="L842" s="217"/>
      <c r="M842" s="28"/>
    </row>
    <row r="843" spans="1:14" ht="20.100000000000001" customHeight="1">
      <c r="A843" s="10"/>
      <c r="B843" s="591">
        <f t="shared" si="41"/>
        <v>497.28</v>
      </c>
      <c r="C843" s="451" t="s">
        <v>17</v>
      </c>
      <c r="D843" s="441" t="str">
        <f>D725</f>
        <v>Rua Plinio Rocha</v>
      </c>
      <c r="E843" s="60"/>
      <c r="F843" s="592">
        <f>F725</f>
        <v>518</v>
      </c>
      <c r="G843" s="449" t="s">
        <v>31</v>
      </c>
      <c r="H843" s="592">
        <f>H725</f>
        <v>6.4</v>
      </c>
      <c r="I843" s="449" t="s">
        <v>31</v>
      </c>
      <c r="J843" s="592">
        <v>0.15</v>
      </c>
      <c r="L843" s="217"/>
      <c r="M843" s="28"/>
    </row>
    <row r="844" spans="1:14" ht="20.100000000000001" customHeight="1">
      <c r="A844" s="10"/>
      <c r="B844" s="591">
        <f t="shared" si="41"/>
        <v>328.32</v>
      </c>
      <c r="C844" s="451" t="s">
        <v>17</v>
      </c>
      <c r="D844" s="441" t="str">
        <f>D726</f>
        <v>Rua Raul de Azevedo</v>
      </c>
      <c r="E844" s="60"/>
      <c r="F844" s="592">
        <f>F726</f>
        <v>342</v>
      </c>
      <c r="G844" s="449" t="s">
        <v>31</v>
      </c>
      <c r="H844" s="592">
        <f>H726</f>
        <v>6.4</v>
      </c>
      <c r="I844" s="449" t="s">
        <v>31</v>
      </c>
      <c r="J844" s="592">
        <v>0.15</v>
      </c>
      <c r="L844" s="217"/>
      <c r="M844" s="28"/>
    </row>
    <row r="845" spans="1:14" ht="20.100000000000001" customHeight="1">
      <c r="A845" s="10"/>
      <c r="B845" s="591">
        <f t="shared" si="41"/>
        <v>315.83999999999997</v>
      </c>
      <c r="C845" s="451" t="s">
        <v>17</v>
      </c>
      <c r="D845" s="441" t="str">
        <f>D723</f>
        <v>Rua Noronha dos Santos (800+0 a 816+9)</v>
      </c>
      <c r="E845" s="60"/>
      <c r="F845" s="592">
        <f>F723</f>
        <v>329</v>
      </c>
      <c r="G845" s="449" t="s">
        <v>31</v>
      </c>
      <c r="H845" s="592">
        <f>H723</f>
        <v>6.4</v>
      </c>
      <c r="I845" s="449" t="s">
        <v>31</v>
      </c>
      <c r="J845" s="592">
        <v>0.15</v>
      </c>
      <c r="L845" s="217"/>
      <c r="M845" s="28"/>
    </row>
    <row r="846" spans="1:14" ht="20.100000000000001" customHeight="1">
      <c r="A846" s="10"/>
      <c r="B846" s="591">
        <f t="shared" si="41"/>
        <v>105.6</v>
      </c>
      <c r="C846" s="451" t="s">
        <v>17</v>
      </c>
      <c r="D846" s="441" t="str">
        <f>D724</f>
        <v>Rua Noronha dos Santos (816+9 a 821+9)</v>
      </c>
      <c r="E846" s="60"/>
      <c r="F846" s="592">
        <f>F724</f>
        <v>110</v>
      </c>
      <c r="G846" s="449" t="s">
        <v>31</v>
      </c>
      <c r="H846" s="592">
        <f>H724</f>
        <v>6.4</v>
      </c>
      <c r="I846" s="449" t="s">
        <v>31</v>
      </c>
      <c r="J846" s="592">
        <v>0.15</v>
      </c>
      <c r="L846" s="217"/>
      <c r="M846" s="28"/>
    </row>
    <row r="847" spans="1:14" ht="20.100000000000001" customHeight="1">
      <c r="A847" s="10"/>
      <c r="B847" s="591">
        <f t="shared" si="41"/>
        <v>78.72</v>
      </c>
      <c r="C847" s="451" t="s">
        <v>17</v>
      </c>
      <c r="D847" s="441" t="str">
        <f>D708</f>
        <v>Rua Itatuba (220+0 a 224+1,540)</v>
      </c>
      <c r="E847" s="60"/>
      <c r="F847" s="592">
        <f>F708</f>
        <v>82</v>
      </c>
      <c r="G847" s="449" t="s">
        <v>31</v>
      </c>
      <c r="H847" s="592">
        <f>H708</f>
        <v>6.4</v>
      </c>
      <c r="I847" s="449" t="s">
        <v>31</v>
      </c>
      <c r="J847" s="592">
        <v>0.15</v>
      </c>
      <c r="L847" s="217"/>
      <c r="M847" s="28"/>
    </row>
    <row r="848" spans="1:14" ht="20.100000000000001" customHeight="1">
      <c r="A848" s="10"/>
      <c r="B848" s="591">
        <f t="shared" si="41"/>
        <v>151.68</v>
      </c>
      <c r="C848" s="451" t="s">
        <v>17</v>
      </c>
      <c r="D848" s="441" t="str">
        <f>D709</f>
        <v>Rua Itajaí</v>
      </c>
      <c r="E848" s="60"/>
      <c r="F848" s="592">
        <f>F709</f>
        <v>158</v>
      </c>
      <c r="G848" s="449" t="s">
        <v>31</v>
      </c>
      <c r="H848" s="592">
        <f>H709</f>
        <v>6.4</v>
      </c>
      <c r="I848" s="449" t="s">
        <v>31</v>
      </c>
      <c r="J848" s="592">
        <v>0.15</v>
      </c>
      <c r="L848" s="217"/>
      <c r="M848" s="28"/>
    </row>
    <row r="849" spans="1:14" ht="20.100000000000001" customHeight="1">
      <c r="A849" s="10"/>
      <c r="B849" s="591">
        <f t="shared" ref="B849:B851" si="42">TRUNC(J849*H849*F849,2)</f>
        <v>147.84</v>
      </c>
      <c r="C849" s="451" t="s">
        <v>17</v>
      </c>
      <c r="D849" s="441" t="s">
        <v>34787</v>
      </c>
      <c r="E849" s="60"/>
      <c r="F849" s="840">
        <v>154</v>
      </c>
      <c r="G849" s="449" t="s">
        <v>31</v>
      </c>
      <c r="H849" s="592">
        <v>6.4</v>
      </c>
      <c r="I849" s="449" t="s">
        <v>31</v>
      </c>
      <c r="J849" s="592">
        <v>0.15</v>
      </c>
      <c r="L849" s="217"/>
      <c r="M849" s="28"/>
    </row>
    <row r="850" spans="1:14" ht="20.100000000000001" customHeight="1">
      <c r="A850" s="10"/>
      <c r="B850" s="591">
        <f t="shared" si="42"/>
        <v>83.2</v>
      </c>
      <c r="C850" s="451" t="s">
        <v>17</v>
      </c>
      <c r="D850" s="441" t="s">
        <v>34783</v>
      </c>
      <c r="E850" s="60"/>
      <c r="F850" s="592">
        <v>40</v>
      </c>
      <c r="G850" s="449" t="s">
        <v>31</v>
      </c>
      <c r="H850" s="592">
        <v>10.4</v>
      </c>
      <c r="I850" s="449" t="s">
        <v>31</v>
      </c>
      <c r="J850" s="592">
        <v>0.2</v>
      </c>
      <c r="L850" s="217"/>
      <c r="M850" s="28"/>
    </row>
    <row r="851" spans="1:14" ht="20.100000000000001" customHeight="1">
      <c r="A851" s="10"/>
      <c r="B851" s="591">
        <f t="shared" si="42"/>
        <v>746.24</v>
      </c>
      <c r="C851" s="451" t="s">
        <v>17</v>
      </c>
      <c r="D851" s="441" t="s">
        <v>34784</v>
      </c>
      <c r="E851" s="60"/>
      <c r="F851" s="592">
        <v>583</v>
      </c>
      <c r="G851" s="449" t="s">
        <v>31</v>
      </c>
      <c r="H851" s="592">
        <v>6.4</v>
      </c>
      <c r="I851" s="449" t="s">
        <v>31</v>
      </c>
      <c r="J851" s="592">
        <v>0.2</v>
      </c>
      <c r="L851" s="217"/>
      <c r="M851" s="28"/>
    </row>
    <row r="852" spans="1:14" ht="20.100000000000001" customHeight="1">
      <c r="A852" s="10"/>
      <c r="B852" s="591">
        <f t="shared" ref="B852:B855" si="43">TRUNC(J852*H852*F852,2)</f>
        <v>1133.68</v>
      </c>
      <c r="C852" s="451" t="s">
        <v>17</v>
      </c>
      <c r="D852" s="441" t="s">
        <v>34785</v>
      </c>
      <c r="E852" s="60"/>
      <c r="F852" s="592">
        <v>766</v>
      </c>
      <c r="G852" s="449" t="s">
        <v>31</v>
      </c>
      <c r="H852" s="592">
        <v>7.4</v>
      </c>
      <c r="I852" s="449" t="s">
        <v>31</v>
      </c>
      <c r="J852" s="592">
        <v>0.2</v>
      </c>
      <c r="L852" s="217"/>
      <c r="M852" s="28"/>
    </row>
    <row r="853" spans="1:14" ht="20.100000000000001" customHeight="1">
      <c r="A853" s="10"/>
      <c r="B853" s="591">
        <f t="shared" si="43"/>
        <v>291.83999999999997</v>
      </c>
      <c r="C853" s="451" t="s">
        <v>17</v>
      </c>
      <c r="D853" s="441" t="s">
        <v>34748</v>
      </c>
      <c r="E853" s="60"/>
      <c r="F853" s="592">
        <v>304</v>
      </c>
      <c r="G853" s="449" t="s">
        <v>31</v>
      </c>
      <c r="H853" s="592">
        <v>6.4</v>
      </c>
      <c r="I853" s="449" t="s">
        <v>31</v>
      </c>
      <c r="J853" s="592">
        <v>0.15</v>
      </c>
      <c r="L853" s="217"/>
      <c r="M853" s="28"/>
    </row>
    <row r="854" spans="1:14" ht="20.100000000000001" customHeight="1">
      <c r="A854" s="10"/>
      <c r="B854" s="591">
        <f t="shared" si="43"/>
        <v>49.92</v>
      </c>
      <c r="C854" s="451" t="s">
        <v>17</v>
      </c>
      <c r="D854" s="441" t="s">
        <v>34766</v>
      </c>
      <c r="E854" s="60"/>
      <c r="F854" s="592">
        <v>52</v>
      </c>
      <c r="G854" s="449" t="s">
        <v>31</v>
      </c>
      <c r="H854" s="592">
        <v>6.4</v>
      </c>
      <c r="I854" s="449" t="s">
        <v>31</v>
      </c>
      <c r="J854" s="592">
        <v>0.15</v>
      </c>
      <c r="L854" s="217"/>
      <c r="M854" s="28"/>
    </row>
    <row r="855" spans="1:14" ht="20.100000000000001" customHeight="1">
      <c r="A855" s="10"/>
      <c r="B855" s="591">
        <f t="shared" si="43"/>
        <v>48</v>
      </c>
      <c r="C855" s="451" t="s">
        <v>17</v>
      </c>
      <c r="D855" s="441" t="s">
        <v>34762</v>
      </c>
      <c r="E855" s="60"/>
      <c r="F855" s="592">
        <v>50</v>
      </c>
      <c r="G855" s="449" t="s">
        <v>31</v>
      </c>
      <c r="H855" s="592">
        <v>6.4</v>
      </c>
      <c r="I855" s="449" t="s">
        <v>31</v>
      </c>
      <c r="J855" s="592">
        <v>0.15</v>
      </c>
      <c r="L855" s="217"/>
      <c r="M855" s="28"/>
    </row>
    <row r="856" spans="1:14" ht="20.100000000000001" customHeight="1">
      <c r="A856" s="10"/>
      <c r="B856" s="591">
        <f>TRUNC(J856*H856*F856,2)</f>
        <v>188.16</v>
      </c>
      <c r="C856" s="451" t="s">
        <v>17</v>
      </c>
      <c r="D856" s="441" t="str">
        <f>D732</f>
        <v>Rua Euzira Amorim de Vasconcelos</v>
      </c>
      <c r="E856" s="60"/>
      <c r="F856" s="592">
        <f>F732</f>
        <v>196</v>
      </c>
      <c r="G856" s="449" t="s">
        <v>31</v>
      </c>
      <c r="H856" s="592">
        <f>H732</f>
        <v>6.4</v>
      </c>
      <c r="I856" s="449" t="s">
        <v>31</v>
      </c>
      <c r="J856" s="592">
        <v>0.15</v>
      </c>
      <c r="L856" s="217"/>
      <c r="M856" s="28"/>
    </row>
    <row r="857" spans="1:14" ht="20.100000000000001" customHeight="1">
      <c r="A857" s="10"/>
      <c r="B857" s="591">
        <f>TRUNC(J857*H857*F857,2)</f>
        <v>188.16</v>
      </c>
      <c r="C857" s="451" t="s">
        <v>17</v>
      </c>
      <c r="D857" s="441" t="str">
        <f>D730</f>
        <v>Rua Carlota Antunes de Lima</v>
      </c>
      <c r="E857" s="60"/>
      <c r="F857" s="592">
        <f>F730</f>
        <v>196</v>
      </c>
      <c r="G857" s="449" t="s">
        <v>31</v>
      </c>
      <c r="H857" s="592">
        <f>H730</f>
        <v>6.4</v>
      </c>
      <c r="I857" s="449" t="s">
        <v>31</v>
      </c>
      <c r="J857" s="592">
        <v>0.15</v>
      </c>
      <c r="L857" s="217"/>
      <c r="M857" s="28"/>
    </row>
    <row r="858" spans="1:14" ht="20.100000000000001" customHeight="1">
      <c r="A858" s="10"/>
      <c r="B858" s="591">
        <f>TRUNC(J858*H858*F858,2)</f>
        <v>231.36</v>
      </c>
      <c r="C858" s="451" t="s">
        <v>17</v>
      </c>
      <c r="D858" s="441" t="str">
        <f>D717</f>
        <v>Rua Agenor Pacheco</v>
      </c>
      <c r="E858" s="60"/>
      <c r="F858" s="592">
        <f>F717</f>
        <v>241</v>
      </c>
      <c r="G858" s="449" t="s">
        <v>31</v>
      </c>
      <c r="H858" s="592">
        <f>H717</f>
        <v>6.4</v>
      </c>
      <c r="I858" s="449" t="s">
        <v>31</v>
      </c>
      <c r="J858" s="592">
        <v>0.15</v>
      </c>
      <c r="L858" s="217"/>
      <c r="M858" s="28"/>
    </row>
    <row r="859" spans="1:14" ht="20.100000000000001" customHeight="1">
      <c r="A859" s="10"/>
      <c r="B859" s="591">
        <f>TRUNC(J859*H859*F859,2)</f>
        <v>216</v>
      </c>
      <c r="C859" s="451" t="s">
        <v>17</v>
      </c>
      <c r="D859" s="441" t="str">
        <f>D718</f>
        <v>Rua Itararé</v>
      </c>
      <c r="E859" s="60"/>
      <c r="F859" s="592">
        <f>F718</f>
        <v>225</v>
      </c>
      <c r="G859" s="449" t="s">
        <v>31</v>
      </c>
      <c r="H859" s="592">
        <f>H718</f>
        <v>6.4</v>
      </c>
      <c r="I859" s="449" t="s">
        <v>31</v>
      </c>
      <c r="J859" s="592">
        <v>0.15</v>
      </c>
      <c r="L859" s="217"/>
      <c r="M859" s="28"/>
    </row>
    <row r="860" spans="1:14" ht="20.100000000000001" customHeight="1">
      <c r="A860" s="10"/>
      <c r="B860" s="591">
        <f>TRUNC(J860*H860*F860,2)</f>
        <v>214.08</v>
      </c>
      <c r="C860" s="451" t="s">
        <v>17</v>
      </c>
      <c r="D860" s="441" t="str">
        <f>D719</f>
        <v>Rua Itapuca</v>
      </c>
      <c r="E860" s="60"/>
      <c r="F860" s="592">
        <f>F719</f>
        <v>223</v>
      </c>
      <c r="G860" s="449" t="s">
        <v>31</v>
      </c>
      <c r="H860" s="592">
        <f>H719</f>
        <v>6.4</v>
      </c>
      <c r="I860" s="449" t="s">
        <v>31</v>
      </c>
      <c r="J860" s="592">
        <v>0.15</v>
      </c>
      <c r="L860" s="217"/>
      <c r="M860" s="28"/>
    </row>
    <row r="861" spans="1:14" ht="20.100000000000001" customHeight="1">
      <c r="A861" s="10"/>
      <c r="B861" s="443">
        <f>SUM(B840:B860)</f>
        <v>6066.5399999999991</v>
      </c>
      <c r="C861" s="627" t="str">
        <f>VLOOKUP(B838,'DESCRIÇÃO EMOP'!A:C,3)</f>
        <v>M3</v>
      </c>
      <c r="D861" s="516" t="s">
        <v>140</v>
      </c>
      <c r="E861" s="438"/>
      <c r="F861" s="439"/>
      <c r="G861" s="499"/>
      <c r="H861" s="449"/>
      <c r="I861" s="487"/>
      <c r="J861" s="487"/>
      <c r="K861" s="217"/>
      <c r="L861" s="217"/>
      <c r="M861" s="28"/>
    </row>
    <row r="862" spans="1:14" ht="20.100000000000001" customHeight="1">
      <c r="A862" s="10"/>
      <c r="B862" s="36"/>
      <c r="C862" s="627"/>
      <c r="D862" s="516"/>
      <c r="E862" s="438"/>
      <c r="F862" s="439"/>
      <c r="G862" s="499"/>
      <c r="H862" s="449"/>
      <c r="I862" s="487"/>
      <c r="J862" s="487"/>
      <c r="K862" s="217"/>
      <c r="L862" s="217"/>
      <c r="M862" s="28"/>
    </row>
    <row r="863" spans="1:14" s="16" customFormat="1" ht="23.25" customHeight="1" collapsed="1">
      <c r="A863" s="10">
        <f>A838+1</f>
        <v>85</v>
      </c>
      <c r="B863" s="18" t="s">
        <v>21251</v>
      </c>
      <c r="C863" s="1133" t="str">
        <f>VLOOKUP(B863,'DESCRIÇÃO EMOP'!A:B,2,FALSE)</f>
        <v>PEDRA-DE-MAO,INCLUSIVE TRANSPORTE,PARA REGIAO METROPOLITANADO RIO DE JANEIRO.FORNECIMENTO</v>
      </c>
      <c r="D863" s="1133"/>
      <c r="E863" s="1133"/>
      <c r="F863" s="1133"/>
      <c r="G863" s="1133"/>
      <c r="H863" s="1133"/>
      <c r="I863" s="1133"/>
      <c r="J863" s="1133"/>
      <c r="K863" s="1133"/>
      <c r="L863" s="1133"/>
      <c r="M863" s="1039"/>
      <c r="N863" s="421"/>
    </row>
    <row r="864" spans="1:14" ht="20.100000000000001" customHeight="1">
      <c r="A864" s="10"/>
      <c r="B864" s="444"/>
      <c r="C864" s="445"/>
      <c r="D864" s="441"/>
      <c r="E864" s="438"/>
      <c r="F864" s="519" t="s">
        <v>4</v>
      </c>
      <c r="G864" s="449"/>
      <c r="H864" s="519" t="s">
        <v>1</v>
      </c>
      <c r="I864" s="1137" t="s">
        <v>107</v>
      </c>
      <c r="J864" s="1137"/>
      <c r="K864" s="1137"/>
      <c r="L864" s="1040"/>
      <c r="M864" s="28"/>
    </row>
    <row r="865" spans="1:13" ht="20.100000000000001" customHeight="1">
      <c r="A865" s="10"/>
      <c r="B865" s="591">
        <f t="shared" ref="B865:B885" si="44">TRUNC(J865*H865*F865,2)</f>
        <v>157.44</v>
      </c>
      <c r="C865" s="451" t="s">
        <v>17</v>
      </c>
      <c r="D865" s="441" t="s">
        <v>34758</v>
      </c>
      <c r="E865" s="60"/>
      <c r="F865" s="840">
        <v>164</v>
      </c>
      <c r="G865" s="449" t="s">
        <v>31</v>
      </c>
      <c r="H865" s="592">
        <v>6.4</v>
      </c>
      <c r="I865" s="449" t="s">
        <v>31</v>
      </c>
      <c r="J865" s="592">
        <v>0.15</v>
      </c>
      <c r="L865" s="217"/>
      <c r="M865" s="28"/>
    </row>
    <row r="866" spans="1:13" ht="20.100000000000001" customHeight="1">
      <c r="A866" s="10"/>
      <c r="B866" s="591">
        <f t="shared" si="44"/>
        <v>602.36</v>
      </c>
      <c r="C866" s="451"/>
      <c r="D866" s="441" t="s">
        <v>34761</v>
      </c>
      <c r="E866" s="60"/>
      <c r="F866" s="840">
        <v>407</v>
      </c>
      <c r="G866" s="449" t="s">
        <v>31</v>
      </c>
      <c r="H866" s="592">
        <v>7.4</v>
      </c>
      <c r="I866" s="449" t="s">
        <v>31</v>
      </c>
      <c r="J866" s="592">
        <v>0.2</v>
      </c>
      <c r="L866" s="217"/>
      <c r="M866" s="28"/>
    </row>
    <row r="867" spans="1:13" ht="20.100000000000001" customHeight="1">
      <c r="A867" s="10"/>
      <c r="B867" s="591">
        <f t="shared" si="44"/>
        <v>290.82</v>
      </c>
      <c r="C867" s="451"/>
      <c r="D867" s="441" t="s">
        <v>34762</v>
      </c>
      <c r="E867" s="60"/>
      <c r="F867" s="840">
        <v>262</v>
      </c>
      <c r="G867" s="449" t="s">
        <v>31</v>
      </c>
      <c r="H867" s="592">
        <v>7.4</v>
      </c>
      <c r="I867" s="449" t="s">
        <v>31</v>
      </c>
      <c r="J867" s="592">
        <v>0.15</v>
      </c>
      <c r="L867" s="217"/>
      <c r="M867" s="28"/>
    </row>
    <row r="868" spans="1:13" ht="20.100000000000001" customHeight="1">
      <c r="A868" s="10"/>
      <c r="B868" s="591">
        <f t="shared" si="44"/>
        <v>497.28</v>
      </c>
      <c r="C868" s="451"/>
      <c r="D868" s="441" t="s">
        <v>34774</v>
      </c>
      <c r="E868" s="60"/>
      <c r="F868" s="840">
        <v>518</v>
      </c>
      <c r="G868" s="449" t="s">
        <v>31</v>
      </c>
      <c r="H868" s="592">
        <v>6.4</v>
      </c>
      <c r="I868" s="449" t="s">
        <v>31</v>
      </c>
      <c r="J868" s="592">
        <v>0.15</v>
      </c>
      <c r="L868" s="217"/>
      <c r="M868" s="28"/>
    </row>
    <row r="869" spans="1:13" ht="20.100000000000001" customHeight="1">
      <c r="A869" s="10"/>
      <c r="B869" s="591">
        <f t="shared" si="44"/>
        <v>328.32</v>
      </c>
      <c r="C869" s="451"/>
      <c r="D869" s="441" t="s">
        <v>34775</v>
      </c>
      <c r="E869" s="60"/>
      <c r="F869" s="840">
        <v>342</v>
      </c>
      <c r="G869" s="449" t="s">
        <v>31</v>
      </c>
      <c r="H869" s="592">
        <v>6.4</v>
      </c>
      <c r="I869" s="449" t="s">
        <v>31</v>
      </c>
      <c r="J869" s="592">
        <v>0.15</v>
      </c>
      <c r="L869" s="217"/>
      <c r="M869" s="28"/>
    </row>
    <row r="870" spans="1:13" ht="20.100000000000001" customHeight="1">
      <c r="A870" s="10"/>
      <c r="B870" s="591">
        <f t="shared" si="44"/>
        <v>315.83999999999997</v>
      </c>
      <c r="C870" s="451"/>
      <c r="D870" s="441" t="s">
        <v>34788</v>
      </c>
      <c r="E870" s="60"/>
      <c r="F870" s="840">
        <v>329</v>
      </c>
      <c r="G870" s="449" t="s">
        <v>31</v>
      </c>
      <c r="H870" s="592">
        <v>6.4</v>
      </c>
      <c r="I870" s="449" t="s">
        <v>31</v>
      </c>
      <c r="J870" s="592">
        <v>0.15</v>
      </c>
      <c r="L870" s="217"/>
      <c r="M870" s="28"/>
    </row>
    <row r="871" spans="1:13" ht="20.100000000000001" customHeight="1">
      <c r="A871" s="10"/>
      <c r="B871" s="591">
        <f t="shared" si="44"/>
        <v>105.6</v>
      </c>
      <c r="C871" s="451"/>
      <c r="D871" s="441" t="s">
        <v>34789</v>
      </c>
      <c r="E871" s="60"/>
      <c r="F871" s="840">
        <v>110</v>
      </c>
      <c r="G871" s="449" t="s">
        <v>31</v>
      </c>
      <c r="H871" s="592">
        <v>6.4</v>
      </c>
      <c r="I871" s="449" t="s">
        <v>31</v>
      </c>
      <c r="J871" s="592">
        <v>0.15</v>
      </c>
      <c r="L871" s="217"/>
      <c r="M871" s="28"/>
    </row>
    <row r="872" spans="1:13" ht="20.100000000000001" customHeight="1">
      <c r="A872" s="10"/>
      <c r="B872" s="591">
        <f t="shared" si="44"/>
        <v>78.72</v>
      </c>
      <c r="C872" s="451"/>
      <c r="D872" s="441" t="s">
        <v>34759</v>
      </c>
      <c r="E872" s="60"/>
      <c r="F872" s="840">
        <v>82</v>
      </c>
      <c r="G872" s="449" t="s">
        <v>31</v>
      </c>
      <c r="H872" s="592">
        <v>6.4</v>
      </c>
      <c r="I872" s="449" t="s">
        <v>31</v>
      </c>
      <c r="J872" s="592">
        <v>0.15</v>
      </c>
      <c r="L872" s="217"/>
      <c r="M872" s="28"/>
    </row>
    <row r="873" spans="1:13" ht="20.100000000000001" customHeight="1">
      <c r="A873" s="10"/>
      <c r="B873" s="591">
        <f t="shared" si="44"/>
        <v>151.68</v>
      </c>
      <c r="C873" s="451"/>
      <c r="D873" s="441" t="s">
        <v>34760</v>
      </c>
      <c r="E873" s="60"/>
      <c r="F873" s="840">
        <v>158</v>
      </c>
      <c r="G873" s="449" t="s">
        <v>31</v>
      </c>
      <c r="H873" s="592">
        <v>6.4</v>
      </c>
      <c r="I873" s="449" t="s">
        <v>31</v>
      </c>
      <c r="J873" s="592">
        <v>0.15</v>
      </c>
      <c r="L873" s="217"/>
      <c r="M873" s="28"/>
    </row>
    <row r="874" spans="1:13" ht="20.100000000000001" customHeight="1">
      <c r="A874" s="10"/>
      <c r="B874" s="591">
        <f t="shared" si="44"/>
        <v>147.84</v>
      </c>
      <c r="C874" s="451"/>
      <c r="D874" s="441" t="s">
        <v>34787</v>
      </c>
      <c r="E874" s="60"/>
      <c r="F874" s="840">
        <v>154</v>
      </c>
      <c r="G874" s="449" t="s">
        <v>31</v>
      </c>
      <c r="H874" s="592">
        <v>6.4</v>
      </c>
      <c r="I874" s="449" t="s">
        <v>31</v>
      </c>
      <c r="J874" s="592">
        <v>0.15</v>
      </c>
      <c r="L874" s="217"/>
      <c r="M874" s="28"/>
    </row>
    <row r="875" spans="1:13" ht="20.100000000000001" customHeight="1">
      <c r="A875" s="10"/>
      <c r="B875" s="591">
        <f t="shared" si="44"/>
        <v>83.2</v>
      </c>
      <c r="C875" s="451"/>
      <c r="D875" s="441" t="s">
        <v>34783</v>
      </c>
      <c r="E875" s="60"/>
      <c r="F875" s="840">
        <v>40</v>
      </c>
      <c r="G875" s="449" t="s">
        <v>31</v>
      </c>
      <c r="H875" s="592">
        <v>10.4</v>
      </c>
      <c r="I875" s="449" t="s">
        <v>31</v>
      </c>
      <c r="J875" s="592">
        <v>0.2</v>
      </c>
      <c r="L875" s="217"/>
      <c r="M875" s="28"/>
    </row>
    <row r="876" spans="1:13" ht="20.100000000000001" customHeight="1">
      <c r="A876" s="10"/>
      <c r="B876" s="591">
        <f t="shared" si="44"/>
        <v>746.24</v>
      </c>
      <c r="C876" s="451"/>
      <c r="D876" s="441" t="s">
        <v>34784</v>
      </c>
      <c r="E876" s="60"/>
      <c r="F876" s="840">
        <v>583</v>
      </c>
      <c r="G876" s="449" t="s">
        <v>31</v>
      </c>
      <c r="H876" s="592">
        <v>6.4</v>
      </c>
      <c r="I876" s="449" t="s">
        <v>31</v>
      </c>
      <c r="J876" s="592">
        <v>0.2</v>
      </c>
      <c r="L876" s="217"/>
      <c r="M876" s="28"/>
    </row>
    <row r="877" spans="1:13" ht="20.100000000000001" customHeight="1">
      <c r="A877" s="10"/>
      <c r="B877" s="591">
        <f t="shared" si="44"/>
        <v>1133.68</v>
      </c>
      <c r="C877" s="451"/>
      <c r="D877" s="441" t="s">
        <v>34785</v>
      </c>
      <c r="E877" s="60"/>
      <c r="F877" s="840">
        <v>766</v>
      </c>
      <c r="G877" s="449" t="s">
        <v>31</v>
      </c>
      <c r="H877" s="592">
        <v>7.4</v>
      </c>
      <c r="I877" s="449" t="s">
        <v>31</v>
      </c>
      <c r="J877" s="592">
        <v>0.2</v>
      </c>
      <c r="L877" s="217"/>
      <c r="M877" s="28"/>
    </row>
    <row r="878" spans="1:13" ht="20.100000000000001" customHeight="1">
      <c r="A878" s="10"/>
      <c r="B878" s="591">
        <f t="shared" si="44"/>
        <v>291.83999999999997</v>
      </c>
      <c r="C878" s="451"/>
      <c r="D878" s="441" t="s">
        <v>34748</v>
      </c>
      <c r="E878" s="60"/>
      <c r="F878" s="840">
        <v>304</v>
      </c>
      <c r="G878" s="449" t="s">
        <v>31</v>
      </c>
      <c r="H878" s="592">
        <v>6.4</v>
      </c>
      <c r="I878" s="449" t="s">
        <v>31</v>
      </c>
      <c r="J878" s="592">
        <v>0.15</v>
      </c>
      <c r="L878" s="217"/>
      <c r="M878" s="28"/>
    </row>
    <row r="879" spans="1:13" ht="20.100000000000001" customHeight="1">
      <c r="A879" s="10"/>
      <c r="B879" s="591">
        <f t="shared" si="44"/>
        <v>49.92</v>
      </c>
      <c r="C879" s="451"/>
      <c r="D879" s="441" t="s">
        <v>34766</v>
      </c>
      <c r="E879" s="60"/>
      <c r="F879" s="840">
        <v>52</v>
      </c>
      <c r="G879" s="449" t="s">
        <v>31</v>
      </c>
      <c r="H879" s="592">
        <v>6.4</v>
      </c>
      <c r="I879" s="449" t="s">
        <v>31</v>
      </c>
      <c r="J879" s="592">
        <v>0.15</v>
      </c>
      <c r="L879" s="217"/>
      <c r="M879" s="28"/>
    </row>
    <row r="880" spans="1:13" ht="20.100000000000001" customHeight="1">
      <c r="A880" s="10"/>
      <c r="B880" s="591">
        <f t="shared" si="44"/>
        <v>48</v>
      </c>
      <c r="C880" s="451"/>
      <c r="D880" s="441" t="s">
        <v>34762</v>
      </c>
      <c r="E880" s="60"/>
      <c r="F880" s="840">
        <v>50</v>
      </c>
      <c r="G880" s="449" t="s">
        <v>31</v>
      </c>
      <c r="H880" s="592">
        <v>6.4</v>
      </c>
      <c r="I880" s="449" t="s">
        <v>31</v>
      </c>
      <c r="J880" s="592">
        <v>0.15</v>
      </c>
      <c r="L880" s="217"/>
      <c r="M880" s="28"/>
    </row>
    <row r="881" spans="1:14" ht="20.100000000000001" customHeight="1">
      <c r="A881" s="10"/>
      <c r="B881" s="591">
        <f t="shared" si="44"/>
        <v>188.16</v>
      </c>
      <c r="C881" s="451" t="s">
        <v>17</v>
      </c>
      <c r="D881" s="441" t="s">
        <v>34780</v>
      </c>
      <c r="E881" s="60"/>
      <c r="F881" s="592">
        <v>196</v>
      </c>
      <c r="G881" s="449" t="s">
        <v>31</v>
      </c>
      <c r="H881" s="592">
        <v>6.4</v>
      </c>
      <c r="I881" s="449" t="s">
        <v>31</v>
      </c>
      <c r="J881" s="592">
        <v>0.15</v>
      </c>
      <c r="L881" s="217"/>
      <c r="M881" s="28"/>
    </row>
    <row r="882" spans="1:14" ht="20.100000000000001" customHeight="1">
      <c r="A882" s="10"/>
      <c r="B882" s="591">
        <f t="shared" si="44"/>
        <v>188.16</v>
      </c>
      <c r="C882" s="451" t="s">
        <v>17</v>
      </c>
      <c r="D882" s="441" t="s">
        <v>34778</v>
      </c>
      <c r="E882" s="60"/>
      <c r="F882" s="592">
        <v>196</v>
      </c>
      <c r="G882" s="449" t="s">
        <v>31</v>
      </c>
      <c r="H882" s="592">
        <v>6.4</v>
      </c>
      <c r="I882" s="449" t="s">
        <v>31</v>
      </c>
      <c r="J882" s="592">
        <v>0.15</v>
      </c>
      <c r="L882" s="217"/>
      <c r="M882" s="28"/>
    </row>
    <row r="883" spans="1:14" ht="20.100000000000001" customHeight="1">
      <c r="A883" s="10"/>
      <c r="B883" s="591">
        <f t="shared" si="44"/>
        <v>231.36</v>
      </c>
      <c r="C883" s="451" t="s">
        <v>17</v>
      </c>
      <c r="D883" s="441" t="s">
        <v>34768</v>
      </c>
      <c r="E883" s="60"/>
      <c r="F883" s="592">
        <v>241</v>
      </c>
      <c r="G883" s="449" t="s">
        <v>31</v>
      </c>
      <c r="H883" s="592">
        <v>6.4</v>
      </c>
      <c r="I883" s="449" t="s">
        <v>31</v>
      </c>
      <c r="J883" s="592">
        <v>0.15</v>
      </c>
      <c r="L883" s="217"/>
      <c r="M883" s="28"/>
    </row>
    <row r="884" spans="1:14" ht="20.100000000000001" customHeight="1">
      <c r="A884" s="10"/>
      <c r="B884" s="591">
        <f t="shared" si="44"/>
        <v>216</v>
      </c>
      <c r="C884" s="451" t="s">
        <v>17</v>
      </c>
      <c r="D884" s="441" t="s">
        <v>34769</v>
      </c>
      <c r="E884" s="60"/>
      <c r="F884" s="592">
        <v>225</v>
      </c>
      <c r="G884" s="449" t="s">
        <v>31</v>
      </c>
      <c r="H884" s="592">
        <v>6.4</v>
      </c>
      <c r="I884" s="449" t="s">
        <v>31</v>
      </c>
      <c r="J884" s="592">
        <v>0.15</v>
      </c>
      <c r="L884" s="217"/>
      <c r="M884" s="28"/>
    </row>
    <row r="885" spans="1:14" ht="20.100000000000001" customHeight="1">
      <c r="A885" s="10"/>
      <c r="B885" s="591">
        <f t="shared" si="44"/>
        <v>214.08</v>
      </c>
      <c r="C885" s="451" t="s">
        <v>17</v>
      </c>
      <c r="D885" s="441" t="s">
        <v>34770</v>
      </c>
      <c r="E885" s="60"/>
      <c r="F885" s="592">
        <v>223</v>
      </c>
      <c r="G885" s="449" t="s">
        <v>31</v>
      </c>
      <c r="H885" s="592">
        <v>6.4</v>
      </c>
      <c r="I885" s="449" t="s">
        <v>31</v>
      </c>
      <c r="J885" s="592">
        <v>0.15</v>
      </c>
      <c r="L885" s="217"/>
      <c r="M885" s="28"/>
    </row>
    <row r="886" spans="1:14" ht="20.100000000000001" customHeight="1">
      <c r="A886" s="10"/>
      <c r="B886" s="443">
        <f>SUM(B865:B885)</f>
        <v>6066.5399999999991</v>
      </c>
      <c r="C886" s="627" t="str">
        <f>VLOOKUP(B863,'DESCRIÇÃO EMOP'!A:C,3)</f>
        <v>M3</v>
      </c>
      <c r="D886" s="516" t="s">
        <v>140</v>
      </c>
      <c r="E886" s="438"/>
      <c r="F886" s="439"/>
      <c r="G886" s="499"/>
      <c r="H886" s="449"/>
      <c r="I886" s="487"/>
      <c r="J886" s="487"/>
      <c r="K886" s="217"/>
      <c r="L886" s="217"/>
      <c r="M886" s="28"/>
    </row>
    <row r="887" spans="1:14" ht="20.100000000000001" customHeight="1">
      <c r="A887" s="10"/>
      <c r="B887" s="36"/>
      <c r="C887" s="627"/>
      <c r="D887" s="516"/>
      <c r="E887" s="438"/>
      <c r="F887" s="439"/>
      <c r="G887" s="499"/>
      <c r="H887" s="449"/>
      <c r="I887" s="487"/>
      <c r="J887" s="487"/>
      <c r="K887" s="217"/>
      <c r="L887" s="217"/>
      <c r="M887" s="28"/>
    </row>
    <row r="888" spans="1:14" ht="20.100000000000001" customHeight="1">
      <c r="A888" s="10">
        <f>A863+1</f>
        <v>86</v>
      </c>
      <c r="B888" s="18" t="s">
        <v>21245</v>
      </c>
      <c r="C888" s="1133" t="str">
        <f>VLOOKUP(B888,'DESCRIÇÃO EMOP'!A:B,2,FALSE)</f>
        <v>PO-DE-PEDRA, INCLUSIVE TRANSPORTE PARA REGIAO METROPOLITANADO RIO DE JANEIRO.FORNECIMENTO</v>
      </c>
      <c r="D888" s="1133"/>
      <c r="E888" s="1133"/>
      <c r="F888" s="1133"/>
      <c r="G888" s="1133"/>
      <c r="H888" s="1133"/>
      <c r="I888" s="1133"/>
      <c r="J888" s="1133"/>
      <c r="K888" s="1133"/>
      <c r="L888" s="1133"/>
      <c r="M888" s="28"/>
    </row>
    <row r="889" spans="1:14" ht="20.100000000000001" customHeight="1">
      <c r="A889" s="10"/>
      <c r="B889" s="6"/>
      <c r="C889" s="6"/>
      <c r="D889" s="507" t="s">
        <v>35718</v>
      </c>
      <c r="E889" s="6"/>
      <c r="F889" s="439"/>
      <c r="G889" s="499"/>
      <c r="H889" s="449"/>
      <c r="I889" s="487"/>
      <c r="J889" s="487"/>
      <c r="K889" s="217"/>
      <c r="L889" s="217"/>
      <c r="M889" s="28"/>
    </row>
    <row r="890" spans="1:14" ht="20.100000000000001" customHeight="1">
      <c r="A890" s="10"/>
      <c r="B890" s="591">
        <f>B891</f>
        <v>1516.64</v>
      </c>
      <c r="C890" s="451" t="s">
        <v>17</v>
      </c>
      <c r="D890" s="581" t="s">
        <v>35719</v>
      </c>
      <c r="E890" s="507"/>
      <c r="F890" s="519" t="s">
        <v>23749</v>
      </c>
      <c r="G890" s="499"/>
      <c r="H890" s="519" t="s">
        <v>26</v>
      </c>
      <c r="I890" s="487"/>
      <c r="J890" s="487"/>
      <c r="K890" s="217"/>
      <c r="L890" s="217"/>
      <c r="M890" s="28"/>
    </row>
    <row r="891" spans="1:14" ht="20.100000000000001" customHeight="1">
      <c r="A891" s="10"/>
      <c r="B891" s="443">
        <f>ROUND(F891*H891,2)</f>
        <v>1516.64</v>
      </c>
      <c r="C891" s="627" t="str">
        <f>VLOOKUP(B888,'DESCRIÇÃO EMOP'!A:C,3)</f>
        <v>M3</v>
      </c>
      <c r="D891" s="516" t="s">
        <v>140</v>
      </c>
      <c r="E891" s="507"/>
      <c r="F891" s="1073">
        <v>0.25</v>
      </c>
      <c r="G891" s="449" t="s">
        <v>31</v>
      </c>
      <c r="H891" s="1072">
        <f>B861</f>
        <v>6066.5399999999991</v>
      </c>
      <c r="I891" s="487"/>
      <c r="J891" s="487"/>
      <c r="K891" s="217"/>
      <c r="L891" s="217"/>
      <c r="M891" s="28"/>
    </row>
    <row r="892" spans="1:14" ht="20.100000000000001" customHeight="1">
      <c r="A892" s="10"/>
      <c r="B892" s="36"/>
      <c r="C892" s="627"/>
      <c r="D892" s="516"/>
      <c r="E892" s="438"/>
      <c r="F892" s="439"/>
      <c r="G892" s="499"/>
      <c r="H892" s="449"/>
      <c r="I892" s="487"/>
      <c r="J892" s="487"/>
      <c r="K892" s="217"/>
      <c r="L892" s="217"/>
      <c r="M892" s="28"/>
    </row>
    <row r="893" spans="1:14" s="16" customFormat="1" ht="52.5" customHeight="1">
      <c r="A893" s="10">
        <f>A888+1</f>
        <v>87</v>
      </c>
      <c r="B893" s="18" t="s">
        <v>24132</v>
      </c>
      <c r="C893" s="1133" t="str">
        <f>VLOOKUP(B893,'DESCRIÇÃO EMOP'!A:B,2,FALSE)</f>
        <v>REVESTIMENTO DE CONCRETO BETUMINOSO USINADO A QUENTE,IMPORTADO DE USINA,EXECUTADO EM UMA CAMADA,DE ACORDO COM AS INSTRUCOES/ESPECIFICACOES DO CONTRATANTE,COMPREENDENDO PREPARO,ESPALHAMENTO E COMPACATACAO MECANICOS E OS MATERIAIS,EXCLUSIVE TRANSPORTE DA USINA PARA PISTA</v>
      </c>
      <c r="D893" s="1133"/>
      <c r="E893" s="1133"/>
      <c r="F893" s="1133"/>
      <c r="G893" s="1133"/>
      <c r="H893" s="1133"/>
      <c r="I893" s="1133"/>
      <c r="J893" s="1133"/>
      <c r="K893" s="1133"/>
      <c r="L893" s="1133"/>
      <c r="M893" s="597"/>
      <c r="N893" s="421"/>
    </row>
    <row r="894" spans="1:14" ht="20.100000000000001" customHeight="1">
      <c r="A894" s="10"/>
      <c r="B894" s="444"/>
      <c r="C894" s="445"/>
      <c r="D894" s="497"/>
      <c r="E894" s="486" t="s">
        <v>4</v>
      </c>
      <c r="F894" s="486"/>
      <c r="G894" s="486" t="s">
        <v>135</v>
      </c>
      <c r="H894" s="449"/>
      <c r="I894" s="486" t="s">
        <v>107</v>
      </c>
      <c r="J894" s="548"/>
      <c r="K894" s="486" t="s">
        <v>34801</v>
      </c>
      <c r="L894" s="446"/>
      <c r="M894" s="28"/>
    </row>
    <row r="895" spans="1:14" ht="20.100000000000001" customHeight="1">
      <c r="A895" s="10"/>
      <c r="B895" s="878">
        <f>TRUNC((G895*E895*I895)*K895,2)</f>
        <v>1394.49</v>
      </c>
      <c r="C895" s="451" t="s">
        <v>17</v>
      </c>
      <c r="D895" s="441" t="s">
        <v>35625</v>
      </c>
      <c r="E895" s="840">
        <v>1345</v>
      </c>
      <c r="F895" s="449" t="s">
        <v>31</v>
      </c>
      <c r="G895" s="592">
        <f>H800-1</f>
        <v>5.4</v>
      </c>
      <c r="H895" s="449" t="s">
        <v>31</v>
      </c>
      <c r="I895" s="592">
        <v>0.08</v>
      </c>
      <c r="J895" s="217" t="s">
        <v>18</v>
      </c>
      <c r="K895" s="593">
        <v>2.4</v>
      </c>
      <c r="L895" s="446"/>
      <c r="M895" s="28"/>
    </row>
    <row r="896" spans="1:14" ht="20.100000000000001" customHeight="1">
      <c r="A896" s="10"/>
      <c r="B896" s="671">
        <f>TRUNC((G896*E896*I896)*K896,2)</f>
        <v>933.88</v>
      </c>
      <c r="C896" s="451" t="s">
        <v>17</v>
      </c>
      <c r="D896" s="441" t="str">
        <f t="shared" ref="D896:D931" si="45">D72</f>
        <v>Avenida Presidente Roosevelt</v>
      </c>
      <c r="E896" s="592">
        <f t="shared" ref="E896:E931" si="46">(E72)</f>
        <v>760</v>
      </c>
      <c r="F896" s="449" t="s">
        <v>31</v>
      </c>
      <c r="G896" s="592">
        <f t="shared" ref="G896:G931" si="47">(H703)-1</f>
        <v>6.4</v>
      </c>
      <c r="H896" s="449" t="s">
        <v>31</v>
      </c>
      <c r="I896" s="592">
        <v>0.08</v>
      </c>
      <c r="J896" s="217" t="s">
        <v>18</v>
      </c>
      <c r="K896" s="593">
        <v>2.4</v>
      </c>
      <c r="L896" s="37"/>
      <c r="M896" s="28"/>
    </row>
    <row r="897" spans="1:13" ht="20.100000000000001" customHeight="1">
      <c r="A897" s="10"/>
      <c r="B897" s="671">
        <f t="shared" ref="B897:B906" si="48">TRUNC((G897*E897*I897)*K897,2)</f>
        <v>99.79</v>
      </c>
      <c r="C897" s="451" t="s">
        <v>17</v>
      </c>
      <c r="D897" s="441" t="str">
        <f t="shared" si="45"/>
        <v>Rua Imeri</v>
      </c>
      <c r="E897" s="592">
        <f t="shared" si="46"/>
        <v>154</v>
      </c>
      <c r="F897" s="449" t="s">
        <v>31</v>
      </c>
      <c r="G897" s="592">
        <f t="shared" si="47"/>
        <v>5.4</v>
      </c>
      <c r="H897" s="449" t="s">
        <v>18</v>
      </c>
      <c r="I897" s="592">
        <v>0.05</v>
      </c>
      <c r="J897" s="217" t="s">
        <v>18</v>
      </c>
      <c r="K897" s="593">
        <v>2.4</v>
      </c>
      <c r="L897" s="37"/>
      <c r="M897" s="28"/>
    </row>
    <row r="898" spans="1:13" ht="20.100000000000001" customHeight="1">
      <c r="A898" s="10"/>
      <c r="B898" s="671">
        <f t="shared" si="48"/>
        <v>139.96</v>
      </c>
      <c r="C898" s="451" t="s">
        <v>17</v>
      </c>
      <c r="D898" s="441" t="str">
        <f t="shared" si="45"/>
        <v>Rua Itaipé</v>
      </c>
      <c r="E898" s="592">
        <f t="shared" si="46"/>
        <v>216</v>
      </c>
      <c r="F898" s="449" t="s">
        <v>31</v>
      </c>
      <c r="G898" s="592">
        <f t="shared" si="47"/>
        <v>5.4</v>
      </c>
      <c r="H898" s="449" t="s">
        <v>18</v>
      </c>
      <c r="I898" s="592">
        <v>0.05</v>
      </c>
      <c r="J898" s="217" t="s">
        <v>18</v>
      </c>
      <c r="K898" s="593">
        <v>2.4</v>
      </c>
      <c r="L898" s="37"/>
      <c r="M898" s="28"/>
    </row>
    <row r="899" spans="1:13" ht="20.100000000000001" customHeight="1">
      <c r="A899" s="10"/>
      <c r="B899" s="671">
        <f t="shared" si="48"/>
        <v>97.84</v>
      </c>
      <c r="C899" s="451" t="s">
        <v>17</v>
      </c>
      <c r="D899" s="441" t="str">
        <f t="shared" si="45"/>
        <v>Rua Itaipá</v>
      </c>
      <c r="E899" s="592">
        <f t="shared" si="46"/>
        <v>151</v>
      </c>
      <c r="F899" s="449" t="s">
        <v>31</v>
      </c>
      <c r="G899" s="592">
        <f t="shared" si="47"/>
        <v>5.4</v>
      </c>
      <c r="H899" s="449" t="s">
        <v>18</v>
      </c>
      <c r="I899" s="592">
        <v>0.05</v>
      </c>
      <c r="J899" s="217" t="s">
        <v>18</v>
      </c>
      <c r="K899" s="593">
        <v>2.4</v>
      </c>
      <c r="L899" s="37"/>
      <c r="M899" s="28"/>
    </row>
    <row r="900" spans="1:13" ht="20.100000000000001" customHeight="1">
      <c r="A900" s="10"/>
      <c r="B900" s="671">
        <f t="shared" si="48"/>
        <v>106.27</v>
      </c>
      <c r="C900" s="451" t="s">
        <v>17</v>
      </c>
      <c r="D900" s="441" t="str">
        <f t="shared" si="45"/>
        <v>Rua Itatuba (200+0 a 208+4,163)</v>
      </c>
      <c r="E900" s="592">
        <f t="shared" si="46"/>
        <v>164</v>
      </c>
      <c r="F900" s="449" t="s">
        <v>31</v>
      </c>
      <c r="G900" s="592">
        <f t="shared" si="47"/>
        <v>5.4</v>
      </c>
      <c r="H900" s="449" t="s">
        <v>18</v>
      </c>
      <c r="I900" s="592">
        <v>0.05</v>
      </c>
      <c r="J900" s="217" t="s">
        <v>18</v>
      </c>
      <c r="K900" s="593">
        <v>2.4</v>
      </c>
      <c r="L900" s="37"/>
      <c r="M900" s="28"/>
    </row>
    <row r="901" spans="1:13" ht="20.100000000000001" customHeight="1">
      <c r="A901" s="10"/>
      <c r="B901" s="671">
        <f t="shared" si="48"/>
        <v>53.13</v>
      </c>
      <c r="C901" s="451" t="s">
        <v>17</v>
      </c>
      <c r="D901" s="441" t="str">
        <f t="shared" si="45"/>
        <v>Rua Itatuba (220+0 a 224+1,540)</v>
      </c>
      <c r="E901" s="592">
        <f t="shared" si="46"/>
        <v>82</v>
      </c>
      <c r="F901" s="449" t="s">
        <v>31</v>
      </c>
      <c r="G901" s="592">
        <f t="shared" si="47"/>
        <v>5.4</v>
      </c>
      <c r="H901" s="449" t="s">
        <v>18</v>
      </c>
      <c r="I901" s="592">
        <v>0.05</v>
      </c>
      <c r="J901" s="217" t="s">
        <v>18</v>
      </c>
      <c r="K901" s="593">
        <v>2.4</v>
      </c>
      <c r="L901" s="37"/>
      <c r="M901" s="28"/>
    </row>
    <row r="902" spans="1:13" ht="20.100000000000001" customHeight="1">
      <c r="A902" s="10"/>
      <c r="B902" s="671">
        <f t="shared" si="48"/>
        <v>102.38</v>
      </c>
      <c r="C902" s="451" t="s">
        <v>17</v>
      </c>
      <c r="D902" s="441" t="str">
        <f t="shared" si="45"/>
        <v>Rua Itajaí</v>
      </c>
      <c r="E902" s="592">
        <f t="shared" si="46"/>
        <v>158</v>
      </c>
      <c r="F902" s="449" t="s">
        <v>31</v>
      </c>
      <c r="G902" s="592">
        <f t="shared" si="47"/>
        <v>5.4</v>
      </c>
      <c r="H902" s="449" t="s">
        <v>18</v>
      </c>
      <c r="I902" s="592">
        <v>0.05</v>
      </c>
      <c r="J902" s="217" t="s">
        <v>18</v>
      </c>
      <c r="K902" s="593">
        <v>2.4</v>
      </c>
      <c r="L902" s="37"/>
      <c r="M902" s="28"/>
    </row>
    <row r="903" spans="1:13" ht="20.100000000000001" customHeight="1">
      <c r="A903" s="10"/>
      <c r="B903" s="671">
        <f t="shared" si="48"/>
        <v>312.57</v>
      </c>
      <c r="C903" s="451" t="s">
        <v>17</v>
      </c>
      <c r="D903" s="441" t="str">
        <f t="shared" si="45"/>
        <v>Rua Itapagé</v>
      </c>
      <c r="E903" s="592">
        <f t="shared" si="46"/>
        <v>407</v>
      </c>
      <c r="F903" s="449" t="s">
        <v>31</v>
      </c>
      <c r="G903" s="592">
        <f t="shared" si="47"/>
        <v>6.4</v>
      </c>
      <c r="H903" s="449" t="s">
        <v>18</v>
      </c>
      <c r="I903" s="592">
        <v>0.05</v>
      </c>
      <c r="J903" s="217" t="s">
        <v>18</v>
      </c>
      <c r="K903" s="593">
        <v>2.4</v>
      </c>
      <c r="L903" s="37"/>
      <c r="M903" s="28"/>
    </row>
    <row r="904" spans="1:13" ht="20.100000000000001" customHeight="1">
      <c r="A904" s="10"/>
      <c r="B904" s="671">
        <f t="shared" si="48"/>
        <v>239.61</v>
      </c>
      <c r="C904" s="451" t="s">
        <v>17</v>
      </c>
      <c r="D904" s="441" t="str">
        <f t="shared" si="45"/>
        <v>Rua Itaporé</v>
      </c>
      <c r="E904" s="592">
        <f t="shared" si="46"/>
        <v>312</v>
      </c>
      <c r="F904" s="449" t="s">
        <v>31</v>
      </c>
      <c r="G904" s="592">
        <f t="shared" si="47"/>
        <v>6.4</v>
      </c>
      <c r="H904" s="449" t="s">
        <v>18</v>
      </c>
      <c r="I904" s="592">
        <v>0.05</v>
      </c>
      <c r="J904" s="217" t="s">
        <v>18</v>
      </c>
      <c r="K904" s="593">
        <v>2.4</v>
      </c>
      <c r="L904" s="37"/>
      <c r="M904" s="28"/>
    </row>
    <row r="905" spans="1:13" ht="20.100000000000001" customHeight="1">
      <c r="A905" s="10"/>
      <c r="B905" s="671">
        <f t="shared" si="48"/>
        <v>264.38</v>
      </c>
      <c r="C905" s="451" t="s">
        <v>17</v>
      </c>
      <c r="D905" s="441" t="str">
        <f t="shared" si="45"/>
        <v>Rua Oswaldo Mendonça de Campos</v>
      </c>
      <c r="E905" s="592">
        <f t="shared" si="46"/>
        <v>408</v>
      </c>
      <c r="F905" s="449" t="s">
        <v>31</v>
      </c>
      <c r="G905" s="592">
        <f t="shared" si="47"/>
        <v>5.4</v>
      </c>
      <c r="H905" s="449" t="s">
        <v>18</v>
      </c>
      <c r="I905" s="592">
        <v>0.05</v>
      </c>
      <c r="J905" s="217" t="s">
        <v>18</v>
      </c>
      <c r="K905" s="593">
        <v>2.4</v>
      </c>
      <c r="L905" s="37"/>
      <c r="M905" s="28"/>
    </row>
    <row r="906" spans="1:13" ht="20.100000000000001" customHeight="1">
      <c r="A906" s="10"/>
      <c r="B906" s="671">
        <f t="shared" si="48"/>
        <v>375.84</v>
      </c>
      <c r="C906" s="451" t="s">
        <v>17</v>
      </c>
      <c r="D906" s="441" t="str">
        <f t="shared" si="45"/>
        <v>Rua Itaporanga</v>
      </c>
      <c r="E906" s="592">
        <f t="shared" si="46"/>
        <v>580</v>
      </c>
      <c r="F906" s="449" t="s">
        <v>31</v>
      </c>
      <c r="G906" s="592">
        <f t="shared" si="47"/>
        <v>5.4</v>
      </c>
      <c r="H906" s="449" t="s">
        <v>18</v>
      </c>
      <c r="I906" s="592">
        <v>0.05</v>
      </c>
      <c r="J906" s="217" t="s">
        <v>18</v>
      </c>
      <c r="K906" s="593">
        <v>2.4</v>
      </c>
      <c r="L906" s="37"/>
      <c r="M906" s="28"/>
    </row>
    <row r="907" spans="1:13" ht="20.100000000000001" customHeight="1">
      <c r="A907" s="10"/>
      <c r="B907" s="671">
        <f t="shared" ref="B907:B931" si="49">TRUNC((G907*E907*I907)*K907,2)</f>
        <v>164.59</v>
      </c>
      <c r="C907" s="451" t="s">
        <v>17</v>
      </c>
      <c r="D907" s="441" t="str">
        <f t="shared" si="45"/>
        <v>Rua Itú</v>
      </c>
      <c r="E907" s="592">
        <f t="shared" si="46"/>
        <v>254</v>
      </c>
      <c r="F907" s="449" t="s">
        <v>31</v>
      </c>
      <c r="G907" s="592">
        <f t="shared" si="47"/>
        <v>5.4</v>
      </c>
      <c r="H907" s="449" t="s">
        <v>18</v>
      </c>
      <c r="I907" s="592">
        <v>0.05</v>
      </c>
      <c r="J907" s="217" t="s">
        <v>18</v>
      </c>
      <c r="K907" s="593">
        <v>2.4</v>
      </c>
      <c r="L907" s="37"/>
      <c r="M907" s="28"/>
    </row>
    <row r="908" spans="1:13" ht="20.100000000000001" customHeight="1">
      <c r="A908" s="10"/>
      <c r="B908" s="671">
        <f t="shared" si="49"/>
        <v>33.69</v>
      </c>
      <c r="C908" s="451" t="s">
        <v>17</v>
      </c>
      <c r="D908" s="441" t="str">
        <f t="shared" si="45"/>
        <v>Rua Itabaiana</v>
      </c>
      <c r="E908" s="592">
        <f t="shared" si="46"/>
        <v>52</v>
      </c>
      <c r="F908" s="449" t="s">
        <v>31</v>
      </c>
      <c r="G908" s="592">
        <f t="shared" si="47"/>
        <v>5.4</v>
      </c>
      <c r="H908" s="449" t="s">
        <v>18</v>
      </c>
      <c r="I908" s="592">
        <v>0.05</v>
      </c>
      <c r="J908" s="217" t="s">
        <v>18</v>
      </c>
      <c r="K908" s="593">
        <v>2.4</v>
      </c>
      <c r="L908" s="37"/>
      <c r="M908" s="28"/>
    </row>
    <row r="909" spans="1:13" ht="20.100000000000001" customHeight="1">
      <c r="A909" s="10"/>
      <c r="B909" s="671">
        <f t="shared" si="49"/>
        <v>145.15</v>
      </c>
      <c r="C909" s="451" t="s">
        <v>17</v>
      </c>
      <c r="D909" s="441" t="str">
        <f t="shared" si="45"/>
        <v>Rua Itavera</v>
      </c>
      <c r="E909" s="592">
        <f t="shared" si="46"/>
        <v>224</v>
      </c>
      <c r="F909" s="449" t="s">
        <v>31</v>
      </c>
      <c r="G909" s="592">
        <f t="shared" si="47"/>
        <v>5.4</v>
      </c>
      <c r="H909" s="449" t="s">
        <v>18</v>
      </c>
      <c r="I909" s="592">
        <v>0.05</v>
      </c>
      <c r="J909" s="217" t="s">
        <v>18</v>
      </c>
      <c r="K909" s="593">
        <v>2.4</v>
      </c>
      <c r="L909" s="37"/>
      <c r="M909" s="28"/>
    </row>
    <row r="910" spans="1:13" ht="20.100000000000001" customHeight="1">
      <c r="A910" s="10"/>
      <c r="B910" s="671">
        <f t="shared" si="49"/>
        <v>156.16</v>
      </c>
      <c r="C910" s="451" t="s">
        <v>17</v>
      </c>
      <c r="D910" s="441" t="str">
        <f t="shared" si="45"/>
        <v>Rua Agenor Pacheco</v>
      </c>
      <c r="E910" s="592">
        <f t="shared" si="46"/>
        <v>241</v>
      </c>
      <c r="F910" s="449" t="s">
        <v>31</v>
      </c>
      <c r="G910" s="592">
        <f t="shared" si="47"/>
        <v>5.4</v>
      </c>
      <c r="H910" s="449" t="s">
        <v>18</v>
      </c>
      <c r="I910" s="592">
        <v>0.05</v>
      </c>
      <c r="J910" s="217" t="s">
        <v>18</v>
      </c>
      <c r="K910" s="593">
        <v>2.4</v>
      </c>
      <c r="L910" s="37"/>
      <c r="M910" s="28"/>
    </row>
    <row r="911" spans="1:13" ht="20.100000000000001" customHeight="1">
      <c r="A911" s="10"/>
      <c r="B911" s="671">
        <f t="shared" si="49"/>
        <v>145.80000000000001</v>
      </c>
      <c r="C911" s="451" t="s">
        <v>17</v>
      </c>
      <c r="D911" s="441" t="str">
        <f t="shared" si="45"/>
        <v>Rua Itararé</v>
      </c>
      <c r="E911" s="592">
        <f t="shared" si="46"/>
        <v>225</v>
      </c>
      <c r="F911" s="449" t="s">
        <v>31</v>
      </c>
      <c r="G911" s="592">
        <f t="shared" si="47"/>
        <v>5.4</v>
      </c>
      <c r="H911" s="449" t="s">
        <v>18</v>
      </c>
      <c r="I911" s="592">
        <v>0.05</v>
      </c>
      <c r="J911" s="217" t="s">
        <v>18</v>
      </c>
      <c r="K911" s="593">
        <v>2.4</v>
      </c>
      <c r="L911" s="37"/>
      <c r="M911" s="28"/>
    </row>
    <row r="912" spans="1:13" ht="20.100000000000001" customHeight="1">
      <c r="A912" s="10"/>
      <c r="B912" s="671">
        <f t="shared" si="49"/>
        <v>144.5</v>
      </c>
      <c r="C912" s="451" t="s">
        <v>17</v>
      </c>
      <c r="D912" s="441" t="str">
        <f t="shared" si="45"/>
        <v>Rua Itapuca</v>
      </c>
      <c r="E912" s="592">
        <f t="shared" si="46"/>
        <v>223</v>
      </c>
      <c r="F912" s="449" t="s">
        <v>31</v>
      </c>
      <c r="G912" s="592">
        <f t="shared" si="47"/>
        <v>5.4</v>
      </c>
      <c r="H912" s="449" t="s">
        <v>18</v>
      </c>
      <c r="I912" s="592">
        <v>0.05</v>
      </c>
      <c r="J912" s="217" t="s">
        <v>18</v>
      </c>
      <c r="K912" s="593">
        <v>2.4</v>
      </c>
      <c r="L912" s="37"/>
      <c r="M912" s="28"/>
    </row>
    <row r="913" spans="1:13" ht="20.100000000000001" customHeight="1">
      <c r="A913" s="10"/>
      <c r="B913" s="671">
        <f t="shared" si="49"/>
        <v>168.96</v>
      </c>
      <c r="C913" s="451" t="s">
        <v>17</v>
      </c>
      <c r="D913" s="441" t="str">
        <f t="shared" si="45"/>
        <v>Avenida Presidente Truman (750+0 a 761+0)</v>
      </c>
      <c r="E913" s="592">
        <f t="shared" si="46"/>
        <v>220</v>
      </c>
      <c r="F913" s="449" t="s">
        <v>31</v>
      </c>
      <c r="G913" s="592">
        <f t="shared" si="47"/>
        <v>6.4</v>
      </c>
      <c r="H913" s="449" t="s">
        <v>18</v>
      </c>
      <c r="I913" s="592">
        <v>0.05</v>
      </c>
      <c r="J913" s="217" t="s">
        <v>18</v>
      </c>
      <c r="K913" s="593">
        <v>2.4</v>
      </c>
      <c r="L913" s="37"/>
      <c r="M913" s="28"/>
    </row>
    <row r="914" spans="1:13" ht="20.100000000000001" customHeight="1">
      <c r="A914" s="10"/>
      <c r="B914" s="671">
        <f t="shared" si="49"/>
        <v>136.08000000000001</v>
      </c>
      <c r="C914" s="451" t="s">
        <v>17</v>
      </c>
      <c r="D914" s="441" t="str">
        <f t="shared" si="45"/>
        <v>Avenida Presidente Truman (761+0 a 771+10)</v>
      </c>
      <c r="E914" s="592">
        <f t="shared" si="46"/>
        <v>210</v>
      </c>
      <c r="F914" s="449" t="s">
        <v>31</v>
      </c>
      <c r="G914" s="592">
        <f t="shared" si="47"/>
        <v>5.4</v>
      </c>
      <c r="H914" s="449" t="s">
        <v>18</v>
      </c>
      <c r="I914" s="592">
        <v>0.05</v>
      </c>
      <c r="J914" s="217" t="s">
        <v>18</v>
      </c>
      <c r="K914" s="593">
        <v>2.4</v>
      </c>
      <c r="L914" s="37"/>
      <c r="M914" s="28"/>
    </row>
    <row r="915" spans="1:13" ht="20.100000000000001" customHeight="1">
      <c r="A915" s="10"/>
      <c r="B915" s="671">
        <f t="shared" si="49"/>
        <v>175.87</v>
      </c>
      <c r="C915" s="451" t="s">
        <v>17</v>
      </c>
      <c r="D915" s="441" t="str">
        <f t="shared" si="45"/>
        <v>Avenida Presidente Truman (771+0 a 782+19,165)</v>
      </c>
      <c r="E915" s="592">
        <f t="shared" si="46"/>
        <v>229</v>
      </c>
      <c r="F915" s="449" t="s">
        <v>31</v>
      </c>
      <c r="G915" s="592">
        <f t="shared" si="47"/>
        <v>6.4</v>
      </c>
      <c r="H915" s="449" t="s">
        <v>18</v>
      </c>
      <c r="I915" s="592">
        <v>0.05</v>
      </c>
      <c r="J915" s="217" t="s">
        <v>18</v>
      </c>
      <c r="K915" s="593">
        <v>2.4</v>
      </c>
      <c r="L915" s="37"/>
      <c r="M915" s="28"/>
    </row>
    <row r="916" spans="1:13" ht="20.100000000000001" customHeight="1">
      <c r="A916" s="10"/>
      <c r="B916" s="671">
        <f t="shared" si="49"/>
        <v>213.19</v>
      </c>
      <c r="C916" s="451" t="s">
        <v>17</v>
      </c>
      <c r="D916" s="441" t="str">
        <f t="shared" si="45"/>
        <v>Rua Noronha dos Santos (800+0 a 816+9)</v>
      </c>
      <c r="E916" s="592">
        <f t="shared" si="46"/>
        <v>329</v>
      </c>
      <c r="F916" s="449" t="s">
        <v>31</v>
      </c>
      <c r="G916" s="592">
        <f t="shared" si="47"/>
        <v>5.4</v>
      </c>
      <c r="H916" s="449" t="s">
        <v>18</v>
      </c>
      <c r="I916" s="592">
        <v>0.05</v>
      </c>
      <c r="J916" s="217" t="s">
        <v>18</v>
      </c>
      <c r="K916" s="593">
        <v>2.4</v>
      </c>
      <c r="L916" s="37"/>
      <c r="M916" s="28"/>
    </row>
    <row r="917" spans="1:13" ht="20.100000000000001" customHeight="1">
      <c r="A917" s="10"/>
      <c r="B917" s="671">
        <f t="shared" si="49"/>
        <v>71.28</v>
      </c>
      <c r="C917" s="451" t="s">
        <v>17</v>
      </c>
      <c r="D917" s="441" t="str">
        <f t="shared" si="45"/>
        <v>Rua Noronha dos Santos (816+9 a 821+9)</v>
      </c>
      <c r="E917" s="592">
        <f t="shared" si="46"/>
        <v>110</v>
      </c>
      <c r="F917" s="449" t="s">
        <v>31</v>
      </c>
      <c r="G917" s="592">
        <f t="shared" si="47"/>
        <v>5.4</v>
      </c>
      <c r="H917" s="449" t="s">
        <v>18</v>
      </c>
      <c r="I917" s="592">
        <v>0.05</v>
      </c>
      <c r="J917" s="217" t="s">
        <v>18</v>
      </c>
      <c r="K917" s="593">
        <v>2.4</v>
      </c>
      <c r="L917" s="37"/>
      <c r="M917" s="28"/>
    </row>
    <row r="918" spans="1:13" ht="20.100000000000001" customHeight="1">
      <c r="A918" s="10"/>
      <c r="B918" s="671">
        <f t="shared" si="49"/>
        <v>335.66</v>
      </c>
      <c r="C918" s="451" t="s">
        <v>17</v>
      </c>
      <c r="D918" s="441" t="str">
        <f t="shared" si="45"/>
        <v>Rua Plinio Rocha</v>
      </c>
      <c r="E918" s="592">
        <f t="shared" si="46"/>
        <v>518</v>
      </c>
      <c r="F918" s="449" t="s">
        <v>31</v>
      </c>
      <c r="G918" s="592">
        <f t="shared" si="47"/>
        <v>5.4</v>
      </c>
      <c r="H918" s="449" t="s">
        <v>18</v>
      </c>
      <c r="I918" s="592">
        <v>0.05</v>
      </c>
      <c r="J918" s="217" t="s">
        <v>18</v>
      </c>
      <c r="K918" s="593">
        <v>2.4</v>
      </c>
      <c r="L918" s="37"/>
      <c r="M918" s="28"/>
    </row>
    <row r="919" spans="1:13" ht="20.100000000000001" customHeight="1">
      <c r="A919" s="10"/>
      <c r="B919" s="671">
        <f t="shared" si="49"/>
        <v>221.61</v>
      </c>
      <c r="C919" s="451" t="s">
        <v>17</v>
      </c>
      <c r="D919" s="441" t="str">
        <f t="shared" si="45"/>
        <v>Rua Raul de Azevedo</v>
      </c>
      <c r="E919" s="592">
        <f t="shared" si="46"/>
        <v>342</v>
      </c>
      <c r="F919" s="449" t="s">
        <v>31</v>
      </c>
      <c r="G919" s="592">
        <f t="shared" si="47"/>
        <v>5.4</v>
      </c>
      <c r="H919" s="449" t="s">
        <v>18</v>
      </c>
      <c r="I919" s="592">
        <v>0.05</v>
      </c>
      <c r="J919" s="217" t="s">
        <v>18</v>
      </c>
      <c r="K919" s="593">
        <v>2.4</v>
      </c>
      <c r="L919" s="37"/>
      <c r="M919" s="28"/>
    </row>
    <row r="920" spans="1:13" ht="20.100000000000001" customHeight="1">
      <c r="A920" s="10"/>
      <c r="B920" s="671">
        <f t="shared" si="49"/>
        <v>680.44</v>
      </c>
      <c r="C920" s="451" t="s">
        <v>17</v>
      </c>
      <c r="D920" s="441" t="str">
        <f t="shared" si="45"/>
        <v>Rua Itapetininga</v>
      </c>
      <c r="E920" s="592">
        <f t="shared" si="46"/>
        <v>886</v>
      </c>
      <c r="F920" s="449" t="s">
        <v>31</v>
      </c>
      <c r="G920" s="592">
        <f t="shared" si="47"/>
        <v>6.4</v>
      </c>
      <c r="H920" s="449" t="s">
        <v>18</v>
      </c>
      <c r="I920" s="592">
        <v>0.05</v>
      </c>
      <c r="J920" s="217" t="s">
        <v>18</v>
      </c>
      <c r="K920" s="593">
        <v>2.4</v>
      </c>
      <c r="L920" s="37"/>
      <c r="M920" s="28"/>
    </row>
    <row r="921" spans="1:13" ht="20.100000000000001" customHeight="1">
      <c r="A921" s="10"/>
      <c r="B921" s="671">
        <f t="shared" si="49"/>
        <v>296.77999999999997</v>
      </c>
      <c r="C921" s="451" t="s">
        <v>17</v>
      </c>
      <c r="D921" s="441" t="str">
        <f t="shared" si="45"/>
        <v>Rua Nápoles (1004+1 a 1026+18,572)</v>
      </c>
      <c r="E921" s="592">
        <f t="shared" si="46"/>
        <v>458</v>
      </c>
      <c r="F921" s="449" t="s">
        <v>31</v>
      </c>
      <c r="G921" s="592">
        <f t="shared" si="47"/>
        <v>5.4</v>
      </c>
      <c r="H921" s="449" t="s">
        <v>18</v>
      </c>
      <c r="I921" s="592">
        <v>0.05</v>
      </c>
      <c r="J921" s="217" t="s">
        <v>18</v>
      </c>
      <c r="K921" s="593">
        <v>2.4</v>
      </c>
      <c r="L921" s="37"/>
      <c r="M921" s="28"/>
    </row>
    <row r="922" spans="1:13" ht="20.100000000000001" customHeight="1">
      <c r="A922" s="10"/>
      <c r="B922" s="671">
        <f t="shared" si="49"/>
        <v>157.46</v>
      </c>
      <c r="C922" s="451" t="s">
        <v>17</v>
      </c>
      <c r="D922" s="441" t="str">
        <f t="shared" si="45"/>
        <v>Rua Nápoles (1030+0 a 1042+3,332)</v>
      </c>
      <c r="E922" s="592">
        <f t="shared" si="46"/>
        <v>243</v>
      </c>
      <c r="F922" s="449" t="s">
        <v>31</v>
      </c>
      <c r="G922" s="592">
        <f t="shared" si="47"/>
        <v>5.4</v>
      </c>
      <c r="H922" s="449" t="s">
        <v>18</v>
      </c>
      <c r="I922" s="592">
        <v>0.05</v>
      </c>
      <c r="J922" s="217" t="s">
        <v>18</v>
      </c>
      <c r="K922" s="593">
        <v>2.4</v>
      </c>
      <c r="L922" s="37"/>
      <c r="M922" s="28"/>
    </row>
    <row r="923" spans="1:13" ht="20.100000000000001" customHeight="1">
      <c r="A923" s="10"/>
      <c r="B923" s="671">
        <f t="shared" si="49"/>
        <v>127</v>
      </c>
      <c r="C923" s="451" t="s">
        <v>17</v>
      </c>
      <c r="D923" s="441" t="str">
        <f t="shared" si="45"/>
        <v>Rua Carlota Antunes de Lima</v>
      </c>
      <c r="E923" s="592">
        <f t="shared" si="46"/>
        <v>196</v>
      </c>
      <c r="F923" s="449" t="s">
        <v>31</v>
      </c>
      <c r="G923" s="592">
        <f t="shared" si="47"/>
        <v>5.4</v>
      </c>
      <c r="H923" s="449" t="s">
        <v>18</v>
      </c>
      <c r="I923" s="592">
        <v>0.05</v>
      </c>
      <c r="J923" s="217" t="s">
        <v>18</v>
      </c>
      <c r="K923" s="593">
        <v>2.4</v>
      </c>
      <c r="L923" s="37"/>
      <c r="M923" s="28"/>
    </row>
    <row r="924" spans="1:13" ht="20.100000000000001" customHeight="1">
      <c r="A924" s="10"/>
      <c r="B924" s="671">
        <f t="shared" si="49"/>
        <v>351.86</v>
      </c>
      <c r="C924" s="451" t="s">
        <v>17</v>
      </c>
      <c r="D924" s="441" t="str">
        <f t="shared" si="45"/>
        <v>Rua Itabira</v>
      </c>
      <c r="E924" s="592">
        <f t="shared" si="46"/>
        <v>543</v>
      </c>
      <c r="F924" s="449" t="s">
        <v>31</v>
      </c>
      <c r="G924" s="592">
        <f t="shared" si="47"/>
        <v>5.4</v>
      </c>
      <c r="H924" s="449" t="s">
        <v>18</v>
      </c>
      <c r="I924" s="592">
        <v>0.05</v>
      </c>
      <c r="J924" s="217" t="s">
        <v>18</v>
      </c>
      <c r="K924" s="593">
        <v>2.4</v>
      </c>
      <c r="L924" s="37"/>
      <c r="M924" s="28"/>
    </row>
    <row r="925" spans="1:13" ht="20.100000000000001" customHeight="1">
      <c r="A925" s="10"/>
      <c r="B925" s="671">
        <f t="shared" si="49"/>
        <v>127</v>
      </c>
      <c r="C925" s="451" t="s">
        <v>17</v>
      </c>
      <c r="D925" s="441" t="str">
        <f t="shared" si="45"/>
        <v>Rua Euzira Amorim de Vasconcelos</v>
      </c>
      <c r="E925" s="592">
        <f t="shared" si="46"/>
        <v>196</v>
      </c>
      <c r="F925" s="449" t="s">
        <v>31</v>
      </c>
      <c r="G925" s="592">
        <f t="shared" si="47"/>
        <v>5.4</v>
      </c>
      <c r="H925" s="449" t="s">
        <v>18</v>
      </c>
      <c r="I925" s="592">
        <v>0.05</v>
      </c>
      <c r="J925" s="217" t="s">
        <v>18</v>
      </c>
      <c r="K925" s="593">
        <v>2.4</v>
      </c>
      <c r="L925" s="37"/>
      <c r="M925" s="28"/>
    </row>
    <row r="926" spans="1:13" ht="20.100000000000001" customHeight="1">
      <c r="A926" s="10"/>
      <c r="B926" s="671">
        <f t="shared" si="49"/>
        <v>28.48</v>
      </c>
      <c r="C926" s="451" t="s">
        <v>17</v>
      </c>
      <c r="D926" s="441" t="str">
        <f t="shared" si="45"/>
        <v>Rua Itaipú (1200+0 a 1202+7)</v>
      </c>
      <c r="E926" s="592">
        <f t="shared" si="46"/>
        <v>47</v>
      </c>
      <c r="F926" s="449" t="s">
        <v>31</v>
      </c>
      <c r="G926" s="592">
        <f t="shared" si="47"/>
        <v>5.0500000000000007</v>
      </c>
      <c r="H926" s="449" t="s">
        <v>18</v>
      </c>
      <c r="I926" s="592">
        <v>0.05</v>
      </c>
      <c r="J926" s="217" t="s">
        <v>18</v>
      </c>
      <c r="K926" s="593">
        <v>2.4</v>
      </c>
      <c r="L926" s="37"/>
      <c r="M926" s="28"/>
    </row>
    <row r="927" spans="1:13" ht="20.100000000000001" customHeight="1">
      <c r="A927" s="10"/>
      <c r="B927" s="671">
        <f t="shared" si="49"/>
        <v>198</v>
      </c>
      <c r="C927" s="451" t="s">
        <v>17</v>
      </c>
      <c r="D927" s="441" t="str">
        <f t="shared" si="45"/>
        <v>Rua Itaipú (1202+7 a 1221+1,849)</v>
      </c>
      <c r="E927" s="592">
        <f t="shared" si="46"/>
        <v>375</v>
      </c>
      <c r="F927" s="449" t="s">
        <v>31</v>
      </c>
      <c r="G927" s="592">
        <f t="shared" si="47"/>
        <v>4.4000000000000004</v>
      </c>
      <c r="H927" s="449" t="s">
        <v>18</v>
      </c>
      <c r="I927" s="592">
        <v>0.05</v>
      </c>
      <c r="J927" s="217" t="s">
        <v>18</v>
      </c>
      <c r="K927" s="593">
        <v>2.4</v>
      </c>
      <c r="L927" s="37"/>
      <c r="M927" s="28"/>
    </row>
    <row r="928" spans="1:13" ht="20.100000000000001" customHeight="1">
      <c r="A928" s="10"/>
      <c r="B928" s="671">
        <f t="shared" si="49"/>
        <v>45.12</v>
      </c>
      <c r="C928" s="451" t="s">
        <v>17</v>
      </c>
      <c r="D928" s="441" t="str">
        <f t="shared" si="45"/>
        <v>Rua Itamarati (1250+0 a 1252+0)</v>
      </c>
      <c r="E928" s="592">
        <f t="shared" si="46"/>
        <v>40</v>
      </c>
      <c r="F928" s="449" t="s">
        <v>31</v>
      </c>
      <c r="G928" s="592">
        <f t="shared" si="47"/>
        <v>9.4</v>
      </c>
      <c r="H928" s="449" t="s">
        <v>18</v>
      </c>
      <c r="I928" s="592">
        <v>0.05</v>
      </c>
      <c r="J928" s="217" t="s">
        <v>18</v>
      </c>
      <c r="K928" s="593">
        <v>2.4</v>
      </c>
      <c r="L928" s="37"/>
      <c r="M928" s="28"/>
    </row>
    <row r="929" spans="1:14" ht="20.100000000000001" customHeight="1">
      <c r="A929" s="10"/>
      <c r="B929" s="671">
        <f t="shared" si="49"/>
        <v>377.78</v>
      </c>
      <c r="C929" s="451" t="s">
        <v>17</v>
      </c>
      <c r="D929" s="441" t="str">
        <f t="shared" si="45"/>
        <v>Rua Itamarati (1252+0 a 1281+3)</v>
      </c>
      <c r="E929" s="592">
        <f t="shared" si="46"/>
        <v>583</v>
      </c>
      <c r="F929" s="449" t="s">
        <v>31</v>
      </c>
      <c r="G929" s="592">
        <f t="shared" si="47"/>
        <v>5.4</v>
      </c>
      <c r="H929" s="449" t="s">
        <v>18</v>
      </c>
      <c r="I929" s="592">
        <v>0.05</v>
      </c>
      <c r="J929" s="217" t="s">
        <v>18</v>
      </c>
      <c r="K929" s="593">
        <v>2.4</v>
      </c>
      <c r="L929" s="37"/>
      <c r="M929" s="28"/>
    </row>
    <row r="930" spans="1:14" ht="20.100000000000001" customHeight="1">
      <c r="A930" s="10"/>
      <c r="B930" s="671">
        <f t="shared" si="49"/>
        <v>588.28</v>
      </c>
      <c r="C930" s="451" t="s">
        <v>17</v>
      </c>
      <c r="D930" s="441" t="str">
        <f t="shared" si="45"/>
        <v>Rua Itamarati (1281+3 a 1319+9,405)</v>
      </c>
      <c r="E930" s="592">
        <f t="shared" si="46"/>
        <v>766</v>
      </c>
      <c r="F930" s="449" t="s">
        <v>31</v>
      </c>
      <c r="G930" s="592">
        <f t="shared" si="47"/>
        <v>6.4</v>
      </c>
      <c r="H930" s="449" t="s">
        <v>18</v>
      </c>
      <c r="I930" s="592">
        <v>0.05</v>
      </c>
      <c r="J930" s="217" t="s">
        <v>18</v>
      </c>
      <c r="K930" s="593">
        <v>2.4</v>
      </c>
      <c r="L930" s="37"/>
      <c r="M930" s="28"/>
    </row>
    <row r="931" spans="1:14" ht="20.100000000000001" customHeight="1">
      <c r="A931" s="10"/>
      <c r="B931" s="671">
        <f t="shared" si="49"/>
        <v>196.99</v>
      </c>
      <c r="C931" s="451" t="s">
        <v>17</v>
      </c>
      <c r="D931" s="441" t="str">
        <f t="shared" si="45"/>
        <v>Rua Itamiami</v>
      </c>
      <c r="E931" s="592">
        <f t="shared" si="46"/>
        <v>304</v>
      </c>
      <c r="F931" s="449" t="s">
        <v>31</v>
      </c>
      <c r="G931" s="592">
        <f t="shared" si="47"/>
        <v>5.4</v>
      </c>
      <c r="H931" s="449" t="s">
        <v>18</v>
      </c>
      <c r="I931" s="592">
        <v>0.05</v>
      </c>
      <c r="J931" s="217" t="s">
        <v>18</v>
      </c>
      <c r="K931" s="593">
        <v>2.4</v>
      </c>
      <c r="L931" s="37"/>
      <c r="M931" s="28"/>
    </row>
    <row r="932" spans="1:14" ht="20.100000000000001" customHeight="1">
      <c r="A932" s="10"/>
      <c r="B932" s="443">
        <f>SUM(B895:B931)</f>
        <v>9407.869999999999</v>
      </c>
      <c r="C932" s="627" t="str">
        <f>VLOOKUP(B893,'DESCRIÇÃO EMOP'!A:C,3)</f>
        <v>T</v>
      </c>
      <c r="D932" s="516" t="s">
        <v>140</v>
      </c>
      <c r="E932" s="438"/>
      <c r="F932" s="439"/>
      <c r="G932" s="439"/>
      <c r="H932" s="449"/>
      <c r="I932" s="533"/>
      <c r="J932" s="533"/>
      <c r="K932" s="487"/>
      <c r="L932" s="439"/>
      <c r="M932" s="28"/>
    </row>
    <row r="933" spans="1:14" ht="20.100000000000001" customHeight="1">
      <c r="B933" s="485"/>
      <c r="C933" s="485"/>
      <c r="D933" s="485"/>
      <c r="E933" s="485"/>
      <c r="F933" s="485"/>
      <c r="G933" s="485"/>
      <c r="H933" s="485"/>
      <c r="I933" s="485"/>
      <c r="J933" s="485"/>
      <c r="K933" s="485"/>
      <c r="L933" s="485"/>
      <c r="M933" s="28"/>
    </row>
    <row r="934" spans="1:14" s="16" customFormat="1" ht="42.75" customHeight="1">
      <c r="A934" s="10">
        <f>A893+1</f>
        <v>88</v>
      </c>
      <c r="B934" s="18" t="s">
        <v>196</v>
      </c>
      <c r="C934" s="1133" t="str">
        <f>VLOOKUP(B934,'DESCRIÇÃO EMOP'!A:B,2,FALSE)</f>
        <v>REGULARIZACAO DE SUBLEITO,DE ACORDO COM AS "INSTRUCOES PARAEXECUCAO",DO DER-RJ.O CUSTO INDENIZA AS OPERACOES DE EXECUCAO E TRANSPORTE DE AGUA E SE APLICA A AREA EFETIVAMENTE REGULARIZADA,EXCLUSIVE TRANSPORTE E ESCAVACAO DE CORRETIVOS</v>
      </c>
      <c r="D934" s="1133"/>
      <c r="E934" s="1133"/>
      <c r="F934" s="1133"/>
      <c r="G934" s="1133"/>
      <c r="H934" s="1133"/>
      <c r="I934" s="1133"/>
      <c r="J934" s="1133"/>
      <c r="K934" s="1133"/>
      <c r="L934" s="1133"/>
      <c r="M934" s="597"/>
      <c r="N934" s="206"/>
    </row>
    <row r="935" spans="1:14" ht="20.100000000000001" customHeight="1">
      <c r="A935" s="10"/>
      <c r="B935" s="444"/>
      <c r="C935" s="445"/>
      <c r="D935" s="497"/>
      <c r="E935" s="485"/>
      <c r="F935" s="486" t="s">
        <v>4</v>
      </c>
      <c r="G935" s="486"/>
      <c r="H935" s="486" t="s">
        <v>135</v>
      </c>
      <c r="I935" s="439"/>
      <c r="J935" s="439"/>
      <c r="K935" s="534" t="s">
        <v>24158</v>
      </c>
      <c r="L935" s="439"/>
      <c r="M935" s="28"/>
    </row>
    <row r="936" spans="1:14" ht="20.100000000000001" customHeight="1">
      <c r="A936" s="10"/>
      <c r="B936" s="589">
        <f>TRUNC(H936*F936,2)</f>
        <v>5624</v>
      </c>
      <c r="C936" s="451" t="s">
        <v>17</v>
      </c>
      <c r="D936" s="441" t="str">
        <f t="shared" ref="D936:D971" si="50">D703</f>
        <v>Avenida Presidente Roosevelt</v>
      </c>
      <c r="E936" s="485"/>
      <c r="F936" s="592">
        <f t="shared" ref="F936:F971" si="51">F703</f>
        <v>760</v>
      </c>
      <c r="G936" s="449" t="s">
        <v>31</v>
      </c>
      <c r="H936" s="592">
        <f t="shared" ref="H936:H971" si="52">H703</f>
        <v>7.4</v>
      </c>
      <c r="I936" s="439"/>
      <c r="J936" s="439"/>
      <c r="K936" s="449"/>
      <c r="L936" s="439"/>
      <c r="M936" s="28"/>
    </row>
    <row r="937" spans="1:14" ht="20.100000000000001" customHeight="1">
      <c r="A937" s="10"/>
      <c r="B937" s="589">
        <f t="shared" ref="B937:B946" si="53">TRUNC(H937*F937,2)</f>
        <v>985.6</v>
      </c>
      <c r="C937" s="451" t="s">
        <v>17</v>
      </c>
      <c r="D937" s="441" t="str">
        <f t="shared" si="50"/>
        <v>Rua Imeri</v>
      </c>
      <c r="E937" s="485"/>
      <c r="F937" s="592">
        <f t="shared" si="51"/>
        <v>154</v>
      </c>
      <c r="G937" s="449" t="s">
        <v>31</v>
      </c>
      <c r="H937" s="592">
        <f t="shared" si="52"/>
        <v>6.4</v>
      </c>
      <c r="I937" s="439"/>
      <c r="J937" s="439"/>
      <c r="K937" s="449"/>
      <c r="L937" s="439"/>
      <c r="M937" s="28"/>
    </row>
    <row r="938" spans="1:14" ht="15.75">
      <c r="A938" s="10"/>
      <c r="B938" s="589">
        <f t="shared" si="53"/>
        <v>1382.4</v>
      </c>
      <c r="C938" s="451" t="s">
        <v>17</v>
      </c>
      <c r="D938" s="441" t="str">
        <f t="shared" si="50"/>
        <v>Rua Itaipé</v>
      </c>
      <c r="E938" s="485"/>
      <c r="F938" s="592">
        <f t="shared" si="51"/>
        <v>216</v>
      </c>
      <c r="G938" s="449" t="s">
        <v>31</v>
      </c>
      <c r="H938" s="592">
        <f t="shared" si="52"/>
        <v>6.4</v>
      </c>
      <c r="I938" s="439"/>
      <c r="J938" s="439"/>
      <c r="K938" s="449"/>
      <c r="L938" s="439"/>
      <c r="M938" s="28"/>
    </row>
    <row r="939" spans="1:14" ht="15.75">
      <c r="A939" s="10"/>
      <c r="B939" s="589">
        <f t="shared" si="53"/>
        <v>966.4</v>
      </c>
      <c r="C939" s="451" t="s">
        <v>17</v>
      </c>
      <c r="D939" s="441" t="str">
        <f t="shared" si="50"/>
        <v>Rua Itaipá</v>
      </c>
      <c r="E939" s="485"/>
      <c r="F939" s="592">
        <f t="shared" si="51"/>
        <v>151</v>
      </c>
      <c r="G939" s="449" t="s">
        <v>31</v>
      </c>
      <c r="H939" s="592">
        <f t="shared" si="52"/>
        <v>6.4</v>
      </c>
      <c r="I939" s="439"/>
      <c r="J939" s="439"/>
      <c r="K939" s="449"/>
      <c r="L939" s="439"/>
      <c r="M939" s="28"/>
    </row>
    <row r="940" spans="1:14" ht="15.75">
      <c r="A940" s="10"/>
      <c r="B940" s="589">
        <f t="shared" si="53"/>
        <v>1049.5999999999999</v>
      </c>
      <c r="C940" s="451" t="s">
        <v>17</v>
      </c>
      <c r="D940" s="441" t="str">
        <f t="shared" si="50"/>
        <v>Rua Itatuba (200+0 a 208+4,163)</v>
      </c>
      <c r="E940" s="485"/>
      <c r="F940" s="592">
        <f t="shared" si="51"/>
        <v>164</v>
      </c>
      <c r="G940" s="449" t="s">
        <v>31</v>
      </c>
      <c r="H940" s="592">
        <f t="shared" si="52"/>
        <v>6.4</v>
      </c>
      <c r="I940" s="439"/>
      <c r="J940" s="439"/>
      <c r="K940" s="449"/>
      <c r="L940" s="439"/>
      <c r="M940" s="28"/>
    </row>
    <row r="941" spans="1:14" ht="20.100000000000001" customHeight="1">
      <c r="A941" s="10"/>
      <c r="B941" s="589">
        <f t="shared" si="53"/>
        <v>524.79999999999995</v>
      </c>
      <c r="C941" s="451" t="s">
        <v>17</v>
      </c>
      <c r="D941" s="441" t="str">
        <f t="shared" si="50"/>
        <v>Rua Itatuba (220+0 a 224+1,540)</v>
      </c>
      <c r="E941" s="485"/>
      <c r="F941" s="592">
        <f t="shared" si="51"/>
        <v>82</v>
      </c>
      <c r="G941" s="449" t="s">
        <v>31</v>
      </c>
      <c r="H941" s="592">
        <f t="shared" si="52"/>
        <v>6.4</v>
      </c>
      <c r="I941" s="439"/>
      <c r="J941" s="439"/>
      <c r="K941" s="449"/>
      <c r="L941" s="439"/>
      <c r="M941" s="28"/>
    </row>
    <row r="942" spans="1:14" ht="20.100000000000001" customHeight="1">
      <c r="A942" s="10"/>
      <c r="B942" s="589">
        <f t="shared" si="53"/>
        <v>1011.2</v>
      </c>
      <c r="C942" s="451" t="s">
        <v>17</v>
      </c>
      <c r="D942" s="441" t="str">
        <f t="shared" si="50"/>
        <v>Rua Itajaí</v>
      </c>
      <c r="E942" s="485"/>
      <c r="F942" s="592">
        <f t="shared" si="51"/>
        <v>158</v>
      </c>
      <c r="G942" s="449" t="s">
        <v>31</v>
      </c>
      <c r="H942" s="592">
        <f t="shared" si="52"/>
        <v>6.4</v>
      </c>
      <c r="I942" s="439"/>
      <c r="J942" s="439"/>
      <c r="K942" s="535" t="s">
        <v>24158</v>
      </c>
      <c r="L942" s="439"/>
      <c r="M942" s="28"/>
    </row>
    <row r="943" spans="1:14" ht="20.100000000000001" customHeight="1">
      <c r="A943" s="10"/>
      <c r="B943" s="589">
        <f t="shared" si="53"/>
        <v>3011.8</v>
      </c>
      <c r="C943" s="451" t="s">
        <v>17</v>
      </c>
      <c r="D943" s="441" t="str">
        <f t="shared" si="50"/>
        <v>Rua Itapagé</v>
      </c>
      <c r="E943" s="438"/>
      <c r="F943" s="592">
        <f t="shared" si="51"/>
        <v>407</v>
      </c>
      <c r="G943" s="449" t="s">
        <v>31</v>
      </c>
      <c r="H943" s="592">
        <f t="shared" si="52"/>
        <v>7.4</v>
      </c>
      <c r="I943" s="439"/>
      <c r="J943" s="439"/>
      <c r="K943" s="535"/>
      <c r="L943" s="439"/>
      <c r="M943" s="28"/>
    </row>
    <row r="944" spans="1:14" ht="20.100000000000001" customHeight="1">
      <c r="A944" s="10"/>
      <c r="B944" s="589">
        <f t="shared" si="53"/>
        <v>2308.8000000000002</v>
      </c>
      <c r="C944" s="451" t="s">
        <v>17</v>
      </c>
      <c r="D944" s="441" t="str">
        <f t="shared" si="50"/>
        <v>Rua Itaporé</v>
      </c>
      <c r="E944" s="438"/>
      <c r="F944" s="592">
        <f t="shared" si="51"/>
        <v>312</v>
      </c>
      <c r="G944" s="449" t="s">
        <v>31</v>
      </c>
      <c r="H944" s="592">
        <f t="shared" si="52"/>
        <v>7.4</v>
      </c>
      <c r="I944" s="439"/>
      <c r="J944" s="439"/>
      <c r="K944" s="535"/>
      <c r="L944" s="439"/>
      <c r="M944" s="28"/>
    </row>
    <row r="945" spans="1:13" ht="20.100000000000001" customHeight="1">
      <c r="A945" s="10"/>
      <c r="B945" s="589">
        <f t="shared" si="53"/>
        <v>2611.1999999999998</v>
      </c>
      <c r="C945" s="451" t="s">
        <v>17</v>
      </c>
      <c r="D945" s="441" t="str">
        <f t="shared" si="50"/>
        <v>Rua Oswaldo Mendonça de Campos</v>
      </c>
      <c r="E945" s="438"/>
      <c r="F945" s="592">
        <f t="shared" si="51"/>
        <v>408</v>
      </c>
      <c r="G945" s="449" t="s">
        <v>31</v>
      </c>
      <c r="H945" s="592">
        <f t="shared" si="52"/>
        <v>6.4</v>
      </c>
      <c r="I945" s="439"/>
      <c r="J945" s="439"/>
      <c r="K945" s="535"/>
      <c r="L945" s="439"/>
      <c r="M945" s="28"/>
    </row>
    <row r="946" spans="1:13" ht="20.100000000000001" customHeight="1">
      <c r="A946" s="10"/>
      <c r="B946" s="589">
        <f t="shared" si="53"/>
        <v>3712</v>
      </c>
      <c r="C946" s="451" t="s">
        <v>17</v>
      </c>
      <c r="D946" s="441" t="str">
        <f t="shared" si="50"/>
        <v>Rua Itaporanga</v>
      </c>
      <c r="E946" s="438"/>
      <c r="F946" s="592">
        <f t="shared" si="51"/>
        <v>580</v>
      </c>
      <c r="G946" s="449" t="s">
        <v>31</v>
      </c>
      <c r="H946" s="592">
        <f t="shared" si="52"/>
        <v>6.4</v>
      </c>
      <c r="I946" s="439"/>
      <c r="J946" s="439"/>
      <c r="K946" s="535"/>
      <c r="L946" s="439"/>
      <c r="M946" s="28"/>
    </row>
    <row r="947" spans="1:13" ht="20.100000000000001" customHeight="1">
      <c r="A947" s="10"/>
      <c r="B947" s="589">
        <f t="shared" ref="B947:B971" si="54">TRUNC(H947*F947,2)</f>
        <v>1625.6</v>
      </c>
      <c r="C947" s="451" t="s">
        <v>17</v>
      </c>
      <c r="D947" s="441" t="str">
        <f t="shared" si="50"/>
        <v>Rua Itú</v>
      </c>
      <c r="E947" s="438"/>
      <c r="F947" s="592">
        <f t="shared" si="51"/>
        <v>254</v>
      </c>
      <c r="G947" s="449" t="s">
        <v>31</v>
      </c>
      <c r="H947" s="592">
        <f t="shared" si="52"/>
        <v>6.4</v>
      </c>
      <c r="I947" s="439"/>
      <c r="J947" s="439"/>
      <c r="K947" s="535"/>
      <c r="L947" s="439"/>
      <c r="M947" s="28"/>
    </row>
    <row r="948" spans="1:13" ht="20.100000000000001" customHeight="1">
      <c r="A948" s="10"/>
      <c r="B948" s="589">
        <f t="shared" si="54"/>
        <v>332.8</v>
      </c>
      <c r="C948" s="451" t="s">
        <v>17</v>
      </c>
      <c r="D948" s="441" t="str">
        <f t="shared" si="50"/>
        <v>Rua Itabaiana</v>
      </c>
      <c r="E948" s="438"/>
      <c r="F948" s="592">
        <f t="shared" si="51"/>
        <v>52</v>
      </c>
      <c r="G948" s="449" t="s">
        <v>31</v>
      </c>
      <c r="H948" s="592">
        <f t="shared" si="52"/>
        <v>6.4</v>
      </c>
      <c r="I948" s="439"/>
      <c r="J948" s="439"/>
      <c r="K948" s="535"/>
      <c r="L948" s="439"/>
      <c r="M948" s="28"/>
    </row>
    <row r="949" spans="1:13" ht="20.100000000000001" customHeight="1">
      <c r="A949" s="10"/>
      <c r="B949" s="589">
        <f t="shared" si="54"/>
        <v>1433.6</v>
      </c>
      <c r="C949" s="451" t="s">
        <v>17</v>
      </c>
      <c r="D949" s="441" t="str">
        <f t="shared" si="50"/>
        <v>Rua Itavera</v>
      </c>
      <c r="E949" s="438"/>
      <c r="F949" s="592">
        <f t="shared" si="51"/>
        <v>224</v>
      </c>
      <c r="G949" s="449" t="s">
        <v>31</v>
      </c>
      <c r="H949" s="592">
        <f t="shared" si="52"/>
        <v>6.4</v>
      </c>
      <c r="I949" s="439"/>
      <c r="J949" s="439"/>
      <c r="K949" s="535"/>
      <c r="L949" s="439"/>
      <c r="M949" s="28"/>
    </row>
    <row r="950" spans="1:13" ht="20.100000000000001" customHeight="1">
      <c r="A950" s="10"/>
      <c r="B950" s="589">
        <f t="shared" si="54"/>
        <v>1542.4</v>
      </c>
      <c r="C950" s="451" t="s">
        <v>17</v>
      </c>
      <c r="D950" s="441" t="str">
        <f t="shared" si="50"/>
        <v>Rua Agenor Pacheco</v>
      </c>
      <c r="E950" s="438"/>
      <c r="F950" s="592">
        <f t="shared" si="51"/>
        <v>241</v>
      </c>
      <c r="G950" s="449" t="s">
        <v>31</v>
      </c>
      <c r="H950" s="592">
        <f t="shared" si="52"/>
        <v>6.4</v>
      </c>
      <c r="I950" s="439"/>
      <c r="J950" s="439"/>
      <c r="K950" s="535"/>
      <c r="L950" s="439"/>
      <c r="M950" s="28"/>
    </row>
    <row r="951" spans="1:13" ht="20.100000000000001" customHeight="1">
      <c r="A951" s="10"/>
      <c r="B951" s="589">
        <f t="shared" si="54"/>
        <v>1440</v>
      </c>
      <c r="C951" s="451" t="s">
        <v>17</v>
      </c>
      <c r="D951" s="441" t="str">
        <f t="shared" si="50"/>
        <v>Rua Itararé</v>
      </c>
      <c r="E951" s="438"/>
      <c r="F951" s="592">
        <f t="shared" si="51"/>
        <v>225</v>
      </c>
      <c r="G951" s="449" t="s">
        <v>31</v>
      </c>
      <c r="H951" s="592">
        <f t="shared" si="52"/>
        <v>6.4</v>
      </c>
      <c r="I951" s="439"/>
      <c r="J951" s="439"/>
      <c r="K951" s="535"/>
      <c r="L951" s="439"/>
      <c r="M951" s="28"/>
    </row>
    <row r="952" spans="1:13" ht="20.100000000000001" customHeight="1">
      <c r="A952" s="10"/>
      <c r="B952" s="589">
        <f t="shared" si="54"/>
        <v>1427.2</v>
      </c>
      <c r="C952" s="451" t="s">
        <v>17</v>
      </c>
      <c r="D952" s="441" t="str">
        <f t="shared" si="50"/>
        <v>Rua Itapuca</v>
      </c>
      <c r="E952" s="438"/>
      <c r="F952" s="592">
        <f t="shared" si="51"/>
        <v>223</v>
      </c>
      <c r="G952" s="449" t="s">
        <v>31</v>
      </c>
      <c r="H952" s="592">
        <f t="shared" si="52"/>
        <v>6.4</v>
      </c>
      <c r="I952" s="439"/>
      <c r="J952" s="439"/>
      <c r="K952" s="535"/>
      <c r="L952" s="439"/>
      <c r="M952" s="28"/>
    </row>
    <row r="953" spans="1:13" ht="20.100000000000001" customHeight="1">
      <c r="A953" s="10"/>
      <c r="B953" s="589">
        <f t="shared" si="54"/>
        <v>1628</v>
      </c>
      <c r="C953" s="451" t="s">
        <v>17</v>
      </c>
      <c r="D953" s="441" t="str">
        <f t="shared" si="50"/>
        <v>Avenida Presidente Truman (750+0 a 761+0)</v>
      </c>
      <c r="E953" s="438"/>
      <c r="F953" s="592">
        <f t="shared" si="51"/>
        <v>220</v>
      </c>
      <c r="G953" s="449" t="s">
        <v>31</v>
      </c>
      <c r="H953" s="592">
        <f t="shared" si="52"/>
        <v>7.4</v>
      </c>
      <c r="I953" s="439"/>
      <c r="J953" s="439"/>
      <c r="K953" s="535"/>
      <c r="L953" s="439"/>
      <c r="M953" s="28"/>
    </row>
    <row r="954" spans="1:13" ht="20.100000000000001" customHeight="1">
      <c r="A954" s="10"/>
      <c r="B954" s="589">
        <f t="shared" si="54"/>
        <v>1344</v>
      </c>
      <c r="C954" s="451" t="s">
        <v>17</v>
      </c>
      <c r="D954" s="441" t="str">
        <f t="shared" si="50"/>
        <v>Avenida Presidente Truman (761+0 a 771+10)</v>
      </c>
      <c r="E954" s="438"/>
      <c r="F954" s="592">
        <f t="shared" si="51"/>
        <v>210</v>
      </c>
      <c r="G954" s="449" t="s">
        <v>31</v>
      </c>
      <c r="H954" s="592">
        <f t="shared" si="52"/>
        <v>6.4</v>
      </c>
      <c r="I954" s="439"/>
      <c r="J954" s="439"/>
      <c r="K954" s="535"/>
      <c r="L954" s="439"/>
      <c r="M954" s="28"/>
    </row>
    <row r="955" spans="1:13" ht="20.100000000000001" customHeight="1">
      <c r="A955" s="10"/>
      <c r="B955" s="589">
        <f t="shared" si="54"/>
        <v>1694.6</v>
      </c>
      <c r="C955" s="451" t="s">
        <v>17</v>
      </c>
      <c r="D955" s="441" t="str">
        <f t="shared" si="50"/>
        <v>Avenida Presidente Truman (771+0 a 782+19,165)</v>
      </c>
      <c r="E955" s="438"/>
      <c r="F955" s="592">
        <f t="shared" si="51"/>
        <v>229</v>
      </c>
      <c r="G955" s="449" t="s">
        <v>31</v>
      </c>
      <c r="H955" s="592">
        <f t="shared" si="52"/>
        <v>7.4</v>
      </c>
      <c r="I955" s="439"/>
      <c r="J955" s="439"/>
      <c r="K955" s="535"/>
      <c r="L955" s="439"/>
      <c r="M955" s="28"/>
    </row>
    <row r="956" spans="1:13" ht="20.100000000000001" customHeight="1">
      <c r="A956" s="10"/>
      <c r="B956" s="589">
        <f t="shared" si="54"/>
        <v>2105.6</v>
      </c>
      <c r="C956" s="451" t="s">
        <v>17</v>
      </c>
      <c r="D956" s="441" t="str">
        <f t="shared" si="50"/>
        <v>Rua Noronha dos Santos (800+0 a 816+9)</v>
      </c>
      <c r="E956" s="438"/>
      <c r="F956" s="592">
        <f t="shared" si="51"/>
        <v>329</v>
      </c>
      <c r="G956" s="449" t="s">
        <v>31</v>
      </c>
      <c r="H956" s="592">
        <f t="shared" si="52"/>
        <v>6.4</v>
      </c>
      <c r="I956" s="439"/>
      <c r="J956" s="439"/>
      <c r="K956" s="535"/>
      <c r="L956" s="439"/>
      <c r="M956" s="28"/>
    </row>
    <row r="957" spans="1:13" ht="20.100000000000001" customHeight="1">
      <c r="A957" s="10"/>
      <c r="B957" s="589">
        <f t="shared" si="54"/>
        <v>704</v>
      </c>
      <c r="C957" s="451" t="s">
        <v>17</v>
      </c>
      <c r="D957" s="441" t="str">
        <f t="shared" si="50"/>
        <v>Rua Noronha dos Santos (816+9 a 821+9)</v>
      </c>
      <c r="E957" s="438"/>
      <c r="F957" s="592">
        <f t="shared" si="51"/>
        <v>110</v>
      </c>
      <c r="G957" s="449" t="s">
        <v>31</v>
      </c>
      <c r="H957" s="592">
        <f t="shared" si="52"/>
        <v>6.4</v>
      </c>
      <c r="I957" s="439"/>
      <c r="J957" s="439"/>
      <c r="K957" s="535"/>
      <c r="L957" s="439"/>
      <c r="M957" s="28"/>
    </row>
    <row r="958" spans="1:13" ht="20.100000000000001" customHeight="1">
      <c r="A958" s="10"/>
      <c r="B958" s="589">
        <f t="shared" si="54"/>
        <v>3315.2</v>
      </c>
      <c r="C958" s="451" t="s">
        <v>17</v>
      </c>
      <c r="D958" s="441" t="str">
        <f t="shared" si="50"/>
        <v>Rua Plinio Rocha</v>
      </c>
      <c r="E958" s="438"/>
      <c r="F958" s="592">
        <f t="shared" si="51"/>
        <v>518</v>
      </c>
      <c r="G958" s="449" t="s">
        <v>31</v>
      </c>
      <c r="H958" s="592">
        <f t="shared" si="52"/>
        <v>6.4</v>
      </c>
      <c r="I958" s="439"/>
      <c r="J958" s="439"/>
      <c r="K958" s="535"/>
      <c r="L958" s="439"/>
      <c r="M958" s="28"/>
    </row>
    <row r="959" spans="1:13" ht="20.100000000000001" customHeight="1">
      <c r="A959" s="10"/>
      <c r="B959" s="589">
        <f t="shared" si="54"/>
        <v>2188.8000000000002</v>
      </c>
      <c r="C959" s="451" t="s">
        <v>17</v>
      </c>
      <c r="D959" s="441" t="str">
        <f t="shared" si="50"/>
        <v>Rua Raul de Azevedo</v>
      </c>
      <c r="E959" s="438"/>
      <c r="F959" s="592">
        <f t="shared" si="51"/>
        <v>342</v>
      </c>
      <c r="G959" s="449" t="s">
        <v>31</v>
      </c>
      <c r="H959" s="592">
        <f t="shared" si="52"/>
        <v>6.4</v>
      </c>
      <c r="I959" s="439"/>
      <c r="J959" s="439"/>
      <c r="K959" s="535"/>
      <c r="L959" s="439"/>
      <c r="M959" s="28"/>
    </row>
    <row r="960" spans="1:13" ht="20.100000000000001" customHeight="1">
      <c r="A960" s="10"/>
      <c r="B960" s="589">
        <f t="shared" si="54"/>
        <v>6556.4</v>
      </c>
      <c r="C960" s="451" t="s">
        <v>17</v>
      </c>
      <c r="D960" s="441" t="str">
        <f t="shared" si="50"/>
        <v>Rua Itapetininga</v>
      </c>
      <c r="E960" s="438"/>
      <c r="F960" s="592">
        <f t="shared" si="51"/>
        <v>886</v>
      </c>
      <c r="G960" s="449" t="s">
        <v>31</v>
      </c>
      <c r="H960" s="592">
        <f t="shared" si="52"/>
        <v>7.4</v>
      </c>
      <c r="I960" s="439"/>
      <c r="J960" s="439"/>
      <c r="K960" s="535"/>
      <c r="L960" s="439"/>
      <c r="M960" s="28"/>
    </row>
    <row r="961" spans="1:14" ht="20.100000000000001" customHeight="1">
      <c r="A961" s="10"/>
      <c r="B961" s="589">
        <f t="shared" si="54"/>
        <v>2931.2</v>
      </c>
      <c r="C961" s="451" t="s">
        <v>17</v>
      </c>
      <c r="D961" s="441" t="str">
        <f t="shared" si="50"/>
        <v>Rua Nápoles (1004+1 a 1026+18,572)</v>
      </c>
      <c r="E961" s="438"/>
      <c r="F961" s="592">
        <f t="shared" si="51"/>
        <v>458</v>
      </c>
      <c r="G961" s="449" t="s">
        <v>31</v>
      </c>
      <c r="H961" s="592">
        <f t="shared" si="52"/>
        <v>6.4</v>
      </c>
      <c r="I961" s="439"/>
      <c r="J961" s="439"/>
      <c r="K961" s="535"/>
      <c r="L961" s="439"/>
      <c r="M961" s="28"/>
    </row>
    <row r="962" spans="1:14" ht="20.100000000000001" customHeight="1">
      <c r="A962" s="10"/>
      <c r="B962" s="589">
        <f t="shared" si="54"/>
        <v>1555.2</v>
      </c>
      <c r="C962" s="451" t="s">
        <v>17</v>
      </c>
      <c r="D962" s="441" t="str">
        <f t="shared" si="50"/>
        <v>Rua Nápoles (1030+0 a 1042+3,332)</v>
      </c>
      <c r="E962" s="438"/>
      <c r="F962" s="592">
        <f t="shared" si="51"/>
        <v>243</v>
      </c>
      <c r="G962" s="449" t="s">
        <v>31</v>
      </c>
      <c r="H962" s="592">
        <f t="shared" si="52"/>
        <v>6.4</v>
      </c>
      <c r="I962" s="439"/>
      <c r="J962" s="439"/>
      <c r="K962" s="535"/>
      <c r="L962" s="439"/>
      <c r="M962" s="28"/>
    </row>
    <row r="963" spans="1:14" ht="20.100000000000001" customHeight="1">
      <c r="A963" s="10"/>
      <c r="B963" s="589">
        <f t="shared" si="54"/>
        <v>1254.4000000000001</v>
      </c>
      <c r="C963" s="451" t="s">
        <v>17</v>
      </c>
      <c r="D963" s="441" t="str">
        <f t="shared" si="50"/>
        <v>Rua Carlota Antunes de Lima</v>
      </c>
      <c r="E963" s="438"/>
      <c r="F963" s="592">
        <f t="shared" si="51"/>
        <v>196</v>
      </c>
      <c r="G963" s="449" t="s">
        <v>31</v>
      </c>
      <c r="H963" s="592">
        <f t="shared" si="52"/>
        <v>6.4</v>
      </c>
      <c r="I963" s="439"/>
      <c r="J963" s="439"/>
      <c r="K963" s="535"/>
      <c r="L963" s="439"/>
      <c r="M963" s="28"/>
    </row>
    <row r="964" spans="1:14" ht="20.100000000000001" customHeight="1">
      <c r="A964" s="10"/>
      <c r="B964" s="589">
        <f t="shared" si="54"/>
        <v>3475.2</v>
      </c>
      <c r="C964" s="451" t="s">
        <v>17</v>
      </c>
      <c r="D964" s="441" t="str">
        <f t="shared" si="50"/>
        <v>Rua Itabira</v>
      </c>
      <c r="E964" s="438"/>
      <c r="F964" s="592">
        <f t="shared" si="51"/>
        <v>543</v>
      </c>
      <c r="G964" s="449" t="s">
        <v>31</v>
      </c>
      <c r="H964" s="592">
        <f t="shared" si="52"/>
        <v>6.4</v>
      </c>
      <c r="I964" s="439"/>
      <c r="J964" s="439"/>
      <c r="K964" s="535"/>
      <c r="L964" s="439"/>
      <c r="M964" s="28"/>
    </row>
    <row r="965" spans="1:14" ht="20.100000000000001" customHeight="1">
      <c r="A965" s="10"/>
      <c r="B965" s="589">
        <f t="shared" si="54"/>
        <v>1254.4000000000001</v>
      </c>
      <c r="C965" s="451" t="s">
        <v>17</v>
      </c>
      <c r="D965" s="441" t="str">
        <f t="shared" si="50"/>
        <v>Rua Euzira Amorim de Vasconcelos</v>
      </c>
      <c r="E965" s="438"/>
      <c r="F965" s="592">
        <f t="shared" si="51"/>
        <v>196</v>
      </c>
      <c r="G965" s="449" t="s">
        <v>31</v>
      </c>
      <c r="H965" s="592">
        <f t="shared" si="52"/>
        <v>6.4</v>
      </c>
      <c r="I965" s="439"/>
      <c r="J965" s="439"/>
      <c r="K965" s="535"/>
      <c r="L965" s="439"/>
      <c r="M965" s="28"/>
    </row>
    <row r="966" spans="1:14" ht="20.100000000000001" customHeight="1">
      <c r="A966" s="10"/>
      <c r="B966" s="589">
        <f t="shared" si="54"/>
        <v>284.35000000000002</v>
      </c>
      <c r="C966" s="451" t="s">
        <v>17</v>
      </c>
      <c r="D966" s="441" t="str">
        <f t="shared" si="50"/>
        <v>Rua Itaipú (1200+0 a 1202+7)</v>
      </c>
      <c r="E966" s="438"/>
      <c r="F966" s="592">
        <f t="shared" si="51"/>
        <v>47</v>
      </c>
      <c r="G966" s="449" t="s">
        <v>31</v>
      </c>
      <c r="H966" s="592">
        <f t="shared" si="52"/>
        <v>6.0500000000000007</v>
      </c>
      <c r="I966" s="439"/>
      <c r="J966" s="439"/>
      <c r="K966" s="535"/>
      <c r="L966" s="439"/>
      <c r="M966" s="28"/>
    </row>
    <row r="967" spans="1:14" ht="20.100000000000001" customHeight="1">
      <c r="A967" s="10"/>
      <c r="B967" s="589">
        <f t="shared" si="54"/>
        <v>2025</v>
      </c>
      <c r="C967" s="451" t="s">
        <v>17</v>
      </c>
      <c r="D967" s="441" t="str">
        <f t="shared" si="50"/>
        <v>Rua Itaipú (1202+7 a 1221+1,849)</v>
      </c>
      <c r="E967" s="438"/>
      <c r="F967" s="592">
        <f t="shared" si="51"/>
        <v>375</v>
      </c>
      <c r="G967" s="449" t="s">
        <v>31</v>
      </c>
      <c r="H967" s="592">
        <f t="shared" si="52"/>
        <v>5.4</v>
      </c>
      <c r="I967" s="439"/>
      <c r="J967" s="439"/>
      <c r="K967" s="535"/>
      <c r="L967" s="439"/>
      <c r="M967" s="28"/>
    </row>
    <row r="968" spans="1:14" ht="20.100000000000001" customHeight="1">
      <c r="A968" s="10"/>
      <c r="B968" s="589">
        <f t="shared" si="54"/>
        <v>416</v>
      </c>
      <c r="C968" s="451" t="s">
        <v>17</v>
      </c>
      <c r="D968" s="441" t="str">
        <f t="shared" si="50"/>
        <v>Rua Itamarati (1250+0 a 1252+0)</v>
      </c>
      <c r="E968" s="438"/>
      <c r="F968" s="592">
        <f t="shared" si="51"/>
        <v>40</v>
      </c>
      <c r="G968" s="449" t="s">
        <v>31</v>
      </c>
      <c r="H968" s="592">
        <f t="shared" si="52"/>
        <v>10.4</v>
      </c>
      <c r="I968" s="439"/>
      <c r="J968" s="439"/>
      <c r="K968" s="535"/>
      <c r="L968" s="439"/>
      <c r="M968" s="28"/>
    </row>
    <row r="969" spans="1:14" ht="20.100000000000001" customHeight="1">
      <c r="A969" s="10"/>
      <c r="B969" s="589">
        <f t="shared" si="54"/>
        <v>3731.2</v>
      </c>
      <c r="C969" s="451" t="s">
        <v>17</v>
      </c>
      <c r="D969" s="441" t="str">
        <f t="shared" si="50"/>
        <v>Rua Itamarati (1252+0 a 1281+3)</v>
      </c>
      <c r="E969" s="438"/>
      <c r="F969" s="592">
        <f t="shared" si="51"/>
        <v>583</v>
      </c>
      <c r="G969" s="449" t="s">
        <v>31</v>
      </c>
      <c r="H969" s="592">
        <f t="shared" si="52"/>
        <v>6.4</v>
      </c>
      <c r="I969" s="439"/>
      <c r="J969" s="439"/>
      <c r="K969" s="535"/>
      <c r="L969" s="439"/>
      <c r="M969" s="28"/>
    </row>
    <row r="970" spans="1:14" ht="20.100000000000001" customHeight="1">
      <c r="A970" s="10"/>
      <c r="B970" s="589">
        <f t="shared" si="54"/>
        <v>5668.4</v>
      </c>
      <c r="C970" s="451" t="s">
        <v>17</v>
      </c>
      <c r="D970" s="441" t="str">
        <f t="shared" si="50"/>
        <v>Rua Itamarati (1281+3 a 1319+9,405)</v>
      </c>
      <c r="E970" s="438"/>
      <c r="F970" s="592">
        <f t="shared" si="51"/>
        <v>766</v>
      </c>
      <c r="G970" s="449" t="s">
        <v>31</v>
      </c>
      <c r="H970" s="592">
        <f t="shared" si="52"/>
        <v>7.4</v>
      </c>
      <c r="I970" s="439"/>
      <c r="J970" s="439"/>
      <c r="K970" s="535"/>
      <c r="L970" s="439"/>
      <c r="M970" s="28"/>
    </row>
    <row r="971" spans="1:14" ht="20.100000000000001" customHeight="1">
      <c r="A971" s="10"/>
      <c r="B971" s="589">
        <f t="shared" si="54"/>
        <v>1945.6</v>
      </c>
      <c r="C971" s="451" t="s">
        <v>17</v>
      </c>
      <c r="D971" s="441" t="str">
        <f t="shared" si="50"/>
        <v>Rua Itamiami</v>
      </c>
      <c r="E971" s="438"/>
      <c r="F971" s="592">
        <f t="shared" si="51"/>
        <v>304</v>
      </c>
      <c r="G971" s="449" t="s">
        <v>31</v>
      </c>
      <c r="H971" s="592">
        <f t="shared" si="52"/>
        <v>6.4</v>
      </c>
      <c r="I971" s="439"/>
      <c r="J971" s="439"/>
      <c r="K971" s="535"/>
      <c r="L971" s="439"/>
      <c r="M971" s="28"/>
    </row>
    <row r="972" spans="1:14" ht="20.100000000000001" customHeight="1">
      <c r="A972" s="10"/>
      <c r="B972" s="443">
        <f>SUM(B936:B971)</f>
        <v>75066.949999999983</v>
      </c>
      <c r="C972" s="627" t="str">
        <f>VLOOKUP(B934,'DESCRIÇÃO EMOP'!A:C,3)</f>
        <v>M2</v>
      </c>
      <c r="D972" s="516" t="s">
        <v>140</v>
      </c>
      <c r="E972" s="438"/>
      <c r="F972" s="439"/>
      <c r="G972" s="439"/>
      <c r="H972" s="449"/>
      <c r="I972" s="533"/>
      <c r="J972" s="533"/>
      <c r="K972" s="487"/>
      <c r="L972" s="439"/>
      <c r="M972" s="28"/>
    </row>
    <row r="973" spans="1:14" ht="20.100000000000001" customHeight="1">
      <c r="A973" s="10"/>
      <c r="B973" s="471"/>
      <c r="C973" s="281"/>
      <c r="D973" s="516"/>
      <c r="E973" s="438"/>
      <c r="F973" s="438"/>
      <c r="G973" s="60"/>
      <c r="H973" s="449"/>
      <c r="I973" s="487"/>
      <c r="J973" s="487"/>
      <c r="K973" s="439"/>
      <c r="L973" s="37"/>
      <c r="M973" s="28"/>
    </row>
    <row r="974" spans="1:14" s="16" customFormat="1" ht="16.5" customHeight="1" collapsed="1">
      <c r="A974" s="10">
        <f>A934+1</f>
        <v>89</v>
      </c>
      <c r="B974" s="18" t="s">
        <v>8645</v>
      </c>
      <c r="C974" s="1133" t="str">
        <f>VLOOKUP(B974,'DESCRIÇÃO EMOP'!A:B,2,FALSE)</f>
        <v>IMPRIMACAO DE BASE DE PAVIMENTACAO,DE ACORDO COM AS "INSTRUCOES PARA EXECUCAO",DO DER-RJ</v>
      </c>
      <c r="D974" s="1133"/>
      <c r="E974" s="1133"/>
      <c r="F974" s="1133"/>
      <c r="G974" s="1133"/>
      <c r="H974" s="1133"/>
      <c r="I974" s="1133"/>
      <c r="J974" s="1133"/>
      <c r="K974" s="1133"/>
      <c r="L974" s="1133"/>
      <c r="M974" s="597"/>
      <c r="N974" s="421"/>
    </row>
    <row r="975" spans="1:14" ht="12" customHeight="1">
      <c r="A975" s="10"/>
      <c r="B975" s="448"/>
      <c r="C975" s="11"/>
      <c r="D975" s="441"/>
      <c r="E975" s="438"/>
      <c r="F975" s="493"/>
      <c r="G975" s="449"/>
      <c r="H975" s="531"/>
      <c r="I975" s="449"/>
      <c r="J975" s="449"/>
      <c r="K975" s="487"/>
      <c r="L975" s="439"/>
      <c r="M975" s="28"/>
    </row>
    <row r="976" spans="1:14" ht="20.100000000000001" customHeight="1">
      <c r="A976" s="10"/>
      <c r="B976" s="444"/>
      <c r="C976" s="445"/>
      <c r="D976" s="497"/>
      <c r="E976" s="485"/>
      <c r="F976" s="486" t="s">
        <v>4</v>
      </c>
      <c r="G976" s="486"/>
      <c r="H976" s="486" t="s">
        <v>135</v>
      </c>
      <c r="I976" s="449"/>
      <c r="J976" s="449"/>
      <c r="K976" s="487"/>
      <c r="L976" s="439"/>
      <c r="M976" s="28"/>
    </row>
    <row r="977" spans="1:13" ht="20.100000000000001" customHeight="1">
      <c r="A977" s="10"/>
      <c r="B977" s="589">
        <f>TRUNC(H977*F977,2)</f>
        <v>7263</v>
      </c>
      <c r="C977" s="451" t="s">
        <v>17</v>
      </c>
      <c r="D977" s="441" t="s">
        <v>35625</v>
      </c>
      <c r="E977" s="6"/>
      <c r="F977" s="840">
        <v>1345</v>
      </c>
      <c r="G977" s="449" t="s">
        <v>31</v>
      </c>
      <c r="H977" s="592">
        <f t="shared" ref="H977:H1007" si="55">G895</f>
        <v>5.4</v>
      </c>
      <c r="I977" s="449"/>
      <c r="J977" s="449"/>
      <c r="K977" s="487"/>
      <c r="L977" s="439"/>
      <c r="M977" s="28"/>
    </row>
    <row r="978" spans="1:13" ht="20.100000000000001" customHeight="1">
      <c r="A978" s="10"/>
      <c r="B978" s="589">
        <f>TRUNC(H978*F978,2)</f>
        <v>4864</v>
      </c>
      <c r="C978" s="451" t="s">
        <v>17</v>
      </c>
      <c r="D978" s="441" t="str">
        <f t="shared" ref="D978:D1007" si="56">D896</f>
        <v>Avenida Presidente Roosevelt</v>
      </c>
      <c r="E978" s="485"/>
      <c r="F978" s="592">
        <f t="shared" ref="F978:F1007" si="57">E896</f>
        <v>760</v>
      </c>
      <c r="G978" s="449" t="s">
        <v>31</v>
      </c>
      <c r="H978" s="592">
        <f t="shared" si="55"/>
        <v>6.4</v>
      </c>
      <c r="I978" s="449"/>
      <c r="J978" s="449"/>
      <c r="K978" s="487"/>
      <c r="L978" s="439"/>
      <c r="M978" s="28"/>
    </row>
    <row r="979" spans="1:13" ht="20.100000000000001" customHeight="1">
      <c r="A979" s="10"/>
      <c r="B979" s="589">
        <f t="shared" ref="B979:B988" si="58">TRUNC(H979*F979,2)</f>
        <v>831.6</v>
      </c>
      <c r="C979" s="451" t="s">
        <v>17</v>
      </c>
      <c r="D979" s="441" t="str">
        <f t="shared" si="56"/>
        <v>Rua Imeri</v>
      </c>
      <c r="E979" s="485"/>
      <c r="F979" s="592">
        <f t="shared" si="57"/>
        <v>154</v>
      </c>
      <c r="G979" s="449" t="s">
        <v>31</v>
      </c>
      <c r="H979" s="592">
        <f t="shared" si="55"/>
        <v>5.4</v>
      </c>
      <c r="I979" s="449"/>
      <c r="J979" s="449"/>
      <c r="K979" s="487"/>
      <c r="L979" s="439"/>
      <c r="M979" s="28"/>
    </row>
    <row r="980" spans="1:13" ht="15.75">
      <c r="A980" s="10"/>
      <c r="B980" s="589">
        <f t="shared" si="58"/>
        <v>1166.4000000000001</v>
      </c>
      <c r="C980" s="451" t="s">
        <v>17</v>
      </c>
      <c r="D980" s="441" t="str">
        <f t="shared" si="56"/>
        <v>Rua Itaipé</v>
      </c>
      <c r="E980" s="485"/>
      <c r="F980" s="592">
        <f t="shared" si="57"/>
        <v>216</v>
      </c>
      <c r="G980" s="449" t="s">
        <v>31</v>
      </c>
      <c r="H980" s="592">
        <f t="shared" si="55"/>
        <v>5.4</v>
      </c>
      <c r="I980" s="449"/>
      <c r="J980" s="449"/>
      <c r="K980" s="487"/>
      <c r="L980" s="439"/>
      <c r="M980" s="28"/>
    </row>
    <row r="981" spans="1:13" ht="15.75">
      <c r="A981" s="10"/>
      <c r="B981" s="589">
        <f t="shared" si="58"/>
        <v>815.4</v>
      </c>
      <c r="C981" s="451" t="s">
        <v>17</v>
      </c>
      <c r="D981" s="441" t="str">
        <f t="shared" si="56"/>
        <v>Rua Itaipá</v>
      </c>
      <c r="E981" s="485"/>
      <c r="F981" s="592">
        <f t="shared" si="57"/>
        <v>151</v>
      </c>
      <c r="G981" s="449" t="s">
        <v>31</v>
      </c>
      <c r="H981" s="592">
        <f t="shared" si="55"/>
        <v>5.4</v>
      </c>
      <c r="I981" s="449"/>
      <c r="J981" s="449"/>
      <c r="K981" s="487"/>
      <c r="L981" s="439"/>
      <c r="M981" s="28"/>
    </row>
    <row r="982" spans="1:13" ht="15.75">
      <c r="A982" s="10"/>
      <c r="B982" s="589">
        <f t="shared" si="58"/>
        <v>885.6</v>
      </c>
      <c r="C982" s="451" t="s">
        <v>17</v>
      </c>
      <c r="D982" s="441" t="str">
        <f t="shared" si="56"/>
        <v>Rua Itatuba (200+0 a 208+4,163)</v>
      </c>
      <c r="E982" s="485"/>
      <c r="F982" s="592">
        <f t="shared" si="57"/>
        <v>164</v>
      </c>
      <c r="G982" s="449" t="s">
        <v>31</v>
      </c>
      <c r="H982" s="592">
        <f t="shared" si="55"/>
        <v>5.4</v>
      </c>
      <c r="I982" s="449"/>
      <c r="J982" s="449"/>
      <c r="K982" s="487"/>
      <c r="L982" s="439"/>
      <c r="M982" s="28"/>
    </row>
    <row r="983" spans="1:13" ht="20.100000000000001" customHeight="1">
      <c r="A983" s="10"/>
      <c r="B983" s="589">
        <f t="shared" si="58"/>
        <v>442.8</v>
      </c>
      <c r="C983" s="451" t="s">
        <v>17</v>
      </c>
      <c r="D983" s="441" t="str">
        <f t="shared" si="56"/>
        <v>Rua Itatuba (220+0 a 224+1,540)</v>
      </c>
      <c r="E983" s="485"/>
      <c r="F983" s="592">
        <f t="shared" si="57"/>
        <v>82</v>
      </c>
      <c r="G983" s="449" t="s">
        <v>31</v>
      </c>
      <c r="H983" s="592">
        <f t="shared" si="55"/>
        <v>5.4</v>
      </c>
      <c r="I983" s="449"/>
      <c r="J983" s="449"/>
      <c r="K983" s="487"/>
      <c r="L983" s="439"/>
      <c r="M983" s="28"/>
    </row>
    <row r="984" spans="1:13" ht="20.100000000000001" customHeight="1">
      <c r="A984" s="10"/>
      <c r="B984" s="589">
        <f t="shared" si="58"/>
        <v>853.2</v>
      </c>
      <c r="C984" s="451" t="s">
        <v>17</v>
      </c>
      <c r="D984" s="441" t="str">
        <f t="shared" si="56"/>
        <v>Rua Itajaí</v>
      </c>
      <c r="E984" s="485"/>
      <c r="F984" s="592">
        <f t="shared" si="57"/>
        <v>158</v>
      </c>
      <c r="G984" s="449" t="s">
        <v>31</v>
      </c>
      <c r="H984" s="592">
        <f t="shared" si="55"/>
        <v>5.4</v>
      </c>
      <c r="I984" s="449"/>
      <c r="J984" s="449"/>
      <c r="K984" s="487"/>
      <c r="L984" s="439"/>
      <c r="M984" s="28"/>
    </row>
    <row r="985" spans="1:13" ht="20.100000000000001" customHeight="1">
      <c r="A985" s="10"/>
      <c r="B985" s="589">
        <f t="shared" si="58"/>
        <v>2604.8000000000002</v>
      </c>
      <c r="C985" s="451" t="s">
        <v>17</v>
      </c>
      <c r="D985" s="441" t="str">
        <f t="shared" si="56"/>
        <v>Rua Itapagé</v>
      </c>
      <c r="E985" s="438"/>
      <c r="F985" s="592">
        <f t="shared" si="57"/>
        <v>407</v>
      </c>
      <c r="G985" s="449" t="s">
        <v>31</v>
      </c>
      <c r="H985" s="592">
        <f t="shared" si="55"/>
        <v>6.4</v>
      </c>
      <c r="I985" s="449"/>
      <c r="J985" s="449"/>
      <c r="K985" s="487"/>
      <c r="L985" s="439"/>
      <c r="M985" s="28"/>
    </row>
    <row r="986" spans="1:13" ht="20.100000000000001" customHeight="1">
      <c r="A986" s="10"/>
      <c r="B986" s="589">
        <f t="shared" si="58"/>
        <v>1996.8</v>
      </c>
      <c r="C986" s="451" t="s">
        <v>17</v>
      </c>
      <c r="D986" s="441" t="str">
        <f t="shared" si="56"/>
        <v>Rua Itaporé</v>
      </c>
      <c r="E986" s="438"/>
      <c r="F986" s="592">
        <f t="shared" si="57"/>
        <v>312</v>
      </c>
      <c r="G986" s="449" t="s">
        <v>31</v>
      </c>
      <c r="H986" s="592">
        <f t="shared" si="55"/>
        <v>6.4</v>
      </c>
      <c r="I986" s="449"/>
      <c r="J986" s="449"/>
      <c r="K986" s="487"/>
      <c r="L986" s="439"/>
      <c r="M986" s="28"/>
    </row>
    <row r="987" spans="1:13" ht="20.100000000000001" customHeight="1">
      <c r="A987" s="10"/>
      <c r="B987" s="589">
        <f t="shared" si="58"/>
        <v>2203.1999999999998</v>
      </c>
      <c r="C987" s="451" t="s">
        <v>17</v>
      </c>
      <c r="D987" s="441" t="str">
        <f t="shared" si="56"/>
        <v>Rua Oswaldo Mendonça de Campos</v>
      </c>
      <c r="E987" s="438"/>
      <c r="F987" s="592">
        <f t="shared" si="57"/>
        <v>408</v>
      </c>
      <c r="G987" s="449" t="s">
        <v>31</v>
      </c>
      <c r="H987" s="592">
        <f t="shared" si="55"/>
        <v>5.4</v>
      </c>
      <c r="I987" s="439"/>
      <c r="J987" s="439"/>
      <c r="K987" s="535"/>
      <c r="L987" s="439"/>
      <c r="M987" s="28"/>
    </row>
    <row r="988" spans="1:13" ht="20.100000000000001" customHeight="1">
      <c r="A988" s="10"/>
      <c r="B988" s="589">
        <f t="shared" si="58"/>
        <v>3132</v>
      </c>
      <c r="C988" s="451" t="s">
        <v>17</v>
      </c>
      <c r="D988" s="441" t="str">
        <f t="shared" si="56"/>
        <v>Rua Itaporanga</v>
      </c>
      <c r="E988" s="438"/>
      <c r="F988" s="592">
        <f t="shared" si="57"/>
        <v>580</v>
      </c>
      <c r="G988" s="449" t="s">
        <v>31</v>
      </c>
      <c r="H988" s="592">
        <f t="shared" si="55"/>
        <v>5.4</v>
      </c>
      <c r="I988" s="439"/>
      <c r="J988" s="439"/>
      <c r="K988" s="535"/>
      <c r="L988" s="439"/>
      <c r="M988" s="28"/>
    </row>
    <row r="989" spans="1:13" ht="20.100000000000001" customHeight="1">
      <c r="A989" s="10"/>
      <c r="B989" s="589">
        <f t="shared" ref="B989:B1012" si="59">TRUNC(H989*F989,2)</f>
        <v>1371.6</v>
      </c>
      <c r="C989" s="451" t="s">
        <v>17</v>
      </c>
      <c r="D989" s="441" t="str">
        <f t="shared" si="56"/>
        <v>Rua Itú</v>
      </c>
      <c r="E989" s="438"/>
      <c r="F989" s="592">
        <f t="shared" si="57"/>
        <v>254</v>
      </c>
      <c r="G989" s="449" t="s">
        <v>31</v>
      </c>
      <c r="H989" s="592">
        <f t="shared" si="55"/>
        <v>5.4</v>
      </c>
      <c r="I989" s="439"/>
      <c r="J989" s="439"/>
      <c r="K989" s="535"/>
      <c r="L989" s="439"/>
      <c r="M989" s="28"/>
    </row>
    <row r="990" spans="1:13" ht="20.100000000000001" customHeight="1">
      <c r="A990" s="10"/>
      <c r="B990" s="589">
        <f t="shared" si="59"/>
        <v>280.8</v>
      </c>
      <c r="C990" s="451" t="s">
        <v>17</v>
      </c>
      <c r="D990" s="441" t="str">
        <f t="shared" si="56"/>
        <v>Rua Itabaiana</v>
      </c>
      <c r="E990" s="438"/>
      <c r="F990" s="592">
        <f t="shared" si="57"/>
        <v>52</v>
      </c>
      <c r="G990" s="449" t="s">
        <v>31</v>
      </c>
      <c r="H990" s="592">
        <f t="shared" si="55"/>
        <v>5.4</v>
      </c>
      <c r="I990" s="439"/>
      <c r="J990" s="439"/>
      <c r="K990" s="535"/>
      <c r="L990" s="439"/>
      <c r="M990" s="28"/>
    </row>
    <row r="991" spans="1:13" ht="20.100000000000001" customHeight="1">
      <c r="A991" s="10"/>
      <c r="B991" s="589">
        <f t="shared" si="59"/>
        <v>1209.5999999999999</v>
      </c>
      <c r="C991" s="451" t="s">
        <v>17</v>
      </c>
      <c r="D991" s="441" t="str">
        <f t="shared" si="56"/>
        <v>Rua Itavera</v>
      </c>
      <c r="E991" s="438"/>
      <c r="F991" s="592">
        <f t="shared" si="57"/>
        <v>224</v>
      </c>
      <c r="G991" s="449" t="s">
        <v>31</v>
      </c>
      <c r="H991" s="592">
        <f t="shared" si="55"/>
        <v>5.4</v>
      </c>
      <c r="I991" s="439"/>
      <c r="J991" s="439"/>
      <c r="K991" s="535"/>
      <c r="L991" s="439"/>
      <c r="M991" s="28"/>
    </row>
    <row r="992" spans="1:13" ht="20.100000000000001" customHeight="1">
      <c r="A992" s="10"/>
      <c r="B992" s="589">
        <f t="shared" si="59"/>
        <v>1301.4000000000001</v>
      </c>
      <c r="C992" s="451" t="s">
        <v>17</v>
      </c>
      <c r="D992" s="441" t="str">
        <f t="shared" si="56"/>
        <v>Rua Agenor Pacheco</v>
      </c>
      <c r="E992" s="438"/>
      <c r="F992" s="592">
        <f t="shared" si="57"/>
        <v>241</v>
      </c>
      <c r="G992" s="449" t="s">
        <v>31</v>
      </c>
      <c r="H992" s="592">
        <f t="shared" si="55"/>
        <v>5.4</v>
      </c>
      <c r="I992" s="439"/>
      <c r="J992" s="439"/>
      <c r="K992" s="535"/>
      <c r="L992" s="439"/>
      <c r="M992" s="28"/>
    </row>
    <row r="993" spans="1:13" ht="20.100000000000001" customHeight="1">
      <c r="A993" s="10"/>
      <c r="B993" s="589">
        <f t="shared" si="59"/>
        <v>1215</v>
      </c>
      <c r="C993" s="451" t="s">
        <v>17</v>
      </c>
      <c r="D993" s="441" t="str">
        <f t="shared" si="56"/>
        <v>Rua Itararé</v>
      </c>
      <c r="E993" s="438"/>
      <c r="F993" s="592">
        <f t="shared" si="57"/>
        <v>225</v>
      </c>
      <c r="G993" s="449" t="s">
        <v>31</v>
      </c>
      <c r="H993" s="592">
        <f t="shared" si="55"/>
        <v>5.4</v>
      </c>
      <c r="I993" s="439"/>
      <c r="J993" s="439"/>
      <c r="K993" s="535"/>
      <c r="L993" s="439"/>
      <c r="M993" s="28"/>
    </row>
    <row r="994" spans="1:13" ht="20.100000000000001" customHeight="1">
      <c r="A994" s="10"/>
      <c r="B994" s="589">
        <f t="shared" si="59"/>
        <v>1204.2</v>
      </c>
      <c r="C994" s="451" t="s">
        <v>17</v>
      </c>
      <c r="D994" s="441" t="str">
        <f t="shared" si="56"/>
        <v>Rua Itapuca</v>
      </c>
      <c r="E994" s="438"/>
      <c r="F994" s="592">
        <f t="shared" si="57"/>
        <v>223</v>
      </c>
      <c r="G994" s="449" t="s">
        <v>31</v>
      </c>
      <c r="H994" s="592">
        <f t="shared" si="55"/>
        <v>5.4</v>
      </c>
      <c r="I994" s="439"/>
      <c r="J994" s="439"/>
      <c r="K994" s="535"/>
      <c r="L994" s="439"/>
      <c r="M994" s="28"/>
    </row>
    <row r="995" spans="1:13" ht="20.100000000000001" customHeight="1">
      <c r="A995" s="10"/>
      <c r="B995" s="589">
        <f t="shared" si="59"/>
        <v>1408</v>
      </c>
      <c r="C995" s="451" t="s">
        <v>17</v>
      </c>
      <c r="D995" s="441" t="str">
        <f t="shared" si="56"/>
        <v>Avenida Presidente Truman (750+0 a 761+0)</v>
      </c>
      <c r="E995" s="438"/>
      <c r="F995" s="592">
        <f t="shared" si="57"/>
        <v>220</v>
      </c>
      <c r="G995" s="449" t="s">
        <v>31</v>
      </c>
      <c r="H995" s="592">
        <f t="shared" si="55"/>
        <v>6.4</v>
      </c>
      <c r="I995" s="439"/>
      <c r="J995" s="439"/>
      <c r="K995" s="535"/>
      <c r="L995" s="439"/>
      <c r="M995" s="28"/>
    </row>
    <row r="996" spans="1:13" ht="20.100000000000001" customHeight="1">
      <c r="A996" s="10"/>
      <c r="B996" s="589">
        <f t="shared" si="59"/>
        <v>1134</v>
      </c>
      <c r="C996" s="451" t="s">
        <v>17</v>
      </c>
      <c r="D996" s="441" t="str">
        <f t="shared" si="56"/>
        <v>Avenida Presidente Truman (761+0 a 771+10)</v>
      </c>
      <c r="E996" s="438"/>
      <c r="F996" s="592">
        <f t="shared" si="57"/>
        <v>210</v>
      </c>
      <c r="G996" s="449" t="s">
        <v>31</v>
      </c>
      <c r="H996" s="592">
        <f t="shared" si="55"/>
        <v>5.4</v>
      </c>
      <c r="I996" s="439"/>
      <c r="J996" s="439"/>
      <c r="K996" s="535"/>
      <c r="L996" s="439"/>
      <c r="M996" s="28"/>
    </row>
    <row r="997" spans="1:13" ht="20.100000000000001" customHeight="1">
      <c r="A997" s="10"/>
      <c r="B997" s="589">
        <f t="shared" si="59"/>
        <v>1465.6</v>
      </c>
      <c r="C997" s="451" t="s">
        <v>17</v>
      </c>
      <c r="D997" s="441" t="str">
        <f t="shared" si="56"/>
        <v>Avenida Presidente Truman (771+0 a 782+19,165)</v>
      </c>
      <c r="E997" s="438"/>
      <c r="F997" s="592">
        <f t="shared" si="57"/>
        <v>229</v>
      </c>
      <c r="G997" s="449" t="s">
        <v>31</v>
      </c>
      <c r="H997" s="592">
        <f t="shared" si="55"/>
        <v>6.4</v>
      </c>
      <c r="I997" s="439"/>
      <c r="J997" s="439"/>
      <c r="K997" s="535"/>
      <c r="L997" s="439"/>
      <c r="M997" s="28"/>
    </row>
    <row r="998" spans="1:13" ht="20.100000000000001" customHeight="1">
      <c r="A998" s="10"/>
      <c r="B998" s="589">
        <f t="shared" si="59"/>
        <v>1776.6</v>
      </c>
      <c r="C998" s="451" t="s">
        <v>17</v>
      </c>
      <c r="D998" s="441" t="str">
        <f t="shared" si="56"/>
        <v>Rua Noronha dos Santos (800+0 a 816+9)</v>
      </c>
      <c r="E998" s="438"/>
      <c r="F998" s="592">
        <f t="shared" si="57"/>
        <v>329</v>
      </c>
      <c r="G998" s="449" t="s">
        <v>31</v>
      </c>
      <c r="H998" s="592">
        <f t="shared" si="55"/>
        <v>5.4</v>
      </c>
      <c r="I998" s="439"/>
      <c r="J998" s="439"/>
      <c r="K998" s="535"/>
      <c r="L998" s="439"/>
      <c r="M998" s="28"/>
    </row>
    <row r="999" spans="1:13" ht="20.100000000000001" customHeight="1">
      <c r="A999" s="10"/>
      <c r="B999" s="589">
        <f t="shared" si="59"/>
        <v>594</v>
      </c>
      <c r="C999" s="451" t="s">
        <v>17</v>
      </c>
      <c r="D999" s="441" t="str">
        <f t="shared" si="56"/>
        <v>Rua Noronha dos Santos (816+9 a 821+9)</v>
      </c>
      <c r="E999" s="438"/>
      <c r="F999" s="592">
        <f t="shared" si="57"/>
        <v>110</v>
      </c>
      <c r="G999" s="449" t="s">
        <v>31</v>
      </c>
      <c r="H999" s="592">
        <f t="shared" si="55"/>
        <v>5.4</v>
      </c>
      <c r="I999" s="439"/>
      <c r="J999" s="439"/>
      <c r="K999" s="535"/>
      <c r="L999" s="439"/>
      <c r="M999" s="28"/>
    </row>
    <row r="1000" spans="1:13" ht="20.100000000000001" customHeight="1">
      <c r="A1000" s="10"/>
      <c r="B1000" s="589">
        <f t="shared" si="59"/>
        <v>2797.2</v>
      </c>
      <c r="C1000" s="451" t="s">
        <v>17</v>
      </c>
      <c r="D1000" s="441" t="str">
        <f t="shared" si="56"/>
        <v>Rua Plinio Rocha</v>
      </c>
      <c r="E1000" s="438"/>
      <c r="F1000" s="592">
        <f t="shared" si="57"/>
        <v>518</v>
      </c>
      <c r="G1000" s="449" t="s">
        <v>31</v>
      </c>
      <c r="H1000" s="592">
        <f t="shared" si="55"/>
        <v>5.4</v>
      </c>
      <c r="I1000" s="439"/>
      <c r="J1000" s="439"/>
      <c r="K1000" s="535"/>
      <c r="L1000" s="439"/>
      <c r="M1000" s="28"/>
    </row>
    <row r="1001" spans="1:13" ht="20.100000000000001" customHeight="1">
      <c r="A1001" s="10"/>
      <c r="B1001" s="589">
        <f t="shared" si="59"/>
        <v>1846.8</v>
      </c>
      <c r="C1001" s="451" t="s">
        <v>17</v>
      </c>
      <c r="D1001" s="441" t="str">
        <f t="shared" si="56"/>
        <v>Rua Raul de Azevedo</v>
      </c>
      <c r="E1001" s="438"/>
      <c r="F1001" s="592">
        <f t="shared" si="57"/>
        <v>342</v>
      </c>
      <c r="G1001" s="449" t="s">
        <v>31</v>
      </c>
      <c r="H1001" s="592">
        <f t="shared" si="55"/>
        <v>5.4</v>
      </c>
      <c r="I1001" s="439"/>
      <c r="J1001" s="439"/>
      <c r="K1001" s="535"/>
      <c r="L1001" s="439"/>
      <c r="M1001" s="28"/>
    </row>
    <row r="1002" spans="1:13" ht="20.100000000000001" customHeight="1">
      <c r="A1002" s="10"/>
      <c r="B1002" s="589">
        <f t="shared" si="59"/>
        <v>5670.4</v>
      </c>
      <c r="C1002" s="451" t="s">
        <v>17</v>
      </c>
      <c r="D1002" s="441" t="str">
        <f t="shared" si="56"/>
        <v>Rua Itapetininga</v>
      </c>
      <c r="E1002" s="438"/>
      <c r="F1002" s="592">
        <f t="shared" si="57"/>
        <v>886</v>
      </c>
      <c r="G1002" s="449" t="s">
        <v>31</v>
      </c>
      <c r="H1002" s="592">
        <f t="shared" si="55"/>
        <v>6.4</v>
      </c>
      <c r="I1002" s="439"/>
      <c r="J1002" s="439"/>
      <c r="K1002" s="535"/>
      <c r="L1002" s="439"/>
      <c r="M1002" s="28"/>
    </row>
    <row r="1003" spans="1:13" ht="20.100000000000001" customHeight="1">
      <c r="A1003" s="10"/>
      <c r="B1003" s="589">
        <f t="shared" si="59"/>
        <v>2473.1999999999998</v>
      </c>
      <c r="C1003" s="451" t="s">
        <v>17</v>
      </c>
      <c r="D1003" s="441" t="str">
        <f t="shared" si="56"/>
        <v>Rua Nápoles (1004+1 a 1026+18,572)</v>
      </c>
      <c r="E1003" s="438"/>
      <c r="F1003" s="592">
        <f t="shared" si="57"/>
        <v>458</v>
      </c>
      <c r="G1003" s="449" t="s">
        <v>31</v>
      </c>
      <c r="H1003" s="592">
        <f t="shared" si="55"/>
        <v>5.4</v>
      </c>
      <c r="I1003" s="439"/>
      <c r="J1003" s="439"/>
      <c r="K1003" s="535"/>
      <c r="L1003" s="439"/>
      <c r="M1003" s="28"/>
    </row>
    <row r="1004" spans="1:13" ht="20.100000000000001" customHeight="1">
      <c r="A1004" s="10"/>
      <c r="B1004" s="589">
        <f t="shared" si="59"/>
        <v>1312.2</v>
      </c>
      <c r="C1004" s="451" t="s">
        <v>17</v>
      </c>
      <c r="D1004" s="441" t="str">
        <f t="shared" si="56"/>
        <v>Rua Nápoles (1030+0 a 1042+3,332)</v>
      </c>
      <c r="E1004" s="438"/>
      <c r="F1004" s="592">
        <f t="shared" si="57"/>
        <v>243</v>
      </c>
      <c r="G1004" s="449" t="s">
        <v>31</v>
      </c>
      <c r="H1004" s="592">
        <f t="shared" si="55"/>
        <v>5.4</v>
      </c>
      <c r="I1004" s="439"/>
      <c r="J1004" s="439"/>
      <c r="K1004" s="535"/>
      <c r="L1004" s="439"/>
      <c r="M1004" s="28"/>
    </row>
    <row r="1005" spans="1:13" ht="20.100000000000001" customHeight="1">
      <c r="A1005" s="10"/>
      <c r="B1005" s="589">
        <f t="shared" si="59"/>
        <v>1058.4000000000001</v>
      </c>
      <c r="C1005" s="451" t="s">
        <v>17</v>
      </c>
      <c r="D1005" s="441" t="str">
        <f t="shared" si="56"/>
        <v>Rua Carlota Antunes de Lima</v>
      </c>
      <c r="E1005" s="438"/>
      <c r="F1005" s="592">
        <f t="shared" si="57"/>
        <v>196</v>
      </c>
      <c r="G1005" s="449" t="s">
        <v>31</v>
      </c>
      <c r="H1005" s="592">
        <f t="shared" si="55"/>
        <v>5.4</v>
      </c>
      <c r="I1005" s="439"/>
      <c r="J1005" s="439"/>
      <c r="K1005" s="535"/>
      <c r="L1005" s="439"/>
      <c r="M1005" s="28"/>
    </row>
    <row r="1006" spans="1:13" ht="20.100000000000001" customHeight="1">
      <c r="A1006" s="10"/>
      <c r="B1006" s="589">
        <f t="shared" si="59"/>
        <v>2932.2</v>
      </c>
      <c r="C1006" s="451" t="s">
        <v>17</v>
      </c>
      <c r="D1006" s="441" t="str">
        <f t="shared" si="56"/>
        <v>Rua Itabira</v>
      </c>
      <c r="E1006" s="438"/>
      <c r="F1006" s="592">
        <f t="shared" si="57"/>
        <v>543</v>
      </c>
      <c r="G1006" s="449" t="s">
        <v>31</v>
      </c>
      <c r="H1006" s="592">
        <f t="shared" si="55"/>
        <v>5.4</v>
      </c>
      <c r="I1006" s="439"/>
      <c r="J1006" s="439"/>
      <c r="K1006" s="535"/>
      <c r="L1006" s="439"/>
      <c r="M1006" s="28"/>
    </row>
    <row r="1007" spans="1:13" ht="20.100000000000001" customHeight="1">
      <c r="A1007" s="10"/>
      <c r="B1007" s="589">
        <f t="shared" si="59"/>
        <v>1058.4000000000001</v>
      </c>
      <c r="C1007" s="451" t="s">
        <v>17</v>
      </c>
      <c r="D1007" s="441" t="str">
        <f t="shared" si="56"/>
        <v>Rua Euzira Amorim de Vasconcelos</v>
      </c>
      <c r="E1007" s="438"/>
      <c r="F1007" s="592">
        <f t="shared" si="57"/>
        <v>196</v>
      </c>
      <c r="G1007" s="449" t="s">
        <v>31</v>
      </c>
      <c r="H1007" s="592">
        <f t="shared" si="55"/>
        <v>5.4</v>
      </c>
      <c r="I1007" s="439"/>
      <c r="J1007" s="439"/>
      <c r="K1007" s="535"/>
      <c r="L1007" s="439"/>
      <c r="M1007" s="28"/>
    </row>
    <row r="1008" spans="1:13" ht="20.100000000000001" customHeight="1">
      <c r="A1008" s="10"/>
      <c r="B1008" s="589">
        <f t="shared" si="59"/>
        <v>1650</v>
      </c>
      <c r="C1008" s="451" t="s">
        <v>17</v>
      </c>
      <c r="D1008" s="441" t="str">
        <f>D927</f>
        <v>Rua Itaipú (1202+7 a 1221+1,849)</v>
      </c>
      <c r="E1008" s="438"/>
      <c r="F1008" s="592">
        <f>E927</f>
        <v>375</v>
      </c>
      <c r="G1008" s="449" t="s">
        <v>31</v>
      </c>
      <c r="H1008" s="592">
        <f>G927</f>
        <v>4.4000000000000004</v>
      </c>
      <c r="I1008" s="439"/>
      <c r="J1008" s="439"/>
      <c r="K1008" s="535"/>
      <c r="L1008" s="439"/>
      <c r="M1008" s="28"/>
    </row>
    <row r="1009" spans="1:14" ht="20.100000000000001" customHeight="1">
      <c r="A1009" s="10"/>
      <c r="B1009" s="589">
        <f t="shared" si="59"/>
        <v>376</v>
      </c>
      <c r="C1009" s="451" t="s">
        <v>17</v>
      </c>
      <c r="D1009" s="441" t="str">
        <f>D928</f>
        <v>Rua Itamarati (1250+0 a 1252+0)</v>
      </c>
      <c r="E1009" s="438"/>
      <c r="F1009" s="592">
        <f>E928</f>
        <v>40</v>
      </c>
      <c r="G1009" s="449" t="s">
        <v>31</v>
      </c>
      <c r="H1009" s="592">
        <f>G928</f>
        <v>9.4</v>
      </c>
      <c r="I1009" s="439"/>
      <c r="J1009" s="439"/>
      <c r="K1009" s="535"/>
      <c r="L1009" s="439"/>
      <c r="M1009" s="28"/>
    </row>
    <row r="1010" spans="1:14" ht="20.100000000000001" customHeight="1">
      <c r="A1010" s="10"/>
      <c r="B1010" s="589">
        <f t="shared" si="59"/>
        <v>3148.2</v>
      </c>
      <c r="C1010" s="451" t="s">
        <v>17</v>
      </c>
      <c r="D1010" s="441" t="str">
        <f>D929</f>
        <v>Rua Itamarati (1252+0 a 1281+3)</v>
      </c>
      <c r="E1010" s="438"/>
      <c r="F1010" s="592">
        <f>E929</f>
        <v>583</v>
      </c>
      <c r="G1010" s="449" t="s">
        <v>31</v>
      </c>
      <c r="H1010" s="592">
        <f>G929</f>
        <v>5.4</v>
      </c>
      <c r="I1010" s="439"/>
      <c r="J1010" s="439"/>
      <c r="K1010" s="535"/>
      <c r="L1010" s="439"/>
      <c r="M1010" s="28"/>
    </row>
    <row r="1011" spans="1:14" ht="20.100000000000001" customHeight="1">
      <c r="A1011" s="10"/>
      <c r="B1011" s="589">
        <f t="shared" si="59"/>
        <v>4902.3999999999996</v>
      </c>
      <c r="C1011" s="451" t="s">
        <v>17</v>
      </c>
      <c r="D1011" s="441" t="str">
        <f>D930</f>
        <v>Rua Itamarati (1281+3 a 1319+9,405)</v>
      </c>
      <c r="E1011" s="438"/>
      <c r="F1011" s="592">
        <f>E930</f>
        <v>766</v>
      </c>
      <c r="G1011" s="449" t="s">
        <v>31</v>
      </c>
      <c r="H1011" s="592">
        <f>G930</f>
        <v>6.4</v>
      </c>
      <c r="I1011" s="439"/>
      <c r="J1011" s="439"/>
      <c r="K1011" s="535"/>
      <c r="L1011" s="439"/>
      <c r="M1011" s="28"/>
    </row>
    <row r="1012" spans="1:14" ht="20.100000000000001" customHeight="1">
      <c r="A1012" s="10"/>
      <c r="B1012" s="589">
        <f t="shared" si="59"/>
        <v>1641.6</v>
      </c>
      <c r="C1012" s="451" t="s">
        <v>17</v>
      </c>
      <c r="D1012" s="441" t="str">
        <f>D931</f>
        <v>Rua Itamiami</v>
      </c>
      <c r="E1012" s="438"/>
      <c r="F1012" s="592">
        <f>E931</f>
        <v>304</v>
      </c>
      <c r="G1012" s="449" t="s">
        <v>31</v>
      </c>
      <c r="H1012" s="592">
        <f>G931</f>
        <v>5.4</v>
      </c>
      <c r="I1012" s="439"/>
      <c r="J1012" s="439"/>
      <c r="K1012" s="535"/>
      <c r="L1012" s="439"/>
      <c r="M1012" s="28"/>
    </row>
    <row r="1013" spans="1:14" ht="20.100000000000001" customHeight="1">
      <c r="A1013" s="10"/>
      <c r="B1013" s="443">
        <f>SUM(B977:B1012)</f>
        <v>70886.599999999991</v>
      </c>
      <c r="C1013" s="627" t="str">
        <f>VLOOKUP(B974,'DESCRIÇÃO EMOP'!A:C,3)</f>
        <v>M2</v>
      </c>
      <c r="D1013" s="516" t="s">
        <v>140</v>
      </c>
      <c r="E1013" s="438"/>
      <c r="F1013" s="493"/>
      <c r="G1013" s="449"/>
      <c r="H1013" s="531"/>
      <c r="I1013" s="449"/>
      <c r="J1013" s="449"/>
      <c r="K1013" s="487"/>
      <c r="L1013" s="439"/>
      <c r="M1013" s="28"/>
    </row>
    <row r="1014" spans="1:14" ht="20.100000000000001" customHeight="1">
      <c r="A1014" s="10"/>
      <c r="B1014" s="36"/>
      <c r="C1014" s="281"/>
      <c r="D1014" s="516"/>
      <c r="E1014" s="438"/>
      <c r="F1014" s="493"/>
      <c r="G1014" s="449"/>
      <c r="H1014" s="531"/>
      <c r="I1014" s="449"/>
      <c r="J1014" s="449"/>
      <c r="K1014" s="487"/>
      <c r="L1014" s="439"/>
      <c r="M1014" s="28"/>
    </row>
    <row r="1015" spans="1:14" s="16" customFormat="1" ht="16.5" customHeight="1" collapsed="1">
      <c r="A1015" s="10">
        <f>A974+1</f>
        <v>90</v>
      </c>
      <c r="B1015" s="18" t="s">
        <v>8647</v>
      </c>
      <c r="C1015" s="1133" t="str">
        <f>VLOOKUP(B1015,'DESCRIÇÃO EMOP'!A:B,2,FALSE)</f>
        <v>PINTURA DE LIGACAO,DE ACORDO COM AS "INSTRUCOES PARA EXECUCAO",DO DER-RJ</v>
      </c>
      <c r="D1015" s="1133"/>
      <c r="E1015" s="1133"/>
      <c r="F1015" s="1133"/>
      <c r="G1015" s="1133"/>
      <c r="H1015" s="1133"/>
      <c r="I1015" s="1133"/>
      <c r="J1015" s="1133"/>
      <c r="K1015" s="1133"/>
      <c r="L1015" s="1133"/>
      <c r="M1015" s="673"/>
      <c r="N1015" s="421"/>
    </row>
    <row r="1016" spans="1:14" ht="20.100000000000001" customHeight="1">
      <c r="A1016" s="10"/>
      <c r="B1016" s="36"/>
      <c r="C1016" s="281"/>
      <c r="D1016" s="516"/>
      <c r="E1016" s="438"/>
      <c r="F1016" s="493"/>
      <c r="G1016" s="449"/>
      <c r="H1016" s="531"/>
      <c r="I1016" s="449"/>
      <c r="J1016" s="449"/>
      <c r="K1016" s="487"/>
      <c r="L1016" s="439"/>
      <c r="M1016" s="28"/>
    </row>
    <row r="1017" spans="1:14" ht="20.100000000000001" customHeight="1">
      <c r="A1017" s="10"/>
      <c r="B1017" s="444"/>
      <c r="C1017" s="445"/>
      <c r="D1017" s="497"/>
      <c r="E1017" s="485"/>
      <c r="F1017" s="216" t="s">
        <v>4</v>
      </c>
      <c r="G1017" s="446"/>
      <c r="H1017" s="446" t="s">
        <v>135</v>
      </c>
      <c r="I1017" s="449"/>
      <c r="J1017" s="449"/>
      <c r="K1017" s="487"/>
      <c r="L1017" s="439"/>
      <c r="M1017" s="28"/>
    </row>
    <row r="1018" spans="1:14" ht="20.100000000000001" customHeight="1">
      <c r="A1018" s="10"/>
      <c r="B1018" s="589">
        <f>TRUNC(H1018*F1018,2)</f>
        <v>7263</v>
      </c>
      <c r="C1018" s="451" t="s">
        <v>17</v>
      </c>
      <c r="D1018" s="441" t="s">
        <v>35625</v>
      </c>
      <c r="E1018" s="6"/>
      <c r="F1018" s="592">
        <v>1345</v>
      </c>
      <c r="G1018" s="449" t="s">
        <v>31</v>
      </c>
      <c r="H1018" s="592">
        <f>H977</f>
        <v>5.4</v>
      </c>
      <c r="I1018" s="449"/>
      <c r="J1018" s="449"/>
      <c r="K1018" s="487"/>
      <c r="L1018" s="439"/>
      <c r="M1018" s="28"/>
    </row>
    <row r="1019" spans="1:14" ht="20.100000000000001" customHeight="1">
      <c r="A1019" s="10"/>
      <c r="B1019" s="589">
        <f>TRUNC(H1019*F1019,2)</f>
        <v>4864</v>
      </c>
      <c r="C1019" s="451" t="s">
        <v>17</v>
      </c>
      <c r="D1019" s="441" t="str">
        <f>D703</f>
        <v>Avenida Presidente Roosevelt</v>
      </c>
      <c r="E1019" s="485"/>
      <c r="F1019" s="592">
        <f>F703</f>
        <v>760</v>
      </c>
      <c r="G1019" s="449" t="s">
        <v>31</v>
      </c>
      <c r="H1019" s="592">
        <f>H978</f>
        <v>6.4</v>
      </c>
      <c r="I1019" s="449"/>
      <c r="J1019" s="449"/>
      <c r="K1019" s="487"/>
      <c r="L1019" s="439"/>
      <c r="M1019" s="28"/>
    </row>
    <row r="1020" spans="1:14" ht="20.100000000000001" customHeight="1">
      <c r="A1020" s="10"/>
      <c r="B1020" s="443">
        <f>SUM(B1018:B1019)</f>
        <v>12127</v>
      </c>
      <c r="C1020" s="627" t="str">
        <f>VLOOKUP(B1015,'DESCRIÇÃO EMOP'!A:C,3)</f>
        <v>M2</v>
      </c>
      <c r="D1020" s="516" t="s">
        <v>140</v>
      </c>
      <c r="E1020" s="438"/>
      <c r="F1020" s="493"/>
      <c r="G1020" s="449"/>
      <c r="H1020" s="531"/>
      <c r="I1020" s="449"/>
      <c r="J1020" s="449"/>
      <c r="K1020" s="487"/>
      <c r="L1020" s="439"/>
      <c r="M1020" s="28"/>
    </row>
    <row r="1021" spans="1:14" ht="20.100000000000001" customHeight="1">
      <c r="A1021" s="10"/>
      <c r="B1021" s="36"/>
      <c r="C1021" s="281"/>
      <c r="D1021" s="516"/>
      <c r="E1021" s="438"/>
      <c r="F1021" s="493"/>
      <c r="G1021" s="449"/>
      <c r="H1021" s="531"/>
      <c r="I1021" s="449"/>
      <c r="J1021" s="449"/>
      <c r="K1021" s="487"/>
      <c r="L1021" s="439"/>
      <c r="M1021" s="28"/>
    </row>
    <row r="1022" spans="1:14" s="16" customFormat="1" ht="24.75" customHeight="1" collapsed="1">
      <c r="A1022" s="10">
        <f>A1015+1</f>
        <v>91</v>
      </c>
      <c r="B1022" s="18" t="s">
        <v>1293</v>
      </c>
      <c r="C1022" s="1133" t="str">
        <f>VLOOKUP(B1022,'DESCRIÇÃO EMOP'!A:B,2,FALSE)</f>
        <v>MARCACAO DE OBRA SEM INSTRUMENTO TOPOGRAFICO,CONSIDERADA A PROJECAO HORIZONTAL DA AREA ENVOLVENTE</v>
      </c>
      <c r="D1022" s="1133"/>
      <c r="E1022" s="1133"/>
      <c r="F1022" s="1133"/>
      <c r="G1022" s="1133"/>
      <c r="H1022" s="1133"/>
      <c r="I1022" s="1133"/>
      <c r="J1022" s="1133"/>
      <c r="K1022" s="1133"/>
      <c r="L1022" s="1133"/>
      <c r="M1022" s="597"/>
      <c r="N1022" s="421"/>
    </row>
    <row r="1023" spans="1:14">
      <c r="A1023" s="10"/>
      <c r="B1023" s="448"/>
      <c r="C1023" s="11"/>
      <c r="D1023" s="441"/>
      <c r="E1023" s="438"/>
      <c r="F1023" s="493"/>
      <c r="G1023" s="449"/>
      <c r="H1023" s="531"/>
      <c r="I1023" s="449"/>
      <c r="J1023" s="449"/>
      <c r="K1023" s="487"/>
      <c r="L1023" s="439"/>
      <c r="M1023" s="28"/>
    </row>
    <row r="1024" spans="1:14" ht="15.75">
      <c r="A1024" s="10"/>
      <c r="B1024" s="444"/>
      <c r="C1024" s="445"/>
      <c r="D1024" s="497"/>
      <c r="E1024" s="485"/>
      <c r="F1024" s="486" t="s">
        <v>4</v>
      </c>
      <c r="G1024" s="1137" t="s">
        <v>34651</v>
      </c>
      <c r="H1024" s="1137"/>
      <c r="I1024" s="1137"/>
      <c r="J1024" s="449"/>
      <c r="K1024" s="487"/>
      <c r="L1024" s="439"/>
      <c r="M1024" s="28"/>
    </row>
    <row r="1025" spans="1:13" ht="20.100000000000001" customHeight="1">
      <c r="A1025" s="10"/>
      <c r="B1025" s="589">
        <f>TRUNC(H1025*F1025,2)</f>
        <v>5624</v>
      </c>
      <c r="C1025" s="451" t="s">
        <v>17</v>
      </c>
      <c r="D1025" s="441" t="str">
        <f t="shared" ref="D1025:D1060" si="60">D72</f>
        <v>Avenida Presidente Roosevelt</v>
      </c>
      <c r="E1025" s="485"/>
      <c r="F1025" s="592">
        <f t="shared" ref="F1025:F1060" si="61">E72</f>
        <v>760</v>
      </c>
      <c r="G1025" s="449" t="s">
        <v>31</v>
      </c>
      <c r="H1025" s="592">
        <f t="shared" ref="H1025:H1060" si="62">H703</f>
        <v>7.4</v>
      </c>
      <c r="I1025" s="449"/>
      <c r="J1025" s="449"/>
      <c r="K1025" s="487"/>
      <c r="L1025" s="439"/>
      <c r="M1025" s="28"/>
    </row>
    <row r="1026" spans="1:13" ht="20.100000000000001" customHeight="1">
      <c r="A1026" s="10"/>
      <c r="B1026" s="589">
        <f t="shared" ref="B1026:B1060" si="63">TRUNC(H1026*F1026,2)</f>
        <v>985.6</v>
      </c>
      <c r="C1026" s="451" t="s">
        <v>17</v>
      </c>
      <c r="D1026" s="441" t="str">
        <f t="shared" si="60"/>
        <v>Rua Imeri</v>
      </c>
      <c r="E1026" s="485"/>
      <c r="F1026" s="592">
        <f t="shared" si="61"/>
        <v>154</v>
      </c>
      <c r="G1026" s="449" t="s">
        <v>31</v>
      </c>
      <c r="H1026" s="592">
        <f t="shared" si="62"/>
        <v>6.4</v>
      </c>
      <c r="I1026" s="449"/>
      <c r="J1026" s="449"/>
      <c r="K1026" s="487"/>
      <c r="L1026" s="439"/>
      <c r="M1026" s="28"/>
    </row>
    <row r="1027" spans="1:13" ht="20.100000000000001" customHeight="1">
      <c r="A1027" s="10"/>
      <c r="B1027" s="589">
        <f t="shared" si="63"/>
        <v>1382.4</v>
      </c>
      <c r="C1027" s="451" t="s">
        <v>17</v>
      </c>
      <c r="D1027" s="441" t="str">
        <f t="shared" si="60"/>
        <v>Rua Itaipé</v>
      </c>
      <c r="E1027" s="485"/>
      <c r="F1027" s="592">
        <f t="shared" si="61"/>
        <v>216</v>
      </c>
      <c r="G1027" s="449" t="s">
        <v>31</v>
      </c>
      <c r="H1027" s="592">
        <f t="shared" si="62"/>
        <v>6.4</v>
      </c>
      <c r="I1027" s="449"/>
      <c r="J1027" s="449"/>
      <c r="K1027" s="487"/>
      <c r="L1027" s="439"/>
      <c r="M1027" s="28"/>
    </row>
    <row r="1028" spans="1:13" ht="20.100000000000001" customHeight="1">
      <c r="A1028" s="10"/>
      <c r="B1028" s="589">
        <f t="shared" si="63"/>
        <v>966.4</v>
      </c>
      <c r="C1028" s="451" t="s">
        <v>17</v>
      </c>
      <c r="D1028" s="441" t="str">
        <f t="shared" si="60"/>
        <v>Rua Itaipá</v>
      </c>
      <c r="E1028" s="485"/>
      <c r="F1028" s="592">
        <f t="shared" si="61"/>
        <v>151</v>
      </c>
      <c r="G1028" s="449" t="s">
        <v>31</v>
      </c>
      <c r="H1028" s="592">
        <f t="shared" si="62"/>
        <v>6.4</v>
      </c>
      <c r="I1028" s="449"/>
      <c r="J1028" s="449"/>
      <c r="K1028" s="487"/>
      <c r="L1028" s="439"/>
      <c r="M1028" s="28"/>
    </row>
    <row r="1029" spans="1:13" ht="20.100000000000001" customHeight="1">
      <c r="A1029" s="10"/>
      <c r="B1029" s="589">
        <f t="shared" si="63"/>
        <v>1049.5999999999999</v>
      </c>
      <c r="C1029" s="451" t="s">
        <v>17</v>
      </c>
      <c r="D1029" s="441" t="str">
        <f t="shared" si="60"/>
        <v>Rua Itatuba (200+0 a 208+4,163)</v>
      </c>
      <c r="E1029" s="485"/>
      <c r="F1029" s="592">
        <f t="shared" si="61"/>
        <v>164</v>
      </c>
      <c r="G1029" s="449" t="s">
        <v>31</v>
      </c>
      <c r="H1029" s="592">
        <f t="shared" si="62"/>
        <v>6.4</v>
      </c>
      <c r="I1029" s="449"/>
      <c r="J1029" s="449"/>
      <c r="K1029" s="487"/>
      <c r="L1029" s="439"/>
      <c r="M1029" s="28"/>
    </row>
    <row r="1030" spans="1:13" ht="20.100000000000001" customHeight="1">
      <c r="A1030" s="10"/>
      <c r="B1030" s="589">
        <f t="shared" si="63"/>
        <v>524.79999999999995</v>
      </c>
      <c r="C1030" s="451" t="s">
        <v>17</v>
      </c>
      <c r="D1030" s="441" t="str">
        <f t="shared" si="60"/>
        <v>Rua Itatuba (220+0 a 224+1,540)</v>
      </c>
      <c r="E1030" s="485"/>
      <c r="F1030" s="592">
        <f t="shared" si="61"/>
        <v>82</v>
      </c>
      <c r="G1030" s="449" t="s">
        <v>31</v>
      </c>
      <c r="H1030" s="592">
        <f t="shared" si="62"/>
        <v>6.4</v>
      </c>
      <c r="I1030" s="449"/>
      <c r="J1030" s="449"/>
      <c r="K1030" s="487"/>
      <c r="L1030" s="439"/>
      <c r="M1030" s="28"/>
    </row>
    <row r="1031" spans="1:13" ht="20.100000000000001" customHeight="1">
      <c r="A1031" s="10"/>
      <c r="B1031" s="589">
        <f t="shared" si="63"/>
        <v>1011.2</v>
      </c>
      <c r="C1031" s="451" t="s">
        <v>17</v>
      </c>
      <c r="D1031" s="441" t="str">
        <f t="shared" si="60"/>
        <v>Rua Itajaí</v>
      </c>
      <c r="E1031" s="485"/>
      <c r="F1031" s="592">
        <f t="shared" si="61"/>
        <v>158</v>
      </c>
      <c r="G1031" s="449" t="s">
        <v>31</v>
      </c>
      <c r="H1031" s="592">
        <f t="shared" si="62"/>
        <v>6.4</v>
      </c>
      <c r="I1031" s="449"/>
      <c r="J1031" s="449"/>
      <c r="K1031" s="487"/>
      <c r="L1031" s="439"/>
      <c r="M1031" s="28"/>
    </row>
    <row r="1032" spans="1:13" ht="20.100000000000001" customHeight="1">
      <c r="A1032" s="10"/>
      <c r="B1032" s="589">
        <f t="shared" si="63"/>
        <v>3011.8</v>
      </c>
      <c r="C1032" s="451" t="s">
        <v>17</v>
      </c>
      <c r="D1032" s="441" t="str">
        <f t="shared" si="60"/>
        <v>Rua Itapagé</v>
      </c>
      <c r="E1032" s="438"/>
      <c r="F1032" s="592">
        <f t="shared" si="61"/>
        <v>407</v>
      </c>
      <c r="G1032" s="449" t="s">
        <v>31</v>
      </c>
      <c r="H1032" s="592">
        <f t="shared" si="62"/>
        <v>7.4</v>
      </c>
      <c r="I1032" s="449"/>
      <c r="J1032" s="449"/>
      <c r="K1032" s="487"/>
      <c r="L1032" s="439"/>
      <c r="M1032" s="28"/>
    </row>
    <row r="1033" spans="1:13" ht="20.100000000000001" customHeight="1">
      <c r="A1033" s="10"/>
      <c r="B1033" s="589">
        <f t="shared" si="63"/>
        <v>2308.8000000000002</v>
      </c>
      <c r="C1033" s="451" t="s">
        <v>17</v>
      </c>
      <c r="D1033" s="441" t="str">
        <f t="shared" si="60"/>
        <v>Rua Itaporé</v>
      </c>
      <c r="E1033" s="438"/>
      <c r="F1033" s="592">
        <f t="shared" si="61"/>
        <v>312</v>
      </c>
      <c r="G1033" s="449" t="s">
        <v>31</v>
      </c>
      <c r="H1033" s="592">
        <f t="shared" si="62"/>
        <v>7.4</v>
      </c>
      <c r="I1033" s="449"/>
      <c r="J1033" s="449"/>
      <c r="K1033" s="487"/>
      <c r="L1033" s="439"/>
      <c r="M1033" s="28"/>
    </row>
    <row r="1034" spans="1:13" ht="20.100000000000001" customHeight="1">
      <c r="A1034" s="10"/>
      <c r="B1034" s="589">
        <f t="shared" si="63"/>
        <v>2611.1999999999998</v>
      </c>
      <c r="C1034" s="451" t="s">
        <v>17</v>
      </c>
      <c r="D1034" s="441" t="str">
        <f t="shared" si="60"/>
        <v>Rua Oswaldo Mendonça de Campos</v>
      </c>
      <c r="E1034" s="438"/>
      <c r="F1034" s="592">
        <f t="shared" si="61"/>
        <v>408</v>
      </c>
      <c r="G1034" s="449" t="s">
        <v>31</v>
      </c>
      <c r="H1034" s="592">
        <f t="shared" si="62"/>
        <v>6.4</v>
      </c>
      <c r="I1034" s="439"/>
      <c r="J1034" s="439"/>
      <c r="K1034" s="535"/>
      <c r="L1034" s="439"/>
      <c r="M1034" s="28"/>
    </row>
    <row r="1035" spans="1:13" ht="20.100000000000001" customHeight="1">
      <c r="A1035" s="10"/>
      <c r="B1035" s="589">
        <f t="shared" si="63"/>
        <v>3712</v>
      </c>
      <c r="C1035" s="451" t="s">
        <v>17</v>
      </c>
      <c r="D1035" s="441" t="str">
        <f t="shared" si="60"/>
        <v>Rua Itaporanga</v>
      </c>
      <c r="E1035" s="438"/>
      <c r="F1035" s="592">
        <f t="shared" si="61"/>
        <v>580</v>
      </c>
      <c r="G1035" s="449" t="s">
        <v>31</v>
      </c>
      <c r="H1035" s="592">
        <f t="shared" si="62"/>
        <v>6.4</v>
      </c>
      <c r="I1035" s="439"/>
      <c r="J1035" s="439"/>
      <c r="K1035" s="535"/>
      <c r="L1035" s="439"/>
      <c r="M1035" s="28"/>
    </row>
    <row r="1036" spans="1:13" ht="20.100000000000001" customHeight="1">
      <c r="A1036" s="10"/>
      <c r="B1036" s="589">
        <f t="shared" si="63"/>
        <v>1625.6</v>
      </c>
      <c r="C1036" s="451" t="s">
        <v>17</v>
      </c>
      <c r="D1036" s="441" t="str">
        <f t="shared" si="60"/>
        <v>Rua Itú</v>
      </c>
      <c r="E1036" s="438"/>
      <c r="F1036" s="592">
        <f t="shared" si="61"/>
        <v>254</v>
      </c>
      <c r="G1036" s="449" t="s">
        <v>31</v>
      </c>
      <c r="H1036" s="592">
        <f t="shared" si="62"/>
        <v>6.4</v>
      </c>
      <c r="I1036" s="439"/>
      <c r="J1036" s="439"/>
      <c r="K1036" s="535"/>
      <c r="L1036" s="439"/>
      <c r="M1036" s="28"/>
    </row>
    <row r="1037" spans="1:13" ht="20.100000000000001" customHeight="1">
      <c r="A1037" s="10"/>
      <c r="B1037" s="589">
        <f t="shared" si="63"/>
        <v>332.8</v>
      </c>
      <c r="C1037" s="451" t="s">
        <v>17</v>
      </c>
      <c r="D1037" s="441" t="str">
        <f t="shared" si="60"/>
        <v>Rua Itabaiana</v>
      </c>
      <c r="E1037" s="438"/>
      <c r="F1037" s="592">
        <f t="shared" si="61"/>
        <v>52</v>
      </c>
      <c r="G1037" s="449" t="s">
        <v>31</v>
      </c>
      <c r="H1037" s="592">
        <f t="shared" si="62"/>
        <v>6.4</v>
      </c>
      <c r="I1037" s="439"/>
      <c r="J1037" s="439"/>
      <c r="K1037" s="535"/>
      <c r="L1037" s="439"/>
      <c r="M1037" s="28"/>
    </row>
    <row r="1038" spans="1:13" ht="20.100000000000001" customHeight="1">
      <c r="A1038" s="10"/>
      <c r="B1038" s="589">
        <f t="shared" si="63"/>
        <v>1433.6</v>
      </c>
      <c r="C1038" s="451" t="s">
        <v>17</v>
      </c>
      <c r="D1038" s="441" t="str">
        <f t="shared" si="60"/>
        <v>Rua Itavera</v>
      </c>
      <c r="E1038" s="438"/>
      <c r="F1038" s="592">
        <f t="shared" si="61"/>
        <v>224</v>
      </c>
      <c r="G1038" s="449" t="s">
        <v>31</v>
      </c>
      <c r="H1038" s="592">
        <f t="shared" si="62"/>
        <v>6.4</v>
      </c>
      <c r="I1038" s="439"/>
      <c r="J1038" s="439"/>
      <c r="K1038" s="535"/>
      <c r="L1038" s="439"/>
      <c r="M1038" s="28"/>
    </row>
    <row r="1039" spans="1:13" ht="20.100000000000001" customHeight="1">
      <c r="A1039" s="10"/>
      <c r="B1039" s="589">
        <f t="shared" si="63"/>
        <v>1542.4</v>
      </c>
      <c r="C1039" s="451" t="s">
        <v>17</v>
      </c>
      <c r="D1039" s="441" t="str">
        <f t="shared" si="60"/>
        <v>Rua Agenor Pacheco</v>
      </c>
      <c r="E1039" s="438"/>
      <c r="F1039" s="592">
        <f t="shared" si="61"/>
        <v>241</v>
      </c>
      <c r="G1039" s="449" t="s">
        <v>31</v>
      </c>
      <c r="H1039" s="592">
        <f t="shared" si="62"/>
        <v>6.4</v>
      </c>
      <c r="I1039" s="439"/>
      <c r="J1039" s="439"/>
      <c r="K1039" s="535"/>
      <c r="L1039" s="439"/>
      <c r="M1039" s="28"/>
    </row>
    <row r="1040" spans="1:13" ht="20.100000000000001" customHeight="1">
      <c r="A1040" s="10"/>
      <c r="B1040" s="589">
        <f t="shared" si="63"/>
        <v>1440</v>
      </c>
      <c r="C1040" s="451" t="s">
        <v>17</v>
      </c>
      <c r="D1040" s="441" t="str">
        <f t="shared" si="60"/>
        <v>Rua Itararé</v>
      </c>
      <c r="E1040" s="438"/>
      <c r="F1040" s="592">
        <f t="shared" si="61"/>
        <v>225</v>
      </c>
      <c r="G1040" s="449" t="s">
        <v>31</v>
      </c>
      <c r="H1040" s="592">
        <f t="shared" si="62"/>
        <v>6.4</v>
      </c>
      <c r="I1040" s="439"/>
      <c r="J1040" s="439"/>
      <c r="K1040" s="535"/>
      <c r="L1040" s="439"/>
      <c r="M1040" s="28"/>
    </row>
    <row r="1041" spans="1:13" ht="20.100000000000001" customHeight="1">
      <c r="A1041" s="10"/>
      <c r="B1041" s="589">
        <f t="shared" si="63"/>
        <v>1427.2</v>
      </c>
      <c r="C1041" s="451" t="s">
        <v>17</v>
      </c>
      <c r="D1041" s="441" t="str">
        <f t="shared" si="60"/>
        <v>Rua Itapuca</v>
      </c>
      <c r="E1041" s="438"/>
      <c r="F1041" s="592">
        <f t="shared" si="61"/>
        <v>223</v>
      </c>
      <c r="G1041" s="449" t="s">
        <v>31</v>
      </c>
      <c r="H1041" s="592">
        <f t="shared" si="62"/>
        <v>6.4</v>
      </c>
      <c r="I1041" s="439"/>
      <c r="J1041" s="439"/>
      <c r="K1041" s="535"/>
      <c r="L1041" s="439"/>
      <c r="M1041" s="28"/>
    </row>
    <row r="1042" spans="1:13" ht="20.100000000000001" customHeight="1">
      <c r="A1042" s="10"/>
      <c r="B1042" s="589">
        <f t="shared" si="63"/>
        <v>1628</v>
      </c>
      <c r="C1042" s="451" t="s">
        <v>17</v>
      </c>
      <c r="D1042" s="441" t="str">
        <f t="shared" si="60"/>
        <v>Avenida Presidente Truman (750+0 a 761+0)</v>
      </c>
      <c r="E1042" s="438"/>
      <c r="F1042" s="592">
        <f t="shared" si="61"/>
        <v>220</v>
      </c>
      <c r="G1042" s="449" t="s">
        <v>31</v>
      </c>
      <c r="H1042" s="592">
        <f t="shared" si="62"/>
        <v>7.4</v>
      </c>
      <c r="I1042" s="439"/>
      <c r="J1042" s="439"/>
      <c r="K1042" s="535"/>
      <c r="L1042" s="439"/>
      <c r="M1042" s="28"/>
    </row>
    <row r="1043" spans="1:13" ht="20.100000000000001" customHeight="1">
      <c r="A1043" s="10"/>
      <c r="B1043" s="589">
        <f t="shared" si="63"/>
        <v>1344</v>
      </c>
      <c r="C1043" s="451" t="s">
        <v>17</v>
      </c>
      <c r="D1043" s="441" t="str">
        <f t="shared" si="60"/>
        <v>Avenida Presidente Truman (761+0 a 771+10)</v>
      </c>
      <c r="E1043" s="438"/>
      <c r="F1043" s="592">
        <f t="shared" si="61"/>
        <v>210</v>
      </c>
      <c r="G1043" s="449" t="s">
        <v>31</v>
      </c>
      <c r="H1043" s="592">
        <f t="shared" si="62"/>
        <v>6.4</v>
      </c>
      <c r="I1043" s="439"/>
      <c r="J1043" s="439"/>
      <c r="K1043" s="535"/>
      <c r="L1043" s="439"/>
      <c r="M1043" s="28"/>
    </row>
    <row r="1044" spans="1:13" ht="20.100000000000001" customHeight="1">
      <c r="A1044" s="10"/>
      <c r="B1044" s="589">
        <f t="shared" si="63"/>
        <v>1694.6</v>
      </c>
      <c r="C1044" s="451" t="s">
        <v>17</v>
      </c>
      <c r="D1044" s="441" t="str">
        <f t="shared" si="60"/>
        <v>Avenida Presidente Truman (771+0 a 782+19,165)</v>
      </c>
      <c r="E1044" s="438"/>
      <c r="F1044" s="592">
        <f t="shared" si="61"/>
        <v>229</v>
      </c>
      <c r="G1044" s="449" t="s">
        <v>31</v>
      </c>
      <c r="H1044" s="592">
        <f t="shared" si="62"/>
        <v>7.4</v>
      </c>
      <c r="I1044" s="439"/>
      <c r="J1044" s="439"/>
      <c r="K1044" s="535"/>
      <c r="L1044" s="439"/>
      <c r="M1044" s="28"/>
    </row>
    <row r="1045" spans="1:13" ht="20.100000000000001" customHeight="1">
      <c r="A1045" s="10"/>
      <c r="B1045" s="589">
        <f t="shared" si="63"/>
        <v>2105.6</v>
      </c>
      <c r="C1045" s="451" t="s">
        <v>17</v>
      </c>
      <c r="D1045" s="441" t="str">
        <f t="shared" si="60"/>
        <v>Rua Noronha dos Santos (800+0 a 816+9)</v>
      </c>
      <c r="E1045" s="438"/>
      <c r="F1045" s="592">
        <f t="shared" si="61"/>
        <v>329</v>
      </c>
      <c r="G1045" s="449" t="s">
        <v>31</v>
      </c>
      <c r="H1045" s="592">
        <f t="shared" si="62"/>
        <v>6.4</v>
      </c>
      <c r="I1045" s="439"/>
      <c r="J1045" s="439"/>
      <c r="K1045" s="535"/>
      <c r="L1045" s="439"/>
      <c r="M1045" s="28"/>
    </row>
    <row r="1046" spans="1:13" ht="20.100000000000001" customHeight="1">
      <c r="A1046" s="10"/>
      <c r="B1046" s="589">
        <f t="shared" si="63"/>
        <v>704</v>
      </c>
      <c r="C1046" s="451" t="s">
        <v>17</v>
      </c>
      <c r="D1046" s="441" t="str">
        <f t="shared" si="60"/>
        <v>Rua Noronha dos Santos (816+9 a 821+9)</v>
      </c>
      <c r="E1046" s="438"/>
      <c r="F1046" s="592">
        <f t="shared" si="61"/>
        <v>110</v>
      </c>
      <c r="G1046" s="449" t="s">
        <v>31</v>
      </c>
      <c r="H1046" s="592">
        <f t="shared" si="62"/>
        <v>6.4</v>
      </c>
      <c r="I1046" s="439"/>
      <c r="J1046" s="439"/>
      <c r="K1046" s="535"/>
      <c r="L1046" s="439"/>
      <c r="M1046" s="28"/>
    </row>
    <row r="1047" spans="1:13" ht="20.100000000000001" customHeight="1">
      <c r="A1047" s="10"/>
      <c r="B1047" s="589">
        <f t="shared" si="63"/>
        <v>3315.2</v>
      </c>
      <c r="C1047" s="451" t="s">
        <v>17</v>
      </c>
      <c r="D1047" s="441" t="str">
        <f t="shared" si="60"/>
        <v>Rua Plinio Rocha</v>
      </c>
      <c r="E1047" s="438"/>
      <c r="F1047" s="592">
        <f t="shared" si="61"/>
        <v>518</v>
      </c>
      <c r="G1047" s="449" t="s">
        <v>31</v>
      </c>
      <c r="H1047" s="592">
        <f t="shared" si="62"/>
        <v>6.4</v>
      </c>
      <c r="I1047" s="439"/>
      <c r="J1047" s="439"/>
      <c r="K1047" s="535"/>
      <c r="L1047" s="439"/>
      <c r="M1047" s="28"/>
    </row>
    <row r="1048" spans="1:13" ht="20.100000000000001" customHeight="1">
      <c r="A1048" s="10"/>
      <c r="B1048" s="589">
        <f t="shared" si="63"/>
        <v>2188.8000000000002</v>
      </c>
      <c r="C1048" s="451" t="s">
        <v>17</v>
      </c>
      <c r="D1048" s="441" t="str">
        <f t="shared" si="60"/>
        <v>Rua Raul de Azevedo</v>
      </c>
      <c r="E1048" s="438"/>
      <c r="F1048" s="592">
        <f t="shared" si="61"/>
        <v>342</v>
      </c>
      <c r="G1048" s="449" t="s">
        <v>31</v>
      </c>
      <c r="H1048" s="592">
        <f t="shared" si="62"/>
        <v>6.4</v>
      </c>
      <c r="I1048" s="439"/>
      <c r="J1048" s="439"/>
      <c r="K1048" s="535"/>
      <c r="L1048" s="439"/>
      <c r="M1048" s="28"/>
    </row>
    <row r="1049" spans="1:13" ht="20.100000000000001" customHeight="1">
      <c r="A1049" s="10"/>
      <c r="B1049" s="589">
        <f t="shared" si="63"/>
        <v>6556.4</v>
      </c>
      <c r="C1049" s="451" t="s">
        <v>17</v>
      </c>
      <c r="D1049" s="441" t="str">
        <f t="shared" si="60"/>
        <v>Rua Itapetininga</v>
      </c>
      <c r="E1049" s="438"/>
      <c r="F1049" s="592">
        <f t="shared" si="61"/>
        <v>886</v>
      </c>
      <c r="G1049" s="449" t="s">
        <v>31</v>
      </c>
      <c r="H1049" s="592">
        <f t="shared" si="62"/>
        <v>7.4</v>
      </c>
      <c r="I1049" s="439"/>
      <c r="J1049" s="439"/>
      <c r="K1049" s="535"/>
      <c r="L1049" s="439"/>
      <c r="M1049" s="28"/>
    </row>
    <row r="1050" spans="1:13" ht="20.100000000000001" customHeight="1">
      <c r="A1050" s="10"/>
      <c r="B1050" s="589">
        <f t="shared" si="63"/>
        <v>2931.2</v>
      </c>
      <c r="C1050" s="451" t="s">
        <v>17</v>
      </c>
      <c r="D1050" s="441" t="str">
        <f t="shared" si="60"/>
        <v>Rua Nápoles (1004+1 a 1026+18,572)</v>
      </c>
      <c r="E1050" s="438"/>
      <c r="F1050" s="592">
        <f t="shared" si="61"/>
        <v>458</v>
      </c>
      <c r="G1050" s="449" t="s">
        <v>31</v>
      </c>
      <c r="H1050" s="592">
        <f t="shared" si="62"/>
        <v>6.4</v>
      </c>
      <c r="I1050" s="439"/>
      <c r="J1050" s="439"/>
      <c r="K1050" s="535"/>
      <c r="L1050" s="439"/>
      <c r="M1050" s="28"/>
    </row>
    <row r="1051" spans="1:13" ht="20.100000000000001" customHeight="1">
      <c r="A1051" s="10"/>
      <c r="B1051" s="589">
        <f t="shared" si="63"/>
        <v>1555.2</v>
      </c>
      <c r="C1051" s="451" t="s">
        <v>17</v>
      </c>
      <c r="D1051" s="441" t="str">
        <f t="shared" si="60"/>
        <v>Rua Nápoles (1030+0 a 1042+3,332)</v>
      </c>
      <c r="E1051" s="438"/>
      <c r="F1051" s="592">
        <f t="shared" si="61"/>
        <v>243</v>
      </c>
      <c r="G1051" s="449" t="s">
        <v>31</v>
      </c>
      <c r="H1051" s="592">
        <f t="shared" si="62"/>
        <v>6.4</v>
      </c>
      <c r="I1051" s="439"/>
      <c r="J1051" s="439"/>
      <c r="K1051" s="535"/>
      <c r="L1051" s="439"/>
      <c r="M1051" s="28"/>
    </row>
    <row r="1052" spans="1:13" ht="20.100000000000001" customHeight="1">
      <c r="A1052" s="10"/>
      <c r="B1052" s="589">
        <f t="shared" si="63"/>
        <v>1254.4000000000001</v>
      </c>
      <c r="C1052" s="451" t="s">
        <v>17</v>
      </c>
      <c r="D1052" s="441" t="str">
        <f t="shared" si="60"/>
        <v>Rua Carlota Antunes de Lima</v>
      </c>
      <c r="E1052" s="438"/>
      <c r="F1052" s="592">
        <f t="shared" si="61"/>
        <v>196</v>
      </c>
      <c r="G1052" s="449" t="s">
        <v>31</v>
      </c>
      <c r="H1052" s="592">
        <f t="shared" si="62"/>
        <v>6.4</v>
      </c>
      <c r="I1052" s="439"/>
      <c r="J1052" s="439"/>
      <c r="K1052" s="535"/>
      <c r="L1052" s="439"/>
      <c r="M1052" s="28"/>
    </row>
    <row r="1053" spans="1:13" ht="20.100000000000001" customHeight="1">
      <c r="A1053" s="10"/>
      <c r="B1053" s="589">
        <f t="shared" si="63"/>
        <v>3475.2</v>
      </c>
      <c r="C1053" s="451" t="s">
        <v>17</v>
      </c>
      <c r="D1053" s="441" t="str">
        <f t="shared" si="60"/>
        <v>Rua Itabira</v>
      </c>
      <c r="E1053" s="438"/>
      <c r="F1053" s="592">
        <f t="shared" si="61"/>
        <v>543</v>
      </c>
      <c r="G1053" s="449" t="s">
        <v>31</v>
      </c>
      <c r="H1053" s="592">
        <f t="shared" si="62"/>
        <v>6.4</v>
      </c>
      <c r="I1053" s="439"/>
      <c r="J1053" s="439"/>
      <c r="K1053" s="535"/>
      <c r="L1053" s="439"/>
      <c r="M1053" s="28"/>
    </row>
    <row r="1054" spans="1:13" ht="20.100000000000001" customHeight="1">
      <c r="A1054" s="10"/>
      <c r="B1054" s="589">
        <f t="shared" si="63"/>
        <v>1254.4000000000001</v>
      </c>
      <c r="C1054" s="451" t="s">
        <v>17</v>
      </c>
      <c r="D1054" s="441" t="str">
        <f t="shared" si="60"/>
        <v>Rua Euzira Amorim de Vasconcelos</v>
      </c>
      <c r="E1054" s="438"/>
      <c r="F1054" s="592">
        <f t="shared" si="61"/>
        <v>196</v>
      </c>
      <c r="G1054" s="449" t="s">
        <v>31</v>
      </c>
      <c r="H1054" s="592">
        <f t="shared" si="62"/>
        <v>6.4</v>
      </c>
      <c r="I1054" s="439"/>
      <c r="J1054" s="439"/>
      <c r="K1054" s="535"/>
      <c r="L1054" s="439"/>
      <c r="M1054" s="28"/>
    </row>
    <row r="1055" spans="1:13" ht="20.100000000000001" customHeight="1">
      <c r="A1055" s="10"/>
      <c r="B1055" s="589">
        <f t="shared" si="63"/>
        <v>284.35000000000002</v>
      </c>
      <c r="C1055" s="451" t="s">
        <v>17</v>
      </c>
      <c r="D1055" s="441" t="str">
        <f t="shared" si="60"/>
        <v>Rua Itaipú (1200+0 a 1202+7)</v>
      </c>
      <c r="E1055" s="438"/>
      <c r="F1055" s="592">
        <f t="shared" si="61"/>
        <v>47</v>
      </c>
      <c r="G1055" s="449" t="s">
        <v>31</v>
      </c>
      <c r="H1055" s="592">
        <f t="shared" si="62"/>
        <v>6.0500000000000007</v>
      </c>
      <c r="I1055" s="439"/>
      <c r="J1055" s="439"/>
      <c r="K1055" s="535"/>
      <c r="L1055" s="439"/>
      <c r="M1055" s="28"/>
    </row>
    <row r="1056" spans="1:13" ht="20.100000000000001" customHeight="1">
      <c r="A1056" s="10"/>
      <c r="B1056" s="589">
        <f t="shared" si="63"/>
        <v>2025</v>
      </c>
      <c r="C1056" s="451" t="s">
        <v>17</v>
      </c>
      <c r="D1056" s="441" t="str">
        <f t="shared" si="60"/>
        <v>Rua Itaipú (1202+7 a 1221+1,849)</v>
      </c>
      <c r="E1056" s="438"/>
      <c r="F1056" s="592">
        <f t="shared" si="61"/>
        <v>375</v>
      </c>
      <c r="G1056" s="449" t="s">
        <v>31</v>
      </c>
      <c r="H1056" s="592">
        <f t="shared" si="62"/>
        <v>5.4</v>
      </c>
      <c r="I1056" s="439"/>
      <c r="J1056" s="439"/>
      <c r="K1056" s="535"/>
      <c r="L1056" s="439"/>
      <c r="M1056" s="28"/>
    </row>
    <row r="1057" spans="1:14" ht="20.100000000000001" customHeight="1">
      <c r="A1057" s="10"/>
      <c r="B1057" s="589">
        <f t="shared" si="63"/>
        <v>416</v>
      </c>
      <c r="C1057" s="451" t="s">
        <v>17</v>
      </c>
      <c r="D1057" s="441" t="str">
        <f t="shared" si="60"/>
        <v>Rua Itamarati (1250+0 a 1252+0)</v>
      </c>
      <c r="E1057" s="438"/>
      <c r="F1057" s="592">
        <f t="shared" si="61"/>
        <v>40</v>
      </c>
      <c r="G1057" s="449" t="s">
        <v>31</v>
      </c>
      <c r="H1057" s="592">
        <f t="shared" si="62"/>
        <v>10.4</v>
      </c>
      <c r="I1057" s="439"/>
      <c r="J1057" s="439"/>
      <c r="K1057" s="535"/>
      <c r="L1057" s="439"/>
      <c r="M1057" s="28"/>
    </row>
    <row r="1058" spans="1:14" ht="20.100000000000001" customHeight="1">
      <c r="A1058" s="10"/>
      <c r="B1058" s="589">
        <f t="shared" si="63"/>
        <v>3731.2</v>
      </c>
      <c r="C1058" s="451" t="s">
        <v>17</v>
      </c>
      <c r="D1058" s="441" t="str">
        <f t="shared" si="60"/>
        <v>Rua Itamarati (1252+0 a 1281+3)</v>
      </c>
      <c r="E1058" s="438"/>
      <c r="F1058" s="592">
        <f t="shared" si="61"/>
        <v>583</v>
      </c>
      <c r="G1058" s="449" t="s">
        <v>31</v>
      </c>
      <c r="H1058" s="592">
        <f t="shared" si="62"/>
        <v>6.4</v>
      </c>
      <c r="I1058" s="439"/>
      <c r="J1058" s="439"/>
      <c r="K1058" s="535"/>
      <c r="L1058" s="439"/>
      <c r="M1058" s="28"/>
    </row>
    <row r="1059" spans="1:14" ht="20.100000000000001" customHeight="1">
      <c r="A1059" s="10"/>
      <c r="B1059" s="589">
        <f t="shared" si="63"/>
        <v>5668.4</v>
      </c>
      <c r="C1059" s="451" t="s">
        <v>17</v>
      </c>
      <c r="D1059" s="441" t="str">
        <f t="shared" si="60"/>
        <v>Rua Itamarati (1281+3 a 1319+9,405)</v>
      </c>
      <c r="E1059" s="438"/>
      <c r="F1059" s="592">
        <f t="shared" si="61"/>
        <v>766</v>
      </c>
      <c r="G1059" s="449" t="s">
        <v>31</v>
      </c>
      <c r="H1059" s="592">
        <f t="shared" si="62"/>
        <v>7.4</v>
      </c>
      <c r="I1059" s="439"/>
      <c r="J1059" s="439"/>
      <c r="K1059" s="535"/>
      <c r="L1059" s="439"/>
      <c r="M1059" s="28"/>
    </row>
    <row r="1060" spans="1:14" ht="20.100000000000001" customHeight="1">
      <c r="A1060" s="10"/>
      <c r="B1060" s="589">
        <f t="shared" si="63"/>
        <v>1945.6</v>
      </c>
      <c r="C1060" s="451" t="s">
        <v>17</v>
      </c>
      <c r="D1060" s="441" t="str">
        <f t="shared" si="60"/>
        <v>Rua Itamiami</v>
      </c>
      <c r="E1060" s="438"/>
      <c r="F1060" s="592">
        <f t="shared" si="61"/>
        <v>304</v>
      </c>
      <c r="G1060" s="449" t="s">
        <v>31</v>
      </c>
      <c r="H1060" s="592">
        <f t="shared" si="62"/>
        <v>6.4</v>
      </c>
      <c r="I1060" s="439"/>
      <c r="J1060" s="439"/>
      <c r="K1060" s="535"/>
      <c r="L1060" s="439"/>
      <c r="M1060" s="28"/>
    </row>
    <row r="1061" spans="1:14" ht="20.100000000000001" customHeight="1">
      <c r="A1061" s="10"/>
      <c r="B1061" s="443">
        <f>SUM(B1025:B1060)</f>
        <v>75066.949999999983</v>
      </c>
      <c r="C1061" s="627" t="str">
        <f>VLOOKUP(B1022,'DESCRIÇÃO EMOP'!A:C,3)</f>
        <v>M2</v>
      </c>
      <c r="D1061" s="516" t="s">
        <v>140</v>
      </c>
      <c r="E1061" s="438"/>
      <c r="F1061" s="493"/>
      <c r="G1061" s="449"/>
      <c r="H1061" s="531"/>
      <c r="I1061" s="449"/>
      <c r="J1061" s="449"/>
      <c r="K1061" s="487"/>
      <c r="L1061" s="439"/>
      <c r="M1061" s="28"/>
    </row>
    <row r="1062" spans="1:14" ht="20.100000000000001" customHeight="1">
      <c r="A1062" s="10"/>
      <c r="B1062" s="36"/>
      <c r="C1062" s="627"/>
      <c r="D1062" s="516"/>
      <c r="E1062" s="438"/>
      <c r="F1062" s="493"/>
      <c r="G1062" s="449"/>
      <c r="H1062" s="531"/>
      <c r="I1062" s="449"/>
      <c r="J1062" s="449"/>
      <c r="K1062" s="487"/>
      <c r="L1062" s="439"/>
      <c r="M1062" s="28"/>
    </row>
    <row r="1063" spans="1:14" s="16" customFormat="1" ht="48.75" customHeight="1" collapsed="1">
      <c r="A1063" s="10">
        <f>A1022+1</f>
        <v>92</v>
      </c>
      <c r="B1063" s="18" t="s">
        <v>20305</v>
      </c>
      <c r="C1063" s="1133" t="str">
        <f>VLOOKUP(B1063,'DESCRIÇÃO EMOP'!A:B,2,FALSE)</f>
        <v>ESTACAO TOTAL,COM PRECISAO ANGULAR DE 1" A 2",ALCANCE MINIMODE 500M SEM PRISMA,E ALCANCE MINIMO DE 3000M COM UM PRISMA,GATILHO RAPIDO,DISPLAY DUPLO,TECLADO ALFANUMERICO,MEMORIA INTERNA COM MINIMO DE 17.000 PONTOS,PODENDO SER EXPANDIDO PORCARTAO DE MEMORIA OU PEN DRIVE,TRANSFERENCIA DE DADOS VIAUSB,BATERIA RECARREGAVEL,EXCLUSIVE EQUIPE DE TOPOGRAFIA</v>
      </c>
      <c r="D1063" s="1133"/>
      <c r="E1063" s="1133"/>
      <c r="F1063" s="1133"/>
      <c r="G1063" s="1133"/>
      <c r="H1063" s="1133"/>
      <c r="I1063" s="1133"/>
      <c r="J1063" s="1133"/>
      <c r="K1063" s="1133"/>
      <c r="L1063" s="1133"/>
      <c r="M1063" s="1035"/>
      <c r="N1063" s="421"/>
    </row>
    <row r="1064" spans="1:14" ht="6" customHeight="1">
      <c r="A1064" s="10"/>
      <c r="B1064" s="448"/>
      <c r="C1064" s="11"/>
      <c r="D1064" s="441"/>
      <c r="E1064" s="438"/>
      <c r="F1064" s="493"/>
      <c r="G1064" s="449"/>
      <c r="H1064" s="531"/>
      <c r="I1064" s="449"/>
      <c r="J1064" s="449"/>
      <c r="K1064" s="487"/>
      <c r="L1064" s="439"/>
      <c r="M1064" s="28"/>
    </row>
    <row r="1065" spans="1:14" ht="15.75">
      <c r="A1065" s="10"/>
      <c r="B1065" s="444"/>
      <c r="C1065" s="445"/>
      <c r="D1065" s="497"/>
      <c r="E1065" s="485"/>
      <c r="F1065" s="1037" t="s">
        <v>35703</v>
      </c>
      <c r="G1065" s="1137" t="s">
        <v>35704</v>
      </c>
      <c r="H1065" s="1137"/>
      <c r="I1065" s="1137"/>
      <c r="J1065" s="449"/>
      <c r="K1065" s="487"/>
      <c r="L1065" s="439"/>
      <c r="M1065" s="28"/>
    </row>
    <row r="1066" spans="1:14" ht="20.100000000000001" customHeight="1">
      <c r="A1066" s="10"/>
      <c r="B1066" s="493">
        <f>TRUNC(H1066*F1066,2)</f>
        <v>10800</v>
      </c>
      <c r="C1066" s="451" t="s">
        <v>17</v>
      </c>
      <c r="D1066" s="441" t="s">
        <v>35705</v>
      </c>
      <c r="E1066" s="485"/>
      <c r="F1066" s="488">
        <v>450</v>
      </c>
      <c r="G1066" s="449" t="s">
        <v>31</v>
      </c>
      <c r="H1066" s="488">
        <v>24</v>
      </c>
      <c r="I1066" s="449"/>
      <c r="J1066" s="449"/>
      <c r="K1066" s="487"/>
      <c r="L1066" s="439"/>
      <c r="M1066" s="28"/>
    </row>
    <row r="1067" spans="1:14" ht="20.100000000000001" customHeight="1">
      <c r="A1067" s="10"/>
      <c r="B1067" s="443">
        <f>SUM(B1066)</f>
        <v>10800</v>
      </c>
      <c r="C1067" s="627" t="str">
        <f>VLOOKUP(B1063,'DESCRIÇÃO EMOP'!A:C,3)</f>
        <v>H</v>
      </c>
      <c r="D1067" s="516" t="s">
        <v>140</v>
      </c>
      <c r="E1067" s="438"/>
      <c r="F1067" s="493"/>
      <c r="G1067" s="449"/>
      <c r="H1067" s="531"/>
      <c r="I1067" s="449"/>
      <c r="J1067" s="449"/>
      <c r="K1067" s="487"/>
      <c r="L1067" s="439"/>
      <c r="M1067" s="28"/>
    </row>
    <row r="1068" spans="1:14" ht="20.100000000000001" customHeight="1">
      <c r="A1068" s="10"/>
      <c r="B1068" s="36"/>
      <c r="C1068" s="627"/>
      <c r="D1068" s="516"/>
      <c r="E1068" s="438"/>
      <c r="F1068" s="493"/>
      <c r="G1068" s="449"/>
      <c r="H1068" s="531"/>
      <c r="I1068" s="449"/>
      <c r="J1068" s="449"/>
      <c r="K1068" s="487"/>
      <c r="L1068" s="439"/>
      <c r="M1068" s="28"/>
    </row>
    <row r="1069" spans="1:14" s="16" customFormat="1" ht="37.5" customHeight="1" collapsed="1">
      <c r="A1069" s="10">
        <f>A1063+1</f>
        <v>93</v>
      </c>
      <c r="B1069" s="18" t="s">
        <v>8687</v>
      </c>
      <c r="C1069" s="1133" t="str">
        <f>VLOOKUP(B1069,'DESCRIÇÃO EMOP'!A:B,2,FALSE)</f>
        <v>SARJETA E MEIO-FIO CONJUGADO RETO,DE CONCRETO SIMPLES FCK=15MPA,MOLDADO NO LOCAL,TIPO DER-RJ,MEDINDO 0,45M DE BASE E 0,30M DE ALTURA,REJUNTAMENTO COM ARGAMASSA DE CIMENTO E AREIA,NO TRACO 1:3,5,COM FORNECIMENTO DE TODOS OS MATERIAIS</v>
      </c>
      <c r="D1069" s="1133"/>
      <c r="E1069" s="1133"/>
      <c r="F1069" s="1133"/>
      <c r="G1069" s="1133"/>
      <c r="H1069" s="1133"/>
      <c r="I1069" s="1133"/>
      <c r="J1069" s="1133"/>
      <c r="K1069" s="1133"/>
      <c r="L1069" s="1133"/>
      <c r="M1069" s="597"/>
      <c r="N1069" s="421"/>
    </row>
    <row r="1070" spans="1:14" ht="15.75">
      <c r="A1070" s="10"/>
      <c r="B1070" s="470">
        <f>TRUNC(F1070*H1070,2)</f>
        <v>22412</v>
      </c>
      <c r="C1070" s="451" t="s">
        <v>17</v>
      </c>
      <c r="D1070" s="441" t="s">
        <v>34636</v>
      </c>
      <c r="E1070" s="438"/>
      <c r="F1070" s="419">
        <f>SUM(F598:F633)</f>
        <v>11206</v>
      </c>
      <c r="G1070" s="449" t="s">
        <v>18</v>
      </c>
      <c r="H1070" s="488">
        <v>2</v>
      </c>
      <c r="I1070" s="449" t="s">
        <v>106</v>
      </c>
      <c r="J1070" s="449"/>
      <c r="K1070" s="439"/>
      <c r="L1070" s="439"/>
      <c r="M1070" s="15"/>
    </row>
    <row r="1071" spans="1:14" ht="15.75">
      <c r="A1071" s="10"/>
      <c r="B1071" s="471">
        <f>SUM(B1070:B1070)</f>
        <v>22412</v>
      </c>
      <c r="C1071" s="627" t="str">
        <f>VLOOKUP(B1069,'DESCRIÇÃO EMOP'!A:C,3)</f>
        <v>M</v>
      </c>
      <c r="D1071" s="516" t="s">
        <v>140</v>
      </c>
      <c r="E1071" s="60"/>
      <c r="F1071" s="419"/>
      <c r="G1071" s="449"/>
      <c r="H1071" s="487"/>
      <c r="I1071" s="449"/>
      <c r="J1071" s="449"/>
      <c r="K1071" s="439"/>
      <c r="L1071" s="439"/>
      <c r="M1071" s="15"/>
    </row>
    <row r="1072" spans="1:14" ht="18">
      <c r="A1072" s="10"/>
      <c r="B1072" s="444"/>
      <c r="C1072" s="451"/>
      <c r="D1072" s="636"/>
      <c r="E1072" s="60"/>
      <c r="F1072" s="505"/>
      <c r="G1072" s="449"/>
      <c r="H1072" s="533"/>
      <c r="I1072" s="449"/>
      <c r="J1072" s="449"/>
      <c r="K1072" s="439"/>
      <c r="L1072" s="533"/>
      <c r="M1072" s="15"/>
    </row>
    <row r="1073" spans="1:14" ht="15.75">
      <c r="A1073" s="10"/>
      <c r="B1073" s="471"/>
      <c r="C1073" s="281"/>
      <c r="D1073" s="516"/>
      <c r="E1073" s="438"/>
      <c r="F1073" s="438"/>
      <c r="G1073" s="60"/>
      <c r="H1073" s="449"/>
      <c r="I1073" s="487"/>
      <c r="J1073" s="487"/>
      <c r="K1073" s="439"/>
      <c r="L1073" s="37"/>
      <c r="M1073" s="14"/>
    </row>
    <row r="1074" spans="1:14" s="16" customFormat="1" ht="53.25" customHeight="1" collapsed="1">
      <c r="A1074" s="10">
        <f>A1069+1</f>
        <v>94</v>
      </c>
      <c r="B1074" s="18" t="s">
        <v>8618</v>
      </c>
      <c r="C1074" s="1133" t="str">
        <f>VLOOKUP(B1074,'DESCRIÇÃO EMOP'!A:B,2,FALSE)</f>
        <v>PAVIMENTACAO LAJOTAS CONCRETO,ALTAMENTE VIBRADO,INTERTRAVADO,C/ARTICULACAO VERTICAL,PRE-FABRICADOS,COR NATURAL,ESP.8CM,RESISTENCIA A COMPRESSAO 35MPA,ASSENTES SOBRE COLCHAO PO-DE-PEDRA,AREIA OU MATERIAL EQUIVALENTE,C/JUNTAS TOMADAS C/ARGAMASSA CIMENTO E AREIA,TRACO 1:4 E/OU C/PEDRISCO E ASFALTO,EXCL.PREPARO TERRENO,C/FORN.DE TODOS OS MAT.,BEM COMO A COLOCAC.</v>
      </c>
      <c r="D1074" s="1133"/>
      <c r="E1074" s="1133"/>
      <c r="F1074" s="1133"/>
      <c r="G1074" s="1133"/>
      <c r="H1074" s="1133"/>
      <c r="I1074" s="1133"/>
      <c r="J1074" s="1133"/>
      <c r="K1074" s="1133"/>
      <c r="L1074" s="1133"/>
      <c r="M1074" s="597"/>
      <c r="N1074" s="421"/>
    </row>
    <row r="1075" spans="1:14" ht="15.75">
      <c r="A1075" s="10"/>
      <c r="B1075" s="444"/>
      <c r="C1075" s="445"/>
      <c r="D1075" s="497" t="s">
        <v>102</v>
      </c>
      <c r="E1075" s="438"/>
      <c r="F1075" s="486" t="s">
        <v>4</v>
      </c>
      <c r="G1075" s="486"/>
      <c r="H1075" s="486" t="s">
        <v>103</v>
      </c>
      <c r="J1075" s="446"/>
      <c r="K1075" s="486"/>
      <c r="L1075" s="486"/>
      <c r="M1075" s="14"/>
    </row>
    <row r="1076" spans="1:14">
      <c r="A1076" s="10"/>
      <c r="B1076" s="470">
        <f>F1076*H1076</f>
        <v>206.8</v>
      </c>
      <c r="C1076" s="11" t="s">
        <v>17</v>
      </c>
      <c r="D1076" s="637" t="str">
        <f>D50</f>
        <v>Rua Itaipú (1200+0 a 1202+7)</v>
      </c>
      <c r="E1076" s="60"/>
      <c r="F1076" s="577">
        <f>F50</f>
        <v>47</v>
      </c>
      <c r="G1076" s="449" t="s">
        <v>31</v>
      </c>
      <c r="H1076" s="488">
        <v>4.4000000000000004</v>
      </c>
      <c r="J1076" s="487"/>
      <c r="K1076" s="439"/>
      <c r="L1076" s="37"/>
      <c r="M1076" s="14"/>
    </row>
    <row r="1077" spans="1:14" ht="15.75">
      <c r="A1077" s="10"/>
      <c r="B1077" s="471">
        <f>SUM(B1076)</f>
        <v>206.8</v>
      </c>
      <c r="C1077" s="627" t="str">
        <f>VLOOKUP(B1074,'DESCRIÇÃO EMOP'!A:C,3)</f>
        <v>M2</v>
      </c>
      <c r="D1077" s="516" t="s">
        <v>140</v>
      </c>
      <c r="E1077" s="438"/>
      <c r="F1077" s="438"/>
      <c r="G1077" s="60"/>
      <c r="H1077" s="449"/>
      <c r="I1077" s="487"/>
      <c r="J1077" s="487"/>
      <c r="K1077" s="439"/>
      <c r="L1077" s="37"/>
      <c r="M1077" s="14"/>
    </row>
    <row r="1078" spans="1:14">
      <c r="A1078" s="15"/>
      <c r="B1078" s="448"/>
      <c r="C1078" s="11"/>
      <c r="D1078" s="441"/>
      <c r="E1078" s="438"/>
      <c r="F1078" s="536"/>
      <c r="G1078" s="419"/>
      <c r="H1078" s="520"/>
      <c r="I1078" s="447"/>
      <c r="J1078" s="447"/>
      <c r="K1078" s="515"/>
      <c r="L1078" s="515"/>
      <c r="M1078" s="14"/>
    </row>
    <row r="1079" spans="1:14" s="16" customFormat="1" ht="36.75" customHeight="1">
      <c r="A1079" s="10">
        <f>A1074+1</f>
        <v>95</v>
      </c>
      <c r="B1079" s="18" t="s">
        <v>93</v>
      </c>
      <c r="C1079" s="1133" t="s">
        <v>126</v>
      </c>
      <c r="D1079" s="1133"/>
      <c r="E1079" s="1133"/>
      <c r="F1079" s="1133"/>
      <c r="G1079" s="1133"/>
      <c r="H1079" s="1133"/>
      <c r="I1079" s="1133"/>
      <c r="J1079" s="1133"/>
      <c r="K1079" s="1133"/>
      <c r="L1079" s="1133"/>
      <c r="M1079" s="673"/>
      <c r="N1079" s="421"/>
    </row>
    <row r="1080" spans="1:14" ht="15.75">
      <c r="A1080" s="10"/>
      <c r="B1080" s="444"/>
      <c r="C1080" s="445"/>
      <c r="D1080" s="441"/>
      <c r="E1080" s="438"/>
      <c r="F1080" s="1136" t="s">
        <v>35626</v>
      </c>
      <c r="G1080" s="1136"/>
      <c r="H1080" s="498"/>
      <c r="I1080" s="676"/>
      <c r="J1080" s="676"/>
      <c r="K1080" s="447"/>
      <c r="L1080" s="447"/>
    </row>
    <row r="1081" spans="1:14">
      <c r="A1081" s="10"/>
      <c r="B1081" s="470">
        <f>TRUNC(F1081*H1081,2)</f>
        <v>7506.69</v>
      </c>
      <c r="C1081" s="11" t="s">
        <v>17</v>
      </c>
      <c r="D1081" s="441"/>
      <c r="E1081" s="438"/>
      <c r="F1081" s="419">
        <f>B972</f>
        <v>75066.949999999983</v>
      </c>
      <c r="G1081" s="449" t="s">
        <v>18</v>
      </c>
      <c r="H1081" s="578">
        <v>0.1</v>
      </c>
      <c r="I1081" s="439"/>
      <c r="J1081" s="439"/>
      <c r="K1081" s="449"/>
      <c r="L1081" s="533"/>
    </row>
    <row r="1082" spans="1:14" ht="15.75">
      <c r="A1082" s="10"/>
      <c r="B1082" s="471">
        <f>B1081</f>
        <v>7506.69</v>
      </c>
      <c r="C1082" s="627" t="str">
        <f>VLOOKUP(B1079,'DESCRIÇÃO EMOP'!A:C,3)</f>
        <v>M2</v>
      </c>
      <c r="D1082" s="516" t="s">
        <v>140</v>
      </c>
      <c r="E1082" s="438"/>
      <c r="F1082" s="419"/>
      <c r="G1082" s="449"/>
      <c r="H1082" s="487"/>
      <c r="I1082" s="439"/>
      <c r="J1082" s="439"/>
      <c r="K1082" s="449"/>
      <c r="L1082" s="533"/>
    </row>
    <row r="1083" spans="1:14" ht="7.5" customHeight="1">
      <c r="A1083" s="10"/>
      <c r="B1083" s="448"/>
      <c r="C1083" s="445"/>
      <c r="D1083" s="441"/>
      <c r="E1083" s="438"/>
      <c r="F1083" s="625"/>
      <c r="G1083" s="439"/>
      <c r="H1083" s="439"/>
      <c r="I1083" s="439"/>
      <c r="J1083" s="439"/>
      <c r="K1083" s="439"/>
      <c r="L1083" s="439"/>
      <c r="M1083" s="15"/>
    </row>
    <row r="1084" spans="1:14">
      <c r="A1084" s="10"/>
      <c r="B1084" s="192"/>
      <c r="C1084" s="11"/>
      <c r="D1084" s="441"/>
      <c r="E1084" s="438"/>
      <c r="F1084" s="493"/>
      <c r="G1084" s="493"/>
      <c r="H1084" s="493"/>
      <c r="I1084" s="537"/>
      <c r="J1084" s="537"/>
      <c r="K1084" s="538"/>
      <c r="L1084" s="538"/>
      <c r="M1084" s="29"/>
    </row>
    <row r="1085" spans="1:14" s="16" customFormat="1" ht="35.25" customHeight="1">
      <c r="A1085" s="10">
        <f>A1079+1</f>
        <v>96</v>
      </c>
      <c r="B1085" s="18" t="s">
        <v>97</v>
      </c>
      <c r="C1085" s="1133" t="str">
        <f>VLOOKUP(B1085,'DESCRIÇÃO EMOP'!A:B,2,FALSE)</f>
        <v>PATIO DE CONCRETO,NA ESPESSURA DE 8CM,NO TRACO 1:3:3 EM VOLUME, FORMANDO QUADROS DE 1,00X1,00M, COM SARRAFOS DE MADEIRAINCORPORADOS,EXCLUSIVE PREPARO DO TERRENO</v>
      </c>
      <c r="D1085" s="1133"/>
      <c r="E1085" s="1133"/>
      <c r="F1085" s="1133"/>
      <c r="G1085" s="1133"/>
      <c r="H1085" s="1133"/>
      <c r="I1085" s="1133"/>
      <c r="J1085" s="1133"/>
      <c r="K1085" s="1133"/>
      <c r="L1085" s="1133"/>
      <c r="M1085" s="597"/>
      <c r="N1085" s="421"/>
    </row>
    <row r="1086" spans="1:14" ht="15.75">
      <c r="A1086" s="10"/>
      <c r="B1086" s="444"/>
      <c r="C1086" s="445"/>
      <c r="D1086" s="441"/>
      <c r="E1086" s="438"/>
      <c r="F1086" s="486" t="s">
        <v>4</v>
      </c>
      <c r="G1086" s="486"/>
      <c r="H1086" s="486" t="s">
        <v>1</v>
      </c>
      <c r="I1086" s="449"/>
      <c r="J1086" s="486" t="s">
        <v>34592</v>
      </c>
      <c r="K1086" s="439"/>
      <c r="M1086" s="15"/>
    </row>
    <row r="1087" spans="1:14" ht="20.100000000000001" customHeight="1">
      <c r="A1087" s="850"/>
      <c r="B1087" s="590">
        <f t="shared" ref="B1087:B1122" si="64">TRUNC(J1087*H1087*F1087,2)</f>
        <v>2280</v>
      </c>
      <c r="C1087" s="451" t="s">
        <v>17</v>
      </c>
      <c r="D1087" s="441" t="str">
        <f t="shared" ref="D1087:D1122" si="65">D598</f>
        <v>Avenida Presidente Roosevelt</v>
      </c>
      <c r="E1087" s="438"/>
      <c r="F1087" s="592">
        <f t="shared" ref="F1087:F1122" si="66">F598</f>
        <v>760</v>
      </c>
      <c r="G1087" s="449" t="s">
        <v>31</v>
      </c>
      <c r="H1087" s="592">
        <v>1.5</v>
      </c>
      <c r="I1087" s="449" t="s">
        <v>31</v>
      </c>
      <c r="J1087" s="488">
        <v>2</v>
      </c>
      <c r="K1087" s="439" t="s">
        <v>106</v>
      </c>
      <c r="M1087" s="35"/>
    </row>
    <row r="1088" spans="1:14" ht="20.100000000000001" customHeight="1">
      <c r="A1088" s="850"/>
      <c r="B1088" s="590">
        <f t="shared" si="64"/>
        <v>462</v>
      </c>
      <c r="C1088" s="451" t="s">
        <v>17</v>
      </c>
      <c r="D1088" s="441" t="str">
        <f t="shared" si="65"/>
        <v>Rua Imeri</v>
      </c>
      <c r="E1088" s="438"/>
      <c r="F1088" s="592">
        <f t="shared" si="66"/>
        <v>154</v>
      </c>
      <c r="G1088" s="449" t="s">
        <v>31</v>
      </c>
      <c r="H1088" s="592">
        <v>1.5</v>
      </c>
      <c r="I1088" s="449" t="s">
        <v>31</v>
      </c>
      <c r="J1088" s="488">
        <v>2</v>
      </c>
      <c r="K1088" s="439" t="s">
        <v>106</v>
      </c>
      <c r="M1088" s="35"/>
    </row>
    <row r="1089" spans="1:13" ht="15.75">
      <c r="A1089" s="850"/>
      <c r="B1089" s="590">
        <f t="shared" si="64"/>
        <v>648</v>
      </c>
      <c r="C1089" s="451" t="s">
        <v>17</v>
      </c>
      <c r="D1089" s="441" t="str">
        <f t="shared" si="65"/>
        <v>Rua Itaipé</v>
      </c>
      <c r="E1089" s="438"/>
      <c r="F1089" s="592">
        <f t="shared" si="66"/>
        <v>216</v>
      </c>
      <c r="G1089" s="449" t="s">
        <v>31</v>
      </c>
      <c r="H1089" s="592">
        <v>1.5</v>
      </c>
      <c r="I1089" s="449" t="s">
        <v>31</v>
      </c>
      <c r="J1089" s="488">
        <v>2</v>
      </c>
      <c r="K1089" s="439" t="s">
        <v>106</v>
      </c>
      <c r="M1089" s="35"/>
    </row>
    <row r="1090" spans="1:13" ht="15.75">
      <c r="A1090" s="850"/>
      <c r="B1090" s="590">
        <f t="shared" si="64"/>
        <v>453</v>
      </c>
      <c r="C1090" s="451" t="s">
        <v>17</v>
      </c>
      <c r="D1090" s="441" t="str">
        <f t="shared" si="65"/>
        <v>Rua Itaipá</v>
      </c>
      <c r="E1090" s="438"/>
      <c r="F1090" s="592">
        <f t="shared" si="66"/>
        <v>151</v>
      </c>
      <c r="G1090" s="449" t="s">
        <v>31</v>
      </c>
      <c r="H1090" s="592">
        <v>1.5</v>
      </c>
      <c r="I1090" s="449" t="s">
        <v>31</v>
      </c>
      <c r="J1090" s="488">
        <v>2</v>
      </c>
      <c r="K1090" s="439" t="s">
        <v>106</v>
      </c>
      <c r="M1090" s="35"/>
    </row>
    <row r="1091" spans="1:13" ht="15.75">
      <c r="A1091" s="850"/>
      <c r="B1091" s="590">
        <f t="shared" si="64"/>
        <v>492</v>
      </c>
      <c r="C1091" s="451" t="s">
        <v>17</v>
      </c>
      <c r="D1091" s="441" t="str">
        <f t="shared" si="65"/>
        <v>Rua Itatuba (200+0 a 208+4,163)</v>
      </c>
      <c r="E1091" s="438"/>
      <c r="F1091" s="592">
        <f t="shared" si="66"/>
        <v>164</v>
      </c>
      <c r="G1091" s="449" t="s">
        <v>31</v>
      </c>
      <c r="H1091" s="592">
        <v>1.5</v>
      </c>
      <c r="I1091" s="449" t="s">
        <v>31</v>
      </c>
      <c r="J1091" s="488">
        <v>2</v>
      </c>
      <c r="K1091" s="439" t="s">
        <v>106</v>
      </c>
      <c r="M1091" s="35"/>
    </row>
    <row r="1092" spans="1:13" ht="20.100000000000001" customHeight="1">
      <c r="A1092" s="850"/>
      <c r="B1092" s="590">
        <f t="shared" si="64"/>
        <v>246</v>
      </c>
      <c r="C1092" s="451" t="s">
        <v>17</v>
      </c>
      <c r="D1092" s="441" t="str">
        <f t="shared" si="65"/>
        <v>Rua Itatuba (220+0 a 224+1,540)</v>
      </c>
      <c r="E1092" s="438"/>
      <c r="F1092" s="592">
        <f t="shared" si="66"/>
        <v>82</v>
      </c>
      <c r="G1092" s="449" t="s">
        <v>31</v>
      </c>
      <c r="H1092" s="592">
        <v>1.5</v>
      </c>
      <c r="I1092" s="449" t="s">
        <v>31</v>
      </c>
      <c r="J1092" s="488">
        <v>2</v>
      </c>
      <c r="K1092" s="439" t="s">
        <v>106</v>
      </c>
      <c r="M1092" s="35"/>
    </row>
    <row r="1093" spans="1:13" ht="20.100000000000001" customHeight="1">
      <c r="A1093" s="850"/>
      <c r="B1093" s="590">
        <f t="shared" si="64"/>
        <v>474</v>
      </c>
      <c r="C1093" s="451" t="s">
        <v>17</v>
      </c>
      <c r="D1093" s="441" t="str">
        <f t="shared" si="65"/>
        <v>Rua Itajaí</v>
      </c>
      <c r="E1093" s="438"/>
      <c r="F1093" s="592">
        <f t="shared" si="66"/>
        <v>158</v>
      </c>
      <c r="G1093" s="449" t="s">
        <v>31</v>
      </c>
      <c r="H1093" s="592">
        <v>1.5</v>
      </c>
      <c r="I1093" s="449" t="s">
        <v>31</v>
      </c>
      <c r="J1093" s="488">
        <v>2</v>
      </c>
      <c r="K1093" s="439" t="s">
        <v>106</v>
      </c>
      <c r="M1093" s="35"/>
    </row>
    <row r="1094" spans="1:13" ht="20.100000000000001" customHeight="1">
      <c r="A1094" s="850"/>
      <c r="B1094" s="590">
        <f t="shared" si="64"/>
        <v>1221</v>
      </c>
      <c r="C1094" s="451" t="s">
        <v>17</v>
      </c>
      <c r="D1094" s="441" t="str">
        <f t="shared" si="65"/>
        <v>Rua Itapagé</v>
      </c>
      <c r="E1094" s="438"/>
      <c r="F1094" s="592">
        <f t="shared" si="66"/>
        <v>407</v>
      </c>
      <c r="G1094" s="449" t="s">
        <v>31</v>
      </c>
      <c r="H1094" s="592">
        <v>1.5</v>
      </c>
      <c r="I1094" s="449" t="s">
        <v>31</v>
      </c>
      <c r="J1094" s="488">
        <v>2</v>
      </c>
      <c r="K1094" s="439" t="s">
        <v>106</v>
      </c>
      <c r="M1094" s="35"/>
    </row>
    <row r="1095" spans="1:13" ht="20.100000000000001" customHeight="1">
      <c r="A1095" s="850"/>
      <c r="B1095" s="590">
        <f t="shared" si="64"/>
        <v>936</v>
      </c>
      <c r="C1095" s="451" t="s">
        <v>17</v>
      </c>
      <c r="D1095" s="441" t="str">
        <f t="shared" si="65"/>
        <v>Rua Itaporé</v>
      </c>
      <c r="E1095" s="438"/>
      <c r="F1095" s="592">
        <f t="shared" si="66"/>
        <v>312</v>
      </c>
      <c r="G1095" s="449" t="s">
        <v>31</v>
      </c>
      <c r="H1095" s="592">
        <v>1.5</v>
      </c>
      <c r="I1095" s="449" t="s">
        <v>31</v>
      </c>
      <c r="J1095" s="488">
        <v>2</v>
      </c>
      <c r="K1095" s="439" t="s">
        <v>106</v>
      </c>
      <c r="M1095" s="35"/>
    </row>
    <row r="1096" spans="1:13" ht="20.100000000000001" customHeight="1">
      <c r="A1096" s="850"/>
      <c r="B1096" s="590">
        <f t="shared" si="64"/>
        <v>1224</v>
      </c>
      <c r="C1096" s="451" t="s">
        <v>17</v>
      </c>
      <c r="D1096" s="441" t="str">
        <f t="shared" si="65"/>
        <v>Rua Oswaldo Mendonça de Campos</v>
      </c>
      <c r="E1096" s="438"/>
      <c r="F1096" s="592">
        <f t="shared" si="66"/>
        <v>408</v>
      </c>
      <c r="G1096" s="449" t="s">
        <v>31</v>
      </c>
      <c r="H1096" s="592">
        <v>1.5</v>
      </c>
      <c r="I1096" s="449" t="s">
        <v>31</v>
      </c>
      <c r="J1096" s="488">
        <v>2</v>
      </c>
      <c r="K1096" s="439" t="s">
        <v>106</v>
      </c>
      <c r="M1096" s="35"/>
    </row>
    <row r="1097" spans="1:13" ht="20.100000000000001" customHeight="1">
      <c r="A1097" s="850"/>
      <c r="B1097" s="590">
        <f t="shared" si="64"/>
        <v>1740</v>
      </c>
      <c r="C1097" s="451" t="s">
        <v>17</v>
      </c>
      <c r="D1097" s="441" t="str">
        <f t="shared" si="65"/>
        <v>Rua Itaporanga</v>
      </c>
      <c r="E1097" s="438"/>
      <c r="F1097" s="592">
        <f t="shared" si="66"/>
        <v>580</v>
      </c>
      <c r="G1097" s="449" t="s">
        <v>31</v>
      </c>
      <c r="H1097" s="592">
        <v>1.5</v>
      </c>
      <c r="I1097" s="449" t="s">
        <v>31</v>
      </c>
      <c r="J1097" s="488">
        <v>2</v>
      </c>
      <c r="K1097" s="439" t="s">
        <v>106</v>
      </c>
      <c r="M1097" s="35"/>
    </row>
    <row r="1098" spans="1:13" ht="20.100000000000001" customHeight="1">
      <c r="A1098" s="850"/>
      <c r="B1098" s="590">
        <f t="shared" si="64"/>
        <v>762</v>
      </c>
      <c r="C1098" s="451" t="s">
        <v>17</v>
      </c>
      <c r="D1098" s="441" t="str">
        <f t="shared" si="65"/>
        <v>Rua Itú</v>
      </c>
      <c r="E1098" s="438"/>
      <c r="F1098" s="592">
        <f t="shared" si="66"/>
        <v>254</v>
      </c>
      <c r="G1098" s="449" t="s">
        <v>31</v>
      </c>
      <c r="H1098" s="592">
        <v>1.5</v>
      </c>
      <c r="I1098" s="449" t="s">
        <v>31</v>
      </c>
      <c r="J1098" s="488">
        <v>2</v>
      </c>
      <c r="K1098" s="439" t="s">
        <v>106</v>
      </c>
      <c r="M1098" s="35"/>
    </row>
    <row r="1099" spans="1:13" ht="20.100000000000001" customHeight="1">
      <c r="A1099" s="850"/>
      <c r="B1099" s="590">
        <f t="shared" si="64"/>
        <v>156</v>
      </c>
      <c r="C1099" s="451" t="s">
        <v>17</v>
      </c>
      <c r="D1099" s="441" t="str">
        <f t="shared" si="65"/>
        <v>Rua Itabaiana</v>
      </c>
      <c r="E1099" s="438"/>
      <c r="F1099" s="592">
        <f t="shared" si="66"/>
        <v>52</v>
      </c>
      <c r="G1099" s="449" t="s">
        <v>31</v>
      </c>
      <c r="H1099" s="592">
        <v>1.5</v>
      </c>
      <c r="I1099" s="449" t="s">
        <v>31</v>
      </c>
      <c r="J1099" s="488">
        <v>2</v>
      </c>
      <c r="K1099" s="439" t="s">
        <v>106</v>
      </c>
      <c r="M1099" s="35"/>
    </row>
    <row r="1100" spans="1:13" ht="20.100000000000001" customHeight="1">
      <c r="A1100" s="850"/>
      <c r="B1100" s="590">
        <f t="shared" si="64"/>
        <v>672</v>
      </c>
      <c r="C1100" s="451" t="s">
        <v>17</v>
      </c>
      <c r="D1100" s="441" t="str">
        <f t="shared" si="65"/>
        <v>Rua Itavera</v>
      </c>
      <c r="E1100" s="438"/>
      <c r="F1100" s="592">
        <f t="shared" si="66"/>
        <v>224</v>
      </c>
      <c r="G1100" s="449" t="s">
        <v>31</v>
      </c>
      <c r="H1100" s="592">
        <v>1.5</v>
      </c>
      <c r="I1100" s="449" t="s">
        <v>31</v>
      </c>
      <c r="J1100" s="488">
        <v>2</v>
      </c>
      <c r="K1100" s="439" t="s">
        <v>106</v>
      </c>
      <c r="M1100" s="35"/>
    </row>
    <row r="1101" spans="1:13" ht="20.100000000000001" customHeight="1">
      <c r="A1101" s="850"/>
      <c r="B1101" s="590">
        <f t="shared" si="64"/>
        <v>723</v>
      </c>
      <c r="C1101" s="451" t="s">
        <v>17</v>
      </c>
      <c r="D1101" s="441" t="str">
        <f t="shared" si="65"/>
        <v>Rua Agenor Pacheco</v>
      </c>
      <c r="E1101" s="438"/>
      <c r="F1101" s="592">
        <f t="shared" si="66"/>
        <v>241</v>
      </c>
      <c r="G1101" s="449" t="s">
        <v>31</v>
      </c>
      <c r="H1101" s="592">
        <v>1.5</v>
      </c>
      <c r="I1101" s="449" t="s">
        <v>31</v>
      </c>
      <c r="J1101" s="488">
        <v>2</v>
      </c>
      <c r="K1101" s="439" t="s">
        <v>106</v>
      </c>
      <c r="M1101" s="35"/>
    </row>
    <row r="1102" spans="1:13" ht="20.100000000000001" customHeight="1">
      <c r="A1102" s="850"/>
      <c r="B1102" s="590">
        <f t="shared" si="64"/>
        <v>675</v>
      </c>
      <c r="C1102" s="451" t="s">
        <v>17</v>
      </c>
      <c r="D1102" s="441" t="str">
        <f t="shared" si="65"/>
        <v>Rua Itararé</v>
      </c>
      <c r="E1102" s="438"/>
      <c r="F1102" s="592">
        <f t="shared" si="66"/>
        <v>225</v>
      </c>
      <c r="G1102" s="449" t="s">
        <v>31</v>
      </c>
      <c r="H1102" s="592">
        <v>1.5</v>
      </c>
      <c r="I1102" s="449" t="s">
        <v>31</v>
      </c>
      <c r="J1102" s="488">
        <v>2</v>
      </c>
      <c r="K1102" s="439" t="s">
        <v>106</v>
      </c>
      <c r="M1102" s="35"/>
    </row>
    <row r="1103" spans="1:13" ht="20.100000000000001" customHeight="1">
      <c r="A1103" s="850"/>
      <c r="B1103" s="590">
        <f t="shared" si="64"/>
        <v>669</v>
      </c>
      <c r="C1103" s="451" t="s">
        <v>17</v>
      </c>
      <c r="D1103" s="441" t="str">
        <f t="shared" si="65"/>
        <v>Rua Itapuca</v>
      </c>
      <c r="E1103" s="438"/>
      <c r="F1103" s="592">
        <f t="shared" si="66"/>
        <v>223</v>
      </c>
      <c r="G1103" s="449" t="s">
        <v>31</v>
      </c>
      <c r="H1103" s="592">
        <v>1.5</v>
      </c>
      <c r="I1103" s="449" t="s">
        <v>31</v>
      </c>
      <c r="J1103" s="488">
        <v>2</v>
      </c>
      <c r="K1103" s="439" t="s">
        <v>106</v>
      </c>
      <c r="M1103" s="35"/>
    </row>
    <row r="1104" spans="1:13" ht="20.100000000000001" customHeight="1">
      <c r="A1104" s="850"/>
      <c r="B1104" s="590">
        <f t="shared" si="64"/>
        <v>660</v>
      </c>
      <c r="C1104" s="451" t="s">
        <v>17</v>
      </c>
      <c r="D1104" s="441" t="str">
        <f t="shared" si="65"/>
        <v>Avenida Presidente Truman (750+0 a 761+0)</v>
      </c>
      <c r="E1104" s="438"/>
      <c r="F1104" s="592">
        <f t="shared" si="66"/>
        <v>220</v>
      </c>
      <c r="G1104" s="449" t="s">
        <v>31</v>
      </c>
      <c r="H1104" s="592">
        <v>1.5</v>
      </c>
      <c r="I1104" s="449" t="s">
        <v>31</v>
      </c>
      <c r="J1104" s="488">
        <v>2</v>
      </c>
      <c r="K1104" s="439" t="s">
        <v>106</v>
      </c>
      <c r="M1104" s="35"/>
    </row>
    <row r="1105" spans="1:13" ht="20.100000000000001" customHeight="1">
      <c r="A1105" s="850"/>
      <c r="B1105" s="590">
        <f t="shared" si="64"/>
        <v>630</v>
      </c>
      <c r="C1105" s="451" t="s">
        <v>17</v>
      </c>
      <c r="D1105" s="441" t="str">
        <f t="shared" si="65"/>
        <v>Avenida Presidente Truman (761+0 a 771+10)</v>
      </c>
      <c r="E1105" s="438"/>
      <c r="F1105" s="592">
        <f t="shared" si="66"/>
        <v>210</v>
      </c>
      <c r="G1105" s="449" t="s">
        <v>31</v>
      </c>
      <c r="H1105" s="592">
        <v>1.5</v>
      </c>
      <c r="I1105" s="449" t="s">
        <v>31</v>
      </c>
      <c r="J1105" s="488">
        <v>2</v>
      </c>
      <c r="K1105" s="439" t="s">
        <v>106</v>
      </c>
      <c r="M1105" s="35"/>
    </row>
    <row r="1106" spans="1:13" ht="20.100000000000001" customHeight="1">
      <c r="A1106" s="850"/>
      <c r="B1106" s="590">
        <f t="shared" si="64"/>
        <v>687</v>
      </c>
      <c r="C1106" s="451" t="s">
        <v>17</v>
      </c>
      <c r="D1106" s="441" t="str">
        <f t="shared" si="65"/>
        <v>Avenida Presidente Truman (771+0 a 782+19,165)</v>
      </c>
      <c r="E1106" s="438"/>
      <c r="F1106" s="592">
        <f t="shared" si="66"/>
        <v>229</v>
      </c>
      <c r="G1106" s="449" t="s">
        <v>31</v>
      </c>
      <c r="H1106" s="592">
        <v>1.5</v>
      </c>
      <c r="I1106" s="449" t="s">
        <v>31</v>
      </c>
      <c r="J1106" s="488">
        <v>2</v>
      </c>
      <c r="K1106" s="439" t="s">
        <v>106</v>
      </c>
      <c r="M1106" s="35"/>
    </row>
    <row r="1107" spans="1:13" ht="20.100000000000001" customHeight="1">
      <c r="A1107" s="850"/>
      <c r="B1107" s="590">
        <f t="shared" si="64"/>
        <v>987</v>
      </c>
      <c r="C1107" s="451" t="s">
        <v>17</v>
      </c>
      <c r="D1107" s="441" t="str">
        <f t="shared" si="65"/>
        <v>Rua Noronha dos Santos (800+0 a 816+9)</v>
      </c>
      <c r="E1107" s="438"/>
      <c r="F1107" s="592">
        <f t="shared" si="66"/>
        <v>329</v>
      </c>
      <c r="G1107" s="449" t="s">
        <v>31</v>
      </c>
      <c r="H1107" s="592">
        <v>1.5</v>
      </c>
      <c r="I1107" s="449" t="s">
        <v>31</v>
      </c>
      <c r="J1107" s="488">
        <v>2</v>
      </c>
      <c r="K1107" s="439" t="s">
        <v>106</v>
      </c>
      <c r="M1107" s="35"/>
    </row>
    <row r="1108" spans="1:13" ht="20.100000000000001" customHeight="1">
      <c r="A1108" s="850"/>
      <c r="B1108" s="590">
        <f t="shared" si="64"/>
        <v>330</v>
      </c>
      <c r="C1108" s="451" t="s">
        <v>17</v>
      </c>
      <c r="D1108" s="441" t="str">
        <f t="shared" si="65"/>
        <v>Rua Noronha dos Santos (816+9 a 821+9)</v>
      </c>
      <c r="E1108" s="438"/>
      <c r="F1108" s="592">
        <f t="shared" si="66"/>
        <v>110</v>
      </c>
      <c r="G1108" s="449" t="s">
        <v>31</v>
      </c>
      <c r="H1108" s="592">
        <v>1.5</v>
      </c>
      <c r="I1108" s="449" t="s">
        <v>31</v>
      </c>
      <c r="J1108" s="488">
        <v>2</v>
      </c>
      <c r="K1108" s="439" t="s">
        <v>106</v>
      </c>
      <c r="M1108" s="35"/>
    </row>
    <row r="1109" spans="1:13" ht="20.100000000000001" customHeight="1">
      <c r="A1109" s="850"/>
      <c r="B1109" s="590">
        <f t="shared" si="64"/>
        <v>1554</v>
      </c>
      <c r="C1109" s="451" t="s">
        <v>17</v>
      </c>
      <c r="D1109" s="441" t="str">
        <f t="shared" si="65"/>
        <v>Rua Plinio Rocha</v>
      </c>
      <c r="E1109" s="438"/>
      <c r="F1109" s="592">
        <f t="shared" si="66"/>
        <v>518</v>
      </c>
      <c r="G1109" s="449" t="s">
        <v>31</v>
      </c>
      <c r="H1109" s="592">
        <v>1.5</v>
      </c>
      <c r="I1109" s="449" t="s">
        <v>31</v>
      </c>
      <c r="J1109" s="488">
        <v>2</v>
      </c>
      <c r="K1109" s="439" t="s">
        <v>106</v>
      </c>
      <c r="M1109" s="35"/>
    </row>
    <row r="1110" spans="1:13" ht="20.100000000000001" customHeight="1">
      <c r="A1110" s="850"/>
      <c r="B1110" s="590">
        <f t="shared" si="64"/>
        <v>1026</v>
      </c>
      <c r="C1110" s="451" t="s">
        <v>17</v>
      </c>
      <c r="D1110" s="441" t="str">
        <f t="shared" si="65"/>
        <v>Rua Raul de Azevedo</v>
      </c>
      <c r="E1110" s="438"/>
      <c r="F1110" s="592">
        <f t="shared" si="66"/>
        <v>342</v>
      </c>
      <c r="G1110" s="449" t="s">
        <v>31</v>
      </c>
      <c r="H1110" s="592">
        <v>1.5</v>
      </c>
      <c r="I1110" s="449" t="s">
        <v>31</v>
      </c>
      <c r="J1110" s="488">
        <v>2</v>
      </c>
      <c r="K1110" s="439" t="s">
        <v>106</v>
      </c>
      <c r="M1110" s="35"/>
    </row>
    <row r="1111" spans="1:13" ht="20.100000000000001" customHeight="1">
      <c r="A1111" s="850"/>
      <c r="B1111" s="590">
        <f t="shared" si="64"/>
        <v>2658</v>
      </c>
      <c r="C1111" s="451" t="s">
        <v>17</v>
      </c>
      <c r="D1111" s="441" t="str">
        <f t="shared" si="65"/>
        <v>Rua Itapetininga</v>
      </c>
      <c r="E1111" s="438"/>
      <c r="F1111" s="592">
        <f t="shared" si="66"/>
        <v>886</v>
      </c>
      <c r="G1111" s="449" t="s">
        <v>31</v>
      </c>
      <c r="H1111" s="592">
        <v>1.5</v>
      </c>
      <c r="I1111" s="449" t="s">
        <v>31</v>
      </c>
      <c r="J1111" s="488">
        <v>2</v>
      </c>
      <c r="K1111" s="439" t="s">
        <v>106</v>
      </c>
      <c r="M1111" s="35"/>
    </row>
    <row r="1112" spans="1:13" ht="20.100000000000001" customHeight="1">
      <c r="A1112" s="850"/>
      <c r="B1112" s="590">
        <f t="shared" si="64"/>
        <v>1374</v>
      </c>
      <c r="C1112" s="451" t="s">
        <v>17</v>
      </c>
      <c r="D1112" s="441" t="str">
        <f t="shared" si="65"/>
        <v>Rua Nápoles (1004+1 a 1026+18,572)</v>
      </c>
      <c r="E1112" s="438"/>
      <c r="F1112" s="592">
        <f t="shared" si="66"/>
        <v>458</v>
      </c>
      <c r="G1112" s="449" t="s">
        <v>31</v>
      </c>
      <c r="H1112" s="592">
        <v>1.5</v>
      </c>
      <c r="I1112" s="449" t="s">
        <v>31</v>
      </c>
      <c r="J1112" s="488">
        <v>2</v>
      </c>
      <c r="K1112" s="439" t="s">
        <v>106</v>
      </c>
      <c r="M1112" s="35"/>
    </row>
    <row r="1113" spans="1:13" ht="20.100000000000001" customHeight="1">
      <c r="A1113" s="850"/>
      <c r="B1113" s="590">
        <f t="shared" si="64"/>
        <v>729</v>
      </c>
      <c r="C1113" s="451" t="s">
        <v>17</v>
      </c>
      <c r="D1113" s="441" t="str">
        <f t="shared" si="65"/>
        <v>Rua Nápoles (1030+0 a 1042+3,332)</v>
      </c>
      <c r="E1113" s="438"/>
      <c r="F1113" s="592">
        <f t="shared" si="66"/>
        <v>243</v>
      </c>
      <c r="G1113" s="449" t="s">
        <v>31</v>
      </c>
      <c r="H1113" s="592">
        <v>1.5</v>
      </c>
      <c r="I1113" s="449" t="s">
        <v>31</v>
      </c>
      <c r="J1113" s="488">
        <v>2</v>
      </c>
      <c r="K1113" s="439" t="s">
        <v>106</v>
      </c>
      <c r="M1113" s="35"/>
    </row>
    <row r="1114" spans="1:13" ht="20.100000000000001" customHeight="1">
      <c r="A1114" s="850"/>
      <c r="B1114" s="590">
        <f t="shared" si="64"/>
        <v>588</v>
      </c>
      <c r="C1114" s="451" t="s">
        <v>17</v>
      </c>
      <c r="D1114" s="441" t="str">
        <f t="shared" si="65"/>
        <v>Rua Carlota Antunes de Lima</v>
      </c>
      <c r="E1114" s="438"/>
      <c r="F1114" s="592">
        <f t="shared" si="66"/>
        <v>196</v>
      </c>
      <c r="G1114" s="449" t="s">
        <v>31</v>
      </c>
      <c r="H1114" s="592">
        <v>1.5</v>
      </c>
      <c r="I1114" s="449" t="s">
        <v>31</v>
      </c>
      <c r="J1114" s="488">
        <v>2</v>
      </c>
      <c r="K1114" s="439" t="s">
        <v>106</v>
      </c>
      <c r="M1114" s="35"/>
    </row>
    <row r="1115" spans="1:13" ht="20.100000000000001" customHeight="1">
      <c r="A1115" s="850"/>
      <c r="B1115" s="590">
        <f t="shared" si="64"/>
        <v>1629</v>
      </c>
      <c r="C1115" s="451" t="s">
        <v>17</v>
      </c>
      <c r="D1115" s="441" t="str">
        <f t="shared" si="65"/>
        <v>Rua Itabira</v>
      </c>
      <c r="E1115" s="438"/>
      <c r="F1115" s="592">
        <f t="shared" si="66"/>
        <v>543</v>
      </c>
      <c r="G1115" s="449" t="s">
        <v>31</v>
      </c>
      <c r="H1115" s="592">
        <v>1.5</v>
      </c>
      <c r="I1115" s="449" t="s">
        <v>31</v>
      </c>
      <c r="J1115" s="488">
        <v>2</v>
      </c>
      <c r="K1115" s="439" t="s">
        <v>106</v>
      </c>
      <c r="M1115" s="35"/>
    </row>
    <row r="1116" spans="1:13" ht="20.100000000000001" customHeight="1">
      <c r="A1116" s="850"/>
      <c r="B1116" s="590">
        <f t="shared" si="64"/>
        <v>588</v>
      </c>
      <c r="C1116" s="451" t="s">
        <v>17</v>
      </c>
      <c r="D1116" s="441" t="str">
        <f t="shared" si="65"/>
        <v>Rua Euzira Amorim de Vasconcelos</v>
      </c>
      <c r="E1116" s="438"/>
      <c r="F1116" s="592">
        <f t="shared" si="66"/>
        <v>196</v>
      </c>
      <c r="G1116" s="449" t="s">
        <v>31</v>
      </c>
      <c r="H1116" s="592">
        <v>1.5</v>
      </c>
      <c r="I1116" s="449" t="s">
        <v>31</v>
      </c>
      <c r="J1116" s="488">
        <v>2</v>
      </c>
      <c r="K1116" s="439" t="s">
        <v>106</v>
      </c>
      <c r="M1116" s="35"/>
    </row>
    <row r="1117" spans="1:13" ht="20.100000000000001" customHeight="1">
      <c r="A1117" s="850"/>
      <c r="B1117" s="590">
        <f t="shared" si="64"/>
        <v>141</v>
      </c>
      <c r="C1117" s="451" t="s">
        <v>17</v>
      </c>
      <c r="D1117" s="441" t="str">
        <f t="shared" si="65"/>
        <v>Rua Itaipú (1200+0 a 1202+7)</v>
      </c>
      <c r="E1117" s="438"/>
      <c r="F1117" s="592">
        <f t="shared" si="66"/>
        <v>47</v>
      </c>
      <c r="G1117" s="449" t="s">
        <v>31</v>
      </c>
      <c r="H1117" s="592">
        <v>1.5</v>
      </c>
      <c r="I1117" s="449" t="s">
        <v>31</v>
      </c>
      <c r="J1117" s="488">
        <v>2</v>
      </c>
      <c r="K1117" s="439" t="s">
        <v>106</v>
      </c>
      <c r="M1117" s="35"/>
    </row>
    <row r="1118" spans="1:13" ht="20.100000000000001" customHeight="1">
      <c r="A1118" s="850"/>
      <c r="B1118" s="590">
        <f t="shared" si="64"/>
        <v>1125</v>
      </c>
      <c r="C1118" s="451" t="s">
        <v>17</v>
      </c>
      <c r="D1118" s="441" t="str">
        <f t="shared" si="65"/>
        <v>Rua Itaipú (1202+7 a 1221+1,849)</v>
      </c>
      <c r="E1118" s="438"/>
      <c r="F1118" s="592">
        <f t="shared" si="66"/>
        <v>375</v>
      </c>
      <c r="G1118" s="449" t="s">
        <v>31</v>
      </c>
      <c r="H1118" s="592">
        <v>1.5</v>
      </c>
      <c r="I1118" s="449" t="s">
        <v>31</v>
      </c>
      <c r="J1118" s="488">
        <v>2</v>
      </c>
      <c r="K1118" s="439" t="s">
        <v>106</v>
      </c>
      <c r="M1118" s="35"/>
    </row>
    <row r="1119" spans="1:13" ht="20.100000000000001" customHeight="1">
      <c r="A1119" s="850"/>
      <c r="B1119" s="590">
        <f t="shared" si="64"/>
        <v>120</v>
      </c>
      <c r="C1119" s="451" t="s">
        <v>17</v>
      </c>
      <c r="D1119" s="441" t="str">
        <f t="shared" si="65"/>
        <v>Rua Itamarati (1250+0 a 1252+0)</v>
      </c>
      <c r="E1119" s="438"/>
      <c r="F1119" s="592">
        <f t="shared" si="66"/>
        <v>40</v>
      </c>
      <c r="G1119" s="449" t="s">
        <v>31</v>
      </c>
      <c r="H1119" s="592">
        <v>1.5</v>
      </c>
      <c r="I1119" s="449" t="s">
        <v>31</v>
      </c>
      <c r="J1119" s="488">
        <v>2</v>
      </c>
      <c r="K1119" s="439" t="s">
        <v>106</v>
      </c>
      <c r="M1119" s="35"/>
    </row>
    <row r="1120" spans="1:13" ht="20.100000000000001" customHeight="1">
      <c r="A1120" s="850"/>
      <c r="B1120" s="590">
        <f t="shared" si="64"/>
        <v>1749</v>
      </c>
      <c r="C1120" s="451" t="s">
        <v>17</v>
      </c>
      <c r="D1120" s="441" t="str">
        <f t="shared" si="65"/>
        <v>Rua Itamarati (1252+0 a 1281+3)</v>
      </c>
      <c r="E1120" s="438"/>
      <c r="F1120" s="592">
        <f t="shared" si="66"/>
        <v>583</v>
      </c>
      <c r="G1120" s="449" t="s">
        <v>31</v>
      </c>
      <c r="H1120" s="592">
        <v>1.5</v>
      </c>
      <c r="I1120" s="449" t="s">
        <v>31</v>
      </c>
      <c r="J1120" s="488">
        <v>2</v>
      </c>
      <c r="K1120" s="439" t="s">
        <v>106</v>
      </c>
      <c r="M1120" s="35"/>
    </row>
    <row r="1121" spans="1:16" ht="20.100000000000001" customHeight="1">
      <c r="A1121" s="850"/>
      <c r="B1121" s="590">
        <f t="shared" si="64"/>
        <v>2298</v>
      </c>
      <c r="C1121" s="451" t="s">
        <v>17</v>
      </c>
      <c r="D1121" s="441" t="str">
        <f t="shared" si="65"/>
        <v>Rua Itamarati (1281+3 a 1319+9,405)</v>
      </c>
      <c r="E1121" s="438"/>
      <c r="F1121" s="592">
        <f t="shared" si="66"/>
        <v>766</v>
      </c>
      <c r="G1121" s="449" t="s">
        <v>31</v>
      </c>
      <c r="H1121" s="592">
        <v>1.5</v>
      </c>
      <c r="I1121" s="449" t="s">
        <v>31</v>
      </c>
      <c r="J1121" s="488">
        <v>2</v>
      </c>
      <c r="K1121" s="439" t="s">
        <v>106</v>
      </c>
      <c r="M1121" s="35"/>
    </row>
    <row r="1122" spans="1:16" ht="20.100000000000001" customHeight="1">
      <c r="A1122" s="850"/>
      <c r="B1122" s="590">
        <f t="shared" si="64"/>
        <v>912</v>
      </c>
      <c r="C1122" s="451" t="s">
        <v>17</v>
      </c>
      <c r="D1122" s="441" t="str">
        <f t="shared" si="65"/>
        <v>Rua Itamiami</v>
      </c>
      <c r="E1122" s="438"/>
      <c r="F1122" s="592">
        <f t="shared" si="66"/>
        <v>304</v>
      </c>
      <c r="G1122" s="449" t="s">
        <v>31</v>
      </c>
      <c r="H1122" s="592">
        <v>1.5</v>
      </c>
      <c r="I1122" s="449" t="s">
        <v>31</v>
      </c>
      <c r="J1122" s="488">
        <v>2</v>
      </c>
      <c r="K1122" s="439" t="s">
        <v>106</v>
      </c>
      <c r="M1122" s="35"/>
    </row>
    <row r="1123" spans="1:16" ht="20.100000000000001" customHeight="1">
      <c r="A1123" s="850"/>
      <c r="B1123" s="443">
        <f>SUM(B1087:B1122)</f>
        <v>33618</v>
      </c>
      <c r="C1123" s="627" t="str">
        <f>VLOOKUP(B1085,'DESCRIÇÃO EMOP'!A:C,3)</f>
        <v>M2</v>
      </c>
      <c r="D1123" s="516" t="s">
        <v>140</v>
      </c>
      <c r="E1123" s="60"/>
      <c r="F1123" s="493"/>
      <c r="G1123" s="449"/>
      <c r="H1123" s="419"/>
      <c r="I1123" s="449"/>
      <c r="J1123" s="449"/>
      <c r="K1123" s="493"/>
      <c r="L1123" s="439"/>
      <c r="M1123" s="13"/>
    </row>
    <row r="1124" spans="1:16" ht="13.5" customHeight="1">
      <c r="A1124" s="854"/>
      <c r="B1124" s="539"/>
      <c r="C1124" s="477"/>
      <c r="D1124" s="484"/>
      <c r="E1124" s="485"/>
      <c r="F1124" s="480"/>
      <c r="G1124" s="480"/>
      <c r="H1124" s="480"/>
      <c r="I1124" s="480"/>
      <c r="J1124" s="480"/>
      <c r="K1124" s="480"/>
      <c r="L1124" s="480"/>
      <c r="M1124" s="13"/>
    </row>
    <row r="1125" spans="1:16" ht="42" customHeight="1">
      <c r="A1125" s="10">
        <f>A1085+1</f>
        <v>97</v>
      </c>
      <c r="B1125" s="18" t="s">
        <v>3010</v>
      </c>
      <c r="C1125" s="1133" t="str">
        <f>VLOOKUP(B1125,'DESCRIÇÃO EMOP'!A:B,2,FALSE)</f>
        <v>DEMOLICAO COM EQUIPAMENTO DE AR COMPRIMIDO,DE PAVIMENTACAO DE CONCRETO ASFALTICO,COM 5CM DE ESPESSURA,INCLUSIVE EMPILHAMENTO LATERAL DENTRO DO CANTEIRO DE SERVICO</v>
      </c>
      <c r="D1125" s="1133"/>
      <c r="E1125" s="1133"/>
      <c r="F1125" s="1133"/>
      <c r="G1125" s="1133"/>
      <c r="H1125" s="1133"/>
      <c r="I1125" s="1133"/>
      <c r="J1125" s="1133"/>
      <c r="K1125" s="1133"/>
      <c r="L1125" s="1133"/>
      <c r="M1125" s="13"/>
    </row>
    <row r="1126" spans="1:16" ht="20.100000000000001" customHeight="1">
      <c r="A1126" s="857"/>
      <c r="B1126" s="444"/>
      <c r="C1126" s="445"/>
      <c r="D1126" s="497"/>
      <c r="E1126" s="438"/>
      <c r="F1126" s="486" t="s">
        <v>178</v>
      </c>
      <c r="G1126" s="486"/>
      <c r="H1126" s="486" t="s">
        <v>154</v>
      </c>
      <c r="I1126" s="439"/>
      <c r="J1126" s="439"/>
      <c r="K1126" s="446"/>
      <c r="L1126" s="439"/>
      <c r="M1126" s="13"/>
    </row>
    <row r="1127" spans="1:16" ht="21.75" customHeight="1">
      <c r="A1127" s="857"/>
      <c r="B1127" s="448">
        <f>TRUNC(F1127*H1127,2)</f>
        <v>8608</v>
      </c>
      <c r="C1127" s="451" t="s">
        <v>17</v>
      </c>
      <c r="D1127" s="441" t="str">
        <f>D977</f>
        <v>Estrada Almirante Penna Botto</v>
      </c>
      <c r="E1127" s="438"/>
      <c r="F1127" s="598">
        <f>F977</f>
        <v>1345</v>
      </c>
      <c r="G1127" s="449" t="s">
        <v>31</v>
      </c>
      <c r="H1127" s="488">
        <v>6.4</v>
      </c>
      <c r="I1127" s="449"/>
      <c r="J1127" s="439"/>
      <c r="K1127" s="488"/>
      <c r="L1127" s="439"/>
      <c r="M1127" s="13"/>
    </row>
    <row r="1128" spans="1:16" ht="21.75" customHeight="1">
      <c r="A1128" s="857"/>
      <c r="B1128" s="448">
        <f>TRUNC(F1128*H1128,2)</f>
        <v>660</v>
      </c>
      <c r="C1128" s="451" t="s">
        <v>17</v>
      </c>
      <c r="D1128" s="441" t="str">
        <f>D619</f>
        <v>Rua Noronha dos Santos (816+9 a 821+9)</v>
      </c>
      <c r="E1128" s="438"/>
      <c r="F1128" s="598">
        <f>F619</f>
        <v>110</v>
      </c>
      <c r="G1128" s="449" t="s">
        <v>31</v>
      </c>
      <c r="H1128" s="488">
        <v>6</v>
      </c>
      <c r="I1128" s="449"/>
      <c r="J1128" s="439"/>
      <c r="K1128" s="488"/>
      <c r="L1128" s="439"/>
      <c r="M1128" s="13"/>
    </row>
    <row r="1129" spans="1:16" ht="15.75">
      <c r="A1129" s="10"/>
      <c r="B1129" s="448">
        <f>TRUNC(F1129*H1129,2)</f>
        <v>2520</v>
      </c>
      <c r="C1129" s="451" t="s">
        <v>17</v>
      </c>
      <c r="D1129" s="441" t="s">
        <v>35683</v>
      </c>
      <c r="E1129"/>
      <c r="F1129" s="488">
        <f>18*20</f>
        <v>360</v>
      </c>
      <c r="G1129" s="449" t="s">
        <v>31</v>
      </c>
      <c r="H1129" s="488">
        <v>7</v>
      </c>
      <c r="I1129" s="449"/>
      <c r="J1129" s="499"/>
      <c r="K1129" s="441"/>
      <c r="L1129" s="441"/>
      <c r="M1129" s="6"/>
      <c r="N1129" s="6"/>
      <c r="P1129"/>
    </row>
    <row r="1130" spans="1:16" ht="15.75">
      <c r="A1130" s="10"/>
      <c r="B1130" s="448">
        <f>TRUNC(F1130*H1130,2)</f>
        <v>1680</v>
      </c>
      <c r="C1130" s="451" t="s">
        <v>17</v>
      </c>
      <c r="D1130" s="441" t="s">
        <v>35684</v>
      </c>
      <c r="E1130"/>
      <c r="F1130" s="488">
        <f>12*20</f>
        <v>240</v>
      </c>
      <c r="G1130" s="449" t="s">
        <v>31</v>
      </c>
      <c r="H1130" s="488">
        <v>7</v>
      </c>
      <c r="I1130" s="449"/>
      <c r="J1130" s="499"/>
      <c r="K1130" s="441"/>
      <c r="L1130" s="441"/>
      <c r="M1130" s="6"/>
      <c r="N1130" s="6"/>
      <c r="P1130"/>
    </row>
    <row r="1131" spans="1:16" ht="15.75">
      <c r="A1131" s="10"/>
      <c r="B1131" s="448">
        <f>TRUNC(F1131*H1131,2)</f>
        <v>910</v>
      </c>
      <c r="C1131" s="451" t="s">
        <v>17</v>
      </c>
      <c r="D1131" s="441" t="s">
        <v>35685</v>
      </c>
      <c r="E1131"/>
      <c r="F1131" s="488">
        <v>130</v>
      </c>
      <c r="G1131" s="449" t="s">
        <v>31</v>
      </c>
      <c r="H1131" s="488">
        <v>7</v>
      </c>
      <c r="I1131" s="449"/>
      <c r="J1131" s="499"/>
      <c r="K1131" s="441"/>
      <c r="L1131" s="441"/>
      <c r="M1131" s="6"/>
      <c r="N1131" s="6"/>
      <c r="P1131"/>
    </row>
    <row r="1132" spans="1:16" ht="20.100000000000001" customHeight="1">
      <c r="A1132" s="857"/>
      <c r="B1132" s="443">
        <f>SUM(B1127:B1131)</f>
        <v>14378</v>
      </c>
      <c r="C1132" s="627" t="str">
        <f>VLOOKUP(B1125,'DESCRIÇÃO EMOP'!A:C,3)</f>
        <v>M2</v>
      </c>
      <c r="D1132" s="516" t="s">
        <v>140</v>
      </c>
      <c r="E1132" s="438"/>
      <c r="F1132" s="526"/>
      <c r="G1132" s="523"/>
      <c r="H1132" s="522"/>
      <c r="I1132" s="523"/>
      <c r="J1132" s="523"/>
      <c r="K1132" s="524"/>
      <c r="L1132" s="525"/>
      <c r="M1132" s="13"/>
    </row>
    <row r="1133" spans="1:16" ht="13.5" customHeight="1">
      <c r="A1133" s="857"/>
      <c r="B1133" s="36"/>
      <c r="C1133" s="627"/>
      <c r="D1133" s="516"/>
      <c r="E1133" s="438"/>
      <c r="F1133" s="526"/>
      <c r="G1133" s="523"/>
      <c r="H1133" s="522"/>
      <c r="I1133" s="523"/>
      <c r="J1133" s="523"/>
      <c r="K1133" s="524"/>
      <c r="L1133" s="525"/>
      <c r="M1133" s="13"/>
    </row>
    <row r="1134" spans="1:16" ht="36.75" customHeight="1">
      <c r="A1134" s="10">
        <f>A1125+1</f>
        <v>98</v>
      </c>
      <c r="B1134" s="18" t="s">
        <v>3018</v>
      </c>
      <c r="C1134" s="1133" t="str">
        <f>VLOOKUP(B1134,'DESCRIÇÃO EMOP'!A:B,2,FALSE)</f>
        <v>DEMOLICAO COM EQUIPAMENTO DE AR COMPRIMIDO,DE PAVIMENTACAO DE CONCRETO SIMPLES,COM 15CM DE ESPESSURA,INCLUSIVE EMPILHAMENTO LATERAL DENTRO DO CANTEIRO DE SERVICO</v>
      </c>
      <c r="D1134" s="1133"/>
      <c r="E1134" s="1133"/>
      <c r="F1134" s="1133"/>
      <c r="G1134" s="1133"/>
      <c r="H1134" s="1133"/>
      <c r="I1134" s="1133"/>
      <c r="J1134" s="1133"/>
      <c r="K1134" s="1133"/>
      <c r="L1134" s="1133"/>
      <c r="M1134" s="13"/>
    </row>
    <row r="1135" spans="1:16" ht="6.75" customHeight="1">
      <c r="A1135" s="10"/>
      <c r="B1135" s="18"/>
      <c r="C1135" s="675"/>
      <c r="D1135" s="441"/>
      <c r="E1135"/>
      <c r="F1135" s="488"/>
      <c r="G1135" s="449"/>
      <c r="H1135" s="488"/>
      <c r="I1135" s="449"/>
      <c r="J1135" s="1008"/>
      <c r="K1135" s="441"/>
      <c r="L1135" s="441"/>
      <c r="M1135" s="6"/>
      <c r="N1135" s="6"/>
      <c r="P1135"/>
    </row>
    <row r="1136" spans="1:16" ht="15.75">
      <c r="A1136" s="10"/>
      <c r="B1136" s="448">
        <f t="shared" ref="B1136:B1144" si="67">J1136</f>
        <v>120</v>
      </c>
      <c r="C1136" s="451" t="s">
        <v>17</v>
      </c>
      <c r="D1136" s="441" t="s">
        <v>35686</v>
      </c>
      <c r="E1136"/>
      <c r="F1136" s="488">
        <v>30</v>
      </c>
      <c r="G1136" s="449" t="s">
        <v>31</v>
      </c>
      <c r="H1136" s="488">
        <v>4</v>
      </c>
      <c r="I1136" s="449" t="s">
        <v>17</v>
      </c>
      <c r="J1136" s="499">
        <f t="shared" ref="J1136:J1144" si="68">ROUND(F1136*H1136,2)</f>
        <v>120</v>
      </c>
      <c r="K1136" s="441"/>
      <c r="L1136" s="441"/>
      <c r="M1136" s="6"/>
      <c r="N1136" s="6"/>
      <c r="P1136"/>
    </row>
    <row r="1137" spans="1:16" ht="15.75">
      <c r="A1137" s="10"/>
      <c r="B1137" s="448">
        <f t="shared" si="67"/>
        <v>270</v>
      </c>
      <c r="C1137" s="451" t="s">
        <v>17</v>
      </c>
      <c r="D1137" s="441" t="s">
        <v>35687</v>
      </c>
      <c r="E1137"/>
      <c r="F1137" s="488">
        <v>45</v>
      </c>
      <c r="G1137" s="449" t="s">
        <v>31</v>
      </c>
      <c r="H1137" s="488">
        <v>6</v>
      </c>
      <c r="I1137" s="449" t="s">
        <v>17</v>
      </c>
      <c r="J1137" s="499">
        <f t="shared" si="68"/>
        <v>270</v>
      </c>
      <c r="K1137" s="441"/>
      <c r="L1137" s="441"/>
      <c r="M1137" s="6"/>
      <c r="N1137" s="6"/>
      <c r="P1137"/>
    </row>
    <row r="1138" spans="1:16" ht="15.75">
      <c r="A1138" s="10"/>
      <c r="B1138" s="448">
        <f t="shared" si="67"/>
        <v>480</v>
      </c>
      <c r="C1138" s="451" t="s">
        <v>17</v>
      </c>
      <c r="D1138" s="441" t="s">
        <v>35688</v>
      </c>
      <c r="E1138"/>
      <c r="F1138" s="488">
        <f>80</f>
        <v>80</v>
      </c>
      <c r="G1138" s="449" t="s">
        <v>31</v>
      </c>
      <c r="H1138" s="488">
        <v>6</v>
      </c>
      <c r="I1138" s="449" t="s">
        <v>17</v>
      </c>
      <c r="J1138" s="499">
        <f t="shared" si="68"/>
        <v>480</v>
      </c>
      <c r="K1138" s="441"/>
      <c r="L1138" s="441"/>
      <c r="M1138" s="6"/>
      <c r="N1138" s="6"/>
      <c r="P1138"/>
    </row>
    <row r="1139" spans="1:16" ht="15.75">
      <c r="A1139" s="10"/>
      <c r="B1139" s="448">
        <f t="shared" si="67"/>
        <v>180</v>
      </c>
      <c r="C1139" s="451" t="s">
        <v>17</v>
      </c>
      <c r="D1139" s="441" t="s">
        <v>35689</v>
      </c>
      <c r="E1139"/>
      <c r="F1139" s="488">
        <v>30</v>
      </c>
      <c r="G1139" s="449" t="s">
        <v>31</v>
      </c>
      <c r="H1139" s="488">
        <v>6</v>
      </c>
      <c r="I1139" s="449" t="s">
        <v>17</v>
      </c>
      <c r="J1139" s="499">
        <f t="shared" si="68"/>
        <v>180</v>
      </c>
      <c r="K1139" s="441"/>
      <c r="L1139" s="441"/>
      <c r="M1139" s="6"/>
      <c r="N1139" s="6"/>
      <c r="P1139"/>
    </row>
    <row r="1140" spans="1:16" ht="15.75">
      <c r="A1140" s="10"/>
      <c r="B1140" s="448">
        <f t="shared" si="67"/>
        <v>1440</v>
      </c>
      <c r="C1140" s="451" t="s">
        <v>17</v>
      </c>
      <c r="D1140" s="441" t="s">
        <v>35690</v>
      </c>
      <c r="E1140"/>
      <c r="F1140" s="488">
        <f>12*20</f>
        <v>240</v>
      </c>
      <c r="G1140" s="449" t="s">
        <v>31</v>
      </c>
      <c r="H1140" s="488">
        <v>6</v>
      </c>
      <c r="I1140" s="449" t="s">
        <v>17</v>
      </c>
      <c r="J1140" s="499">
        <f t="shared" si="68"/>
        <v>1440</v>
      </c>
      <c r="K1140" s="441"/>
      <c r="L1140" s="441"/>
      <c r="M1140" s="6"/>
      <c r="N1140" s="6"/>
      <c r="P1140"/>
    </row>
    <row r="1141" spans="1:16" ht="15.75">
      <c r="A1141" s="10"/>
      <c r="B1141" s="448">
        <f t="shared" si="67"/>
        <v>480</v>
      </c>
      <c r="C1141" s="451" t="s">
        <v>17</v>
      </c>
      <c r="D1141" s="441" t="s">
        <v>35691</v>
      </c>
      <c r="E1141"/>
      <c r="F1141" s="488">
        <v>80</v>
      </c>
      <c r="G1141" s="449" t="s">
        <v>31</v>
      </c>
      <c r="H1141" s="488">
        <v>6</v>
      </c>
      <c r="I1141" s="449" t="s">
        <v>17</v>
      </c>
      <c r="J1141" s="499">
        <f t="shared" si="68"/>
        <v>480</v>
      </c>
      <c r="K1141" s="441"/>
      <c r="L1141" s="441"/>
      <c r="M1141" s="6"/>
      <c r="N1141" s="6"/>
      <c r="P1141"/>
    </row>
    <row r="1142" spans="1:16" ht="15.75">
      <c r="A1142" s="10"/>
      <c r="B1142" s="448">
        <f t="shared" si="67"/>
        <v>1170</v>
      </c>
      <c r="C1142" s="451" t="s">
        <v>17</v>
      </c>
      <c r="D1142" s="441" t="s">
        <v>35692</v>
      </c>
      <c r="E1142"/>
      <c r="F1142" s="488">
        <v>195</v>
      </c>
      <c r="G1142" s="449" t="s">
        <v>31</v>
      </c>
      <c r="H1142" s="488">
        <v>6</v>
      </c>
      <c r="I1142" s="449" t="s">
        <v>17</v>
      </c>
      <c r="J1142" s="499">
        <f t="shared" si="68"/>
        <v>1170</v>
      </c>
      <c r="K1142" s="441"/>
      <c r="L1142" s="441"/>
      <c r="M1142" s="6"/>
      <c r="N1142" s="6"/>
      <c r="P1142"/>
    </row>
    <row r="1143" spans="1:16" ht="15.75">
      <c r="A1143" s="10"/>
      <c r="B1143" s="448">
        <f t="shared" si="67"/>
        <v>1170</v>
      </c>
      <c r="C1143" s="451" t="s">
        <v>17</v>
      </c>
      <c r="D1143" s="441" t="s">
        <v>35693</v>
      </c>
      <c r="E1143"/>
      <c r="F1143" s="488">
        <v>195</v>
      </c>
      <c r="G1143" s="449" t="s">
        <v>31</v>
      </c>
      <c r="H1143" s="488">
        <v>6</v>
      </c>
      <c r="I1143" s="449" t="s">
        <v>17</v>
      </c>
      <c r="J1143" s="499">
        <f t="shared" si="68"/>
        <v>1170</v>
      </c>
      <c r="K1143" s="441"/>
      <c r="L1143" s="441"/>
      <c r="M1143" s="6"/>
      <c r="N1143" s="6"/>
      <c r="P1143"/>
    </row>
    <row r="1144" spans="1:16" ht="15.75">
      <c r="A1144" s="10"/>
      <c r="B1144" s="448">
        <f t="shared" si="67"/>
        <v>1176</v>
      </c>
      <c r="C1144" s="451" t="s">
        <v>17</v>
      </c>
      <c r="D1144" s="441" t="s">
        <v>35694</v>
      </c>
      <c r="E1144"/>
      <c r="F1144" s="488">
        <v>196</v>
      </c>
      <c r="G1144" s="449" t="s">
        <v>31</v>
      </c>
      <c r="H1144" s="488">
        <v>6</v>
      </c>
      <c r="I1144" s="449" t="s">
        <v>17</v>
      </c>
      <c r="J1144" s="499">
        <f t="shared" si="68"/>
        <v>1176</v>
      </c>
      <c r="K1144" s="441"/>
      <c r="L1144" s="441"/>
      <c r="M1144" s="6"/>
      <c r="N1144" s="6"/>
      <c r="P1144"/>
    </row>
    <row r="1145" spans="1:16" ht="20.100000000000001" customHeight="1">
      <c r="A1145" s="857"/>
      <c r="B1145" s="1011">
        <f>SUM(B1135:B1144)</f>
        <v>6486</v>
      </c>
      <c r="C1145" s="627" t="str">
        <f>VLOOKUP(B1134,'DESCRIÇÃO EMOP'!A:C,3)</f>
        <v>M2</v>
      </c>
      <c r="D1145" s="516" t="s">
        <v>140</v>
      </c>
      <c r="E1145" s="438"/>
      <c r="F1145" s="526"/>
      <c r="G1145" s="523"/>
      <c r="H1145" s="522"/>
      <c r="I1145" s="523"/>
      <c r="J1145" s="523"/>
      <c r="K1145" s="524"/>
      <c r="L1145" s="525"/>
      <c r="M1145" s="13"/>
    </row>
    <row r="1146" spans="1:16" ht="20.100000000000001" customHeight="1">
      <c r="A1146" s="857"/>
      <c r="B1146" s="444"/>
      <c r="C1146" s="636"/>
      <c r="D1146" s="32"/>
      <c r="E1146" s="438"/>
      <c r="F1146" s="526"/>
      <c r="G1146" s="523"/>
      <c r="H1146" s="522"/>
      <c r="I1146" s="523"/>
      <c r="J1146" s="523"/>
      <c r="K1146" s="524"/>
      <c r="L1146" s="525"/>
      <c r="M1146" s="13"/>
    </row>
    <row r="1147" spans="1:16" s="20" customFormat="1" ht="17.100000000000001" customHeight="1">
      <c r="A1147" s="849" t="s">
        <v>35617</v>
      </c>
      <c r="B1147" s="624" t="s">
        <v>130</v>
      </c>
      <c r="C1147" s="445"/>
      <c r="D1147" s="497"/>
      <c r="E1147" s="507"/>
      <c r="F1147" s="625"/>
      <c r="G1147" s="477"/>
      <c r="H1147" s="477"/>
      <c r="I1147" s="477"/>
      <c r="J1147" s="477"/>
      <c r="K1147" s="477"/>
      <c r="L1147" s="477"/>
      <c r="M1147" s="626"/>
      <c r="N1147" s="424"/>
    </row>
    <row r="1148" spans="1:16" ht="15" customHeight="1">
      <c r="A1148" s="10"/>
      <c r="B1148" s="652"/>
      <c r="C1148" s="653"/>
      <c r="D1148" s="654"/>
      <c r="E1148" s="655"/>
      <c r="F1148" s="656"/>
      <c r="G1148" s="657"/>
      <c r="H1148" s="658"/>
      <c r="I1148" s="657"/>
      <c r="J1148" s="657"/>
      <c r="K1148" s="659"/>
      <c r="L1148" s="654"/>
      <c r="M1148" s="660"/>
    </row>
    <row r="1149" spans="1:16" ht="45.75" customHeight="1">
      <c r="A1149" s="10">
        <f>A1134+1</f>
        <v>99</v>
      </c>
      <c r="B1149" s="661" t="s">
        <v>3308</v>
      </c>
      <c r="C1149" s="1140" t="str">
        <f>VLOOKUP(B1149,'DESCRIÇÃO EMOP'!A:B,2,FALSE)</f>
        <v>PLACA DE SINALIZACAO DE RODOVIAS,EM CHAPA DE ACO Nº16,TRATADA QUIMICAMENTE,INCLUSIVE PINTURA COM METAL PRIMER NAS DUAS FACES E ESMALTE SINTETICO PRETO NO VERSO.APLICACAO DE PELICULAS REFLETIVAS NO GRAU TECNICO,GRAU DIAMANTE E PELICULA PARALEGENDA FIXADA ATRAVES DE CASTANHAS DUPLAS EM POSTE DE CONCRETO ARMADO.FORNECIMENTO E COLOCACAO</v>
      </c>
      <c r="D1149" s="1140"/>
      <c r="E1149" s="1140"/>
      <c r="F1149" s="1140"/>
      <c r="G1149" s="1140"/>
      <c r="H1149" s="1140"/>
      <c r="I1149" s="1140"/>
      <c r="J1149" s="1140"/>
      <c r="K1149" s="1140"/>
      <c r="L1149" s="1140"/>
      <c r="M1149" s="660"/>
    </row>
    <row r="1150" spans="1:16" ht="20.100000000000001" customHeight="1">
      <c r="A1150" s="10"/>
      <c r="B1150" s="652"/>
      <c r="C1150" s="653"/>
      <c r="D1150" s="654"/>
      <c r="E1150" s="655"/>
      <c r="F1150" s="656"/>
      <c r="G1150" s="657"/>
      <c r="H1150" s="658"/>
      <c r="I1150" s="657"/>
      <c r="J1150" s="657"/>
      <c r="K1150" s="659"/>
      <c r="L1150" s="654"/>
      <c r="M1150" s="660"/>
    </row>
    <row r="1151" spans="1:16" ht="20.100000000000001" customHeight="1">
      <c r="A1151" s="10"/>
      <c r="B1151" s="473">
        <f>ROUND(F1151*H1151,2)</f>
        <v>38.35</v>
      </c>
      <c r="C1151" s="451" t="s">
        <v>17</v>
      </c>
      <c r="D1151" s="441" t="s">
        <v>34730</v>
      </c>
      <c r="E1151" s="655"/>
      <c r="F1151" s="662">
        <v>65</v>
      </c>
      <c r="G1151" s="449" t="s">
        <v>18</v>
      </c>
      <c r="H1151" s="663">
        <v>0.59</v>
      </c>
      <c r="I1151" s="664" t="s">
        <v>34733</v>
      </c>
      <c r="J1151" s="657"/>
      <c r="K1151" s="659"/>
      <c r="L1151" s="654"/>
      <c r="M1151" s="660"/>
    </row>
    <row r="1152" spans="1:16" ht="20.100000000000001" customHeight="1">
      <c r="A1152" s="10"/>
      <c r="B1152" s="473">
        <f>ROUND(F1152*H1152,2)</f>
        <v>20.2</v>
      </c>
      <c r="C1152" s="451" t="s">
        <v>17</v>
      </c>
      <c r="D1152" s="441" t="s">
        <v>34731</v>
      </c>
      <c r="E1152" s="655"/>
      <c r="F1152" s="662">
        <v>101</v>
      </c>
      <c r="G1152" s="449" t="s">
        <v>18</v>
      </c>
      <c r="H1152" s="663">
        <v>0.2</v>
      </c>
      <c r="I1152" s="664" t="s">
        <v>34733</v>
      </c>
      <c r="J1152" s="657"/>
      <c r="K1152" s="659"/>
      <c r="L1152" s="654"/>
      <c r="M1152" s="660"/>
    </row>
    <row r="1153" spans="1:242" ht="20.100000000000001" customHeight="1">
      <c r="A1153" s="10"/>
      <c r="B1153" s="470">
        <f>ROUND(F1153*H1153,2)</f>
        <v>6.25</v>
      </c>
      <c r="C1153" s="451" t="s">
        <v>17</v>
      </c>
      <c r="D1153" s="441" t="s">
        <v>34732</v>
      </c>
      <c r="E1153" s="655"/>
      <c r="F1153" s="662">
        <v>25</v>
      </c>
      <c r="G1153" s="449" t="s">
        <v>18</v>
      </c>
      <c r="H1153" s="663">
        <v>0.25</v>
      </c>
      <c r="I1153" s="664" t="s">
        <v>34733</v>
      </c>
      <c r="J1153" s="657"/>
      <c r="K1153" s="659"/>
      <c r="L1153" s="654"/>
      <c r="M1153" s="660"/>
    </row>
    <row r="1154" spans="1:242" ht="20.100000000000001" customHeight="1">
      <c r="A1154" s="10"/>
      <c r="B1154" s="469">
        <f>SUM(B1151:B1153)</f>
        <v>64.8</v>
      </c>
      <c r="C1154" s="627" t="str">
        <f>VLOOKUP(B1149,'DESCRIÇÃO EMOP'!A:C,3)</f>
        <v>M2</v>
      </c>
      <c r="D1154" s="516" t="s">
        <v>140</v>
      </c>
      <c r="E1154" s="655"/>
      <c r="F1154" s="656"/>
      <c r="G1154" s="657"/>
      <c r="H1154" s="658"/>
      <c r="I1154" s="657"/>
      <c r="J1154" s="657"/>
      <c r="K1154" s="659"/>
      <c r="L1154" s="654"/>
      <c r="M1154" s="660"/>
    </row>
    <row r="1155" spans="1:242" ht="20.100000000000001" customHeight="1">
      <c r="A1155" s="10"/>
      <c r="B1155" s="652"/>
      <c r="C1155" s="653"/>
      <c r="D1155" s="654"/>
      <c r="E1155" s="655"/>
      <c r="F1155" s="656"/>
      <c r="G1155" s="657"/>
      <c r="H1155" s="658"/>
      <c r="I1155" s="657"/>
      <c r="J1155" s="657"/>
      <c r="K1155" s="659"/>
      <c r="L1155" s="654"/>
      <c r="M1155" s="660"/>
    </row>
    <row r="1156" spans="1:242" s="16" customFormat="1" ht="33.75" customHeight="1" collapsed="1">
      <c r="A1156" s="10">
        <f>A1149+1</f>
        <v>100</v>
      </c>
      <c r="B1156" s="1035" t="s">
        <v>235</v>
      </c>
      <c r="C1156" s="1149" t="str">
        <f>VLOOKUP(B1156,'DESCRIÇÃO EMOP'!A:B,2,FALSE)</f>
        <v>SINALIZACAO HORIZONTAL,MECANICA,COM TINTA TERMOPLASTICA A BASE DE RESINAS NATURAIS E/OU SINTETICAS,EM VIAS URBANAS,APLICADA POR EXTRUSAO,CONFORME NORMAS DO DER-RJ</v>
      </c>
      <c r="D1156" s="1149"/>
      <c r="E1156" s="1149"/>
      <c r="F1156" s="1149"/>
      <c r="G1156" s="1149"/>
      <c r="H1156" s="1149"/>
      <c r="I1156" s="1149"/>
      <c r="J1156" s="1149"/>
      <c r="K1156" s="1149"/>
      <c r="L1156" s="1149"/>
      <c r="M1156" s="597" t="s">
        <v>235</v>
      </c>
      <c r="N1156" s="421"/>
    </row>
    <row r="1157" spans="1:242" s="16" customFormat="1">
      <c r="A1157" s="10"/>
      <c r="B1157" s="441"/>
      <c r="C1157" s="1144" t="s">
        <v>34734</v>
      </c>
      <c r="D1157" s="1144"/>
      <c r="E1157" s="595"/>
      <c r="F1157" s="595"/>
      <c r="G1157" s="595"/>
      <c r="H1157" s="595"/>
      <c r="I1157" s="595"/>
      <c r="J1157" s="595"/>
      <c r="K1157" s="595"/>
      <c r="L1157" s="595"/>
      <c r="M1157" s="597"/>
      <c r="N1157" s="421"/>
    </row>
    <row r="1158" spans="1:242" ht="20.100000000000001" customHeight="1">
      <c r="A1158" s="860"/>
      <c r="B1158" s="541"/>
      <c r="C1158" s="542"/>
      <c r="D1158" s="543"/>
      <c r="E1158" s="224" t="s">
        <v>132</v>
      </c>
      <c r="F1158" s="461"/>
      <c r="G1158" s="224" t="s">
        <v>4</v>
      </c>
      <c r="H1158" s="540"/>
      <c r="I1158" s="224" t="s">
        <v>34735</v>
      </c>
      <c r="J1158" s="224"/>
      <c r="K1158" s="224" t="s">
        <v>34736</v>
      </c>
      <c r="L1158" s="224"/>
      <c r="N1158" s="421"/>
      <c r="O1158" s="30"/>
      <c r="P1158" s="30"/>
      <c r="Q1158" s="30"/>
      <c r="R1158" s="30"/>
      <c r="S1158" s="30"/>
      <c r="T1158" s="30"/>
      <c r="U1158" s="30"/>
      <c r="V1158" s="30"/>
      <c r="W1158" s="30"/>
      <c r="X1158" s="30"/>
      <c r="Y1158" s="30"/>
      <c r="Z1158" s="30"/>
      <c r="AA1158" s="30"/>
      <c r="AB1158" s="30"/>
      <c r="AC1158" s="30"/>
      <c r="AD1158" s="30"/>
      <c r="AE1158" s="30"/>
      <c r="AF1158" s="30"/>
      <c r="AG1158" s="30"/>
      <c r="AH1158" s="30"/>
      <c r="AI1158" s="30"/>
      <c r="AJ1158" s="30"/>
      <c r="AK1158" s="30"/>
      <c r="AL1158" s="30"/>
      <c r="AM1158" s="30"/>
      <c r="AN1158" s="30"/>
      <c r="AO1158" s="30"/>
      <c r="AP1158" s="30"/>
      <c r="AQ1158" s="30"/>
      <c r="AR1158" s="30"/>
      <c r="AS1158" s="30"/>
      <c r="AT1158" s="30"/>
      <c r="AU1158" s="30"/>
      <c r="AV1158" s="30"/>
      <c r="AW1158" s="30"/>
      <c r="AX1158" s="30"/>
      <c r="AY1158" s="30"/>
      <c r="AZ1158" s="30"/>
      <c r="BA1158" s="30"/>
      <c r="BB1158" s="30"/>
      <c r="BC1158" s="30"/>
      <c r="BD1158" s="30"/>
      <c r="BE1158" s="30"/>
      <c r="BF1158" s="30"/>
      <c r="BG1158" s="30"/>
      <c r="BH1158" s="30"/>
      <c r="BI1158" s="30"/>
      <c r="BJ1158" s="30"/>
      <c r="BK1158" s="30"/>
      <c r="BL1158" s="30"/>
      <c r="BM1158" s="30"/>
      <c r="BN1158" s="30"/>
      <c r="BO1158" s="30"/>
      <c r="BP1158" s="30"/>
      <c r="BQ1158" s="30"/>
      <c r="BR1158" s="30"/>
      <c r="BS1158" s="30"/>
      <c r="BT1158" s="30"/>
      <c r="BU1158" s="30"/>
      <c r="BV1158" s="30"/>
      <c r="BW1158" s="30"/>
      <c r="BX1158" s="30"/>
      <c r="BY1158" s="30"/>
      <c r="BZ1158" s="30"/>
      <c r="CA1158" s="30"/>
      <c r="CB1158" s="30"/>
      <c r="CC1158" s="30"/>
      <c r="CD1158" s="30"/>
      <c r="CE1158" s="30"/>
      <c r="CF1158" s="30"/>
      <c r="CG1158" s="30"/>
      <c r="CH1158" s="30"/>
      <c r="CI1158" s="30"/>
      <c r="CJ1158" s="30"/>
      <c r="CK1158" s="30"/>
      <c r="CL1158" s="30"/>
      <c r="CM1158" s="30"/>
      <c r="CN1158" s="30"/>
      <c r="CO1158" s="30"/>
      <c r="CP1158" s="30"/>
      <c r="CQ1158" s="30"/>
      <c r="CR1158" s="30"/>
      <c r="CS1158" s="30"/>
      <c r="CT1158" s="30"/>
      <c r="CU1158" s="30"/>
      <c r="CV1158" s="30"/>
      <c r="CW1158" s="30"/>
      <c r="CX1158" s="30"/>
      <c r="CY1158" s="30"/>
      <c r="CZ1158" s="30"/>
      <c r="DA1158" s="30"/>
      <c r="DB1158" s="30"/>
      <c r="DC1158" s="30"/>
      <c r="DD1158" s="30"/>
      <c r="DE1158" s="30"/>
      <c r="DF1158" s="30"/>
      <c r="DG1158" s="30"/>
      <c r="DH1158" s="30"/>
      <c r="DI1158" s="30"/>
      <c r="DJ1158" s="30"/>
      <c r="DK1158" s="30"/>
      <c r="DL1158" s="30"/>
      <c r="DM1158" s="30"/>
      <c r="DN1158" s="30"/>
      <c r="DO1158" s="30"/>
      <c r="DP1158" s="30"/>
      <c r="DQ1158" s="30"/>
      <c r="DR1158" s="30"/>
      <c r="DS1158" s="30"/>
      <c r="DT1158" s="30"/>
      <c r="DU1158" s="30"/>
      <c r="DV1158" s="30"/>
      <c r="DW1158" s="30"/>
      <c r="DX1158" s="30"/>
      <c r="DY1158" s="30"/>
      <c r="DZ1158" s="30"/>
      <c r="EA1158" s="30"/>
      <c r="EB1158" s="30"/>
      <c r="EC1158" s="30"/>
      <c r="ED1158" s="30"/>
      <c r="EE1158" s="30"/>
      <c r="EF1158" s="30"/>
      <c r="EG1158" s="30"/>
      <c r="EH1158" s="30"/>
      <c r="EI1158" s="30"/>
      <c r="EJ1158" s="30"/>
      <c r="EK1158" s="30"/>
      <c r="EL1158" s="30"/>
      <c r="EM1158" s="30"/>
      <c r="EN1158" s="30"/>
      <c r="EO1158" s="30"/>
      <c r="EP1158" s="30"/>
      <c r="EQ1158" s="30"/>
      <c r="ER1158" s="30"/>
      <c r="ES1158" s="30"/>
      <c r="ET1158" s="30"/>
      <c r="EU1158" s="30"/>
      <c r="EV1158" s="30"/>
      <c r="EW1158" s="30"/>
      <c r="EX1158" s="30"/>
      <c r="EY1158" s="30"/>
      <c r="EZ1158" s="30"/>
      <c r="FA1158" s="30"/>
      <c r="FB1158" s="30"/>
      <c r="FC1158" s="30"/>
      <c r="FD1158" s="30"/>
      <c r="FE1158" s="30"/>
      <c r="FF1158" s="30"/>
      <c r="FG1158" s="30"/>
      <c r="FH1158" s="30"/>
      <c r="FI1158" s="30"/>
      <c r="FJ1158" s="30"/>
      <c r="FK1158" s="30"/>
      <c r="FL1158" s="30"/>
      <c r="FM1158" s="30"/>
      <c r="FN1158" s="30"/>
      <c r="FO1158" s="30"/>
      <c r="FP1158" s="30"/>
      <c r="FQ1158" s="30"/>
      <c r="FR1158" s="30"/>
      <c r="FS1158" s="30"/>
      <c r="FT1158" s="30"/>
      <c r="FU1158" s="30"/>
      <c r="FV1158" s="30"/>
      <c r="FW1158" s="30"/>
      <c r="FX1158" s="30"/>
      <c r="FY1158" s="30"/>
      <c r="FZ1158" s="30"/>
      <c r="GA1158" s="30"/>
      <c r="GB1158" s="30"/>
      <c r="GC1158" s="30"/>
      <c r="GD1158" s="30"/>
      <c r="GE1158" s="30"/>
      <c r="GF1158" s="30"/>
      <c r="GG1158" s="30"/>
      <c r="GH1158" s="30"/>
      <c r="GI1158" s="30"/>
      <c r="GJ1158" s="30"/>
      <c r="GK1158" s="30"/>
      <c r="GL1158" s="30"/>
      <c r="GM1158" s="30"/>
      <c r="GN1158" s="30"/>
      <c r="GO1158" s="30"/>
      <c r="GP1158" s="30"/>
      <c r="GQ1158" s="30"/>
      <c r="GR1158" s="30"/>
      <c r="GS1158" s="30"/>
      <c r="GT1158" s="30"/>
      <c r="GU1158" s="30"/>
      <c r="GV1158" s="30"/>
      <c r="GW1158" s="30"/>
      <c r="GX1158" s="30"/>
      <c r="GY1158" s="30"/>
      <c r="GZ1158" s="30"/>
      <c r="HA1158" s="30"/>
      <c r="HB1158" s="30"/>
      <c r="HC1158" s="30"/>
      <c r="HD1158" s="30"/>
      <c r="HE1158" s="30"/>
      <c r="HF1158" s="30"/>
      <c r="HG1158" s="30"/>
      <c r="HH1158" s="30"/>
      <c r="HI1158" s="30"/>
      <c r="HJ1158" s="30"/>
      <c r="HK1158" s="30"/>
      <c r="HL1158" s="30"/>
      <c r="HM1158" s="30"/>
      <c r="HN1158" s="30"/>
      <c r="HO1158" s="30"/>
      <c r="HP1158" s="30"/>
      <c r="HQ1158" s="30"/>
      <c r="HR1158" s="30"/>
      <c r="HS1158" s="30"/>
      <c r="HT1158" s="30"/>
      <c r="HU1158" s="30"/>
      <c r="HV1158" s="30"/>
      <c r="HW1158" s="30"/>
      <c r="HX1158" s="30"/>
      <c r="HY1158" s="30"/>
      <c r="HZ1158" s="30"/>
      <c r="IA1158" s="30"/>
      <c r="IB1158" s="30"/>
      <c r="IC1158" s="30"/>
      <c r="ID1158" s="30"/>
      <c r="IE1158" s="30"/>
      <c r="IF1158" s="30"/>
      <c r="IG1158" s="30"/>
      <c r="IH1158" s="30"/>
    </row>
    <row r="1159" spans="1:242" ht="20.100000000000001" customHeight="1">
      <c r="A1159" s="861"/>
      <c r="B1159" s="545">
        <f>TRUNC(E1159*G1159*I1159*K1159,2)</f>
        <v>845.76</v>
      </c>
      <c r="C1159" s="451" t="s">
        <v>17</v>
      </c>
      <c r="D1159" s="546" t="s">
        <v>34639</v>
      </c>
      <c r="E1159" s="576">
        <v>0.1</v>
      </c>
      <c r="F1159" s="544" t="s">
        <v>18</v>
      </c>
      <c r="G1159" s="577">
        <v>8457.66</v>
      </c>
      <c r="H1159" s="544" t="s">
        <v>18</v>
      </c>
      <c r="I1159" s="576">
        <v>1</v>
      </c>
      <c r="J1159" s="576" t="s">
        <v>18</v>
      </c>
      <c r="K1159" s="578">
        <v>1</v>
      </c>
      <c r="L1159" s="544"/>
      <c r="N1159" s="421"/>
      <c r="O1159" s="30"/>
      <c r="P1159" s="30"/>
      <c r="Q1159" s="30"/>
      <c r="R1159" s="30"/>
      <c r="S1159" s="30"/>
      <c r="T1159" s="30"/>
      <c r="U1159" s="30"/>
      <c r="V1159" s="30"/>
      <c r="W1159" s="30"/>
      <c r="X1159" s="30"/>
      <c r="Y1159" s="30"/>
      <c r="Z1159" s="30"/>
      <c r="AA1159" s="30"/>
      <c r="AB1159" s="30"/>
      <c r="AC1159" s="30"/>
      <c r="AD1159" s="30"/>
      <c r="AE1159" s="30"/>
      <c r="AF1159" s="30"/>
      <c r="AG1159" s="30"/>
      <c r="AH1159" s="30"/>
      <c r="AI1159" s="30"/>
      <c r="AJ1159" s="30"/>
      <c r="AK1159" s="30"/>
      <c r="AL1159" s="30"/>
      <c r="AM1159" s="30"/>
      <c r="AN1159" s="30"/>
      <c r="AO1159" s="30"/>
      <c r="AP1159" s="30"/>
      <c r="AQ1159" s="30"/>
      <c r="AR1159" s="30"/>
      <c r="AS1159" s="30"/>
      <c r="AT1159" s="30"/>
      <c r="AU1159" s="30"/>
      <c r="AV1159" s="30"/>
      <c r="AW1159" s="30"/>
      <c r="AX1159" s="30"/>
      <c r="AY1159" s="30"/>
      <c r="AZ1159" s="30"/>
      <c r="BA1159" s="30"/>
      <c r="BB1159" s="30"/>
      <c r="BC1159" s="30"/>
      <c r="BD1159" s="30"/>
      <c r="BE1159" s="30"/>
      <c r="BF1159" s="30"/>
      <c r="BG1159" s="30"/>
      <c r="BH1159" s="30"/>
      <c r="BI1159" s="30"/>
      <c r="BJ1159" s="30"/>
      <c r="BK1159" s="30"/>
      <c r="BL1159" s="30"/>
      <c r="BM1159" s="30"/>
      <c r="BN1159" s="30"/>
      <c r="BO1159" s="30"/>
      <c r="BP1159" s="30"/>
      <c r="BQ1159" s="30"/>
      <c r="BR1159" s="30"/>
      <c r="BS1159" s="30"/>
      <c r="BT1159" s="30"/>
      <c r="BU1159" s="30"/>
      <c r="BV1159" s="30"/>
      <c r="BW1159" s="30"/>
      <c r="BX1159" s="30"/>
      <c r="BY1159" s="30"/>
      <c r="BZ1159" s="30"/>
      <c r="CA1159" s="30"/>
      <c r="CB1159" s="30"/>
      <c r="CC1159" s="30"/>
      <c r="CD1159" s="30"/>
      <c r="CE1159" s="30"/>
      <c r="CF1159" s="30"/>
      <c r="CG1159" s="30"/>
      <c r="CH1159" s="30"/>
      <c r="CI1159" s="30"/>
      <c r="CJ1159" s="30"/>
      <c r="CK1159" s="30"/>
      <c r="CL1159" s="30"/>
      <c r="CM1159" s="30"/>
      <c r="CN1159" s="30"/>
      <c r="CO1159" s="30"/>
      <c r="CP1159" s="30"/>
      <c r="CQ1159" s="30"/>
      <c r="CR1159" s="30"/>
      <c r="CS1159" s="30"/>
      <c r="CT1159" s="30"/>
      <c r="CU1159" s="30"/>
      <c r="CV1159" s="30"/>
      <c r="CW1159" s="30"/>
      <c r="CX1159" s="30"/>
      <c r="CY1159" s="30"/>
      <c r="CZ1159" s="30"/>
      <c r="DA1159" s="30"/>
      <c r="DB1159" s="30"/>
      <c r="DC1159" s="30"/>
      <c r="DD1159" s="30"/>
      <c r="DE1159" s="30"/>
      <c r="DF1159" s="30"/>
      <c r="DG1159" s="30"/>
      <c r="DH1159" s="30"/>
      <c r="DI1159" s="30"/>
      <c r="DJ1159" s="30"/>
      <c r="DK1159" s="30"/>
      <c r="DL1159" s="30"/>
      <c r="DM1159" s="30"/>
      <c r="DN1159" s="30"/>
      <c r="DO1159" s="30"/>
      <c r="DP1159" s="30"/>
      <c r="DQ1159" s="30"/>
      <c r="DR1159" s="30"/>
      <c r="DS1159" s="30"/>
      <c r="DT1159" s="30"/>
      <c r="DU1159" s="30"/>
      <c r="DV1159" s="30"/>
      <c r="DW1159" s="30"/>
      <c r="DX1159" s="30"/>
      <c r="DY1159" s="30"/>
      <c r="DZ1159" s="30"/>
      <c r="EA1159" s="30"/>
      <c r="EB1159" s="30"/>
      <c r="EC1159" s="30"/>
      <c r="ED1159" s="30"/>
      <c r="EE1159" s="30"/>
      <c r="EF1159" s="30"/>
      <c r="EG1159" s="30"/>
      <c r="EH1159" s="30"/>
      <c r="EI1159" s="30"/>
      <c r="EJ1159" s="30"/>
      <c r="EK1159" s="30"/>
      <c r="EL1159" s="30"/>
      <c r="EM1159" s="30"/>
      <c r="EN1159" s="30"/>
      <c r="EO1159" s="30"/>
      <c r="EP1159" s="30"/>
      <c r="EQ1159" s="30"/>
      <c r="ER1159" s="30"/>
      <c r="ES1159" s="30"/>
      <c r="ET1159" s="30"/>
      <c r="EU1159" s="30"/>
      <c r="EV1159" s="30"/>
      <c r="EW1159" s="30"/>
      <c r="EX1159" s="30"/>
      <c r="EY1159" s="30"/>
      <c r="EZ1159" s="30"/>
      <c r="FA1159" s="30"/>
      <c r="FB1159" s="30"/>
      <c r="FC1159" s="30"/>
      <c r="FD1159" s="30"/>
      <c r="FE1159" s="30"/>
      <c r="FF1159" s="30"/>
      <c r="FG1159" s="30"/>
      <c r="FH1159" s="30"/>
      <c r="FI1159" s="30"/>
      <c r="FJ1159" s="30"/>
      <c r="FK1159" s="30"/>
      <c r="FL1159" s="30"/>
      <c r="FM1159" s="30"/>
      <c r="FN1159" s="30"/>
      <c r="FO1159" s="30"/>
      <c r="FP1159" s="30"/>
      <c r="FQ1159" s="30"/>
      <c r="FR1159" s="30"/>
      <c r="FS1159" s="30"/>
      <c r="FT1159" s="30"/>
      <c r="FU1159" s="30"/>
      <c r="FV1159" s="30"/>
      <c r="FW1159" s="30"/>
      <c r="FX1159" s="30"/>
      <c r="FY1159" s="30"/>
      <c r="FZ1159" s="30"/>
      <c r="GA1159" s="30"/>
      <c r="GB1159" s="30"/>
      <c r="GC1159" s="30"/>
      <c r="GD1159" s="30"/>
      <c r="GE1159" s="30"/>
      <c r="GF1159" s="30"/>
      <c r="GG1159" s="30"/>
      <c r="GH1159" s="30"/>
      <c r="GI1159" s="30"/>
      <c r="GJ1159" s="30"/>
      <c r="GK1159" s="30"/>
      <c r="GL1159" s="30"/>
      <c r="GM1159" s="30"/>
      <c r="GN1159" s="30"/>
      <c r="GO1159" s="30"/>
      <c r="GP1159" s="30"/>
      <c r="GQ1159" s="30"/>
      <c r="GR1159" s="30"/>
      <c r="GS1159" s="30"/>
      <c r="GT1159" s="30"/>
      <c r="GU1159" s="30"/>
      <c r="GV1159" s="30"/>
      <c r="GW1159" s="30"/>
      <c r="GX1159" s="30"/>
      <c r="GY1159" s="30"/>
      <c r="GZ1159" s="30"/>
      <c r="HA1159" s="30"/>
      <c r="HB1159" s="30"/>
      <c r="HC1159" s="30"/>
      <c r="HD1159" s="30"/>
      <c r="HE1159" s="30"/>
      <c r="HF1159" s="30"/>
      <c r="HG1159" s="30"/>
      <c r="HH1159" s="30"/>
      <c r="HI1159" s="30"/>
      <c r="HJ1159" s="30"/>
      <c r="HK1159" s="30"/>
      <c r="HL1159" s="30"/>
      <c r="HM1159" s="30"/>
      <c r="HN1159" s="30"/>
      <c r="HO1159" s="30"/>
      <c r="HP1159" s="30"/>
      <c r="HQ1159" s="30"/>
      <c r="HR1159" s="30"/>
      <c r="HS1159" s="30"/>
      <c r="HT1159" s="30"/>
      <c r="HU1159" s="30"/>
      <c r="HV1159" s="30"/>
      <c r="HW1159" s="30"/>
      <c r="HX1159" s="30"/>
      <c r="HY1159" s="30"/>
      <c r="HZ1159" s="30"/>
      <c r="IA1159" s="30"/>
      <c r="IB1159" s="30"/>
      <c r="IC1159" s="30"/>
      <c r="ID1159" s="30"/>
      <c r="IE1159" s="30"/>
      <c r="IF1159" s="30"/>
      <c r="IG1159" s="30"/>
      <c r="IH1159" s="30"/>
    </row>
    <row r="1160" spans="1:242" ht="20.100000000000001" customHeight="1">
      <c r="A1160" s="861"/>
      <c r="B1160" s="545">
        <f>TRUNC(E1160*G1160*I1160*K1160,2)</f>
        <v>568.16999999999996</v>
      </c>
      <c r="C1160" s="451" t="s">
        <v>17</v>
      </c>
      <c r="D1160" s="546" t="s">
        <v>34737</v>
      </c>
      <c r="E1160" s="576">
        <v>0.1</v>
      </c>
      <c r="F1160" s="544" t="s">
        <v>18</v>
      </c>
      <c r="G1160" s="577">
        <v>5681.75</v>
      </c>
      <c r="H1160" s="544" t="s">
        <v>18</v>
      </c>
      <c r="I1160" s="576">
        <v>1</v>
      </c>
      <c r="J1160" s="576" t="s">
        <v>18</v>
      </c>
      <c r="K1160" s="578">
        <v>1</v>
      </c>
      <c r="L1160" s="544"/>
      <c r="N1160" s="421"/>
      <c r="O1160" s="30"/>
      <c r="P1160" s="30"/>
      <c r="Q1160" s="30"/>
      <c r="R1160" s="30"/>
      <c r="S1160" s="30"/>
      <c r="T1160" s="30"/>
      <c r="U1160" s="30"/>
      <c r="V1160" s="30"/>
      <c r="W1160" s="30"/>
      <c r="X1160" s="30"/>
      <c r="Y1160" s="30"/>
      <c r="Z1160" s="30"/>
      <c r="AA1160" s="30"/>
      <c r="AB1160" s="30"/>
      <c r="AC1160" s="30"/>
      <c r="AD1160" s="30"/>
      <c r="AE1160" s="30"/>
      <c r="AF1160" s="30"/>
      <c r="AG1160" s="30"/>
      <c r="AH1160" s="30"/>
      <c r="AI1160" s="30"/>
      <c r="AJ1160" s="30"/>
      <c r="AK1160" s="30"/>
      <c r="AL1160" s="30"/>
      <c r="AM1160" s="30"/>
      <c r="AN1160" s="30"/>
      <c r="AO1160" s="30"/>
      <c r="AP1160" s="30"/>
      <c r="AQ1160" s="30"/>
      <c r="AR1160" s="30"/>
      <c r="AS1160" s="30"/>
      <c r="AT1160" s="30"/>
      <c r="AU1160" s="30"/>
      <c r="AV1160" s="30"/>
      <c r="AW1160" s="30"/>
      <c r="AX1160" s="30"/>
      <c r="AY1160" s="30"/>
      <c r="AZ1160" s="30"/>
      <c r="BA1160" s="30"/>
      <c r="BB1160" s="30"/>
      <c r="BC1160" s="30"/>
      <c r="BD1160" s="30"/>
      <c r="BE1160" s="30"/>
      <c r="BF1160" s="30"/>
      <c r="BG1160" s="30"/>
      <c r="BH1160" s="30"/>
      <c r="BI1160" s="30"/>
      <c r="BJ1160" s="30"/>
      <c r="BK1160" s="30"/>
      <c r="BL1160" s="30"/>
      <c r="BM1160" s="30"/>
      <c r="BN1160" s="30"/>
      <c r="BO1160" s="30"/>
      <c r="BP1160" s="30"/>
      <c r="BQ1160" s="30"/>
      <c r="BR1160" s="30"/>
      <c r="BS1160" s="30"/>
      <c r="BT1160" s="30"/>
      <c r="BU1160" s="30"/>
      <c r="BV1160" s="30"/>
      <c r="BW1160" s="30"/>
      <c r="BX1160" s="30"/>
      <c r="BY1160" s="30"/>
      <c r="BZ1160" s="30"/>
      <c r="CA1160" s="30"/>
      <c r="CB1160" s="30"/>
      <c r="CC1160" s="30"/>
      <c r="CD1160" s="30"/>
      <c r="CE1160" s="30"/>
      <c r="CF1160" s="30"/>
      <c r="CG1160" s="30"/>
      <c r="CH1160" s="30"/>
      <c r="CI1160" s="30"/>
      <c r="CJ1160" s="30"/>
      <c r="CK1160" s="30"/>
      <c r="CL1160" s="30"/>
      <c r="CM1160" s="30"/>
      <c r="CN1160" s="30"/>
      <c r="CO1160" s="30"/>
      <c r="CP1160" s="30"/>
      <c r="CQ1160" s="30"/>
      <c r="CR1160" s="30"/>
      <c r="CS1160" s="30"/>
      <c r="CT1160" s="30"/>
      <c r="CU1160" s="30"/>
      <c r="CV1160" s="30"/>
      <c r="CW1160" s="30"/>
      <c r="CX1160" s="30"/>
      <c r="CY1160" s="30"/>
      <c r="CZ1160" s="30"/>
      <c r="DA1160" s="30"/>
      <c r="DB1160" s="30"/>
      <c r="DC1160" s="30"/>
      <c r="DD1160" s="30"/>
      <c r="DE1160" s="30"/>
      <c r="DF1160" s="30"/>
      <c r="DG1160" s="30"/>
      <c r="DH1160" s="30"/>
      <c r="DI1160" s="30"/>
      <c r="DJ1160" s="30"/>
      <c r="DK1160" s="30"/>
      <c r="DL1160" s="30"/>
      <c r="DM1160" s="30"/>
      <c r="DN1160" s="30"/>
      <c r="DO1160" s="30"/>
      <c r="DP1160" s="30"/>
      <c r="DQ1160" s="30"/>
      <c r="DR1160" s="30"/>
      <c r="DS1160" s="30"/>
      <c r="DT1160" s="30"/>
      <c r="DU1160" s="30"/>
      <c r="DV1160" s="30"/>
      <c r="DW1160" s="30"/>
      <c r="DX1160" s="30"/>
      <c r="DY1160" s="30"/>
      <c r="DZ1160" s="30"/>
      <c r="EA1160" s="30"/>
      <c r="EB1160" s="30"/>
      <c r="EC1160" s="30"/>
      <c r="ED1160" s="30"/>
      <c r="EE1160" s="30"/>
      <c r="EF1160" s="30"/>
      <c r="EG1160" s="30"/>
      <c r="EH1160" s="30"/>
      <c r="EI1160" s="30"/>
      <c r="EJ1160" s="30"/>
      <c r="EK1160" s="30"/>
      <c r="EL1160" s="30"/>
      <c r="EM1160" s="30"/>
      <c r="EN1160" s="30"/>
      <c r="EO1160" s="30"/>
      <c r="EP1160" s="30"/>
      <c r="EQ1160" s="30"/>
      <c r="ER1160" s="30"/>
      <c r="ES1160" s="30"/>
      <c r="ET1160" s="30"/>
      <c r="EU1160" s="30"/>
      <c r="EV1160" s="30"/>
      <c r="EW1160" s="30"/>
      <c r="EX1160" s="30"/>
      <c r="EY1160" s="30"/>
      <c r="EZ1160" s="30"/>
      <c r="FA1160" s="30"/>
      <c r="FB1160" s="30"/>
      <c r="FC1160" s="30"/>
      <c r="FD1160" s="30"/>
      <c r="FE1160" s="30"/>
      <c r="FF1160" s="30"/>
      <c r="FG1160" s="30"/>
      <c r="FH1160" s="30"/>
      <c r="FI1160" s="30"/>
      <c r="FJ1160" s="30"/>
      <c r="FK1160" s="30"/>
      <c r="FL1160" s="30"/>
      <c r="FM1160" s="30"/>
      <c r="FN1160" s="30"/>
      <c r="FO1160" s="30"/>
      <c r="FP1160" s="30"/>
      <c r="FQ1160" s="30"/>
      <c r="FR1160" s="30"/>
      <c r="FS1160" s="30"/>
      <c r="FT1160" s="30"/>
      <c r="FU1160" s="30"/>
      <c r="FV1160" s="30"/>
      <c r="FW1160" s="30"/>
      <c r="FX1160" s="30"/>
      <c r="FY1160" s="30"/>
      <c r="FZ1160" s="30"/>
      <c r="GA1160" s="30"/>
      <c r="GB1160" s="30"/>
      <c r="GC1160" s="30"/>
      <c r="GD1160" s="30"/>
      <c r="GE1160" s="30"/>
      <c r="GF1160" s="30"/>
      <c r="GG1160" s="30"/>
      <c r="GH1160" s="30"/>
      <c r="GI1160" s="30"/>
      <c r="GJ1160" s="30"/>
      <c r="GK1160" s="30"/>
      <c r="GL1160" s="30"/>
      <c r="GM1160" s="30"/>
      <c r="GN1160" s="30"/>
      <c r="GO1160" s="30"/>
      <c r="GP1160" s="30"/>
      <c r="GQ1160" s="30"/>
      <c r="GR1160" s="30"/>
      <c r="GS1160" s="30"/>
      <c r="GT1160" s="30"/>
      <c r="GU1160" s="30"/>
      <c r="GV1160" s="30"/>
      <c r="GW1160" s="30"/>
      <c r="GX1160" s="30"/>
      <c r="GY1160" s="30"/>
      <c r="GZ1160" s="30"/>
      <c r="HA1160" s="30"/>
      <c r="HB1160" s="30"/>
      <c r="HC1160" s="30"/>
      <c r="HD1160" s="30"/>
      <c r="HE1160" s="30"/>
      <c r="HF1160" s="30"/>
      <c r="HG1160" s="30"/>
      <c r="HH1160" s="30"/>
      <c r="HI1160" s="30"/>
      <c r="HJ1160" s="30"/>
      <c r="HK1160" s="30"/>
      <c r="HL1160" s="30"/>
      <c r="HM1160" s="30"/>
      <c r="HN1160" s="30"/>
      <c r="HO1160" s="30"/>
      <c r="HP1160" s="30"/>
      <c r="HQ1160" s="30"/>
      <c r="HR1160" s="30"/>
      <c r="HS1160" s="30"/>
      <c r="HT1160" s="30"/>
      <c r="HU1160" s="30"/>
      <c r="HV1160" s="30"/>
      <c r="HW1160" s="30"/>
      <c r="HX1160" s="30"/>
      <c r="HY1160" s="30"/>
      <c r="HZ1160" s="30"/>
      <c r="IA1160" s="30"/>
      <c r="IB1160" s="30"/>
      <c r="IC1160" s="30"/>
      <c r="ID1160" s="30"/>
      <c r="IE1160" s="30"/>
      <c r="IF1160" s="30"/>
      <c r="IG1160" s="30"/>
      <c r="IH1160" s="30"/>
    </row>
    <row r="1161" spans="1:242" ht="20.100000000000001" customHeight="1">
      <c r="A1161" s="861"/>
      <c r="B1161" s="545">
        <f>TRUNC(E1161*G1161*I1161*K1161,2)</f>
        <v>48.39</v>
      </c>
      <c r="C1161" s="451" t="s">
        <v>17</v>
      </c>
      <c r="D1161" s="546" t="s">
        <v>34738</v>
      </c>
      <c r="E1161" s="576">
        <v>0.1</v>
      </c>
      <c r="F1161" s="544" t="s">
        <v>18</v>
      </c>
      <c r="G1161" s="577">
        <v>967.98</v>
      </c>
      <c r="H1161" s="544" t="s">
        <v>18</v>
      </c>
      <c r="I1161" s="576">
        <v>1</v>
      </c>
      <c r="J1161" s="576" t="s">
        <v>18</v>
      </c>
      <c r="K1161" s="578">
        <v>0.5</v>
      </c>
      <c r="L1161" s="544"/>
      <c r="N1161" s="421"/>
      <c r="O1161" s="30"/>
      <c r="P1161" s="30"/>
      <c r="Q1161" s="30"/>
      <c r="R1161" s="30"/>
      <c r="S1161" s="30"/>
      <c r="T1161" s="30"/>
      <c r="U1161" s="30"/>
      <c r="V1161" s="30"/>
      <c r="W1161" s="30"/>
      <c r="X1161" s="30"/>
      <c r="Y1161" s="30"/>
      <c r="Z1161" s="30"/>
      <c r="AA1161" s="30"/>
      <c r="AB1161" s="30"/>
      <c r="AC1161" s="30"/>
      <c r="AD1161" s="30"/>
      <c r="AE1161" s="30"/>
      <c r="AF1161" s="30"/>
      <c r="AG1161" s="30"/>
      <c r="AH1161" s="30"/>
      <c r="AI1161" s="30"/>
      <c r="AJ1161" s="30"/>
      <c r="AK1161" s="30"/>
      <c r="AL1161" s="30"/>
      <c r="AM1161" s="30"/>
      <c r="AN1161" s="30"/>
      <c r="AO1161" s="30"/>
      <c r="AP1161" s="30"/>
      <c r="AQ1161" s="30"/>
      <c r="AR1161" s="30"/>
      <c r="AS1161" s="30"/>
      <c r="AT1161" s="30"/>
      <c r="AU1161" s="30"/>
      <c r="AV1161" s="30"/>
      <c r="AW1161" s="30"/>
      <c r="AX1161" s="30"/>
      <c r="AY1161" s="30"/>
      <c r="AZ1161" s="30"/>
      <c r="BA1161" s="30"/>
      <c r="BB1161" s="30"/>
      <c r="BC1161" s="30"/>
      <c r="BD1161" s="30"/>
      <c r="BE1161" s="30"/>
      <c r="BF1161" s="30"/>
      <c r="BG1161" s="30"/>
      <c r="BH1161" s="30"/>
      <c r="BI1161" s="30"/>
      <c r="BJ1161" s="30"/>
      <c r="BK1161" s="30"/>
      <c r="BL1161" s="30"/>
      <c r="BM1161" s="30"/>
      <c r="BN1161" s="30"/>
      <c r="BO1161" s="30"/>
      <c r="BP1161" s="30"/>
      <c r="BQ1161" s="30"/>
      <c r="BR1161" s="30"/>
      <c r="BS1161" s="30"/>
      <c r="BT1161" s="30"/>
      <c r="BU1161" s="30"/>
      <c r="BV1161" s="30"/>
      <c r="BW1161" s="30"/>
      <c r="BX1161" s="30"/>
      <c r="BY1161" s="30"/>
      <c r="BZ1161" s="30"/>
      <c r="CA1161" s="30"/>
      <c r="CB1161" s="30"/>
      <c r="CC1161" s="30"/>
      <c r="CD1161" s="30"/>
      <c r="CE1161" s="30"/>
      <c r="CF1161" s="30"/>
      <c r="CG1161" s="30"/>
      <c r="CH1161" s="30"/>
      <c r="CI1161" s="30"/>
      <c r="CJ1161" s="30"/>
      <c r="CK1161" s="30"/>
      <c r="CL1161" s="30"/>
      <c r="CM1161" s="30"/>
      <c r="CN1161" s="30"/>
      <c r="CO1161" s="30"/>
      <c r="CP1161" s="30"/>
      <c r="CQ1161" s="30"/>
      <c r="CR1161" s="30"/>
      <c r="CS1161" s="30"/>
      <c r="CT1161" s="30"/>
      <c r="CU1161" s="30"/>
      <c r="CV1161" s="30"/>
      <c r="CW1161" s="30"/>
      <c r="CX1161" s="30"/>
      <c r="CY1161" s="30"/>
      <c r="CZ1161" s="30"/>
      <c r="DA1161" s="30"/>
      <c r="DB1161" s="30"/>
      <c r="DC1161" s="30"/>
      <c r="DD1161" s="30"/>
      <c r="DE1161" s="30"/>
      <c r="DF1161" s="30"/>
      <c r="DG1161" s="30"/>
      <c r="DH1161" s="30"/>
      <c r="DI1161" s="30"/>
      <c r="DJ1161" s="30"/>
      <c r="DK1161" s="30"/>
      <c r="DL1161" s="30"/>
      <c r="DM1161" s="30"/>
      <c r="DN1161" s="30"/>
      <c r="DO1161" s="30"/>
      <c r="DP1161" s="30"/>
      <c r="DQ1161" s="30"/>
      <c r="DR1161" s="30"/>
      <c r="DS1161" s="30"/>
      <c r="DT1161" s="30"/>
      <c r="DU1161" s="30"/>
      <c r="DV1161" s="30"/>
      <c r="DW1161" s="30"/>
      <c r="DX1161" s="30"/>
      <c r="DY1161" s="30"/>
      <c r="DZ1161" s="30"/>
      <c r="EA1161" s="30"/>
      <c r="EB1161" s="30"/>
      <c r="EC1161" s="30"/>
      <c r="ED1161" s="30"/>
      <c r="EE1161" s="30"/>
      <c r="EF1161" s="30"/>
      <c r="EG1161" s="30"/>
      <c r="EH1161" s="30"/>
      <c r="EI1161" s="30"/>
      <c r="EJ1161" s="30"/>
      <c r="EK1161" s="30"/>
      <c r="EL1161" s="30"/>
      <c r="EM1161" s="30"/>
      <c r="EN1161" s="30"/>
      <c r="EO1161" s="30"/>
      <c r="EP1161" s="30"/>
      <c r="EQ1161" s="30"/>
      <c r="ER1161" s="30"/>
      <c r="ES1161" s="30"/>
      <c r="ET1161" s="30"/>
      <c r="EU1161" s="30"/>
      <c r="EV1161" s="30"/>
      <c r="EW1161" s="30"/>
      <c r="EX1161" s="30"/>
      <c r="EY1161" s="30"/>
      <c r="EZ1161" s="30"/>
      <c r="FA1161" s="30"/>
      <c r="FB1161" s="30"/>
      <c r="FC1161" s="30"/>
      <c r="FD1161" s="30"/>
      <c r="FE1161" s="30"/>
      <c r="FF1161" s="30"/>
      <c r="FG1161" s="30"/>
      <c r="FH1161" s="30"/>
      <c r="FI1161" s="30"/>
      <c r="FJ1161" s="30"/>
      <c r="FK1161" s="30"/>
      <c r="FL1161" s="30"/>
      <c r="FM1161" s="30"/>
      <c r="FN1161" s="30"/>
      <c r="FO1161" s="30"/>
      <c r="FP1161" s="30"/>
      <c r="FQ1161" s="30"/>
      <c r="FR1161" s="30"/>
      <c r="FS1161" s="30"/>
      <c r="FT1161" s="30"/>
      <c r="FU1161" s="30"/>
      <c r="FV1161" s="30"/>
      <c r="FW1161" s="30"/>
      <c r="FX1161" s="30"/>
      <c r="FY1161" s="30"/>
      <c r="FZ1161" s="30"/>
      <c r="GA1161" s="30"/>
      <c r="GB1161" s="30"/>
      <c r="GC1161" s="30"/>
      <c r="GD1161" s="30"/>
      <c r="GE1161" s="30"/>
      <c r="GF1161" s="30"/>
      <c r="GG1161" s="30"/>
      <c r="GH1161" s="30"/>
      <c r="GI1161" s="30"/>
      <c r="GJ1161" s="30"/>
      <c r="GK1161" s="30"/>
      <c r="GL1161" s="30"/>
      <c r="GM1161" s="30"/>
      <c r="GN1161" s="30"/>
      <c r="GO1161" s="30"/>
      <c r="GP1161" s="30"/>
      <c r="GQ1161" s="30"/>
      <c r="GR1161" s="30"/>
      <c r="GS1161" s="30"/>
      <c r="GT1161" s="30"/>
      <c r="GU1161" s="30"/>
      <c r="GV1161" s="30"/>
      <c r="GW1161" s="30"/>
      <c r="GX1161" s="30"/>
      <c r="GY1161" s="30"/>
      <c r="GZ1161" s="30"/>
      <c r="HA1161" s="30"/>
      <c r="HB1161" s="30"/>
      <c r="HC1161" s="30"/>
      <c r="HD1161" s="30"/>
      <c r="HE1161" s="30"/>
      <c r="HF1161" s="30"/>
      <c r="HG1161" s="30"/>
      <c r="HH1161" s="30"/>
      <c r="HI1161" s="30"/>
      <c r="HJ1161" s="30"/>
      <c r="HK1161" s="30"/>
      <c r="HL1161" s="30"/>
      <c r="HM1161" s="30"/>
      <c r="HN1161" s="30"/>
      <c r="HO1161" s="30"/>
      <c r="HP1161" s="30"/>
      <c r="HQ1161" s="30"/>
      <c r="HR1161" s="30"/>
      <c r="HS1161" s="30"/>
      <c r="HT1161" s="30"/>
      <c r="HU1161" s="30"/>
      <c r="HV1161" s="30"/>
      <c r="HW1161" s="30"/>
      <c r="HX1161" s="30"/>
      <c r="HY1161" s="30"/>
      <c r="HZ1161" s="30"/>
      <c r="IA1161" s="30"/>
      <c r="IB1161" s="30"/>
      <c r="IC1161" s="30"/>
      <c r="ID1161" s="30"/>
      <c r="IE1161" s="30"/>
      <c r="IF1161" s="30"/>
      <c r="IG1161" s="30"/>
      <c r="IH1161" s="30"/>
    </row>
    <row r="1162" spans="1:242" ht="20.100000000000001" customHeight="1">
      <c r="A1162" s="861"/>
      <c r="B1162" s="583">
        <f>TRUNC(E1162*G1162*I1162*K1162,2)</f>
        <v>3021.47</v>
      </c>
      <c r="C1162" s="451" t="s">
        <v>17</v>
      </c>
      <c r="D1162" s="546" t="s">
        <v>34739</v>
      </c>
      <c r="E1162" s="576">
        <v>0.1</v>
      </c>
      <c r="F1162" s="544" t="s">
        <v>18</v>
      </c>
      <c r="G1162" s="577">
        <f>ROUND(SUM(G1159:G1161),2)</f>
        <v>15107.39</v>
      </c>
      <c r="H1162" s="544" t="s">
        <v>18</v>
      </c>
      <c r="I1162" s="576">
        <v>2</v>
      </c>
      <c r="J1162" s="576" t="s">
        <v>18</v>
      </c>
      <c r="K1162" s="578">
        <v>1</v>
      </c>
      <c r="L1162" s="544"/>
      <c r="N1162" s="421"/>
      <c r="O1162" s="30"/>
      <c r="P1162" s="30"/>
      <c r="Q1162" s="30"/>
      <c r="R1162" s="30"/>
      <c r="S1162" s="30"/>
      <c r="T1162" s="30"/>
      <c r="U1162" s="30"/>
      <c r="V1162" s="30"/>
      <c r="W1162" s="30"/>
      <c r="X1162" s="30"/>
      <c r="Y1162" s="30"/>
      <c r="Z1162" s="30"/>
      <c r="AA1162" s="30"/>
      <c r="AB1162" s="30"/>
      <c r="AC1162" s="30"/>
      <c r="AD1162" s="30"/>
      <c r="AE1162" s="30"/>
      <c r="AF1162" s="30"/>
      <c r="AG1162" s="30"/>
      <c r="AH1162" s="30"/>
      <c r="AI1162" s="30"/>
      <c r="AJ1162" s="30"/>
      <c r="AK1162" s="30"/>
      <c r="AL1162" s="30"/>
      <c r="AM1162" s="30"/>
      <c r="AN1162" s="30"/>
      <c r="AO1162" s="30"/>
      <c r="AP1162" s="30"/>
      <c r="AQ1162" s="30"/>
      <c r="AR1162" s="30"/>
      <c r="AS1162" s="30"/>
      <c r="AT1162" s="30"/>
      <c r="AU1162" s="30"/>
      <c r="AV1162" s="30"/>
      <c r="AW1162" s="30"/>
      <c r="AX1162" s="30"/>
      <c r="AY1162" s="30"/>
      <c r="AZ1162" s="30"/>
      <c r="BA1162" s="30"/>
      <c r="BB1162" s="30"/>
      <c r="BC1162" s="30"/>
      <c r="BD1162" s="30"/>
      <c r="BE1162" s="30"/>
      <c r="BF1162" s="30"/>
      <c r="BG1162" s="30"/>
      <c r="BH1162" s="30"/>
      <c r="BI1162" s="30"/>
      <c r="BJ1162" s="30"/>
      <c r="BK1162" s="30"/>
      <c r="BL1162" s="30"/>
      <c r="BM1162" s="30"/>
      <c r="BN1162" s="30"/>
      <c r="BO1162" s="30"/>
      <c r="BP1162" s="30"/>
      <c r="BQ1162" s="30"/>
      <c r="BR1162" s="30"/>
      <c r="BS1162" s="30"/>
      <c r="BT1162" s="30"/>
      <c r="BU1162" s="30"/>
      <c r="BV1162" s="30"/>
      <c r="BW1162" s="30"/>
      <c r="BX1162" s="30"/>
      <c r="BY1162" s="30"/>
      <c r="BZ1162" s="30"/>
      <c r="CA1162" s="30"/>
      <c r="CB1162" s="30"/>
      <c r="CC1162" s="30"/>
      <c r="CD1162" s="30"/>
      <c r="CE1162" s="30"/>
      <c r="CF1162" s="30"/>
      <c r="CG1162" s="30"/>
      <c r="CH1162" s="30"/>
      <c r="CI1162" s="30"/>
      <c r="CJ1162" s="30"/>
      <c r="CK1162" s="30"/>
      <c r="CL1162" s="30"/>
      <c r="CM1162" s="30"/>
      <c r="CN1162" s="30"/>
      <c r="CO1162" s="30"/>
      <c r="CP1162" s="30"/>
      <c r="CQ1162" s="30"/>
      <c r="CR1162" s="30"/>
      <c r="CS1162" s="30"/>
      <c r="CT1162" s="30"/>
      <c r="CU1162" s="30"/>
      <c r="CV1162" s="30"/>
      <c r="CW1162" s="30"/>
      <c r="CX1162" s="30"/>
      <c r="CY1162" s="30"/>
      <c r="CZ1162" s="30"/>
      <c r="DA1162" s="30"/>
      <c r="DB1162" s="30"/>
      <c r="DC1162" s="30"/>
      <c r="DD1162" s="30"/>
      <c r="DE1162" s="30"/>
      <c r="DF1162" s="30"/>
      <c r="DG1162" s="30"/>
      <c r="DH1162" s="30"/>
      <c r="DI1162" s="30"/>
      <c r="DJ1162" s="30"/>
      <c r="DK1162" s="30"/>
      <c r="DL1162" s="30"/>
      <c r="DM1162" s="30"/>
      <c r="DN1162" s="30"/>
      <c r="DO1162" s="30"/>
      <c r="DP1162" s="30"/>
      <c r="DQ1162" s="30"/>
      <c r="DR1162" s="30"/>
      <c r="DS1162" s="30"/>
      <c r="DT1162" s="30"/>
      <c r="DU1162" s="30"/>
      <c r="DV1162" s="30"/>
      <c r="DW1162" s="30"/>
      <c r="DX1162" s="30"/>
      <c r="DY1162" s="30"/>
      <c r="DZ1162" s="30"/>
      <c r="EA1162" s="30"/>
      <c r="EB1162" s="30"/>
      <c r="EC1162" s="30"/>
      <c r="ED1162" s="30"/>
      <c r="EE1162" s="30"/>
      <c r="EF1162" s="30"/>
      <c r="EG1162" s="30"/>
      <c r="EH1162" s="30"/>
      <c r="EI1162" s="30"/>
      <c r="EJ1162" s="30"/>
      <c r="EK1162" s="30"/>
      <c r="EL1162" s="30"/>
      <c r="EM1162" s="30"/>
      <c r="EN1162" s="30"/>
      <c r="EO1162" s="30"/>
      <c r="EP1162" s="30"/>
      <c r="EQ1162" s="30"/>
      <c r="ER1162" s="30"/>
      <c r="ES1162" s="30"/>
      <c r="ET1162" s="30"/>
      <c r="EU1162" s="30"/>
      <c r="EV1162" s="30"/>
      <c r="EW1162" s="30"/>
      <c r="EX1162" s="30"/>
      <c r="EY1162" s="30"/>
      <c r="EZ1162" s="30"/>
      <c r="FA1162" s="30"/>
      <c r="FB1162" s="30"/>
      <c r="FC1162" s="30"/>
      <c r="FD1162" s="30"/>
      <c r="FE1162" s="30"/>
      <c r="FF1162" s="30"/>
      <c r="FG1162" s="30"/>
      <c r="FH1162" s="30"/>
      <c r="FI1162" s="30"/>
      <c r="FJ1162" s="30"/>
      <c r="FK1162" s="30"/>
      <c r="FL1162" s="30"/>
      <c r="FM1162" s="30"/>
      <c r="FN1162" s="30"/>
      <c r="FO1162" s="30"/>
      <c r="FP1162" s="30"/>
      <c r="FQ1162" s="30"/>
      <c r="FR1162" s="30"/>
      <c r="FS1162" s="30"/>
      <c r="FT1162" s="30"/>
      <c r="FU1162" s="30"/>
      <c r="FV1162" s="30"/>
      <c r="FW1162" s="30"/>
      <c r="FX1162" s="30"/>
      <c r="FY1162" s="30"/>
      <c r="FZ1162" s="30"/>
      <c r="GA1162" s="30"/>
      <c r="GB1162" s="30"/>
      <c r="GC1162" s="30"/>
      <c r="GD1162" s="30"/>
      <c r="GE1162" s="30"/>
      <c r="GF1162" s="30"/>
      <c r="GG1162" s="30"/>
      <c r="GH1162" s="30"/>
      <c r="GI1162" s="30"/>
      <c r="GJ1162" s="30"/>
      <c r="GK1162" s="30"/>
      <c r="GL1162" s="30"/>
      <c r="GM1162" s="30"/>
      <c r="GN1162" s="30"/>
      <c r="GO1162" s="30"/>
      <c r="GP1162" s="30"/>
      <c r="GQ1162" s="30"/>
      <c r="GR1162" s="30"/>
      <c r="GS1162" s="30"/>
      <c r="GT1162" s="30"/>
      <c r="GU1162" s="30"/>
      <c r="GV1162" s="30"/>
      <c r="GW1162" s="30"/>
      <c r="GX1162" s="30"/>
      <c r="GY1162" s="30"/>
      <c r="GZ1162" s="30"/>
      <c r="HA1162" s="30"/>
      <c r="HB1162" s="30"/>
      <c r="HC1162" s="30"/>
      <c r="HD1162" s="30"/>
      <c r="HE1162" s="30"/>
      <c r="HF1162" s="30"/>
      <c r="HG1162" s="30"/>
      <c r="HH1162" s="30"/>
      <c r="HI1162" s="30"/>
      <c r="HJ1162" s="30"/>
      <c r="HK1162" s="30"/>
      <c r="HL1162" s="30"/>
      <c r="HM1162" s="30"/>
      <c r="HN1162" s="30"/>
      <c r="HO1162" s="30"/>
      <c r="HP1162" s="30"/>
      <c r="HQ1162" s="30"/>
      <c r="HR1162" s="30"/>
      <c r="HS1162" s="30"/>
      <c r="HT1162" s="30"/>
      <c r="HU1162" s="30"/>
      <c r="HV1162" s="30"/>
      <c r="HW1162" s="30"/>
      <c r="HX1162" s="30"/>
      <c r="HY1162" s="30"/>
      <c r="HZ1162" s="30"/>
      <c r="IA1162" s="30"/>
      <c r="IB1162" s="30"/>
      <c r="IC1162" s="30"/>
      <c r="ID1162" s="30"/>
      <c r="IE1162" s="30"/>
      <c r="IF1162" s="30"/>
      <c r="IG1162" s="30"/>
      <c r="IH1162" s="30"/>
    </row>
    <row r="1163" spans="1:242" ht="20.100000000000001" customHeight="1">
      <c r="A1163" s="861"/>
      <c r="B1163" s="471">
        <f>SUM(B1159:B1162)</f>
        <v>4483.79</v>
      </c>
      <c r="C1163" s="627" t="str">
        <f>VLOOKUP(B1156,'DESCRIÇÃO EMOP'!A:C,3)</f>
        <v>M2</v>
      </c>
      <c r="D1163" s="516" t="s">
        <v>140</v>
      </c>
      <c r="E1163" s="60"/>
      <c r="F1163" s="544"/>
      <c r="G1163" s="547"/>
      <c r="H1163" s="544"/>
      <c r="I1163" s="547"/>
      <c r="J1163" s="547"/>
      <c r="K1163" s="544"/>
      <c r="L1163" s="544"/>
      <c r="N1163" s="421"/>
      <c r="O1163" s="30"/>
      <c r="P1163" s="30"/>
      <c r="Q1163" s="30"/>
      <c r="R1163" s="30"/>
      <c r="S1163" s="30"/>
      <c r="T1163" s="30"/>
      <c r="U1163" s="30"/>
      <c r="V1163" s="30"/>
      <c r="W1163" s="30"/>
      <c r="X1163" s="30"/>
      <c r="Y1163" s="30"/>
      <c r="Z1163" s="30"/>
      <c r="AA1163" s="30"/>
      <c r="AB1163" s="30"/>
      <c r="AC1163" s="30"/>
      <c r="AD1163" s="30"/>
      <c r="AE1163" s="30"/>
      <c r="AF1163" s="30"/>
      <c r="AG1163" s="30"/>
      <c r="AH1163" s="30"/>
      <c r="AI1163" s="30"/>
      <c r="AJ1163" s="30"/>
      <c r="AK1163" s="30"/>
      <c r="AL1163" s="30"/>
      <c r="AM1163" s="30"/>
      <c r="AN1163" s="30"/>
      <c r="AO1163" s="30"/>
      <c r="AP1163" s="30"/>
      <c r="AQ1163" s="30"/>
      <c r="AR1163" s="30"/>
      <c r="AS1163" s="30"/>
      <c r="AT1163" s="30"/>
      <c r="AU1163" s="30"/>
      <c r="AV1163" s="30"/>
      <c r="AW1163" s="30"/>
      <c r="AX1163" s="30"/>
      <c r="AY1163" s="30"/>
      <c r="AZ1163" s="30"/>
      <c r="BA1163" s="30"/>
      <c r="BB1163" s="30"/>
      <c r="BC1163" s="30"/>
      <c r="BD1163" s="30"/>
      <c r="BE1163" s="30"/>
      <c r="BF1163" s="30"/>
      <c r="BG1163" s="30"/>
      <c r="BH1163" s="30"/>
      <c r="BI1163" s="30"/>
      <c r="BJ1163" s="30"/>
      <c r="BK1163" s="30"/>
      <c r="BL1163" s="30"/>
      <c r="BM1163" s="30"/>
      <c r="BN1163" s="30"/>
      <c r="BO1163" s="30"/>
      <c r="BP1163" s="30"/>
      <c r="BQ1163" s="30"/>
      <c r="BR1163" s="30"/>
      <c r="BS1163" s="30"/>
      <c r="BT1163" s="30"/>
      <c r="BU1163" s="30"/>
      <c r="BV1163" s="30"/>
      <c r="BW1163" s="30"/>
      <c r="BX1163" s="30"/>
      <c r="BY1163" s="30"/>
      <c r="BZ1163" s="30"/>
      <c r="CA1163" s="30"/>
      <c r="CB1163" s="30"/>
      <c r="CC1163" s="30"/>
      <c r="CD1163" s="30"/>
      <c r="CE1163" s="30"/>
      <c r="CF1163" s="30"/>
      <c r="CG1163" s="30"/>
      <c r="CH1163" s="30"/>
      <c r="CI1163" s="30"/>
      <c r="CJ1163" s="30"/>
      <c r="CK1163" s="30"/>
      <c r="CL1163" s="30"/>
      <c r="CM1163" s="30"/>
      <c r="CN1163" s="30"/>
      <c r="CO1163" s="30"/>
      <c r="CP1163" s="30"/>
      <c r="CQ1163" s="30"/>
      <c r="CR1163" s="30"/>
      <c r="CS1163" s="30"/>
      <c r="CT1163" s="30"/>
      <c r="CU1163" s="30"/>
      <c r="CV1163" s="30"/>
      <c r="CW1163" s="30"/>
      <c r="CX1163" s="30"/>
      <c r="CY1163" s="30"/>
      <c r="CZ1163" s="30"/>
      <c r="DA1163" s="30"/>
      <c r="DB1163" s="30"/>
      <c r="DC1163" s="30"/>
      <c r="DD1163" s="30"/>
      <c r="DE1163" s="30"/>
      <c r="DF1163" s="30"/>
      <c r="DG1163" s="30"/>
      <c r="DH1163" s="30"/>
      <c r="DI1163" s="30"/>
      <c r="DJ1163" s="30"/>
      <c r="DK1163" s="30"/>
      <c r="DL1163" s="30"/>
      <c r="DM1163" s="30"/>
      <c r="DN1163" s="30"/>
      <c r="DO1163" s="30"/>
      <c r="DP1163" s="30"/>
      <c r="DQ1163" s="30"/>
      <c r="DR1163" s="30"/>
      <c r="DS1163" s="30"/>
      <c r="DT1163" s="30"/>
      <c r="DU1163" s="30"/>
      <c r="DV1163" s="30"/>
      <c r="DW1163" s="30"/>
      <c r="DX1163" s="30"/>
      <c r="DY1163" s="30"/>
      <c r="DZ1163" s="30"/>
      <c r="EA1163" s="30"/>
      <c r="EB1163" s="30"/>
      <c r="EC1163" s="30"/>
      <c r="ED1163" s="30"/>
      <c r="EE1163" s="30"/>
      <c r="EF1163" s="30"/>
      <c r="EG1163" s="30"/>
      <c r="EH1163" s="30"/>
      <c r="EI1163" s="30"/>
      <c r="EJ1163" s="30"/>
      <c r="EK1163" s="30"/>
      <c r="EL1163" s="30"/>
      <c r="EM1163" s="30"/>
      <c r="EN1163" s="30"/>
      <c r="EO1163" s="30"/>
      <c r="EP1163" s="30"/>
      <c r="EQ1163" s="30"/>
      <c r="ER1163" s="30"/>
      <c r="ES1163" s="30"/>
      <c r="ET1163" s="30"/>
      <c r="EU1163" s="30"/>
      <c r="EV1163" s="30"/>
      <c r="EW1163" s="30"/>
      <c r="EX1163" s="30"/>
      <c r="EY1163" s="30"/>
      <c r="EZ1163" s="30"/>
      <c r="FA1163" s="30"/>
      <c r="FB1163" s="30"/>
      <c r="FC1163" s="30"/>
      <c r="FD1163" s="30"/>
      <c r="FE1163" s="30"/>
      <c r="FF1163" s="30"/>
      <c r="FG1163" s="30"/>
      <c r="FH1163" s="30"/>
      <c r="FI1163" s="30"/>
      <c r="FJ1163" s="30"/>
      <c r="FK1163" s="30"/>
      <c r="FL1163" s="30"/>
      <c r="FM1163" s="30"/>
      <c r="FN1163" s="30"/>
      <c r="FO1163" s="30"/>
      <c r="FP1163" s="30"/>
      <c r="FQ1163" s="30"/>
      <c r="FR1163" s="30"/>
      <c r="FS1163" s="30"/>
      <c r="FT1163" s="30"/>
      <c r="FU1163" s="30"/>
      <c r="FV1163" s="30"/>
      <c r="FW1163" s="30"/>
      <c r="FX1163" s="30"/>
      <c r="FY1163" s="30"/>
      <c r="FZ1163" s="30"/>
      <c r="GA1163" s="30"/>
      <c r="GB1163" s="30"/>
      <c r="GC1163" s="30"/>
      <c r="GD1163" s="30"/>
      <c r="GE1163" s="30"/>
      <c r="GF1163" s="30"/>
      <c r="GG1163" s="30"/>
      <c r="GH1163" s="30"/>
      <c r="GI1163" s="30"/>
      <c r="GJ1163" s="30"/>
      <c r="GK1163" s="30"/>
      <c r="GL1163" s="30"/>
      <c r="GM1163" s="30"/>
      <c r="GN1163" s="30"/>
      <c r="GO1163" s="30"/>
      <c r="GP1163" s="30"/>
      <c r="GQ1163" s="30"/>
      <c r="GR1163" s="30"/>
      <c r="GS1163" s="30"/>
      <c r="GT1163" s="30"/>
      <c r="GU1163" s="30"/>
      <c r="GV1163" s="30"/>
      <c r="GW1163" s="30"/>
      <c r="GX1163" s="30"/>
      <c r="GY1163" s="30"/>
      <c r="GZ1163" s="30"/>
      <c r="HA1163" s="30"/>
      <c r="HB1163" s="30"/>
      <c r="HC1163" s="30"/>
      <c r="HD1163" s="30"/>
      <c r="HE1163" s="30"/>
      <c r="HF1163" s="30"/>
      <c r="HG1163" s="30"/>
      <c r="HH1163" s="30"/>
      <c r="HI1163" s="30"/>
      <c r="HJ1163" s="30"/>
      <c r="HK1163" s="30"/>
      <c r="HL1163" s="30"/>
      <c r="HM1163" s="30"/>
      <c r="HN1163" s="30"/>
      <c r="HO1163" s="30"/>
      <c r="HP1163" s="30"/>
      <c r="HQ1163" s="30"/>
      <c r="HR1163" s="30"/>
      <c r="HS1163" s="30"/>
      <c r="HT1163" s="30"/>
      <c r="HU1163" s="30"/>
      <c r="HV1163" s="30"/>
      <c r="HW1163" s="30"/>
      <c r="HX1163" s="30"/>
      <c r="HY1163" s="30"/>
      <c r="HZ1163" s="30"/>
      <c r="IA1163" s="30"/>
      <c r="IB1163" s="30"/>
      <c r="IC1163" s="30"/>
      <c r="ID1163" s="30"/>
      <c r="IE1163" s="30"/>
      <c r="IF1163" s="30"/>
      <c r="IG1163" s="30"/>
      <c r="IH1163" s="30"/>
    </row>
    <row r="1164" spans="1:242" ht="20.100000000000001" customHeight="1">
      <c r="A1164" s="861"/>
      <c r="B1164" s="471"/>
      <c r="C1164" s="281"/>
      <c r="D1164" s="516"/>
      <c r="E1164" s="60"/>
      <c r="F1164" s="544"/>
      <c r="G1164" s="547"/>
      <c r="H1164" s="544"/>
      <c r="I1164" s="547"/>
      <c r="J1164" s="547"/>
      <c r="K1164" s="544"/>
      <c r="L1164" s="544"/>
      <c r="N1164" s="421"/>
      <c r="O1164" s="30"/>
      <c r="P1164" s="30"/>
      <c r="Q1164" s="30"/>
      <c r="R1164" s="30"/>
      <c r="S1164" s="30"/>
      <c r="T1164" s="30"/>
      <c r="U1164" s="30"/>
      <c r="V1164" s="30"/>
      <c r="W1164" s="30"/>
      <c r="X1164" s="30"/>
      <c r="Y1164" s="30"/>
      <c r="Z1164" s="30"/>
      <c r="AA1164" s="30"/>
      <c r="AB1164" s="30"/>
      <c r="AC1164" s="30"/>
      <c r="AD1164" s="30"/>
      <c r="AE1164" s="30"/>
      <c r="AF1164" s="30"/>
      <c r="AG1164" s="30"/>
      <c r="AH1164" s="30"/>
      <c r="AI1164" s="30"/>
      <c r="AJ1164" s="30"/>
      <c r="AK1164" s="30"/>
      <c r="AL1164" s="30"/>
      <c r="AM1164" s="30"/>
      <c r="AN1164" s="30"/>
      <c r="AO1164" s="30"/>
      <c r="AP1164" s="30"/>
      <c r="AQ1164" s="30"/>
      <c r="AR1164" s="30"/>
      <c r="AS1164" s="30"/>
      <c r="AT1164" s="30"/>
      <c r="AU1164" s="30"/>
      <c r="AV1164" s="30"/>
      <c r="AW1164" s="30"/>
      <c r="AX1164" s="30"/>
      <c r="AY1164" s="30"/>
      <c r="AZ1164" s="30"/>
      <c r="BA1164" s="30"/>
      <c r="BB1164" s="30"/>
      <c r="BC1164" s="30"/>
      <c r="BD1164" s="30"/>
      <c r="BE1164" s="30"/>
      <c r="BF1164" s="30"/>
      <c r="BG1164" s="30"/>
      <c r="BH1164" s="30"/>
      <c r="BI1164" s="30"/>
      <c r="BJ1164" s="30"/>
      <c r="BK1164" s="30"/>
      <c r="BL1164" s="30"/>
      <c r="BM1164" s="30"/>
      <c r="BN1164" s="30"/>
      <c r="BO1164" s="30"/>
      <c r="BP1164" s="30"/>
      <c r="BQ1164" s="30"/>
      <c r="BR1164" s="30"/>
      <c r="BS1164" s="30"/>
      <c r="BT1164" s="30"/>
      <c r="BU1164" s="30"/>
      <c r="BV1164" s="30"/>
      <c r="BW1164" s="30"/>
      <c r="BX1164" s="30"/>
      <c r="BY1164" s="30"/>
      <c r="BZ1164" s="30"/>
      <c r="CA1164" s="30"/>
      <c r="CB1164" s="30"/>
      <c r="CC1164" s="30"/>
      <c r="CD1164" s="30"/>
      <c r="CE1164" s="30"/>
      <c r="CF1164" s="30"/>
      <c r="CG1164" s="30"/>
      <c r="CH1164" s="30"/>
      <c r="CI1164" s="30"/>
      <c r="CJ1164" s="30"/>
      <c r="CK1164" s="30"/>
      <c r="CL1164" s="30"/>
      <c r="CM1164" s="30"/>
      <c r="CN1164" s="30"/>
      <c r="CO1164" s="30"/>
      <c r="CP1164" s="30"/>
      <c r="CQ1164" s="30"/>
      <c r="CR1164" s="30"/>
      <c r="CS1164" s="30"/>
      <c r="CT1164" s="30"/>
      <c r="CU1164" s="30"/>
      <c r="CV1164" s="30"/>
      <c r="CW1164" s="30"/>
      <c r="CX1164" s="30"/>
      <c r="CY1164" s="30"/>
      <c r="CZ1164" s="30"/>
      <c r="DA1164" s="30"/>
      <c r="DB1164" s="30"/>
      <c r="DC1164" s="30"/>
      <c r="DD1164" s="30"/>
      <c r="DE1164" s="30"/>
      <c r="DF1164" s="30"/>
      <c r="DG1164" s="30"/>
      <c r="DH1164" s="30"/>
      <c r="DI1164" s="30"/>
      <c r="DJ1164" s="30"/>
      <c r="DK1164" s="30"/>
      <c r="DL1164" s="30"/>
      <c r="DM1164" s="30"/>
      <c r="DN1164" s="30"/>
      <c r="DO1164" s="30"/>
      <c r="DP1164" s="30"/>
      <c r="DQ1164" s="30"/>
      <c r="DR1164" s="30"/>
      <c r="DS1164" s="30"/>
      <c r="DT1164" s="30"/>
      <c r="DU1164" s="30"/>
      <c r="DV1164" s="30"/>
      <c r="DW1164" s="30"/>
      <c r="DX1164" s="30"/>
      <c r="DY1164" s="30"/>
      <c r="DZ1164" s="30"/>
      <c r="EA1164" s="30"/>
      <c r="EB1164" s="30"/>
      <c r="EC1164" s="30"/>
      <c r="ED1164" s="30"/>
      <c r="EE1164" s="30"/>
      <c r="EF1164" s="30"/>
      <c r="EG1164" s="30"/>
      <c r="EH1164" s="30"/>
      <c r="EI1164" s="30"/>
      <c r="EJ1164" s="30"/>
      <c r="EK1164" s="30"/>
      <c r="EL1164" s="30"/>
      <c r="EM1164" s="30"/>
      <c r="EN1164" s="30"/>
      <c r="EO1164" s="30"/>
      <c r="EP1164" s="30"/>
      <c r="EQ1164" s="30"/>
      <c r="ER1164" s="30"/>
      <c r="ES1164" s="30"/>
      <c r="ET1164" s="30"/>
      <c r="EU1164" s="30"/>
      <c r="EV1164" s="30"/>
      <c r="EW1164" s="30"/>
      <c r="EX1164" s="30"/>
      <c r="EY1164" s="30"/>
      <c r="EZ1164" s="30"/>
      <c r="FA1164" s="30"/>
      <c r="FB1164" s="30"/>
      <c r="FC1164" s="30"/>
      <c r="FD1164" s="30"/>
      <c r="FE1164" s="30"/>
      <c r="FF1164" s="30"/>
      <c r="FG1164" s="30"/>
      <c r="FH1164" s="30"/>
      <c r="FI1164" s="30"/>
      <c r="FJ1164" s="30"/>
      <c r="FK1164" s="30"/>
      <c r="FL1164" s="30"/>
      <c r="FM1164" s="30"/>
      <c r="FN1164" s="30"/>
      <c r="FO1164" s="30"/>
      <c r="FP1164" s="30"/>
      <c r="FQ1164" s="30"/>
      <c r="FR1164" s="30"/>
      <c r="FS1164" s="30"/>
      <c r="FT1164" s="30"/>
      <c r="FU1164" s="30"/>
      <c r="FV1164" s="30"/>
      <c r="FW1164" s="30"/>
      <c r="FX1164" s="30"/>
      <c r="FY1164" s="30"/>
      <c r="FZ1164" s="30"/>
      <c r="GA1164" s="30"/>
      <c r="GB1164" s="30"/>
      <c r="GC1164" s="30"/>
      <c r="GD1164" s="30"/>
      <c r="GE1164" s="30"/>
      <c r="GF1164" s="30"/>
      <c r="GG1164" s="30"/>
      <c r="GH1164" s="30"/>
      <c r="GI1164" s="30"/>
      <c r="GJ1164" s="30"/>
      <c r="GK1164" s="30"/>
      <c r="GL1164" s="30"/>
      <c r="GM1164" s="30"/>
      <c r="GN1164" s="30"/>
      <c r="GO1164" s="30"/>
      <c r="GP1164" s="30"/>
      <c r="GQ1164" s="30"/>
      <c r="GR1164" s="30"/>
      <c r="GS1164" s="30"/>
      <c r="GT1164" s="30"/>
      <c r="GU1164" s="30"/>
      <c r="GV1164" s="30"/>
      <c r="GW1164" s="30"/>
      <c r="GX1164" s="30"/>
      <c r="GY1164" s="30"/>
      <c r="GZ1164" s="30"/>
      <c r="HA1164" s="30"/>
      <c r="HB1164" s="30"/>
      <c r="HC1164" s="30"/>
      <c r="HD1164" s="30"/>
      <c r="HE1164" s="30"/>
      <c r="HF1164" s="30"/>
      <c r="HG1164" s="30"/>
      <c r="HH1164" s="30"/>
      <c r="HI1164" s="30"/>
      <c r="HJ1164" s="30"/>
      <c r="HK1164" s="30"/>
      <c r="HL1164" s="30"/>
      <c r="HM1164" s="30"/>
      <c r="HN1164" s="30"/>
      <c r="HO1164" s="30"/>
      <c r="HP1164" s="30"/>
      <c r="HQ1164" s="30"/>
      <c r="HR1164" s="30"/>
      <c r="HS1164" s="30"/>
      <c r="HT1164" s="30"/>
      <c r="HU1164" s="30"/>
      <c r="HV1164" s="30"/>
      <c r="HW1164" s="30"/>
      <c r="HX1164" s="30"/>
      <c r="HY1164" s="30"/>
      <c r="HZ1164" s="30"/>
      <c r="IA1164" s="30"/>
      <c r="IB1164" s="30"/>
      <c r="IC1164" s="30"/>
      <c r="ID1164" s="30"/>
      <c r="IE1164" s="30"/>
      <c r="IF1164" s="30"/>
      <c r="IG1164" s="30"/>
      <c r="IH1164" s="30"/>
    </row>
    <row r="1165" spans="1:242" ht="34.5" customHeight="1">
      <c r="A1165" s="10">
        <f>A1156+1</f>
        <v>101</v>
      </c>
      <c r="B1165" s="1041" t="s">
        <v>3324</v>
      </c>
      <c r="C1165" s="1140" t="str">
        <f>VLOOKUP(B1165,'DESCRIÇÃO EMOP'!A:B,2,FALSE)</f>
        <v>SINALIZACAO MANUAL DE FAIXAS E FIGURAS PARA PEDESTRES,COM TINTA TERMOPLASTICA A BASE DE RESINAS NATURAIS E/OU SINTETICAS,EM VIAS URBANAS,APLICADO POR EXTRUSAO,CONFORME NORMAS DO DER-RJ</v>
      </c>
      <c r="D1165" s="1140"/>
      <c r="E1165" s="1140"/>
      <c r="F1165" s="1140"/>
      <c r="G1165" s="1140"/>
      <c r="H1165" s="1140"/>
      <c r="I1165" s="1140"/>
      <c r="J1165" s="1140"/>
      <c r="K1165" s="1140"/>
      <c r="L1165" s="1140"/>
      <c r="M1165" s="1041" t="s">
        <v>3324</v>
      </c>
      <c r="N1165" s="421"/>
      <c r="O1165" s="30"/>
      <c r="P1165" s="30"/>
      <c r="Q1165" s="30"/>
      <c r="R1165" s="30"/>
      <c r="S1165" s="30"/>
      <c r="T1165" s="30"/>
      <c r="U1165" s="30"/>
      <c r="V1165" s="30"/>
      <c r="W1165" s="30"/>
      <c r="X1165" s="30"/>
      <c r="Y1165" s="30"/>
      <c r="Z1165" s="30"/>
      <c r="AA1165" s="30"/>
      <c r="AB1165" s="30"/>
      <c r="AC1165" s="30"/>
      <c r="AD1165" s="30"/>
      <c r="AE1165" s="30"/>
      <c r="AF1165" s="30"/>
      <c r="AG1165" s="30"/>
      <c r="AH1165" s="30"/>
      <c r="AI1165" s="30"/>
      <c r="AJ1165" s="30"/>
      <c r="AK1165" s="30"/>
      <c r="AL1165" s="30"/>
      <c r="AM1165" s="30"/>
      <c r="AN1165" s="30"/>
      <c r="AO1165" s="30"/>
      <c r="AP1165" s="30"/>
      <c r="AQ1165" s="30"/>
      <c r="AR1165" s="30"/>
      <c r="AS1165" s="30"/>
      <c r="AT1165" s="30"/>
      <c r="AU1165" s="30"/>
      <c r="AV1165" s="30"/>
      <c r="AW1165" s="30"/>
      <c r="AX1165" s="30"/>
      <c r="AY1165" s="30"/>
      <c r="AZ1165" s="30"/>
      <c r="BA1165" s="30"/>
      <c r="BB1165" s="30"/>
      <c r="BC1165" s="30"/>
      <c r="BD1165" s="30"/>
      <c r="BE1165" s="30"/>
      <c r="BF1165" s="30"/>
      <c r="BG1165" s="30"/>
      <c r="BH1165" s="30"/>
      <c r="BI1165" s="30"/>
      <c r="BJ1165" s="30"/>
      <c r="BK1165" s="30"/>
      <c r="BL1165" s="30"/>
      <c r="BM1165" s="30"/>
      <c r="BN1165" s="30"/>
      <c r="BO1165" s="30"/>
      <c r="BP1165" s="30"/>
      <c r="BQ1165" s="30"/>
      <c r="BR1165" s="30"/>
      <c r="BS1165" s="30"/>
      <c r="BT1165" s="30"/>
      <c r="BU1165" s="30"/>
      <c r="BV1165" s="30"/>
      <c r="BW1165" s="30"/>
      <c r="BX1165" s="30"/>
      <c r="BY1165" s="30"/>
      <c r="BZ1165" s="30"/>
      <c r="CA1165" s="30"/>
      <c r="CB1165" s="30"/>
      <c r="CC1165" s="30"/>
      <c r="CD1165" s="30"/>
      <c r="CE1165" s="30"/>
      <c r="CF1165" s="30"/>
      <c r="CG1165" s="30"/>
      <c r="CH1165" s="30"/>
      <c r="CI1165" s="30"/>
      <c r="CJ1165" s="30"/>
      <c r="CK1165" s="30"/>
      <c r="CL1165" s="30"/>
      <c r="CM1165" s="30"/>
      <c r="CN1165" s="30"/>
      <c r="CO1165" s="30"/>
      <c r="CP1165" s="30"/>
      <c r="CQ1165" s="30"/>
      <c r="CR1165" s="30"/>
      <c r="CS1165" s="30"/>
      <c r="CT1165" s="30"/>
      <c r="CU1165" s="30"/>
      <c r="CV1165" s="30"/>
      <c r="CW1165" s="30"/>
      <c r="CX1165" s="30"/>
      <c r="CY1165" s="30"/>
      <c r="CZ1165" s="30"/>
      <c r="DA1165" s="30"/>
      <c r="DB1165" s="30"/>
      <c r="DC1165" s="30"/>
      <c r="DD1165" s="30"/>
      <c r="DE1165" s="30"/>
      <c r="DF1165" s="30"/>
      <c r="DG1165" s="30"/>
      <c r="DH1165" s="30"/>
      <c r="DI1165" s="30"/>
      <c r="DJ1165" s="30"/>
      <c r="DK1165" s="30"/>
      <c r="DL1165" s="30"/>
      <c r="DM1165" s="30"/>
      <c r="DN1165" s="30"/>
      <c r="DO1165" s="30"/>
      <c r="DP1165" s="30"/>
      <c r="DQ1165" s="30"/>
      <c r="DR1165" s="30"/>
      <c r="DS1165" s="30"/>
      <c r="DT1165" s="30"/>
      <c r="DU1165" s="30"/>
      <c r="DV1165" s="30"/>
      <c r="DW1165" s="30"/>
      <c r="DX1165" s="30"/>
      <c r="DY1165" s="30"/>
      <c r="DZ1165" s="30"/>
      <c r="EA1165" s="30"/>
      <c r="EB1165" s="30"/>
      <c r="EC1165" s="30"/>
      <c r="ED1165" s="30"/>
      <c r="EE1165" s="30"/>
      <c r="EF1165" s="30"/>
      <c r="EG1165" s="30"/>
      <c r="EH1165" s="30"/>
      <c r="EI1165" s="30"/>
      <c r="EJ1165" s="30"/>
      <c r="EK1165" s="30"/>
      <c r="EL1165" s="30"/>
      <c r="EM1165" s="30"/>
      <c r="EN1165" s="30"/>
      <c r="EO1165" s="30"/>
      <c r="EP1165" s="30"/>
      <c r="EQ1165" s="30"/>
      <c r="ER1165" s="30"/>
      <c r="ES1165" s="30"/>
      <c r="ET1165" s="30"/>
      <c r="EU1165" s="30"/>
      <c r="EV1165" s="30"/>
      <c r="EW1165" s="30"/>
      <c r="EX1165" s="30"/>
      <c r="EY1165" s="30"/>
      <c r="EZ1165" s="30"/>
      <c r="FA1165" s="30"/>
      <c r="FB1165" s="30"/>
      <c r="FC1165" s="30"/>
      <c r="FD1165" s="30"/>
      <c r="FE1165" s="30"/>
      <c r="FF1165" s="30"/>
      <c r="FG1165" s="30"/>
      <c r="FH1165" s="30"/>
      <c r="FI1165" s="30"/>
      <c r="FJ1165" s="30"/>
      <c r="FK1165" s="30"/>
      <c r="FL1165" s="30"/>
      <c r="FM1165" s="30"/>
      <c r="FN1165" s="30"/>
      <c r="FO1165" s="30"/>
      <c r="FP1165" s="30"/>
      <c r="FQ1165" s="30"/>
      <c r="FR1165" s="30"/>
      <c r="FS1165" s="30"/>
      <c r="FT1165" s="30"/>
      <c r="FU1165" s="30"/>
      <c r="FV1165" s="30"/>
      <c r="FW1165" s="30"/>
      <c r="FX1165" s="30"/>
      <c r="FY1165" s="30"/>
      <c r="FZ1165" s="30"/>
      <c r="GA1165" s="30"/>
      <c r="GB1165" s="30"/>
      <c r="GC1165" s="30"/>
      <c r="GD1165" s="30"/>
      <c r="GE1165" s="30"/>
      <c r="GF1165" s="30"/>
      <c r="GG1165" s="30"/>
      <c r="GH1165" s="30"/>
      <c r="GI1165" s="30"/>
      <c r="GJ1165" s="30"/>
      <c r="GK1165" s="30"/>
      <c r="GL1165" s="30"/>
      <c r="GM1165" s="30"/>
      <c r="GN1165" s="30"/>
      <c r="GO1165" s="30"/>
      <c r="GP1165" s="30"/>
      <c r="GQ1165" s="30"/>
      <c r="GR1165" s="30"/>
      <c r="GS1165" s="30"/>
      <c r="GT1165" s="30"/>
      <c r="GU1165" s="30"/>
      <c r="GV1165" s="30"/>
      <c r="GW1165" s="30"/>
      <c r="GX1165" s="30"/>
      <c r="GY1165" s="30"/>
      <c r="GZ1165" s="30"/>
      <c r="HA1165" s="30"/>
      <c r="HB1165" s="30"/>
      <c r="HC1165" s="30"/>
      <c r="HD1165" s="30"/>
      <c r="HE1165" s="30"/>
      <c r="HF1165" s="30"/>
      <c r="HG1165" s="30"/>
      <c r="HH1165" s="30"/>
      <c r="HI1165" s="30"/>
      <c r="HJ1165" s="30"/>
      <c r="HK1165" s="30"/>
      <c r="HL1165" s="30"/>
      <c r="HM1165" s="30"/>
      <c r="HN1165" s="30"/>
      <c r="HO1165" s="30"/>
      <c r="HP1165" s="30"/>
      <c r="HQ1165" s="30"/>
      <c r="HR1165" s="30"/>
      <c r="HS1165" s="30"/>
      <c r="HT1165" s="30"/>
      <c r="HU1165" s="30"/>
      <c r="HV1165" s="30"/>
      <c r="HW1165" s="30"/>
      <c r="HX1165" s="30"/>
      <c r="HY1165" s="30"/>
      <c r="HZ1165" s="30"/>
      <c r="IA1165" s="30"/>
      <c r="IB1165" s="30"/>
      <c r="IC1165" s="30"/>
      <c r="ID1165" s="30"/>
      <c r="IE1165" s="30"/>
      <c r="IF1165" s="30"/>
      <c r="IG1165" s="30"/>
      <c r="IH1165" s="30"/>
    </row>
    <row r="1166" spans="1:242" ht="20.100000000000001" customHeight="1">
      <c r="A1166" s="861"/>
      <c r="B1166" s="471"/>
      <c r="C1166" s="1144" t="s">
        <v>34744</v>
      </c>
      <c r="D1166" s="1144"/>
      <c r="E1166" s="1144"/>
      <c r="F1166" s="1144"/>
      <c r="G1166" s="1144"/>
      <c r="H1166" s="544"/>
      <c r="I1166" s="547"/>
      <c r="J1166" s="547"/>
      <c r="K1166" s="544"/>
      <c r="L1166" s="544"/>
      <c r="N1166" s="421"/>
      <c r="O1166" s="30"/>
      <c r="P1166" s="30"/>
      <c r="Q1166" s="30"/>
      <c r="R1166" s="30"/>
      <c r="S1166" s="30"/>
      <c r="T1166" s="30"/>
      <c r="U1166" s="30"/>
      <c r="V1166" s="30"/>
      <c r="W1166" s="30"/>
      <c r="X1166" s="30"/>
      <c r="Y1166" s="30"/>
      <c r="Z1166" s="30"/>
      <c r="AA1166" s="30"/>
      <c r="AB1166" s="30"/>
      <c r="AC1166" s="30"/>
      <c r="AD1166" s="30"/>
      <c r="AE1166" s="30"/>
      <c r="AF1166" s="30"/>
      <c r="AG1166" s="30"/>
      <c r="AH1166" s="30"/>
      <c r="AI1166" s="30"/>
      <c r="AJ1166" s="30"/>
      <c r="AK1166" s="30"/>
      <c r="AL1166" s="30"/>
      <c r="AM1166" s="30"/>
      <c r="AN1166" s="30"/>
      <c r="AO1166" s="30"/>
      <c r="AP1166" s="30"/>
      <c r="AQ1166" s="30"/>
      <c r="AR1166" s="30"/>
      <c r="AS1166" s="30"/>
      <c r="AT1166" s="30"/>
      <c r="AU1166" s="30"/>
      <c r="AV1166" s="30"/>
      <c r="AW1166" s="30"/>
      <c r="AX1166" s="30"/>
      <c r="AY1166" s="30"/>
      <c r="AZ1166" s="30"/>
      <c r="BA1166" s="30"/>
      <c r="BB1166" s="30"/>
      <c r="BC1166" s="30"/>
      <c r="BD1166" s="30"/>
      <c r="BE1166" s="30"/>
      <c r="BF1166" s="30"/>
      <c r="BG1166" s="30"/>
      <c r="BH1166" s="30"/>
      <c r="BI1166" s="30"/>
      <c r="BJ1166" s="30"/>
      <c r="BK1166" s="30"/>
      <c r="BL1166" s="30"/>
      <c r="BM1166" s="30"/>
      <c r="BN1166" s="30"/>
      <c r="BO1166" s="30"/>
      <c r="BP1166" s="30"/>
      <c r="BQ1166" s="30"/>
      <c r="BR1166" s="30"/>
      <c r="BS1166" s="30"/>
      <c r="BT1166" s="30"/>
      <c r="BU1166" s="30"/>
      <c r="BV1166" s="30"/>
      <c r="BW1166" s="30"/>
      <c r="BX1166" s="30"/>
      <c r="BY1166" s="30"/>
      <c r="BZ1166" s="30"/>
      <c r="CA1166" s="30"/>
      <c r="CB1166" s="30"/>
      <c r="CC1166" s="30"/>
      <c r="CD1166" s="30"/>
      <c r="CE1166" s="30"/>
      <c r="CF1166" s="30"/>
      <c r="CG1166" s="30"/>
      <c r="CH1166" s="30"/>
      <c r="CI1166" s="30"/>
      <c r="CJ1166" s="30"/>
      <c r="CK1166" s="30"/>
      <c r="CL1166" s="30"/>
      <c r="CM1166" s="30"/>
      <c r="CN1166" s="30"/>
      <c r="CO1166" s="30"/>
      <c r="CP1166" s="30"/>
      <c r="CQ1166" s="30"/>
      <c r="CR1166" s="30"/>
      <c r="CS1166" s="30"/>
      <c r="CT1166" s="30"/>
      <c r="CU1166" s="30"/>
      <c r="CV1166" s="30"/>
      <c r="CW1166" s="30"/>
      <c r="CX1166" s="30"/>
      <c r="CY1166" s="30"/>
      <c r="CZ1166" s="30"/>
      <c r="DA1166" s="30"/>
      <c r="DB1166" s="30"/>
      <c r="DC1166" s="30"/>
      <c r="DD1166" s="30"/>
      <c r="DE1166" s="30"/>
      <c r="DF1166" s="30"/>
      <c r="DG1166" s="30"/>
      <c r="DH1166" s="30"/>
      <c r="DI1166" s="30"/>
      <c r="DJ1166" s="30"/>
      <c r="DK1166" s="30"/>
      <c r="DL1166" s="30"/>
      <c r="DM1166" s="30"/>
      <c r="DN1166" s="30"/>
      <c r="DO1166" s="30"/>
      <c r="DP1166" s="30"/>
      <c r="DQ1166" s="30"/>
      <c r="DR1166" s="30"/>
      <c r="DS1166" s="30"/>
      <c r="DT1166" s="30"/>
      <c r="DU1166" s="30"/>
      <c r="DV1166" s="30"/>
      <c r="DW1166" s="30"/>
      <c r="DX1166" s="30"/>
      <c r="DY1166" s="30"/>
      <c r="DZ1166" s="30"/>
      <c r="EA1166" s="30"/>
      <c r="EB1166" s="30"/>
      <c r="EC1166" s="30"/>
      <c r="ED1166" s="30"/>
      <c r="EE1166" s="30"/>
      <c r="EF1166" s="30"/>
      <c r="EG1166" s="30"/>
      <c r="EH1166" s="30"/>
      <c r="EI1166" s="30"/>
      <c r="EJ1166" s="30"/>
      <c r="EK1166" s="30"/>
      <c r="EL1166" s="30"/>
      <c r="EM1166" s="30"/>
      <c r="EN1166" s="30"/>
      <c r="EO1166" s="30"/>
      <c r="EP1166" s="30"/>
      <c r="EQ1166" s="30"/>
      <c r="ER1166" s="30"/>
      <c r="ES1166" s="30"/>
      <c r="ET1166" s="30"/>
      <c r="EU1166" s="30"/>
      <c r="EV1166" s="30"/>
      <c r="EW1166" s="30"/>
      <c r="EX1166" s="30"/>
      <c r="EY1166" s="30"/>
      <c r="EZ1166" s="30"/>
      <c r="FA1166" s="30"/>
      <c r="FB1166" s="30"/>
      <c r="FC1166" s="30"/>
      <c r="FD1166" s="30"/>
      <c r="FE1166" s="30"/>
      <c r="FF1166" s="30"/>
      <c r="FG1166" s="30"/>
      <c r="FH1166" s="30"/>
      <c r="FI1166" s="30"/>
      <c r="FJ1166" s="30"/>
      <c r="FK1166" s="30"/>
      <c r="FL1166" s="30"/>
      <c r="FM1166" s="30"/>
      <c r="FN1166" s="30"/>
      <c r="FO1166" s="30"/>
      <c r="FP1166" s="30"/>
      <c r="FQ1166" s="30"/>
      <c r="FR1166" s="30"/>
      <c r="FS1166" s="30"/>
      <c r="FT1166" s="30"/>
      <c r="FU1166" s="30"/>
      <c r="FV1166" s="30"/>
      <c r="FW1166" s="30"/>
      <c r="FX1166" s="30"/>
      <c r="FY1166" s="30"/>
      <c r="FZ1166" s="30"/>
      <c r="GA1166" s="30"/>
      <c r="GB1166" s="30"/>
      <c r="GC1166" s="30"/>
      <c r="GD1166" s="30"/>
      <c r="GE1166" s="30"/>
      <c r="GF1166" s="30"/>
      <c r="GG1166" s="30"/>
      <c r="GH1166" s="30"/>
      <c r="GI1166" s="30"/>
      <c r="GJ1166" s="30"/>
      <c r="GK1166" s="30"/>
      <c r="GL1166" s="30"/>
      <c r="GM1166" s="30"/>
      <c r="GN1166" s="30"/>
      <c r="GO1166" s="30"/>
      <c r="GP1166" s="30"/>
      <c r="GQ1166" s="30"/>
      <c r="GR1166" s="30"/>
      <c r="GS1166" s="30"/>
      <c r="GT1166" s="30"/>
      <c r="GU1166" s="30"/>
      <c r="GV1166" s="30"/>
      <c r="GW1166" s="30"/>
      <c r="GX1166" s="30"/>
      <c r="GY1166" s="30"/>
      <c r="GZ1166" s="30"/>
      <c r="HA1166" s="30"/>
      <c r="HB1166" s="30"/>
      <c r="HC1166" s="30"/>
      <c r="HD1166" s="30"/>
      <c r="HE1166" s="30"/>
      <c r="HF1166" s="30"/>
      <c r="HG1166" s="30"/>
      <c r="HH1166" s="30"/>
      <c r="HI1166" s="30"/>
      <c r="HJ1166" s="30"/>
      <c r="HK1166" s="30"/>
      <c r="HL1166" s="30"/>
      <c r="HM1166" s="30"/>
      <c r="HN1166" s="30"/>
      <c r="HO1166" s="30"/>
      <c r="HP1166" s="30"/>
      <c r="HQ1166" s="30"/>
      <c r="HR1166" s="30"/>
      <c r="HS1166" s="30"/>
      <c r="HT1166" s="30"/>
      <c r="HU1166" s="30"/>
      <c r="HV1166" s="30"/>
      <c r="HW1166" s="30"/>
      <c r="HX1166" s="30"/>
      <c r="HY1166" s="30"/>
      <c r="HZ1166" s="30"/>
      <c r="IA1166" s="30"/>
      <c r="IB1166" s="30"/>
      <c r="IC1166" s="30"/>
      <c r="ID1166" s="30"/>
      <c r="IE1166" s="30"/>
      <c r="IF1166" s="30"/>
      <c r="IG1166" s="30"/>
      <c r="IH1166" s="30"/>
    </row>
    <row r="1167" spans="1:242" ht="20.100000000000001" customHeight="1">
      <c r="A1167" s="861"/>
      <c r="B1167" s="471"/>
      <c r="C1167" s="596"/>
      <c r="D1167" s="596"/>
      <c r="E1167" s="596"/>
      <c r="F1167" s="596"/>
      <c r="G1167" s="596"/>
      <c r="H1167" s="544"/>
      <c r="I1167" s="547"/>
      <c r="J1167" s="547"/>
      <c r="K1167" s="544"/>
      <c r="L1167" s="544"/>
      <c r="N1167" s="421"/>
      <c r="O1167" s="30"/>
      <c r="P1167" s="30"/>
      <c r="Q1167" s="30"/>
      <c r="R1167" s="30"/>
      <c r="S1167" s="30"/>
      <c r="T1167" s="30"/>
      <c r="U1167" s="30"/>
      <c r="V1167" s="30"/>
      <c r="W1167" s="30"/>
      <c r="X1167" s="30"/>
      <c r="Y1167" s="30"/>
      <c r="Z1167" s="30"/>
      <c r="AA1167" s="30"/>
      <c r="AB1167" s="30"/>
      <c r="AC1167" s="30"/>
      <c r="AD1167" s="30"/>
      <c r="AE1167" s="30"/>
      <c r="AF1167" s="30"/>
      <c r="AG1167" s="30"/>
      <c r="AH1167" s="30"/>
      <c r="AI1167" s="30"/>
      <c r="AJ1167" s="30"/>
      <c r="AK1167" s="30"/>
      <c r="AL1167" s="30"/>
      <c r="AM1167" s="30"/>
      <c r="AN1167" s="30"/>
      <c r="AO1167" s="30"/>
      <c r="AP1167" s="30"/>
      <c r="AQ1167" s="30"/>
      <c r="AR1167" s="30"/>
      <c r="AS1167" s="30"/>
      <c r="AT1167" s="30"/>
      <c r="AU1167" s="30"/>
      <c r="AV1167" s="30"/>
      <c r="AW1167" s="30"/>
      <c r="AX1167" s="30"/>
      <c r="AY1167" s="30"/>
      <c r="AZ1167" s="30"/>
      <c r="BA1167" s="30"/>
      <c r="BB1167" s="30"/>
      <c r="BC1167" s="30"/>
      <c r="BD1167" s="30"/>
      <c r="BE1167" s="30"/>
      <c r="BF1167" s="30"/>
      <c r="BG1167" s="30"/>
      <c r="BH1167" s="30"/>
      <c r="BI1167" s="30"/>
      <c r="BJ1167" s="30"/>
      <c r="BK1167" s="30"/>
      <c r="BL1167" s="30"/>
      <c r="BM1167" s="30"/>
      <c r="BN1167" s="30"/>
      <c r="BO1167" s="30"/>
      <c r="BP1167" s="30"/>
      <c r="BQ1167" s="30"/>
      <c r="BR1167" s="30"/>
      <c r="BS1167" s="30"/>
      <c r="BT1167" s="30"/>
      <c r="BU1167" s="30"/>
      <c r="BV1167" s="30"/>
      <c r="BW1167" s="30"/>
      <c r="BX1167" s="30"/>
      <c r="BY1167" s="30"/>
      <c r="BZ1167" s="30"/>
      <c r="CA1167" s="30"/>
      <c r="CB1167" s="30"/>
      <c r="CC1167" s="30"/>
      <c r="CD1167" s="30"/>
      <c r="CE1167" s="30"/>
      <c r="CF1167" s="30"/>
      <c r="CG1167" s="30"/>
      <c r="CH1167" s="30"/>
      <c r="CI1167" s="30"/>
      <c r="CJ1167" s="30"/>
      <c r="CK1167" s="30"/>
      <c r="CL1167" s="30"/>
      <c r="CM1167" s="30"/>
      <c r="CN1167" s="30"/>
      <c r="CO1167" s="30"/>
      <c r="CP1167" s="30"/>
      <c r="CQ1167" s="30"/>
      <c r="CR1167" s="30"/>
      <c r="CS1167" s="30"/>
      <c r="CT1167" s="30"/>
      <c r="CU1167" s="30"/>
      <c r="CV1167" s="30"/>
      <c r="CW1167" s="30"/>
      <c r="CX1167" s="30"/>
      <c r="CY1167" s="30"/>
      <c r="CZ1167" s="30"/>
      <c r="DA1167" s="30"/>
      <c r="DB1167" s="30"/>
      <c r="DC1167" s="30"/>
      <c r="DD1167" s="30"/>
      <c r="DE1167" s="30"/>
      <c r="DF1167" s="30"/>
      <c r="DG1167" s="30"/>
      <c r="DH1167" s="30"/>
      <c r="DI1167" s="30"/>
      <c r="DJ1167" s="30"/>
      <c r="DK1167" s="30"/>
      <c r="DL1167" s="30"/>
      <c r="DM1167" s="30"/>
      <c r="DN1167" s="30"/>
      <c r="DO1167" s="30"/>
      <c r="DP1167" s="30"/>
      <c r="DQ1167" s="30"/>
      <c r="DR1167" s="30"/>
      <c r="DS1167" s="30"/>
      <c r="DT1167" s="30"/>
      <c r="DU1167" s="30"/>
      <c r="DV1167" s="30"/>
      <c r="DW1167" s="30"/>
      <c r="DX1167" s="30"/>
      <c r="DY1167" s="30"/>
      <c r="DZ1167" s="30"/>
      <c r="EA1167" s="30"/>
      <c r="EB1167" s="30"/>
      <c r="EC1167" s="30"/>
      <c r="ED1167" s="30"/>
      <c r="EE1167" s="30"/>
      <c r="EF1167" s="30"/>
      <c r="EG1167" s="30"/>
      <c r="EH1167" s="30"/>
      <c r="EI1167" s="30"/>
      <c r="EJ1167" s="30"/>
      <c r="EK1167" s="30"/>
      <c r="EL1167" s="30"/>
      <c r="EM1167" s="30"/>
      <c r="EN1167" s="30"/>
      <c r="EO1167" s="30"/>
      <c r="EP1167" s="30"/>
      <c r="EQ1167" s="30"/>
      <c r="ER1167" s="30"/>
      <c r="ES1167" s="30"/>
      <c r="ET1167" s="30"/>
      <c r="EU1167" s="30"/>
      <c r="EV1167" s="30"/>
      <c r="EW1167" s="30"/>
      <c r="EX1167" s="30"/>
      <c r="EY1167" s="30"/>
      <c r="EZ1167" s="30"/>
      <c r="FA1167" s="30"/>
      <c r="FB1167" s="30"/>
      <c r="FC1167" s="30"/>
      <c r="FD1167" s="30"/>
      <c r="FE1167" s="30"/>
      <c r="FF1167" s="30"/>
      <c r="FG1167" s="30"/>
      <c r="FH1167" s="30"/>
      <c r="FI1167" s="30"/>
      <c r="FJ1167" s="30"/>
      <c r="FK1167" s="30"/>
      <c r="FL1167" s="30"/>
      <c r="FM1167" s="30"/>
      <c r="FN1167" s="30"/>
      <c r="FO1167" s="30"/>
      <c r="FP1167" s="30"/>
      <c r="FQ1167" s="30"/>
      <c r="FR1167" s="30"/>
      <c r="FS1167" s="30"/>
      <c r="FT1167" s="30"/>
      <c r="FU1167" s="30"/>
      <c r="FV1167" s="30"/>
      <c r="FW1167" s="30"/>
      <c r="FX1167" s="30"/>
      <c r="FY1167" s="30"/>
      <c r="FZ1167" s="30"/>
      <c r="GA1167" s="30"/>
      <c r="GB1167" s="30"/>
      <c r="GC1167" s="30"/>
      <c r="GD1167" s="30"/>
      <c r="GE1167" s="30"/>
      <c r="GF1167" s="30"/>
      <c r="GG1167" s="30"/>
      <c r="GH1167" s="30"/>
      <c r="GI1167" s="30"/>
      <c r="GJ1167" s="30"/>
      <c r="GK1167" s="30"/>
      <c r="GL1167" s="30"/>
      <c r="GM1167" s="30"/>
      <c r="GN1167" s="30"/>
      <c r="GO1167" s="30"/>
      <c r="GP1167" s="30"/>
      <c r="GQ1167" s="30"/>
      <c r="GR1167" s="30"/>
      <c r="GS1167" s="30"/>
      <c r="GT1167" s="30"/>
      <c r="GU1167" s="30"/>
      <c r="GV1167" s="30"/>
      <c r="GW1167" s="30"/>
      <c r="GX1167" s="30"/>
      <c r="GY1167" s="30"/>
      <c r="GZ1167" s="30"/>
      <c r="HA1167" s="30"/>
      <c r="HB1167" s="30"/>
      <c r="HC1167" s="30"/>
      <c r="HD1167" s="30"/>
      <c r="HE1167" s="30"/>
      <c r="HF1167" s="30"/>
      <c r="HG1167" s="30"/>
      <c r="HH1167" s="30"/>
      <c r="HI1167" s="30"/>
      <c r="HJ1167" s="30"/>
      <c r="HK1167" s="30"/>
      <c r="HL1167" s="30"/>
      <c r="HM1167" s="30"/>
      <c r="HN1167" s="30"/>
      <c r="HO1167" s="30"/>
      <c r="HP1167" s="30"/>
      <c r="HQ1167" s="30"/>
      <c r="HR1167" s="30"/>
      <c r="HS1167" s="30"/>
      <c r="HT1167" s="30"/>
      <c r="HU1167" s="30"/>
      <c r="HV1167" s="30"/>
      <c r="HW1167" s="30"/>
      <c r="HX1167" s="30"/>
      <c r="HY1167" s="30"/>
      <c r="HZ1167" s="30"/>
      <c r="IA1167" s="30"/>
      <c r="IB1167" s="30"/>
      <c r="IC1167" s="30"/>
      <c r="ID1167" s="30"/>
      <c r="IE1167" s="30"/>
      <c r="IF1167" s="30"/>
      <c r="IG1167" s="30"/>
      <c r="IH1167" s="30"/>
    </row>
    <row r="1168" spans="1:242" ht="20.100000000000001" customHeight="1">
      <c r="A1168" s="861"/>
      <c r="B1168" s="545">
        <f>ROUND(E1168*G1168,2)</f>
        <v>24</v>
      </c>
      <c r="C1168" s="451" t="s">
        <v>17</v>
      </c>
      <c r="D1168" s="581" t="s">
        <v>34791</v>
      </c>
      <c r="E1168" s="582">
        <v>3</v>
      </c>
      <c r="F1168" s="544" t="s">
        <v>18</v>
      </c>
      <c r="G1168" s="580">
        <v>8</v>
      </c>
      <c r="H1168" s="544"/>
      <c r="I1168" s="547"/>
      <c r="J1168" s="547"/>
      <c r="K1168" s="544"/>
      <c r="L1168" s="544"/>
      <c r="N1168" s="421"/>
      <c r="O1168" s="30"/>
      <c r="P1168" s="30"/>
      <c r="Q1168" s="30"/>
      <c r="R1168" s="30"/>
      <c r="S1168" s="30"/>
      <c r="T1168" s="30"/>
      <c r="U1168" s="30"/>
      <c r="V1168" s="30"/>
      <c r="W1168" s="30"/>
      <c r="X1168" s="30"/>
      <c r="Y1168" s="30"/>
      <c r="Z1168" s="30"/>
      <c r="AA1168" s="30"/>
      <c r="AB1168" s="30"/>
      <c r="AC1168" s="30"/>
      <c r="AD1168" s="30"/>
      <c r="AE1168" s="30"/>
      <c r="AF1168" s="30"/>
      <c r="AG1168" s="30"/>
      <c r="AH1168" s="30"/>
      <c r="AI1168" s="30"/>
      <c r="AJ1168" s="30"/>
      <c r="AK1168" s="30"/>
      <c r="AL1168" s="30"/>
      <c r="AM1168" s="30"/>
      <c r="AN1168" s="30"/>
      <c r="AO1168" s="30"/>
      <c r="AP1168" s="30"/>
      <c r="AQ1168" s="30"/>
      <c r="AR1168" s="30"/>
      <c r="AS1168" s="30"/>
      <c r="AT1168" s="30"/>
      <c r="AU1168" s="30"/>
      <c r="AV1168" s="30"/>
      <c r="AW1168" s="30"/>
      <c r="AX1168" s="30"/>
      <c r="AY1168" s="30"/>
      <c r="AZ1168" s="30"/>
      <c r="BA1168" s="30"/>
      <c r="BB1168" s="30"/>
      <c r="BC1168" s="30"/>
      <c r="BD1168" s="30"/>
      <c r="BE1168" s="30"/>
      <c r="BF1168" s="30"/>
      <c r="BG1168" s="30"/>
      <c r="BH1168" s="30"/>
      <c r="BI1168" s="30"/>
      <c r="BJ1168" s="30"/>
      <c r="BK1168" s="30"/>
      <c r="BL1168" s="30"/>
      <c r="BM1168" s="30"/>
      <c r="BN1168" s="30"/>
      <c r="BO1168" s="30"/>
      <c r="BP1168" s="30"/>
      <c r="BQ1168" s="30"/>
      <c r="BR1168" s="30"/>
      <c r="BS1168" s="30"/>
      <c r="BT1168" s="30"/>
      <c r="BU1168" s="30"/>
      <c r="BV1168" s="30"/>
      <c r="BW1168" s="30"/>
      <c r="BX1168" s="30"/>
      <c r="BY1168" s="30"/>
      <c r="BZ1168" s="30"/>
      <c r="CA1168" s="30"/>
      <c r="CB1168" s="30"/>
      <c r="CC1168" s="30"/>
      <c r="CD1168" s="30"/>
      <c r="CE1168" s="30"/>
      <c r="CF1168" s="30"/>
      <c r="CG1168" s="30"/>
      <c r="CH1168" s="30"/>
      <c r="CI1168" s="30"/>
      <c r="CJ1168" s="30"/>
      <c r="CK1168" s="30"/>
      <c r="CL1168" s="30"/>
      <c r="CM1168" s="30"/>
      <c r="CN1168" s="30"/>
      <c r="CO1168" s="30"/>
      <c r="CP1168" s="30"/>
      <c r="CQ1168" s="30"/>
      <c r="CR1168" s="30"/>
      <c r="CS1168" s="30"/>
      <c r="CT1168" s="30"/>
      <c r="CU1168" s="30"/>
      <c r="CV1168" s="30"/>
      <c r="CW1168" s="30"/>
      <c r="CX1168" s="30"/>
      <c r="CY1168" s="30"/>
      <c r="CZ1168" s="30"/>
      <c r="DA1168" s="30"/>
      <c r="DB1168" s="30"/>
      <c r="DC1168" s="30"/>
      <c r="DD1168" s="30"/>
      <c r="DE1168" s="30"/>
      <c r="DF1168" s="30"/>
      <c r="DG1168" s="30"/>
      <c r="DH1168" s="30"/>
      <c r="DI1168" s="30"/>
      <c r="DJ1168" s="30"/>
      <c r="DK1168" s="30"/>
      <c r="DL1168" s="30"/>
      <c r="DM1168" s="30"/>
      <c r="DN1168" s="30"/>
      <c r="DO1168" s="30"/>
      <c r="DP1168" s="30"/>
      <c r="DQ1168" s="30"/>
      <c r="DR1168" s="30"/>
      <c r="DS1168" s="30"/>
      <c r="DT1168" s="30"/>
      <c r="DU1168" s="30"/>
      <c r="DV1168" s="30"/>
      <c r="DW1168" s="30"/>
      <c r="DX1168" s="30"/>
      <c r="DY1168" s="30"/>
      <c r="DZ1168" s="30"/>
      <c r="EA1168" s="30"/>
      <c r="EB1168" s="30"/>
      <c r="EC1168" s="30"/>
      <c r="ED1168" s="30"/>
      <c r="EE1168" s="30"/>
      <c r="EF1168" s="30"/>
      <c r="EG1168" s="30"/>
      <c r="EH1168" s="30"/>
      <c r="EI1168" s="30"/>
      <c r="EJ1168" s="30"/>
      <c r="EK1168" s="30"/>
      <c r="EL1168" s="30"/>
      <c r="EM1168" s="30"/>
      <c r="EN1168" s="30"/>
      <c r="EO1168" s="30"/>
      <c r="EP1168" s="30"/>
      <c r="EQ1168" s="30"/>
      <c r="ER1168" s="30"/>
      <c r="ES1168" s="30"/>
      <c r="ET1168" s="30"/>
      <c r="EU1168" s="30"/>
      <c r="EV1168" s="30"/>
      <c r="EW1168" s="30"/>
      <c r="EX1168" s="30"/>
      <c r="EY1168" s="30"/>
      <c r="EZ1168" s="30"/>
      <c r="FA1168" s="30"/>
      <c r="FB1168" s="30"/>
      <c r="FC1168" s="30"/>
      <c r="FD1168" s="30"/>
      <c r="FE1168" s="30"/>
      <c r="FF1168" s="30"/>
      <c r="FG1168" s="30"/>
      <c r="FH1168" s="30"/>
      <c r="FI1168" s="30"/>
      <c r="FJ1168" s="30"/>
      <c r="FK1168" s="30"/>
      <c r="FL1168" s="30"/>
      <c r="FM1168" s="30"/>
      <c r="FN1168" s="30"/>
      <c r="FO1168" s="30"/>
      <c r="FP1168" s="30"/>
      <c r="FQ1168" s="30"/>
      <c r="FR1168" s="30"/>
      <c r="FS1168" s="30"/>
      <c r="FT1168" s="30"/>
      <c r="FU1168" s="30"/>
      <c r="FV1168" s="30"/>
      <c r="FW1168" s="30"/>
      <c r="FX1168" s="30"/>
      <c r="FY1168" s="30"/>
      <c r="FZ1168" s="30"/>
      <c r="GA1168" s="30"/>
      <c r="GB1168" s="30"/>
      <c r="GC1168" s="30"/>
      <c r="GD1168" s="30"/>
      <c r="GE1168" s="30"/>
      <c r="GF1168" s="30"/>
      <c r="GG1168" s="30"/>
      <c r="GH1168" s="30"/>
      <c r="GI1168" s="30"/>
      <c r="GJ1168" s="30"/>
      <c r="GK1168" s="30"/>
      <c r="GL1168" s="30"/>
      <c r="GM1168" s="30"/>
      <c r="GN1168" s="30"/>
      <c r="GO1168" s="30"/>
      <c r="GP1168" s="30"/>
      <c r="GQ1168" s="30"/>
      <c r="GR1168" s="30"/>
      <c r="GS1168" s="30"/>
      <c r="GT1168" s="30"/>
      <c r="GU1168" s="30"/>
      <c r="GV1168" s="30"/>
      <c r="GW1168" s="30"/>
      <c r="GX1168" s="30"/>
      <c r="GY1168" s="30"/>
      <c r="GZ1168" s="30"/>
      <c r="HA1168" s="30"/>
      <c r="HB1168" s="30"/>
      <c r="HC1168" s="30"/>
      <c r="HD1168" s="30"/>
      <c r="HE1168" s="30"/>
      <c r="HF1168" s="30"/>
      <c r="HG1168" s="30"/>
      <c r="HH1168" s="30"/>
      <c r="HI1168" s="30"/>
      <c r="HJ1168" s="30"/>
      <c r="HK1168" s="30"/>
      <c r="HL1168" s="30"/>
      <c r="HM1168" s="30"/>
      <c r="HN1168" s="30"/>
      <c r="HO1168" s="30"/>
      <c r="HP1168" s="30"/>
      <c r="HQ1168" s="30"/>
      <c r="HR1168" s="30"/>
      <c r="HS1168" s="30"/>
      <c r="HT1168" s="30"/>
      <c r="HU1168" s="30"/>
      <c r="HV1168" s="30"/>
      <c r="HW1168" s="30"/>
      <c r="HX1168" s="30"/>
      <c r="HY1168" s="30"/>
      <c r="HZ1168" s="30"/>
      <c r="IA1168" s="30"/>
      <c r="IB1168" s="30"/>
      <c r="IC1168" s="30"/>
      <c r="ID1168" s="30"/>
      <c r="IE1168" s="30"/>
      <c r="IF1168" s="30"/>
      <c r="IG1168" s="30"/>
      <c r="IH1168" s="30"/>
    </row>
    <row r="1169" spans="1:242" ht="20.100000000000001" customHeight="1">
      <c r="A1169" s="861"/>
      <c r="B1169" s="545">
        <f>ROUND(E1169*G1169,2)</f>
        <v>115.2</v>
      </c>
      <c r="C1169" s="451" t="s">
        <v>17</v>
      </c>
      <c r="D1169" s="581" t="s">
        <v>34740</v>
      </c>
      <c r="E1169" s="582">
        <v>12</v>
      </c>
      <c r="F1169" s="544" t="s">
        <v>18</v>
      </c>
      <c r="G1169" s="580">
        <v>9.6</v>
      </c>
      <c r="H1169" s="544"/>
      <c r="I1169" s="547"/>
      <c r="J1169" s="547"/>
      <c r="K1169" s="544"/>
      <c r="L1169" s="544"/>
      <c r="N1169" s="421"/>
      <c r="O1169" s="30"/>
      <c r="P1169" s="30"/>
      <c r="Q1169" s="30"/>
      <c r="R1169" s="30"/>
      <c r="S1169" s="30"/>
      <c r="T1169" s="30"/>
      <c r="U1169" s="30"/>
      <c r="V1169" s="30"/>
      <c r="W1169" s="30"/>
      <c r="X1169" s="30"/>
      <c r="Y1169" s="30"/>
      <c r="Z1169" s="30"/>
      <c r="AA1169" s="30"/>
      <c r="AB1169" s="30"/>
      <c r="AC1169" s="30"/>
      <c r="AD1169" s="30"/>
      <c r="AE1169" s="30"/>
      <c r="AF1169" s="30"/>
      <c r="AG1169" s="30"/>
      <c r="AH1169" s="30"/>
      <c r="AI1169" s="30"/>
      <c r="AJ1169" s="30"/>
      <c r="AK1169" s="30"/>
      <c r="AL1169" s="30"/>
      <c r="AM1169" s="30"/>
      <c r="AN1169" s="30"/>
      <c r="AO1169" s="30"/>
      <c r="AP1169" s="30"/>
      <c r="AQ1169" s="30"/>
      <c r="AR1169" s="30"/>
      <c r="AS1169" s="30"/>
      <c r="AT1169" s="30"/>
      <c r="AU1169" s="30"/>
      <c r="AV1169" s="30"/>
      <c r="AW1169" s="30"/>
      <c r="AX1169" s="30"/>
      <c r="AY1169" s="30"/>
      <c r="AZ1169" s="30"/>
      <c r="BA1169" s="30"/>
      <c r="BB1169" s="30"/>
      <c r="BC1169" s="30"/>
      <c r="BD1169" s="30"/>
      <c r="BE1169" s="30"/>
      <c r="BF1169" s="30"/>
      <c r="BG1169" s="30"/>
      <c r="BH1169" s="30"/>
      <c r="BI1169" s="30"/>
      <c r="BJ1169" s="30"/>
      <c r="BK1169" s="30"/>
      <c r="BL1169" s="30"/>
      <c r="BM1169" s="30"/>
      <c r="BN1169" s="30"/>
      <c r="BO1169" s="30"/>
      <c r="BP1169" s="30"/>
      <c r="BQ1169" s="30"/>
      <c r="BR1169" s="30"/>
      <c r="BS1169" s="30"/>
      <c r="BT1169" s="30"/>
      <c r="BU1169" s="30"/>
      <c r="BV1169" s="30"/>
      <c r="BW1169" s="30"/>
      <c r="BX1169" s="30"/>
      <c r="BY1169" s="30"/>
      <c r="BZ1169" s="30"/>
      <c r="CA1169" s="30"/>
      <c r="CB1169" s="30"/>
      <c r="CC1169" s="30"/>
      <c r="CD1169" s="30"/>
      <c r="CE1169" s="30"/>
      <c r="CF1169" s="30"/>
      <c r="CG1169" s="30"/>
      <c r="CH1169" s="30"/>
      <c r="CI1169" s="30"/>
      <c r="CJ1169" s="30"/>
      <c r="CK1169" s="30"/>
      <c r="CL1169" s="30"/>
      <c r="CM1169" s="30"/>
      <c r="CN1169" s="30"/>
      <c r="CO1169" s="30"/>
      <c r="CP1169" s="30"/>
      <c r="CQ1169" s="30"/>
      <c r="CR1169" s="30"/>
      <c r="CS1169" s="30"/>
      <c r="CT1169" s="30"/>
      <c r="CU1169" s="30"/>
      <c r="CV1169" s="30"/>
      <c r="CW1169" s="30"/>
      <c r="CX1169" s="30"/>
      <c r="CY1169" s="30"/>
      <c r="CZ1169" s="30"/>
      <c r="DA1169" s="30"/>
      <c r="DB1169" s="30"/>
      <c r="DC1169" s="30"/>
      <c r="DD1169" s="30"/>
      <c r="DE1169" s="30"/>
      <c r="DF1169" s="30"/>
      <c r="DG1169" s="30"/>
      <c r="DH1169" s="30"/>
      <c r="DI1169" s="30"/>
      <c r="DJ1169" s="30"/>
      <c r="DK1169" s="30"/>
      <c r="DL1169" s="30"/>
      <c r="DM1169" s="30"/>
      <c r="DN1169" s="30"/>
      <c r="DO1169" s="30"/>
      <c r="DP1169" s="30"/>
      <c r="DQ1169" s="30"/>
      <c r="DR1169" s="30"/>
      <c r="DS1169" s="30"/>
      <c r="DT1169" s="30"/>
      <c r="DU1169" s="30"/>
      <c r="DV1169" s="30"/>
      <c r="DW1169" s="30"/>
      <c r="DX1169" s="30"/>
      <c r="DY1169" s="30"/>
      <c r="DZ1169" s="30"/>
      <c r="EA1169" s="30"/>
      <c r="EB1169" s="30"/>
      <c r="EC1169" s="30"/>
      <c r="ED1169" s="30"/>
      <c r="EE1169" s="30"/>
      <c r="EF1169" s="30"/>
      <c r="EG1169" s="30"/>
      <c r="EH1169" s="30"/>
      <c r="EI1169" s="30"/>
      <c r="EJ1169" s="30"/>
      <c r="EK1169" s="30"/>
      <c r="EL1169" s="30"/>
      <c r="EM1169" s="30"/>
      <c r="EN1169" s="30"/>
      <c r="EO1169" s="30"/>
      <c r="EP1169" s="30"/>
      <c r="EQ1169" s="30"/>
      <c r="ER1169" s="30"/>
      <c r="ES1169" s="30"/>
      <c r="ET1169" s="30"/>
      <c r="EU1169" s="30"/>
      <c r="EV1169" s="30"/>
      <c r="EW1169" s="30"/>
      <c r="EX1169" s="30"/>
      <c r="EY1169" s="30"/>
      <c r="EZ1169" s="30"/>
      <c r="FA1169" s="30"/>
      <c r="FB1169" s="30"/>
      <c r="FC1169" s="30"/>
      <c r="FD1169" s="30"/>
      <c r="FE1169" s="30"/>
      <c r="FF1169" s="30"/>
      <c r="FG1169" s="30"/>
      <c r="FH1169" s="30"/>
      <c r="FI1169" s="30"/>
      <c r="FJ1169" s="30"/>
      <c r="FK1169" s="30"/>
      <c r="FL1169" s="30"/>
      <c r="FM1169" s="30"/>
      <c r="FN1169" s="30"/>
      <c r="FO1169" s="30"/>
      <c r="FP1169" s="30"/>
      <c r="FQ1169" s="30"/>
      <c r="FR1169" s="30"/>
      <c r="FS1169" s="30"/>
      <c r="FT1169" s="30"/>
      <c r="FU1169" s="30"/>
      <c r="FV1169" s="30"/>
      <c r="FW1169" s="30"/>
      <c r="FX1169" s="30"/>
      <c r="FY1169" s="30"/>
      <c r="FZ1169" s="30"/>
      <c r="GA1169" s="30"/>
      <c r="GB1169" s="30"/>
      <c r="GC1169" s="30"/>
      <c r="GD1169" s="30"/>
      <c r="GE1169" s="30"/>
      <c r="GF1169" s="30"/>
      <c r="GG1169" s="30"/>
      <c r="GH1169" s="30"/>
      <c r="GI1169" s="30"/>
      <c r="GJ1169" s="30"/>
      <c r="GK1169" s="30"/>
      <c r="GL1169" s="30"/>
      <c r="GM1169" s="30"/>
      <c r="GN1169" s="30"/>
      <c r="GO1169" s="30"/>
      <c r="GP1169" s="30"/>
      <c r="GQ1169" s="30"/>
      <c r="GR1169" s="30"/>
      <c r="GS1169" s="30"/>
      <c r="GT1169" s="30"/>
      <c r="GU1169" s="30"/>
      <c r="GV1169" s="30"/>
      <c r="GW1169" s="30"/>
      <c r="GX1169" s="30"/>
      <c r="GY1169" s="30"/>
      <c r="GZ1169" s="30"/>
      <c r="HA1169" s="30"/>
      <c r="HB1169" s="30"/>
      <c r="HC1169" s="30"/>
      <c r="HD1169" s="30"/>
      <c r="HE1169" s="30"/>
      <c r="HF1169" s="30"/>
      <c r="HG1169" s="30"/>
      <c r="HH1169" s="30"/>
      <c r="HI1169" s="30"/>
      <c r="HJ1169" s="30"/>
      <c r="HK1169" s="30"/>
      <c r="HL1169" s="30"/>
      <c r="HM1169" s="30"/>
      <c r="HN1169" s="30"/>
      <c r="HO1169" s="30"/>
      <c r="HP1169" s="30"/>
      <c r="HQ1169" s="30"/>
      <c r="HR1169" s="30"/>
      <c r="HS1169" s="30"/>
      <c r="HT1169" s="30"/>
      <c r="HU1169" s="30"/>
      <c r="HV1169" s="30"/>
      <c r="HW1169" s="30"/>
      <c r="HX1169" s="30"/>
      <c r="HY1169" s="30"/>
      <c r="HZ1169" s="30"/>
      <c r="IA1169" s="30"/>
      <c r="IB1169" s="30"/>
      <c r="IC1169" s="30"/>
      <c r="ID1169" s="30"/>
      <c r="IE1169" s="30"/>
      <c r="IF1169" s="30"/>
      <c r="IG1169" s="30"/>
      <c r="IH1169" s="30"/>
    </row>
    <row r="1170" spans="1:242" ht="20.100000000000001" customHeight="1">
      <c r="A1170" s="861"/>
      <c r="B1170" s="545">
        <f>ROUND(E1170*G1170,2)</f>
        <v>89.6</v>
      </c>
      <c r="C1170" s="451" t="s">
        <v>17</v>
      </c>
      <c r="D1170" s="581" t="s">
        <v>34741</v>
      </c>
      <c r="E1170" s="582">
        <f>2+1+1+3+1</f>
        <v>8</v>
      </c>
      <c r="F1170" s="544" t="s">
        <v>18</v>
      </c>
      <c r="G1170" s="580">
        <v>11.2</v>
      </c>
      <c r="H1170" s="544"/>
      <c r="I1170" s="547"/>
      <c r="J1170" s="547"/>
      <c r="K1170" s="544"/>
      <c r="L1170" s="544"/>
      <c r="N1170" s="421"/>
      <c r="O1170" s="30"/>
      <c r="P1170" s="30"/>
      <c r="Q1170" s="30"/>
      <c r="R1170" s="30"/>
      <c r="S1170" s="30"/>
      <c r="T1170" s="30"/>
      <c r="U1170" s="30"/>
      <c r="V1170" s="30"/>
      <c r="W1170" s="30"/>
      <c r="X1170" s="30"/>
      <c r="Y1170" s="30"/>
      <c r="Z1170" s="30"/>
      <c r="AA1170" s="30"/>
      <c r="AB1170" s="30"/>
      <c r="AC1170" s="30"/>
      <c r="AD1170" s="30"/>
      <c r="AE1170" s="30"/>
      <c r="AF1170" s="30"/>
      <c r="AG1170" s="30"/>
      <c r="AH1170" s="30"/>
      <c r="AI1170" s="30"/>
      <c r="AJ1170" s="30"/>
      <c r="AK1170" s="30"/>
      <c r="AL1170" s="30"/>
      <c r="AM1170" s="30"/>
      <c r="AN1170" s="30"/>
      <c r="AO1170" s="30"/>
      <c r="AP1170" s="30"/>
      <c r="AQ1170" s="30"/>
      <c r="AR1170" s="30"/>
      <c r="AS1170" s="30"/>
      <c r="AT1170" s="30"/>
      <c r="AU1170" s="30"/>
      <c r="AV1170" s="30"/>
      <c r="AW1170" s="30"/>
      <c r="AX1170" s="30"/>
      <c r="AY1170" s="30"/>
      <c r="AZ1170" s="30"/>
      <c r="BA1170" s="30"/>
      <c r="BB1170" s="30"/>
      <c r="BC1170" s="30"/>
      <c r="BD1170" s="30"/>
      <c r="BE1170" s="30"/>
      <c r="BF1170" s="30"/>
      <c r="BG1170" s="30"/>
      <c r="BH1170" s="30"/>
      <c r="BI1170" s="30"/>
      <c r="BJ1170" s="30"/>
      <c r="BK1170" s="30"/>
      <c r="BL1170" s="30"/>
      <c r="BM1170" s="30"/>
      <c r="BN1170" s="30"/>
      <c r="BO1170" s="30"/>
      <c r="BP1170" s="30"/>
      <c r="BQ1170" s="30"/>
      <c r="BR1170" s="30"/>
      <c r="BS1170" s="30"/>
      <c r="BT1170" s="30"/>
      <c r="BU1170" s="30"/>
      <c r="BV1170" s="30"/>
      <c r="BW1170" s="30"/>
      <c r="BX1170" s="30"/>
      <c r="BY1170" s="30"/>
      <c r="BZ1170" s="30"/>
      <c r="CA1170" s="30"/>
      <c r="CB1170" s="30"/>
      <c r="CC1170" s="30"/>
      <c r="CD1170" s="30"/>
      <c r="CE1170" s="30"/>
      <c r="CF1170" s="30"/>
      <c r="CG1170" s="30"/>
      <c r="CH1170" s="30"/>
      <c r="CI1170" s="30"/>
      <c r="CJ1170" s="30"/>
      <c r="CK1170" s="30"/>
      <c r="CL1170" s="30"/>
      <c r="CM1170" s="30"/>
      <c r="CN1170" s="30"/>
      <c r="CO1170" s="30"/>
      <c r="CP1170" s="30"/>
      <c r="CQ1170" s="30"/>
      <c r="CR1170" s="30"/>
      <c r="CS1170" s="30"/>
      <c r="CT1170" s="30"/>
      <c r="CU1170" s="30"/>
      <c r="CV1170" s="30"/>
      <c r="CW1170" s="30"/>
      <c r="CX1170" s="30"/>
      <c r="CY1170" s="30"/>
      <c r="CZ1170" s="30"/>
      <c r="DA1170" s="30"/>
      <c r="DB1170" s="30"/>
      <c r="DC1170" s="30"/>
      <c r="DD1170" s="30"/>
      <c r="DE1170" s="30"/>
      <c r="DF1170" s="30"/>
      <c r="DG1170" s="30"/>
      <c r="DH1170" s="30"/>
      <c r="DI1170" s="30"/>
      <c r="DJ1170" s="30"/>
      <c r="DK1170" s="30"/>
      <c r="DL1170" s="30"/>
      <c r="DM1170" s="30"/>
      <c r="DN1170" s="30"/>
      <c r="DO1170" s="30"/>
      <c r="DP1170" s="30"/>
      <c r="DQ1170" s="30"/>
      <c r="DR1170" s="30"/>
      <c r="DS1170" s="30"/>
      <c r="DT1170" s="30"/>
      <c r="DU1170" s="30"/>
      <c r="DV1170" s="30"/>
      <c r="DW1170" s="30"/>
      <c r="DX1170" s="30"/>
      <c r="DY1170" s="30"/>
      <c r="DZ1170" s="30"/>
      <c r="EA1170" s="30"/>
      <c r="EB1170" s="30"/>
      <c r="EC1170" s="30"/>
      <c r="ED1170" s="30"/>
      <c r="EE1170" s="30"/>
      <c r="EF1170" s="30"/>
      <c r="EG1170" s="30"/>
      <c r="EH1170" s="30"/>
      <c r="EI1170" s="30"/>
      <c r="EJ1170" s="30"/>
      <c r="EK1170" s="30"/>
      <c r="EL1170" s="30"/>
      <c r="EM1170" s="30"/>
      <c r="EN1170" s="30"/>
      <c r="EO1170" s="30"/>
      <c r="EP1170" s="30"/>
      <c r="EQ1170" s="30"/>
      <c r="ER1170" s="30"/>
      <c r="ES1170" s="30"/>
      <c r="ET1170" s="30"/>
      <c r="EU1170" s="30"/>
      <c r="EV1170" s="30"/>
      <c r="EW1170" s="30"/>
      <c r="EX1170" s="30"/>
      <c r="EY1170" s="30"/>
      <c r="EZ1170" s="30"/>
      <c r="FA1170" s="30"/>
      <c r="FB1170" s="30"/>
      <c r="FC1170" s="30"/>
      <c r="FD1170" s="30"/>
      <c r="FE1170" s="30"/>
      <c r="FF1170" s="30"/>
      <c r="FG1170" s="30"/>
      <c r="FH1170" s="30"/>
      <c r="FI1170" s="30"/>
      <c r="FJ1170" s="30"/>
      <c r="FK1170" s="30"/>
      <c r="FL1170" s="30"/>
      <c r="FM1170" s="30"/>
      <c r="FN1170" s="30"/>
      <c r="FO1170" s="30"/>
      <c r="FP1170" s="30"/>
      <c r="FQ1170" s="30"/>
      <c r="FR1170" s="30"/>
      <c r="FS1170" s="30"/>
      <c r="FT1170" s="30"/>
      <c r="FU1170" s="30"/>
      <c r="FV1170" s="30"/>
      <c r="FW1170" s="30"/>
      <c r="FX1170" s="30"/>
      <c r="FY1170" s="30"/>
      <c r="FZ1170" s="30"/>
      <c r="GA1170" s="30"/>
      <c r="GB1170" s="30"/>
      <c r="GC1170" s="30"/>
      <c r="GD1170" s="30"/>
      <c r="GE1170" s="30"/>
      <c r="GF1170" s="30"/>
      <c r="GG1170" s="30"/>
      <c r="GH1170" s="30"/>
      <c r="GI1170" s="30"/>
      <c r="GJ1170" s="30"/>
      <c r="GK1170" s="30"/>
      <c r="GL1170" s="30"/>
      <c r="GM1170" s="30"/>
      <c r="GN1170" s="30"/>
      <c r="GO1170" s="30"/>
      <c r="GP1170" s="30"/>
      <c r="GQ1170" s="30"/>
      <c r="GR1170" s="30"/>
      <c r="GS1170" s="30"/>
      <c r="GT1170" s="30"/>
      <c r="GU1170" s="30"/>
      <c r="GV1170" s="30"/>
      <c r="GW1170" s="30"/>
      <c r="GX1170" s="30"/>
      <c r="GY1170" s="30"/>
      <c r="GZ1170" s="30"/>
      <c r="HA1170" s="30"/>
      <c r="HB1170" s="30"/>
      <c r="HC1170" s="30"/>
      <c r="HD1170" s="30"/>
      <c r="HE1170" s="30"/>
      <c r="HF1170" s="30"/>
      <c r="HG1170" s="30"/>
      <c r="HH1170" s="30"/>
      <c r="HI1170" s="30"/>
      <c r="HJ1170" s="30"/>
      <c r="HK1170" s="30"/>
      <c r="HL1170" s="30"/>
      <c r="HM1170" s="30"/>
      <c r="HN1170" s="30"/>
      <c r="HO1170" s="30"/>
      <c r="HP1170" s="30"/>
      <c r="HQ1170" s="30"/>
      <c r="HR1170" s="30"/>
      <c r="HS1170" s="30"/>
      <c r="HT1170" s="30"/>
      <c r="HU1170" s="30"/>
      <c r="HV1170" s="30"/>
      <c r="HW1170" s="30"/>
      <c r="HX1170" s="30"/>
      <c r="HY1170" s="30"/>
      <c r="HZ1170" s="30"/>
      <c r="IA1170" s="30"/>
      <c r="IB1170" s="30"/>
      <c r="IC1170" s="30"/>
      <c r="ID1170" s="30"/>
      <c r="IE1170" s="30"/>
      <c r="IF1170" s="30"/>
      <c r="IG1170" s="30"/>
      <c r="IH1170" s="30"/>
    </row>
    <row r="1171" spans="1:242" ht="20.100000000000001" customHeight="1">
      <c r="A1171" s="861"/>
      <c r="B1171" s="545">
        <f>ROUND(E1171*G1171,2)</f>
        <v>56.81</v>
      </c>
      <c r="C1171" s="451" t="s">
        <v>17</v>
      </c>
      <c r="D1171" s="581" t="s">
        <v>34746</v>
      </c>
      <c r="E1171" s="582">
        <f>SUM(E1168:E1170)</f>
        <v>23</v>
      </c>
      <c r="F1171" s="544" t="s">
        <v>18</v>
      </c>
      <c r="G1171" s="580">
        <v>2.4700000000000002</v>
      </c>
      <c r="H1171" s="544"/>
      <c r="I1171" s="547"/>
      <c r="J1171" s="547"/>
      <c r="K1171" s="544"/>
      <c r="L1171" s="544"/>
      <c r="N1171" s="421"/>
      <c r="O1171" s="30"/>
      <c r="P1171" s="30"/>
      <c r="Q1171" s="30"/>
      <c r="R1171" s="30"/>
      <c r="S1171" s="30"/>
      <c r="T1171" s="30"/>
      <c r="U1171" s="30"/>
      <c r="V1171" s="30"/>
      <c r="W1171" s="30"/>
      <c r="X1171" s="30"/>
      <c r="Y1171" s="30"/>
      <c r="Z1171" s="30"/>
      <c r="AA1171" s="30"/>
      <c r="AB1171" s="30"/>
      <c r="AC1171" s="30"/>
      <c r="AD1171" s="30"/>
      <c r="AE1171" s="30"/>
      <c r="AF1171" s="30"/>
      <c r="AG1171" s="30"/>
      <c r="AH1171" s="30"/>
      <c r="AI1171" s="30"/>
      <c r="AJ1171" s="30"/>
      <c r="AK1171" s="30"/>
      <c r="AL1171" s="30"/>
      <c r="AM1171" s="30"/>
      <c r="AN1171" s="30"/>
      <c r="AO1171" s="30"/>
      <c r="AP1171" s="30"/>
      <c r="AQ1171" s="30"/>
      <c r="AR1171" s="30"/>
      <c r="AS1171" s="30"/>
      <c r="AT1171" s="30"/>
      <c r="AU1171" s="30"/>
      <c r="AV1171" s="30"/>
      <c r="AW1171" s="30"/>
      <c r="AX1171" s="30"/>
      <c r="AY1171" s="30"/>
      <c r="AZ1171" s="30"/>
      <c r="BA1171" s="30"/>
      <c r="BB1171" s="30"/>
      <c r="BC1171" s="30"/>
      <c r="BD1171" s="30"/>
      <c r="BE1171" s="30"/>
      <c r="BF1171" s="30"/>
      <c r="BG1171" s="30"/>
      <c r="BH1171" s="30"/>
      <c r="BI1171" s="30"/>
      <c r="BJ1171" s="30"/>
      <c r="BK1171" s="30"/>
      <c r="BL1171" s="30"/>
      <c r="BM1171" s="30"/>
      <c r="BN1171" s="30"/>
      <c r="BO1171" s="30"/>
      <c r="BP1171" s="30"/>
      <c r="BQ1171" s="30"/>
      <c r="BR1171" s="30"/>
      <c r="BS1171" s="30"/>
      <c r="BT1171" s="30"/>
      <c r="BU1171" s="30"/>
      <c r="BV1171" s="30"/>
      <c r="BW1171" s="30"/>
      <c r="BX1171" s="30"/>
      <c r="BY1171" s="30"/>
      <c r="BZ1171" s="30"/>
      <c r="CA1171" s="30"/>
      <c r="CB1171" s="30"/>
      <c r="CC1171" s="30"/>
      <c r="CD1171" s="30"/>
      <c r="CE1171" s="30"/>
      <c r="CF1171" s="30"/>
      <c r="CG1171" s="30"/>
      <c r="CH1171" s="30"/>
      <c r="CI1171" s="30"/>
      <c r="CJ1171" s="30"/>
      <c r="CK1171" s="30"/>
      <c r="CL1171" s="30"/>
      <c r="CM1171" s="30"/>
      <c r="CN1171" s="30"/>
      <c r="CO1171" s="30"/>
      <c r="CP1171" s="30"/>
      <c r="CQ1171" s="30"/>
      <c r="CR1171" s="30"/>
      <c r="CS1171" s="30"/>
      <c r="CT1171" s="30"/>
      <c r="CU1171" s="30"/>
      <c r="CV1171" s="30"/>
      <c r="CW1171" s="30"/>
      <c r="CX1171" s="30"/>
      <c r="CY1171" s="30"/>
      <c r="CZ1171" s="30"/>
      <c r="DA1171" s="30"/>
      <c r="DB1171" s="30"/>
      <c r="DC1171" s="30"/>
      <c r="DD1171" s="30"/>
      <c r="DE1171" s="30"/>
      <c r="DF1171" s="30"/>
      <c r="DG1171" s="30"/>
      <c r="DH1171" s="30"/>
      <c r="DI1171" s="30"/>
      <c r="DJ1171" s="30"/>
      <c r="DK1171" s="30"/>
      <c r="DL1171" s="30"/>
      <c r="DM1171" s="30"/>
      <c r="DN1171" s="30"/>
      <c r="DO1171" s="30"/>
      <c r="DP1171" s="30"/>
      <c r="DQ1171" s="30"/>
      <c r="DR1171" s="30"/>
      <c r="DS1171" s="30"/>
      <c r="DT1171" s="30"/>
      <c r="DU1171" s="30"/>
      <c r="DV1171" s="30"/>
      <c r="DW1171" s="30"/>
      <c r="DX1171" s="30"/>
      <c r="DY1171" s="30"/>
      <c r="DZ1171" s="30"/>
      <c r="EA1171" s="30"/>
      <c r="EB1171" s="30"/>
      <c r="EC1171" s="30"/>
      <c r="ED1171" s="30"/>
      <c r="EE1171" s="30"/>
      <c r="EF1171" s="30"/>
      <c r="EG1171" s="30"/>
      <c r="EH1171" s="30"/>
      <c r="EI1171" s="30"/>
      <c r="EJ1171" s="30"/>
      <c r="EK1171" s="30"/>
      <c r="EL1171" s="30"/>
      <c r="EM1171" s="30"/>
      <c r="EN1171" s="30"/>
      <c r="EO1171" s="30"/>
      <c r="EP1171" s="30"/>
      <c r="EQ1171" s="30"/>
      <c r="ER1171" s="30"/>
      <c r="ES1171" s="30"/>
      <c r="ET1171" s="30"/>
      <c r="EU1171" s="30"/>
      <c r="EV1171" s="30"/>
      <c r="EW1171" s="30"/>
      <c r="EX1171" s="30"/>
      <c r="EY1171" s="30"/>
      <c r="EZ1171" s="30"/>
      <c r="FA1171" s="30"/>
      <c r="FB1171" s="30"/>
      <c r="FC1171" s="30"/>
      <c r="FD1171" s="30"/>
      <c r="FE1171" s="30"/>
      <c r="FF1171" s="30"/>
      <c r="FG1171" s="30"/>
      <c r="FH1171" s="30"/>
      <c r="FI1171" s="30"/>
      <c r="FJ1171" s="30"/>
      <c r="FK1171" s="30"/>
      <c r="FL1171" s="30"/>
      <c r="FM1171" s="30"/>
      <c r="FN1171" s="30"/>
      <c r="FO1171" s="30"/>
      <c r="FP1171" s="30"/>
      <c r="FQ1171" s="30"/>
      <c r="FR1171" s="30"/>
      <c r="FS1171" s="30"/>
      <c r="FT1171" s="30"/>
      <c r="FU1171" s="30"/>
      <c r="FV1171" s="30"/>
      <c r="FW1171" s="30"/>
      <c r="FX1171" s="30"/>
      <c r="FY1171" s="30"/>
      <c r="FZ1171" s="30"/>
      <c r="GA1171" s="30"/>
      <c r="GB1171" s="30"/>
      <c r="GC1171" s="30"/>
      <c r="GD1171" s="30"/>
      <c r="GE1171" s="30"/>
      <c r="GF1171" s="30"/>
      <c r="GG1171" s="30"/>
      <c r="GH1171" s="30"/>
      <c r="GI1171" s="30"/>
      <c r="GJ1171" s="30"/>
      <c r="GK1171" s="30"/>
      <c r="GL1171" s="30"/>
      <c r="GM1171" s="30"/>
      <c r="GN1171" s="30"/>
      <c r="GO1171" s="30"/>
      <c r="GP1171" s="30"/>
      <c r="GQ1171" s="30"/>
      <c r="GR1171" s="30"/>
      <c r="GS1171" s="30"/>
      <c r="GT1171" s="30"/>
      <c r="GU1171" s="30"/>
      <c r="GV1171" s="30"/>
      <c r="GW1171" s="30"/>
      <c r="GX1171" s="30"/>
      <c r="GY1171" s="30"/>
      <c r="GZ1171" s="30"/>
      <c r="HA1171" s="30"/>
      <c r="HB1171" s="30"/>
      <c r="HC1171" s="30"/>
      <c r="HD1171" s="30"/>
      <c r="HE1171" s="30"/>
      <c r="HF1171" s="30"/>
      <c r="HG1171" s="30"/>
      <c r="HH1171" s="30"/>
      <c r="HI1171" s="30"/>
      <c r="HJ1171" s="30"/>
      <c r="HK1171" s="30"/>
      <c r="HL1171" s="30"/>
      <c r="HM1171" s="30"/>
      <c r="HN1171" s="30"/>
      <c r="HO1171" s="30"/>
      <c r="HP1171" s="30"/>
      <c r="HQ1171" s="30"/>
      <c r="HR1171" s="30"/>
      <c r="HS1171" s="30"/>
      <c r="HT1171" s="30"/>
      <c r="HU1171" s="30"/>
      <c r="HV1171" s="30"/>
      <c r="HW1171" s="30"/>
      <c r="HX1171" s="30"/>
      <c r="HY1171" s="30"/>
      <c r="HZ1171" s="30"/>
      <c r="IA1171" s="30"/>
      <c r="IB1171" s="30"/>
      <c r="IC1171" s="30"/>
      <c r="ID1171" s="30"/>
      <c r="IE1171" s="30"/>
      <c r="IF1171" s="30"/>
      <c r="IG1171" s="30"/>
      <c r="IH1171" s="30"/>
    </row>
    <row r="1172" spans="1:242" ht="20.100000000000001" customHeight="1">
      <c r="A1172" s="861"/>
      <c r="B1172" s="583">
        <f>ROUND(E1172*G1172,2)</f>
        <v>195</v>
      </c>
      <c r="C1172" s="451" t="s">
        <v>17</v>
      </c>
      <c r="D1172" s="581" t="s">
        <v>34742</v>
      </c>
      <c r="E1172" s="582">
        <f>F1151</f>
        <v>65</v>
      </c>
      <c r="F1172" s="544" t="s">
        <v>18</v>
      </c>
      <c r="G1172" s="579">
        <v>3</v>
      </c>
      <c r="H1172" s="544"/>
      <c r="I1172" s="579"/>
      <c r="J1172" s="547"/>
      <c r="K1172" s="544"/>
      <c r="L1172" s="544"/>
      <c r="N1172" s="421"/>
      <c r="O1172" s="30"/>
      <c r="P1172" s="30"/>
      <c r="Q1172" s="30"/>
      <c r="R1172" s="30"/>
      <c r="S1172" s="30"/>
      <c r="T1172" s="30"/>
      <c r="U1172" s="30"/>
      <c r="V1172" s="30"/>
      <c r="W1172" s="30"/>
      <c r="X1172" s="30"/>
      <c r="Y1172" s="30"/>
      <c r="Z1172" s="30"/>
      <c r="AA1172" s="30"/>
      <c r="AB1172" s="30"/>
      <c r="AC1172" s="30"/>
      <c r="AD1172" s="30"/>
      <c r="AE1172" s="30"/>
      <c r="AF1172" s="30"/>
      <c r="AG1172" s="30"/>
      <c r="AH1172" s="30"/>
      <c r="AI1172" s="30"/>
      <c r="AJ1172" s="30"/>
      <c r="AK1172" s="30"/>
      <c r="AL1172" s="30"/>
      <c r="AM1172" s="30"/>
      <c r="AN1172" s="30"/>
      <c r="AO1172" s="30"/>
      <c r="AP1172" s="30"/>
      <c r="AQ1172" s="30"/>
      <c r="AR1172" s="30"/>
      <c r="AS1172" s="30"/>
      <c r="AT1172" s="30"/>
      <c r="AU1172" s="30"/>
      <c r="AV1172" s="30"/>
      <c r="AW1172" s="30"/>
      <c r="AX1172" s="30"/>
      <c r="AY1172" s="30"/>
      <c r="AZ1172" s="30"/>
      <c r="BA1172" s="30"/>
      <c r="BB1172" s="30"/>
      <c r="BC1172" s="30"/>
      <c r="BD1172" s="30"/>
      <c r="BE1172" s="30"/>
      <c r="BF1172" s="30"/>
      <c r="BG1172" s="30"/>
      <c r="BH1172" s="30"/>
      <c r="BI1172" s="30"/>
      <c r="BJ1172" s="30"/>
      <c r="BK1172" s="30"/>
      <c r="BL1172" s="30"/>
      <c r="BM1172" s="30"/>
      <c r="BN1172" s="30"/>
      <c r="BO1172" s="30"/>
      <c r="BP1172" s="30"/>
      <c r="BQ1172" s="30"/>
      <c r="BR1172" s="30"/>
      <c r="BS1172" s="30"/>
      <c r="BT1172" s="30"/>
      <c r="BU1172" s="30"/>
      <c r="BV1172" s="30"/>
      <c r="BW1172" s="30"/>
      <c r="BX1172" s="30"/>
      <c r="BY1172" s="30"/>
      <c r="BZ1172" s="30"/>
      <c r="CA1172" s="30"/>
      <c r="CB1172" s="30"/>
      <c r="CC1172" s="30"/>
      <c r="CD1172" s="30"/>
      <c r="CE1172" s="30"/>
      <c r="CF1172" s="30"/>
      <c r="CG1172" s="30"/>
      <c r="CH1172" s="30"/>
      <c r="CI1172" s="30"/>
      <c r="CJ1172" s="30"/>
      <c r="CK1172" s="30"/>
      <c r="CL1172" s="30"/>
      <c r="CM1172" s="30"/>
      <c r="CN1172" s="30"/>
      <c r="CO1172" s="30"/>
      <c r="CP1172" s="30"/>
      <c r="CQ1172" s="30"/>
      <c r="CR1172" s="30"/>
      <c r="CS1172" s="30"/>
      <c r="CT1172" s="30"/>
      <c r="CU1172" s="30"/>
      <c r="CV1172" s="30"/>
      <c r="CW1172" s="30"/>
      <c r="CX1172" s="30"/>
      <c r="CY1172" s="30"/>
      <c r="CZ1172" s="30"/>
      <c r="DA1172" s="30"/>
      <c r="DB1172" s="30"/>
      <c r="DC1172" s="30"/>
      <c r="DD1172" s="30"/>
      <c r="DE1172" s="30"/>
      <c r="DF1172" s="30"/>
      <c r="DG1172" s="30"/>
      <c r="DH1172" s="30"/>
      <c r="DI1172" s="30"/>
      <c r="DJ1172" s="30"/>
      <c r="DK1172" s="30"/>
      <c r="DL1172" s="30"/>
      <c r="DM1172" s="30"/>
      <c r="DN1172" s="30"/>
      <c r="DO1172" s="30"/>
      <c r="DP1172" s="30"/>
      <c r="DQ1172" s="30"/>
      <c r="DR1172" s="30"/>
      <c r="DS1172" s="30"/>
      <c r="DT1172" s="30"/>
      <c r="DU1172" s="30"/>
      <c r="DV1172" s="30"/>
      <c r="DW1172" s="30"/>
      <c r="DX1172" s="30"/>
      <c r="DY1172" s="30"/>
      <c r="DZ1172" s="30"/>
      <c r="EA1172" s="30"/>
      <c r="EB1172" s="30"/>
      <c r="EC1172" s="30"/>
      <c r="ED1172" s="30"/>
      <c r="EE1172" s="30"/>
      <c r="EF1172" s="30"/>
      <c r="EG1172" s="30"/>
      <c r="EH1172" s="30"/>
      <c r="EI1172" s="30"/>
      <c r="EJ1172" s="30"/>
      <c r="EK1172" s="30"/>
      <c r="EL1172" s="30"/>
      <c r="EM1172" s="30"/>
      <c r="EN1172" s="30"/>
      <c r="EO1172" s="30"/>
      <c r="EP1172" s="30"/>
      <c r="EQ1172" s="30"/>
      <c r="ER1172" s="30"/>
      <c r="ES1172" s="30"/>
      <c r="ET1172" s="30"/>
      <c r="EU1172" s="30"/>
      <c r="EV1172" s="30"/>
      <c r="EW1172" s="30"/>
      <c r="EX1172" s="30"/>
      <c r="EY1172" s="30"/>
      <c r="EZ1172" s="30"/>
      <c r="FA1172" s="30"/>
      <c r="FB1172" s="30"/>
      <c r="FC1172" s="30"/>
      <c r="FD1172" s="30"/>
      <c r="FE1172" s="30"/>
      <c r="FF1172" s="30"/>
      <c r="FG1172" s="30"/>
      <c r="FH1172" s="30"/>
      <c r="FI1172" s="30"/>
      <c r="FJ1172" s="30"/>
      <c r="FK1172" s="30"/>
      <c r="FL1172" s="30"/>
      <c r="FM1172" s="30"/>
      <c r="FN1172" s="30"/>
      <c r="FO1172" s="30"/>
      <c r="FP1172" s="30"/>
      <c r="FQ1172" s="30"/>
      <c r="FR1172" s="30"/>
      <c r="FS1172" s="30"/>
      <c r="FT1172" s="30"/>
      <c r="FU1172" s="30"/>
      <c r="FV1172" s="30"/>
      <c r="FW1172" s="30"/>
      <c r="FX1172" s="30"/>
      <c r="FY1172" s="30"/>
      <c r="FZ1172" s="30"/>
      <c r="GA1172" s="30"/>
      <c r="GB1172" s="30"/>
      <c r="GC1172" s="30"/>
      <c r="GD1172" s="30"/>
      <c r="GE1172" s="30"/>
      <c r="GF1172" s="30"/>
      <c r="GG1172" s="30"/>
      <c r="GH1172" s="30"/>
      <c r="GI1172" s="30"/>
      <c r="GJ1172" s="30"/>
      <c r="GK1172" s="30"/>
      <c r="GL1172" s="30"/>
      <c r="GM1172" s="30"/>
      <c r="GN1172" s="30"/>
      <c r="GO1172" s="30"/>
      <c r="GP1172" s="30"/>
      <c r="GQ1172" s="30"/>
      <c r="GR1172" s="30"/>
      <c r="GS1172" s="30"/>
      <c r="GT1172" s="30"/>
      <c r="GU1172" s="30"/>
      <c r="GV1172" s="30"/>
      <c r="GW1172" s="30"/>
      <c r="GX1172" s="30"/>
      <c r="GY1172" s="30"/>
      <c r="GZ1172" s="30"/>
      <c r="HA1172" s="30"/>
      <c r="HB1172" s="30"/>
      <c r="HC1172" s="30"/>
      <c r="HD1172" s="30"/>
      <c r="HE1172" s="30"/>
      <c r="HF1172" s="30"/>
      <c r="HG1172" s="30"/>
      <c r="HH1172" s="30"/>
      <c r="HI1172" s="30"/>
      <c r="HJ1172" s="30"/>
      <c r="HK1172" s="30"/>
      <c r="HL1172" s="30"/>
      <c r="HM1172" s="30"/>
      <c r="HN1172" s="30"/>
      <c r="HO1172" s="30"/>
      <c r="HP1172" s="30"/>
      <c r="HQ1172" s="30"/>
      <c r="HR1172" s="30"/>
      <c r="HS1172" s="30"/>
      <c r="HT1172" s="30"/>
      <c r="HU1172" s="30"/>
      <c r="HV1172" s="30"/>
      <c r="HW1172" s="30"/>
      <c r="HX1172" s="30"/>
      <c r="HY1172" s="30"/>
      <c r="HZ1172" s="30"/>
      <c r="IA1172" s="30"/>
      <c r="IB1172" s="30"/>
      <c r="IC1172" s="30"/>
      <c r="ID1172" s="30"/>
      <c r="IE1172" s="30"/>
      <c r="IF1172" s="30"/>
      <c r="IG1172" s="30"/>
      <c r="IH1172" s="30"/>
    </row>
    <row r="1173" spans="1:242" ht="20.100000000000001" customHeight="1">
      <c r="A1173" s="861"/>
      <c r="B1173" s="471">
        <f>SUM(B1168:B1172)</f>
        <v>480.61</v>
      </c>
      <c r="C1173" s="627" t="str">
        <f>VLOOKUP(B1165,'DESCRIÇÃO EMOP'!A:C,3)</f>
        <v>M2</v>
      </c>
      <c r="D1173" s="516" t="s">
        <v>140</v>
      </c>
      <c r="E1173" s="60"/>
      <c r="F1173" s="544"/>
      <c r="G1173" s="547"/>
      <c r="H1173" s="544"/>
      <c r="I1173" s="547"/>
      <c r="J1173" s="547"/>
      <c r="K1173" s="544"/>
      <c r="L1173" s="544"/>
      <c r="N1173" s="421"/>
      <c r="O1173" s="30"/>
      <c r="P1173" s="30"/>
      <c r="Q1173" s="30"/>
      <c r="R1173" s="30"/>
      <c r="S1173" s="30"/>
      <c r="T1173" s="30"/>
      <c r="U1173" s="30"/>
      <c r="V1173" s="30"/>
      <c r="W1173" s="30"/>
      <c r="X1173" s="30"/>
      <c r="Y1173" s="30"/>
      <c r="Z1173" s="30"/>
      <c r="AA1173" s="30"/>
      <c r="AB1173" s="30"/>
      <c r="AC1173" s="30"/>
      <c r="AD1173" s="30"/>
      <c r="AE1173" s="30"/>
      <c r="AF1173" s="30"/>
      <c r="AG1173" s="30"/>
      <c r="AH1173" s="30"/>
      <c r="AI1173" s="30"/>
      <c r="AJ1173" s="30"/>
      <c r="AK1173" s="30"/>
      <c r="AL1173" s="30"/>
      <c r="AM1173" s="30"/>
      <c r="AN1173" s="30"/>
      <c r="AO1173" s="30"/>
      <c r="AP1173" s="30"/>
      <c r="AQ1173" s="30"/>
      <c r="AR1173" s="30"/>
      <c r="AS1173" s="30"/>
      <c r="AT1173" s="30"/>
      <c r="AU1173" s="30"/>
      <c r="AV1173" s="30"/>
      <c r="AW1173" s="30"/>
      <c r="AX1173" s="30"/>
      <c r="AY1173" s="30"/>
      <c r="AZ1173" s="30"/>
      <c r="BA1173" s="30"/>
      <c r="BB1173" s="30"/>
      <c r="BC1173" s="30"/>
      <c r="BD1173" s="30"/>
      <c r="BE1173" s="30"/>
      <c r="BF1173" s="30"/>
      <c r="BG1173" s="30"/>
      <c r="BH1173" s="30"/>
      <c r="BI1173" s="30"/>
      <c r="BJ1173" s="30"/>
      <c r="BK1173" s="30"/>
      <c r="BL1173" s="30"/>
      <c r="BM1173" s="30"/>
      <c r="BN1173" s="30"/>
      <c r="BO1173" s="30"/>
      <c r="BP1173" s="30"/>
      <c r="BQ1173" s="30"/>
      <c r="BR1173" s="30"/>
      <c r="BS1173" s="30"/>
      <c r="BT1173" s="30"/>
      <c r="BU1173" s="30"/>
      <c r="BV1173" s="30"/>
      <c r="BW1173" s="30"/>
      <c r="BX1173" s="30"/>
      <c r="BY1173" s="30"/>
      <c r="BZ1173" s="30"/>
      <c r="CA1173" s="30"/>
      <c r="CB1173" s="30"/>
      <c r="CC1173" s="30"/>
      <c r="CD1173" s="30"/>
      <c r="CE1173" s="30"/>
      <c r="CF1173" s="30"/>
      <c r="CG1173" s="30"/>
      <c r="CH1173" s="30"/>
      <c r="CI1173" s="30"/>
      <c r="CJ1173" s="30"/>
      <c r="CK1173" s="30"/>
      <c r="CL1173" s="30"/>
      <c r="CM1173" s="30"/>
      <c r="CN1173" s="30"/>
      <c r="CO1173" s="30"/>
      <c r="CP1173" s="30"/>
      <c r="CQ1173" s="30"/>
      <c r="CR1173" s="30"/>
      <c r="CS1173" s="30"/>
      <c r="CT1173" s="30"/>
      <c r="CU1173" s="30"/>
      <c r="CV1173" s="30"/>
      <c r="CW1173" s="30"/>
      <c r="CX1173" s="30"/>
      <c r="CY1173" s="30"/>
      <c r="CZ1173" s="30"/>
      <c r="DA1173" s="30"/>
      <c r="DB1173" s="30"/>
      <c r="DC1173" s="30"/>
      <c r="DD1173" s="30"/>
      <c r="DE1173" s="30"/>
      <c r="DF1173" s="30"/>
      <c r="DG1173" s="30"/>
      <c r="DH1173" s="30"/>
      <c r="DI1173" s="30"/>
      <c r="DJ1173" s="30"/>
      <c r="DK1173" s="30"/>
      <c r="DL1173" s="30"/>
      <c r="DM1173" s="30"/>
      <c r="DN1173" s="30"/>
      <c r="DO1173" s="30"/>
      <c r="DP1173" s="30"/>
      <c r="DQ1173" s="30"/>
      <c r="DR1173" s="30"/>
      <c r="DS1173" s="30"/>
      <c r="DT1173" s="30"/>
      <c r="DU1173" s="30"/>
      <c r="DV1173" s="30"/>
      <c r="DW1173" s="30"/>
      <c r="DX1173" s="30"/>
      <c r="DY1173" s="30"/>
      <c r="DZ1173" s="30"/>
      <c r="EA1173" s="30"/>
      <c r="EB1173" s="30"/>
      <c r="EC1173" s="30"/>
      <c r="ED1173" s="30"/>
      <c r="EE1173" s="30"/>
      <c r="EF1173" s="30"/>
      <c r="EG1173" s="30"/>
      <c r="EH1173" s="30"/>
      <c r="EI1173" s="30"/>
      <c r="EJ1173" s="30"/>
      <c r="EK1173" s="30"/>
      <c r="EL1173" s="30"/>
      <c r="EM1173" s="30"/>
      <c r="EN1173" s="30"/>
      <c r="EO1173" s="30"/>
      <c r="EP1173" s="30"/>
      <c r="EQ1173" s="30"/>
      <c r="ER1173" s="30"/>
      <c r="ES1173" s="30"/>
      <c r="ET1173" s="30"/>
      <c r="EU1173" s="30"/>
      <c r="EV1173" s="30"/>
      <c r="EW1173" s="30"/>
      <c r="EX1173" s="30"/>
      <c r="EY1173" s="30"/>
      <c r="EZ1173" s="30"/>
      <c r="FA1173" s="30"/>
      <c r="FB1173" s="30"/>
      <c r="FC1173" s="30"/>
      <c r="FD1173" s="30"/>
      <c r="FE1173" s="30"/>
      <c r="FF1173" s="30"/>
      <c r="FG1173" s="30"/>
      <c r="FH1173" s="30"/>
      <c r="FI1173" s="30"/>
      <c r="FJ1173" s="30"/>
      <c r="FK1173" s="30"/>
      <c r="FL1173" s="30"/>
      <c r="FM1173" s="30"/>
      <c r="FN1173" s="30"/>
      <c r="FO1173" s="30"/>
      <c r="FP1173" s="30"/>
      <c r="FQ1173" s="30"/>
      <c r="FR1173" s="30"/>
      <c r="FS1173" s="30"/>
      <c r="FT1173" s="30"/>
      <c r="FU1173" s="30"/>
      <c r="FV1173" s="30"/>
      <c r="FW1173" s="30"/>
      <c r="FX1173" s="30"/>
      <c r="FY1173" s="30"/>
      <c r="FZ1173" s="30"/>
      <c r="GA1173" s="30"/>
      <c r="GB1173" s="30"/>
      <c r="GC1173" s="30"/>
      <c r="GD1173" s="30"/>
      <c r="GE1173" s="30"/>
      <c r="GF1173" s="30"/>
      <c r="GG1173" s="30"/>
      <c r="GH1173" s="30"/>
      <c r="GI1173" s="30"/>
      <c r="GJ1173" s="30"/>
      <c r="GK1173" s="30"/>
      <c r="GL1173" s="30"/>
      <c r="GM1173" s="30"/>
      <c r="GN1173" s="30"/>
      <c r="GO1173" s="30"/>
      <c r="GP1173" s="30"/>
      <c r="GQ1173" s="30"/>
      <c r="GR1173" s="30"/>
      <c r="GS1173" s="30"/>
      <c r="GT1173" s="30"/>
      <c r="GU1173" s="30"/>
      <c r="GV1173" s="30"/>
      <c r="GW1173" s="30"/>
      <c r="GX1173" s="30"/>
      <c r="GY1173" s="30"/>
      <c r="GZ1173" s="30"/>
      <c r="HA1173" s="30"/>
      <c r="HB1173" s="30"/>
      <c r="HC1173" s="30"/>
      <c r="HD1173" s="30"/>
      <c r="HE1173" s="30"/>
      <c r="HF1173" s="30"/>
      <c r="HG1173" s="30"/>
      <c r="HH1173" s="30"/>
      <c r="HI1173" s="30"/>
      <c r="HJ1173" s="30"/>
      <c r="HK1173" s="30"/>
      <c r="HL1173" s="30"/>
      <c r="HM1173" s="30"/>
      <c r="HN1173" s="30"/>
      <c r="HO1173" s="30"/>
      <c r="HP1173" s="30"/>
      <c r="HQ1173" s="30"/>
      <c r="HR1173" s="30"/>
      <c r="HS1173" s="30"/>
      <c r="HT1173" s="30"/>
      <c r="HU1173" s="30"/>
      <c r="HV1173" s="30"/>
      <c r="HW1173" s="30"/>
      <c r="HX1173" s="30"/>
      <c r="HY1173" s="30"/>
      <c r="HZ1173" s="30"/>
      <c r="IA1173" s="30"/>
      <c r="IB1173" s="30"/>
      <c r="IC1173" s="30"/>
      <c r="ID1173" s="30"/>
      <c r="IE1173" s="30"/>
      <c r="IF1173" s="30"/>
      <c r="IG1173" s="30"/>
      <c r="IH1173" s="30"/>
    </row>
    <row r="1174" spans="1:242" ht="14.25" customHeight="1">
      <c r="A1174" s="861"/>
      <c r="B1174" s="471"/>
      <c r="C1174" s="281"/>
      <c r="D1174" s="516"/>
      <c r="E1174" s="60"/>
      <c r="F1174" s="544"/>
      <c r="G1174" s="547"/>
      <c r="H1174" s="544"/>
      <c r="I1174" s="547"/>
      <c r="J1174" s="547"/>
      <c r="K1174" s="544"/>
      <c r="L1174" s="544"/>
      <c r="N1174" s="421"/>
      <c r="O1174" s="30"/>
      <c r="P1174" s="30"/>
      <c r="Q1174" s="30"/>
      <c r="R1174" s="30"/>
      <c r="S1174" s="30"/>
      <c r="T1174" s="30"/>
      <c r="U1174" s="30"/>
      <c r="V1174" s="30"/>
      <c r="W1174" s="30"/>
      <c r="X1174" s="30"/>
      <c r="Y1174" s="30"/>
      <c r="Z1174" s="30"/>
      <c r="AA1174" s="30"/>
      <c r="AB1174" s="30"/>
      <c r="AC1174" s="30"/>
      <c r="AD1174" s="30"/>
      <c r="AE1174" s="30"/>
      <c r="AF1174" s="30"/>
      <c r="AG1174" s="30"/>
      <c r="AH1174" s="30"/>
      <c r="AI1174" s="30"/>
      <c r="AJ1174" s="30"/>
      <c r="AK1174" s="30"/>
      <c r="AL1174" s="30"/>
      <c r="AM1174" s="30"/>
      <c r="AN1174" s="30"/>
      <c r="AO1174" s="30"/>
      <c r="AP1174" s="30"/>
      <c r="AQ1174" s="30"/>
      <c r="AR1174" s="30"/>
      <c r="AS1174" s="30"/>
      <c r="AT1174" s="30"/>
      <c r="AU1174" s="30"/>
      <c r="AV1174" s="30"/>
      <c r="AW1174" s="30"/>
      <c r="AX1174" s="30"/>
      <c r="AY1174" s="30"/>
      <c r="AZ1174" s="30"/>
      <c r="BA1174" s="30"/>
      <c r="BB1174" s="30"/>
      <c r="BC1174" s="30"/>
      <c r="BD1174" s="30"/>
      <c r="BE1174" s="30"/>
      <c r="BF1174" s="30"/>
      <c r="BG1174" s="30"/>
      <c r="BH1174" s="30"/>
      <c r="BI1174" s="30"/>
      <c r="BJ1174" s="30"/>
      <c r="BK1174" s="30"/>
      <c r="BL1174" s="30"/>
      <c r="BM1174" s="30"/>
      <c r="BN1174" s="30"/>
      <c r="BO1174" s="30"/>
      <c r="BP1174" s="30"/>
      <c r="BQ1174" s="30"/>
      <c r="BR1174" s="30"/>
      <c r="BS1174" s="30"/>
      <c r="BT1174" s="30"/>
      <c r="BU1174" s="30"/>
      <c r="BV1174" s="30"/>
      <c r="BW1174" s="30"/>
      <c r="BX1174" s="30"/>
      <c r="BY1174" s="30"/>
      <c r="BZ1174" s="30"/>
      <c r="CA1174" s="30"/>
      <c r="CB1174" s="30"/>
      <c r="CC1174" s="30"/>
      <c r="CD1174" s="30"/>
      <c r="CE1174" s="30"/>
      <c r="CF1174" s="30"/>
      <c r="CG1174" s="30"/>
      <c r="CH1174" s="30"/>
      <c r="CI1174" s="30"/>
      <c r="CJ1174" s="30"/>
      <c r="CK1174" s="30"/>
      <c r="CL1174" s="30"/>
      <c r="CM1174" s="30"/>
      <c r="CN1174" s="30"/>
      <c r="CO1174" s="30"/>
      <c r="CP1174" s="30"/>
      <c r="CQ1174" s="30"/>
      <c r="CR1174" s="30"/>
      <c r="CS1174" s="30"/>
      <c r="CT1174" s="30"/>
      <c r="CU1174" s="30"/>
      <c r="CV1174" s="30"/>
      <c r="CW1174" s="30"/>
      <c r="CX1174" s="30"/>
      <c r="CY1174" s="30"/>
      <c r="CZ1174" s="30"/>
      <c r="DA1174" s="30"/>
      <c r="DB1174" s="30"/>
      <c r="DC1174" s="30"/>
      <c r="DD1174" s="30"/>
      <c r="DE1174" s="30"/>
      <c r="DF1174" s="30"/>
      <c r="DG1174" s="30"/>
      <c r="DH1174" s="30"/>
      <c r="DI1174" s="30"/>
      <c r="DJ1174" s="30"/>
      <c r="DK1174" s="30"/>
      <c r="DL1174" s="30"/>
      <c r="DM1174" s="30"/>
      <c r="DN1174" s="30"/>
      <c r="DO1174" s="30"/>
      <c r="DP1174" s="30"/>
      <c r="DQ1174" s="30"/>
      <c r="DR1174" s="30"/>
      <c r="DS1174" s="30"/>
      <c r="DT1174" s="30"/>
      <c r="DU1174" s="30"/>
      <c r="DV1174" s="30"/>
      <c r="DW1174" s="30"/>
      <c r="DX1174" s="30"/>
      <c r="DY1174" s="30"/>
      <c r="DZ1174" s="30"/>
      <c r="EA1174" s="30"/>
      <c r="EB1174" s="30"/>
      <c r="EC1174" s="30"/>
      <c r="ED1174" s="30"/>
      <c r="EE1174" s="30"/>
      <c r="EF1174" s="30"/>
      <c r="EG1174" s="30"/>
      <c r="EH1174" s="30"/>
      <c r="EI1174" s="30"/>
      <c r="EJ1174" s="30"/>
      <c r="EK1174" s="30"/>
      <c r="EL1174" s="30"/>
      <c r="EM1174" s="30"/>
      <c r="EN1174" s="30"/>
      <c r="EO1174" s="30"/>
      <c r="EP1174" s="30"/>
      <c r="EQ1174" s="30"/>
      <c r="ER1174" s="30"/>
      <c r="ES1174" s="30"/>
      <c r="ET1174" s="30"/>
      <c r="EU1174" s="30"/>
      <c r="EV1174" s="30"/>
      <c r="EW1174" s="30"/>
      <c r="EX1174" s="30"/>
      <c r="EY1174" s="30"/>
      <c r="EZ1174" s="30"/>
      <c r="FA1174" s="30"/>
      <c r="FB1174" s="30"/>
      <c r="FC1174" s="30"/>
      <c r="FD1174" s="30"/>
      <c r="FE1174" s="30"/>
      <c r="FF1174" s="30"/>
      <c r="FG1174" s="30"/>
      <c r="FH1174" s="30"/>
      <c r="FI1174" s="30"/>
      <c r="FJ1174" s="30"/>
      <c r="FK1174" s="30"/>
      <c r="FL1174" s="30"/>
      <c r="FM1174" s="30"/>
      <c r="FN1174" s="30"/>
      <c r="FO1174" s="30"/>
      <c r="FP1174" s="30"/>
      <c r="FQ1174" s="30"/>
      <c r="FR1174" s="30"/>
      <c r="FS1174" s="30"/>
      <c r="FT1174" s="30"/>
      <c r="FU1174" s="30"/>
      <c r="FV1174" s="30"/>
      <c r="FW1174" s="30"/>
      <c r="FX1174" s="30"/>
      <c r="FY1174" s="30"/>
      <c r="FZ1174" s="30"/>
      <c r="GA1174" s="30"/>
      <c r="GB1174" s="30"/>
      <c r="GC1174" s="30"/>
      <c r="GD1174" s="30"/>
      <c r="GE1174" s="30"/>
      <c r="GF1174" s="30"/>
      <c r="GG1174" s="30"/>
      <c r="GH1174" s="30"/>
      <c r="GI1174" s="30"/>
      <c r="GJ1174" s="30"/>
      <c r="GK1174" s="30"/>
      <c r="GL1174" s="30"/>
      <c r="GM1174" s="30"/>
      <c r="GN1174" s="30"/>
      <c r="GO1174" s="30"/>
      <c r="GP1174" s="30"/>
      <c r="GQ1174" s="30"/>
      <c r="GR1174" s="30"/>
      <c r="GS1174" s="30"/>
      <c r="GT1174" s="30"/>
      <c r="GU1174" s="30"/>
      <c r="GV1174" s="30"/>
      <c r="GW1174" s="30"/>
      <c r="GX1174" s="30"/>
      <c r="GY1174" s="30"/>
      <c r="GZ1174" s="30"/>
      <c r="HA1174" s="30"/>
      <c r="HB1174" s="30"/>
      <c r="HC1174" s="30"/>
      <c r="HD1174" s="30"/>
      <c r="HE1174" s="30"/>
      <c r="HF1174" s="30"/>
      <c r="HG1174" s="30"/>
      <c r="HH1174" s="30"/>
      <c r="HI1174" s="30"/>
      <c r="HJ1174" s="30"/>
      <c r="HK1174" s="30"/>
      <c r="HL1174" s="30"/>
      <c r="HM1174" s="30"/>
      <c r="HN1174" s="30"/>
      <c r="HO1174" s="30"/>
      <c r="HP1174" s="30"/>
      <c r="HQ1174" s="30"/>
      <c r="HR1174" s="30"/>
      <c r="HS1174" s="30"/>
      <c r="HT1174" s="30"/>
      <c r="HU1174" s="30"/>
      <c r="HV1174" s="30"/>
      <c r="HW1174" s="30"/>
      <c r="HX1174" s="30"/>
      <c r="HY1174" s="30"/>
      <c r="HZ1174" s="30"/>
      <c r="IA1174" s="30"/>
      <c r="IB1174" s="30"/>
      <c r="IC1174" s="30"/>
      <c r="ID1174" s="30"/>
      <c r="IE1174" s="30"/>
      <c r="IF1174" s="30"/>
      <c r="IG1174" s="30"/>
      <c r="IH1174" s="30"/>
    </row>
    <row r="1175" spans="1:242" ht="37.5" customHeight="1">
      <c r="A1175" s="10">
        <f>A1165+1</f>
        <v>102</v>
      </c>
      <c r="B1175" s="18" t="s">
        <v>150</v>
      </c>
      <c r="C1175" s="1140" t="str">
        <f>VLOOKUP(B1175,'DESCRIÇÃO EMOP'!A:B,2,FALSE)</f>
        <v>REVESTIMENTO DE PISO COM CERAMICA TATIL ALERTA,(LADRILHO HIDRAULICO) PARA PESSOAS COM NECESSIDADES  ESPECIFICAS,ASSENTESSOBRE SUPERFICIE EM OSSO,CONFORME ITEM 13.330.0010</v>
      </c>
      <c r="D1175" s="1140"/>
      <c r="E1175" s="1140"/>
      <c r="F1175" s="1140"/>
      <c r="G1175" s="1140"/>
      <c r="H1175" s="1140"/>
      <c r="I1175" s="1140"/>
      <c r="J1175" s="1140"/>
      <c r="K1175" s="1140"/>
      <c r="L1175" s="1140"/>
      <c r="N1175" s="421"/>
      <c r="O1175" s="30"/>
      <c r="P1175" s="30"/>
      <c r="Q1175" s="30"/>
      <c r="R1175" s="30"/>
      <c r="S1175" s="30"/>
      <c r="T1175" s="30"/>
      <c r="U1175" s="30"/>
      <c r="V1175" s="30"/>
      <c r="W1175" s="30"/>
      <c r="X1175" s="30"/>
      <c r="Y1175" s="30"/>
      <c r="Z1175" s="30"/>
      <c r="AA1175" s="30"/>
      <c r="AB1175" s="30"/>
      <c r="AC1175" s="30"/>
      <c r="AD1175" s="30"/>
      <c r="AE1175" s="30"/>
      <c r="AF1175" s="30"/>
      <c r="AG1175" s="30"/>
      <c r="AH1175" s="30"/>
      <c r="AI1175" s="30"/>
      <c r="AJ1175" s="30"/>
      <c r="AK1175" s="30"/>
      <c r="AL1175" s="30"/>
      <c r="AM1175" s="30"/>
      <c r="AN1175" s="30"/>
      <c r="AO1175" s="30"/>
      <c r="AP1175" s="30"/>
      <c r="AQ1175" s="30"/>
      <c r="AR1175" s="30"/>
      <c r="AS1175" s="30"/>
      <c r="AT1175" s="30"/>
      <c r="AU1175" s="30"/>
      <c r="AV1175" s="30"/>
      <c r="AW1175" s="30"/>
      <c r="AX1175" s="30"/>
      <c r="AY1175" s="30"/>
      <c r="AZ1175" s="30"/>
      <c r="BA1175" s="30"/>
      <c r="BB1175" s="30"/>
      <c r="BC1175" s="30"/>
      <c r="BD1175" s="30"/>
      <c r="BE1175" s="30"/>
      <c r="BF1175" s="30"/>
      <c r="BG1175" s="30"/>
      <c r="BH1175" s="30"/>
      <c r="BI1175" s="30"/>
      <c r="BJ1175" s="30"/>
      <c r="BK1175" s="30"/>
      <c r="BL1175" s="30"/>
      <c r="BM1175" s="30"/>
      <c r="BN1175" s="30"/>
      <c r="BO1175" s="30"/>
      <c r="BP1175" s="30"/>
      <c r="BQ1175" s="30"/>
      <c r="BR1175" s="30"/>
      <c r="BS1175" s="30"/>
      <c r="BT1175" s="30"/>
      <c r="BU1175" s="30"/>
      <c r="BV1175" s="30"/>
      <c r="BW1175" s="30"/>
      <c r="BX1175" s="30"/>
      <c r="BY1175" s="30"/>
      <c r="BZ1175" s="30"/>
      <c r="CA1175" s="30"/>
      <c r="CB1175" s="30"/>
      <c r="CC1175" s="30"/>
      <c r="CD1175" s="30"/>
      <c r="CE1175" s="30"/>
      <c r="CF1175" s="30"/>
      <c r="CG1175" s="30"/>
      <c r="CH1175" s="30"/>
      <c r="CI1175" s="30"/>
      <c r="CJ1175" s="30"/>
      <c r="CK1175" s="30"/>
      <c r="CL1175" s="30"/>
      <c r="CM1175" s="30"/>
      <c r="CN1175" s="30"/>
      <c r="CO1175" s="30"/>
      <c r="CP1175" s="30"/>
      <c r="CQ1175" s="30"/>
      <c r="CR1175" s="30"/>
      <c r="CS1175" s="30"/>
      <c r="CT1175" s="30"/>
      <c r="CU1175" s="30"/>
      <c r="CV1175" s="30"/>
      <c r="CW1175" s="30"/>
      <c r="CX1175" s="30"/>
      <c r="CY1175" s="30"/>
      <c r="CZ1175" s="30"/>
      <c r="DA1175" s="30"/>
      <c r="DB1175" s="30"/>
      <c r="DC1175" s="30"/>
      <c r="DD1175" s="30"/>
      <c r="DE1175" s="30"/>
      <c r="DF1175" s="30"/>
      <c r="DG1175" s="30"/>
      <c r="DH1175" s="30"/>
      <c r="DI1175" s="30"/>
      <c r="DJ1175" s="30"/>
      <c r="DK1175" s="30"/>
      <c r="DL1175" s="30"/>
      <c r="DM1175" s="30"/>
      <c r="DN1175" s="30"/>
      <c r="DO1175" s="30"/>
      <c r="DP1175" s="30"/>
      <c r="DQ1175" s="30"/>
      <c r="DR1175" s="30"/>
      <c r="DS1175" s="30"/>
      <c r="DT1175" s="30"/>
      <c r="DU1175" s="30"/>
      <c r="DV1175" s="30"/>
      <c r="DW1175" s="30"/>
      <c r="DX1175" s="30"/>
      <c r="DY1175" s="30"/>
      <c r="DZ1175" s="30"/>
      <c r="EA1175" s="30"/>
      <c r="EB1175" s="30"/>
      <c r="EC1175" s="30"/>
      <c r="ED1175" s="30"/>
      <c r="EE1175" s="30"/>
      <c r="EF1175" s="30"/>
      <c r="EG1175" s="30"/>
      <c r="EH1175" s="30"/>
      <c r="EI1175" s="30"/>
      <c r="EJ1175" s="30"/>
      <c r="EK1175" s="30"/>
      <c r="EL1175" s="30"/>
      <c r="EM1175" s="30"/>
      <c r="EN1175" s="30"/>
      <c r="EO1175" s="30"/>
      <c r="EP1175" s="30"/>
      <c r="EQ1175" s="30"/>
      <c r="ER1175" s="30"/>
      <c r="ES1175" s="30"/>
      <c r="ET1175" s="30"/>
      <c r="EU1175" s="30"/>
      <c r="EV1175" s="30"/>
      <c r="EW1175" s="30"/>
      <c r="EX1175" s="30"/>
      <c r="EY1175" s="30"/>
      <c r="EZ1175" s="30"/>
      <c r="FA1175" s="30"/>
      <c r="FB1175" s="30"/>
      <c r="FC1175" s="30"/>
      <c r="FD1175" s="30"/>
      <c r="FE1175" s="30"/>
      <c r="FF1175" s="30"/>
      <c r="FG1175" s="30"/>
      <c r="FH1175" s="30"/>
      <c r="FI1175" s="30"/>
      <c r="FJ1175" s="30"/>
      <c r="FK1175" s="30"/>
      <c r="FL1175" s="30"/>
      <c r="FM1175" s="30"/>
      <c r="FN1175" s="30"/>
      <c r="FO1175" s="30"/>
      <c r="FP1175" s="30"/>
      <c r="FQ1175" s="30"/>
      <c r="FR1175" s="30"/>
      <c r="FS1175" s="30"/>
      <c r="FT1175" s="30"/>
      <c r="FU1175" s="30"/>
      <c r="FV1175" s="30"/>
      <c r="FW1175" s="30"/>
      <c r="FX1175" s="30"/>
      <c r="FY1175" s="30"/>
      <c r="FZ1175" s="30"/>
      <c r="GA1175" s="30"/>
      <c r="GB1175" s="30"/>
      <c r="GC1175" s="30"/>
      <c r="GD1175" s="30"/>
      <c r="GE1175" s="30"/>
      <c r="GF1175" s="30"/>
      <c r="GG1175" s="30"/>
      <c r="GH1175" s="30"/>
      <c r="GI1175" s="30"/>
      <c r="GJ1175" s="30"/>
      <c r="GK1175" s="30"/>
      <c r="GL1175" s="30"/>
      <c r="GM1175" s="30"/>
      <c r="GN1175" s="30"/>
      <c r="GO1175" s="30"/>
      <c r="GP1175" s="30"/>
      <c r="GQ1175" s="30"/>
      <c r="GR1175" s="30"/>
      <c r="GS1175" s="30"/>
      <c r="GT1175" s="30"/>
      <c r="GU1175" s="30"/>
      <c r="GV1175" s="30"/>
      <c r="GW1175" s="30"/>
      <c r="GX1175" s="30"/>
      <c r="GY1175" s="30"/>
      <c r="GZ1175" s="30"/>
      <c r="HA1175" s="30"/>
      <c r="HB1175" s="30"/>
      <c r="HC1175" s="30"/>
      <c r="HD1175" s="30"/>
      <c r="HE1175" s="30"/>
      <c r="HF1175" s="30"/>
      <c r="HG1175" s="30"/>
      <c r="HH1175" s="30"/>
      <c r="HI1175" s="30"/>
      <c r="HJ1175" s="30"/>
      <c r="HK1175" s="30"/>
      <c r="HL1175" s="30"/>
      <c r="HM1175" s="30"/>
      <c r="HN1175" s="30"/>
      <c r="HO1175" s="30"/>
      <c r="HP1175" s="30"/>
      <c r="HQ1175" s="30"/>
      <c r="HR1175" s="30"/>
      <c r="HS1175" s="30"/>
      <c r="HT1175" s="30"/>
      <c r="HU1175" s="30"/>
      <c r="HV1175" s="30"/>
      <c r="HW1175" s="30"/>
      <c r="HX1175" s="30"/>
      <c r="HY1175" s="30"/>
      <c r="HZ1175" s="30"/>
      <c r="IA1175" s="30"/>
      <c r="IB1175" s="30"/>
      <c r="IC1175" s="30"/>
      <c r="ID1175" s="30"/>
      <c r="IE1175" s="30"/>
      <c r="IF1175" s="30"/>
      <c r="IG1175" s="30"/>
      <c r="IH1175" s="30"/>
    </row>
    <row r="1176" spans="1:242" ht="20.100000000000001" customHeight="1">
      <c r="A1176" s="861"/>
      <c r="B1176" s="471"/>
      <c r="C1176" s="1144" t="s">
        <v>34743</v>
      </c>
      <c r="D1176" s="1144"/>
      <c r="E1176" s="1144"/>
      <c r="F1176" s="1144"/>
      <c r="G1176" s="1144"/>
      <c r="H1176" s="544"/>
      <c r="I1176" s="547"/>
      <c r="J1176" s="547"/>
      <c r="K1176" s="544"/>
      <c r="L1176" s="544"/>
      <c r="N1176" s="421"/>
      <c r="O1176" s="30"/>
      <c r="P1176" s="30"/>
      <c r="Q1176" s="30"/>
      <c r="R1176" s="30"/>
      <c r="S1176" s="30"/>
      <c r="T1176" s="30"/>
      <c r="U1176" s="30"/>
      <c r="V1176" s="30"/>
      <c r="W1176" s="30"/>
      <c r="X1176" s="30"/>
      <c r="Y1176" s="30"/>
      <c r="Z1176" s="30"/>
      <c r="AA1176" s="30"/>
      <c r="AB1176" s="30"/>
      <c r="AC1176" s="30"/>
      <c r="AD1176" s="30"/>
      <c r="AE1176" s="30"/>
      <c r="AF1176" s="30"/>
      <c r="AG1176" s="30"/>
      <c r="AH1176" s="30"/>
      <c r="AI1176" s="30"/>
      <c r="AJ1176" s="30"/>
      <c r="AK1176" s="30"/>
      <c r="AL1176" s="30"/>
      <c r="AM1176" s="30"/>
      <c r="AN1176" s="30"/>
      <c r="AO1176" s="30"/>
      <c r="AP1176" s="30"/>
      <c r="AQ1176" s="30"/>
      <c r="AR1176" s="30"/>
      <c r="AS1176" s="30"/>
      <c r="AT1176" s="30"/>
      <c r="AU1176" s="30"/>
      <c r="AV1176" s="30"/>
      <c r="AW1176" s="30"/>
      <c r="AX1176" s="30"/>
      <c r="AY1176" s="30"/>
      <c r="AZ1176" s="30"/>
      <c r="BA1176" s="30"/>
      <c r="BB1176" s="30"/>
      <c r="BC1176" s="30"/>
      <c r="BD1176" s="30"/>
      <c r="BE1176" s="30"/>
      <c r="BF1176" s="30"/>
      <c r="BG1176" s="30"/>
      <c r="BH1176" s="30"/>
      <c r="BI1176" s="30"/>
      <c r="BJ1176" s="30"/>
      <c r="BK1176" s="30"/>
      <c r="BL1176" s="30"/>
      <c r="BM1176" s="30"/>
      <c r="BN1176" s="30"/>
      <c r="BO1176" s="30"/>
      <c r="BP1176" s="30"/>
      <c r="BQ1176" s="30"/>
      <c r="BR1176" s="30"/>
      <c r="BS1176" s="30"/>
      <c r="BT1176" s="30"/>
      <c r="BU1176" s="30"/>
      <c r="BV1176" s="30"/>
      <c r="BW1176" s="30"/>
      <c r="BX1176" s="30"/>
      <c r="BY1176" s="30"/>
      <c r="BZ1176" s="30"/>
      <c r="CA1176" s="30"/>
      <c r="CB1176" s="30"/>
      <c r="CC1176" s="30"/>
      <c r="CD1176" s="30"/>
      <c r="CE1176" s="30"/>
      <c r="CF1176" s="30"/>
      <c r="CG1176" s="30"/>
      <c r="CH1176" s="30"/>
      <c r="CI1176" s="30"/>
      <c r="CJ1176" s="30"/>
      <c r="CK1176" s="30"/>
      <c r="CL1176" s="30"/>
      <c r="CM1176" s="30"/>
      <c r="CN1176" s="30"/>
      <c r="CO1176" s="30"/>
      <c r="CP1176" s="30"/>
      <c r="CQ1176" s="30"/>
      <c r="CR1176" s="30"/>
      <c r="CS1176" s="30"/>
      <c r="CT1176" s="30"/>
      <c r="CU1176" s="30"/>
      <c r="CV1176" s="30"/>
      <c r="CW1176" s="30"/>
      <c r="CX1176" s="30"/>
      <c r="CY1176" s="30"/>
      <c r="CZ1176" s="30"/>
      <c r="DA1176" s="30"/>
      <c r="DB1176" s="30"/>
      <c r="DC1176" s="30"/>
      <c r="DD1176" s="30"/>
      <c r="DE1176" s="30"/>
      <c r="DF1176" s="30"/>
      <c r="DG1176" s="30"/>
      <c r="DH1176" s="30"/>
      <c r="DI1176" s="30"/>
      <c r="DJ1176" s="30"/>
      <c r="DK1176" s="30"/>
      <c r="DL1176" s="30"/>
      <c r="DM1176" s="30"/>
      <c r="DN1176" s="30"/>
      <c r="DO1176" s="30"/>
      <c r="DP1176" s="30"/>
      <c r="DQ1176" s="30"/>
      <c r="DR1176" s="30"/>
      <c r="DS1176" s="30"/>
      <c r="DT1176" s="30"/>
      <c r="DU1176" s="30"/>
      <c r="DV1176" s="30"/>
      <c r="DW1176" s="30"/>
      <c r="DX1176" s="30"/>
      <c r="DY1176" s="30"/>
      <c r="DZ1176" s="30"/>
      <c r="EA1176" s="30"/>
      <c r="EB1176" s="30"/>
      <c r="EC1176" s="30"/>
      <c r="ED1176" s="30"/>
      <c r="EE1176" s="30"/>
      <c r="EF1176" s="30"/>
      <c r="EG1176" s="30"/>
      <c r="EH1176" s="30"/>
      <c r="EI1176" s="30"/>
      <c r="EJ1176" s="30"/>
      <c r="EK1176" s="30"/>
      <c r="EL1176" s="30"/>
      <c r="EM1176" s="30"/>
      <c r="EN1176" s="30"/>
      <c r="EO1176" s="30"/>
      <c r="EP1176" s="30"/>
      <c r="EQ1176" s="30"/>
      <c r="ER1176" s="30"/>
      <c r="ES1176" s="30"/>
      <c r="ET1176" s="30"/>
      <c r="EU1176" s="30"/>
      <c r="EV1176" s="30"/>
      <c r="EW1176" s="30"/>
      <c r="EX1176" s="30"/>
      <c r="EY1176" s="30"/>
      <c r="EZ1176" s="30"/>
      <c r="FA1176" s="30"/>
      <c r="FB1176" s="30"/>
      <c r="FC1176" s="30"/>
      <c r="FD1176" s="30"/>
      <c r="FE1176" s="30"/>
      <c r="FF1176" s="30"/>
      <c r="FG1176" s="30"/>
      <c r="FH1176" s="30"/>
      <c r="FI1176" s="30"/>
      <c r="FJ1176" s="30"/>
      <c r="FK1176" s="30"/>
      <c r="FL1176" s="30"/>
      <c r="FM1176" s="30"/>
      <c r="FN1176" s="30"/>
      <c r="FO1176" s="30"/>
      <c r="FP1176" s="30"/>
      <c r="FQ1176" s="30"/>
      <c r="FR1176" s="30"/>
      <c r="FS1176" s="30"/>
      <c r="FT1176" s="30"/>
      <c r="FU1176" s="30"/>
      <c r="FV1176" s="30"/>
      <c r="FW1176" s="30"/>
      <c r="FX1176" s="30"/>
      <c r="FY1176" s="30"/>
      <c r="FZ1176" s="30"/>
      <c r="GA1176" s="30"/>
      <c r="GB1176" s="30"/>
      <c r="GC1176" s="30"/>
      <c r="GD1176" s="30"/>
      <c r="GE1176" s="30"/>
      <c r="GF1176" s="30"/>
      <c r="GG1176" s="30"/>
      <c r="GH1176" s="30"/>
      <c r="GI1176" s="30"/>
      <c r="GJ1176" s="30"/>
      <c r="GK1176" s="30"/>
      <c r="GL1176" s="30"/>
      <c r="GM1176" s="30"/>
      <c r="GN1176" s="30"/>
      <c r="GO1176" s="30"/>
      <c r="GP1176" s="30"/>
      <c r="GQ1176" s="30"/>
      <c r="GR1176" s="30"/>
      <c r="GS1176" s="30"/>
      <c r="GT1176" s="30"/>
      <c r="GU1176" s="30"/>
      <c r="GV1176" s="30"/>
      <c r="GW1176" s="30"/>
      <c r="GX1176" s="30"/>
      <c r="GY1176" s="30"/>
      <c r="GZ1176" s="30"/>
      <c r="HA1176" s="30"/>
      <c r="HB1176" s="30"/>
      <c r="HC1176" s="30"/>
      <c r="HD1176" s="30"/>
      <c r="HE1176" s="30"/>
      <c r="HF1176" s="30"/>
      <c r="HG1176" s="30"/>
      <c r="HH1176" s="30"/>
      <c r="HI1176" s="30"/>
      <c r="HJ1176" s="30"/>
      <c r="HK1176" s="30"/>
      <c r="HL1176" s="30"/>
      <c r="HM1176" s="30"/>
      <c r="HN1176" s="30"/>
      <c r="HO1176" s="30"/>
      <c r="HP1176" s="30"/>
      <c r="HQ1176" s="30"/>
      <c r="HR1176" s="30"/>
      <c r="HS1176" s="30"/>
      <c r="HT1176" s="30"/>
      <c r="HU1176" s="30"/>
      <c r="HV1176" s="30"/>
      <c r="HW1176" s="30"/>
      <c r="HX1176" s="30"/>
      <c r="HY1176" s="30"/>
      <c r="HZ1176" s="30"/>
      <c r="IA1176" s="30"/>
      <c r="IB1176" s="30"/>
      <c r="IC1176" s="30"/>
      <c r="ID1176" s="30"/>
      <c r="IE1176" s="30"/>
      <c r="IF1176" s="30"/>
      <c r="IG1176" s="30"/>
      <c r="IH1176" s="30"/>
    </row>
    <row r="1177" spans="1:242" ht="20.100000000000001" customHeight="1">
      <c r="A1177" s="861"/>
      <c r="B1177" s="545">
        <f>ROUND(E1177*G1177,2)</f>
        <v>12.8</v>
      </c>
      <c r="C1177" s="451" t="s">
        <v>17</v>
      </c>
      <c r="D1177" s="581" t="s">
        <v>34467</v>
      </c>
      <c r="E1177" s="582">
        <v>8</v>
      </c>
      <c r="F1177" s="544" t="s">
        <v>18</v>
      </c>
      <c r="G1177" s="580">
        <v>1.6</v>
      </c>
      <c r="H1177" s="544"/>
      <c r="I1177" s="547"/>
      <c r="J1177" s="547"/>
      <c r="K1177" s="544"/>
      <c r="L1177" s="544"/>
      <c r="N1177" s="421"/>
      <c r="O1177" s="30"/>
      <c r="P1177" s="30"/>
      <c r="Q1177" s="30"/>
      <c r="R1177" s="30"/>
      <c r="S1177" s="30"/>
      <c r="T1177" s="30"/>
      <c r="U1177" s="30"/>
      <c r="V1177" s="30"/>
      <c r="W1177" s="30"/>
      <c r="X1177" s="30"/>
      <c r="Y1177" s="30"/>
      <c r="Z1177" s="30"/>
      <c r="AA1177" s="30"/>
      <c r="AB1177" s="30"/>
      <c r="AC1177" s="30"/>
      <c r="AD1177" s="30"/>
      <c r="AE1177" s="30"/>
      <c r="AF1177" s="30"/>
      <c r="AG1177" s="30"/>
      <c r="AH1177" s="30"/>
      <c r="AI1177" s="30"/>
      <c r="AJ1177" s="30"/>
      <c r="AK1177" s="30"/>
      <c r="AL1177" s="30"/>
      <c r="AM1177" s="30"/>
      <c r="AN1177" s="30"/>
      <c r="AO1177" s="30"/>
      <c r="AP1177" s="30"/>
      <c r="AQ1177" s="30"/>
      <c r="AR1177" s="30"/>
      <c r="AS1177" s="30"/>
      <c r="AT1177" s="30"/>
      <c r="AU1177" s="30"/>
      <c r="AV1177" s="30"/>
      <c r="AW1177" s="30"/>
      <c r="AX1177" s="30"/>
      <c r="AY1177" s="30"/>
      <c r="AZ1177" s="30"/>
      <c r="BA1177" s="30"/>
      <c r="BB1177" s="30"/>
      <c r="BC1177" s="30"/>
      <c r="BD1177" s="30"/>
      <c r="BE1177" s="30"/>
      <c r="BF1177" s="30"/>
      <c r="BG1177" s="30"/>
      <c r="BH1177" s="30"/>
      <c r="BI1177" s="30"/>
      <c r="BJ1177" s="30"/>
      <c r="BK1177" s="30"/>
      <c r="BL1177" s="30"/>
      <c r="BM1177" s="30"/>
      <c r="BN1177" s="30"/>
      <c r="BO1177" s="30"/>
      <c r="BP1177" s="30"/>
      <c r="BQ1177" s="30"/>
      <c r="BR1177" s="30"/>
      <c r="BS1177" s="30"/>
      <c r="BT1177" s="30"/>
      <c r="BU1177" s="30"/>
      <c r="BV1177" s="30"/>
      <c r="BW1177" s="30"/>
      <c r="BX1177" s="30"/>
      <c r="BY1177" s="30"/>
      <c r="BZ1177" s="30"/>
      <c r="CA1177" s="30"/>
      <c r="CB1177" s="30"/>
      <c r="CC1177" s="30"/>
      <c r="CD1177" s="30"/>
      <c r="CE1177" s="30"/>
      <c r="CF1177" s="30"/>
      <c r="CG1177" s="30"/>
      <c r="CH1177" s="30"/>
      <c r="CI1177" s="30"/>
      <c r="CJ1177" s="30"/>
      <c r="CK1177" s="30"/>
      <c r="CL1177" s="30"/>
      <c r="CM1177" s="30"/>
      <c r="CN1177" s="30"/>
      <c r="CO1177" s="30"/>
      <c r="CP1177" s="30"/>
      <c r="CQ1177" s="30"/>
      <c r="CR1177" s="30"/>
      <c r="CS1177" s="30"/>
      <c r="CT1177" s="30"/>
      <c r="CU1177" s="30"/>
      <c r="CV1177" s="30"/>
      <c r="CW1177" s="30"/>
      <c r="CX1177" s="30"/>
      <c r="CY1177" s="30"/>
      <c r="CZ1177" s="30"/>
      <c r="DA1177" s="30"/>
      <c r="DB1177" s="30"/>
      <c r="DC1177" s="30"/>
      <c r="DD1177" s="30"/>
      <c r="DE1177" s="30"/>
      <c r="DF1177" s="30"/>
      <c r="DG1177" s="30"/>
      <c r="DH1177" s="30"/>
      <c r="DI1177" s="30"/>
      <c r="DJ1177" s="30"/>
      <c r="DK1177" s="30"/>
      <c r="DL1177" s="30"/>
      <c r="DM1177" s="30"/>
      <c r="DN1177" s="30"/>
      <c r="DO1177" s="30"/>
      <c r="DP1177" s="30"/>
      <c r="DQ1177" s="30"/>
      <c r="DR1177" s="30"/>
      <c r="DS1177" s="30"/>
      <c r="DT1177" s="30"/>
      <c r="DU1177" s="30"/>
      <c r="DV1177" s="30"/>
      <c r="DW1177" s="30"/>
      <c r="DX1177" s="30"/>
      <c r="DY1177" s="30"/>
      <c r="DZ1177" s="30"/>
      <c r="EA1177" s="30"/>
      <c r="EB1177" s="30"/>
      <c r="EC1177" s="30"/>
      <c r="ED1177" s="30"/>
      <c r="EE1177" s="30"/>
      <c r="EF1177" s="30"/>
      <c r="EG1177" s="30"/>
      <c r="EH1177" s="30"/>
      <c r="EI1177" s="30"/>
      <c r="EJ1177" s="30"/>
      <c r="EK1177" s="30"/>
      <c r="EL1177" s="30"/>
      <c r="EM1177" s="30"/>
      <c r="EN1177" s="30"/>
      <c r="EO1177" s="30"/>
      <c r="EP1177" s="30"/>
      <c r="EQ1177" s="30"/>
      <c r="ER1177" s="30"/>
      <c r="ES1177" s="30"/>
      <c r="ET1177" s="30"/>
      <c r="EU1177" s="30"/>
      <c r="EV1177" s="30"/>
      <c r="EW1177" s="30"/>
      <c r="EX1177" s="30"/>
      <c r="EY1177" s="30"/>
      <c r="EZ1177" s="30"/>
      <c r="FA1177" s="30"/>
      <c r="FB1177" s="30"/>
      <c r="FC1177" s="30"/>
      <c r="FD1177" s="30"/>
      <c r="FE1177" s="30"/>
      <c r="FF1177" s="30"/>
      <c r="FG1177" s="30"/>
      <c r="FH1177" s="30"/>
      <c r="FI1177" s="30"/>
      <c r="FJ1177" s="30"/>
      <c r="FK1177" s="30"/>
      <c r="FL1177" s="30"/>
      <c r="FM1177" s="30"/>
      <c r="FN1177" s="30"/>
      <c r="FO1177" s="30"/>
      <c r="FP1177" s="30"/>
      <c r="FQ1177" s="30"/>
      <c r="FR1177" s="30"/>
      <c r="FS1177" s="30"/>
      <c r="FT1177" s="30"/>
      <c r="FU1177" s="30"/>
      <c r="FV1177" s="30"/>
      <c r="FW1177" s="30"/>
      <c r="FX1177" s="30"/>
      <c r="FY1177" s="30"/>
      <c r="FZ1177" s="30"/>
      <c r="GA1177" s="30"/>
      <c r="GB1177" s="30"/>
      <c r="GC1177" s="30"/>
      <c r="GD1177" s="30"/>
      <c r="GE1177" s="30"/>
      <c r="GF1177" s="30"/>
      <c r="GG1177" s="30"/>
      <c r="GH1177" s="30"/>
      <c r="GI1177" s="30"/>
      <c r="GJ1177" s="30"/>
      <c r="GK1177" s="30"/>
      <c r="GL1177" s="30"/>
      <c r="GM1177" s="30"/>
      <c r="GN1177" s="30"/>
      <c r="GO1177" s="30"/>
      <c r="GP1177" s="30"/>
      <c r="GQ1177" s="30"/>
      <c r="GR1177" s="30"/>
      <c r="GS1177" s="30"/>
      <c r="GT1177" s="30"/>
      <c r="GU1177" s="30"/>
      <c r="GV1177" s="30"/>
      <c r="GW1177" s="30"/>
      <c r="GX1177" s="30"/>
      <c r="GY1177" s="30"/>
      <c r="GZ1177" s="30"/>
      <c r="HA1177" s="30"/>
      <c r="HB1177" s="30"/>
      <c r="HC1177" s="30"/>
      <c r="HD1177" s="30"/>
      <c r="HE1177" s="30"/>
      <c r="HF1177" s="30"/>
      <c r="HG1177" s="30"/>
      <c r="HH1177" s="30"/>
      <c r="HI1177" s="30"/>
      <c r="HJ1177" s="30"/>
      <c r="HK1177" s="30"/>
      <c r="HL1177" s="30"/>
      <c r="HM1177" s="30"/>
      <c r="HN1177" s="30"/>
      <c r="HO1177" s="30"/>
      <c r="HP1177" s="30"/>
      <c r="HQ1177" s="30"/>
      <c r="HR1177" s="30"/>
      <c r="HS1177" s="30"/>
      <c r="HT1177" s="30"/>
      <c r="HU1177" s="30"/>
      <c r="HV1177" s="30"/>
      <c r="HW1177" s="30"/>
      <c r="HX1177" s="30"/>
      <c r="HY1177" s="30"/>
      <c r="HZ1177" s="30"/>
      <c r="IA1177" s="30"/>
      <c r="IB1177" s="30"/>
      <c r="IC1177" s="30"/>
      <c r="ID1177" s="30"/>
      <c r="IE1177" s="30"/>
      <c r="IF1177" s="30"/>
      <c r="IG1177" s="30"/>
      <c r="IH1177" s="30"/>
    </row>
    <row r="1178" spans="1:242" ht="20.100000000000001" customHeight="1">
      <c r="A1178" s="861"/>
      <c r="B1178" s="545">
        <f t="shared" ref="B1178:B1185" si="69">ROUND(E1178*G1178,2)</f>
        <v>28.8</v>
      </c>
      <c r="C1178" s="451" t="s">
        <v>17</v>
      </c>
      <c r="D1178" s="581" t="s">
        <v>34747</v>
      </c>
      <c r="E1178" s="582">
        <v>18</v>
      </c>
      <c r="F1178" s="544" t="s">
        <v>18</v>
      </c>
      <c r="G1178" s="580">
        <v>1.6</v>
      </c>
      <c r="H1178" s="544"/>
      <c r="I1178" s="547"/>
      <c r="J1178" s="547"/>
      <c r="K1178" s="544"/>
      <c r="L1178" s="544"/>
      <c r="N1178" s="421"/>
      <c r="O1178" s="30"/>
      <c r="P1178" s="30"/>
      <c r="Q1178" s="30"/>
      <c r="R1178" s="30"/>
      <c r="S1178" s="30"/>
      <c r="T1178" s="30"/>
      <c r="U1178" s="30"/>
      <c r="V1178" s="30"/>
      <c r="W1178" s="30"/>
      <c r="X1178" s="30"/>
      <c r="Y1178" s="30"/>
      <c r="Z1178" s="30"/>
      <c r="AA1178" s="30"/>
      <c r="AB1178" s="30"/>
      <c r="AC1178" s="30"/>
      <c r="AD1178" s="30"/>
      <c r="AE1178" s="30"/>
      <c r="AF1178" s="30"/>
      <c r="AG1178" s="30"/>
      <c r="AH1178" s="30"/>
      <c r="AI1178" s="30"/>
      <c r="AJ1178" s="30"/>
      <c r="AK1178" s="30"/>
      <c r="AL1178" s="30"/>
      <c r="AM1178" s="30"/>
      <c r="AN1178" s="30"/>
      <c r="AO1178" s="30"/>
      <c r="AP1178" s="30"/>
      <c r="AQ1178" s="30"/>
      <c r="AR1178" s="30"/>
      <c r="AS1178" s="30"/>
      <c r="AT1178" s="30"/>
      <c r="AU1178" s="30"/>
      <c r="AV1178" s="30"/>
      <c r="AW1178" s="30"/>
      <c r="AX1178" s="30"/>
      <c r="AY1178" s="30"/>
      <c r="AZ1178" s="30"/>
      <c r="BA1178" s="30"/>
      <c r="BB1178" s="30"/>
      <c r="BC1178" s="30"/>
      <c r="BD1178" s="30"/>
      <c r="BE1178" s="30"/>
      <c r="BF1178" s="30"/>
      <c r="BG1178" s="30"/>
      <c r="BH1178" s="30"/>
      <c r="BI1178" s="30"/>
      <c r="BJ1178" s="30"/>
      <c r="BK1178" s="30"/>
      <c r="BL1178" s="30"/>
      <c r="BM1178" s="30"/>
      <c r="BN1178" s="30"/>
      <c r="BO1178" s="30"/>
      <c r="BP1178" s="30"/>
      <c r="BQ1178" s="30"/>
      <c r="BR1178" s="30"/>
      <c r="BS1178" s="30"/>
      <c r="BT1178" s="30"/>
      <c r="BU1178" s="30"/>
      <c r="BV1178" s="30"/>
      <c r="BW1178" s="30"/>
      <c r="BX1178" s="30"/>
      <c r="BY1178" s="30"/>
      <c r="BZ1178" s="30"/>
      <c r="CA1178" s="30"/>
      <c r="CB1178" s="30"/>
      <c r="CC1178" s="30"/>
      <c r="CD1178" s="30"/>
      <c r="CE1178" s="30"/>
      <c r="CF1178" s="30"/>
      <c r="CG1178" s="30"/>
      <c r="CH1178" s="30"/>
      <c r="CI1178" s="30"/>
      <c r="CJ1178" s="30"/>
      <c r="CK1178" s="30"/>
      <c r="CL1178" s="30"/>
      <c r="CM1178" s="30"/>
      <c r="CN1178" s="30"/>
      <c r="CO1178" s="30"/>
      <c r="CP1178" s="30"/>
      <c r="CQ1178" s="30"/>
      <c r="CR1178" s="30"/>
      <c r="CS1178" s="30"/>
      <c r="CT1178" s="30"/>
      <c r="CU1178" s="30"/>
      <c r="CV1178" s="30"/>
      <c r="CW1178" s="30"/>
      <c r="CX1178" s="30"/>
      <c r="CY1178" s="30"/>
      <c r="CZ1178" s="30"/>
      <c r="DA1178" s="30"/>
      <c r="DB1178" s="30"/>
      <c r="DC1178" s="30"/>
      <c r="DD1178" s="30"/>
      <c r="DE1178" s="30"/>
      <c r="DF1178" s="30"/>
      <c r="DG1178" s="30"/>
      <c r="DH1178" s="30"/>
      <c r="DI1178" s="30"/>
      <c r="DJ1178" s="30"/>
      <c r="DK1178" s="30"/>
      <c r="DL1178" s="30"/>
      <c r="DM1178" s="30"/>
      <c r="DN1178" s="30"/>
      <c r="DO1178" s="30"/>
      <c r="DP1178" s="30"/>
      <c r="DQ1178" s="30"/>
      <c r="DR1178" s="30"/>
      <c r="DS1178" s="30"/>
      <c r="DT1178" s="30"/>
      <c r="DU1178" s="30"/>
      <c r="DV1178" s="30"/>
      <c r="DW1178" s="30"/>
      <c r="DX1178" s="30"/>
      <c r="DY1178" s="30"/>
      <c r="DZ1178" s="30"/>
      <c r="EA1178" s="30"/>
      <c r="EB1178" s="30"/>
      <c r="EC1178" s="30"/>
      <c r="ED1178" s="30"/>
      <c r="EE1178" s="30"/>
      <c r="EF1178" s="30"/>
      <c r="EG1178" s="30"/>
      <c r="EH1178" s="30"/>
      <c r="EI1178" s="30"/>
      <c r="EJ1178" s="30"/>
      <c r="EK1178" s="30"/>
      <c r="EL1178" s="30"/>
      <c r="EM1178" s="30"/>
      <c r="EN1178" s="30"/>
      <c r="EO1178" s="30"/>
      <c r="EP1178" s="30"/>
      <c r="EQ1178" s="30"/>
      <c r="ER1178" s="30"/>
      <c r="ES1178" s="30"/>
      <c r="ET1178" s="30"/>
      <c r="EU1178" s="30"/>
      <c r="EV1178" s="30"/>
      <c r="EW1178" s="30"/>
      <c r="EX1178" s="30"/>
      <c r="EY1178" s="30"/>
      <c r="EZ1178" s="30"/>
      <c r="FA1178" s="30"/>
      <c r="FB1178" s="30"/>
      <c r="FC1178" s="30"/>
      <c r="FD1178" s="30"/>
      <c r="FE1178" s="30"/>
      <c r="FF1178" s="30"/>
      <c r="FG1178" s="30"/>
      <c r="FH1178" s="30"/>
      <c r="FI1178" s="30"/>
      <c r="FJ1178" s="30"/>
      <c r="FK1178" s="30"/>
      <c r="FL1178" s="30"/>
      <c r="FM1178" s="30"/>
      <c r="FN1178" s="30"/>
      <c r="FO1178" s="30"/>
      <c r="FP1178" s="30"/>
      <c r="FQ1178" s="30"/>
      <c r="FR1178" s="30"/>
      <c r="FS1178" s="30"/>
      <c r="FT1178" s="30"/>
      <c r="FU1178" s="30"/>
      <c r="FV1178" s="30"/>
      <c r="FW1178" s="30"/>
      <c r="FX1178" s="30"/>
      <c r="FY1178" s="30"/>
      <c r="FZ1178" s="30"/>
      <c r="GA1178" s="30"/>
      <c r="GB1178" s="30"/>
      <c r="GC1178" s="30"/>
      <c r="GD1178" s="30"/>
      <c r="GE1178" s="30"/>
      <c r="GF1178" s="30"/>
      <c r="GG1178" s="30"/>
      <c r="GH1178" s="30"/>
      <c r="GI1178" s="30"/>
      <c r="GJ1178" s="30"/>
      <c r="GK1178" s="30"/>
      <c r="GL1178" s="30"/>
      <c r="GM1178" s="30"/>
      <c r="GN1178" s="30"/>
      <c r="GO1178" s="30"/>
      <c r="GP1178" s="30"/>
      <c r="GQ1178" s="30"/>
      <c r="GR1178" s="30"/>
      <c r="GS1178" s="30"/>
      <c r="GT1178" s="30"/>
      <c r="GU1178" s="30"/>
      <c r="GV1178" s="30"/>
      <c r="GW1178" s="30"/>
      <c r="GX1178" s="30"/>
      <c r="GY1178" s="30"/>
      <c r="GZ1178" s="30"/>
      <c r="HA1178" s="30"/>
      <c r="HB1178" s="30"/>
      <c r="HC1178" s="30"/>
      <c r="HD1178" s="30"/>
      <c r="HE1178" s="30"/>
      <c r="HF1178" s="30"/>
      <c r="HG1178" s="30"/>
      <c r="HH1178" s="30"/>
      <c r="HI1178" s="30"/>
      <c r="HJ1178" s="30"/>
      <c r="HK1178" s="30"/>
      <c r="HL1178" s="30"/>
      <c r="HM1178" s="30"/>
      <c r="HN1178" s="30"/>
      <c r="HO1178" s="30"/>
      <c r="HP1178" s="30"/>
      <c r="HQ1178" s="30"/>
      <c r="HR1178" s="30"/>
      <c r="HS1178" s="30"/>
      <c r="HT1178" s="30"/>
      <c r="HU1178" s="30"/>
      <c r="HV1178" s="30"/>
      <c r="HW1178" s="30"/>
      <c r="HX1178" s="30"/>
      <c r="HY1178" s="30"/>
      <c r="HZ1178" s="30"/>
      <c r="IA1178" s="30"/>
      <c r="IB1178" s="30"/>
      <c r="IC1178" s="30"/>
      <c r="ID1178" s="30"/>
      <c r="IE1178" s="30"/>
      <c r="IF1178" s="30"/>
      <c r="IG1178" s="30"/>
      <c r="IH1178" s="30"/>
    </row>
    <row r="1179" spans="1:242" ht="20.100000000000001" customHeight="1">
      <c r="A1179" s="861"/>
      <c r="B1179" s="545">
        <f t="shared" si="69"/>
        <v>3.2</v>
      </c>
      <c r="C1179" s="451" t="s">
        <v>17</v>
      </c>
      <c r="D1179" s="581" t="s">
        <v>34748</v>
      </c>
      <c r="E1179" s="582">
        <v>2</v>
      </c>
      <c r="F1179" s="544" t="s">
        <v>18</v>
      </c>
      <c r="G1179" s="580">
        <v>1.6</v>
      </c>
      <c r="H1179" s="544"/>
      <c r="I1179" s="547"/>
      <c r="J1179" s="547"/>
      <c r="K1179" s="544"/>
      <c r="L1179" s="544"/>
      <c r="N1179" s="421"/>
      <c r="O1179" s="30"/>
      <c r="P1179" s="30"/>
      <c r="Q1179" s="30"/>
      <c r="R1179" s="30"/>
      <c r="S1179" s="30"/>
      <c r="T1179" s="30"/>
      <c r="U1179" s="30"/>
      <c r="V1179" s="30"/>
      <c r="W1179" s="30"/>
      <c r="X1179" s="30"/>
      <c r="Y1179" s="30"/>
      <c r="Z1179" s="30"/>
      <c r="AA1179" s="30"/>
      <c r="AB1179" s="30"/>
      <c r="AC1179" s="30"/>
      <c r="AD1179" s="30"/>
      <c r="AE1179" s="30"/>
      <c r="AF1179" s="30"/>
      <c r="AG1179" s="30"/>
      <c r="AH1179" s="30"/>
      <c r="AI1179" s="30"/>
      <c r="AJ1179" s="30"/>
      <c r="AK1179" s="30"/>
      <c r="AL1179" s="30"/>
      <c r="AM1179" s="30"/>
      <c r="AN1179" s="30"/>
      <c r="AO1179" s="30"/>
      <c r="AP1179" s="30"/>
      <c r="AQ1179" s="30"/>
      <c r="AR1179" s="30"/>
      <c r="AS1179" s="30"/>
      <c r="AT1179" s="30"/>
      <c r="AU1179" s="30"/>
      <c r="AV1179" s="30"/>
      <c r="AW1179" s="30"/>
      <c r="AX1179" s="30"/>
      <c r="AY1179" s="30"/>
      <c r="AZ1179" s="30"/>
      <c r="BA1179" s="30"/>
      <c r="BB1179" s="30"/>
      <c r="BC1179" s="30"/>
      <c r="BD1179" s="30"/>
      <c r="BE1179" s="30"/>
      <c r="BF1179" s="30"/>
      <c r="BG1179" s="30"/>
      <c r="BH1179" s="30"/>
      <c r="BI1179" s="30"/>
      <c r="BJ1179" s="30"/>
      <c r="BK1179" s="30"/>
      <c r="BL1179" s="30"/>
      <c r="BM1179" s="30"/>
      <c r="BN1179" s="30"/>
      <c r="BO1179" s="30"/>
      <c r="BP1179" s="30"/>
      <c r="BQ1179" s="30"/>
      <c r="BR1179" s="30"/>
      <c r="BS1179" s="30"/>
      <c r="BT1179" s="30"/>
      <c r="BU1179" s="30"/>
      <c r="BV1179" s="30"/>
      <c r="BW1179" s="30"/>
      <c r="BX1179" s="30"/>
      <c r="BY1179" s="30"/>
      <c r="BZ1179" s="30"/>
      <c r="CA1179" s="30"/>
      <c r="CB1179" s="30"/>
      <c r="CC1179" s="30"/>
      <c r="CD1179" s="30"/>
      <c r="CE1179" s="30"/>
      <c r="CF1179" s="30"/>
      <c r="CG1179" s="30"/>
      <c r="CH1179" s="30"/>
      <c r="CI1179" s="30"/>
      <c r="CJ1179" s="30"/>
      <c r="CK1179" s="30"/>
      <c r="CL1179" s="30"/>
      <c r="CM1179" s="30"/>
      <c r="CN1179" s="30"/>
      <c r="CO1179" s="30"/>
      <c r="CP1179" s="30"/>
      <c r="CQ1179" s="30"/>
      <c r="CR1179" s="30"/>
      <c r="CS1179" s="30"/>
      <c r="CT1179" s="30"/>
      <c r="CU1179" s="30"/>
      <c r="CV1179" s="30"/>
      <c r="CW1179" s="30"/>
      <c r="CX1179" s="30"/>
      <c r="CY1179" s="30"/>
      <c r="CZ1179" s="30"/>
      <c r="DA1179" s="30"/>
      <c r="DB1179" s="30"/>
      <c r="DC1179" s="30"/>
      <c r="DD1179" s="30"/>
      <c r="DE1179" s="30"/>
      <c r="DF1179" s="30"/>
      <c r="DG1179" s="30"/>
      <c r="DH1179" s="30"/>
      <c r="DI1179" s="30"/>
      <c r="DJ1179" s="30"/>
      <c r="DK1179" s="30"/>
      <c r="DL1179" s="30"/>
      <c r="DM1179" s="30"/>
      <c r="DN1179" s="30"/>
      <c r="DO1179" s="30"/>
      <c r="DP1179" s="30"/>
      <c r="DQ1179" s="30"/>
      <c r="DR1179" s="30"/>
      <c r="DS1179" s="30"/>
      <c r="DT1179" s="30"/>
      <c r="DU1179" s="30"/>
      <c r="DV1179" s="30"/>
      <c r="DW1179" s="30"/>
      <c r="DX1179" s="30"/>
      <c r="DY1179" s="30"/>
      <c r="DZ1179" s="30"/>
      <c r="EA1179" s="30"/>
      <c r="EB1179" s="30"/>
      <c r="EC1179" s="30"/>
      <c r="ED1179" s="30"/>
      <c r="EE1179" s="30"/>
      <c r="EF1179" s="30"/>
      <c r="EG1179" s="30"/>
      <c r="EH1179" s="30"/>
      <c r="EI1179" s="30"/>
      <c r="EJ1179" s="30"/>
      <c r="EK1179" s="30"/>
      <c r="EL1179" s="30"/>
      <c r="EM1179" s="30"/>
      <c r="EN1179" s="30"/>
      <c r="EO1179" s="30"/>
      <c r="EP1179" s="30"/>
      <c r="EQ1179" s="30"/>
      <c r="ER1179" s="30"/>
      <c r="ES1179" s="30"/>
      <c r="ET1179" s="30"/>
      <c r="EU1179" s="30"/>
      <c r="EV1179" s="30"/>
      <c r="EW1179" s="30"/>
      <c r="EX1179" s="30"/>
      <c r="EY1179" s="30"/>
      <c r="EZ1179" s="30"/>
      <c r="FA1179" s="30"/>
      <c r="FB1179" s="30"/>
      <c r="FC1179" s="30"/>
      <c r="FD1179" s="30"/>
      <c r="FE1179" s="30"/>
      <c r="FF1179" s="30"/>
      <c r="FG1179" s="30"/>
      <c r="FH1179" s="30"/>
      <c r="FI1179" s="30"/>
      <c r="FJ1179" s="30"/>
      <c r="FK1179" s="30"/>
      <c r="FL1179" s="30"/>
      <c r="FM1179" s="30"/>
      <c r="FN1179" s="30"/>
      <c r="FO1179" s="30"/>
      <c r="FP1179" s="30"/>
      <c r="FQ1179" s="30"/>
      <c r="FR1179" s="30"/>
      <c r="FS1179" s="30"/>
      <c r="FT1179" s="30"/>
      <c r="FU1179" s="30"/>
      <c r="FV1179" s="30"/>
      <c r="FW1179" s="30"/>
      <c r="FX1179" s="30"/>
      <c r="FY1179" s="30"/>
      <c r="FZ1179" s="30"/>
      <c r="GA1179" s="30"/>
      <c r="GB1179" s="30"/>
      <c r="GC1179" s="30"/>
      <c r="GD1179" s="30"/>
      <c r="GE1179" s="30"/>
      <c r="GF1179" s="30"/>
      <c r="GG1179" s="30"/>
      <c r="GH1179" s="30"/>
      <c r="GI1179" s="30"/>
      <c r="GJ1179" s="30"/>
      <c r="GK1179" s="30"/>
      <c r="GL1179" s="30"/>
      <c r="GM1179" s="30"/>
      <c r="GN1179" s="30"/>
      <c r="GO1179" s="30"/>
      <c r="GP1179" s="30"/>
      <c r="GQ1179" s="30"/>
      <c r="GR1179" s="30"/>
      <c r="GS1179" s="30"/>
      <c r="GT1179" s="30"/>
      <c r="GU1179" s="30"/>
      <c r="GV1179" s="30"/>
      <c r="GW1179" s="30"/>
      <c r="GX1179" s="30"/>
      <c r="GY1179" s="30"/>
      <c r="GZ1179" s="30"/>
      <c r="HA1179" s="30"/>
      <c r="HB1179" s="30"/>
      <c r="HC1179" s="30"/>
      <c r="HD1179" s="30"/>
      <c r="HE1179" s="30"/>
      <c r="HF1179" s="30"/>
      <c r="HG1179" s="30"/>
      <c r="HH1179" s="30"/>
      <c r="HI1179" s="30"/>
      <c r="HJ1179" s="30"/>
      <c r="HK1179" s="30"/>
      <c r="HL1179" s="30"/>
      <c r="HM1179" s="30"/>
      <c r="HN1179" s="30"/>
      <c r="HO1179" s="30"/>
      <c r="HP1179" s="30"/>
      <c r="HQ1179" s="30"/>
      <c r="HR1179" s="30"/>
      <c r="HS1179" s="30"/>
      <c r="HT1179" s="30"/>
      <c r="HU1179" s="30"/>
      <c r="HV1179" s="30"/>
      <c r="HW1179" s="30"/>
      <c r="HX1179" s="30"/>
      <c r="HY1179" s="30"/>
      <c r="HZ1179" s="30"/>
      <c r="IA1179" s="30"/>
      <c r="IB1179" s="30"/>
      <c r="IC1179" s="30"/>
      <c r="ID1179" s="30"/>
      <c r="IE1179" s="30"/>
      <c r="IF1179" s="30"/>
      <c r="IG1179" s="30"/>
      <c r="IH1179" s="30"/>
    </row>
    <row r="1180" spans="1:242" ht="20.100000000000001" customHeight="1">
      <c r="A1180" s="861"/>
      <c r="B1180" s="545">
        <f t="shared" si="69"/>
        <v>3.2</v>
      </c>
      <c r="C1180" s="451" t="s">
        <v>17</v>
      </c>
      <c r="D1180" s="581" t="s">
        <v>34749</v>
      </c>
      <c r="E1180" s="582">
        <v>2</v>
      </c>
      <c r="F1180" s="544" t="s">
        <v>18</v>
      </c>
      <c r="G1180" s="580">
        <v>1.6</v>
      </c>
      <c r="H1180" s="544"/>
      <c r="I1180" s="547"/>
      <c r="J1180" s="547"/>
      <c r="K1180" s="544"/>
      <c r="L1180" s="544"/>
      <c r="N1180" s="421"/>
      <c r="O1180" s="30"/>
      <c r="P1180" s="30"/>
      <c r="Q1180" s="30"/>
      <c r="R1180" s="30"/>
      <c r="S1180" s="30"/>
      <c r="T1180" s="30"/>
      <c r="U1180" s="30"/>
      <c r="V1180" s="30"/>
      <c r="W1180" s="30"/>
      <c r="X1180" s="30"/>
      <c r="Y1180" s="30"/>
      <c r="Z1180" s="30"/>
      <c r="AA1180" s="30"/>
      <c r="AB1180" s="30"/>
      <c r="AC1180" s="30"/>
      <c r="AD1180" s="30"/>
      <c r="AE1180" s="30"/>
      <c r="AF1180" s="30"/>
      <c r="AG1180" s="30"/>
      <c r="AH1180" s="30"/>
      <c r="AI1180" s="30"/>
      <c r="AJ1180" s="30"/>
      <c r="AK1180" s="30"/>
      <c r="AL1180" s="30"/>
      <c r="AM1180" s="30"/>
      <c r="AN1180" s="30"/>
      <c r="AO1180" s="30"/>
      <c r="AP1180" s="30"/>
      <c r="AQ1180" s="30"/>
      <c r="AR1180" s="30"/>
      <c r="AS1180" s="30"/>
      <c r="AT1180" s="30"/>
      <c r="AU1180" s="30"/>
      <c r="AV1180" s="30"/>
      <c r="AW1180" s="30"/>
      <c r="AX1180" s="30"/>
      <c r="AY1180" s="30"/>
      <c r="AZ1180" s="30"/>
      <c r="BA1180" s="30"/>
      <c r="BB1180" s="30"/>
      <c r="BC1180" s="30"/>
      <c r="BD1180" s="30"/>
      <c r="BE1180" s="30"/>
      <c r="BF1180" s="30"/>
      <c r="BG1180" s="30"/>
      <c r="BH1180" s="30"/>
      <c r="BI1180" s="30"/>
      <c r="BJ1180" s="30"/>
      <c r="BK1180" s="30"/>
      <c r="BL1180" s="30"/>
      <c r="BM1180" s="30"/>
      <c r="BN1180" s="30"/>
      <c r="BO1180" s="30"/>
      <c r="BP1180" s="30"/>
      <c r="BQ1180" s="30"/>
      <c r="BR1180" s="30"/>
      <c r="BS1180" s="30"/>
      <c r="BT1180" s="30"/>
      <c r="BU1180" s="30"/>
      <c r="BV1180" s="30"/>
      <c r="BW1180" s="30"/>
      <c r="BX1180" s="30"/>
      <c r="BY1180" s="30"/>
      <c r="BZ1180" s="30"/>
      <c r="CA1180" s="30"/>
      <c r="CB1180" s="30"/>
      <c r="CC1180" s="30"/>
      <c r="CD1180" s="30"/>
      <c r="CE1180" s="30"/>
      <c r="CF1180" s="30"/>
      <c r="CG1180" s="30"/>
      <c r="CH1180" s="30"/>
      <c r="CI1180" s="30"/>
      <c r="CJ1180" s="30"/>
      <c r="CK1180" s="30"/>
      <c r="CL1180" s="30"/>
      <c r="CM1180" s="30"/>
      <c r="CN1180" s="30"/>
      <c r="CO1180" s="30"/>
      <c r="CP1180" s="30"/>
      <c r="CQ1180" s="30"/>
      <c r="CR1180" s="30"/>
      <c r="CS1180" s="30"/>
      <c r="CT1180" s="30"/>
      <c r="CU1180" s="30"/>
      <c r="CV1180" s="30"/>
      <c r="CW1180" s="30"/>
      <c r="CX1180" s="30"/>
      <c r="CY1180" s="30"/>
      <c r="CZ1180" s="30"/>
      <c r="DA1180" s="30"/>
      <c r="DB1180" s="30"/>
      <c r="DC1180" s="30"/>
      <c r="DD1180" s="30"/>
      <c r="DE1180" s="30"/>
      <c r="DF1180" s="30"/>
      <c r="DG1180" s="30"/>
      <c r="DH1180" s="30"/>
      <c r="DI1180" s="30"/>
      <c r="DJ1180" s="30"/>
      <c r="DK1180" s="30"/>
      <c r="DL1180" s="30"/>
      <c r="DM1180" s="30"/>
      <c r="DN1180" s="30"/>
      <c r="DO1180" s="30"/>
      <c r="DP1180" s="30"/>
      <c r="DQ1180" s="30"/>
      <c r="DR1180" s="30"/>
      <c r="DS1180" s="30"/>
      <c r="DT1180" s="30"/>
      <c r="DU1180" s="30"/>
      <c r="DV1180" s="30"/>
      <c r="DW1180" s="30"/>
      <c r="DX1180" s="30"/>
      <c r="DY1180" s="30"/>
      <c r="DZ1180" s="30"/>
      <c r="EA1180" s="30"/>
      <c r="EB1180" s="30"/>
      <c r="EC1180" s="30"/>
      <c r="ED1180" s="30"/>
      <c r="EE1180" s="30"/>
      <c r="EF1180" s="30"/>
      <c r="EG1180" s="30"/>
      <c r="EH1180" s="30"/>
      <c r="EI1180" s="30"/>
      <c r="EJ1180" s="30"/>
      <c r="EK1180" s="30"/>
      <c r="EL1180" s="30"/>
      <c r="EM1180" s="30"/>
      <c r="EN1180" s="30"/>
      <c r="EO1180" s="30"/>
      <c r="EP1180" s="30"/>
      <c r="EQ1180" s="30"/>
      <c r="ER1180" s="30"/>
      <c r="ES1180" s="30"/>
      <c r="ET1180" s="30"/>
      <c r="EU1180" s="30"/>
      <c r="EV1180" s="30"/>
      <c r="EW1180" s="30"/>
      <c r="EX1180" s="30"/>
      <c r="EY1180" s="30"/>
      <c r="EZ1180" s="30"/>
      <c r="FA1180" s="30"/>
      <c r="FB1180" s="30"/>
      <c r="FC1180" s="30"/>
      <c r="FD1180" s="30"/>
      <c r="FE1180" s="30"/>
      <c r="FF1180" s="30"/>
      <c r="FG1180" s="30"/>
      <c r="FH1180" s="30"/>
      <c r="FI1180" s="30"/>
      <c r="FJ1180" s="30"/>
      <c r="FK1180" s="30"/>
      <c r="FL1180" s="30"/>
      <c r="FM1180" s="30"/>
      <c r="FN1180" s="30"/>
      <c r="FO1180" s="30"/>
      <c r="FP1180" s="30"/>
      <c r="FQ1180" s="30"/>
      <c r="FR1180" s="30"/>
      <c r="FS1180" s="30"/>
      <c r="FT1180" s="30"/>
      <c r="FU1180" s="30"/>
      <c r="FV1180" s="30"/>
      <c r="FW1180" s="30"/>
      <c r="FX1180" s="30"/>
      <c r="FY1180" s="30"/>
      <c r="FZ1180" s="30"/>
      <c r="GA1180" s="30"/>
      <c r="GB1180" s="30"/>
      <c r="GC1180" s="30"/>
      <c r="GD1180" s="30"/>
      <c r="GE1180" s="30"/>
      <c r="GF1180" s="30"/>
      <c r="GG1180" s="30"/>
      <c r="GH1180" s="30"/>
      <c r="GI1180" s="30"/>
      <c r="GJ1180" s="30"/>
      <c r="GK1180" s="30"/>
      <c r="GL1180" s="30"/>
      <c r="GM1180" s="30"/>
      <c r="GN1180" s="30"/>
      <c r="GO1180" s="30"/>
      <c r="GP1180" s="30"/>
      <c r="GQ1180" s="30"/>
      <c r="GR1180" s="30"/>
      <c r="GS1180" s="30"/>
      <c r="GT1180" s="30"/>
      <c r="GU1180" s="30"/>
      <c r="GV1180" s="30"/>
      <c r="GW1180" s="30"/>
      <c r="GX1180" s="30"/>
      <c r="GY1180" s="30"/>
      <c r="GZ1180" s="30"/>
      <c r="HA1180" s="30"/>
      <c r="HB1180" s="30"/>
      <c r="HC1180" s="30"/>
      <c r="HD1180" s="30"/>
      <c r="HE1180" s="30"/>
      <c r="HF1180" s="30"/>
      <c r="HG1180" s="30"/>
      <c r="HH1180" s="30"/>
      <c r="HI1180" s="30"/>
      <c r="HJ1180" s="30"/>
      <c r="HK1180" s="30"/>
      <c r="HL1180" s="30"/>
      <c r="HM1180" s="30"/>
      <c r="HN1180" s="30"/>
      <c r="HO1180" s="30"/>
      <c r="HP1180" s="30"/>
      <c r="HQ1180" s="30"/>
      <c r="HR1180" s="30"/>
      <c r="HS1180" s="30"/>
      <c r="HT1180" s="30"/>
      <c r="HU1180" s="30"/>
      <c r="HV1180" s="30"/>
      <c r="HW1180" s="30"/>
      <c r="HX1180" s="30"/>
      <c r="HY1180" s="30"/>
      <c r="HZ1180" s="30"/>
      <c r="IA1180" s="30"/>
      <c r="IB1180" s="30"/>
      <c r="IC1180" s="30"/>
      <c r="ID1180" s="30"/>
      <c r="IE1180" s="30"/>
      <c r="IF1180" s="30"/>
      <c r="IG1180" s="30"/>
      <c r="IH1180" s="30"/>
    </row>
    <row r="1181" spans="1:242" ht="20.100000000000001" customHeight="1">
      <c r="A1181" s="861"/>
      <c r="B1181" s="545">
        <f t="shared" si="69"/>
        <v>3.2</v>
      </c>
      <c r="C1181" s="451" t="s">
        <v>17</v>
      </c>
      <c r="D1181" s="581" t="s">
        <v>34750</v>
      </c>
      <c r="E1181" s="582">
        <v>2</v>
      </c>
      <c r="F1181" s="544" t="s">
        <v>18</v>
      </c>
      <c r="G1181" s="580">
        <v>1.6</v>
      </c>
      <c r="H1181" s="544"/>
      <c r="I1181" s="547"/>
      <c r="J1181" s="547"/>
      <c r="K1181" s="544"/>
      <c r="L1181" s="544"/>
      <c r="N1181" s="421"/>
      <c r="O1181" s="30"/>
      <c r="P1181" s="30"/>
      <c r="Q1181" s="30"/>
      <c r="R1181" s="30"/>
      <c r="S1181" s="30"/>
      <c r="T1181" s="30"/>
      <c r="U1181" s="30"/>
      <c r="V1181" s="30"/>
      <c r="W1181" s="30"/>
      <c r="X1181" s="30"/>
      <c r="Y1181" s="30"/>
      <c r="Z1181" s="30"/>
      <c r="AA1181" s="30"/>
      <c r="AB1181" s="30"/>
      <c r="AC1181" s="30"/>
      <c r="AD1181" s="30"/>
      <c r="AE1181" s="30"/>
      <c r="AF1181" s="30"/>
      <c r="AG1181" s="30"/>
      <c r="AH1181" s="30"/>
      <c r="AI1181" s="30"/>
      <c r="AJ1181" s="30"/>
      <c r="AK1181" s="30"/>
      <c r="AL1181" s="30"/>
      <c r="AM1181" s="30"/>
      <c r="AN1181" s="30"/>
      <c r="AO1181" s="30"/>
      <c r="AP1181" s="30"/>
      <c r="AQ1181" s="30"/>
      <c r="AR1181" s="30"/>
      <c r="AS1181" s="30"/>
      <c r="AT1181" s="30"/>
      <c r="AU1181" s="30"/>
      <c r="AV1181" s="30"/>
      <c r="AW1181" s="30"/>
      <c r="AX1181" s="30"/>
      <c r="AY1181" s="30"/>
      <c r="AZ1181" s="30"/>
      <c r="BA1181" s="30"/>
      <c r="BB1181" s="30"/>
      <c r="BC1181" s="30"/>
      <c r="BD1181" s="30"/>
      <c r="BE1181" s="30"/>
      <c r="BF1181" s="30"/>
      <c r="BG1181" s="30"/>
      <c r="BH1181" s="30"/>
      <c r="BI1181" s="30"/>
      <c r="BJ1181" s="30"/>
      <c r="BK1181" s="30"/>
      <c r="BL1181" s="30"/>
      <c r="BM1181" s="30"/>
      <c r="BN1181" s="30"/>
      <c r="BO1181" s="30"/>
      <c r="BP1181" s="30"/>
      <c r="BQ1181" s="30"/>
      <c r="BR1181" s="30"/>
      <c r="BS1181" s="30"/>
      <c r="BT1181" s="30"/>
      <c r="BU1181" s="30"/>
      <c r="BV1181" s="30"/>
      <c r="BW1181" s="30"/>
      <c r="BX1181" s="30"/>
      <c r="BY1181" s="30"/>
      <c r="BZ1181" s="30"/>
      <c r="CA1181" s="30"/>
      <c r="CB1181" s="30"/>
      <c r="CC1181" s="30"/>
      <c r="CD1181" s="30"/>
      <c r="CE1181" s="30"/>
      <c r="CF1181" s="30"/>
      <c r="CG1181" s="30"/>
      <c r="CH1181" s="30"/>
      <c r="CI1181" s="30"/>
      <c r="CJ1181" s="30"/>
      <c r="CK1181" s="30"/>
      <c r="CL1181" s="30"/>
      <c r="CM1181" s="30"/>
      <c r="CN1181" s="30"/>
      <c r="CO1181" s="30"/>
      <c r="CP1181" s="30"/>
      <c r="CQ1181" s="30"/>
      <c r="CR1181" s="30"/>
      <c r="CS1181" s="30"/>
      <c r="CT1181" s="30"/>
      <c r="CU1181" s="30"/>
      <c r="CV1181" s="30"/>
      <c r="CW1181" s="30"/>
      <c r="CX1181" s="30"/>
      <c r="CY1181" s="30"/>
      <c r="CZ1181" s="30"/>
      <c r="DA1181" s="30"/>
      <c r="DB1181" s="30"/>
      <c r="DC1181" s="30"/>
      <c r="DD1181" s="30"/>
      <c r="DE1181" s="30"/>
      <c r="DF1181" s="30"/>
      <c r="DG1181" s="30"/>
      <c r="DH1181" s="30"/>
      <c r="DI1181" s="30"/>
      <c r="DJ1181" s="30"/>
      <c r="DK1181" s="30"/>
      <c r="DL1181" s="30"/>
      <c r="DM1181" s="30"/>
      <c r="DN1181" s="30"/>
      <c r="DO1181" s="30"/>
      <c r="DP1181" s="30"/>
      <c r="DQ1181" s="30"/>
      <c r="DR1181" s="30"/>
      <c r="DS1181" s="30"/>
      <c r="DT1181" s="30"/>
      <c r="DU1181" s="30"/>
      <c r="DV1181" s="30"/>
      <c r="DW1181" s="30"/>
      <c r="DX1181" s="30"/>
      <c r="DY1181" s="30"/>
      <c r="DZ1181" s="30"/>
      <c r="EA1181" s="30"/>
      <c r="EB1181" s="30"/>
      <c r="EC1181" s="30"/>
      <c r="ED1181" s="30"/>
      <c r="EE1181" s="30"/>
      <c r="EF1181" s="30"/>
      <c r="EG1181" s="30"/>
      <c r="EH1181" s="30"/>
      <c r="EI1181" s="30"/>
      <c r="EJ1181" s="30"/>
      <c r="EK1181" s="30"/>
      <c r="EL1181" s="30"/>
      <c r="EM1181" s="30"/>
      <c r="EN1181" s="30"/>
      <c r="EO1181" s="30"/>
      <c r="EP1181" s="30"/>
      <c r="EQ1181" s="30"/>
      <c r="ER1181" s="30"/>
      <c r="ES1181" s="30"/>
      <c r="ET1181" s="30"/>
      <c r="EU1181" s="30"/>
      <c r="EV1181" s="30"/>
      <c r="EW1181" s="30"/>
      <c r="EX1181" s="30"/>
      <c r="EY1181" s="30"/>
      <c r="EZ1181" s="30"/>
      <c r="FA1181" s="30"/>
      <c r="FB1181" s="30"/>
      <c r="FC1181" s="30"/>
      <c r="FD1181" s="30"/>
      <c r="FE1181" s="30"/>
      <c r="FF1181" s="30"/>
      <c r="FG1181" s="30"/>
      <c r="FH1181" s="30"/>
      <c r="FI1181" s="30"/>
      <c r="FJ1181" s="30"/>
      <c r="FK1181" s="30"/>
      <c r="FL1181" s="30"/>
      <c r="FM1181" s="30"/>
      <c r="FN1181" s="30"/>
      <c r="FO1181" s="30"/>
      <c r="FP1181" s="30"/>
      <c r="FQ1181" s="30"/>
      <c r="FR1181" s="30"/>
      <c r="FS1181" s="30"/>
      <c r="FT1181" s="30"/>
      <c r="FU1181" s="30"/>
      <c r="FV1181" s="30"/>
      <c r="FW1181" s="30"/>
      <c r="FX1181" s="30"/>
      <c r="FY1181" s="30"/>
      <c r="FZ1181" s="30"/>
      <c r="GA1181" s="30"/>
      <c r="GB1181" s="30"/>
      <c r="GC1181" s="30"/>
      <c r="GD1181" s="30"/>
      <c r="GE1181" s="30"/>
      <c r="GF1181" s="30"/>
      <c r="GG1181" s="30"/>
      <c r="GH1181" s="30"/>
      <c r="GI1181" s="30"/>
      <c r="GJ1181" s="30"/>
      <c r="GK1181" s="30"/>
      <c r="GL1181" s="30"/>
      <c r="GM1181" s="30"/>
      <c r="GN1181" s="30"/>
      <c r="GO1181" s="30"/>
      <c r="GP1181" s="30"/>
      <c r="GQ1181" s="30"/>
      <c r="GR1181" s="30"/>
      <c r="GS1181" s="30"/>
      <c r="GT1181" s="30"/>
      <c r="GU1181" s="30"/>
      <c r="GV1181" s="30"/>
      <c r="GW1181" s="30"/>
      <c r="GX1181" s="30"/>
      <c r="GY1181" s="30"/>
      <c r="GZ1181" s="30"/>
      <c r="HA1181" s="30"/>
      <c r="HB1181" s="30"/>
      <c r="HC1181" s="30"/>
      <c r="HD1181" s="30"/>
      <c r="HE1181" s="30"/>
      <c r="HF1181" s="30"/>
      <c r="HG1181" s="30"/>
      <c r="HH1181" s="30"/>
      <c r="HI1181" s="30"/>
      <c r="HJ1181" s="30"/>
      <c r="HK1181" s="30"/>
      <c r="HL1181" s="30"/>
      <c r="HM1181" s="30"/>
      <c r="HN1181" s="30"/>
      <c r="HO1181" s="30"/>
      <c r="HP1181" s="30"/>
      <c r="HQ1181" s="30"/>
      <c r="HR1181" s="30"/>
      <c r="HS1181" s="30"/>
      <c r="HT1181" s="30"/>
      <c r="HU1181" s="30"/>
      <c r="HV1181" s="30"/>
      <c r="HW1181" s="30"/>
      <c r="HX1181" s="30"/>
      <c r="HY1181" s="30"/>
      <c r="HZ1181" s="30"/>
      <c r="IA1181" s="30"/>
      <c r="IB1181" s="30"/>
      <c r="IC1181" s="30"/>
      <c r="ID1181" s="30"/>
      <c r="IE1181" s="30"/>
      <c r="IF1181" s="30"/>
      <c r="IG1181" s="30"/>
      <c r="IH1181" s="30"/>
    </row>
    <row r="1182" spans="1:242" ht="20.100000000000001" customHeight="1">
      <c r="A1182" s="861"/>
      <c r="B1182" s="545">
        <f t="shared" si="69"/>
        <v>6.4</v>
      </c>
      <c r="C1182" s="451" t="s">
        <v>17</v>
      </c>
      <c r="D1182" s="581" t="s">
        <v>34751</v>
      </c>
      <c r="E1182" s="582">
        <v>4</v>
      </c>
      <c r="F1182" s="544" t="s">
        <v>18</v>
      </c>
      <c r="G1182" s="580">
        <v>1.6</v>
      </c>
      <c r="H1182" s="544"/>
      <c r="I1182" s="547"/>
      <c r="J1182" s="547"/>
      <c r="K1182" s="544"/>
      <c r="L1182" s="544"/>
      <c r="N1182" s="421"/>
      <c r="O1182" s="30"/>
      <c r="P1182" s="30"/>
      <c r="Q1182" s="30"/>
      <c r="R1182" s="30"/>
      <c r="S1182" s="30"/>
      <c r="T1182" s="30"/>
      <c r="U1182" s="30"/>
      <c r="V1182" s="30"/>
      <c r="W1182" s="30"/>
      <c r="X1182" s="30"/>
      <c r="Y1182" s="30"/>
      <c r="Z1182" s="30"/>
      <c r="AA1182" s="30"/>
      <c r="AB1182" s="30"/>
      <c r="AC1182" s="30"/>
      <c r="AD1182" s="30"/>
      <c r="AE1182" s="30"/>
      <c r="AF1182" s="30"/>
      <c r="AG1182" s="30"/>
      <c r="AH1182" s="30"/>
      <c r="AI1182" s="30"/>
      <c r="AJ1182" s="30"/>
      <c r="AK1182" s="30"/>
      <c r="AL1182" s="30"/>
      <c r="AM1182" s="30"/>
      <c r="AN1182" s="30"/>
      <c r="AO1182" s="30"/>
      <c r="AP1182" s="30"/>
      <c r="AQ1182" s="30"/>
      <c r="AR1182" s="30"/>
      <c r="AS1182" s="30"/>
      <c r="AT1182" s="30"/>
      <c r="AU1182" s="30"/>
      <c r="AV1182" s="30"/>
      <c r="AW1182" s="30"/>
      <c r="AX1182" s="30"/>
      <c r="AY1182" s="30"/>
      <c r="AZ1182" s="30"/>
      <c r="BA1182" s="30"/>
      <c r="BB1182" s="30"/>
      <c r="BC1182" s="30"/>
      <c r="BD1182" s="30"/>
      <c r="BE1182" s="30"/>
      <c r="BF1182" s="30"/>
      <c r="BG1182" s="30"/>
      <c r="BH1182" s="30"/>
      <c r="BI1182" s="30"/>
      <c r="BJ1182" s="30"/>
      <c r="BK1182" s="30"/>
      <c r="BL1182" s="30"/>
      <c r="BM1182" s="30"/>
      <c r="BN1182" s="30"/>
      <c r="BO1182" s="30"/>
      <c r="BP1182" s="30"/>
      <c r="BQ1182" s="30"/>
      <c r="BR1182" s="30"/>
      <c r="BS1182" s="30"/>
      <c r="BT1182" s="30"/>
      <c r="BU1182" s="30"/>
      <c r="BV1182" s="30"/>
      <c r="BW1182" s="30"/>
      <c r="BX1182" s="30"/>
      <c r="BY1182" s="30"/>
      <c r="BZ1182" s="30"/>
      <c r="CA1182" s="30"/>
      <c r="CB1182" s="30"/>
      <c r="CC1182" s="30"/>
      <c r="CD1182" s="30"/>
      <c r="CE1182" s="30"/>
      <c r="CF1182" s="30"/>
      <c r="CG1182" s="30"/>
      <c r="CH1182" s="30"/>
      <c r="CI1182" s="30"/>
      <c r="CJ1182" s="30"/>
      <c r="CK1182" s="30"/>
      <c r="CL1182" s="30"/>
      <c r="CM1182" s="30"/>
      <c r="CN1182" s="30"/>
      <c r="CO1182" s="30"/>
      <c r="CP1182" s="30"/>
      <c r="CQ1182" s="30"/>
      <c r="CR1182" s="30"/>
      <c r="CS1182" s="30"/>
      <c r="CT1182" s="30"/>
      <c r="CU1182" s="30"/>
      <c r="CV1182" s="30"/>
      <c r="CW1182" s="30"/>
      <c r="CX1182" s="30"/>
      <c r="CY1182" s="30"/>
      <c r="CZ1182" s="30"/>
      <c r="DA1182" s="30"/>
      <c r="DB1182" s="30"/>
      <c r="DC1182" s="30"/>
      <c r="DD1182" s="30"/>
      <c r="DE1182" s="30"/>
      <c r="DF1182" s="30"/>
      <c r="DG1182" s="30"/>
      <c r="DH1182" s="30"/>
      <c r="DI1182" s="30"/>
      <c r="DJ1182" s="30"/>
      <c r="DK1182" s="30"/>
      <c r="DL1182" s="30"/>
      <c r="DM1182" s="30"/>
      <c r="DN1182" s="30"/>
      <c r="DO1182" s="30"/>
      <c r="DP1182" s="30"/>
      <c r="DQ1182" s="30"/>
      <c r="DR1182" s="30"/>
      <c r="DS1182" s="30"/>
      <c r="DT1182" s="30"/>
      <c r="DU1182" s="30"/>
      <c r="DV1182" s="30"/>
      <c r="DW1182" s="30"/>
      <c r="DX1182" s="30"/>
      <c r="DY1182" s="30"/>
      <c r="DZ1182" s="30"/>
      <c r="EA1182" s="30"/>
      <c r="EB1182" s="30"/>
      <c r="EC1182" s="30"/>
      <c r="ED1182" s="30"/>
      <c r="EE1182" s="30"/>
      <c r="EF1182" s="30"/>
      <c r="EG1182" s="30"/>
      <c r="EH1182" s="30"/>
      <c r="EI1182" s="30"/>
      <c r="EJ1182" s="30"/>
      <c r="EK1182" s="30"/>
      <c r="EL1182" s="30"/>
      <c r="EM1182" s="30"/>
      <c r="EN1182" s="30"/>
      <c r="EO1182" s="30"/>
      <c r="EP1182" s="30"/>
      <c r="EQ1182" s="30"/>
      <c r="ER1182" s="30"/>
      <c r="ES1182" s="30"/>
      <c r="ET1182" s="30"/>
      <c r="EU1182" s="30"/>
      <c r="EV1182" s="30"/>
      <c r="EW1182" s="30"/>
      <c r="EX1182" s="30"/>
      <c r="EY1182" s="30"/>
      <c r="EZ1182" s="30"/>
      <c r="FA1182" s="30"/>
      <c r="FB1182" s="30"/>
      <c r="FC1182" s="30"/>
      <c r="FD1182" s="30"/>
      <c r="FE1182" s="30"/>
      <c r="FF1182" s="30"/>
      <c r="FG1182" s="30"/>
      <c r="FH1182" s="30"/>
      <c r="FI1182" s="30"/>
      <c r="FJ1182" s="30"/>
      <c r="FK1182" s="30"/>
      <c r="FL1182" s="30"/>
      <c r="FM1182" s="30"/>
      <c r="FN1182" s="30"/>
      <c r="FO1182" s="30"/>
      <c r="FP1182" s="30"/>
      <c r="FQ1182" s="30"/>
      <c r="FR1182" s="30"/>
      <c r="FS1182" s="30"/>
      <c r="FT1182" s="30"/>
      <c r="FU1182" s="30"/>
      <c r="FV1182" s="30"/>
      <c r="FW1182" s="30"/>
      <c r="FX1182" s="30"/>
      <c r="FY1182" s="30"/>
      <c r="FZ1182" s="30"/>
      <c r="GA1182" s="30"/>
      <c r="GB1182" s="30"/>
      <c r="GC1182" s="30"/>
      <c r="GD1182" s="30"/>
      <c r="GE1182" s="30"/>
      <c r="GF1182" s="30"/>
      <c r="GG1182" s="30"/>
      <c r="GH1182" s="30"/>
      <c r="GI1182" s="30"/>
      <c r="GJ1182" s="30"/>
      <c r="GK1182" s="30"/>
      <c r="GL1182" s="30"/>
      <c r="GM1182" s="30"/>
      <c r="GN1182" s="30"/>
      <c r="GO1182" s="30"/>
      <c r="GP1182" s="30"/>
      <c r="GQ1182" s="30"/>
      <c r="GR1182" s="30"/>
      <c r="GS1182" s="30"/>
      <c r="GT1182" s="30"/>
      <c r="GU1182" s="30"/>
      <c r="GV1182" s="30"/>
      <c r="GW1182" s="30"/>
      <c r="GX1182" s="30"/>
      <c r="GY1182" s="30"/>
      <c r="GZ1182" s="30"/>
      <c r="HA1182" s="30"/>
      <c r="HB1182" s="30"/>
      <c r="HC1182" s="30"/>
      <c r="HD1182" s="30"/>
      <c r="HE1182" s="30"/>
      <c r="HF1182" s="30"/>
      <c r="HG1182" s="30"/>
      <c r="HH1182" s="30"/>
      <c r="HI1182" s="30"/>
      <c r="HJ1182" s="30"/>
      <c r="HK1182" s="30"/>
      <c r="HL1182" s="30"/>
      <c r="HM1182" s="30"/>
      <c r="HN1182" s="30"/>
      <c r="HO1182" s="30"/>
      <c r="HP1182" s="30"/>
      <c r="HQ1182" s="30"/>
      <c r="HR1182" s="30"/>
      <c r="HS1182" s="30"/>
      <c r="HT1182" s="30"/>
      <c r="HU1182" s="30"/>
      <c r="HV1182" s="30"/>
      <c r="HW1182" s="30"/>
      <c r="HX1182" s="30"/>
      <c r="HY1182" s="30"/>
      <c r="HZ1182" s="30"/>
      <c r="IA1182" s="30"/>
      <c r="IB1182" s="30"/>
      <c r="IC1182" s="30"/>
      <c r="ID1182" s="30"/>
      <c r="IE1182" s="30"/>
      <c r="IF1182" s="30"/>
      <c r="IG1182" s="30"/>
      <c r="IH1182" s="30"/>
    </row>
    <row r="1183" spans="1:242" ht="20.100000000000001" customHeight="1">
      <c r="A1183" s="861"/>
      <c r="B1183" s="545">
        <f t="shared" si="69"/>
        <v>3.2</v>
      </c>
      <c r="C1183" s="451" t="s">
        <v>17</v>
      </c>
      <c r="D1183" s="581" t="s">
        <v>34752</v>
      </c>
      <c r="E1183" s="582">
        <v>2</v>
      </c>
      <c r="F1183" s="544" t="s">
        <v>18</v>
      </c>
      <c r="G1183" s="580">
        <v>1.6</v>
      </c>
      <c r="H1183" s="544"/>
      <c r="I1183" s="547"/>
      <c r="J1183" s="547"/>
      <c r="K1183" s="544"/>
      <c r="L1183" s="544"/>
      <c r="N1183" s="421"/>
      <c r="O1183" s="30"/>
      <c r="P1183" s="30"/>
      <c r="Q1183" s="30"/>
      <c r="R1183" s="30"/>
      <c r="S1183" s="30"/>
      <c r="T1183" s="30"/>
      <c r="U1183" s="30"/>
      <c r="V1183" s="30"/>
      <c r="W1183" s="30"/>
      <c r="X1183" s="30"/>
      <c r="Y1183" s="30"/>
      <c r="Z1183" s="30"/>
      <c r="AA1183" s="30"/>
      <c r="AB1183" s="30"/>
      <c r="AC1183" s="30"/>
      <c r="AD1183" s="30"/>
      <c r="AE1183" s="30"/>
      <c r="AF1183" s="30"/>
      <c r="AG1183" s="30"/>
      <c r="AH1183" s="30"/>
      <c r="AI1183" s="30"/>
      <c r="AJ1183" s="30"/>
      <c r="AK1183" s="30"/>
      <c r="AL1183" s="30"/>
      <c r="AM1183" s="30"/>
      <c r="AN1183" s="30"/>
      <c r="AO1183" s="30"/>
      <c r="AP1183" s="30"/>
      <c r="AQ1183" s="30"/>
      <c r="AR1183" s="30"/>
      <c r="AS1183" s="30"/>
      <c r="AT1183" s="30"/>
      <c r="AU1183" s="30"/>
      <c r="AV1183" s="30"/>
      <c r="AW1183" s="30"/>
      <c r="AX1183" s="30"/>
      <c r="AY1183" s="30"/>
      <c r="AZ1183" s="30"/>
      <c r="BA1183" s="30"/>
      <c r="BB1183" s="30"/>
      <c r="BC1183" s="30"/>
      <c r="BD1183" s="30"/>
      <c r="BE1183" s="30"/>
      <c r="BF1183" s="30"/>
      <c r="BG1183" s="30"/>
      <c r="BH1183" s="30"/>
      <c r="BI1183" s="30"/>
      <c r="BJ1183" s="30"/>
      <c r="BK1183" s="30"/>
      <c r="BL1183" s="30"/>
      <c r="BM1183" s="30"/>
      <c r="BN1183" s="30"/>
      <c r="BO1183" s="30"/>
      <c r="BP1183" s="30"/>
      <c r="BQ1183" s="30"/>
      <c r="BR1183" s="30"/>
      <c r="BS1183" s="30"/>
      <c r="BT1183" s="30"/>
      <c r="BU1183" s="30"/>
      <c r="BV1183" s="30"/>
      <c r="BW1183" s="30"/>
      <c r="BX1183" s="30"/>
      <c r="BY1183" s="30"/>
      <c r="BZ1183" s="30"/>
      <c r="CA1183" s="30"/>
      <c r="CB1183" s="30"/>
      <c r="CC1183" s="30"/>
      <c r="CD1183" s="30"/>
      <c r="CE1183" s="30"/>
      <c r="CF1183" s="30"/>
      <c r="CG1183" s="30"/>
      <c r="CH1183" s="30"/>
      <c r="CI1183" s="30"/>
      <c r="CJ1183" s="30"/>
      <c r="CK1183" s="30"/>
      <c r="CL1183" s="30"/>
      <c r="CM1183" s="30"/>
      <c r="CN1183" s="30"/>
      <c r="CO1183" s="30"/>
      <c r="CP1183" s="30"/>
      <c r="CQ1183" s="30"/>
      <c r="CR1183" s="30"/>
      <c r="CS1183" s="30"/>
      <c r="CT1183" s="30"/>
      <c r="CU1183" s="30"/>
      <c r="CV1183" s="30"/>
      <c r="CW1183" s="30"/>
      <c r="CX1183" s="30"/>
      <c r="CY1183" s="30"/>
      <c r="CZ1183" s="30"/>
      <c r="DA1183" s="30"/>
      <c r="DB1183" s="30"/>
      <c r="DC1183" s="30"/>
      <c r="DD1183" s="30"/>
      <c r="DE1183" s="30"/>
      <c r="DF1183" s="30"/>
      <c r="DG1183" s="30"/>
      <c r="DH1183" s="30"/>
      <c r="DI1183" s="30"/>
      <c r="DJ1183" s="30"/>
      <c r="DK1183" s="30"/>
      <c r="DL1183" s="30"/>
      <c r="DM1183" s="30"/>
      <c r="DN1183" s="30"/>
      <c r="DO1183" s="30"/>
      <c r="DP1183" s="30"/>
      <c r="DQ1183" s="30"/>
      <c r="DR1183" s="30"/>
      <c r="DS1183" s="30"/>
      <c r="DT1183" s="30"/>
      <c r="DU1183" s="30"/>
      <c r="DV1183" s="30"/>
      <c r="DW1183" s="30"/>
      <c r="DX1183" s="30"/>
      <c r="DY1183" s="30"/>
      <c r="DZ1183" s="30"/>
      <c r="EA1183" s="30"/>
      <c r="EB1183" s="30"/>
      <c r="EC1183" s="30"/>
      <c r="ED1183" s="30"/>
      <c r="EE1183" s="30"/>
      <c r="EF1183" s="30"/>
      <c r="EG1183" s="30"/>
      <c r="EH1183" s="30"/>
      <c r="EI1183" s="30"/>
      <c r="EJ1183" s="30"/>
      <c r="EK1183" s="30"/>
      <c r="EL1183" s="30"/>
      <c r="EM1183" s="30"/>
      <c r="EN1183" s="30"/>
      <c r="EO1183" s="30"/>
      <c r="EP1183" s="30"/>
      <c r="EQ1183" s="30"/>
      <c r="ER1183" s="30"/>
      <c r="ES1183" s="30"/>
      <c r="ET1183" s="30"/>
      <c r="EU1183" s="30"/>
      <c r="EV1183" s="30"/>
      <c r="EW1183" s="30"/>
      <c r="EX1183" s="30"/>
      <c r="EY1183" s="30"/>
      <c r="EZ1183" s="30"/>
      <c r="FA1183" s="30"/>
      <c r="FB1183" s="30"/>
      <c r="FC1183" s="30"/>
      <c r="FD1183" s="30"/>
      <c r="FE1183" s="30"/>
      <c r="FF1183" s="30"/>
      <c r="FG1183" s="30"/>
      <c r="FH1183" s="30"/>
      <c r="FI1183" s="30"/>
      <c r="FJ1183" s="30"/>
      <c r="FK1183" s="30"/>
      <c r="FL1183" s="30"/>
      <c r="FM1183" s="30"/>
      <c r="FN1183" s="30"/>
      <c r="FO1183" s="30"/>
      <c r="FP1183" s="30"/>
      <c r="FQ1183" s="30"/>
      <c r="FR1183" s="30"/>
      <c r="FS1183" s="30"/>
      <c r="FT1183" s="30"/>
      <c r="FU1183" s="30"/>
      <c r="FV1183" s="30"/>
      <c r="FW1183" s="30"/>
      <c r="FX1183" s="30"/>
      <c r="FY1183" s="30"/>
      <c r="FZ1183" s="30"/>
      <c r="GA1183" s="30"/>
      <c r="GB1183" s="30"/>
      <c r="GC1183" s="30"/>
      <c r="GD1183" s="30"/>
      <c r="GE1183" s="30"/>
      <c r="GF1183" s="30"/>
      <c r="GG1183" s="30"/>
      <c r="GH1183" s="30"/>
      <c r="GI1183" s="30"/>
      <c r="GJ1183" s="30"/>
      <c r="GK1183" s="30"/>
      <c r="GL1183" s="30"/>
      <c r="GM1183" s="30"/>
      <c r="GN1183" s="30"/>
      <c r="GO1183" s="30"/>
      <c r="GP1183" s="30"/>
      <c r="GQ1183" s="30"/>
      <c r="GR1183" s="30"/>
      <c r="GS1183" s="30"/>
      <c r="GT1183" s="30"/>
      <c r="GU1183" s="30"/>
      <c r="GV1183" s="30"/>
      <c r="GW1183" s="30"/>
      <c r="GX1183" s="30"/>
      <c r="GY1183" s="30"/>
      <c r="GZ1183" s="30"/>
      <c r="HA1183" s="30"/>
      <c r="HB1183" s="30"/>
      <c r="HC1183" s="30"/>
      <c r="HD1183" s="30"/>
      <c r="HE1183" s="30"/>
      <c r="HF1183" s="30"/>
      <c r="HG1183" s="30"/>
      <c r="HH1183" s="30"/>
      <c r="HI1183" s="30"/>
      <c r="HJ1183" s="30"/>
      <c r="HK1183" s="30"/>
      <c r="HL1183" s="30"/>
      <c r="HM1183" s="30"/>
      <c r="HN1183" s="30"/>
      <c r="HO1183" s="30"/>
      <c r="HP1183" s="30"/>
      <c r="HQ1183" s="30"/>
      <c r="HR1183" s="30"/>
      <c r="HS1183" s="30"/>
      <c r="HT1183" s="30"/>
      <c r="HU1183" s="30"/>
      <c r="HV1183" s="30"/>
      <c r="HW1183" s="30"/>
      <c r="HX1183" s="30"/>
      <c r="HY1183" s="30"/>
      <c r="HZ1183" s="30"/>
      <c r="IA1183" s="30"/>
      <c r="IB1183" s="30"/>
      <c r="IC1183" s="30"/>
      <c r="ID1183" s="30"/>
      <c r="IE1183" s="30"/>
      <c r="IF1183" s="30"/>
      <c r="IG1183" s="30"/>
      <c r="IH1183" s="30"/>
    </row>
    <row r="1184" spans="1:242" ht="20.100000000000001" customHeight="1">
      <c r="A1184" s="861"/>
      <c r="B1184" s="545">
        <f t="shared" si="69"/>
        <v>3.2</v>
      </c>
      <c r="C1184" s="451" t="s">
        <v>17</v>
      </c>
      <c r="D1184" s="581" t="s">
        <v>34753</v>
      </c>
      <c r="E1184" s="582">
        <v>2</v>
      </c>
      <c r="F1184" s="544" t="s">
        <v>18</v>
      </c>
      <c r="G1184" s="580">
        <v>1.6</v>
      </c>
      <c r="H1184" s="544"/>
      <c r="I1184" s="547"/>
      <c r="J1184" s="547"/>
      <c r="K1184" s="544"/>
      <c r="L1184" s="544"/>
      <c r="N1184" s="421"/>
      <c r="O1184" s="30"/>
      <c r="P1184" s="30"/>
      <c r="Q1184" s="30"/>
      <c r="R1184" s="30"/>
      <c r="S1184" s="30"/>
      <c r="T1184" s="30"/>
      <c r="U1184" s="30"/>
      <c r="V1184" s="30"/>
      <c r="W1184" s="30"/>
      <c r="X1184" s="30"/>
      <c r="Y1184" s="30"/>
      <c r="Z1184" s="30"/>
      <c r="AA1184" s="30"/>
      <c r="AB1184" s="30"/>
      <c r="AC1184" s="30"/>
      <c r="AD1184" s="30"/>
      <c r="AE1184" s="30"/>
      <c r="AF1184" s="30"/>
      <c r="AG1184" s="30"/>
      <c r="AH1184" s="30"/>
      <c r="AI1184" s="30"/>
      <c r="AJ1184" s="30"/>
      <c r="AK1184" s="30"/>
      <c r="AL1184" s="30"/>
      <c r="AM1184" s="30"/>
      <c r="AN1184" s="30"/>
      <c r="AO1184" s="30"/>
      <c r="AP1184" s="30"/>
      <c r="AQ1184" s="30"/>
      <c r="AR1184" s="30"/>
      <c r="AS1184" s="30"/>
      <c r="AT1184" s="30"/>
      <c r="AU1184" s="30"/>
      <c r="AV1184" s="30"/>
      <c r="AW1184" s="30"/>
      <c r="AX1184" s="30"/>
      <c r="AY1184" s="30"/>
      <c r="AZ1184" s="30"/>
      <c r="BA1184" s="30"/>
      <c r="BB1184" s="30"/>
      <c r="BC1184" s="30"/>
      <c r="BD1184" s="30"/>
      <c r="BE1184" s="30"/>
      <c r="BF1184" s="30"/>
      <c r="BG1184" s="30"/>
      <c r="BH1184" s="30"/>
      <c r="BI1184" s="30"/>
      <c r="BJ1184" s="30"/>
      <c r="BK1184" s="30"/>
      <c r="BL1184" s="30"/>
      <c r="BM1184" s="30"/>
      <c r="BN1184" s="30"/>
      <c r="BO1184" s="30"/>
      <c r="BP1184" s="30"/>
      <c r="BQ1184" s="30"/>
      <c r="BR1184" s="30"/>
      <c r="BS1184" s="30"/>
      <c r="BT1184" s="30"/>
      <c r="BU1184" s="30"/>
      <c r="BV1184" s="30"/>
      <c r="BW1184" s="30"/>
      <c r="BX1184" s="30"/>
      <c r="BY1184" s="30"/>
      <c r="BZ1184" s="30"/>
      <c r="CA1184" s="30"/>
      <c r="CB1184" s="30"/>
      <c r="CC1184" s="30"/>
      <c r="CD1184" s="30"/>
      <c r="CE1184" s="30"/>
      <c r="CF1184" s="30"/>
      <c r="CG1184" s="30"/>
      <c r="CH1184" s="30"/>
      <c r="CI1184" s="30"/>
      <c r="CJ1184" s="30"/>
      <c r="CK1184" s="30"/>
      <c r="CL1184" s="30"/>
      <c r="CM1184" s="30"/>
      <c r="CN1184" s="30"/>
      <c r="CO1184" s="30"/>
      <c r="CP1184" s="30"/>
      <c r="CQ1184" s="30"/>
      <c r="CR1184" s="30"/>
      <c r="CS1184" s="30"/>
      <c r="CT1184" s="30"/>
      <c r="CU1184" s="30"/>
      <c r="CV1184" s="30"/>
      <c r="CW1184" s="30"/>
      <c r="CX1184" s="30"/>
      <c r="CY1184" s="30"/>
      <c r="CZ1184" s="30"/>
      <c r="DA1184" s="30"/>
      <c r="DB1184" s="30"/>
      <c r="DC1184" s="30"/>
      <c r="DD1184" s="30"/>
      <c r="DE1184" s="30"/>
      <c r="DF1184" s="30"/>
      <c r="DG1184" s="30"/>
      <c r="DH1184" s="30"/>
      <c r="DI1184" s="30"/>
      <c r="DJ1184" s="30"/>
      <c r="DK1184" s="30"/>
      <c r="DL1184" s="30"/>
      <c r="DM1184" s="30"/>
      <c r="DN1184" s="30"/>
      <c r="DO1184" s="30"/>
      <c r="DP1184" s="30"/>
      <c r="DQ1184" s="30"/>
      <c r="DR1184" s="30"/>
      <c r="DS1184" s="30"/>
      <c r="DT1184" s="30"/>
      <c r="DU1184" s="30"/>
      <c r="DV1184" s="30"/>
      <c r="DW1184" s="30"/>
      <c r="DX1184" s="30"/>
      <c r="DY1184" s="30"/>
      <c r="DZ1184" s="30"/>
      <c r="EA1184" s="30"/>
      <c r="EB1184" s="30"/>
      <c r="EC1184" s="30"/>
      <c r="ED1184" s="30"/>
      <c r="EE1184" s="30"/>
      <c r="EF1184" s="30"/>
      <c r="EG1184" s="30"/>
      <c r="EH1184" s="30"/>
      <c r="EI1184" s="30"/>
      <c r="EJ1184" s="30"/>
      <c r="EK1184" s="30"/>
      <c r="EL1184" s="30"/>
      <c r="EM1184" s="30"/>
      <c r="EN1184" s="30"/>
      <c r="EO1184" s="30"/>
      <c r="EP1184" s="30"/>
      <c r="EQ1184" s="30"/>
      <c r="ER1184" s="30"/>
      <c r="ES1184" s="30"/>
      <c r="ET1184" s="30"/>
      <c r="EU1184" s="30"/>
      <c r="EV1184" s="30"/>
      <c r="EW1184" s="30"/>
      <c r="EX1184" s="30"/>
      <c r="EY1184" s="30"/>
      <c r="EZ1184" s="30"/>
      <c r="FA1184" s="30"/>
      <c r="FB1184" s="30"/>
      <c r="FC1184" s="30"/>
      <c r="FD1184" s="30"/>
      <c r="FE1184" s="30"/>
      <c r="FF1184" s="30"/>
      <c r="FG1184" s="30"/>
      <c r="FH1184" s="30"/>
      <c r="FI1184" s="30"/>
      <c r="FJ1184" s="30"/>
      <c r="FK1184" s="30"/>
      <c r="FL1184" s="30"/>
      <c r="FM1184" s="30"/>
      <c r="FN1184" s="30"/>
      <c r="FO1184" s="30"/>
      <c r="FP1184" s="30"/>
      <c r="FQ1184" s="30"/>
      <c r="FR1184" s="30"/>
      <c r="FS1184" s="30"/>
      <c r="FT1184" s="30"/>
      <c r="FU1184" s="30"/>
      <c r="FV1184" s="30"/>
      <c r="FW1184" s="30"/>
      <c r="FX1184" s="30"/>
      <c r="FY1184" s="30"/>
      <c r="FZ1184" s="30"/>
      <c r="GA1184" s="30"/>
      <c r="GB1184" s="30"/>
      <c r="GC1184" s="30"/>
      <c r="GD1184" s="30"/>
      <c r="GE1184" s="30"/>
      <c r="GF1184" s="30"/>
      <c r="GG1184" s="30"/>
      <c r="GH1184" s="30"/>
      <c r="GI1184" s="30"/>
      <c r="GJ1184" s="30"/>
      <c r="GK1184" s="30"/>
      <c r="GL1184" s="30"/>
      <c r="GM1184" s="30"/>
      <c r="GN1184" s="30"/>
      <c r="GO1184" s="30"/>
      <c r="GP1184" s="30"/>
      <c r="GQ1184" s="30"/>
      <c r="GR1184" s="30"/>
      <c r="GS1184" s="30"/>
      <c r="GT1184" s="30"/>
      <c r="GU1184" s="30"/>
      <c r="GV1184" s="30"/>
      <c r="GW1184" s="30"/>
      <c r="GX1184" s="30"/>
      <c r="GY1184" s="30"/>
      <c r="GZ1184" s="30"/>
      <c r="HA1184" s="30"/>
      <c r="HB1184" s="30"/>
      <c r="HC1184" s="30"/>
      <c r="HD1184" s="30"/>
      <c r="HE1184" s="30"/>
      <c r="HF1184" s="30"/>
      <c r="HG1184" s="30"/>
      <c r="HH1184" s="30"/>
      <c r="HI1184" s="30"/>
      <c r="HJ1184" s="30"/>
      <c r="HK1184" s="30"/>
      <c r="HL1184" s="30"/>
      <c r="HM1184" s="30"/>
      <c r="HN1184" s="30"/>
      <c r="HO1184" s="30"/>
      <c r="HP1184" s="30"/>
      <c r="HQ1184" s="30"/>
      <c r="HR1184" s="30"/>
      <c r="HS1184" s="30"/>
      <c r="HT1184" s="30"/>
      <c r="HU1184" s="30"/>
      <c r="HV1184" s="30"/>
      <c r="HW1184" s="30"/>
      <c r="HX1184" s="30"/>
      <c r="HY1184" s="30"/>
      <c r="HZ1184" s="30"/>
      <c r="IA1184" s="30"/>
      <c r="IB1184" s="30"/>
      <c r="IC1184" s="30"/>
      <c r="ID1184" s="30"/>
      <c r="IE1184" s="30"/>
      <c r="IF1184" s="30"/>
      <c r="IG1184" s="30"/>
      <c r="IH1184" s="30"/>
    </row>
    <row r="1185" spans="1:242" ht="20.100000000000001" customHeight="1">
      <c r="A1185" s="861"/>
      <c r="B1185" s="584">
        <f t="shared" si="69"/>
        <v>6.4</v>
      </c>
      <c r="C1185" s="451" t="s">
        <v>17</v>
      </c>
      <c r="D1185" s="581" t="s">
        <v>34754</v>
      </c>
      <c r="E1185" s="582">
        <v>4</v>
      </c>
      <c r="F1185" s="544" t="s">
        <v>18</v>
      </c>
      <c r="G1185" s="580">
        <v>1.6</v>
      </c>
      <c r="H1185" s="544"/>
      <c r="I1185" s="547"/>
      <c r="J1185" s="547"/>
      <c r="K1185" s="544"/>
      <c r="L1185" s="544"/>
      <c r="N1185" s="421"/>
      <c r="O1185" s="30"/>
      <c r="P1185" s="30"/>
      <c r="Q1185" s="30"/>
      <c r="R1185" s="30"/>
      <c r="S1185" s="30"/>
      <c r="T1185" s="30"/>
      <c r="U1185" s="30"/>
      <c r="V1185" s="30"/>
      <c r="W1185" s="30"/>
      <c r="X1185" s="30"/>
      <c r="Y1185" s="30"/>
      <c r="Z1185" s="30"/>
      <c r="AA1185" s="30"/>
      <c r="AB1185" s="30"/>
      <c r="AC1185" s="30"/>
      <c r="AD1185" s="30"/>
      <c r="AE1185" s="30"/>
      <c r="AF1185" s="30"/>
      <c r="AG1185" s="30"/>
      <c r="AH1185" s="30"/>
      <c r="AI1185" s="30"/>
      <c r="AJ1185" s="30"/>
      <c r="AK1185" s="30"/>
      <c r="AL1185" s="30"/>
      <c r="AM1185" s="30"/>
      <c r="AN1185" s="30"/>
      <c r="AO1185" s="30"/>
      <c r="AP1185" s="30"/>
      <c r="AQ1185" s="30"/>
      <c r="AR1185" s="30"/>
      <c r="AS1185" s="30"/>
      <c r="AT1185" s="30"/>
      <c r="AU1185" s="30"/>
      <c r="AV1185" s="30"/>
      <c r="AW1185" s="30"/>
      <c r="AX1185" s="30"/>
      <c r="AY1185" s="30"/>
      <c r="AZ1185" s="30"/>
      <c r="BA1185" s="30"/>
      <c r="BB1185" s="30"/>
      <c r="BC1185" s="30"/>
      <c r="BD1185" s="30"/>
      <c r="BE1185" s="30"/>
      <c r="BF1185" s="30"/>
      <c r="BG1185" s="30"/>
      <c r="BH1185" s="30"/>
      <c r="BI1185" s="30"/>
      <c r="BJ1185" s="30"/>
      <c r="BK1185" s="30"/>
      <c r="BL1185" s="30"/>
      <c r="BM1185" s="30"/>
      <c r="BN1185" s="30"/>
      <c r="BO1185" s="30"/>
      <c r="BP1185" s="30"/>
      <c r="BQ1185" s="30"/>
      <c r="BR1185" s="30"/>
      <c r="BS1185" s="30"/>
      <c r="BT1185" s="30"/>
      <c r="BU1185" s="30"/>
      <c r="BV1185" s="30"/>
      <c r="BW1185" s="30"/>
      <c r="BX1185" s="30"/>
      <c r="BY1185" s="30"/>
      <c r="BZ1185" s="30"/>
      <c r="CA1185" s="30"/>
      <c r="CB1185" s="30"/>
      <c r="CC1185" s="30"/>
      <c r="CD1185" s="30"/>
      <c r="CE1185" s="30"/>
      <c r="CF1185" s="30"/>
      <c r="CG1185" s="30"/>
      <c r="CH1185" s="30"/>
      <c r="CI1185" s="30"/>
      <c r="CJ1185" s="30"/>
      <c r="CK1185" s="30"/>
      <c r="CL1185" s="30"/>
      <c r="CM1185" s="30"/>
      <c r="CN1185" s="30"/>
      <c r="CO1185" s="30"/>
      <c r="CP1185" s="30"/>
      <c r="CQ1185" s="30"/>
      <c r="CR1185" s="30"/>
      <c r="CS1185" s="30"/>
      <c r="CT1185" s="30"/>
      <c r="CU1185" s="30"/>
      <c r="CV1185" s="30"/>
      <c r="CW1185" s="30"/>
      <c r="CX1185" s="30"/>
      <c r="CY1185" s="30"/>
      <c r="CZ1185" s="30"/>
      <c r="DA1185" s="30"/>
      <c r="DB1185" s="30"/>
      <c r="DC1185" s="30"/>
      <c r="DD1185" s="30"/>
      <c r="DE1185" s="30"/>
      <c r="DF1185" s="30"/>
      <c r="DG1185" s="30"/>
      <c r="DH1185" s="30"/>
      <c r="DI1185" s="30"/>
      <c r="DJ1185" s="30"/>
      <c r="DK1185" s="30"/>
      <c r="DL1185" s="30"/>
      <c r="DM1185" s="30"/>
      <c r="DN1185" s="30"/>
      <c r="DO1185" s="30"/>
      <c r="DP1185" s="30"/>
      <c r="DQ1185" s="30"/>
      <c r="DR1185" s="30"/>
      <c r="DS1185" s="30"/>
      <c r="DT1185" s="30"/>
      <c r="DU1185" s="30"/>
      <c r="DV1185" s="30"/>
      <c r="DW1185" s="30"/>
      <c r="DX1185" s="30"/>
      <c r="DY1185" s="30"/>
      <c r="DZ1185" s="30"/>
      <c r="EA1185" s="30"/>
      <c r="EB1185" s="30"/>
      <c r="EC1185" s="30"/>
      <c r="ED1185" s="30"/>
      <c r="EE1185" s="30"/>
      <c r="EF1185" s="30"/>
      <c r="EG1185" s="30"/>
      <c r="EH1185" s="30"/>
      <c r="EI1185" s="30"/>
      <c r="EJ1185" s="30"/>
      <c r="EK1185" s="30"/>
      <c r="EL1185" s="30"/>
      <c r="EM1185" s="30"/>
      <c r="EN1185" s="30"/>
      <c r="EO1185" s="30"/>
      <c r="EP1185" s="30"/>
      <c r="EQ1185" s="30"/>
      <c r="ER1185" s="30"/>
      <c r="ES1185" s="30"/>
      <c r="ET1185" s="30"/>
      <c r="EU1185" s="30"/>
      <c r="EV1185" s="30"/>
      <c r="EW1185" s="30"/>
      <c r="EX1185" s="30"/>
      <c r="EY1185" s="30"/>
      <c r="EZ1185" s="30"/>
      <c r="FA1185" s="30"/>
      <c r="FB1185" s="30"/>
      <c r="FC1185" s="30"/>
      <c r="FD1185" s="30"/>
      <c r="FE1185" s="30"/>
      <c r="FF1185" s="30"/>
      <c r="FG1185" s="30"/>
      <c r="FH1185" s="30"/>
      <c r="FI1185" s="30"/>
      <c r="FJ1185" s="30"/>
      <c r="FK1185" s="30"/>
      <c r="FL1185" s="30"/>
      <c r="FM1185" s="30"/>
      <c r="FN1185" s="30"/>
      <c r="FO1185" s="30"/>
      <c r="FP1185" s="30"/>
      <c r="FQ1185" s="30"/>
      <c r="FR1185" s="30"/>
      <c r="FS1185" s="30"/>
      <c r="FT1185" s="30"/>
      <c r="FU1185" s="30"/>
      <c r="FV1185" s="30"/>
      <c r="FW1185" s="30"/>
      <c r="FX1185" s="30"/>
      <c r="FY1185" s="30"/>
      <c r="FZ1185" s="30"/>
      <c r="GA1185" s="30"/>
      <c r="GB1185" s="30"/>
      <c r="GC1185" s="30"/>
      <c r="GD1185" s="30"/>
      <c r="GE1185" s="30"/>
      <c r="GF1185" s="30"/>
      <c r="GG1185" s="30"/>
      <c r="GH1185" s="30"/>
      <c r="GI1185" s="30"/>
      <c r="GJ1185" s="30"/>
      <c r="GK1185" s="30"/>
      <c r="GL1185" s="30"/>
      <c r="GM1185" s="30"/>
      <c r="GN1185" s="30"/>
      <c r="GO1185" s="30"/>
      <c r="GP1185" s="30"/>
      <c r="GQ1185" s="30"/>
      <c r="GR1185" s="30"/>
      <c r="GS1185" s="30"/>
      <c r="GT1185" s="30"/>
      <c r="GU1185" s="30"/>
      <c r="GV1185" s="30"/>
      <c r="GW1185" s="30"/>
      <c r="GX1185" s="30"/>
      <c r="GY1185" s="30"/>
      <c r="GZ1185" s="30"/>
      <c r="HA1185" s="30"/>
      <c r="HB1185" s="30"/>
      <c r="HC1185" s="30"/>
      <c r="HD1185" s="30"/>
      <c r="HE1185" s="30"/>
      <c r="HF1185" s="30"/>
      <c r="HG1185" s="30"/>
      <c r="HH1185" s="30"/>
      <c r="HI1185" s="30"/>
      <c r="HJ1185" s="30"/>
      <c r="HK1185" s="30"/>
      <c r="HL1185" s="30"/>
      <c r="HM1185" s="30"/>
      <c r="HN1185" s="30"/>
      <c r="HO1185" s="30"/>
      <c r="HP1185" s="30"/>
      <c r="HQ1185" s="30"/>
      <c r="HR1185" s="30"/>
      <c r="HS1185" s="30"/>
      <c r="HT1185" s="30"/>
      <c r="HU1185" s="30"/>
      <c r="HV1185" s="30"/>
      <c r="HW1185" s="30"/>
      <c r="HX1185" s="30"/>
      <c r="HY1185" s="30"/>
      <c r="HZ1185" s="30"/>
      <c r="IA1185" s="30"/>
      <c r="IB1185" s="30"/>
      <c r="IC1185" s="30"/>
      <c r="ID1185" s="30"/>
      <c r="IE1185" s="30"/>
      <c r="IF1185" s="30"/>
      <c r="IG1185" s="30"/>
      <c r="IH1185" s="30"/>
    </row>
    <row r="1186" spans="1:242" ht="20.100000000000001" customHeight="1">
      <c r="A1186" s="861"/>
      <c r="B1186" s="471"/>
      <c r="C1186" s="1144" t="s">
        <v>34745</v>
      </c>
      <c r="D1186" s="1144"/>
      <c r="E1186" s="1144"/>
      <c r="F1186" s="1144"/>
      <c r="G1186" s="1144"/>
      <c r="H1186" s="544"/>
      <c r="I1186" s="547"/>
      <c r="J1186" s="547"/>
      <c r="K1186" s="544"/>
      <c r="L1186" s="544"/>
      <c r="N1186" s="421"/>
      <c r="O1186" s="30"/>
      <c r="P1186" s="30"/>
      <c r="Q1186" s="30"/>
      <c r="R1186" s="30"/>
      <c r="S1186" s="30"/>
      <c r="T1186" s="30"/>
      <c r="U1186" s="30"/>
      <c r="V1186" s="30"/>
      <c r="W1186" s="30"/>
      <c r="X1186" s="30"/>
      <c r="Y1186" s="30"/>
      <c r="Z1186" s="30"/>
      <c r="AA1186" s="30"/>
      <c r="AB1186" s="30"/>
      <c r="AC1186" s="30"/>
      <c r="AD1186" s="30"/>
      <c r="AE1186" s="30"/>
      <c r="AF1186" s="30"/>
      <c r="AG1186" s="30"/>
      <c r="AH1186" s="30"/>
      <c r="AI1186" s="30"/>
      <c r="AJ1186" s="30"/>
      <c r="AK1186" s="30"/>
      <c r="AL1186" s="30"/>
      <c r="AM1186" s="30"/>
      <c r="AN1186" s="30"/>
      <c r="AO1186" s="30"/>
      <c r="AP1186" s="30"/>
      <c r="AQ1186" s="30"/>
      <c r="AR1186" s="30"/>
      <c r="AS1186" s="30"/>
      <c r="AT1186" s="30"/>
      <c r="AU1186" s="30"/>
      <c r="AV1186" s="30"/>
      <c r="AW1186" s="30"/>
      <c r="AX1186" s="30"/>
      <c r="AY1186" s="30"/>
      <c r="AZ1186" s="30"/>
      <c r="BA1186" s="30"/>
      <c r="BB1186" s="30"/>
      <c r="BC1186" s="30"/>
      <c r="BD1186" s="30"/>
      <c r="BE1186" s="30"/>
      <c r="BF1186" s="30"/>
      <c r="BG1186" s="30"/>
      <c r="BH1186" s="30"/>
      <c r="BI1186" s="30"/>
      <c r="BJ1186" s="30"/>
      <c r="BK1186" s="30"/>
      <c r="BL1186" s="30"/>
      <c r="BM1186" s="30"/>
      <c r="BN1186" s="30"/>
      <c r="BO1186" s="30"/>
      <c r="BP1186" s="30"/>
      <c r="BQ1186" s="30"/>
      <c r="BR1186" s="30"/>
      <c r="BS1186" s="30"/>
      <c r="BT1186" s="30"/>
      <c r="BU1186" s="30"/>
      <c r="BV1186" s="30"/>
      <c r="BW1186" s="30"/>
      <c r="BX1186" s="30"/>
      <c r="BY1186" s="30"/>
      <c r="BZ1186" s="30"/>
      <c r="CA1186" s="30"/>
      <c r="CB1186" s="30"/>
      <c r="CC1186" s="30"/>
      <c r="CD1186" s="30"/>
      <c r="CE1186" s="30"/>
      <c r="CF1186" s="30"/>
      <c r="CG1186" s="30"/>
      <c r="CH1186" s="30"/>
      <c r="CI1186" s="30"/>
      <c r="CJ1186" s="30"/>
      <c r="CK1186" s="30"/>
      <c r="CL1186" s="30"/>
      <c r="CM1186" s="30"/>
      <c r="CN1186" s="30"/>
      <c r="CO1186" s="30"/>
      <c r="CP1186" s="30"/>
      <c r="CQ1186" s="30"/>
      <c r="CR1186" s="30"/>
      <c r="CS1186" s="30"/>
      <c r="CT1186" s="30"/>
      <c r="CU1186" s="30"/>
      <c r="CV1186" s="30"/>
      <c r="CW1186" s="30"/>
      <c r="CX1186" s="30"/>
      <c r="CY1186" s="30"/>
      <c r="CZ1186" s="30"/>
      <c r="DA1186" s="30"/>
      <c r="DB1186" s="30"/>
      <c r="DC1186" s="30"/>
      <c r="DD1186" s="30"/>
      <c r="DE1186" s="30"/>
      <c r="DF1186" s="30"/>
      <c r="DG1186" s="30"/>
      <c r="DH1186" s="30"/>
      <c r="DI1186" s="30"/>
      <c r="DJ1186" s="30"/>
      <c r="DK1186" s="30"/>
      <c r="DL1186" s="30"/>
      <c r="DM1186" s="30"/>
      <c r="DN1186" s="30"/>
      <c r="DO1186" s="30"/>
      <c r="DP1186" s="30"/>
      <c r="DQ1186" s="30"/>
      <c r="DR1186" s="30"/>
      <c r="DS1186" s="30"/>
      <c r="DT1186" s="30"/>
      <c r="DU1186" s="30"/>
      <c r="DV1186" s="30"/>
      <c r="DW1186" s="30"/>
      <c r="DX1186" s="30"/>
      <c r="DY1186" s="30"/>
      <c r="DZ1186" s="30"/>
      <c r="EA1186" s="30"/>
      <c r="EB1186" s="30"/>
      <c r="EC1186" s="30"/>
      <c r="ED1186" s="30"/>
      <c r="EE1186" s="30"/>
      <c r="EF1186" s="30"/>
      <c r="EG1186" s="30"/>
      <c r="EH1186" s="30"/>
      <c r="EI1186" s="30"/>
      <c r="EJ1186" s="30"/>
      <c r="EK1186" s="30"/>
      <c r="EL1186" s="30"/>
      <c r="EM1186" s="30"/>
      <c r="EN1186" s="30"/>
      <c r="EO1186" s="30"/>
      <c r="EP1186" s="30"/>
      <c r="EQ1186" s="30"/>
      <c r="ER1186" s="30"/>
      <c r="ES1186" s="30"/>
      <c r="ET1186" s="30"/>
      <c r="EU1186" s="30"/>
      <c r="EV1186" s="30"/>
      <c r="EW1186" s="30"/>
      <c r="EX1186" s="30"/>
      <c r="EY1186" s="30"/>
      <c r="EZ1186" s="30"/>
      <c r="FA1186" s="30"/>
      <c r="FB1186" s="30"/>
      <c r="FC1186" s="30"/>
      <c r="FD1186" s="30"/>
      <c r="FE1186" s="30"/>
      <c r="FF1186" s="30"/>
      <c r="FG1186" s="30"/>
      <c r="FH1186" s="30"/>
      <c r="FI1186" s="30"/>
      <c r="FJ1186" s="30"/>
      <c r="FK1186" s="30"/>
      <c r="FL1186" s="30"/>
      <c r="FM1186" s="30"/>
      <c r="FN1186" s="30"/>
      <c r="FO1186" s="30"/>
      <c r="FP1186" s="30"/>
      <c r="FQ1186" s="30"/>
      <c r="FR1186" s="30"/>
      <c r="FS1186" s="30"/>
      <c r="FT1186" s="30"/>
      <c r="FU1186" s="30"/>
      <c r="FV1186" s="30"/>
      <c r="FW1186" s="30"/>
      <c r="FX1186" s="30"/>
      <c r="FY1186" s="30"/>
      <c r="FZ1186" s="30"/>
      <c r="GA1186" s="30"/>
      <c r="GB1186" s="30"/>
      <c r="GC1186" s="30"/>
      <c r="GD1186" s="30"/>
      <c r="GE1186" s="30"/>
      <c r="GF1186" s="30"/>
      <c r="GG1186" s="30"/>
      <c r="GH1186" s="30"/>
      <c r="GI1186" s="30"/>
      <c r="GJ1186" s="30"/>
      <c r="GK1186" s="30"/>
      <c r="GL1186" s="30"/>
      <c r="GM1186" s="30"/>
      <c r="GN1186" s="30"/>
      <c r="GO1186" s="30"/>
      <c r="GP1186" s="30"/>
      <c r="GQ1186" s="30"/>
      <c r="GR1186" s="30"/>
      <c r="GS1186" s="30"/>
      <c r="GT1186" s="30"/>
      <c r="GU1186" s="30"/>
      <c r="GV1186" s="30"/>
      <c r="GW1186" s="30"/>
      <c r="GX1186" s="30"/>
      <c r="GY1186" s="30"/>
      <c r="GZ1186" s="30"/>
      <c r="HA1186" s="30"/>
      <c r="HB1186" s="30"/>
      <c r="HC1186" s="30"/>
      <c r="HD1186" s="30"/>
      <c r="HE1186" s="30"/>
      <c r="HF1186" s="30"/>
      <c r="HG1186" s="30"/>
      <c r="HH1186" s="30"/>
      <c r="HI1186" s="30"/>
      <c r="HJ1186" s="30"/>
      <c r="HK1186" s="30"/>
      <c r="HL1186" s="30"/>
      <c r="HM1186" s="30"/>
      <c r="HN1186" s="30"/>
      <c r="HO1186" s="30"/>
      <c r="HP1186" s="30"/>
      <c r="HQ1186" s="30"/>
      <c r="HR1186" s="30"/>
      <c r="HS1186" s="30"/>
      <c r="HT1186" s="30"/>
      <c r="HU1186" s="30"/>
      <c r="HV1186" s="30"/>
      <c r="HW1186" s="30"/>
      <c r="HX1186" s="30"/>
      <c r="HY1186" s="30"/>
      <c r="HZ1186" s="30"/>
      <c r="IA1186" s="30"/>
      <c r="IB1186" s="30"/>
      <c r="IC1186" s="30"/>
      <c r="ID1186" s="30"/>
      <c r="IE1186" s="30"/>
      <c r="IF1186" s="30"/>
      <c r="IG1186" s="30"/>
      <c r="IH1186" s="30"/>
    </row>
    <row r="1187" spans="1:242" ht="20.100000000000001" customHeight="1">
      <c r="A1187" s="861"/>
      <c r="B1187" s="583">
        <f>ROUND(E1187*G1187,2)</f>
        <v>153.6</v>
      </c>
      <c r="C1187" s="451" t="s">
        <v>17</v>
      </c>
      <c r="D1187" s="581" t="s">
        <v>34755</v>
      </c>
      <c r="E1187" s="582">
        <v>256</v>
      </c>
      <c r="F1187" s="544" t="s">
        <v>18</v>
      </c>
      <c r="G1187" s="580">
        <v>0.6</v>
      </c>
      <c r="H1187" s="544"/>
      <c r="I1187" s="547"/>
      <c r="J1187" s="547"/>
      <c r="K1187" s="544"/>
      <c r="L1187" s="544"/>
      <c r="N1187" s="421"/>
      <c r="O1187" s="30"/>
      <c r="P1187" s="30"/>
      <c r="Q1187" s="30"/>
      <c r="R1187" s="30"/>
      <c r="S1187" s="30"/>
      <c r="T1187" s="30"/>
      <c r="U1187" s="30"/>
      <c r="V1187" s="30"/>
      <c r="W1187" s="30"/>
      <c r="X1187" s="30"/>
      <c r="Y1187" s="30"/>
      <c r="Z1187" s="30"/>
      <c r="AA1187" s="30"/>
      <c r="AB1187" s="30"/>
      <c r="AC1187" s="30"/>
      <c r="AD1187" s="30"/>
      <c r="AE1187" s="30"/>
      <c r="AF1187" s="30"/>
      <c r="AG1187" s="30"/>
      <c r="AH1187" s="30"/>
      <c r="AI1187" s="30"/>
      <c r="AJ1187" s="30"/>
      <c r="AK1187" s="30"/>
      <c r="AL1187" s="30"/>
      <c r="AM1187" s="30"/>
      <c r="AN1187" s="30"/>
      <c r="AO1187" s="30"/>
      <c r="AP1187" s="30"/>
      <c r="AQ1187" s="30"/>
      <c r="AR1187" s="30"/>
      <c r="AS1187" s="30"/>
      <c r="AT1187" s="30"/>
      <c r="AU1187" s="30"/>
      <c r="AV1187" s="30"/>
      <c r="AW1187" s="30"/>
      <c r="AX1187" s="30"/>
      <c r="AY1187" s="30"/>
      <c r="AZ1187" s="30"/>
      <c r="BA1187" s="30"/>
      <c r="BB1187" s="30"/>
      <c r="BC1187" s="30"/>
      <c r="BD1187" s="30"/>
      <c r="BE1187" s="30"/>
      <c r="BF1187" s="30"/>
      <c r="BG1187" s="30"/>
      <c r="BH1187" s="30"/>
      <c r="BI1187" s="30"/>
      <c r="BJ1187" s="30"/>
      <c r="BK1187" s="30"/>
      <c r="BL1187" s="30"/>
      <c r="BM1187" s="30"/>
      <c r="BN1187" s="30"/>
      <c r="BO1187" s="30"/>
      <c r="BP1187" s="30"/>
      <c r="BQ1187" s="30"/>
      <c r="BR1187" s="30"/>
      <c r="BS1187" s="30"/>
      <c r="BT1187" s="30"/>
      <c r="BU1187" s="30"/>
      <c r="BV1187" s="30"/>
      <c r="BW1187" s="30"/>
      <c r="BX1187" s="30"/>
      <c r="BY1187" s="30"/>
      <c r="BZ1187" s="30"/>
      <c r="CA1187" s="30"/>
      <c r="CB1187" s="30"/>
      <c r="CC1187" s="30"/>
      <c r="CD1187" s="30"/>
      <c r="CE1187" s="30"/>
      <c r="CF1187" s="30"/>
      <c r="CG1187" s="30"/>
      <c r="CH1187" s="30"/>
      <c r="CI1187" s="30"/>
      <c r="CJ1187" s="30"/>
      <c r="CK1187" s="30"/>
      <c r="CL1187" s="30"/>
      <c r="CM1187" s="30"/>
      <c r="CN1187" s="30"/>
      <c r="CO1187" s="30"/>
      <c r="CP1187" s="30"/>
      <c r="CQ1187" s="30"/>
      <c r="CR1187" s="30"/>
      <c r="CS1187" s="30"/>
      <c r="CT1187" s="30"/>
      <c r="CU1187" s="30"/>
      <c r="CV1187" s="30"/>
      <c r="CW1187" s="30"/>
      <c r="CX1187" s="30"/>
      <c r="CY1187" s="30"/>
      <c r="CZ1187" s="30"/>
      <c r="DA1187" s="30"/>
      <c r="DB1187" s="30"/>
      <c r="DC1187" s="30"/>
      <c r="DD1187" s="30"/>
      <c r="DE1187" s="30"/>
      <c r="DF1187" s="30"/>
      <c r="DG1187" s="30"/>
      <c r="DH1187" s="30"/>
      <c r="DI1187" s="30"/>
      <c r="DJ1187" s="30"/>
      <c r="DK1187" s="30"/>
      <c r="DL1187" s="30"/>
      <c r="DM1187" s="30"/>
      <c r="DN1187" s="30"/>
      <c r="DO1187" s="30"/>
      <c r="DP1187" s="30"/>
      <c r="DQ1187" s="30"/>
      <c r="DR1187" s="30"/>
      <c r="DS1187" s="30"/>
      <c r="DT1187" s="30"/>
      <c r="DU1187" s="30"/>
      <c r="DV1187" s="30"/>
      <c r="DW1187" s="30"/>
      <c r="DX1187" s="30"/>
      <c r="DY1187" s="30"/>
      <c r="DZ1187" s="30"/>
      <c r="EA1187" s="30"/>
      <c r="EB1187" s="30"/>
      <c r="EC1187" s="30"/>
      <c r="ED1187" s="30"/>
      <c r="EE1187" s="30"/>
      <c r="EF1187" s="30"/>
      <c r="EG1187" s="30"/>
      <c r="EH1187" s="30"/>
      <c r="EI1187" s="30"/>
      <c r="EJ1187" s="30"/>
      <c r="EK1187" s="30"/>
      <c r="EL1187" s="30"/>
      <c r="EM1187" s="30"/>
      <c r="EN1187" s="30"/>
      <c r="EO1187" s="30"/>
      <c r="EP1187" s="30"/>
      <c r="EQ1187" s="30"/>
      <c r="ER1187" s="30"/>
      <c r="ES1187" s="30"/>
      <c r="ET1187" s="30"/>
      <c r="EU1187" s="30"/>
      <c r="EV1187" s="30"/>
      <c r="EW1187" s="30"/>
      <c r="EX1187" s="30"/>
      <c r="EY1187" s="30"/>
      <c r="EZ1187" s="30"/>
      <c r="FA1187" s="30"/>
      <c r="FB1187" s="30"/>
      <c r="FC1187" s="30"/>
      <c r="FD1187" s="30"/>
      <c r="FE1187" s="30"/>
      <c r="FF1187" s="30"/>
      <c r="FG1187" s="30"/>
      <c r="FH1187" s="30"/>
      <c r="FI1187" s="30"/>
      <c r="FJ1187" s="30"/>
      <c r="FK1187" s="30"/>
      <c r="FL1187" s="30"/>
      <c r="FM1187" s="30"/>
      <c r="FN1187" s="30"/>
      <c r="FO1187" s="30"/>
      <c r="FP1187" s="30"/>
      <c r="FQ1187" s="30"/>
      <c r="FR1187" s="30"/>
      <c r="FS1187" s="30"/>
      <c r="FT1187" s="30"/>
      <c r="FU1187" s="30"/>
      <c r="FV1187" s="30"/>
      <c r="FW1187" s="30"/>
      <c r="FX1187" s="30"/>
      <c r="FY1187" s="30"/>
      <c r="FZ1187" s="30"/>
      <c r="GA1187" s="30"/>
      <c r="GB1187" s="30"/>
      <c r="GC1187" s="30"/>
      <c r="GD1187" s="30"/>
      <c r="GE1187" s="30"/>
      <c r="GF1187" s="30"/>
      <c r="GG1187" s="30"/>
      <c r="GH1187" s="30"/>
      <c r="GI1187" s="30"/>
      <c r="GJ1187" s="30"/>
      <c r="GK1187" s="30"/>
      <c r="GL1187" s="30"/>
      <c r="GM1187" s="30"/>
      <c r="GN1187" s="30"/>
      <c r="GO1187" s="30"/>
      <c r="GP1187" s="30"/>
      <c r="GQ1187" s="30"/>
      <c r="GR1187" s="30"/>
      <c r="GS1187" s="30"/>
      <c r="GT1187" s="30"/>
      <c r="GU1187" s="30"/>
      <c r="GV1187" s="30"/>
      <c r="GW1187" s="30"/>
      <c r="GX1187" s="30"/>
      <c r="GY1187" s="30"/>
      <c r="GZ1187" s="30"/>
      <c r="HA1187" s="30"/>
      <c r="HB1187" s="30"/>
      <c r="HC1187" s="30"/>
      <c r="HD1187" s="30"/>
      <c r="HE1187" s="30"/>
      <c r="HF1187" s="30"/>
      <c r="HG1187" s="30"/>
      <c r="HH1187" s="30"/>
      <c r="HI1187" s="30"/>
      <c r="HJ1187" s="30"/>
      <c r="HK1187" s="30"/>
      <c r="HL1187" s="30"/>
      <c r="HM1187" s="30"/>
      <c r="HN1187" s="30"/>
      <c r="HO1187" s="30"/>
      <c r="HP1187" s="30"/>
      <c r="HQ1187" s="30"/>
      <c r="HR1187" s="30"/>
      <c r="HS1187" s="30"/>
      <c r="HT1187" s="30"/>
      <c r="HU1187" s="30"/>
      <c r="HV1187" s="30"/>
      <c r="HW1187" s="30"/>
      <c r="HX1187" s="30"/>
      <c r="HY1187" s="30"/>
      <c r="HZ1187" s="30"/>
      <c r="IA1187" s="30"/>
      <c r="IB1187" s="30"/>
      <c r="IC1187" s="30"/>
      <c r="ID1187" s="30"/>
      <c r="IE1187" s="30"/>
      <c r="IF1187" s="30"/>
      <c r="IG1187" s="30"/>
      <c r="IH1187" s="30"/>
    </row>
    <row r="1188" spans="1:242" ht="20.100000000000001" customHeight="1">
      <c r="A1188" s="861"/>
      <c r="B1188" s="471">
        <f>SUM(B1177:B1187)</f>
        <v>224</v>
      </c>
      <c r="C1188" s="627" t="str">
        <f>VLOOKUP(B1175,'DESCRIÇÃO EMOP'!A:C,3)</f>
        <v>M2</v>
      </c>
      <c r="D1188" s="516" t="s">
        <v>140</v>
      </c>
      <c r="E1188" s="60"/>
      <c r="F1188" s="544"/>
      <c r="G1188" s="547"/>
      <c r="H1188" s="544"/>
      <c r="I1188" s="547"/>
      <c r="J1188" s="547"/>
      <c r="K1188" s="544"/>
      <c r="L1188" s="544"/>
      <c r="N1188" s="421"/>
      <c r="O1188" s="30"/>
      <c r="P1188" s="30"/>
      <c r="Q1188" s="30"/>
      <c r="R1188" s="30"/>
      <c r="S1188" s="30"/>
      <c r="T1188" s="30"/>
      <c r="U1188" s="30"/>
      <c r="V1188" s="30"/>
      <c r="W1188" s="30"/>
      <c r="X1188" s="30"/>
      <c r="Y1188" s="30"/>
      <c r="Z1188" s="30"/>
      <c r="AA1188" s="30"/>
      <c r="AB1188" s="30"/>
      <c r="AC1188" s="30"/>
      <c r="AD1188" s="30"/>
      <c r="AE1188" s="30"/>
      <c r="AF1188" s="30"/>
      <c r="AG1188" s="30"/>
      <c r="AH1188" s="30"/>
      <c r="AI1188" s="30"/>
      <c r="AJ1188" s="30"/>
      <c r="AK1188" s="30"/>
      <c r="AL1188" s="30"/>
      <c r="AM1188" s="30"/>
      <c r="AN1188" s="30"/>
      <c r="AO1188" s="30"/>
      <c r="AP1188" s="30"/>
      <c r="AQ1188" s="30"/>
      <c r="AR1188" s="30"/>
      <c r="AS1188" s="30"/>
      <c r="AT1188" s="30"/>
      <c r="AU1188" s="30"/>
      <c r="AV1188" s="30"/>
      <c r="AW1188" s="30"/>
      <c r="AX1188" s="30"/>
      <c r="AY1188" s="30"/>
      <c r="AZ1188" s="30"/>
      <c r="BA1188" s="30"/>
      <c r="BB1188" s="30"/>
      <c r="BC1188" s="30"/>
      <c r="BD1188" s="30"/>
      <c r="BE1188" s="30"/>
      <c r="BF1188" s="30"/>
      <c r="BG1188" s="30"/>
      <c r="BH1188" s="30"/>
      <c r="BI1188" s="30"/>
      <c r="BJ1188" s="30"/>
      <c r="BK1188" s="30"/>
      <c r="BL1188" s="30"/>
      <c r="BM1188" s="30"/>
      <c r="BN1188" s="30"/>
      <c r="BO1188" s="30"/>
      <c r="BP1188" s="30"/>
      <c r="BQ1188" s="30"/>
      <c r="BR1188" s="30"/>
      <c r="BS1188" s="30"/>
      <c r="BT1188" s="30"/>
      <c r="BU1188" s="30"/>
      <c r="BV1188" s="30"/>
      <c r="BW1188" s="30"/>
      <c r="BX1188" s="30"/>
      <c r="BY1188" s="30"/>
      <c r="BZ1188" s="30"/>
      <c r="CA1188" s="30"/>
      <c r="CB1188" s="30"/>
      <c r="CC1188" s="30"/>
      <c r="CD1188" s="30"/>
      <c r="CE1188" s="30"/>
      <c r="CF1188" s="30"/>
      <c r="CG1188" s="30"/>
      <c r="CH1188" s="30"/>
      <c r="CI1188" s="30"/>
      <c r="CJ1188" s="30"/>
      <c r="CK1188" s="30"/>
      <c r="CL1188" s="30"/>
      <c r="CM1188" s="30"/>
      <c r="CN1188" s="30"/>
      <c r="CO1188" s="30"/>
      <c r="CP1188" s="30"/>
      <c r="CQ1188" s="30"/>
      <c r="CR1188" s="30"/>
      <c r="CS1188" s="30"/>
      <c r="CT1188" s="30"/>
      <c r="CU1188" s="30"/>
      <c r="CV1188" s="30"/>
      <c r="CW1188" s="30"/>
      <c r="CX1188" s="30"/>
      <c r="CY1188" s="30"/>
      <c r="CZ1188" s="30"/>
      <c r="DA1188" s="30"/>
      <c r="DB1188" s="30"/>
      <c r="DC1188" s="30"/>
      <c r="DD1188" s="30"/>
      <c r="DE1188" s="30"/>
      <c r="DF1188" s="30"/>
      <c r="DG1188" s="30"/>
      <c r="DH1188" s="30"/>
      <c r="DI1188" s="30"/>
      <c r="DJ1188" s="30"/>
      <c r="DK1188" s="30"/>
      <c r="DL1188" s="30"/>
      <c r="DM1188" s="30"/>
      <c r="DN1188" s="30"/>
      <c r="DO1188" s="30"/>
      <c r="DP1188" s="30"/>
      <c r="DQ1188" s="30"/>
      <c r="DR1188" s="30"/>
      <c r="DS1188" s="30"/>
      <c r="DT1188" s="30"/>
      <c r="DU1188" s="30"/>
      <c r="DV1188" s="30"/>
      <c r="DW1188" s="30"/>
      <c r="DX1188" s="30"/>
      <c r="DY1188" s="30"/>
      <c r="DZ1188" s="30"/>
      <c r="EA1188" s="30"/>
      <c r="EB1188" s="30"/>
      <c r="EC1188" s="30"/>
      <c r="ED1188" s="30"/>
      <c r="EE1188" s="30"/>
      <c r="EF1188" s="30"/>
      <c r="EG1188" s="30"/>
      <c r="EH1188" s="30"/>
      <c r="EI1188" s="30"/>
      <c r="EJ1188" s="30"/>
      <c r="EK1188" s="30"/>
      <c r="EL1188" s="30"/>
      <c r="EM1188" s="30"/>
      <c r="EN1188" s="30"/>
      <c r="EO1188" s="30"/>
      <c r="EP1188" s="30"/>
      <c r="EQ1188" s="30"/>
      <c r="ER1188" s="30"/>
      <c r="ES1188" s="30"/>
      <c r="ET1188" s="30"/>
      <c r="EU1188" s="30"/>
      <c r="EV1188" s="30"/>
      <c r="EW1188" s="30"/>
      <c r="EX1188" s="30"/>
      <c r="EY1188" s="30"/>
      <c r="EZ1188" s="30"/>
      <c r="FA1188" s="30"/>
      <c r="FB1188" s="30"/>
      <c r="FC1188" s="30"/>
      <c r="FD1188" s="30"/>
      <c r="FE1188" s="30"/>
      <c r="FF1188" s="30"/>
      <c r="FG1188" s="30"/>
      <c r="FH1188" s="30"/>
      <c r="FI1188" s="30"/>
      <c r="FJ1188" s="30"/>
      <c r="FK1188" s="30"/>
      <c r="FL1188" s="30"/>
      <c r="FM1188" s="30"/>
      <c r="FN1188" s="30"/>
      <c r="FO1188" s="30"/>
      <c r="FP1188" s="30"/>
      <c r="FQ1188" s="30"/>
      <c r="FR1188" s="30"/>
      <c r="FS1188" s="30"/>
      <c r="FT1188" s="30"/>
      <c r="FU1188" s="30"/>
      <c r="FV1188" s="30"/>
      <c r="FW1188" s="30"/>
      <c r="FX1188" s="30"/>
      <c r="FY1188" s="30"/>
      <c r="FZ1188" s="30"/>
      <c r="GA1188" s="30"/>
      <c r="GB1188" s="30"/>
      <c r="GC1188" s="30"/>
      <c r="GD1188" s="30"/>
      <c r="GE1188" s="30"/>
      <c r="GF1188" s="30"/>
      <c r="GG1188" s="30"/>
      <c r="GH1188" s="30"/>
      <c r="GI1188" s="30"/>
      <c r="GJ1188" s="30"/>
      <c r="GK1188" s="30"/>
      <c r="GL1188" s="30"/>
      <c r="GM1188" s="30"/>
      <c r="GN1188" s="30"/>
      <c r="GO1188" s="30"/>
      <c r="GP1188" s="30"/>
      <c r="GQ1188" s="30"/>
      <c r="GR1188" s="30"/>
      <c r="GS1188" s="30"/>
      <c r="GT1188" s="30"/>
      <c r="GU1188" s="30"/>
      <c r="GV1188" s="30"/>
      <c r="GW1188" s="30"/>
      <c r="GX1188" s="30"/>
      <c r="GY1188" s="30"/>
      <c r="GZ1188" s="30"/>
      <c r="HA1188" s="30"/>
      <c r="HB1188" s="30"/>
      <c r="HC1188" s="30"/>
      <c r="HD1188" s="30"/>
      <c r="HE1188" s="30"/>
      <c r="HF1188" s="30"/>
      <c r="HG1188" s="30"/>
      <c r="HH1188" s="30"/>
      <c r="HI1188" s="30"/>
      <c r="HJ1188" s="30"/>
      <c r="HK1188" s="30"/>
      <c r="HL1188" s="30"/>
      <c r="HM1188" s="30"/>
      <c r="HN1188" s="30"/>
      <c r="HO1188" s="30"/>
      <c r="HP1188" s="30"/>
      <c r="HQ1188" s="30"/>
      <c r="HR1188" s="30"/>
      <c r="HS1188" s="30"/>
      <c r="HT1188" s="30"/>
      <c r="HU1188" s="30"/>
      <c r="HV1188" s="30"/>
      <c r="HW1188" s="30"/>
      <c r="HX1188" s="30"/>
      <c r="HY1188" s="30"/>
      <c r="HZ1188" s="30"/>
      <c r="IA1188" s="30"/>
      <c r="IB1188" s="30"/>
      <c r="IC1188" s="30"/>
      <c r="ID1188" s="30"/>
      <c r="IE1188" s="30"/>
      <c r="IF1188" s="30"/>
      <c r="IG1188" s="30"/>
      <c r="IH1188" s="30"/>
    </row>
    <row r="1189" spans="1:242" ht="20.100000000000001" customHeight="1">
      <c r="A1189" s="861"/>
      <c r="B1189" s="471"/>
      <c r="C1189" s="281"/>
      <c r="D1189" s="516"/>
      <c r="E1189" s="60"/>
      <c r="F1189" s="544"/>
      <c r="G1189" s="547"/>
      <c r="H1189" s="544"/>
      <c r="I1189" s="547"/>
      <c r="J1189" s="547"/>
      <c r="K1189" s="544"/>
      <c r="L1189" s="544"/>
      <c r="N1189" s="421"/>
      <c r="O1189" s="30"/>
      <c r="P1189" s="30"/>
      <c r="Q1189" s="30"/>
      <c r="R1189" s="30"/>
      <c r="S1189" s="30"/>
      <c r="T1189" s="30"/>
      <c r="U1189" s="30"/>
      <c r="V1189" s="30"/>
      <c r="W1189" s="30"/>
      <c r="X1189" s="30"/>
      <c r="Y1189" s="30"/>
      <c r="Z1189" s="30"/>
      <c r="AA1189" s="30"/>
      <c r="AB1189" s="30"/>
      <c r="AC1189" s="30"/>
      <c r="AD1189" s="30"/>
      <c r="AE1189" s="30"/>
      <c r="AF1189" s="30"/>
      <c r="AG1189" s="30"/>
      <c r="AH1189" s="30"/>
      <c r="AI1189" s="30"/>
      <c r="AJ1189" s="30"/>
      <c r="AK1189" s="30"/>
      <c r="AL1189" s="30"/>
      <c r="AM1189" s="30"/>
      <c r="AN1189" s="30"/>
      <c r="AO1189" s="30"/>
      <c r="AP1189" s="30"/>
      <c r="AQ1189" s="30"/>
      <c r="AR1189" s="30"/>
      <c r="AS1189" s="30"/>
      <c r="AT1189" s="30"/>
      <c r="AU1189" s="30"/>
      <c r="AV1189" s="30"/>
      <c r="AW1189" s="30"/>
      <c r="AX1189" s="30"/>
      <c r="AY1189" s="30"/>
      <c r="AZ1189" s="30"/>
      <c r="BA1189" s="30"/>
      <c r="BB1189" s="30"/>
      <c r="BC1189" s="30"/>
      <c r="BD1189" s="30"/>
      <c r="BE1189" s="30"/>
      <c r="BF1189" s="30"/>
      <c r="BG1189" s="30"/>
      <c r="BH1189" s="30"/>
      <c r="BI1189" s="30"/>
      <c r="BJ1189" s="30"/>
      <c r="BK1189" s="30"/>
      <c r="BL1189" s="30"/>
      <c r="BM1189" s="30"/>
      <c r="BN1189" s="30"/>
      <c r="BO1189" s="30"/>
      <c r="BP1189" s="30"/>
      <c r="BQ1189" s="30"/>
      <c r="BR1189" s="30"/>
      <c r="BS1189" s="30"/>
      <c r="BT1189" s="30"/>
      <c r="BU1189" s="30"/>
      <c r="BV1189" s="30"/>
      <c r="BW1189" s="30"/>
      <c r="BX1189" s="30"/>
      <c r="BY1189" s="30"/>
      <c r="BZ1189" s="30"/>
      <c r="CA1189" s="30"/>
      <c r="CB1189" s="30"/>
      <c r="CC1189" s="30"/>
      <c r="CD1189" s="30"/>
      <c r="CE1189" s="30"/>
      <c r="CF1189" s="30"/>
      <c r="CG1189" s="30"/>
      <c r="CH1189" s="30"/>
      <c r="CI1189" s="30"/>
      <c r="CJ1189" s="30"/>
      <c r="CK1189" s="30"/>
      <c r="CL1189" s="30"/>
      <c r="CM1189" s="30"/>
      <c r="CN1189" s="30"/>
      <c r="CO1189" s="30"/>
      <c r="CP1189" s="30"/>
      <c r="CQ1189" s="30"/>
      <c r="CR1189" s="30"/>
      <c r="CS1189" s="30"/>
      <c r="CT1189" s="30"/>
      <c r="CU1189" s="30"/>
      <c r="CV1189" s="30"/>
      <c r="CW1189" s="30"/>
      <c r="CX1189" s="30"/>
      <c r="CY1189" s="30"/>
      <c r="CZ1189" s="30"/>
      <c r="DA1189" s="30"/>
      <c r="DB1189" s="30"/>
      <c r="DC1189" s="30"/>
      <c r="DD1189" s="30"/>
      <c r="DE1189" s="30"/>
      <c r="DF1189" s="30"/>
      <c r="DG1189" s="30"/>
      <c r="DH1189" s="30"/>
      <c r="DI1189" s="30"/>
      <c r="DJ1189" s="30"/>
      <c r="DK1189" s="30"/>
      <c r="DL1189" s="30"/>
      <c r="DM1189" s="30"/>
      <c r="DN1189" s="30"/>
      <c r="DO1189" s="30"/>
      <c r="DP1189" s="30"/>
      <c r="DQ1189" s="30"/>
      <c r="DR1189" s="30"/>
      <c r="DS1189" s="30"/>
      <c r="DT1189" s="30"/>
      <c r="DU1189" s="30"/>
      <c r="DV1189" s="30"/>
      <c r="DW1189" s="30"/>
      <c r="DX1189" s="30"/>
      <c r="DY1189" s="30"/>
      <c r="DZ1189" s="30"/>
      <c r="EA1189" s="30"/>
      <c r="EB1189" s="30"/>
      <c r="EC1189" s="30"/>
      <c r="ED1189" s="30"/>
      <c r="EE1189" s="30"/>
      <c r="EF1189" s="30"/>
      <c r="EG1189" s="30"/>
      <c r="EH1189" s="30"/>
      <c r="EI1189" s="30"/>
      <c r="EJ1189" s="30"/>
      <c r="EK1189" s="30"/>
      <c r="EL1189" s="30"/>
      <c r="EM1189" s="30"/>
      <c r="EN1189" s="30"/>
      <c r="EO1189" s="30"/>
      <c r="EP1189" s="30"/>
      <c r="EQ1189" s="30"/>
      <c r="ER1189" s="30"/>
      <c r="ES1189" s="30"/>
      <c r="ET1189" s="30"/>
      <c r="EU1189" s="30"/>
      <c r="EV1189" s="30"/>
      <c r="EW1189" s="30"/>
      <c r="EX1189" s="30"/>
      <c r="EY1189" s="30"/>
      <c r="EZ1189" s="30"/>
      <c r="FA1189" s="30"/>
      <c r="FB1189" s="30"/>
      <c r="FC1189" s="30"/>
      <c r="FD1189" s="30"/>
      <c r="FE1189" s="30"/>
      <c r="FF1189" s="30"/>
      <c r="FG1189" s="30"/>
      <c r="FH1189" s="30"/>
      <c r="FI1189" s="30"/>
      <c r="FJ1189" s="30"/>
      <c r="FK1189" s="30"/>
      <c r="FL1189" s="30"/>
      <c r="FM1189" s="30"/>
      <c r="FN1189" s="30"/>
      <c r="FO1189" s="30"/>
      <c r="FP1189" s="30"/>
      <c r="FQ1189" s="30"/>
      <c r="FR1189" s="30"/>
      <c r="FS1189" s="30"/>
      <c r="FT1189" s="30"/>
      <c r="FU1189" s="30"/>
      <c r="FV1189" s="30"/>
      <c r="FW1189" s="30"/>
      <c r="FX1189" s="30"/>
      <c r="FY1189" s="30"/>
      <c r="FZ1189" s="30"/>
      <c r="GA1189" s="30"/>
      <c r="GB1189" s="30"/>
      <c r="GC1189" s="30"/>
      <c r="GD1189" s="30"/>
      <c r="GE1189" s="30"/>
      <c r="GF1189" s="30"/>
      <c r="GG1189" s="30"/>
      <c r="GH1189" s="30"/>
      <c r="GI1189" s="30"/>
      <c r="GJ1189" s="30"/>
      <c r="GK1189" s="30"/>
      <c r="GL1189" s="30"/>
      <c r="GM1189" s="30"/>
      <c r="GN1189" s="30"/>
      <c r="GO1189" s="30"/>
      <c r="GP1189" s="30"/>
      <c r="GQ1189" s="30"/>
      <c r="GR1189" s="30"/>
      <c r="GS1189" s="30"/>
      <c r="GT1189" s="30"/>
      <c r="GU1189" s="30"/>
      <c r="GV1189" s="30"/>
      <c r="GW1189" s="30"/>
      <c r="GX1189" s="30"/>
      <c r="GY1189" s="30"/>
      <c r="GZ1189" s="30"/>
      <c r="HA1189" s="30"/>
      <c r="HB1189" s="30"/>
      <c r="HC1189" s="30"/>
      <c r="HD1189" s="30"/>
      <c r="HE1189" s="30"/>
      <c r="HF1189" s="30"/>
      <c r="HG1189" s="30"/>
      <c r="HH1189" s="30"/>
      <c r="HI1189" s="30"/>
      <c r="HJ1189" s="30"/>
      <c r="HK1189" s="30"/>
      <c r="HL1189" s="30"/>
      <c r="HM1189" s="30"/>
      <c r="HN1189" s="30"/>
      <c r="HO1189" s="30"/>
      <c r="HP1189" s="30"/>
      <c r="HQ1189" s="30"/>
      <c r="HR1189" s="30"/>
      <c r="HS1189" s="30"/>
      <c r="HT1189" s="30"/>
      <c r="HU1189" s="30"/>
      <c r="HV1189" s="30"/>
      <c r="HW1189" s="30"/>
      <c r="HX1189" s="30"/>
      <c r="HY1189" s="30"/>
      <c r="HZ1189" s="30"/>
      <c r="IA1189" s="30"/>
      <c r="IB1189" s="30"/>
      <c r="IC1189" s="30"/>
      <c r="ID1189" s="30"/>
      <c r="IE1189" s="30"/>
      <c r="IF1189" s="30"/>
      <c r="IG1189" s="30"/>
      <c r="IH1189" s="30"/>
    </row>
  </sheetData>
  <mergeCells count="167">
    <mergeCell ref="E382:F382"/>
    <mergeCell ref="E383:F383"/>
    <mergeCell ref="C1156:L1156"/>
    <mergeCell ref="C1175:L1175"/>
    <mergeCell ref="C1176:G1176"/>
    <mergeCell ref="C1186:G1186"/>
    <mergeCell ref="G655:I655"/>
    <mergeCell ref="J655:K655"/>
    <mergeCell ref="I661:J661"/>
    <mergeCell ref="I773:K773"/>
    <mergeCell ref="I799:K799"/>
    <mergeCell ref="G1024:I1024"/>
    <mergeCell ref="C660:L660"/>
    <mergeCell ref="C701:L701"/>
    <mergeCell ref="C1022:L1022"/>
    <mergeCell ref="C1079:L1079"/>
    <mergeCell ref="C1069:L1069"/>
    <mergeCell ref="C741:L741"/>
    <mergeCell ref="C1125:L1125"/>
    <mergeCell ref="C1085:L1085"/>
    <mergeCell ref="C893:L893"/>
    <mergeCell ref="C1063:L1063"/>
    <mergeCell ref="G1065:I1065"/>
    <mergeCell ref="C838:L838"/>
    <mergeCell ref="C1149:L1149"/>
    <mergeCell ref="C1157:D1157"/>
    <mergeCell ref="C1165:L1165"/>
    <mergeCell ref="C1166:G1166"/>
    <mergeCell ref="E332:I332"/>
    <mergeCell ref="C653:L653"/>
    <mergeCell ref="C636:L636"/>
    <mergeCell ref="E215:G215"/>
    <mergeCell ref="C974:L974"/>
    <mergeCell ref="C1015:L1015"/>
    <mergeCell ref="C477:L477"/>
    <mergeCell ref="E431:N431"/>
    <mergeCell ref="E432:F432"/>
    <mergeCell ref="C420:L420"/>
    <mergeCell ref="E421:N421"/>
    <mergeCell ref="C415:L415"/>
    <mergeCell ref="E416:N416"/>
    <mergeCell ref="E417:F417"/>
    <mergeCell ref="E418:F418"/>
    <mergeCell ref="C410:L410"/>
    <mergeCell ref="E411:N411"/>
    <mergeCell ref="E412:F412"/>
    <mergeCell ref="E413:F413"/>
    <mergeCell ref="E406:N406"/>
    <mergeCell ref="C207:L207"/>
    <mergeCell ref="C549:L549"/>
    <mergeCell ref="C756:L756"/>
    <mergeCell ref="C519:L519"/>
    <mergeCell ref="C507:L507"/>
    <mergeCell ref="C511:L511"/>
    <mergeCell ref="C760:L760"/>
    <mergeCell ref="C647:L647"/>
    <mergeCell ref="C575:L575"/>
    <mergeCell ref="C530:L530"/>
    <mergeCell ref="C497:L497"/>
    <mergeCell ref="C380:L380"/>
    <mergeCell ref="E381:N381"/>
    <mergeCell ref="C395:L395"/>
    <mergeCell ref="C385:L385"/>
    <mergeCell ref="E386:N386"/>
    <mergeCell ref="D377:E377"/>
    <mergeCell ref="E426:N426"/>
    <mergeCell ref="E427:F427"/>
    <mergeCell ref="E428:F428"/>
    <mergeCell ref="E396:N396"/>
    <mergeCell ref="E397:F397"/>
    <mergeCell ref="E398:F398"/>
    <mergeCell ref="C430:L430"/>
    <mergeCell ref="C133:L133"/>
    <mergeCell ref="C374:L374"/>
    <mergeCell ref="C369:L369"/>
    <mergeCell ref="C472:L472"/>
    <mergeCell ref="C353:L353"/>
    <mergeCell ref="C359:L359"/>
    <mergeCell ref="C455:L455"/>
    <mergeCell ref="C493:L493"/>
    <mergeCell ref="C462:L462"/>
    <mergeCell ref="C481:L481"/>
    <mergeCell ref="C390:L390"/>
    <mergeCell ref="C435:L435"/>
    <mergeCell ref="C489:L489"/>
    <mergeCell ref="C485:L485"/>
    <mergeCell ref="C468:L468"/>
    <mergeCell ref="E387:F387"/>
    <mergeCell ref="E388:F388"/>
    <mergeCell ref="E422:F422"/>
    <mergeCell ref="E423:F423"/>
    <mergeCell ref="E392:F392"/>
    <mergeCell ref="E393:F393"/>
    <mergeCell ref="C425:L425"/>
    <mergeCell ref="E391:N391"/>
    <mergeCell ref="B5:L5"/>
    <mergeCell ref="C343:L343"/>
    <mergeCell ref="C348:L348"/>
    <mergeCell ref="C127:L127"/>
    <mergeCell ref="C185:L185"/>
    <mergeCell ref="C190:L190"/>
    <mergeCell ref="C195:L195"/>
    <mergeCell ref="C58:L58"/>
    <mergeCell ref="C110:L110"/>
    <mergeCell ref="D7:G7"/>
    <mergeCell ref="C17:L17"/>
    <mergeCell ref="C139:L139"/>
    <mergeCell ref="C180:L180"/>
    <mergeCell ref="C69:L69"/>
    <mergeCell ref="C12:L12"/>
    <mergeCell ref="C115:L115"/>
    <mergeCell ref="C64:L64"/>
    <mergeCell ref="C200:L200"/>
    <mergeCell ref="C214:L214"/>
    <mergeCell ref="C255:L255"/>
    <mergeCell ref="F140:H140"/>
    <mergeCell ref="E321:J321"/>
    <mergeCell ref="E299:G299"/>
    <mergeCell ref="D6:F6"/>
    <mergeCell ref="C121:L121"/>
    <mergeCell ref="C400:L400"/>
    <mergeCell ref="E401:N401"/>
    <mergeCell ref="E402:F402"/>
    <mergeCell ref="E403:F403"/>
    <mergeCell ref="C405:L405"/>
    <mergeCell ref="C1074:L1074"/>
    <mergeCell ref="C934:L934"/>
    <mergeCell ref="C641:L641"/>
    <mergeCell ref="C580:L580"/>
    <mergeCell ref="C798:L798"/>
    <mergeCell ref="C768:L768"/>
    <mergeCell ref="C748:L748"/>
    <mergeCell ref="C596:L596"/>
    <mergeCell ref="C553:L553"/>
    <mergeCell ref="C584:L584"/>
    <mergeCell ref="C772:L772"/>
    <mergeCell ref="E407:F407"/>
    <mergeCell ref="E408:F408"/>
    <mergeCell ref="I839:K839"/>
    <mergeCell ref="C863:L863"/>
    <mergeCell ref="I864:K864"/>
    <mergeCell ref="C888:L888"/>
    <mergeCell ref="E310:J310"/>
    <mergeCell ref="C1134:L1134"/>
    <mergeCell ref="E433:F433"/>
    <mergeCell ref="D437:M437"/>
    <mergeCell ref="C444:L444"/>
    <mergeCell ref="E445:N445"/>
    <mergeCell ref="C447:L447"/>
    <mergeCell ref="E448:N448"/>
    <mergeCell ref="C450:L450"/>
    <mergeCell ref="D451:M451"/>
    <mergeCell ref="C501:L501"/>
    <mergeCell ref="C545:L545"/>
    <mergeCell ref="C568:L568"/>
    <mergeCell ref="C523:L523"/>
    <mergeCell ref="C541:L541"/>
    <mergeCell ref="C537:L537"/>
    <mergeCell ref="C589:L589"/>
    <mergeCell ref="D503:E503"/>
    <mergeCell ref="C515:L515"/>
    <mergeCell ref="E578:N578"/>
    <mergeCell ref="E582:N582"/>
    <mergeCell ref="D436:M436"/>
    <mergeCell ref="C557:L557"/>
    <mergeCell ref="C561:L561"/>
    <mergeCell ref="F1080:G1080"/>
  </mergeCells>
  <phoneticPr fontId="0" type="noConversion"/>
  <pageMargins left="0.51181102362204722" right="0.19685039370078741" top="0.59055118110236227" bottom="0.9055118110236221" header="0.19685039370078741" footer="0.15748031496062992"/>
  <pageSetup paperSize="9" scale="42" fitToHeight="0" orientation="portrait" r:id="rId1"/>
  <headerFooter alignWithMargins="0"/>
  <rowBreaks count="15" manualBreakCount="15">
    <brk id="83" max="11" man="1"/>
    <brk id="156" max="11" man="1"/>
    <brk id="235" max="11" man="1"/>
    <brk id="317" max="11" man="1"/>
    <brk id="389" max="11" man="1"/>
    <brk id="454" max="11" man="1"/>
    <brk id="513" max="11" man="1"/>
    <brk id="574" max="11" man="1"/>
    <brk id="646" max="11" man="1"/>
    <brk id="726" max="11" man="1"/>
    <brk id="797" max="11" man="1"/>
    <brk id="876" max="11" man="1"/>
    <brk id="953" max="11" man="1"/>
    <brk id="1033" max="11" man="1"/>
    <brk id="1110" max="11" man="1"/>
  </rowBreaks>
  <ignoredErrors>
    <ignoredError sqref="H720:H728 H737" formula="1"/>
  </ignoredErrors>
  <drawing r:id="rId2"/>
</worksheet>
</file>

<file path=xl/worksheets/sheet3.xml><?xml version="1.0" encoding="utf-8"?>
<worksheet xmlns="http://schemas.openxmlformats.org/spreadsheetml/2006/main" xmlns:r="http://schemas.openxmlformats.org/officeDocument/2006/relationships">
  <dimension ref="A1:BT755"/>
  <sheetViews>
    <sheetView view="pageBreakPreview" zoomScale="115" zoomScaleSheetLayoutView="115" workbookViewId="0">
      <pane ySplit="9" topLeftCell="A186" activePane="bottomLeft" state="frozen"/>
      <selection activeCell="D198" sqref="D198"/>
      <selection pane="bottomLeft" activeCell="C3" sqref="C3"/>
    </sheetView>
  </sheetViews>
  <sheetFormatPr defaultColWidth="8" defaultRowHeight="11.25"/>
  <cols>
    <col min="1" max="1" width="11.140625" style="680" customWidth="1"/>
    <col min="2" max="2" width="2.85546875" style="680" customWidth="1"/>
    <col min="3" max="3" width="9.42578125" style="680" customWidth="1"/>
    <col min="4" max="4" width="4.85546875" style="680" customWidth="1"/>
    <col min="5" max="5" width="1.85546875" style="680" bestFit="1" customWidth="1"/>
    <col min="6" max="6" width="4.7109375" style="680" customWidth="1"/>
    <col min="7" max="7" width="9" style="680" customWidth="1"/>
    <col min="8" max="8" width="6.42578125" style="680" customWidth="1"/>
    <col min="9" max="9" width="4.5703125" style="680" customWidth="1"/>
    <col min="10" max="10" width="6.42578125" style="680" customWidth="1"/>
    <col min="11" max="11" width="7.140625" style="680" customWidth="1"/>
    <col min="12" max="12" width="8.28515625" style="680" bestFit="1" customWidth="1"/>
    <col min="13" max="13" width="6.5703125" style="680" customWidth="1"/>
    <col min="14" max="14" width="7.42578125" style="680" customWidth="1"/>
    <col min="15" max="15" width="6.42578125" style="680" bestFit="1" customWidth="1"/>
    <col min="16" max="16" width="6.140625" style="680" bestFit="1" customWidth="1"/>
    <col min="17" max="17" width="5.42578125" style="680" customWidth="1"/>
    <col min="18" max="18" width="10.28515625" style="680" bestFit="1" customWidth="1"/>
    <col min="19" max="20" width="10.28515625" style="680" customWidth="1"/>
    <col min="21" max="21" width="9.28515625" style="680" customWidth="1"/>
    <col min="22" max="22" width="9.85546875" style="680" customWidth="1"/>
    <col min="23" max="23" width="10.28515625" style="680" customWidth="1"/>
    <col min="24" max="24" width="9.28515625" style="680" customWidth="1"/>
    <col min="25" max="25" width="9.7109375" style="680" customWidth="1"/>
    <col min="26" max="26" width="4.42578125" style="680" customWidth="1"/>
    <col min="27" max="27" width="1.85546875" style="680" customWidth="1"/>
    <col min="28" max="28" width="4.42578125" style="680" bestFit="1" customWidth="1"/>
    <col min="29" max="31" width="9.28515625" style="680" customWidth="1"/>
    <col min="32" max="32" width="8" style="680" customWidth="1"/>
    <col min="33" max="33" width="8.28515625" style="680" customWidth="1"/>
    <col min="34" max="34" width="10" style="680" customWidth="1"/>
    <col min="35" max="41" width="9.28515625" style="680" customWidth="1"/>
    <col min="42" max="42" width="8.85546875" style="680" customWidth="1"/>
    <col min="43" max="43" width="11.42578125" style="680" customWidth="1"/>
    <col min="44" max="44" width="4.42578125" style="680" customWidth="1"/>
    <col min="45" max="45" width="3" style="680" customWidth="1"/>
    <col min="46" max="46" width="4.42578125" style="680" customWidth="1"/>
    <col min="47" max="47" width="6.42578125" style="680" customWidth="1"/>
    <col min="48" max="48" width="4.42578125" style="680" customWidth="1"/>
    <col min="49" max="49" width="1.85546875" style="680" customWidth="1"/>
    <col min="50" max="50" width="4.42578125" style="680" bestFit="1" customWidth="1"/>
    <col min="51" max="54" width="9.28515625" style="680" customWidth="1"/>
    <col min="55" max="56" width="9.28515625" style="680" bestFit="1" customWidth="1"/>
    <col min="57" max="63" width="9.28515625" style="680" customWidth="1"/>
    <col min="64" max="64" width="10.28515625" style="680" bestFit="1" customWidth="1"/>
    <col min="65" max="65" width="8" style="680" customWidth="1"/>
    <col min="66" max="66" width="18.7109375" style="680" customWidth="1"/>
    <col min="67" max="67" width="11" style="680" customWidth="1"/>
    <col min="68" max="16384" width="8" style="680"/>
  </cols>
  <sheetData>
    <row r="1" spans="1:72" ht="15.75">
      <c r="A1" s="678"/>
      <c r="B1" s="678"/>
      <c r="C1" s="679"/>
      <c r="D1" s="679"/>
      <c r="E1" s="679"/>
      <c r="F1" s="679"/>
      <c r="G1" s="679"/>
      <c r="H1" s="679"/>
      <c r="I1" s="679"/>
      <c r="J1" s="679"/>
      <c r="K1" s="679"/>
      <c r="L1" s="679"/>
      <c r="M1" s="679"/>
      <c r="N1" s="679"/>
      <c r="O1" s="679"/>
      <c r="P1" s="679"/>
      <c r="Q1" s="679"/>
      <c r="R1" s="679"/>
      <c r="S1" s="679"/>
      <c r="T1" s="679"/>
      <c r="U1" s="679"/>
      <c r="V1" s="679"/>
      <c r="W1" s="679"/>
      <c r="X1" s="679"/>
      <c r="Y1" s="678"/>
      <c r="Z1" s="679"/>
      <c r="AA1" s="679"/>
      <c r="AB1" s="679"/>
      <c r="AC1" s="679"/>
      <c r="AD1" s="679"/>
      <c r="AE1" s="679"/>
      <c r="AF1" s="679"/>
      <c r="AG1" s="679"/>
      <c r="AH1" s="679"/>
      <c r="AI1" s="679"/>
      <c r="AJ1" s="679"/>
      <c r="AK1" s="679"/>
      <c r="AL1" s="679"/>
      <c r="AM1" s="679"/>
      <c r="AN1" s="679"/>
      <c r="AO1" s="679"/>
      <c r="AP1" s="678"/>
      <c r="AQ1" s="679"/>
      <c r="AR1" s="679"/>
      <c r="AS1" s="679"/>
      <c r="AT1" s="679"/>
      <c r="AU1" s="679"/>
      <c r="AV1" s="679"/>
      <c r="AW1" s="679"/>
      <c r="AX1" s="679"/>
      <c r="AY1" s="679"/>
      <c r="AZ1" s="679"/>
      <c r="BA1" s="679"/>
      <c r="BB1" s="679"/>
      <c r="BC1" s="679"/>
      <c r="BD1" s="679"/>
      <c r="BE1" s="679"/>
      <c r="BF1" s="679"/>
      <c r="BG1" s="679"/>
      <c r="BH1" s="679"/>
      <c r="BI1" s="679"/>
      <c r="BJ1" s="679"/>
      <c r="BK1" s="679"/>
      <c r="BL1" s="679"/>
    </row>
    <row r="2" spans="1:72" ht="14.25">
      <c r="A2" s="681"/>
      <c r="B2" s="681"/>
      <c r="C2" s="681"/>
      <c r="D2" s="681"/>
      <c r="E2" s="681"/>
      <c r="F2" s="681"/>
      <c r="G2" s="681"/>
      <c r="H2" s="681"/>
      <c r="I2" s="681"/>
      <c r="J2" s="681"/>
      <c r="K2" s="681"/>
      <c r="L2" s="681"/>
      <c r="M2" s="681"/>
      <c r="N2" s="681"/>
      <c r="O2" s="681"/>
      <c r="P2" s="681"/>
      <c r="Q2" s="681"/>
      <c r="R2" s="681"/>
      <c r="S2" s="681"/>
      <c r="T2" s="681"/>
      <c r="U2" s="681"/>
      <c r="V2" s="681"/>
      <c r="W2" s="681"/>
      <c r="X2" s="681"/>
      <c r="Y2" s="681"/>
      <c r="Z2" s="681"/>
      <c r="AA2" s="681"/>
      <c r="AB2" s="681"/>
      <c r="AC2" s="681"/>
      <c r="AD2" s="681"/>
      <c r="AE2" s="681"/>
      <c r="AF2" s="681"/>
      <c r="AG2" s="681"/>
      <c r="AH2" s="681"/>
      <c r="AI2" s="681"/>
      <c r="AJ2" s="681"/>
      <c r="AK2" s="681"/>
      <c r="AL2" s="681"/>
      <c r="AM2" s="681"/>
      <c r="AN2" s="681"/>
      <c r="AO2" s="681"/>
      <c r="AP2" s="681"/>
      <c r="AQ2" s="681"/>
      <c r="AR2" s="681"/>
      <c r="AS2" s="681"/>
      <c r="AT2" s="681"/>
      <c r="AU2" s="681"/>
      <c r="AV2" s="681"/>
      <c r="AW2" s="681"/>
      <c r="AX2" s="681"/>
      <c r="AY2" s="681"/>
      <c r="AZ2" s="681"/>
      <c r="BA2" s="681"/>
      <c r="BB2" s="681"/>
      <c r="BD2" s="681"/>
      <c r="BE2" s="681"/>
      <c r="BF2" s="681"/>
      <c r="BG2" s="681"/>
      <c r="BH2" s="681"/>
      <c r="BI2" s="681"/>
      <c r="BJ2" s="681"/>
      <c r="BK2" s="681"/>
      <c r="BL2" s="681"/>
    </row>
    <row r="3" spans="1:72" ht="13.5">
      <c r="A3" s="679" t="s">
        <v>34802</v>
      </c>
      <c r="B3" s="679"/>
      <c r="C3" s="679"/>
      <c r="D3" s="679"/>
      <c r="E3" s="679"/>
      <c r="F3" s="679"/>
      <c r="G3" s="679"/>
      <c r="H3" s="679"/>
      <c r="I3" s="679"/>
      <c r="J3" s="679"/>
      <c r="K3" s="679"/>
      <c r="L3" s="679"/>
      <c r="M3" s="679"/>
      <c r="N3" s="679"/>
      <c r="O3" s="679"/>
      <c r="P3" s="679"/>
      <c r="Q3" s="679"/>
      <c r="R3" s="679"/>
      <c r="S3" s="679"/>
      <c r="T3" s="679"/>
      <c r="U3" s="679"/>
      <c r="V3" s="679"/>
      <c r="W3" s="679"/>
      <c r="X3" s="679"/>
      <c r="Y3" s="679" t="s">
        <v>34803</v>
      </c>
      <c r="Z3" s="679"/>
      <c r="AA3" s="679"/>
      <c r="AB3" s="679"/>
      <c r="AC3" s="679"/>
      <c r="AD3" s="679"/>
      <c r="AE3" s="679"/>
      <c r="AF3" s="679"/>
      <c r="AG3" s="679"/>
      <c r="AH3" s="679"/>
      <c r="AI3" s="679"/>
      <c r="AJ3" s="679"/>
      <c r="AK3" s="679"/>
      <c r="AL3" s="679"/>
      <c r="AM3" s="679"/>
      <c r="AN3" s="679"/>
      <c r="AO3" s="679"/>
      <c r="AP3" s="679" t="s">
        <v>34804</v>
      </c>
      <c r="AQ3" s="679"/>
      <c r="AR3" s="679"/>
      <c r="AS3" s="679"/>
      <c r="AT3" s="679"/>
      <c r="AU3" s="679"/>
      <c r="AV3" s="679"/>
      <c r="AW3" s="679"/>
      <c r="AX3" s="679"/>
      <c r="AY3" s="679"/>
      <c r="AZ3" s="679"/>
      <c r="BA3" s="679"/>
      <c r="BB3" s="679"/>
      <c r="BD3" s="679"/>
      <c r="BE3" s="679"/>
      <c r="BF3" s="679"/>
      <c r="BG3" s="679"/>
      <c r="BH3" s="679"/>
      <c r="BI3" s="679"/>
      <c r="BJ3" s="679"/>
      <c r="BK3" s="679"/>
      <c r="BL3" s="679"/>
    </row>
    <row r="4" spans="1:72" ht="15" thickBot="1">
      <c r="A4" s="682"/>
      <c r="B4" s="682"/>
      <c r="C4" s="682"/>
      <c r="D4" s="683"/>
      <c r="E4" s="683"/>
      <c r="F4" s="683"/>
      <c r="G4" s="683"/>
      <c r="H4" s="683"/>
      <c r="I4" s="683"/>
      <c r="J4" s="683"/>
      <c r="K4" s="683"/>
      <c r="L4" s="683"/>
      <c r="M4" s="682"/>
      <c r="N4" s="682"/>
      <c r="O4" s="682"/>
      <c r="P4" s="682"/>
      <c r="Q4" s="682"/>
      <c r="R4" s="682"/>
      <c r="S4" s="682"/>
      <c r="T4" s="682"/>
      <c r="U4" s="682"/>
      <c r="V4" s="684"/>
      <c r="W4" s="685" t="s">
        <v>34805</v>
      </c>
      <c r="X4" s="686">
        <v>1.5</v>
      </c>
      <c r="Y4" s="687"/>
      <c r="Z4" s="683"/>
      <c r="AA4" s="683"/>
      <c r="AB4" s="683"/>
      <c r="AC4" s="687"/>
      <c r="AD4" s="687"/>
      <c r="AE4" s="687"/>
      <c r="AF4" s="687"/>
      <c r="AG4" s="687"/>
      <c r="AH4" s="687"/>
      <c r="AI4" s="687"/>
      <c r="AJ4" s="687"/>
      <c r="AK4" s="687"/>
      <c r="AL4" s="687"/>
      <c r="AM4" s="687"/>
      <c r="AN4" s="685" t="str">
        <f>$W$4</f>
        <v xml:space="preserve">considerando escoramento para profundidades maiores que </v>
      </c>
      <c r="AO4" s="686">
        <f>$X$4</f>
        <v>1.5</v>
      </c>
      <c r="AP4" s="682"/>
      <c r="AQ4" s="682"/>
      <c r="AR4" s="683"/>
      <c r="AS4" s="683"/>
      <c r="AT4" s="683"/>
      <c r="AU4" s="683"/>
      <c r="AV4" s="683"/>
      <c r="AW4" s="683"/>
      <c r="AX4" s="683"/>
      <c r="AY4" s="687"/>
      <c r="AZ4" s="687"/>
      <c r="BA4" s="687"/>
      <c r="BB4" s="687"/>
      <c r="BC4" s="682"/>
      <c r="BD4" s="682"/>
      <c r="BE4" s="682"/>
      <c r="BF4" s="682"/>
      <c r="BG4" s="682"/>
      <c r="BH4" s="682"/>
      <c r="BI4" s="682"/>
      <c r="BJ4" s="682"/>
      <c r="BK4" s="685" t="str">
        <f>$W$4</f>
        <v xml:space="preserve">considerando escoramento para profundidades maiores que </v>
      </c>
      <c r="BL4" s="686">
        <f>$X$4</f>
        <v>1.5</v>
      </c>
    </row>
    <row r="5" spans="1:72" ht="13.5" customHeight="1">
      <c r="A5" s="1166" t="s">
        <v>34806</v>
      </c>
      <c r="B5" s="1167"/>
      <c r="C5" s="1168"/>
      <c r="D5" s="688"/>
      <c r="E5" s="689"/>
      <c r="F5" s="690"/>
      <c r="G5" s="1175" t="s">
        <v>34807</v>
      </c>
      <c r="H5" s="1157" t="s">
        <v>34808</v>
      </c>
      <c r="I5" s="1157" t="s">
        <v>34809</v>
      </c>
      <c r="J5" s="1157" t="s">
        <v>34810</v>
      </c>
      <c r="K5" s="1177" t="s">
        <v>34538</v>
      </c>
      <c r="L5" s="1178"/>
      <c r="M5" s="1153" t="s">
        <v>34811</v>
      </c>
      <c r="N5" s="1155" t="s">
        <v>34812</v>
      </c>
      <c r="O5" s="1156"/>
      <c r="P5" s="1153" t="s">
        <v>34813</v>
      </c>
      <c r="Q5" s="1157" t="s">
        <v>34814</v>
      </c>
      <c r="R5" s="1159" t="s">
        <v>34815</v>
      </c>
      <c r="S5" s="1160"/>
      <c r="T5" s="1160"/>
      <c r="U5" s="1160"/>
      <c r="V5" s="1161"/>
      <c r="W5" s="1162" t="s">
        <v>34816</v>
      </c>
      <c r="X5" s="1163"/>
      <c r="Y5" s="1166" t="s">
        <v>34817</v>
      </c>
      <c r="Z5" s="1162" t="s">
        <v>34818</v>
      </c>
      <c r="AA5" s="1189"/>
      <c r="AB5" s="1190"/>
      <c r="AC5" s="1153" t="s">
        <v>34819</v>
      </c>
      <c r="AD5" s="1155" t="s">
        <v>34820</v>
      </c>
      <c r="AE5" s="1156"/>
      <c r="AF5" s="1153" t="s">
        <v>34813</v>
      </c>
      <c r="AG5" s="1153" t="s">
        <v>34821</v>
      </c>
      <c r="AH5" s="1153" t="s">
        <v>34822</v>
      </c>
      <c r="AI5" s="1159" t="s">
        <v>34823</v>
      </c>
      <c r="AJ5" s="1160"/>
      <c r="AK5" s="1160"/>
      <c r="AL5" s="1160"/>
      <c r="AM5" s="1161"/>
      <c r="AN5" s="1162" t="s">
        <v>34824</v>
      </c>
      <c r="AO5" s="1163"/>
      <c r="AP5" s="1166" t="s">
        <v>34806</v>
      </c>
      <c r="AQ5" s="1168"/>
      <c r="AR5" s="688"/>
      <c r="AS5" s="689"/>
      <c r="AT5" s="690"/>
      <c r="AU5" s="1157" t="s">
        <v>34825</v>
      </c>
      <c r="AV5" s="1162" t="s">
        <v>34826</v>
      </c>
      <c r="AW5" s="1189"/>
      <c r="AX5" s="1190"/>
      <c r="AY5" s="1213" t="s">
        <v>34827</v>
      </c>
      <c r="AZ5" s="1213"/>
      <c r="BA5" s="1213"/>
      <c r="BB5" s="1213"/>
      <c r="BC5" s="1213"/>
      <c r="BD5" s="1213"/>
      <c r="BE5" s="1213"/>
      <c r="BF5" s="691" t="s">
        <v>26</v>
      </c>
      <c r="BG5" s="1155" t="s">
        <v>34828</v>
      </c>
      <c r="BH5" s="1219"/>
      <c r="BI5" s="1219"/>
      <c r="BJ5" s="1219"/>
      <c r="BK5" s="1156"/>
      <c r="BL5" s="1214" t="s">
        <v>34829</v>
      </c>
      <c r="BM5" s="692"/>
      <c r="BN5" s="1196" t="s">
        <v>34806</v>
      </c>
      <c r="BO5" s="791"/>
      <c r="BP5" s="1198" t="s">
        <v>34830</v>
      </c>
      <c r="BQ5" s="1200" t="s">
        <v>34922</v>
      </c>
      <c r="BR5" s="1202" t="s">
        <v>34538</v>
      </c>
      <c r="BS5" s="1203"/>
      <c r="BT5" s="1208" t="s">
        <v>34923</v>
      </c>
    </row>
    <row r="6" spans="1:72" ht="12.75" customHeight="1">
      <c r="A6" s="1169"/>
      <c r="B6" s="1170"/>
      <c r="C6" s="1171"/>
      <c r="D6" s="693" t="s">
        <v>34830</v>
      </c>
      <c r="E6" s="810"/>
      <c r="F6" s="693"/>
      <c r="G6" s="1176"/>
      <c r="H6" s="1158"/>
      <c r="I6" s="1158"/>
      <c r="J6" s="1158"/>
      <c r="K6" s="1179"/>
      <c r="L6" s="1180"/>
      <c r="M6" s="1154"/>
      <c r="N6" s="1183" t="s">
        <v>107</v>
      </c>
      <c r="O6" s="1184"/>
      <c r="P6" s="1154"/>
      <c r="Q6" s="1158"/>
      <c r="R6" s="694" t="s">
        <v>34831</v>
      </c>
      <c r="S6" s="1185" t="s">
        <v>34832</v>
      </c>
      <c r="T6" s="1185"/>
      <c r="U6" s="1185"/>
      <c r="V6" s="1186"/>
      <c r="W6" s="1164"/>
      <c r="X6" s="1165"/>
      <c r="Y6" s="1169"/>
      <c r="Z6" s="1164"/>
      <c r="AA6" s="1191"/>
      <c r="AB6" s="1192"/>
      <c r="AC6" s="1154"/>
      <c r="AD6" s="1154" t="s">
        <v>34833</v>
      </c>
      <c r="AE6" s="1154" t="s">
        <v>34834</v>
      </c>
      <c r="AF6" s="1154"/>
      <c r="AG6" s="1154"/>
      <c r="AH6" s="1154"/>
      <c r="AI6" s="694" t="s">
        <v>34831</v>
      </c>
      <c r="AJ6" s="1185" t="s">
        <v>34832</v>
      </c>
      <c r="AK6" s="1185"/>
      <c r="AL6" s="1185"/>
      <c r="AM6" s="1186"/>
      <c r="AN6" s="1164"/>
      <c r="AO6" s="1165"/>
      <c r="AP6" s="1169"/>
      <c r="AQ6" s="1171"/>
      <c r="AR6" s="695" t="s">
        <v>34830</v>
      </c>
      <c r="AS6" s="810"/>
      <c r="AT6" s="693"/>
      <c r="AU6" s="1158"/>
      <c r="AV6" s="1164"/>
      <c r="AW6" s="1191"/>
      <c r="AX6" s="1192"/>
      <c r="AY6" s="696"/>
      <c r="AZ6" s="696"/>
      <c r="BA6" s="696"/>
      <c r="BB6" s="696"/>
      <c r="BC6" s="696" t="s">
        <v>34835</v>
      </c>
      <c r="BD6" s="696" t="s">
        <v>34836</v>
      </c>
      <c r="BE6" s="696" t="s">
        <v>34837</v>
      </c>
      <c r="BF6" s="698" t="s">
        <v>34838</v>
      </c>
      <c r="BG6" s="697" t="s">
        <v>26</v>
      </c>
      <c r="BH6" s="697" t="s">
        <v>2</v>
      </c>
      <c r="BI6" s="697" t="s">
        <v>2</v>
      </c>
      <c r="BJ6" s="697" t="s">
        <v>26</v>
      </c>
      <c r="BK6" s="697" t="s">
        <v>26</v>
      </c>
      <c r="BL6" s="1215"/>
      <c r="BM6" s="692"/>
      <c r="BN6" s="1197"/>
      <c r="BO6" s="792"/>
      <c r="BP6" s="1199"/>
      <c r="BQ6" s="1201"/>
      <c r="BR6" s="1204"/>
      <c r="BS6" s="1205"/>
      <c r="BT6" s="1209"/>
    </row>
    <row r="7" spans="1:72" ht="12.75" customHeight="1">
      <c r="A7" s="1169"/>
      <c r="B7" s="1170"/>
      <c r="C7" s="1171"/>
      <c r="D7" s="693" t="s">
        <v>34839</v>
      </c>
      <c r="E7" s="810"/>
      <c r="F7" s="693"/>
      <c r="G7" s="1176"/>
      <c r="H7" s="1158"/>
      <c r="I7" s="1158"/>
      <c r="J7" s="1158"/>
      <c r="K7" s="1181"/>
      <c r="L7" s="1182"/>
      <c r="M7" s="1154"/>
      <c r="N7" s="698" t="s">
        <v>34840</v>
      </c>
      <c r="O7" s="698" t="s">
        <v>34841</v>
      </c>
      <c r="P7" s="1154"/>
      <c r="Q7" s="1158"/>
      <c r="R7" s="699" t="s">
        <v>34842</v>
      </c>
      <c r="S7" s="1187"/>
      <c r="T7" s="1187"/>
      <c r="U7" s="1187"/>
      <c r="V7" s="1188"/>
      <c r="W7" s="1164"/>
      <c r="X7" s="1165"/>
      <c r="Y7" s="1169"/>
      <c r="Z7" s="1164"/>
      <c r="AA7" s="1191"/>
      <c r="AB7" s="1192"/>
      <c r="AC7" s="1154"/>
      <c r="AD7" s="1154"/>
      <c r="AE7" s="1154"/>
      <c r="AF7" s="1154"/>
      <c r="AG7" s="1154"/>
      <c r="AH7" s="1154"/>
      <c r="AI7" s="699" t="s">
        <v>34842</v>
      </c>
      <c r="AJ7" s="1187"/>
      <c r="AK7" s="1187"/>
      <c r="AL7" s="1187"/>
      <c r="AM7" s="1188"/>
      <c r="AN7" s="1164"/>
      <c r="AO7" s="1165"/>
      <c r="AP7" s="1169"/>
      <c r="AQ7" s="1171"/>
      <c r="AR7" s="695" t="s">
        <v>34839</v>
      </c>
      <c r="AS7" s="810"/>
      <c r="AT7" s="693"/>
      <c r="AU7" s="1158"/>
      <c r="AV7" s="1164"/>
      <c r="AW7" s="1191"/>
      <c r="AX7" s="1192"/>
      <c r="AY7" s="696" t="s">
        <v>34843</v>
      </c>
      <c r="AZ7" s="696" t="s">
        <v>34844</v>
      </c>
      <c r="BA7" s="696" t="s">
        <v>34844</v>
      </c>
      <c r="BB7" s="696" t="s">
        <v>34845</v>
      </c>
      <c r="BC7" s="696" t="s">
        <v>34846</v>
      </c>
      <c r="BD7" s="696" t="s">
        <v>34847</v>
      </c>
      <c r="BE7" s="696" t="s">
        <v>34848</v>
      </c>
      <c r="BF7" s="698" t="s">
        <v>34849</v>
      </c>
      <c r="BG7" s="698" t="s">
        <v>203</v>
      </c>
      <c r="BH7" s="698" t="s">
        <v>34485</v>
      </c>
      <c r="BI7" s="698" t="s">
        <v>34850</v>
      </c>
      <c r="BJ7" s="698" t="s">
        <v>34485</v>
      </c>
      <c r="BK7" s="698" t="s">
        <v>34850</v>
      </c>
      <c r="BL7" s="1215"/>
      <c r="BM7" s="692"/>
      <c r="BN7" s="1197"/>
      <c r="BO7" s="792" t="s">
        <v>35101</v>
      </c>
      <c r="BP7" s="1199"/>
      <c r="BQ7" s="1201"/>
      <c r="BR7" s="1206"/>
      <c r="BS7" s="1207"/>
      <c r="BT7" s="1209"/>
    </row>
    <row r="8" spans="1:72" ht="15" customHeight="1">
      <c r="A8" s="1169"/>
      <c r="B8" s="1170"/>
      <c r="C8" s="1171"/>
      <c r="D8" s="693" t="s">
        <v>34851</v>
      </c>
      <c r="E8" s="810"/>
      <c r="F8" s="693"/>
      <c r="G8" s="1176"/>
      <c r="H8" s="1158"/>
      <c r="I8" s="1158"/>
      <c r="J8" s="1158"/>
      <c r="K8" s="700" t="s">
        <v>34852</v>
      </c>
      <c r="L8" s="700" t="s">
        <v>34853</v>
      </c>
      <c r="M8" s="1154"/>
      <c r="N8" s="701"/>
      <c r="O8" s="701"/>
      <c r="P8" s="1154"/>
      <c r="Q8" s="1158"/>
      <c r="R8" s="700" t="s">
        <v>34854</v>
      </c>
      <c r="S8" s="702" t="s">
        <v>34854</v>
      </c>
      <c r="T8" s="700" t="s">
        <v>34855</v>
      </c>
      <c r="U8" s="700" t="s">
        <v>34856</v>
      </c>
      <c r="V8" s="700" t="s">
        <v>34857</v>
      </c>
      <c r="W8" s="703" t="s">
        <v>34858</v>
      </c>
      <c r="X8" s="704" t="s">
        <v>34859</v>
      </c>
      <c r="Y8" s="1169"/>
      <c r="Z8" s="1164"/>
      <c r="AA8" s="1191"/>
      <c r="AB8" s="1192"/>
      <c r="AC8" s="1154"/>
      <c r="AD8" s="1154"/>
      <c r="AE8" s="1154"/>
      <c r="AF8" s="1154"/>
      <c r="AG8" s="1154"/>
      <c r="AH8" s="1154"/>
      <c r="AI8" s="700" t="s">
        <v>34854</v>
      </c>
      <c r="AJ8" s="702" t="s">
        <v>34854</v>
      </c>
      <c r="AK8" s="700" t="s">
        <v>34855</v>
      </c>
      <c r="AL8" s="700" t="s">
        <v>34856</v>
      </c>
      <c r="AM8" s="700" t="s">
        <v>34857</v>
      </c>
      <c r="AN8" s="703" t="s">
        <v>34858</v>
      </c>
      <c r="AO8" s="704" t="s">
        <v>34859</v>
      </c>
      <c r="AP8" s="1169"/>
      <c r="AQ8" s="1171"/>
      <c r="AR8" s="705" t="s">
        <v>34851</v>
      </c>
      <c r="AS8" s="810"/>
      <c r="AT8" s="693"/>
      <c r="AU8" s="1158"/>
      <c r="AV8" s="1164"/>
      <c r="AW8" s="1191"/>
      <c r="AX8" s="1192"/>
      <c r="AY8" s="700"/>
      <c r="AZ8" s="700" t="s">
        <v>34860</v>
      </c>
      <c r="BA8" s="700" t="s">
        <v>34861</v>
      </c>
      <c r="BB8" s="700"/>
      <c r="BC8" s="700" t="s">
        <v>34862</v>
      </c>
      <c r="BD8" s="700" t="s">
        <v>34863</v>
      </c>
      <c r="BE8" s="700"/>
      <c r="BF8" s="700" t="s">
        <v>34485</v>
      </c>
      <c r="BG8" s="700"/>
      <c r="BH8" s="700"/>
      <c r="BI8" s="700"/>
      <c r="BJ8" s="700"/>
      <c r="BK8" s="700"/>
      <c r="BL8" s="1215"/>
      <c r="BM8" s="692"/>
      <c r="BN8" s="1197"/>
      <c r="BO8" s="792"/>
      <c r="BP8" s="1199"/>
      <c r="BQ8" s="1201"/>
      <c r="BR8" s="776" t="s">
        <v>34852</v>
      </c>
      <c r="BS8" s="776" t="s">
        <v>34853</v>
      </c>
      <c r="BT8" s="1209"/>
    </row>
    <row r="9" spans="1:72" ht="15.75" customHeight="1" thickBot="1">
      <c r="A9" s="1172"/>
      <c r="B9" s="1173"/>
      <c r="C9" s="1174"/>
      <c r="D9" s="706" t="s">
        <v>34864</v>
      </c>
      <c r="E9" s="707"/>
      <c r="F9" s="706"/>
      <c r="G9" s="708"/>
      <c r="H9" s="708" t="s">
        <v>34864</v>
      </c>
      <c r="I9" s="708" t="s">
        <v>34865</v>
      </c>
      <c r="J9" s="708" t="s">
        <v>34864</v>
      </c>
      <c r="K9" s="708" t="s">
        <v>34864</v>
      </c>
      <c r="L9" s="708" t="s">
        <v>34864</v>
      </c>
      <c r="M9" s="708" t="s">
        <v>34864</v>
      </c>
      <c r="N9" s="708" t="s">
        <v>34864</v>
      </c>
      <c r="O9" s="708" t="s">
        <v>34864</v>
      </c>
      <c r="P9" s="708" t="s">
        <v>34864</v>
      </c>
      <c r="Q9" s="708" t="s">
        <v>34864</v>
      </c>
      <c r="R9" s="708" t="s">
        <v>34866</v>
      </c>
      <c r="S9" s="709" t="s">
        <v>34866</v>
      </c>
      <c r="T9" s="708" t="s">
        <v>34866</v>
      </c>
      <c r="U9" s="708" t="s">
        <v>34866</v>
      </c>
      <c r="V9" s="708" t="s">
        <v>34866</v>
      </c>
      <c r="W9" s="710" t="s">
        <v>34867</v>
      </c>
      <c r="X9" s="711" t="s">
        <v>34867</v>
      </c>
      <c r="Y9" s="1172"/>
      <c r="Z9" s="1193" t="s">
        <v>34864</v>
      </c>
      <c r="AA9" s="1194"/>
      <c r="AB9" s="1195"/>
      <c r="AC9" s="708" t="s">
        <v>34864</v>
      </c>
      <c r="AD9" s="708" t="s">
        <v>34864</v>
      </c>
      <c r="AE9" s="708" t="s">
        <v>34864</v>
      </c>
      <c r="AF9" s="708" t="s">
        <v>34864</v>
      </c>
      <c r="AG9" s="708" t="s">
        <v>34864</v>
      </c>
      <c r="AH9" s="708" t="s">
        <v>34864</v>
      </c>
      <c r="AI9" s="708" t="s">
        <v>34866</v>
      </c>
      <c r="AJ9" s="709" t="s">
        <v>34866</v>
      </c>
      <c r="AK9" s="708" t="s">
        <v>34866</v>
      </c>
      <c r="AL9" s="708" t="s">
        <v>34866</v>
      </c>
      <c r="AM9" s="708" t="s">
        <v>34866</v>
      </c>
      <c r="AN9" s="710" t="s">
        <v>34867</v>
      </c>
      <c r="AO9" s="711" t="s">
        <v>34867</v>
      </c>
      <c r="AP9" s="1172"/>
      <c r="AQ9" s="1174"/>
      <c r="AR9" s="712" t="s">
        <v>34864</v>
      </c>
      <c r="AS9" s="707"/>
      <c r="AT9" s="706"/>
      <c r="AU9" s="708" t="s">
        <v>34864</v>
      </c>
      <c r="AV9" s="1193" t="s">
        <v>34864</v>
      </c>
      <c r="AW9" s="1194"/>
      <c r="AX9" s="1195"/>
      <c r="AY9" s="708" t="s">
        <v>34864</v>
      </c>
      <c r="AZ9" s="708" t="s">
        <v>34864</v>
      </c>
      <c r="BA9" s="708" t="s">
        <v>34864</v>
      </c>
      <c r="BB9" s="708" t="s">
        <v>34864</v>
      </c>
      <c r="BC9" s="708" t="s">
        <v>34866</v>
      </c>
      <c r="BD9" s="710" t="s">
        <v>34866</v>
      </c>
      <c r="BE9" s="710" t="s">
        <v>34866</v>
      </c>
      <c r="BF9" s="708" t="s">
        <v>34866</v>
      </c>
      <c r="BG9" s="708" t="s">
        <v>34866</v>
      </c>
      <c r="BH9" s="708" t="s">
        <v>34864</v>
      </c>
      <c r="BI9" s="708" t="s">
        <v>34864</v>
      </c>
      <c r="BJ9" s="708" t="s">
        <v>34866</v>
      </c>
      <c r="BK9" s="708" t="s">
        <v>34866</v>
      </c>
      <c r="BL9" s="711" t="s">
        <v>34866</v>
      </c>
      <c r="BM9" s="713"/>
      <c r="BN9" s="1197"/>
      <c r="BO9" s="792"/>
      <c r="BP9" s="776" t="s">
        <v>34864</v>
      </c>
      <c r="BQ9" s="776" t="s">
        <v>34864</v>
      </c>
      <c r="BR9" s="776" t="s">
        <v>34864</v>
      </c>
      <c r="BS9" s="776" t="s">
        <v>34864</v>
      </c>
      <c r="BT9" s="778" t="s">
        <v>34864</v>
      </c>
    </row>
    <row r="10" spans="1:72" ht="14.25">
      <c r="A10" s="719" t="s">
        <v>34916</v>
      </c>
      <c r="B10" s="790"/>
      <c r="C10" s="774"/>
      <c r="D10" s="774"/>
      <c r="E10" s="774"/>
      <c r="F10" s="774"/>
      <c r="G10" s="774"/>
      <c r="H10" s="774"/>
      <c r="I10" s="774"/>
      <c r="J10" s="774"/>
      <c r="K10" s="774"/>
      <c r="L10" s="774"/>
      <c r="M10" s="774"/>
      <c r="N10" s="774"/>
      <c r="O10" s="774"/>
      <c r="P10" s="774"/>
      <c r="Q10" s="774"/>
      <c r="R10" s="774"/>
      <c r="S10" s="774"/>
      <c r="T10" s="774"/>
      <c r="U10" s="774"/>
      <c r="V10" s="774"/>
      <c r="W10" s="774"/>
      <c r="X10" s="775"/>
      <c r="Y10" s="716" t="str">
        <f>A10</f>
        <v>VISTA ALEGRE</v>
      </c>
      <c r="Z10" s="743"/>
      <c r="AA10" s="743"/>
      <c r="AB10" s="743"/>
      <c r="AC10" s="747"/>
      <c r="AD10" s="748"/>
      <c r="AE10" s="748"/>
      <c r="AF10" s="747"/>
      <c r="AG10" s="745"/>
      <c r="AH10" s="747"/>
      <c r="AI10" s="749"/>
      <c r="AJ10" s="749"/>
      <c r="AK10" s="749"/>
      <c r="AL10" s="749"/>
      <c r="AM10" s="749"/>
      <c r="AN10" s="750"/>
      <c r="AO10" s="715"/>
      <c r="AP10" s="716" t="str">
        <f>A10</f>
        <v>VISTA ALEGRE</v>
      </c>
      <c r="AQ10" s="742"/>
      <c r="AR10" s="743"/>
      <c r="AS10" s="743"/>
      <c r="AT10" s="743"/>
      <c r="AU10" s="745"/>
      <c r="AV10" s="743"/>
      <c r="AW10" s="743"/>
      <c r="AX10" s="743"/>
      <c r="AY10" s="750"/>
      <c r="AZ10" s="750"/>
      <c r="BA10" s="750"/>
      <c r="BB10" s="750"/>
      <c r="BC10" s="747"/>
      <c r="BD10" s="747"/>
      <c r="BE10" s="747"/>
      <c r="BF10" s="747"/>
      <c r="BG10" s="747"/>
      <c r="BH10" s="747"/>
      <c r="BI10" s="747"/>
      <c r="BJ10" s="747"/>
      <c r="BK10" s="747"/>
      <c r="BL10" s="717"/>
      <c r="BM10" s="718"/>
      <c r="BN10" s="1220"/>
      <c r="BO10" s="1221"/>
      <c r="BP10" s="1221"/>
      <c r="BQ10" s="1221"/>
      <c r="BR10" s="1221"/>
      <c r="BS10" s="1221"/>
      <c r="BT10" s="1222"/>
    </row>
    <row r="11" spans="1:72" ht="14.25">
      <c r="A11" s="719" t="s">
        <v>34868</v>
      </c>
      <c r="B11" s="790"/>
      <c r="C11" s="772"/>
      <c r="D11" s="772"/>
      <c r="E11" s="772"/>
      <c r="F11" s="772"/>
      <c r="G11" s="772"/>
      <c r="H11" s="772"/>
      <c r="I11" s="772"/>
      <c r="J11" s="772"/>
      <c r="K11" s="772"/>
      <c r="L11" s="772"/>
      <c r="M11" s="772"/>
      <c r="N11" s="772"/>
      <c r="O11" s="772"/>
      <c r="P11" s="772"/>
      <c r="Q11" s="772"/>
      <c r="R11" s="772"/>
      <c r="S11" s="772"/>
      <c r="T11" s="772"/>
      <c r="U11" s="772"/>
      <c r="V11" s="772"/>
      <c r="W11" s="772"/>
      <c r="X11" s="773"/>
      <c r="Y11" s="716" t="str">
        <f>$A11</f>
        <v>BACIA A</v>
      </c>
      <c r="Z11" s="743"/>
      <c r="AA11" s="743"/>
      <c r="AB11" s="743"/>
      <c r="AC11" s="747"/>
      <c r="AD11" s="748"/>
      <c r="AE11" s="748"/>
      <c r="AF11" s="747"/>
      <c r="AG11" s="747"/>
      <c r="AH11" s="747"/>
      <c r="AI11" s="749"/>
      <c r="AJ11" s="749"/>
      <c r="AK11" s="749"/>
      <c r="AL11" s="749"/>
      <c r="AM11" s="749"/>
      <c r="AN11" s="750"/>
      <c r="AO11" s="715"/>
      <c r="AP11" s="716" t="str">
        <f>$A11</f>
        <v>BACIA A</v>
      </c>
      <c r="AQ11" s="742"/>
      <c r="AR11" s="743"/>
      <c r="AS11" s="743"/>
      <c r="AT11" s="743"/>
      <c r="AU11" s="745"/>
      <c r="AV11" s="743"/>
      <c r="AW11" s="743"/>
      <c r="AX11" s="743"/>
      <c r="AY11" s="750"/>
      <c r="AZ11" s="750"/>
      <c r="BA11" s="750"/>
      <c r="BB11" s="750"/>
      <c r="BC11" s="747"/>
      <c r="BD11" s="747"/>
      <c r="BE11" s="747"/>
      <c r="BF11" s="747"/>
      <c r="BG11" s="747"/>
      <c r="BH11" s="747"/>
      <c r="BI11" s="747"/>
      <c r="BJ11" s="747"/>
      <c r="BK11" s="747"/>
      <c r="BL11" s="717"/>
      <c r="BM11" s="718"/>
      <c r="BN11" s="1223"/>
      <c r="BO11" s="1224"/>
      <c r="BP11" s="1224"/>
      <c r="BQ11" s="1224"/>
      <c r="BR11" s="1224"/>
      <c r="BS11" s="1224"/>
      <c r="BT11" s="1225"/>
    </row>
    <row r="12" spans="1:72" ht="14.25">
      <c r="A12" s="719" t="s">
        <v>34917</v>
      </c>
      <c r="B12" s="790"/>
      <c r="C12" s="770"/>
      <c r="D12" s="770"/>
      <c r="E12" s="770"/>
      <c r="F12" s="770"/>
      <c r="G12" s="786"/>
      <c r="H12" s="770"/>
      <c r="I12" s="770"/>
      <c r="J12" s="770"/>
      <c r="K12" s="770"/>
      <c r="L12" s="770"/>
      <c r="M12" s="770"/>
      <c r="N12" s="770"/>
      <c r="O12" s="770"/>
      <c r="P12" s="770"/>
      <c r="Q12" s="770"/>
      <c r="R12" s="770"/>
      <c r="S12" s="770"/>
      <c r="T12" s="770"/>
      <c r="U12" s="770"/>
      <c r="V12" s="770"/>
      <c r="W12" s="770"/>
      <c r="X12" s="771"/>
      <c r="Y12" s="716" t="str">
        <f>A12</f>
        <v>RUA ITAPORANGA</v>
      </c>
      <c r="Z12" s="743"/>
      <c r="AA12" s="743"/>
      <c r="AB12" s="743"/>
      <c r="AC12" s="747"/>
      <c r="AD12" s="748"/>
      <c r="AE12" s="748"/>
      <c r="AF12" s="747"/>
      <c r="AG12" s="745"/>
      <c r="AH12" s="747"/>
      <c r="AI12" s="749"/>
      <c r="AJ12" s="749"/>
      <c r="AK12" s="749"/>
      <c r="AL12" s="749"/>
      <c r="AM12" s="749"/>
      <c r="AN12" s="750"/>
      <c r="AO12" s="715"/>
      <c r="AP12" s="716" t="str">
        <f t="shared" ref="AP12:AP43" si="0">A12</f>
        <v>RUA ITAPORANGA</v>
      </c>
      <c r="AQ12" s="742"/>
      <c r="AR12" s="743"/>
      <c r="AS12" s="743"/>
      <c r="AT12" s="743"/>
      <c r="AU12" s="745"/>
      <c r="AV12" s="743"/>
      <c r="AW12" s="743"/>
      <c r="AX12" s="743"/>
      <c r="AY12" s="750"/>
      <c r="AZ12" s="750"/>
      <c r="BA12" s="750"/>
      <c r="BB12" s="750"/>
      <c r="BC12" s="747"/>
      <c r="BD12" s="747"/>
      <c r="BE12" s="747"/>
      <c r="BF12" s="747"/>
      <c r="BG12" s="747"/>
      <c r="BH12" s="747"/>
      <c r="BI12" s="747"/>
      <c r="BJ12" s="747"/>
      <c r="BK12" s="747"/>
      <c r="BL12" s="717"/>
      <c r="BM12" s="718"/>
      <c r="BN12" s="1226"/>
      <c r="BO12" s="1227"/>
      <c r="BP12" s="1227"/>
      <c r="BQ12" s="1227"/>
      <c r="BR12" s="1227"/>
      <c r="BS12" s="1227"/>
      <c r="BT12" s="1228"/>
    </row>
    <row r="13" spans="1:72" ht="14.25" customHeight="1">
      <c r="A13" s="1216" t="str">
        <f>BN13</f>
        <v>A7-1 =&gt; A7-2</v>
      </c>
      <c r="B13" s="1218"/>
      <c r="C13" s="1217"/>
      <c r="D13" s="800">
        <f>BP13</f>
        <v>0.4</v>
      </c>
      <c r="E13" s="801"/>
      <c r="F13" s="802"/>
      <c r="G13" s="803" t="s">
        <v>34920</v>
      </c>
      <c r="H13" s="740">
        <f>BQ13</f>
        <v>40</v>
      </c>
      <c r="I13" s="740">
        <v>1</v>
      </c>
      <c r="J13" s="740">
        <f>H13</f>
        <v>40</v>
      </c>
      <c r="K13" s="804">
        <f>BR13</f>
        <v>1.2000000000000028</v>
      </c>
      <c r="L13" s="804">
        <f>BS13</f>
        <v>1.2169999999999987</v>
      </c>
      <c r="M13" s="724">
        <f>ROUND((K13+L13)/2,2)</f>
        <v>1.21</v>
      </c>
      <c r="N13" s="725">
        <f>IF(F13=0,ROUND($D13*10%,2),IF(D13&gt;2.8,0.18,0.15))</f>
        <v>0.04</v>
      </c>
      <c r="O13" s="725">
        <f>IF(F13=0,IF(   ROUND($D13/4,2),   IF(ROUND(($D13*1.2)/6,2)&lt;0.1,0.1,ROUND(($D13*1.2)/6,2))),0.5)</f>
        <v>0.1</v>
      </c>
      <c r="P13" s="724">
        <f>M13+N13+O13</f>
        <v>1.35</v>
      </c>
      <c r="Q13" s="724">
        <f>IF(P13&lt;2,(D13+N13*2)+0.6,(D13+N13*2)+0.6+ROUNDUP(P13-2,0)*0.1)*I13</f>
        <v>1.08</v>
      </c>
      <c r="R13" s="726">
        <f>IF($P13&lt;=$X$4,ROUND(IF($P13&lt;1.5,$P13*$H13*$Q13,1.5*$H13*$Q13),2),0)</f>
        <v>58.32</v>
      </c>
      <c r="S13" s="726">
        <f>IF($P13&gt;$X$4,ROUND(IF($P13&lt;1.5,$P13*$H13*$Q13,1.5*$H13*$Q13),2),0)</f>
        <v>0</v>
      </c>
      <c r="T13" s="726">
        <f>IF($P13&gt;$X$4,ROUND(IF($P13&lt;1.5,0,IF($P13&gt;3,1.5*$H13*$Q13,($P13-1.5)*$H13*$Q13)),2),0)</f>
        <v>0</v>
      </c>
      <c r="U13" s="726">
        <f>IF($P13&gt;$X$4,ROUND(IF($P13&lt;3,0,IF($P13&gt;4.5,1.5*$H13*$Q13,($P13-3)*$H13*$Q13)),2),0)</f>
        <v>0</v>
      </c>
      <c r="V13" s="726">
        <f>IF($P13&gt;$X$4,ROUND(IF($P13&lt;4.5,0,IF($P13&gt;6,($P13-4.5)*$H13*$Q13,($P13-4.5)*$H13*$Q13)),2),0)</f>
        <v>0</v>
      </c>
      <c r="W13" s="727">
        <f>IF($P13&gt;$X$4, IF( $P13&lt;=4,   ROUND($H13*($P13+0.5)*2,2),   0),0)</f>
        <v>0</v>
      </c>
      <c r="X13" s="728">
        <f>IF($P13&gt;$X$4, IF( $P13&gt;4,   ROUND($H13*($P13+0.5)*2,2),   0),0)</f>
        <v>0</v>
      </c>
      <c r="Y13" s="720" t="str">
        <f>BO13</f>
        <v>A7-1</v>
      </c>
      <c r="Z13" s="721">
        <f>IF($D13=0.3,IF($I13=1,1.2,IF(I13=2,1.5,"--")),IF($D13=0.4,IF($I13=1,1.2,IF(I13=2,1.5,"--")),IF($D13=0.45,IF($I13=1,1.2,IF(I13=2,1.5,"--")),IF($D13=0.5,IF($I13=1,1.2,IF(I13=2,1.5,"--")),IF($D13=0.6,IF($I13=1,1.2,IF(I13=2,2,"--")),IF($D13=0.75,IF($I13=1,1.3,IF(I13=2,2,"--")),IF($D13=0.8,1.3,IF($D13=1,1.5,IF($D13=1.2,1.7,IF($D13&lt;=2,2,"--"))))))))))</f>
        <v>1.2</v>
      </c>
      <c r="AA13" s="729" t="s">
        <v>31</v>
      </c>
      <c r="AB13" s="722">
        <f t="shared" ref="AB13:AB14" si="1">Z13</f>
        <v>1.2</v>
      </c>
      <c r="AC13" s="730">
        <f>IF($Z13="--","--",K13)</f>
        <v>1.2000000000000028</v>
      </c>
      <c r="AD13" s="731">
        <f>IF($Z13="--","--",IF(D13&gt;1.5,0.15,ROUND($D13*10%,2)))</f>
        <v>0.04</v>
      </c>
      <c r="AE13" s="731">
        <f>IF($Z13="--","--",0.15)</f>
        <v>0.15</v>
      </c>
      <c r="AF13" s="732">
        <f>IF($Z13="--","--",ROUND(AC13+AD13+AE13,2))</f>
        <v>1.39</v>
      </c>
      <c r="AG13" s="732">
        <f>IF($Z13="--","--",IF($AC13&lt;=2,$Z13+1,($Z13+1)+ROUNDUP($AC13-2,0)*0.1))</f>
        <v>2.2000000000000002</v>
      </c>
      <c r="AH13" s="731">
        <f>IF($D13=0.3,1.04,IF($D13=0.4,0.92,IF($D13=0.45,0.86,IF($D13=0.5,0.8,IF($D13=0.75,0.8,IF($D13=0.6,0.68,IF($D13=0.8,0.74,IF($D13=1,0.7,IF($D13=1.2,0.66,IF($D13=1.5,0.6,IF($D13&lt;=2,(2.4-(D13+0.3)),"--")))))))))))</f>
        <v>0.92</v>
      </c>
      <c r="AI13" s="733">
        <f>IF($Z13="--","--",IF($AF13&lt;=$X$4,ROUND(IF($AF13&lt;1.5,$AF13*$AG13*$AH13,1.5*$AG13*$AH13),2),0))</f>
        <v>2.81</v>
      </c>
      <c r="AJ13" s="733">
        <f>IF($Z13="--","--",IF($AF13&gt;$X$4,ROUND(IF($AF13&lt;1.5,$AF13*$AG13*$AH13,1.5*$AG13*$AH13),2),0))</f>
        <v>0</v>
      </c>
      <c r="AK13" s="733">
        <f>IF($Z13="--","--",IF($AF13&gt;$X$4,ROUND(IF($AF13&lt;1.5,0,IF($AF13&gt;3,1.5*$AG13*$AH13,($AF13-1.5)*$AG13*$AH13)),2),0))</f>
        <v>0</v>
      </c>
      <c r="AL13" s="733">
        <f>IF($Z13="--","--",IF($AF13&gt;$X$4,ROUND(IF($AF13&lt;3,0,IF($AF13&gt;4.5,1.5*$AG13*$AH13,($AF13-3)*$AG13*$AH13)),2),0))</f>
        <v>0</v>
      </c>
      <c r="AM13" s="733">
        <f>IF($Z13="--","--",IF($AF13&gt;$X$4,ROUND(IF($AF13&lt;4.5,0,IF($AF13&gt;6,($AF13-4.5)*$AG13*$AH13,($AF13-4.5)*$AG13*$AH13)),2),0))</f>
        <v>0</v>
      </c>
      <c r="AN13" s="734">
        <f>IF($Z13="--","--",IF($AF13&gt;$X$4, IF( $AF13&lt;=4,   ROUND(($AH13*4)*($AF13+0.5)*2,2),   0),0))</f>
        <v>0</v>
      </c>
      <c r="AO13" s="735">
        <f>IF($Z13="--","--",IF($AF13&gt;$X$4, IF( $AF13&gt;4,   ROUND(($AH13*4)*($AF13+0.5)*2,2),   0),0))</f>
        <v>0</v>
      </c>
      <c r="AP13" s="1216" t="str">
        <f t="shared" si="0"/>
        <v>A7-1 =&gt; A7-2</v>
      </c>
      <c r="AQ13" s="1217"/>
      <c r="AR13" s="739">
        <f>D13</f>
        <v>0.4</v>
      </c>
      <c r="AS13" s="736"/>
      <c r="AT13" s="736"/>
      <c r="AU13" s="723">
        <f>H13</f>
        <v>40</v>
      </c>
      <c r="AV13" s="721">
        <f>IF($Z13="--","--",Z13+0.2)</f>
        <v>1.4</v>
      </c>
      <c r="AW13" s="729" t="s">
        <v>31</v>
      </c>
      <c r="AX13" s="722">
        <f t="shared" ref="AX13:AX14" si="2">AV13</f>
        <v>1.4</v>
      </c>
      <c r="AY13" s="727">
        <f>IF(D13&gt;2,AU13,AU13-AV13)</f>
        <v>38.6</v>
      </c>
      <c r="AZ13" s="798">
        <f>O13</f>
        <v>0.1</v>
      </c>
      <c r="BA13" s="798"/>
      <c r="BB13" s="727">
        <f>Q13</f>
        <v>1.08</v>
      </c>
      <c r="BC13" s="724">
        <f>IF(F13=0,IF(ROUND( AY13 * ( ( (O13*Q13) +  ( ((D13+N13*2)/6)*Q13 ) ) - ROUND(  ((D13+N13*2)^2)   *   (   ( PI()*96.379 / (4*360) )  -  ( (SIN((96.379/2)*PI()/180)) * (COS((96.379/2)*PI()/180)) / 4 )   ), 4) ),2),   ROUND( AY13 * ( ( (O13*Q13) +  ( ((D13+N13*2)/4)*Q13 ) ) - ROUND(  ((D13+N13*2)^2)   *   (   ( PI()*120 / (4*360) )  -  ( (SIN((120/2)*PI()/180)) * (COS((120/2)*PI()/180)) / 4 )   ), 4) ),2)),0)</f>
        <v>7.8</v>
      </c>
      <c r="BD13" s="737">
        <f>IF(F13&gt;0,ROUND(AY13*O13*Q13,2),0)</f>
        <v>0</v>
      </c>
      <c r="BE13" s="737"/>
      <c r="BF13" s="737">
        <f>SUM(R13:V13,AI13:AM13)</f>
        <v>61.13</v>
      </c>
      <c r="BG13" s="737">
        <f>IF(F13=0, ROUND( ( PI()*( (D13+N13*2)^2 ) / 4  ) * AY13,2),  ROUND( (D13+N13*2)*(F13+N13*2) * AY13,2))*I13</f>
        <v>6.98</v>
      </c>
      <c r="BH13" s="726">
        <f>IF(($K13+N13-0.15)&lt;=2,($K13+N13+0.15),IF(($K13+N13)&lt;=3,2.35,($K13+N13+0.2)-0.85))</f>
        <v>1.3900000000000028</v>
      </c>
      <c r="BI13" s="726">
        <f>IF(D13&gt;2,   (K13-F13-N13-0.11),IF(($K13+N13)&lt;=2,0,IF(($K13+N13)&gt;3,0.85,(K13+N13+0.2-BH13))))</f>
        <v>0</v>
      </c>
      <c r="BJ13" s="726">
        <f>IF($Z13="--",0,IF(D13&gt;2,ROUND(((1.42+0.4)+(0.91+0.4))*2*BI13,2),ROUND(AV13*AX13*BH13,2)))</f>
        <v>2.72</v>
      </c>
      <c r="BK13" s="726">
        <f t="shared" ref="BK13:BK14" si="3">ROUND(((PI()*0.9^2)/4)*BI13,2)</f>
        <v>0</v>
      </c>
      <c r="BL13" s="738">
        <f t="shared" ref="BL13:BL14" si="4">ROUND(BF13-BG13-BJ13-BK13-BC13-BD13,2)</f>
        <v>43.63</v>
      </c>
      <c r="BM13" s="718"/>
      <c r="BN13" s="779" t="s">
        <v>34924</v>
      </c>
      <c r="BO13" s="793" t="s">
        <v>34918</v>
      </c>
      <c r="BP13" s="784">
        <v>0.4</v>
      </c>
      <c r="BQ13" s="784">
        <v>40</v>
      </c>
      <c r="BR13" s="787">
        <v>1.2000000000000028</v>
      </c>
      <c r="BS13" s="787">
        <v>1.2169999999999987</v>
      </c>
      <c r="BT13" s="795">
        <v>0</v>
      </c>
    </row>
    <row r="14" spans="1:72" ht="14.25">
      <c r="A14" s="1216" t="str">
        <f t="shared" ref="A14:A15" si="5">BN14</f>
        <v>A7-2 =&gt; A7-3</v>
      </c>
      <c r="B14" s="1218"/>
      <c r="C14" s="1217"/>
      <c r="D14" s="800">
        <f t="shared" ref="D14:D15" si="6">BP14</f>
        <v>0.4</v>
      </c>
      <c r="E14" s="801"/>
      <c r="F14" s="802"/>
      <c r="G14" s="803" t="s">
        <v>34920</v>
      </c>
      <c r="H14" s="740">
        <f t="shared" ref="H14:H15" si="7">BQ14</f>
        <v>40</v>
      </c>
      <c r="I14" s="740">
        <v>1</v>
      </c>
      <c r="J14" s="740">
        <f t="shared" ref="J14:J15" si="8">H14</f>
        <v>40</v>
      </c>
      <c r="K14" s="804">
        <f t="shared" ref="K14:K15" si="9">BR14</f>
        <v>1.2169999999999987</v>
      </c>
      <c r="L14" s="804">
        <f t="shared" ref="L14:L15" si="10">BS14</f>
        <v>1.2439999999999998</v>
      </c>
      <c r="M14" s="724">
        <f t="shared" ref="M14" si="11">ROUND((K14+L14)/2,2)</f>
        <v>1.23</v>
      </c>
      <c r="N14" s="725">
        <f>IF(F14=0,ROUND($D14*10%,2),IF(D14&gt;2.8,0.18,0.15))</f>
        <v>0.04</v>
      </c>
      <c r="O14" s="725">
        <f>IF(F14=0,IF(   ROUND($D14/4,2),   IF(ROUND(($D14*1.2)/6,2)&lt;0.1,0.1,ROUND(($D14*1.2)/6,2))),0.5)</f>
        <v>0.1</v>
      </c>
      <c r="P14" s="724">
        <f t="shared" ref="P14" si="12">M14+N14+O14</f>
        <v>1.37</v>
      </c>
      <c r="Q14" s="724">
        <f t="shared" ref="Q14" si="13">IF(P14&lt;2,(D14+N14*2)+0.6,(D14+N14*2)+0.6+ROUNDUP(P14-2,0)*0.1)*I14</f>
        <v>1.08</v>
      </c>
      <c r="R14" s="726">
        <f>IF($P14&lt;=$X$4,ROUND(IF($P14&lt;1.5,$P14*$H14*$Q14,1.5*$H14*$Q14),2),0)</f>
        <v>59.18</v>
      </c>
      <c r="S14" s="726">
        <f>IF($P14&gt;$X$4,ROUND(IF($P14&lt;1.5,$P14*$H14*$Q14,1.5*$H14*$Q14),2),0)</f>
        <v>0</v>
      </c>
      <c r="T14" s="726">
        <f>IF($P14&gt;$X$4,ROUND(IF($P14&lt;1.5,0,IF($P14&gt;3,1.5*$H14*$Q14,($P14-1.5)*$H14*$Q14)),2),0)</f>
        <v>0</v>
      </c>
      <c r="U14" s="726">
        <f>IF($P14&gt;$X$4,ROUND(IF($P14&lt;3,0,IF($P14&gt;4.5,1.5*$H14*$Q14,($P14-3)*$H14*$Q14)),2),0)</f>
        <v>0</v>
      </c>
      <c r="V14" s="726">
        <f>IF($P14&gt;$X$4,ROUND(IF($P14&lt;4.5,0,IF($P14&gt;6,($P14-4.5)*$H14*$Q14,($P14-4.5)*$H14*$Q14)),2),0)</f>
        <v>0</v>
      </c>
      <c r="W14" s="727">
        <f>IF($P14&gt;$X$4, IF( $P14&lt;=4,   ROUND($H14*($P14+0.5)*2,2),   0),0)</f>
        <v>0</v>
      </c>
      <c r="X14" s="728">
        <f>IF($P14&gt;$X$4, IF( $P14&gt;4,   ROUND($H14*($P14+0.5)*2,2),   0),0)</f>
        <v>0</v>
      </c>
      <c r="Y14" s="720" t="str">
        <f t="shared" ref="Y14:Y15" si="14">BO14</f>
        <v>A7-2</v>
      </c>
      <c r="Z14" s="721">
        <f>IF($D14=0.3,IF($I14=1,1.2,IF(I14=2,1.5,"--")),IF($D14=0.4,IF($I14=1,1.2,IF(I14=2,1.5,"--")),IF($D14=0.45,IF($I14=1,1.2,IF(I14=2,1.5,"--")),IF($D14=0.5,IF($I14=1,1.2,IF(I14=2,1.5,"--")),IF($D14=0.6,IF($I14=1,1.2,IF(I14=2,2,"--")),IF($D14=0.75,IF($I14=1,1.3,IF(I14=2,2,"--")),IF($D14=0.8,1.3,IF($D14=1,1.5,IF($D14=1.2,1.7,IF($D14&lt;=2,2,"--"))))))))))</f>
        <v>1.2</v>
      </c>
      <c r="AA14" s="729" t="s">
        <v>31</v>
      </c>
      <c r="AB14" s="722">
        <f t="shared" si="1"/>
        <v>1.2</v>
      </c>
      <c r="AC14" s="730">
        <f>IF($Z14="--","--",K14)</f>
        <v>1.2169999999999987</v>
      </c>
      <c r="AD14" s="731">
        <f>IF($Z14="--","--",IF(D14&gt;1.5,0.15,ROUND($D14*10%,2)))</f>
        <v>0.04</v>
      </c>
      <c r="AE14" s="731">
        <f>IF($Z14="--","--",0.15)</f>
        <v>0.15</v>
      </c>
      <c r="AF14" s="732">
        <f>IF($Z14="--","--",ROUND(AC14+AD14+AE14,2))</f>
        <v>1.41</v>
      </c>
      <c r="AG14" s="732">
        <f>IF($Z14="--","--",IF($AC14&lt;=2,$Z14+1,($Z14+1)+ROUNDUP($AC14-2,0)*0.1))</f>
        <v>2.2000000000000002</v>
      </c>
      <c r="AH14" s="731">
        <f>IF($D14=0.3,1.04,IF($D14=0.4,0.92,IF($D14=0.45,0.86,IF($D14=0.5,0.8,IF($D14=0.75,0.8,IF($D14=0.6,0.68,IF($D14=0.8,0.74,IF($D14=1,0.7,IF($D14=1.2,0.66,IF($D14=1.5,0.6,IF($D14&lt;=2,(2.4-(D14+0.3)),"--")))))))))))</f>
        <v>0.92</v>
      </c>
      <c r="AI14" s="733">
        <f>IF($Z14="--","--",IF($AF14&lt;=$X$4,ROUND(IF($AF14&lt;1.5,$AF14*$AG14*$AH14,1.5*$AG14*$AH14),2),0))</f>
        <v>2.85</v>
      </c>
      <c r="AJ14" s="733">
        <f>IF($Z14="--","--",IF($AF14&gt;$X$4,ROUND(IF($AF14&lt;1.5,$AF14*$AG14*$AH14,1.5*$AG14*$AH14),2),0))</f>
        <v>0</v>
      </c>
      <c r="AK14" s="733">
        <f>IF($Z14="--","--",IF($AF14&gt;$X$4,ROUND(IF($AF14&lt;1.5,0,IF($AF14&gt;3,1.5*$AG14*$AH14,($AF14-1.5)*$AG14*$AH14)),2),0))</f>
        <v>0</v>
      </c>
      <c r="AL14" s="733">
        <f>IF($Z14="--","--",IF($AF14&gt;$X$4,ROUND(IF($AF14&lt;3,0,IF($AF14&gt;4.5,1.5*$AG14*$AH14,($AF14-3)*$AG14*$AH14)),2),0))</f>
        <v>0</v>
      </c>
      <c r="AM14" s="733">
        <f>IF($Z14="--","--",IF($AF14&gt;$X$4,ROUND(IF($AF14&lt;4.5,0,IF($AF14&gt;6,($AF14-4.5)*$AG14*$AH14,($AF14-4.5)*$AG14*$AH14)),2),0))</f>
        <v>0</v>
      </c>
      <c r="AN14" s="734">
        <f>IF($Z14="--","--",IF($AF14&gt;$X$4, IF( $AF14&lt;=4,   ROUND(($AH14*4)*($AF14+0.5)*2,2),   0),0))</f>
        <v>0</v>
      </c>
      <c r="AO14" s="735">
        <f>IF($Z14="--","--",IF($AF14&gt;$X$4, IF( $AF14&gt;4,   ROUND(($AH14*4)*($AF14+0.5)*2,2),   0),0))</f>
        <v>0</v>
      </c>
      <c r="AP14" s="1216" t="str">
        <f t="shared" si="0"/>
        <v>A7-2 =&gt; A7-3</v>
      </c>
      <c r="AQ14" s="1217">
        <f>C14</f>
        <v>0</v>
      </c>
      <c r="AR14" s="739">
        <f>D14</f>
        <v>0.4</v>
      </c>
      <c r="AS14" s="736"/>
      <c r="AT14" s="736"/>
      <c r="AU14" s="723">
        <f>H14</f>
        <v>40</v>
      </c>
      <c r="AV14" s="721">
        <f>IF($Z14="--","--",Z14+0.2)</f>
        <v>1.4</v>
      </c>
      <c r="AW14" s="729" t="s">
        <v>31</v>
      </c>
      <c r="AX14" s="722">
        <f t="shared" si="2"/>
        <v>1.4</v>
      </c>
      <c r="AY14" s="727">
        <f>IF(D14&gt;2,AU14,AU14-AV14)</f>
        <v>38.6</v>
      </c>
      <c r="AZ14" s="798">
        <f>O14</f>
        <v>0.1</v>
      </c>
      <c r="BA14" s="798"/>
      <c r="BB14" s="727">
        <f>Q14</f>
        <v>1.08</v>
      </c>
      <c r="BC14" s="724">
        <f>IF(F14=0,IF(ROUND( AY14 * ( ( (O14*Q14) +  ( ((D14+N14*2)/6)*Q14 ) ) - ROUND(  ((D14+N14*2)^2)   *   (   ( PI()*96.379 / (4*360) )  -  ( (SIN((96.379/2)*PI()/180)) * (COS((96.379/2)*PI()/180)) / 4 )   ), 4) ),2),   ROUND( AY14 * ( ( (O14*Q14) +  ( ((D14+N14*2)/4)*Q14 ) ) - ROUND(  ((D14+N14*2)^2)   *   (   ( PI()*120 / (4*360) )  -  ( (SIN((120/2)*PI()/180)) * (COS((120/2)*PI()/180)) / 4 )   ), 4) ),2)),0)</f>
        <v>7.8</v>
      </c>
      <c r="BD14" s="737">
        <f>IF(F14&gt;0,ROUND(AY14*O14*Q14,2),0)</f>
        <v>0</v>
      </c>
      <c r="BE14" s="737"/>
      <c r="BF14" s="737">
        <f>SUM(R14:V14,AI14:AM14)</f>
        <v>62.03</v>
      </c>
      <c r="BG14" s="737">
        <f>IF(F14=0, ROUND( ( PI()*( (D14+N14*2)^2 ) / 4  ) * AY14,2),  ROUND( (D14+N14*2)*(F14+N14*2) * AY14,2))*I14</f>
        <v>6.98</v>
      </c>
      <c r="BH14" s="726">
        <f>IF(($K14+N14-0.15)&lt;=2,($K14+N14+0.15),IF(($K14+N14)&lt;=3,2.35,($K14+N14+0.2)-0.85))</f>
        <v>1.4069999999999987</v>
      </c>
      <c r="BI14" s="726">
        <f>IF(D14&gt;2,   (K14-F14-N14-0.11),IF(($K14+N14)&lt;=2,0,IF(($K14+N14)&gt;3,0.85,(K14+N14+0.2-BH14))))</f>
        <v>0</v>
      </c>
      <c r="BJ14" s="726">
        <f>IF($Z14="--",0,IF(D14&gt;2,ROUND(((1.42+0.4)+(0.91+0.4))*2*BI14,2),ROUND(AV14*AX14*BH14,2)))</f>
        <v>2.76</v>
      </c>
      <c r="BK14" s="726">
        <f t="shared" si="3"/>
        <v>0</v>
      </c>
      <c r="BL14" s="738">
        <f t="shared" si="4"/>
        <v>44.49</v>
      </c>
      <c r="BM14" s="718"/>
      <c r="BN14" s="779" t="s">
        <v>34925</v>
      </c>
      <c r="BO14" s="793" t="s">
        <v>34919</v>
      </c>
      <c r="BP14" s="784">
        <v>0.4</v>
      </c>
      <c r="BQ14" s="784">
        <v>40</v>
      </c>
      <c r="BR14" s="787">
        <v>1.2169999999999987</v>
      </c>
      <c r="BS14" s="787">
        <v>1.2439999999999998</v>
      </c>
      <c r="BT14" s="795">
        <v>0</v>
      </c>
    </row>
    <row r="15" spans="1:72" ht="14.25">
      <c r="A15" s="1216" t="str">
        <f t="shared" si="5"/>
        <v>A7-3 =&gt; A7</v>
      </c>
      <c r="B15" s="1218"/>
      <c r="C15" s="1217"/>
      <c r="D15" s="800">
        <f t="shared" si="6"/>
        <v>0.4</v>
      </c>
      <c r="E15" s="801"/>
      <c r="F15" s="802"/>
      <c r="G15" s="803" t="s">
        <v>34920</v>
      </c>
      <c r="H15" s="740">
        <f t="shared" si="7"/>
        <v>36</v>
      </c>
      <c r="I15" s="740">
        <v>1</v>
      </c>
      <c r="J15" s="740">
        <f t="shared" si="8"/>
        <v>36</v>
      </c>
      <c r="K15" s="804">
        <f t="shared" si="9"/>
        <v>1.2439999999999998</v>
      </c>
      <c r="L15" s="804">
        <f t="shared" si="10"/>
        <v>1.1999999999999957</v>
      </c>
      <c r="M15" s="724">
        <f t="shared" ref="M15" si="15">ROUND((K15+L15)/2,2)</f>
        <v>1.22</v>
      </c>
      <c r="N15" s="725">
        <f t="shared" ref="N15" si="16">IF(F15=0,ROUND($D15*10%,2),IF(D15&gt;2.8,0.18,0.15))</f>
        <v>0.04</v>
      </c>
      <c r="O15" s="725">
        <f t="shared" ref="O15" si="17">IF(F15=0,IF(   ROUND($D15/4,2),   IF(ROUND(($D15*1.2)/6,2)&lt;0.1,0.1,ROUND(($D15*1.2)/6,2))),0.5)</f>
        <v>0.1</v>
      </c>
      <c r="P15" s="724">
        <f t="shared" ref="P15" si="18">M15+N15+O15</f>
        <v>1.36</v>
      </c>
      <c r="Q15" s="724">
        <f t="shared" ref="Q15" si="19">IF(P15&lt;2,(D15+N15*2)+0.6,(D15+N15*2)+0.6+ROUNDUP(P15-2,0)*0.1)*I15</f>
        <v>1.08</v>
      </c>
      <c r="R15" s="726">
        <f>IF($P15&lt;=$X$4,ROUND(IF($P15&lt;1.5,$P15*$H15*$Q15,1.5*$H15*$Q15),2),0)</f>
        <v>52.88</v>
      </c>
      <c r="S15" s="726">
        <f>IF($P15&gt;$X$4,ROUND(IF($P15&lt;1.5,$P15*$H15*$Q15,1.5*$H15*$Q15),2),0)</f>
        <v>0</v>
      </c>
      <c r="T15" s="726">
        <f>IF($P15&gt;$X$4,ROUND(IF($P15&lt;1.5,0,IF($P15&gt;3,1.5*$H15*$Q15,($P15-1.5)*$H15*$Q15)),2),0)</f>
        <v>0</v>
      </c>
      <c r="U15" s="726">
        <f>IF($P15&gt;$X$4,ROUND(IF($P15&lt;3,0,IF($P15&gt;4.5,1.5*$H15*$Q15,($P15-3)*$H15*$Q15)),2),0)</f>
        <v>0</v>
      </c>
      <c r="V15" s="726">
        <f>IF($P15&gt;$X$4,ROUND(IF($P15&lt;4.5,0,IF($P15&gt;6,($P15-4.5)*$H15*$Q15,($P15-4.5)*$H15*$Q15)),2),0)</f>
        <v>0</v>
      </c>
      <c r="W15" s="727">
        <f>IF($P15&gt;$X$4, IF( $P15&lt;=4,   ROUND($H15*($P15+0.5)*2,2),   0),0)</f>
        <v>0</v>
      </c>
      <c r="X15" s="728">
        <f>IF($P15&gt;$X$4, IF( $P15&gt;4,   ROUND($H15*($P15+0.5)*2,2),   0),0)</f>
        <v>0</v>
      </c>
      <c r="Y15" s="720" t="str">
        <f t="shared" si="14"/>
        <v>A7-3</v>
      </c>
      <c r="Z15" s="721">
        <f t="shared" ref="Z15" si="20">IF($D15=0.3,IF($I15=1,1.2,IF(I15=2,1.5,"--")),IF($D15=0.4,IF($I15=1,1.2,IF(I15=2,1.5,"--")),IF($D15=0.45,IF($I15=1,1.2,IF(I15=2,1.5,"--")),IF($D15=0.5,IF($I15=1,1.2,IF(I15=2,1.5,"--")),IF($D15=0.6,IF($I15=1,1.2,IF(I15=2,2,"--")),IF($D15=0.75,IF($I15=1,1.3,IF(I15=2,2,"--")),IF($D15=0.8,1.3,IF($D15=1,1.5,IF($D15=1.2,1.7,IF($D15&lt;=2,2,"--"))))))))))</f>
        <v>1.2</v>
      </c>
      <c r="AA15" s="729" t="s">
        <v>31</v>
      </c>
      <c r="AB15" s="722">
        <f t="shared" ref="AB15" si="21">Z15</f>
        <v>1.2</v>
      </c>
      <c r="AC15" s="730">
        <f t="shared" ref="AC15" si="22">IF($Z15="--","--",K15)</f>
        <v>1.2439999999999998</v>
      </c>
      <c r="AD15" s="731">
        <f t="shared" ref="AD15" si="23">IF($Z15="--","--",IF(D15&gt;1.5,0.15,ROUND($D15*10%,2)))</f>
        <v>0.04</v>
      </c>
      <c r="AE15" s="731">
        <f>IF($Z15="--","--",0.15)</f>
        <v>0.15</v>
      </c>
      <c r="AF15" s="732">
        <f t="shared" ref="AF15" si="24">IF($Z15="--","--",ROUND(AC15+AD15+AE15,2))</f>
        <v>1.43</v>
      </c>
      <c r="AG15" s="732">
        <f>IF($Z15="--","--",IF($AC15&lt;=2,$Z15+1,($Z15+1)+ROUNDUP($AC15-2,0)*0.1))</f>
        <v>2.2000000000000002</v>
      </c>
      <c r="AH15" s="731">
        <f t="shared" ref="AH15" si="25">IF($D15=0.3,1.04,IF($D15=0.4,0.92,IF($D15=0.45,0.86,IF($D15=0.5,0.8,IF($D15=0.75,0.8,IF($D15=0.6,0.68,IF($D15=0.8,0.74,IF($D15=1,0.7,IF($D15=1.2,0.66,IF($D15=1.5,0.6,IF($D15&lt;=2,(2.4-(D15+0.3)),"--")))))))))))</f>
        <v>0.92</v>
      </c>
      <c r="AI15" s="733">
        <f>IF($Z15="--","--",IF($AF15&lt;=$X$4,ROUND(IF($AF15&lt;1.5,$AF15*$AG15*$AH15,1.5*$AG15*$AH15),2),0))</f>
        <v>2.89</v>
      </c>
      <c r="AJ15" s="733">
        <f>IF($Z15="--","--",IF($AF15&gt;$X$4,ROUND(IF($AF15&lt;1.5,$AF15*$AG15*$AH15,1.5*$AG15*$AH15),2),0))</f>
        <v>0</v>
      </c>
      <c r="AK15" s="733">
        <f>IF($Z15="--","--",IF($AF15&gt;$X$4,ROUND(IF($AF15&lt;1.5,0,IF($AF15&gt;3,1.5*$AG15*$AH15,($AF15-1.5)*$AG15*$AH15)),2),0))</f>
        <v>0</v>
      </c>
      <c r="AL15" s="733">
        <f>IF($Z15="--","--",IF($AF15&gt;$X$4,ROUND(IF($AF15&lt;3,0,IF($AF15&gt;4.5,1.5*$AG15*$AH15,($AF15-3)*$AG15*$AH15)),2),0))</f>
        <v>0</v>
      </c>
      <c r="AM15" s="733">
        <f>IF($Z15="--","--",IF($AF15&gt;$X$4,ROUND(IF($AF15&lt;4.5,0,IF($AF15&gt;6,($AF15-4.5)*$AG15*$AH15,($AF15-4.5)*$AG15*$AH15)),2),0))</f>
        <v>0</v>
      </c>
      <c r="AN15" s="734">
        <f>IF($Z15="--","--",IF($AF15&gt;$X$4, IF( $AF15&lt;=4,   ROUND(($AH15*4)*($AF15+0.5)*2,2),   0),0))</f>
        <v>0</v>
      </c>
      <c r="AO15" s="735">
        <f>IF($Z15="--","--",IF($AF15&gt;$X$4, IF( $AF15&gt;4,   ROUND(($AH15*4)*($AF15+0.5)*2,2),   0),0))</f>
        <v>0</v>
      </c>
      <c r="AP15" s="1216" t="str">
        <f t="shared" si="0"/>
        <v>A7-3 =&gt; A7</v>
      </c>
      <c r="AQ15" s="1217">
        <f>C15</f>
        <v>0</v>
      </c>
      <c r="AR15" s="739">
        <f>D15</f>
        <v>0.4</v>
      </c>
      <c r="AS15" s="736"/>
      <c r="AT15" s="736"/>
      <c r="AU15" s="723">
        <f>H15</f>
        <v>36</v>
      </c>
      <c r="AV15" s="721">
        <f>IF($Z15="--","--",Z15+0.2)</f>
        <v>1.4</v>
      </c>
      <c r="AW15" s="729" t="s">
        <v>31</v>
      </c>
      <c r="AX15" s="722">
        <f t="shared" ref="AX15" si="26">AV15</f>
        <v>1.4</v>
      </c>
      <c r="AY15" s="727">
        <f>IF(D15&gt;2,AU15,AU15-AV15)</f>
        <v>34.6</v>
      </c>
      <c r="AZ15" s="798">
        <f>O15</f>
        <v>0.1</v>
      </c>
      <c r="BA15" s="798"/>
      <c r="BB15" s="727">
        <f>Q15</f>
        <v>1.08</v>
      </c>
      <c r="BC15" s="724">
        <f>IF(F15=0,IF(ROUND( AY15 * ( ( (O15*Q15) +  ( ((D15+N15*2)/6)*Q15 ) ) - ROUND(  ((D15+N15*2)^2)   *   (   ( PI()*96.379 / (4*360) )  -  ( (SIN((96.379/2)*PI()/180)) * (COS((96.379/2)*PI()/180)) / 4 )   ), 4) ),2),   ROUND( AY15 * ( ( (O15*Q15) +  ( ((D15+N15*2)/4)*Q15 ) ) - ROUND(  ((D15+N15*2)^2)   *   (   ( PI()*120 / (4*360) )  -  ( (SIN((120/2)*PI()/180)) * (COS((120/2)*PI()/180)) / 4 )   ), 4) ),2)),0)</f>
        <v>7</v>
      </c>
      <c r="BD15" s="737">
        <f>IF(F15&gt;0,ROUND(AY15*O15*Q15,2),0)</f>
        <v>0</v>
      </c>
      <c r="BE15" s="737"/>
      <c r="BF15" s="737">
        <f>SUM(R15:V15,AI15:AM15)</f>
        <v>55.77</v>
      </c>
      <c r="BG15" s="737">
        <f>IF(F15=0, ROUND( ( PI()*( (D15+N15*2)^2 ) / 4  ) * AY15,2),  ROUND( (D15+N15*2)*(F15+N15*2) * AY15,2))*I15</f>
        <v>6.26</v>
      </c>
      <c r="BH15" s="726">
        <f>IF(($K15+N15-0.15)&lt;=2,($K15+N15+0.15),IF(($K15+N15)&lt;=3,2.35,($K15+N15+0.2)-0.85))</f>
        <v>1.4339999999999997</v>
      </c>
      <c r="BI15" s="726">
        <f>IF(D15&gt;2,   (K15-F15-N15-0.11),IF(($K15+N15)&lt;=2,0,IF(($K15+N15)&gt;3,0.85,(K15+N15+0.2-BH15))))</f>
        <v>0</v>
      </c>
      <c r="BJ15" s="726">
        <f>IF($Z15="--",0,IF(D15&gt;2,ROUND(((1.42+0.4)+(0.91+0.4))*2*BI15,2),ROUND(AV15*AX15*BH15,2)))</f>
        <v>2.81</v>
      </c>
      <c r="BK15" s="726">
        <f t="shared" ref="BK15" si="27">ROUND(((PI()*0.9^2)/4)*BI15,2)</f>
        <v>0</v>
      </c>
      <c r="BL15" s="738">
        <f t="shared" ref="BL15" si="28">ROUND(BF15-BG15-BJ15-BK15-BC15-BD15,2)</f>
        <v>39.700000000000003</v>
      </c>
      <c r="BM15" s="718"/>
      <c r="BN15" s="779" t="s">
        <v>34926</v>
      </c>
      <c r="BO15" s="793" t="s">
        <v>34921</v>
      </c>
      <c r="BP15" s="784">
        <v>0.4</v>
      </c>
      <c r="BQ15" s="784">
        <v>36</v>
      </c>
      <c r="BR15" s="787">
        <v>1.2439999999999998</v>
      </c>
      <c r="BS15" s="787">
        <v>1.1999999999999957</v>
      </c>
      <c r="BT15" s="795">
        <v>0.19700000000000001</v>
      </c>
    </row>
    <row r="16" spans="1:72" ht="14.25">
      <c r="A16" s="719" t="s">
        <v>35027</v>
      </c>
      <c r="B16" s="790"/>
      <c r="C16" s="770"/>
      <c r="D16" s="805"/>
      <c r="E16" s="805"/>
      <c r="F16" s="805"/>
      <c r="G16" s="833"/>
      <c r="H16" s="805"/>
      <c r="I16" s="805"/>
      <c r="J16" s="805"/>
      <c r="K16" s="805"/>
      <c r="L16" s="805"/>
      <c r="M16" s="770"/>
      <c r="N16" s="770"/>
      <c r="O16" s="770"/>
      <c r="P16" s="770"/>
      <c r="Q16" s="770"/>
      <c r="R16" s="770"/>
      <c r="S16" s="770"/>
      <c r="T16" s="770"/>
      <c r="U16" s="770"/>
      <c r="V16" s="770"/>
      <c r="W16" s="770"/>
      <c r="X16" s="771"/>
      <c r="Y16" s="716" t="str">
        <f>A16</f>
        <v>RUA NORONHA DOS SANTOS</v>
      </c>
      <c r="Z16" s="743"/>
      <c r="AA16" s="743"/>
      <c r="AB16" s="743"/>
      <c r="AC16" s="747"/>
      <c r="AD16" s="748"/>
      <c r="AE16" s="748"/>
      <c r="AF16" s="747"/>
      <c r="AG16" s="745"/>
      <c r="AH16" s="747"/>
      <c r="AI16" s="749"/>
      <c r="AJ16" s="749"/>
      <c r="AK16" s="749"/>
      <c r="AL16" s="749"/>
      <c r="AM16" s="749"/>
      <c r="AN16" s="750"/>
      <c r="AO16" s="715"/>
      <c r="AP16" s="716" t="str">
        <f t="shared" si="0"/>
        <v>RUA NORONHA DOS SANTOS</v>
      </c>
      <c r="AQ16" s="742"/>
      <c r="AR16" s="743"/>
      <c r="AS16" s="743"/>
      <c r="AT16" s="743"/>
      <c r="AU16" s="745"/>
      <c r="AV16" s="743"/>
      <c r="AW16" s="743"/>
      <c r="AX16" s="743"/>
      <c r="AY16" s="750"/>
      <c r="AZ16" s="811"/>
      <c r="BA16" s="811"/>
      <c r="BB16" s="750"/>
      <c r="BC16" s="747"/>
      <c r="BD16" s="747"/>
      <c r="BE16" s="747"/>
      <c r="BF16" s="747"/>
      <c r="BG16" s="747"/>
      <c r="BH16" s="747"/>
      <c r="BI16" s="747"/>
      <c r="BJ16" s="747"/>
      <c r="BK16" s="747"/>
      <c r="BL16" s="717"/>
      <c r="BM16" s="718"/>
      <c r="BN16" s="780"/>
      <c r="BO16" s="793"/>
      <c r="BP16" s="783"/>
      <c r="BQ16" s="783"/>
      <c r="BR16" s="788"/>
      <c r="BS16" s="788"/>
      <c r="BT16" s="796"/>
    </row>
    <row r="17" spans="1:72" ht="14.25">
      <c r="A17" s="1216" t="str">
        <f t="shared" ref="A17:A18" si="29">BN17</f>
        <v>A10-1 =&gt; A10-2</v>
      </c>
      <c r="B17" s="1218"/>
      <c r="C17" s="1217"/>
      <c r="D17" s="800">
        <f t="shared" ref="D17:D18" si="30">BP17</f>
        <v>0.4</v>
      </c>
      <c r="E17" s="801"/>
      <c r="F17" s="802"/>
      <c r="G17" s="803" t="s">
        <v>34920</v>
      </c>
      <c r="H17" s="740">
        <f t="shared" ref="H17:H18" si="31">BQ17</f>
        <v>40</v>
      </c>
      <c r="I17" s="740">
        <v>1</v>
      </c>
      <c r="J17" s="740">
        <f t="shared" ref="J17:J18" si="32">H17</f>
        <v>40</v>
      </c>
      <c r="K17" s="804">
        <f t="shared" ref="K17:K18" si="33">BR17</f>
        <v>1.1999999999999993</v>
      </c>
      <c r="L17" s="804">
        <f t="shared" ref="L17:L18" si="34">BS17</f>
        <v>1.1809999999999974</v>
      </c>
      <c r="M17" s="724">
        <f>ROUND((K17+L17)/2,2)</f>
        <v>1.19</v>
      </c>
      <c r="N17" s="725">
        <f>IF(F17=0,ROUND($D17*10%,2),IF(D17&gt;2.8,0.18,0.15))</f>
        <v>0.04</v>
      </c>
      <c r="O17" s="725">
        <f>IF(F17=0,IF(   ROUND($D17/4,2),   IF(ROUND(($D17*1.2)/6,2)&lt;0.1,0.1,ROUND(($D17*1.2)/6,2))),0.5)</f>
        <v>0.1</v>
      </c>
      <c r="P17" s="724">
        <f>M17+N17+O17</f>
        <v>1.33</v>
      </c>
      <c r="Q17" s="724">
        <f>IF(P17&lt;2,(D17+N17*2)+0.6,(D17+N17*2)+0.6+ROUNDUP(P17-2,0)*0.1)*I17</f>
        <v>1.08</v>
      </c>
      <c r="R17" s="726">
        <f>IF($P17&lt;=$X$4,ROUND(IF($P17&lt;1.5,$P17*$H17*$Q17,1.5*$H17*$Q17),2),0)</f>
        <v>57.46</v>
      </c>
      <c r="S17" s="726">
        <f>IF($P17&gt;$X$4,ROUND(IF($P17&lt;1.5,$P17*$H17*$Q17,1.5*$H17*$Q17),2),0)</f>
        <v>0</v>
      </c>
      <c r="T17" s="726">
        <f>IF($P17&gt;$X$4,ROUND(IF($P17&lt;1.5,0,IF($P17&gt;3,1.5*$H17*$Q17,($P17-1.5)*$H17*$Q17)),2),0)</f>
        <v>0</v>
      </c>
      <c r="U17" s="726">
        <f>IF($P17&gt;$X$4,ROUND(IF($P17&lt;3,0,IF($P17&gt;4.5,1.5*$H17*$Q17,($P17-3)*$H17*$Q17)),2),0)</f>
        <v>0</v>
      </c>
      <c r="V17" s="726">
        <f>IF($P17&gt;$X$4,ROUND(IF($P17&lt;4.5,0,IF($P17&gt;6,($P17-4.5)*$H17*$Q17,($P17-4.5)*$H17*$Q17)),2),0)</f>
        <v>0</v>
      </c>
      <c r="W17" s="727">
        <f>IF($P17&gt;$X$4, IF( $P17&lt;=4,   ROUND($H17*($P17+0.5)*2,2),   0),0)</f>
        <v>0</v>
      </c>
      <c r="X17" s="728">
        <f>IF($P17&gt;$X$4, IF( $P17&gt;4,   ROUND($H17*($P17+0.5)*2,2),   0),0)</f>
        <v>0</v>
      </c>
      <c r="Y17" s="720" t="str">
        <f t="shared" ref="Y17:Y18" si="35">BO17</f>
        <v>A10-1</v>
      </c>
      <c r="Z17" s="721">
        <f>IF($D17=0.3,IF($I17=1,1.2,IF(I17=2,1.5,"--")),IF($D17=0.4,IF($I17=1,1.2,IF(I17=2,1.5,"--")),IF($D17=0.45,IF($I17=1,1.2,IF(I17=2,1.5,"--")),IF($D17=0.5,IF($I17=1,1.2,IF(I17=2,1.5,"--")),IF($D17=0.6,IF($I17=1,1.2,IF(I17=2,2,"--")),IF($D17=0.75,IF($I17=1,1.3,IF(I17=2,2,"--")),IF($D17=0.8,1.3,IF($D17=1,1.5,IF($D17=1.2,1.7,IF($D17&lt;=2,2,"--"))))))))))</f>
        <v>1.2</v>
      </c>
      <c r="AA17" s="729" t="s">
        <v>31</v>
      </c>
      <c r="AB17" s="722">
        <f t="shared" ref="AB17:AB18" si="36">Z17</f>
        <v>1.2</v>
      </c>
      <c r="AC17" s="730">
        <f>IF($Z17="--","--",K17)</f>
        <v>1.1999999999999993</v>
      </c>
      <c r="AD17" s="731">
        <f>IF($Z17="--","--",IF(D17&gt;1.5,0.15,ROUND($D17*10%,2)))</f>
        <v>0.04</v>
      </c>
      <c r="AE17" s="731">
        <f>IF($Z17="--","--",0.15)</f>
        <v>0.15</v>
      </c>
      <c r="AF17" s="732">
        <f>IF($Z17="--","--",ROUND(AC17+AD17+AE17,2))</f>
        <v>1.39</v>
      </c>
      <c r="AG17" s="732">
        <f>IF($Z17="--","--",IF($AC17&lt;=2,$Z17+1,($Z17+1)+ROUNDUP($AC17-2,0)*0.1))</f>
        <v>2.2000000000000002</v>
      </c>
      <c r="AH17" s="731">
        <f>IF($D17=0.3,1.04,IF($D17=0.4,0.92,IF($D17=0.45,0.86,IF($D17=0.5,0.8,IF($D17=0.75,0.8,IF($D17=0.6,0.68,IF($D17=0.8,0.74,IF($D17=1,0.7,IF($D17=1.2,0.66,IF($D17=1.5,0.6,IF($D17&lt;=2,(2.4-(D17+0.3)),"--")))))))))))</f>
        <v>0.92</v>
      </c>
      <c r="AI17" s="733">
        <f>IF($Z17="--","--",IF($AF17&lt;=$X$4,ROUND(IF($AF17&lt;1.5,$AF17*$AG17*$AH17,1.5*$AG17*$AH17),2),0))</f>
        <v>2.81</v>
      </c>
      <c r="AJ17" s="733">
        <f>IF($Z17="--","--",IF($AF17&gt;$X$4,ROUND(IF($AF17&lt;1.5,$AF17*$AG17*$AH17,1.5*$AG17*$AH17),2),0))</f>
        <v>0</v>
      </c>
      <c r="AK17" s="733">
        <f>IF($Z17="--","--",IF($AF17&gt;$X$4,ROUND(IF($AF17&lt;1.5,0,IF($AF17&gt;3,1.5*$AG17*$AH17,($AF17-1.5)*$AG17*$AH17)),2),0))</f>
        <v>0</v>
      </c>
      <c r="AL17" s="733">
        <f>IF($Z17="--","--",IF($AF17&gt;$X$4,ROUND(IF($AF17&lt;3,0,IF($AF17&gt;4.5,1.5*$AG17*$AH17,($AF17-3)*$AG17*$AH17)),2),0))</f>
        <v>0</v>
      </c>
      <c r="AM17" s="733">
        <f>IF($Z17="--","--",IF($AF17&gt;$X$4,ROUND(IF($AF17&lt;4.5,0,IF($AF17&gt;6,($AF17-4.5)*$AG17*$AH17,($AF17-4.5)*$AG17*$AH17)),2),0))</f>
        <v>0</v>
      </c>
      <c r="AN17" s="734">
        <f>IF($Z17="--","--",IF($AF17&gt;$X$4, IF( $AF17&lt;=4,   ROUND(($AH17*4)*($AF17+0.5)*2,2),   0),0))</f>
        <v>0</v>
      </c>
      <c r="AO17" s="735">
        <f>IF($Z17="--","--",IF($AF17&gt;$X$4, IF( $AF17&gt;4,   ROUND(($AH17*4)*($AF17+0.5)*2,2),   0),0))</f>
        <v>0</v>
      </c>
      <c r="AP17" s="1216" t="str">
        <f t="shared" si="0"/>
        <v>A10-1 =&gt; A10-2</v>
      </c>
      <c r="AQ17" s="1217">
        <f>C17</f>
        <v>0</v>
      </c>
      <c r="AR17" s="739">
        <f>D17</f>
        <v>0.4</v>
      </c>
      <c r="AS17" s="736"/>
      <c r="AT17" s="736"/>
      <c r="AU17" s="723">
        <f>H17</f>
        <v>40</v>
      </c>
      <c r="AV17" s="721">
        <f>IF($Z17="--","--",Z17+0.2)</f>
        <v>1.4</v>
      </c>
      <c r="AW17" s="729" t="s">
        <v>31</v>
      </c>
      <c r="AX17" s="722">
        <f t="shared" ref="AX17:AX18" si="37">AV17</f>
        <v>1.4</v>
      </c>
      <c r="AY17" s="727">
        <f>IF(D17&gt;2,AU17,AU17-AV17)</f>
        <v>38.6</v>
      </c>
      <c r="AZ17" s="798">
        <f>O17</f>
        <v>0.1</v>
      </c>
      <c r="BA17" s="798"/>
      <c r="BB17" s="727">
        <f>Q17</f>
        <v>1.08</v>
      </c>
      <c r="BC17" s="724">
        <f>IF(F17=0,IF(ROUND( AY17 * ( ( (O17*Q17) +  ( ((D17+N17*2)/6)*Q17 ) ) - ROUND(  ((D17+N17*2)^2)   *   (   ( PI()*96.379 / (4*360) )  -  ( (SIN((96.379/2)*PI()/180)) * (COS((96.379/2)*PI()/180)) / 4 )   ), 4) ),2),   ROUND( AY17 * ( ( (O17*Q17) +  ( ((D17+N17*2)/4)*Q17 ) ) - ROUND(  ((D17+N17*2)^2)   *   (   ( PI()*120 / (4*360) )  -  ( (SIN((120/2)*PI()/180)) * (COS((120/2)*PI()/180)) / 4 )   ), 4) ),2)),0)</f>
        <v>7.8</v>
      </c>
      <c r="BD17" s="737">
        <f>IF(F17&gt;0,ROUND(AY17*O17*Q17,2),0)</f>
        <v>0</v>
      </c>
      <c r="BE17" s="737"/>
      <c r="BF17" s="737">
        <f>SUM(R17:V17,AI17:AM17)</f>
        <v>60.27</v>
      </c>
      <c r="BG17" s="737">
        <f>IF(F17=0, ROUND( ( PI()*( (D17+N17*2)^2 ) / 4  ) * AY17,2),  ROUND( (D17+N17*2)*(F17+N17*2) * AY17,2))*I17</f>
        <v>6.98</v>
      </c>
      <c r="BH17" s="726">
        <f>IF(($K17+N17-0.15)&lt;=2,($K17+N17+0.15),IF(($K17+N17)&lt;=3,2.35,($K17+N17+0.2)-0.85))</f>
        <v>1.3899999999999992</v>
      </c>
      <c r="BI17" s="726">
        <f>IF(D17&gt;2,   (K17-F17-N17-0.11),IF(($K17+N17)&lt;=2,0,IF(($K17+N17)&gt;3,0.85,(K17+N17+0.2-BH17))))</f>
        <v>0</v>
      </c>
      <c r="BJ17" s="726">
        <f>IF($Z17="--",0,IF(D17&gt;2,ROUND(((1.42+0.4)+(0.91+0.4))*2*BI17,2),ROUND(AV17*AX17*BH17,2)))</f>
        <v>2.72</v>
      </c>
      <c r="BK17" s="726">
        <f t="shared" ref="BK17:BK18" si="38">ROUND(((PI()*0.9^2)/4)*BI17,2)</f>
        <v>0</v>
      </c>
      <c r="BL17" s="738">
        <f t="shared" ref="BL17:BL18" si="39">ROUND(BF17-BG17-BJ17-BK17-BC17-BD17,2)</f>
        <v>42.77</v>
      </c>
      <c r="BM17" s="718"/>
      <c r="BN17" s="779" t="s">
        <v>34927</v>
      </c>
      <c r="BO17" s="793" t="s">
        <v>35036</v>
      </c>
      <c r="BP17" s="784">
        <v>0.4</v>
      </c>
      <c r="BQ17" s="784">
        <v>40</v>
      </c>
      <c r="BR17" s="787">
        <v>1.1999999999999993</v>
      </c>
      <c r="BS17" s="787">
        <v>1.1809999999999974</v>
      </c>
      <c r="BT17" s="795">
        <v>5.1999999999999998E-2</v>
      </c>
    </row>
    <row r="18" spans="1:72" ht="14.25">
      <c r="A18" s="1216" t="str">
        <f t="shared" si="29"/>
        <v>A10-2 =&gt; A10</v>
      </c>
      <c r="B18" s="1218"/>
      <c r="C18" s="1217"/>
      <c r="D18" s="800">
        <f t="shared" si="30"/>
        <v>0.4</v>
      </c>
      <c r="E18" s="801"/>
      <c r="F18" s="802"/>
      <c r="G18" s="803" t="s">
        <v>34920</v>
      </c>
      <c r="H18" s="740">
        <f t="shared" si="31"/>
        <v>40</v>
      </c>
      <c r="I18" s="740">
        <v>1</v>
      </c>
      <c r="J18" s="740">
        <f t="shared" si="32"/>
        <v>40</v>
      </c>
      <c r="K18" s="804">
        <f t="shared" si="33"/>
        <v>1.232999999999997</v>
      </c>
      <c r="L18" s="804">
        <f t="shared" si="34"/>
        <v>1.2189999999999941</v>
      </c>
      <c r="M18" s="724">
        <f t="shared" ref="M18" si="40">ROUND((K18+L18)/2,2)</f>
        <v>1.23</v>
      </c>
      <c r="N18" s="725">
        <f>IF(F18=0,ROUND($D18*10%,2),IF(D18&gt;2.8,0.18,0.15))</f>
        <v>0.04</v>
      </c>
      <c r="O18" s="725">
        <f>IF(F18=0,IF(   ROUND($D18/4,2),   IF(ROUND(($D18*1.2)/6,2)&lt;0.1,0.1,ROUND(($D18*1.2)/6,2))),0.5)</f>
        <v>0.1</v>
      </c>
      <c r="P18" s="724">
        <f t="shared" ref="P18" si="41">M18+N18+O18</f>
        <v>1.37</v>
      </c>
      <c r="Q18" s="724">
        <f t="shared" ref="Q18" si="42">IF(P18&lt;2,(D18+N18*2)+0.6,(D18+N18*2)+0.6+ROUNDUP(P18-2,0)*0.1)*I18</f>
        <v>1.08</v>
      </c>
      <c r="R18" s="726">
        <f>IF($P18&lt;=$X$4,ROUND(IF($P18&lt;1.5,$P18*$H18*$Q18,1.5*$H18*$Q18),2),0)</f>
        <v>59.18</v>
      </c>
      <c r="S18" s="726">
        <f>IF($P18&gt;$X$4,ROUND(IF($P18&lt;1.5,$P18*$H18*$Q18,1.5*$H18*$Q18),2),0)</f>
        <v>0</v>
      </c>
      <c r="T18" s="726">
        <f>IF($P18&gt;$X$4,ROUND(IF($P18&lt;1.5,0,IF($P18&gt;3,1.5*$H18*$Q18,($P18-1.5)*$H18*$Q18)),2),0)</f>
        <v>0</v>
      </c>
      <c r="U18" s="726">
        <f>IF($P18&gt;$X$4,ROUND(IF($P18&lt;3,0,IF($P18&gt;4.5,1.5*$H18*$Q18,($P18-3)*$H18*$Q18)),2),0)</f>
        <v>0</v>
      </c>
      <c r="V18" s="726">
        <f>IF($P18&gt;$X$4,ROUND(IF($P18&lt;4.5,0,IF($P18&gt;6,($P18-4.5)*$H18*$Q18,($P18-4.5)*$H18*$Q18)),2),0)</f>
        <v>0</v>
      </c>
      <c r="W18" s="727">
        <f>IF($P18&gt;$X$4, IF( $P18&lt;=4,   ROUND($H18*($P18+0.5)*2,2),   0),0)</f>
        <v>0</v>
      </c>
      <c r="X18" s="728">
        <f>IF($P18&gt;$X$4, IF( $P18&gt;4,   ROUND($H18*($P18+0.5)*2,2),   0),0)</f>
        <v>0</v>
      </c>
      <c r="Y18" s="720" t="str">
        <f t="shared" si="35"/>
        <v>A10-2</v>
      </c>
      <c r="Z18" s="721">
        <f>IF($D18=0.3,IF($I18=1,1.2,IF(I18=2,1.5,"--")),IF($D18=0.4,IF($I18=1,1.2,IF(I18=2,1.5,"--")),IF($D18=0.45,IF($I18=1,1.2,IF(I18=2,1.5,"--")),IF($D18=0.5,IF($I18=1,1.2,IF(I18=2,1.5,"--")),IF($D18=0.6,IF($I18=1,1.2,IF(I18=2,2,"--")),IF($D18=0.75,IF($I18=1,1.3,IF(I18=2,2,"--")),IF($D18=0.8,1.3,IF($D18=1,1.5,IF($D18=1.2,1.7,IF($D18&lt;=2,2,"--"))))))))))</f>
        <v>1.2</v>
      </c>
      <c r="AA18" s="729" t="s">
        <v>31</v>
      </c>
      <c r="AB18" s="722">
        <f t="shared" si="36"/>
        <v>1.2</v>
      </c>
      <c r="AC18" s="730">
        <f>IF($Z18="--","--",K18)</f>
        <v>1.232999999999997</v>
      </c>
      <c r="AD18" s="731">
        <f>IF($Z18="--","--",IF(D18&gt;1.5,0.15,ROUND($D18*10%,2)))</f>
        <v>0.04</v>
      </c>
      <c r="AE18" s="731">
        <f>IF($Z18="--","--",0.15)</f>
        <v>0.15</v>
      </c>
      <c r="AF18" s="732">
        <f>IF($Z18="--","--",ROUND(AC18+AD18+AE18,2))</f>
        <v>1.42</v>
      </c>
      <c r="AG18" s="732">
        <f>IF($Z18="--","--",IF($AC18&lt;=2,$Z18+1,($Z18+1)+ROUNDUP($AC18-2,0)*0.1))</f>
        <v>2.2000000000000002</v>
      </c>
      <c r="AH18" s="731">
        <f>IF($D18=0.3,1.04,IF($D18=0.4,0.92,IF($D18=0.45,0.86,IF($D18=0.5,0.8,IF($D18=0.75,0.8,IF($D18=0.6,0.68,IF($D18=0.8,0.74,IF($D18=1,0.7,IF($D18=1.2,0.66,IF($D18=1.5,0.6,IF($D18&lt;=2,(2.4-(D18+0.3)),"--")))))))))))</f>
        <v>0.92</v>
      </c>
      <c r="AI18" s="733">
        <f>IF($Z18="--","--",IF($AF18&lt;=$X$4,ROUND(IF($AF18&lt;1.5,$AF18*$AG18*$AH18,1.5*$AG18*$AH18),2),0))</f>
        <v>2.87</v>
      </c>
      <c r="AJ18" s="733">
        <f>IF($Z18="--","--",IF($AF18&gt;$X$4,ROUND(IF($AF18&lt;1.5,$AF18*$AG18*$AH18,1.5*$AG18*$AH18),2),0))</f>
        <v>0</v>
      </c>
      <c r="AK18" s="733">
        <f>IF($Z18="--","--",IF($AF18&gt;$X$4,ROUND(IF($AF18&lt;1.5,0,IF($AF18&gt;3,1.5*$AG18*$AH18,($AF18-1.5)*$AG18*$AH18)),2),0))</f>
        <v>0</v>
      </c>
      <c r="AL18" s="733">
        <f>IF($Z18="--","--",IF($AF18&gt;$X$4,ROUND(IF($AF18&lt;3,0,IF($AF18&gt;4.5,1.5*$AG18*$AH18,($AF18-3)*$AG18*$AH18)),2),0))</f>
        <v>0</v>
      </c>
      <c r="AM18" s="733">
        <f>IF($Z18="--","--",IF($AF18&gt;$X$4,ROUND(IF($AF18&lt;4.5,0,IF($AF18&gt;6,($AF18-4.5)*$AG18*$AH18,($AF18-4.5)*$AG18*$AH18)),2),0))</f>
        <v>0</v>
      </c>
      <c r="AN18" s="734">
        <f>IF($Z18="--","--",IF($AF18&gt;$X$4, IF( $AF18&lt;=4,   ROUND(($AH18*4)*($AF18+0.5)*2,2),   0),0))</f>
        <v>0</v>
      </c>
      <c r="AO18" s="735">
        <f>IF($Z18="--","--",IF($AF18&gt;$X$4, IF( $AF18&gt;4,   ROUND(($AH18*4)*($AF18+0.5)*2,2),   0),0))</f>
        <v>0</v>
      </c>
      <c r="AP18" s="1216" t="str">
        <f t="shared" si="0"/>
        <v>A10-2 =&gt; A10</v>
      </c>
      <c r="AQ18" s="1217">
        <f>C18</f>
        <v>0</v>
      </c>
      <c r="AR18" s="739">
        <f>D18</f>
        <v>0.4</v>
      </c>
      <c r="AS18" s="736"/>
      <c r="AT18" s="736"/>
      <c r="AU18" s="723">
        <f>H18</f>
        <v>40</v>
      </c>
      <c r="AV18" s="721">
        <f>IF($Z18="--","--",Z18+0.2)</f>
        <v>1.4</v>
      </c>
      <c r="AW18" s="729" t="s">
        <v>31</v>
      </c>
      <c r="AX18" s="722">
        <f t="shared" si="37"/>
        <v>1.4</v>
      </c>
      <c r="AY18" s="727">
        <f>IF(D18&gt;2,AU18,AU18-AV18)</f>
        <v>38.6</v>
      </c>
      <c r="AZ18" s="798">
        <f>O18</f>
        <v>0.1</v>
      </c>
      <c r="BA18" s="798"/>
      <c r="BB18" s="727">
        <f>Q18</f>
        <v>1.08</v>
      </c>
      <c r="BC18" s="724">
        <f>IF(F18=0,IF(ROUND( AY18 * ( ( (O18*Q18) +  ( ((D18+N18*2)/6)*Q18 ) ) - ROUND(  ((D18+N18*2)^2)   *   (   ( PI()*96.379 / (4*360) )  -  ( (SIN((96.379/2)*PI()/180)) * (COS((96.379/2)*PI()/180)) / 4 )   ), 4) ),2),   ROUND( AY18 * ( ( (O18*Q18) +  ( ((D18+N18*2)/4)*Q18 ) ) - ROUND(  ((D18+N18*2)^2)   *   (   ( PI()*120 / (4*360) )  -  ( (SIN((120/2)*PI()/180)) * (COS((120/2)*PI()/180)) / 4 )   ), 4) ),2)),0)</f>
        <v>7.8</v>
      </c>
      <c r="BD18" s="737">
        <f>IF(F18&gt;0,ROUND(AY18*O18*Q18,2),0)</f>
        <v>0</v>
      </c>
      <c r="BE18" s="737"/>
      <c r="BF18" s="737">
        <f>SUM(R18:V18,AI18:AM18)</f>
        <v>62.05</v>
      </c>
      <c r="BG18" s="737">
        <f>IF(F18=0, ROUND( ( PI()*( (D18+N18*2)^2 ) / 4  ) * AY18,2),  ROUND( (D18+N18*2)*(F18+N18*2) * AY18,2))*I18</f>
        <v>6.98</v>
      </c>
      <c r="BH18" s="726">
        <f>IF(($K18+N18-0.15)&lt;=2,($K18+N18+0.15),IF(($K18+N18)&lt;=3,2.35,($K18+N18+0.2)-0.85))</f>
        <v>1.4229999999999969</v>
      </c>
      <c r="BI18" s="726">
        <f>IF(D18&gt;2,   (K18-F18-N18-0.11),IF(($K18+N18)&lt;=2,0,IF(($K18+N18)&gt;3,0.85,(K18+N18+0.2-BH18))))</f>
        <v>0</v>
      </c>
      <c r="BJ18" s="726">
        <f>IF($Z18="--",0,IF(D18&gt;2,ROUND(((1.42+0.4)+(0.91+0.4))*2*BI18,2),ROUND(AV18*AX18*BH18,2)))</f>
        <v>2.79</v>
      </c>
      <c r="BK18" s="726">
        <f t="shared" si="38"/>
        <v>0</v>
      </c>
      <c r="BL18" s="738">
        <f t="shared" si="39"/>
        <v>44.48</v>
      </c>
      <c r="BM18" s="718"/>
      <c r="BN18" s="779" t="s">
        <v>34928</v>
      </c>
      <c r="BO18" s="793" t="s">
        <v>35037</v>
      </c>
      <c r="BP18" s="784">
        <v>0.4</v>
      </c>
      <c r="BQ18" s="784">
        <v>40</v>
      </c>
      <c r="BR18" s="787">
        <v>1.232999999999997</v>
      </c>
      <c r="BS18" s="787">
        <v>1.2189999999999941</v>
      </c>
      <c r="BT18" s="795">
        <v>0.23899999999999999</v>
      </c>
    </row>
    <row r="19" spans="1:72" ht="14.25">
      <c r="A19" s="719" t="s">
        <v>35028</v>
      </c>
      <c r="B19" s="790"/>
      <c r="C19" s="770"/>
      <c r="D19" s="805"/>
      <c r="E19" s="805"/>
      <c r="F19" s="805"/>
      <c r="G19" s="833"/>
      <c r="H19" s="805"/>
      <c r="I19" s="805"/>
      <c r="J19" s="805"/>
      <c r="K19" s="805"/>
      <c r="L19" s="805"/>
      <c r="M19" s="770"/>
      <c r="N19" s="770"/>
      <c r="O19" s="770"/>
      <c r="P19" s="770"/>
      <c r="Q19" s="770"/>
      <c r="R19" s="770"/>
      <c r="S19" s="770"/>
      <c r="T19" s="770"/>
      <c r="U19" s="770"/>
      <c r="V19" s="770"/>
      <c r="W19" s="770"/>
      <c r="X19" s="771"/>
      <c r="Y19" s="716" t="str">
        <f>A19</f>
        <v>AVENIDA PRESIDENTE TRUMAN</v>
      </c>
      <c r="Z19" s="743"/>
      <c r="AA19" s="743"/>
      <c r="AB19" s="743"/>
      <c r="AC19" s="747"/>
      <c r="AD19" s="748"/>
      <c r="AE19" s="748"/>
      <c r="AF19" s="747"/>
      <c r="AG19" s="745"/>
      <c r="AH19" s="747"/>
      <c r="AI19" s="749"/>
      <c r="AJ19" s="749"/>
      <c r="AK19" s="749"/>
      <c r="AL19" s="749"/>
      <c r="AM19" s="749"/>
      <c r="AN19" s="750"/>
      <c r="AO19" s="715"/>
      <c r="AP19" s="716" t="str">
        <f t="shared" si="0"/>
        <v>AVENIDA PRESIDENTE TRUMAN</v>
      </c>
      <c r="AQ19" s="742"/>
      <c r="AR19" s="743"/>
      <c r="AS19" s="743"/>
      <c r="AT19" s="743"/>
      <c r="AU19" s="745"/>
      <c r="AV19" s="743"/>
      <c r="AW19" s="743"/>
      <c r="AX19" s="743"/>
      <c r="AY19" s="750"/>
      <c r="AZ19" s="811"/>
      <c r="BA19" s="811"/>
      <c r="BB19" s="750"/>
      <c r="BC19" s="747"/>
      <c r="BD19" s="747"/>
      <c r="BE19" s="747"/>
      <c r="BF19" s="747"/>
      <c r="BG19" s="747"/>
      <c r="BH19" s="747"/>
      <c r="BI19" s="747"/>
      <c r="BJ19" s="747"/>
      <c r="BK19" s="747"/>
      <c r="BL19" s="717"/>
      <c r="BM19" s="718"/>
      <c r="BN19" s="779"/>
      <c r="BO19" s="793"/>
      <c r="BP19" s="784"/>
      <c r="BQ19" s="784"/>
      <c r="BR19" s="787"/>
      <c r="BS19" s="787"/>
      <c r="BT19" s="795"/>
    </row>
    <row r="20" spans="1:72" ht="14.25">
      <c r="A20" s="1216" t="str">
        <f t="shared" ref="A20:A21" si="43">BN20</f>
        <v>A13-1 =&gt; A13-2</v>
      </c>
      <c r="B20" s="1218"/>
      <c r="C20" s="1217"/>
      <c r="D20" s="800">
        <f t="shared" ref="D20:D21" si="44">BP20</f>
        <v>0.4</v>
      </c>
      <c r="E20" s="801"/>
      <c r="F20" s="802"/>
      <c r="G20" s="803" t="s">
        <v>34920</v>
      </c>
      <c r="H20" s="740">
        <f t="shared" ref="H20:H21" si="45">BQ20</f>
        <v>40</v>
      </c>
      <c r="I20" s="740">
        <v>1</v>
      </c>
      <c r="J20" s="740">
        <f t="shared" ref="J20:J21" si="46">H20</f>
        <v>40</v>
      </c>
      <c r="K20" s="804">
        <f t="shared" ref="K20:K21" si="47">BR20</f>
        <v>1.1999999999999993</v>
      </c>
      <c r="L20" s="804">
        <f t="shared" ref="L20:L21" si="48">BS20</f>
        <v>1.2920000000000016</v>
      </c>
      <c r="M20" s="724">
        <f>ROUND((K20+L20)/2,2)</f>
        <v>1.25</v>
      </c>
      <c r="N20" s="725">
        <f>IF(F20=0,ROUND($D20*10%,2),IF(D20&gt;2.8,0.18,0.15))</f>
        <v>0.04</v>
      </c>
      <c r="O20" s="725">
        <f>IF(F20=0,IF(   ROUND($D20/4,2),   IF(ROUND(($D20*1.2)/6,2)&lt;0.1,0.1,ROUND(($D20*1.2)/6,2))),0.5)</f>
        <v>0.1</v>
      </c>
      <c r="P20" s="724">
        <f>M20+N20+O20</f>
        <v>1.3900000000000001</v>
      </c>
      <c r="Q20" s="724">
        <f>IF(P20&lt;2,(D20+N20*2)+0.6,(D20+N20*2)+0.6+ROUNDUP(P20-2,0)*0.1)*I20</f>
        <v>1.08</v>
      </c>
      <c r="R20" s="726">
        <f>IF($P20&lt;=$X$4,ROUND(IF($P20&lt;1.5,$P20*$H20*$Q20,1.5*$H20*$Q20),2),0)</f>
        <v>60.05</v>
      </c>
      <c r="S20" s="726">
        <f>IF($P20&gt;$X$4,ROUND(IF($P20&lt;1.5,$P20*$H20*$Q20,1.5*$H20*$Q20),2),0)</f>
        <v>0</v>
      </c>
      <c r="T20" s="726">
        <f>IF($P20&gt;$X$4,ROUND(IF($P20&lt;1.5,0,IF($P20&gt;3,1.5*$H20*$Q20,($P20-1.5)*$H20*$Q20)),2),0)</f>
        <v>0</v>
      </c>
      <c r="U20" s="726">
        <f>IF($P20&gt;$X$4,ROUND(IF($P20&lt;3,0,IF($P20&gt;4.5,1.5*$H20*$Q20,($P20-3)*$H20*$Q20)),2),0)</f>
        <v>0</v>
      </c>
      <c r="V20" s="726">
        <f>IF($P20&gt;$X$4,ROUND(IF($P20&lt;4.5,0,IF($P20&gt;6,($P20-4.5)*$H20*$Q20,($P20-4.5)*$H20*$Q20)),2),0)</f>
        <v>0</v>
      </c>
      <c r="W20" s="727">
        <f>IF($P20&gt;$X$4, IF( $P20&lt;=4,   ROUND($H20*($P20+0.5)*2,2),   0),0)</f>
        <v>0</v>
      </c>
      <c r="X20" s="728">
        <f>IF($P20&gt;$X$4, IF( $P20&gt;4,   ROUND($H20*($P20+0.5)*2,2),   0),0)</f>
        <v>0</v>
      </c>
      <c r="Y20" s="720" t="str">
        <f t="shared" ref="Y20:Y21" si="49">BO20</f>
        <v>A13-1</v>
      </c>
      <c r="Z20" s="721">
        <f>IF($D20=0.3,IF($I20=1,1.2,IF(I20=2,1.5,"--")),IF($D20=0.4,IF($I20=1,1.2,IF(I20=2,1.5,"--")),IF($D20=0.45,IF($I20=1,1.2,IF(I20=2,1.5,"--")),IF($D20=0.5,IF($I20=1,1.2,IF(I20=2,1.5,"--")),IF($D20=0.6,IF($I20=1,1.2,IF(I20=2,2,"--")),IF($D20=0.75,IF($I20=1,1.3,IF(I20=2,2,"--")),IF($D20=0.8,1.3,IF($D20=1,1.5,IF($D20=1.2,1.7,IF($D20&lt;=2,2,"--"))))))))))</f>
        <v>1.2</v>
      </c>
      <c r="AA20" s="729" t="s">
        <v>31</v>
      </c>
      <c r="AB20" s="722">
        <f t="shared" ref="AB20:AB21" si="50">Z20</f>
        <v>1.2</v>
      </c>
      <c r="AC20" s="730">
        <f>IF($Z20="--","--",K20)</f>
        <v>1.1999999999999993</v>
      </c>
      <c r="AD20" s="731">
        <f>IF($Z20="--","--",IF(D20&gt;1.5,0.15,ROUND($D20*10%,2)))</f>
        <v>0.04</v>
      </c>
      <c r="AE20" s="731">
        <f>IF($Z20="--","--",0.15)</f>
        <v>0.15</v>
      </c>
      <c r="AF20" s="732">
        <f>IF($Z20="--","--",ROUND(AC20+AD20+AE20,2))</f>
        <v>1.39</v>
      </c>
      <c r="AG20" s="732">
        <f>IF($Z20="--","--",IF($AC20&lt;=2,$Z20+1,($Z20+1)+ROUNDUP($AC20-2,0)*0.1))</f>
        <v>2.2000000000000002</v>
      </c>
      <c r="AH20" s="731">
        <f>IF($D20=0.3,1.04,IF($D20=0.4,0.92,IF($D20=0.45,0.86,IF($D20=0.5,0.8,IF($D20=0.75,0.8,IF($D20=0.6,0.68,IF($D20=0.8,0.74,IF($D20=1,0.7,IF($D20=1.2,0.66,IF($D20=1.5,0.6,IF($D20&lt;=2,(2.4-(D20+0.3)),"--")))))))))))</f>
        <v>0.92</v>
      </c>
      <c r="AI20" s="733">
        <f>IF($Z20="--","--",IF($AF20&lt;=$X$4,ROUND(IF($AF20&lt;1.5,$AF20*$AG20*$AH20,1.5*$AG20*$AH20),2),0))</f>
        <v>2.81</v>
      </c>
      <c r="AJ20" s="733">
        <f>IF($Z20="--","--",IF($AF20&gt;$X$4,ROUND(IF($AF20&lt;1.5,$AF20*$AG20*$AH20,1.5*$AG20*$AH20),2),0))</f>
        <v>0</v>
      </c>
      <c r="AK20" s="733">
        <f>IF($Z20="--","--",IF($AF20&gt;$X$4,ROUND(IF($AF20&lt;1.5,0,IF($AF20&gt;3,1.5*$AG20*$AH20,($AF20-1.5)*$AG20*$AH20)),2),0))</f>
        <v>0</v>
      </c>
      <c r="AL20" s="733">
        <f>IF($Z20="--","--",IF($AF20&gt;$X$4,ROUND(IF($AF20&lt;3,0,IF($AF20&gt;4.5,1.5*$AG20*$AH20,($AF20-3)*$AG20*$AH20)),2),0))</f>
        <v>0</v>
      </c>
      <c r="AM20" s="733">
        <f>IF($Z20="--","--",IF($AF20&gt;$X$4,ROUND(IF($AF20&lt;4.5,0,IF($AF20&gt;6,($AF20-4.5)*$AG20*$AH20,($AF20-4.5)*$AG20*$AH20)),2),0))</f>
        <v>0</v>
      </c>
      <c r="AN20" s="734">
        <f>IF($Z20="--","--",IF($AF20&gt;$X$4, IF( $AF20&lt;=4,   ROUND(($AH20*4)*($AF20+0.5)*2,2),   0),0))</f>
        <v>0</v>
      </c>
      <c r="AO20" s="735">
        <f>IF($Z20="--","--",IF($AF20&gt;$X$4, IF( $AF20&gt;4,   ROUND(($AH20*4)*($AF20+0.5)*2,2),   0),0))</f>
        <v>0</v>
      </c>
      <c r="AP20" s="1216" t="str">
        <f t="shared" si="0"/>
        <v>A13-1 =&gt; A13-2</v>
      </c>
      <c r="AQ20" s="1217">
        <f>C20</f>
        <v>0</v>
      </c>
      <c r="AR20" s="739">
        <f>D20</f>
        <v>0.4</v>
      </c>
      <c r="AS20" s="736"/>
      <c r="AT20" s="736"/>
      <c r="AU20" s="723">
        <f>H20</f>
        <v>40</v>
      </c>
      <c r="AV20" s="721">
        <f>IF($Z20="--","--",Z20+0.2)</f>
        <v>1.4</v>
      </c>
      <c r="AW20" s="729" t="s">
        <v>31</v>
      </c>
      <c r="AX20" s="722">
        <f t="shared" ref="AX20:AX21" si="51">AV20</f>
        <v>1.4</v>
      </c>
      <c r="AY20" s="727">
        <f>IF(D20&gt;2,AU20,AU20-AV20)</f>
        <v>38.6</v>
      </c>
      <c r="AZ20" s="798">
        <f>O20</f>
        <v>0.1</v>
      </c>
      <c r="BA20" s="798"/>
      <c r="BB20" s="727">
        <f>Q20</f>
        <v>1.08</v>
      </c>
      <c r="BC20" s="724">
        <f>IF(F20=0,IF(ROUND( AY20 * ( ( (O20*Q20) +  ( ((D20+N20*2)/6)*Q20 ) ) - ROUND(  ((D20+N20*2)^2)   *   (   ( PI()*96.379 / (4*360) )  -  ( (SIN((96.379/2)*PI()/180)) * (COS((96.379/2)*PI()/180)) / 4 )   ), 4) ),2),   ROUND( AY20 * ( ( (O20*Q20) +  ( ((D20+N20*2)/4)*Q20 ) ) - ROUND(  ((D20+N20*2)^2)   *   (   ( PI()*120 / (4*360) )  -  ( (SIN((120/2)*PI()/180)) * (COS((120/2)*PI()/180)) / 4 )   ), 4) ),2)),0)</f>
        <v>7.8</v>
      </c>
      <c r="BD20" s="737">
        <f>IF(F20&gt;0,ROUND(AY20*O20*Q20,2),0)</f>
        <v>0</v>
      </c>
      <c r="BE20" s="737"/>
      <c r="BF20" s="737">
        <f>SUM(R20:V20,AI20:AM20)</f>
        <v>62.86</v>
      </c>
      <c r="BG20" s="737">
        <f>IF(F20=0, ROUND( ( PI()*( (D20+N20*2)^2 ) / 4  ) * AY20,2),  ROUND( (D20+N20*2)*(F20+N20*2) * AY20,2))*I20</f>
        <v>6.98</v>
      </c>
      <c r="BH20" s="726">
        <f>IF(($K20+N20-0.15)&lt;=2,($K20+N20+0.15),IF(($K20+N20)&lt;=3,2.35,($K20+N20+0.2)-0.85))</f>
        <v>1.3899999999999992</v>
      </c>
      <c r="BI20" s="726">
        <f>IF(D20&gt;2,   (K20-F20-N20-0.11),IF(($K20+N20)&lt;=2,0,IF(($K20+N20)&gt;3,0.85,(K20+N20+0.2-BH20))))</f>
        <v>0</v>
      </c>
      <c r="BJ20" s="726">
        <f>IF($Z20="--",0,IF(D20&gt;2,ROUND(((1.42+0.4)+(0.91+0.4))*2*BI20,2),ROUND(AV20*AX20*BH20,2)))</f>
        <v>2.72</v>
      </c>
      <c r="BK20" s="726">
        <f t="shared" ref="BK20:BK21" si="52">ROUND(((PI()*0.9^2)/4)*BI20,2)</f>
        <v>0</v>
      </c>
      <c r="BL20" s="738">
        <f t="shared" ref="BL20:BL21" si="53">ROUND(BF20-BG20-BJ20-BK20-BC20-BD20,2)</f>
        <v>45.36</v>
      </c>
      <c r="BM20" s="718"/>
      <c r="BN20" s="779" t="s">
        <v>34929</v>
      </c>
      <c r="BO20" s="793" t="s">
        <v>35061</v>
      </c>
      <c r="BP20" s="784">
        <v>0.4</v>
      </c>
      <c r="BQ20" s="784">
        <v>40</v>
      </c>
      <c r="BR20" s="787">
        <v>1.1999999999999993</v>
      </c>
      <c r="BS20" s="787">
        <v>1.2920000000000016</v>
      </c>
      <c r="BT20" s="795">
        <v>0.1</v>
      </c>
    </row>
    <row r="21" spans="1:72" ht="14.25">
      <c r="A21" s="1216" t="str">
        <f t="shared" si="43"/>
        <v>A13-2 =&gt; A13</v>
      </c>
      <c r="B21" s="1218"/>
      <c r="C21" s="1217"/>
      <c r="D21" s="800">
        <f t="shared" si="44"/>
        <v>0.4</v>
      </c>
      <c r="E21" s="801"/>
      <c r="F21" s="802"/>
      <c r="G21" s="803" t="s">
        <v>34920</v>
      </c>
      <c r="H21" s="740">
        <f t="shared" si="45"/>
        <v>40</v>
      </c>
      <c r="I21" s="740">
        <v>1</v>
      </c>
      <c r="J21" s="740">
        <f t="shared" si="46"/>
        <v>40</v>
      </c>
      <c r="K21" s="804">
        <f t="shared" si="47"/>
        <v>1.3919999999999995</v>
      </c>
      <c r="L21" s="804">
        <f t="shared" si="48"/>
        <v>1.3719999999999999</v>
      </c>
      <c r="M21" s="724">
        <f t="shared" ref="M21" si="54">ROUND((K21+L21)/2,2)</f>
        <v>1.38</v>
      </c>
      <c r="N21" s="725">
        <f>IF(F21=0,ROUND($D21*10%,2),IF(D21&gt;2.8,0.18,0.15))</f>
        <v>0.04</v>
      </c>
      <c r="O21" s="725">
        <f>IF(F21=0,IF(   ROUND($D21/4,2),   IF(ROUND(($D21*1.2)/6,2)&lt;0.1,0.1,ROUND(($D21*1.2)/6,2))),0.5)</f>
        <v>0.1</v>
      </c>
      <c r="P21" s="724">
        <f t="shared" ref="P21" si="55">M21+N21+O21</f>
        <v>1.52</v>
      </c>
      <c r="Q21" s="724">
        <f t="shared" ref="Q21" si="56">IF(P21&lt;2,(D21+N21*2)+0.6,(D21+N21*2)+0.6+ROUNDUP(P21-2,0)*0.1)*I21</f>
        <v>1.08</v>
      </c>
      <c r="R21" s="726">
        <f>IF($P21&lt;=$X$4,ROUND(IF($P21&lt;1.5,$P21*$H21*$Q21,1.5*$H21*$Q21),2),0)</f>
        <v>0</v>
      </c>
      <c r="S21" s="726">
        <f>IF($P21&gt;$X$4,ROUND(IF($P21&lt;1.5,$P21*$H21*$Q21,1.5*$H21*$Q21),2),0)</f>
        <v>64.8</v>
      </c>
      <c r="T21" s="726">
        <f>IF($P21&gt;$X$4,ROUND(IF($P21&lt;1.5,0,IF($P21&gt;3,1.5*$H21*$Q21,($P21-1.5)*$H21*$Q21)),2),0)</f>
        <v>0.86</v>
      </c>
      <c r="U21" s="726">
        <f>IF($P21&gt;$X$4,ROUND(IF($P21&lt;3,0,IF($P21&gt;4.5,1.5*$H21*$Q21,($P21-3)*$H21*$Q21)),2),0)</f>
        <v>0</v>
      </c>
      <c r="V21" s="726">
        <f>IF($P21&gt;$X$4,ROUND(IF($P21&lt;4.5,0,IF($P21&gt;6,($P21-4.5)*$H21*$Q21,($P21-4.5)*$H21*$Q21)),2),0)</f>
        <v>0</v>
      </c>
      <c r="W21" s="727">
        <f>IF($P21&gt;$X$4, IF( $P21&lt;=4,   ROUND($H21*($P21+0.5)*2,2),   0),0)</f>
        <v>161.6</v>
      </c>
      <c r="X21" s="728">
        <f>IF($P21&gt;$X$4, IF( $P21&gt;4,   ROUND($H21*($P21+0.5)*2,2),   0),0)</f>
        <v>0</v>
      </c>
      <c r="Y21" s="720" t="str">
        <f t="shared" si="49"/>
        <v>A13-2</v>
      </c>
      <c r="Z21" s="721">
        <f>IF($D21=0.3,IF($I21=1,1.2,IF(I21=2,1.5,"--")),IF($D21=0.4,IF($I21=1,1.2,IF(I21=2,1.5,"--")),IF($D21=0.45,IF($I21=1,1.2,IF(I21=2,1.5,"--")),IF($D21=0.5,IF($I21=1,1.2,IF(I21=2,1.5,"--")),IF($D21=0.6,IF($I21=1,1.2,IF(I21=2,2,"--")),IF($D21=0.75,IF($I21=1,1.3,IF(I21=2,2,"--")),IF($D21=0.8,1.3,IF($D21=1,1.5,IF($D21=1.2,1.7,IF($D21&lt;=2,2,"--"))))))))))</f>
        <v>1.2</v>
      </c>
      <c r="AA21" s="729" t="s">
        <v>31</v>
      </c>
      <c r="AB21" s="722">
        <f t="shared" si="50"/>
        <v>1.2</v>
      </c>
      <c r="AC21" s="730">
        <f>IF($Z21="--","--",K21)</f>
        <v>1.3919999999999995</v>
      </c>
      <c r="AD21" s="731">
        <f>IF($Z21="--","--",IF(D21&gt;1.5,0.15,ROUND($D21*10%,2)))</f>
        <v>0.04</v>
      </c>
      <c r="AE21" s="731">
        <f>IF($Z21="--","--",0.15)</f>
        <v>0.15</v>
      </c>
      <c r="AF21" s="732">
        <f>IF($Z21="--","--",ROUND(AC21+AD21+AE21,2))</f>
        <v>1.58</v>
      </c>
      <c r="AG21" s="732">
        <f>IF($Z21="--","--",IF($AC21&lt;=2,$Z21+1,($Z21+1)+ROUNDUP($AC21-2,0)*0.1))</f>
        <v>2.2000000000000002</v>
      </c>
      <c r="AH21" s="731">
        <f>IF($D21=0.3,1.04,IF($D21=0.4,0.92,IF($D21=0.45,0.86,IF($D21=0.5,0.8,IF($D21=0.75,0.8,IF($D21=0.6,0.68,IF($D21=0.8,0.74,IF($D21=1,0.7,IF($D21=1.2,0.66,IF($D21=1.5,0.6,IF($D21&lt;=2,(2.4-(D21+0.3)),"--")))))))))))</f>
        <v>0.92</v>
      </c>
      <c r="AI21" s="733">
        <f>IF($Z21="--","--",IF($AF21&lt;=$X$4,ROUND(IF($AF21&lt;1.5,$AF21*$AG21*$AH21,1.5*$AG21*$AH21),2),0))</f>
        <v>0</v>
      </c>
      <c r="AJ21" s="733">
        <f>IF($Z21="--","--",IF($AF21&gt;$X$4,ROUND(IF($AF21&lt;1.5,$AF21*$AG21*$AH21,1.5*$AG21*$AH21),2),0))</f>
        <v>3.04</v>
      </c>
      <c r="AK21" s="733">
        <f>IF($Z21="--","--",IF($AF21&gt;$X$4,ROUND(IF($AF21&lt;1.5,0,IF($AF21&gt;3,1.5*$AG21*$AH21,($AF21-1.5)*$AG21*$AH21)),2),0))</f>
        <v>0.16</v>
      </c>
      <c r="AL21" s="733">
        <f>IF($Z21="--","--",IF($AF21&gt;$X$4,ROUND(IF($AF21&lt;3,0,IF($AF21&gt;4.5,1.5*$AG21*$AH21,($AF21-3)*$AG21*$AH21)),2),0))</f>
        <v>0</v>
      </c>
      <c r="AM21" s="733">
        <f>IF($Z21="--","--",IF($AF21&gt;$X$4,ROUND(IF($AF21&lt;4.5,0,IF($AF21&gt;6,($AF21-4.5)*$AG21*$AH21,($AF21-4.5)*$AG21*$AH21)),2),0))</f>
        <v>0</v>
      </c>
      <c r="AN21" s="734">
        <f>IF($Z21="--","--",IF($AF21&gt;$X$4, IF( $AF21&lt;=4,   ROUND(($AH21*4)*($AF21+0.5)*2,2),   0),0))</f>
        <v>15.31</v>
      </c>
      <c r="AO21" s="735">
        <f>IF($Z21="--","--",IF($AF21&gt;$X$4, IF( $AF21&gt;4,   ROUND(($AH21*4)*($AF21+0.5)*2,2),   0),0))</f>
        <v>0</v>
      </c>
      <c r="AP21" s="1216" t="str">
        <f t="shared" si="0"/>
        <v>A13-2 =&gt; A13</v>
      </c>
      <c r="AQ21" s="1217">
        <f>C21</f>
        <v>0</v>
      </c>
      <c r="AR21" s="739">
        <f>D21</f>
        <v>0.4</v>
      </c>
      <c r="AS21" s="736"/>
      <c r="AT21" s="736"/>
      <c r="AU21" s="723">
        <f>H21</f>
        <v>40</v>
      </c>
      <c r="AV21" s="721">
        <f>IF($Z21="--","--",Z21+0.2)</f>
        <v>1.4</v>
      </c>
      <c r="AW21" s="729" t="s">
        <v>31</v>
      </c>
      <c r="AX21" s="722">
        <f t="shared" si="51"/>
        <v>1.4</v>
      </c>
      <c r="AY21" s="727">
        <f>IF(D21&gt;2,AU21,AU21-AV21)</f>
        <v>38.6</v>
      </c>
      <c r="AZ21" s="798">
        <f>O21</f>
        <v>0.1</v>
      </c>
      <c r="BA21" s="798"/>
      <c r="BB21" s="727">
        <f>Q21</f>
        <v>1.08</v>
      </c>
      <c r="BC21" s="724">
        <f>IF(F21=0,IF(ROUND( AY21 * ( ( (O21*Q21) +  ( ((D21+N21*2)/6)*Q21 ) ) - ROUND(  ((D21+N21*2)^2)   *   (   ( PI()*96.379 / (4*360) )  -  ( (SIN((96.379/2)*PI()/180)) * (COS((96.379/2)*PI()/180)) / 4 )   ), 4) ),2),   ROUND( AY21 * ( ( (O21*Q21) +  ( ((D21+N21*2)/4)*Q21 ) ) - ROUND(  ((D21+N21*2)^2)   *   (   ( PI()*120 / (4*360) )  -  ( (SIN((120/2)*PI()/180)) * (COS((120/2)*PI()/180)) / 4 )   ), 4) ),2)),0)</f>
        <v>7.8</v>
      </c>
      <c r="BD21" s="737">
        <f>IF(F21&gt;0,ROUND(AY21*O21*Q21,2),0)</f>
        <v>0</v>
      </c>
      <c r="BE21" s="737"/>
      <c r="BF21" s="737">
        <f>SUM(R21:V21,AI21:AM21)</f>
        <v>68.86</v>
      </c>
      <c r="BG21" s="737">
        <f>IF(F21=0, ROUND( ( PI()*( (D21+N21*2)^2 ) / 4  ) * AY21,2),  ROUND( (D21+N21*2)*(F21+N21*2) * AY21,2))*I21</f>
        <v>6.98</v>
      </c>
      <c r="BH21" s="726">
        <f>IF(($K21+N21-0.15)&lt;=2,($K21+N21+0.15),IF(($K21+N21)&lt;=3,2.35,($K21+N21+0.2)-0.85))</f>
        <v>1.5819999999999994</v>
      </c>
      <c r="BI21" s="726">
        <f>IF(D21&gt;2,   (K21-F21-N21-0.11),IF(($K21+N21)&lt;=2,0,IF(($K21+N21)&gt;3,0.85,(K21+N21+0.2-BH21))))</f>
        <v>0</v>
      </c>
      <c r="BJ21" s="726">
        <f>IF($Z21="--",0,IF(D21&gt;2,ROUND(((1.42+0.4)+(0.91+0.4))*2*BI21,2),ROUND(AV21*AX21*BH21,2)))</f>
        <v>3.1</v>
      </c>
      <c r="BK21" s="726">
        <f t="shared" si="52"/>
        <v>0</v>
      </c>
      <c r="BL21" s="738">
        <f t="shared" si="53"/>
        <v>50.98</v>
      </c>
      <c r="BM21" s="718"/>
      <c r="BN21" s="779" t="s">
        <v>34930</v>
      </c>
      <c r="BO21" s="793" t="s">
        <v>35038</v>
      </c>
      <c r="BP21" s="784">
        <v>0.4</v>
      </c>
      <c r="BQ21" s="784">
        <v>40</v>
      </c>
      <c r="BR21" s="787">
        <v>1.3919999999999995</v>
      </c>
      <c r="BS21" s="787">
        <v>1.3719999999999999</v>
      </c>
      <c r="BT21" s="795">
        <v>0.48599999999999999</v>
      </c>
    </row>
    <row r="22" spans="1:72" ht="14.25">
      <c r="A22" s="719" t="s">
        <v>35029</v>
      </c>
      <c r="B22" s="790"/>
      <c r="C22" s="770"/>
      <c r="D22" s="805"/>
      <c r="E22" s="805"/>
      <c r="F22" s="805"/>
      <c r="G22" s="833"/>
      <c r="H22" s="805"/>
      <c r="I22" s="805"/>
      <c r="J22" s="805"/>
      <c r="K22" s="805"/>
      <c r="L22" s="805"/>
      <c r="M22" s="770"/>
      <c r="N22" s="770"/>
      <c r="O22" s="770"/>
      <c r="P22" s="770"/>
      <c r="Q22" s="770"/>
      <c r="R22" s="770"/>
      <c r="S22" s="770"/>
      <c r="T22" s="770"/>
      <c r="U22" s="770"/>
      <c r="V22" s="770"/>
      <c r="W22" s="770"/>
      <c r="X22" s="771"/>
      <c r="Y22" s="716" t="str">
        <f>A22</f>
        <v>RUA PLÍNIO ROCHA</v>
      </c>
      <c r="Z22" s="743"/>
      <c r="AA22" s="743"/>
      <c r="AB22" s="743"/>
      <c r="AC22" s="747"/>
      <c r="AD22" s="748"/>
      <c r="AE22" s="748"/>
      <c r="AF22" s="747"/>
      <c r="AG22" s="745"/>
      <c r="AH22" s="747"/>
      <c r="AI22" s="749"/>
      <c r="AJ22" s="749"/>
      <c r="AK22" s="749"/>
      <c r="AL22" s="749"/>
      <c r="AM22" s="749"/>
      <c r="AN22" s="750"/>
      <c r="AO22" s="715"/>
      <c r="AP22" s="716" t="str">
        <f t="shared" si="0"/>
        <v>RUA PLÍNIO ROCHA</v>
      </c>
      <c r="AQ22" s="742"/>
      <c r="AR22" s="743"/>
      <c r="AS22" s="743"/>
      <c r="AT22" s="743"/>
      <c r="AU22" s="745"/>
      <c r="AV22" s="743"/>
      <c r="AW22" s="743"/>
      <c r="AX22" s="743"/>
      <c r="AY22" s="750"/>
      <c r="AZ22" s="811"/>
      <c r="BA22" s="811"/>
      <c r="BB22" s="750"/>
      <c r="BC22" s="747"/>
      <c r="BD22" s="747"/>
      <c r="BE22" s="747"/>
      <c r="BF22" s="747"/>
      <c r="BG22" s="747"/>
      <c r="BH22" s="747"/>
      <c r="BI22" s="747"/>
      <c r="BJ22" s="747"/>
      <c r="BK22" s="747"/>
      <c r="BL22" s="717"/>
      <c r="BM22" s="718"/>
      <c r="BN22" s="779"/>
      <c r="BO22" s="793"/>
      <c r="BP22" s="784"/>
      <c r="BQ22" s="784"/>
      <c r="BR22" s="787"/>
      <c r="BS22" s="787"/>
      <c r="BT22" s="795"/>
    </row>
    <row r="23" spans="1:72" ht="14.25">
      <c r="A23" s="1216" t="str">
        <f t="shared" ref="A23:A26" si="57">BN23</f>
        <v>A19-6-1 =&gt; A19-6-2</v>
      </c>
      <c r="B23" s="1218"/>
      <c r="C23" s="1217"/>
      <c r="D23" s="800">
        <f t="shared" ref="D23:D26" si="58">BP23</f>
        <v>0.4</v>
      </c>
      <c r="E23" s="801"/>
      <c r="F23" s="802"/>
      <c r="G23" s="803" t="s">
        <v>34920</v>
      </c>
      <c r="H23" s="740">
        <f t="shared" ref="H23:H26" si="59">BQ23</f>
        <v>40</v>
      </c>
      <c r="I23" s="740">
        <v>1</v>
      </c>
      <c r="J23" s="740">
        <f t="shared" ref="J23:J26" si="60">H23</f>
        <v>40</v>
      </c>
      <c r="K23" s="804">
        <f t="shared" ref="K23:K26" si="61">BR23</f>
        <v>1.2000000000000028</v>
      </c>
      <c r="L23" s="804">
        <f t="shared" ref="L23:L26" si="62">BS23</f>
        <v>1.2230000000000025</v>
      </c>
      <c r="M23" s="724">
        <f>ROUND((K23+L23)/2,2)</f>
        <v>1.21</v>
      </c>
      <c r="N23" s="725">
        <f>IF(F23=0,ROUND($D23*10%,2),IF(D23&gt;2.8,0.18,0.15))</f>
        <v>0.04</v>
      </c>
      <c r="O23" s="725">
        <f>IF(F23=0,IF(   ROUND($D23/4,2),   IF(ROUND(($D23*1.2)/6,2)&lt;0.1,0.1,ROUND(($D23*1.2)/6,2))),0.5)</f>
        <v>0.1</v>
      </c>
      <c r="P23" s="724">
        <f>M23+N23+O23</f>
        <v>1.35</v>
      </c>
      <c r="Q23" s="724">
        <f>IF(P23&lt;2,(D23+N23*2)+0.6,(D23+N23*2)+0.6+ROUNDUP(P23-2,0)*0.1)*I23</f>
        <v>1.08</v>
      </c>
      <c r="R23" s="726">
        <f>IF($P23&lt;=$X$4,ROUND(IF($P23&lt;1.5,$P23*$H23*$Q23,1.5*$H23*$Q23),2),0)</f>
        <v>58.32</v>
      </c>
      <c r="S23" s="726">
        <f>IF($P23&gt;$X$4,ROUND(IF($P23&lt;1.5,$P23*$H23*$Q23,1.5*$H23*$Q23),2),0)</f>
        <v>0</v>
      </c>
      <c r="T23" s="726">
        <f>IF($P23&gt;$X$4,ROUND(IF($P23&lt;1.5,0,IF($P23&gt;3,1.5*$H23*$Q23,($P23-1.5)*$H23*$Q23)),2),0)</f>
        <v>0</v>
      </c>
      <c r="U23" s="726">
        <f>IF($P23&gt;$X$4,ROUND(IF($P23&lt;3,0,IF($P23&gt;4.5,1.5*$H23*$Q23,($P23-3)*$H23*$Q23)),2),0)</f>
        <v>0</v>
      </c>
      <c r="V23" s="726">
        <f>IF($P23&gt;$X$4,ROUND(IF($P23&lt;4.5,0,IF($P23&gt;6,($P23-4.5)*$H23*$Q23,($P23-4.5)*$H23*$Q23)),2),0)</f>
        <v>0</v>
      </c>
      <c r="W23" s="727">
        <f>IF($P23&gt;$X$4, IF( $P23&lt;=4,   ROUND($H23*($P23+0.5)*2,2),   0),0)</f>
        <v>0</v>
      </c>
      <c r="X23" s="728">
        <f>IF($P23&gt;$X$4, IF( $P23&gt;4,   ROUND($H23*($P23+0.5)*2,2),   0),0)</f>
        <v>0</v>
      </c>
      <c r="Y23" s="720" t="str">
        <f t="shared" ref="Y23:Y26" si="63">BO23</f>
        <v>A19-6-1</v>
      </c>
      <c r="Z23" s="721">
        <f t="shared" ref="Z23:Z25" si="64">IF($D23=0.3,IF($I23=1,1.2,IF(I23=2,1.5,"--")),IF($D23=0.4,IF($I23=1,1.2,IF(I23=2,1.5,"--")),IF($D23=0.45,IF($I23=1,1.2,IF(I23=2,1.5,"--")),IF($D23=0.5,IF($I23=1,1.2,IF(I23=2,1.5,"--")),IF($D23=0.6,IF($I23=1,1.2,IF(I23=2,2,"--")),IF($D23=0.75,IF($I23=1,1.3,IF(I23=2,2,"--")),IF($D23=0.8,1.3,IF($D23=1,1.5,IF($D23=1.2,1.7,IF($D23&lt;=2,2,"--"))))))))))</f>
        <v>1.2</v>
      </c>
      <c r="AA23" s="729" t="s">
        <v>31</v>
      </c>
      <c r="AB23" s="722">
        <f t="shared" ref="AB23:AB25" si="65">Z23</f>
        <v>1.2</v>
      </c>
      <c r="AC23" s="730">
        <f t="shared" ref="AC23:AC25" si="66">IF($Z23="--","--",K23)</f>
        <v>1.2000000000000028</v>
      </c>
      <c r="AD23" s="731">
        <f t="shared" ref="AD23:AD25" si="67">IF($Z23="--","--",IF(D23&gt;1.5,0.15,ROUND($D23*10%,2)))</f>
        <v>0.04</v>
      </c>
      <c r="AE23" s="731">
        <f>IF($Z23="--","--",0.15)</f>
        <v>0.15</v>
      </c>
      <c r="AF23" s="732">
        <f t="shared" ref="AF23:AF25" si="68">IF($Z23="--","--",ROUND(AC23+AD23+AE23,2))</f>
        <v>1.39</v>
      </c>
      <c r="AG23" s="732">
        <f>IF($Z23="--","--",IF($AC23&lt;=2,$Z23+1,($Z23+1)+ROUNDUP($AC23-2,0)*0.1))</f>
        <v>2.2000000000000002</v>
      </c>
      <c r="AH23" s="731">
        <f t="shared" ref="AH23:AH25" si="69">IF($D23=0.3,1.04,IF($D23=0.4,0.92,IF($D23=0.45,0.86,IF($D23=0.5,0.8,IF($D23=0.75,0.8,IF($D23=0.6,0.68,IF($D23=0.8,0.74,IF($D23=1,0.7,IF($D23=1.2,0.66,IF($D23=1.5,0.6,IF($D23&lt;=2,(2.4-(D23+0.3)),"--")))))))))))</f>
        <v>0.92</v>
      </c>
      <c r="AI23" s="733">
        <f>IF($Z23="--","--",IF($AF23&lt;=$X$4,ROUND(IF($AF23&lt;1.5,$AF23*$AG23*$AH23,1.5*$AG23*$AH23),2),0))</f>
        <v>2.81</v>
      </c>
      <c r="AJ23" s="733">
        <f>IF($Z23="--","--",IF($AF23&gt;$X$4,ROUND(IF($AF23&lt;1.5,$AF23*$AG23*$AH23,1.5*$AG23*$AH23),2),0))</f>
        <v>0</v>
      </c>
      <c r="AK23" s="733">
        <f>IF($Z23="--","--",IF($AF23&gt;$X$4,ROUND(IF($AF23&lt;1.5,0,IF($AF23&gt;3,1.5*$AG23*$AH23,($AF23-1.5)*$AG23*$AH23)),2),0))</f>
        <v>0</v>
      </c>
      <c r="AL23" s="733">
        <f>IF($Z23="--","--",IF($AF23&gt;$X$4,ROUND(IF($AF23&lt;3,0,IF($AF23&gt;4.5,1.5*$AG23*$AH23,($AF23-3)*$AG23*$AH23)),2),0))</f>
        <v>0</v>
      </c>
      <c r="AM23" s="733">
        <f>IF($Z23="--","--",IF($AF23&gt;$X$4,ROUND(IF($AF23&lt;4.5,0,IF($AF23&gt;6,($AF23-4.5)*$AG23*$AH23,($AF23-4.5)*$AG23*$AH23)),2),0))</f>
        <v>0</v>
      </c>
      <c r="AN23" s="734">
        <f>IF($Z23="--","--",IF($AF23&gt;$X$4, IF( $AF23&lt;=4,   ROUND(($AH23*4)*($AF23+0.5)*2,2),   0),0))</f>
        <v>0</v>
      </c>
      <c r="AO23" s="735">
        <f>IF($Z23="--","--",IF($AF23&gt;$X$4, IF( $AF23&gt;4,   ROUND(($AH23*4)*($AF23+0.5)*2,2),   0),0))</f>
        <v>0</v>
      </c>
      <c r="AP23" s="1216" t="str">
        <f t="shared" si="0"/>
        <v>A19-6-1 =&gt; A19-6-2</v>
      </c>
      <c r="AQ23" s="1217">
        <f t="shared" ref="AQ23:AR26" si="70">C23</f>
        <v>0</v>
      </c>
      <c r="AR23" s="739">
        <f t="shared" si="70"/>
        <v>0.4</v>
      </c>
      <c r="AS23" s="736"/>
      <c r="AT23" s="736"/>
      <c r="AU23" s="723">
        <f>H23</f>
        <v>40</v>
      </c>
      <c r="AV23" s="721">
        <f>IF($Z23="--","--",Z23+0.2)</f>
        <v>1.4</v>
      </c>
      <c r="AW23" s="729" t="s">
        <v>31</v>
      </c>
      <c r="AX23" s="722">
        <f t="shared" ref="AX23:AX25" si="71">AV23</f>
        <v>1.4</v>
      </c>
      <c r="AY23" s="727">
        <f>IF(D23&gt;2,AU23,AU23-AV23)</f>
        <v>38.6</v>
      </c>
      <c r="AZ23" s="798">
        <f>O23</f>
        <v>0.1</v>
      </c>
      <c r="BA23" s="798"/>
      <c r="BB23" s="727">
        <f>Q23</f>
        <v>1.08</v>
      </c>
      <c r="BC23" s="724">
        <f>IF(F23=0,IF(ROUND( AY23 * ( ( (O23*Q23) +  ( ((D23+N23*2)/6)*Q23 ) ) - ROUND(  ((D23+N23*2)^2)   *   (   ( PI()*96.379 / (4*360) )  -  ( (SIN((96.379/2)*PI()/180)) * (COS((96.379/2)*PI()/180)) / 4 )   ), 4) ),2),   ROUND( AY23 * ( ( (O23*Q23) +  ( ((D23+N23*2)/4)*Q23 ) ) - ROUND(  ((D23+N23*2)^2)   *   (   ( PI()*120 / (4*360) )  -  ( (SIN((120/2)*PI()/180)) * (COS((120/2)*PI()/180)) / 4 )   ), 4) ),2)),0)</f>
        <v>7.8</v>
      </c>
      <c r="BD23" s="737">
        <f>IF(F23&gt;0,ROUND(AY23*O23*Q23,2),0)</f>
        <v>0</v>
      </c>
      <c r="BE23" s="737"/>
      <c r="BF23" s="737">
        <f>SUM(R23:V23,AI23:AM23)</f>
        <v>61.13</v>
      </c>
      <c r="BG23" s="737">
        <f>IF(F23=0, ROUND( ( PI()*( (D23+N23*2)^2 ) / 4  ) * AY23,2),  ROUND( (D23+N23*2)*(F23+N23*2) * AY23,2))*I23</f>
        <v>6.98</v>
      </c>
      <c r="BH23" s="726">
        <f>IF(($K23+N23-0.15)&lt;=2,($K23+N23+0.15),IF(($K23+N23)&lt;=3,2.35,($K23+N23+0.2)-0.85))</f>
        <v>1.3900000000000028</v>
      </c>
      <c r="BI23" s="726">
        <f>IF(D23&gt;2,   (K23-F23-N23-0.11),IF(($K23+N23)&lt;=2,0,IF(($K23+N23)&gt;3,0.85,(K23+N23+0.2-BH23))))</f>
        <v>0</v>
      </c>
      <c r="BJ23" s="726">
        <f>IF($Z23="--",0,IF(D23&gt;2,ROUND(((1.42+0.4)+(0.91+0.4))*2*BI23,2),ROUND(AV23*AX23*BH23,2)))</f>
        <v>2.72</v>
      </c>
      <c r="BK23" s="726">
        <f t="shared" ref="BK23:BK25" si="72">ROUND(((PI()*0.9^2)/4)*BI23,2)</f>
        <v>0</v>
      </c>
      <c r="BL23" s="738">
        <f t="shared" ref="BL23:BL25" si="73">ROUND(BF23-BG23-BJ23-BK23-BC23-BD23,2)</f>
        <v>43.63</v>
      </c>
      <c r="BM23" s="718"/>
      <c r="BN23" s="779" t="s">
        <v>34931</v>
      </c>
      <c r="BO23" s="793" t="s">
        <v>35062</v>
      </c>
      <c r="BP23" s="784">
        <v>0.4</v>
      </c>
      <c r="BQ23" s="784">
        <v>40</v>
      </c>
      <c r="BR23" s="787">
        <v>1.2000000000000028</v>
      </c>
      <c r="BS23" s="787">
        <v>1.2230000000000025</v>
      </c>
      <c r="BT23" s="795">
        <v>0.15</v>
      </c>
    </row>
    <row r="24" spans="1:72" ht="14.25">
      <c r="A24" s="1216" t="str">
        <f t="shared" si="57"/>
        <v>A19-6-2 =&gt; A19-6-3</v>
      </c>
      <c r="B24" s="1218"/>
      <c r="C24" s="1217"/>
      <c r="D24" s="800">
        <f t="shared" si="58"/>
        <v>0.4</v>
      </c>
      <c r="E24" s="801"/>
      <c r="F24" s="802"/>
      <c r="G24" s="803" t="s">
        <v>34920</v>
      </c>
      <c r="H24" s="740">
        <f t="shared" si="59"/>
        <v>40</v>
      </c>
      <c r="I24" s="740">
        <v>1</v>
      </c>
      <c r="J24" s="740">
        <f t="shared" si="60"/>
        <v>40</v>
      </c>
      <c r="K24" s="804">
        <f t="shared" si="61"/>
        <v>1.3730000000000011</v>
      </c>
      <c r="L24" s="804">
        <f t="shared" si="62"/>
        <v>1.338000000000001</v>
      </c>
      <c r="M24" s="724">
        <f t="shared" ref="M24:M25" si="74">ROUND((K24+L24)/2,2)</f>
        <v>1.36</v>
      </c>
      <c r="N24" s="725">
        <f t="shared" ref="N24:N25" si="75">IF(F24=0,ROUND($D24*10%,2),IF(D24&gt;2.8,0.18,0.15))</f>
        <v>0.04</v>
      </c>
      <c r="O24" s="725">
        <f t="shared" ref="O24:O25" si="76">IF(F24=0,IF(   ROUND($D24/4,2),   IF(ROUND(($D24*1.2)/6,2)&lt;0.1,0.1,ROUND(($D24*1.2)/6,2))),0.5)</f>
        <v>0.1</v>
      </c>
      <c r="P24" s="724">
        <f t="shared" ref="P24:P25" si="77">M24+N24+O24</f>
        <v>1.5000000000000002</v>
      </c>
      <c r="Q24" s="724">
        <f t="shared" ref="Q24:Q25" si="78">IF(P24&lt;2,(D24+N24*2)+0.6,(D24+N24*2)+0.6+ROUNDUP(P24-2,0)*0.1)*I24</f>
        <v>1.08</v>
      </c>
      <c r="R24" s="726">
        <f>IF($P24&lt;=$X$4,ROUND(IF($P24&lt;1.5,$P24*$H24*$Q24,1.5*$H24*$Q24),2),0)</f>
        <v>64.8</v>
      </c>
      <c r="S24" s="726">
        <f>IF($P24&gt;$X$4,ROUND(IF($P24&lt;1.5,$P24*$H24*$Q24,1.5*$H24*$Q24),2),0)</f>
        <v>0</v>
      </c>
      <c r="T24" s="726">
        <f>IF($P24&gt;$X$4,ROUND(IF($P24&lt;1.5,0,IF($P24&gt;3,1.5*$H24*$Q24,($P24-1.5)*$H24*$Q24)),2),0)</f>
        <v>0</v>
      </c>
      <c r="U24" s="726">
        <f>IF($P24&gt;$X$4,ROUND(IF($P24&lt;3,0,IF($P24&gt;4.5,1.5*$H24*$Q24,($P24-3)*$H24*$Q24)),2),0)</f>
        <v>0</v>
      </c>
      <c r="V24" s="726">
        <f>IF($P24&gt;$X$4,ROUND(IF($P24&lt;4.5,0,IF($P24&gt;6,($P24-4.5)*$H24*$Q24,($P24-4.5)*$H24*$Q24)),2),0)</f>
        <v>0</v>
      </c>
      <c r="W24" s="727">
        <f>IF($P24&gt;$X$4, IF( $P24&lt;=4,   ROUND($H24*($P24+0.5)*2,2),   0),0)</f>
        <v>0</v>
      </c>
      <c r="X24" s="728">
        <f>IF($P24&gt;$X$4, IF( $P24&gt;4,   ROUND($H24*($P24+0.5)*2,2),   0),0)</f>
        <v>0</v>
      </c>
      <c r="Y24" s="720" t="str">
        <f t="shared" si="63"/>
        <v>A19-6-2</v>
      </c>
      <c r="Z24" s="721">
        <f t="shared" si="64"/>
        <v>1.2</v>
      </c>
      <c r="AA24" s="729" t="s">
        <v>31</v>
      </c>
      <c r="AB24" s="722">
        <f t="shared" si="65"/>
        <v>1.2</v>
      </c>
      <c r="AC24" s="730">
        <f t="shared" si="66"/>
        <v>1.3730000000000011</v>
      </c>
      <c r="AD24" s="731">
        <f t="shared" si="67"/>
        <v>0.04</v>
      </c>
      <c r="AE24" s="731">
        <f>IF($Z24="--","--",0.15)</f>
        <v>0.15</v>
      </c>
      <c r="AF24" s="732">
        <f t="shared" si="68"/>
        <v>1.56</v>
      </c>
      <c r="AG24" s="732">
        <f>IF($Z24="--","--",IF($AC24&lt;=2,$Z24+1,($Z24+1)+ROUNDUP($AC24-2,0)*0.1))</f>
        <v>2.2000000000000002</v>
      </c>
      <c r="AH24" s="731">
        <f t="shared" si="69"/>
        <v>0.92</v>
      </c>
      <c r="AI24" s="733">
        <f>IF($Z24="--","--",IF($AF24&lt;=$X$4,ROUND(IF($AF24&lt;1.5,$AF24*$AG24*$AH24,1.5*$AG24*$AH24),2),0))</f>
        <v>0</v>
      </c>
      <c r="AJ24" s="733">
        <f>IF($Z24="--","--",IF($AF24&gt;$X$4,ROUND(IF($AF24&lt;1.5,$AF24*$AG24*$AH24,1.5*$AG24*$AH24),2),0))</f>
        <v>3.04</v>
      </c>
      <c r="AK24" s="733">
        <f>IF($Z24="--","--",IF($AF24&gt;$X$4,ROUND(IF($AF24&lt;1.5,0,IF($AF24&gt;3,1.5*$AG24*$AH24,($AF24-1.5)*$AG24*$AH24)),2),0))</f>
        <v>0.12</v>
      </c>
      <c r="AL24" s="733">
        <f>IF($Z24="--","--",IF($AF24&gt;$X$4,ROUND(IF($AF24&lt;3,0,IF($AF24&gt;4.5,1.5*$AG24*$AH24,($AF24-3)*$AG24*$AH24)),2),0))</f>
        <v>0</v>
      </c>
      <c r="AM24" s="733">
        <f>IF($Z24="--","--",IF($AF24&gt;$X$4,ROUND(IF($AF24&lt;4.5,0,IF($AF24&gt;6,($AF24-4.5)*$AG24*$AH24,($AF24-4.5)*$AG24*$AH24)),2),0))</f>
        <v>0</v>
      </c>
      <c r="AN24" s="734">
        <f>IF($Z24="--","--",IF($AF24&gt;$X$4, IF( $AF24&lt;=4,   ROUND(($AH24*4)*($AF24+0.5)*2,2),   0),0))</f>
        <v>15.16</v>
      </c>
      <c r="AO24" s="735">
        <f>IF($Z24="--","--",IF($AF24&gt;$X$4, IF( $AF24&gt;4,   ROUND(($AH24*4)*($AF24+0.5)*2,2),   0),0))</f>
        <v>0</v>
      </c>
      <c r="AP24" s="1216" t="str">
        <f t="shared" si="0"/>
        <v>A19-6-2 =&gt; A19-6-3</v>
      </c>
      <c r="AQ24" s="1217">
        <f t="shared" si="70"/>
        <v>0</v>
      </c>
      <c r="AR24" s="739">
        <f t="shared" si="70"/>
        <v>0.4</v>
      </c>
      <c r="AS24" s="736"/>
      <c r="AT24" s="736"/>
      <c r="AU24" s="723">
        <f>H24</f>
        <v>40</v>
      </c>
      <c r="AV24" s="721">
        <f>IF($Z24="--","--",Z24+0.2)</f>
        <v>1.4</v>
      </c>
      <c r="AW24" s="729" t="s">
        <v>31</v>
      </c>
      <c r="AX24" s="722">
        <f t="shared" si="71"/>
        <v>1.4</v>
      </c>
      <c r="AY24" s="727">
        <f>IF(D24&gt;2,AU24,AU24-AV24)</f>
        <v>38.6</v>
      </c>
      <c r="AZ24" s="798">
        <f>O24</f>
        <v>0.1</v>
      </c>
      <c r="BA24" s="798"/>
      <c r="BB24" s="727">
        <f>Q24</f>
        <v>1.08</v>
      </c>
      <c r="BC24" s="724">
        <f>IF(F24=0,IF(ROUND( AY24 * ( ( (O24*Q24) +  ( ((D24+N24*2)/6)*Q24 ) ) - ROUND(  ((D24+N24*2)^2)   *   (   ( PI()*96.379 / (4*360) )  -  ( (SIN((96.379/2)*PI()/180)) * (COS((96.379/2)*PI()/180)) / 4 )   ), 4) ),2),   ROUND( AY24 * ( ( (O24*Q24) +  ( ((D24+N24*2)/4)*Q24 ) ) - ROUND(  ((D24+N24*2)^2)   *   (   ( PI()*120 / (4*360) )  -  ( (SIN((120/2)*PI()/180)) * (COS((120/2)*PI()/180)) / 4 )   ), 4) ),2)),0)</f>
        <v>7.8</v>
      </c>
      <c r="BD24" s="737">
        <f>IF(F24&gt;0,ROUND(AY24*O24*Q24,2),0)</f>
        <v>0</v>
      </c>
      <c r="BE24" s="737"/>
      <c r="BF24" s="737">
        <f>SUM(R24:V24,AI24:AM24)</f>
        <v>67.960000000000008</v>
      </c>
      <c r="BG24" s="737">
        <f>IF(F24=0, ROUND( ( PI()*( (D24+N24*2)^2 ) / 4  ) * AY24,2),  ROUND( (D24+N24*2)*(F24+N24*2) * AY24,2))*I24</f>
        <v>6.98</v>
      </c>
      <c r="BH24" s="726">
        <f>IF(($K24+N24-0.15)&lt;=2,($K24+N24+0.15),IF(($K24+N24)&lt;=3,2.35,($K24+N24+0.2)-0.85))</f>
        <v>1.5630000000000011</v>
      </c>
      <c r="BI24" s="726">
        <f>IF(D24&gt;2,   (K24-F24-N24-0.11),IF(($K24+N24)&lt;=2,0,IF(($K24+N24)&gt;3,0.85,(K24+N24+0.2-BH24))))</f>
        <v>0</v>
      </c>
      <c r="BJ24" s="726">
        <f>IF($Z24="--",0,IF(D24&gt;2,ROUND(((1.42+0.4)+(0.91+0.4))*2*BI24,2),ROUND(AV24*AX24*BH24,2)))</f>
        <v>3.06</v>
      </c>
      <c r="BK24" s="726">
        <f t="shared" si="72"/>
        <v>0</v>
      </c>
      <c r="BL24" s="738">
        <f t="shared" si="73"/>
        <v>50.12</v>
      </c>
      <c r="BM24" s="718"/>
      <c r="BN24" s="779" t="s">
        <v>34932</v>
      </c>
      <c r="BO24" s="793" t="s">
        <v>35043</v>
      </c>
      <c r="BP24" s="784">
        <v>0.4</v>
      </c>
      <c r="BQ24" s="784">
        <v>40</v>
      </c>
      <c r="BR24" s="787">
        <v>1.3730000000000011</v>
      </c>
      <c r="BS24" s="787">
        <v>1.338000000000001</v>
      </c>
      <c r="BT24" s="795">
        <v>0</v>
      </c>
    </row>
    <row r="25" spans="1:72" ht="14.25">
      <c r="A25" s="1216" t="str">
        <f t="shared" si="57"/>
        <v>A19-6-3 =&gt; A19-6-4</v>
      </c>
      <c r="B25" s="1218"/>
      <c r="C25" s="1217"/>
      <c r="D25" s="800">
        <f t="shared" si="58"/>
        <v>0.4</v>
      </c>
      <c r="E25" s="801"/>
      <c r="F25" s="802"/>
      <c r="G25" s="803" t="s">
        <v>34920</v>
      </c>
      <c r="H25" s="740">
        <f t="shared" si="59"/>
        <v>40</v>
      </c>
      <c r="I25" s="740">
        <v>1</v>
      </c>
      <c r="J25" s="740">
        <f t="shared" si="60"/>
        <v>40</v>
      </c>
      <c r="K25" s="804">
        <f t="shared" si="61"/>
        <v>1.338000000000001</v>
      </c>
      <c r="L25" s="804">
        <f t="shared" si="62"/>
        <v>1.4380000000000024</v>
      </c>
      <c r="M25" s="724">
        <f t="shared" si="74"/>
        <v>1.39</v>
      </c>
      <c r="N25" s="725">
        <f t="shared" si="75"/>
        <v>0.04</v>
      </c>
      <c r="O25" s="725">
        <f t="shared" si="76"/>
        <v>0.1</v>
      </c>
      <c r="P25" s="724">
        <f t="shared" si="77"/>
        <v>1.53</v>
      </c>
      <c r="Q25" s="724">
        <f t="shared" si="78"/>
        <v>1.08</v>
      </c>
      <c r="R25" s="726">
        <f>IF($P25&lt;=$X$4,ROUND(IF($P25&lt;1.5,$P25*$H25*$Q25,1.5*$H25*$Q25),2),0)</f>
        <v>0</v>
      </c>
      <c r="S25" s="726">
        <f>IF($P25&gt;$X$4,ROUND(IF($P25&lt;1.5,$P25*$H25*$Q25,1.5*$H25*$Q25),2),0)</f>
        <v>64.8</v>
      </c>
      <c r="T25" s="726">
        <f>IF($P25&gt;$X$4,ROUND(IF($P25&lt;1.5,0,IF($P25&gt;3,1.5*$H25*$Q25,($P25-1.5)*$H25*$Q25)),2),0)</f>
        <v>1.3</v>
      </c>
      <c r="U25" s="726">
        <f>IF($P25&gt;$X$4,ROUND(IF($P25&lt;3,0,IF($P25&gt;4.5,1.5*$H25*$Q25,($P25-3)*$H25*$Q25)),2),0)</f>
        <v>0</v>
      </c>
      <c r="V25" s="726">
        <f>IF($P25&gt;$X$4,ROUND(IF($P25&lt;4.5,0,IF($P25&gt;6,($P25-4.5)*$H25*$Q25,($P25-4.5)*$H25*$Q25)),2),0)</f>
        <v>0</v>
      </c>
      <c r="W25" s="727">
        <f>IF($P25&gt;$X$4, IF( $P25&lt;=4,   ROUND($H25*($P25+0.5)*2,2),   0),0)</f>
        <v>162.4</v>
      </c>
      <c r="X25" s="728">
        <f>IF($P25&gt;$X$4, IF( $P25&gt;4,   ROUND($H25*($P25+0.5)*2,2),   0),0)</f>
        <v>0</v>
      </c>
      <c r="Y25" s="720" t="str">
        <f t="shared" si="63"/>
        <v>A19-6-3</v>
      </c>
      <c r="Z25" s="721">
        <f t="shared" si="64"/>
        <v>1.2</v>
      </c>
      <c r="AA25" s="729" t="s">
        <v>31</v>
      </c>
      <c r="AB25" s="722">
        <f t="shared" si="65"/>
        <v>1.2</v>
      </c>
      <c r="AC25" s="730">
        <f t="shared" si="66"/>
        <v>1.338000000000001</v>
      </c>
      <c r="AD25" s="731">
        <f t="shared" si="67"/>
        <v>0.04</v>
      </c>
      <c r="AE25" s="731">
        <f>IF($Z25="--","--",0.15)</f>
        <v>0.15</v>
      </c>
      <c r="AF25" s="732">
        <f t="shared" si="68"/>
        <v>1.53</v>
      </c>
      <c r="AG25" s="732">
        <f>IF($Z25="--","--",IF($AC25&lt;=2,$Z25+1,($Z25+1)+ROUNDUP($AC25-2,0)*0.1))</f>
        <v>2.2000000000000002</v>
      </c>
      <c r="AH25" s="731">
        <f t="shared" si="69"/>
        <v>0.92</v>
      </c>
      <c r="AI25" s="733">
        <f>IF($Z25="--","--",IF($AF25&lt;=$X$4,ROUND(IF($AF25&lt;1.5,$AF25*$AG25*$AH25,1.5*$AG25*$AH25),2),0))</f>
        <v>0</v>
      </c>
      <c r="AJ25" s="733">
        <f>IF($Z25="--","--",IF($AF25&gt;$X$4,ROUND(IF($AF25&lt;1.5,$AF25*$AG25*$AH25,1.5*$AG25*$AH25),2),0))</f>
        <v>3.04</v>
      </c>
      <c r="AK25" s="733">
        <f>IF($Z25="--","--",IF($AF25&gt;$X$4,ROUND(IF($AF25&lt;1.5,0,IF($AF25&gt;3,1.5*$AG25*$AH25,($AF25-1.5)*$AG25*$AH25)),2),0))</f>
        <v>0.06</v>
      </c>
      <c r="AL25" s="733">
        <f>IF($Z25="--","--",IF($AF25&gt;$X$4,ROUND(IF($AF25&lt;3,0,IF($AF25&gt;4.5,1.5*$AG25*$AH25,($AF25-3)*$AG25*$AH25)),2),0))</f>
        <v>0</v>
      </c>
      <c r="AM25" s="733">
        <f>IF($Z25="--","--",IF($AF25&gt;$X$4,ROUND(IF($AF25&lt;4.5,0,IF($AF25&gt;6,($AF25-4.5)*$AG25*$AH25,($AF25-4.5)*$AG25*$AH25)),2),0))</f>
        <v>0</v>
      </c>
      <c r="AN25" s="734">
        <f>IF($Z25="--","--",IF($AF25&gt;$X$4, IF( $AF25&lt;=4,   ROUND(($AH25*4)*($AF25+0.5)*2,2),   0),0))</f>
        <v>14.94</v>
      </c>
      <c r="AO25" s="735">
        <f>IF($Z25="--","--",IF($AF25&gt;$X$4, IF( $AF25&gt;4,   ROUND(($AH25*4)*($AF25+0.5)*2,2),   0),0))</f>
        <v>0</v>
      </c>
      <c r="AP25" s="1216" t="str">
        <f t="shared" si="0"/>
        <v>A19-6-3 =&gt; A19-6-4</v>
      </c>
      <c r="AQ25" s="1217">
        <f t="shared" si="70"/>
        <v>0</v>
      </c>
      <c r="AR25" s="739">
        <f t="shared" si="70"/>
        <v>0.4</v>
      </c>
      <c r="AS25" s="736"/>
      <c r="AT25" s="736"/>
      <c r="AU25" s="723">
        <f>H25</f>
        <v>40</v>
      </c>
      <c r="AV25" s="721">
        <f>IF($Z25="--","--",Z25+0.2)</f>
        <v>1.4</v>
      </c>
      <c r="AW25" s="729" t="s">
        <v>31</v>
      </c>
      <c r="AX25" s="722">
        <f t="shared" si="71"/>
        <v>1.4</v>
      </c>
      <c r="AY25" s="727">
        <f>IF(D25&gt;2,AU25,AU25-AV25)</f>
        <v>38.6</v>
      </c>
      <c r="AZ25" s="798">
        <f>O25</f>
        <v>0.1</v>
      </c>
      <c r="BA25" s="798"/>
      <c r="BB25" s="727">
        <f>Q25</f>
        <v>1.08</v>
      </c>
      <c r="BC25" s="724">
        <f>IF(F25=0,IF(ROUND( AY25 * ( ( (O25*Q25) +  ( ((D25+N25*2)/6)*Q25 ) ) - ROUND(  ((D25+N25*2)^2)   *   (   ( PI()*96.379 / (4*360) )  -  ( (SIN((96.379/2)*PI()/180)) * (COS((96.379/2)*PI()/180)) / 4 )   ), 4) ),2),   ROUND( AY25 * ( ( (O25*Q25) +  ( ((D25+N25*2)/4)*Q25 ) ) - ROUND(  ((D25+N25*2)^2)   *   (   ( PI()*120 / (4*360) )  -  ( (SIN((120/2)*PI()/180)) * (COS((120/2)*PI()/180)) / 4 )   ), 4) ),2)),0)</f>
        <v>7.8</v>
      </c>
      <c r="BD25" s="737">
        <f>IF(F25&gt;0,ROUND(AY25*O25*Q25,2),0)</f>
        <v>0</v>
      </c>
      <c r="BE25" s="737"/>
      <c r="BF25" s="737">
        <f>SUM(R25:V25,AI25:AM25)</f>
        <v>69.2</v>
      </c>
      <c r="BG25" s="737">
        <f>IF(F25=0, ROUND( ( PI()*( (D25+N25*2)^2 ) / 4  ) * AY25,2),  ROUND( (D25+N25*2)*(F25+N25*2) * AY25,2))*I25</f>
        <v>6.98</v>
      </c>
      <c r="BH25" s="726">
        <f>IF(($K25+N25-0.15)&lt;=2,($K25+N25+0.15),IF(($K25+N25)&lt;=3,2.35,($K25+N25+0.2)-0.85))</f>
        <v>1.5280000000000009</v>
      </c>
      <c r="BI25" s="726">
        <f>IF(D25&gt;2,   (K25-F25-N25-0.11),IF(($K25+N25)&lt;=2,0,IF(($K25+N25)&gt;3,0.85,(K25+N25+0.2-BH25))))</f>
        <v>0</v>
      </c>
      <c r="BJ25" s="726">
        <f>IF($Z25="--",0,IF(D25&gt;2,ROUND(((1.42+0.4)+(0.91+0.4))*2*BI25,2),ROUND(AV25*AX25*BH25,2)))</f>
        <v>2.99</v>
      </c>
      <c r="BK25" s="726">
        <f t="shared" si="72"/>
        <v>0</v>
      </c>
      <c r="BL25" s="738">
        <f t="shared" si="73"/>
        <v>51.43</v>
      </c>
      <c r="BM25" s="718"/>
      <c r="BN25" s="779" t="s">
        <v>34933</v>
      </c>
      <c r="BO25" s="793" t="s">
        <v>35044</v>
      </c>
      <c r="BP25" s="784">
        <v>0.4</v>
      </c>
      <c r="BQ25" s="784">
        <v>40</v>
      </c>
      <c r="BR25" s="787">
        <v>1.338000000000001</v>
      </c>
      <c r="BS25" s="787">
        <v>1.4380000000000024</v>
      </c>
      <c r="BT25" s="795">
        <v>0.2</v>
      </c>
    </row>
    <row r="26" spans="1:72" ht="14.25">
      <c r="A26" s="1216" t="str">
        <f t="shared" si="57"/>
        <v>A19-6-4 =&gt; A19-6</v>
      </c>
      <c r="B26" s="1218"/>
      <c r="C26" s="1217"/>
      <c r="D26" s="800">
        <f t="shared" si="58"/>
        <v>0.4</v>
      </c>
      <c r="E26" s="801"/>
      <c r="F26" s="802"/>
      <c r="G26" s="803" t="s">
        <v>34920</v>
      </c>
      <c r="H26" s="740">
        <f t="shared" si="59"/>
        <v>40</v>
      </c>
      <c r="I26" s="740">
        <v>1</v>
      </c>
      <c r="J26" s="740">
        <f t="shared" si="60"/>
        <v>40</v>
      </c>
      <c r="K26" s="804">
        <f t="shared" si="61"/>
        <v>1.6380000000000017</v>
      </c>
      <c r="L26" s="804">
        <f t="shared" si="62"/>
        <v>1.2719999999999985</v>
      </c>
      <c r="M26" s="724">
        <f t="shared" ref="M26" si="79">ROUND((K26+L26)/2,2)</f>
        <v>1.46</v>
      </c>
      <c r="N26" s="725">
        <f t="shared" ref="N26" si="80">IF(F26=0,ROUND($D26*10%,2),IF(D26&gt;2.8,0.18,0.15))</f>
        <v>0.04</v>
      </c>
      <c r="O26" s="725">
        <f t="shared" ref="O26" si="81">IF(F26=0,IF(   ROUND($D26/4,2),   IF(ROUND(($D26*1.2)/6,2)&lt;0.1,0.1,ROUND(($D26*1.2)/6,2))),0.5)</f>
        <v>0.1</v>
      </c>
      <c r="P26" s="724">
        <f t="shared" ref="P26" si="82">M26+N26+O26</f>
        <v>1.6</v>
      </c>
      <c r="Q26" s="724">
        <f t="shared" ref="Q26" si="83">IF(P26&lt;2,(D26+N26*2)+0.6,(D26+N26*2)+0.6+ROUNDUP(P26-2,0)*0.1)*I26</f>
        <v>1.08</v>
      </c>
      <c r="R26" s="726">
        <f>IF($P26&lt;=$X$4,ROUND(IF($P26&lt;1.5,$P26*$H26*$Q26,1.5*$H26*$Q26),2),0)</f>
        <v>0</v>
      </c>
      <c r="S26" s="726">
        <f>IF($P26&gt;$X$4,ROUND(IF($P26&lt;1.5,$P26*$H26*$Q26,1.5*$H26*$Q26),2),0)</f>
        <v>64.8</v>
      </c>
      <c r="T26" s="726">
        <f>IF($P26&gt;$X$4,ROUND(IF($P26&lt;1.5,0,IF($P26&gt;3,1.5*$H26*$Q26,($P26-1.5)*$H26*$Q26)),2),0)</f>
        <v>4.32</v>
      </c>
      <c r="U26" s="726">
        <f>IF($P26&gt;$X$4,ROUND(IF($P26&lt;3,0,IF($P26&gt;4.5,1.5*$H26*$Q26,($P26-3)*$H26*$Q26)),2),0)</f>
        <v>0</v>
      </c>
      <c r="V26" s="726">
        <f>IF($P26&gt;$X$4,ROUND(IF($P26&lt;4.5,0,IF($P26&gt;6,($P26-4.5)*$H26*$Q26,($P26-4.5)*$H26*$Q26)),2),0)</f>
        <v>0</v>
      </c>
      <c r="W26" s="727">
        <f>IF($P26&gt;$X$4, IF( $P26&lt;=4,   ROUND($H26*($P26+0.5)*2,2),   0),0)</f>
        <v>168</v>
      </c>
      <c r="X26" s="728">
        <f>IF($P26&gt;$X$4, IF( $P26&gt;4,   ROUND($H26*($P26+0.5)*2,2),   0),0)</f>
        <v>0</v>
      </c>
      <c r="Y26" s="720" t="str">
        <f t="shared" si="63"/>
        <v>A19-6-4</v>
      </c>
      <c r="Z26" s="721">
        <f t="shared" ref="Z26" si="84">IF($D26=0.3,IF($I26=1,1.2,IF(I26=2,1.5,"--")),IF($D26=0.4,IF($I26=1,1.2,IF(I26=2,1.5,"--")),IF($D26=0.45,IF($I26=1,1.2,IF(I26=2,1.5,"--")),IF($D26=0.5,IF($I26=1,1.2,IF(I26=2,1.5,"--")),IF($D26=0.6,IF($I26=1,1.2,IF(I26=2,2,"--")),IF($D26=0.75,IF($I26=1,1.3,IF(I26=2,2,"--")),IF($D26=0.8,1.3,IF($D26=1,1.5,IF($D26=1.2,1.7,IF($D26&lt;=2,2,"--"))))))))))</f>
        <v>1.2</v>
      </c>
      <c r="AA26" s="729" t="s">
        <v>31</v>
      </c>
      <c r="AB26" s="722">
        <f t="shared" ref="AB26" si="85">Z26</f>
        <v>1.2</v>
      </c>
      <c r="AC26" s="730">
        <f t="shared" ref="AC26" si="86">IF($Z26="--","--",K26)</f>
        <v>1.6380000000000017</v>
      </c>
      <c r="AD26" s="731">
        <f t="shared" ref="AD26" si="87">IF($Z26="--","--",IF(D26&gt;1.5,0.15,ROUND($D26*10%,2)))</f>
        <v>0.04</v>
      </c>
      <c r="AE26" s="731">
        <f>IF($Z26="--","--",0.15)</f>
        <v>0.15</v>
      </c>
      <c r="AF26" s="732">
        <f t="shared" ref="AF26" si="88">IF($Z26="--","--",ROUND(AC26+AD26+AE26,2))</f>
        <v>1.83</v>
      </c>
      <c r="AG26" s="732">
        <f>IF($Z26="--","--",IF($AC26&lt;=2,$Z26+1,($Z26+1)+ROUNDUP($AC26-2,0)*0.1))</f>
        <v>2.2000000000000002</v>
      </c>
      <c r="AH26" s="731">
        <f t="shared" ref="AH26" si="89">IF($D26=0.3,1.04,IF($D26=0.4,0.92,IF($D26=0.45,0.86,IF($D26=0.5,0.8,IF($D26=0.75,0.8,IF($D26=0.6,0.68,IF($D26=0.8,0.74,IF($D26=1,0.7,IF($D26=1.2,0.66,IF($D26=1.5,0.6,IF($D26&lt;=2,(2.4-(D26+0.3)),"--")))))))))))</f>
        <v>0.92</v>
      </c>
      <c r="AI26" s="733">
        <f>IF($Z26="--","--",IF($AF26&lt;=$X$4,ROUND(IF($AF26&lt;1.5,$AF26*$AG26*$AH26,1.5*$AG26*$AH26),2),0))</f>
        <v>0</v>
      </c>
      <c r="AJ26" s="733">
        <f>IF($Z26="--","--",IF($AF26&gt;$X$4,ROUND(IF($AF26&lt;1.5,$AF26*$AG26*$AH26,1.5*$AG26*$AH26),2),0))</f>
        <v>3.04</v>
      </c>
      <c r="AK26" s="733">
        <f>IF($Z26="--","--",IF($AF26&gt;$X$4,ROUND(IF($AF26&lt;1.5,0,IF($AF26&gt;3,1.5*$AG26*$AH26,($AF26-1.5)*$AG26*$AH26)),2),0))</f>
        <v>0.67</v>
      </c>
      <c r="AL26" s="733">
        <f>IF($Z26="--","--",IF($AF26&gt;$X$4,ROUND(IF($AF26&lt;3,0,IF($AF26&gt;4.5,1.5*$AG26*$AH26,($AF26-3)*$AG26*$AH26)),2),0))</f>
        <v>0</v>
      </c>
      <c r="AM26" s="733">
        <f>IF($Z26="--","--",IF($AF26&gt;$X$4,ROUND(IF($AF26&lt;4.5,0,IF($AF26&gt;6,($AF26-4.5)*$AG26*$AH26,($AF26-4.5)*$AG26*$AH26)),2),0))</f>
        <v>0</v>
      </c>
      <c r="AN26" s="734">
        <f>IF($Z26="--","--",IF($AF26&gt;$X$4, IF( $AF26&lt;=4,   ROUND(($AH26*4)*($AF26+0.5)*2,2),   0),0))</f>
        <v>17.149999999999999</v>
      </c>
      <c r="AO26" s="735">
        <f>IF($Z26="--","--",IF($AF26&gt;$X$4, IF( $AF26&gt;4,   ROUND(($AH26*4)*($AF26+0.5)*2,2),   0),0))</f>
        <v>0</v>
      </c>
      <c r="AP26" s="1216" t="str">
        <f t="shared" si="0"/>
        <v>A19-6-4 =&gt; A19-6</v>
      </c>
      <c r="AQ26" s="1217">
        <f t="shared" si="70"/>
        <v>0</v>
      </c>
      <c r="AR26" s="739">
        <f t="shared" si="70"/>
        <v>0.4</v>
      </c>
      <c r="AS26" s="736"/>
      <c r="AT26" s="736"/>
      <c r="AU26" s="723">
        <f>H26</f>
        <v>40</v>
      </c>
      <c r="AV26" s="721">
        <f>IF($Z26="--","--",Z26+0.2)</f>
        <v>1.4</v>
      </c>
      <c r="AW26" s="729" t="s">
        <v>31</v>
      </c>
      <c r="AX26" s="722">
        <f t="shared" ref="AX26" si="90">AV26</f>
        <v>1.4</v>
      </c>
      <c r="AY26" s="727">
        <f>IF(D26&gt;2,AU26,AU26-AV26)</f>
        <v>38.6</v>
      </c>
      <c r="AZ26" s="798">
        <f>O26</f>
        <v>0.1</v>
      </c>
      <c r="BA26" s="798"/>
      <c r="BB26" s="727">
        <f>Q26</f>
        <v>1.08</v>
      </c>
      <c r="BC26" s="724">
        <f>IF(F26=0,IF(ROUND( AY26 * ( ( (O26*Q26) +  ( ((D26+N26*2)/6)*Q26 ) ) - ROUND(  ((D26+N26*2)^2)   *   (   ( PI()*96.379 / (4*360) )  -  ( (SIN((96.379/2)*PI()/180)) * (COS((96.379/2)*PI()/180)) / 4 )   ), 4) ),2),   ROUND( AY26 * ( ( (O26*Q26) +  ( ((D26+N26*2)/4)*Q26 ) ) - ROUND(  ((D26+N26*2)^2)   *   (   ( PI()*120 / (4*360) )  -  ( (SIN((120/2)*PI()/180)) * (COS((120/2)*PI()/180)) / 4 )   ), 4) ),2)),0)</f>
        <v>7.8</v>
      </c>
      <c r="BD26" s="737">
        <f>IF(F26&gt;0,ROUND(AY26*O26*Q26,2),0)</f>
        <v>0</v>
      </c>
      <c r="BE26" s="737"/>
      <c r="BF26" s="737">
        <f>SUM(R26:V26,AI26:AM26)</f>
        <v>72.830000000000013</v>
      </c>
      <c r="BG26" s="737">
        <f>IF(F26=0, ROUND( ( PI()*( (D26+N26*2)^2 ) / 4  ) * AY26,2),  ROUND( (D26+N26*2)*(F26+N26*2) * AY26,2))*I26</f>
        <v>6.98</v>
      </c>
      <c r="BH26" s="726">
        <f>IF(($K26+N26-0.15)&lt;=2,($K26+N26+0.15),IF(($K26+N26)&lt;=3,2.35,($K26+N26+0.2)-0.85))</f>
        <v>1.8280000000000016</v>
      </c>
      <c r="BI26" s="726">
        <f>IF(D26&gt;2,   (K26-F26-N26-0.11),IF(($K26+N26)&lt;=2,0,IF(($K26+N26)&gt;3,0.85,(K26+N26+0.2-BH26))))</f>
        <v>0</v>
      </c>
      <c r="BJ26" s="726">
        <f>IF($Z26="--",0,IF(D26&gt;2,ROUND(((1.42+0.4)+(0.91+0.4))*2*BI26,2),ROUND(AV26*AX26*BH26,2)))</f>
        <v>3.58</v>
      </c>
      <c r="BK26" s="726">
        <f t="shared" ref="BK26" si="91">ROUND(((PI()*0.9^2)/4)*BI26,2)</f>
        <v>0</v>
      </c>
      <c r="BL26" s="738">
        <f t="shared" ref="BL26" si="92">ROUND(BF26-BG26-BJ26-BK26-BC26-BD26,2)</f>
        <v>54.47</v>
      </c>
      <c r="BM26" s="718"/>
      <c r="BN26" s="779" t="s">
        <v>34934</v>
      </c>
      <c r="BO26" s="793" t="s">
        <v>35045</v>
      </c>
      <c r="BP26" s="784">
        <v>0.4</v>
      </c>
      <c r="BQ26" s="784">
        <v>40</v>
      </c>
      <c r="BR26" s="787">
        <v>1.6380000000000017</v>
      </c>
      <c r="BS26" s="787">
        <v>1.2719999999999985</v>
      </c>
      <c r="BT26" s="795">
        <v>0.36299999999999999</v>
      </c>
    </row>
    <row r="27" spans="1:72" ht="14.25">
      <c r="A27" s="719" t="s">
        <v>35027</v>
      </c>
      <c r="B27" s="790"/>
      <c r="C27" s="770"/>
      <c r="D27" s="805"/>
      <c r="E27" s="805"/>
      <c r="F27" s="805"/>
      <c r="G27" s="833"/>
      <c r="H27" s="805"/>
      <c r="I27" s="805"/>
      <c r="J27" s="805"/>
      <c r="K27" s="805"/>
      <c r="L27" s="805"/>
      <c r="M27" s="770"/>
      <c r="N27" s="770"/>
      <c r="O27" s="770"/>
      <c r="P27" s="770"/>
      <c r="Q27" s="770"/>
      <c r="R27" s="770"/>
      <c r="S27" s="770"/>
      <c r="T27" s="770"/>
      <c r="U27" s="770"/>
      <c r="V27" s="770"/>
      <c r="W27" s="770"/>
      <c r="X27" s="771"/>
      <c r="Y27" s="716" t="str">
        <f>A27</f>
        <v>RUA NORONHA DOS SANTOS</v>
      </c>
      <c r="Z27" s="743"/>
      <c r="AA27" s="743"/>
      <c r="AB27" s="743"/>
      <c r="AC27" s="747"/>
      <c r="AD27" s="748"/>
      <c r="AE27" s="748"/>
      <c r="AF27" s="747"/>
      <c r="AG27" s="745"/>
      <c r="AH27" s="747"/>
      <c r="AI27" s="749"/>
      <c r="AJ27" s="749"/>
      <c r="AK27" s="749"/>
      <c r="AL27" s="749"/>
      <c r="AM27" s="749"/>
      <c r="AN27" s="750"/>
      <c r="AO27" s="715"/>
      <c r="AP27" s="716" t="str">
        <f t="shared" si="0"/>
        <v>RUA NORONHA DOS SANTOS</v>
      </c>
      <c r="AQ27" s="742"/>
      <c r="AR27" s="743"/>
      <c r="AS27" s="743"/>
      <c r="AT27" s="743"/>
      <c r="AU27" s="745"/>
      <c r="AV27" s="743"/>
      <c r="AW27" s="743"/>
      <c r="AX27" s="743"/>
      <c r="AY27" s="750"/>
      <c r="AZ27" s="811"/>
      <c r="BA27" s="811"/>
      <c r="BB27" s="750"/>
      <c r="BC27" s="747"/>
      <c r="BD27" s="747"/>
      <c r="BE27" s="747"/>
      <c r="BF27" s="747"/>
      <c r="BG27" s="747"/>
      <c r="BH27" s="747"/>
      <c r="BI27" s="747"/>
      <c r="BJ27" s="747"/>
      <c r="BK27" s="747"/>
      <c r="BL27" s="717"/>
      <c r="BM27" s="718"/>
      <c r="BN27" s="779"/>
      <c r="BO27" s="793"/>
      <c r="BP27" s="784"/>
      <c r="BQ27" s="784"/>
      <c r="BR27" s="787"/>
      <c r="BS27" s="787"/>
      <c r="BT27" s="795"/>
    </row>
    <row r="28" spans="1:72" ht="14.25">
      <c r="A28" s="1216" t="str">
        <f t="shared" ref="A28:A31" si="93">BN28</f>
        <v>A19-9-1 =&gt; A19-9-2</v>
      </c>
      <c r="B28" s="1218"/>
      <c r="C28" s="1217"/>
      <c r="D28" s="800">
        <f t="shared" ref="D28:D31" si="94">BP28</f>
        <v>0.4</v>
      </c>
      <c r="E28" s="801"/>
      <c r="F28" s="802"/>
      <c r="G28" s="803" t="s">
        <v>34920</v>
      </c>
      <c r="H28" s="740">
        <f t="shared" ref="H28:H31" si="95">BQ28</f>
        <v>40</v>
      </c>
      <c r="I28" s="740">
        <v>1</v>
      </c>
      <c r="J28" s="740">
        <f t="shared" ref="J28:J31" si="96">H28</f>
        <v>40</v>
      </c>
      <c r="K28" s="804">
        <f t="shared" ref="K28:K31" si="97">BR28</f>
        <v>1.1999999999999993</v>
      </c>
      <c r="L28" s="804">
        <f t="shared" ref="L28:L31" si="98">BS28</f>
        <v>1.2019999999999982</v>
      </c>
      <c r="M28" s="724">
        <f>ROUND((K28+L28)/2,2)</f>
        <v>1.2</v>
      </c>
      <c r="N28" s="725">
        <f>IF(F28=0,ROUND($D28*10%,2),IF(D28&gt;2.8,0.18,0.15))</f>
        <v>0.04</v>
      </c>
      <c r="O28" s="725">
        <f>IF(F28=0,IF(   ROUND($D28/4,2),   IF(ROUND(($D28*1.2)/6,2)&lt;0.1,0.1,ROUND(($D28*1.2)/6,2))),0.5)</f>
        <v>0.1</v>
      </c>
      <c r="P28" s="724">
        <f>M28+N28+O28</f>
        <v>1.34</v>
      </c>
      <c r="Q28" s="724">
        <f>IF(P28&lt;2,(D28+N28*2)+0.6,(D28+N28*2)+0.6+ROUNDUP(P28-2,0)*0.1)*I28</f>
        <v>1.08</v>
      </c>
      <c r="R28" s="726">
        <f t="shared" ref="R28:R31" si="99">IF($P28&lt;=$X$4,ROUND(IF($P28&lt;1.5,$P28*$H28*$Q28,1.5*$H28*$Q28),2),0)</f>
        <v>57.89</v>
      </c>
      <c r="S28" s="726">
        <f t="shared" ref="S28:S31" si="100">IF($P28&gt;$X$4,ROUND(IF($P28&lt;1.5,$P28*$H28*$Q28,1.5*$H28*$Q28),2),0)</f>
        <v>0</v>
      </c>
      <c r="T28" s="726">
        <f t="shared" ref="T28:T31" si="101">IF($P28&gt;$X$4,ROUND(IF($P28&lt;1.5,0,IF($P28&gt;3,1.5*$H28*$Q28,($P28-1.5)*$H28*$Q28)),2),0)</f>
        <v>0</v>
      </c>
      <c r="U28" s="726">
        <f t="shared" ref="U28:U31" si="102">IF($P28&gt;$X$4,ROUND(IF($P28&lt;3,0,IF($P28&gt;4.5,1.5*$H28*$Q28,($P28-3)*$H28*$Q28)),2),0)</f>
        <v>0</v>
      </c>
      <c r="V28" s="726">
        <f t="shared" ref="V28:V31" si="103">IF($P28&gt;$X$4,ROUND(IF($P28&lt;4.5,0,IF($P28&gt;6,($P28-4.5)*$H28*$Q28,($P28-4.5)*$H28*$Q28)),2),0)</f>
        <v>0</v>
      </c>
      <c r="W28" s="727">
        <f t="shared" ref="W28:W31" si="104">IF($P28&gt;$X$4, IF( $P28&lt;=4,   ROUND($H28*($P28+0.5)*2,2),   0),0)</f>
        <v>0</v>
      </c>
      <c r="X28" s="728">
        <f t="shared" ref="X28:X31" si="105">IF($P28&gt;$X$4, IF( $P28&gt;4,   ROUND($H28*($P28+0.5)*2,2),   0),0)</f>
        <v>0</v>
      </c>
      <c r="Y28" s="720" t="str">
        <f t="shared" ref="Y28:Y31" si="106">BO28</f>
        <v>A19-9-1</v>
      </c>
      <c r="Z28" s="721">
        <f t="shared" ref="Z28:Z31" si="107">IF($D28=0.3,IF($I28=1,1.2,IF(I28=2,1.5,"--")),IF($D28=0.4,IF($I28=1,1.2,IF(I28=2,1.5,"--")),IF($D28=0.45,IF($I28=1,1.2,IF(I28=2,1.5,"--")),IF($D28=0.5,IF($I28=1,1.2,IF(I28=2,1.5,"--")),IF($D28=0.6,IF($I28=1,1.2,IF(I28=2,2,"--")),IF($D28=0.75,IF($I28=1,1.3,IF(I28=2,2,"--")),IF($D28=0.8,1.3,IF($D28=1,1.5,IF($D28=1.2,1.7,IF($D28&lt;=2,2,"--"))))))))))</f>
        <v>1.2</v>
      </c>
      <c r="AA28" s="729" t="s">
        <v>31</v>
      </c>
      <c r="AB28" s="722">
        <f t="shared" ref="AB28:AB31" si="108">Z28</f>
        <v>1.2</v>
      </c>
      <c r="AC28" s="730">
        <f t="shared" ref="AC28:AC31" si="109">IF($Z28="--","--",K28)</f>
        <v>1.1999999999999993</v>
      </c>
      <c r="AD28" s="731">
        <f t="shared" ref="AD28:AD31" si="110">IF($Z28="--","--",IF(D28&gt;1.5,0.15,ROUND($D28*10%,2)))</f>
        <v>0.04</v>
      </c>
      <c r="AE28" s="731">
        <f t="shared" ref="AE28:AE31" si="111">IF($Z28="--","--",0.15)</f>
        <v>0.15</v>
      </c>
      <c r="AF28" s="732">
        <f t="shared" ref="AF28:AF31" si="112">IF($Z28="--","--",ROUND(AC28+AD28+AE28,2))</f>
        <v>1.39</v>
      </c>
      <c r="AG28" s="732">
        <f t="shared" ref="AG28:AG31" si="113">IF($Z28="--","--",IF($AC28&lt;=2,$Z28+1,($Z28+1)+ROUNDUP($AC28-2,0)*0.1))</f>
        <v>2.2000000000000002</v>
      </c>
      <c r="AH28" s="731">
        <f t="shared" ref="AH28:AH31" si="114">IF($D28=0.3,1.04,IF($D28=0.4,0.92,IF($D28=0.45,0.86,IF($D28=0.5,0.8,IF($D28=0.75,0.8,IF($D28=0.6,0.68,IF($D28=0.8,0.74,IF($D28=1,0.7,IF($D28=1.2,0.66,IF($D28=1.5,0.6,IF($D28&lt;=2,(2.4-(D28+0.3)),"--")))))))))))</f>
        <v>0.92</v>
      </c>
      <c r="AI28" s="733">
        <f t="shared" ref="AI28:AI31" si="115">IF($Z28="--","--",IF($AF28&lt;=$X$4,ROUND(IF($AF28&lt;1.5,$AF28*$AG28*$AH28,1.5*$AG28*$AH28),2),0))</f>
        <v>2.81</v>
      </c>
      <c r="AJ28" s="733">
        <f t="shared" ref="AJ28:AJ31" si="116">IF($Z28="--","--",IF($AF28&gt;$X$4,ROUND(IF($AF28&lt;1.5,$AF28*$AG28*$AH28,1.5*$AG28*$AH28),2),0))</f>
        <v>0</v>
      </c>
      <c r="AK28" s="733">
        <f t="shared" ref="AK28:AK31" si="117">IF($Z28="--","--",IF($AF28&gt;$X$4,ROUND(IF($AF28&lt;1.5,0,IF($AF28&gt;3,1.5*$AG28*$AH28,($AF28-1.5)*$AG28*$AH28)),2),0))</f>
        <v>0</v>
      </c>
      <c r="AL28" s="733">
        <f t="shared" ref="AL28:AL31" si="118">IF($Z28="--","--",IF($AF28&gt;$X$4,ROUND(IF($AF28&lt;3,0,IF($AF28&gt;4.5,1.5*$AG28*$AH28,($AF28-3)*$AG28*$AH28)),2),0))</f>
        <v>0</v>
      </c>
      <c r="AM28" s="733">
        <f t="shared" ref="AM28:AM31" si="119">IF($Z28="--","--",IF($AF28&gt;$X$4,ROUND(IF($AF28&lt;4.5,0,IF($AF28&gt;6,($AF28-4.5)*$AG28*$AH28,($AF28-4.5)*$AG28*$AH28)),2),0))</f>
        <v>0</v>
      </c>
      <c r="AN28" s="734">
        <f t="shared" ref="AN28:AN31" si="120">IF($Z28="--","--",IF($AF28&gt;$X$4, IF( $AF28&lt;=4,   ROUND(($AH28*4)*($AF28+0.5)*2,2),   0),0))</f>
        <v>0</v>
      </c>
      <c r="AO28" s="735">
        <f t="shared" ref="AO28:AO31" si="121">IF($Z28="--","--",IF($AF28&gt;$X$4, IF( $AF28&gt;4,   ROUND(($AH28*4)*($AF28+0.5)*2,2),   0),0))</f>
        <v>0</v>
      </c>
      <c r="AP28" s="1216" t="str">
        <f t="shared" si="0"/>
        <v>A19-9-1 =&gt; A19-9-2</v>
      </c>
      <c r="AQ28" s="1217">
        <f t="shared" ref="AQ28:AR31" si="122">C28</f>
        <v>0</v>
      </c>
      <c r="AR28" s="739">
        <f t="shared" si="122"/>
        <v>0.4</v>
      </c>
      <c r="AS28" s="736"/>
      <c r="AT28" s="736"/>
      <c r="AU28" s="723">
        <f>H28</f>
        <v>40</v>
      </c>
      <c r="AV28" s="721">
        <f>IF($Z28="--","--",Z28+0.2)</f>
        <v>1.4</v>
      </c>
      <c r="AW28" s="729" t="s">
        <v>31</v>
      </c>
      <c r="AX28" s="722">
        <f t="shared" ref="AX28:AX31" si="123">AV28</f>
        <v>1.4</v>
      </c>
      <c r="AY28" s="727">
        <f>IF(D28&gt;2,AU28,AU28-AV28)</f>
        <v>38.6</v>
      </c>
      <c r="AZ28" s="798">
        <f>O28</f>
        <v>0.1</v>
      </c>
      <c r="BA28" s="798"/>
      <c r="BB28" s="727">
        <f>Q28</f>
        <v>1.08</v>
      </c>
      <c r="BC28" s="724">
        <f>IF(F28=0,IF(ROUND( AY28 * ( ( (O28*Q28) +  ( ((D28+N28*2)/6)*Q28 ) ) - ROUND(  ((D28+N28*2)^2)   *   (   ( PI()*96.379 / (4*360) )  -  ( (SIN((96.379/2)*PI()/180)) * (COS((96.379/2)*PI()/180)) / 4 )   ), 4) ),2),   ROUND( AY28 * ( ( (O28*Q28) +  ( ((D28+N28*2)/4)*Q28 ) ) - ROUND(  ((D28+N28*2)^2)   *   (   ( PI()*120 / (4*360) )  -  ( (SIN((120/2)*PI()/180)) * (COS((120/2)*PI()/180)) / 4 )   ), 4) ),2)),0)</f>
        <v>7.8</v>
      </c>
      <c r="BD28" s="737">
        <f>IF(F28&gt;0,ROUND(AY28*O28*Q28,2),0)</f>
        <v>0</v>
      </c>
      <c r="BE28" s="737"/>
      <c r="BF28" s="737">
        <f>SUM(R28:V28,AI28:AM28)</f>
        <v>60.7</v>
      </c>
      <c r="BG28" s="737">
        <f>IF(F28=0, ROUND( ( PI()*( (D28+N28*2)^2 ) / 4  ) * AY28,2),  ROUND( (D28+N28*2)*(F28+N28*2) * AY28,2))*I28</f>
        <v>6.98</v>
      </c>
      <c r="BH28" s="726">
        <f>IF(($K28+N28-0.15)&lt;=2,($K28+N28+0.15),IF(($K28+N28)&lt;=3,2.35,($K28+N28+0.2)-0.85))</f>
        <v>1.3899999999999992</v>
      </c>
      <c r="BI28" s="726">
        <f>IF(D28&gt;2,   (K28-F28-N28-0.11),IF(($K28+N28)&lt;=2,0,IF(($K28+N28)&gt;3,0.85,(K28+N28+0.2-BH28))))</f>
        <v>0</v>
      </c>
      <c r="BJ28" s="726">
        <f>IF($Z28="--",0,IF(D28&gt;2,ROUND(((1.42+0.4)+(0.91+0.4))*2*BI28,2),ROUND(AV28*AX28*BH28,2)))</f>
        <v>2.72</v>
      </c>
      <c r="BK28" s="726">
        <f t="shared" ref="BK28:BK31" si="124">ROUND(((PI()*0.9^2)/4)*BI28,2)</f>
        <v>0</v>
      </c>
      <c r="BL28" s="738">
        <f t="shared" ref="BL28:BL31" si="125">ROUND(BF28-BG28-BJ28-BK28-BC28-BD28,2)</f>
        <v>43.2</v>
      </c>
      <c r="BM28" s="718"/>
      <c r="BN28" s="779" t="s">
        <v>34935</v>
      </c>
      <c r="BO28" s="793" t="s">
        <v>35063</v>
      </c>
      <c r="BP28" s="784">
        <v>0.4</v>
      </c>
      <c r="BQ28" s="784">
        <v>40</v>
      </c>
      <c r="BR28" s="787">
        <v>1.1999999999999993</v>
      </c>
      <c r="BS28" s="787">
        <v>1.2019999999999982</v>
      </c>
      <c r="BT28" s="795">
        <v>0</v>
      </c>
    </row>
    <row r="29" spans="1:72" ht="14.25">
      <c r="A29" s="1216" t="str">
        <f t="shared" si="93"/>
        <v>A19-9-2 =&gt; A19-9-3</v>
      </c>
      <c r="B29" s="1218"/>
      <c r="C29" s="1217"/>
      <c r="D29" s="800">
        <f t="shared" si="94"/>
        <v>0.4</v>
      </c>
      <c r="E29" s="801"/>
      <c r="F29" s="802"/>
      <c r="G29" s="803" t="s">
        <v>34920</v>
      </c>
      <c r="H29" s="740">
        <f t="shared" si="95"/>
        <v>40</v>
      </c>
      <c r="I29" s="740">
        <v>1</v>
      </c>
      <c r="J29" s="740">
        <f t="shared" si="96"/>
        <v>40</v>
      </c>
      <c r="K29" s="804">
        <f t="shared" si="97"/>
        <v>1.2019999999999982</v>
      </c>
      <c r="L29" s="804">
        <f t="shared" si="98"/>
        <v>1.3079999999999998</v>
      </c>
      <c r="M29" s="724">
        <f t="shared" ref="M29:M31" si="126">ROUND((K29+L29)/2,2)</f>
        <v>1.26</v>
      </c>
      <c r="N29" s="725">
        <f t="shared" ref="N29:N31" si="127">IF(F29=0,ROUND($D29*10%,2),IF(D29&gt;2.8,0.18,0.15))</f>
        <v>0.04</v>
      </c>
      <c r="O29" s="725">
        <f t="shared" ref="O29:O31" si="128">IF(F29=0,IF(   ROUND($D29/4,2),   IF(ROUND(($D29*1.2)/6,2)&lt;0.1,0.1,ROUND(($D29*1.2)/6,2))),0.5)</f>
        <v>0.1</v>
      </c>
      <c r="P29" s="724">
        <f t="shared" ref="P29:P31" si="129">M29+N29+O29</f>
        <v>1.4000000000000001</v>
      </c>
      <c r="Q29" s="724">
        <f t="shared" ref="Q29:Q31" si="130">IF(P29&lt;2,(D29+N29*2)+0.6,(D29+N29*2)+0.6+ROUNDUP(P29-2,0)*0.1)*I29</f>
        <v>1.08</v>
      </c>
      <c r="R29" s="726">
        <f t="shared" si="99"/>
        <v>60.48</v>
      </c>
      <c r="S29" s="726">
        <f t="shared" si="100"/>
        <v>0</v>
      </c>
      <c r="T29" s="726">
        <f t="shared" si="101"/>
        <v>0</v>
      </c>
      <c r="U29" s="726">
        <f t="shared" si="102"/>
        <v>0</v>
      </c>
      <c r="V29" s="726">
        <f t="shared" si="103"/>
        <v>0</v>
      </c>
      <c r="W29" s="727">
        <f t="shared" si="104"/>
        <v>0</v>
      </c>
      <c r="X29" s="728">
        <f t="shared" si="105"/>
        <v>0</v>
      </c>
      <c r="Y29" s="720" t="str">
        <f t="shared" si="106"/>
        <v>A19-9-2</v>
      </c>
      <c r="Z29" s="721">
        <f t="shared" si="107"/>
        <v>1.2</v>
      </c>
      <c r="AA29" s="729" t="s">
        <v>31</v>
      </c>
      <c r="AB29" s="722">
        <f t="shared" si="108"/>
        <v>1.2</v>
      </c>
      <c r="AC29" s="730">
        <f t="shared" si="109"/>
        <v>1.2019999999999982</v>
      </c>
      <c r="AD29" s="731">
        <f t="shared" si="110"/>
        <v>0.04</v>
      </c>
      <c r="AE29" s="731">
        <f t="shared" si="111"/>
        <v>0.15</v>
      </c>
      <c r="AF29" s="732">
        <f t="shared" si="112"/>
        <v>1.39</v>
      </c>
      <c r="AG29" s="732">
        <f t="shared" si="113"/>
        <v>2.2000000000000002</v>
      </c>
      <c r="AH29" s="731">
        <f t="shared" si="114"/>
        <v>0.92</v>
      </c>
      <c r="AI29" s="733">
        <f t="shared" si="115"/>
        <v>2.81</v>
      </c>
      <c r="AJ29" s="733">
        <f t="shared" si="116"/>
        <v>0</v>
      </c>
      <c r="AK29" s="733">
        <f t="shared" si="117"/>
        <v>0</v>
      </c>
      <c r="AL29" s="733">
        <f t="shared" si="118"/>
        <v>0</v>
      </c>
      <c r="AM29" s="733">
        <f t="shared" si="119"/>
        <v>0</v>
      </c>
      <c r="AN29" s="734">
        <f t="shared" si="120"/>
        <v>0</v>
      </c>
      <c r="AO29" s="735">
        <f t="shared" si="121"/>
        <v>0</v>
      </c>
      <c r="AP29" s="1216" t="str">
        <f t="shared" si="0"/>
        <v>A19-9-2 =&gt; A19-9-3</v>
      </c>
      <c r="AQ29" s="1217">
        <f t="shared" si="122"/>
        <v>0</v>
      </c>
      <c r="AR29" s="739">
        <f t="shared" si="122"/>
        <v>0.4</v>
      </c>
      <c r="AS29" s="736"/>
      <c r="AT29" s="736"/>
      <c r="AU29" s="723">
        <f>H29</f>
        <v>40</v>
      </c>
      <c r="AV29" s="721">
        <f>IF($Z29="--","--",Z29+0.2)</f>
        <v>1.4</v>
      </c>
      <c r="AW29" s="729" t="s">
        <v>31</v>
      </c>
      <c r="AX29" s="722">
        <f t="shared" si="123"/>
        <v>1.4</v>
      </c>
      <c r="AY29" s="727">
        <f>IF(D29&gt;2,AU29,AU29-AV29)</f>
        <v>38.6</v>
      </c>
      <c r="AZ29" s="798">
        <f>O29</f>
        <v>0.1</v>
      </c>
      <c r="BA29" s="798"/>
      <c r="BB29" s="727">
        <f>Q29</f>
        <v>1.08</v>
      </c>
      <c r="BC29" s="724">
        <f>IF(F29=0,IF(ROUND( AY29 * ( ( (O29*Q29) +  ( ((D29+N29*2)/6)*Q29 ) ) - ROUND(  ((D29+N29*2)^2)   *   (   ( PI()*96.379 / (4*360) )  -  ( (SIN((96.379/2)*PI()/180)) * (COS((96.379/2)*PI()/180)) / 4 )   ), 4) ),2),   ROUND( AY29 * ( ( (O29*Q29) +  ( ((D29+N29*2)/4)*Q29 ) ) - ROUND(  ((D29+N29*2)^2)   *   (   ( PI()*120 / (4*360) )  -  ( (SIN((120/2)*PI()/180)) * (COS((120/2)*PI()/180)) / 4 )   ), 4) ),2)),0)</f>
        <v>7.8</v>
      </c>
      <c r="BD29" s="737">
        <f>IF(F29&gt;0,ROUND(AY29*O29*Q29,2),0)</f>
        <v>0</v>
      </c>
      <c r="BE29" s="737"/>
      <c r="BF29" s="737">
        <f>SUM(R29:V29,AI29:AM29)</f>
        <v>63.29</v>
      </c>
      <c r="BG29" s="737">
        <f>IF(F29=0, ROUND( ( PI()*( (D29+N29*2)^2 ) / 4  ) * AY29,2),  ROUND( (D29+N29*2)*(F29+N29*2) * AY29,2))*I29</f>
        <v>6.98</v>
      </c>
      <c r="BH29" s="726">
        <f>IF(($K29+N29-0.15)&lt;=2,($K29+N29+0.15),IF(($K29+N29)&lt;=3,2.35,($K29+N29+0.2)-0.85))</f>
        <v>1.3919999999999981</v>
      </c>
      <c r="BI29" s="726">
        <f>IF(D29&gt;2,   (K29-F29-N29-0.11),IF(($K29+N29)&lt;=2,0,IF(($K29+N29)&gt;3,0.85,(K29+N29+0.2-BH29))))</f>
        <v>0</v>
      </c>
      <c r="BJ29" s="726">
        <f>IF($Z29="--",0,IF(D29&gt;2,ROUND(((1.42+0.4)+(0.91+0.4))*2*BI29,2),ROUND(AV29*AX29*BH29,2)))</f>
        <v>2.73</v>
      </c>
      <c r="BK29" s="726">
        <f t="shared" si="124"/>
        <v>0</v>
      </c>
      <c r="BL29" s="738">
        <f t="shared" si="125"/>
        <v>45.78</v>
      </c>
      <c r="BM29" s="718"/>
      <c r="BN29" s="779" t="s">
        <v>34936</v>
      </c>
      <c r="BO29" s="793" t="s">
        <v>35039</v>
      </c>
      <c r="BP29" s="784">
        <v>0.4</v>
      </c>
      <c r="BQ29" s="784">
        <v>40</v>
      </c>
      <c r="BR29" s="787">
        <v>1.2019999999999982</v>
      </c>
      <c r="BS29" s="787">
        <v>1.3079999999999998</v>
      </c>
      <c r="BT29" s="795">
        <v>0</v>
      </c>
    </row>
    <row r="30" spans="1:72" ht="14.25">
      <c r="A30" s="1216" t="str">
        <f t="shared" si="93"/>
        <v>A19-9-3 =&gt; A19-9-4</v>
      </c>
      <c r="B30" s="1218"/>
      <c r="C30" s="1217"/>
      <c r="D30" s="800">
        <f t="shared" si="94"/>
        <v>0.4</v>
      </c>
      <c r="E30" s="801"/>
      <c r="F30" s="802"/>
      <c r="G30" s="803" t="s">
        <v>34920</v>
      </c>
      <c r="H30" s="740">
        <f t="shared" si="95"/>
        <v>40</v>
      </c>
      <c r="I30" s="740">
        <v>1</v>
      </c>
      <c r="J30" s="740">
        <f t="shared" si="96"/>
        <v>40</v>
      </c>
      <c r="K30" s="804">
        <f t="shared" si="97"/>
        <v>1.3079999999999998</v>
      </c>
      <c r="L30" s="804">
        <f t="shared" si="98"/>
        <v>1.2299999999999969</v>
      </c>
      <c r="M30" s="724">
        <f t="shared" si="126"/>
        <v>1.27</v>
      </c>
      <c r="N30" s="725">
        <f t="shared" si="127"/>
        <v>0.04</v>
      </c>
      <c r="O30" s="725">
        <f t="shared" si="128"/>
        <v>0.1</v>
      </c>
      <c r="P30" s="724">
        <f t="shared" si="129"/>
        <v>1.4100000000000001</v>
      </c>
      <c r="Q30" s="724">
        <f t="shared" si="130"/>
        <v>1.08</v>
      </c>
      <c r="R30" s="726">
        <f t="shared" si="99"/>
        <v>60.91</v>
      </c>
      <c r="S30" s="726">
        <f t="shared" si="100"/>
        <v>0</v>
      </c>
      <c r="T30" s="726">
        <f t="shared" si="101"/>
        <v>0</v>
      </c>
      <c r="U30" s="726">
        <f t="shared" si="102"/>
        <v>0</v>
      </c>
      <c r="V30" s="726">
        <f t="shared" si="103"/>
        <v>0</v>
      </c>
      <c r="W30" s="727">
        <f t="shared" si="104"/>
        <v>0</v>
      </c>
      <c r="X30" s="728">
        <f t="shared" si="105"/>
        <v>0</v>
      </c>
      <c r="Y30" s="720" t="str">
        <f t="shared" si="106"/>
        <v>A19-9-3</v>
      </c>
      <c r="Z30" s="721">
        <f t="shared" si="107"/>
        <v>1.2</v>
      </c>
      <c r="AA30" s="729" t="s">
        <v>31</v>
      </c>
      <c r="AB30" s="722">
        <f t="shared" si="108"/>
        <v>1.2</v>
      </c>
      <c r="AC30" s="730">
        <f t="shared" si="109"/>
        <v>1.3079999999999998</v>
      </c>
      <c r="AD30" s="731">
        <f t="shared" si="110"/>
        <v>0.04</v>
      </c>
      <c r="AE30" s="731">
        <f t="shared" si="111"/>
        <v>0.15</v>
      </c>
      <c r="AF30" s="732">
        <f t="shared" si="112"/>
        <v>1.5</v>
      </c>
      <c r="AG30" s="732">
        <f t="shared" si="113"/>
        <v>2.2000000000000002</v>
      </c>
      <c r="AH30" s="731">
        <f t="shared" si="114"/>
        <v>0.92</v>
      </c>
      <c r="AI30" s="733">
        <f t="shared" si="115"/>
        <v>3.04</v>
      </c>
      <c r="AJ30" s="733">
        <f t="shared" si="116"/>
        <v>0</v>
      </c>
      <c r="AK30" s="733">
        <f t="shared" si="117"/>
        <v>0</v>
      </c>
      <c r="AL30" s="733">
        <f t="shared" si="118"/>
        <v>0</v>
      </c>
      <c r="AM30" s="733">
        <f t="shared" si="119"/>
        <v>0</v>
      </c>
      <c r="AN30" s="734">
        <f t="shared" si="120"/>
        <v>0</v>
      </c>
      <c r="AO30" s="735">
        <f t="shared" si="121"/>
        <v>0</v>
      </c>
      <c r="AP30" s="1216" t="str">
        <f t="shared" si="0"/>
        <v>A19-9-3 =&gt; A19-9-4</v>
      </c>
      <c r="AQ30" s="1217">
        <f t="shared" si="122"/>
        <v>0</v>
      </c>
      <c r="AR30" s="739">
        <f t="shared" si="122"/>
        <v>0.4</v>
      </c>
      <c r="AS30" s="736"/>
      <c r="AT30" s="736"/>
      <c r="AU30" s="723">
        <f>H30</f>
        <v>40</v>
      </c>
      <c r="AV30" s="721">
        <f>IF($Z30="--","--",Z30+0.2)</f>
        <v>1.4</v>
      </c>
      <c r="AW30" s="729" t="s">
        <v>31</v>
      </c>
      <c r="AX30" s="722">
        <f t="shared" si="123"/>
        <v>1.4</v>
      </c>
      <c r="AY30" s="727">
        <f>IF(D30&gt;2,AU30,AU30-AV30)</f>
        <v>38.6</v>
      </c>
      <c r="AZ30" s="798">
        <f>O30</f>
        <v>0.1</v>
      </c>
      <c r="BA30" s="798"/>
      <c r="BB30" s="727">
        <f>Q30</f>
        <v>1.08</v>
      </c>
      <c r="BC30" s="724">
        <f>IF(F30=0,IF(ROUND( AY30 * ( ( (O30*Q30) +  ( ((D30+N30*2)/6)*Q30 ) ) - ROUND(  ((D30+N30*2)^2)   *   (   ( PI()*96.379 / (4*360) )  -  ( (SIN((96.379/2)*PI()/180)) * (COS((96.379/2)*PI()/180)) / 4 )   ), 4) ),2),   ROUND( AY30 * ( ( (O30*Q30) +  ( ((D30+N30*2)/4)*Q30 ) ) - ROUND(  ((D30+N30*2)^2)   *   (   ( PI()*120 / (4*360) )  -  ( (SIN((120/2)*PI()/180)) * (COS((120/2)*PI()/180)) / 4 )   ), 4) ),2)),0)</f>
        <v>7.8</v>
      </c>
      <c r="BD30" s="737">
        <f>IF(F30&gt;0,ROUND(AY30*O30*Q30,2),0)</f>
        <v>0</v>
      </c>
      <c r="BE30" s="737"/>
      <c r="BF30" s="737">
        <f>SUM(R30:V30,AI30:AM30)</f>
        <v>63.949999999999996</v>
      </c>
      <c r="BG30" s="737">
        <f>IF(F30=0, ROUND( ( PI()*( (D30+N30*2)^2 ) / 4  ) * AY30,2),  ROUND( (D30+N30*2)*(F30+N30*2) * AY30,2))*I30</f>
        <v>6.98</v>
      </c>
      <c r="BH30" s="726">
        <f>IF(($K30+N30-0.15)&lt;=2,($K30+N30+0.15),IF(($K30+N30)&lt;=3,2.35,($K30+N30+0.2)-0.85))</f>
        <v>1.4979999999999998</v>
      </c>
      <c r="BI30" s="726">
        <f>IF(D30&gt;2,   (K30-F30-N30-0.11),IF(($K30+N30)&lt;=2,0,IF(($K30+N30)&gt;3,0.85,(K30+N30+0.2-BH30))))</f>
        <v>0</v>
      </c>
      <c r="BJ30" s="726">
        <f>IF($Z30="--",0,IF(D30&gt;2,ROUND(((1.42+0.4)+(0.91+0.4))*2*BI30,2),ROUND(AV30*AX30*BH30,2)))</f>
        <v>2.94</v>
      </c>
      <c r="BK30" s="726">
        <f t="shared" si="124"/>
        <v>0</v>
      </c>
      <c r="BL30" s="738">
        <f t="shared" si="125"/>
        <v>46.23</v>
      </c>
      <c r="BM30" s="718"/>
      <c r="BN30" s="779" t="s">
        <v>34937</v>
      </c>
      <c r="BO30" s="793" t="s">
        <v>35040</v>
      </c>
      <c r="BP30" s="784">
        <v>0.4</v>
      </c>
      <c r="BQ30" s="784">
        <v>40</v>
      </c>
      <c r="BR30" s="787">
        <v>1.3079999999999998</v>
      </c>
      <c r="BS30" s="787">
        <v>1.2299999999999969</v>
      </c>
      <c r="BT30" s="795">
        <v>0</v>
      </c>
    </row>
    <row r="31" spans="1:72" ht="14.25">
      <c r="A31" s="1216" t="str">
        <f t="shared" si="93"/>
        <v>A19-9-4 =&gt; A19-9</v>
      </c>
      <c r="B31" s="1218"/>
      <c r="C31" s="1217"/>
      <c r="D31" s="800">
        <f t="shared" si="94"/>
        <v>0.4</v>
      </c>
      <c r="E31" s="801"/>
      <c r="F31" s="802"/>
      <c r="G31" s="803" t="s">
        <v>34920</v>
      </c>
      <c r="H31" s="740">
        <f t="shared" si="95"/>
        <v>40</v>
      </c>
      <c r="I31" s="740">
        <v>1</v>
      </c>
      <c r="J31" s="740">
        <f t="shared" si="96"/>
        <v>40</v>
      </c>
      <c r="K31" s="804">
        <f t="shared" si="97"/>
        <v>1.2299999999999969</v>
      </c>
      <c r="L31" s="804">
        <f t="shared" si="98"/>
        <v>1.3399999999999999</v>
      </c>
      <c r="M31" s="724">
        <f t="shared" si="126"/>
        <v>1.29</v>
      </c>
      <c r="N31" s="725">
        <f t="shared" si="127"/>
        <v>0.04</v>
      </c>
      <c r="O31" s="725">
        <f t="shared" si="128"/>
        <v>0.1</v>
      </c>
      <c r="P31" s="724">
        <f t="shared" si="129"/>
        <v>1.4300000000000002</v>
      </c>
      <c r="Q31" s="724">
        <f t="shared" si="130"/>
        <v>1.08</v>
      </c>
      <c r="R31" s="726">
        <f t="shared" si="99"/>
        <v>61.78</v>
      </c>
      <c r="S31" s="726">
        <f t="shared" si="100"/>
        <v>0</v>
      </c>
      <c r="T31" s="726">
        <f t="shared" si="101"/>
        <v>0</v>
      </c>
      <c r="U31" s="726">
        <f t="shared" si="102"/>
        <v>0</v>
      </c>
      <c r="V31" s="726">
        <f t="shared" si="103"/>
        <v>0</v>
      </c>
      <c r="W31" s="727">
        <f t="shared" si="104"/>
        <v>0</v>
      </c>
      <c r="X31" s="728">
        <f t="shared" si="105"/>
        <v>0</v>
      </c>
      <c r="Y31" s="720" t="str">
        <f t="shared" si="106"/>
        <v>A19-9-4</v>
      </c>
      <c r="Z31" s="721">
        <f t="shared" si="107"/>
        <v>1.2</v>
      </c>
      <c r="AA31" s="729" t="s">
        <v>31</v>
      </c>
      <c r="AB31" s="722">
        <f t="shared" si="108"/>
        <v>1.2</v>
      </c>
      <c r="AC31" s="730">
        <f t="shared" si="109"/>
        <v>1.2299999999999969</v>
      </c>
      <c r="AD31" s="731">
        <f t="shared" si="110"/>
        <v>0.04</v>
      </c>
      <c r="AE31" s="731">
        <f t="shared" si="111"/>
        <v>0.15</v>
      </c>
      <c r="AF31" s="732">
        <f t="shared" si="112"/>
        <v>1.42</v>
      </c>
      <c r="AG31" s="732">
        <f t="shared" si="113"/>
        <v>2.2000000000000002</v>
      </c>
      <c r="AH31" s="731">
        <f t="shared" si="114"/>
        <v>0.92</v>
      </c>
      <c r="AI31" s="733">
        <f t="shared" si="115"/>
        <v>2.87</v>
      </c>
      <c r="AJ31" s="733">
        <f t="shared" si="116"/>
        <v>0</v>
      </c>
      <c r="AK31" s="733">
        <f t="shared" si="117"/>
        <v>0</v>
      </c>
      <c r="AL31" s="733">
        <f t="shared" si="118"/>
        <v>0</v>
      </c>
      <c r="AM31" s="733">
        <f t="shared" si="119"/>
        <v>0</v>
      </c>
      <c r="AN31" s="734">
        <f t="shared" si="120"/>
        <v>0</v>
      </c>
      <c r="AO31" s="735">
        <f t="shared" si="121"/>
        <v>0</v>
      </c>
      <c r="AP31" s="1216" t="str">
        <f t="shared" si="0"/>
        <v>A19-9-4 =&gt; A19-9</v>
      </c>
      <c r="AQ31" s="1217">
        <f t="shared" si="122"/>
        <v>0</v>
      </c>
      <c r="AR31" s="739">
        <f t="shared" si="122"/>
        <v>0.4</v>
      </c>
      <c r="AS31" s="736"/>
      <c r="AT31" s="736"/>
      <c r="AU31" s="723">
        <f>H31</f>
        <v>40</v>
      </c>
      <c r="AV31" s="721">
        <f>IF($Z31="--","--",Z31+0.2)</f>
        <v>1.4</v>
      </c>
      <c r="AW31" s="729" t="s">
        <v>31</v>
      </c>
      <c r="AX31" s="722">
        <f t="shared" si="123"/>
        <v>1.4</v>
      </c>
      <c r="AY31" s="727">
        <f>IF(D31&gt;2,AU31,AU31-AV31)</f>
        <v>38.6</v>
      </c>
      <c r="AZ31" s="798">
        <f>O31</f>
        <v>0.1</v>
      </c>
      <c r="BA31" s="798"/>
      <c r="BB31" s="727">
        <f>Q31</f>
        <v>1.08</v>
      </c>
      <c r="BC31" s="724">
        <f>IF(F31=0,IF(ROUND( AY31 * ( ( (O31*Q31) +  ( ((D31+N31*2)/6)*Q31 ) ) - ROUND(  ((D31+N31*2)^2)   *   (   ( PI()*96.379 / (4*360) )  -  ( (SIN((96.379/2)*PI()/180)) * (COS((96.379/2)*PI()/180)) / 4 )   ), 4) ),2),   ROUND( AY31 * ( ( (O31*Q31) +  ( ((D31+N31*2)/4)*Q31 ) ) - ROUND(  ((D31+N31*2)^2)   *   (   ( PI()*120 / (4*360) )  -  ( (SIN((120/2)*PI()/180)) * (COS((120/2)*PI()/180)) / 4 )   ), 4) ),2)),0)</f>
        <v>7.8</v>
      </c>
      <c r="BD31" s="737">
        <f>IF(F31&gt;0,ROUND(AY31*O31*Q31,2),0)</f>
        <v>0</v>
      </c>
      <c r="BE31" s="737"/>
      <c r="BF31" s="737">
        <f>SUM(R31:V31,AI31:AM31)</f>
        <v>64.650000000000006</v>
      </c>
      <c r="BG31" s="737">
        <f>IF(F31=0, ROUND( ( PI()*( (D31+N31*2)^2 ) / 4  ) * AY31,2),  ROUND( (D31+N31*2)*(F31+N31*2) * AY31,2))*I31</f>
        <v>6.98</v>
      </c>
      <c r="BH31" s="726">
        <f>IF(($K31+N31-0.15)&lt;=2,($K31+N31+0.15),IF(($K31+N31)&lt;=3,2.35,($K31+N31+0.2)-0.85))</f>
        <v>1.4199999999999968</v>
      </c>
      <c r="BI31" s="726">
        <f>IF(D31&gt;2,   (K31-F31-N31-0.11),IF(($K31+N31)&lt;=2,0,IF(($K31+N31)&gt;3,0.85,(K31+N31+0.2-BH31))))</f>
        <v>0</v>
      </c>
      <c r="BJ31" s="726">
        <f>IF($Z31="--",0,IF(D31&gt;2,ROUND(((1.42+0.4)+(0.91+0.4))*2*BI31,2),ROUND(AV31*AX31*BH31,2)))</f>
        <v>2.78</v>
      </c>
      <c r="BK31" s="726">
        <f t="shared" si="124"/>
        <v>0</v>
      </c>
      <c r="BL31" s="738">
        <f t="shared" si="125"/>
        <v>47.09</v>
      </c>
      <c r="BM31" s="718"/>
      <c r="BN31" s="779" t="s">
        <v>34938</v>
      </c>
      <c r="BO31" s="793" t="s">
        <v>35041</v>
      </c>
      <c r="BP31" s="784">
        <v>0.4</v>
      </c>
      <c r="BQ31" s="784">
        <v>40</v>
      </c>
      <c r="BR31" s="787">
        <v>1.2299999999999969</v>
      </c>
      <c r="BS31" s="787">
        <v>1.3399999999999999</v>
      </c>
      <c r="BT31" s="795">
        <v>0.34100000000000003</v>
      </c>
    </row>
    <row r="32" spans="1:72" ht="14.25">
      <c r="A32" s="719" t="s">
        <v>35030</v>
      </c>
      <c r="B32" s="790"/>
      <c r="C32" s="770"/>
      <c r="D32" s="805"/>
      <c r="E32" s="805"/>
      <c r="F32" s="805"/>
      <c r="G32" s="803"/>
      <c r="H32" s="805"/>
      <c r="I32" s="805"/>
      <c r="J32" s="805"/>
      <c r="K32" s="805"/>
      <c r="L32" s="805"/>
      <c r="M32" s="770"/>
      <c r="N32" s="770"/>
      <c r="O32" s="770"/>
      <c r="P32" s="770"/>
      <c r="Q32" s="770"/>
      <c r="R32" s="770"/>
      <c r="S32" s="770"/>
      <c r="T32" s="770"/>
      <c r="U32" s="770"/>
      <c r="V32" s="770"/>
      <c r="W32" s="770"/>
      <c r="X32" s="771"/>
      <c r="Y32" s="716" t="str">
        <f>A32</f>
        <v>RUA OSWALDO MENDONÇA DE CAMPOS</v>
      </c>
      <c r="Z32" s="743"/>
      <c r="AA32" s="743"/>
      <c r="AB32" s="743"/>
      <c r="AC32" s="747"/>
      <c r="AD32" s="748"/>
      <c r="AE32" s="748"/>
      <c r="AF32" s="747"/>
      <c r="AG32" s="745"/>
      <c r="AH32" s="747"/>
      <c r="AI32" s="749"/>
      <c r="AJ32" s="749"/>
      <c r="AK32" s="749"/>
      <c r="AL32" s="749"/>
      <c r="AM32" s="749"/>
      <c r="AN32" s="750"/>
      <c r="AO32" s="715"/>
      <c r="AP32" s="716" t="str">
        <f t="shared" si="0"/>
        <v>RUA OSWALDO MENDONÇA DE CAMPOS</v>
      </c>
      <c r="AQ32" s="742"/>
      <c r="AR32" s="743"/>
      <c r="AS32" s="743"/>
      <c r="AT32" s="743"/>
      <c r="AU32" s="745"/>
      <c r="AV32" s="743"/>
      <c r="AW32" s="743"/>
      <c r="AX32" s="743"/>
      <c r="AY32" s="750"/>
      <c r="AZ32" s="811"/>
      <c r="BA32" s="811"/>
      <c r="BB32" s="750"/>
      <c r="BC32" s="747"/>
      <c r="BD32" s="747"/>
      <c r="BE32" s="747"/>
      <c r="BF32" s="747"/>
      <c r="BG32" s="747"/>
      <c r="BH32" s="747"/>
      <c r="BI32" s="747"/>
      <c r="BJ32" s="747"/>
      <c r="BK32" s="747"/>
      <c r="BL32" s="717"/>
      <c r="BM32" s="718"/>
      <c r="BN32" s="779"/>
      <c r="BO32" s="793"/>
      <c r="BP32" s="784"/>
      <c r="BQ32" s="784"/>
      <c r="BR32" s="787"/>
      <c r="BS32" s="787"/>
      <c r="BT32" s="795"/>
    </row>
    <row r="33" spans="1:72" ht="14.25">
      <c r="A33" s="1216" t="str">
        <f t="shared" ref="A33:A40" si="131">BN33</f>
        <v>A19-1 =&gt; A19-2</v>
      </c>
      <c r="B33" s="1218"/>
      <c r="C33" s="1217"/>
      <c r="D33" s="800">
        <f t="shared" ref="D33:D40" si="132">BP33</f>
        <v>0.4</v>
      </c>
      <c r="E33" s="801"/>
      <c r="F33" s="802"/>
      <c r="G33" s="803" t="s">
        <v>34920</v>
      </c>
      <c r="H33" s="740">
        <f t="shared" ref="H33:H40" si="133">BQ33</f>
        <v>40</v>
      </c>
      <c r="I33" s="740">
        <v>1</v>
      </c>
      <c r="J33" s="740">
        <f t="shared" ref="J33:J40" si="134">H33</f>
        <v>40</v>
      </c>
      <c r="K33" s="804">
        <f t="shared" ref="K33:K40" si="135">BR33</f>
        <v>1.1999999999999993</v>
      </c>
      <c r="L33" s="804">
        <f t="shared" ref="L33:L40" si="136">BS33</f>
        <v>1.2409999999999997</v>
      </c>
      <c r="M33" s="724">
        <f>ROUND((K33+L33)/2,2)</f>
        <v>1.22</v>
      </c>
      <c r="N33" s="725">
        <f>IF(F33=0,ROUND($D33*10%,2),IF(D33&gt;2.8,0.18,0.15))</f>
        <v>0.04</v>
      </c>
      <c r="O33" s="725">
        <f>IF(F33=0,IF(   ROUND($D33/4,2),   IF(ROUND(($D33*1.2)/6,2)&lt;0.1,0.1,ROUND(($D33*1.2)/6,2))),0.5)</f>
        <v>0.1</v>
      </c>
      <c r="P33" s="724">
        <f>M33+N33+O33</f>
        <v>1.36</v>
      </c>
      <c r="Q33" s="724">
        <f>IF(P33&lt;2,(D33+N33*2)+0.6,(D33+N33*2)+0.6+ROUNDUP(P33-2,0)*0.1)*I33</f>
        <v>1.08</v>
      </c>
      <c r="R33" s="726">
        <f t="shared" ref="R33:R43" si="137">IF($P33&lt;=$X$4,ROUND(IF($P33&lt;1.5,$P33*$H33*$Q33,1.5*$H33*$Q33),2),0)</f>
        <v>58.75</v>
      </c>
      <c r="S33" s="726">
        <f t="shared" ref="S33:S43" si="138">IF($P33&gt;$X$4,ROUND(IF($P33&lt;1.5,$P33*$H33*$Q33,1.5*$H33*$Q33),2),0)</f>
        <v>0</v>
      </c>
      <c r="T33" s="726">
        <f t="shared" ref="T33:T43" si="139">IF($P33&gt;$X$4,ROUND(IF($P33&lt;1.5,0,IF($P33&gt;3,1.5*$H33*$Q33,($P33-1.5)*$H33*$Q33)),2),0)</f>
        <v>0</v>
      </c>
      <c r="U33" s="726">
        <f t="shared" ref="U33:U43" si="140">IF($P33&gt;$X$4,ROUND(IF($P33&lt;3,0,IF($P33&gt;4.5,1.5*$H33*$Q33,($P33-3)*$H33*$Q33)),2),0)</f>
        <v>0</v>
      </c>
      <c r="V33" s="726">
        <f t="shared" ref="V33:V43" si="141">IF($P33&gt;$X$4,ROUND(IF($P33&lt;4.5,0,IF($P33&gt;6,($P33-4.5)*$H33*$Q33,($P33-4.5)*$H33*$Q33)),2),0)</f>
        <v>0</v>
      </c>
      <c r="W33" s="727">
        <f t="shared" ref="W33:W43" si="142">IF($P33&gt;$X$4, IF( $P33&lt;=4,   ROUND($H33*($P33+0.5)*2,2),   0),0)</f>
        <v>0</v>
      </c>
      <c r="X33" s="728">
        <f t="shared" ref="X33:X43" si="143">IF($P33&gt;$X$4, IF( $P33&gt;4,   ROUND($H33*($P33+0.5)*2,2),   0),0)</f>
        <v>0</v>
      </c>
      <c r="Y33" s="720" t="str">
        <f t="shared" ref="Y33:Y43" si="144">BO33</f>
        <v>A19-1</v>
      </c>
      <c r="Z33" s="721">
        <f t="shared" ref="Z33:Z36" si="145">IF($D33=0.3,IF($I33=1,1.2,IF(I33=2,1.5,"--")),IF($D33=0.4,IF($I33=1,1.2,IF(I33=2,1.5,"--")),IF($D33=0.45,IF($I33=1,1.2,IF(I33=2,1.5,"--")),IF($D33=0.5,IF($I33=1,1.2,IF(I33=2,1.5,"--")),IF($D33=0.6,IF($I33=1,1.2,IF(I33=2,2,"--")),IF($D33=0.75,IF($I33=1,1.3,IF(I33=2,2,"--")),IF($D33=0.8,1.3,IF($D33=1,1.5,IF($D33=1.2,1.7,IF($D33&lt;=2,2,"--"))))))))))</f>
        <v>1.2</v>
      </c>
      <c r="AA33" s="729" t="s">
        <v>31</v>
      </c>
      <c r="AB33" s="722">
        <f t="shared" ref="AB33:AB36" si="146">Z33</f>
        <v>1.2</v>
      </c>
      <c r="AC33" s="730">
        <f t="shared" ref="AC33:AC36" si="147">IF($Z33="--","--",K33)</f>
        <v>1.1999999999999993</v>
      </c>
      <c r="AD33" s="731">
        <f t="shared" ref="AD33:AD36" si="148">IF($Z33="--","--",IF(D33&gt;1.5,0.15,ROUND($D33*10%,2)))</f>
        <v>0.04</v>
      </c>
      <c r="AE33" s="731">
        <f t="shared" ref="AE33:AE43" si="149">IF($Z33="--","--",0.15)</f>
        <v>0.15</v>
      </c>
      <c r="AF33" s="732">
        <f t="shared" ref="AF33:AF36" si="150">IF($Z33="--","--",ROUND(AC33+AD33+AE33,2))</f>
        <v>1.39</v>
      </c>
      <c r="AG33" s="732">
        <f t="shared" ref="AG33:AG43" si="151">IF($Z33="--","--",IF($AC33&lt;=2,$Z33+1,($Z33+1)+ROUNDUP($AC33-2,0)*0.1))</f>
        <v>2.2000000000000002</v>
      </c>
      <c r="AH33" s="731">
        <f t="shared" ref="AH33:AH36" si="152">IF($D33=0.3,1.04,IF($D33=0.4,0.92,IF($D33=0.45,0.86,IF($D33=0.5,0.8,IF($D33=0.75,0.8,IF($D33=0.6,0.68,IF($D33=0.8,0.74,IF($D33=1,0.7,IF($D33=1.2,0.66,IF($D33=1.5,0.6,IF($D33&lt;=2,(2.4-(D33+0.3)),"--")))))))))))</f>
        <v>0.92</v>
      </c>
      <c r="AI33" s="733">
        <f t="shared" ref="AI33:AI43" si="153">IF($Z33="--","--",IF($AF33&lt;=$X$4,ROUND(IF($AF33&lt;1.5,$AF33*$AG33*$AH33,1.5*$AG33*$AH33),2),0))</f>
        <v>2.81</v>
      </c>
      <c r="AJ33" s="733">
        <f t="shared" ref="AJ33:AJ43" si="154">IF($Z33="--","--",IF($AF33&gt;$X$4,ROUND(IF($AF33&lt;1.5,$AF33*$AG33*$AH33,1.5*$AG33*$AH33),2),0))</f>
        <v>0</v>
      </c>
      <c r="AK33" s="733">
        <f t="shared" ref="AK33:AK43" si="155">IF($Z33="--","--",IF($AF33&gt;$X$4,ROUND(IF($AF33&lt;1.5,0,IF($AF33&gt;3,1.5*$AG33*$AH33,($AF33-1.5)*$AG33*$AH33)),2),0))</f>
        <v>0</v>
      </c>
      <c r="AL33" s="733">
        <f t="shared" ref="AL33:AL43" si="156">IF($Z33="--","--",IF($AF33&gt;$X$4,ROUND(IF($AF33&lt;3,0,IF($AF33&gt;4.5,1.5*$AG33*$AH33,($AF33-3)*$AG33*$AH33)),2),0))</f>
        <v>0</v>
      </c>
      <c r="AM33" s="733">
        <f t="shared" ref="AM33:AM43" si="157">IF($Z33="--","--",IF($AF33&gt;$X$4,ROUND(IF($AF33&lt;4.5,0,IF($AF33&gt;6,($AF33-4.5)*$AG33*$AH33,($AF33-4.5)*$AG33*$AH33)),2),0))</f>
        <v>0</v>
      </c>
      <c r="AN33" s="734">
        <f t="shared" ref="AN33:AN43" si="158">IF($Z33="--","--",IF($AF33&gt;$X$4, IF( $AF33&lt;=4,   ROUND(($AH33*4)*($AF33+0.5)*2,2),   0),0))</f>
        <v>0</v>
      </c>
      <c r="AO33" s="735">
        <f t="shared" ref="AO33:AO43" si="159">IF($Z33="--","--",IF($AF33&gt;$X$4, IF( $AF33&gt;4,   ROUND(($AH33*4)*($AF33+0.5)*2,2),   0),0))</f>
        <v>0</v>
      </c>
      <c r="AP33" s="1216" t="str">
        <f t="shared" si="0"/>
        <v>A19-1 =&gt; A19-2</v>
      </c>
      <c r="AQ33" s="1217">
        <f t="shared" ref="AQ33:AQ43" si="160">C33</f>
        <v>0</v>
      </c>
      <c r="AR33" s="739">
        <f t="shared" ref="AR33:AR43" si="161">D33</f>
        <v>0.4</v>
      </c>
      <c r="AS33" s="736"/>
      <c r="AT33" s="736"/>
      <c r="AU33" s="723">
        <f t="shared" ref="AU33:AU43" si="162">H33</f>
        <v>40</v>
      </c>
      <c r="AV33" s="721">
        <f t="shared" ref="AV33:AV43" si="163">IF($Z33="--","--",Z33+0.2)</f>
        <v>1.4</v>
      </c>
      <c r="AW33" s="729" t="s">
        <v>31</v>
      </c>
      <c r="AX33" s="722">
        <f t="shared" ref="AX33:AX36" si="164">AV33</f>
        <v>1.4</v>
      </c>
      <c r="AY33" s="727">
        <f t="shared" ref="AY33:AY43" si="165">IF(D33&gt;2,AU33,AU33-AV33)</f>
        <v>38.6</v>
      </c>
      <c r="AZ33" s="798">
        <f t="shared" ref="AZ33:AZ43" si="166">O33</f>
        <v>0.1</v>
      </c>
      <c r="BA33" s="798"/>
      <c r="BB33" s="727">
        <f t="shared" ref="BB33:BB43" si="167">Q33</f>
        <v>1.08</v>
      </c>
      <c r="BC33" s="724">
        <f t="shared" ref="BC33:BC43" si="168">IF(F33=0,IF(ROUND( AY33 * ( ( (O33*Q33) +  ( ((D33+N33*2)/6)*Q33 ) ) - ROUND(  ((D33+N33*2)^2)   *   (   ( PI()*96.379 / (4*360) )  -  ( (SIN((96.379/2)*PI()/180)) * (COS((96.379/2)*PI()/180)) / 4 )   ), 4) ),2),   ROUND( AY33 * ( ( (O33*Q33) +  ( ((D33+N33*2)/4)*Q33 ) ) - ROUND(  ((D33+N33*2)^2)   *   (   ( PI()*120 / (4*360) )  -  ( (SIN((120/2)*PI()/180)) * (COS((120/2)*PI()/180)) / 4 )   ), 4) ),2)),0)</f>
        <v>7.8</v>
      </c>
      <c r="BD33" s="737">
        <f t="shared" ref="BD33:BD43" si="169">IF(F33&gt;0,ROUND(AY33*O33*Q33,2),0)</f>
        <v>0</v>
      </c>
      <c r="BE33" s="737"/>
      <c r="BF33" s="737">
        <f t="shared" ref="BF33:BF43" si="170">SUM(R33:V33,AI33:AM33)</f>
        <v>61.56</v>
      </c>
      <c r="BG33" s="737">
        <f t="shared" ref="BG33:BG43" si="171">IF(F33=0, ROUND( ( PI()*( (D33+N33*2)^2 ) / 4  ) * AY33,2),  ROUND( (D33+N33*2)*(F33+N33*2) * AY33,2))*I33</f>
        <v>6.98</v>
      </c>
      <c r="BH33" s="726">
        <f t="shared" ref="BH33:BH43" si="172">IF(($K33+N33-0.15)&lt;=2,($K33+N33+0.15),IF(($K33+N33)&lt;=3,2.35,($K33+N33+0.2)-0.85))</f>
        <v>1.3899999999999992</v>
      </c>
      <c r="BI33" s="726">
        <f t="shared" ref="BI33:BI43" si="173">IF(D33&gt;2,   (K33-F33-N33-0.11),IF(($K33+N33)&lt;=2,0,IF(($K33+N33)&gt;3,0.85,(K33+N33+0.2-BH33))))</f>
        <v>0</v>
      </c>
      <c r="BJ33" s="726">
        <f t="shared" ref="BJ33:BJ43" si="174">IF($Z33="--",0,IF(D33&gt;2,ROUND(((1.42+0.4)+(0.91+0.4))*2*BI33,2),ROUND(AV33*AX33*BH33,2)))</f>
        <v>2.72</v>
      </c>
      <c r="BK33" s="726">
        <f t="shared" ref="BK33:BK36" si="175">ROUND(((PI()*0.9^2)/4)*BI33,2)</f>
        <v>0</v>
      </c>
      <c r="BL33" s="738">
        <f t="shared" ref="BL33:BL36" si="176">ROUND(BF33-BG33-BJ33-BK33-BC33-BD33,2)</f>
        <v>44.06</v>
      </c>
      <c r="BM33" s="718"/>
      <c r="BN33" s="779" t="s">
        <v>34939</v>
      </c>
      <c r="BO33" s="793" t="s">
        <v>35047</v>
      </c>
      <c r="BP33" s="784">
        <v>0.4</v>
      </c>
      <c r="BQ33" s="784">
        <v>40</v>
      </c>
      <c r="BR33" s="787">
        <v>1.1999999999999993</v>
      </c>
      <c r="BS33" s="787">
        <v>1.2409999999999997</v>
      </c>
      <c r="BT33" s="795">
        <v>0</v>
      </c>
    </row>
    <row r="34" spans="1:72" ht="14.25">
      <c r="A34" s="1216" t="str">
        <f t="shared" si="131"/>
        <v>A19-2 =&gt; A19-3</v>
      </c>
      <c r="B34" s="1218"/>
      <c r="C34" s="1217"/>
      <c r="D34" s="800">
        <f t="shared" si="132"/>
        <v>0.4</v>
      </c>
      <c r="E34" s="801"/>
      <c r="F34" s="802"/>
      <c r="G34" s="803" t="s">
        <v>34920</v>
      </c>
      <c r="H34" s="740">
        <f t="shared" si="133"/>
        <v>40</v>
      </c>
      <c r="I34" s="740">
        <v>1</v>
      </c>
      <c r="J34" s="740">
        <f t="shared" si="134"/>
        <v>40</v>
      </c>
      <c r="K34" s="804">
        <f t="shared" si="135"/>
        <v>1.2409999999999997</v>
      </c>
      <c r="L34" s="804">
        <f t="shared" si="136"/>
        <v>1.2089999999999996</v>
      </c>
      <c r="M34" s="724">
        <f t="shared" ref="M34:M36" si="177">ROUND((K34+L34)/2,2)</f>
        <v>1.23</v>
      </c>
      <c r="N34" s="725">
        <f t="shared" ref="N34:N36" si="178">IF(F34=0,ROUND($D34*10%,2),IF(D34&gt;2.8,0.18,0.15))</f>
        <v>0.04</v>
      </c>
      <c r="O34" s="725">
        <f t="shared" ref="O34:O36" si="179">IF(F34=0,IF(   ROUND($D34/4,2),   IF(ROUND(($D34*1.2)/6,2)&lt;0.1,0.1,ROUND(($D34*1.2)/6,2))),0.5)</f>
        <v>0.1</v>
      </c>
      <c r="P34" s="724">
        <f t="shared" ref="P34:P36" si="180">M34+N34+O34</f>
        <v>1.37</v>
      </c>
      <c r="Q34" s="724">
        <f t="shared" ref="Q34:Q36" si="181">IF(P34&lt;2,(D34+N34*2)+0.6,(D34+N34*2)+0.6+ROUNDUP(P34-2,0)*0.1)*I34</f>
        <v>1.08</v>
      </c>
      <c r="R34" s="726">
        <f t="shared" si="137"/>
        <v>59.18</v>
      </c>
      <c r="S34" s="726">
        <f t="shared" si="138"/>
        <v>0</v>
      </c>
      <c r="T34" s="726">
        <f t="shared" si="139"/>
        <v>0</v>
      </c>
      <c r="U34" s="726">
        <f t="shared" si="140"/>
        <v>0</v>
      </c>
      <c r="V34" s="726">
        <f t="shared" si="141"/>
        <v>0</v>
      </c>
      <c r="W34" s="727">
        <f t="shared" si="142"/>
        <v>0</v>
      </c>
      <c r="X34" s="728">
        <f t="shared" si="143"/>
        <v>0</v>
      </c>
      <c r="Y34" s="720" t="str">
        <f t="shared" si="144"/>
        <v>A19-2</v>
      </c>
      <c r="Z34" s="721">
        <f t="shared" si="145"/>
        <v>1.2</v>
      </c>
      <c r="AA34" s="729" t="s">
        <v>31</v>
      </c>
      <c r="AB34" s="722">
        <f t="shared" si="146"/>
        <v>1.2</v>
      </c>
      <c r="AC34" s="730">
        <f t="shared" si="147"/>
        <v>1.2409999999999997</v>
      </c>
      <c r="AD34" s="731">
        <f t="shared" si="148"/>
        <v>0.04</v>
      </c>
      <c r="AE34" s="731">
        <f t="shared" si="149"/>
        <v>0.15</v>
      </c>
      <c r="AF34" s="732">
        <f t="shared" si="150"/>
        <v>1.43</v>
      </c>
      <c r="AG34" s="732">
        <f t="shared" si="151"/>
        <v>2.2000000000000002</v>
      </c>
      <c r="AH34" s="731">
        <f t="shared" si="152"/>
        <v>0.92</v>
      </c>
      <c r="AI34" s="733">
        <f t="shared" si="153"/>
        <v>2.89</v>
      </c>
      <c r="AJ34" s="733">
        <f t="shared" si="154"/>
        <v>0</v>
      </c>
      <c r="AK34" s="733">
        <f t="shared" si="155"/>
        <v>0</v>
      </c>
      <c r="AL34" s="733">
        <f t="shared" si="156"/>
        <v>0</v>
      </c>
      <c r="AM34" s="733">
        <f t="shared" si="157"/>
        <v>0</v>
      </c>
      <c r="AN34" s="734">
        <f t="shared" si="158"/>
        <v>0</v>
      </c>
      <c r="AO34" s="735">
        <f t="shared" si="159"/>
        <v>0</v>
      </c>
      <c r="AP34" s="1216" t="str">
        <f t="shared" si="0"/>
        <v>A19-2 =&gt; A19-3</v>
      </c>
      <c r="AQ34" s="1217">
        <f t="shared" si="160"/>
        <v>0</v>
      </c>
      <c r="AR34" s="739">
        <f t="shared" si="161"/>
        <v>0.4</v>
      </c>
      <c r="AS34" s="736"/>
      <c r="AT34" s="736"/>
      <c r="AU34" s="723">
        <f t="shared" si="162"/>
        <v>40</v>
      </c>
      <c r="AV34" s="721">
        <f t="shared" si="163"/>
        <v>1.4</v>
      </c>
      <c r="AW34" s="729" t="s">
        <v>31</v>
      </c>
      <c r="AX34" s="722">
        <f t="shared" si="164"/>
        <v>1.4</v>
      </c>
      <c r="AY34" s="727">
        <f t="shared" si="165"/>
        <v>38.6</v>
      </c>
      <c r="AZ34" s="798">
        <f t="shared" si="166"/>
        <v>0.1</v>
      </c>
      <c r="BA34" s="798"/>
      <c r="BB34" s="727">
        <f t="shared" si="167"/>
        <v>1.08</v>
      </c>
      <c r="BC34" s="724">
        <f t="shared" si="168"/>
        <v>7.8</v>
      </c>
      <c r="BD34" s="737">
        <f t="shared" si="169"/>
        <v>0</v>
      </c>
      <c r="BE34" s="737"/>
      <c r="BF34" s="737">
        <f t="shared" si="170"/>
        <v>62.07</v>
      </c>
      <c r="BG34" s="737">
        <f t="shared" si="171"/>
        <v>6.98</v>
      </c>
      <c r="BH34" s="726">
        <f t="shared" si="172"/>
        <v>1.4309999999999996</v>
      </c>
      <c r="BI34" s="726">
        <f t="shared" si="173"/>
        <v>0</v>
      </c>
      <c r="BJ34" s="726">
        <f t="shared" si="174"/>
        <v>2.8</v>
      </c>
      <c r="BK34" s="726">
        <f t="shared" si="175"/>
        <v>0</v>
      </c>
      <c r="BL34" s="738">
        <f t="shared" si="176"/>
        <v>44.49</v>
      </c>
      <c r="BM34" s="718"/>
      <c r="BN34" s="779" t="s">
        <v>34940</v>
      </c>
      <c r="BO34" s="793" t="s">
        <v>35048</v>
      </c>
      <c r="BP34" s="784">
        <v>0.4</v>
      </c>
      <c r="BQ34" s="784">
        <v>40</v>
      </c>
      <c r="BR34" s="787">
        <v>1.2409999999999997</v>
      </c>
      <c r="BS34" s="787">
        <v>1.2089999999999996</v>
      </c>
      <c r="BT34" s="795">
        <v>0</v>
      </c>
    </row>
    <row r="35" spans="1:72" ht="14.25">
      <c r="A35" s="1216" t="str">
        <f t="shared" si="131"/>
        <v>A19-3 =&gt; A19-4</v>
      </c>
      <c r="B35" s="1218"/>
      <c r="C35" s="1217"/>
      <c r="D35" s="800">
        <f t="shared" si="132"/>
        <v>0.4</v>
      </c>
      <c r="E35" s="801"/>
      <c r="F35" s="802"/>
      <c r="G35" s="803" t="s">
        <v>34920</v>
      </c>
      <c r="H35" s="740">
        <f t="shared" si="133"/>
        <v>30</v>
      </c>
      <c r="I35" s="740">
        <v>1</v>
      </c>
      <c r="J35" s="740">
        <f t="shared" si="134"/>
        <v>30</v>
      </c>
      <c r="K35" s="804">
        <f t="shared" si="135"/>
        <v>1.2089999999999996</v>
      </c>
      <c r="L35" s="804">
        <f t="shared" si="136"/>
        <v>1.2190000000000012</v>
      </c>
      <c r="M35" s="724">
        <f t="shared" si="177"/>
        <v>1.21</v>
      </c>
      <c r="N35" s="725">
        <f t="shared" si="178"/>
        <v>0.04</v>
      </c>
      <c r="O35" s="725">
        <f t="shared" si="179"/>
        <v>0.1</v>
      </c>
      <c r="P35" s="724">
        <f t="shared" si="180"/>
        <v>1.35</v>
      </c>
      <c r="Q35" s="724">
        <f t="shared" si="181"/>
        <v>1.08</v>
      </c>
      <c r="R35" s="726">
        <f t="shared" si="137"/>
        <v>43.74</v>
      </c>
      <c r="S35" s="726">
        <f t="shared" si="138"/>
        <v>0</v>
      </c>
      <c r="T35" s="726">
        <f t="shared" si="139"/>
        <v>0</v>
      </c>
      <c r="U35" s="726">
        <f t="shared" si="140"/>
        <v>0</v>
      </c>
      <c r="V35" s="726">
        <f t="shared" si="141"/>
        <v>0</v>
      </c>
      <c r="W35" s="727">
        <f t="shared" si="142"/>
        <v>0</v>
      </c>
      <c r="X35" s="728">
        <f t="shared" si="143"/>
        <v>0</v>
      </c>
      <c r="Y35" s="720" t="str">
        <f t="shared" si="144"/>
        <v>A19-3</v>
      </c>
      <c r="Z35" s="721">
        <f t="shared" si="145"/>
        <v>1.2</v>
      </c>
      <c r="AA35" s="729" t="s">
        <v>31</v>
      </c>
      <c r="AB35" s="722">
        <f t="shared" si="146"/>
        <v>1.2</v>
      </c>
      <c r="AC35" s="730">
        <f t="shared" si="147"/>
        <v>1.2089999999999996</v>
      </c>
      <c r="AD35" s="731">
        <f t="shared" si="148"/>
        <v>0.04</v>
      </c>
      <c r="AE35" s="731">
        <f t="shared" si="149"/>
        <v>0.15</v>
      </c>
      <c r="AF35" s="732">
        <f t="shared" si="150"/>
        <v>1.4</v>
      </c>
      <c r="AG35" s="732">
        <f t="shared" si="151"/>
        <v>2.2000000000000002</v>
      </c>
      <c r="AH35" s="731">
        <f t="shared" si="152"/>
        <v>0.92</v>
      </c>
      <c r="AI35" s="733">
        <f t="shared" si="153"/>
        <v>2.83</v>
      </c>
      <c r="AJ35" s="733">
        <f t="shared" si="154"/>
        <v>0</v>
      </c>
      <c r="AK35" s="733">
        <f t="shared" si="155"/>
        <v>0</v>
      </c>
      <c r="AL35" s="733">
        <f t="shared" si="156"/>
        <v>0</v>
      </c>
      <c r="AM35" s="733">
        <f t="shared" si="157"/>
        <v>0</v>
      </c>
      <c r="AN35" s="734">
        <f t="shared" si="158"/>
        <v>0</v>
      </c>
      <c r="AO35" s="735">
        <f t="shared" si="159"/>
        <v>0</v>
      </c>
      <c r="AP35" s="1216" t="str">
        <f t="shared" si="0"/>
        <v>A19-3 =&gt; A19-4</v>
      </c>
      <c r="AQ35" s="1217">
        <f t="shared" si="160"/>
        <v>0</v>
      </c>
      <c r="AR35" s="739">
        <f t="shared" si="161"/>
        <v>0.4</v>
      </c>
      <c r="AS35" s="736"/>
      <c r="AT35" s="736"/>
      <c r="AU35" s="723">
        <f t="shared" si="162"/>
        <v>30</v>
      </c>
      <c r="AV35" s="721">
        <f t="shared" si="163"/>
        <v>1.4</v>
      </c>
      <c r="AW35" s="729" t="s">
        <v>31</v>
      </c>
      <c r="AX35" s="722">
        <f t="shared" si="164"/>
        <v>1.4</v>
      </c>
      <c r="AY35" s="727">
        <f t="shared" si="165"/>
        <v>28.6</v>
      </c>
      <c r="AZ35" s="798">
        <f t="shared" si="166"/>
        <v>0.1</v>
      </c>
      <c r="BA35" s="798"/>
      <c r="BB35" s="727">
        <f t="shared" si="167"/>
        <v>1.08</v>
      </c>
      <c r="BC35" s="724">
        <f t="shared" si="168"/>
        <v>5.78</v>
      </c>
      <c r="BD35" s="737">
        <f t="shared" si="169"/>
        <v>0</v>
      </c>
      <c r="BE35" s="737"/>
      <c r="BF35" s="737">
        <f t="shared" si="170"/>
        <v>46.57</v>
      </c>
      <c r="BG35" s="737">
        <f t="shared" si="171"/>
        <v>5.18</v>
      </c>
      <c r="BH35" s="726">
        <f t="shared" si="172"/>
        <v>1.3989999999999996</v>
      </c>
      <c r="BI35" s="726">
        <f t="shared" si="173"/>
        <v>0</v>
      </c>
      <c r="BJ35" s="726">
        <f t="shared" si="174"/>
        <v>2.74</v>
      </c>
      <c r="BK35" s="726">
        <f t="shared" si="175"/>
        <v>0</v>
      </c>
      <c r="BL35" s="738">
        <f t="shared" si="176"/>
        <v>32.869999999999997</v>
      </c>
      <c r="BM35" s="718"/>
      <c r="BN35" s="779" t="s">
        <v>34941</v>
      </c>
      <c r="BO35" s="793" t="s">
        <v>35049</v>
      </c>
      <c r="BP35" s="784">
        <v>0.4</v>
      </c>
      <c r="BQ35" s="784">
        <v>30</v>
      </c>
      <c r="BR35" s="787">
        <v>1.2089999999999996</v>
      </c>
      <c r="BS35" s="787">
        <v>1.2190000000000012</v>
      </c>
      <c r="BT35" s="795">
        <v>0</v>
      </c>
    </row>
    <row r="36" spans="1:72" ht="14.25">
      <c r="A36" s="1216" t="str">
        <f t="shared" si="131"/>
        <v>A19-4 =&gt; A19-5</v>
      </c>
      <c r="B36" s="1218"/>
      <c r="C36" s="1217"/>
      <c r="D36" s="800">
        <f t="shared" si="132"/>
        <v>0.4</v>
      </c>
      <c r="E36" s="801"/>
      <c r="F36" s="802"/>
      <c r="G36" s="803" t="s">
        <v>34920</v>
      </c>
      <c r="H36" s="740">
        <f t="shared" si="133"/>
        <v>40</v>
      </c>
      <c r="I36" s="740">
        <v>1</v>
      </c>
      <c r="J36" s="740">
        <f t="shared" si="134"/>
        <v>40</v>
      </c>
      <c r="K36" s="804">
        <f t="shared" si="135"/>
        <v>1.2190000000000012</v>
      </c>
      <c r="L36" s="804">
        <f t="shared" si="136"/>
        <v>1.222999999999999</v>
      </c>
      <c r="M36" s="724">
        <f t="shared" si="177"/>
        <v>1.22</v>
      </c>
      <c r="N36" s="725">
        <f t="shared" si="178"/>
        <v>0.04</v>
      </c>
      <c r="O36" s="725">
        <f t="shared" si="179"/>
        <v>0.1</v>
      </c>
      <c r="P36" s="724">
        <f t="shared" si="180"/>
        <v>1.36</v>
      </c>
      <c r="Q36" s="724">
        <f t="shared" si="181"/>
        <v>1.08</v>
      </c>
      <c r="R36" s="726">
        <f t="shared" si="137"/>
        <v>58.75</v>
      </c>
      <c r="S36" s="726">
        <f t="shared" si="138"/>
        <v>0</v>
      </c>
      <c r="T36" s="726">
        <f t="shared" si="139"/>
        <v>0</v>
      </c>
      <c r="U36" s="726">
        <f t="shared" si="140"/>
        <v>0</v>
      </c>
      <c r="V36" s="726">
        <f t="shared" si="141"/>
        <v>0</v>
      </c>
      <c r="W36" s="727">
        <f t="shared" si="142"/>
        <v>0</v>
      </c>
      <c r="X36" s="728">
        <f t="shared" si="143"/>
        <v>0</v>
      </c>
      <c r="Y36" s="720" t="str">
        <f t="shared" si="144"/>
        <v>A19-4</v>
      </c>
      <c r="Z36" s="721">
        <f t="shared" si="145"/>
        <v>1.2</v>
      </c>
      <c r="AA36" s="729" t="s">
        <v>31</v>
      </c>
      <c r="AB36" s="722">
        <f t="shared" si="146"/>
        <v>1.2</v>
      </c>
      <c r="AC36" s="730">
        <f t="shared" si="147"/>
        <v>1.2190000000000012</v>
      </c>
      <c r="AD36" s="731">
        <f t="shared" si="148"/>
        <v>0.04</v>
      </c>
      <c r="AE36" s="731">
        <f t="shared" si="149"/>
        <v>0.15</v>
      </c>
      <c r="AF36" s="732">
        <f t="shared" si="150"/>
        <v>1.41</v>
      </c>
      <c r="AG36" s="732">
        <f t="shared" si="151"/>
        <v>2.2000000000000002</v>
      </c>
      <c r="AH36" s="731">
        <f t="shared" si="152"/>
        <v>0.92</v>
      </c>
      <c r="AI36" s="733">
        <f t="shared" si="153"/>
        <v>2.85</v>
      </c>
      <c r="AJ36" s="733">
        <f t="shared" si="154"/>
        <v>0</v>
      </c>
      <c r="AK36" s="733">
        <f t="shared" si="155"/>
        <v>0</v>
      </c>
      <c r="AL36" s="733">
        <f t="shared" si="156"/>
        <v>0</v>
      </c>
      <c r="AM36" s="733">
        <f t="shared" si="157"/>
        <v>0</v>
      </c>
      <c r="AN36" s="734">
        <f t="shared" si="158"/>
        <v>0</v>
      </c>
      <c r="AO36" s="735">
        <f t="shared" si="159"/>
        <v>0</v>
      </c>
      <c r="AP36" s="1216" t="str">
        <f t="shared" si="0"/>
        <v>A19-4 =&gt; A19-5</v>
      </c>
      <c r="AQ36" s="1217">
        <f t="shared" si="160"/>
        <v>0</v>
      </c>
      <c r="AR36" s="739">
        <f t="shared" si="161"/>
        <v>0.4</v>
      </c>
      <c r="AS36" s="736"/>
      <c r="AT36" s="736"/>
      <c r="AU36" s="723">
        <f t="shared" si="162"/>
        <v>40</v>
      </c>
      <c r="AV36" s="721">
        <f t="shared" si="163"/>
        <v>1.4</v>
      </c>
      <c r="AW36" s="729" t="s">
        <v>31</v>
      </c>
      <c r="AX36" s="722">
        <f t="shared" si="164"/>
        <v>1.4</v>
      </c>
      <c r="AY36" s="727">
        <f t="shared" si="165"/>
        <v>38.6</v>
      </c>
      <c r="AZ36" s="798">
        <f t="shared" si="166"/>
        <v>0.1</v>
      </c>
      <c r="BA36" s="798"/>
      <c r="BB36" s="727">
        <f t="shared" si="167"/>
        <v>1.08</v>
      </c>
      <c r="BC36" s="724">
        <f t="shared" si="168"/>
        <v>7.8</v>
      </c>
      <c r="BD36" s="737">
        <f t="shared" si="169"/>
        <v>0</v>
      </c>
      <c r="BE36" s="737"/>
      <c r="BF36" s="737">
        <f t="shared" si="170"/>
        <v>61.6</v>
      </c>
      <c r="BG36" s="737">
        <f t="shared" si="171"/>
        <v>6.98</v>
      </c>
      <c r="BH36" s="726">
        <f t="shared" si="172"/>
        <v>1.4090000000000011</v>
      </c>
      <c r="BI36" s="726">
        <f t="shared" si="173"/>
        <v>0</v>
      </c>
      <c r="BJ36" s="726">
        <f t="shared" si="174"/>
        <v>2.76</v>
      </c>
      <c r="BK36" s="726">
        <f t="shared" si="175"/>
        <v>0</v>
      </c>
      <c r="BL36" s="738">
        <f t="shared" si="176"/>
        <v>44.06</v>
      </c>
      <c r="BM36" s="718"/>
      <c r="BN36" s="779" t="s">
        <v>34942</v>
      </c>
      <c r="BO36" s="793" t="s">
        <v>35050</v>
      </c>
      <c r="BP36" s="784">
        <v>0.4</v>
      </c>
      <c r="BQ36" s="784">
        <v>40</v>
      </c>
      <c r="BR36" s="787">
        <v>1.2190000000000012</v>
      </c>
      <c r="BS36" s="787">
        <v>1.222999999999999</v>
      </c>
      <c r="BT36" s="795">
        <v>0</v>
      </c>
    </row>
    <row r="37" spans="1:72" ht="14.25">
      <c r="A37" s="1216" t="str">
        <f t="shared" si="131"/>
        <v>A19-5 =&gt; A19-6</v>
      </c>
      <c r="B37" s="1218"/>
      <c r="C37" s="1217"/>
      <c r="D37" s="800">
        <f t="shared" si="132"/>
        <v>0.4</v>
      </c>
      <c r="E37" s="801"/>
      <c r="F37" s="802"/>
      <c r="G37" s="803" t="s">
        <v>34920</v>
      </c>
      <c r="H37" s="740">
        <f t="shared" si="133"/>
        <v>30</v>
      </c>
      <c r="I37" s="740">
        <v>1</v>
      </c>
      <c r="J37" s="740">
        <f t="shared" si="134"/>
        <v>30</v>
      </c>
      <c r="K37" s="804">
        <f t="shared" si="135"/>
        <v>1.222999999999999</v>
      </c>
      <c r="L37" s="804">
        <f t="shared" si="136"/>
        <v>1.3949999999999996</v>
      </c>
      <c r="M37" s="724">
        <f t="shared" ref="M37:M43" si="182">ROUND((K37+L37)/2,2)</f>
        <v>1.31</v>
      </c>
      <c r="N37" s="725">
        <f t="shared" ref="N37:N43" si="183">IF(F37=0,ROUND($D37*10%,2),IF(D37&gt;2.8,0.18,0.15))</f>
        <v>0.04</v>
      </c>
      <c r="O37" s="725">
        <f t="shared" ref="O37:O43" si="184">IF(F37=0,IF(   ROUND($D37/4,2),   IF(ROUND(($D37*1.2)/6,2)&lt;0.1,0.1,ROUND(($D37*1.2)/6,2))),0.5)</f>
        <v>0.1</v>
      </c>
      <c r="P37" s="724">
        <f t="shared" ref="P37:P43" si="185">M37+N37+O37</f>
        <v>1.4500000000000002</v>
      </c>
      <c r="Q37" s="724">
        <f t="shared" ref="Q37:Q43" si="186">IF(P37&lt;2,(D37+N37*2)+0.6,(D37+N37*2)+0.6+ROUNDUP(P37-2,0)*0.1)*I37</f>
        <v>1.08</v>
      </c>
      <c r="R37" s="726">
        <f t="shared" si="137"/>
        <v>46.98</v>
      </c>
      <c r="S37" s="726">
        <f t="shared" si="138"/>
        <v>0</v>
      </c>
      <c r="T37" s="726">
        <f t="shared" si="139"/>
        <v>0</v>
      </c>
      <c r="U37" s="726">
        <f t="shared" si="140"/>
        <v>0</v>
      </c>
      <c r="V37" s="726">
        <f t="shared" si="141"/>
        <v>0</v>
      </c>
      <c r="W37" s="727">
        <f t="shared" si="142"/>
        <v>0</v>
      </c>
      <c r="X37" s="728">
        <f t="shared" si="143"/>
        <v>0</v>
      </c>
      <c r="Y37" s="720" t="str">
        <f t="shared" si="144"/>
        <v>A19-5</v>
      </c>
      <c r="Z37" s="721">
        <f t="shared" ref="Z37:Z43" si="187">IF($D37=0.3,IF($I37=1,1.2,IF(I37=2,1.5,"--")),IF($D37=0.4,IF($I37=1,1.2,IF(I37=2,1.5,"--")),IF($D37=0.45,IF($I37=1,1.2,IF(I37=2,1.5,"--")),IF($D37=0.5,IF($I37=1,1.2,IF(I37=2,1.5,"--")),IF($D37=0.6,IF($I37=1,1.2,IF(I37=2,2,"--")),IF($D37=0.75,IF($I37=1,1.3,IF(I37=2,2,"--")),IF($D37=0.8,1.3,IF($D37=1,1.5,IF($D37=1.2,1.7,IF($D37&lt;=2,2,"--"))))))))))</f>
        <v>1.2</v>
      </c>
      <c r="AA37" s="729" t="s">
        <v>31</v>
      </c>
      <c r="AB37" s="722">
        <f t="shared" ref="AB37:AB43" si="188">Z37</f>
        <v>1.2</v>
      </c>
      <c r="AC37" s="730">
        <f t="shared" ref="AC37:AC43" si="189">IF($Z37="--","--",K37)</f>
        <v>1.222999999999999</v>
      </c>
      <c r="AD37" s="731">
        <f t="shared" ref="AD37:AD43" si="190">IF($Z37="--","--",IF(D37&gt;1.5,0.15,ROUND($D37*10%,2)))</f>
        <v>0.04</v>
      </c>
      <c r="AE37" s="731">
        <f t="shared" si="149"/>
        <v>0.15</v>
      </c>
      <c r="AF37" s="732">
        <f t="shared" ref="AF37:AF43" si="191">IF($Z37="--","--",ROUND(AC37+AD37+AE37,2))</f>
        <v>1.41</v>
      </c>
      <c r="AG37" s="732">
        <f t="shared" si="151"/>
        <v>2.2000000000000002</v>
      </c>
      <c r="AH37" s="731">
        <f t="shared" ref="AH37:AH43" si="192">IF($D37=0.3,1.04,IF($D37=0.4,0.92,IF($D37=0.45,0.86,IF($D37=0.5,0.8,IF($D37=0.75,0.8,IF($D37=0.6,0.68,IF($D37=0.8,0.74,IF($D37=1,0.7,IF($D37=1.2,0.66,IF($D37=1.5,0.6,IF($D37&lt;=2,(2.4-(D37+0.3)),"--")))))))))))</f>
        <v>0.92</v>
      </c>
      <c r="AI37" s="733">
        <f t="shared" si="153"/>
        <v>2.85</v>
      </c>
      <c r="AJ37" s="733">
        <f t="shared" si="154"/>
        <v>0</v>
      </c>
      <c r="AK37" s="733">
        <f t="shared" si="155"/>
        <v>0</v>
      </c>
      <c r="AL37" s="733">
        <f t="shared" si="156"/>
        <v>0</v>
      </c>
      <c r="AM37" s="733">
        <f t="shared" si="157"/>
        <v>0</v>
      </c>
      <c r="AN37" s="734">
        <f t="shared" si="158"/>
        <v>0</v>
      </c>
      <c r="AO37" s="735">
        <f t="shared" si="159"/>
        <v>0</v>
      </c>
      <c r="AP37" s="1216" t="str">
        <f t="shared" si="0"/>
        <v>A19-5 =&gt; A19-6</v>
      </c>
      <c r="AQ37" s="1217">
        <f t="shared" si="160"/>
        <v>0</v>
      </c>
      <c r="AR37" s="739">
        <f t="shared" si="161"/>
        <v>0.4</v>
      </c>
      <c r="AS37" s="736"/>
      <c r="AT37" s="736"/>
      <c r="AU37" s="723">
        <f t="shared" si="162"/>
        <v>30</v>
      </c>
      <c r="AV37" s="721">
        <f t="shared" si="163"/>
        <v>1.4</v>
      </c>
      <c r="AW37" s="729" t="s">
        <v>31</v>
      </c>
      <c r="AX37" s="722">
        <f t="shared" ref="AX37:AX43" si="193">AV37</f>
        <v>1.4</v>
      </c>
      <c r="AY37" s="727">
        <f t="shared" si="165"/>
        <v>28.6</v>
      </c>
      <c r="AZ37" s="798">
        <f t="shared" si="166"/>
        <v>0.1</v>
      </c>
      <c r="BA37" s="798"/>
      <c r="BB37" s="727">
        <f t="shared" si="167"/>
        <v>1.08</v>
      </c>
      <c r="BC37" s="724">
        <f t="shared" si="168"/>
        <v>5.78</v>
      </c>
      <c r="BD37" s="737">
        <f t="shared" si="169"/>
        <v>0</v>
      </c>
      <c r="BE37" s="737"/>
      <c r="BF37" s="737">
        <f t="shared" si="170"/>
        <v>49.83</v>
      </c>
      <c r="BG37" s="737">
        <f t="shared" si="171"/>
        <v>5.18</v>
      </c>
      <c r="BH37" s="726">
        <f t="shared" si="172"/>
        <v>1.4129999999999989</v>
      </c>
      <c r="BI37" s="726">
        <f t="shared" si="173"/>
        <v>0</v>
      </c>
      <c r="BJ37" s="726">
        <f t="shared" si="174"/>
        <v>2.77</v>
      </c>
      <c r="BK37" s="726">
        <f t="shared" ref="BK37:BK43" si="194">ROUND(((PI()*0.9^2)/4)*BI37,2)</f>
        <v>0</v>
      </c>
      <c r="BL37" s="738">
        <f t="shared" ref="BL37:BL43" si="195">ROUND(BF37-BG37-BJ37-BK37-BC37-BD37,2)</f>
        <v>36.1</v>
      </c>
      <c r="BM37" s="718"/>
      <c r="BN37" s="779" t="s">
        <v>34943</v>
      </c>
      <c r="BO37" s="793" t="s">
        <v>35051</v>
      </c>
      <c r="BP37" s="784">
        <v>0.4</v>
      </c>
      <c r="BQ37" s="784">
        <v>30</v>
      </c>
      <c r="BR37" s="787">
        <v>1.222999999999999</v>
      </c>
      <c r="BS37" s="787">
        <v>1.3949999999999996</v>
      </c>
      <c r="BT37" s="795">
        <v>0.24</v>
      </c>
    </row>
    <row r="38" spans="1:72" ht="14.25">
      <c r="A38" s="1216" t="str">
        <f t="shared" si="131"/>
        <v>A19-6 =&gt; A19-7</v>
      </c>
      <c r="B38" s="1218"/>
      <c r="C38" s="1217"/>
      <c r="D38" s="800">
        <f t="shared" si="132"/>
        <v>0.6</v>
      </c>
      <c r="E38" s="801"/>
      <c r="F38" s="802"/>
      <c r="G38" s="803" t="s">
        <v>34920</v>
      </c>
      <c r="H38" s="740">
        <f t="shared" si="133"/>
        <v>35</v>
      </c>
      <c r="I38" s="740">
        <v>1</v>
      </c>
      <c r="J38" s="740">
        <f t="shared" si="134"/>
        <v>35</v>
      </c>
      <c r="K38" s="804">
        <f t="shared" si="135"/>
        <v>1.634999999999998</v>
      </c>
      <c r="L38" s="804">
        <f t="shared" si="136"/>
        <v>1.6709999999999994</v>
      </c>
      <c r="M38" s="724">
        <f t="shared" si="182"/>
        <v>1.65</v>
      </c>
      <c r="N38" s="725">
        <f t="shared" si="183"/>
        <v>0.06</v>
      </c>
      <c r="O38" s="725">
        <f>IF(F38=0,IF(   ROUND($D38/4,2),   IF(ROUND(($D38*1.2)/6,2)&lt;0.1,0.1,ROUND(($D38*1.2)/6,2))),0.5)</f>
        <v>0.12</v>
      </c>
      <c r="P38" s="724">
        <f t="shared" si="185"/>
        <v>1.83</v>
      </c>
      <c r="Q38" s="724">
        <f t="shared" si="186"/>
        <v>1.3199999999999998</v>
      </c>
      <c r="R38" s="726">
        <f t="shared" si="137"/>
        <v>0</v>
      </c>
      <c r="S38" s="726">
        <f t="shared" si="138"/>
        <v>69.3</v>
      </c>
      <c r="T38" s="726">
        <f t="shared" si="139"/>
        <v>15.25</v>
      </c>
      <c r="U38" s="726">
        <f t="shared" si="140"/>
        <v>0</v>
      </c>
      <c r="V38" s="726">
        <f t="shared" si="141"/>
        <v>0</v>
      </c>
      <c r="W38" s="727">
        <f t="shared" si="142"/>
        <v>163.1</v>
      </c>
      <c r="X38" s="728">
        <f t="shared" si="143"/>
        <v>0</v>
      </c>
      <c r="Y38" s="720" t="str">
        <f t="shared" si="144"/>
        <v>A19-6</v>
      </c>
      <c r="Z38" s="721">
        <f t="shared" si="187"/>
        <v>1.2</v>
      </c>
      <c r="AA38" s="729" t="s">
        <v>31</v>
      </c>
      <c r="AB38" s="722">
        <f t="shared" si="188"/>
        <v>1.2</v>
      </c>
      <c r="AC38" s="730">
        <f t="shared" si="189"/>
        <v>1.634999999999998</v>
      </c>
      <c r="AD38" s="731">
        <f t="shared" si="190"/>
        <v>0.06</v>
      </c>
      <c r="AE38" s="731">
        <f t="shared" si="149"/>
        <v>0.15</v>
      </c>
      <c r="AF38" s="732">
        <f t="shared" si="191"/>
        <v>1.85</v>
      </c>
      <c r="AG38" s="732">
        <f t="shared" si="151"/>
        <v>2.2000000000000002</v>
      </c>
      <c r="AH38" s="731">
        <f t="shared" si="192"/>
        <v>0.68</v>
      </c>
      <c r="AI38" s="733">
        <f t="shared" si="153"/>
        <v>0</v>
      </c>
      <c r="AJ38" s="733">
        <f t="shared" si="154"/>
        <v>2.2400000000000002</v>
      </c>
      <c r="AK38" s="733">
        <f t="shared" si="155"/>
        <v>0.52</v>
      </c>
      <c r="AL38" s="733">
        <f t="shared" si="156"/>
        <v>0</v>
      </c>
      <c r="AM38" s="733">
        <f t="shared" si="157"/>
        <v>0</v>
      </c>
      <c r="AN38" s="734">
        <f t="shared" si="158"/>
        <v>12.78</v>
      </c>
      <c r="AO38" s="735">
        <f t="shared" si="159"/>
        <v>0</v>
      </c>
      <c r="AP38" s="1216" t="str">
        <f t="shared" si="0"/>
        <v>A19-6 =&gt; A19-7</v>
      </c>
      <c r="AQ38" s="1217">
        <f t="shared" si="160"/>
        <v>0</v>
      </c>
      <c r="AR38" s="739">
        <f t="shared" si="161"/>
        <v>0.6</v>
      </c>
      <c r="AS38" s="736"/>
      <c r="AT38" s="736"/>
      <c r="AU38" s="723">
        <f t="shared" si="162"/>
        <v>35</v>
      </c>
      <c r="AV38" s="721">
        <f t="shared" si="163"/>
        <v>1.4</v>
      </c>
      <c r="AW38" s="729" t="s">
        <v>31</v>
      </c>
      <c r="AX38" s="722">
        <f t="shared" si="193"/>
        <v>1.4</v>
      </c>
      <c r="AY38" s="727">
        <f t="shared" si="165"/>
        <v>33.6</v>
      </c>
      <c r="AZ38" s="798">
        <f t="shared" si="166"/>
        <v>0.12</v>
      </c>
      <c r="BA38" s="798"/>
      <c r="BB38" s="727">
        <f t="shared" si="167"/>
        <v>1.3199999999999998</v>
      </c>
      <c r="BC38" s="724">
        <f t="shared" si="168"/>
        <v>10.63</v>
      </c>
      <c r="BD38" s="737">
        <f t="shared" si="169"/>
        <v>0</v>
      </c>
      <c r="BE38" s="737"/>
      <c r="BF38" s="737">
        <f t="shared" si="170"/>
        <v>87.309999999999988</v>
      </c>
      <c r="BG38" s="737">
        <f t="shared" si="171"/>
        <v>13.68</v>
      </c>
      <c r="BH38" s="726">
        <f t="shared" si="172"/>
        <v>1.844999999999998</v>
      </c>
      <c r="BI38" s="726">
        <f t="shared" si="173"/>
        <v>0</v>
      </c>
      <c r="BJ38" s="726">
        <f t="shared" si="174"/>
        <v>3.62</v>
      </c>
      <c r="BK38" s="726">
        <f t="shared" si="194"/>
        <v>0</v>
      </c>
      <c r="BL38" s="738">
        <f t="shared" si="195"/>
        <v>59.38</v>
      </c>
      <c r="BM38" s="718"/>
      <c r="BN38" s="779" t="s">
        <v>34944</v>
      </c>
      <c r="BO38" s="793" t="s">
        <v>35046</v>
      </c>
      <c r="BP38" s="784">
        <v>0.6</v>
      </c>
      <c r="BQ38" s="784">
        <v>35</v>
      </c>
      <c r="BR38" s="787">
        <v>1.634999999999998</v>
      </c>
      <c r="BS38" s="787">
        <v>1.6709999999999994</v>
      </c>
      <c r="BT38" s="795">
        <v>0</v>
      </c>
    </row>
    <row r="39" spans="1:72" ht="14.25">
      <c r="A39" s="1216" t="str">
        <f t="shared" si="131"/>
        <v>A19-7 =&gt; A19-8</v>
      </c>
      <c r="B39" s="1218"/>
      <c r="C39" s="1217"/>
      <c r="D39" s="800">
        <f t="shared" si="132"/>
        <v>0.6</v>
      </c>
      <c r="E39" s="801"/>
      <c r="F39" s="802"/>
      <c r="G39" s="803" t="s">
        <v>34920</v>
      </c>
      <c r="H39" s="740">
        <f t="shared" si="133"/>
        <v>30</v>
      </c>
      <c r="I39" s="740">
        <v>1</v>
      </c>
      <c r="J39" s="740">
        <f t="shared" si="134"/>
        <v>30</v>
      </c>
      <c r="K39" s="804">
        <f t="shared" si="135"/>
        <v>1.6709999999999994</v>
      </c>
      <c r="L39" s="804">
        <f t="shared" si="136"/>
        <v>1.6469999999999985</v>
      </c>
      <c r="M39" s="724">
        <f t="shared" si="182"/>
        <v>1.66</v>
      </c>
      <c r="N39" s="725">
        <f t="shared" si="183"/>
        <v>0.06</v>
      </c>
      <c r="O39" s="725">
        <f t="shared" si="184"/>
        <v>0.12</v>
      </c>
      <c r="P39" s="724">
        <f t="shared" si="185"/>
        <v>1.8399999999999999</v>
      </c>
      <c r="Q39" s="724">
        <f t="shared" si="186"/>
        <v>1.3199999999999998</v>
      </c>
      <c r="R39" s="726">
        <f t="shared" si="137"/>
        <v>0</v>
      </c>
      <c r="S39" s="726">
        <f t="shared" si="138"/>
        <v>59.4</v>
      </c>
      <c r="T39" s="726">
        <f t="shared" si="139"/>
        <v>13.46</v>
      </c>
      <c r="U39" s="726">
        <f t="shared" si="140"/>
        <v>0</v>
      </c>
      <c r="V39" s="726">
        <f t="shared" si="141"/>
        <v>0</v>
      </c>
      <c r="W39" s="727">
        <f t="shared" si="142"/>
        <v>140.4</v>
      </c>
      <c r="X39" s="728">
        <f t="shared" si="143"/>
        <v>0</v>
      </c>
      <c r="Y39" s="720" t="str">
        <f t="shared" si="144"/>
        <v>A19-7</v>
      </c>
      <c r="Z39" s="721">
        <f t="shared" si="187"/>
        <v>1.2</v>
      </c>
      <c r="AA39" s="729" t="s">
        <v>31</v>
      </c>
      <c r="AB39" s="722">
        <f t="shared" si="188"/>
        <v>1.2</v>
      </c>
      <c r="AC39" s="730">
        <f t="shared" si="189"/>
        <v>1.6709999999999994</v>
      </c>
      <c r="AD39" s="731">
        <f t="shared" si="190"/>
        <v>0.06</v>
      </c>
      <c r="AE39" s="731">
        <f t="shared" si="149"/>
        <v>0.15</v>
      </c>
      <c r="AF39" s="732">
        <f t="shared" si="191"/>
        <v>1.88</v>
      </c>
      <c r="AG39" s="732">
        <f t="shared" si="151"/>
        <v>2.2000000000000002</v>
      </c>
      <c r="AH39" s="731">
        <f t="shared" si="192"/>
        <v>0.68</v>
      </c>
      <c r="AI39" s="733">
        <f t="shared" si="153"/>
        <v>0</v>
      </c>
      <c r="AJ39" s="733">
        <f t="shared" si="154"/>
        <v>2.2400000000000002</v>
      </c>
      <c r="AK39" s="733">
        <f t="shared" si="155"/>
        <v>0.56999999999999995</v>
      </c>
      <c r="AL39" s="733">
        <f t="shared" si="156"/>
        <v>0</v>
      </c>
      <c r="AM39" s="733">
        <f t="shared" si="157"/>
        <v>0</v>
      </c>
      <c r="AN39" s="734">
        <f t="shared" si="158"/>
        <v>12.95</v>
      </c>
      <c r="AO39" s="735">
        <f t="shared" si="159"/>
        <v>0</v>
      </c>
      <c r="AP39" s="1216" t="str">
        <f t="shared" si="0"/>
        <v>A19-7 =&gt; A19-8</v>
      </c>
      <c r="AQ39" s="1217">
        <f t="shared" si="160"/>
        <v>0</v>
      </c>
      <c r="AR39" s="739">
        <f t="shared" si="161"/>
        <v>0.6</v>
      </c>
      <c r="AS39" s="736"/>
      <c r="AT39" s="736"/>
      <c r="AU39" s="723">
        <f t="shared" si="162"/>
        <v>30</v>
      </c>
      <c r="AV39" s="721">
        <f t="shared" si="163"/>
        <v>1.4</v>
      </c>
      <c r="AW39" s="729" t="s">
        <v>31</v>
      </c>
      <c r="AX39" s="722">
        <f t="shared" si="193"/>
        <v>1.4</v>
      </c>
      <c r="AY39" s="727">
        <f t="shared" si="165"/>
        <v>28.6</v>
      </c>
      <c r="AZ39" s="798">
        <f t="shared" si="166"/>
        <v>0.12</v>
      </c>
      <c r="BA39" s="798"/>
      <c r="BB39" s="727">
        <f t="shared" si="167"/>
        <v>1.3199999999999998</v>
      </c>
      <c r="BC39" s="724">
        <f t="shared" si="168"/>
        <v>9.0500000000000007</v>
      </c>
      <c r="BD39" s="737">
        <f t="shared" si="169"/>
        <v>0</v>
      </c>
      <c r="BE39" s="737"/>
      <c r="BF39" s="737">
        <f t="shared" si="170"/>
        <v>75.669999999999987</v>
      </c>
      <c r="BG39" s="737">
        <f t="shared" si="171"/>
        <v>11.64</v>
      </c>
      <c r="BH39" s="726">
        <f t="shared" si="172"/>
        <v>1.8809999999999993</v>
      </c>
      <c r="BI39" s="726">
        <f t="shared" si="173"/>
        <v>0</v>
      </c>
      <c r="BJ39" s="726">
        <f t="shared" si="174"/>
        <v>3.69</v>
      </c>
      <c r="BK39" s="726">
        <f t="shared" si="194"/>
        <v>0</v>
      </c>
      <c r="BL39" s="738">
        <f t="shared" si="195"/>
        <v>51.29</v>
      </c>
      <c r="BM39" s="718"/>
      <c r="BN39" s="779" t="s">
        <v>34945</v>
      </c>
      <c r="BO39" s="793" t="s">
        <v>35064</v>
      </c>
      <c r="BP39" s="784">
        <v>0.6</v>
      </c>
      <c r="BQ39" s="784">
        <v>30</v>
      </c>
      <c r="BR39" s="787">
        <v>1.6709999999999994</v>
      </c>
      <c r="BS39" s="787">
        <v>1.6469999999999985</v>
      </c>
      <c r="BT39" s="795">
        <v>0</v>
      </c>
    </row>
    <row r="40" spans="1:72" ht="14.25">
      <c r="A40" s="1216" t="str">
        <f t="shared" si="131"/>
        <v>A19-8 =&gt; A19-9</v>
      </c>
      <c r="B40" s="1218"/>
      <c r="C40" s="1217"/>
      <c r="D40" s="800">
        <f t="shared" si="132"/>
        <v>0.6</v>
      </c>
      <c r="E40" s="801"/>
      <c r="F40" s="802"/>
      <c r="G40" s="803" t="s">
        <v>34920</v>
      </c>
      <c r="H40" s="740">
        <f t="shared" si="133"/>
        <v>26</v>
      </c>
      <c r="I40" s="740">
        <v>1</v>
      </c>
      <c r="J40" s="740">
        <f t="shared" si="134"/>
        <v>26</v>
      </c>
      <c r="K40" s="804">
        <f t="shared" si="135"/>
        <v>1.6469999999999985</v>
      </c>
      <c r="L40" s="804">
        <f t="shared" si="136"/>
        <v>1.4809999999999981</v>
      </c>
      <c r="M40" s="724">
        <f t="shared" si="182"/>
        <v>1.56</v>
      </c>
      <c r="N40" s="725">
        <f t="shared" si="183"/>
        <v>0.06</v>
      </c>
      <c r="O40" s="725">
        <f t="shared" si="184"/>
        <v>0.12</v>
      </c>
      <c r="P40" s="724">
        <f t="shared" si="185"/>
        <v>1.7400000000000002</v>
      </c>
      <c r="Q40" s="724">
        <f t="shared" si="186"/>
        <v>1.3199999999999998</v>
      </c>
      <c r="R40" s="726">
        <f t="shared" si="137"/>
        <v>0</v>
      </c>
      <c r="S40" s="726">
        <f t="shared" si="138"/>
        <v>51.48</v>
      </c>
      <c r="T40" s="726">
        <f t="shared" si="139"/>
        <v>8.24</v>
      </c>
      <c r="U40" s="726">
        <f t="shared" si="140"/>
        <v>0</v>
      </c>
      <c r="V40" s="726">
        <f t="shared" si="141"/>
        <v>0</v>
      </c>
      <c r="W40" s="727">
        <f t="shared" si="142"/>
        <v>116.48</v>
      </c>
      <c r="X40" s="728">
        <f t="shared" si="143"/>
        <v>0</v>
      </c>
      <c r="Y40" s="720" t="str">
        <f t="shared" si="144"/>
        <v>A19-8</v>
      </c>
      <c r="Z40" s="721">
        <f t="shared" si="187"/>
        <v>1.2</v>
      </c>
      <c r="AA40" s="729" t="s">
        <v>31</v>
      </c>
      <c r="AB40" s="722">
        <f t="shared" si="188"/>
        <v>1.2</v>
      </c>
      <c r="AC40" s="730">
        <f t="shared" si="189"/>
        <v>1.6469999999999985</v>
      </c>
      <c r="AD40" s="731">
        <f t="shared" si="190"/>
        <v>0.06</v>
      </c>
      <c r="AE40" s="731">
        <f t="shared" si="149"/>
        <v>0.15</v>
      </c>
      <c r="AF40" s="732">
        <f t="shared" si="191"/>
        <v>1.86</v>
      </c>
      <c r="AG40" s="732">
        <f t="shared" si="151"/>
        <v>2.2000000000000002</v>
      </c>
      <c r="AH40" s="731">
        <f t="shared" si="192"/>
        <v>0.68</v>
      </c>
      <c r="AI40" s="733">
        <f t="shared" si="153"/>
        <v>0</v>
      </c>
      <c r="AJ40" s="733">
        <f t="shared" si="154"/>
        <v>2.2400000000000002</v>
      </c>
      <c r="AK40" s="733">
        <f t="shared" si="155"/>
        <v>0.54</v>
      </c>
      <c r="AL40" s="733">
        <f t="shared" si="156"/>
        <v>0</v>
      </c>
      <c r="AM40" s="733">
        <f t="shared" si="157"/>
        <v>0</v>
      </c>
      <c r="AN40" s="734">
        <f t="shared" si="158"/>
        <v>12.84</v>
      </c>
      <c r="AO40" s="735">
        <f t="shared" si="159"/>
        <v>0</v>
      </c>
      <c r="AP40" s="1216" t="str">
        <f t="shared" si="0"/>
        <v>A19-8 =&gt; A19-9</v>
      </c>
      <c r="AQ40" s="1217">
        <f t="shared" si="160"/>
        <v>0</v>
      </c>
      <c r="AR40" s="739">
        <f t="shared" si="161"/>
        <v>0.6</v>
      </c>
      <c r="AS40" s="736"/>
      <c r="AT40" s="736"/>
      <c r="AU40" s="723">
        <f t="shared" si="162"/>
        <v>26</v>
      </c>
      <c r="AV40" s="721">
        <f t="shared" si="163"/>
        <v>1.4</v>
      </c>
      <c r="AW40" s="729" t="s">
        <v>31</v>
      </c>
      <c r="AX40" s="722">
        <f t="shared" si="193"/>
        <v>1.4</v>
      </c>
      <c r="AY40" s="727">
        <f t="shared" si="165"/>
        <v>24.6</v>
      </c>
      <c r="AZ40" s="798">
        <f t="shared" si="166"/>
        <v>0.12</v>
      </c>
      <c r="BA40" s="798"/>
      <c r="BB40" s="727">
        <f t="shared" si="167"/>
        <v>1.3199999999999998</v>
      </c>
      <c r="BC40" s="724">
        <f t="shared" si="168"/>
        <v>7.78</v>
      </c>
      <c r="BD40" s="737">
        <f t="shared" si="169"/>
        <v>0</v>
      </c>
      <c r="BE40" s="737"/>
      <c r="BF40" s="737">
        <f t="shared" si="170"/>
        <v>62.5</v>
      </c>
      <c r="BG40" s="737">
        <f t="shared" si="171"/>
        <v>10.02</v>
      </c>
      <c r="BH40" s="726">
        <f t="shared" si="172"/>
        <v>1.8569999999999984</v>
      </c>
      <c r="BI40" s="726">
        <f t="shared" si="173"/>
        <v>0</v>
      </c>
      <c r="BJ40" s="726">
        <f t="shared" si="174"/>
        <v>3.64</v>
      </c>
      <c r="BK40" s="726">
        <f t="shared" si="194"/>
        <v>0</v>
      </c>
      <c r="BL40" s="738">
        <f t="shared" si="195"/>
        <v>41.06</v>
      </c>
      <c r="BM40" s="718"/>
      <c r="BN40" s="779" t="s">
        <v>34946</v>
      </c>
      <c r="BO40" s="793" t="s">
        <v>35052</v>
      </c>
      <c r="BP40" s="784">
        <v>0.6</v>
      </c>
      <c r="BQ40" s="784">
        <v>26</v>
      </c>
      <c r="BR40" s="787">
        <v>1.6469999999999985</v>
      </c>
      <c r="BS40" s="787">
        <v>1.4809999999999981</v>
      </c>
      <c r="BT40" s="795">
        <v>0.2</v>
      </c>
    </row>
    <row r="41" spans="1:72" ht="14.25">
      <c r="A41" s="1216" t="str">
        <f t="shared" ref="A41:A43" si="196">BN41</f>
        <v>A19-9 =&gt; A19-10</v>
      </c>
      <c r="B41" s="1218"/>
      <c r="C41" s="1217"/>
      <c r="D41" s="800">
        <f t="shared" ref="D41:D43" si="197">BP41</f>
        <v>0.6</v>
      </c>
      <c r="E41" s="801"/>
      <c r="F41" s="802"/>
      <c r="G41" s="803" t="s">
        <v>34920</v>
      </c>
      <c r="H41" s="740">
        <f t="shared" ref="H41:H43" si="198">BQ41</f>
        <v>39</v>
      </c>
      <c r="I41" s="740">
        <v>1</v>
      </c>
      <c r="J41" s="740">
        <f t="shared" ref="J41:J43" si="199">H41</f>
        <v>39</v>
      </c>
      <c r="K41" s="804">
        <f t="shared" ref="K41:K43" si="200">BR41</f>
        <v>1.6810000000000009</v>
      </c>
      <c r="L41" s="804">
        <f t="shared" ref="L41:L43" si="201">BS41</f>
        <v>1.3890000000000029</v>
      </c>
      <c r="M41" s="724">
        <f t="shared" si="182"/>
        <v>1.54</v>
      </c>
      <c r="N41" s="725">
        <f t="shared" si="183"/>
        <v>0.06</v>
      </c>
      <c r="O41" s="725">
        <f t="shared" si="184"/>
        <v>0.12</v>
      </c>
      <c r="P41" s="724">
        <f t="shared" si="185"/>
        <v>1.7200000000000002</v>
      </c>
      <c r="Q41" s="724">
        <f t="shared" si="186"/>
        <v>1.3199999999999998</v>
      </c>
      <c r="R41" s="726">
        <f t="shared" si="137"/>
        <v>0</v>
      </c>
      <c r="S41" s="726">
        <f t="shared" si="138"/>
        <v>77.22</v>
      </c>
      <c r="T41" s="726">
        <f t="shared" si="139"/>
        <v>11.33</v>
      </c>
      <c r="U41" s="726">
        <f t="shared" si="140"/>
        <v>0</v>
      </c>
      <c r="V41" s="726">
        <f t="shared" si="141"/>
        <v>0</v>
      </c>
      <c r="W41" s="727">
        <f t="shared" si="142"/>
        <v>173.16</v>
      </c>
      <c r="X41" s="728">
        <f t="shared" si="143"/>
        <v>0</v>
      </c>
      <c r="Y41" s="720" t="str">
        <f t="shared" si="144"/>
        <v>A19-9</v>
      </c>
      <c r="Z41" s="721">
        <f t="shared" si="187"/>
        <v>1.2</v>
      </c>
      <c r="AA41" s="729" t="s">
        <v>31</v>
      </c>
      <c r="AB41" s="722">
        <f t="shared" si="188"/>
        <v>1.2</v>
      </c>
      <c r="AC41" s="730">
        <f t="shared" si="189"/>
        <v>1.6810000000000009</v>
      </c>
      <c r="AD41" s="731">
        <f t="shared" si="190"/>
        <v>0.06</v>
      </c>
      <c r="AE41" s="731">
        <f t="shared" si="149"/>
        <v>0.15</v>
      </c>
      <c r="AF41" s="732">
        <f t="shared" si="191"/>
        <v>1.89</v>
      </c>
      <c r="AG41" s="732">
        <f t="shared" si="151"/>
        <v>2.2000000000000002</v>
      </c>
      <c r="AH41" s="731">
        <f t="shared" si="192"/>
        <v>0.68</v>
      </c>
      <c r="AI41" s="733">
        <f t="shared" si="153"/>
        <v>0</v>
      </c>
      <c r="AJ41" s="733">
        <f t="shared" si="154"/>
        <v>2.2400000000000002</v>
      </c>
      <c r="AK41" s="733">
        <f t="shared" si="155"/>
        <v>0.57999999999999996</v>
      </c>
      <c r="AL41" s="733">
        <f t="shared" si="156"/>
        <v>0</v>
      </c>
      <c r="AM41" s="733">
        <f t="shared" si="157"/>
        <v>0</v>
      </c>
      <c r="AN41" s="734">
        <f t="shared" si="158"/>
        <v>13</v>
      </c>
      <c r="AO41" s="735">
        <f t="shared" si="159"/>
        <v>0</v>
      </c>
      <c r="AP41" s="1216" t="str">
        <f t="shared" si="0"/>
        <v>A19-9 =&gt; A19-10</v>
      </c>
      <c r="AQ41" s="1217">
        <f t="shared" si="160"/>
        <v>0</v>
      </c>
      <c r="AR41" s="739">
        <f t="shared" si="161"/>
        <v>0.6</v>
      </c>
      <c r="AS41" s="736"/>
      <c r="AT41" s="736"/>
      <c r="AU41" s="723">
        <f t="shared" si="162"/>
        <v>39</v>
      </c>
      <c r="AV41" s="721">
        <f t="shared" si="163"/>
        <v>1.4</v>
      </c>
      <c r="AW41" s="729" t="s">
        <v>31</v>
      </c>
      <c r="AX41" s="722">
        <f t="shared" si="193"/>
        <v>1.4</v>
      </c>
      <c r="AY41" s="727">
        <f t="shared" si="165"/>
        <v>37.6</v>
      </c>
      <c r="AZ41" s="798">
        <f t="shared" si="166"/>
        <v>0.12</v>
      </c>
      <c r="BA41" s="798"/>
      <c r="BB41" s="727">
        <f t="shared" si="167"/>
        <v>1.3199999999999998</v>
      </c>
      <c r="BC41" s="724">
        <f t="shared" si="168"/>
        <v>11.9</v>
      </c>
      <c r="BD41" s="737">
        <f t="shared" si="169"/>
        <v>0</v>
      </c>
      <c r="BE41" s="737"/>
      <c r="BF41" s="737">
        <f t="shared" si="170"/>
        <v>91.36999999999999</v>
      </c>
      <c r="BG41" s="737">
        <f t="shared" si="171"/>
        <v>15.31</v>
      </c>
      <c r="BH41" s="726">
        <f t="shared" si="172"/>
        <v>1.8910000000000009</v>
      </c>
      <c r="BI41" s="726">
        <f t="shared" si="173"/>
        <v>0</v>
      </c>
      <c r="BJ41" s="726">
        <f t="shared" si="174"/>
        <v>3.71</v>
      </c>
      <c r="BK41" s="726">
        <f t="shared" si="194"/>
        <v>0</v>
      </c>
      <c r="BL41" s="738">
        <f t="shared" si="195"/>
        <v>60.45</v>
      </c>
      <c r="BM41" s="718"/>
      <c r="BN41" s="779" t="s">
        <v>34947</v>
      </c>
      <c r="BO41" s="793" t="s">
        <v>35042</v>
      </c>
      <c r="BP41" s="784">
        <v>0.6</v>
      </c>
      <c r="BQ41" s="784">
        <v>39</v>
      </c>
      <c r="BR41" s="787">
        <v>1.6810000000000009</v>
      </c>
      <c r="BS41" s="787">
        <v>1.3890000000000029</v>
      </c>
      <c r="BT41" s="795">
        <v>0.1</v>
      </c>
    </row>
    <row r="42" spans="1:72" ht="14.25">
      <c r="A42" s="1216" t="str">
        <f t="shared" si="196"/>
        <v>A19-10 =&gt; A19-11</v>
      </c>
      <c r="B42" s="1218"/>
      <c r="C42" s="1217"/>
      <c r="D42" s="800">
        <f t="shared" si="197"/>
        <v>0.6</v>
      </c>
      <c r="E42" s="801"/>
      <c r="F42" s="802"/>
      <c r="G42" s="803" t="s">
        <v>34920</v>
      </c>
      <c r="H42" s="740">
        <f t="shared" si="198"/>
        <v>35</v>
      </c>
      <c r="I42" s="740">
        <v>1</v>
      </c>
      <c r="J42" s="740">
        <f t="shared" si="199"/>
        <v>35</v>
      </c>
      <c r="K42" s="804">
        <f t="shared" si="200"/>
        <v>1.4890000000000043</v>
      </c>
      <c r="L42" s="804">
        <f t="shared" si="201"/>
        <v>1.3470000000000049</v>
      </c>
      <c r="M42" s="724">
        <f t="shared" si="182"/>
        <v>1.42</v>
      </c>
      <c r="N42" s="725">
        <f t="shared" si="183"/>
        <v>0.06</v>
      </c>
      <c r="O42" s="725">
        <f t="shared" si="184"/>
        <v>0.12</v>
      </c>
      <c r="P42" s="724">
        <f t="shared" si="185"/>
        <v>1.6</v>
      </c>
      <c r="Q42" s="724">
        <f t="shared" si="186"/>
        <v>1.3199999999999998</v>
      </c>
      <c r="R42" s="726">
        <f t="shared" si="137"/>
        <v>0</v>
      </c>
      <c r="S42" s="726">
        <f t="shared" si="138"/>
        <v>69.3</v>
      </c>
      <c r="T42" s="726">
        <f t="shared" si="139"/>
        <v>4.62</v>
      </c>
      <c r="U42" s="726">
        <f t="shared" si="140"/>
        <v>0</v>
      </c>
      <c r="V42" s="726">
        <f t="shared" si="141"/>
        <v>0</v>
      </c>
      <c r="W42" s="727">
        <f t="shared" si="142"/>
        <v>147</v>
      </c>
      <c r="X42" s="728">
        <f t="shared" si="143"/>
        <v>0</v>
      </c>
      <c r="Y42" s="720" t="str">
        <f t="shared" si="144"/>
        <v>A19-10</v>
      </c>
      <c r="Z42" s="721">
        <f t="shared" si="187"/>
        <v>1.2</v>
      </c>
      <c r="AA42" s="729" t="s">
        <v>31</v>
      </c>
      <c r="AB42" s="722">
        <f t="shared" si="188"/>
        <v>1.2</v>
      </c>
      <c r="AC42" s="730">
        <f t="shared" si="189"/>
        <v>1.4890000000000043</v>
      </c>
      <c r="AD42" s="731">
        <f t="shared" si="190"/>
        <v>0.06</v>
      </c>
      <c r="AE42" s="731">
        <f t="shared" si="149"/>
        <v>0.15</v>
      </c>
      <c r="AF42" s="732">
        <f t="shared" si="191"/>
        <v>1.7</v>
      </c>
      <c r="AG42" s="732">
        <f t="shared" si="151"/>
        <v>2.2000000000000002</v>
      </c>
      <c r="AH42" s="731">
        <f t="shared" si="192"/>
        <v>0.68</v>
      </c>
      <c r="AI42" s="733">
        <f t="shared" si="153"/>
        <v>0</v>
      </c>
      <c r="AJ42" s="733">
        <f t="shared" si="154"/>
        <v>2.2400000000000002</v>
      </c>
      <c r="AK42" s="733">
        <f t="shared" si="155"/>
        <v>0.3</v>
      </c>
      <c r="AL42" s="733">
        <f t="shared" si="156"/>
        <v>0</v>
      </c>
      <c r="AM42" s="733">
        <f t="shared" si="157"/>
        <v>0</v>
      </c>
      <c r="AN42" s="734">
        <f t="shared" si="158"/>
        <v>11.97</v>
      </c>
      <c r="AO42" s="735">
        <f t="shared" si="159"/>
        <v>0</v>
      </c>
      <c r="AP42" s="1216" t="str">
        <f t="shared" si="0"/>
        <v>A19-10 =&gt; A19-11</v>
      </c>
      <c r="AQ42" s="1217">
        <f t="shared" si="160"/>
        <v>0</v>
      </c>
      <c r="AR42" s="739">
        <f t="shared" si="161"/>
        <v>0.6</v>
      </c>
      <c r="AS42" s="736"/>
      <c r="AT42" s="736"/>
      <c r="AU42" s="723">
        <f t="shared" si="162"/>
        <v>35</v>
      </c>
      <c r="AV42" s="721">
        <f t="shared" si="163"/>
        <v>1.4</v>
      </c>
      <c r="AW42" s="729" t="s">
        <v>31</v>
      </c>
      <c r="AX42" s="722">
        <f t="shared" si="193"/>
        <v>1.4</v>
      </c>
      <c r="AY42" s="727">
        <f t="shared" si="165"/>
        <v>33.6</v>
      </c>
      <c r="AZ42" s="798">
        <f t="shared" si="166"/>
        <v>0.12</v>
      </c>
      <c r="BA42" s="798"/>
      <c r="BB42" s="727">
        <f t="shared" si="167"/>
        <v>1.3199999999999998</v>
      </c>
      <c r="BC42" s="724">
        <f t="shared" si="168"/>
        <v>10.63</v>
      </c>
      <c r="BD42" s="737">
        <f t="shared" si="169"/>
        <v>0</v>
      </c>
      <c r="BE42" s="737"/>
      <c r="BF42" s="737">
        <f t="shared" si="170"/>
        <v>76.459999999999994</v>
      </c>
      <c r="BG42" s="737">
        <f t="shared" si="171"/>
        <v>13.68</v>
      </c>
      <c r="BH42" s="726">
        <f t="shared" si="172"/>
        <v>1.6990000000000043</v>
      </c>
      <c r="BI42" s="726">
        <f t="shared" si="173"/>
        <v>0</v>
      </c>
      <c r="BJ42" s="726">
        <f t="shared" si="174"/>
        <v>3.33</v>
      </c>
      <c r="BK42" s="726">
        <f t="shared" si="194"/>
        <v>0</v>
      </c>
      <c r="BL42" s="738">
        <f t="shared" si="195"/>
        <v>48.82</v>
      </c>
      <c r="BM42" s="718"/>
      <c r="BN42" s="779" t="s">
        <v>34948</v>
      </c>
      <c r="BO42" s="793" t="s">
        <v>35053</v>
      </c>
      <c r="BP42" s="784">
        <v>0.6</v>
      </c>
      <c r="BQ42" s="784">
        <v>35</v>
      </c>
      <c r="BR42" s="787">
        <v>1.4890000000000043</v>
      </c>
      <c r="BS42" s="787">
        <v>1.3470000000000049</v>
      </c>
      <c r="BT42" s="795">
        <v>0</v>
      </c>
    </row>
    <row r="43" spans="1:72" ht="14.25">
      <c r="A43" s="1216" t="str">
        <f t="shared" si="196"/>
        <v>A19-11 =&gt; A19</v>
      </c>
      <c r="B43" s="1218"/>
      <c r="C43" s="1217"/>
      <c r="D43" s="800">
        <f t="shared" si="197"/>
        <v>0.6</v>
      </c>
      <c r="E43" s="801"/>
      <c r="F43" s="802"/>
      <c r="G43" s="803" t="s">
        <v>34920</v>
      </c>
      <c r="H43" s="740">
        <f t="shared" si="198"/>
        <v>15</v>
      </c>
      <c r="I43" s="740">
        <v>1</v>
      </c>
      <c r="J43" s="740">
        <f t="shared" si="199"/>
        <v>15</v>
      </c>
      <c r="K43" s="804">
        <f t="shared" si="200"/>
        <v>1.3470000000000049</v>
      </c>
      <c r="L43" s="804">
        <f t="shared" si="201"/>
        <v>1.5580000000000034</v>
      </c>
      <c r="M43" s="724">
        <f t="shared" si="182"/>
        <v>1.45</v>
      </c>
      <c r="N43" s="725">
        <f t="shared" si="183"/>
        <v>0.06</v>
      </c>
      <c r="O43" s="725">
        <f t="shared" si="184"/>
        <v>0.12</v>
      </c>
      <c r="P43" s="724">
        <f t="shared" si="185"/>
        <v>1.63</v>
      </c>
      <c r="Q43" s="724">
        <f t="shared" si="186"/>
        <v>1.3199999999999998</v>
      </c>
      <c r="R43" s="726">
        <f t="shared" si="137"/>
        <v>0</v>
      </c>
      <c r="S43" s="726">
        <f t="shared" si="138"/>
        <v>29.7</v>
      </c>
      <c r="T43" s="726">
        <f t="shared" si="139"/>
        <v>2.57</v>
      </c>
      <c r="U43" s="726">
        <f t="shared" si="140"/>
        <v>0</v>
      </c>
      <c r="V43" s="726">
        <f t="shared" si="141"/>
        <v>0</v>
      </c>
      <c r="W43" s="727">
        <f t="shared" si="142"/>
        <v>63.9</v>
      </c>
      <c r="X43" s="728">
        <f t="shared" si="143"/>
        <v>0</v>
      </c>
      <c r="Y43" s="720" t="str">
        <f t="shared" si="144"/>
        <v>A19-11</v>
      </c>
      <c r="Z43" s="721">
        <f t="shared" si="187"/>
        <v>1.2</v>
      </c>
      <c r="AA43" s="729" t="s">
        <v>31</v>
      </c>
      <c r="AB43" s="722">
        <f t="shared" si="188"/>
        <v>1.2</v>
      </c>
      <c r="AC43" s="730">
        <f t="shared" si="189"/>
        <v>1.3470000000000049</v>
      </c>
      <c r="AD43" s="731">
        <f t="shared" si="190"/>
        <v>0.06</v>
      </c>
      <c r="AE43" s="731">
        <f t="shared" si="149"/>
        <v>0.15</v>
      </c>
      <c r="AF43" s="732">
        <f t="shared" si="191"/>
        <v>1.56</v>
      </c>
      <c r="AG43" s="732">
        <f t="shared" si="151"/>
        <v>2.2000000000000002</v>
      </c>
      <c r="AH43" s="731">
        <f t="shared" si="192"/>
        <v>0.68</v>
      </c>
      <c r="AI43" s="733">
        <f t="shared" si="153"/>
        <v>0</v>
      </c>
      <c r="AJ43" s="733">
        <f t="shared" si="154"/>
        <v>2.2400000000000002</v>
      </c>
      <c r="AK43" s="733">
        <f t="shared" si="155"/>
        <v>0.09</v>
      </c>
      <c r="AL43" s="733">
        <f t="shared" si="156"/>
        <v>0</v>
      </c>
      <c r="AM43" s="733">
        <f t="shared" si="157"/>
        <v>0</v>
      </c>
      <c r="AN43" s="734">
        <f t="shared" si="158"/>
        <v>11.21</v>
      </c>
      <c r="AO43" s="735">
        <f t="shared" si="159"/>
        <v>0</v>
      </c>
      <c r="AP43" s="1216" t="str">
        <f t="shared" si="0"/>
        <v>A19-11 =&gt; A19</v>
      </c>
      <c r="AQ43" s="1217">
        <f t="shared" si="160"/>
        <v>0</v>
      </c>
      <c r="AR43" s="739">
        <f t="shared" si="161"/>
        <v>0.6</v>
      </c>
      <c r="AS43" s="736"/>
      <c r="AT43" s="736"/>
      <c r="AU43" s="723">
        <f t="shared" si="162"/>
        <v>15</v>
      </c>
      <c r="AV43" s="721">
        <f t="shared" si="163"/>
        <v>1.4</v>
      </c>
      <c r="AW43" s="729" t="s">
        <v>31</v>
      </c>
      <c r="AX43" s="722">
        <f t="shared" si="193"/>
        <v>1.4</v>
      </c>
      <c r="AY43" s="727">
        <f t="shared" si="165"/>
        <v>13.6</v>
      </c>
      <c r="AZ43" s="798">
        <f t="shared" si="166"/>
        <v>0.12</v>
      </c>
      <c r="BA43" s="798"/>
      <c r="BB43" s="727">
        <f t="shared" si="167"/>
        <v>1.3199999999999998</v>
      </c>
      <c r="BC43" s="724">
        <f t="shared" si="168"/>
        <v>4.3</v>
      </c>
      <c r="BD43" s="737">
        <f t="shared" si="169"/>
        <v>0</v>
      </c>
      <c r="BE43" s="737"/>
      <c r="BF43" s="737">
        <f t="shared" si="170"/>
        <v>34.6</v>
      </c>
      <c r="BG43" s="737">
        <f t="shared" si="171"/>
        <v>5.54</v>
      </c>
      <c r="BH43" s="726">
        <f t="shared" si="172"/>
        <v>1.5570000000000048</v>
      </c>
      <c r="BI43" s="726">
        <f t="shared" si="173"/>
        <v>0</v>
      </c>
      <c r="BJ43" s="726">
        <f t="shared" si="174"/>
        <v>3.05</v>
      </c>
      <c r="BK43" s="726">
        <f t="shared" si="194"/>
        <v>0</v>
      </c>
      <c r="BL43" s="738">
        <f t="shared" si="195"/>
        <v>21.71</v>
      </c>
      <c r="BM43" s="718"/>
      <c r="BN43" s="779" t="s">
        <v>34949</v>
      </c>
      <c r="BO43" s="793" t="s">
        <v>35054</v>
      </c>
      <c r="BP43" s="784">
        <v>0.6</v>
      </c>
      <c r="BQ43" s="784">
        <v>15</v>
      </c>
      <c r="BR43" s="787">
        <v>1.3470000000000049</v>
      </c>
      <c r="BS43" s="787">
        <v>1.5580000000000034</v>
      </c>
      <c r="BT43" s="795">
        <v>0.60199999999999998</v>
      </c>
    </row>
    <row r="44" spans="1:72" ht="14.25">
      <c r="A44" s="719" t="s">
        <v>35031</v>
      </c>
      <c r="B44" s="790"/>
      <c r="C44" s="770"/>
      <c r="D44" s="805"/>
      <c r="E44" s="805"/>
      <c r="F44" s="805"/>
      <c r="G44" s="833"/>
      <c r="H44" s="805"/>
      <c r="I44" s="805"/>
      <c r="J44" s="805"/>
      <c r="K44" s="805"/>
      <c r="L44" s="805"/>
      <c r="M44" s="770"/>
      <c r="N44" s="770"/>
      <c r="O44" s="770"/>
      <c r="P44" s="770"/>
      <c r="Q44" s="770"/>
      <c r="R44" s="770"/>
      <c r="S44" s="770"/>
      <c r="T44" s="770"/>
      <c r="U44" s="770"/>
      <c r="V44" s="770"/>
      <c r="W44" s="770"/>
      <c r="X44" s="771"/>
      <c r="Y44" s="716" t="str">
        <f>A44</f>
        <v>RUA ITAJAÍ</v>
      </c>
      <c r="Z44" s="743"/>
      <c r="AA44" s="743"/>
      <c r="AB44" s="743"/>
      <c r="AC44" s="747"/>
      <c r="AD44" s="748"/>
      <c r="AE44" s="748"/>
      <c r="AF44" s="747"/>
      <c r="AG44" s="745"/>
      <c r="AH44" s="747"/>
      <c r="AI44" s="749"/>
      <c r="AJ44" s="749"/>
      <c r="AK44" s="749"/>
      <c r="AL44" s="749"/>
      <c r="AM44" s="749"/>
      <c r="AN44" s="750"/>
      <c r="AO44" s="715"/>
      <c r="AP44" s="716" t="str">
        <f t="shared" ref="AP44:AP75" si="202">A44</f>
        <v>RUA ITAJAÍ</v>
      </c>
      <c r="AQ44" s="742"/>
      <c r="AR44" s="743"/>
      <c r="AS44" s="743"/>
      <c r="AT44" s="743"/>
      <c r="AU44" s="745"/>
      <c r="AV44" s="743"/>
      <c r="AW44" s="743"/>
      <c r="AX44" s="743"/>
      <c r="AY44" s="750"/>
      <c r="AZ44" s="811"/>
      <c r="BA44" s="811"/>
      <c r="BB44" s="750"/>
      <c r="BC44" s="747"/>
      <c r="BD44" s="747"/>
      <c r="BE44" s="747"/>
      <c r="BF44" s="747"/>
      <c r="BG44" s="747"/>
      <c r="BH44" s="747"/>
      <c r="BI44" s="747"/>
      <c r="BJ44" s="747"/>
      <c r="BK44" s="747"/>
      <c r="BL44" s="717"/>
      <c r="BM44" s="718"/>
      <c r="BN44" s="779"/>
      <c r="BO44" s="793"/>
      <c r="BP44" s="784"/>
      <c r="BQ44" s="784"/>
      <c r="BR44" s="787"/>
      <c r="BS44" s="787"/>
      <c r="BT44" s="795"/>
    </row>
    <row r="45" spans="1:72" ht="14.25">
      <c r="A45" s="1216" t="str">
        <f t="shared" ref="A45:A47" si="203">BN45</f>
        <v>A22-7-1 =&gt; A22-7-2</v>
      </c>
      <c r="B45" s="1218"/>
      <c r="C45" s="1217"/>
      <c r="D45" s="800">
        <f t="shared" ref="D45:D47" si="204">BP45</f>
        <v>0.4</v>
      </c>
      <c r="E45" s="801"/>
      <c r="F45" s="802"/>
      <c r="G45" s="803" t="s">
        <v>34920</v>
      </c>
      <c r="H45" s="740">
        <f t="shared" ref="H45:H47" si="205">BQ45</f>
        <v>40</v>
      </c>
      <c r="I45" s="740">
        <v>1</v>
      </c>
      <c r="J45" s="740">
        <f t="shared" ref="J45:J47" si="206">H45</f>
        <v>40</v>
      </c>
      <c r="K45" s="804">
        <f t="shared" ref="K45:K47" si="207">BR45</f>
        <v>1.1999999999999993</v>
      </c>
      <c r="L45" s="804">
        <f t="shared" ref="L45:L47" si="208">BS45</f>
        <v>1.2199999999999989</v>
      </c>
      <c r="M45" s="724">
        <f>ROUND((K45+L45)/2,2)</f>
        <v>1.21</v>
      </c>
      <c r="N45" s="725">
        <f>IF(F45=0,ROUND($D45*10%,2),IF(D45&gt;2.8,0.18,0.15))</f>
        <v>0.04</v>
      </c>
      <c r="O45" s="725">
        <f>IF(F45=0,IF(   ROUND($D45/4,2),   IF(ROUND(($D45*1.2)/6,2)&lt;0.1,0.1,ROUND(($D45*1.2)/6,2))),0.5)</f>
        <v>0.1</v>
      </c>
      <c r="P45" s="724">
        <f>M45+N45+O45</f>
        <v>1.35</v>
      </c>
      <c r="Q45" s="724">
        <f>IF(P45&lt;2,(D45+N45*2)+0.6,(D45+N45*2)+0.6+ROUNDUP(P45-2,0)*0.1)*I45</f>
        <v>1.08</v>
      </c>
      <c r="R45" s="726">
        <f t="shared" ref="R45:R47" si="209">IF($P45&lt;=$X$4,ROUND(IF($P45&lt;1.5,$P45*$H45*$Q45,1.5*$H45*$Q45),2),0)</f>
        <v>58.32</v>
      </c>
      <c r="S45" s="726">
        <f t="shared" ref="S45:S47" si="210">IF($P45&gt;$X$4,ROUND(IF($P45&lt;1.5,$P45*$H45*$Q45,1.5*$H45*$Q45),2),0)</f>
        <v>0</v>
      </c>
      <c r="T45" s="726">
        <f t="shared" ref="T45:T47" si="211">IF($P45&gt;$X$4,ROUND(IF($P45&lt;1.5,0,IF($P45&gt;3,1.5*$H45*$Q45,($P45-1.5)*$H45*$Q45)),2),0)</f>
        <v>0</v>
      </c>
      <c r="U45" s="726">
        <f t="shared" ref="U45:U47" si="212">IF($P45&gt;$X$4,ROUND(IF($P45&lt;3,0,IF($P45&gt;4.5,1.5*$H45*$Q45,($P45-3)*$H45*$Q45)),2),0)</f>
        <v>0</v>
      </c>
      <c r="V45" s="726">
        <f t="shared" ref="V45:V47" si="213">IF($P45&gt;$X$4,ROUND(IF($P45&lt;4.5,0,IF($P45&gt;6,($P45-4.5)*$H45*$Q45,($P45-4.5)*$H45*$Q45)),2),0)</f>
        <v>0</v>
      </c>
      <c r="W45" s="727">
        <f t="shared" ref="W45:W47" si="214">IF($P45&gt;$X$4, IF( $P45&lt;=4,   ROUND($H45*($P45+0.5)*2,2),   0),0)</f>
        <v>0</v>
      </c>
      <c r="X45" s="728">
        <f t="shared" ref="X45:X47" si="215">IF($P45&gt;$X$4, IF( $P45&gt;4,   ROUND($H45*($P45+0.5)*2,2),   0),0)</f>
        <v>0</v>
      </c>
      <c r="Y45" s="720" t="str">
        <f t="shared" ref="Y45:Y47" si="216">BO45</f>
        <v>A22-7-1</v>
      </c>
      <c r="Z45" s="721">
        <f t="shared" ref="Z45:Z47" si="217">IF($D45=0.3,IF($I45=1,1.2,IF(I45=2,1.5,"--")),IF($D45=0.4,IF($I45=1,1.2,IF(I45=2,1.5,"--")),IF($D45=0.45,IF($I45=1,1.2,IF(I45=2,1.5,"--")),IF($D45=0.5,IF($I45=1,1.2,IF(I45=2,1.5,"--")),IF($D45=0.6,IF($I45=1,1.2,IF(I45=2,2,"--")),IF($D45=0.75,IF($I45=1,1.3,IF(I45=2,2,"--")),IF($D45=0.8,1.3,IF($D45=1,1.5,IF($D45=1.2,1.7,IF($D45&lt;=2,2,"--"))))))))))</f>
        <v>1.2</v>
      </c>
      <c r="AA45" s="729" t="s">
        <v>31</v>
      </c>
      <c r="AB45" s="722">
        <f t="shared" ref="AB45:AB47" si="218">Z45</f>
        <v>1.2</v>
      </c>
      <c r="AC45" s="730">
        <f t="shared" ref="AC45:AC47" si="219">IF($Z45="--","--",K45)</f>
        <v>1.1999999999999993</v>
      </c>
      <c r="AD45" s="731">
        <f t="shared" ref="AD45:AD47" si="220">IF($Z45="--","--",IF(D45&gt;1.5,0.15,ROUND($D45*10%,2)))</f>
        <v>0.04</v>
      </c>
      <c r="AE45" s="731">
        <f t="shared" ref="AE45:AE47" si="221">IF($Z45="--","--",0.15)</f>
        <v>0.15</v>
      </c>
      <c r="AF45" s="732">
        <f t="shared" ref="AF45:AF47" si="222">IF($Z45="--","--",ROUND(AC45+AD45+AE45,2))</f>
        <v>1.39</v>
      </c>
      <c r="AG45" s="732">
        <f t="shared" ref="AG45:AG47" si="223">IF($Z45="--","--",IF($AC45&lt;=2,$Z45+1,($Z45+1)+ROUNDUP($AC45-2,0)*0.1))</f>
        <v>2.2000000000000002</v>
      </c>
      <c r="AH45" s="731">
        <f t="shared" ref="AH45:AH47" si="224">IF($D45=0.3,1.04,IF($D45=0.4,0.92,IF($D45=0.45,0.86,IF($D45=0.5,0.8,IF($D45=0.75,0.8,IF($D45=0.6,0.68,IF($D45=0.8,0.74,IF($D45=1,0.7,IF($D45=1.2,0.66,IF($D45=1.5,0.6,IF($D45&lt;=2,(2.4-(D45+0.3)),"--")))))))))))</f>
        <v>0.92</v>
      </c>
      <c r="AI45" s="733">
        <f t="shared" ref="AI45:AI47" si="225">IF($Z45="--","--",IF($AF45&lt;=$X$4,ROUND(IF($AF45&lt;1.5,$AF45*$AG45*$AH45,1.5*$AG45*$AH45),2),0))</f>
        <v>2.81</v>
      </c>
      <c r="AJ45" s="733">
        <f t="shared" ref="AJ45:AJ47" si="226">IF($Z45="--","--",IF($AF45&gt;$X$4,ROUND(IF($AF45&lt;1.5,$AF45*$AG45*$AH45,1.5*$AG45*$AH45),2),0))</f>
        <v>0</v>
      </c>
      <c r="AK45" s="733">
        <f t="shared" ref="AK45:AK47" si="227">IF($Z45="--","--",IF($AF45&gt;$X$4,ROUND(IF($AF45&lt;1.5,0,IF($AF45&gt;3,1.5*$AG45*$AH45,($AF45-1.5)*$AG45*$AH45)),2),0))</f>
        <v>0</v>
      </c>
      <c r="AL45" s="733">
        <f t="shared" ref="AL45:AL47" si="228">IF($Z45="--","--",IF($AF45&gt;$X$4,ROUND(IF($AF45&lt;3,0,IF($AF45&gt;4.5,1.5*$AG45*$AH45,($AF45-3)*$AG45*$AH45)),2),0))</f>
        <v>0</v>
      </c>
      <c r="AM45" s="733">
        <f t="shared" ref="AM45:AM47" si="229">IF($Z45="--","--",IF($AF45&gt;$X$4,ROUND(IF($AF45&lt;4.5,0,IF($AF45&gt;6,($AF45-4.5)*$AG45*$AH45,($AF45-4.5)*$AG45*$AH45)),2),0))</f>
        <v>0</v>
      </c>
      <c r="AN45" s="734">
        <f t="shared" ref="AN45:AN47" si="230">IF($Z45="--","--",IF($AF45&gt;$X$4, IF( $AF45&lt;=4,   ROUND(($AH45*4)*($AF45+0.5)*2,2),   0),0))</f>
        <v>0</v>
      </c>
      <c r="AO45" s="735">
        <f t="shared" ref="AO45:AO47" si="231">IF($Z45="--","--",IF($AF45&gt;$X$4, IF( $AF45&gt;4,   ROUND(($AH45*4)*($AF45+0.5)*2,2),   0),0))</f>
        <v>0</v>
      </c>
      <c r="AP45" s="1216" t="str">
        <f t="shared" si="202"/>
        <v>A22-7-1 =&gt; A22-7-2</v>
      </c>
      <c r="AQ45" s="1217">
        <f t="shared" ref="AQ45:AR47" si="232">C45</f>
        <v>0</v>
      </c>
      <c r="AR45" s="739">
        <f t="shared" si="232"/>
        <v>0.4</v>
      </c>
      <c r="AS45" s="736"/>
      <c r="AT45" s="736"/>
      <c r="AU45" s="723">
        <f>H45</f>
        <v>40</v>
      </c>
      <c r="AV45" s="721">
        <f>IF($Z45="--","--",Z45+0.2)</f>
        <v>1.4</v>
      </c>
      <c r="AW45" s="729" t="s">
        <v>31</v>
      </c>
      <c r="AX45" s="722">
        <f t="shared" ref="AX45:AX47" si="233">AV45</f>
        <v>1.4</v>
      </c>
      <c r="AY45" s="727">
        <f>IF(D45&gt;2,AU45,AU45-AV45)</f>
        <v>38.6</v>
      </c>
      <c r="AZ45" s="798">
        <f>O45</f>
        <v>0.1</v>
      </c>
      <c r="BA45" s="798"/>
      <c r="BB45" s="727">
        <f>Q45</f>
        <v>1.08</v>
      </c>
      <c r="BC45" s="724">
        <f>IF(F45=0,IF(ROUND( AY45 * ( ( (O45*Q45) +  ( ((D45+N45*2)/6)*Q45 ) ) - ROUND(  ((D45+N45*2)^2)   *   (   ( PI()*96.379 / (4*360) )  -  ( (SIN((96.379/2)*PI()/180)) * (COS((96.379/2)*PI()/180)) / 4 )   ), 4) ),2),   ROUND( AY45 * ( ( (O45*Q45) +  ( ((D45+N45*2)/4)*Q45 ) ) - ROUND(  ((D45+N45*2)^2)   *   (   ( PI()*120 / (4*360) )  -  ( (SIN((120/2)*PI()/180)) * (COS((120/2)*PI()/180)) / 4 )   ), 4) ),2)),0)</f>
        <v>7.8</v>
      </c>
      <c r="BD45" s="737">
        <f>IF(F45&gt;0,ROUND(AY45*O45*Q45,2),0)</f>
        <v>0</v>
      </c>
      <c r="BE45" s="737"/>
      <c r="BF45" s="737">
        <f>SUM(R45:V45,AI45:AM45)</f>
        <v>61.13</v>
      </c>
      <c r="BG45" s="737">
        <f>IF(F45=0, ROUND( ( PI()*( (D45+N45*2)^2 ) / 4  ) * AY45,2),  ROUND( (D45+N45*2)*(F45+N45*2) * AY45,2))*I45</f>
        <v>6.98</v>
      </c>
      <c r="BH45" s="726">
        <f>IF(($K45+N45-0.15)&lt;=2,($K45+N45+0.15),IF(($K45+N45)&lt;=3,2.35,($K45+N45+0.2)-0.85))</f>
        <v>1.3899999999999992</v>
      </c>
      <c r="BI45" s="726">
        <f>IF(D45&gt;2,   (K45-F45-N45-0.11),IF(($K45+N45)&lt;=2,0,IF(($K45+N45)&gt;3,0.85,(K45+N45+0.2-BH45))))</f>
        <v>0</v>
      </c>
      <c r="BJ45" s="726">
        <f>IF($Z45="--",0,IF(D45&gt;2,ROUND(((1.42+0.4)+(0.91+0.4))*2*BI45,2),ROUND(AV45*AX45*BH45,2)))</f>
        <v>2.72</v>
      </c>
      <c r="BK45" s="726">
        <f t="shared" ref="BK45:BK47" si="234">ROUND(((PI()*0.9^2)/4)*BI45,2)</f>
        <v>0</v>
      </c>
      <c r="BL45" s="738">
        <f t="shared" ref="BL45:BL47" si="235">ROUND(BF45-BG45-BJ45-BK45-BC45-BD45,2)</f>
        <v>43.63</v>
      </c>
      <c r="BM45" s="718"/>
      <c r="BN45" s="779" t="s">
        <v>34950</v>
      </c>
      <c r="BO45" s="793" t="s">
        <v>35065</v>
      </c>
      <c r="BP45" s="784">
        <v>0.4</v>
      </c>
      <c r="BQ45" s="784">
        <v>40</v>
      </c>
      <c r="BR45" s="787">
        <v>1.1999999999999993</v>
      </c>
      <c r="BS45" s="787">
        <v>1.2199999999999989</v>
      </c>
      <c r="BT45" s="795">
        <v>0</v>
      </c>
    </row>
    <row r="46" spans="1:72" ht="14.25">
      <c r="A46" s="1216" t="str">
        <f t="shared" si="203"/>
        <v>A22-7-2 =&gt; A22-7-3</v>
      </c>
      <c r="B46" s="1218"/>
      <c r="C46" s="1217"/>
      <c r="D46" s="800">
        <f t="shared" si="204"/>
        <v>0.4</v>
      </c>
      <c r="E46" s="801"/>
      <c r="F46" s="802"/>
      <c r="G46" s="803" t="s">
        <v>34920</v>
      </c>
      <c r="H46" s="740">
        <f t="shared" si="205"/>
        <v>40</v>
      </c>
      <c r="I46" s="740">
        <v>1</v>
      </c>
      <c r="J46" s="740">
        <f t="shared" si="206"/>
        <v>40</v>
      </c>
      <c r="K46" s="804">
        <f t="shared" si="207"/>
        <v>1.2199999999999989</v>
      </c>
      <c r="L46" s="804">
        <f t="shared" si="208"/>
        <v>1.3119999999999976</v>
      </c>
      <c r="M46" s="724">
        <f t="shared" ref="M46:M47" si="236">ROUND((K46+L46)/2,2)</f>
        <v>1.27</v>
      </c>
      <c r="N46" s="725">
        <f t="shared" ref="N46:N47" si="237">IF(F46=0,ROUND($D46*10%,2),IF(D46&gt;2.8,0.18,0.15))</f>
        <v>0.04</v>
      </c>
      <c r="O46" s="725">
        <f t="shared" ref="O46:O47" si="238">IF(F46=0,IF(   ROUND($D46/4,2),   IF(ROUND(($D46*1.2)/6,2)&lt;0.1,0.1,ROUND(($D46*1.2)/6,2))),0.5)</f>
        <v>0.1</v>
      </c>
      <c r="P46" s="724">
        <f t="shared" ref="P46:P47" si="239">M46+N46+O46</f>
        <v>1.4100000000000001</v>
      </c>
      <c r="Q46" s="724">
        <f t="shared" ref="Q46:Q47" si="240">IF(P46&lt;2,(D46+N46*2)+0.6,(D46+N46*2)+0.6+ROUNDUP(P46-2,0)*0.1)*I46</f>
        <v>1.08</v>
      </c>
      <c r="R46" s="726">
        <f t="shared" si="209"/>
        <v>60.91</v>
      </c>
      <c r="S46" s="726">
        <f t="shared" si="210"/>
        <v>0</v>
      </c>
      <c r="T46" s="726">
        <f t="shared" si="211"/>
        <v>0</v>
      </c>
      <c r="U46" s="726">
        <f t="shared" si="212"/>
        <v>0</v>
      </c>
      <c r="V46" s="726">
        <f t="shared" si="213"/>
        <v>0</v>
      </c>
      <c r="W46" s="727">
        <f t="shared" si="214"/>
        <v>0</v>
      </c>
      <c r="X46" s="728">
        <f t="shared" si="215"/>
        <v>0</v>
      </c>
      <c r="Y46" s="720" t="str">
        <f t="shared" si="216"/>
        <v>A22-7-2</v>
      </c>
      <c r="Z46" s="721">
        <f t="shared" si="217"/>
        <v>1.2</v>
      </c>
      <c r="AA46" s="729" t="s">
        <v>31</v>
      </c>
      <c r="AB46" s="722">
        <f t="shared" si="218"/>
        <v>1.2</v>
      </c>
      <c r="AC46" s="730">
        <f t="shared" si="219"/>
        <v>1.2199999999999989</v>
      </c>
      <c r="AD46" s="731">
        <f t="shared" si="220"/>
        <v>0.04</v>
      </c>
      <c r="AE46" s="731">
        <f t="shared" si="221"/>
        <v>0.15</v>
      </c>
      <c r="AF46" s="732">
        <f t="shared" si="222"/>
        <v>1.41</v>
      </c>
      <c r="AG46" s="732">
        <f t="shared" si="223"/>
        <v>2.2000000000000002</v>
      </c>
      <c r="AH46" s="731">
        <f t="shared" si="224"/>
        <v>0.92</v>
      </c>
      <c r="AI46" s="733">
        <f t="shared" si="225"/>
        <v>2.85</v>
      </c>
      <c r="AJ46" s="733">
        <f t="shared" si="226"/>
        <v>0</v>
      </c>
      <c r="AK46" s="733">
        <f t="shared" si="227"/>
        <v>0</v>
      </c>
      <c r="AL46" s="733">
        <f t="shared" si="228"/>
        <v>0</v>
      </c>
      <c r="AM46" s="733">
        <f t="shared" si="229"/>
        <v>0</v>
      </c>
      <c r="AN46" s="734">
        <f t="shared" si="230"/>
        <v>0</v>
      </c>
      <c r="AO46" s="735">
        <f t="shared" si="231"/>
        <v>0</v>
      </c>
      <c r="AP46" s="1216" t="str">
        <f t="shared" si="202"/>
        <v>A22-7-2 =&gt; A22-7-3</v>
      </c>
      <c r="AQ46" s="1217">
        <f t="shared" si="232"/>
        <v>0</v>
      </c>
      <c r="AR46" s="739">
        <f t="shared" si="232"/>
        <v>0.4</v>
      </c>
      <c r="AS46" s="736"/>
      <c r="AT46" s="736"/>
      <c r="AU46" s="723">
        <f>H46</f>
        <v>40</v>
      </c>
      <c r="AV46" s="721">
        <f>IF($Z46="--","--",Z46+0.2)</f>
        <v>1.4</v>
      </c>
      <c r="AW46" s="729" t="s">
        <v>31</v>
      </c>
      <c r="AX46" s="722">
        <f t="shared" si="233"/>
        <v>1.4</v>
      </c>
      <c r="AY46" s="727">
        <f>IF(D46&gt;2,AU46,AU46-AV46)</f>
        <v>38.6</v>
      </c>
      <c r="AZ46" s="798">
        <f>O46</f>
        <v>0.1</v>
      </c>
      <c r="BA46" s="798"/>
      <c r="BB46" s="727">
        <f>Q46</f>
        <v>1.08</v>
      </c>
      <c r="BC46" s="724">
        <f>IF(F46=0,IF(ROUND( AY46 * ( ( (O46*Q46) +  ( ((D46+N46*2)/6)*Q46 ) ) - ROUND(  ((D46+N46*2)^2)   *   (   ( PI()*96.379 / (4*360) )  -  ( (SIN((96.379/2)*PI()/180)) * (COS((96.379/2)*PI()/180)) / 4 )   ), 4) ),2),   ROUND( AY46 * ( ( (O46*Q46) +  ( ((D46+N46*2)/4)*Q46 ) ) - ROUND(  ((D46+N46*2)^2)   *   (   ( PI()*120 / (4*360) )  -  ( (SIN((120/2)*PI()/180)) * (COS((120/2)*PI()/180)) / 4 )   ), 4) ),2)),0)</f>
        <v>7.8</v>
      </c>
      <c r="BD46" s="737">
        <f>IF(F46&gt;0,ROUND(AY46*O46*Q46,2),0)</f>
        <v>0</v>
      </c>
      <c r="BE46" s="737"/>
      <c r="BF46" s="737">
        <f>SUM(R46:V46,AI46:AM46)</f>
        <v>63.76</v>
      </c>
      <c r="BG46" s="737">
        <f>IF(F46=0, ROUND( ( PI()*( (D46+N46*2)^2 ) / 4  ) * AY46,2),  ROUND( (D46+N46*2)*(F46+N46*2) * AY46,2))*I46</f>
        <v>6.98</v>
      </c>
      <c r="BH46" s="726">
        <f>IF(($K46+N46-0.15)&lt;=2,($K46+N46+0.15),IF(($K46+N46)&lt;=3,2.35,($K46+N46+0.2)-0.85))</f>
        <v>1.4099999999999988</v>
      </c>
      <c r="BI46" s="726">
        <f>IF(D46&gt;2,   (K46-F46-N46-0.11),IF(($K46+N46)&lt;=2,0,IF(($K46+N46)&gt;3,0.85,(K46+N46+0.2-BH46))))</f>
        <v>0</v>
      </c>
      <c r="BJ46" s="726">
        <f>IF($Z46="--",0,IF(D46&gt;2,ROUND(((1.42+0.4)+(0.91+0.4))*2*BI46,2),ROUND(AV46*AX46*BH46,2)))</f>
        <v>2.76</v>
      </c>
      <c r="BK46" s="726">
        <f t="shared" si="234"/>
        <v>0</v>
      </c>
      <c r="BL46" s="738">
        <f t="shared" si="235"/>
        <v>46.22</v>
      </c>
      <c r="BM46" s="718"/>
      <c r="BN46" s="779" t="s">
        <v>34951</v>
      </c>
      <c r="BO46" s="793" t="s">
        <v>35066</v>
      </c>
      <c r="BP46" s="784">
        <v>0.4</v>
      </c>
      <c r="BQ46" s="784">
        <v>40</v>
      </c>
      <c r="BR46" s="787">
        <v>1.2199999999999989</v>
      </c>
      <c r="BS46" s="787">
        <v>1.3119999999999976</v>
      </c>
      <c r="BT46" s="795">
        <v>0</v>
      </c>
    </row>
    <row r="47" spans="1:72" ht="14.25">
      <c r="A47" s="1216" t="str">
        <f t="shared" si="203"/>
        <v>A22-7-3 =&gt; A22-7</v>
      </c>
      <c r="B47" s="1218"/>
      <c r="C47" s="1217"/>
      <c r="D47" s="800">
        <f t="shared" si="204"/>
        <v>0.4</v>
      </c>
      <c r="E47" s="801"/>
      <c r="F47" s="802"/>
      <c r="G47" s="803" t="s">
        <v>34920</v>
      </c>
      <c r="H47" s="740">
        <f t="shared" si="205"/>
        <v>40</v>
      </c>
      <c r="I47" s="740">
        <v>1</v>
      </c>
      <c r="J47" s="740">
        <f t="shared" si="206"/>
        <v>40</v>
      </c>
      <c r="K47" s="804">
        <f t="shared" si="207"/>
        <v>1.3119999999999976</v>
      </c>
      <c r="L47" s="804">
        <f t="shared" si="208"/>
        <v>1.3999999999999986</v>
      </c>
      <c r="M47" s="724">
        <f t="shared" si="236"/>
        <v>1.36</v>
      </c>
      <c r="N47" s="725">
        <f t="shared" si="237"/>
        <v>0.04</v>
      </c>
      <c r="O47" s="725">
        <f t="shared" si="238"/>
        <v>0.1</v>
      </c>
      <c r="P47" s="724">
        <f t="shared" si="239"/>
        <v>1.5000000000000002</v>
      </c>
      <c r="Q47" s="724">
        <f t="shared" si="240"/>
        <v>1.08</v>
      </c>
      <c r="R47" s="726">
        <f t="shared" si="209"/>
        <v>64.8</v>
      </c>
      <c r="S47" s="726">
        <f t="shared" si="210"/>
        <v>0</v>
      </c>
      <c r="T47" s="726">
        <f t="shared" si="211"/>
        <v>0</v>
      </c>
      <c r="U47" s="726">
        <f t="shared" si="212"/>
        <v>0</v>
      </c>
      <c r="V47" s="726">
        <f t="shared" si="213"/>
        <v>0</v>
      </c>
      <c r="W47" s="727">
        <f t="shared" si="214"/>
        <v>0</v>
      </c>
      <c r="X47" s="728">
        <f t="shared" si="215"/>
        <v>0</v>
      </c>
      <c r="Y47" s="720" t="str">
        <f t="shared" si="216"/>
        <v>A22-7-3</v>
      </c>
      <c r="Z47" s="721">
        <f t="shared" si="217"/>
        <v>1.2</v>
      </c>
      <c r="AA47" s="729" t="s">
        <v>31</v>
      </c>
      <c r="AB47" s="722">
        <f t="shared" si="218"/>
        <v>1.2</v>
      </c>
      <c r="AC47" s="730">
        <f t="shared" si="219"/>
        <v>1.3119999999999976</v>
      </c>
      <c r="AD47" s="731">
        <f t="shared" si="220"/>
        <v>0.04</v>
      </c>
      <c r="AE47" s="731">
        <f t="shared" si="221"/>
        <v>0.15</v>
      </c>
      <c r="AF47" s="732">
        <f t="shared" si="222"/>
        <v>1.5</v>
      </c>
      <c r="AG47" s="732">
        <f t="shared" si="223"/>
        <v>2.2000000000000002</v>
      </c>
      <c r="AH47" s="731">
        <f t="shared" si="224"/>
        <v>0.92</v>
      </c>
      <c r="AI47" s="733">
        <f t="shared" si="225"/>
        <v>3.04</v>
      </c>
      <c r="AJ47" s="733">
        <f t="shared" si="226"/>
        <v>0</v>
      </c>
      <c r="AK47" s="733">
        <f t="shared" si="227"/>
        <v>0</v>
      </c>
      <c r="AL47" s="733">
        <f t="shared" si="228"/>
        <v>0</v>
      </c>
      <c r="AM47" s="733">
        <f t="shared" si="229"/>
        <v>0</v>
      </c>
      <c r="AN47" s="734">
        <f t="shared" si="230"/>
        <v>0</v>
      </c>
      <c r="AO47" s="735">
        <f t="shared" si="231"/>
        <v>0</v>
      </c>
      <c r="AP47" s="1216" t="str">
        <f t="shared" si="202"/>
        <v>A22-7-3 =&gt; A22-7</v>
      </c>
      <c r="AQ47" s="1217">
        <f t="shared" si="232"/>
        <v>0</v>
      </c>
      <c r="AR47" s="739">
        <f t="shared" si="232"/>
        <v>0.4</v>
      </c>
      <c r="AS47" s="736"/>
      <c r="AT47" s="736"/>
      <c r="AU47" s="723">
        <f>H47</f>
        <v>40</v>
      </c>
      <c r="AV47" s="721">
        <f>IF($Z47="--","--",Z47+0.2)</f>
        <v>1.4</v>
      </c>
      <c r="AW47" s="729" t="s">
        <v>31</v>
      </c>
      <c r="AX47" s="722">
        <f t="shared" si="233"/>
        <v>1.4</v>
      </c>
      <c r="AY47" s="727">
        <f>IF(D47&gt;2,AU47,AU47-AV47)</f>
        <v>38.6</v>
      </c>
      <c r="AZ47" s="798">
        <f>O47</f>
        <v>0.1</v>
      </c>
      <c r="BA47" s="798"/>
      <c r="BB47" s="727">
        <f>Q47</f>
        <v>1.08</v>
      </c>
      <c r="BC47" s="724">
        <f>IF(F47=0,IF(ROUND( AY47 * ( ( (O47*Q47) +  ( ((D47+N47*2)/6)*Q47 ) ) - ROUND(  ((D47+N47*2)^2)   *   (   ( PI()*96.379 / (4*360) )  -  ( (SIN((96.379/2)*PI()/180)) * (COS((96.379/2)*PI()/180)) / 4 )   ), 4) ),2),   ROUND( AY47 * ( ( (O47*Q47) +  ( ((D47+N47*2)/4)*Q47 ) ) - ROUND(  ((D47+N47*2)^2)   *   (   ( PI()*120 / (4*360) )  -  ( (SIN((120/2)*PI()/180)) * (COS((120/2)*PI()/180)) / 4 )   ), 4) ),2)),0)</f>
        <v>7.8</v>
      </c>
      <c r="BD47" s="737">
        <f>IF(F47&gt;0,ROUND(AY47*O47*Q47,2),0)</f>
        <v>0</v>
      </c>
      <c r="BE47" s="737"/>
      <c r="BF47" s="737">
        <f>SUM(R47:V47,AI47:AM47)</f>
        <v>67.84</v>
      </c>
      <c r="BG47" s="737">
        <f>IF(F47=0, ROUND( ( PI()*( (D47+N47*2)^2 ) / 4  ) * AY47,2),  ROUND( (D47+N47*2)*(F47+N47*2) * AY47,2))*I47</f>
        <v>6.98</v>
      </c>
      <c r="BH47" s="726">
        <f>IF(($K47+N47-0.15)&lt;=2,($K47+N47+0.15),IF(($K47+N47)&lt;=3,2.35,($K47+N47+0.2)-0.85))</f>
        <v>1.5019999999999976</v>
      </c>
      <c r="BI47" s="726">
        <f>IF(D47&gt;2,   (K47-F47-N47-0.11),IF(($K47+N47)&lt;=2,0,IF(($K47+N47)&gt;3,0.85,(K47+N47+0.2-BH47))))</f>
        <v>0</v>
      </c>
      <c r="BJ47" s="726">
        <f>IF($Z47="--",0,IF(D47&gt;2,ROUND(((1.42+0.4)+(0.91+0.4))*2*BI47,2),ROUND(AV47*AX47*BH47,2)))</f>
        <v>2.94</v>
      </c>
      <c r="BK47" s="726">
        <f t="shared" si="234"/>
        <v>0</v>
      </c>
      <c r="BL47" s="738">
        <f t="shared" si="235"/>
        <v>50.12</v>
      </c>
      <c r="BM47" s="718"/>
      <c r="BN47" s="779" t="s">
        <v>34952</v>
      </c>
      <c r="BO47" s="793" t="s">
        <v>35067</v>
      </c>
      <c r="BP47" s="784">
        <v>0.4</v>
      </c>
      <c r="BQ47" s="784">
        <v>40</v>
      </c>
      <c r="BR47" s="787">
        <v>1.3119999999999976</v>
      </c>
      <c r="BS47" s="787">
        <v>1.3999999999999986</v>
      </c>
      <c r="BT47" s="795">
        <v>1.3640000000000001</v>
      </c>
    </row>
    <row r="48" spans="1:72" ht="14.25">
      <c r="A48" s="719" t="s">
        <v>35032</v>
      </c>
      <c r="B48" s="790"/>
      <c r="C48" s="770"/>
      <c r="D48" s="805"/>
      <c r="E48" s="805"/>
      <c r="F48" s="805"/>
      <c r="G48" s="833"/>
      <c r="H48" s="805"/>
      <c r="I48" s="805"/>
      <c r="J48" s="805"/>
      <c r="K48" s="805"/>
      <c r="L48" s="805"/>
      <c r="M48" s="770"/>
      <c r="N48" s="770"/>
      <c r="O48" s="770"/>
      <c r="P48" s="770"/>
      <c r="Q48" s="770"/>
      <c r="R48" s="770"/>
      <c r="S48" s="770"/>
      <c r="T48" s="770"/>
      <c r="U48" s="770"/>
      <c r="V48" s="770"/>
      <c r="W48" s="770"/>
      <c r="X48" s="771"/>
      <c r="Y48" s="716" t="str">
        <f>A48</f>
        <v>RUA ITAPAGÉ</v>
      </c>
      <c r="Z48" s="743"/>
      <c r="AA48" s="743"/>
      <c r="AB48" s="743"/>
      <c r="AC48" s="747"/>
      <c r="AD48" s="748"/>
      <c r="AE48" s="748"/>
      <c r="AF48" s="747"/>
      <c r="AG48" s="745"/>
      <c r="AH48" s="747"/>
      <c r="AI48" s="749"/>
      <c r="AJ48" s="749"/>
      <c r="AK48" s="749"/>
      <c r="AL48" s="749"/>
      <c r="AM48" s="749"/>
      <c r="AN48" s="750"/>
      <c r="AO48" s="715"/>
      <c r="AP48" s="716" t="str">
        <f t="shared" si="202"/>
        <v>RUA ITAPAGÉ</v>
      </c>
      <c r="AQ48" s="742"/>
      <c r="AR48" s="743"/>
      <c r="AS48" s="743"/>
      <c r="AT48" s="743"/>
      <c r="AU48" s="745"/>
      <c r="AV48" s="743"/>
      <c r="AW48" s="743"/>
      <c r="AX48" s="743"/>
      <c r="AY48" s="750"/>
      <c r="AZ48" s="811"/>
      <c r="BA48" s="811"/>
      <c r="BB48" s="750"/>
      <c r="BC48" s="747"/>
      <c r="BD48" s="747"/>
      <c r="BE48" s="747"/>
      <c r="BF48" s="747"/>
      <c r="BG48" s="747"/>
      <c r="BH48" s="747"/>
      <c r="BI48" s="747"/>
      <c r="BJ48" s="747"/>
      <c r="BK48" s="747"/>
      <c r="BL48" s="717"/>
      <c r="BM48" s="718"/>
      <c r="BN48" s="779"/>
      <c r="BO48" s="793"/>
      <c r="BP48" s="784"/>
      <c r="BQ48" s="784"/>
      <c r="BR48" s="787"/>
      <c r="BS48" s="787"/>
      <c r="BT48" s="795"/>
    </row>
    <row r="49" spans="1:72" ht="14.25">
      <c r="A49" s="1216" t="str">
        <f t="shared" ref="A49:A51" si="241">BN49</f>
        <v>A22-10-1 =&gt; A22-10-2</v>
      </c>
      <c r="B49" s="1218"/>
      <c r="C49" s="1217"/>
      <c r="D49" s="800">
        <f t="shared" ref="D49:D51" si="242">BP49</f>
        <v>0.4</v>
      </c>
      <c r="E49" s="801"/>
      <c r="F49" s="802"/>
      <c r="G49" s="803" t="s">
        <v>34920</v>
      </c>
      <c r="H49" s="740">
        <f t="shared" ref="H49:H51" si="243">BQ49</f>
        <v>40</v>
      </c>
      <c r="I49" s="740">
        <v>1</v>
      </c>
      <c r="J49" s="740">
        <f t="shared" ref="J49:J51" si="244">H49</f>
        <v>40</v>
      </c>
      <c r="K49" s="804">
        <f t="shared" ref="K49:K51" si="245">BR49</f>
        <v>1.1999999999999993</v>
      </c>
      <c r="L49" s="804">
        <f t="shared" ref="L49:L51" si="246">BS49</f>
        <v>1.1980000000000004</v>
      </c>
      <c r="M49" s="724">
        <f>ROUND((K49+L49)/2,2)</f>
        <v>1.2</v>
      </c>
      <c r="N49" s="725">
        <f>IF(F49=0,ROUND($D49*10%,2),IF(D49&gt;2.8,0.18,0.15))</f>
        <v>0.04</v>
      </c>
      <c r="O49" s="725">
        <f>IF(F49=0,IF(   ROUND($D49/4,2),   IF(ROUND(($D49*1.2)/6,2)&lt;0.1,0.1,ROUND(($D49*1.2)/6,2))),0.5)</f>
        <v>0.1</v>
      </c>
      <c r="P49" s="724">
        <f>M49+N49+O49</f>
        <v>1.34</v>
      </c>
      <c r="Q49" s="724">
        <f>IF(P49&lt;2,(D49+N49*2)+0.6,(D49+N49*2)+0.6+ROUNDUP(P49-2,0)*0.1)*I49</f>
        <v>1.08</v>
      </c>
      <c r="R49" s="726">
        <f t="shared" ref="R49:R51" si="247">IF($P49&lt;=$X$4,ROUND(IF($P49&lt;1.5,$P49*$H49*$Q49,1.5*$H49*$Q49),2),0)</f>
        <v>57.89</v>
      </c>
      <c r="S49" s="726">
        <f t="shared" ref="S49:S51" si="248">IF($P49&gt;$X$4,ROUND(IF($P49&lt;1.5,$P49*$H49*$Q49,1.5*$H49*$Q49),2),0)</f>
        <v>0</v>
      </c>
      <c r="T49" s="726">
        <f t="shared" ref="T49:T51" si="249">IF($P49&gt;$X$4,ROUND(IF($P49&lt;1.5,0,IF($P49&gt;3,1.5*$H49*$Q49,($P49-1.5)*$H49*$Q49)),2),0)</f>
        <v>0</v>
      </c>
      <c r="U49" s="726">
        <f t="shared" ref="U49:U51" si="250">IF($P49&gt;$X$4,ROUND(IF($P49&lt;3,0,IF($P49&gt;4.5,1.5*$H49*$Q49,($P49-3)*$H49*$Q49)),2),0)</f>
        <v>0</v>
      </c>
      <c r="V49" s="726">
        <f t="shared" ref="V49:V51" si="251">IF($P49&gt;$X$4,ROUND(IF($P49&lt;4.5,0,IF($P49&gt;6,($P49-4.5)*$H49*$Q49,($P49-4.5)*$H49*$Q49)),2),0)</f>
        <v>0</v>
      </c>
      <c r="W49" s="727">
        <f t="shared" ref="W49:W51" si="252">IF($P49&gt;$X$4, IF( $P49&lt;=4,   ROUND($H49*($P49+0.5)*2,2),   0),0)</f>
        <v>0</v>
      </c>
      <c r="X49" s="728">
        <f t="shared" ref="X49:X51" si="253">IF($P49&gt;$X$4, IF( $P49&gt;4,   ROUND($H49*($P49+0.5)*2,2),   0),0)</f>
        <v>0</v>
      </c>
      <c r="Y49" s="720" t="str">
        <f t="shared" ref="Y49:Y51" si="254">BO49</f>
        <v>A22-10-1</v>
      </c>
      <c r="Z49" s="721">
        <f t="shared" ref="Z49:Z51" si="255">IF($D49=0.3,IF($I49=1,1.2,IF(I49=2,1.5,"--")),IF($D49=0.4,IF($I49=1,1.2,IF(I49=2,1.5,"--")),IF($D49=0.45,IF($I49=1,1.2,IF(I49=2,1.5,"--")),IF($D49=0.5,IF($I49=1,1.2,IF(I49=2,1.5,"--")),IF($D49=0.6,IF($I49=1,1.2,IF(I49=2,2,"--")),IF($D49=0.75,IF($I49=1,1.3,IF(I49=2,2,"--")),IF($D49=0.8,1.3,IF($D49=1,1.5,IF($D49=1.2,1.7,IF($D49&lt;=2,2,"--"))))))))))</f>
        <v>1.2</v>
      </c>
      <c r="AA49" s="729" t="s">
        <v>31</v>
      </c>
      <c r="AB49" s="722">
        <f t="shared" ref="AB49:AB51" si="256">Z49</f>
        <v>1.2</v>
      </c>
      <c r="AC49" s="730">
        <f t="shared" ref="AC49:AC51" si="257">IF($Z49="--","--",K49)</f>
        <v>1.1999999999999993</v>
      </c>
      <c r="AD49" s="731">
        <f t="shared" ref="AD49:AD51" si="258">IF($Z49="--","--",IF(D49&gt;1.5,0.15,ROUND($D49*10%,2)))</f>
        <v>0.04</v>
      </c>
      <c r="AE49" s="731">
        <f t="shared" ref="AE49:AE51" si="259">IF($Z49="--","--",0.15)</f>
        <v>0.15</v>
      </c>
      <c r="AF49" s="732">
        <f t="shared" ref="AF49:AF51" si="260">IF($Z49="--","--",ROUND(AC49+AD49+AE49,2))</f>
        <v>1.39</v>
      </c>
      <c r="AG49" s="732">
        <f t="shared" ref="AG49:AG51" si="261">IF($Z49="--","--",IF($AC49&lt;=2,$Z49+1,($Z49+1)+ROUNDUP($AC49-2,0)*0.1))</f>
        <v>2.2000000000000002</v>
      </c>
      <c r="AH49" s="731">
        <f t="shared" ref="AH49:AH51" si="262">IF($D49=0.3,1.04,IF($D49=0.4,0.92,IF($D49=0.45,0.86,IF($D49=0.5,0.8,IF($D49=0.75,0.8,IF($D49=0.6,0.68,IF($D49=0.8,0.74,IF($D49=1,0.7,IF($D49=1.2,0.66,IF($D49=1.5,0.6,IF($D49&lt;=2,(2.4-(D49+0.3)),"--")))))))))))</f>
        <v>0.92</v>
      </c>
      <c r="AI49" s="733">
        <f t="shared" ref="AI49:AI51" si="263">IF($Z49="--","--",IF($AF49&lt;=$X$4,ROUND(IF($AF49&lt;1.5,$AF49*$AG49*$AH49,1.5*$AG49*$AH49),2),0))</f>
        <v>2.81</v>
      </c>
      <c r="AJ49" s="733">
        <f t="shared" ref="AJ49:AJ51" si="264">IF($Z49="--","--",IF($AF49&gt;$X$4,ROUND(IF($AF49&lt;1.5,$AF49*$AG49*$AH49,1.5*$AG49*$AH49),2),0))</f>
        <v>0</v>
      </c>
      <c r="AK49" s="733">
        <f t="shared" ref="AK49:AK51" si="265">IF($Z49="--","--",IF($AF49&gt;$X$4,ROUND(IF($AF49&lt;1.5,0,IF($AF49&gt;3,1.5*$AG49*$AH49,($AF49-1.5)*$AG49*$AH49)),2),0))</f>
        <v>0</v>
      </c>
      <c r="AL49" s="733">
        <f t="shared" ref="AL49:AL51" si="266">IF($Z49="--","--",IF($AF49&gt;$X$4,ROUND(IF($AF49&lt;3,0,IF($AF49&gt;4.5,1.5*$AG49*$AH49,($AF49-3)*$AG49*$AH49)),2),0))</f>
        <v>0</v>
      </c>
      <c r="AM49" s="733">
        <f t="shared" ref="AM49:AM51" si="267">IF($Z49="--","--",IF($AF49&gt;$X$4,ROUND(IF($AF49&lt;4.5,0,IF($AF49&gt;6,($AF49-4.5)*$AG49*$AH49,($AF49-4.5)*$AG49*$AH49)),2),0))</f>
        <v>0</v>
      </c>
      <c r="AN49" s="734">
        <f t="shared" ref="AN49:AN51" si="268">IF($Z49="--","--",IF($AF49&gt;$X$4, IF( $AF49&lt;=4,   ROUND(($AH49*4)*($AF49+0.5)*2,2),   0),0))</f>
        <v>0</v>
      </c>
      <c r="AO49" s="735">
        <f t="shared" ref="AO49:AO51" si="269">IF($Z49="--","--",IF($AF49&gt;$X$4, IF( $AF49&gt;4,   ROUND(($AH49*4)*($AF49+0.5)*2,2),   0),0))</f>
        <v>0</v>
      </c>
      <c r="AP49" s="1216" t="str">
        <f t="shared" si="202"/>
        <v>A22-10-1 =&gt; A22-10-2</v>
      </c>
      <c r="AQ49" s="1217">
        <f t="shared" ref="AQ49:AR51" si="270">C49</f>
        <v>0</v>
      </c>
      <c r="AR49" s="739">
        <f t="shared" si="270"/>
        <v>0.4</v>
      </c>
      <c r="AS49" s="736"/>
      <c r="AT49" s="736"/>
      <c r="AU49" s="723">
        <f>H49</f>
        <v>40</v>
      </c>
      <c r="AV49" s="721">
        <f>IF($Z49="--","--",Z49+0.2)</f>
        <v>1.4</v>
      </c>
      <c r="AW49" s="729" t="s">
        <v>31</v>
      </c>
      <c r="AX49" s="722">
        <f t="shared" ref="AX49:AX51" si="271">AV49</f>
        <v>1.4</v>
      </c>
      <c r="AY49" s="727">
        <f>IF(D49&gt;2,AU49,AU49-AV49)</f>
        <v>38.6</v>
      </c>
      <c r="AZ49" s="798">
        <f>O49</f>
        <v>0.1</v>
      </c>
      <c r="BA49" s="798"/>
      <c r="BB49" s="727">
        <f>Q49</f>
        <v>1.08</v>
      </c>
      <c r="BC49" s="724">
        <f>IF(F49=0,IF(ROUND( AY49 * ( ( (O49*Q49) +  ( ((D49+N49*2)/6)*Q49 ) ) - ROUND(  ((D49+N49*2)^2)   *   (   ( PI()*96.379 / (4*360) )  -  ( (SIN((96.379/2)*PI()/180)) * (COS((96.379/2)*PI()/180)) / 4 )   ), 4) ),2),   ROUND( AY49 * ( ( (O49*Q49) +  ( ((D49+N49*2)/4)*Q49 ) ) - ROUND(  ((D49+N49*2)^2)   *   (   ( PI()*120 / (4*360) )  -  ( (SIN((120/2)*PI()/180)) * (COS((120/2)*PI()/180)) / 4 )   ), 4) ),2)),0)</f>
        <v>7.8</v>
      </c>
      <c r="BD49" s="737">
        <f>IF(F49&gt;0,ROUND(AY49*O49*Q49,2),0)</f>
        <v>0</v>
      </c>
      <c r="BE49" s="737"/>
      <c r="BF49" s="737">
        <f>SUM(R49:V49,AI49:AM49)</f>
        <v>60.7</v>
      </c>
      <c r="BG49" s="737">
        <f>IF(F49=0, ROUND( ( PI()*( (D49+N49*2)^2 ) / 4  ) * AY49,2),  ROUND( (D49+N49*2)*(F49+N49*2) * AY49,2))*I49</f>
        <v>6.98</v>
      </c>
      <c r="BH49" s="726">
        <f>IF(($K49+N49-0.15)&lt;=2,($K49+N49+0.15),IF(($K49+N49)&lt;=3,2.35,($K49+N49+0.2)-0.85))</f>
        <v>1.3899999999999992</v>
      </c>
      <c r="BI49" s="726">
        <f>IF(D49&gt;2,   (K49-F49-N49-0.11),IF(($K49+N49)&lt;=2,0,IF(($K49+N49)&gt;3,0.85,(K49+N49+0.2-BH49))))</f>
        <v>0</v>
      </c>
      <c r="BJ49" s="726">
        <f>IF($Z49="--",0,IF(D49&gt;2,ROUND(((1.42+0.4)+(0.91+0.4))*2*BI49,2),ROUND(AV49*AX49*BH49,2)))</f>
        <v>2.72</v>
      </c>
      <c r="BK49" s="726">
        <f t="shared" ref="BK49:BK51" si="272">ROUND(((PI()*0.9^2)/4)*BI49,2)</f>
        <v>0</v>
      </c>
      <c r="BL49" s="738">
        <f t="shared" ref="BL49:BL51" si="273">ROUND(BF49-BG49-BJ49-BK49-BC49-BD49,2)</f>
        <v>43.2</v>
      </c>
      <c r="BM49" s="718"/>
      <c r="BN49" s="779" t="s">
        <v>34953</v>
      </c>
      <c r="BO49" s="793" t="s">
        <v>35055</v>
      </c>
      <c r="BP49" s="784">
        <v>0.4</v>
      </c>
      <c r="BQ49" s="784">
        <v>40</v>
      </c>
      <c r="BR49" s="787">
        <v>1.1999999999999993</v>
      </c>
      <c r="BS49" s="787">
        <v>1.1980000000000004</v>
      </c>
      <c r="BT49" s="795">
        <v>0</v>
      </c>
    </row>
    <row r="50" spans="1:72" ht="14.25">
      <c r="A50" s="1216" t="str">
        <f t="shared" si="241"/>
        <v>A22-10-2 =&gt; A22-10-3</v>
      </c>
      <c r="B50" s="1218"/>
      <c r="C50" s="1217"/>
      <c r="D50" s="800">
        <f t="shared" si="242"/>
        <v>0.4</v>
      </c>
      <c r="E50" s="801"/>
      <c r="F50" s="802"/>
      <c r="G50" s="803" t="s">
        <v>34920</v>
      </c>
      <c r="H50" s="740">
        <f t="shared" si="243"/>
        <v>40</v>
      </c>
      <c r="I50" s="740">
        <v>1</v>
      </c>
      <c r="J50" s="740">
        <f t="shared" si="244"/>
        <v>40</v>
      </c>
      <c r="K50" s="804">
        <f t="shared" si="245"/>
        <v>1.1980000000000004</v>
      </c>
      <c r="L50" s="804">
        <f t="shared" si="246"/>
        <v>1.2459999999999987</v>
      </c>
      <c r="M50" s="724">
        <f t="shared" ref="M50:M51" si="274">ROUND((K50+L50)/2,2)</f>
        <v>1.22</v>
      </c>
      <c r="N50" s="725">
        <f t="shared" ref="N50:N51" si="275">IF(F50=0,ROUND($D50*10%,2),IF(D50&gt;2.8,0.18,0.15))</f>
        <v>0.04</v>
      </c>
      <c r="O50" s="725">
        <f t="shared" ref="O50:O51" si="276">IF(F50=0,IF(   ROUND($D50/4,2),   IF(ROUND(($D50*1.2)/6,2)&lt;0.1,0.1,ROUND(($D50*1.2)/6,2))),0.5)</f>
        <v>0.1</v>
      </c>
      <c r="P50" s="724">
        <f t="shared" ref="P50:P51" si="277">M50+N50+O50</f>
        <v>1.36</v>
      </c>
      <c r="Q50" s="724">
        <f t="shared" ref="Q50:Q51" si="278">IF(P50&lt;2,(D50+N50*2)+0.6,(D50+N50*2)+0.6+ROUNDUP(P50-2,0)*0.1)*I50</f>
        <v>1.08</v>
      </c>
      <c r="R50" s="726">
        <f t="shared" si="247"/>
        <v>58.75</v>
      </c>
      <c r="S50" s="726">
        <f t="shared" si="248"/>
        <v>0</v>
      </c>
      <c r="T50" s="726">
        <f t="shared" si="249"/>
        <v>0</v>
      </c>
      <c r="U50" s="726">
        <f t="shared" si="250"/>
        <v>0</v>
      </c>
      <c r="V50" s="726">
        <f t="shared" si="251"/>
        <v>0</v>
      </c>
      <c r="W50" s="727">
        <f t="shared" si="252"/>
        <v>0</v>
      </c>
      <c r="X50" s="728">
        <f t="shared" si="253"/>
        <v>0</v>
      </c>
      <c r="Y50" s="720" t="str">
        <f t="shared" si="254"/>
        <v>A22-10-2</v>
      </c>
      <c r="Z50" s="721">
        <f t="shared" si="255"/>
        <v>1.2</v>
      </c>
      <c r="AA50" s="729" t="s">
        <v>31</v>
      </c>
      <c r="AB50" s="722">
        <f t="shared" si="256"/>
        <v>1.2</v>
      </c>
      <c r="AC50" s="730">
        <f t="shared" si="257"/>
        <v>1.1980000000000004</v>
      </c>
      <c r="AD50" s="731">
        <f t="shared" si="258"/>
        <v>0.04</v>
      </c>
      <c r="AE50" s="731">
        <f t="shared" si="259"/>
        <v>0.15</v>
      </c>
      <c r="AF50" s="732">
        <f t="shared" si="260"/>
        <v>1.39</v>
      </c>
      <c r="AG50" s="732">
        <f t="shared" si="261"/>
        <v>2.2000000000000002</v>
      </c>
      <c r="AH50" s="731">
        <f t="shared" si="262"/>
        <v>0.92</v>
      </c>
      <c r="AI50" s="733">
        <f t="shared" si="263"/>
        <v>2.81</v>
      </c>
      <c r="AJ50" s="733">
        <f t="shared" si="264"/>
        <v>0</v>
      </c>
      <c r="AK50" s="733">
        <f t="shared" si="265"/>
        <v>0</v>
      </c>
      <c r="AL50" s="733">
        <f t="shared" si="266"/>
        <v>0</v>
      </c>
      <c r="AM50" s="733">
        <f t="shared" si="267"/>
        <v>0</v>
      </c>
      <c r="AN50" s="734">
        <f t="shared" si="268"/>
        <v>0</v>
      </c>
      <c r="AO50" s="735">
        <f t="shared" si="269"/>
        <v>0</v>
      </c>
      <c r="AP50" s="1216" t="str">
        <f t="shared" si="202"/>
        <v>A22-10-2 =&gt; A22-10-3</v>
      </c>
      <c r="AQ50" s="1217">
        <f t="shared" si="270"/>
        <v>0</v>
      </c>
      <c r="AR50" s="739">
        <f t="shared" si="270"/>
        <v>0.4</v>
      </c>
      <c r="AS50" s="736"/>
      <c r="AT50" s="736"/>
      <c r="AU50" s="723">
        <f>H50</f>
        <v>40</v>
      </c>
      <c r="AV50" s="721">
        <f>IF($Z50="--","--",Z50+0.2)</f>
        <v>1.4</v>
      </c>
      <c r="AW50" s="729" t="s">
        <v>31</v>
      </c>
      <c r="AX50" s="722">
        <f t="shared" si="271"/>
        <v>1.4</v>
      </c>
      <c r="AY50" s="727">
        <f>IF(D50&gt;2,AU50,AU50-AV50)</f>
        <v>38.6</v>
      </c>
      <c r="AZ50" s="798">
        <f>O50</f>
        <v>0.1</v>
      </c>
      <c r="BA50" s="798"/>
      <c r="BB50" s="727">
        <f>Q50</f>
        <v>1.08</v>
      </c>
      <c r="BC50" s="724">
        <f>IF(F50=0,IF(ROUND( AY50 * ( ( (O50*Q50) +  ( ((D50+N50*2)/6)*Q50 ) ) - ROUND(  ((D50+N50*2)^2)   *   (   ( PI()*96.379 / (4*360) )  -  ( (SIN((96.379/2)*PI()/180)) * (COS((96.379/2)*PI()/180)) / 4 )   ), 4) ),2),   ROUND( AY50 * ( ( (O50*Q50) +  ( ((D50+N50*2)/4)*Q50 ) ) - ROUND(  ((D50+N50*2)^2)   *   (   ( PI()*120 / (4*360) )  -  ( (SIN((120/2)*PI()/180)) * (COS((120/2)*PI()/180)) / 4 )   ), 4) ),2)),0)</f>
        <v>7.8</v>
      </c>
      <c r="BD50" s="737">
        <f>IF(F50&gt;0,ROUND(AY50*O50*Q50,2),0)</f>
        <v>0</v>
      </c>
      <c r="BE50" s="737"/>
      <c r="BF50" s="737">
        <f>SUM(R50:V50,AI50:AM50)</f>
        <v>61.56</v>
      </c>
      <c r="BG50" s="737">
        <f>IF(F50=0, ROUND( ( PI()*( (D50+N50*2)^2 ) / 4  ) * AY50,2),  ROUND( (D50+N50*2)*(F50+N50*2) * AY50,2))*I50</f>
        <v>6.98</v>
      </c>
      <c r="BH50" s="726">
        <f>IF(($K50+N50-0.15)&lt;=2,($K50+N50+0.15),IF(($K50+N50)&lt;=3,2.35,($K50+N50+0.2)-0.85))</f>
        <v>1.3880000000000003</v>
      </c>
      <c r="BI50" s="726">
        <f>IF(D50&gt;2,   (K50-F50-N50-0.11),IF(($K50+N50)&lt;=2,0,IF(($K50+N50)&gt;3,0.85,(K50+N50+0.2-BH50))))</f>
        <v>0</v>
      </c>
      <c r="BJ50" s="726">
        <f>IF($Z50="--",0,IF(D50&gt;2,ROUND(((1.42+0.4)+(0.91+0.4))*2*BI50,2),ROUND(AV50*AX50*BH50,2)))</f>
        <v>2.72</v>
      </c>
      <c r="BK50" s="726">
        <f t="shared" si="272"/>
        <v>0</v>
      </c>
      <c r="BL50" s="738">
        <f t="shared" si="273"/>
        <v>44.06</v>
      </c>
      <c r="BM50" s="718"/>
      <c r="BN50" s="779" t="s">
        <v>34954</v>
      </c>
      <c r="BO50" s="793" t="s">
        <v>35056</v>
      </c>
      <c r="BP50" s="784">
        <v>0.4</v>
      </c>
      <c r="BQ50" s="784">
        <v>40</v>
      </c>
      <c r="BR50" s="787">
        <v>1.1980000000000004</v>
      </c>
      <c r="BS50" s="787">
        <v>1.2459999999999987</v>
      </c>
      <c r="BT50" s="795">
        <v>0.1</v>
      </c>
    </row>
    <row r="51" spans="1:72" ht="14.25">
      <c r="A51" s="1216" t="str">
        <f t="shared" si="241"/>
        <v>A22-10-3 =&gt; A22-10</v>
      </c>
      <c r="B51" s="1218"/>
      <c r="C51" s="1217"/>
      <c r="D51" s="800">
        <f t="shared" si="242"/>
        <v>0.4</v>
      </c>
      <c r="E51" s="801"/>
      <c r="F51" s="802"/>
      <c r="G51" s="803" t="s">
        <v>34920</v>
      </c>
      <c r="H51" s="740">
        <f t="shared" si="243"/>
        <v>31</v>
      </c>
      <c r="I51" s="740">
        <v>1</v>
      </c>
      <c r="J51" s="740">
        <f t="shared" si="244"/>
        <v>31</v>
      </c>
      <c r="K51" s="804">
        <f t="shared" si="245"/>
        <v>1.3460000000000001</v>
      </c>
      <c r="L51" s="804">
        <f t="shared" si="246"/>
        <v>1.3840000000000003</v>
      </c>
      <c r="M51" s="724">
        <f t="shared" si="274"/>
        <v>1.37</v>
      </c>
      <c r="N51" s="725">
        <f t="shared" si="275"/>
        <v>0.04</v>
      </c>
      <c r="O51" s="725">
        <f t="shared" si="276"/>
        <v>0.1</v>
      </c>
      <c r="P51" s="724">
        <f t="shared" si="277"/>
        <v>1.5100000000000002</v>
      </c>
      <c r="Q51" s="724">
        <f t="shared" si="278"/>
        <v>1.08</v>
      </c>
      <c r="R51" s="726">
        <f t="shared" si="247"/>
        <v>0</v>
      </c>
      <c r="S51" s="726">
        <f t="shared" si="248"/>
        <v>50.22</v>
      </c>
      <c r="T51" s="726">
        <f t="shared" si="249"/>
        <v>0.33</v>
      </c>
      <c r="U51" s="726">
        <f t="shared" si="250"/>
        <v>0</v>
      </c>
      <c r="V51" s="726">
        <f t="shared" si="251"/>
        <v>0</v>
      </c>
      <c r="W51" s="727">
        <f t="shared" si="252"/>
        <v>124.62</v>
      </c>
      <c r="X51" s="728">
        <f t="shared" si="253"/>
        <v>0</v>
      </c>
      <c r="Y51" s="720" t="str">
        <f t="shared" si="254"/>
        <v>A22-10-3</v>
      </c>
      <c r="Z51" s="721">
        <f t="shared" si="255"/>
        <v>1.2</v>
      </c>
      <c r="AA51" s="729" t="s">
        <v>31</v>
      </c>
      <c r="AB51" s="722">
        <f t="shared" si="256"/>
        <v>1.2</v>
      </c>
      <c r="AC51" s="730">
        <f t="shared" si="257"/>
        <v>1.3460000000000001</v>
      </c>
      <c r="AD51" s="731">
        <f t="shared" si="258"/>
        <v>0.04</v>
      </c>
      <c r="AE51" s="731">
        <f t="shared" si="259"/>
        <v>0.15</v>
      </c>
      <c r="AF51" s="732">
        <f t="shared" si="260"/>
        <v>1.54</v>
      </c>
      <c r="AG51" s="732">
        <f t="shared" si="261"/>
        <v>2.2000000000000002</v>
      </c>
      <c r="AH51" s="731">
        <f t="shared" si="262"/>
        <v>0.92</v>
      </c>
      <c r="AI51" s="733">
        <f t="shared" si="263"/>
        <v>0</v>
      </c>
      <c r="AJ51" s="733">
        <f t="shared" si="264"/>
        <v>3.04</v>
      </c>
      <c r="AK51" s="733">
        <f t="shared" si="265"/>
        <v>0.08</v>
      </c>
      <c r="AL51" s="733">
        <f t="shared" si="266"/>
        <v>0</v>
      </c>
      <c r="AM51" s="733">
        <f t="shared" si="267"/>
        <v>0</v>
      </c>
      <c r="AN51" s="734">
        <f t="shared" si="268"/>
        <v>15.01</v>
      </c>
      <c r="AO51" s="735">
        <f t="shared" si="269"/>
        <v>0</v>
      </c>
      <c r="AP51" s="1216" t="str">
        <f t="shared" si="202"/>
        <v>A22-10-3 =&gt; A22-10</v>
      </c>
      <c r="AQ51" s="1217">
        <f t="shared" si="270"/>
        <v>0</v>
      </c>
      <c r="AR51" s="739">
        <f t="shared" si="270"/>
        <v>0.4</v>
      </c>
      <c r="AS51" s="736"/>
      <c r="AT51" s="736"/>
      <c r="AU51" s="723">
        <f>H51</f>
        <v>31</v>
      </c>
      <c r="AV51" s="721">
        <f>IF($Z51="--","--",Z51+0.2)</f>
        <v>1.4</v>
      </c>
      <c r="AW51" s="729" t="s">
        <v>31</v>
      </c>
      <c r="AX51" s="722">
        <f t="shared" si="271"/>
        <v>1.4</v>
      </c>
      <c r="AY51" s="727">
        <f>IF(D51&gt;2,AU51,AU51-AV51)</f>
        <v>29.6</v>
      </c>
      <c r="AZ51" s="798">
        <f>O51</f>
        <v>0.1</v>
      </c>
      <c r="BA51" s="798"/>
      <c r="BB51" s="727">
        <f>Q51</f>
        <v>1.08</v>
      </c>
      <c r="BC51" s="724">
        <f>IF(F51=0,IF(ROUND( AY51 * ( ( (O51*Q51) +  ( ((D51+N51*2)/6)*Q51 ) ) - ROUND(  ((D51+N51*2)^2)   *   (   ( PI()*96.379 / (4*360) )  -  ( (SIN((96.379/2)*PI()/180)) * (COS((96.379/2)*PI()/180)) / 4 )   ), 4) ),2),   ROUND( AY51 * ( ( (O51*Q51) +  ( ((D51+N51*2)/4)*Q51 ) ) - ROUND(  ((D51+N51*2)^2)   *   (   ( PI()*120 / (4*360) )  -  ( (SIN((120/2)*PI()/180)) * (COS((120/2)*PI()/180)) / 4 )   ), 4) ),2)),0)</f>
        <v>5.99</v>
      </c>
      <c r="BD51" s="737">
        <f>IF(F51&gt;0,ROUND(AY51*O51*Q51,2),0)</f>
        <v>0</v>
      </c>
      <c r="BE51" s="737"/>
      <c r="BF51" s="737">
        <f>SUM(R51:V51,AI51:AM51)</f>
        <v>53.669999999999995</v>
      </c>
      <c r="BG51" s="737">
        <f>IF(F51=0, ROUND( ( PI()*( (D51+N51*2)^2 ) / 4  ) * AY51,2),  ROUND( (D51+N51*2)*(F51+N51*2) * AY51,2))*I51</f>
        <v>5.36</v>
      </c>
      <c r="BH51" s="726">
        <f>IF(($K51+N51-0.15)&lt;=2,($K51+N51+0.15),IF(($K51+N51)&lt;=3,2.35,($K51+N51+0.2)-0.85))</f>
        <v>1.536</v>
      </c>
      <c r="BI51" s="726">
        <f>IF(D51&gt;2,   (K51-F51-N51-0.11),IF(($K51+N51)&lt;=2,0,IF(($K51+N51)&gt;3,0.85,(K51+N51+0.2-BH51))))</f>
        <v>0</v>
      </c>
      <c r="BJ51" s="726">
        <f>IF($Z51="--",0,IF(D51&gt;2,ROUND(((1.42+0.4)+(0.91+0.4))*2*BI51,2),ROUND(AV51*AX51*BH51,2)))</f>
        <v>3.01</v>
      </c>
      <c r="BK51" s="726">
        <f t="shared" si="272"/>
        <v>0</v>
      </c>
      <c r="BL51" s="738">
        <f t="shared" si="273"/>
        <v>39.31</v>
      </c>
      <c r="BM51" s="718"/>
      <c r="BN51" s="779" t="s">
        <v>34955</v>
      </c>
      <c r="BO51" s="793" t="s">
        <v>35057</v>
      </c>
      <c r="BP51" s="784">
        <v>0.4</v>
      </c>
      <c r="BQ51" s="784">
        <v>31</v>
      </c>
      <c r="BR51" s="787">
        <v>1.3460000000000001</v>
      </c>
      <c r="BS51" s="787">
        <v>1.3840000000000003</v>
      </c>
      <c r="BT51" s="795">
        <v>0.55100000000000005</v>
      </c>
    </row>
    <row r="52" spans="1:72" ht="14.25">
      <c r="A52" s="719" t="s">
        <v>35033</v>
      </c>
      <c r="B52" s="790"/>
      <c r="C52" s="770"/>
      <c r="D52" s="805"/>
      <c r="E52" s="805"/>
      <c r="F52" s="805"/>
      <c r="G52" s="833"/>
      <c r="H52" s="805"/>
      <c r="I52" s="805"/>
      <c r="J52" s="805"/>
      <c r="K52" s="805"/>
      <c r="L52" s="805"/>
      <c r="M52" s="770"/>
      <c r="N52" s="770"/>
      <c r="O52" s="770"/>
      <c r="P52" s="770"/>
      <c r="Q52" s="770"/>
      <c r="R52" s="770"/>
      <c r="S52" s="770"/>
      <c r="T52" s="770"/>
      <c r="U52" s="770"/>
      <c r="V52" s="770"/>
      <c r="W52" s="770"/>
      <c r="X52" s="771"/>
      <c r="Y52" s="716" t="str">
        <f>A52</f>
        <v>RUA RAUL DE AZEVEDO</v>
      </c>
      <c r="Z52" s="743"/>
      <c r="AA52" s="743"/>
      <c r="AB52" s="743"/>
      <c r="AC52" s="747"/>
      <c r="AD52" s="748"/>
      <c r="AE52" s="748"/>
      <c r="AF52" s="747"/>
      <c r="AG52" s="745"/>
      <c r="AH52" s="747"/>
      <c r="AI52" s="749"/>
      <c r="AJ52" s="749"/>
      <c r="AK52" s="749"/>
      <c r="AL52" s="749"/>
      <c r="AM52" s="749"/>
      <c r="AN52" s="750"/>
      <c r="AO52" s="715"/>
      <c r="AP52" s="716" t="str">
        <f t="shared" si="202"/>
        <v>RUA RAUL DE AZEVEDO</v>
      </c>
      <c r="AQ52" s="742"/>
      <c r="AR52" s="743"/>
      <c r="AS52" s="743"/>
      <c r="AT52" s="743"/>
      <c r="AU52" s="745"/>
      <c r="AV52" s="743"/>
      <c r="AW52" s="743"/>
      <c r="AX52" s="743"/>
      <c r="AY52" s="750"/>
      <c r="AZ52" s="811"/>
      <c r="BA52" s="811"/>
      <c r="BB52" s="750"/>
      <c r="BC52" s="747"/>
      <c r="BD52" s="747"/>
      <c r="BE52" s="747"/>
      <c r="BF52" s="747"/>
      <c r="BG52" s="747"/>
      <c r="BH52" s="747"/>
      <c r="BI52" s="747"/>
      <c r="BJ52" s="747"/>
      <c r="BK52" s="747"/>
      <c r="BL52" s="717"/>
      <c r="BM52" s="718"/>
      <c r="BN52" s="779"/>
      <c r="BO52" s="793"/>
      <c r="BP52" s="784"/>
      <c r="BQ52" s="784"/>
      <c r="BR52" s="787"/>
      <c r="BS52" s="787"/>
      <c r="BT52" s="795"/>
    </row>
    <row r="53" spans="1:72" ht="14.25">
      <c r="A53" s="1216" t="str">
        <f t="shared" ref="A53" si="279">BN53</f>
        <v>A22-10-A =&gt; A22-10</v>
      </c>
      <c r="B53" s="1218"/>
      <c r="C53" s="1217"/>
      <c r="D53" s="800">
        <f t="shared" ref="D53" si="280">BP53</f>
        <v>0.4</v>
      </c>
      <c r="E53" s="801"/>
      <c r="F53" s="802"/>
      <c r="G53" s="803" t="s">
        <v>34920</v>
      </c>
      <c r="H53" s="740">
        <f t="shared" ref="H53" si="281">BQ53</f>
        <v>39</v>
      </c>
      <c r="I53" s="740">
        <v>1</v>
      </c>
      <c r="J53" s="740">
        <f t="shared" ref="J53" si="282">H53</f>
        <v>39</v>
      </c>
      <c r="K53" s="804">
        <f t="shared" ref="K53" si="283">BR53</f>
        <v>1.1999999999999993</v>
      </c>
      <c r="L53" s="804">
        <f t="shared" ref="L53" si="284">BS53</f>
        <v>1.2089999999999961</v>
      </c>
      <c r="M53" s="724">
        <f>ROUND((K53+L53)/2,2)</f>
        <v>1.2</v>
      </c>
      <c r="N53" s="725">
        <f>IF(F53=0,ROUND($D53*10%,2),IF(D53&gt;2.8,0.18,0.15))</f>
        <v>0.04</v>
      </c>
      <c r="O53" s="725">
        <f>IF(F53=0,IF(   ROUND($D53/4,2),   IF(ROUND(($D53*1.2)/6,2)&lt;0.1,0.1,ROUND(($D53*1.2)/6,2))),0.5)</f>
        <v>0.1</v>
      </c>
      <c r="P53" s="724">
        <f>M53+N53+O53</f>
        <v>1.34</v>
      </c>
      <c r="Q53" s="724">
        <f>IF(P53&lt;2,(D53+N53*2)+0.6,(D53+N53*2)+0.6+ROUNDUP(P53-2,0)*0.1)*I53</f>
        <v>1.08</v>
      </c>
      <c r="R53" s="726">
        <f t="shared" ref="R53" si="285">IF($P53&lt;=$X$4,ROUND(IF($P53&lt;1.5,$P53*$H53*$Q53,1.5*$H53*$Q53),2),0)</f>
        <v>56.44</v>
      </c>
      <c r="S53" s="726">
        <f t="shared" ref="S53" si="286">IF($P53&gt;$X$4,ROUND(IF($P53&lt;1.5,$P53*$H53*$Q53,1.5*$H53*$Q53),2),0)</f>
        <v>0</v>
      </c>
      <c r="T53" s="726">
        <f t="shared" ref="T53" si="287">IF($P53&gt;$X$4,ROUND(IF($P53&lt;1.5,0,IF($P53&gt;3,1.5*$H53*$Q53,($P53-1.5)*$H53*$Q53)),2),0)</f>
        <v>0</v>
      </c>
      <c r="U53" s="726">
        <f t="shared" ref="U53" si="288">IF($P53&gt;$X$4,ROUND(IF($P53&lt;3,0,IF($P53&gt;4.5,1.5*$H53*$Q53,($P53-3)*$H53*$Q53)),2),0)</f>
        <v>0</v>
      </c>
      <c r="V53" s="726">
        <f t="shared" ref="V53" si="289">IF($P53&gt;$X$4,ROUND(IF($P53&lt;4.5,0,IF($P53&gt;6,($P53-4.5)*$H53*$Q53,($P53-4.5)*$H53*$Q53)),2),0)</f>
        <v>0</v>
      </c>
      <c r="W53" s="727">
        <f t="shared" ref="W53" si="290">IF($P53&gt;$X$4, IF( $P53&lt;=4,   ROUND($H53*($P53+0.5)*2,2),   0),0)</f>
        <v>0</v>
      </c>
      <c r="X53" s="728">
        <f t="shared" ref="X53" si="291">IF($P53&gt;$X$4, IF( $P53&gt;4,   ROUND($H53*($P53+0.5)*2,2),   0),0)</f>
        <v>0</v>
      </c>
      <c r="Y53" s="720" t="str">
        <f>BO53</f>
        <v>A22-10-A</v>
      </c>
      <c r="Z53" s="721">
        <f t="shared" ref="Z53" si="292">IF($D53=0.3,IF($I53=1,1.2,IF(I53=2,1.5,"--")),IF($D53=0.4,IF($I53=1,1.2,IF(I53=2,1.5,"--")),IF($D53=0.45,IF($I53=1,1.2,IF(I53=2,1.5,"--")),IF($D53=0.5,IF($I53=1,1.2,IF(I53=2,1.5,"--")),IF($D53=0.6,IF($I53=1,1.2,IF(I53=2,2,"--")),IF($D53=0.75,IF($I53=1,1.3,IF(I53=2,2,"--")),IF($D53=0.8,1.3,IF($D53=1,1.5,IF($D53=1.2,1.7,IF($D53&lt;=2,2,"--"))))))))))</f>
        <v>1.2</v>
      </c>
      <c r="AA53" s="729" t="s">
        <v>31</v>
      </c>
      <c r="AB53" s="722">
        <f t="shared" ref="AB53" si="293">Z53</f>
        <v>1.2</v>
      </c>
      <c r="AC53" s="730">
        <f t="shared" ref="AC53" si="294">IF($Z53="--","--",K53)</f>
        <v>1.1999999999999993</v>
      </c>
      <c r="AD53" s="731">
        <f t="shared" ref="AD53" si="295">IF($Z53="--","--",IF(D53&gt;1.5,0.15,ROUND($D53*10%,2)))</f>
        <v>0.04</v>
      </c>
      <c r="AE53" s="731">
        <f t="shared" ref="AE53" si="296">IF($Z53="--","--",0.15)</f>
        <v>0.15</v>
      </c>
      <c r="AF53" s="732">
        <f t="shared" ref="AF53" si="297">IF($Z53="--","--",ROUND(AC53+AD53+AE53,2))</f>
        <v>1.39</v>
      </c>
      <c r="AG53" s="732">
        <f t="shared" ref="AG53" si="298">IF($Z53="--","--",IF($AC53&lt;=2,$Z53+1,($Z53+1)+ROUNDUP($AC53-2,0)*0.1))</f>
        <v>2.2000000000000002</v>
      </c>
      <c r="AH53" s="731">
        <f t="shared" ref="AH53" si="299">IF($D53=0.3,1.04,IF($D53=0.4,0.92,IF($D53=0.45,0.86,IF($D53=0.5,0.8,IF($D53=0.75,0.8,IF($D53=0.6,0.68,IF($D53=0.8,0.74,IF($D53=1,0.7,IF($D53=1.2,0.66,IF($D53=1.5,0.6,IF($D53&lt;=2,(2.4-(D53+0.3)),"--")))))))))))</f>
        <v>0.92</v>
      </c>
      <c r="AI53" s="733">
        <f t="shared" ref="AI53" si="300">IF($Z53="--","--",IF($AF53&lt;=$X$4,ROUND(IF($AF53&lt;1.5,$AF53*$AG53*$AH53,1.5*$AG53*$AH53),2),0))</f>
        <v>2.81</v>
      </c>
      <c r="AJ53" s="733">
        <f t="shared" ref="AJ53" si="301">IF($Z53="--","--",IF($AF53&gt;$X$4,ROUND(IF($AF53&lt;1.5,$AF53*$AG53*$AH53,1.5*$AG53*$AH53),2),0))</f>
        <v>0</v>
      </c>
      <c r="AK53" s="733">
        <f t="shared" ref="AK53" si="302">IF($Z53="--","--",IF($AF53&gt;$X$4,ROUND(IF($AF53&lt;1.5,0,IF($AF53&gt;3,1.5*$AG53*$AH53,($AF53-1.5)*$AG53*$AH53)),2),0))</f>
        <v>0</v>
      </c>
      <c r="AL53" s="733">
        <f t="shared" ref="AL53" si="303">IF($Z53="--","--",IF($AF53&gt;$X$4,ROUND(IF($AF53&lt;3,0,IF($AF53&gt;4.5,1.5*$AG53*$AH53,($AF53-3)*$AG53*$AH53)),2),0))</f>
        <v>0</v>
      </c>
      <c r="AM53" s="733">
        <f t="shared" ref="AM53" si="304">IF($Z53="--","--",IF($AF53&gt;$X$4,ROUND(IF($AF53&lt;4.5,0,IF($AF53&gt;6,($AF53-4.5)*$AG53*$AH53,($AF53-4.5)*$AG53*$AH53)),2),0))</f>
        <v>0</v>
      </c>
      <c r="AN53" s="734">
        <f t="shared" ref="AN53" si="305">IF($Z53="--","--",IF($AF53&gt;$X$4, IF( $AF53&lt;=4,   ROUND(($AH53*4)*($AF53+0.5)*2,2),   0),0))</f>
        <v>0</v>
      </c>
      <c r="AO53" s="735">
        <f t="shared" ref="AO53" si="306">IF($Z53="--","--",IF($AF53&gt;$X$4, IF( $AF53&gt;4,   ROUND(($AH53*4)*($AF53+0.5)*2,2),   0),0))</f>
        <v>0</v>
      </c>
      <c r="AP53" s="1216" t="str">
        <f t="shared" si="202"/>
        <v>A22-10-A =&gt; A22-10</v>
      </c>
      <c r="AQ53" s="1217">
        <f>C53</f>
        <v>0</v>
      </c>
      <c r="AR53" s="739">
        <f>D53</f>
        <v>0.4</v>
      </c>
      <c r="AS53" s="736"/>
      <c r="AT53" s="736"/>
      <c r="AU53" s="723">
        <f>H53</f>
        <v>39</v>
      </c>
      <c r="AV53" s="721">
        <f>IF($Z53="--","--",Z53+0.2)</f>
        <v>1.4</v>
      </c>
      <c r="AW53" s="729" t="s">
        <v>31</v>
      </c>
      <c r="AX53" s="722">
        <f t="shared" ref="AX53" si="307">AV53</f>
        <v>1.4</v>
      </c>
      <c r="AY53" s="727">
        <f>IF(D53&gt;2,AU53,AU53-AV53)</f>
        <v>37.6</v>
      </c>
      <c r="AZ53" s="798">
        <f>O53</f>
        <v>0.1</v>
      </c>
      <c r="BA53" s="798"/>
      <c r="BB53" s="727">
        <f>Q53</f>
        <v>1.08</v>
      </c>
      <c r="BC53" s="724">
        <f>IF(F53=0,IF(ROUND( AY53 * ( ( (O53*Q53) +  ( ((D53+N53*2)/6)*Q53 ) ) - ROUND(  ((D53+N53*2)^2)   *   (   ( PI()*96.379 / (4*360) )  -  ( (SIN((96.379/2)*PI()/180)) * (COS((96.379/2)*PI()/180)) / 4 )   ), 4) ),2),   ROUND( AY53 * ( ( (O53*Q53) +  ( ((D53+N53*2)/4)*Q53 ) ) - ROUND(  ((D53+N53*2)^2)   *   (   ( PI()*120 / (4*360) )  -  ( (SIN((120/2)*PI()/180)) * (COS((120/2)*PI()/180)) / 4 )   ), 4) ),2)),0)</f>
        <v>7.6</v>
      </c>
      <c r="BD53" s="737">
        <f>IF(F53&gt;0,ROUND(AY53*O53*Q53,2),0)</f>
        <v>0</v>
      </c>
      <c r="BE53" s="737"/>
      <c r="BF53" s="737">
        <f>SUM(R53:V53,AI53:AM53)</f>
        <v>59.25</v>
      </c>
      <c r="BG53" s="737">
        <f>IF(F53=0, ROUND( ( PI()*( (D53+N53*2)^2 ) / 4  ) * AY53,2),  ROUND( (D53+N53*2)*(F53+N53*2) * AY53,2))*I53</f>
        <v>6.8</v>
      </c>
      <c r="BH53" s="726">
        <f>IF(($K53+N53-0.15)&lt;=2,($K53+N53+0.15),IF(($K53+N53)&lt;=3,2.35,($K53+N53+0.2)-0.85))</f>
        <v>1.3899999999999992</v>
      </c>
      <c r="BI53" s="726">
        <f>IF(D53&gt;2,   (K53-F53-N53-0.11),IF(($K53+N53)&lt;=2,0,IF(($K53+N53)&gt;3,0.85,(K53+N53+0.2-BH53))))</f>
        <v>0</v>
      </c>
      <c r="BJ53" s="726">
        <f>IF($Z53="--",0,IF(D53&gt;2,ROUND(((1.42+0.4)+(0.91+0.4))*2*BI53,2),ROUND(AV53*AX53*BH53,2)))</f>
        <v>2.72</v>
      </c>
      <c r="BK53" s="726">
        <f t="shared" ref="BK53" si="308">ROUND(((PI()*0.9^2)/4)*BI53,2)</f>
        <v>0</v>
      </c>
      <c r="BL53" s="738">
        <f t="shared" ref="BL53" si="309">ROUND(BF53-BG53-BJ53-BK53-BC53-BD53,2)</f>
        <v>42.13</v>
      </c>
      <c r="BM53" s="718"/>
      <c r="BN53" s="779" t="s">
        <v>34956</v>
      </c>
      <c r="BO53" s="793" t="s">
        <v>35059</v>
      </c>
      <c r="BP53" s="784">
        <v>0.4</v>
      </c>
      <c r="BQ53" s="784">
        <v>39</v>
      </c>
      <c r="BR53" s="787">
        <v>1.1999999999999993</v>
      </c>
      <c r="BS53" s="787">
        <v>1.2089999999999961</v>
      </c>
      <c r="BT53" s="795">
        <v>0.72599999999999998</v>
      </c>
    </row>
    <row r="54" spans="1:72" ht="14.25">
      <c r="A54" s="719" t="s">
        <v>35034</v>
      </c>
      <c r="B54" s="790"/>
      <c r="C54" s="770"/>
      <c r="D54" s="805"/>
      <c r="E54" s="805"/>
      <c r="F54" s="805"/>
      <c r="G54" s="803"/>
      <c r="H54" s="805"/>
      <c r="I54" s="805"/>
      <c r="J54" s="805"/>
      <c r="K54" s="805"/>
      <c r="L54" s="805"/>
      <c r="M54" s="770"/>
      <c r="N54" s="770"/>
      <c r="O54" s="770"/>
      <c r="P54" s="770"/>
      <c r="Q54" s="770"/>
      <c r="R54" s="770"/>
      <c r="S54" s="770"/>
      <c r="T54" s="770"/>
      <c r="U54" s="770"/>
      <c r="V54" s="770"/>
      <c r="W54" s="770"/>
      <c r="X54" s="771"/>
      <c r="Y54" s="716" t="str">
        <f>A54</f>
        <v>RUA ITAIPÁ =&gt; RUA RAUL DE AZEVEDO =&gt;  RUA ITAPAGÉ</v>
      </c>
      <c r="Z54" s="743"/>
      <c r="AA54" s="743"/>
      <c r="AB54" s="743"/>
      <c r="AC54" s="747"/>
      <c r="AD54" s="748"/>
      <c r="AE54" s="748"/>
      <c r="AF54" s="747"/>
      <c r="AG54" s="745"/>
      <c r="AH54" s="747"/>
      <c r="AI54" s="749"/>
      <c r="AJ54" s="749"/>
      <c r="AK54" s="749"/>
      <c r="AL54" s="749"/>
      <c r="AM54" s="749"/>
      <c r="AN54" s="750"/>
      <c r="AO54" s="715"/>
      <c r="AP54" s="716" t="str">
        <f t="shared" si="202"/>
        <v>RUA ITAIPÁ =&gt; RUA RAUL DE AZEVEDO =&gt;  RUA ITAPAGÉ</v>
      </c>
      <c r="AQ54" s="742"/>
      <c r="AR54" s="743"/>
      <c r="AS54" s="743"/>
      <c r="AT54" s="743"/>
      <c r="AU54" s="745"/>
      <c r="AV54" s="743"/>
      <c r="AW54" s="743"/>
      <c r="AX54" s="743"/>
      <c r="AY54" s="750"/>
      <c r="AZ54" s="811"/>
      <c r="BA54" s="811"/>
      <c r="BB54" s="750"/>
      <c r="BC54" s="747"/>
      <c r="BD54" s="747"/>
      <c r="BE54" s="747"/>
      <c r="BF54" s="747"/>
      <c r="BG54" s="747"/>
      <c r="BH54" s="747"/>
      <c r="BI54" s="747"/>
      <c r="BJ54" s="747"/>
      <c r="BK54" s="747"/>
      <c r="BL54" s="717"/>
      <c r="BM54" s="718"/>
      <c r="BN54" s="779"/>
      <c r="BO54" s="793"/>
      <c r="BP54" s="784"/>
      <c r="BQ54" s="784"/>
      <c r="BR54" s="787"/>
      <c r="BS54" s="787"/>
      <c r="BT54" s="795"/>
    </row>
    <row r="55" spans="1:72" ht="14.25">
      <c r="A55" s="1216" t="str">
        <f t="shared" ref="A55:A71" si="310">BN55</f>
        <v>A22-1 =&gt; A22-2</v>
      </c>
      <c r="B55" s="1218"/>
      <c r="C55" s="1217"/>
      <c r="D55" s="800">
        <f t="shared" ref="D55:D71" si="311">BP55</f>
        <v>0.4</v>
      </c>
      <c r="E55" s="801"/>
      <c r="F55" s="802"/>
      <c r="G55" s="803" t="s">
        <v>34920</v>
      </c>
      <c r="H55" s="740">
        <f t="shared" ref="H55:H71" si="312">BQ55</f>
        <v>40</v>
      </c>
      <c r="I55" s="740">
        <v>1</v>
      </c>
      <c r="J55" s="740">
        <f t="shared" ref="J55:J71" si="313">H55</f>
        <v>40</v>
      </c>
      <c r="K55" s="804">
        <f t="shared" ref="K55:K71" si="314">BR55</f>
        <v>1.1999999999999993</v>
      </c>
      <c r="L55" s="804">
        <f t="shared" ref="L55:L71" si="315">BS55</f>
        <v>1.1639999999999979</v>
      </c>
      <c r="M55" s="724">
        <f>ROUND((K55+L55)/2,2)</f>
        <v>1.18</v>
      </c>
      <c r="N55" s="725">
        <f>IF(F55=0,ROUND($D55*10%,2),IF(D55&gt;2.8,0.18,0.15))</f>
        <v>0.04</v>
      </c>
      <c r="O55" s="725">
        <f>IF(F55=0,IF(   ROUND($D55/4,2),   IF(ROUND(($D55*1.2)/6,2)&lt;0.1,0.1,ROUND(($D55*1.2)/6,2))),0.5)</f>
        <v>0.1</v>
      </c>
      <c r="P55" s="724">
        <f>M55+N55+O55</f>
        <v>1.32</v>
      </c>
      <c r="Q55" s="724">
        <f>IF(P55&lt;2,(D55+N55*2)+0.6,(D55+N55*2)+0.6+ROUNDUP(P55-2,0)*0.1)*I55</f>
        <v>1.08</v>
      </c>
      <c r="R55" s="726">
        <f t="shared" ref="R55:R71" si="316">IF($P55&lt;=$X$4,ROUND(IF($P55&lt;1.5,$P55*$H55*$Q55,1.5*$H55*$Q55),2),0)</f>
        <v>57.02</v>
      </c>
      <c r="S55" s="726">
        <f t="shared" ref="S55:S71" si="317">IF($P55&gt;$X$4,ROUND(IF($P55&lt;1.5,$P55*$H55*$Q55,1.5*$H55*$Q55),2),0)</f>
        <v>0</v>
      </c>
      <c r="T55" s="726">
        <f t="shared" ref="T55:T71" si="318">IF($P55&gt;$X$4,ROUND(IF($P55&lt;1.5,0,IF($P55&gt;3,1.5*$H55*$Q55,($P55-1.5)*$H55*$Q55)),2),0)</f>
        <v>0</v>
      </c>
      <c r="U55" s="726">
        <f t="shared" ref="U55:U71" si="319">IF($P55&gt;$X$4,ROUND(IF($P55&lt;3,0,IF($P55&gt;4.5,1.5*$H55*$Q55,($P55-3)*$H55*$Q55)),2),0)</f>
        <v>0</v>
      </c>
      <c r="V55" s="726">
        <f t="shared" ref="V55:V71" si="320">IF($P55&gt;$X$4,ROUND(IF($P55&lt;4.5,0,IF($P55&gt;6,($P55-4.5)*$H55*$Q55,($P55-4.5)*$H55*$Q55)),2),0)</f>
        <v>0</v>
      </c>
      <c r="W55" s="727">
        <f t="shared" ref="W55:W71" si="321">IF($P55&gt;$X$4, IF( $P55&lt;=4,   ROUND($H55*($P55+0.5)*2,2),   0),0)</f>
        <v>0</v>
      </c>
      <c r="X55" s="728">
        <f t="shared" ref="X55:X71" si="322">IF($P55&gt;$X$4, IF( $P55&gt;4,   ROUND($H55*($P55+0.5)*2,2),   0),0)</f>
        <v>0</v>
      </c>
      <c r="Y55" s="720" t="str">
        <f t="shared" ref="Y55:Y71" si="323">BO55</f>
        <v>A22-1</v>
      </c>
      <c r="Z55" s="721">
        <f t="shared" ref="Z55:Z57" si="324">IF($D55=0.3,IF($I55=1,1.2,IF(I55=2,1.5,"--")),IF($D55=0.4,IF($I55=1,1.2,IF(I55=2,1.5,"--")),IF($D55=0.45,IF($I55=1,1.2,IF(I55=2,1.5,"--")),IF($D55=0.5,IF($I55=1,1.2,IF(I55=2,1.5,"--")),IF($D55=0.6,IF($I55=1,1.2,IF(I55=2,2,"--")),IF($D55=0.75,IF($I55=1,1.3,IF(I55=2,2,"--")),IF($D55=0.8,1.3,IF($D55=1,1.5,IF($D55=1.2,1.7,IF($D55&lt;=2,2,"--"))))))))))</f>
        <v>1.2</v>
      </c>
      <c r="AA55" s="729" t="s">
        <v>31</v>
      </c>
      <c r="AB55" s="722">
        <f t="shared" ref="AB55:AB57" si="325">Z55</f>
        <v>1.2</v>
      </c>
      <c r="AC55" s="730">
        <f t="shared" ref="AC55:AC57" si="326">IF($Z55="--","--",K55)</f>
        <v>1.1999999999999993</v>
      </c>
      <c r="AD55" s="731">
        <f t="shared" ref="AD55:AD57" si="327">IF($Z55="--","--",IF(D55&gt;1.5,0.15,ROUND($D55*10%,2)))</f>
        <v>0.04</v>
      </c>
      <c r="AE55" s="731">
        <f t="shared" ref="AE55:AE71" si="328">IF($Z55="--","--",0.15)</f>
        <v>0.15</v>
      </c>
      <c r="AF55" s="732">
        <f t="shared" ref="AF55:AF57" si="329">IF($Z55="--","--",ROUND(AC55+AD55+AE55,2))</f>
        <v>1.39</v>
      </c>
      <c r="AG55" s="732">
        <f t="shared" ref="AG55:AG71" si="330">IF($Z55="--","--",IF($AC55&lt;=2,$Z55+1,($Z55+1)+ROUNDUP($AC55-2,0)*0.1))</f>
        <v>2.2000000000000002</v>
      </c>
      <c r="AH55" s="731">
        <f t="shared" ref="AH55:AH57" si="331">IF($D55=0.3,1.04,IF($D55=0.4,0.92,IF($D55=0.45,0.86,IF($D55=0.5,0.8,IF($D55=0.75,0.8,IF($D55=0.6,0.68,IF($D55=0.8,0.74,IF($D55=1,0.7,IF($D55=1.2,0.66,IF($D55=1.5,0.6,IF($D55&lt;=2,(2.4-(D55+0.3)),"--")))))))))))</f>
        <v>0.92</v>
      </c>
      <c r="AI55" s="733">
        <f t="shared" ref="AI55:AI71" si="332">IF($Z55="--","--",IF($AF55&lt;=$X$4,ROUND(IF($AF55&lt;1.5,$AF55*$AG55*$AH55,1.5*$AG55*$AH55),2),0))</f>
        <v>2.81</v>
      </c>
      <c r="AJ55" s="733">
        <f t="shared" ref="AJ55:AJ71" si="333">IF($Z55="--","--",IF($AF55&gt;$X$4,ROUND(IF($AF55&lt;1.5,$AF55*$AG55*$AH55,1.5*$AG55*$AH55),2),0))</f>
        <v>0</v>
      </c>
      <c r="AK55" s="733">
        <f t="shared" ref="AK55:AK71" si="334">IF($Z55="--","--",IF($AF55&gt;$X$4,ROUND(IF($AF55&lt;1.5,0,IF($AF55&gt;3,1.5*$AG55*$AH55,($AF55-1.5)*$AG55*$AH55)),2),0))</f>
        <v>0</v>
      </c>
      <c r="AL55" s="733">
        <f t="shared" ref="AL55:AL71" si="335">IF($Z55="--","--",IF($AF55&gt;$X$4,ROUND(IF($AF55&lt;3,0,IF($AF55&gt;4.5,1.5*$AG55*$AH55,($AF55-3)*$AG55*$AH55)),2),0))</f>
        <v>0</v>
      </c>
      <c r="AM55" s="733">
        <f t="shared" ref="AM55:AM71" si="336">IF($Z55="--","--",IF($AF55&gt;$X$4,ROUND(IF($AF55&lt;4.5,0,IF($AF55&gt;6,($AF55-4.5)*$AG55*$AH55,($AF55-4.5)*$AG55*$AH55)),2),0))</f>
        <v>0</v>
      </c>
      <c r="AN55" s="734">
        <f t="shared" ref="AN55:AN71" si="337">IF($Z55="--","--",IF($AF55&gt;$X$4, IF( $AF55&lt;=4,   ROUND(($AH55*4)*($AF55+0.5)*2,2),   0),0))</f>
        <v>0</v>
      </c>
      <c r="AO55" s="735">
        <f t="shared" ref="AO55:AO71" si="338">IF($Z55="--","--",IF($AF55&gt;$X$4, IF( $AF55&gt;4,   ROUND(($AH55*4)*($AF55+0.5)*2,2),   0),0))</f>
        <v>0</v>
      </c>
      <c r="AP55" s="1216" t="str">
        <f t="shared" si="202"/>
        <v>A22-1 =&gt; A22-2</v>
      </c>
      <c r="AQ55" s="1217">
        <f t="shared" ref="AQ55:AQ71" si="339">C55</f>
        <v>0</v>
      </c>
      <c r="AR55" s="739">
        <f t="shared" ref="AR55:AR71" si="340">D55</f>
        <v>0.4</v>
      </c>
      <c r="AS55" s="736"/>
      <c r="AT55" s="736"/>
      <c r="AU55" s="723">
        <f t="shared" ref="AU55:AU71" si="341">H55</f>
        <v>40</v>
      </c>
      <c r="AV55" s="721">
        <f t="shared" ref="AV55:AV71" si="342">IF($Z55="--","--",Z55+0.2)</f>
        <v>1.4</v>
      </c>
      <c r="AW55" s="729" t="s">
        <v>31</v>
      </c>
      <c r="AX55" s="722">
        <f t="shared" ref="AX55:AX57" si="343">AV55</f>
        <v>1.4</v>
      </c>
      <c r="AY55" s="727">
        <f t="shared" ref="AY55:AY71" si="344">IF(D55&gt;2,AU55,AU55-AV55)</f>
        <v>38.6</v>
      </c>
      <c r="AZ55" s="798">
        <f t="shared" ref="AZ55:AZ71" si="345">O55</f>
        <v>0.1</v>
      </c>
      <c r="BA55" s="798"/>
      <c r="BB55" s="727">
        <f t="shared" ref="BB55:BB71" si="346">Q55</f>
        <v>1.08</v>
      </c>
      <c r="BC55" s="724">
        <f t="shared" ref="BC55:BC71" si="347">IF(F55=0,IF(ROUND( AY55 * ( ( (O55*Q55) +  ( ((D55+N55*2)/6)*Q55 ) ) - ROUND(  ((D55+N55*2)^2)   *   (   ( PI()*96.379 / (4*360) )  -  ( (SIN((96.379/2)*PI()/180)) * (COS((96.379/2)*PI()/180)) / 4 )   ), 4) ),2),   ROUND( AY55 * ( ( (O55*Q55) +  ( ((D55+N55*2)/4)*Q55 ) ) - ROUND(  ((D55+N55*2)^2)   *   (   ( PI()*120 / (4*360) )  -  ( (SIN((120/2)*PI()/180)) * (COS((120/2)*PI()/180)) / 4 )   ), 4) ),2)),0)</f>
        <v>7.8</v>
      </c>
      <c r="BD55" s="737">
        <f t="shared" ref="BD55:BD71" si="348">IF(F55&gt;0,ROUND(AY55*O55*Q55,2),0)</f>
        <v>0</v>
      </c>
      <c r="BE55" s="737"/>
      <c r="BF55" s="737">
        <f t="shared" ref="BF55:BF71" si="349">SUM(R55:V55,AI55:AM55)</f>
        <v>59.830000000000005</v>
      </c>
      <c r="BG55" s="737">
        <f t="shared" ref="BG55:BG71" si="350">IF(F55=0, ROUND( ( PI()*( (D55+N55*2)^2 ) / 4  ) * AY55,2),  ROUND( (D55+N55*2)*(F55+N55*2) * AY55,2))*I55</f>
        <v>6.98</v>
      </c>
      <c r="BH55" s="726">
        <f t="shared" ref="BH55:BH71" si="351">IF(($K55+N55-0.15)&lt;=2,($K55+N55+0.15),IF(($K55+N55)&lt;=3,2.35,($K55+N55+0.2)-0.85))</f>
        <v>1.3899999999999992</v>
      </c>
      <c r="BI55" s="726">
        <f t="shared" ref="BI55:BI71" si="352">IF(D55&gt;2,   (K55-F55-N55-0.11),IF(($K55+N55)&lt;=2,0,IF(($K55+N55)&gt;3,0.85,(K55+N55+0.2-BH55))))</f>
        <v>0</v>
      </c>
      <c r="BJ55" s="726">
        <f t="shared" ref="BJ55:BJ71" si="353">IF($Z55="--",0,IF(D55&gt;2,ROUND(((1.42+0.4)+(0.91+0.4))*2*BI55,2),ROUND(AV55*AX55*BH55,2)))</f>
        <v>2.72</v>
      </c>
      <c r="BK55" s="726">
        <f t="shared" ref="BK55:BK57" si="354">ROUND(((PI()*0.9^2)/4)*BI55,2)</f>
        <v>0</v>
      </c>
      <c r="BL55" s="738">
        <f t="shared" ref="BL55:BL57" si="355">ROUND(BF55-BG55-BJ55-BK55-BC55-BD55,2)</f>
        <v>42.33</v>
      </c>
      <c r="BM55" s="718"/>
      <c r="BN55" s="779" t="s">
        <v>34957</v>
      </c>
      <c r="BO55" s="793" t="s">
        <v>35069</v>
      </c>
      <c r="BP55" s="784">
        <v>0.4</v>
      </c>
      <c r="BQ55" s="784">
        <v>40</v>
      </c>
      <c r="BR55" s="787">
        <v>1.1999999999999993</v>
      </c>
      <c r="BS55" s="787">
        <v>1.1639999999999979</v>
      </c>
      <c r="BT55" s="795">
        <v>0</v>
      </c>
    </row>
    <row r="56" spans="1:72" ht="14.25">
      <c r="A56" s="1216" t="str">
        <f t="shared" si="310"/>
        <v>A22-2 =&gt; A22-3</v>
      </c>
      <c r="B56" s="1218"/>
      <c r="C56" s="1217"/>
      <c r="D56" s="800">
        <f t="shared" si="311"/>
        <v>0.4</v>
      </c>
      <c r="E56" s="801"/>
      <c r="F56" s="802"/>
      <c r="G56" s="803" t="s">
        <v>34920</v>
      </c>
      <c r="H56" s="740">
        <f t="shared" si="312"/>
        <v>35</v>
      </c>
      <c r="I56" s="740">
        <v>1</v>
      </c>
      <c r="J56" s="740">
        <f t="shared" si="313"/>
        <v>35</v>
      </c>
      <c r="K56" s="804">
        <f t="shared" si="314"/>
        <v>1.1639999999999979</v>
      </c>
      <c r="L56" s="804">
        <f t="shared" si="315"/>
        <v>1.1339999999999968</v>
      </c>
      <c r="M56" s="724">
        <f t="shared" ref="M56:M57" si="356">ROUND((K56+L56)/2,2)</f>
        <v>1.1499999999999999</v>
      </c>
      <c r="N56" s="725">
        <f t="shared" ref="N56:N57" si="357">IF(F56=0,ROUND($D56*10%,2),IF(D56&gt;2.8,0.18,0.15))</f>
        <v>0.04</v>
      </c>
      <c r="O56" s="725">
        <f t="shared" ref="O56:O57" si="358">IF(F56=0,IF(   ROUND($D56/4,2),   IF(ROUND(($D56*1.2)/6,2)&lt;0.1,0.1,ROUND(($D56*1.2)/6,2))),0.5)</f>
        <v>0.1</v>
      </c>
      <c r="P56" s="724">
        <f t="shared" ref="P56:P57" si="359">M56+N56+O56</f>
        <v>1.29</v>
      </c>
      <c r="Q56" s="724">
        <f t="shared" ref="Q56:Q57" si="360">IF(P56&lt;2,(D56+N56*2)+0.6,(D56+N56*2)+0.6+ROUNDUP(P56-2,0)*0.1)*I56</f>
        <v>1.08</v>
      </c>
      <c r="R56" s="726">
        <f t="shared" si="316"/>
        <v>48.76</v>
      </c>
      <c r="S56" s="726">
        <f t="shared" si="317"/>
        <v>0</v>
      </c>
      <c r="T56" s="726">
        <f t="shared" si="318"/>
        <v>0</v>
      </c>
      <c r="U56" s="726">
        <f t="shared" si="319"/>
        <v>0</v>
      </c>
      <c r="V56" s="726">
        <f t="shared" si="320"/>
        <v>0</v>
      </c>
      <c r="W56" s="727">
        <f t="shared" si="321"/>
        <v>0</v>
      </c>
      <c r="X56" s="728">
        <f t="shared" si="322"/>
        <v>0</v>
      </c>
      <c r="Y56" s="720" t="str">
        <f t="shared" si="323"/>
        <v>A22-2</v>
      </c>
      <c r="Z56" s="721">
        <f t="shared" si="324"/>
        <v>1.2</v>
      </c>
      <c r="AA56" s="729" t="s">
        <v>31</v>
      </c>
      <c r="AB56" s="722">
        <f t="shared" si="325"/>
        <v>1.2</v>
      </c>
      <c r="AC56" s="730">
        <f t="shared" si="326"/>
        <v>1.1639999999999979</v>
      </c>
      <c r="AD56" s="731">
        <f t="shared" si="327"/>
        <v>0.04</v>
      </c>
      <c r="AE56" s="731">
        <f t="shared" si="328"/>
        <v>0.15</v>
      </c>
      <c r="AF56" s="732">
        <f t="shared" si="329"/>
        <v>1.35</v>
      </c>
      <c r="AG56" s="732">
        <f t="shared" si="330"/>
        <v>2.2000000000000002</v>
      </c>
      <c r="AH56" s="731">
        <f t="shared" si="331"/>
        <v>0.92</v>
      </c>
      <c r="AI56" s="733">
        <f t="shared" si="332"/>
        <v>2.73</v>
      </c>
      <c r="AJ56" s="733">
        <f t="shared" si="333"/>
        <v>0</v>
      </c>
      <c r="AK56" s="733">
        <f t="shared" si="334"/>
        <v>0</v>
      </c>
      <c r="AL56" s="733">
        <f t="shared" si="335"/>
        <v>0</v>
      </c>
      <c r="AM56" s="733">
        <f t="shared" si="336"/>
        <v>0</v>
      </c>
      <c r="AN56" s="734">
        <f t="shared" si="337"/>
        <v>0</v>
      </c>
      <c r="AO56" s="735">
        <f t="shared" si="338"/>
        <v>0</v>
      </c>
      <c r="AP56" s="1216" t="str">
        <f t="shared" si="202"/>
        <v>A22-2 =&gt; A22-3</v>
      </c>
      <c r="AQ56" s="1217">
        <f t="shared" si="339"/>
        <v>0</v>
      </c>
      <c r="AR56" s="739">
        <f t="shared" si="340"/>
        <v>0.4</v>
      </c>
      <c r="AS56" s="736"/>
      <c r="AT56" s="736"/>
      <c r="AU56" s="723">
        <f t="shared" si="341"/>
        <v>35</v>
      </c>
      <c r="AV56" s="721">
        <f t="shared" si="342"/>
        <v>1.4</v>
      </c>
      <c r="AW56" s="729" t="s">
        <v>31</v>
      </c>
      <c r="AX56" s="722">
        <f t="shared" si="343"/>
        <v>1.4</v>
      </c>
      <c r="AY56" s="727">
        <f t="shared" si="344"/>
        <v>33.6</v>
      </c>
      <c r="AZ56" s="798">
        <f t="shared" si="345"/>
        <v>0.1</v>
      </c>
      <c r="BA56" s="798"/>
      <c r="BB56" s="727">
        <f t="shared" si="346"/>
        <v>1.08</v>
      </c>
      <c r="BC56" s="724">
        <f t="shared" si="347"/>
        <v>6.79</v>
      </c>
      <c r="BD56" s="737">
        <f t="shared" si="348"/>
        <v>0</v>
      </c>
      <c r="BE56" s="737"/>
      <c r="BF56" s="737">
        <f t="shared" si="349"/>
        <v>51.489999999999995</v>
      </c>
      <c r="BG56" s="737">
        <f t="shared" si="350"/>
        <v>6.08</v>
      </c>
      <c r="BH56" s="726">
        <f t="shared" si="351"/>
        <v>1.3539999999999979</v>
      </c>
      <c r="BI56" s="726">
        <f t="shared" si="352"/>
        <v>0</v>
      </c>
      <c r="BJ56" s="726">
        <f t="shared" si="353"/>
        <v>2.65</v>
      </c>
      <c r="BK56" s="726">
        <f t="shared" si="354"/>
        <v>0</v>
      </c>
      <c r="BL56" s="738">
        <f t="shared" si="355"/>
        <v>35.97</v>
      </c>
      <c r="BM56" s="718"/>
      <c r="BN56" s="779" t="s">
        <v>34958</v>
      </c>
      <c r="BO56" s="793" t="s">
        <v>35060</v>
      </c>
      <c r="BP56" s="784">
        <v>0.4</v>
      </c>
      <c r="BQ56" s="784">
        <v>35</v>
      </c>
      <c r="BR56" s="787">
        <v>1.1639999999999979</v>
      </c>
      <c r="BS56" s="787">
        <v>1.1339999999999968</v>
      </c>
      <c r="BT56" s="795">
        <v>0</v>
      </c>
    </row>
    <row r="57" spans="1:72" ht="14.25">
      <c r="A57" s="1216" t="str">
        <f t="shared" si="310"/>
        <v>A22-3 =&gt; A22-4</v>
      </c>
      <c r="B57" s="1218"/>
      <c r="C57" s="1217"/>
      <c r="D57" s="800">
        <f t="shared" si="311"/>
        <v>0.4</v>
      </c>
      <c r="E57" s="801"/>
      <c r="F57" s="802"/>
      <c r="G57" s="803" t="s">
        <v>34920</v>
      </c>
      <c r="H57" s="740">
        <f t="shared" si="312"/>
        <v>30</v>
      </c>
      <c r="I57" s="740">
        <v>1</v>
      </c>
      <c r="J57" s="740">
        <f t="shared" si="313"/>
        <v>30</v>
      </c>
      <c r="K57" s="804">
        <f t="shared" si="314"/>
        <v>1.1339999999999968</v>
      </c>
      <c r="L57" s="804">
        <f t="shared" si="315"/>
        <v>1.1489999999999974</v>
      </c>
      <c r="M57" s="724">
        <f t="shared" si="356"/>
        <v>1.1399999999999999</v>
      </c>
      <c r="N57" s="725">
        <f t="shared" si="357"/>
        <v>0.04</v>
      </c>
      <c r="O57" s="725">
        <f t="shared" si="358"/>
        <v>0.1</v>
      </c>
      <c r="P57" s="724">
        <f t="shared" si="359"/>
        <v>1.28</v>
      </c>
      <c r="Q57" s="724">
        <f t="shared" si="360"/>
        <v>1.08</v>
      </c>
      <c r="R57" s="726">
        <f t="shared" si="316"/>
        <v>41.47</v>
      </c>
      <c r="S57" s="726">
        <f t="shared" si="317"/>
        <v>0</v>
      </c>
      <c r="T57" s="726">
        <f t="shared" si="318"/>
        <v>0</v>
      </c>
      <c r="U57" s="726">
        <f t="shared" si="319"/>
        <v>0</v>
      </c>
      <c r="V57" s="726">
        <f t="shared" si="320"/>
        <v>0</v>
      </c>
      <c r="W57" s="727">
        <f t="shared" si="321"/>
        <v>0</v>
      </c>
      <c r="X57" s="728">
        <f t="shared" si="322"/>
        <v>0</v>
      </c>
      <c r="Y57" s="720" t="str">
        <f t="shared" si="323"/>
        <v>A22-3</v>
      </c>
      <c r="Z57" s="721">
        <f t="shared" si="324"/>
        <v>1.2</v>
      </c>
      <c r="AA57" s="729" t="s">
        <v>31</v>
      </c>
      <c r="AB57" s="722">
        <f t="shared" si="325"/>
        <v>1.2</v>
      </c>
      <c r="AC57" s="730">
        <f t="shared" si="326"/>
        <v>1.1339999999999968</v>
      </c>
      <c r="AD57" s="731">
        <f t="shared" si="327"/>
        <v>0.04</v>
      </c>
      <c r="AE57" s="731">
        <f t="shared" si="328"/>
        <v>0.15</v>
      </c>
      <c r="AF57" s="732">
        <f t="shared" si="329"/>
        <v>1.32</v>
      </c>
      <c r="AG57" s="732">
        <f t="shared" si="330"/>
        <v>2.2000000000000002</v>
      </c>
      <c r="AH57" s="731">
        <f t="shared" si="331"/>
        <v>0.92</v>
      </c>
      <c r="AI57" s="733">
        <f t="shared" si="332"/>
        <v>2.67</v>
      </c>
      <c r="AJ57" s="733">
        <f t="shared" si="333"/>
        <v>0</v>
      </c>
      <c r="AK57" s="733">
        <f t="shared" si="334"/>
        <v>0</v>
      </c>
      <c r="AL57" s="733">
        <f t="shared" si="335"/>
        <v>0</v>
      </c>
      <c r="AM57" s="733">
        <f t="shared" si="336"/>
        <v>0</v>
      </c>
      <c r="AN57" s="734">
        <f t="shared" si="337"/>
        <v>0</v>
      </c>
      <c r="AO57" s="735">
        <f t="shared" si="338"/>
        <v>0</v>
      </c>
      <c r="AP57" s="1216" t="str">
        <f t="shared" si="202"/>
        <v>A22-3 =&gt; A22-4</v>
      </c>
      <c r="AQ57" s="1217">
        <f t="shared" si="339"/>
        <v>0</v>
      </c>
      <c r="AR57" s="739">
        <f t="shared" si="340"/>
        <v>0.4</v>
      </c>
      <c r="AS57" s="736"/>
      <c r="AT57" s="736"/>
      <c r="AU57" s="723">
        <f t="shared" si="341"/>
        <v>30</v>
      </c>
      <c r="AV57" s="721">
        <f t="shared" si="342"/>
        <v>1.4</v>
      </c>
      <c r="AW57" s="729" t="s">
        <v>31</v>
      </c>
      <c r="AX57" s="722">
        <f t="shared" si="343"/>
        <v>1.4</v>
      </c>
      <c r="AY57" s="727">
        <f t="shared" si="344"/>
        <v>28.6</v>
      </c>
      <c r="AZ57" s="798">
        <f t="shared" si="345"/>
        <v>0.1</v>
      </c>
      <c r="BA57" s="798"/>
      <c r="BB57" s="727">
        <f t="shared" si="346"/>
        <v>1.08</v>
      </c>
      <c r="BC57" s="724">
        <f t="shared" si="347"/>
        <v>5.78</v>
      </c>
      <c r="BD57" s="737">
        <f t="shared" si="348"/>
        <v>0</v>
      </c>
      <c r="BE57" s="737"/>
      <c r="BF57" s="737">
        <f t="shared" si="349"/>
        <v>44.14</v>
      </c>
      <c r="BG57" s="737">
        <f t="shared" si="350"/>
        <v>5.18</v>
      </c>
      <c r="BH57" s="726">
        <f t="shared" si="351"/>
        <v>1.3239999999999967</v>
      </c>
      <c r="BI57" s="726">
        <f t="shared" si="352"/>
        <v>0</v>
      </c>
      <c r="BJ57" s="726">
        <f t="shared" si="353"/>
        <v>2.6</v>
      </c>
      <c r="BK57" s="726">
        <f t="shared" si="354"/>
        <v>0</v>
      </c>
      <c r="BL57" s="738">
        <f t="shared" si="355"/>
        <v>30.58</v>
      </c>
      <c r="BM57" s="718"/>
      <c r="BN57" s="779" t="s">
        <v>34959</v>
      </c>
      <c r="BO57" s="793" t="s">
        <v>35070</v>
      </c>
      <c r="BP57" s="784">
        <v>0.4</v>
      </c>
      <c r="BQ57" s="784">
        <v>30</v>
      </c>
      <c r="BR57" s="787">
        <v>1.1339999999999968</v>
      </c>
      <c r="BS57" s="787">
        <v>1.1489999999999974</v>
      </c>
      <c r="BT57" s="795">
        <v>0.23</v>
      </c>
    </row>
    <row r="58" spans="1:72" ht="14.25">
      <c r="A58" s="1216" t="str">
        <f t="shared" si="310"/>
        <v>A22-4 =&gt; A22-5</v>
      </c>
      <c r="B58" s="1218"/>
      <c r="C58" s="1217"/>
      <c r="D58" s="800">
        <f t="shared" si="311"/>
        <v>0.6</v>
      </c>
      <c r="E58" s="801"/>
      <c r="F58" s="802"/>
      <c r="G58" s="803" t="s">
        <v>34920</v>
      </c>
      <c r="H58" s="740">
        <f t="shared" si="312"/>
        <v>32</v>
      </c>
      <c r="I58" s="740">
        <v>1</v>
      </c>
      <c r="J58" s="740">
        <f t="shared" si="313"/>
        <v>32</v>
      </c>
      <c r="K58" s="804">
        <f t="shared" si="314"/>
        <v>1.3789999999999978</v>
      </c>
      <c r="L58" s="804">
        <f t="shared" si="315"/>
        <v>1.951399999999996</v>
      </c>
      <c r="M58" s="724">
        <f t="shared" ref="M58:M71" si="361">ROUND((K58+L58)/2,2)</f>
        <v>1.67</v>
      </c>
      <c r="N58" s="725">
        <f t="shared" ref="N58:N71" si="362">IF(F58=0,ROUND($D58*10%,2),IF(D58&gt;2.8,0.18,0.15))</f>
        <v>0.06</v>
      </c>
      <c r="O58" s="725">
        <f t="shared" ref="O58:O71" si="363">IF(F58=0,IF(   ROUND($D58/4,2),   IF(ROUND(($D58*1.2)/6,2)&lt;0.1,0.1,ROUND(($D58*1.2)/6,2))),0.5)</f>
        <v>0.12</v>
      </c>
      <c r="P58" s="724">
        <f t="shared" ref="P58:P71" si="364">M58+N58+O58</f>
        <v>1.85</v>
      </c>
      <c r="Q58" s="724">
        <f t="shared" ref="Q58:Q71" si="365">IF(P58&lt;2,(D58+N58*2)+0.6,(D58+N58*2)+0.6+ROUNDUP(P58-2,0)*0.1)*I58</f>
        <v>1.3199999999999998</v>
      </c>
      <c r="R58" s="726">
        <f t="shared" si="316"/>
        <v>0</v>
      </c>
      <c r="S58" s="726">
        <f t="shared" si="317"/>
        <v>63.36</v>
      </c>
      <c r="T58" s="726">
        <f t="shared" si="318"/>
        <v>14.78</v>
      </c>
      <c r="U58" s="726">
        <f t="shared" si="319"/>
        <v>0</v>
      </c>
      <c r="V58" s="726">
        <f t="shared" si="320"/>
        <v>0</v>
      </c>
      <c r="W58" s="727">
        <f t="shared" si="321"/>
        <v>150.4</v>
      </c>
      <c r="X58" s="728">
        <f t="shared" si="322"/>
        <v>0</v>
      </c>
      <c r="Y58" s="720" t="str">
        <f t="shared" si="323"/>
        <v>A22-4</v>
      </c>
      <c r="Z58" s="721">
        <f t="shared" ref="Z58:Z71" si="366">IF($D58=0.3,IF($I58=1,1.2,IF(I58=2,1.5,"--")),IF($D58=0.4,IF($I58=1,1.2,IF(I58=2,1.5,"--")),IF($D58=0.45,IF($I58=1,1.2,IF(I58=2,1.5,"--")),IF($D58=0.5,IF($I58=1,1.2,IF(I58=2,1.5,"--")),IF($D58=0.6,IF($I58=1,1.2,IF(I58=2,2,"--")),IF($D58=0.75,IF($I58=1,1.3,IF(I58=2,2,"--")),IF($D58=0.8,1.3,IF($D58=1,1.5,IF($D58=1.2,1.7,IF($D58&lt;=2,2,"--"))))))))))</f>
        <v>1.2</v>
      </c>
      <c r="AA58" s="729" t="s">
        <v>31</v>
      </c>
      <c r="AB58" s="722">
        <f t="shared" ref="AB58:AB71" si="367">Z58</f>
        <v>1.2</v>
      </c>
      <c r="AC58" s="730">
        <f t="shared" ref="AC58:AC71" si="368">IF($Z58="--","--",K58)</f>
        <v>1.3789999999999978</v>
      </c>
      <c r="AD58" s="731">
        <f t="shared" ref="AD58:AD71" si="369">IF($Z58="--","--",IF(D58&gt;1.5,0.15,ROUND($D58*10%,2)))</f>
        <v>0.06</v>
      </c>
      <c r="AE58" s="731">
        <f t="shared" si="328"/>
        <v>0.15</v>
      </c>
      <c r="AF58" s="732">
        <f t="shared" ref="AF58:AF71" si="370">IF($Z58="--","--",ROUND(AC58+AD58+AE58,2))</f>
        <v>1.59</v>
      </c>
      <c r="AG58" s="732">
        <f t="shared" si="330"/>
        <v>2.2000000000000002</v>
      </c>
      <c r="AH58" s="731">
        <f t="shared" ref="AH58:AH71" si="371">IF($D58=0.3,1.04,IF($D58=0.4,0.92,IF($D58=0.45,0.86,IF($D58=0.5,0.8,IF($D58=0.75,0.8,IF($D58=0.6,0.68,IF($D58=0.8,0.74,IF($D58=1,0.7,IF($D58=1.2,0.66,IF($D58=1.5,0.6,IF($D58&lt;=2,(2.4-(D58+0.3)),"--")))))))))))</f>
        <v>0.68</v>
      </c>
      <c r="AI58" s="733">
        <f t="shared" si="332"/>
        <v>0</v>
      </c>
      <c r="AJ58" s="733">
        <f t="shared" si="333"/>
        <v>2.2400000000000002</v>
      </c>
      <c r="AK58" s="733">
        <f t="shared" si="334"/>
        <v>0.13</v>
      </c>
      <c r="AL58" s="733">
        <f t="shared" si="335"/>
        <v>0</v>
      </c>
      <c r="AM58" s="733">
        <f t="shared" si="336"/>
        <v>0</v>
      </c>
      <c r="AN58" s="734">
        <f t="shared" si="337"/>
        <v>11.37</v>
      </c>
      <c r="AO58" s="735">
        <f t="shared" si="338"/>
        <v>0</v>
      </c>
      <c r="AP58" s="1216" t="str">
        <f t="shared" si="202"/>
        <v>A22-4 =&gt; A22-5</v>
      </c>
      <c r="AQ58" s="1217">
        <f t="shared" si="339"/>
        <v>0</v>
      </c>
      <c r="AR58" s="739">
        <f t="shared" si="340"/>
        <v>0.6</v>
      </c>
      <c r="AS58" s="736"/>
      <c r="AT58" s="736"/>
      <c r="AU58" s="723">
        <f t="shared" si="341"/>
        <v>32</v>
      </c>
      <c r="AV58" s="721">
        <f t="shared" si="342"/>
        <v>1.4</v>
      </c>
      <c r="AW58" s="729" t="s">
        <v>31</v>
      </c>
      <c r="AX58" s="722">
        <f t="shared" ref="AX58:AX71" si="372">AV58</f>
        <v>1.4</v>
      </c>
      <c r="AY58" s="727">
        <f t="shared" si="344"/>
        <v>30.6</v>
      </c>
      <c r="AZ58" s="798">
        <f t="shared" si="345"/>
        <v>0.12</v>
      </c>
      <c r="BA58" s="798"/>
      <c r="BB58" s="727">
        <f t="shared" si="346"/>
        <v>1.3199999999999998</v>
      </c>
      <c r="BC58" s="724">
        <f t="shared" si="347"/>
        <v>9.68</v>
      </c>
      <c r="BD58" s="737">
        <f t="shared" si="348"/>
        <v>0</v>
      </c>
      <c r="BE58" s="737"/>
      <c r="BF58" s="737">
        <f t="shared" si="349"/>
        <v>80.509999999999991</v>
      </c>
      <c r="BG58" s="737">
        <f t="shared" si="350"/>
        <v>12.46</v>
      </c>
      <c r="BH58" s="726">
        <f t="shared" si="351"/>
        <v>1.5889999999999977</v>
      </c>
      <c r="BI58" s="726">
        <f t="shared" si="352"/>
        <v>0</v>
      </c>
      <c r="BJ58" s="726">
        <f t="shared" si="353"/>
        <v>3.11</v>
      </c>
      <c r="BK58" s="726">
        <f t="shared" ref="BK58:BK71" si="373">ROUND(((PI()*0.9^2)/4)*BI58,2)</f>
        <v>0</v>
      </c>
      <c r="BL58" s="738">
        <f t="shared" ref="BL58:BL71" si="374">ROUND(BF58-BG58-BJ58-BK58-BC58-BD58,2)</f>
        <v>55.26</v>
      </c>
      <c r="BM58" s="718"/>
      <c r="BN58" s="779" t="s">
        <v>34960</v>
      </c>
      <c r="BO58" s="793" t="s">
        <v>35071</v>
      </c>
      <c r="BP58" s="784">
        <v>0.6</v>
      </c>
      <c r="BQ58" s="784">
        <v>32</v>
      </c>
      <c r="BR58" s="787">
        <v>1.3789999999999978</v>
      </c>
      <c r="BS58" s="787">
        <v>1.951399999999996</v>
      </c>
      <c r="BT58" s="795">
        <v>0</v>
      </c>
    </row>
    <row r="59" spans="1:72" ht="14.25">
      <c r="A59" s="1216" t="str">
        <f t="shared" si="310"/>
        <v>A22-5 =&gt; A22-6</v>
      </c>
      <c r="B59" s="1218"/>
      <c r="C59" s="1217"/>
      <c r="D59" s="800">
        <f t="shared" si="311"/>
        <v>0.6</v>
      </c>
      <c r="E59" s="801"/>
      <c r="F59" s="802"/>
      <c r="G59" s="803" t="s">
        <v>34920</v>
      </c>
      <c r="H59" s="740">
        <f t="shared" si="312"/>
        <v>30</v>
      </c>
      <c r="I59" s="740">
        <v>1</v>
      </c>
      <c r="J59" s="740">
        <f t="shared" si="313"/>
        <v>30</v>
      </c>
      <c r="K59" s="804">
        <f t="shared" si="314"/>
        <v>1.951399999999996</v>
      </c>
      <c r="L59" s="804">
        <f t="shared" si="315"/>
        <v>2.4843999999999973</v>
      </c>
      <c r="M59" s="724">
        <f t="shared" si="361"/>
        <v>2.2200000000000002</v>
      </c>
      <c r="N59" s="725">
        <f t="shared" si="362"/>
        <v>0.06</v>
      </c>
      <c r="O59" s="725">
        <f t="shared" si="363"/>
        <v>0.12</v>
      </c>
      <c r="P59" s="724">
        <f t="shared" si="364"/>
        <v>2.4000000000000004</v>
      </c>
      <c r="Q59" s="724">
        <f t="shared" si="365"/>
        <v>1.42</v>
      </c>
      <c r="R59" s="726">
        <f t="shared" si="316"/>
        <v>0</v>
      </c>
      <c r="S59" s="726">
        <f t="shared" si="317"/>
        <v>63.9</v>
      </c>
      <c r="T59" s="726">
        <f t="shared" si="318"/>
        <v>38.340000000000003</v>
      </c>
      <c r="U59" s="726">
        <f t="shared" si="319"/>
        <v>0</v>
      </c>
      <c r="V59" s="726">
        <f t="shared" si="320"/>
        <v>0</v>
      </c>
      <c r="W59" s="727">
        <f t="shared" si="321"/>
        <v>174</v>
      </c>
      <c r="X59" s="728">
        <f t="shared" si="322"/>
        <v>0</v>
      </c>
      <c r="Y59" s="720" t="str">
        <f t="shared" si="323"/>
        <v>A22-5</v>
      </c>
      <c r="Z59" s="721">
        <f t="shared" si="366"/>
        <v>1.2</v>
      </c>
      <c r="AA59" s="729" t="s">
        <v>31</v>
      </c>
      <c r="AB59" s="722">
        <f t="shared" si="367"/>
        <v>1.2</v>
      </c>
      <c r="AC59" s="730">
        <f t="shared" si="368"/>
        <v>1.951399999999996</v>
      </c>
      <c r="AD59" s="731">
        <f t="shared" si="369"/>
        <v>0.06</v>
      </c>
      <c r="AE59" s="731">
        <f t="shared" si="328"/>
        <v>0.15</v>
      </c>
      <c r="AF59" s="732">
        <f t="shared" si="370"/>
        <v>2.16</v>
      </c>
      <c r="AG59" s="732">
        <f t="shared" si="330"/>
        <v>2.2000000000000002</v>
      </c>
      <c r="AH59" s="731">
        <f t="shared" si="371"/>
        <v>0.68</v>
      </c>
      <c r="AI59" s="733">
        <f t="shared" si="332"/>
        <v>0</v>
      </c>
      <c r="AJ59" s="733">
        <f t="shared" si="333"/>
        <v>2.2400000000000002</v>
      </c>
      <c r="AK59" s="733">
        <f t="shared" si="334"/>
        <v>0.99</v>
      </c>
      <c r="AL59" s="733">
        <f t="shared" si="335"/>
        <v>0</v>
      </c>
      <c r="AM59" s="733">
        <f t="shared" si="336"/>
        <v>0</v>
      </c>
      <c r="AN59" s="734">
        <f t="shared" si="337"/>
        <v>14.47</v>
      </c>
      <c r="AO59" s="735">
        <f t="shared" si="338"/>
        <v>0</v>
      </c>
      <c r="AP59" s="1216" t="str">
        <f t="shared" si="202"/>
        <v>A22-5 =&gt; A22-6</v>
      </c>
      <c r="AQ59" s="1217">
        <f t="shared" si="339"/>
        <v>0</v>
      </c>
      <c r="AR59" s="739">
        <f t="shared" si="340"/>
        <v>0.6</v>
      </c>
      <c r="AS59" s="736"/>
      <c r="AT59" s="736"/>
      <c r="AU59" s="723">
        <f t="shared" si="341"/>
        <v>30</v>
      </c>
      <c r="AV59" s="721">
        <f t="shared" si="342"/>
        <v>1.4</v>
      </c>
      <c r="AW59" s="729" t="s">
        <v>31</v>
      </c>
      <c r="AX59" s="722">
        <f t="shared" si="372"/>
        <v>1.4</v>
      </c>
      <c r="AY59" s="727">
        <f t="shared" si="344"/>
        <v>28.6</v>
      </c>
      <c r="AZ59" s="798">
        <f t="shared" si="345"/>
        <v>0.12</v>
      </c>
      <c r="BA59" s="798"/>
      <c r="BB59" s="727">
        <f t="shared" si="346"/>
        <v>1.42</v>
      </c>
      <c r="BC59" s="724">
        <f t="shared" si="347"/>
        <v>9.91</v>
      </c>
      <c r="BD59" s="737">
        <f t="shared" si="348"/>
        <v>0</v>
      </c>
      <c r="BE59" s="737"/>
      <c r="BF59" s="737">
        <f t="shared" si="349"/>
        <v>105.47</v>
      </c>
      <c r="BG59" s="737">
        <f t="shared" si="350"/>
        <v>11.64</v>
      </c>
      <c r="BH59" s="726">
        <f t="shared" si="351"/>
        <v>2.161399999999996</v>
      </c>
      <c r="BI59" s="726">
        <f t="shared" si="352"/>
        <v>5.0000000000000266E-2</v>
      </c>
      <c r="BJ59" s="726">
        <f t="shared" si="353"/>
        <v>4.24</v>
      </c>
      <c r="BK59" s="726">
        <f t="shared" si="373"/>
        <v>0.03</v>
      </c>
      <c r="BL59" s="738">
        <f t="shared" si="374"/>
        <v>79.650000000000006</v>
      </c>
      <c r="BM59" s="718"/>
      <c r="BN59" s="779" t="s">
        <v>34961</v>
      </c>
      <c r="BO59" s="793" t="s">
        <v>35072</v>
      </c>
      <c r="BP59" s="784">
        <v>0.6</v>
      </c>
      <c r="BQ59" s="784">
        <v>30</v>
      </c>
      <c r="BR59" s="787">
        <v>1.951399999999996</v>
      </c>
      <c r="BS59" s="787">
        <v>2.4843999999999973</v>
      </c>
      <c r="BT59" s="795">
        <v>0</v>
      </c>
    </row>
    <row r="60" spans="1:72" ht="14.25">
      <c r="A60" s="1216" t="str">
        <f t="shared" si="310"/>
        <v>A22-6 =&gt; A22-7</v>
      </c>
      <c r="B60" s="1218"/>
      <c r="C60" s="1217"/>
      <c r="D60" s="800">
        <f t="shared" si="311"/>
        <v>0.6</v>
      </c>
      <c r="E60" s="801"/>
      <c r="F60" s="802"/>
      <c r="G60" s="803" t="s">
        <v>35026</v>
      </c>
      <c r="H60" s="740">
        <f t="shared" si="312"/>
        <v>29</v>
      </c>
      <c r="I60" s="740">
        <v>1</v>
      </c>
      <c r="J60" s="740">
        <f t="shared" si="313"/>
        <v>29</v>
      </c>
      <c r="K60" s="804">
        <f t="shared" si="314"/>
        <v>2.4843999999999973</v>
      </c>
      <c r="L60" s="804">
        <f t="shared" si="315"/>
        <v>2.7641999999999989</v>
      </c>
      <c r="M60" s="724">
        <f t="shared" si="361"/>
        <v>2.62</v>
      </c>
      <c r="N60" s="725">
        <f t="shared" si="362"/>
        <v>0.06</v>
      </c>
      <c r="O60" s="725">
        <f t="shared" si="363"/>
        <v>0.12</v>
      </c>
      <c r="P60" s="724">
        <f t="shared" si="364"/>
        <v>2.8000000000000003</v>
      </c>
      <c r="Q60" s="724">
        <f t="shared" si="365"/>
        <v>1.42</v>
      </c>
      <c r="R60" s="726">
        <f t="shared" si="316"/>
        <v>0</v>
      </c>
      <c r="S60" s="726">
        <f t="shared" si="317"/>
        <v>61.77</v>
      </c>
      <c r="T60" s="726">
        <f t="shared" si="318"/>
        <v>53.53</v>
      </c>
      <c r="U60" s="726">
        <f t="shared" si="319"/>
        <v>0</v>
      </c>
      <c r="V60" s="726">
        <f t="shared" si="320"/>
        <v>0</v>
      </c>
      <c r="W60" s="727">
        <f t="shared" si="321"/>
        <v>191.4</v>
      </c>
      <c r="X60" s="728">
        <f t="shared" si="322"/>
        <v>0</v>
      </c>
      <c r="Y60" s="720" t="str">
        <f t="shared" si="323"/>
        <v>A22-6</v>
      </c>
      <c r="Z60" s="721">
        <f t="shared" si="366"/>
        <v>1.2</v>
      </c>
      <c r="AA60" s="729" t="s">
        <v>31</v>
      </c>
      <c r="AB60" s="722">
        <f t="shared" si="367"/>
        <v>1.2</v>
      </c>
      <c r="AC60" s="730">
        <f t="shared" si="368"/>
        <v>2.4843999999999973</v>
      </c>
      <c r="AD60" s="731">
        <f t="shared" si="369"/>
        <v>0.06</v>
      </c>
      <c r="AE60" s="731">
        <f t="shared" si="328"/>
        <v>0.15</v>
      </c>
      <c r="AF60" s="732">
        <f t="shared" si="370"/>
        <v>2.69</v>
      </c>
      <c r="AG60" s="732">
        <f t="shared" si="330"/>
        <v>2.3000000000000003</v>
      </c>
      <c r="AH60" s="731">
        <f t="shared" si="371"/>
        <v>0.68</v>
      </c>
      <c r="AI60" s="733">
        <f t="shared" si="332"/>
        <v>0</v>
      </c>
      <c r="AJ60" s="733">
        <f t="shared" si="333"/>
        <v>2.35</v>
      </c>
      <c r="AK60" s="733">
        <f t="shared" si="334"/>
        <v>1.86</v>
      </c>
      <c r="AL60" s="733">
        <f t="shared" si="335"/>
        <v>0</v>
      </c>
      <c r="AM60" s="733">
        <f t="shared" si="336"/>
        <v>0</v>
      </c>
      <c r="AN60" s="734">
        <f t="shared" si="337"/>
        <v>17.350000000000001</v>
      </c>
      <c r="AO60" s="735">
        <f t="shared" si="338"/>
        <v>0</v>
      </c>
      <c r="AP60" s="1216" t="str">
        <f t="shared" si="202"/>
        <v>A22-6 =&gt; A22-7</v>
      </c>
      <c r="AQ60" s="1217">
        <f t="shared" si="339"/>
        <v>0</v>
      </c>
      <c r="AR60" s="739">
        <f t="shared" si="340"/>
        <v>0.6</v>
      </c>
      <c r="AS60" s="736"/>
      <c r="AT60" s="736"/>
      <c r="AU60" s="723">
        <f t="shared" si="341"/>
        <v>29</v>
      </c>
      <c r="AV60" s="721">
        <f t="shared" si="342"/>
        <v>1.4</v>
      </c>
      <c r="AW60" s="729" t="s">
        <v>31</v>
      </c>
      <c r="AX60" s="722">
        <f t="shared" si="372"/>
        <v>1.4</v>
      </c>
      <c r="AY60" s="727">
        <f t="shared" si="344"/>
        <v>27.6</v>
      </c>
      <c r="AZ60" s="798">
        <f t="shared" si="345"/>
        <v>0.12</v>
      </c>
      <c r="BA60" s="798"/>
      <c r="BB60" s="727">
        <f t="shared" si="346"/>
        <v>1.42</v>
      </c>
      <c r="BC60" s="724">
        <f t="shared" si="347"/>
        <v>9.56</v>
      </c>
      <c r="BD60" s="737">
        <f t="shared" si="348"/>
        <v>0</v>
      </c>
      <c r="BE60" s="737"/>
      <c r="BF60" s="737">
        <f t="shared" si="349"/>
        <v>119.51</v>
      </c>
      <c r="BG60" s="737">
        <f t="shared" si="350"/>
        <v>11.24</v>
      </c>
      <c r="BH60" s="726">
        <f t="shared" si="351"/>
        <v>2.35</v>
      </c>
      <c r="BI60" s="726">
        <f t="shared" si="352"/>
        <v>0.39439999999999742</v>
      </c>
      <c r="BJ60" s="726">
        <f t="shared" si="353"/>
        <v>4.6100000000000003</v>
      </c>
      <c r="BK60" s="726">
        <f t="shared" si="373"/>
        <v>0.25</v>
      </c>
      <c r="BL60" s="738">
        <f t="shared" si="374"/>
        <v>93.85</v>
      </c>
      <c r="BM60" s="718"/>
      <c r="BN60" s="779" t="s">
        <v>34962</v>
      </c>
      <c r="BO60" s="793" t="s">
        <v>35073</v>
      </c>
      <c r="BP60" s="784">
        <v>0.6</v>
      </c>
      <c r="BQ60" s="784">
        <v>29</v>
      </c>
      <c r="BR60" s="787">
        <v>2.4843999999999973</v>
      </c>
      <c r="BS60" s="787">
        <v>2.7641999999999989</v>
      </c>
      <c r="BT60" s="795">
        <v>0</v>
      </c>
    </row>
    <row r="61" spans="1:72" ht="14.25">
      <c r="A61" s="1216" t="str">
        <f t="shared" si="310"/>
        <v>A22-7 =&gt; A22-8</v>
      </c>
      <c r="B61" s="1218"/>
      <c r="C61" s="1217"/>
      <c r="D61" s="800">
        <f t="shared" si="311"/>
        <v>0.6</v>
      </c>
      <c r="E61" s="801"/>
      <c r="F61" s="802"/>
      <c r="G61" s="803" t="s">
        <v>35026</v>
      </c>
      <c r="H61" s="740">
        <f t="shared" si="312"/>
        <v>40</v>
      </c>
      <c r="I61" s="740">
        <v>1</v>
      </c>
      <c r="J61" s="740">
        <f t="shared" si="313"/>
        <v>40</v>
      </c>
      <c r="K61" s="804">
        <f t="shared" si="314"/>
        <v>2.7641999999999989</v>
      </c>
      <c r="L61" s="804">
        <f t="shared" si="315"/>
        <v>2.5152000000000001</v>
      </c>
      <c r="M61" s="724">
        <f t="shared" si="361"/>
        <v>2.64</v>
      </c>
      <c r="N61" s="725">
        <f t="shared" si="362"/>
        <v>0.06</v>
      </c>
      <c r="O61" s="725">
        <f t="shared" si="363"/>
        <v>0.12</v>
      </c>
      <c r="P61" s="724">
        <f t="shared" si="364"/>
        <v>2.8200000000000003</v>
      </c>
      <c r="Q61" s="724">
        <f t="shared" si="365"/>
        <v>1.42</v>
      </c>
      <c r="R61" s="726">
        <f t="shared" si="316"/>
        <v>0</v>
      </c>
      <c r="S61" s="726">
        <f t="shared" si="317"/>
        <v>85.2</v>
      </c>
      <c r="T61" s="726">
        <f t="shared" si="318"/>
        <v>74.98</v>
      </c>
      <c r="U61" s="726">
        <f t="shared" si="319"/>
        <v>0</v>
      </c>
      <c r="V61" s="726">
        <f t="shared" si="320"/>
        <v>0</v>
      </c>
      <c r="W61" s="727">
        <f t="shared" si="321"/>
        <v>265.60000000000002</v>
      </c>
      <c r="X61" s="728">
        <f t="shared" si="322"/>
        <v>0</v>
      </c>
      <c r="Y61" s="720" t="str">
        <f t="shared" si="323"/>
        <v>A22-7</v>
      </c>
      <c r="Z61" s="721">
        <f t="shared" si="366"/>
        <v>1.2</v>
      </c>
      <c r="AA61" s="729" t="s">
        <v>31</v>
      </c>
      <c r="AB61" s="722">
        <f t="shared" si="367"/>
        <v>1.2</v>
      </c>
      <c r="AC61" s="730">
        <f t="shared" si="368"/>
        <v>2.7641999999999989</v>
      </c>
      <c r="AD61" s="731">
        <f t="shared" si="369"/>
        <v>0.06</v>
      </c>
      <c r="AE61" s="731">
        <f t="shared" si="328"/>
        <v>0.15</v>
      </c>
      <c r="AF61" s="732">
        <f t="shared" si="370"/>
        <v>2.97</v>
      </c>
      <c r="AG61" s="732">
        <f t="shared" si="330"/>
        <v>2.3000000000000003</v>
      </c>
      <c r="AH61" s="731">
        <f t="shared" si="371"/>
        <v>0.68</v>
      </c>
      <c r="AI61" s="733">
        <f t="shared" si="332"/>
        <v>0</v>
      </c>
      <c r="AJ61" s="733">
        <f t="shared" si="333"/>
        <v>2.35</v>
      </c>
      <c r="AK61" s="733">
        <f t="shared" si="334"/>
        <v>2.2999999999999998</v>
      </c>
      <c r="AL61" s="733">
        <f t="shared" si="335"/>
        <v>0</v>
      </c>
      <c r="AM61" s="733">
        <f t="shared" si="336"/>
        <v>0</v>
      </c>
      <c r="AN61" s="734">
        <f t="shared" si="337"/>
        <v>18.88</v>
      </c>
      <c r="AO61" s="735">
        <f t="shared" si="338"/>
        <v>0</v>
      </c>
      <c r="AP61" s="1216" t="str">
        <f t="shared" si="202"/>
        <v>A22-7 =&gt; A22-8</v>
      </c>
      <c r="AQ61" s="1217">
        <f t="shared" si="339"/>
        <v>0</v>
      </c>
      <c r="AR61" s="739">
        <f t="shared" si="340"/>
        <v>0.6</v>
      </c>
      <c r="AS61" s="736"/>
      <c r="AT61" s="736"/>
      <c r="AU61" s="723">
        <f t="shared" si="341"/>
        <v>40</v>
      </c>
      <c r="AV61" s="721">
        <f t="shared" si="342"/>
        <v>1.4</v>
      </c>
      <c r="AW61" s="729" t="s">
        <v>31</v>
      </c>
      <c r="AX61" s="722">
        <f t="shared" si="372"/>
        <v>1.4</v>
      </c>
      <c r="AY61" s="727">
        <f t="shared" si="344"/>
        <v>38.6</v>
      </c>
      <c r="AZ61" s="798">
        <f t="shared" si="345"/>
        <v>0.12</v>
      </c>
      <c r="BA61" s="798"/>
      <c r="BB61" s="727">
        <f t="shared" si="346"/>
        <v>1.42</v>
      </c>
      <c r="BC61" s="724">
        <f t="shared" si="347"/>
        <v>13.37</v>
      </c>
      <c r="BD61" s="737">
        <f t="shared" si="348"/>
        <v>0</v>
      </c>
      <c r="BE61" s="737"/>
      <c r="BF61" s="737">
        <f t="shared" si="349"/>
        <v>164.83</v>
      </c>
      <c r="BG61" s="737">
        <f t="shared" si="350"/>
        <v>15.72</v>
      </c>
      <c r="BH61" s="726">
        <f t="shared" si="351"/>
        <v>2.35</v>
      </c>
      <c r="BI61" s="726">
        <f t="shared" si="352"/>
        <v>0.67419999999999902</v>
      </c>
      <c r="BJ61" s="726">
        <f t="shared" si="353"/>
        <v>4.6100000000000003</v>
      </c>
      <c r="BK61" s="726">
        <f t="shared" si="373"/>
        <v>0.43</v>
      </c>
      <c r="BL61" s="738">
        <f t="shared" si="374"/>
        <v>130.69999999999999</v>
      </c>
      <c r="BM61" s="718"/>
      <c r="BN61" s="779" t="s">
        <v>34963</v>
      </c>
      <c r="BO61" s="793" t="s">
        <v>35068</v>
      </c>
      <c r="BP61" s="784">
        <v>0.6</v>
      </c>
      <c r="BQ61" s="784">
        <v>40</v>
      </c>
      <c r="BR61" s="787">
        <v>2.7641999999999989</v>
      </c>
      <c r="BS61" s="787">
        <v>2.5152000000000001</v>
      </c>
      <c r="BT61" s="795">
        <v>0</v>
      </c>
    </row>
    <row r="62" spans="1:72" ht="14.25">
      <c r="A62" s="1216" t="str">
        <f t="shared" si="310"/>
        <v>A22-8 =&gt; A22-9</v>
      </c>
      <c r="B62" s="1218"/>
      <c r="C62" s="1217"/>
      <c r="D62" s="800">
        <f t="shared" si="311"/>
        <v>0.6</v>
      </c>
      <c r="E62" s="801"/>
      <c r="F62" s="802"/>
      <c r="G62" s="803" t="s">
        <v>35026</v>
      </c>
      <c r="H62" s="740">
        <f t="shared" si="312"/>
        <v>31</v>
      </c>
      <c r="I62" s="740">
        <v>1</v>
      </c>
      <c r="J62" s="740">
        <f t="shared" si="313"/>
        <v>31</v>
      </c>
      <c r="K62" s="804">
        <f t="shared" si="314"/>
        <v>2.5152000000000001</v>
      </c>
      <c r="L62" s="804">
        <f t="shared" si="315"/>
        <v>2.1111999999999966</v>
      </c>
      <c r="M62" s="724">
        <f t="shared" si="361"/>
        <v>2.31</v>
      </c>
      <c r="N62" s="725">
        <f t="shared" si="362"/>
        <v>0.06</v>
      </c>
      <c r="O62" s="725">
        <f t="shared" si="363"/>
        <v>0.12</v>
      </c>
      <c r="P62" s="724">
        <f t="shared" si="364"/>
        <v>2.4900000000000002</v>
      </c>
      <c r="Q62" s="724">
        <f t="shared" si="365"/>
        <v>1.42</v>
      </c>
      <c r="R62" s="726">
        <f t="shared" si="316"/>
        <v>0</v>
      </c>
      <c r="S62" s="726">
        <f t="shared" si="317"/>
        <v>66.03</v>
      </c>
      <c r="T62" s="726">
        <f t="shared" si="318"/>
        <v>43.58</v>
      </c>
      <c r="U62" s="726">
        <f t="shared" si="319"/>
        <v>0</v>
      </c>
      <c r="V62" s="726">
        <f t="shared" si="320"/>
        <v>0</v>
      </c>
      <c r="W62" s="727">
        <f t="shared" si="321"/>
        <v>185.38</v>
      </c>
      <c r="X62" s="728">
        <f t="shared" si="322"/>
        <v>0</v>
      </c>
      <c r="Y62" s="720" t="str">
        <f t="shared" si="323"/>
        <v>A22-8</v>
      </c>
      <c r="Z62" s="721">
        <f t="shared" si="366"/>
        <v>1.2</v>
      </c>
      <c r="AA62" s="729" t="s">
        <v>31</v>
      </c>
      <c r="AB62" s="722">
        <f t="shared" si="367"/>
        <v>1.2</v>
      </c>
      <c r="AC62" s="730">
        <f t="shared" si="368"/>
        <v>2.5152000000000001</v>
      </c>
      <c r="AD62" s="731">
        <f t="shared" si="369"/>
        <v>0.06</v>
      </c>
      <c r="AE62" s="731">
        <f t="shared" si="328"/>
        <v>0.15</v>
      </c>
      <c r="AF62" s="732">
        <f t="shared" si="370"/>
        <v>2.73</v>
      </c>
      <c r="AG62" s="732">
        <f t="shared" si="330"/>
        <v>2.3000000000000003</v>
      </c>
      <c r="AH62" s="731">
        <f t="shared" si="371"/>
        <v>0.68</v>
      </c>
      <c r="AI62" s="733">
        <f t="shared" si="332"/>
        <v>0</v>
      </c>
      <c r="AJ62" s="733">
        <f t="shared" si="333"/>
        <v>2.35</v>
      </c>
      <c r="AK62" s="733">
        <f t="shared" si="334"/>
        <v>1.92</v>
      </c>
      <c r="AL62" s="733">
        <f t="shared" si="335"/>
        <v>0</v>
      </c>
      <c r="AM62" s="733">
        <f t="shared" si="336"/>
        <v>0</v>
      </c>
      <c r="AN62" s="734">
        <f t="shared" si="337"/>
        <v>17.57</v>
      </c>
      <c r="AO62" s="735">
        <f t="shared" si="338"/>
        <v>0</v>
      </c>
      <c r="AP62" s="1216" t="str">
        <f t="shared" si="202"/>
        <v>A22-8 =&gt; A22-9</v>
      </c>
      <c r="AQ62" s="1217">
        <f t="shared" si="339"/>
        <v>0</v>
      </c>
      <c r="AR62" s="739">
        <f t="shared" si="340"/>
        <v>0.6</v>
      </c>
      <c r="AS62" s="736"/>
      <c r="AT62" s="736"/>
      <c r="AU62" s="723">
        <f t="shared" si="341"/>
        <v>31</v>
      </c>
      <c r="AV62" s="721">
        <f t="shared" si="342"/>
        <v>1.4</v>
      </c>
      <c r="AW62" s="729" t="s">
        <v>31</v>
      </c>
      <c r="AX62" s="722">
        <f t="shared" si="372"/>
        <v>1.4</v>
      </c>
      <c r="AY62" s="727">
        <f t="shared" si="344"/>
        <v>29.6</v>
      </c>
      <c r="AZ62" s="798">
        <f t="shared" si="345"/>
        <v>0.12</v>
      </c>
      <c r="BA62" s="798"/>
      <c r="BB62" s="727">
        <f t="shared" si="346"/>
        <v>1.42</v>
      </c>
      <c r="BC62" s="724">
        <f t="shared" si="347"/>
        <v>10.25</v>
      </c>
      <c r="BD62" s="737">
        <f t="shared" si="348"/>
        <v>0</v>
      </c>
      <c r="BE62" s="737"/>
      <c r="BF62" s="737">
        <f t="shared" si="349"/>
        <v>113.88</v>
      </c>
      <c r="BG62" s="737">
        <f t="shared" si="350"/>
        <v>12.05</v>
      </c>
      <c r="BH62" s="726">
        <f t="shared" si="351"/>
        <v>2.35</v>
      </c>
      <c r="BI62" s="726">
        <f t="shared" si="352"/>
        <v>0.42520000000000024</v>
      </c>
      <c r="BJ62" s="726">
        <f t="shared" si="353"/>
        <v>4.6100000000000003</v>
      </c>
      <c r="BK62" s="726">
        <f t="shared" si="373"/>
        <v>0.27</v>
      </c>
      <c r="BL62" s="738">
        <f t="shared" si="374"/>
        <v>86.7</v>
      </c>
      <c r="BM62" s="718"/>
      <c r="BN62" s="779" t="s">
        <v>34964</v>
      </c>
      <c r="BO62" s="793" t="s">
        <v>35074</v>
      </c>
      <c r="BP62" s="784">
        <v>0.6</v>
      </c>
      <c r="BQ62" s="784">
        <v>31</v>
      </c>
      <c r="BR62" s="787">
        <v>2.5152000000000001</v>
      </c>
      <c r="BS62" s="787">
        <v>2.1111999999999966</v>
      </c>
      <c r="BT62" s="795">
        <v>0</v>
      </c>
    </row>
    <row r="63" spans="1:72" ht="14.25">
      <c r="A63" s="1216" t="str">
        <f t="shared" si="310"/>
        <v>A22-9 =&gt; A22-10</v>
      </c>
      <c r="B63" s="1218"/>
      <c r="C63" s="1217"/>
      <c r="D63" s="800">
        <f t="shared" si="311"/>
        <v>0.6</v>
      </c>
      <c r="E63" s="801"/>
      <c r="F63" s="802"/>
      <c r="G63" s="803" t="s">
        <v>34920</v>
      </c>
      <c r="H63" s="740">
        <f t="shared" si="312"/>
        <v>22</v>
      </c>
      <c r="I63" s="740">
        <v>1</v>
      </c>
      <c r="J63" s="740">
        <f t="shared" si="313"/>
        <v>22</v>
      </c>
      <c r="K63" s="804">
        <f t="shared" si="314"/>
        <v>2.1111999999999966</v>
      </c>
      <c r="L63" s="804">
        <f t="shared" si="315"/>
        <v>1.9351999999999983</v>
      </c>
      <c r="M63" s="724">
        <f t="shared" si="361"/>
        <v>2.02</v>
      </c>
      <c r="N63" s="725">
        <f t="shared" si="362"/>
        <v>0.06</v>
      </c>
      <c r="O63" s="725">
        <f t="shared" si="363"/>
        <v>0.12</v>
      </c>
      <c r="P63" s="724">
        <f t="shared" si="364"/>
        <v>2.2000000000000002</v>
      </c>
      <c r="Q63" s="724">
        <f t="shared" si="365"/>
        <v>1.42</v>
      </c>
      <c r="R63" s="726">
        <f t="shared" si="316"/>
        <v>0</v>
      </c>
      <c r="S63" s="726">
        <f t="shared" si="317"/>
        <v>46.86</v>
      </c>
      <c r="T63" s="726">
        <f t="shared" si="318"/>
        <v>21.87</v>
      </c>
      <c r="U63" s="726">
        <f t="shared" si="319"/>
        <v>0</v>
      </c>
      <c r="V63" s="726">
        <f t="shared" si="320"/>
        <v>0</v>
      </c>
      <c r="W63" s="727">
        <f t="shared" si="321"/>
        <v>118.8</v>
      </c>
      <c r="X63" s="728">
        <f t="shared" si="322"/>
        <v>0</v>
      </c>
      <c r="Y63" s="720" t="str">
        <f t="shared" si="323"/>
        <v>A22-9</v>
      </c>
      <c r="Z63" s="721">
        <f t="shared" si="366"/>
        <v>1.2</v>
      </c>
      <c r="AA63" s="729" t="s">
        <v>31</v>
      </c>
      <c r="AB63" s="722">
        <f t="shared" si="367"/>
        <v>1.2</v>
      </c>
      <c r="AC63" s="730">
        <f t="shared" si="368"/>
        <v>2.1111999999999966</v>
      </c>
      <c r="AD63" s="731">
        <f t="shared" si="369"/>
        <v>0.06</v>
      </c>
      <c r="AE63" s="731">
        <f t="shared" si="328"/>
        <v>0.15</v>
      </c>
      <c r="AF63" s="732">
        <f t="shared" si="370"/>
        <v>2.3199999999999998</v>
      </c>
      <c r="AG63" s="732">
        <f t="shared" si="330"/>
        <v>2.3000000000000003</v>
      </c>
      <c r="AH63" s="731">
        <f t="shared" si="371"/>
        <v>0.68</v>
      </c>
      <c r="AI63" s="733">
        <f t="shared" si="332"/>
        <v>0</v>
      </c>
      <c r="AJ63" s="733">
        <f t="shared" si="333"/>
        <v>2.35</v>
      </c>
      <c r="AK63" s="733">
        <f t="shared" si="334"/>
        <v>1.28</v>
      </c>
      <c r="AL63" s="733">
        <f t="shared" si="335"/>
        <v>0</v>
      </c>
      <c r="AM63" s="733">
        <f t="shared" si="336"/>
        <v>0</v>
      </c>
      <c r="AN63" s="734">
        <f t="shared" si="337"/>
        <v>15.34</v>
      </c>
      <c r="AO63" s="735">
        <f t="shared" si="338"/>
        <v>0</v>
      </c>
      <c r="AP63" s="1216" t="str">
        <f t="shared" si="202"/>
        <v>A22-9 =&gt; A22-10</v>
      </c>
      <c r="AQ63" s="1217">
        <f t="shared" si="339"/>
        <v>0</v>
      </c>
      <c r="AR63" s="739">
        <f t="shared" si="340"/>
        <v>0.6</v>
      </c>
      <c r="AS63" s="736"/>
      <c r="AT63" s="736"/>
      <c r="AU63" s="723">
        <f t="shared" si="341"/>
        <v>22</v>
      </c>
      <c r="AV63" s="721">
        <f t="shared" si="342"/>
        <v>1.4</v>
      </c>
      <c r="AW63" s="729" t="s">
        <v>31</v>
      </c>
      <c r="AX63" s="722">
        <f t="shared" si="372"/>
        <v>1.4</v>
      </c>
      <c r="AY63" s="727">
        <f t="shared" si="344"/>
        <v>20.6</v>
      </c>
      <c r="AZ63" s="798">
        <f t="shared" si="345"/>
        <v>0.12</v>
      </c>
      <c r="BA63" s="798"/>
      <c r="BB63" s="727">
        <f t="shared" si="346"/>
        <v>1.42</v>
      </c>
      <c r="BC63" s="724">
        <f t="shared" si="347"/>
        <v>7.14</v>
      </c>
      <c r="BD63" s="737">
        <f t="shared" si="348"/>
        <v>0</v>
      </c>
      <c r="BE63" s="737"/>
      <c r="BF63" s="737">
        <f t="shared" si="349"/>
        <v>72.36</v>
      </c>
      <c r="BG63" s="737">
        <f t="shared" si="350"/>
        <v>8.39</v>
      </c>
      <c r="BH63" s="726">
        <f t="shared" si="351"/>
        <v>2.35</v>
      </c>
      <c r="BI63" s="726">
        <f t="shared" si="352"/>
        <v>2.1199999999996777E-2</v>
      </c>
      <c r="BJ63" s="726">
        <f t="shared" si="353"/>
        <v>4.6100000000000003</v>
      </c>
      <c r="BK63" s="726">
        <f t="shared" si="373"/>
        <v>0.01</v>
      </c>
      <c r="BL63" s="738">
        <f t="shared" si="374"/>
        <v>52.21</v>
      </c>
      <c r="BM63" s="718"/>
      <c r="BN63" s="779" t="s">
        <v>34965</v>
      </c>
      <c r="BO63" s="793" t="s">
        <v>35075</v>
      </c>
      <c r="BP63" s="784">
        <v>0.6</v>
      </c>
      <c r="BQ63" s="784">
        <v>22</v>
      </c>
      <c r="BR63" s="787">
        <v>2.1111999999999966</v>
      </c>
      <c r="BS63" s="787">
        <v>1.9351999999999983</v>
      </c>
      <c r="BT63" s="795">
        <v>0</v>
      </c>
    </row>
    <row r="64" spans="1:72" ht="14.25">
      <c r="A64" s="1216" t="str">
        <f t="shared" si="310"/>
        <v>A22-10 =&gt; A22-11</v>
      </c>
      <c r="B64" s="1218"/>
      <c r="C64" s="1217"/>
      <c r="D64" s="800">
        <f t="shared" si="311"/>
        <v>0.6</v>
      </c>
      <c r="E64" s="801"/>
      <c r="F64" s="802"/>
      <c r="G64" s="803" t="s">
        <v>34920</v>
      </c>
      <c r="H64" s="740">
        <f t="shared" si="312"/>
        <v>29</v>
      </c>
      <c r="I64" s="740">
        <v>1</v>
      </c>
      <c r="J64" s="740">
        <f t="shared" si="313"/>
        <v>29</v>
      </c>
      <c r="K64" s="804">
        <f t="shared" si="314"/>
        <v>1.9351999999999983</v>
      </c>
      <c r="L64" s="804">
        <f t="shared" si="315"/>
        <v>1.4261999999999979</v>
      </c>
      <c r="M64" s="724">
        <f t="shared" si="361"/>
        <v>1.68</v>
      </c>
      <c r="N64" s="725">
        <f t="shared" si="362"/>
        <v>0.06</v>
      </c>
      <c r="O64" s="725">
        <f t="shared" si="363"/>
        <v>0.12</v>
      </c>
      <c r="P64" s="724">
        <f t="shared" si="364"/>
        <v>1.8599999999999999</v>
      </c>
      <c r="Q64" s="724">
        <f t="shared" si="365"/>
        <v>1.3199999999999998</v>
      </c>
      <c r="R64" s="726">
        <f t="shared" si="316"/>
        <v>0</v>
      </c>
      <c r="S64" s="726">
        <f t="shared" si="317"/>
        <v>57.42</v>
      </c>
      <c r="T64" s="726">
        <f t="shared" si="318"/>
        <v>13.78</v>
      </c>
      <c r="U64" s="726">
        <f t="shared" si="319"/>
        <v>0</v>
      </c>
      <c r="V64" s="726">
        <f t="shared" si="320"/>
        <v>0</v>
      </c>
      <c r="W64" s="727">
        <f t="shared" si="321"/>
        <v>136.88</v>
      </c>
      <c r="X64" s="728">
        <f t="shared" si="322"/>
        <v>0</v>
      </c>
      <c r="Y64" s="720" t="str">
        <f t="shared" si="323"/>
        <v>A22-10</v>
      </c>
      <c r="Z64" s="721">
        <f t="shared" si="366"/>
        <v>1.2</v>
      </c>
      <c r="AA64" s="729" t="s">
        <v>31</v>
      </c>
      <c r="AB64" s="722">
        <f t="shared" si="367"/>
        <v>1.2</v>
      </c>
      <c r="AC64" s="730">
        <f t="shared" si="368"/>
        <v>1.9351999999999983</v>
      </c>
      <c r="AD64" s="731">
        <f t="shared" si="369"/>
        <v>0.06</v>
      </c>
      <c r="AE64" s="731">
        <f t="shared" si="328"/>
        <v>0.15</v>
      </c>
      <c r="AF64" s="732">
        <f t="shared" si="370"/>
        <v>2.15</v>
      </c>
      <c r="AG64" s="732">
        <f t="shared" si="330"/>
        <v>2.2000000000000002</v>
      </c>
      <c r="AH64" s="731">
        <f t="shared" si="371"/>
        <v>0.68</v>
      </c>
      <c r="AI64" s="733">
        <f t="shared" si="332"/>
        <v>0</v>
      </c>
      <c r="AJ64" s="733">
        <f t="shared" si="333"/>
        <v>2.2400000000000002</v>
      </c>
      <c r="AK64" s="733">
        <f t="shared" si="334"/>
        <v>0.97</v>
      </c>
      <c r="AL64" s="733">
        <f t="shared" si="335"/>
        <v>0</v>
      </c>
      <c r="AM64" s="733">
        <f t="shared" si="336"/>
        <v>0</v>
      </c>
      <c r="AN64" s="734">
        <f t="shared" si="337"/>
        <v>14.42</v>
      </c>
      <c r="AO64" s="735">
        <f t="shared" si="338"/>
        <v>0</v>
      </c>
      <c r="AP64" s="1216" t="str">
        <f t="shared" si="202"/>
        <v>A22-10 =&gt; A22-11</v>
      </c>
      <c r="AQ64" s="1217">
        <f t="shared" si="339"/>
        <v>0</v>
      </c>
      <c r="AR64" s="739">
        <f t="shared" si="340"/>
        <v>0.6</v>
      </c>
      <c r="AS64" s="736"/>
      <c r="AT64" s="736"/>
      <c r="AU64" s="723">
        <f t="shared" si="341"/>
        <v>29</v>
      </c>
      <c r="AV64" s="721">
        <f t="shared" si="342"/>
        <v>1.4</v>
      </c>
      <c r="AW64" s="729" t="s">
        <v>31</v>
      </c>
      <c r="AX64" s="722">
        <f t="shared" si="372"/>
        <v>1.4</v>
      </c>
      <c r="AY64" s="727">
        <f t="shared" si="344"/>
        <v>27.6</v>
      </c>
      <c r="AZ64" s="798">
        <f t="shared" si="345"/>
        <v>0.12</v>
      </c>
      <c r="BA64" s="798"/>
      <c r="BB64" s="727">
        <f t="shared" si="346"/>
        <v>1.3199999999999998</v>
      </c>
      <c r="BC64" s="724">
        <f t="shared" si="347"/>
        <v>8.73</v>
      </c>
      <c r="BD64" s="737">
        <f t="shared" si="348"/>
        <v>0</v>
      </c>
      <c r="BE64" s="737"/>
      <c r="BF64" s="737">
        <f t="shared" si="349"/>
        <v>74.41</v>
      </c>
      <c r="BG64" s="737">
        <f t="shared" si="350"/>
        <v>11.24</v>
      </c>
      <c r="BH64" s="726">
        <f t="shared" si="351"/>
        <v>2.1451999999999982</v>
      </c>
      <c r="BI64" s="726">
        <f t="shared" si="352"/>
        <v>0</v>
      </c>
      <c r="BJ64" s="726">
        <f t="shared" si="353"/>
        <v>4.2</v>
      </c>
      <c r="BK64" s="726">
        <f t="shared" si="373"/>
        <v>0</v>
      </c>
      <c r="BL64" s="738">
        <f t="shared" si="374"/>
        <v>50.24</v>
      </c>
      <c r="BM64" s="718"/>
      <c r="BN64" s="779" t="s">
        <v>34966</v>
      </c>
      <c r="BO64" s="793" t="s">
        <v>35058</v>
      </c>
      <c r="BP64" s="784">
        <v>0.6</v>
      </c>
      <c r="BQ64" s="784">
        <v>29</v>
      </c>
      <c r="BR64" s="787">
        <v>1.9351999999999983</v>
      </c>
      <c r="BS64" s="787">
        <v>1.4261999999999979</v>
      </c>
      <c r="BT64" s="795">
        <v>0</v>
      </c>
    </row>
    <row r="65" spans="1:72" ht="14.25">
      <c r="A65" s="1216" t="str">
        <f t="shared" si="310"/>
        <v>A22-11 =&gt; A22-12</v>
      </c>
      <c r="B65" s="1218"/>
      <c r="C65" s="1217"/>
      <c r="D65" s="800">
        <f t="shared" si="311"/>
        <v>0.6</v>
      </c>
      <c r="E65" s="801"/>
      <c r="F65" s="802"/>
      <c r="G65" s="803" t="s">
        <v>34920</v>
      </c>
      <c r="H65" s="740">
        <f t="shared" si="312"/>
        <v>40</v>
      </c>
      <c r="I65" s="740">
        <v>1</v>
      </c>
      <c r="J65" s="740">
        <f t="shared" si="313"/>
        <v>40</v>
      </c>
      <c r="K65" s="804">
        <f t="shared" si="314"/>
        <v>1.4261999999999979</v>
      </c>
      <c r="L65" s="804">
        <f t="shared" si="315"/>
        <v>1.4751999999999974</v>
      </c>
      <c r="M65" s="724">
        <f t="shared" si="361"/>
        <v>1.45</v>
      </c>
      <c r="N65" s="725">
        <f t="shared" si="362"/>
        <v>0.06</v>
      </c>
      <c r="O65" s="725">
        <f t="shared" si="363"/>
        <v>0.12</v>
      </c>
      <c r="P65" s="724">
        <f t="shared" si="364"/>
        <v>1.63</v>
      </c>
      <c r="Q65" s="724">
        <f t="shared" si="365"/>
        <v>1.3199999999999998</v>
      </c>
      <c r="R65" s="726">
        <f t="shared" si="316"/>
        <v>0</v>
      </c>
      <c r="S65" s="726">
        <f t="shared" si="317"/>
        <v>79.2</v>
      </c>
      <c r="T65" s="726">
        <f t="shared" si="318"/>
        <v>6.86</v>
      </c>
      <c r="U65" s="726">
        <f t="shared" si="319"/>
        <v>0</v>
      </c>
      <c r="V65" s="726">
        <f t="shared" si="320"/>
        <v>0</v>
      </c>
      <c r="W65" s="727">
        <f t="shared" si="321"/>
        <v>170.4</v>
      </c>
      <c r="X65" s="728">
        <f t="shared" si="322"/>
        <v>0</v>
      </c>
      <c r="Y65" s="720" t="str">
        <f t="shared" si="323"/>
        <v>A22-11</v>
      </c>
      <c r="Z65" s="721">
        <f t="shared" si="366"/>
        <v>1.2</v>
      </c>
      <c r="AA65" s="729" t="s">
        <v>31</v>
      </c>
      <c r="AB65" s="722">
        <f t="shared" si="367"/>
        <v>1.2</v>
      </c>
      <c r="AC65" s="730">
        <f t="shared" si="368"/>
        <v>1.4261999999999979</v>
      </c>
      <c r="AD65" s="731">
        <f t="shared" si="369"/>
        <v>0.06</v>
      </c>
      <c r="AE65" s="731">
        <f t="shared" si="328"/>
        <v>0.15</v>
      </c>
      <c r="AF65" s="732">
        <f t="shared" si="370"/>
        <v>1.64</v>
      </c>
      <c r="AG65" s="732">
        <f t="shared" si="330"/>
        <v>2.2000000000000002</v>
      </c>
      <c r="AH65" s="731">
        <f t="shared" si="371"/>
        <v>0.68</v>
      </c>
      <c r="AI65" s="733">
        <f t="shared" si="332"/>
        <v>0</v>
      </c>
      <c r="AJ65" s="733">
        <f t="shared" si="333"/>
        <v>2.2400000000000002</v>
      </c>
      <c r="AK65" s="733">
        <f t="shared" si="334"/>
        <v>0.21</v>
      </c>
      <c r="AL65" s="733">
        <f t="shared" si="335"/>
        <v>0</v>
      </c>
      <c r="AM65" s="733">
        <f t="shared" si="336"/>
        <v>0</v>
      </c>
      <c r="AN65" s="734">
        <f t="shared" si="337"/>
        <v>11.64</v>
      </c>
      <c r="AO65" s="735">
        <f t="shared" si="338"/>
        <v>0</v>
      </c>
      <c r="AP65" s="1216" t="str">
        <f t="shared" si="202"/>
        <v>A22-11 =&gt; A22-12</v>
      </c>
      <c r="AQ65" s="1217">
        <f t="shared" si="339"/>
        <v>0</v>
      </c>
      <c r="AR65" s="739">
        <f t="shared" si="340"/>
        <v>0.6</v>
      </c>
      <c r="AS65" s="736"/>
      <c r="AT65" s="736"/>
      <c r="AU65" s="723">
        <f t="shared" si="341"/>
        <v>40</v>
      </c>
      <c r="AV65" s="721">
        <f t="shared" si="342"/>
        <v>1.4</v>
      </c>
      <c r="AW65" s="729" t="s">
        <v>31</v>
      </c>
      <c r="AX65" s="722">
        <f t="shared" si="372"/>
        <v>1.4</v>
      </c>
      <c r="AY65" s="727">
        <f t="shared" si="344"/>
        <v>38.6</v>
      </c>
      <c r="AZ65" s="798">
        <f t="shared" si="345"/>
        <v>0.12</v>
      </c>
      <c r="BA65" s="798"/>
      <c r="BB65" s="727">
        <f t="shared" si="346"/>
        <v>1.3199999999999998</v>
      </c>
      <c r="BC65" s="724">
        <f t="shared" si="347"/>
        <v>12.21</v>
      </c>
      <c r="BD65" s="737">
        <f t="shared" si="348"/>
        <v>0</v>
      </c>
      <c r="BE65" s="737"/>
      <c r="BF65" s="737">
        <f t="shared" si="349"/>
        <v>88.509999999999991</v>
      </c>
      <c r="BG65" s="737">
        <f t="shared" si="350"/>
        <v>15.72</v>
      </c>
      <c r="BH65" s="726">
        <f t="shared" si="351"/>
        <v>1.6361999999999979</v>
      </c>
      <c r="BI65" s="726">
        <f t="shared" si="352"/>
        <v>0</v>
      </c>
      <c r="BJ65" s="726">
        <f t="shared" si="353"/>
        <v>3.21</v>
      </c>
      <c r="BK65" s="726">
        <f t="shared" si="373"/>
        <v>0</v>
      </c>
      <c r="BL65" s="738">
        <f t="shared" si="374"/>
        <v>57.37</v>
      </c>
      <c r="BM65" s="718"/>
      <c r="BN65" s="779" t="s">
        <v>34967</v>
      </c>
      <c r="BO65" s="793" t="s">
        <v>35076</v>
      </c>
      <c r="BP65" s="784">
        <v>0.6</v>
      </c>
      <c r="BQ65" s="784">
        <v>40</v>
      </c>
      <c r="BR65" s="787">
        <v>1.4261999999999979</v>
      </c>
      <c r="BS65" s="787">
        <v>1.4751999999999974</v>
      </c>
      <c r="BT65" s="795">
        <v>0.5</v>
      </c>
    </row>
    <row r="66" spans="1:72" ht="14.25">
      <c r="A66" s="1216" t="str">
        <f t="shared" si="310"/>
        <v>A22-12 =&gt; A22-13</v>
      </c>
      <c r="B66" s="1218"/>
      <c r="C66" s="1217"/>
      <c r="D66" s="800">
        <f t="shared" si="311"/>
        <v>0.8</v>
      </c>
      <c r="E66" s="801"/>
      <c r="F66" s="802"/>
      <c r="G66" s="803" t="s">
        <v>34920</v>
      </c>
      <c r="H66" s="740">
        <f t="shared" si="312"/>
        <v>40</v>
      </c>
      <c r="I66" s="740">
        <v>1</v>
      </c>
      <c r="J66" s="740">
        <f t="shared" si="313"/>
        <v>40</v>
      </c>
      <c r="K66" s="804">
        <f t="shared" si="314"/>
        <v>1.9751999999999938</v>
      </c>
      <c r="L66" s="804">
        <f t="shared" si="315"/>
        <v>1.677199999999992</v>
      </c>
      <c r="M66" s="724">
        <f t="shared" si="361"/>
        <v>1.83</v>
      </c>
      <c r="N66" s="725">
        <f t="shared" si="362"/>
        <v>0.08</v>
      </c>
      <c r="O66" s="725">
        <f t="shared" si="363"/>
        <v>0.16</v>
      </c>
      <c r="P66" s="724">
        <f t="shared" si="364"/>
        <v>2.0700000000000003</v>
      </c>
      <c r="Q66" s="724">
        <f t="shared" si="365"/>
        <v>1.6600000000000001</v>
      </c>
      <c r="R66" s="726">
        <f t="shared" si="316"/>
        <v>0</v>
      </c>
      <c r="S66" s="726">
        <f t="shared" si="317"/>
        <v>99.6</v>
      </c>
      <c r="T66" s="726">
        <f t="shared" si="318"/>
        <v>37.85</v>
      </c>
      <c r="U66" s="726">
        <f t="shared" si="319"/>
        <v>0</v>
      </c>
      <c r="V66" s="726">
        <f t="shared" si="320"/>
        <v>0</v>
      </c>
      <c r="W66" s="727">
        <f t="shared" si="321"/>
        <v>205.6</v>
      </c>
      <c r="X66" s="728">
        <f t="shared" si="322"/>
        <v>0</v>
      </c>
      <c r="Y66" s="720" t="str">
        <f t="shared" si="323"/>
        <v>A22-12</v>
      </c>
      <c r="Z66" s="721">
        <f t="shared" si="366"/>
        <v>1.3</v>
      </c>
      <c r="AA66" s="729" t="s">
        <v>31</v>
      </c>
      <c r="AB66" s="722">
        <f t="shared" si="367"/>
        <v>1.3</v>
      </c>
      <c r="AC66" s="730">
        <f t="shared" si="368"/>
        <v>1.9751999999999938</v>
      </c>
      <c r="AD66" s="731">
        <f t="shared" si="369"/>
        <v>0.08</v>
      </c>
      <c r="AE66" s="731">
        <f t="shared" si="328"/>
        <v>0.15</v>
      </c>
      <c r="AF66" s="732">
        <f t="shared" si="370"/>
        <v>2.21</v>
      </c>
      <c r="AG66" s="732">
        <f t="shared" si="330"/>
        <v>2.2999999999999998</v>
      </c>
      <c r="AH66" s="731">
        <f t="shared" si="371"/>
        <v>0.74</v>
      </c>
      <c r="AI66" s="733">
        <f t="shared" si="332"/>
        <v>0</v>
      </c>
      <c r="AJ66" s="733">
        <f t="shared" si="333"/>
        <v>2.5499999999999998</v>
      </c>
      <c r="AK66" s="733">
        <f t="shared" si="334"/>
        <v>1.21</v>
      </c>
      <c r="AL66" s="733">
        <f t="shared" si="335"/>
        <v>0</v>
      </c>
      <c r="AM66" s="733">
        <f t="shared" si="336"/>
        <v>0</v>
      </c>
      <c r="AN66" s="734">
        <f t="shared" si="337"/>
        <v>16.04</v>
      </c>
      <c r="AO66" s="735">
        <f t="shared" si="338"/>
        <v>0</v>
      </c>
      <c r="AP66" s="1216" t="str">
        <f t="shared" si="202"/>
        <v>A22-12 =&gt; A22-13</v>
      </c>
      <c r="AQ66" s="1217">
        <f t="shared" si="339"/>
        <v>0</v>
      </c>
      <c r="AR66" s="739">
        <f t="shared" si="340"/>
        <v>0.8</v>
      </c>
      <c r="AS66" s="736"/>
      <c r="AT66" s="736"/>
      <c r="AU66" s="723">
        <f t="shared" si="341"/>
        <v>40</v>
      </c>
      <c r="AV66" s="721">
        <f t="shared" si="342"/>
        <v>1.5</v>
      </c>
      <c r="AW66" s="729" t="s">
        <v>31</v>
      </c>
      <c r="AX66" s="722">
        <f t="shared" si="372"/>
        <v>1.5</v>
      </c>
      <c r="AY66" s="727">
        <f t="shared" si="344"/>
        <v>38.5</v>
      </c>
      <c r="AZ66" s="798">
        <f t="shared" si="345"/>
        <v>0.16</v>
      </c>
      <c r="BA66" s="798"/>
      <c r="BB66" s="727">
        <f t="shared" si="346"/>
        <v>1.6600000000000001</v>
      </c>
      <c r="BC66" s="724">
        <f t="shared" si="347"/>
        <v>20.12</v>
      </c>
      <c r="BD66" s="737">
        <f t="shared" si="348"/>
        <v>0</v>
      </c>
      <c r="BE66" s="737"/>
      <c r="BF66" s="737">
        <f t="shared" si="349"/>
        <v>141.21</v>
      </c>
      <c r="BG66" s="737">
        <f t="shared" si="350"/>
        <v>27.87</v>
      </c>
      <c r="BH66" s="726">
        <f t="shared" si="351"/>
        <v>2.2051999999999938</v>
      </c>
      <c r="BI66" s="726">
        <f t="shared" si="352"/>
        <v>5.0000000000000266E-2</v>
      </c>
      <c r="BJ66" s="726">
        <f t="shared" si="353"/>
        <v>4.96</v>
      </c>
      <c r="BK66" s="726">
        <f t="shared" si="373"/>
        <v>0.03</v>
      </c>
      <c r="BL66" s="738">
        <f t="shared" si="374"/>
        <v>88.23</v>
      </c>
      <c r="BM66" s="718"/>
      <c r="BN66" s="779" t="s">
        <v>34968</v>
      </c>
      <c r="BO66" s="793" t="s">
        <v>35077</v>
      </c>
      <c r="BP66" s="784">
        <v>0.8</v>
      </c>
      <c r="BQ66" s="784">
        <v>40</v>
      </c>
      <c r="BR66" s="787">
        <v>1.9751999999999938</v>
      </c>
      <c r="BS66" s="787">
        <v>1.677199999999992</v>
      </c>
      <c r="BT66" s="795">
        <v>0.1</v>
      </c>
    </row>
    <row r="67" spans="1:72" ht="14.25">
      <c r="A67" s="1216" t="str">
        <f t="shared" si="310"/>
        <v>A22-13 =&gt; A22-14</v>
      </c>
      <c r="B67" s="1218"/>
      <c r="C67" s="1217"/>
      <c r="D67" s="800">
        <f t="shared" si="311"/>
        <v>0.8</v>
      </c>
      <c r="E67" s="801"/>
      <c r="F67" s="802"/>
      <c r="G67" s="803" t="s">
        <v>34920</v>
      </c>
      <c r="H67" s="740">
        <f t="shared" si="312"/>
        <v>30</v>
      </c>
      <c r="I67" s="740">
        <v>1</v>
      </c>
      <c r="J67" s="740">
        <f t="shared" si="313"/>
        <v>30</v>
      </c>
      <c r="K67" s="804">
        <f t="shared" si="314"/>
        <v>1.7771999999999917</v>
      </c>
      <c r="L67" s="804">
        <f t="shared" si="315"/>
        <v>1.6351999999999922</v>
      </c>
      <c r="M67" s="724">
        <f t="shared" si="361"/>
        <v>1.71</v>
      </c>
      <c r="N67" s="725">
        <f t="shared" si="362"/>
        <v>0.08</v>
      </c>
      <c r="O67" s="725">
        <f t="shared" si="363"/>
        <v>0.16</v>
      </c>
      <c r="P67" s="724">
        <f t="shared" si="364"/>
        <v>1.95</v>
      </c>
      <c r="Q67" s="724">
        <f t="shared" si="365"/>
        <v>1.56</v>
      </c>
      <c r="R67" s="726">
        <f t="shared" si="316"/>
        <v>0</v>
      </c>
      <c r="S67" s="726">
        <f t="shared" si="317"/>
        <v>70.2</v>
      </c>
      <c r="T67" s="726">
        <f t="shared" si="318"/>
        <v>21.06</v>
      </c>
      <c r="U67" s="726">
        <f t="shared" si="319"/>
        <v>0</v>
      </c>
      <c r="V67" s="726">
        <f t="shared" si="320"/>
        <v>0</v>
      </c>
      <c r="W67" s="727">
        <f t="shared" si="321"/>
        <v>147</v>
      </c>
      <c r="X67" s="728">
        <f t="shared" si="322"/>
        <v>0</v>
      </c>
      <c r="Y67" s="720" t="str">
        <f t="shared" si="323"/>
        <v>A22-13</v>
      </c>
      <c r="Z67" s="721">
        <f t="shared" si="366"/>
        <v>1.3</v>
      </c>
      <c r="AA67" s="729" t="s">
        <v>31</v>
      </c>
      <c r="AB67" s="722">
        <f t="shared" si="367"/>
        <v>1.3</v>
      </c>
      <c r="AC67" s="730">
        <f t="shared" si="368"/>
        <v>1.7771999999999917</v>
      </c>
      <c r="AD67" s="731">
        <f t="shared" si="369"/>
        <v>0.08</v>
      </c>
      <c r="AE67" s="731">
        <f t="shared" si="328"/>
        <v>0.15</v>
      </c>
      <c r="AF67" s="732">
        <f t="shared" si="370"/>
        <v>2.0099999999999998</v>
      </c>
      <c r="AG67" s="732">
        <f t="shared" si="330"/>
        <v>2.2999999999999998</v>
      </c>
      <c r="AH67" s="731">
        <f t="shared" si="371"/>
        <v>0.74</v>
      </c>
      <c r="AI67" s="733">
        <f t="shared" si="332"/>
        <v>0</v>
      </c>
      <c r="AJ67" s="733">
        <f t="shared" si="333"/>
        <v>2.5499999999999998</v>
      </c>
      <c r="AK67" s="733">
        <f t="shared" si="334"/>
        <v>0.87</v>
      </c>
      <c r="AL67" s="733">
        <f t="shared" si="335"/>
        <v>0</v>
      </c>
      <c r="AM67" s="733">
        <f t="shared" si="336"/>
        <v>0</v>
      </c>
      <c r="AN67" s="734">
        <f t="shared" si="337"/>
        <v>14.86</v>
      </c>
      <c r="AO67" s="735">
        <f t="shared" si="338"/>
        <v>0</v>
      </c>
      <c r="AP67" s="1216" t="str">
        <f t="shared" si="202"/>
        <v>A22-13 =&gt; A22-14</v>
      </c>
      <c r="AQ67" s="1217">
        <f t="shared" si="339"/>
        <v>0</v>
      </c>
      <c r="AR67" s="739">
        <f t="shared" si="340"/>
        <v>0.8</v>
      </c>
      <c r="AS67" s="736"/>
      <c r="AT67" s="736"/>
      <c r="AU67" s="723">
        <f t="shared" si="341"/>
        <v>30</v>
      </c>
      <c r="AV67" s="721">
        <f t="shared" si="342"/>
        <v>1.5</v>
      </c>
      <c r="AW67" s="729" t="s">
        <v>31</v>
      </c>
      <c r="AX67" s="722">
        <f t="shared" si="372"/>
        <v>1.5</v>
      </c>
      <c r="AY67" s="727">
        <f t="shared" si="344"/>
        <v>28.5</v>
      </c>
      <c r="AZ67" s="798">
        <f t="shared" si="345"/>
        <v>0.16</v>
      </c>
      <c r="BA67" s="798"/>
      <c r="BB67" s="727">
        <f t="shared" si="346"/>
        <v>1.56</v>
      </c>
      <c r="BC67" s="724">
        <f t="shared" si="347"/>
        <v>13.75</v>
      </c>
      <c r="BD67" s="737">
        <f t="shared" si="348"/>
        <v>0</v>
      </c>
      <c r="BE67" s="737"/>
      <c r="BF67" s="737">
        <f t="shared" si="349"/>
        <v>94.68</v>
      </c>
      <c r="BG67" s="737">
        <f t="shared" si="350"/>
        <v>20.63</v>
      </c>
      <c r="BH67" s="726">
        <f t="shared" si="351"/>
        <v>2.0071999999999917</v>
      </c>
      <c r="BI67" s="726">
        <f t="shared" si="352"/>
        <v>0</v>
      </c>
      <c r="BJ67" s="726">
        <f t="shared" si="353"/>
        <v>4.5199999999999996</v>
      </c>
      <c r="BK67" s="726">
        <f t="shared" si="373"/>
        <v>0</v>
      </c>
      <c r="BL67" s="738">
        <f t="shared" si="374"/>
        <v>55.78</v>
      </c>
      <c r="BM67" s="718"/>
      <c r="BN67" s="779" t="s">
        <v>34969</v>
      </c>
      <c r="BO67" s="793" t="s">
        <v>35078</v>
      </c>
      <c r="BP67" s="784">
        <v>0.8</v>
      </c>
      <c r="BQ67" s="784">
        <v>30</v>
      </c>
      <c r="BR67" s="787">
        <v>1.7771999999999917</v>
      </c>
      <c r="BS67" s="787">
        <v>1.6351999999999922</v>
      </c>
      <c r="BT67" s="795">
        <v>0</v>
      </c>
    </row>
    <row r="68" spans="1:72" ht="14.25">
      <c r="A68" s="1216" t="str">
        <f t="shared" si="310"/>
        <v>A22-14 =&gt; A22-15</v>
      </c>
      <c r="B68" s="1218"/>
      <c r="C68" s="1217"/>
      <c r="D68" s="800">
        <f t="shared" si="311"/>
        <v>0.8</v>
      </c>
      <c r="E68" s="801"/>
      <c r="F68" s="802"/>
      <c r="G68" s="803" t="s">
        <v>34920</v>
      </c>
      <c r="H68" s="740">
        <f t="shared" si="312"/>
        <v>30</v>
      </c>
      <c r="I68" s="740">
        <v>1</v>
      </c>
      <c r="J68" s="740">
        <f t="shared" si="313"/>
        <v>30</v>
      </c>
      <c r="K68" s="804">
        <f t="shared" si="314"/>
        <v>1.6351999999999922</v>
      </c>
      <c r="L68" s="804">
        <f t="shared" si="315"/>
        <v>1.6631999999999927</v>
      </c>
      <c r="M68" s="724">
        <f t="shared" si="361"/>
        <v>1.65</v>
      </c>
      <c r="N68" s="725">
        <f t="shared" si="362"/>
        <v>0.08</v>
      </c>
      <c r="O68" s="725">
        <f t="shared" si="363"/>
        <v>0.16</v>
      </c>
      <c r="P68" s="724">
        <f t="shared" si="364"/>
        <v>1.89</v>
      </c>
      <c r="Q68" s="724">
        <f t="shared" si="365"/>
        <v>1.56</v>
      </c>
      <c r="R68" s="726">
        <f t="shared" si="316"/>
        <v>0</v>
      </c>
      <c r="S68" s="726">
        <f t="shared" si="317"/>
        <v>70.2</v>
      </c>
      <c r="T68" s="726">
        <f t="shared" si="318"/>
        <v>18.25</v>
      </c>
      <c r="U68" s="726">
        <f t="shared" si="319"/>
        <v>0</v>
      </c>
      <c r="V68" s="726">
        <f t="shared" si="320"/>
        <v>0</v>
      </c>
      <c r="W68" s="727">
        <f t="shared" si="321"/>
        <v>143.4</v>
      </c>
      <c r="X68" s="728">
        <f t="shared" si="322"/>
        <v>0</v>
      </c>
      <c r="Y68" s="720" t="str">
        <f t="shared" si="323"/>
        <v>A22-14</v>
      </c>
      <c r="Z68" s="721">
        <f t="shared" si="366"/>
        <v>1.3</v>
      </c>
      <c r="AA68" s="729" t="s">
        <v>31</v>
      </c>
      <c r="AB68" s="722">
        <f t="shared" si="367"/>
        <v>1.3</v>
      </c>
      <c r="AC68" s="730">
        <f t="shared" si="368"/>
        <v>1.6351999999999922</v>
      </c>
      <c r="AD68" s="731">
        <f t="shared" si="369"/>
        <v>0.08</v>
      </c>
      <c r="AE68" s="731">
        <f t="shared" si="328"/>
        <v>0.15</v>
      </c>
      <c r="AF68" s="732">
        <f t="shared" si="370"/>
        <v>1.87</v>
      </c>
      <c r="AG68" s="732">
        <f t="shared" si="330"/>
        <v>2.2999999999999998</v>
      </c>
      <c r="AH68" s="731">
        <f t="shared" si="371"/>
        <v>0.74</v>
      </c>
      <c r="AI68" s="733">
        <f t="shared" si="332"/>
        <v>0</v>
      </c>
      <c r="AJ68" s="733">
        <f t="shared" si="333"/>
        <v>2.5499999999999998</v>
      </c>
      <c r="AK68" s="733">
        <f t="shared" si="334"/>
        <v>0.63</v>
      </c>
      <c r="AL68" s="733">
        <f t="shared" si="335"/>
        <v>0</v>
      </c>
      <c r="AM68" s="733">
        <f t="shared" si="336"/>
        <v>0</v>
      </c>
      <c r="AN68" s="734">
        <f t="shared" si="337"/>
        <v>14.03</v>
      </c>
      <c r="AO68" s="735">
        <f t="shared" si="338"/>
        <v>0</v>
      </c>
      <c r="AP68" s="1216" t="str">
        <f t="shared" si="202"/>
        <v>A22-14 =&gt; A22-15</v>
      </c>
      <c r="AQ68" s="1217">
        <f t="shared" si="339"/>
        <v>0</v>
      </c>
      <c r="AR68" s="739">
        <f t="shared" si="340"/>
        <v>0.8</v>
      </c>
      <c r="AS68" s="736"/>
      <c r="AT68" s="736"/>
      <c r="AU68" s="723">
        <f t="shared" si="341"/>
        <v>30</v>
      </c>
      <c r="AV68" s="721">
        <f t="shared" si="342"/>
        <v>1.5</v>
      </c>
      <c r="AW68" s="729" t="s">
        <v>31</v>
      </c>
      <c r="AX68" s="722">
        <f t="shared" si="372"/>
        <v>1.5</v>
      </c>
      <c r="AY68" s="727">
        <f t="shared" si="344"/>
        <v>28.5</v>
      </c>
      <c r="AZ68" s="798">
        <f t="shared" si="345"/>
        <v>0.16</v>
      </c>
      <c r="BA68" s="798"/>
      <c r="BB68" s="727">
        <f t="shared" si="346"/>
        <v>1.56</v>
      </c>
      <c r="BC68" s="724">
        <f t="shared" si="347"/>
        <v>13.75</v>
      </c>
      <c r="BD68" s="737">
        <f t="shared" si="348"/>
        <v>0</v>
      </c>
      <c r="BE68" s="737"/>
      <c r="BF68" s="737">
        <f t="shared" si="349"/>
        <v>91.63</v>
      </c>
      <c r="BG68" s="737">
        <f t="shared" si="350"/>
        <v>20.63</v>
      </c>
      <c r="BH68" s="726">
        <f t="shared" si="351"/>
        <v>1.8651999999999922</v>
      </c>
      <c r="BI68" s="726">
        <f t="shared" si="352"/>
        <v>0</v>
      </c>
      <c r="BJ68" s="726">
        <f t="shared" si="353"/>
        <v>4.2</v>
      </c>
      <c r="BK68" s="726">
        <f t="shared" si="373"/>
        <v>0</v>
      </c>
      <c r="BL68" s="738">
        <f t="shared" si="374"/>
        <v>53.05</v>
      </c>
      <c r="BM68" s="718"/>
      <c r="BN68" s="779" t="s">
        <v>34970</v>
      </c>
      <c r="BO68" s="793" t="s">
        <v>35079</v>
      </c>
      <c r="BP68" s="784">
        <v>0.8</v>
      </c>
      <c r="BQ68" s="784">
        <v>30</v>
      </c>
      <c r="BR68" s="787">
        <v>1.6351999999999922</v>
      </c>
      <c r="BS68" s="787">
        <v>1.6631999999999927</v>
      </c>
      <c r="BT68" s="795">
        <v>0.33</v>
      </c>
    </row>
    <row r="69" spans="1:72" ht="14.25">
      <c r="A69" s="1216" t="str">
        <f t="shared" si="310"/>
        <v>A22-15 =&gt; A22-16</v>
      </c>
      <c r="B69" s="1218"/>
      <c r="C69" s="1217"/>
      <c r="D69" s="800">
        <f t="shared" si="311"/>
        <v>1</v>
      </c>
      <c r="E69" s="801"/>
      <c r="F69" s="802"/>
      <c r="G69" s="803" t="s">
        <v>34920</v>
      </c>
      <c r="H69" s="740">
        <f t="shared" si="312"/>
        <v>31</v>
      </c>
      <c r="I69" s="740">
        <v>1</v>
      </c>
      <c r="J69" s="740">
        <f t="shared" si="313"/>
        <v>31</v>
      </c>
      <c r="K69" s="804">
        <f t="shared" si="314"/>
        <v>1.993199999999991</v>
      </c>
      <c r="L69" s="804">
        <f t="shared" si="315"/>
        <v>1.9636999999999905</v>
      </c>
      <c r="M69" s="724">
        <f t="shared" si="361"/>
        <v>1.98</v>
      </c>
      <c r="N69" s="725">
        <f t="shared" si="362"/>
        <v>0.1</v>
      </c>
      <c r="O69" s="725">
        <f t="shared" si="363"/>
        <v>0.2</v>
      </c>
      <c r="P69" s="724">
        <f t="shared" si="364"/>
        <v>2.2800000000000002</v>
      </c>
      <c r="Q69" s="724">
        <f t="shared" si="365"/>
        <v>1.9</v>
      </c>
      <c r="R69" s="726">
        <f t="shared" si="316"/>
        <v>0</v>
      </c>
      <c r="S69" s="726">
        <f t="shared" si="317"/>
        <v>88.35</v>
      </c>
      <c r="T69" s="726">
        <f t="shared" si="318"/>
        <v>45.94</v>
      </c>
      <c r="U69" s="726">
        <f t="shared" si="319"/>
        <v>0</v>
      </c>
      <c r="V69" s="726">
        <f t="shared" si="320"/>
        <v>0</v>
      </c>
      <c r="W69" s="727">
        <f t="shared" si="321"/>
        <v>172.36</v>
      </c>
      <c r="X69" s="728">
        <f t="shared" si="322"/>
        <v>0</v>
      </c>
      <c r="Y69" s="720" t="str">
        <f t="shared" si="323"/>
        <v>A22-15</v>
      </c>
      <c r="Z69" s="721">
        <f t="shared" si="366"/>
        <v>1.5</v>
      </c>
      <c r="AA69" s="729" t="s">
        <v>31</v>
      </c>
      <c r="AB69" s="722">
        <f t="shared" si="367"/>
        <v>1.5</v>
      </c>
      <c r="AC69" s="730">
        <f t="shared" si="368"/>
        <v>1.993199999999991</v>
      </c>
      <c r="AD69" s="731">
        <f t="shared" si="369"/>
        <v>0.1</v>
      </c>
      <c r="AE69" s="731">
        <f t="shared" si="328"/>
        <v>0.15</v>
      </c>
      <c r="AF69" s="732">
        <f t="shared" si="370"/>
        <v>2.2400000000000002</v>
      </c>
      <c r="AG69" s="732">
        <f t="shared" si="330"/>
        <v>2.5</v>
      </c>
      <c r="AH69" s="731">
        <f t="shared" si="371"/>
        <v>0.7</v>
      </c>
      <c r="AI69" s="733">
        <f t="shared" si="332"/>
        <v>0</v>
      </c>
      <c r="AJ69" s="733">
        <f t="shared" si="333"/>
        <v>2.63</v>
      </c>
      <c r="AK69" s="733">
        <f t="shared" si="334"/>
        <v>1.3</v>
      </c>
      <c r="AL69" s="733">
        <f t="shared" si="335"/>
        <v>0</v>
      </c>
      <c r="AM69" s="733">
        <f t="shared" si="336"/>
        <v>0</v>
      </c>
      <c r="AN69" s="734">
        <f t="shared" si="337"/>
        <v>15.34</v>
      </c>
      <c r="AO69" s="735">
        <f t="shared" si="338"/>
        <v>0</v>
      </c>
      <c r="AP69" s="1216" t="str">
        <f t="shared" si="202"/>
        <v>A22-15 =&gt; A22-16</v>
      </c>
      <c r="AQ69" s="1217">
        <f t="shared" si="339"/>
        <v>0</v>
      </c>
      <c r="AR69" s="739">
        <f t="shared" si="340"/>
        <v>1</v>
      </c>
      <c r="AS69" s="736"/>
      <c r="AT69" s="736"/>
      <c r="AU69" s="723">
        <f t="shared" si="341"/>
        <v>31</v>
      </c>
      <c r="AV69" s="721">
        <f t="shared" si="342"/>
        <v>1.7</v>
      </c>
      <c r="AW69" s="729" t="s">
        <v>31</v>
      </c>
      <c r="AX69" s="722">
        <f t="shared" si="372"/>
        <v>1.7</v>
      </c>
      <c r="AY69" s="727">
        <f t="shared" si="344"/>
        <v>29.3</v>
      </c>
      <c r="AZ69" s="798">
        <f t="shared" si="345"/>
        <v>0.2</v>
      </c>
      <c r="BA69" s="798"/>
      <c r="BB69" s="727">
        <f t="shared" si="346"/>
        <v>1.9</v>
      </c>
      <c r="BC69" s="724">
        <f t="shared" si="347"/>
        <v>21.36</v>
      </c>
      <c r="BD69" s="737">
        <f t="shared" si="348"/>
        <v>0</v>
      </c>
      <c r="BE69" s="737"/>
      <c r="BF69" s="737">
        <f t="shared" si="349"/>
        <v>138.22</v>
      </c>
      <c r="BG69" s="737">
        <f t="shared" si="350"/>
        <v>33.14</v>
      </c>
      <c r="BH69" s="726">
        <f t="shared" si="351"/>
        <v>2.243199999999991</v>
      </c>
      <c r="BI69" s="726">
        <f t="shared" si="352"/>
        <v>5.0000000000000266E-2</v>
      </c>
      <c r="BJ69" s="726">
        <f t="shared" si="353"/>
        <v>6.48</v>
      </c>
      <c r="BK69" s="726">
        <f t="shared" si="373"/>
        <v>0.03</v>
      </c>
      <c r="BL69" s="738">
        <f t="shared" si="374"/>
        <v>77.209999999999994</v>
      </c>
      <c r="BM69" s="718"/>
      <c r="BN69" s="779" t="s">
        <v>34971</v>
      </c>
      <c r="BO69" s="793" t="s">
        <v>35080</v>
      </c>
      <c r="BP69" s="784">
        <v>1</v>
      </c>
      <c r="BQ69" s="784">
        <v>31</v>
      </c>
      <c r="BR69" s="787">
        <v>1.993199999999991</v>
      </c>
      <c r="BS69" s="787">
        <v>1.9636999999999905</v>
      </c>
      <c r="BT69" s="795">
        <v>0</v>
      </c>
    </row>
    <row r="70" spans="1:72" ht="14.25">
      <c r="A70" s="1216" t="str">
        <f t="shared" si="310"/>
        <v>A22-16 =&gt; A22-17</v>
      </c>
      <c r="B70" s="1218"/>
      <c r="C70" s="1217"/>
      <c r="D70" s="800">
        <f t="shared" si="311"/>
        <v>1</v>
      </c>
      <c r="E70" s="801"/>
      <c r="F70" s="802"/>
      <c r="G70" s="803" t="s">
        <v>34920</v>
      </c>
      <c r="H70" s="740">
        <f t="shared" si="312"/>
        <v>19</v>
      </c>
      <c r="I70" s="740">
        <v>1</v>
      </c>
      <c r="J70" s="740">
        <f t="shared" si="313"/>
        <v>19</v>
      </c>
      <c r="K70" s="804">
        <f t="shared" si="314"/>
        <v>1.9636999999999905</v>
      </c>
      <c r="L70" s="804">
        <f t="shared" si="315"/>
        <v>2.0548999999999928</v>
      </c>
      <c r="M70" s="724">
        <f t="shared" si="361"/>
        <v>2.0099999999999998</v>
      </c>
      <c r="N70" s="725">
        <f t="shared" si="362"/>
        <v>0.1</v>
      </c>
      <c r="O70" s="725">
        <f t="shared" si="363"/>
        <v>0.2</v>
      </c>
      <c r="P70" s="724">
        <f t="shared" si="364"/>
        <v>2.31</v>
      </c>
      <c r="Q70" s="724">
        <f t="shared" si="365"/>
        <v>1.9</v>
      </c>
      <c r="R70" s="726">
        <f t="shared" si="316"/>
        <v>0</v>
      </c>
      <c r="S70" s="726">
        <f t="shared" si="317"/>
        <v>54.15</v>
      </c>
      <c r="T70" s="726">
        <f t="shared" si="318"/>
        <v>29.24</v>
      </c>
      <c r="U70" s="726">
        <f t="shared" si="319"/>
        <v>0</v>
      </c>
      <c r="V70" s="726">
        <f t="shared" si="320"/>
        <v>0</v>
      </c>
      <c r="W70" s="727">
        <f t="shared" si="321"/>
        <v>106.78</v>
      </c>
      <c r="X70" s="728">
        <f t="shared" si="322"/>
        <v>0</v>
      </c>
      <c r="Y70" s="720" t="str">
        <f t="shared" si="323"/>
        <v>A22-16</v>
      </c>
      <c r="Z70" s="721">
        <f t="shared" si="366"/>
        <v>1.5</v>
      </c>
      <c r="AA70" s="729" t="s">
        <v>31</v>
      </c>
      <c r="AB70" s="722">
        <f t="shared" si="367"/>
        <v>1.5</v>
      </c>
      <c r="AC70" s="730">
        <f t="shared" si="368"/>
        <v>1.9636999999999905</v>
      </c>
      <c r="AD70" s="731">
        <f t="shared" si="369"/>
        <v>0.1</v>
      </c>
      <c r="AE70" s="731">
        <f t="shared" si="328"/>
        <v>0.15</v>
      </c>
      <c r="AF70" s="732">
        <f t="shared" si="370"/>
        <v>2.21</v>
      </c>
      <c r="AG70" s="732">
        <f t="shared" si="330"/>
        <v>2.5</v>
      </c>
      <c r="AH70" s="731">
        <f t="shared" si="371"/>
        <v>0.7</v>
      </c>
      <c r="AI70" s="733">
        <f t="shared" si="332"/>
        <v>0</v>
      </c>
      <c r="AJ70" s="733">
        <f t="shared" si="333"/>
        <v>2.63</v>
      </c>
      <c r="AK70" s="733">
        <f t="shared" si="334"/>
        <v>1.24</v>
      </c>
      <c r="AL70" s="733">
        <f t="shared" si="335"/>
        <v>0</v>
      </c>
      <c r="AM70" s="733">
        <f t="shared" si="336"/>
        <v>0</v>
      </c>
      <c r="AN70" s="734">
        <f t="shared" si="337"/>
        <v>15.18</v>
      </c>
      <c r="AO70" s="735">
        <f t="shared" si="338"/>
        <v>0</v>
      </c>
      <c r="AP70" s="1216" t="str">
        <f t="shared" si="202"/>
        <v>A22-16 =&gt; A22-17</v>
      </c>
      <c r="AQ70" s="1217">
        <f t="shared" si="339"/>
        <v>0</v>
      </c>
      <c r="AR70" s="739">
        <f t="shared" si="340"/>
        <v>1</v>
      </c>
      <c r="AS70" s="736"/>
      <c r="AT70" s="736"/>
      <c r="AU70" s="723">
        <f t="shared" si="341"/>
        <v>19</v>
      </c>
      <c r="AV70" s="721">
        <f t="shared" si="342"/>
        <v>1.7</v>
      </c>
      <c r="AW70" s="729" t="s">
        <v>31</v>
      </c>
      <c r="AX70" s="722">
        <f t="shared" si="372"/>
        <v>1.7</v>
      </c>
      <c r="AY70" s="727">
        <f t="shared" si="344"/>
        <v>17.3</v>
      </c>
      <c r="AZ70" s="798">
        <f t="shared" si="345"/>
        <v>0.2</v>
      </c>
      <c r="BA70" s="798"/>
      <c r="BB70" s="727">
        <f t="shared" si="346"/>
        <v>1.9</v>
      </c>
      <c r="BC70" s="724">
        <f t="shared" si="347"/>
        <v>12.61</v>
      </c>
      <c r="BD70" s="737">
        <f t="shared" si="348"/>
        <v>0</v>
      </c>
      <c r="BE70" s="737"/>
      <c r="BF70" s="737">
        <f t="shared" si="349"/>
        <v>87.259999999999991</v>
      </c>
      <c r="BG70" s="737">
        <f t="shared" si="350"/>
        <v>19.57</v>
      </c>
      <c r="BH70" s="726">
        <f t="shared" si="351"/>
        <v>2.2136999999999905</v>
      </c>
      <c r="BI70" s="726">
        <f t="shared" si="352"/>
        <v>5.0000000000000266E-2</v>
      </c>
      <c r="BJ70" s="726">
        <f t="shared" si="353"/>
        <v>6.4</v>
      </c>
      <c r="BK70" s="726">
        <f t="shared" si="373"/>
        <v>0.03</v>
      </c>
      <c r="BL70" s="738">
        <f t="shared" si="374"/>
        <v>48.65</v>
      </c>
      <c r="BM70" s="718"/>
      <c r="BN70" s="779" t="s">
        <v>34972</v>
      </c>
      <c r="BO70" s="793" t="s">
        <v>35081</v>
      </c>
      <c r="BP70" s="784">
        <v>1</v>
      </c>
      <c r="BQ70" s="784">
        <v>19</v>
      </c>
      <c r="BR70" s="787">
        <v>1.9636999999999905</v>
      </c>
      <c r="BS70" s="787">
        <v>2.0548999999999928</v>
      </c>
      <c r="BT70" s="795">
        <v>0</v>
      </c>
    </row>
    <row r="71" spans="1:72" ht="14.25">
      <c r="A71" s="1216" t="str">
        <f t="shared" si="310"/>
        <v>A22-17 =&gt; A22</v>
      </c>
      <c r="B71" s="1218"/>
      <c r="C71" s="1217"/>
      <c r="D71" s="800">
        <f t="shared" si="311"/>
        <v>1</v>
      </c>
      <c r="E71" s="801"/>
      <c r="F71" s="802"/>
      <c r="G71" s="803" t="s">
        <v>34920</v>
      </c>
      <c r="H71" s="740">
        <f t="shared" si="312"/>
        <v>30</v>
      </c>
      <c r="I71" s="740">
        <v>1</v>
      </c>
      <c r="J71" s="740">
        <f t="shared" si="313"/>
        <v>30</v>
      </c>
      <c r="K71" s="804">
        <f t="shared" si="314"/>
        <v>2.0548999999999928</v>
      </c>
      <c r="L71" s="804">
        <f t="shared" si="315"/>
        <v>2.3008999999999897</v>
      </c>
      <c r="M71" s="724">
        <f t="shared" si="361"/>
        <v>2.1800000000000002</v>
      </c>
      <c r="N71" s="725">
        <f t="shared" si="362"/>
        <v>0.1</v>
      </c>
      <c r="O71" s="725">
        <f t="shared" si="363"/>
        <v>0.2</v>
      </c>
      <c r="P71" s="724">
        <f t="shared" si="364"/>
        <v>2.4800000000000004</v>
      </c>
      <c r="Q71" s="724">
        <f t="shared" si="365"/>
        <v>1.9</v>
      </c>
      <c r="R71" s="726">
        <f t="shared" si="316"/>
        <v>0</v>
      </c>
      <c r="S71" s="726">
        <f t="shared" si="317"/>
        <v>85.5</v>
      </c>
      <c r="T71" s="726">
        <f t="shared" si="318"/>
        <v>55.86</v>
      </c>
      <c r="U71" s="726">
        <f t="shared" si="319"/>
        <v>0</v>
      </c>
      <c r="V71" s="726">
        <f t="shared" si="320"/>
        <v>0</v>
      </c>
      <c r="W71" s="727">
        <f t="shared" si="321"/>
        <v>178.8</v>
      </c>
      <c r="X71" s="728">
        <f t="shared" si="322"/>
        <v>0</v>
      </c>
      <c r="Y71" s="720" t="str">
        <f t="shared" si="323"/>
        <v>A22-17</v>
      </c>
      <c r="Z71" s="721">
        <f t="shared" si="366"/>
        <v>1.5</v>
      </c>
      <c r="AA71" s="729" t="s">
        <v>31</v>
      </c>
      <c r="AB71" s="722">
        <f t="shared" si="367"/>
        <v>1.5</v>
      </c>
      <c r="AC71" s="730">
        <f t="shared" si="368"/>
        <v>2.0548999999999928</v>
      </c>
      <c r="AD71" s="731">
        <f t="shared" si="369"/>
        <v>0.1</v>
      </c>
      <c r="AE71" s="731">
        <f t="shared" si="328"/>
        <v>0.15</v>
      </c>
      <c r="AF71" s="732">
        <f t="shared" si="370"/>
        <v>2.2999999999999998</v>
      </c>
      <c r="AG71" s="732">
        <f t="shared" si="330"/>
        <v>2.6</v>
      </c>
      <c r="AH71" s="731">
        <f t="shared" si="371"/>
        <v>0.7</v>
      </c>
      <c r="AI71" s="733">
        <f t="shared" si="332"/>
        <v>0</v>
      </c>
      <c r="AJ71" s="733">
        <f t="shared" si="333"/>
        <v>2.73</v>
      </c>
      <c r="AK71" s="733">
        <f t="shared" si="334"/>
        <v>1.46</v>
      </c>
      <c r="AL71" s="733">
        <f t="shared" si="335"/>
        <v>0</v>
      </c>
      <c r="AM71" s="733">
        <f t="shared" si="336"/>
        <v>0</v>
      </c>
      <c r="AN71" s="734">
        <f t="shared" si="337"/>
        <v>15.68</v>
      </c>
      <c r="AO71" s="735">
        <f t="shared" si="338"/>
        <v>0</v>
      </c>
      <c r="AP71" s="1216" t="str">
        <f t="shared" si="202"/>
        <v>A22-17 =&gt; A22</v>
      </c>
      <c r="AQ71" s="1217">
        <f t="shared" si="339"/>
        <v>0</v>
      </c>
      <c r="AR71" s="739">
        <f t="shared" si="340"/>
        <v>1</v>
      </c>
      <c r="AS71" s="736"/>
      <c r="AT71" s="736"/>
      <c r="AU71" s="723">
        <f t="shared" si="341"/>
        <v>30</v>
      </c>
      <c r="AV71" s="721">
        <f t="shared" si="342"/>
        <v>1.7</v>
      </c>
      <c r="AW71" s="729" t="s">
        <v>31</v>
      </c>
      <c r="AX71" s="722">
        <f t="shared" si="372"/>
        <v>1.7</v>
      </c>
      <c r="AY71" s="727">
        <f t="shared" si="344"/>
        <v>28.3</v>
      </c>
      <c r="AZ71" s="798">
        <f t="shared" si="345"/>
        <v>0.2</v>
      </c>
      <c r="BA71" s="798"/>
      <c r="BB71" s="727">
        <f t="shared" si="346"/>
        <v>1.9</v>
      </c>
      <c r="BC71" s="724">
        <f t="shared" si="347"/>
        <v>20.63</v>
      </c>
      <c r="BD71" s="737">
        <f t="shared" si="348"/>
        <v>0</v>
      </c>
      <c r="BE71" s="737"/>
      <c r="BF71" s="737">
        <f t="shared" si="349"/>
        <v>145.55000000000001</v>
      </c>
      <c r="BG71" s="737">
        <f t="shared" si="350"/>
        <v>32.01</v>
      </c>
      <c r="BH71" s="726">
        <f t="shared" si="351"/>
        <v>2.35</v>
      </c>
      <c r="BI71" s="726">
        <f t="shared" si="352"/>
        <v>4.899999999993021E-3</v>
      </c>
      <c r="BJ71" s="726">
        <f t="shared" si="353"/>
        <v>6.79</v>
      </c>
      <c r="BK71" s="726">
        <f t="shared" si="373"/>
        <v>0</v>
      </c>
      <c r="BL71" s="738">
        <f t="shared" si="374"/>
        <v>86.12</v>
      </c>
      <c r="BM71" s="718"/>
      <c r="BN71" s="779" t="s">
        <v>34973</v>
      </c>
      <c r="BO71" s="793" t="s">
        <v>35082</v>
      </c>
      <c r="BP71" s="784">
        <v>1</v>
      </c>
      <c r="BQ71" s="784">
        <v>30</v>
      </c>
      <c r="BR71" s="787">
        <v>2.0548999999999928</v>
      </c>
      <c r="BS71" s="787">
        <v>2.3008999999999897</v>
      </c>
      <c r="BT71" s="795">
        <v>0.27</v>
      </c>
    </row>
    <row r="72" spans="1:72" ht="14.25">
      <c r="A72" s="719" t="s">
        <v>35035</v>
      </c>
      <c r="B72" s="790"/>
      <c r="C72" s="770"/>
      <c r="D72" s="805"/>
      <c r="E72" s="805"/>
      <c r="F72" s="805"/>
      <c r="G72" s="805"/>
      <c r="H72" s="805"/>
      <c r="I72" s="805"/>
      <c r="J72" s="805"/>
      <c r="K72" s="805"/>
      <c r="L72" s="805"/>
      <c r="M72" s="770"/>
      <c r="N72" s="770"/>
      <c r="O72" s="770"/>
      <c r="P72" s="770"/>
      <c r="Q72" s="770"/>
      <c r="R72" s="770"/>
      <c r="S72" s="770"/>
      <c r="T72" s="770"/>
      <c r="U72" s="770"/>
      <c r="V72" s="770"/>
      <c r="W72" s="770"/>
      <c r="X72" s="771"/>
      <c r="Y72" s="716" t="str">
        <f>A72</f>
        <v>AVENIDA PRESIDENTE ROOSEVELT</v>
      </c>
      <c r="Z72" s="743"/>
      <c r="AA72" s="743"/>
      <c r="AB72" s="743"/>
      <c r="AC72" s="747"/>
      <c r="AD72" s="748"/>
      <c r="AE72" s="748"/>
      <c r="AF72" s="747"/>
      <c r="AG72" s="745"/>
      <c r="AH72" s="747"/>
      <c r="AI72" s="749"/>
      <c r="AJ72" s="749"/>
      <c r="AK72" s="749"/>
      <c r="AL72" s="749"/>
      <c r="AM72" s="749"/>
      <c r="AN72" s="750"/>
      <c r="AO72" s="715"/>
      <c r="AP72" s="716" t="str">
        <f t="shared" si="202"/>
        <v>AVENIDA PRESIDENTE ROOSEVELT</v>
      </c>
      <c r="AQ72" s="742"/>
      <c r="AR72" s="743"/>
      <c r="AS72" s="743"/>
      <c r="AT72" s="743"/>
      <c r="AU72" s="745"/>
      <c r="AV72" s="743"/>
      <c r="AW72" s="743"/>
      <c r="AX72" s="743"/>
      <c r="AY72" s="750"/>
      <c r="AZ72" s="811"/>
      <c r="BA72" s="811"/>
      <c r="BB72" s="750"/>
      <c r="BC72" s="747"/>
      <c r="BD72" s="747"/>
      <c r="BE72" s="747"/>
      <c r="BF72" s="747"/>
      <c r="BG72" s="747"/>
      <c r="BH72" s="747"/>
      <c r="BI72" s="747"/>
      <c r="BJ72" s="747"/>
      <c r="BK72" s="747"/>
      <c r="BL72" s="717"/>
      <c r="BM72" s="718"/>
      <c r="BN72" s="779"/>
      <c r="BO72" s="793"/>
      <c r="BP72" s="784"/>
      <c r="BQ72" s="784"/>
      <c r="BR72" s="787"/>
      <c r="BS72" s="787"/>
      <c r="BT72" s="795"/>
    </row>
    <row r="73" spans="1:72" ht="14.25">
      <c r="A73" s="1216" t="str">
        <f t="shared" ref="A73:A82" si="375">BN73</f>
        <v>A31-1 =&gt; A31-2</v>
      </c>
      <c r="B73" s="1218"/>
      <c r="C73" s="1217"/>
      <c r="D73" s="800">
        <f t="shared" ref="D73:D82" si="376">BP73</f>
        <v>0.4</v>
      </c>
      <c r="E73" s="801"/>
      <c r="F73" s="802"/>
      <c r="G73" s="803" t="s">
        <v>34920</v>
      </c>
      <c r="H73" s="740">
        <f t="shared" ref="H73:H82" si="377">BQ73</f>
        <v>40</v>
      </c>
      <c r="I73" s="740">
        <v>1</v>
      </c>
      <c r="J73" s="740">
        <f t="shared" ref="J73:J82" si="378">H73</f>
        <v>40</v>
      </c>
      <c r="K73" s="804">
        <f t="shared" ref="K73:K82" si="379">BR73</f>
        <v>1.1999999999999993</v>
      </c>
      <c r="L73" s="804">
        <f t="shared" ref="L73:L82" si="380">BS73</f>
        <v>1.2169999999999987</v>
      </c>
      <c r="M73" s="724">
        <f>ROUND((K73+L73)/2,2)</f>
        <v>1.21</v>
      </c>
      <c r="N73" s="725">
        <f>IF(F73=0,ROUND($D73*10%,2),IF(D73&gt;2.8,0.18,0.15))</f>
        <v>0.04</v>
      </c>
      <c r="O73" s="725">
        <f>IF(F73=0,IF(   ROUND($D73/4,2),   IF(ROUND(($D73*1.2)/6,2)&lt;0.1,0.1,ROUND(($D73*1.2)/6,2))),0.5)</f>
        <v>0.1</v>
      </c>
      <c r="P73" s="724">
        <f>M73+N73+O73</f>
        <v>1.35</v>
      </c>
      <c r="Q73" s="724">
        <f>IF(P73&lt;2,(D73+N73*2)+0.6,(D73+N73*2)+0.6+ROUNDUP(P73-2,0)*0.1)*I73</f>
        <v>1.08</v>
      </c>
      <c r="R73" s="726">
        <f t="shared" ref="R73:R82" si="381">IF($P73&lt;=$X$4,ROUND(IF($P73&lt;1.5,$P73*$H73*$Q73,1.5*$H73*$Q73),2),0)</f>
        <v>58.32</v>
      </c>
      <c r="S73" s="726">
        <f t="shared" ref="S73:S82" si="382">IF($P73&gt;$X$4,ROUND(IF($P73&lt;1.5,$P73*$H73*$Q73,1.5*$H73*$Q73),2),0)</f>
        <v>0</v>
      </c>
      <c r="T73" s="726">
        <f t="shared" ref="T73:T82" si="383">IF($P73&gt;$X$4,ROUND(IF($P73&lt;1.5,0,IF($P73&gt;3,1.5*$H73*$Q73,($P73-1.5)*$H73*$Q73)),2),0)</f>
        <v>0</v>
      </c>
      <c r="U73" s="726">
        <f t="shared" ref="U73:U82" si="384">IF($P73&gt;$X$4,ROUND(IF($P73&lt;3,0,IF($P73&gt;4.5,1.5*$H73*$Q73,($P73-3)*$H73*$Q73)),2),0)</f>
        <v>0</v>
      </c>
      <c r="V73" s="726">
        <f t="shared" ref="V73:V82" si="385">IF($P73&gt;$X$4,ROUND(IF($P73&lt;4.5,0,IF($P73&gt;6,($P73-4.5)*$H73*$Q73,($P73-4.5)*$H73*$Q73)),2),0)</f>
        <v>0</v>
      </c>
      <c r="W73" s="727">
        <f t="shared" ref="W73:W82" si="386">IF($P73&gt;$X$4, IF( $P73&lt;=4,   ROUND($H73*($P73+0.5)*2,2),   0),0)</f>
        <v>0</v>
      </c>
      <c r="X73" s="728">
        <f t="shared" ref="X73:X82" si="387">IF($P73&gt;$X$4, IF( $P73&gt;4,   ROUND($H73*($P73+0.5)*2,2),   0),0)</f>
        <v>0</v>
      </c>
      <c r="Y73" s="720" t="str">
        <f t="shared" ref="Y73:Y82" si="388">BO73</f>
        <v>A31-1</v>
      </c>
      <c r="Z73" s="721">
        <f t="shared" ref="Z73:Z78" si="389">IF($D73=0.3,IF($I73=1,1.2,IF(I73=2,1.5,"--")),IF($D73=0.4,IF($I73=1,1.2,IF(I73=2,1.5,"--")),IF($D73=0.45,IF($I73=1,1.2,IF(I73=2,1.5,"--")),IF($D73=0.5,IF($I73=1,1.2,IF(I73=2,1.5,"--")),IF($D73=0.6,IF($I73=1,1.2,IF(I73=2,2,"--")),IF($D73=0.75,IF($I73=1,1.3,IF(I73=2,2,"--")),IF($D73=0.8,1.3,IF($D73=1,1.5,IF($D73=1.2,1.7,IF($D73&lt;=2,2,"--"))))))))))</f>
        <v>1.2</v>
      </c>
      <c r="AA73" s="729" t="s">
        <v>31</v>
      </c>
      <c r="AB73" s="722">
        <f t="shared" ref="AB73:AB78" si="390">Z73</f>
        <v>1.2</v>
      </c>
      <c r="AC73" s="730">
        <f t="shared" ref="AC73:AC78" si="391">IF($Z73="--","--",K73)</f>
        <v>1.1999999999999993</v>
      </c>
      <c r="AD73" s="731">
        <f t="shared" ref="AD73:AD78" si="392">IF($Z73="--","--",IF(D73&gt;1.5,0.15,ROUND($D73*10%,2)))</f>
        <v>0.04</v>
      </c>
      <c r="AE73" s="731">
        <f t="shared" ref="AE73:AE82" si="393">IF($Z73="--","--",0.15)</f>
        <v>0.15</v>
      </c>
      <c r="AF73" s="732">
        <f t="shared" ref="AF73:AF78" si="394">IF($Z73="--","--",ROUND(AC73+AD73+AE73,2))</f>
        <v>1.39</v>
      </c>
      <c r="AG73" s="732">
        <f t="shared" ref="AG73:AG82" si="395">IF($Z73="--","--",IF($AC73&lt;=2,$Z73+1,($Z73+1)+ROUNDUP($AC73-2,0)*0.1))</f>
        <v>2.2000000000000002</v>
      </c>
      <c r="AH73" s="731">
        <f t="shared" ref="AH73:AH78" si="396">IF($D73=0.3,1.04,IF($D73=0.4,0.92,IF($D73=0.45,0.86,IF($D73=0.5,0.8,IF($D73=0.75,0.8,IF($D73=0.6,0.68,IF($D73=0.8,0.74,IF($D73=1,0.7,IF($D73=1.2,0.66,IF($D73=1.5,0.6,IF($D73&lt;=2,(2.4-(D73+0.3)),"--")))))))))))</f>
        <v>0.92</v>
      </c>
      <c r="AI73" s="733">
        <f t="shared" ref="AI73:AI82" si="397">IF($Z73="--","--",IF($AF73&lt;=$X$4,ROUND(IF($AF73&lt;1.5,$AF73*$AG73*$AH73,1.5*$AG73*$AH73),2),0))</f>
        <v>2.81</v>
      </c>
      <c r="AJ73" s="733">
        <f t="shared" ref="AJ73:AJ82" si="398">IF($Z73="--","--",IF($AF73&gt;$X$4,ROUND(IF($AF73&lt;1.5,$AF73*$AG73*$AH73,1.5*$AG73*$AH73),2),0))</f>
        <v>0</v>
      </c>
      <c r="AK73" s="733">
        <f t="shared" ref="AK73:AK82" si="399">IF($Z73="--","--",IF($AF73&gt;$X$4,ROUND(IF($AF73&lt;1.5,0,IF($AF73&gt;3,1.5*$AG73*$AH73,($AF73-1.5)*$AG73*$AH73)),2),0))</f>
        <v>0</v>
      </c>
      <c r="AL73" s="733">
        <f t="shared" ref="AL73:AL82" si="400">IF($Z73="--","--",IF($AF73&gt;$X$4,ROUND(IF($AF73&lt;3,0,IF($AF73&gt;4.5,1.5*$AG73*$AH73,($AF73-3)*$AG73*$AH73)),2),0))</f>
        <v>0</v>
      </c>
      <c r="AM73" s="733">
        <f t="shared" ref="AM73:AM82" si="401">IF($Z73="--","--",IF($AF73&gt;$X$4,ROUND(IF($AF73&lt;4.5,0,IF($AF73&gt;6,($AF73-4.5)*$AG73*$AH73,($AF73-4.5)*$AG73*$AH73)),2),0))</f>
        <v>0</v>
      </c>
      <c r="AN73" s="734">
        <f t="shared" ref="AN73:AN82" si="402">IF($Z73="--","--",IF($AF73&gt;$X$4, IF( $AF73&lt;=4,   ROUND(($AH73*4)*($AF73+0.5)*2,2),   0),0))</f>
        <v>0</v>
      </c>
      <c r="AO73" s="735">
        <f t="shared" ref="AO73:AO82" si="403">IF($Z73="--","--",IF($AF73&gt;$X$4, IF( $AF73&gt;4,   ROUND(($AH73*4)*($AF73+0.5)*2,2),   0),0))</f>
        <v>0</v>
      </c>
      <c r="AP73" s="1216" t="str">
        <f t="shared" si="202"/>
        <v>A31-1 =&gt; A31-2</v>
      </c>
      <c r="AQ73" s="1217">
        <f t="shared" ref="AQ73:AQ82" si="404">C73</f>
        <v>0</v>
      </c>
      <c r="AR73" s="739">
        <f t="shared" ref="AR73:AR82" si="405">D73</f>
        <v>0.4</v>
      </c>
      <c r="AS73" s="736"/>
      <c r="AT73" s="736"/>
      <c r="AU73" s="723">
        <f t="shared" ref="AU73:AU82" si="406">H73</f>
        <v>40</v>
      </c>
      <c r="AV73" s="721">
        <f t="shared" ref="AV73:AV82" si="407">IF($Z73="--","--",Z73+0.2)</f>
        <v>1.4</v>
      </c>
      <c r="AW73" s="729" t="s">
        <v>31</v>
      </c>
      <c r="AX73" s="722">
        <f t="shared" ref="AX73:AX78" si="408">AV73</f>
        <v>1.4</v>
      </c>
      <c r="AY73" s="727">
        <f t="shared" ref="AY73:AY82" si="409">IF(D73&gt;2,AU73,AU73-AV73)</f>
        <v>38.6</v>
      </c>
      <c r="AZ73" s="798">
        <f t="shared" ref="AZ73:AZ82" si="410">O73</f>
        <v>0.1</v>
      </c>
      <c r="BA73" s="798"/>
      <c r="BB73" s="727">
        <f t="shared" ref="BB73:BB82" si="411">Q73</f>
        <v>1.08</v>
      </c>
      <c r="BC73" s="724">
        <f t="shared" ref="BC73:BC82" si="412">IF(F73=0,IF(ROUND( AY73 * ( ( (O73*Q73) +  ( ((D73+N73*2)/6)*Q73 ) ) - ROUND(  ((D73+N73*2)^2)   *   (   ( PI()*96.379 / (4*360) )  -  ( (SIN((96.379/2)*PI()/180)) * (COS((96.379/2)*PI()/180)) / 4 )   ), 4) ),2),   ROUND( AY73 * ( ( (O73*Q73) +  ( ((D73+N73*2)/4)*Q73 ) ) - ROUND(  ((D73+N73*2)^2)   *   (   ( PI()*120 / (4*360) )  -  ( (SIN((120/2)*PI()/180)) * (COS((120/2)*PI()/180)) / 4 )   ), 4) ),2)),0)</f>
        <v>7.8</v>
      </c>
      <c r="BD73" s="737">
        <f t="shared" ref="BD73:BD82" si="413">IF(F73&gt;0,ROUND(AY73*O73*Q73,2),0)</f>
        <v>0</v>
      </c>
      <c r="BE73" s="737"/>
      <c r="BF73" s="737">
        <f t="shared" ref="BF73:BF82" si="414">SUM(R73:V73,AI73:AM73)</f>
        <v>61.13</v>
      </c>
      <c r="BG73" s="737">
        <f t="shared" ref="BG73:BG82" si="415">IF(F73=0, ROUND( ( PI()*( (D73+N73*2)^2 ) / 4  ) * AY73,2),  ROUND( (D73+N73*2)*(F73+N73*2) * AY73,2))*I73</f>
        <v>6.98</v>
      </c>
      <c r="BH73" s="726">
        <f t="shared" ref="BH73:BH82" si="416">IF(($K73+N73-0.15)&lt;=2,($K73+N73+0.15),IF(($K73+N73)&lt;=3,2.35,($K73+N73+0.2)-0.85))</f>
        <v>1.3899999999999992</v>
      </c>
      <c r="BI73" s="726">
        <f t="shared" ref="BI73:BI82" si="417">IF(D73&gt;2,   (K73-F73-N73-0.11),IF(($K73+N73)&lt;=2,0,IF(($K73+N73)&gt;3,0.85,(K73+N73+0.2-BH73))))</f>
        <v>0</v>
      </c>
      <c r="BJ73" s="726">
        <f t="shared" ref="BJ73:BJ82" si="418">IF($Z73="--",0,IF(D73&gt;2,ROUND(((1.42+0.4)+(0.91+0.4))*2*BI73,2),ROUND(AV73*AX73*BH73,2)))</f>
        <v>2.72</v>
      </c>
      <c r="BK73" s="726">
        <f t="shared" ref="BK73:BK78" si="419">ROUND(((PI()*0.9^2)/4)*BI73,2)</f>
        <v>0</v>
      </c>
      <c r="BL73" s="738">
        <f t="shared" ref="BL73:BL78" si="420">ROUND(BF73-BG73-BJ73-BK73-BC73-BD73,2)</f>
        <v>43.63</v>
      </c>
      <c r="BM73" s="718"/>
      <c r="BN73" s="779" t="s">
        <v>34974</v>
      </c>
      <c r="BO73" s="793" t="s">
        <v>35083</v>
      </c>
      <c r="BP73" s="784">
        <v>0.4</v>
      </c>
      <c r="BQ73" s="784">
        <v>40</v>
      </c>
      <c r="BR73" s="787">
        <v>1.1999999999999993</v>
      </c>
      <c r="BS73" s="787">
        <v>1.2169999999999987</v>
      </c>
      <c r="BT73" s="795">
        <v>0</v>
      </c>
    </row>
    <row r="74" spans="1:72" ht="14.25">
      <c r="A74" s="1216" t="str">
        <f t="shared" si="375"/>
        <v>A31-2 =&gt; A31-3</v>
      </c>
      <c r="B74" s="1218"/>
      <c r="C74" s="1217"/>
      <c r="D74" s="800">
        <f t="shared" si="376"/>
        <v>0.4</v>
      </c>
      <c r="E74" s="801"/>
      <c r="F74" s="802"/>
      <c r="G74" s="803" t="s">
        <v>34920</v>
      </c>
      <c r="H74" s="740">
        <f t="shared" si="377"/>
        <v>40</v>
      </c>
      <c r="I74" s="740">
        <v>1</v>
      </c>
      <c r="J74" s="740">
        <f t="shared" si="378"/>
        <v>40</v>
      </c>
      <c r="K74" s="804">
        <f t="shared" si="379"/>
        <v>1.2169999999999987</v>
      </c>
      <c r="L74" s="804">
        <f t="shared" si="380"/>
        <v>1.2280000000000015</v>
      </c>
      <c r="M74" s="724">
        <f t="shared" ref="M74:M78" si="421">ROUND((K74+L74)/2,2)</f>
        <v>1.22</v>
      </c>
      <c r="N74" s="725">
        <f t="shared" ref="N74:N78" si="422">IF(F74=0,ROUND($D74*10%,2),IF(D74&gt;2.8,0.18,0.15))</f>
        <v>0.04</v>
      </c>
      <c r="O74" s="725">
        <f t="shared" ref="O74:O78" si="423">IF(F74=0,IF(   ROUND($D74/4,2),   IF(ROUND(($D74*1.2)/6,2)&lt;0.1,0.1,ROUND(($D74*1.2)/6,2))),0.5)</f>
        <v>0.1</v>
      </c>
      <c r="P74" s="724">
        <f t="shared" ref="P74:P78" si="424">M74+N74+O74</f>
        <v>1.36</v>
      </c>
      <c r="Q74" s="724">
        <f t="shared" ref="Q74:Q78" si="425">IF(P74&lt;2,(D74+N74*2)+0.6,(D74+N74*2)+0.6+ROUNDUP(P74-2,0)*0.1)*I74</f>
        <v>1.08</v>
      </c>
      <c r="R74" s="726">
        <f t="shared" si="381"/>
        <v>58.75</v>
      </c>
      <c r="S74" s="726">
        <f t="shared" si="382"/>
        <v>0</v>
      </c>
      <c r="T74" s="726">
        <f t="shared" si="383"/>
        <v>0</v>
      </c>
      <c r="U74" s="726">
        <f t="shared" si="384"/>
        <v>0</v>
      </c>
      <c r="V74" s="726">
        <f t="shared" si="385"/>
        <v>0</v>
      </c>
      <c r="W74" s="727">
        <f t="shared" si="386"/>
        <v>0</v>
      </c>
      <c r="X74" s="728">
        <f t="shared" si="387"/>
        <v>0</v>
      </c>
      <c r="Y74" s="720" t="str">
        <f t="shared" si="388"/>
        <v>A31-2</v>
      </c>
      <c r="Z74" s="721">
        <f t="shared" si="389"/>
        <v>1.2</v>
      </c>
      <c r="AA74" s="729" t="s">
        <v>31</v>
      </c>
      <c r="AB74" s="722">
        <f t="shared" si="390"/>
        <v>1.2</v>
      </c>
      <c r="AC74" s="730">
        <f t="shared" si="391"/>
        <v>1.2169999999999987</v>
      </c>
      <c r="AD74" s="731">
        <f t="shared" si="392"/>
        <v>0.04</v>
      </c>
      <c r="AE74" s="731">
        <f t="shared" si="393"/>
        <v>0.15</v>
      </c>
      <c r="AF74" s="732">
        <f t="shared" si="394"/>
        <v>1.41</v>
      </c>
      <c r="AG74" s="732">
        <f t="shared" si="395"/>
        <v>2.2000000000000002</v>
      </c>
      <c r="AH74" s="731">
        <f t="shared" si="396"/>
        <v>0.92</v>
      </c>
      <c r="AI74" s="733">
        <f t="shared" si="397"/>
        <v>2.85</v>
      </c>
      <c r="AJ74" s="733">
        <f t="shared" si="398"/>
        <v>0</v>
      </c>
      <c r="AK74" s="733">
        <f t="shared" si="399"/>
        <v>0</v>
      </c>
      <c r="AL74" s="733">
        <f t="shared" si="400"/>
        <v>0</v>
      </c>
      <c r="AM74" s="733">
        <f t="shared" si="401"/>
        <v>0</v>
      </c>
      <c r="AN74" s="734">
        <f t="shared" si="402"/>
        <v>0</v>
      </c>
      <c r="AO74" s="735">
        <f t="shared" si="403"/>
        <v>0</v>
      </c>
      <c r="AP74" s="1216" t="str">
        <f t="shared" si="202"/>
        <v>A31-2 =&gt; A31-3</v>
      </c>
      <c r="AQ74" s="1217">
        <f t="shared" si="404"/>
        <v>0</v>
      </c>
      <c r="AR74" s="739">
        <f t="shared" si="405"/>
        <v>0.4</v>
      </c>
      <c r="AS74" s="736"/>
      <c r="AT74" s="736"/>
      <c r="AU74" s="723">
        <f t="shared" si="406"/>
        <v>40</v>
      </c>
      <c r="AV74" s="721">
        <f t="shared" si="407"/>
        <v>1.4</v>
      </c>
      <c r="AW74" s="729" t="s">
        <v>31</v>
      </c>
      <c r="AX74" s="722">
        <f t="shared" si="408"/>
        <v>1.4</v>
      </c>
      <c r="AY74" s="727">
        <f t="shared" si="409"/>
        <v>38.6</v>
      </c>
      <c r="AZ74" s="798">
        <f t="shared" si="410"/>
        <v>0.1</v>
      </c>
      <c r="BA74" s="798"/>
      <c r="BB74" s="727">
        <f t="shared" si="411"/>
        <v>1.08</v>
      </c>
      <c r="BC74" s="724">
        <f t="shared" si="412"/>
        <v>7.8</v>
      </c>
      <c r="BD74" s="737">
        <f t="shared" si="413"/>
        <v>0</v>
      </c>
      <c r="BE74" s="737"/>
      <c r="BF74" s="737">
        <f t="shared" si="414"/>
        <v>61.6</v>
      </c>
      <c r="BG74" s="737">
        <f t="shared" si="415"/>
        <v>6.98</v>
      </c>
      <c r="BH74" s="726">
        <f t="shared" si="416"/>
        <v>1.4069999999999987</v>
      </c>
      <c r="BI74" s="726">
        <f t="shared" si="417"/>
        <v>0</v>
      </c>
      <c r="BJ74" s="726">
        <f t="shared" si="418"/>
        <v>2.76</v>
      </c>
      <c r="BK74" s="726">
        <f t="shared" si="419"/>
        <v>0</v>
      </c>
      <c r="BL74" s="738">
        <f t="shared" si="420"/>
        <v>44.06</v>
      </c>
      <c r="BM74" s="718"/>
      <c r="BN74" s="779" t="s">
        <v>34975</v>
      </c>
      <c r="BO74" s="793" t="s">
        <v>35084</v>
      </c>
      <c r="BP74" s="784">
        <v>0.4</v>
      </c>
      <c r="BQ74" s="784">
        <v>40</v>
      </c>
      <c r="BR74" s="787">
        <v>1.2169999999999987</v>
      </c>
      <c r="BS74" s="787">
        <v>1.2280000000000015</v>
      </c>
      <c r="BT74" s="795">
        <v>0</v>
      </c>
    </row>
    <row r="75" spans="1:72" ht="14.25">
      <c r="A75" s="1216" t="str">
        <f t="shared" si="375"/>
        <v>A31-3 =&gt; A31-4</v>
      </c>
      <c r="B75" s="1218"/>
      <c r="C75" s="1217"/>
      <c r="D75" s="800">
        <f t="shared" si="376"/>
        <v>0.4</v>
      </c>
      <c r="E75" s="801"/>
      <c r="F75" s="802"/>
      <c r="G75" s="803" t="s">
        <v>34920</v>
      </c>
      <c r="H75" s="740">
        <f t="shared" si="377"/>
        <v>40</v>
      </c>
      <c r="I75" s="740">
        <v>1</v>
      </c>
      <c r="J75" s="740">
        <f t="shared" si="378"/>
        <v>40</v>
      </c>
      <c r="K75" s="804">
        <f t="shared" si="379"/>
        <v>1.2280000000000015</v>
      </c>
      <c r="L75" s="804">
        <f t="shared" si="380"/>
        <v>1.2390000000000008</v>
      </c>
      <c r="M75" s="724">
        <f t="shared" si="421"/>
        <v>1.23</v>
      </c>
      <c r="N75" s="725">
        <f t="shared" si="422"/>
        <v>0.04</v>
      </c>
      <c r="O75" s="725">
        <f t="shared" si="423"/>
        <v>0.1</v>
      </c>
      <c r="P75" s="724">
        <f t="shared" si="424"/>
        <v>1.37</v>
      </c>
      <c r="Q75" s="724">
        <f t="shared" si="425"/>
        <v>1.08</v>
      </c>
      <c r="R75" s="726">
        <f t="shared" si="381"/>
        <v>59.18</v>
      </c>
      <c r="S75" s="726">
        <f t="shared" si="382"/>
        <v>0</v>
      </c>
      <c r="T75" s="726">
        <f t="shared" si="383"/>
        <v>0</v>
      </c>
      <c r="U75" s="726">
        <f t="shared" si="384"/>
        <v>0</v>
      </c>
      <c r="V75" s="726">
        <f t="shared" si="385"/>
        <v>0</v>
      </c>
      <c r="W75" s="727">
        <f t="shared" si="386"/>
        <v>0</v>
      </c>
      <c r="X75" s="728">
        <f t="shared" si="387"/>
        <v>0</v>
      </c>
      <c r="Y75" s="720" t="str">
        <f t="shared" si="388"/>
        <v>A31-3</v>
      </c>
      <c r="Z75" s="721">
        <f t="shared" si="389"/>
        <v>1.2</v>
      </c>
      <c r="AA75" s="729" t="s">
        <v>31</v>
      </c>
      <c r="AB75" s="722">
        <f t="shared" si="390"/>
        <v>1.2</v>
      </c>
      <c r="AC75" s="730">
        <f t="shared" si="391"/>
        <v>1.2280000000000015</v>
      </c>
      <c r="AD75" s="731">
        <f t="shared" si="392"/>
        <v>0.04</v>
      </c>
      <c r="AE75" s="731">
        <f t="shared" si="393"/>
        <v>0.15</v>
      </c>
      <c r="AF75" s="732">
        <f t="shared" si="394"/>
        <v>1.42</v>
      </c>
      <c r="AG75" s="732">
        <f t="shared" si="395"/>
        <v>2.2000000000000002</v>
      </c>
      <c r="AH75" s="731">
        <f t="shared" si="396"/>
        <v>0.92</v>
      </c>
      <c r="AI75" s="733">
        <f t="shared" si="397"/>
        <v>2.87</v>
      </c>
      <c r="AJ75" s="733">
        <f t="shared" si="398"/>
        <v>0</v>
      </c>
      <c r="AK75" s="733">
        <f t="shared" si="399"/>
        <v>0</v>
      </c>
      <c r="AL75" s="733">
        <f t="shared" si="400"/>
        <v>0</v>
      </c>
      <c r="AM75" s="733">
        <f t="shared" si="401"/>
        <v>0</v>
      </c>
      <c r="AN75" s="734">
        <f t="shared" si="402"/>
        <v>0</v>
      </c>
      <c r="AO75" s="735">
        <f t="shared" si="403"/>
        <v>0</v>
      </c>
      <c r="AP75" s="1216" t="str">
        <f t="shared" si="202"/>
        <v>A31-3 =&gt; A31-4</v>
      </c>
      <c r="AQ75" s="1217">
        <f t="shared" si="404"/>
        <v>0</v>
      </c>
      <c r="AR75" s="739">
        <f t="shared" si="405"/>
        <v>0.4</v>
      </c>
      <c r="AS75" s="736"/>
      <c r="AT75" s="736"/>
      <c r="AU75" s="723">
        <f t="shared" si="406"/>
        <v>40</v>
      </c>
      <c r="AV75" s="721">
        <f t="shared" si="407"/>
        <v>1.4</v>
      </c>
      <c r="AW75" s="729" t="s">
        <v>31</v>
      </c>
      <c r="AX75" s="722">
        <f t="shared" si="408"/>
        <v>1.4</v>
      </c>
      <c r="AY75" s="727">
        <f t="shared" si="409"/>
        <v>38.6</v>
      </c>
      <c r="AZ75" s="798">
        <f t="shared" si="410"/>
        <v>0.1</v>
      </c>
      <c r="BA75" s="798"/>
      <c r="BB75" s="727">
        <f t="shared" si="411"/>
        <v>1.08</v>
      </c>
      <c r="BC75" s="724">
        <f t="shared" si="412"/>
        <v>7.8</v>
      </c>
      <c r="BD75" s="737">
        <f t="shared" si="413"/>
        <v>0</v>
      </c>
      <c r="BE75" s="737"/>
      <c r="BF75" s="737">
        <f t="shared" si="414"/>
        <v>62.05</v>
      </c>
      <c r="BG75" s="737">
        <f t="shared" si="415"/>
        <v>6.98</v>
      </c>
      <c r="BH75" s="726">
        <f t="shared" si="416"/>
        <v>1.4180000000000015</v>
      </c>
      <c r="BI75" s="726">
        <f t="shared" si="417"/>
        <v>0</v>
      </c>
      <c r="BJ75" s="726">
        <f t="shared" si="418"/>
        <v>2.78</v>
      </c>
      <c r="BK75" s="726">
        <f t="shared" si="419"/>
        <v>0</v>
      </c>
      <c r="BL75" s="738">
        <f t="shared" si="420"/>
        <v>44.49</v>
      </c>
      <c r="BM75" s="718"/>
      <c r="BN75" s="779" t="s">
        <v>34976</v>
      </c>
      <c r="BO75" s="793" t="s">
        <v>35085</v>
      </c>
      <c r="BP75" s="784">
        <v>0.4</v>
      </c>
      <c r="BQ75" s="784">
        <v>40</v>
      </c>
      <c r="BR75" s="787">
        <v>1.2280000000000015</v>
      </c>
      <c r="BS75" s="787">
        <v>1.2390000000000008</v>
      </c>
      <c r="BT75" s="795">
        <v>0</v>
      </c>
    </row>
    <row r="76" spans="1:72" ht="14.25">
      <c r="A76" s="1216" t="str">
        <f t="shared" si="375"/>
        <v>A31-4 =&gt; A31-5</v>
      </c>
      <c r="B76" s="1218"/>
      <c r="C76" s="1217"/>
      <c r="D76" s="800">
        <f t="shared" si="376"/>
        <v>0.4</v>
      </c>
      <c r="E76" s="801"/>
      <c r="F76" s="802"/>
      <c r="G76" s="803" t="s">
        <v>34920</v>
      </c>
      <c r="H76" s="740">
        <f t="shared" si="377"/>
        <v>40</v>
      </c>
      <c r="I76" s="740">
        <v>1</v>
      </c>
      <c r="J76" s="740">
        <f t="shared" si="378"/>
        <v>40</v>
      </c>
      <c r="K76" s="804">
        <f t="shared" si="379"/>
        <v>1.2390000000000008</v>
      </c>
      <c r="L76" s="804">
        <f t="shared" si="380"/>
        <v>1.3290000000000024</v>
      </c>
      <c r="M76" s="724">
        <f t="shared" si="421"/>
        <v>1.28</v>
      </c>
      <c r="N76" s="725">
        <f t="shared" si="422"/>
        <v>0.04</v>
      </c>
      <c r="O76" s="725">
        <f t="shared" si="423"/>
        <v>0.1</v>
      </c>
      <c r="P76" s="724">
        <f t="shared" si="424"/>
        <v>1.4200000000000002</v>
      </c>
      <c r="Q76" s="724">
        <f t="shared" si="425"/>
        <v>1.08</v>
      </c>
      <c r="R76" s="726">
        <f t="shared" si="381"/>
        <v>61.34</v>
      </c>
      <c r="S76" s="726">
        <f t="shared" si="382"/>
        <v>0</v>
      </c>
      <c r="T76" s="726">
        <f t="shared" si="383"/>
        <v>0</v>
      </c>
      <c r="U76" s="726">
        <f t="shared" si="384"/>
        <v>0</v>
      </c>
      <c r="V76" s="726">
        <f t="shared" si="385"/>
        <v>0</v>
      </c>
      <c r="W76" s="727">
        <f t="shared" si="386"/>
        <v>0</v>
      </c>
      <c r="X76" s="728">
        <f t="shared" si="387"/>
        <v>0</v>
      </c>
      <c r="Y76" s="720" t="str">
        <f t="shared" si="388"/>
        <v>A31-4</v>
      </c>
      <c r="Z76" s="721">
        <f t="shared" si="389"/>
        <v>1.2</v>
      </c>
      <c r="AA76" s="729" t="s">
        <v>31</v>
      </c>
      <c r="AB76" s="722">
        <f t="shared" si="390"/>
        <v>1.2</v>
      </c>
      <c r="AC76" s="730">
        <f t="shared" si="391"/>
        <v>1.2390000000000008</v>
      </c>
      <c r="AD76" s="731">
        <f t="shared" si="392"/>
        <v>0.04</v>
      </c>
      <c r="AE76" s="731">
        <f t="shared" si="393"/>
        <v>0.15</v>
      </c>
      <c r="AF76" s="732">
        <f t="shared" si="394"/>
        <v>1.43</v>
      </c>
      <c r="AG76" s="732">
        <f t="shared" si="395"/>
        <v>2.2000000000000002</v>
      </c>
      <c r="AH76" s="731">
        <f t="shared" si="396"/>
        <v>0.92</v>
      </c>
      <c r="AI76" s="733">
        <f t="shared" si="397"/>
        <v>2.89</v>
      </c>
      <c r="AJ76" s="733">
        <f t="shared" si="398"/>
        <v>0</v>
      </c>
      <c r="AK76" s="733">
        <f t="shared" si="399"/>
        <v>0</v>
      </c>
      <c r="AL76" s="733">
        <f t="shared" si="400"/>
        <v>0</v>
      </c>
      <c r="AM76" s="733">
        <f t="shared" si="401"/>
        <v>0</v>
      </c>
      <c r="AN76" s="734">
        <f t="shared" si="402"/>
        <v>0</v>
      </c>
      <c r="AO76" s="735">
        <f t="shared" si="403"/>
        <v>0</v>
      </c>
      <c r="AP76" s="1216" t="str">
        <f t="shared" ref="AP76:AP107" si="426">A76</f>
        <v>A31-4 =&gt; A31-5</v>
      </c>
      <c r="AQ76" s="1217">
        <f t="shared" si="404"/>
        <v>0</v>
      </c>
      <c r="AR76" s="739">
        <f t="shared" si="405"/>
        <v>0.4</v>
      </c>
      <c r="AS76" s="736"/>
      <c r="AT76" s="736"/>
      <c r="AU76" s="723">
        <f t="shared" si="406"/>
        <v>40</v>
      </c>
      <c r="AV76" s="721">
        <f t="shared" si="407"/>
        <v>1.4</v>
      </c>
      <c r="AW76" s="729" t="s">
        <v>31</v>
      </c>
      <c r="AX76" s="722">
        <f t="shared" si="408"/>
        <v>1.4</v>
      </c>
      <c r="AY76" s="727">
        <f t="shared" si="409"/>
        <v>38.6</v>
      </c>
      <c r="AZ76" s="798">
        <f t="shared" si="410"/>
        <v>0.1</v>
      </c>
      <c r="BA76" s="798"/>
      <c r="BB76" s="727">
        <f t="shared" si="411"/>
        <v>1.08</v>
      </c>
      <c r="BC76" s="724">
        <f t="shared" si="412"/>
        <v>7.8</v>
      </c>
      <c r="BD76" s="737">
        <f t="shared" si="413"/>
        <v>0</v>
      </c>
      <c r="BE76" s="737"/>
      <c r="BF76" s="737">
        <f t="shared" si="414"/>
        <v>64.23</v>
      </c>
      <c r="BG76" s="737">
        <f t="shared" si="415"/>
        <v>6.98</v>
      </c>
      <c r="BH76" s="726">
        <f t="shared" si="416"/>
        <v>1.4290000000000007</v>
      </c>
      <c r="BI76" s="726">
        <f t="shared" si="417"/>
        <v>0</v>
      </c>
      <c r="BJ76" s="726">
        <f t="shared" si="418"/>
        <v>2.8</v>
      </c>
      <c r="BK76" s="726">
        <f t="shared" si="419"/>
        <v>0</v>
      </c>
      <c r="BL76" s="738">
        <f t="shared" si="420"/>
        <v>46.65</v>
      </c>
      <c r="BM76" s="718"/>
      <c r="BN76" s="779" t="s">
        <v>34977</v>
      </c>
      <c r="BO76" s="793" t="s">
        <v>35086</v>
      </c>
      <c r="BP76" s="784">
        <v>0.4</v>
      </c>
      <c r="BQ76" s="784">
        <v>40</v>
      </c>
      <c r="BR76" s="787">
        <v>1.2390000000000008</v>
      </c>
      <c r="BS76" s="787">
        <v>1.3290000000000024</v>
      </c>
      <c r="BT76" s="795">
        <v>0</v>
      </c>
    </row>
    <row r="77" spans="1:72" ht="14.25">
      <c r="A77" s="1216" t="str">
        <f t="shared" si="375"/>
        <v>A31-5 =&gt; A31-6</v>
      </c>
      <c r="B77" s="1218"/>
      <c r="C77" s="1217"/>
      <c r="D77" s="800">
        <f t="shared" si="376"/>
        <v>0.4</v>
      </c>
      <c r="E77" s="801"/>
      <c r="F77" s="802"/>
      <c r="G77" s="803" t="s">
        <v>34920</v>
      </c>
      <c r="H77" s="740">
        <f t="shared" si="377"/>
        <v>30</v>
      </c>
      <c r="I77" s="740">
        <v>1</v>
      </c>
      <c r="J77" s="740">
        <f t="shared" si="378"/>
        <v>30</v>
      </c>
      <c r="K77" s="804">
        <f t="shared" si="379"/>
        <v>1.3290000000000024</v>
      </c>
      <c r="L77" s="804">
        <f t="shared" si="380"/>
        <v>1.4470000000000027</v>
      </c>
      <c r="M77" s="724">
        <f t="shared" si="421"/>
        <v>1.39</v>
      </c>
      <c r="N77" s="725">
        <f t="shared" si="422"/>
        <v>0.04</v>
      </c>
      <c r="O77" s="725">
        <f t="shared" si="423"/>
        <v>0.1</v>
      </c>
      <c r="P77" s="724">
        <f t="shared" si="424"/>
        <v>1.53</v>
      </c>
      <c r="Q77" s="724">
        <f t="shared" si="425"/>
        <v>1.08</v>
      </c>
      <c r="R77" s="726">
        <f t="shared" si="381"/>
        <v>0</v>
      </c>
      <c r="S77" s="726">
        <f t="shared" si="382"/>
        <v>48.6</v>
      </c>
      <c r="T77" s="726">
        <f t="shared" si="383"/>
        <v>0.97</v>
      </c>
      <c r="U77" s="726">
        <f t="shared" si="384"/>
        <v>0</v>
      </c>
      <c r="V77" s="726">
        <f t="shared" si="385"/>
        <v>0</v>
      </c>
      <c r="W77" s="727">
        <f t="shared" si="386"/>
        <v>121.8</v>
      </c>
      <c r="X77" s="728">
        <f t="shared" si="387"/>
        <v>0</v>
      </c>
      <c r="Y77" s="720" t="str">
        <f t="shared" si="388"/>
        <v>A31-5</v>
      </c>
      <c r="Z77" s="721">
        <f t="shared" si="389"/>
        <v>1.2</v>
      </c>
      <c r="AA77" s="729" t="s">
        <v>31</v>
      </c>
      <c r="AB77" s="722">
        <f t="shared" si="390"/>
        <v>1.2</v>
      </c>
      <c r="AC77" s="730">
        <f t="shared" si="391"/>
        <v>1.3290000000000024</v>
      </c>
      <c r="AD77" s="731">
        <f t="shared" si="392"/>
        <v>0.04</v>
      </c>
      <c r="AE77" s="731">
        <f t="shared" si="393"/>
        <v>0.15</v>
      </c>
      <c r="AF77" s="732">
        <f t="shared" si="394"/>
        <v>1.52</v>
      </c>
      <c r="AG77" s="732">
        <f t="shared" si="395"/>
        <v>2.2000000000000002</v>
      </c>
      <c r="AH77" s="731">
        <f t="shared" si="396"/>
        <v>0.92</v>
      </c>
      <c r="AI77" s="733">
        <f t="shared" si="397"/>
        <v>0</v>
      </c>
      <c r="AJ77" s="733">
        <f t="shared" si="398"/>
        <v>3.04</v>
      </c>
      <c r="AK77" s="733">
        <f t="shared" si="399"/>
        <v>0.04</v>
      </c>
      <c r="AL77" s="733">
        <f t="shared" si="400"/>
        <v>0</v>
      </c>
      <c r="AM77" s="733">
        <f t="shared" si="401"/>
        <v>0</v>
      </c>
      <c r="AN77" s="734">
        <f t="shared" si="402"/>
        <v>14.87</v>
      </c>
      <c r="AO77" s="735">
        <f t="shared" si="403"/>
        <v>0</v>
      </c>
      <c r="AP77" s="1216" t="str">
        <f t="shared" si="426"/>
        <v>A31-5 =&gt; A31-6</v>
      </c>
      <c r="AQ77" s="1217">
        <f t="shared" si="404"/>
        <v>0</v>
      </c>
      <c r="AR77" s="739">
        <f t="shared" si="405"/>
        <v>0.4</v>
      </c>
      <c r="AS77" s="736"/>
      <c r="AT77" s="736"/>
      <c r="AU77" s="723">
        <f t="shared" si="406"/>
        <v>30</v>
      </c>
      <c r="AV77" s="721">
        <f t="shared" si="407"/>
        <v>1.4</v>
      </c>
      <c r="AW77" s="729" t="s">
        <v>31</v>
      </c>
      <c r="AX77" s="722">
        <f t="shared" si="408"/>
        <v>1.4</v>
      </c>
      <c r="AY77" s="727">
        <f t="shared" si="409"/>
        <v>28.6</v>
      </c>
      <c r="AZ77" s="798">
        <f t="shared" si="410"/>
        <v>0.1</v>
      </c>
      <c r="BA77" s="798"/>
      <c r="BB77" s="727">
        <f t="shared" si="411"/>
        <v>1.08</v>
      </c>
      <c r="BC77" s="724">
        <f t="shared" si="412"/>
        <v>5.78</v>
      </c>
      <c r="BD77" s="737">
        <f t="shared" si="413"/>
        <v>0</v>
      </c>
      <c r="BE77" s="737"/>
      <c r="BF77" s="737">
        <f t="shared" si="414"/>
        <v>52.65</v>
      </c>
      <c r="BG77" s="737">
        <f t="shared" si="415"/>
        <v>5.18</v>
      </c>
      <c r="BH77" s="726">
        <f t="shared" si="416"/>
        <v>1.5190000000000023</v>
      </c>
      <c r="BI77" s="726">
        <f t="shared" si="417"/>
        <v>0</v>
      </c>
      <c r="BJ77" s="726">
        <f t="shared" si="418"/>
        <v>2.98</v>
      </c>
      <c r="BK77" s="726">
        <f t="shared" si="419"/>
        <v>0</v>
      </c>
      <c r="BL77" s="738">
        <f t="shared" si="420"/>
        <v>38.71</v>
      </c>
      <c r="BM77" s="718"/>
      <c r="BN77" s="779" t="s">
        <v>34978</v>
      </c>
      <c r="BO77" s="793" t="s">
        <v>35087</v>
      </c>
      <c r="BP77" s="784">
        <v>0.4</v>
      </c>
      <c r="BQ77" s="784">
        <v>30</v>
      </c>
      <c r="BR77" s="787">
        <v>1.3290000000000024</v>
      </c>
      <c r="BS77" s="787">
        <v>1.4470000000000027</v>
      </c>
      <c r="BT77" s="795">
        <v>0.2</v>
      </c>
    </row>
    <row r="78" spans="1:72" ht="14.25">
      <c r="A78" s="1216" t="str">
        <f t="shared" si="375"/>
        <v>A31-6 =&gt; A31-7</v>
      </c>
      <c r="B78" s="1218"/>
      <c r="C78" s="1217"/>
      <c r="D78" s="800">
        <f t="shared" si="376"/>
        <v>0.6</v>
      </c>
      <c r="E78" s="801"/>
      <c r="F78" s="802"/>
      <c r="G78" s="803" t="s">
        <v>34920</v>
      </c>
      <c r="H78" s="740">
        <f t="shared" si="377"/>
        <v>35</v>
      </c>
      <c r="I78" s="740">
        <v>1</v>
      </c>
      <c r="J78" s="740">
        <f t="shared" si="378"/>
        <v>35</v>
      </c>
      <c r="K78" s="804">
        <f t="shared" si="379"/>
        <v>1.647000000000002</v>
      </c>
      <c r="L78" s="804">
        <f t="shared" si="380"/>
        <v>1.4459999999999997</v>
      </c>
      <c r="M78" s="724">
        <f t="shared" si="421"/>
        <v>1.55</v>
      </c>
      <c r="N78" s="725">
        <f t="shared" si="422"/>
        <v>0.06</v>
      </c>
      <c r="O78" s="725">
        <f t="shared" si="423"/>
        <v>0.12</v>
      </c>
      <c r="P78" s="724">
        <f t="shared" si="424"/>
        <v>1.73</v>
      </c>
      <c r="Q78" s="724">
        <f t="shared" si="425"/>
        <v>1.3199999999999998</v>
      </c>
      <c r="R78" s="726">
        <f t="shared" si="381"/>
        <v>0</v>
      </c>
      <c r="S78" s="726">
        <f t="shared" si="382"/>
        <v>69.3</v>
      </c>
      <c r="T78" s="726">
        <f t="shared" si="383"/>
        <v>10.63</v>
      </c>
      <c r="U78" s="726">
        <f t="shared" si="384"/>
        <v>0</v>
      </c>
      <c r="V78" s="726">
        <f t="shared" si="385"/>
        <v>0</v>
      </c>
      <c r="W78" s="727">
        <f t="shared" si="386"/>
        <v>156.1</v>
      </c>
      <c r="X78" s="728">
        <f t="shared" si="387"/>
        <v>0</v>
      </c>
      <c r="Y78" s="720" t="str">
        <f t="shared" si="388"/>
        <v>A31-6</v>
      </c>
      <c r="Z78" s="721">
        <f t="shared" si="389"/>
        <v>1.2</v>
      </c>
      <c r="AA78" s="729" t="s">
        <v>31</v>
      </c>
      <c r="AB78" s="722">
        <f t="shared" si="390"/>
        <v>1.2</v>
      </c>
      <c r="AC78" s="730">
        <f t="shared" si="391"/>
        <v>1.647000000000002</v>
      </c>
      <c r="AD78" s="731">
        <f t="shared" si="392"/>
        <v>0.06</v>
      </c>
      <c r="AE78" s="731">
        <f t="shared" si="393"/>
        <v>0.15</v>
      </c>
      <c r="AF78" s="732">
        <f t="shared" si="394"/>
        <v>1.86</v>
      </c>
      <c r="AG78" s="732">
        <f t="shared" si="395"/>
        <v>2.2000000000000002</v>
      </c>
      <c r="AH78" s="731">
        <f t="shared" si="396"/>
        <v>0.68</v>
      </c>
      <c r="AI78" s="733">
        <f t="shared" si="397"/>
        <v>0</v>
      </c>
      <c r="AJ78" s="733">
        <f t="shared" si="398"/>
        <v>2.2400000000000002</v>
      </c>
      <c r="AK78" s="733">
        <f t="shared" si="399"/>
        <v>0.54</v>
      </c>
      <c r="AL78" s="733">
        <f t="shared" si="400"/>
        <v>0</v>
      </c>
      <c r="AM78" s="733">
        <f t="shared" si="401"/>
        <v>0</v>
      </c>
      <c r="AN78" s="734">
        <f t="shared" si="402"/>
        <v>12.84</v>
      </c>
      <c r="AO78" s="735">
        <f t="shared" si="403"/>
        <v>0</v>
      </c>
      <c r="AP78" s="1216" t="str">
        <f t="shared" si="426"/>
        <v>A31-6 =&gt; A31-7</v>
      </c>
      <c r="AQ78" s="1217">
        <f t="shared" si="404"/>
        <v>0</v>
      </c>
      <c r="AR78" s="739">
        <f t="shared" si="405"/>
        <v>0.6</v>
      </c>
      <c r="AS78" s="736"/>
      <c r="AT78" s="736"/>
      <c r="AU78" s="723">
        <f t="shared" si="406"/>
        <v>35</v>
      </c>
      <c r="AV78" s="721">
        <f t="shared" si="407"/>
        <v>1.4</v>
      </c>
      <c r="AW78" s="729" t="s">
        <v>31</v>
      </c>
      <c r="AX78" s="722">
        <f t="shared" si="408"/>
        <v>1.4</v>
      </c>
      <c r="AY78" s="727">
        <f t="shared" si="409"/>
        <v>33.6</v>
      </c>
      <c r="AZ78" s="798">
        <f t="shared" si="410"/>
        <v>0.12</v>
      </c>
      <c r="BA78" s="798"/>
      <c r="BB78" s="727">
        <f t="shared" si="411"/>
        <v>1.3199999999999998</v>
      </c>
      <c r="BC78" s="724">
        <f t="shared" si="412"/>
        <v>10.63</v>
      </c>
      <c r="BD78" s="737">
        <f t="shared" si="413"/>
        <v>0</v>
      </c>
      <c r="BE78" s="737"/>
      <c r="BF78" s="737">
        <f t="shared" si="414"/>
        <v>82.71</v>
      </c>
      <c r="BG78" s="737">
        <f t="shared" si="415"/>
        <v>13.68</v>
      </c>
      <c r="BH78" s="726">
        <f t="shared" si="416"/>
        <v>1.857000000000002</v>
      </c>
      <c r="BI78" s="726">
        <f t="shared" si="417"/>
        <v>0</v>
      </c>
      <c r="BJ78" s="726">
        <f t="shared" si="418"/>
        <v>3.64</v>
      </c>
      <c r="BK78" s="726">
        <f t="shared" si="419"/>
        <v>0</v>
      </c>
      <c r="BL78" s="738">
        <f t="shared" si="420"/>
        <v>54.76</v>
      </c>
      <c r="BM78" s="718"/>
      <c r="BN78" s="779" t="s">
        <v>34979</v>
      </c>
      <c r="BO78" s="793" t="s">
        <v>35088</v>
      </c>
      <c r="BP78" s="784">
        <v>0.6</v>
      </c>
      <c r="BQ78" s="784">
        <v>35</v>
      </c>
      <c r="BR78" s="787">
        <v>1.647000000000002</v>
      </c>
      <c r="BS78" s="787">
        <v>1.4459999999999997</v>
      </c>
      <c r="BT78" s="795">
        <v>0</v>
      </c>
    </row>
    <row r="79" spans="1:72" ht="14.25">
      <c r="A79" s="1216" t="str">
        <f t="shared" si="375"/>
        <v>A31-7 =&gt; A31-8</v>
      </c>
      <c r="B79" s="1218"/>
      <c r="C79" s="1217"/>
      <c r="D79" s="800">
        <f t="shared" si="376"/>
        <v>0.6</v>
      </c>
      <c r="E79" s="801"/>
      <c r="F79" s="802"/>
      <c r="G79" s="803" t="s">
        <v>34920</v>
      </c>
      <c r="H79" s="740">
        <f t="shared" si="377"/>
        <v>40</v>
      </c>
      <c r="I79" s="740">
        <v>1</v>
      </c>
      <c r="J79" s="740">
        <f t="shared" si="378"/>
        <v>40</v>
      </c>
      <c r="K79" s="804">
        <f t="shared" si="379"/>
        <v>1.4459999999999997</v>
      </c>
      <c r="L79" s="804">
        <f t="shared" si="380"/>
        <v>1.4800000000000004</v>
      </c>
      <c r="M79" s="724">
        <f t="shared" ref="M79:M82" si="427">ROUND((K79+L79)/2,2)</f>
        <v>1.46</v>
      </c>
      <c r="N79" s="725">
        <f t="shared" ref="N79:N82" si="428">IF(F79=0,ROUND($D79*10%,2),IF(D79&gt;2.8,0.18,0.15))</f>
        <v>0.06</v>
      </c>
      <c r="O79" s="725">
        <f t="shared" ref="O79:O82" si="429">IF(F79=0,IF(   ROUND($D79/4,2),   IF(ROUND(($D79*1.2)/6,2)&lt;0.1,0.1,ROUND(($D79*1.2)/6,2))),0.5)</f>
        <v>0.12</v>
      </c>
      <c r="P79" s="724">
        <f t="shared" ref="P79:P82" si="430">M79+N79+O79</f>
        <v>1.6400000000000001</v>
      </c>
      <c r="Q79" s="724">
        <f t="shared" ref="Q79:Q82" si="431">IF(P79&lt;2,(D79+N79*2)+0.6,(D79+N79*2)+0.6+ROUNDUP(P79-2,0)*0.1)*I79</f>
        <v>1.3199999999999998</v>
      </c>
      <c r="R79" s="726">
        <f t="shared" si="381"/>
        <v>0</v>
      </c>
      <c r="S79" s="726">
        <f t="shared" si="382"/>
        <v>79.2</v>
      </c>
      <c r="T79" s="726">
        <f t="shared" si="383"/>
        <v>7.39</v>
      </c>
      <c r="U79" s="726">
        <f t="shared" si="384"/>
        <v>0</v>
      </c>
      <c r="V79" s="726">
        <f t="shared" si="385"/>
        <v>0</v>
      </c>
      <c r="W79" s="727">
        <f t="shared" si="386"/>
        <v>171.2</v>
      </c>
      <c r="X79" s="728">
        <f t="shared" si="387"/>
        <v>0</v>
      </c>
      <c r="Y79" s="720" t="str">
        <f t="shared" si="388"/>
        <v>A31-7</v>
      </c>
      <c r="Z79" s="721">
        <f t="shared" ref="Z79:Z82" si="432">IF($D79=0.3,IF($I79=1,1.2,IF(I79=2,1.5,"--")),IF($D79=0.4,IF($I79=1,1.2,IF(I79=2,1.5,"--")),IF($D79=0.45,IF($I79=1,1.2,IF(I79=2,1.5,"--")),IF($D79=0.5,IF($I79=1,1.2,IF(I79=2,1.5,"--")),IF($D79=0.6,IF($I79=1,1.2,IF(I79=2,2,"--")),IF($D79=0.75,IF($I79=1,1.3,IF(I79=2,2,"--")),IF($D79=0.8,1.3,IF($D79=1,1.5,IF($D79=1.2,1.7,IF($D79&lt;=2,2,"--"))))))))))</f>
        <v>1.2</v>
      </c>
      <c r="AA79" s="729" t="s">
        <v>31</v>
      </c>
      <c r="AB79" s="722">
        <f t="shared" ref="AB79:AB82" si="433">Z79</f>
        <v>1.2</v>
      </c>
      <c r="AC79" s="730">
        <f t="shared" ref="AC79:AC82" si="434">IF($Z79="--","--",K79)</f>
        <v>1.4459999999999997</v>
      </c>
      <c r="AD79" s="731">
        <f t="shared" ref="AD79:AD82" si="435">IF($Z79="--","--",IF(D79&gt;1.5,0.15,ROUND($D79*10%,2)))</f>
        <v>0.06</v>
      </c>
      <c r="AE79" s="731">
        <f t="shared" si="393"/>
        <v>0.15</v>
      </c>
      <c r="AF79" s="732">
        <f t="shared" ref="AF79:AF82" si="436">IF($Z79="--","--",ROUND(AC79+AD79+AE79,2))</f>
        <v>1.66</v>
      </c>
      <c r="AG79" s="732">
        <f t="shared" si="395"/>
        <v>2.2000000000000002</v>
      </c>
      <c r="AH79" s="731">
        <f t="shared" ref="AH79:AH82" si="437">IF($D79=0.3,1.04,IF($D79=0.4,0.92,IF($D79=0.45,0.86,IF($D79=0.5,0.8,IF($D79=0.75,0.8,IF($D79=0.6,0.68,IF($D79=0.8,0.74,IF($D79=1,0.7,IF($D79=1.2,0.66,IF($D79=1.5,0.6,IF($D79&lt;=2,(2.4-(D79+0.3)),"--")))))))))))</f>
        <v>0.68</v>
      </c>
      <c r="AI79" s="733">
        <f t="shared" si="397"/>
        <v>0</v>
      </c>
      <c r="AJ79" s="733">
        <f t="shared" si="398"/>
        <v>2.2400000000000002</v>
      </c>
      <c r="AK79" s="733">
        <f t="shared" si="399"/>
        <v>0.24</v>
      </c>
      <c r="AL79" s="733">
        <f t="shared" si="400"/>
        <v>0</v>
      </c>
      <c r="AM79" s="733">
        <f t="shared" si="401"/>
        <v>0</v>
      </c>
      <c r="AN79" s="734">
        <f t="shared" si="402"/>
        <v>11.75</v>
      </c>
      <c r="AO79" s="735">
        <f t="shared" si="403"/>
        <v>0</v>
      </c>
      <c r="AP79" s="1216" t="str">
        <f t="shared" si="426"/>
        <v>A31-7 =&gt; A31-8</v>
      </c>
      <c r="AQ79" s="1217">
        <f t="shared" si="404"/>
        <v>0</v>
      </c>
      <c r="AR79" s="739">
        <f t="shared" si="405"/>
        <v>0.6</v>
      </c>
      <c r="AS79" s="736"/>
      <c r="AT79" s="736"/>
      <c r="AU79" s="723">
        <f t="shared" si="406"/>
        <v>40</v>
      </c>
      <c r="AV79" s="721">
        <f t="shared" si="407"/>
        <v>1.4</v>
      </c>
      <c r="AW79" s="729" t="s">
        <v>31</v>
      </c>
      <c r="AX79" s="722">
        <f t="shared" ref="AX79:AX82" si="438">AV79</f>
        <v>1.4</v>
      </c>
      <c r="AY79" s="727">
        <f t="shared" si="409"/>
        <v>38.6</v>
      </c>
      <c r="AZ79" s="798">
        <f t="shared" si="410"/>
        <v>0.12</v>
      </c>
      <c r="BA79" s="798"/>
      <c r="BB79" s="727">
        <f t="shared" si="411"/>
        <v>1.3199999999999998</v>
      </c>
      <c r="BC79" s="724">
        <f t="shared" si="412"/>
        <v>12.21</v>
      </c>
      <c r="BD79" s="737">
        <f t="shared" si="413"/>
        <v>0</v>
      </c>
      <c r="BE79" s="737"/>
      <c r="BF79" s="737">
        <f t="shared" si="414"/>
        <v>89.07</v>
      </c>
      <c r="BG79" s="737">
        <f t="shared" si="415"/>
        <v>15.72</v>
      </c>
      <c r="BH79" s="726">
        <f t="shared" si="416"/>
        <v>1.6559999999999997</v>
      </c>
      <c r="BI79" s="726">
        <f t="shared" si="417"/>
        <v>0</v>
      </c>
      <c r="BJ79" s="726">
        <f t="shared" si="418"/>
        <v>3.25</v>
      </c>
      <c r="BK79" s="726">
        <f t="shared" ref="BK79:BK82" si="439">ROUND(((PI()*0.9^2)/4)*BI79,2)</f>
        <v>0</v>
      </c>
      <c r="BL79" s="738">
        <f t="shared" ref="BL79:BL82" si="440">ROUND(BF79-BG79-BJ79-BK79-BC79-BD79,2)</f>
        <v>57.89</v>
      </c>
      <c r="BM79" s="718"/>
      <c r="BN79" s="779" t="s">
        <v>34980</v>
      </c>
      <c r="BO79" s="793" t="s">
        <v>35089</v>
      </c>
      <c r="BP79" s="784">
        <v>0.6</v>
      </c>
      <c r="BQ79" s="784">
        <v>40</v>
      </c>
      <c r="BR79" s="787">
        <v>1.4459999999999997</v>
      </c>
      <c r="BS79" s="787">
        <v>1.4800000000000004</v>
      </c>
      <c r="BT79" s="795">
        <v>0</v>
      </c>
    </row>
    <row r="80" spans="1:72" ht="14.25">
      <c r="A80" s="1216" t="str">
        <f t="shared" si="375"/>
        <v>A31-8 =&gt; A31-9</v>
      </c>
      <c r="B80" s="1218"/>
      <c r="C80" s="1217"/>
      <c r="D80" s="800">
        <f t="shared" si="376"/>
        <v>0.6</v>
      </c>
      <c r="E80" s="801"/>
      <c r="F80" s="802"/>
      <c r="G80" s="803" t="s">
        <v>34920</v>
      </c>
      <c r="H80" s="740">
        <f t="shared" si="377"/>
        <v>40</v>
      </c>
      <c r="I80" s="740">
        <v>1</v>
      </c>
      <c r="J80" s="740">
        <f t="shared" si="378"/>
        <v>40</v>
      </c>
      <c r="K80" s="804">
        <f t="shared" si="379"/>
        <v>1.4800000000000004</v>
      </c>
      <c r="L80" s="804">
        <f t="shared" si="380"/>
        <v>1.7340000000000018</v>
      </c>
      <c r="M80" s="724">
        <f t="shared" si="427"/>
        <v>1.61</v>
      </c>
      <c r="N80" s="725">
        <f t="shared" si="428"/>
        <v>0.06</v>
      </c>
      <c r="O80" s="725">
        <f t="shared" si="429"/>
        <v>0.12</v>
      </c>
      <c r="P80" s="724">
        <f t="shared" si="430"/>
        <v>1.79</v>
      </c>
      <c r="Q80" s="724">
        <f t="shared" si="431"/>
        <v>1.3199999999999998</v>
      </c>
      <c r="R80" s="726">
        <f t="shared" si="381"/>
        <v>0</v>
      </c>
      <c r="S80" s="726">
        <f t="shared" si="382"/>
        <v>79.2</v>
      </c>
      <c r="T80" s="726">
        <f t="shared" si="383"/>
        <v>15.31</v>
      </c>
      <c r="U80" s="726">
        <f t="shared" si="384"/>
        <v>0</v>
      </c>
      <c r="V80" s="726">
        <f t="shared" si="385"/>
        <v>0</v>
      </c>
      <c r="W80" s="727">
        <f t="shared" si="386"/>
        <v>183.2</v>
      </c>
      <c r="X80" s="728">
        <f t="shared" si="387"/>
        <v>0</v>
      </c>
      <c r="Y80" s="720" t="str">
        <f t="shared" si="388"/>
        <v>A31-8</v>
      </c>
      <c r="Z80" s="721">
        <f t="shared" si="432"/>
        <v>1.2</v>
      </c>
      <c r="AA80" s="729" t="s">
        <v>31</v>
      </c>
      <c r="AB80" s="722">
        <f t="shared" si="433"/>
        <v>1.2</v>
      </c>
      <c r="AC80" s="730">
        <f t="shared" si="434"/>
        <v>1.4800000000000004</v>
      </c>
      <c r="AD80" s="731">
        <f t="shared" si="435"/>
        <v>0.06</v>
      </c>
      <c r="AE80" s="731">
        <f t="shared" si="393"/>
        <v>0.15</v>
      </c>
      <c r="AF80" s="732">
        <f t="shared" si="436"/>
        <v>1.69</v>
      </c>
      <c r="AG80" s="732">
        <f t="shared" si="395"/>
        <v>2.2000000000000002</v>
      </c>
      <c r="AH80" s="731">
        <f t="shared" si="437"/>
        <v>0.68</v>
      </c>
      <c r="AI80" s="733">
        <f t="shared" si="397"/>
        <v>0</v>
      </c>
      <c r="AJ80" s="733">
        <f t="shared" si="398"/>
        <v>2.2400000000000002</v>
      </c>
      <c r="AK80" s="733">
        <f t="shared" si="399"/>
        <v>0.28000000000000003</v>
      </c>
      <c r="AL80" s="733">
        <f t="shared" si="400"/>
        <v>0</v>
      </c>
      <c r="AM80" s="733">
        <f t="shared" si="401"/>
        <v>0</v>
      </c>
      <c r="AN80" s="734">
        <f t="shared" si="402"/>
        <v>11.91</v>
      </c>
      <c r="AO80" s="735">
        <f t="shared" si="403"/>
        <v>0</v>
      </c>
      <c r="AP80" s="1216" t="str">
        <f t="shared" si="426"/>
        <v>A31-8 =&gt; A31-9</v>
      </c>
      <c r="AQ80" s="1217">
        <f t="shared" si="404"/>
        <v>0</v>
      </c>
      <c r="AR80" s="739">
        <f t="shared" si="405"/>
        <v>0.6</v>
      </c>
      <c r="AS80" s="736"/>
      <c r="AT80" s="736"/>
      <c r="AU80" s="723">
        <f t="shared" si="406"/>
        <v>40</v>
      </c>
      <c r="AV80" s="721">
        <f t="shared" si="407"/>
        <v>1.4</v>
      </c>
      <c r="AW80" s="729" t="s">
        <v>31</v>
      </c>
      <c r="AX80" s="722">
        <f t="shared" si="438"/>
        <v>1.4</v>
      </c>
      <c r="AY80" s="727">
        <f t="shared" si="409"/>
        <v>38.6</v>
      </c>
      <c r="AZ80" s="798">
        <f t="shared" si="410"/>
        <v>0.12</v>
      </c>
      <c r="BA80" s="798"/>
      <c r="BB80" s="727">
        <f t="shared" si="411"/>
        <v>1.3199999999999998</v>
      </c>
      <c r="BC80" s="724">
        <f t="shared" si="412"/>
        <v>12.21</v>
      </c>
      <c r="BD80" s="737">
        <f t="shared" si="413"/>
        <v>0</v>
      </c>
      <c r="BE80" s="737"/>
      <c r="BF80" s="737">
        <f t="shared" si="414"/>
        <v>97.03</v>
      </c>
      <c r="BG80" s="737">
        <f t="shared" si="415"/>
        <v>15.72</v>
      </c>
      <c r="BH80" s="726">
        <f t="shared" si="416"/>
        <v>1.6900000000000004</v>
      </c>
      <c r="BI80" s="726">
        <f t="shared" si="417"/>
        <v>0</v>
      </c>
      <c r="BJ80" s="726">
        <f t="shared" si="418"/>
        <v>3.31</v>
      </c>
      <c r="BK80" s="726">
        <f t="shared" si="439"/>
        <v>0</v>
      </c>
      <c r="BL80" s="738">
        <f t="shared" si="440"/>
        <v>65.790000000000006</v>
      </c>
      <c r="BM80" s="718"/>
      <c r="BN80" s="779" t="s">
        <v>34981</v>
      </c>
      <c r="BO80" s="793" t="s">
        <v>35090</v>
      </c>
      <c r="BP80" s="784">
        <v>0.6</v>
      </c>
      <c r="BQ80" s="784">
        <v>40</v>
      </c>
      <c r="BR80" s="787">
        <v>1.4800000000000004</v>
      </c>
      <c r="BS80" s="787">
        <v>1.7340000000000018</v>
      </c>
      <c r="BT80" s="795">
        <v>0.2</v>
      </c>
    </row>
    <row r="81" spans="1:72" ht="14.25">
      <c r="A81" s="1216" t="str">
        <f t="shared" si="375"/>
        <v>A31-9 =&gt; A31-10</v>
      </c>
      <c r="B81" s="1218"/>
      <c r="C81" s="1217"/>
      <c r="D81" s="800">
        <f t="shared" si="376"/>
        <v>0.8</v>
      </c>
      <c r="E81" s="801"/>
      <c r="F81" s="802"/>
      <c r="G81" s="803" t="s">
        <v>34920</v>
      </c>
      <c r="H81" s="740">
        <f t="shared" si="377"/>
        <v>40</v>
      </c>
      <c r="I81" s="740">
        <v>1</v>
      </c>
      <c r="J81" s="740">
        <f t="shared" si="378"/>
        <v>40</v>
      </c>
      <c r="K81" s="804">
        <f t="shared" si="379"/>
        <v>1.9340000000000028</v>
      </c>
      <c r="L81" s="804">
        <f t="shared" si="380"/>
        <v>1.8560000000000016</v>
      </c>
      <c r="M81" s="724">
        <f t="shared" si="427"/>
        <v>1.9</v>
      </c>
      <c r="N81" s="725">
        <f t="shared" si="428"/>
        <v>0.08</v>
      </c>
      <c r="O81" s="725">
        <f t="shared" si="429"/>
        <v>0.16</v>
      </c>
      <c r="P81" s="724">
        <f t="shared" si="430"/>
        <v>2.14</v>
      </c>
      <c r="Q81" s="724">
        <f t="shared" si="431"/>
        <v>1.6600000000000001</v>
      </c>
      <c r="R81" s="726">
        <f t="shared" si="381"/>
        <v>0</v>
      </c>
      <c r="S81" s="726">
        <f t="shared" si="382"/>
        <v>99.6</v>
      </c>
      <c r="T81" s="726">
        <f t="shared" si="383"/>
        <v>42.5</v>
      </c>
      <c r="U81" s="726">
        <f t="shared" si="384"/>
        <v>0</v>
      </c>
      <c r="V81" s="726">
        <f t="shared" si="385"/>
        <v>0</v>
      </c>
      <c r="W81" s="727">
        <f t="shared" si="386"/>
        <v>211.2</v>
      </c>
      <c r="X81" s="728">
        <f t="shared" si="387"/>
        <v>0</v>
      </c>
      <c r="Y81" s="720" t="str">
        <f t="shared" si="388"/>
        <v>A31-9</v>
      </c>
      <c r="Z81" s="721">
        <f t="shared" si="432"/>
        <v>1.3</v>
      </c>
      <c r="AA81" s="729" t="s">
        <v>31</v>
      </c>
      <c r="AB81" s="722">
        <f t="shared" si="433"/>
        <v>1.3</v>
      </c>
      <c r="AC81" s="730">
        <f t="shared" si="434"/>
        <v>1.9340000000000028</v>
      </c>
      <c r="AD81" s="731">
        <f t="shared" si="435"/>
        <v>0.08</v>
      </c>
      <c r="AE81" s="731">
        <f t="shared" si="393"/>
        <v>0.15</v>
      </c>
      <c r="AF81" s="732">
        <f t="shared" si="436"/>
        <v>2.16</v>
      </c>
      <c r="AG81" s="732">
        <f t="shared" si="395"/>
        <v>2.2999999999999998</v>
      </c>
      <c r="AH81" s="731">
        <f t="shared" si="437"/>
        <v>0.74</v>
      </c>
      <c r="AI81" s="733">
        <f t="shared" si="397"/>
        <v>0</v>
      </c>
      <c r="AJ81" s="733">
        <f t="shared" si="398"/>
        <v>2.5499999999999998</v>
      </c>
      <c r="AK81" s="733">
        <f t="shared" si="399"/>
        <v>1.1200000000000001</v>
      </c>
      <c r="AL81" s="733">
        <f t="shared" si="400"/>
        <v>0</v>
      </c>
      <c r="AM81" s="733">
        <f t="shared" si="401"/>
        <v>0</v>
      </c>
      <c r="AN81" s="734">
        <f t="shared" si="402"/>
        <v>15.75</v>
      </c>
      <c r="AO81" s="735">
        <f t="shared" si="403"/>
        <v>0</v>
      </c>
      <c r="AP81" s="1216" t="str">
        <f t="shared" si="426"/>
        <v>A31-9 =&gt; A31-10</v>
      </c>
      <c r="AQ81" s="1217">
        <f t="shared" si="404"/>
        <v>0</v>
      </c>
      <c r="AR81" s="739">
        <f t="shared" si="405"/>
        <v>0.8</v>
      </c>
      <c r="AS81" s="736"/>
      <c r="AT81" s="736"/>
      <c r="AU81" s="723">
        <f t="shared" si="406"/>
        <v>40</v>
      </c>
      <c r="AV81" s="721">
        <f t="shared" si="407"/>
        <v>1.5</v>
      </c>
      <c r="AW81" s="729" t="s">
        <v>31</v>
      </c>
      <c r="AX81" s="722">
        <f t="shared" si="438"/>
        <v>1.5</v>
      </c>
      <c r="AY81" s="727">
        <f t="shared" si="409"/>
        <v>38.5</v>
      </c>
      <c r="AZ81" s="798">
        <f t="shared" si="410"/>
        <v>0.16</v>
      </c>
      <c r="BA81" s="798"/>
      <c r="BB81" s="727">
        <f t="shared" si="411"/>
        <v>1.6600000000000001</v>
      </c>
      <c r="BC81" s="724">
        <f t="shared" si="412"/>
        <v>20.12</v>
      </c>
      <c r="BD81" s="737">
        <f t="shared" si="413"/>
        <v>0</v>
      </c>
      <c r="BE81" s="737"/>
      <c r="BF81" s="737">
        <f t="shared" si="414"/>
        <v>145.77000000000001</v>
      </c>
      <c r="BG81" s="737">
        <f t="shared" si="415"/>
        <v>27.87</v>
      </c>
      <c r="BH81" s="726">
        <f t="shared" si="416"/>
        <v>2.1640000000000028</v>
      </c>
      <c r="BI81" s="726">
        <f t="shared" si="417"/>
        <v>5.0000000000000266E-2</v>
      </c>
      <c r="BJ81" s="726">
        <f>IF($Z81="--",0,IF(D81&gt;2,ROUND(((1.42+0.4)+(0.91+0.4))*2*BI81,2),ROUND(AV81*AX81*BH81,2)))</f>
        <v>4.87</v>
      </c>
      <c r="BK81" s="726">
        <f>ROUND(((PI()*0.9^2)/4)*BI81,2)</f>
        <v>0.03</v>
      </c>
      <c r="BL81" s="738">
        <f t="shared" si="440"/>
        <v>92.88</v>
      </c>
      <c r="BM81" s="718"/>
      <c r="BN81" s="779" t="s">
        <v>34982</v>
      </c>
      <c r="BO81" s="793" t="s">
        <v>35091</v>
      </c>
      <c r="BP81" s="784">
        <v>0.8</v>
      </c>
      <c r="BQ81" s="784">
        <v>40</v>
      </c>
      <c r="BR81" s="787">
        <v>1.9340000000000028</v>
      </c>
      <c r="BS81" s="787">
        <v>1.8560000000000016</v>
      </c>
      <c r="BT81" s="795">
        <v>0</v>
      </c>
    </row>
    <row r="82" spans="1:72" ht="13.5" customHeight="1">
      <c r="A82" s="1216" t="str">
        <f t="shared" si="375"/>
        <v>A31-10 =&gt; A31</v>
      </c>
      <c r="B82" s="1218"/>
      <c r="C82" s="1217"/>
      <c r="D82" s="800">
        <f t="shared" si="376"/>
        <v>0.8</v>
      </c>
      <c r="E82" s="801"/>
      <c r="F82" s="802"/>
      <c r="G82" s="803" t="s">
        <v>34920</v>
      </c>
      <c r="H82" s="740">
        <f t="shared" si="377"/>
        <v>40</v>
      </c>
      <c r="I82" s="740">
        <v>1</v>
      </c>
      <c r="J82" s="740">
        <f t="shared" si="378"/>
        <v>40</v>
      </c>
      <c r="K82" s="804">
        <f t="shared" si="379"/>
        <v>1.8560000000000016</v>
      </c>
      <c r="L82" s="804">
        <f t="shared" si="380"/>
        <v>1.8520000000000021</v>
      </c>
      <c r="M82" s="724">
        <f t="shared" si="427"/>
        <v>1.85</v>
      </c>
      <c r="N82" s="725">
        <f t="shared" si="428"/>
        <v>0.08</v>
      </c>
      <c r="O82" s="725">
        <f t="shared" si="429"/>
        <v>0.16</v>
      </c>
      <c r="P82" s="724">
        <f t="shared" si="430"/>
        <v>2.0900000000000003</v>
      </c>
      <c r="Q82" s="724">
        <f t="shared" si="431"/>
        <v>1.6600000000000001</v>
      </c>
      <c r="R82" s="726">
        <f t="shared" si="381"/>
        <v>0</v>
      </c>
      <c r="S82" s="726">
        <f t="shared" si="382"/>
        <v>99.6</v>
      </c>
      <c r="T82" s="726">
        <f t="shared" si="383"/>
        <v>39.18</v>
      </c>
      <c r="U82" s="726">
        <f t="shared" si="384"/>
        <v>0</v>
      </c>
      <c r="V82" s="726">
        <f t="shared" si="385"/>
        <v>0</v>
      </c>
      <c r="W82" s="727">
        <f t="shared" si="386"/>
        <v>207.2</v>
      </c>
      <c r="X82" s="728">
        <f t="shared" si="387"/>
        <v>0</v>
      </c>
      <c r="Y82" s="720" t="str">
        <f t="shared" si="388"/>
        <v>A31-10</v>
      </c>
      <c r="Z82" s="721">
        <f t="shared" si="432"/>
        <v>1.3</v>
      </c>
      <c r="AA82" s="729" t="s">
        <v>31</v>
      </c>
      <c r="AB82" s="722">
        <f t="shared" si="433"/>
        <v>1.3</v>
      </c>
      <c r="AC82" s="730">
        <f t="shared" si="434"/>
        <v>1.8560000000000016</v>
      </c>
      <c r="AD82" s="731">
        <f t="shared" si="435"/>
        <v>0.08</v>
      </c>
      <c r="AE82" s="731">
        <f t="shared" si="393"/>
        <v>0.15</v>
      </c>
      <c r="AF82" s="732">
        <f t="shared" si="436"/>
        <v>2.09</v>
      </c>
      <c r="AG82" s="732">
        <f t="shared" si="395"/>
        <v>2.2999999999999998</v>
      </c>
      <c r="AH82" s="731">
        <f t="shared" si="437"/>
        <v>0.74</v>
      </c>
      <c r="AI82" s="733">
        <f t="shared" si="397"/>
        <v>0</v>
      </c>
      <c r="AJ82" s="733">
        <f t="shared" si="398"/>
        <v>2.5499999999999998</v>
      </c>
      <c r="AK82" s="733">
        <f t="shared" si="399"/>
        <v>1</v>
      </c>
      <c r="AL82" s="733">
        <f t="shared" si="400"/>
        <v>0</v>
      </c>
      <c r="AM82" s="733">
        <f t="shared" si="401"/>
        <v>0</v>
      </c>
      <c r="AN82" s="734">
        <f t="shared" si="402"/>
        <v>15.33</v>
      </c>
      <c r="AO82" s="735">
        <f t="shared" si="403"/>
        <v>0</v>
      </c>
      <c r="AP82" s="1216" t="str">
        <f t="shared" si="426"/>
        <v>A31-10 =&gt; A31</v>
      </c>
      <c r="AQ82" s="1217">
        <f t="shared" si="404"/>
        <v>0</v>
      </c>
      <c r="AR82" s="739">
        <f t="shared" si="405"/>
        <v>0.8</v>
      </c>
      <c r="AS82" s="736"/>
      <c r="AT82" s="736"/>
      <c r="AU82" s="723">
        <f t="shared" si="406"/>
        <v>40</v>
      </c>
      <c r="AV82" s="721">
        <f t="shared" si="407"/>
        <v>1.5</v>
      </c>
      <c r="AW82" s="729" t="s">
        <v>31</v>
      </c>
      <c r="AX82" s="722">
        <f t="shared" si="438"/>
        <v>1.5</v>
      </c>
      <c r="AY82" s="727">
        <f t="shared" si="409"/>
        <v>38.5</v>
      </c>
      <c r="AZ82" s="798">
        <f t="shared" si="410"/>
        <v>0.16</v>
      </c>
      <c r="BA82" s="798"/>
      <c r="BB82" s="727">
        <f t="shared" si="411"/>
        <v>1.6600000000000001</v>
      </c>
      <c r="BC82" s="724">
        <f t="shared" si="412"/>
        <v>20.12</v>
      </c>
      <c r="BD82" s="737">
        <f t="shared" si="413"/>
        <v>0</v>
      </c>
      <c r="BE82" s="737"/>
      <c r="BF82" s="737">
        <f t="shared" si="414"/>
        <v>142.33000000000001</v>
      </c>
      <c r="BG82" s="737">
        <f t="shared" si="415"/>
        <v>27.87</v>
      </c>
      <c r="BH82" s="726">
        <f t="shared" si="416"/>
        <v>2.0860000000000016</v>
      </c>
      <c r="BI82" s="726">
        <f t="shared" si="417"/>
        <v>0</v>
      </c>
      <c r="BJ82" s="726">
        <f t="shared" si="418"/>
        <v>4.6900000000000004</v>
      </c>
      <c r="BK82" s="726">
        <f t="shared" si="439"/>
        <v>0</v>
      </c>
      <c r="BL82" s="738">
        <f t="shared" si="440"/>
        <v>89.65</v>
      </c>
      <c r="BM82" s="718"/>
      <c r="BN82" s="779" t="s">
        <v>34983</v>
      </c>
      <c r="BO82" s="793" t="s">
        <v>35092</v>
      </c>
      <c r="BP82" s="784">
        <v>0.8</v>
      </c>
      <c r="BQ82" s="784">
        <v>40</v>
      </c>
      <c r="BR82" s="787">
        <v>1.8560000000000016</v>
      </c>
      <c r="BS82" s="787">
        <v>1.8520000000000021</v>
      </c>
      <c r="BT82" s="795">
        <v>0.78</v>
      </c>
    </row>
    <row r="83" spans="1:72" ht="14.25">
      <c r="A83" s="719" t="s">
        <v>34917</v>
      </c>
      <c r="B83" s="790"/>
      <c r="C83" s="770"/>
      <c r="D83" s="805"/>
      <c r="E83" s="805"/>
      <c r="F83" s="805"/>
      <c r="G83" s="805"/>
      <c r="H83" s="805"/>
      <c r="I83" s="805"/>
      <c r="J83" s="805"/>
      <c r="K83" s="805"/>
      <c r="L83" s="805"/>
      <c r="M83" s="770"/>
      <c r="N83" s="770"/>
      <c r="O83" s="770"/>
      <c r="P83" s="770"/>
      <c r="Q83" s="770"/>
      <c r="R83" s="770"/>
      <c r="S83" s="770"/>
      <c r="T83" s="770"/>
      <c r="U83" s="770"/>
      <c r="V83" s="770"/>
      <c r="W83" s="770"/>
      <c r="X83" s="771"/>
      <c r="Y83" s="716" t="str">
        <f>A83</f>
        <v>RUA ITAPORANGA</v>
      </c>
      <c r="Z83" s="743"/>
      <c r="AA83" s="743"/>
      <c r="AB83" s="743"/>
      <c r="AC83" s="747"/>
      <c r="AD83" s="748"/>
      <c r="AE83" s="748"/>
      <c r="AF83" s="747"/>
      <c r="AG83" s="745"/>
      <c r="AH83" s="747"/>
      <c r="AI83" s="749"/>
      <c r="AJ83" s="749"/>
      <c r="AK83" s="749"/>
      <c r="AL83" s="749"/>
      <c r="AM83" s="749"/>
      <c r="AN83" s="750"/>
      <c r="AO83" s="715"/>
      <c r="AP83" s="716" t="str">
        <f t="shared" si="426"/>
        <v>RUA ITAPORANGA</v>
      </c>
      <c r="AQ83" s="742"/>
      <c r="AR83" s="743"/>
      <c r="AS83" s="743"/>
      <c r="AT83" s="743"/>
      <c r="AU83" s="745"/>
      <c r="AV83" s="743"/>
      <c r="AW83" s="743"/>
      <c r="AX83" s="743"/>
      <c r="AY83" s="750"/>
      <c r="AZ83" s="811"/>
      <c r="BA83" s="811"/>
      <c r="BB83" s="750"/>
      <c r="BC83" s="747"/>
      <c r="BD83" s="747"/>
      <c r="BE83" s="747"/>
      <c r="BF83" s="747"/>
      <c r="BG83" s="747"/>
      <c r="BH83" s="747"/>
      <c r="BI83" s="747"/>
      <c r="BJ83" s="747"/>
      <c r="BK83" s="747"/>
      <c r="BL83" s="717"/>
      <c r="BM83" s="718"/>
      <c r="BN83" s="779"/>
      <c r="BO83" s="793"/>
      <c r="BP83" s="784"/>
      <c r="BQ83" s="784"/>
      <c r="BR83" s="787"/>
      <c r="BS83" s="787"/>
      <c r="BT83" s="795"/>
    </row>
    <row r="84" spans="1:72" ht="14.25">
      <c r="A84" s="1216" t="str">
        <f t="shared" ref="A84:A125" si="441">BN84</f>
        <v>A1 =&gt; A2</v>
      </c>
      <c r="B84" s="1218"/>
      <c r="C84" s="1217"/>
      <c r="D84" s="800">
        <f t="shared" ref="D84:D113" si="442">BP84</f>
        <v>0.4</v>
      </c>
      <c r="E84" s="801"/>
      <c r="F84" s="802"/>
      <c r="G84" s="803" t="s">
        <v>34920</v>
      </c>
      <c r="H84" s="740">
        <f t="shared" ref="H84:H125" si="443">BQ84</f>
        <v>30</v>
      </c>
      <c r="I84" s="740">
        <v>1</v>
      </c>
      <c r="J84" s="740">
        <f t="shared" ref="J84:J125" si="444">H84</f>
        <v>30</v>
      </c>
      <c r="K84" s="804">
        <f t="shared" ref="K84:K125" si="445">BR84</f>
        <v>1.2000000000000028</v>
      </c>
      <c r="L84" s="804">
        <f t="shared" ref="L84:L125" si="446">BS84</f>
        <v>1.2020000000000053</v>
      </c>
      <c r="M84" s="724">
        <f>ROUND((K84+L84)/2,2)</f>
        <v>1.2</v>
      </c>
      <c r="N84" s="725">
        <f>IF(F84=0,ROUND($D84*10%,2),IF(D84&gt;2.8,0.18,0.15))</f>
        <v>0.04</v>
      </c>
      <c r="O84" s="725">
        <f>IF(F84=0,IF(   ROUND($D84/4,2),   IF(ROUND(($D84*1.2)/6,2)&lt;0.1,0.1,ROUND(($D84*1.2)/6,2))),0.5)</f>
        <v>0.1</v>
      </c>
      <c r="P84" s="724">
        <f>M84+N84+O84</f>
        <v>1.34</v>
      </c>
      <c r="Q84" s="724">
        <f>IF(P84&lt;2,(D84+N84*2)+0.6,(D84+N84*2)+0.6+ROUNDUP(P84-2,0)*0.1)*I84</f>
        <v>1.08</v>
      </c>
      <c r="R84" s="726">
        <f t="shared" ref="R84" si="447">IF($P84&lt;=$X$4,ROUND(IF($P84&lt;1.5,$P84*$H84*$Q84,1.5*$H84*$Q84),2),0)</f>
        <v>43.42</v>
      </c>
      <c r="S84" s="726">
        <f t="shared" ref="S84" si="448">IF($P84&gt;$X$4,ROUND(IF($P84&lt;1.5,$P84*$H84*$Q84,1.5*$H84*$Q84),2),0)</f>
        <v>0</v>
      </c>
      <c r="T84" s="726">
        <f t="shared" ref="T84" si="449">IF($P84&gt;$X$4,ROUND(IF($P84&lt;1.5,0,IF($P84&gt;3,1.5*$H84*$Q84,($P84-1.5)*$H84*$Q84)),2),0)</f>
        <v>0</v>
      </c>
      <c r="U84" s="726">
        <f t="shared" ref="U84" si="450">IF($P84&gt;$X$4,ROUND(IF($P84&lt;3,0,IF($P84&gt;4.5,1.5*$H84*$Q84,($P84-3)*$H84*$Q84)),2),0)</f>
        <v>0</v>
      </c>
      <c r="V84" s="726">
        <f t="shared" ref="V84" si="451">IF($P84&gt;$X$4,ROUND(IF($P84&lt;4.5,0,IF($P84&gt;6,($P84-4.5)*$H84*$Q84,($P84-4.5)*$H84*$Q84)),2),0)</f>
        <v>0</v>
      </c>
      <c r="W84" s="727">
        <f t="shared" ref="W84" si="452">IF($P84&gt;$X$4, IF( $P84&lt;=4,   ROUND($H84*($P84+0.5)*2,2),   0),0)</f>
        <v>0</v>
      </c>
      <c r="X84" s="728">
        <f t="shared" ref="X84" si="453">IF($P84&gt;$X$4, IF( $P84&gt;4,   ROUND($H84*($P84+0.5)*2,2),   0),0)</f>
        <v>0</v>
      </c>
      <c r="Y84" s="720" t="str">
        <f t="shared" ref="Y84:Y125" si="454">BO84</f>
        <v>A1</v>
      </c>
      <c r="Z84" s="721">
        <f t="shared" ref="Z84" si="455">IF($D84=0.3,IF($I84=1,1.2,IF(I84=2,1.5,"--")),IF($D84=0.4,IF($I84=1,1.2,IF(I84=2,1.5,"--")),IF($D84=0.45,IF($I84=1,1.2,IF(I84=2,1.5,"--")),IF($D84=0.5,IF($I84=1,1.2,IF(I84=2,1.5,"--")),IF($D84=0.6,IF($I84=1,1.2,IF(I84=2,2,"--")),IF($D84=0.75,IF($I84=1,1.3,IF(I84=2,2,"--")),IF($D84=0.8,1.3,IF($D84=1,1.5,IF($D84=1.2,1.7,IF($D84&lt;=2,2,"--"))))))))))</f>
        <v>1.2</v>
      </c>
      <c r="AA84" s="729" t="s">
        <v>31</v>
      </c>
      <c r="AB84" s="722">
        <f t="shared" ref="AB84" si="456">Z84</f>
        <v>1.2</v>
      </c>
      <c r="AC84" s="730">
        <f t="shared" ref="AC84" si="457">IF($Z84="--","--",K84)</f>
        <v>1.2000000000000028</v>
      </c>
      <c r="AD84" s="731">
        <f t="shared" ref="AD84" si="458">IF($Z84="--","--",IF(D84&gt;1.5,0.15,ROUND($D84*10%,2)))</f>
        <v>0.04</v>
      </c>
      <c r="AE84" s="731">
        <f t="shared" ref="AE84" si="459">IF($Z84="--","--",0.15)</f>
        <v>0.15</v>
      </c>
      <c r="AF84" s="732">
        <f t="shared" ref="AF84" si="460">IF($Z84="--","--",ROUND(AC84+AD84+AE84,2))</f>
        <v>1.39</v>
      </c>
      <c r="AG84" s="732">
        <f t="shared" ref="AG84" si="461">IF($Z84="--","--",IF($AC84&lt;=2,$Z84+1,($Z84+1)+ROUNDUP($AC84-2,0)*0.1))</f>
        <v>2.2000000000000002</v>
      </c>
      <c r="AH84" s="731">
        <f t="shared" ref="AH84" si="462">IF($D84=0.3,1.04,IF($D84=0.4,0.92,IF($D84=0.45,0.86,IF($D84=0.5,0.8,IF($D84=0.75,0.8,IF($D84=0.6,0.68,IF($D84=0.8,0.74,IF($D84=1,0.7,IF($D84=1.2,0.66,IF($D84=1.5,0.6,IF($D84&lt;=2,(2.4-(D84+0.3)),"--")))))))))))</f>
        <v>0.92</v>
      </c>
      <c r="AI84" s="733">
        <f t="shared" ref="AI84" si="463">IF($Z84="--","--",IF($AF84&lt;=$X$4,ROUND(IF($AF84&lt;1.5,$AF84*$AG84*$AH84,1.5*$AG84*$AH84),2),0))</f>
        <v>2.81</v>
      </c>
      <c r="AJ84" s="733">
        <f t="shared" ref="AJ84" si="464">IF($Z84="--","--",IF($AF84&gt;$X$4,ROUND(IF($AF84&lt;1.5,$AF84*$AG84*$AH84,1.5*$AG84*$AH84),2),0))</f>
        <v>0</v>
      </c>
      <c r="AK84" s="733">
        <f t="shared" ref="AK84" si="465">IF($Z84="--","--",IF($AF84&gt;$X$4,ROUND(IF($AF84&lt;1.5,0,IF($AF84&gt;3,1.5*$AG84*$AH84,($AF84-1.5)*$AG84*$AH84)),2),0))</f>
        <v>0</v>
      </c>
      <c r="AL84" s="733">
        <f t="shared" ref="AL84" si="466">IF($Z84="--","--",IF($AF84&gt;$X$4,ROUND(IF($AF84&lt;3,0,IF($AF84&gt;4.5,1.5*$AG84*$AH84,($AF84-3)*$AG84*$AH84)),2),0))</f>
        <v>0</v>
      </c>
      <c r="AM84" s="733">
        <f t="shared" ref="AM84" si="467">IF($Z84="--","--",IF($AF84&gt;$X$4,ROUND(IF($AF84&lt;4.5,0,IF($AF84&gt;6,($AF84-4.5)*$AG84*$AH84,($AF84-4.5)*$AG84*$AH84)),2),0))</f>
        <v>0</v>
      </c>
      <c r="AN84" s="734">
        <f t="shared" ref="AN84" si="468">IF($Z84="--","--",IF($AF84&gt;$X$4, IF( $AF84&lt;=4,   ROUND(($AH84*4)*($AF84+0.5)*2,2),   0),0))</f>
        <v>0</v>
      </c>
      <c r="AO84" s="735">
        <f t="shared" ref="AO84" si="469">IF($Z84="--","--",IF($AF84&gt;$X$4, IF( $AF84&gt;4,   ROUND(($AH84*4)*($AF84+0.5)*2,2),   0),0))</f>
        <v>0</v>
      </c>
      <c r="AP84" s="1216" t="str">
        <f t="shared" si="426"/>
        <v>A1 =&gt; A2</v>
      </c>
      <c r="AQ84" s="1217">
        <f t="shared" ref="AQ84:AQ125" si="470">C84</f>
        <v>0</v>
      </c>
      <c r="AR84" s="739">
        <f t="shared" ref="AR84:AR125" si="471">D84</f>
        <v>0.4</v>
      </c>
      <c r="AS84" s="736"/>
      <c r="AT84" s="736"/>
      <c r="AU84" s="723">
        <f t="shared" ref="AU84:AU125" si="472">H84</f>
        <v>30</v>
      </c>
      <c r="AV84" s="721">
        <f t="shared" ref="AV84:AV125" si="473">IF($Z84="--","--",Z84+0.2)</f>
        <v>1.4</v>
      </c>
      <c r="AW84" s="729" t="s">
        <v>31</v>
      </c>
      <c r="AX84" s="722">
        <f t="shared" ref="AX84" si="474">AV84</f>
        <v>1.4</v>
      </c>
      <c r="AY84" s="727">
        <f t="shared" ref="AY84:AY125" si="475">IF(D84&gt;2,AU84,AU84-AV84)</f>
        <v>28.6</v>
      </c>
      <c r="AZ84" s="798">
        <f t="shared" ref="AZ84:AZ113" si="476">O84</f>
        <v>0.1</v>
      </c>
      <c r="BA84" s="798"/>
      <c r="BB84" s="727">
        <f t="shared" ref="BB84:BB125" si="477">Q84</f>
        <v>1.08</v>
      </c>
      <c r="BC84" s="724">
        <f t="shared" ref="BC84:BC125" si="478">IF(F84=0,IF(ROUND( AY84 * ( ( (O84*Q84) +  ( ((D84+N84*2)/6)*Q84 ) ) - ROUND(  ((D84+N84*2)^2)   *   (   ( PI()*96.379 / (4*360) )  -  ( (SIN((96.379/2)*PI()/180)) * (COS((96.379/2)*PI()/180)) / 4 )   ), 4) ),2),   ROUND( AY84 * ( ( (O84*Q84) +  ( ((D84+N84*2)/4)*Q84 ) ) - ROUND(  ((D84+N84*2)^2)   *   (   ( PI()*120 / (4*360) )  -  ( (SIN((120/2)*PI()/180)) * (COS((120/2)*PI()/180)) / 4 )   ), 4) ),2)),0)</f>
        <v>5.78</v>
      </c>
      <c r="BD84" s="737">
        <f t="shared" ref="BD84:BD113" si="479">IF(F84&gt;0,ROUND(AY84*O84*Q84,2),0)</f>
        <v>0</v>
      </c>
      <c r="BE84" s="737"/>
      <c r="BF84" s="737">
        <f t="shared" ref="BF84:BF125" si="480">SUM(R84:V84,AI84:AM84)</f>
        <v>46.230000000000004</v>
      </c>
      <c r="BG84" s="737">
        <f t="shared" ref="BG84:BG125" si="481">IF(F84=0, ROUND( ( PI()*( (D84+N84*2)^2 ) / 4  ) * AY84,2),  ROUND( (D84+N84*2)*(F84+N84*2) * AY84,2))*I84</f>
        <v>5.18</v>
      </c>
      <c r="BH84" s="726">
        <f t="shared" ref="BH84:BH125" si="482">IF(($K84+N84-0.15)&lt;=2,($K84+N84+0.15),IF(($K84+N84)&lt;=3,2.35,($K84+N84+0.2)-0.85))</f>
        <v>1.3900000000000028</v>
      </c>
      <c r="BI84" s="726">
        <f t="shared" ref="BI84:BI125" si="483">IF(D84&gt;2,   (K84-F84-N84-0.11),IF(($K84+N84)&lt;=2,0,IF(($K84+N84)&gt;3,0.85,(K84+N84+0.2-BH84))))</f>
        <v>0</v>
      </c>
      <c r="BJ84" s="726">
        <f t="shared" ref="BJ84:BJ125" si="484">IF($Z84="--",0,IF(D84&gt;2,ROUND(((1.42+0.4)+(0.91+0.4))*2*BI84,2),ROUND(AV84*AX84*BH84,2)))</f>
        <v>2.72</v>
      </c>
      <c r="BK84" s="726">
        <f t="shared" ref="BK84" si="485">ROUND(((PI()*0.9^2)/4)*BI84,2)</f>
        <v>0</v>
      </c>
      <c r="BL84" s="738">
        <f t="shared" ref="BL84" si="486">ROUND(BF84-BG84-BJ84-BK84-BC84-BD84,2)</f>
        <v>32.549999999999997</v>
      </c>
      <c r="BM84" s="718"/>
      <c r="BN84" s="779" t="s">
        <v>34984</v>
      </c>
      <c r="BO84" s="793" t="s">
        <v>34869</v>
      </c>
      <c r="BP84" s="784">
        <v>0.4</v>
      </c>
      <c r="BQ84" s="784">
        <v>30</v>
      </c>
      <c r="BR84" s="787">
        <v>1.2000000000000028</v>
      </c>
      <c r="BS84" s="787">
        <v>1.2020000000000053</v>
      </c>
      <c r="BT84" s="795">
        <v>0</v>
      </c>
    </row>
    <row r="85" spans="1:72" ht="14.25">
      <c r="A85" s="1216" t="str">
        <f t="shared" si="441"/>
        <v>A2 =&gt; A3</v>
      </c>
      <c r="B85" s="1218"/>
      <c r="C85" s="1217"/>
      <c r="D85" s="800">
        <f t="shared" si="442"/>
        <v>0.4</v>
      </c>
      <c r="E85" s="801"/>
      <c r="F85" s="802"/>
      <c r="G85" s="803" t="s">
        <v>34920</v>
      </c>
      <c r="H85" s="740">
        <f t="shared" si="443"/>
        <v>40</v>
      </c>
      <c r="I85" s="740">
        <v>1</v>
      </c>
      <c r="J85" s="740">
        <f t="shared" si="444"/>
        <v>40</v>
      </c>
      <c r="K85" s="804">
        <f t="shared" si="445"/>
        <v>1.2020000000000053</v>
      </c>
      <c r="L85" s="804">
        <f t="shared" si="446"/>
        <v>1.2040000000000077</v>
      </c>
      <c r="M85" s="724">
        <f>ROUND((K85+L85)/2,2)</f>
        <v>1.2</v>
      </c>
      <c r="N85" s="725">
        <f>IF(F85=0,ROUND($D85*10%,2),IF(D85&gt;2.8,0.18,0.15))</f>
        <v>0.04</v>
      </c>
      <c r="O85" s="725">
        <f>IF(F85=0,IF(   ROUND($D85/4,2),   IF(ROUND(($D85*1.2)/6,2)&lt;0.1,0.1,ROUND(($D85*1.2)/6,2))),0.5)</f>
        <v>0.1</v>
      </c>
      <c r="P85" s="724">
        <f>M85+N85+O85</f>
        <v>1.34</v>
      </c>
      <c r="Q85" s="724">
        <f>IF(P85&lt;2,(D85+N85*2)+0.6,(D85+N85*2)+0.6+ROUNDUP(P85-2,0)*0.1)*I85</f>
        <v>1.08</v>
      </c>
      <c r="R85" s="726">
        <f t="shared" ref="R85:R125" si="487">IF($P85&lt;=$X$4,ROUND(IF($P85&lt;1.5,$P85*$H85*$Q85,1.5*$H85*$Q85),2),0)</f>
        <v>57.89</v>
      </c>
      <c r="S85" s="726">
        <f t="shared" ref="S85:S125" si="488">IF($P85&gt;$X$4,ROUND(IF($P85&lt;1.5,$P85*$H85*$Q85,1.5*$H85*$Q85),2),0)</f>
        <v>0</v>
      </c>
      <c r="T85" s="726">
        <f t="shared" ref="T85:T125" si="489">IF($P85&gt;$X$4,ROUND(IF($P85&lt;1.5,0,IF($P85&gt;3,1.5*$H85*$Q85,($P85-1.5)*$H85*$Q85)),2),0)</f>
        <v>0</v>
      </c>
      <c r="U85" s="726">
        <f t="shared" ref="U85:U125" si="490">IF($P85&gt;$X$4,ROUND(IF($P85&lt;3,0,IF($P85&gt;4.5,1.5*$H85*$Q85,($P85-3)*$H85*$Q85)),2),0)</f>
        <v>0</v>
      </c>
      <c r="V85" s="726">
        <f t="shared" ref="V85:V125" si="491">IF($P85&gt;$X$4,ROUND(IF($P85&lt;4.5,0,IF($P85&gt;6,($P85-4.5)*$H85*$Q85,($P85-4.5)*$H85*$Q85)),2),0)</f>
        <v>0</v>
      </c>
      <c r="W85" s="727">
        <f t="shared" ref="W85:W125" si="492">IF($P85&gt;$X$4, IF( $P85&lt;=4,   ROUND($H85*($P85+0.5)*2,2),   0),0)</f>
        <v>0</v>
      </c>
      <c r="X85" s="728">
        <f t="shared" ref="X85:X125" si="493">IF($P85&gt;$X$4, IF( $P85&gt;4,   ROUND($H85*($P85+0.5)*2,2),   0),0)</f>
        <v>0</v>
      </c>
      <c r="Y85" s="720" t="str">
        <f t="shared" si="454"/>
        <v>A2</v>
      </c>
      <c r="Z85" s="721">
        <f t="shared" ref="Z85:Z94" si="494">IF($D85=0.3,IF($I85=1,1.2,IF(I85=2,1.5,"--")),IF($D85=0.4,IF($I85=1,1.2,IF(I85=2,1.5,"--")),IF($D85=0.45,IF($I85=1,1.2,IF(I85=2,1.5,"--")),IF($D85=0.5,IF($I85=1,1.2,IF(I85=2,1.5,"--")),IF($D85=0.6,IF($I85=1,1.2,IF(I85=2,2,"--")),IF($D85=0.75,IF($I85=1,1.3,IF(I85=2,2,"--")),IF($D85=0.8,1.3,IF($D85=1,1.5,IF($D85=1.2,1.7,IF($D85&lt;=2,2,"--"))))))))))</f>
        <v>1.2</v>
      </c>
      <c r="AA85" s="729" t="s">
        <v>31</v>
      </c>
      <c r="AB85" s="722">
        <f t="shared" ref="AB85:AB94" si="495">Z85</f>
        <v>1.2</v>
      </c>
      <c r="AC85" s="730">
        <f t="shared" ref="AC85:AC94" si="496">IF($Z85="--","--",K85)</f>
        <v>1.2020000000000053</v>
      </c>
      <c r="AD85" s="731">
        <f t="shared" ref="AD85:AD94" si="497">IF($Z85="--","--",IF(D85&gt;1.5,0.15,ROUND($D85*10%,2)))</f>
        <v>0.04</v>
      </c>
      <c r="AE85" s="731">
        <f t="shared" ref="AE85:AE125" si="498">IF($Z85="--","--",0.15)</f>
        <v>0.15</v>
      </c>
      <c r="AF85" s="732">
        <f t="shared" ref="AF85:AF94" si="499">IF($Z85="--","--",ROUND(AC85+AD85+AE85,2))</f>
        <v>1.39</v>
      </c>
      <c r="AG85" s="732">
        <f t="shared" ref="AG85:AG125" si="500">IF($Z85="--","--",IF($AC85&lt;=2,$Z85+1,($Z85+1)+ROUNDUP($AC85-2,0)*0.1))</f>
        <v>2.2000000000000002</v>
      </c>
      <c r="AH85" s="731">
        <f t="shared" ref="AH85:AH94" si="501">IF($D85=0.3,1.04,IF($D85=0.4,0.92,IF($D85=0.45,0.86,IF($D85=0.5,0.8,IF($D85=0.75,0.8,IF($D85=0.6,0.68,IF($D85=0.8,0.74,IF($D85=1,0.7,IF($D85=1.2,0.66,IF($D85=1.5,0.6,IF($D85&lt;=2,(2.4-(D85+0.3)),"--")))))))))))</f>
        <v>0.92</v>
      </c>
      <c r="AI85" s="733">
        <f t="shared" ref="AI85:AI125" si="502">IF($Z85="--","--",IF($AF85&lt;=$X$4,ROUND(IF($AF85&lt;1.5,$AF85*$AG85*$AH85,1.5*$AG85*$AH85),2),0))</f>
        <v>2.81</v>
      </c>
      <c r="AJ85" s="733">
        <f t="shared" ref="AJ85:AJ125" si="503">IF($Z85="--","--",IF($AF85&gt;$X$4,ROUND(IF($AF85&lt;1.5,$AF85*$AG85*$AH85,1.5*$AG85*$AH85),2),0))</f>
        <v>0</v>
      </c>
      <c r="AK85" s="733">
        <f t="shared" ref="AK85:AK125" si="504">IF($Z85="--","--",IF($AF85&gt;$X$4,ROUND(IF($AF85&lt;1.5,0,IF($AF85&gt;3,1.5*$AG85*$AH85,($AF85-1.5)*$AG85*$AH85)),2),0))</f>
        <v>0</v>
      </c>
      <c r="AL85" s="733">
        <f t="shared" ref="AL85:AL125" si="505">IF($Z85="--","--",IF($AF85&gt;$X$4,ROUND(IF($AF85&lt;3,0,IF($AF85&gt;4.5,1.5*$AG85*$AH85,($AF85-3)*$AG85*$AH85)),2),0))</f>
        <v>0</v>
      </c>
      <c r="AM85" s="733">
        <f t="shared" ref="AM85:AM125" si="506">IF($Z85="--","--",IF($AF85&gt;$X$4,ROUND(IF($AF85&lt;4.5,0,IF($AF85&gt;6,($AF85-4.5)*$AG85*$AH85,($AF85-4.5)*$AG85*$AH85)),2),0))</f>
        <v>0</v>
      </c>
      <c r="AN85" s="734">
        <f t="shared" ref="AN85:AN125" si="507">IF($Z85="--","--",IF($AF85&gt;$X$4, IF( $AF85&lt;=4,   ROUND(($AH85*4)*($AF85+0.5)*2,2),   0),0))</f>
        <v>0</v>
      </c>
      <c r="AO85" s="735">
        <f t="shared" ref="AO85:AO125" si="508">IF($Z85="--","--",IF($AF85&gt;$X$4, IF( $AF85&gt;4,   ROUND(($AH85*4)*($AF85+0.5)*2,2),   0),0))</f>
        <v>0</v>
      </c>
      <c r="AP85" s="1216" t="str">
        <f t="shared" si="426"/>
        <v>A2 =&gt; A3</v>
      </c>
      <c r="AQ85" s="1217">
        <f t="shared" si="470"/>
        <v>0</v>
      </c>
      <c r="AR85" s="739">
        <f t="shared" si="471"/>
        <v>0.4</v>
      </c>
      <c r="AS85" s="736"/>
      <c r="AT85" s="736"/>
      <c r="AU85" s="723">
        <f t="shared" si="472"/>
        <v>40</v>
      </c>
      <c r="AV85" s="721">
        <f t="shared" si="473"/>
        <v>1.4</v>
      </c>
      <c r="AW85" s="729" t="s">
        <v>31</v>
      </c>
      <c r="AX85" s="722">
        <f t="shared" ref="AX85:AX94" si="509">AV85</f>
        <v>1.4</v>
      </c>
      <c r="AY85" s="727">
        <f t="shared" si="475"/>
        <v>38.6</v>
      </c>
      <c r="AZ85" s="798">
        <f t="shared" si="476"/>
        <v>0.1</v>
      </c>
      <c r="BA85" s="798"/>
      <c r="BB85" s="727">
        <f t="shared" si="477"/>
        <v>1.08</v>
      </c>
      <c r="BC85" s="724">
        <f t="shared" si="478"/>
        <v>7.8</v>
      </c>
      <c r="BD85" s="737">
        <f t="shared" si="479"/>
        <v>0</v>
      </c>
      <c r="BE85" s="737"/>
      <c r="BF85" s="737">
        <f t="shared" si="480"/>
        <v>60.7</v>
      </c>
      <c r="BG85" s="737">
        <f t="shared" si="481"/>
        <v>6.98</v>
      </c>
      <c r="BH85" s="726">
        <f t="shared" si="482"/>
        <v>1.3920000000000052</v>
      </c>
      <c r="BI85" s="726">
        <f t="shared" si="483"/>
        <v>0</v>
      </c>
      <c r="BJ85" s="726">
        <f t="shared" si="484"/>
        <v>2.73</v>
      </c>
      <c r="BK85" s="726">
        <f t="shared" ref="BK85:BK94" si="510">ROUND(((PI()*0.9^2)/4)*BI85,2)</f>
        <v>0</v>
      </c>
      <c r="BL85" s="738">
        <f t="shared" ref="BL85:BL94" si="511">ROUND(BF85-BG85-BJ85-BK85-BC85-BD85,2)</f>
        <v>43.19</v>
      </c>
      <c r="BM85" s="718"/>
      <c r="BN85" s="779" t="s">
        <v>34985</v>
      </c>
      <c r="BO85" s="793" t="s">
        <v>34871</v>
      </c>
      <c r="BP85" s="784">
        <v>0.4</v>
      </c>
      <c r="BQ85" s="784">
        <v>40</v>
      </c>
      <c r="BR85" s="787">
        <v>1.2020000000000053</v>
      </c>
      <c r="BS85" s="787">
        <v>1.2040000000000077</v>
      </c>
      <c r="BT85" s="795">
        <v>0</v>
      </c>
    </row>
    <row r="86" spans="1:72" ht="14.25">
      <c r="A86" s="1216" t="str">
        <f t="shared" si="441"/>
        <v>A3 =&gt; A4</v>
      </c>
      <c r="B86" s="1218"/>
      <c r="C86" s="1217"/>
      <c r="D86" s="800">
        <f t="shared" si="442"/>
        <v>0.4</v>
      </c>
      <c r="E86" s="801"/>
      <c r="F86" s="802"/>
      <c r="G86" s="803" t="s">
        <v>34920</v>
      </c>
      <c r="H86" s="740">
        <f t="shared" si="443"/>
        <v>40</v>
      </c>
      <c r="I86" s="740">
        <v>1</v>
      </c>
      <c r="J86" s="740">
        <f t="shared" si="444"/>
        <v>40</v>
      </c>
      <c r="K86" s="804">
        <f t="shared" si="445"/>
        <v>1.2040000000000077</v>
      </c>
      <c r="L86" s="804">
        <f t="shared" si="446"/>
        <v>1.2070000000000078</v>
      </c>
      <c r="M86" s="724">
        <f t="shared" ref="M86:M94" si="512">ROUND((K86+L86)/2,2)</f>
        <v>1.21</v>
      </c>
      <c r="N86" s="725">
        <f t="shared" ref="N86:N94" si="513">IF(F86=0,ROUND($D86*10%,2),IF(D86&gt;2.8,0.18,0.15))</f>
        <v>0.04</v>
      </c>
      <c r="O86" s="725">
        <f t="shared" ref="O86:O94" si="514">IF(F86=0,IF(   ROUND($D86/4,2),   IF(ROUND(($D86*1.2)/6,2)&lt;0.1,0.1,ROUND(($D86*1.2)/6,2))),0.5)</f>
        <v>0.1</v>
      </c>
      <c r="P86" s="724">
        <f t="shared" ref="P86:P94" si="515">M86+N86+O86</f>
        <v>1.35</v>
      </c>
      <c r="Q86" s="724">
        <f t="shared" ref="Q86:Q94" si="516">IF(P86&lt;2,(D86+N86*2)+0.6,(D86+N86*2)+0.6+ROUNDUP(P86-2,0)*0.1)*I86</f>
        <v>1.08</v>
      </c>
      <c r="R86" s="726">
        <f t="shared" si="487"/>
        <v>58.32</v>
      </c>
      <c r="S86" s="726">
        <f t="shared" si="488"/>
        <v>0</v>
      </c>
      <c r="T86" s="726">
        <f t="shared" si="489"/>
        <v>0</v>
      </c>
      <c r="U86" s="726">
        <f t="shared" si="490"/>
        <v>0</v>
      </c>
      <c r="V86" s="726">
        <f t="shared" si="491"/>
        <v>0</v>
      </c>
      <c r="W86" s="727">
        <f t="shared" si="492"/>
        <v>0</v>
      </c>
      <c r="X86" s="728">
        <f t="shared" si="493"/>
        <v>0</v>
      </c>
      <c r="Y86" s="720" t="str">
        <f t="shared" si="454"/>
        <v>A3</v>
      </c>
      <c r="Z86" s="721">
        <f t="shared" si="494"/>
        <v>1.2</v>
      </c>
      <c r="AA86" s="729" t="s">
        <v>31</v>
      </c>
      <c r="AB86" s="722">
        <f t="shared" si="495"/>
        <v>1.2</v>
      </c>
      <c r="AC86" s="730">
        <f t="shared" si="496"/>
        <v>1.2040000000000077</v>
      </c>
      <c r="AD86" s="731">
        <f t="shared" si="497"/>
        <v>0.04</v>
      </c>
      <c r="AE86" s="731">
        <f t="shared" si="498"/>
        <v>0.15</v>
      </c>
      <c r="AF86" s="732">
        <f t="shared" si="499"/>
        <v>1.39</v>
      </c>
      <c r="AG86" s="732">
        <f t="shared" si="500"/>
        <v>2.2000000000000002</v>
      </c>
      <c r="AH86" s="731">
        <f t="shared" si="501"/>
        <v>0.92</v>
      </c>
      <c r="AI86" s="733">
        <f t="shared" si="502"/>
        <v>2.81</v>
      </c>
      <c r="AJ86" s="733">
        <f t="shared" si="503"/>
        <v>0</v>
      </c>
      <c r="AK86" s="733">
        <f t="shared" si="504"/>
        <v>0</v>
      </c>
      <c r="AL86" s="733">
        <f t="shared" si="505"/>
        <v>0</v>
      </c>
      <c r="AM86" s="733">
        <f t="shared" si="506"/>
        <v>0</v>
      </c>
      <c r="AN86" s="734">
        <f t="shared" si="507"/>
        <v>0</v>
      </c>
      <c r="AO86" s="735">
        <f t="shared" si="508"/>
        <v>0</v>
      </c>
      <c r="AP86" s="1216" t="str">
        <f t="shared" si="426"/>
        <v>A3 =&gt; A4</v>
      </c>
      <c r="AQ86" s="1217">
        <f t="shared" si="470"/>
        <v>0</v>
      </c>
      <c r="AR86" s="739">
        <f t="shared" si="471"/>
        <v>0.4</v>
      </c>
      <c r="AS86" s="736"/>
      <c r="AT86" s="736"/>
      <c r="AU86" s="723">
        <f t="shared" si="472"/>
        <v>40</v>
      </c>
      <c r="AV86" s="721">
        <f t="shared" si="473"/>
        <v>1.4</v>
      </c>
      <c r="AW86" s="729" t="s">
        <v>31</v>
      </c>
      <c r="AX86" s="722">
        <f t="shared" si="509"/>
        <v>1.4</v>
      </c>
      <c r="AY86" s="727">
        <f t="shared" si="475"/>
        <v>38.6</v>
      </c>
      <c r="AZ86" s="798">
        <f t="shared" si="476"/>
        <v>0.1</v>
      </c>
      <c r="BA86" s="798"/>
      <c r="BB86" s="727">
        <f t="shared" si="477"/>
        <v>1.08</v>
      </c>
      <c r="BC86" s="724">
        <f t="shared" si="478"/>
        <v>7.8</v>
      </c>
      <c r="BD86" s="737">
        <f t="shared" si="479"/>
        <v>0</v>
      </c>
      <c r="BE86" s="737"/>
      <c r="BF86" s="737">
        <f t="shared" si="480"/>
        <v>61.13</v>
      </c>
      <c r="BG86" s="737">
        <f t="shared" si="481"/>
        <v>6.98</v>
      </c>
      <c r="BH86" s="726">
        <f t="shared" si="482"/>
        <v>1.3940000000000077</v>
      </c>
      <c r="BI86" s="726">
        <f t="shared" si="483"/>
        <v>0</v>
      </c>
      <c r="BJ86" s="726">
        <f t="shared" si="484"/>
        <v>2.73</v>
      </c>
      <c r="BK86" s="726">
        <f t="shared" si="510"/>
        <v>0</v>
      </c>
      <c r="BL86" s="738">
        <f t="shared" si="511"/>
        <v>43.62</v>
      </c>
      <c r="BM86" s="718"/>
      <c r="BN86" s="779" t="s">
        <v>34986</v>
      </c>
      <c r="BO86" s="793" t="s">
        <v>34872</v>
      </c>
      <c r="BP86" s="784">
        <v>0.4</v>
      </c>
      <c r="BQ86" s="784">
        <v>40</v>
      </c>
      <c r="BR86" s="787">
        <v>1.2040000000000077</v>
      </c>
      <c r="BS86" s="787">
        <v>1.2070000000000078</v>
      </c>
      <c r="BT86" s="795">
        <v>0.1</v>
      </c>
    </row>
    <row r="87" spans="1:72" ht="14.25">
      <c r="A87" s="1216" t="str">
        <f t="shared" si="441"/>
        <v>A4 =&gt; A5</v>
      </c>
      <c r="B87" s="1218"/>
      <c r="C87" s="1217"/>
      <c r="D87" s="800">
        <f t="shared" si="442"/>
        <v>0.4</v>
      </c>
      <c r="E87" s="801"/>
      <c r="F87" s="802"/>
      <c r="G87" s="803" t="s">
        <v>34920</v>
      </c>
      <c r="H87" s="740">
        <f t="shared" si="443"/>
        <v>30</v>
      </c>
      <c r="I87" s="740">
        <v>1</v>
      </c>
      <c r="J87" s="740">
        <f t="shared" si="444"/>
        <v>30</v>
      </c>
      <c r="K87" s="804">
        <f t="shared" si="445"/>
        <v>1.3070000000000093</v>
      </c>
      <c r="L87" s="804">
        <f t="shared" si="446"/>
        <v>1.3190000000000097</v>
      </c>
      <c r="M87" s="724">
        <f t="shared" si="512"/>
        <v>1.31</v>
      </c>
      <c r="N87" s="725">
        <f t="shared" si="513"/>
        <v>0.04</v>
      </c>
      <c r="O87" s="725">
        <f t="shared" si="514"/>
        <v>0.1</v>
      </c>
      <c r="P87" s="724">
        <f t="shared" si="515"/>
        <v>1.4500000000000002</v>
      </c>
      <c r="Q87" s="724">
        <f t="shared" si="516"/>
        <v>1.08</v>
      </c>
      <c r="R87" s="726">
        <f t="shared" si="487"/>
        <v>46.98</v>
      </c>
      <c r="S87" s="726">
        <f t="shared" si="488"/>
        <v>0</v>
      </c>
      <c r="T87" s="726">
        <f t="shared" si="489"/>
        <v>0</v>
      </c>
      <c r="U87" s="726">
        <f t="shared" si="490"/>
        <v>0</v>
      </c>
      <c r="V87" s="726">
        <f t="shared" si="491"/>
        <v>0</v>
      </c>
      <c r="W87" s="727">
        <f t="shared" si="492"/>
        <v>0</v>
      </c>
      <c r="X87" s="728">
        <f t="shared" si="493"/>
        <v>0</v>
      </c>
      <c r="Y87" s="720" t="str">
        <f t="shared" si="454"/>
        <v>A4</v>
      </c>
      <c r="Z87" s="721">
        <f t="shared" si="494"/>
        <v>1.2</v>
      </c>
      <c r="AA87" s="729" t="s">
        <v>31</v>
      </c>
      <c r="AB87" s="722">
        <f t="shared" si="495"/>
        <v>1.2</v>
      </c>
      <c r="AC87" s="730">
        <f t="shared" si="496"/>
        <v>1.3070000000000093</v>
      </c>
      <c r="AD87" s="731">
        <f t="shared" si="497"/>
        <v>0.04</v>
      </c>
      <c r="AE87" s="731">
        <f t="shared" si="498"/>
        <v>0.15</v>
      </c>
      <c r="AF87" s="732">
        <f t="shared" si="499"/>
        <v>1.5</v>
      </c>
      <c r="AG87" s="732">
        <f t="shared" si="500"/>
        <v>2.2000000000000002</v>
      </c>
      <c r="AH87" s="731">
        <f t="shared" si="501"/>
        <v>0.92</v>
      </c>
      <c r="AI87" s="733">
        <f t="shared" si="502"/>
        <v>3.04</v>
      </c>
      <c r="AJ87" s="733">
        <f t="shared" si="503"/>
        <v>0</v>
      </c>
      <c r="AK87" s="733">
        <f t="shared" si="504"/>
        <v>0</v>
      </c>
      <c r="AL87" s="733">
        <f t="shared" si="505"/>
        <v>0</v>
      </c>
      <c r="AM87" s="733">
        <f t="shared" si="506"/>
        <v>0</v>
      </c>
      <c r="AN87" s="734">
        <f t="shared" si="507"/>
        <v>0</v>
      </c>
      <c r="AO87" s="735">
        <f t="shared" si="508"/>
        <v>0</v>
      </c>
      <c r="AP87" s="1216" t="str">
        <f t="shared" si="426"/>
        <v>A4 =&gt; A5</v>
      </c>
      <c r="AQ87" s="1217">
        <f t="shared" si="470"/>
        <v>0</v>
      </c>
      <c r="AR87" s="739">
        <f t="shared" si="471"/>
        <v>0.4</v>
      </c>
      <c r="AS87" s="736"/>
      <c r="AT87" s="736"/>
      <c r="AU87" s="723">
        <f t="shared" si="472"/>
        <v>30</v>
      </c>
      <c r="AV87" s="721">
        <f t="shared" si="473"/>
        <v>1.4</v>
      </c>
      <c r="AW87" s="729" t="s">
        <v>31</v>
      </c>
      <c r="AX87" s="722">
        <f t="shared" si="509"/>
        <v>1.4</v>
      </c>
      <c r="AY87" s="727">
        <f t="shared" si="475"/>
        <v>28.6</v>
      </c>
      <c r="AZ87" s="798">
        <f t="shared" si="476"/>
        <v>0.1</v>
      </c>
      <c r="BA87" s="798"/>
      <c r="BB87" s="727">
        <f t="shared" si="477"/>
        <v>1.08</v>
      </c>
      <c r="BC87" s="724">
        <f t="shared" si="478"/>
        <v>5.78</v>
      </c>
      <c r="BD87" s="737">
        <f t="shared" si="479"/>
        <v>0</v>
      </c>
      <c r="BE87" s="737"/>
      <c r="BF87" s="737">
        <f t="shared" si="480"/>
        <v>50.019999999999996</v>
      </c>
      <c r="BG87" s="737">
        <f t="shared" si="481"/>
        <v>5.18</v>
      </c>
      <c r="BH87" s="726">
        <f t="shared" si="482"/>
        <v>1.4970000000000092</v>
      </c>
      <c r="BI87" s="726">
        <f t="shared" si="483"/>
        <v>0</v>
      </c>
      <c r="BJ87" s="726">
        <f t="shared" si="484"/>
        <v>2.93</v>
      </c>
      <c r="BK87" s="726">
        <f t="shared" si="510"/>
        <v>0</v>
      </c>
      <c r="BL87" s="738">
        <f t="shared" si="511"/>
        <v>36.130000000000003</v>
      </c>
      <c r="BM87" s="718"/>
      <c r="BN87" s="779" t="s">
        <v>34987</v>
      </c>
      <c r="BO87" s="793" t="s">
        <v>34873</v>
      </c>
      <c r="BP87" s="784">
        <v>0.4</v>
      </c>
      <c r="BQ87" s="784">
        <v>30</v>
      </c>
      <c r="BR87" s="787">
        <v>1.3070000000000093</v>
      </c>
      <c r="BS87" s="787">
        <v>1.3190000000000097</v>
      </c>
      <c r="BT87" s="795">
        <v>0</v>
      </c>
    </row>
    <row r="88" spans="1:72" ht="14.25">
      <c r="A88" s="1216" t="str">
        <f t="shared" si="441"/>
        <v>A5 =&gt; A6</v>
      </c>
      <c r="B88" s="1218"/>
      <c r="C88" s="1217"/>
      <c r="D88" s="800">
        <f t="shared" si="442"/>
        <v>0.4</v>
      </c>
      <c r="E88" s="801"/>
      <c r="F88" s="802"/>
      <c r="G88" s="803" t="s">
        <v>34920</v>
      </c>
      <c r="H88" s="740">
        <f t="shared" si="443"/>
        <v>30</v>
      </c>
      <c r="I88" s="740">
        <v>1</v>
      </c>
      <c r="J88" s="740">
        <f t="shared" si="444"/>
        <v>30</v>
      </c>
      <c r="K88" s="804">
        <f t="shared" si="445"/>
        <v>1.3190000000000097</v>
      </c>
      <c r="L88" s="804">
        <f t="shared" si="446"/>
        <v>1.3370000000000104</v>
      </c>
      <c r="M88" s="724">
        <f t="shared" si="512"/>
        <v>1.33</v>
      </c>
      <c r="N88" s="725">
        <f t="shared" si="513"/>
        <v>0.04</v>
      </c>
      <c r="O88" s="725">
        <f t="shared" si="514"/>
        <v>0.1</v>
      </c>
      <c r="P88" s="724">
        <f t="shared" si="515"/>
        <v>1.4700000000000002</v>
      </c>
      <c r="Q88" s="724">
        <f t="shared" si="516"/>
        <v>1.08</v>
      </c>
      <c r="R88" s="726">
        <f t="shared" si="487"/>
        <v>47.63</v>
      </c>
      <c r="S88" s="726">
        <f t="shared" si="488"/>
        <v>0</v>
      </c>
      <c r="T88" s="726">
        <f t="shared" si="489"/>
        <v>0</v>
      </c>
      <c r="U88" s="726">
        <f t="shared" si="490"/>
        <v>0</v>
      </c>
      <c r="V88" s="726">
        <f t="shared" si="491"/>
        <v>0</v>
      </c>
      <c r="W88" s="727">
        <f t="shared" si="492"/>
        <v>0</v>
      </c>
      <c r="X88" s="728">
        <f t="shared" si="493"/>
        <v>0</v>
      </c>
      <c r="Y88" s="720" t="str">
        <f t="shared" si="454"/>
        <v>A5</v>
      </c>
      <c r="Z88" s="721">
        <f t="shared" si="494"/>
        <v>1.2</v>
      </c>
      <c r="AA88" s="729" t="s">
        <v>31</v>
      </c>
      <c r="AB88" s="722">
        <f t="shared" si="495"/>
        <v>1.2</v>
      </c>
      <c r="AC88" s="730">
        <f t="shared" si="496"/>
        <v>1.3190000000000097</v>
      </c>
      <c r="AD88" s="731">
        <f t="shared" si="497"/>
        <v>0.04</v>
      </c>
      <c r="AE88" s="731">
        <f t="shared" si="498"/>
        <v>0.15</v>
      </c>
      <c r="AF88" s="732">
        <f t="shared" si="499"/>
        <v>1.51</v>
      </c>
      <c r="AG88" s="732">
        <f t="shared" si="500"/>
        <v>2.2000000000000002</v>
      </c>
      <c r="AH88" s="731">
        <f t="shared" si="501"/>
        <v>0.92</v>
      </c>
      <c r="AI88" s="733">
        <f t="shared" si="502"/>
        <v>0</v>
      </c>
      <c r="AJ88" s="733">
        <f t="shared" si="503"/>
        <v>3.04</v>
      </c>
      <c r="AK88" s="733">
        <f t="shared" si="504"/>
        <v>0.02</v>
      </c>
      <c r="AL88" s="733">
        <f t="shared" si="505"/>
        <v>0</v>
      </c>
      <c r="AM88" s="733">
        <f t="shared" si="506"/>
        <v>0</v>
      </c>
      <c r="AN88" s="734">
        <f t="shared" si="507"/>
        <v>14.79</v>
      </c>
      <c r="AO88" s="735">
        <f t="shared" si="508"/>
        <v>0</v>
      </c>
      <c r="AP88" s="1216" t="str">
        <f t="shared" si="426"/>
        <v>A5 =&gt; A6</v>
      </c>
      <c r="AQ88" s="1217">
        <f t="shared" si="470"/>
        <v>0</v>
      </c>
      <c r="AR88" s="739">
        <f t="shared" si="471"/>
        <v>0.4</v>
      </c>
      <c r="AS88" s="736"/>
      <c r="AT88" s="736"/>
      <c r="AU88" s="723">
        <f t="shared" si="472"/>
        <v>30</v>
      </c>
      <c r="AV88" s="721">
        <f t="shared" si="473"/>
        <v>1.4</v>
      </c>
      <c r="AW88" s="729" t="s">
        <v>31</v>
      </c>
      <c r="AX88" s="722">
        <f t="shared" si="509"/>
        <v>1.4</v>
      </c>
      <c r="AY88" s="727">
        <f t="shared" si="475"/>
        <v>28.6</v>
      </c>
      <c r="AZ88" s="798">
        <f t="shared" si="476"/>
        <v>0.1</v>
      </c>
      <c r="BA88" s="798"/>
      <c r="BB88" s="727">
        <f t="shared" si="477"/>
        <v>1.08</v>
      </c>
      <c r="BC88" s="724">
        <f t="shared" si="478"/>
        <v>5.78</v>
      </c>
      <c r="BD88" s="737">
        <f t="shared" si="479"/>
        <v>0</v>
      </c>
      <c r="BE88" s="737"/>
      <c r="BF88" s="737">
        <f t="shared" si="480"/>
        <v>50.690000000000005</v>
      </c>
      <c r="BG88" s="737">
        <f t="shared" si="481"/>
        <v>5.18</v>
      </c>
      <c r="BH88" s="726">
        <f t="shared" si="482"/>
        <v>1.5090000000000097</v>
      </c>
      <c r="BI88" s="726">
        <f t="shared" si="483"/>
        <v>0</v>
      </c>
      <c r="BJ88" s="726">
        <f t="shared" si="484"/>
        <v>2.96</v>
      </c>
      <c r="BK88" s="726">
        <f t="shared" si="510"/>
        <v>0</v>
      </c>
      <c r="BL88" s="738">
        <f t="shared" si="511"/>
        <v>36.770000000000003</v>
      </c>
      <c r="BM88" s="718"/>
      <c r="BN88" s="779" t="s">
        <v>34988</v>
      </c>
      <c r="BO88" s="793" t="s">
        <v>34874</v>
      </c>
      <c r="BP88" s="784">
        <v>0.4</v>
      </c>
      <c r="BQ88" s="784">
        <v>30</v>
      </c>
      <c r="BR88" s="787">
        <v>1.3190000000000097</v>
      </c>
      <c r="BS88" s="787">
        <v>1.3370000000000104</v>
      </c>
      <c r="BT88" s="795">
        <v>0</v>
      </c>
    </row>
    <row r="89" spans="1:72" ht="14.25">
      <c r="A89" s="1216" t="str">
        <f t="shared" si="441"/>
        <v>A6 =&gt; A7</v>
      </c>
      <c r="B89" s="1218"/>
      <c r="C89" s="1217"/>
      <c r="D89" s="800">
        <f t="shared" si="442"/>
        <v>0.4</v>
      </c>
      <c r="E89" s="801"/>
      <c r="F89" s="802"/>
      <c r="G89" s="803" t="s">
        <v>34920</v>
      </c>
      <c r="H89" s="740">
        <f t="shared" si="443"/>
        <v>31</v>
      </c>
      <c r="I89" s="740">
        <v>1</v>
      </c>
      <c r="J89" s="740">
        <f t="shared" si="444"/>
        <v>31</v>
      </c>
      <c r="K89" s="804">
        <f t="shared" si="445"/>
        <v>1.3370000000000104</v>
      </c>
      <c r="L89" s="804">
        <f t="shared" si="446"/>
        <v>1.3970000000000056</v>
      </c>
      <c r="M89" s="724">
        <f t="shared" si="512"/>
        <v>1.37</v>
      </c>
      <c r="N89" s="725">
        <f t="shared" si="513"/>
        <v>0.04</v>
      </c>
      <c r="O89" s="725">
        <f t="shared" si="514"/>
        <v>0.1</v>
      </c>
      <c r="P89" s="724">
        <f t="shared" si="515"/>
        <v>1.5100000000000002</v>
      </c>
      <c r="Q89" s="724">
        <f t="shared" si="516"/>
        <v>1.08</v>
      </c>
      <c r="R89" s="726">
        <f t="shared" si="487"/>
        <v>0</v>
      </c>
      <c r="S89" s="726">
        <f t="shared" si="488"/>
        <v>50.22</v>
      </c>
      <c r="T89" s="726">
        <f t="shared" si="489"/>
        <v>0.33</v>
      </c>
      <c r="U89" s="726">
        <f t="shared" si="490"/>
        <v>0</v>
      </c>
      <c r="V89" s="726">
        <f t="shared" si="491"/>
        <v>0</v>
      </c>
      <c r="W89" s="727">
        <f t="shared" si="492"/>
        <v>124.62</v>
      </c>
      <c r="X89" s="728">
        <f t="shared" si="493"/>
        <v>0</v>
      </c>
      <c r="Y89" s="720" t="str">
        <f t="shared" si="454"/>
        <v>A6</v>
      </c>
      <c r="Z89" s="721">
        <f t="shared" si="494"/>
        <v>1.2</v>
      </c>
      <c r="AA89" s="729" t="s">
        <v>31</v>
      </c>
      <c r="AB89" s="722">
        <f t="shared" si="495"/>
        <v>1.2</v>
      </c>
      <c r="AC89" s="730">
        <f t="shared" si="496"/>
        <v>1.3370000000000104</v>
      </c>
      <c r="AD89" s="731">
        <f t="shared" si="497"/>
        <v>0.04</v>
      </c>
      <c r="AE89" s="731">
        <f t="shared" si="498"/>
        <v>0.15</v>
      </c>
      <c r="AF89" s="732">
        <f t="shared" si="499"/>
        <v>1.53</v>
      </c>
      <c r="AG89" s="732">
        <f t="shared" si="500"/>
        <v>2.2000000000000002</v>
      </c>
      <c r="AH89" s="731">
        <f t="shared" si="501"/>
        <v>0.92</v>
      </c>
      <c r="AI89" s="733">
        <f t="shared" si="502"/>
        <v>0</v>
      </c>
      <c r="AJ89" s="733">
        <f t="shared" si="503"/>
        <v>3.04</v>
      </c>
      <c r="AK89" s="733">
        <f t="shared" si="504"/>
        <v>0.06</v>
      </c>
      <c r="AL89" s="733">
        <f t="shared" si="505"/>
        <v>0</v>
      </c>
      <c r="AM89" s="733">
        <f t="shared" si="506"/>
        <v>0</v>
      </c>
      <c r="AN89" s="734">
        <f t="shared" si="507"/>
        <v>14.94</v>
      </c>
      <c r="AO89" s="735">
        <f t="shared" si="508"/>
        <v>0</v>
      </c>
      <c r="AP89" s="1216" t="str">
        <f t="shared" si="426"/>
        <v>A6 =&gt; A7</v>
      </c>
      <c r="AQ89" s="1217">
        <f t="shared" si="470"/>
        <v>0</v>
      </c>
      <c r="AR89" s="739">
        <f t="shared" si="471"/>
        <v>0.4</v>
      </c>
      <c r="AS89" s="736"/>
      <c r="AT89" s="736"/>
      <c r="AU89" s="723">
        <f t="shared" si="472"/>
        <v>31</v>
      </c>
      <c r="AV89" s="721">
        <f t="shared" si="473"/>
        <v>1.4</v>
      </c>
      <c r="AW89" s="729" t="s">
        <v>31</v>
      </c>
      <c r="AX89" s="722">
        <f t="shared" si="509"/>
        <v>1.4</v>
      </c>
      <c r="AY89" s="727">
        <f t="shared" si="475"/>
        <v>29.6</v>
      </c>
      <c r="AZ89" s="798">
        <f t="shared" si="476"/>
        <v>0.1</v>
      </c>
      <c r="BA89" s="798"/>
      <c r="BB89" s="727">
        <f t="shared" si="477"/>
        <v>1.08</v>
      </c>
      <c r="BC89" s="724">
        <f t="shared" si="478"/>
        <v>5.99</v>
      </c>
      <c r="BD89" s="737">
        <f t="shared" si="479"/>
        <v>0</v>
      </c>
      <c r="BE89" s="737"/>
      <c r="BF89" s="737">
        <f t="shared" si="480"/>
        <v>53.65</v>
      </c>
      <c r="BG89" s="737">
        <f t="shared" si="481"/>
        <v>5.36</v>
      </c>
      <c r="BH89" s="726">
        <f t="shared" si="482"/>
        <v>1.5270000000000103</v>
      </c>
      <c r="BI89" s="726">
        <f t="shared" si="483"/>
        <v>0</v>
      </c>
      <c r="BJ89" s="726">
        <f t="shared" si="484"/>
        <v>2.99</v>
      </c>
      <c r="BK89" s="726">
        <f t="shared" si="510"/>
        <v>0</v>
      </c>
      <c r="BL89" s="738">
        <f t="shared" si="511"/>
        <v>39.31</v>
      </c>
      <c r="BM89" s="718"/>
      <c r="BN89" s="779" t="s">
        <v>34989</v>
      </c>
      <c r="BO89" s="793" t="s">
        <v>34875</v>
      </c>
      <c r="BP89" s="784">
        <v>0.4</v>
      </c>
      <c r="BQ89" s="784">
        <v>31</v>
      </c>
      <c r="BR89" s="787">
        <v>1.3370000000000104</v>
      </c>
      <c r="BS89" s="787">
        <v>1.3970000000000056</v>
      </c>
      <c r="BT89" s="795">
        <v>0</v>
      </c>
    </row>
    <row r="90" spans="1:72" ht="14.25">
      <c r="A90" s="1216" t="str">
        <f t="shared" si="441"/>
        <v>A7 =&gt; A8</v>
      </c>
      <c r="B90" s="1218"/>
      <c r="C90" s="1217"/>
      <c r="D90" s="800">
        <f t="shared" si="442"/>
        <v>0.4</v>
      </c>
      <c r="E90" s="801"/>
      <c r="F90" s="802"/>
      <c r="G90" s="803" t="s">
        <v>34920</v>
      </c>
      <c r="H90" s="740">
        <f t="shared" si="443"/>
        <v>34</v>
      </c>
      <c r="I90" s="740">
        <v>1</v>
      </c>
      <c r="J90" s="740">
        <f t="shared" si="444"/>
        <v>34</v>
      </c>
      <c r="K90" s="804">
        <f t="shared" si="445"/>
        <v>1.3970000000000056</v>
      </c>
      <c r="L90" s="804">
        <f t="shared" si="446"/>
        <v>1.3300000000000125</v>
      </c>
      <c r="M90" s="724">
        <f t="shared" si="512"/>
        <v>1.36</v>
      </c>
      <c r="N90" s="725">
        <f t="shared" si="513"/>
        <v>0.04</v>
      </c>
      <c r="O90" s="725">
        <f t="shared" si="514"/>
        <v>0.1</v>
      </c>
      <c r="P90" s="724">
        <f t="shared" si="515"/>
        <v>1.5000000000000002</v>
      </c>
      <c r="Q90" s="724">
        <f t="shared" si="516"/>
        <v>1.08</v>
      </c>
      <c r="R90" s="726">
        <f t="shared" si="487"/>
        <v>55.08</v>
      </c>
      <c r="S90" s="726">
        <f t="shared" si="488"/>
        <v>0</v>
      </c>
      <c r="T90" s="726">
        <f t="shared" si="489"/>
        <v>0</v>
      </c>
      <c r="U90" s="726">
        <f t="shared" si="490"/>
        <v>0</v>
      </c>
      <c r="V90" s="726">
        <f t="shared" si="491"/>
        <v>0</v>
      </c>
      <c r="W90" s="727">
        <f t="shared" si="492"/>
        <v>0</v>
      </c>
      <c r="X90" s="728">
        <f t="shared" si="493"/>
        <v>0</v>
      </c>
      <c r="Y90" s="720" t="str">
        <f t="shared" si="454"/>
        <v>A7</v>
      </c>
      <c r="Z90" s="721">
        <f t="shared" si="494"/>
        <v>1.2</v>
      </c>
      <c r="AA90" s="729" t="s">
        <v>31</v>
      </c>
      <c r="AB90" s="722">
        <f t="shared" si="495"/>
        <v>1.2</v>
      </c>
      <c r="AC90" s="730">
        <f t="shared" si="496"/>
        <v>1.3970000000000056</v>
      </c>
      <c r="AD90" s="731">
        <f t="shared" si="497"/>
        <v>0.04</v>
      </c>
      <c r="AE90" s="731">
        <f t="shared" si="498"/>
        <v>0.15</v>
      </c>
      <c r="AF90" s="732">
        <f t="shared" si="499"/>
        <v>1.59</v>
      </c>
      <c r="AG90" s="732">
        <f t="shared" si="500"/>
        <v>2.2000000000000002</v>
      </c>
      <c r="AH90" s="731">
        <f t="shared" si="501"/>
        <v>0.92</v>
      </c>
      <c r="AI90" s="733">
        <f t="shared" si="502"/>
        <v>0</v>
      </c>
      <c r="AJ90" s="733">
        <f t="shared" si="503"/>
        <v>3.04</v>
      </c>
      <c r="AK90" s="733">
        <f t="shared" si="504"/>
        <v>0.18</v>
      </c>
      <c r="AL90" s="733">
        <f t="shared" si="505"/>
        <v>0</v>
      </c>
      <c r="AM90" s="733">
        <f t="shared" si="506"/>
        <v>0</v>
      </c>
      <c r="AN90" s="734">
        <f t="shared" si="507"/>
        <v>15.38</v>
      </c>
      <c r="AO90" s="735">
        <f t="shared" si="508"/>
        <v>0</v>
      </c>
      <c r="AP90" s="1216" t="str">
        <f t="shared" si="426"/>
        <v>A7 =&gt; A8</v>
      </c>
      <c r="AQ90" s="1217">
        <f t="shared" si="470"/>
        <v>0</v>
      </c>
      <c r="AR90" s="739">
        <f t="shared" si="471"/>
        <v>0.4</v>
      </c>
      <c r="AS90" s="736"/>
      <c r="AT90" s="736"/>
      <c r="AU90" s="723">
        <f t="shared" si="472"/>
        <v>34</v>
      </c>
      <c r="AV90" s="721">
        <f t="shared" si="473"/>
        <v>1.4</v>
      </c>
      <c r="AW90" s="729" t="s">
        <v>31</v>
      </c>
      <c r="AX90" s="722">
        <f t="shared" si="509"/>
        <v>1.4</v>
      </c>
      <c r="AY90" s="727">
        <f t="shared" si="475"/>
        <v>32.6</v>
      </c>
      <c r="AZ90" s="798">
        <f t="shared" si="476"/>
        <v>0.1</v>
      </c>
      <c r="BA90" s="798"/>
      <c r="BB90" s="727">
        <f t="shared" si="477"/>
        <v>1.08</v>
      </c>
      <c r="BC90" s="724">
        <f t="shared" si="478"/>
        <v>6.59</v>
      </c>
      <c r="BD90" s="737">
        <f t="shared" si="479"/>
        <v>0</v>
      </c>
      <c r="BE90" s="737"/>
      <c r="BF90" s="737">
        <f t="shared" si="480"/>
        <v>58.3</v>
      </c>
      <c r="BG90" s="737">
        <f t="shared" si="481"/>
        <v>5.9</v>
      </c>
      <c r="BH90" s="726">
        <f t="shared" si="482"/>
        <v>1.5870000000000055</v>
      </c>
      <c r="BI90" s="726">
        <f t="shared" si="483"/>
        <v>0</v>
      </c>
      <c r="BJ90" s="726">
        <f t="shared" si="484"/>
        <v>3.11</v>
      </c>
      <c r="BK90" s="726">
        <f t="shared" si="510"/>
        <v>0</v>
      </c>
      <c r="BL90" s="738">
        <f t="shared" si="511"/>
        <v>42.7</v>
      </c>
      <c r="BM90" s="718"/>
      <c r="BN90" s="779" t="s">
        <v>34990</v>
      </c>
      <c r="BO90" s="793" t="s">
        <v>34876</v>
      </c>
      <c r="BP90" s="784">
        <v>0.4</v>
      </c>
      <c r="BQ90" s="784">
        <v>34</v>
      </c>
      <c r="BR90" s="787">
        <v>1.3970000000000056</v>
      </c>
      <c r="BS90" s="787">
        <v>1.3300000000000125</v>
      </c>
      <c r="BT90" s="795">
        <v>0</v>
      </c>
    </row>
    <row r="91" spans="1:72" ht="14.25">
      <c r="A91" s="1216" t="str">
        <f t="shared" si="441"/>
        <v>A8 =&gt; A9</v>
      </c>
      <c r="B91" s="1218"/>
      <c r="C91" s="1217"/>
      <c r="D91" s="800">
        <f t="shared" si="442"/>
        <v>0.4</v>
      </c>
      <c r="E91" s="801"/>
      <c r="F91" s="802"/>
      <c r="G91" s="803" t="s">
        <v>34920</v>
      </c>
      <c r="H91" s="740">
        <f t="shared" si="443"/>
        <v>30</v>
      </c>
      <c r="I91" s="740">
        <v>1</v>
      </c>
      <c r="J91" s="740">
        <f t="shared" si="444"/>
        <v>30</v>
      </c>
      <c r="K91" s="804">
        <f t="shared" si="445"/>
        <v>1.3300000000000125</v>
      </c>
      <c r="L91" s="804">
        <f t="shared" si="446"/>
        <v>1.3800000000000132</v>
      </c>
      <c r="M91" s="724">
        <f t="shared" si="512"/>
        <v>1.36</v>
      </c>
      <c r="N91" s="725">
        <f t="shared" si="513"/>
        <v>0.04</v>
      </c>
      <c r="O91" s="725">
        <f t="shared" si="514"/>
        <v>0.1</v>
      </c>
      <c r="P91" s="724">
        <f t="shared" si="515"/>
        <v>1.5000000000000002</v>
      </c>
      <c r="Q91" s="724">
        <f t="shared" si="516"/>
        <v>1.08</v>
      </c>
      <c r="R91" s="726">
        <f t="shared" si="487"/>
        <v>48.6</v>
      </c>
      <c r="S91" s="726">
        <f t="shared" si="488"/>
        <v>0</v>
      </c>
      <c r="T91" s="726">
        <f t="shared" si="489"/>
        <v>0</v>
      </c>
      <c r="U91" s="726">
        <f t="shared" si="490"/>
        <v>0</v>
      </c>
      <c r="V91" s="726">
        <f t="shared" si="491"/>
        <v>0</v>
      </c>
      <c r="W91" s="727">
        <f t="shared" si="492"/>
        <v>0</v>
      </c>
      <c r="X91" s="728">
        <f t="shared" si="493"/>
        <v>0</v>
      </c>
      <c r="Y91" s="720" t="str">
        <f t="shared" si="454"/>
        <v>A8</v>
      </c>
      <c r="Z91" s="721">
        <f t="shared" si="494"/>
        <v>1.2</v>
      </c>
      <c r="AA91" s="729" t="s">
        <v>31</v>
      </c>
      <c r="AB91" s="722">
        <f t="shared" si="495"/>
        <v>1.2</v>
      </c>
      <c r="AC91" s="730">
        <f t="shared" si="496"/>
        <v>1.3300000000000125</v>
      </c>
      <c r="AD91" s="731">
        <f t="shared" si="497"/>
        <v>0.04</v>
      </c>
      <c r="AE91" s="731">
        <f t="shared" si="498"/>
        <v>0.15</v>
      </c>
      <c r="AF91" s="732">
        <f t="shared" si="499"/>
        <v>1.52</v>
      </c>
      <c r="AG91" s="732">
        <f t="shared" si="500"/>
        <v>2.2000000000000002</v>
      </c>
      <c r="AH91" s="731">
        <f t="shared" si="501"/>
        <v>0.92</v>
      </c>
      <c r="AI91" s="733">
        <f t="shared" si="502"/>
        <v>0</v>
      </c>
      <c r="AJ91" s="733">
        <f t="shared" si="503"/>
        <v>3.04</v>
      </c>
      <c r="AK91" s="733">
        <f t="shared" si="504"/>
        <v>0.04</v>
      </c>
      <c r="AL91" s="733">
        <f t="shared" si="505"/>
        <v>0</v>
      </c>
      <c r="AM91" s="733">
        <f t="shared" si="506"/>
        <v>0</v>
      </c>
      <c r="AN91" s="734">
        <f t="shared" si="507"/>
        <v>14.87</v>
      </c>
      <c r="AO91" s="735">
        <f t="shared" si="508"/>
        <v>0</v>
      </c>
      <c r="AP91" s="1216" t="str">
        <f t="shared" si="426"/>
        <v>A8 =&gt; A9</v>
      </c>
      <c r="AQ91" s="1217">
        <f t="shared" si="470"/>
        <v>0</v>
      </c>
      <c r="AR91" s="739">
        <f t="shared" si="471"/>
        <v>0.4</v>
      </c>
      <c r="AS91" s="736"/>
      <c r="AT91" s="736"/>
      <c r="AU91" s="723">
        <f t="shared" si="472"/>
        <v>30</v>
      </c>
      <c r="AV91" s="721">
        <f t="shared" si="473"/>
        <v>1.4</v>
      </c>
      <c r="AW91" s="729" t="s">
        <v>31</v>
      </c>
      <c r="AX91" s="722">
        <f t="shared" si="509"/>
        <v>1.4</v>
      </c>
      <c r="AY91" s="727">
        <f t="shared" si="475"/>
        <v>28.6</v>
      </c>
      <c r="AZ91" s="798">
        <f t="shared" si="476"/>
        <v>0.1</v>
      </c>
      <c r="BA91" s="798"/>
      <c r="BB91" s="727">
        <f t="shared" si="477"/>
        <v>1.08</v>
      </c>
      <c r="BC91" s="724">
        <f t="shared" si="478"/>
        <v>5.78</v>
      </c>
      <c r="BD91" s="737">
        <f t="shared" si="479"/>
        <v>0</v>
      </c>
      <c r="BE91" s="737"/>
      <c r="BF91" s="737">
        <f t="shared" si="480"/>
        <v>51.68</v>
      </c>
      <c r="BG91" s="737">
        <f t="shared" si="481"/>
        <v>5.18</v>
      </c>
      <c r="BH91" s="726">
        <f t="shared" si="482"/>
        <v>1.5200000000000125</v>
      </c>
      <c r="BI91" s="726">
        <f t="shared" si="483"/>
        <v>0</v>
      </c>
      <c r="BJ91" s="726">
        <f t="shared" si="484"/>
        <v>2.98</v>
      </c>
      <c r="BK91" s="726">
        <f t="shared" si="510"/>
        <v>0</v>
      </c>
      <c r="BL91" s="738">
        <f t="shared" si="511"/>
        <v>37.74</v>
      </c>
      <c r="BM91" s="718"/>
      <c r="BN91" s="779" t="s">
        <v>34991</v>
      </c>
      <c r="BO91" s="793" t="s">
        <v>34877</v>
      </c>
      <c r="BP91" s="784">
        <v>0.4</v>
      </c>
      <c r="BQ91" s="784">
        <v>30</v>
      </c>
      <c r="BR91" s="787">
        <v>1.3300000000000125</v>
      </c>
      <c r="BS91" s="787">
        <v>1.3800000000000132</v>
      </c>
      <c r="BT91" s="795">
        <v>0</v>
      </c>
    </row>
    <row r="92" spans="1:72" ht="14.25">
      <c r="A92" s="1216" t="str">
        <f t="shared" si="441"/>
        <v>A9 =&gt; A10</v>
      </c>
      <c r="B92" s="1218"/>
      <c r="C92" s="1217"/>
      <c r="D92" s="800">
        <f t="shared" si="442"/>
        <v>0.4</v>
      </c>
      <c r="E92" s="801"/>
      <c r="F92" s="802"/>
      <c r="G92" s="803" t="s">
        <v>34920</v>
      </c>
      <c r="H92" s="740">
        <f t="shared" si="443"/>
        <v>28</v>
      </c>
      <c r="I92" s="740">
        <v>1</v>
      </c>
      <c r="J92" s="740">
        <f t="shared" si="444"/>
        <v>28</v>
      </c>
      <c r="K92" s="804">
        <f t="shared" si="445"/>
        <v>1.3800000000000132</v>
      </c>
      <c r="L92" s="804">
        <f t="shared" si="446"/>
        <v>1.2580000000000098</v>
      </c>
      <c r="M92" s="724">
        <f t="shared" si="512"/>
        <v>1.32</v>
      </c>
      <c r="N92" s="725">
        <f t="shared" si="513"/>
        <v>0.04</v>
      </c>
      <c r="O92" s="725">
        <f t="shared" si="514"/>
        <v>0.1</v>
      </c>
      <c r="P92" s="724">
        <f t="shared" si="515"/>
        <v>1.4600000000000002</v>
      </c>
      <c r="Q92" s="724">
        <f t="shared" si="516"/>
        <v>1.08</v>
      </c>
      <c r="R92" s="726">
        <f t="shared" si="487"/>
        <v>44.15</v>
      </c>
      <c r="S92" s="726">
        <f t="shared" si="488"/>
        <v>0</v>
      </c>
      <c r="T92" s="726">
        <f t="shared" si="489"/>
        <v>0</v>
      </c>
      <c r="U92" s="726">
        <f t="shared" si="490"/>
        <v>0</v>
      </c>
      <c r="V92" s="726">
        <f t="shared" si="491"/>
        <v>0</v>
      </c>
      <c r="W92" s="727">
        <f t="shared" si="492"/>
        <v>0</v>
      </c>
      <c r="X92" s="728">
        <f t="shared" si="493"/>
        <v>0</v>
      </c>
      <c r="Y92" s="720" t="str">
        <f t="shared" si="454"/>
        <v>A9</v>
      </c>
      <c r="Z92" s="721">
        <f t="shared" si="494"/>
        <v>1.2</v>
      </c>
      <c r="AA92" s="729" t="s">
        <v>31</v>
      </c>
      <c r="AB92" s="722">
        <f t="shared" si="495"/>
        <v>1.2</v>
      </c>
      <c r="AC92" s="730">
        <f t="shared" si="496"/>
        <v>1.3800000000000132</v>
      </c>
      <c r="AD92" s="731">
        <f t="shared" si="497"/>
        <v>0.04</v>
      </c>
      <c r="AE92" s="731">
        <f t="shared" si="498"/>
        <v>0.15</v>
      </c>
      <c r="AF92" s="732">
        <f t="shared" si="499"/>
        <v>1.57</v>
      </c>
      <c r="AG92" s="732">
        <f t="shared" si="500"/>
        <v>2.2000000000000002</v>
      </c>
      <c r="AH92" s="731">
        <f t="shared" si="501"/>
        <v>0.92</v>
      </c>
      <c r="AI92" s="733">
        <f t="shared" si="502"/>
        <v>0</v>
      </c>
      <c r="AJ92" s="733">
        <f t="shared" si="503"/>
        <v>3.04</v>
      </c>
      <c r="AK92" s="733">
        <f t="shared" si="504"/>
        <v>0.14000000000000001</v>
      </c>
      <c r="AL92" s="733">
        <f t="shared" si="505"/>
        <v>0</v>
      </c>
      <c r="AM92" s="733">
        <f t="shared" si="506"/>
        <v>0</v>
      </c>
      <c r="AN92" s="734">
        <f t="shared" si="507"/>
        <v>15.24</v>
      </c>
      <c r="AO92" s="735">
        <f t="shared" si="508"/>
        <v>0</v>
      </c>
      <c r="AP92" s="1216" t="str">
        <f t="shared" si="426"/>
        <v>A9 =&gt; A10</v>
      </c>
      <c r="AQ92" s="1217">
        <f t="shared" si="470"/>
        <v>0</v>
      </c>
      <c r="AR92" s="739">
        <f t="shared" si="471"/>
        <v>0.4</v>
      </c>
      <c r="AS92" s="736"/>
      <c r="AT92" s="736"/>
      <c r="AU92" s="723">
        <f t="shared" si="472"/>
        <v>28</v>
      </c>
      <c r="AV92" s="721">
        <f t="shared" si="473"/>
        <v>1.4</v>
      </c>
      <c r="AW92" s="729" t="s">
        <v>31</v>
      </c>
      <c r="AX92" s="722">
        <f t="shared" si="509"/>
        <v>1.4</v>
      </c>
      <c r="AY92" s="727">
        <f t="shared" si="475"/>
        <v>26.6</v>
      </c>
      <c r="AZ92" s="798">
        <f t="shared" si="476"/>
        <v>0.1</v>
      </c>
      <c r="BA92" s="798"/>
      <c r="BB92" s="727">
        <f t="shared" si="477"/>
        <v>1.08</v>
      </c>
      <c r="BC92" s="724">
        <f t="shared" si="478"/>
        <v>5.38</v>
      </c>
      <c r="BD92" s="737">
        <f t="shared" si="479"/>
        <v>0</v>
      </c>
      <c r="BE92" s="737"/>
      <c r="BF92" s="737">
        <f t="shared" si="480"/>
        <v>47.33</v>
      </c>
      <c r="BG92" s="737">
        <f t="shared" si="481"/>
        <v>4.8099999999999996</v>
      </c>
      <c r="BH92" s="726">
        <f t="shared" si="482"/>
        <v>1.5700000000000132</v>
      </c>
      <c r="BI92" s="726">
        <f t="shared" si="483"/>
        <v>0</v>
      </c>
      <c r="BJ92" s="726">
        <f t="shared" si="484"/>
        <v>3.08</v>
      </c>
      <c r="BK92" s="726">
        <f t="shared" si="510"/>
        <v>0</v>
      </c>
      <c r="BL92" s="738">
        <f t="shared" si="511"/>
        <v>34.06</v>
      </c>
      <c r="BM92" s="718"/>
      <c r="BN92" s="779" t="s">
        <v>34992</v>
      </c>
      <c r="BO92" s="793" t="s">
        <v>34878</v>
      </c>
      <c r="BP92" s="784">
        <v>0.4</v>
      </c>
      <c r="BQ92" s="784">
        <v>28</v>
      </c>
      <c r="BR92" s="787">
        <v>1.3800000000000132</v>
      </c>
      <c r="BS92" s="787">
        <v>1.2580000000000098</v>
      </c>
      <c r="BT92" s="795">
        <v>0.2</v>
      </c>
    </row>
    <row r="93" spans="1:72" ht="14.25">
      <c r="A93" s="1216" t="str">
        <f t="shared" si="441"/>
        <v>A10 =&gt; A11</v>
      </c>
      <c r="B93" s="1218"/>
      <c r="C93" s="1217"/>
      <c r="D93" s="800">
        <f t="shared" si="442"/>
        <v>0.6</v>
      </c>
      <c r="E93" s="801"/>
      <c r="F93" s="802"/>
      <c r="G93" s="803" t="s">
        <v>34920</v>
      </c>
      <c r="H93" s="740">
        <f t="shared" si="443"/>
        <v>32</v>
      </c>
      <c r="I93" s="740">
        <v>1</v>
      </c>
      <c r="J93" s="740">
        <f t="shared" si="444"/>
        <v>32</v>
      </c>
      <c r="K93" s="804">
        <f t="shared" si="445"/>
        <v>1.4580000000000091</v>
      </c>
      <c r="L93" s="804">
        <f t="shared" si="446"/>
        <v>1.3730000000000118</v>
      </c>
      <c r="M93" s="724">
        <f t="shared" si="512"/>
        <v>1.42</v>
      </c>
      <c r="N93" s="725">
        <f t="shared" si="513"/>
        <v>0.06</v>
      </c>
      <c r="O93" s="725">
        <f t="shared" si="514"/>
        <v>0.12</v>
      </c>
      <c r="P93" s="724">
        <f t="shared" si="515"/>
        <v>1.6</v>
      </c>
      <c r="Q93" s="724">
        <f t="shared" si="516"/>
        <v>1.3199999999999998</v>
      </c>
      <c r="R93" s="726">
        <f t="shared" si="487"/>
        <v>0</v>
      </c>
      <c r="S93" s="726">
        <f t="shared" si="488"/>
        <v>63.36</v>
      </c>
      <c r="T93" s="726">
        <f t="shared" si="489"/>
        <v>4.22</v>
      </c>
      <c r="U93" s="726">
        <f t="shared" si="490"/>
        <v>0</v>
      </c>
      <c r="V93" s="726">
        <f t="shared" si="491"/>
        <v>0</v>
      </c>
      <c r="W93" s="727">
        <f t="shared" si="492"/>
        <v>134.4</v>
      </c>
      <c r="X93" s="728">
        <f t="shared" si="493"/>
        <v>0</v>
      </c>
      <c r="Y93" s="720" t="str">
        <f t="shared" si="454"/>
        <v>A10</v>
      </c>
      <c r="Z93" s="721">
        <f t="shared" si="494"/>
        <v>1.2</v>
      </c>
      <c r="AA93" s="729" t="s">
        <v>31</v>
      </c>
      <c r="AB93" s="722">
        <f t="shared" si="495"/>
        <v>1.2</v>
      </c>
      <c r="AC93" s="730">
        <f t="shared" si="496"/>
        <v>1.4580000000000091</v>
      </c>
      <c r="AD93" s="731">
        <f t="shared" si="497"/>
        <v>0.06</v>
      </c>
      <c r="AE93" s="731">
        <f t="shared" si="498"/>
        <v>0.15</v>
      </c>
      <c r="AF93" s="732">
        <f t="shared" si="499"/>
        <v>1.67</v>
      </c>
      <c r="AG93" s="732">
        <f t="shared" si="500"/>
        <v>2.2000000000000002</v>
      </c>
      <c r="AH93" s="731">
        <f t="shared" si="501"/>
        <v>0.68</v>
      </c>
      <c r="AI93" s="733">
        <f t="shared" si="502"/>
        <v>0</v>
      </c>
      <c r="AJ93" s="733">
        <f t="shared" si="503"/>
        <v>2.2400000000000002</v>
      </c>
      <c r="AK93" s="733">
        <f t="shared" si="504"/>
        <v>0.25</v>
      </c>
      <c r="AL93" s="733">
        <f t="shared" si="505"/>
        <v>0</v>
      </c>
      <c r="AM93" s="733">
        <f t="shared" si="506"/>
        <v>0</v>
      </c>
      <c r="AN93" s="734">
        <f t="shared" si="507"/>
        <v>11.8</v>
      </c>
      <c r="AO93" s="735">
        <f t="shared" si="508"/>
        <v>0</v>
      </c>
      <c r="AP93" s="1216" t="str">
        <f t="shared" si="426"/>
        <v>A10 =&gt; A11</v>
      </c>
      <c r="AQ93" s="1217">
        <f t="shared" si="470"/>
        <v>0</v>
      </c>
      <c r="AR93" s="739">
        <f t="shared" si="471"/>
        <v>0.6</v>
      </c>
      <c r="AS93" s="736"/>
      <c r="AT93" s="736"/>
      <c r="AU93" s="723">
        <f t="shared" si="472"/>
        <v>32</v>
      </c>
      <c r="AV93" s="721">
        <f t="shared" si="473"/>
        <v>1.4</v>
      </c>
      <c r="AW93" s="729" t="s">
        <v>31</v>
      </c>
      <c r="AX93" s="722">
        <f t="shared" si="509"/>
        <v>1.4</v>
      </c>
      <c r="AY93" s="727">
        <f t="shared" si="475"/>
        <v>30.6</v>
      </c>
      <c r="AZ93" s="798">
        <f t="shared" si="476"/>
        <v>0.12</v>
      </c>
      <c r="BA93" s="798"/>
      <c r="BB93" s="727">
        <f t="shared" si="477"/>
        <v>1.3199999999999998</v>
      </c>
      <c r="BC93" s="724">
        <f t="shared" si="478"/>
        <v>9.68</v>
      </c>
      <c r="BD93" s="737">
        <f t="shared" si="479"/>
        <v>0</v>
      </c>
      <c r="BE93" s="737"/>
      <c r="BF93" s="737">
        <f t="shared" si="480"/>
        <v>70.069999999999993</v>
      </c>
      <c r="BG93" s="737">
        <f t="shared" si="481"/>
        <v>12.46</v>
      </c>
      <c r="BH93" s="726">
        <f t="shared" si="482"/>
        <v>1.668000000000009</v>
      </c>
      <c r="BI93" s="726">
        <f t="shared" si="483"/>
        <v>0</v>
      </c>
      <c r="BJ93" s="726">
        <f t="shared" si="484"/>
        <v>3.27</v>
      </c>
      <c r="BK93" s="726">
        <f t="shared" si="510"/>
        <v>0</v>
      </c>
      <c r="BL93" s="738">
        <f t="shared" si="511"/>
        <v>44.66</v>
      </c>
      <c r="BM93" s="718"/>
      <c r="BN93" s="779" t="s">
        <v>34993</v>
      </c>
      <c r="BO93" s="793" t="s">
        <v>34879</v>
      </c>
      <c r="BP93" s="784">
        <v>0.6</v>
      </c>
      <c r="BQ93" s="784">
        <v>32</v>
      </c>
      <c r="BR93" s="787">
        <v>1.4580000000000091</v>
      </c>
      <c r="BS93" s="787">
        <v>1.3730000000000118</v>
      </c>
      <c r="BT93" s="795">
        <v>0</v>
      </c>
    </row>
    <row r="94" spans="1:72" ht="14.25">
      <c r="A94" s="1216" t="str">
        <f t="shared" si="441"/>
        <v>A11 =&gt; A12</v>
      </c>
      <c r="B94" s="1218"/>
      <c r="C94" s="1217"/>
      <c r="D94" s="800">
        <f t="shared" si="442"/>
        <v>0.6</v>
      </c>
      <c r="E94" s="801"/>
      <c r="F94" s="802"/>
      <c r="G94" s="803" t="s">
        <v>34920</v>
      </c>
      <c r="H94" s="740">
        <f t="shared" si="443"/>
        <v>30</v>
      </c>
      <c r="I94" s="740">
        <v>1</v>
      </c>
      <c r="J94" s="740">
        <f t="shared" si="444"/>
        <v>30</v>
      </c>
      <c r="K94" s="804">
        <f t="shared" si="445"/>
        <v>1.3730000000000118</v>
      </c>
      <c r="L94" s="804">
        <f t="shared" si="446"/>
        <v>1.352000000000011</v>
      </c>
      <c r="M94" s="724">
        <f t="shared" si="512"/>
        <v>1.36</v>
      </c>
      <c r="N94" s="725">
        <f t="shared" si="513"/>
        <v>0.06</v>
      </c>
      <c r="O94" s="725">
        <f t="shared" si="514"/>
        <v>0.12</v>
      </c>
      <c r="P94" s="724">
        <f t="shared" si="515"/>
        <v>1.54</v>
      </c>
      <c r="Q94" s="724">
        <f t="shared" si="516"/>
        <v>1.3199999999999998</v>
      </c>
      <c r="R94" s="726">
        <f t="shared" si="487"/>
        <v>0</v>
      </c>
      <c r="S94" s="726">
        <f t="shared" si="488"/>
        <v>59.4</v>
      </c>
      <c r="T94" s="726">
        <f t="shared" si="489"/>
        <v>1.58</v>
      </c>
      <c r="U94" s="726">
        <f t="shared" si="490"/>
        <v>0</v>
      </c>
      <c r="V94" s="726">
        <f t="shared" si="491"/>
        <v>0</v>
      </c>
      <c r="W94" s="727">
        <f t="shared" si="492"/>
        <v>122.4</v>
      </c>
      <c r="X94" s="728">
        <f t="shared" si="493"/>
        <v>0</v>
      </c>
      <c r="Y94" s="720" t="str">
        <f t="shared" si="454"/>
        <v>A11</v>
      </c>
      <c r="Z94" s="721">
        <f t="shared" si="494"/>
        <v>1.2</v>
      </c>
      <c r="AA94" s="729" t="s">
        <v>31</v>
      </c>
      <c r="AB94" s="722">
        <f t="shared" si="495"/>
        <v>1.2</v>
      </c>
      <c r="AC94" s="730">
        <f t="shared" si="496"/>
        <v>1.3730000000000118</v>
      </c>
      <c r="AD94" s="731">
        <f t="shared" si="497"/>
        <v>0.06</v>
      </c>
      <c r="AE94" s="731">
        <f t="shared" si="498"/>
        <v>0.15</v>
      </c>
      <c r="AF94" s="732">
        <f t="shared" si="499"/>
        <v>1.58</v>
      </c>
      <c r="AG94" s="732">
        <f t="shared" si="500"/>
        <v>2.2000000000000002</v>
      </c>
      <c r="AH94" s="731">
        <f t="shared" si="501"/>
        <v>0.68</v>
      </c>
      <c r="AI94" s="733">
        <f t="shared" si="502"/>
        <v>0</v>
      </c>
      <c r="AJ94" s="733">
        <f t="shared" si="503"/>
        <v>2.2400000000000002</v>
      </c>
      <c r="AK94" s="733">
        <f t="shared" si="504"/>
        <v>0.12</v>
      </c>
      <c r="AL94" s="733">
        <f t="shared" si="505"/>
        <v>0</v>
      </c>
      <c r="AM94" s="733">
        <f t="shared" si="506"/>
        <v>0</v>
      </c>
      <c r="AN94" s="734">
        <f t="shared" si="507"/>
        <v>11.32</v>
      </c>
      <c r="AO94" s="735">
        <f t="shared" si="508"/>
        <v>0</v>
      </c>
      <c r="AP94" s="1216" t="str">
        <f t="shared" si="426"/>
        <v>A11 =&gt; A12</v>
      </c>
      <c r="AQ94" s="1217">
        <f t="shared" si="470"/>
        <v>0</v>
      </c>
      <c r="AR94" s="739">
        <f t="shared" si="471"/>
        <v>0.6</v>
      </c>
      <c r="AS94" s="736"/>
      <c r="AT94" s="736"/>
      <c r="AU94" s="723">
        <f t="shared" si="472"/>
        <v>30</v>
      </c>
      <c r="AV94" s="721">
        <f t="shared" si="473"/>
        <v>1.4</v>
      </c>
      <c r="AW94" s="729" t="s">
        <v>31</v>
      </c>
      <c r="AX94" s="722">
        <f t="shared" si="509"/>
        <v>1.4</v>
      </c>
      <c r="AY94" s="727">
        <f t="shared" si="475"/>
        <v>28.6</v>
      </c>
      <c r="AZ94" s="798">
        <f t="shared" si="476"/>
        <v>0.12</v>
      </c>
      <c r="BA94" s="798"/>
      <c r="BB94" s="727">
        <f t="shared" si="477"/>
        <v>1.3199999999999998</v>
      </c>
      <c r="BC94" s="724">
        <f t="shared" si="478"/>
        <v>9.0500000000000007</v>
      </c>
      <c r="BD94" s="737">
        <f t="shared" si="479"/>
        <v>0</v>
      </c>
      <c r="BE94" s="737"/>
      <c r="BF94" s="737">
        <f t="shared" si="480"/>
        <v>63.339999999999996</v>
      </c>
      <c r="BG94" s="737">
        <f t="shared" si="481"/>
        <v>11.64</v>
      </c>
      <c r="BH94" s="726">
        <f t="shared" si="482"/>
        <v>1.5830000000000117</v>
      </c>
      <c r="BI94" s="726">
        <f t="shared" si="483"/>
        <v>0</v>
      </c>
      <c r="BJ94" s="726">
        <f t="shared" si="484"/>
        <v>3.1</v>
      </c>
      <c r="BK94" s="726">
        <f t="shared" si="510"/>
        <v>0</v>
      </c>
      <c r="BL94" s="738">
        <f t="shared" si="511"/>
        <v>39.549999999999997</v>
      </c>
      <c r="BM94" s="718"/>
      <c r="BN94" s="779" t="s">
        <v>34994</v>
      </c>
      <c r="BO94" s="793" t="s">
        <v>34880</v>
      </c>
      <c r="BP94" s="784">
        <v>0.6</v>
      </c>
      <c r="BQ94" s="784">
        <v>30</v>
      </c>
      <c r="BR94" s="787">
        <v>1.3730000000000118</v>
      </c>
      <c r="BS94" s="787">
        <v>1.352000000000011</v>
      </c>
      <c r="BT94" s="795">
        <v>0</v>
      </c>
    </row>
    <row r="95" spans="1:72" ht="14.25">
      <c r="A95" s="1216" t="str">
        <f t="shared" si="441"/>
        <v>A12 =&gt; A13</v>
      </c>
      <c r="B95" s="1218"/>
      <c r="C95" s="1217"/>
      <c r="D95" s="800">
        <f t="shared" si="442"/>
        <v>0.6</v>
      </c>
      <c r="E95" s="801"/>
      <c r="F95" s="802"/>
      <c r="G95" s="803" t="s">
        <v>34920</v>
      </c>
      <c r="H95" s="740">
        <f t="shared" si="443"/>
        <v>30</v>
      </c>
      <c r="I95" s="740">
        <v>1</v>
      </c>
      <c r="J95" s="740">
        <f t="shared" si="444"/>
        <v>30</v>
      </c>
      <c r="K95" s="804">
        <f t="shared" si="445"/>
        <v>1.352000000000011</v>
      </c>
      <c r="L95" s="804">
        <f t="shared" si="446"/>
        <v>1.6480000000000139</v>
      </c>
      <c r="M95" s="724">
        <f t="shared" ref="M95:M125" si="517">ROUND((K95+L95)/2,2)</f>
        <v>1.5</v>
      </c>
      <c r="N95" s="725">
        <f t="shared" ref="N95:N125" si="518">IF(F95=0,ROUND($D95*10%,2),IF(D95&gt;2.8,0.18,0.15))</f>
        <v>0.06</v>
      </c>
      <c r="O95" s="725">
        <f t="shared" ref="O95:O125" si="519">IF(F95=0,IF(   ROUND($D95/4,2),   IF(ROUND(($D95*1.2)/6,2)&lt;0.1,0.1,ROUND(($D95*1.2)/6,2))),0.5)</f>
        <v>0.12</v>
      </c>
      <c r="P95" s="724">
        <f t="shared" ref="P95:P125" si="520">M95+N95+O95</f>
        <v>1.6800000000000002</v>
      </c>
      <c r="Q95" s="724">
        <f t="shared" ref="Q95:Q125" si="521">IF(P95&lt;2,(D95+N95*2)+0.6,(D95+N95*2)+0.6+ROUNDUP(P95-2,0)*0.1)*I95</f>
        <v>1.3199999999999998</v>
      </c>
      <c r="R95" s="726">
        <f t="shared" si="487"/>
        <v>0</v>
      </c>
      <c r="S95" s="726">
        <f t="shared" si="488"/>
        <v>59.4</v>
      </c>
      <c r="T95" s="726">
        <f t="shared" si="489"/>
        <v>7.13</v>
      </c>
      <c r="U95" s="726">
        <f t="shared" si="490"/>
        <v>0</v>
      </c>
      <c r="V95" s="726">
        <f t="shared" si="491"/>
        <v>0</v>
      </c>
      <c r="W95" s="727">
        <f t="shared" si="492"/>
        <v>130.80000000000001</v>
      </c>
      <c r="X95" s="728">
        <f t="shared" si="493"/>
        <v>0</v>
      </c>
      <c r="Y95" s="720" t="str">
        <f t="shared" si="454"/>
        <v>A12</v>
      </c>
      <c r="Z95" s="721">
        <f t="shared" ref="Z95:Z125" si="522">IF($D95=0.3,IF($I95=1,1.2,IF(I95=2,1.5,"--")),IF($D95=0.4,IF($I95=1,1.2,IF(I95=2,1.5,"--")),IF($D95=0.45,IF($I95=1,1.2,IF(I95=2,1.5,"--")),IF($D95=0.5,IF($I95=1,1.2,IF(I95=2,1.5,"--")),IF($D95=0.6,IF($I95=1,1.2,IF(I95=2,2,"--")),IF($D95=0.75,IF($I95=1,1.3,IF(I95=2,2,"--")),IF($D95=0.8,1.3,IF($D95=1,1.5,IF($D95=1.2,1.7,IF($D95&lt;=2,2,"--"))))))))))</f>
        <v>1.2</v>
      </c>
      <c r="AA95" s="729" t="s">
        <v>31</v>
      </c>
      <c r="AB95" s="722">
        <f t="shared" ref="AB95:AB125" si="523">Z95</f>
        <v>1.2</v>
      </c>
      <c r="AC95" s="730">
        <f t="shared" ref="AC95:AC125" si="524">IF($Z95="--","--",K95)</f>
        <v>1.352000000000011</v>
      </c>
      <c r="AD95" s="731">
        <f t="shared" ref="AD95:AD125" si="525">IF($Z95="--","--",IF(D95&gt;1.5,0.15,ROUND($D95*10%,2)))</f>
        <v>0.06</v>
      </c>
      <c r="AE95" s="731">
        <f t="shared" si="498"/>
        <v>0.15</v>
      </c>
      <c r="AF95" s="732">
        <f t="shared" ref="AF95:AF125" si="526">IF($Z95="--","--",ROUND(AC95+AD95+AE95,2))</f>
        <v>1.56</v>
      </c>
      <c r="AG95" s="732">
        <f t="shared" si="500"/>
        <v>2.2000000000000002</v>
      </c>
      <c r="AH95" s="731">
        <f t="shared" ref="AH95:AH125" si="527">IF($D95=0.3,1.04,IF($D95=0.4,0.92,IF($D95=0.45,0.86,IF($D95=0.5,0.8,IF($D95=0.75,0.8,IF($D95=0.6,0.68,IF($D95=0.8,0.74,IF($D95=1,0.7,IF($D95=1.2,0.66,IF($D95=1.5,0.6,IF($D95&lt;=2,(2.4-(D95+0.3)),"--")))))))))))</f>
        <v>0.68</v>
      </c>
      <c r="AI95" s="733">
        <f t="shared" si="502"/>
        <v>0</v>
      </c>
      <c r="AJ95" s="733">
        <f t="shared" si="503"/>
        <v>2.2400000000000002</v>
      </c>
      <c r="AK95" s="733">
        <f t="shared" si="504"/>
        <v>0.09</v>
      </c>
      <c r="AL95" s="733">
        <f t="shared" si="505"/>
        <v>0</v>
      </c>
      <c r="AM95" s="733">
        <f t="shared" si="506"/>
        <v>0</v>
      </c>
      <c r="AN95" s="734">
        <f t="shared" si="507"/>
        <v>11.21</v>
      </c>
      <c r="AO95" s="735">
        <f t="shared" si="508"/>
        <v>0</v>
      </c>
      <c r="AP95" s="1216" t="str">
        <f t="shared" si="426"/>
        <v>A12 =&gt; A13</v>
      </c>
      <c r="AQ95" s="1217">
        <f t="shared" si="470"/>
        <v>0</v>
      </c>
      <c r="AR95" s="739">
        <f t="shared" si="471"/>
        <v>0.6</v>
      </c>
      <c r="AS95" s="736"/>
      <c r="AT95" s="736"/>
      <c r="AU95" s="723">
        <f t="shared" si="472"/>
        <v>30</v>
      </c>
      <c r="AV95" s="721">
        <f t="shared" si="473"/>
        <v>1.4</v>
      </c>
      <c r="AW95" s="729" t="s">
        <v>31</v>
      </c>
      <c r="AX95" s="722">
        <f t="shared" ref="AX95:AX125" si="528">AV95</f>
        <v>1.4</v>
      </c>
      <c r="AY95" s="727">
        <f t="shared" si="475"/>
        <v>28.6</v>
      </c>
      <c r="AZ95" s="798">
        <f t="shared" si="476"/>
        <v>0.12</v>
      </c>
      <c r="BA95" s="798"/>
      <c r="BB95" s="727">
        <f t="shared" si="477"/>
        <v>1.3199999999999998</v>
      </c>
      <c r="BC95" s="724">
        <f t="shared" si="478"/>
        <v>9.0500000000000007</v>
      </c>
      <c r="BD95" s="737">
        <f t="shared" si="479"/>
        <v>0</v>
      </c>
      <c r="BE95" s="737"/>
      <c r="BF95" s="737">
        <f t="shared" si="480"/>
        <v>68.86</v>
      </c>
      <c r="BG95" s="737">
        <f t="shared" si="481"/>
        <v>11.64</v>
      </c>
      <c r="BH95" s="726">
        <f t="shared" si="482"/>
        <v>1.5620000000000109</v>
      </c>
      <c r="BI95" s="726">
        <f t="shared" si="483"/>
        <v>0</v>
      </c>
      <c r="BJ95" s="726">
        <f t="shared" si="484"/>
        <v>3.06</v>
      </c>
      <c r="BK95" s="726">
        <f t="shared" ref="BK95:BK125" si="529">ROUND(((PI()*0.9^2)/4)*BI95,2)</f>
        <v>0</v>
      </c>
      <c r="BL95" s="738">
        <f t="shared" ref="BL95:BL125" si="530">ROUND(BF95-BG95-BJ95-BK95-BC95-BD95,2)</f>
        <v>45.11</v>
      </c>
      <c r="BM95" s="718"/>
      <c r="BN95" s="779" t="s">
        <v>34995</v>
      </c>
      <c r="BO95" s="793" t="s">
        <v>34881</v>
      </c>
      <c r="BP95" s="784">
        <v>0.6</v>
      </c>
      <c r="BQ95" s="784">
        <v>30</v>
      </c>
      <c r="BR95" s="787">
        <v>1.352000000000011</v>
      </c>
      <c r="BS95" s="787">
        <v>1.6480000000000139</v>
      </c>
      <c r="BT95" s="795">
        <v>0.21</v>
      </c>
    </row>
    <row r="96" spans="1:72" ht="14.25">
      <c r="A96" s="1216" t="str">
        <f t="shared" si="441"/>
        <v>A13 =&gt; A14</v>
      </c>
      <c r="B96" s="1218"/>
      <c r="C96" s="1217"/>
      <c r="D96" s="800">
        <f t="shared" si="442"/>
        <v>0.6</v>
      </c>
      <c r="E96" s="801"/>
      <c r="F96" s="802"/>
      <c r="G96" s="803" t="s">
        <v>34920</v>
      </c>
      <c r="H96" s="740">
        <f t="shared" si="443"/>
        <v>38</v>
      </c>
      <c r="I96" s="740">
        <v>1</v>
      </c>
      <c r="J96" s="740">
        <f t="shared" si="444"/>
        <v>38</v>
      </c>
      <c r="K96" s="804">
        <f t="shared" si="445"/>
        <v>1.8580000000000148</v>
      </c>
      <c r="L96" s="804">
        <f t="shared" si="446"/>
        <v>1.8760000000000154</v>
      </c>
      <c r="M96" s="724">
        <f t="shared" si="517"/>
        <v>1.87</v>
      </c>
      <c r="N96" s="725">
        <f t="shared" si="518"/>
        <v>0.06</v>
      </c>
      <c r="O96" s="725">
        <f t="shared" si="519"/>
        <v>0.12</v>
      </c>
      <c r="P96" s="724">
        <f t="shared" si="520"/>
        <v>2.0500000000000003</v>
      </c>
      <c r="Q96" s="724">
        <f t="shared" si="521"/>
        <v>1.42</v>
      </c>
      <c r="R96" s="726">
        <f t="shared" si="487"/>
        <v>0</v>
      </c>
      <c r="S96" s="726">
        <f t="shared" si="488"/>
        <v>80.94</v>
      </c>
      <c r="T96" s="726">
        <f t="shared" si="489"/>
        <v>29.68</v>
      </c>
      <c r="U96" s="726">
        <f t="shared" si="490"/>
        <v>0</v>
      </c>
      <c r="V96" s="726">
        <f t="shared" si="491"/>
        <v>0</v>
      </c>
      <c r="W96" s="727">
        <f t="shared" si="492"/>
        <v>193.8</v>
      </c>
      <c r="X96" s="728">
        <f t="shared" si="493"/>
        <v>0</v>
      </c>
      <c r="Y96" s="720" t="str">
        <f t="shared" si="454"/>
        <v>A13</v>
      </c>
      <c r="Z96" s="721">
        <f t="shared" si="522"/>
        <v>1.2</v>
      </c>
      <c r="AA96" s="729" t="s">
        <v>31</v>
      </c>
      <c r="AB96" s="722">
        <f t="shared" si="523"/>
        <v>1.2</v>
      </c>
      <c r="AC96" s="730">
        <f t="shared" si="524"/>
        <v>1.8580000000000148</v>
      </c>
      <c r="AD96" s="731">
        <f t="shared" si="525"/>
        <v>0.06</v>
      </c>
      <c r="AE96" s="731">
        <f t="shared" si="498"/>
        <v>0.15</v>
      </c>
      <c r="AF96" s="732">
        <f t="shared" si="526"/>
        <v>2.0699999999999998</v>
      </c>
      <c r="AG96" s="732">
        <f t="shared" si="500"/>
        <v>2.2000000000000002</v>
      </c>
      <c r="AH96" s="731">
        <f t="shared" si="527"/>
        <v>0.68</v>
      </c>
      <c r="AI96" s="733">
        <f t="shared" si="502"/>
        <v>0</v>
      </c>
      <c r="AJ96" s="733">
        <f t="shared" si="503"/>
        <v>2.2400000000000002</v>
      </c>
      <c r="AK96" s="733">
        <f t="shared" si="504"/>
        <v>0.85</v>
      </c>
      <c r="AL96" s="733">
        <f t="shared" si="505"/>
        <v>0</v>
      </c>
      <c r="AM96" s="733">
        <f t="shared" si="506"/>
        <v>0</v>
      </c>
      <c r="AN96" s="734">
        <f t="shared" si="507"/>
        <v>13.98</v>
      </c>
      <c r="AO96" s="735">
        <f t="shared" si="508"/>
        <v>0</v>
      </c>
      <c r="AP96" s="1216" t="str">
        <f t="shared" si="426"/>
        <v>A13 =&gt; A14</v>
      </c>
      <c r="AQ96" s="1217">
        <f t="shared" si="470"/>
        <v>0</v>
      </c>
      <c r="AR96" s="739">
        <f t="shared" si="471"/>
        <v>0.6</v>
      </c>
      <c r="AS96" s="736"/>
      <c r="AT96" s="736"/>
      <c r="AU96" s="723">
        <f t="shared" si="472"/>
        <v>38</v>
      </c>
      <c r="AV96" s="721">
        <f t="shared" si="473"/>
        <v>1.4</v>
      </c>
      <c r="AW96" s="729" t="s">
        <v>31</v>
      </c>
      <c r="AX96" s="722">
        <f t="shared" si="528"/>
        <v>1.4</v>
      </c>
      <c r="AY96" s="727">
        <f t="shared" si="475"/>
        <v>36.6</v>
      </c>
      <c r="AZ96" s="798">
        <f t="shared" si="476"/>
        <v>0.12</v>
      </c>
      <c r="BA96" s="798"/>
      <c r="BB96" s="727">
        <f t="shared" si="477"/>
        <v>1.42</v>
      </c>
      <c r="BC96" s="724">
        <f t="shared" si="478"/>
        <v>12.68</v>
      </c>
      <c r="BD96" s="737">
        <f t="shared" si="479"/>
        <v>0</v>
      </c>
      <c r="BE96" s="737"/>
      <c r="BF96" s="737">
        <f t="shared" si="480"/>
        <v>113.71</v>
      </c>
      <c r="BG96" s="737">
        <f t="shared" si="481"/>
        <v>14.9</v>
      </c>
      <c r="BH96" s="726">
        <f t="shared" si="482"/>
        <v>2.0680000000000147</v>
      </c>
      <c r="BI96" s="726">
        <f t="shared" si="483"/>
        <v>0</v>
      </c>
      <c r="BJ96" s="726">
        <f t="shared" si="484"/>
        <v>4.05</v>
      </c>
      <c r="BK96" s="726">
        <f t="shared" si="529"/>
        <v>0</v>
      </c>
      <c r="BL96" s="738">
        <f t="shared" si="530"/>
        <v>82.08</v>
      </c>
      <c r="BM96" s="718"/>
      <c r="BN96" s="779" t="s">
        <v>34996</v>
      </c>
      <c r="BO96" s="793" t="s">
        <v>34882</v>
      </c>
      <c r="BP96" s="784">
        <v>0.6</v>
      </c>
      <c r="BQ96" s="784">
        <v>38</v>
      </c>
      <c r="BR96" s="787">
        <v>1.8580000000000148</v>
      </c>
      <c r="BS96" s="787">
        <v>1.8760000000000154</v>
      </c>
      <c r="BT96" s="795">
        <v>0</v>
      </c>
    </row>
    <row r="97" spans="1:72" ht="14.25">
      <c r="A97" s="1216" t="str">
        <f t="shared" si="441"/>
        <v>A14 =&gt; A15</v>
      </c>
      <c r="B97" s="1218"/>
      <c r="C97" s="1217"/>
      <c r="D97" s="800">
        <f t="shared" si="442"/>
        <v>0.6</v>
      </c>
      <c r="E97" s="801"/>
      <c r="F97" s="802"/>
      <c r="G97" s="803" t="s">
        <v>34920</v>
      </c>
      <c r="H97" s="740">
        <f t="shared" si="443"/>
        <v>40</v>
      </c>
      <c r="I97" s="740">
        <v>1</v>
      </c>
      <c r="J97" s="740">
        <f t="shared" si="444"/>
        <v>40</v>
      </c>
      <c r="K97" s="804">
        <f t="shared" si="445"/>
        <v>1.8760000000000154</v>
      </c>
      <c r="L97" s="804">
        <f t="shared" si="446"/>
        <v>1.8950000000000138</v>
      </c>
      <c r="M97" s="724">
        <f t="shared" si="517"/>
        <v>1.89</v>
      </c>
      <c r="N97" s="725">
        <f t="shared" si="518"/>
        <v>0.06</v>
      </c>
      <c r="O97" s="725">
        <f t="shared" si="519"/>
        <v>0.12</v>
      </c>
      <c r="P97" s="724">
        <f t="shared" si="520"/>
        <v>2.0699999999999998</v>
      </c>
      <c r="Q97" s="724">
        <f t="shared" si="521"/>
        <v>1.42</v>
      </c>
      <c r="R97" s="726">
        <f t="shared" si="487"/>
        <v>0</v>
      </c>
      <c r="S97" s="726">
        <f t="shared" si="488"/>
        <v>85.2</v>
      </c>
      <c r="T97" s="726">
        <f t="shared" si="489"/>
        <v>32.380000000000003</v>
      </c>
      <c r="U97" s="726">
        <f t="shared" si="490"/>
        <v>0</v>
      </c>
      <c r="V97" s="726">
        <f t="shared" si="491"/>
        <v>0</v>
      </c>
      <c r="W97" s="727">
        <f t="shared" si="492"/>
        <v>205.6</v>
      </c>
      <c r="X97" s="728">
        <f t="shared" si="493"/>
        <v>0</v>
      </c>
      <c r="Y97" s="720" t="str">
        <f t="shared" si="454"/>
        <v>A14</v>
      </c>
      <c r="Z97" s="721">
        <f t="shared" si="522"/>
        <v>1.2</v>
      </c>
      <c r="AA97" s="729" t="s">
        <v>31</v>
      </c>
      <c r="AB97" s="722">
        <f t="shared" si="523"/>
        <v>1.2</v>
      </c>
      <c r="AC97" s="730">
        <f t="shared" si="524"/>
        <v>1.8760000000000154</v>
      </c>
      <c r="AD97" s="731">
        <f t="shared" si="525"/>
        <v>0.06</v>
      </c>
      <c r="AE97" s="731">
        <f t="shared" si="498"/>
        <v>0.15</v>
      </c>
      <c r="AF97" s="732">
        <f t="shared" si="526"/>
        <v>2.09</v>
      </c>
      <c r="AG97" s="732">
        <f t="shared" si="500"/>
        <v>2.2000000000000002</v>
      </c>
      <c r="AH97" s="731">
        <f t="shared" si="527"/>
        <v>0.68</v>
      </c>
      <c r="AI97" s="733">
        <f t="shared" si="502"/>
        <v>0</v>
      </c>
      <c r="AJ97" s="733">
        <f t="shared" si="503"/>
        <v>2.2400000000000002</v>
      </c>
      <c r="AK97" s="733">
        <f t="shared" si="504"/>
        <v>0.88</v>
      </c>
      <c r="AL97" s="733">
        <f t="shared" si="505"/>
        <v>0</v>
      </c>
      <c r="AM97" s="733">
        <f t="shared" si="506"/>
        <v>0</v>
      </c>
      <c r="AN97" s="734">
        <f t="shared" si="507"/>
        <v>14.09</v>
      </c>
      <c r="AO97" s="735">
        <f t="shared" si="508"/>
        <v>0</v>
      </c>
      <c r="AP97" s="1216" t="str">
        <f t="shared" si="426"/>
        <v>A14 =&gt; A15</v>
      </c>
      <c r="AQ97" s="1217">
        <f t="shared" si="470"/>
        <v>0</v>
      </c>
      <c r="AR97" s="739">
        <f t="shared" si="471"/>
        <v>0.6</v>
      </c>
      <c r="AS97" s="736"/>
      <c r="AT97" s="736"/>
      <c r="AU97" s="723">
        <f t="shared" si="472"/>
        <v>40</v>
      </c>
      <c r="AV97" s="721">
        <f t="shared" si="473"/>
        <v>1.4</v>
      </c>
      <c r="AW97" s="729" t="s">
        <v>31</v>
      </c>
      <c r="AX97" s="722">
        <f t="shared" si="528"/>
        <v>1.4</v>
      </c>
      <c r="AY97" s="727">
        <f t="shared" si="475"/>
        <v>38.6</v>
      </c>
      <c r="AZ97" s="798">
        <f t="shared" si="476"/>
        <v>0.12</v>
      </c>
      <c r="BA97" s="798"/>
      <c r="BB97" s="727">
        <f t="shared" si="477"/>
        <v>1.42</v>
      </c>
      <c r="BC97" s="724">
        <f t="shared" si="478"/>
        <v>13.37</v>
      </c>
      <c r="BD97" s="737">
        <f t="shared" si="479"/>
        <v>0</v>
      </c>
      <c r="BE97" s="737"/>
      <c r="BF97" s="737">
        <f t="shared" si="480"/>
        <v>120.7</v>
      </c>
      <c r="BG97" s="737">
        <f t="shared" si="481"/>
        <v>15.72</v>
      </c>
      <c r="BH97" s="726">
        <f t="shared" si="482"/>
        <v>2.0860000000000154</v>
      </c>
      <c r="BI97" s="726">
        <f t="shared" si="483"/>
        <v>0</v>
      </c>
      <c r="BJ97" s="726">
        <f t="shared" si="484"/>
        <v>4.09</v>
      </c>
      <c r="BK97" s="726">
        <f t="shared" si="529"/>
        <v>0</v>
      </c>
      <c r="BL97" s="738">
        <f t="shared" si="530"/>
        <v>87.52</v>
      </c>
      <c r="BM97" s="718"/>
      <c r="BN97" s="779" t="s">
        <v>34997</v>
      </c>
      <c r="BO97" s="793" t="s">
        <v>34883</v>
      </c>
      <c r="BP97" s="784">
        <v>0.6</v>
      </c>
      <c r="BQ97" s="784">
        <v>40</v>
      </c>
      <c r="BR97" s="787">
        <v>1.8760000000000154</v>
      </c>
      <c r="BS97" s="787">
        <v>1.8950000000000138</v>
      </c>
      <c r="BT97" s="795">
        <v>0</v>
      </c>
    </row>
    <row r="98" spans="1:72" ht="14.25">
      <c r="A98" s="1216" t="str">
        <f t="shared" si="441"/>
        <v>A15 =&gt; A16</v>
      </c>
      <c r="B98" s="1218"/>
      <c r="C98" s="1217"/>
      <c r="D98" s="800">
        <f t="shared" si="442"/>
        <v>0.6</v>
      </c>
      <c r="E98" s="801"/>
      <c r="F98" s="802"/>
      <c r="G98" s="803" t="s">
        <v>34920</v>
      </c>
      <c r="H98" s="740">
        <f t="shared" si="443"/>
        <v>40</v>
      </c>
      <c r="I98" s="740">
        <v>1</v>
      </c>
      <c r="J98" s="740">
        <f t="shared" si="444"/>
        <v>40</v>
      </c>
      <c r="K98" s="804">
        <f t="shared" si="445"/>
        <v>1.8950000000000138</v>
      </c>
      <c r="L98" s="804">
        <f t="shared" si="446"/>
        <v>1.9860000000000149</v>
      </c>
      <c r="M98" s="724">
        <f t="shared" si="517"/>
        <v>1.94</v>
      </c>
      <c r="N98" s="725">
        <f t="shared" si="518"/>
        <v>0.06</v>
      </c>
      <c r="O98" s="725">
        <f t="shared" si="519"/>
        <v>0.12</v>
      </c>
      <c r="P98" s="724">
        <f t="shared" si="520"/>
        <v>2.12</v>
      </c>
      <c r="Q98" s="724">
        <f t="shared" si="521"/>
        <v>1.42</v>
      </c>
      <c r="R98" s="726">
        <f t="shared" si="487"/>
        <v>0</v>
      </c>
      <c r="S98" s="726">
        <f t="shared" si="488"/>
        <v>85.2</v>
      </c>
      <c r="T98" s="726">
        <f t="shared" si="489"/>
        <v>35.22</v>
      </c>
      <c r="U98" s="726">
        <f t="shared" si="490"/>
        <v>0</v>
      </c>
      <c r="V98" s="726">
        <f t="shared" si="491"/>
        <v>0</v>
      </c>
      <c r="W98" s="727">
        <f t="shared" si="492"/>
        <v>209.6</v>
      </c>
      <c r="X98" s="728">
        <f t="shared" si="493"/>
        <v>0</v>
      </c>
      <c r="Y98" s="720" t="str">
        <f t="shared" si="454"/>
        <v>A15</v>
      </c>
      <c r="Z98" s="721">
        <f t="shared" si="522"/>
        <v>1.2</v>
      </c>
      <c r="AA98" s="729" t="s">
        <v>31</v>
      </c>
      <c r="AB98" s="722">
        <f t="shared" si="523"/>
        <v>1.2</v>
      </c>
      <c r="AC98" s="730">
        <f t="shared" si="524"/>
        <v>1.8950000000000138</v>
      </c>
      <c r="AD98" s="731">
        <f t="shared" si="525"/>
        <v>0.06</v>
      </c>
      <c r="AE98" s="731">
        <f t="shared" si="498"/>
        <v>0.15</v>
      </c>
      <c r="AF98" s="732">
        <f t="shared" si="526"/>
        <v>2.11</v>
      </c>
      <c r="AG98" s="732">
        <f t="shared" si="500"/>
        <v>2.2000000000000002</v>
      </c>
      <c r="AH98" s="731">
        <f t="shared" si="527"/>
        <v>0.68</v>
      </c>
      <c r="AI98" s="733">
        <f t="shared" si="502"/>
        <v>0</v>
      </c>
      <c r="AJ98" s="733">
        <f t="shared" si="503"/>
        <v>2.2400000000000002</v>
      </c>
      <c r="AK98" s="733">
        <f t="shared" si="504"/>
        <v>0.91</v>
      </c>
      <c r="AL98" s="733">
        <f t="shared" si="505"/>
        <v>0</v>
      </c>
      <c r="AM98" s="733">
        <f t="shared" si="506"/>
        <v>0</v>
      </c>
      <c r="AN98" s="734">
        <f t="shared" si="507"/>
        <v>14.2</v>
      </c>
      <c r="AO98" s="735">
        <f t="shared" si="508"/>
        <v>0</v>
      </c>
      <c r="AP98" s="1216" t="str">
        <f t="shared" si="426"/>
        <v>A15 =&gt; A16</v>
      </c>
      <c r="AQ98" s="1217">
        <f t="shared" si="470"/>
        <v>0</v>
      </c>
      <c r="AR98" s="739">
        <f t="shared" si="471"/>
        <v>0.6</v>
      </c>
      <c r="AS98" s="736"/>
      <c r="AT98" s="736"/>
      <c r="AU98" s="723">
        <f t="shared" si="472"/>
        <v>40</v>
      </c>
      <c r="AV98" s="721">
        <f t="shared" si="473"/>
        <v>1.4</v>
      </c>
      <c r="AW98" s="729" t="s">
        <v>31</v>
      </c>
      <c r="AX98" s="722">
        <f t="shared" si="528"/>
        <v>1.4</v>
      </c>
      <c r="AY98" s="727">
        <f t="shared" si="475"/>
        <v>38.6</v>
      </c>
      <c r="AZ98" s="798">
        <f t="shared" si="476"/>
        <v>0.12</v>
      </c>
      <c r="BA98" s="798"/>
      <c r="BB98" s="727">
        <f t="shared" si="477"/>
        <v>1.42</v>
      </c>
      <c r="BC98" s="724">
        <f t="shared" si="478"/>
        <v>13.37</v>
      </c>
      <c r="BD98" s="737">
        <f t="shared" si="479"/>
        <v>0</v>
      </c>
      <c r="BE98" s="737"/>
      <c r="BF98" s="737">
        <f t="shared" si="480"/>
        <v>123.57</v>
      </c>
      <c r="BG98" s="737">
        <f t="shared" si="481"/>
        <v>15.72</v>
      </c>
      <c r="BH98" s="726">
        <f t="shared" si="482"/>
        <v>2.1050000000000137</v>
      </c>
      <c r="BI98" s="726">
        <f t="shared" si="483"/>
        <v>0</v>
      </c>
      <c r="BJ98" s="726">
        <f t="shared" si="484"/>
        <v>4.13</v>
      </c>
      <c r="BK98" s="726">
        <f t="shared" si="529"/>
        <v>0</v>
      </c>
      <c r="BL98" s="738">
        <f t="shared" si="530"/>
        <v>90.35</v>
      </c>
      <c r="BM98" s="718"/>
      <c r="BN98" s="779" t="s">
        <v>34998</v>
      </c>
      <c r="BO98" s="793" t="s">
        <v>34884</v>
      </c>
      <c r="BP98" s="784">
        <v>0.6</v>
      </c>
      <c r="BQ98" s="784">
        <v>40</v>
      </c>
      <c r="BR98" s="787">
        <v>1.8950000000000138</v>
      </c>
      <c r="BS98" s="787">
        <v>1.9860000000000149</v>
      </c>
      <c r="BT98" s="795">
        <v>0</v>
      </c>
    </row>
    <row r="99" spans="1:72" ht="14.25">
      <c r="A99" s="1216" t="str">
        <f t="shared" si="441"/>
        <v>A16 =&gt; A17</v>
      </c>
      <c r="B99" s="1218"/>
      <c r="C99" s="1217"/>
      <c r="D99" s="800">
        <f t="shared" si="442"/>
        <v>0.6</v>
      </c>
      <c r="E99" s="801"/>
      <c r="F99" s="802"/>
      <c r="G99" s="803" t="s">
        <v>34920</v>
      </c>
      <c r="H99" s="740">
        <f t="shared" si="443"/>
        <v>40</v>
      </c>
      <c r="I99" s="740">
        <v>1</v>
      </c>
      <c r="J99" s="740">
        <f t="shared" si="444"/>
        <v>40</v>
      </c>
      <c r="K99" s="804">
        <f t="shared" si="445"/>
        <v>1.9860000000000149</v>
      </c>
      <c r="L99" s="804">
        <f t="shared" si="446"/>
        <v>1.9580000000000162</v>
      </c>
      <c r="M99" s="724">
        <f t="shared" si="517"/>
        <v>1.97</v>
      </c>
      <c r="N99" s="725">
        <f t="shared" si="518"/>
        <v>0.06</v>
      </c>
      <c r="O99" s="725">
        <f t="shared" si="519"/>
        <v>0.12</v>
      </c>
      <c r="P99" s="724">
        <f t="shared" si="520"/>
        <v>2.15</v>
      </c>
      <c r="Q99" s="724">
        <f t="shared" si="521"/>
        <v>1.42</v>
      </c>
      <c r="R99" s="726">
        <f t="shared" si="487"/>
        <v>0</v>
      </c>
      <c r="S99" s="726">
        <f t="shared" si="488"/>
        <v>85.2</v>
      </c>
      <c r="T99" s="726">
        <f t="shared" si="489"/>
        <v>36.92</v>
      </c>
      <c r="U99" s="726">
        <f t="shared" si="490"/>
        <v>0</v>
      </c>
      <c r="V99" s="726">
        <f t="shared" si="491"/>
        <v>0</v>
      </c>
      <c r="W99" s="727">
        <f t="shared" si="492"/>
        <v>212</v>
      </c>
      <c r="X99" s="728">
        <f t="shared" si="493"/>
        <v>0</v>
      </c>
      <c r="Y99" s="720" t="str">
        <f t="shared" si="454"/>
        <v>A16</v>
      </c>
      <c r="Z99" s="721">
        <f t="shared" si="522"/>
        <v>1.2</v>
      </c>
      <c r="AA99" s="729" t="s">
        <v>31</v>
      </c>
      <c r="AB99" s="722">
        <f t="shared" si="523"/>
        <v>1.2</v>
      </c>
      <c r="AC99" s="730">
        <f t="shared" si="524"/>
        <v>1.9860000000000149</v>
      </c>
      <c r="AD99" s="731">
        <f t="shared" si="525"/>
        <v>0.06</v>
      </c>
      <c r="AE99" s="731">
        <f t="shared" si="498"/>
        <v>0.15</v>
      </c>
      <c r="AF99" s="732">
        <f t="shared" si="526"/>
        <v>2.2000000000000002</v>
      </c>
      <c r="AG99" s="732">
        <f t="shared" si="500"/>
        <v>2.2000000000000002</v>
      </c>
      <c r="AH99" s="731">
        <f t="shared" si="527"/>
        <v>0.68</v>
      </c>
      <c r="AI99" s="733">
        <f t="shared" si="502"/>
        <v>0</v>
      </c>
      <c r="AJ99" s="733">
        <f t="shared" si="503"/>
        <v>2.2400000000000002</v>
      </c>
      <c r="AK99" s="733">
        <f t="shared" si="504"/>
        <v>1.05</v>
      </c>
      <c r="AL99" s="733">
        <f t="shared" si="505"/>
        <v>0</v>
      </c>
      <c r="AM99" s="733">
        <f t="shared" si="506"/>
        <v>0</v>
      </c>
      <c r="AN99" s="734">
        <f t="shared" si="507"/>
        <v>14.69</v>
      </c>
      <c r="AO99" s="735">
        <f t="shared" si="508"/>
        <v>0</v>
      </c>
      <c r="AP99" s="1216" t="str">
        <f t="shared" si="426"/>
        <v>A16 =&gt; A17</v>
      </c>
      <c r="AQ99" s="1217">
        <f t="shared" si="470"/>
        <v>0</v>
      </c>
      <c r="AR99" s="739">
        <f t="shared" si="471"/>
        <v>0.6</v>
      </c>
      <c r="AS99" s="736"/>
      <c r="AT99" s="736"/>
      <c r="AU99" s="723">
        <f t="shared" si="472"/>
        <v>40</v>
      </c>
      <c r="AV99" s="721">
        <f t="shared" si="473"/>
        <v>1.4</v>
      </c>
      <c r="AW99" s="729" t="s">
        <v>31</v>
      </c>
      <c r="AX99" s="722">
        <f t="shared" si="528"/>
        <v>1.4</v>
      </c>
      <c r="AY99" s="727">
        <f t="shared" si="475"/>
        <v>38.6</v>
      </c>
      <c r="AZ99" s="798">
        <f t="shared" si="476"/>
        <v>0.12</v>
      </c>
      <c r="BA99" s="798"/>
      <c r="BB99" s="727">
        <f t="shared" si="477"/>
        <v>1.42</v>
      </c>
      <c r="BC99" s="724">
        <f t="shared" si="478"/>
        <v>13.37</v>
      </c>
      <c r="BD99" s="737">
        <f t="shared" si="479"/>
        <v>0</v>
      </c>
      <c r="BE99" s="737"/>
      <c r="BF99" s="737">
        <f t="shared" si="480"/>
        <v>125.41</v>
      </c>
      <c r="BG99" s="737">
        <f t="shared" si="481"/>
        <v>15.72</v>
      </c>
      <c r="BH99" s="726">
        <f t="shared" si="482"/>
        <v>2.1960000000000148</v>
      </c>
      <c r="BI99" s="726">
        <f t="shared" si="483"/>
        <v>5.0000000000000266E-2</v>
      </c>
      <c r="BJ99" s="726">
        <f t="shared" si="484"/>
        <v>4.3</v>
      </c>
      <c r="BK99" s="726">
        <f t="shared" si="529"/>
        <v>0.03</v>
      </c>
      <c r="BL99" s="738">
        <f t="shared" si="530"/>
        <v>91.99</v>
      </c>
      <c r="BM99" s="718"/>
      <c r="BN99" s="779" t="s">
        <v>34999</v>
      </c>
      <c r="BO99" s="793" t="s">
        <v>34885</v>
      </c>
      <c r="BP99" s="784">
        <v>0.6</v>
      </c>
      <c r="BQ99" s="784">
        <v>40</v>
      </c>
      <c r="BR99" s="787">
        <v>1.9860000000000149</v>
      </c>
      <c r="BS99" s="787">
        <v>1.9580000000000162</v>
      </c>
      <c r="BT99" s="795">
        <v>0</v>
      </c>
    </row>
    <row r="100" spans="1:72" ht="14.25">
      <c r="A100" s="1216" t="str">
        <f t="shared" si="441"/>
        <v>A17 =&gt; A18</v>
      </c>
      <c r="B100" s="1218"/>
      <c r="C100" s="1217"/>
      <c r="D100" s="800">
        <f t="shared" si="442"/>
        <v>0.6</v>
      </c>
      <c r="E100" s="801"/>
      <c r="F100" s="802"/>
      <c r="G100" s="803" t="s">
        <v>34920</v>
      </c>
      <c r="H100" s="740">
        <f t="shared" si="443"/>
        <v>28</v>
      </c>
      <c r="I100" s="740">
        <v>1</v>
      </c>
      <c r="J100" s="740">
        <f t="shared" si="444"/>
        <v>28</v>
      </c>
      <c r="K100" s="804">
        <f t="shared" si="445"/>
        <v>1.9580000000000162</v>
      </c>
      <c r="L100" s="804">
        <f t="shared" si="446"/>
        <v>1.5070000000000192</v>
      </c>
      <c r="M100" s="724">
        <f t="shared" si="517"/>
        <v>1.73</v>
      </c>
      <c r="N100" s="725">
        <f t="shared" si="518"/>
        <v>0.06</v>
      </c>
      <c r="O100" s="725">
        <f t="shared" si="519"/>
        <v>0.12</v>
      </c>
      <c r="P100" s="724">
        <f t="shared" si="520"/>
        <v>1.9100000000000001</v>
      </c>
      <c r="Q100" s="724">
        <f t="shared" si="521"/>
        <v>1.3199999999999998</v>
      </c>
      <c r="R100" s="726">
        <f t="shared" si="487"/>
        <v>0</v>
      </c>
      <c r="S100" s="726">
        <f t="shared" si="488"/>
        <v>55.44</v>
      </c>
      <c r="T100" s="726">
        <f t="shared" si="489"/>
        <v>15.15</v>
      </c>
      <c r="U100" s="726">
        <f t="shared" si="490"/>
        <v>0</v>
      </c>
      <c r="V100" s="726">
        <f t="shared" si="491"/>
        <v>0</v>
      </c>
      <c r="W100" s="727">
        <f t="shared" si="492"/>
        <v>134.96</v>
      </c>
      <c r="X100" s="728">
        <f t="shared" si="493"/>
        <v>0</v>
      </c>
      <c r="Y100" s="720" t="str">
        <f t="shared" si="454"/>
        <v>A17</v>
      </c>
      <c r="Z100" s="721">
        <f t="shared" si="522"/>
        <v>1.2</v>
      </c>
      <c r="AA100" s="729" t="s">
        <v>31</v>
      </c>
      <c r="AB100" s="722">
        <f t="shared" si="523"/>
        <v>1.2</v>
      </c>
      <c r="AC100" s="730">
        <f t="shared" si="524"/>
        <v>1.9580000000000162</v>
      </c>
      <c r="AD100" s="731">
        <f t="shared" si="525"/>
        <v>0.06</v>
      </c>
      <c r="AE100" s="731">
        <f t="shared" si="498"/>
        <v>0.15</v>
      </c>
      <c r="AF100" s="732">
        <f t="shared" si="526"/>
        <v>2.17</v>
      </c>
      <c r="AG100" s="732">
        <f t="shared" si="500"/>
        <v>2.2000000000000002</v>
      </c>
      <c r="AH100" s="731">
        <f t="shared" si="527"/>
        <v>0.68</v>
      </c>
      <c r="AI100" s="733">
        <f t="shared" si="502"/>
        <v>0</v>
      </c>
      <c r="AJ100" s="733">
        <f t="shared" si="503"/>
        <v>2.2400000000000002</v>
      </c>
      <c r="AK100" s="733">
        <f t="shared" si="504"/>
        <v>1</v>
      </c>
      <c r="AL100" s="733">
        <f t="shared" si="505"/>
        <v>0</v>
      </c>
      <c r="AM100" s="733">
        <f t="shared" si="506"/>
        <v>0</v>
      </c>
      <c r="AN100" s="734">
        <f t="shared" si="507"/>
        <v>14.52</v>
      </c>
      <c r="AO100" s="735">
        <f t="shared" si="508"/>
        <v>0</v>
      </c>
      <c r="AP100" s="1216" t="str">
        <f t="shared" si="426"/>
        <v>A17 =&gt; A18</v>
      </c>
      <c r="AQ100" s="1217">
        <f t="shared" si="470"/>
        <v>0</v>
      </c>
      <c r="AR100" s="739">
        <f t="shared" si="471"/>
        <v>0.6</v>
      </c>
      <c r="AS100" s="736"/>
      <c r="AT100" s="736"/>
      <c r="AU100" s="723">
        <f t="shared" si="472"/>
        <v>28</v>
      </c>
      <c r="AV100" s="721">
        <f t="shared" si="473"/>
        <v>1.4</v>
      </c>
      <c r="AW100" s="729" t="s">
        <v>31</v>
      </c>
      <c r="AX100" s="722">
        <f t="shared" si="528"/>
        <v>1.4</v>
      </c>
      <c r="AY100" s="727">
        <f t="shared" si="475"/>
        <v>26.6</v>
      </c>
      <c r="AZ100" s="798">
        <f t="shared" si="476"/>
        <v>0.12</v>
      </c>
      <c r="BA100" s="798"/>
      <c r="BB100" s="727">
        <f t="shared" si="477"/>
        <v>1.3199999999999998</v>
      </c>
      <c r="BC100" s="724">
        <f t="shared" si="478"/>
        <v>8.42</v>
      </c>
      <c r="BD100" s="737">
        <f t="shared" si="479"/>
        <v>0</v>
      </c>
      <c r="BE100" s="737"/>
      <c r="BF100" s="737">
        <f t="shared" si="480"/>
        <v>73.83</v>
      </c>
      <c r="BG100" s="737">
        <f t="shared" si="481"/>
        <v>10.83</v>
      </c>
      <c r="BH100" s="726">
        <f t="shared" si="482"/>
        <v>2.1680000000000161</v>
      </c>
      <c r="BI100" s="726">
        <f t="shared" si="483"/>
        <v>5.0000000000000266E-2</v>
      </c>
      <c r="BJ100" s="726">
        <f t="shared" si="484"/>
        <v>4.25</v>
      </c>
      <c r="BK100" s="726">
        <f t="shared" si="529"/>
        <v>0.03</v>
      </c>
      <c r="BL100" s="738">
        <f t="shared" si="530"/>
        <v>50.3</v>
      </c>
      <c r="BM100" s="718"/>
      <c r="BN100" s="779" t="s">
        <v>35000</v>
      </c>
      <c r="BO100" s="793" t="s">
        <v>34886</v>
      </c>
      <c r="BP100" s="784">
        <v>0.6</v>
      </c>
      <c r="BQ100" s="784">
        <v>28</v>
      </c>
      <c r="BR100" s="787">
        <v>1.9580000000000162</v>
      </c>
      <c r="BS100" s="787">
        <v>1.5070000000000192</v>
      </c>
      <c r="BT100" s="795">
        <v>0</v>
      </c>
    </row>
    <row r="101" spans="1:72" ht="14.25">
      <c r="A101" s="1216" t="str">
        <f t="shared" si="441"/>
        <v>A18 =&gt; A19</v>
      </c>
      <c r="B101" s="1218"/>
      <c r="C101" s="1217"/>
      <c r="D101" s="800">
        <f t="shared" si="442"/>
        <v>0.6</v>
      </c>
      <c r="E101" s="801"/>
      <c r="F101" s="802"/>
      <c r="G101" s="803" t="s">
        <v>34920</v>
      </c>
      <c r="H101" s="740">
        <f t="shared" si="443"/>
        <v>28</v>
      </c>
      <c r="I101" s="740">
        <v>1</v>
      </c>
      <c r="J101" s="740">
        <f t="shared" si="444"/>
        <v>28</v>
      </c>
      <c r="K101" s="804">
        <f t="shared" si="445"/>
        <v>1.5070000000000192</v>
      </c>
      <c r="L101" s="804">
        <f t="shared" si="446"/>
        <v>1.4600000000000186</v>
      </c>
      <c r="M101" s="724">
        <f t="shared" si="517"/>
        <v>1.48</v>
      </c>
      <c r="N101" s="725">
        <f t="shared" si="518"/>
        <v>0.06</v>
      </c>
      <c r="O101" s="725">
        <f t="shared" si="519"/>
        <v>0.12</v>
      </c>
      <c r="P101" s="724">
        <f t="shared" si="520"/>
        <v>1.6600000000000001</v>
      </c>
      <c r="Q101" s="724">
        <f t="shared" si="521"/>
        <v>1.3199999999999998</v>
      </c>
      <c r="R101" s="726">
        <f t="shared" si="487"/>
        <v>0</v>
      </c>
      <c r="S101" s="726">
        <f t="shared" si="488"/>
        <v>55.44</v>
      </c>
      <c r="T101" s="726">
        <f t="shared" si="489"/>
        <v>5.91</v>
      </c>
      <c r="U101" s="726">
        <f t="shared" si="490"/>
        <v>0</v>
      </c>
      <c r="V101" s="726">
        <f t="shared" si="491"/>
        <v>0</v>
      </c>
      <c r="W101" s="727">
        <f t="shared" si="492"/>
        <v>120.96</v>
      </c>
      <c r="X101" s="728">
        <f t="shared" si="493"/>
        <v>0</v>
      </c>
      <c r="Y101" s="720" t="str">
        <f t="shared" si="454"/>
        <v>A18</v>
      </c>
      <c r="Z101" s="721">
        <f t="shared" si="522"/>
        <v>1.2</v>
      </c>
      <c r="AA101" s="729" t="s">
        <v>31</v>
      </c>
      <c r="AB101" s="722">
        <f t="shared" si="523"/>
        <v>1.2</v>
      </c>
      <c r="AC101" s="730">
        <f t="shared" si="524"/>
        <v>1.5070000000000192</v>
      </c>
      <c r="AD101" s="731">
        <f t="shared" si="525"/>
        <v>0.06</v>
      </c>
      <c r="AE101" s="731">
        <f t="shared" si="498"/>
        <v>0.15</v>
      </c>
      <c r="AF101" s="732">
        <f t="shared" si="526"/>
        <v>1.72</v>
      </c>
      <c r="AG101" s="732">
        <f t="shared" si="500"/>
        <v>2.2000000000000002</v>
      </c>
      <c r="AH101" s="731">
        <f t="shared" si="527"/>
        <v>0.68</v>
      </c>
      <c r="AI101" s="733">
        <f t="shared" si="502"/>
        <v>0</v>
      </c>
      <c r="AJ101" s="733">
        <f t="shared" si="503"/>
        <v>2.2400000000000002</v>
      </c>
      <c r="AK101" s="733">
        <f t="shared" si="504"/>
        <v>0.33</v>
      </c>
      <c r="AL101" s="733">
        <f t="shared" si="505"/>
        <v>0</v>
      </c>
      <c r="AM101" s="733">
        <f t="shared" si="506"/>
        <v>0</v>
      </c>
      <c r="AN101" s="734">
        <f t="shared" si="507"/>
        <v>12.08</v>
      </c>
      <c r="AO101" s="735">
        <f t="shared" si="508"/>
        <v>0</v>
      </c>
      <c r="AP101" s="1216" t="str">
        <f t="shared" si="426"/>
        <v>A18 =&gt; A19</v>
      </c>
      <c r="AQ101" s="1217">
        <f t="shared" si="470"/>
        <v>0</v>
      </c>
      <c r="AR101" s="739">
        <f t="shared" si="471"/>
        <v>0.6</v>
      </c>
      <c r="AS101" s="736"/>
      <c r="AT101" s="736"/>
      <c r="AU101" s="723">
        <f t="shared" si="472"/>
        <v>28</v>
      </c>
      <c r="AV101" s="721">
        <f t="shared" si="473"/>
        <v>1.4</v>
      </c>
      <c r="AW101" s="729" t="s">
        <v>31</v>
      </c>
      <c r="AX101" s="722">
        <f t="shared" si="528"/>
        <v>1.4</v>
      </c>
      <c r="AY101" s="727">
        <f t="shared" si="475"/>
        <v>26.6</v>
      </c>
      <c r="AZ101" s="798">
        <f t="shared" si="476"/>
        <v>0.12</v>
      </c>
      <c r="BA101" s="798"/>
      <c r="BB101" s="727">
        <f t="shared" si="477"/>
        <v>1.3199999999999998</v>
      </c>
      <c r="BC101" s="724">
        <f t="shared" si="478"/>
        <v>8.42</v>
      </c>
      <c r="BD101" s="737">
        <f t="shared" si="479"/>
        <v>0</v>
      </c>
      <c r="BE101" s="737"/>
      <c r="BF101" s="737">
        <f t="shared" si="480"/>
        <v>63.919999999999995</v>
      </c>
      <c r="BG101" s="737">
        <f t="shared" si="481"/>
        <v>10.83</v>
      </c>
      <c r="BH101" s="726">
        <f t="shared" si="482"/>
        <v>1.7170000000000192</v>
      </c>
      <c r="BI101" s="726">
        <f t="shared" si="483"/>
        <v>0</v>
      </c>
      <c r="BJ101" s="726">
        <f t="shared" si="484"/>
        <v>3.37</v>
      </c>
      <c r="BK101" s="726">
        <f t="shared" si="529"/>
        <v>0</v>
      </c>
      <c r="BL101" s="738">
        <f t="shared" si="530"/>
        <v>41.3</v>
      </c>
      <c r="BM101" s="718"/>
      <c r="BN101" s="779" t="s">
        <v>35001</v>
      </c>
      <c r="BO101" s="793" t="s">
        <v>34887</v>
      </c>
      <c r="BP101" s="784">
        <v>0.6</v>
      </c>
      <c r="BQ101" s="784">
        <v>28</v>
      </c>
      <c r="BR101" s="787">
        <v>1.5070000000000192</v>
      </c>
      <c r="BS101" s="787">
        <v>1.4600000000000186</v>
      </c>
      <c r="BT101" s="795">
        <v>0.7</v>
      </c>
    </row>
    <row r="102" spans="1:72" ht="14.25">
      <c r="A102" s="1216" t="str">
        <f t="shared" si="441"/>
        <v>A19 =&gt; A20</v>
      </c>
      <c r="B102" s="1218"/>
      <c r="C102" s="1217"/>
      <c r="D102" s="800">
        <f t="shared" si="442"/>
        <v>1</v>
      </c>
      <c r="E102" s="801"/>
      <c r="F102" s="802"/>
      <c r="G102" s="803" t="s">
        <v>34920</v>
      </c>
      <c r="H102" s="740">
        <f t="shared" si="443"/>
        <v>34</v>
      </c>
      <c r="I102" s="740">
        <v>1</v>
      </c>
      <c r="J102" s="740">
        <f t="shared" si="444"/>
        <v>34</v>
      </c>
      <c r="K102" s="804">
        <f t="shared" si="445"/>
        <v>2.1600000000000161</v>
      </c>
      <c r="L102" s="804">
        <f t="shared" si="446"/>
        <v>1.9600000000000168</v>
      </c>
      <c r="M102" s="724">
        <f t="shared" si="517"/>
        <v>2.06</v>
      </c>
      <c r="N102" s="725">
        <f t="shared" si="518"/>
        <v>0.1</v>
      </c>
      <c r="O102" s="725">
        <f t="shared" si="519"/>
        <v>0.2</v>
      </c>
      <c r="P102" s="724">
        <f t="shared" si="520"/>
        <v>2.3600000000000003</v>
      </c>
      <c r="Q102" s="724">
        <f t="shared" si="521"/>
        <v>1.9</v>
      </c>
      <c r="R102" s="726">
        <f t="shared" si="487"/>
        <v>0</v>
      </c>
      <c r="S102" s="726">
        <f t="shared" si="488"/>
        <v>96.9</v>
      </c>
      <c r="T102" s="726">
        <f t="shared" si="489"/>
        <v>55.56</v>
      </c>
      <c r="U102" s="726">
        <f t="shared" si="490"/>
        <v>0</v>
      </c>
      <c r="V102" s="726">
        <f t="shared" si="491"/>
        <v>0</v>
      </c>
      <c r="W102" s="727">
        <f t="shared" si="492"/>
        <v>194.48</v>
      </c>
      <c r="X102" s="728">
        <f t="shared" si="493"/>
        <v>0</v>
      </c>
      <c r="Y102" s="720" t="str">
        <f t="shared" si="454"/>
        <v>A19</v>
      </c>
      <c r="Z102" s="721">
        <f t="shared" si="522"/>
        <v>1.5</v>
      </c>
      <c r="AA102" s="729" t="s">
        <v>31</v>
      </c>
      <c r="AB102" s="722">
        <f t="shared" si="523"/>
        <v>1.5</v>
      </c>
      <c r="AC102" s="730">
        <f t="shared" si="524"/>
        <v>2.1600000000000161</v>
      </c>
      <c r="AD102" s="731">
        <f t="shared" si="525"/>
        <v>0.1</v>
      </c>
      <c r="AE102" s="731">
        <f t="shared" si="498"/>
        <v>0.15</v>
      </c>
      <c r="AF102" s="732">
        <f t="shared" si="526"/>
        <v>2.41</v>
      </c>
      <c r="AG102" s="732">
        <f t="shared" si="500"/>
        <v>2.6</v>
      </c>
      <c r="AH102" s="731">
        <f t="shared" si="527"/>
        <v>0.7</v>
      </c>
      <c r="AI102" s="733">
        <f t="shared" si="502"/>
        <v>0</v>
      </c>
      <c r="AJ102" s="733">
        <f t="shared" si="503"/>
        <v>2.73</v>
      </c>
      <c r="AK102" s="733">
        <f t="shared" si="504"/>
        <v>1.66</v>
      </c>
      <c r="AL102" s="733">
        <f t="shared" si="505"/>
        <v>0</v>
      </c>
      <c r="AM102" s="733">
        <f t="shared" si="506"/>
        <v>0</v>
      </c>
      <c r="AN102" s="734">
        <f t="shared" si="507"/>
        <v>16.3</v>
      </c>
      <c r="AO102" s="735">
        <f t="shared" si="508"/>
        <v>0</v>
      </c>
      <c r="AP102" s="1216" t="str">
        <f t="shared" si="426"/>
        <v>A19 =&gt; A20</v>
      </c>
      <c r="AQ102" s="1217">
        <f t="shared" si="470"/>
        <v>0</v>
      </c>
      <c r="AR102" s="739">
        <f t="shared" si="471"/>
        <v>1</v>
      </c>
      <c r="AS102" s="736"/>
      <c r="AT102" s="736"/>
      <c r="AU102" s="723">
        <f t="shared" si="472"/>
        <v>34</v>
      </c>
      <c r="AV102" s="721">
        <f t="shared" si="473"/>
        <v>1.7</v>
      </c>
      <c r="AW102" s="729" t="s">
        <v>31</v>
      </c>
      <c r="AX102" s="722">
        <f t="shared" si="528"/>
        <v>1.7</v>
      </c>
      <c r="AY102" s="727">
        <f t="shared" si="475"/>
        <v>32.299999999999997</v>
      </c>
      <c r="AZ102" s="798">
        <f t="shared" si="476"/>
        <v>0.2</v>
      </c>
      <c r="BA102" s="798"/>
      <c r="BB102" s="727">
        <f t="shared" si="477"/>
        <v>1.9</v>
      </c>
      <c r="BC102" s="724">
        <f t="shared" si="478"/>
        <v>23.54</v>
      </c>
      <c r="BD102" s="737">
        <f t="shared" si="479"/>
        <v>0</v>
      </c>
      <c r="BE102" s="737"/>
      <c r="BF102" s="737">
        <f t="shared" si="480"/>
        <v>156.85</v>
      </c>
      <c r="BG102" s="737">
        <f t="shared" si="481"/>
        <v>36.53</v>
      </c>
      <c r="BH102" s="726">
        <f t="shared" si="482"/>
        <v>2.35</v>
      </c>
      <c r="BI102" s="726">
        <f t="shared" si="483"/>
        <v>0.11000000000001631</v>
      </c>
      <c r="BJ102" s="726">
        <f t="shared" si="484"/>
        <v>6.79</v>
      </c>
      <c r="BK102" s="726">
        <f t="shared" si="529"/>
        <v>7.0000000000000007E-2</v>
      </c>
      <c r="BL102" s="738">
        <f t="shared" si="530"/>
        <v>89.92</v>
      </c>
      <c r="BM102" s="718"/>
      <c r="BN102" s="779" t="s">
        <v>35002</v>
      </c>
      <c r="BO102" s="793" t="s">
        <v>34888</v>
      </c>
      <c r="BP102" s="784">
        <v>1</v>
      </c>
      <c r="BQ102" s="784">
        <v>34</v>
      </c>
      <c r="BR102" s="787">
        <v>2.1600000000000161</v>
      </c>
      <c r="BS102" s="787">
        <v>1.9600000000000168</v>
      </c>
      <c r="BT102" s="795">
        <v>0</v>
      </c>
    </row>
    <row r="103" spans="1:72" ht="14.25">
      <c r="A103" s="1216" t="str">
        <f t="shared" si="441"/>
        <v>A20 =&gt; A21</v>
      </c>
      <c r="B103" s="1218"/>
      <c r="C103" s="1217"/>
      <c r="D103" s="800">
        <f t="shared" si="442"/>
        <v>1</v>
      </c>
      <c r="E103" s="801"/>
      <c r="F103" s="802"/>
      <c r="G103" s="803" t="s">
        <v>34920</v>
      </c>
      <c r="H103" s="740">
        <f t="shared" si="443"/>
        <v>30</v>
      </c>
      <c r="I103" s="740">
        <v>1</v>
      </c>
      <c r="J103" s="740">
        <f t="shared" si="444"/>
        <v>30</v>
      </c>
      <c r="K103" s="804">
        <f t="shared" si="445"/>
        <v>1.9600000000000168</v>
      </c>
      <c r="L103" s="804">
        <f t="shared" si="446"/>
        <v>1.9960000000000164</v>
      </c>
      <c r="M103" s="724">
        <f t="shared" si="517"/>
        <v>1.98</v>
      </c>
      <c r="N103" s="725">
        <f t="shared" si="518"/>
        <v>0.1</v>
      </c>
      <c r="O103" s="725">
        <f t="shared" si="519"/>
        <v>0.2</v>
      </c>
      <c r="P103" s="724">
        <f t="shared" si="520"/>
        <v>2.2800000000000002</v>
      </c>
      <c r="Q103" s="724">
        <f t="shared" si="521"/>
        <v>1.9</v>
      </c>
      <c r="R103" s="726">
        <f t="shared" si="487"/>
        <v>0</v>
      </c>
      <c r="S103" s="726">
        <f t="shared" si="488"/>
        <v>85.5</v>
      </c>
      <c r="T103" s="726">
        <f t="shared" si="489"/>
        <v>44.46</v>
      </c>
      <c r="U103" s="726">
        <f t="shared" si="490"/>
        <v>0</v>
      </c>
      <c r="V103" s="726">
        <f t="shared" si="491"/>
        <v>0</v>
      </c>
      <c r="W103" s="727">
        <f t="shared" si="492"/>
        <v>166.8</v>
      </c>
      <c r="X103" s="728">
        <f t="shared" si="493"/>
        <v>0</v>
      </c>
      <c r="Y103" s="720" t="str">
        <f t="shared" si="454"/>
        <v>A20</v>
      </c>
      <c r="Z103" s="721">
        <f t="shared" si="522"/>
        <v>1.5</v>
      </c>
      <c r="AA103" s="729" t="s">
        <v>31</v>
      </c>
      <c r="AB103" s="722">
        <f t="shared" si="523"/>
        <v>1.5</v>
      </c>
      <c r="AC103" s="730">
        <f t="shared" si="524"/>
        <v>1.9600000000000168</v>
      </c>
      <c r="AD103" s="731">
        <f t="shared" si="525"/>
        <v>0.1</v>
      </c>
      <c r="AE103" s="731">
        <f t="shared" si="498"/>
        <v>0.15</v>
      </c>
      <c r="AF103" s="732">
        <f t="shared" si="526"/>
        <v>2.21</v>
      </c>
      <c r="AG103" s="732">
        <f t="shared" si="500"/>
        <v>2.5</v>
      </c>
      <c r="AH103" s="731">
        <f t="shared" si="527"/>
        <v>0.7</v>
      </c>
      <c r="AI103" s="733">
        <f t="shared" si="502"/>
        <v>0</v>
      </c>
      <c r="AJ103" s="733">
        <f t="shared" si="503"/>
        <v>2.63</v>
      </c>
      <c r="AK103" s="733">
        <f t="shared" si="504"/>
        <v>1.24</v>
      </c>
      <c r="AL103" s="733">
        <f t="shared" si="505"/>
        <v>0</v>
      </c>
      <c r="AM103" s="733">
        <f t="shared" si="506"/>
        <v>0</v>
      </c>
      <c r="AN103" s="734">
        <f t="shared" si="507"/>
        <v>15.18</v>
      </c>
      <c r="AO103" s="735">
        <f t="shared" si="508"/>
        <v>0</v>
      </c>
      <c r="AP103" s="1216" t="str">
        <f t="shared" si="426"/>
        <v>A20 =&gt; A21</v>
      </c>
      <c r="AQ103" s="1217">
        <f t="shared" si="470"/>
        <v>0</v>
      </c>
      <c r="AR103" s="739">
        <f t="shared" si="471"/>
        <v>1</v>
      </c>
      <c r="AS103" s="736"/>
      <c r="AT103" s="736"/>
      <c r="AU103" s="723">
        <f t="shared" si="472"/>
        <v>30</v>
      </c>
      <c r="AV103" s="721">
        <f t="shared" si="473"/>
        <v>1.7</v>
      </c>
      <c r="AW103" s="729" t="s">
        <v>31</v>
      </c>
      <c r="AX103" s="722">
        <f t="shared" si="528"/>
        <v>1.7</v>
      </c>
      <c r="AY103" s="727">
        <f t="shared" si="475"/>
        <v>28.3</v>
      </c>
      <c r="AZ103" s="798">
        <f t="shared" si="476"/>
        <v>0.2</v>
      </c>
      <c r="BA103" s="798"/>
      <c r="BB103" s="727">
        <f t="shared" si="477"/>
        <v>1.9</v>
      </c>
      <c r="BC103" s="724">
        <f t="shared" si="478"/>
        <v>20.63</v>
      </c>
      <c r="BD103" s="737">
        <f t="shared" si="479"/>
        <v>0</v>
      </c>
      <c r="BE103" s="737"/>
      <c r="BF103" s="737">
        <f t="shared" si="480"/>
        <v>133.83000000000001</v>
      </c>
      <c r="BG103" s="737">
        <f t="shared" si="481"/>
        <v>32.01</v>
      </c>
      <c r="BH103" s="726">
        <f t="shared" si="482"/>
        <v>2.2100000000000168</v>
      </c>
      <c r="BI103" s="726">
        <f t="shared" si="483"/>
        <v>5.0000000000000266E-2</v>
      </c>
      <c r="BJ103" s="726">
        <f t="shared" si="484"/>
        <v>6.39</v>
      </c>
      <c r="BK103" s="726">
        <f t="shared" si="529"/>
        <v>0.03</v>
      </c>
      <c r="BL103" s="738">
        <f t="shared" si="530"/>
        <v>74.77</v>
      </c>
      <c r="BM103" s="718"/>
      <c r="BN103" s="779" t="s">
        <v>35003</v>
      </c>
      <c r="BO103" s="793" t="s">
        <v>34889</v>
      </c>
      <c r="BP103" s="784">
        <v>1</v>
      </c>
      <c r="BQ103" s="784">
        <v>30</v>
      </c>
      <c r="BR103" s="787">
        <v>1.9600000000000168</v>
      </c>
      <c r="BS103" s="787">
        <v>1.9960000000000164</v>
      </c>
      <c r="BT103" s="795">
        <v>0</v>
      </c>
    </row>
    <row r="104" spans="1:72" ht="14.25">
      <c r="A104" s="1216" t="str">
        <f t="shared" si="441"/>
        <v>A21 =&gt; A22</v>
      </c>
      <c r="B104" s="1218"/>
      <c r="C104" s="1217"/>
      <c r="D104" s="800">
        <f t="shared" si="442"/>
        <v>1</v>
      </c>
      <c r="E104" s="801"/>
      <c r="F104" s="802"/>
      <c r="G104" s="803" t="s">
        <v>34920</v>
      </c>
      <c r="H104" s="740">
        <f t="shared" si="443"/>
        <v>27</v>
      </c>
      <c r="I104" s="740">
        <v>1</v>
      </c>
      <c r="J104" s="740">
        <f t="shared" si="444"/>
        <v>27</v>
      </c>
      <c r="K104" s="804">
        <f t="shared" si="445"/>
        <v>1.9960000000000164</v>
      </c>
      <c r="L104" s="804">
        <f t="shared" si="446"/>
        <v>2.0410000000000128</v>
      </c>
      <c r="M104" s="724">
        <f t="shared" si="517"/>
        <v>2.02</v>
      </c>
      <c r="N104" s="725">
        <f t="shared" si="518"/>
        <v>0.1</v>
      </c>
      <c r="O104" s="725">
        <f t="shared" si="519"/>
        <v>0.2</v>
      </c>
      <c r="P104" s="724">
        <f t="shared" si="520"/>
        <v>2.3200000000000003</v>
      </c>
      <c r="Q104" s="724">
        <f t="shared" si="521"/>
        <v>1.9</v>
      </c>
      <c r="R104" s="726">
        <f t="shared" si="487"/>
        <v>0</v>
      </c>
      <c r="S104" s="726">
        <f t="shared" si="488"/>
        <v>76.95</v>
      </c>
      <c r="T104" s="726">
        <f t="shared" si="489"/>
        <v>42.07</v>
      </c>
      <c r="U104" s="726">
        <f t="shared" si="490"/>
        <v>0</v>
      </c>
      <c r="V104" s="726">
        <f t="shared" si="491"/>
        <v>0</v>
      </c>
      <c r="W104" s="727">
        <f t="shared" si="492"/>
        <v>152.28</v>
      </c>
      <c r="X104" s="728">
        <f t="shared" si="493"/>
        <v>0</v>
      </c>
      <c r="Y104" s="720" t="str">
        <f t="shared" si="454"/>
        <v>A21</v>
      </c>
      <c r="Z104" s="721">
        <f t="shared" si="522"/>
        <v>1.5</v>
      </c>
      <c r="AA104" s="729" t="s">
        <v>31</v>
      </c>
      <c r="AB104" s="722">
        <f t="shared" si="523"/>
        <v>1.5</v>
      </c>
      <c r="AC104" s="730">
        <f t="shared" si="524"/>
        <v>1.9960000000000164</v>
      </c>
      <c r="AD104" s="731">
        <f t="shared" si="525"/>
        <v>0.1</v>
      </c>
      <c r="AE104" s="731">
        <f t="shared" si="498"/>
        <v>0.15</v>
      </c>
      <c r="AF104" s="732">
        <f t="shared" si="526"/>
        <v>2.25</v>
      </c>
      <c r="AG104" s="732">
        <f t="shared" si="500"/>
        <v>2.5</v>
      </c>
      <c r="AH104" s="731">
        <f t="shared" si="527"/>
        <v>0.7</v>
      </c>
      <c r="AI104" s="733">
        <f t="shared" si="502"/>
        <v>0</v>
      </c>
      <c r="AJ104" s="733">
        <f t="shared" si="503"/>
        <v>2.63</v>
      </c>
      <c r="AK104" s="733">
        <f t="shared" si="504"/>
        <v>1.31</v>
      </c>
      <c r="AL104" s="733">
        <f t="shared" si="505"/>
        <v>0</v>
      </c>
      <c r="AM104" s="733">
        <f t="shared" si="506"/>
        <v>0</v>
      </c>
      <c r="AN104" s="734">
        <f t="shared" si="507"/>
        <v>15.4</v>
      </c>
      <c r="AO104" s="735">
        <f t="shared" si="508"/>
        <v>0</v>
      </c>
      <c r="AP104" s="1216" t="str">
        <f t="shared" si="426"/>
        <v>A21 =&gt; A22</v>
      </c>
      <c r="AQ104" s="1217">
        <f t="shared" si="470"/>
        <v>0</v>
      </c>
      <c r="AR104" s="739">
        <f t="shared" si="471"/>
        <v>1</v>
      </c>
      <c r="AS104" s="736"/>
      <c r="AT104" s="736"/>
      <c r="AU104" s="723">
        <f t="shared" si="472"/>
        <v>27</v>
      </c>
      <c r="AV104" s="721">
        <f t="shared" si="473"/>
        <v>1.7</v>
      </c>
      <c r="AW104" s="729" t="s">
        <v>31</v>
      </c>
      <c r="AX104" s="722">
        <f t="shared" si="528"/>
        <v>1.7</v>
      </c>
      <c r="AY104" s="727">
        <f t="shared" si="475"/>
        <v>25.3</v>
      </c>
      <c r="AZ104" s="798">
        <f t="shared" si="476"/>
        <v>0.2</v>
      </c>
      <c r="BA104" s="798"/>
      <c r="BB104" s="727">
        <f t="shared" si="477"/>
        <v>1.9</v>
      </c>
      <c r="BC104" s="724">
        <f t="shared" si="478"/>
        <v>18.440000000000001</v>
      </c>
      <c r="BD104" s="737">
        <f t="shared" si="479"/>
        <v>0</v>
      </c>
      <c r="BE104" s="737"/>
      <c r="BF104" s="737">
        <f t="shared" si="480"/>
        <v>122.96000000000001</v>
      </c>
      <c r="BG104" s="737">
        <f t="shared" si="481"/>
        <v>28.61</v>
      </c>
      <c r="BH104" s="726">
        <f t="shared" si="482"/>
        <v>2.2460000000000164</v>
      </c>
      <c r="BI104" s="726">
        <f t="shared" si="483"/>
        <v>5.0000000000000266E-2</v>
      </c>
      <c r="BJ104" s="726">
        <f t="shared" si="484"/>
        <v>6.49</v>
      </c>
      <c r="BK104" s="726">
        <f t="shared" si="529"/>
        <v>0.03</v>
      </c>
      <c r="BL104" s="738">
        <f t="shared" si="530"/>
        <v>69.39</v>
      </c>
      <c r="BM104" s="718"/>
      <c r="BN104" s="779" t="s">
        <v>35004</v>
      </c>
      <c r="BO104" s="793" t="s">
        <v>34890</v>
      </c>
      <c r="BP104" s="784">
        <v>1</v>
      </c>
      <c r="BQ104" s="784">
        <v>27</v>
      </c>
      <c r="BR104" s="787">
        <v>1.9960000000000164</v>
      </c>
      <c r="BS104" s="787">
        <v>2.0410000000000128</v>
      </c>
      <c r="BT104" s="795">
        <v>0.53</v>
      </c>
    </row>
    <row r="105" spans="1:72" ht="14.25">
      <c r="A105" s="1216" t="str">
        <f t="shared" si="441"/>
        <v>A22 =&gt; A23</v>
      </c>
      <c r="B105" s="1218"/>
      <c r="C105" s="1217"/>
      <c r="D105" s="800">
        <f t="shared" si="442"/>
        <v>1.2</v>
      </c>
      <c r="E105" s="801"/>
      <c r="F105" s="802"/>
      <c r="G105" s="803" t="s">
        <v>34920</v>
      </c>
      <c r="H105" s="740">
        <f t="shared" si="443"/>
        <v>33</v>
      </c>
      <c r="I105" s="740">
        <v>1</v>
      </c>
      <c r="J105" s="740">
        <f t="shared" si="444"/>
        <v>33</v>
      </c>
      <c r="K105" s="804">
        <f t="shared" si="445"/>
        <v>2.5710000000000104</v>
      </c>
      <c r="L105" s="804">
        <f t="shared" si="446"/>
        <v>2.592000000000013</v>
      </c>
      <c r="M105" s="724">
        <f t="shared" si="517"/>
        <v>2.58</v>
      </c>
      <c r="N105" s="725">
        <f t="shared" si="518"/>
        <v>0.12</v>
      </c>
      <c r="O105" s="725">
        <f t="shared" si="519"/>
        <v>0.24</v>
      </c>
      <c r="P105" s="724">
        <f t="shared" si="520"/>
        <v>2.9400000000000004</v>
      </c>
      <c r="Q105" s="724">
        <f t="shared" si="521"/>
        <v>2.14</v>
      </c>
      <c r="R105" s="726">
        <f t="shared" si="487"/>
        <v>0</v>
      </c>
      <c r="S105" s="726">
        <f t="shared" si="488"/>
        <v>105.93</v>
      </c>
      <c r="T105" s="726">
        <f t="shared" si="489"/>
        <v>101.69</v>
      </c>
      <c r="U105" s="726">
        <f t="shared" si="490"/>
        <v>0</v>
      </c>
      <c r="V105" s="726">
        <f t="shared" si="491"/>
        <v>0</v>
      </c>
      <c r="W105" s="727">
        <f t="shared" si="492"/>
        <v>227.04</v>
      </c>
      <c r="X105" s="728">
        <f t="shared" si="493"/>
        <v>0</v>
      </c>
      <c r="Y105" s="720" t="str">
        <f t="shared" si="454"/>
        <v>A22</v>
      </c>
      <c r="Z105" s="721">
        <f t="shared" si="522"/>
        <v>1.7</v>
      </c>
      <c r="AA105" s="729" t="s">
        <v>31</v>
      </c>
      <c r="AB105" s="722">
        <f t="shared" si="523"/>
        <v>1.7</v>
      </c>
      <c r="AC105" s="730">
        <f t="shared" si="524"/>
        <v>2.5710000000000104</v>
      </c>
      <c r="AD105" s="731">
        <f t="shared" si="525"/>
        <v>0.12</v>
      </c>
      <c r="AE105" s="731">
        <f t="shared" si="498"/>
        <v>0.15</v>
      </c>
      <c r="AF105" s="732">
        <f t="shared" si="526"/>
        <v>2.84</v>
      </c>
      <c r="AG105" s="732">
        <f t="shared" si="500"/>
        <v>2.8000000000000003</v>
      </c>
      <c r="AH105" s="731">
        <f t="shared" si="527"/>
        <v>0.66</v>
      </c>
      <c r="AI105" s="733">
        <f t="shared" si="502"/>
        <v>0</v>
      </c>
      <c r="AJ105" s="733">
        <f t="shared" si="503"/>
        <v>2.77</v>
      </c>
      <c r="AK105" s="733">
        <f t="shared" si="504"/>
        <v>2.48</v>
      </c>
      <c r="AL105" s="733">
        <f t="shared" si="505"/>
        <v>0</v>
      </c>
      <c r="AM105" s="733">
        <f t="shared" si="506"/>
        <v>0</v>
      </c>
      <c r="AN105" s="734">
        <f t="shared" si="507"/>
        <v>17.64</v>
      </c>
      <c r="AO105" s="735">
        <f t="shared" si="508"/>
        <v>0</v>
      </c>
      <c r="AP105" s="1216" t="str">
        <f t="shared" si="426"/>
        <v>A22 =&gt; A23</v>
      </c>
      <c r="AQ105" s="1217">
        <f t="shared" si="470"/>
        <v>0</v>
      </c>
      <c r="AR105" s="739">
        <f t="shared" si="471"/>
        <v>1.2</v>
      </c>
      <c r="AS105" s="736"/>
      <c r="AT105" s="736"/>
      <c r="AU105" s="723">
        <f t="shared" si="472"/>
        <v>33</v>
      </c>
      <c r="AV105" s="721">
        <f t="shared" si="473"/>
        <v>1.9</v>
      </c>
      <c r="AW105" s="729" t="s">
        <v>31</v>
      </c>
      <c r="AX105" s="722">
        <f t="shared" si="528"/>
        <v>1.9</v>
      </c>
      <c r="AY105" s="727">
        <f t="shared" si="475"/>
        <v>31.1</v>
      </c>
      <c r="AZ105" s="798">
        <f t="shared" si="476"/>
        <v>0.24</v>
      </c>
      <c r="BA105" s="798"/>
      <c r="BB105" s="727">
        <f t="shared" si="477"/>
        <v>2.14</v>
      </c>
      <c r="BC105" s="724">
        <f t="shared" si="478"/>
        <v>30.03</v>
      </c>
      <c r="BD105" s="737">
        <f t="shared" si="479"/>
        <v>0</v>
      </c>
      <c r="BE105" s="737"/>
      <c r="BF105" s="737">
        <f t="shared" si="480"/>
        <v>212.87</v>
      </c>
      <c r="BG105" s="737">
        <f t="shared" si="481"/>
        <v>50.65</v>
      </c>
      <c r="BH105" s="726">
        <f t="shared" si="482"/>
        <v>2.35</v>
      </c>
      <c r="BI105" s="726">
        <f t="shared" si="483"/>
        <v>0.54100000000001058</v>
      </c>
      <c r="BJ105" s="726">
        <f t="shared" si="484"/>
        <v>8.48</v>
      </c>
      <c r="BK105" s="726">
        <f t="shared" si="529"/>
        <v>0.34</v>
      </c>
      <c r="BL105" s="738">
        <f t="shared" si="530"/>
        <v>123.37</v>
      </c>
      <c r="BM105" s="718"/>
      <c r="BN105" s="779" t="s">
        <v>35005</v>
      </c>
      <c r="BO105" s="793" t="s">
        <v>34891</v>
      </c>
      <c r="BP105" s="784">
        <v>1.2</v>
      </c>
      <c r="BQ105" s="784">
        <v>33</v>
      </c>
      <c r="BR105" s="787">
        <v>2.5710000000000104</v>
      </c>
      <c r="BS105" s="787">
        <v>2.592000000000013</v>
      </c>
      <c r="BT105" s="795">
        <v>0</v>
      </c>
    </row>
    <row r="106" spans="1:72" ht="14.25">
      <c r="A106" s="1216" t="str">
        <f t="shared" si="441"/>
        <v>A23 =&gt; A24</v>
      </c>
      <c r="B106" s="1218"/>
      <c r="C106" s="1217"/>
      <c r="D106" s="800">
        <f t="shared" si="442"/>
        <v>1.2</v>
      </c>
      <c r="E106" s="801"/>
      <c r="F106" s="802"/>
      <c r="G106" s="803" t="s">
        <v>34920</v>
      </c>
      <c r="H106" s="740">
        <f t="shared" si="443"/>
        <v>35</v>
      </c>
      <c r="I106" s="740">
        <v>1</v>
      </c>
      <c r="J106" s="740">
        <f t="shared" si="444"/>
        <v>35</v>
      </c>
      <c r="K106" s="804">
        <f t="shared" si="445"/>
        <v>2.592000000000013</v>
      </c>
      <c r="L106" s="804">
        <f t="shared" si="446"/>
        <v>2.6160000000000121</v>
      </c>
      <c r="M106" s="724">
        <f t="shared" si="517"/>
        <v>2.6</v>
      </c>
      <c r="N106" s="725">
        <f t="shared" si="518"/>
        <v>0.12</v>
      </c>
      <c r="O106" s="725">
        <f t="shared" si="519"/>
        <v>0.24</v>
      </c>
      <c r="P106" s="724">
        <f t="shared" si="520"/>
        <v>2.96</v>
      </c>
      <c r="Q106" s="724">
        <f t="shared" si="521"/>
        <v>2.14</v>
      </c>
      <c r="R106" s="726">
        <f t="shared" si="487"/>
        <v>0</v>
      </c>
      <c r="S106" s="726">
        <f t="shared" si="488"/>
        <v>112.35</v>
      </c>
      <c r="T106" s="726">
        <f t="shared" si="489"/>
        <v>109.35</v>
      </c>
      <c r="U106" s="726">
        <f t="shared" si="490"/>
        <v>0</v>
      </c>
      <c r="V106" s="726">
        <f t="shared" si="491"/>
        <v>0</v>
      </c>
      <c r="W106" s="727">
        <f t="shared" si="492"/>
        <v>242.2</v>
      </c>
      <c r="X106" s="728">
        <f t="shared" si="493"/>
        <v>0</v>
      </c>
      <c r="Y106" s="720" t="str">
        <f t="shared" si="454"/>
        <v>A23</v>
      </c>
      <c r="Z106" s="721">
        <f t="shared" si="522"/>
        <v>1.7</v>
      </c>
      <c r="AA106" s="729" t="s">
        <v>31</v>
      </c>
      <c r="AB106" s="722">
        <f t="shared" si="523"/>
        <v>1.7</v>
      </c>
      <c r="AC106" s="730">
        <f t="shared" si="524"/>
        <v>2.592000000000013</v>
      </c>
      <c r="AD106" s="731">
        <f t="shared" si="525"/>
        <v>0.12</v>
      </c>
      <c r="AE106" s="731">
        <f t="shared" si="498"/>
        <v>0.15</v>
      </c>
      <c r="AF106" s="732">
        <f t="shared" si="526"/>
        <v>2.86</v>
      </c>
      <c r="AG106" s="732">
        <f t="shared" si="500"/>
        <v>2.8000000000000003</v>
      </c>
      <c r="AH106" s="731">
        <f t="shared" si="527"/>
        <v>0.66</v>
      </c>
      <c r="AI106" s="733">
        <f t="shared" si="502"/>
        <v>0</v>
      </c>
      <c r="AJ106" s="733">
        <f t="shared" si="503"/>
        <v>2.77</v>
      </c>
      <c r="AK106" s="733">
        <f t="shared" si="504"/>
        <v>2.5099999999999998</v>
      </c>
      <c r="AL106" s="733">
        <f t="shared" si="505"/>
        <v>0</v>
      </c>
      <c r="AM106" s="733">
        <f t="shared" si="506"/>
        <v>0</v>
      </c>
      <c r="AN106" s="734">
        <f t="shared" si="507"/>
        <v>17.739999999999998</v>
      </c>
      <c r="AO106" s="735">
        <f t="shared" si="508"/>
        <v>0</v>
      </c>
      <c r="AP106" s="1216" t="str">
        <f t="shared" si="426"/>
        <v>A23 =&gt; A24</v>
      </c>
      <c r="AQ106" s="1217">
        <f t="shared" si="470"/>
        <v>0</v>
      </c>
      <c r="AR106" s="739">
        <f t="shared" si="471"/>
        <v>1.2</v>
      </c>
      <c r="AS106" s="736"/>
      <c r="AT106" s="736"/>
      <c r="AU106" s="723">
        <f t="shared" si="472"/>
        <v>35</v>
      </c>
      <c r="AV106" s="721">
        <f t="shared" si="473"/>
        <v>1.9</v>
      </c>
      <c r="AW106" s="729" t="s">
        <v>31</v>
      </c>
      <c r="AX106" s="722">
        <f t="shared" si="528"/>
        <v>1.9</v>
      </c>
      <c r="AY106" s="727">
        <f t="shared" si="475"/>
        <v>33.1</v>
      </c>
      <c r="AZ106" s="798">
        <f t="shared" si="476"/>
        <v>0.24</v>
      </c>
      <c r="BA106" s="798"/>
      <c r="BB106" s="727">
        <f t="shared" si="477"/>
        <v>2.14</v>
      </c>
      <c r="BC106" s="724">
        <f t="shared" si="478"/>
        <v>31.96</v>
      </c>
      <c r="BD106" s="737">
        <f t="shared" si="479"/>
        <v>0</v>
      </c>
      <c r="BE106" s="737"/>
      <c r="BF106" s="737">
        <f t="shared" si="480"/>
        <v>226.98</v>
      </c>
      <c r="BG106" s="737">
        <f t="shared" si="481"/>
        <v>53.91</v>
      </c>
      <c r="BH106" s="726">
        <f t="shared" si="482"/>
        <v>2.35</v>
      </c>
      <c r="BI106" s="726">
        <f t="shared" si="483"/>
        <v>0.56200000000001316</v>
      </c>
      <c r="BJ106" s="726">
        <f t="shared" si="484"/>
        <v>8.48</v>
      </c>
      <c r="BK106" s="726">
        <f t="shared" si="529"/>
        <v>0.36</v>
      </c>
      <c r="BL106" s="738">
        <f t="shared" si="530"/>
        <v>132.27000000000001</v>
      </c>
      <c r="BM106" s="718"/>
      <c r="BN106" s="779" t="s">
        <v>35006</v>
      </c>
      <c r="BO106" s="793" t="s">
        <v>34892</v>
      </c>
      <c r="BP106" s="784">
        <v>1.2</v>
      </c>
      <c r="BQ106" s="784">
        <v>35</v>
      </c>
      <c r="BR106" s="787">
        <v>2.592000000000013</v>
      </c>
      <c r="BS106" s="787">
        <v>2.6160000000000121</v>
      </c>
      <c r="BT106" s="795">
        <v>0</v>
      </c>
    </row>
    <row r="107" spans="1:72" ht="14.25">
      <c r="A107" s="1216" t="str">
        <f t="shared" si="441"/>
        <v>A24 =&gt; A25</v>
      </c>
      <c r="B107" s="1218"/>
      <c r="C107" s="1217"/>
      <c r="D107" s="800">
        <f t="shared" si="442"/>
        <v>1.2</v>
      </c>
      <c r="E107" s="801"/>
      <c r="F107" s="802"/>
      <c r="G107" s="803" t="s">
        <v>34920</v>
      </c>
      <c r="H107" s="740">
        <f t="shared" si="443"/>
        <v>35</v>
      </c>
      <c r="I107" s="740">
        <v>1</v>
      </c>
      <c r="J107" s="740">
        <f t="shared" si="444"/>
        <v>35</v>
      </c>
      <c r="K107" s="804">
        <f t="shared" si="445"/>
        <v>2.6160000000000121</v>
      </c>
      <c r="L107" s="804">
        <f t="shared" si="446"/>
        <v>2.5785000000000107</v>
      </c>
      <c r="M107" s="724">
        <f t="shared" si="517"/>
        <v>2.6</v>
      </c>
      <c r="N107" s="725">
        <f t="shared" si="518"/>
        <v>0.12</v>
      </c>
      <c r="O107" s="725">
        <f t="shared" si="519"/>
        <v>0.24</v>
      </c>
      <c r="P107" s="724">
        <f t="shared" si="520"/>
        <v>2.96</v>
      </c>
      <c r="Q107" s="724">
        <f t="shared" si="521"/>
        <v>2.14</v>
      </c>
      <c r="R107" s="726">
        <f t="shared" si="487"/>
        <v>0</v>
      </c>
      <c r="S107" s="726">
        <f t="shared" si="488"/>
        <v>112.35</v>
      </c>
      <c r="T107" s="726">
        <f t="shared" si="489"/>
        <v>109.35</v>
      </c>
      <c r="U107" s="726">
        <f t="shared" si="490"/>
        <v>0</v>
      </c>
      <c r="V107" s="726">
        <f t="shared" si="491"/>
        <v>0</v>
      </c>
      <c r="W107" s="727">
        <f t="shared" si="492"/>
        <v>242.2</v>
      </c>
      <c r="X107" s="728">
        <f t="shared" si="493"/>
        <v>0</v>
      </c>
      <c r="Y107" s="720" t="str">
        <f t="shared" si="454"/>
        <v>A24</v>
      </c>
      <c r="Z107" s="721">
        <f t="shared" si="522"/>
        <v>1.7</v>
      </c>
      <c r="AA107" s="729" t="s">
        <v>31</v>
      </c>
      <c r="AB107" s="722">
        <f t="shared" si="523"/>
        <v>1.7</v>
      </c>
      <c r="AC107" s="730">
        <f t="shared" si="524"/>
        <v>2.6160000000000121</v>
      </c>
      <c r="AD107" s="731">
        <f t="shared" si="525"/>
        <v>0.12</v>
      </c>
      <c r="AE107" s="731">
        <f t="shared" si="498"/>
        <v>0.15</v>
      </c>
      <c r="AF107" s="732">
        <f t="shared" si="526"/>
        <v>2.89</v>
      </c>
      <c r="AG107" s="732">
        <f t="shared" si="500"/>
        <v>2.8000000000000003</v>
      </c>
      <c r="AH107" s="731">
        <f t="shared" si="527"/>
        <v>0.66</v>
      </c>
      <c r="AI107" s="733">
        <f t="shared" si="502"/>
        <v>0</v>
      </c>
      <c r="AJ107" s="733">
        <f t="shared" si="503"/>
        <v>2.77</v>
      </c>
      <c r="AK107" s="733">
        <f t="shared" si="504"/>
        <v>2.57</v>
      </c>
      <c r="AL107" s="733">
        <f t="shared" si="505"/>
        <v>0</v>
      </c>
      <c r="AM107" s="733">
        <f t="shared" si="506"/>
        <v>0</v>
      </c>
      <c r="AN107" s="734">
        <f t="shared" si="507"/>
        <v>17.899999999999999</v>
      </c>
      <c r="AO107" s="735">
        <f t="shared" si="508"/>
        <v>0</v>
      </c>
      <c r="AP107" s="1216" t="str">
        <f t="shared" si="426"/>
        <v>A24 =&gt; A25</v>
      </c>
      <c r="AQ107" s="1217">
        <f t="shared" si="470"/>
        <v>0</v>
      </c>
      <c r="AR107" s="739">
        <f t="shared" si="471"/>
        <v>1.2</v>
      </c>
      <c r="AS107" s="736"/>
      <c r="AT107" s="736"/>
      <c r="AU107" s="723">
        <f t="shared" si="472"/>
        <v>35</v>
      </c>
      <c r="AV107" s="721">
        <f t="shared" si="473"/>
        <v>1.9</v>
      </c>
      <c r="AW107" s="729" t="s">
        <v>31</v>
      </c>
      <c r="AX107" s="722">
        <f t="shared" si="528"/>
        <v>1.9</v>
      </c>
      <c r="AY107" s="727">
        <f t="shared" si="475"/>
        <v>33.1</v>
      </c>
      <c r="AZ107" s="798">
        <f t="shared" si="476"/>
        <v>0.24</v>
      </c>
      <c r="BA107" s="798"/>
      <c r="BB107" s="727">
        <f t="shared" si="477"/>
        <v>2.14</v>
      </c>
      <c r="BC107" s="724">
        <f t="shared" si="478"/>
        <v>31.96</v>
      </c>
      <c r="BD107" s="737">
        <f t="shared" si="479"/>
        <v>0</v>
      </c>
      <c r="BE107" s="737"/>
      <c r="BF107" s="737">
        <f t="shared" si="480"/>
        <v>227.04</v>
      </c>
      <c r="BG107" s="737">
        <f t="shared" si="481"/>
        <v>53.91</v>
      </c>
      <c r="BH107" s="726">
        <f t="shared" si="482"/>
        <v>2.35</v>
      </c>
      <c r="BI107" s="726">
        <f t="shared" si="483"/>
        <v>0.58600000000001229</v>
      </c>
      <c r="BJ107" s="726">
        <f t="shared" si="484"/>
        <v>8.48</v>
      </c>
      <c r="BK107" s="726">
        <f t="shared" si="529"/>
        <v>0.37</v>
      </c>
      <c r="BL107" s="738">
        <f t="shared" si="530"/>
        <v>132.32</v>
      </c>
      <c r="BM107" s="718"/>
      <c r="BN107" s="779" t="s">
        <v>35007</v>
      </c>
      <c r="BO107" s="793" t="s">
        <v>34893</v>
      </c>
      <c r="BP107" s="784">
        <v>1.2</v>
      </c>
      <c r="BQ107" s="784">
        <v>35</v>
      </c>
      <c r="BR107" s="787">
        <v>2.6160000000000121</v>
      </c>
      <c r="BS107" s="787">
        <v>2.5785000000000107</v>
      </c>
      <c r="BT107" s="795">
        <v>0</v>
      </c>
    </row>
    <row r="108" spans="1:72" ht="14.25">
      <c r="A108" s="1216" t="str">
        <f t="shared" si="441"/>
        <v>A25 =&gt; A26</v>
      </c>
      <c r="B108" s="1218"/>
      <c r="C108" s="1217"/>
      <c r="D108" s="800">
        <f t="shared" si="442"/>
        <v>1.2</v>
      </c>
      <c r="E108" s="801"/>
      <c r="F108" s="802"/>
      <c r="G108" s="803" t="s">
        <v>34920</v>
      </c>
      <c r="H108" s="740">
        <f t="shared" si="443"/>
        <v>25</v>
      </c>
      <c r="I108" s="740">
        <v>1</v>
      </c>
      <c r="J108" s="740">
        <f t="shared" si="444"/>
        <v>25</v>
      </c>
      <c r="K108" s="804">
        <f t="shared" si="445"/>
        <v>2.5785000000000107</v>
      </c>
      <c r="L108" s="804">
        <f t="shared" si="446"/>
        <v>2.4805000000000081</v>
      </c>
      <c r="M108" s="724">
        <f t="shared" si="517"/>
        <v>2.5299999999999998</v>
      </c>
      <c r="N108" s="725">
        <f t="shared" si="518"/>
        <v>0.12</v>
      </c>
      <c r="O108" s="725">
        <f t="shared" si="519"/>
        <v>0.24</v>
      </c>
      <c r="P108" s="724">
        <f t="shared" si="520"/>
        <v>2.8899999999999997</v>
      </c>
      <c r="Q108" s="724">
        <f t="shared" si="521"/>
        <v>2.14</v>
      </c>
      <c r="R108" s="726">
        <f t="shared" si="487"/>
        <v>0</v>
      </c>
      <c r="S108" s="726">
        <f t="shared" si="488"/>
        <v>80.25</v>
      </c>
      <c r="T108" s="726">
        <f t="shared" si="489"/>
        <v>74.37</v>
      </c>
      <c r="U108" s="726">
        <f t="shared" si="490"/>
        <v>0</v>
      </c>
      <c r="V108" s="726">
        <f t="shared" si="491"/>
        <v>0</v>
      </c>
      <c r="W108" s="727">
        <f t="shared" si="492"/>
        <v>169.5</v>
      </c>
      <c r="X108" s="728">
        <f t="shared" si="493"/>
        <v>0</v>
      </c>
      <c r="Y108" s="720" t="str">
        <f t="shared" si="454"/>
        <v>A25</v>
      </c>
      <c r="Z108" s="721">
        <f t="shared" si="522"/>
        <v>1.7</v>
      </c>
      <c r="AA108" s="729" t="s">
        <v>31</v>
      </c>
      <c r="AB108" s="722">
        <f t="shared" si="523"/>
        <v>1.7</v>
      </c>
      <c r="AC108" s="730">
        <f t="shared" si="524"/>
        <v>2.5785000000000107</v>
      </c>
      <c r="AD108" s="731">
        <f t="shared" si="525"/>
        <v>0.12</v>
      </c>
      <c r="AE108" s="731">
        <f t="shared" si="498"/>
        <v>0.15</v>
      </c>
      <c r="AF108" s="732">
        <f t="shared" si="526"/>
        <v>2.85</v>
      </c>
      <c r="AG108" s="732">
        <f t="shared" si="500"/>
        <v>2.8000000000000003</v>
      </c>
      <c r="AH108" s="731">
        <f t="shared" si="527"/>
        <v>0.66</v>
      </c>
      <c r="AI108" s="733">
        <f t="shared" si="502"/>
        <v>0</v>
      </c>
      <c r="AJ108" s="733">
        <f t="shared" si="503"/>
        <v>2.77</v>
      </c>
      <c r="AK108" s="733">
        <f t="shared" si="504"/>
        <v>2.4900000000000002</v>
      </c>
      <c r="AL108" s="733">
        <f t="shared" si="505"/>
        <v>0</v>
      </c>
      <c r="AM108" s="733">
        <f t="shared" si="506"/>
        <v>0</v>
      </c>
      <c r="AN108" s="734">
        <f t="shared" si="507"/>
        <v>17.690000000000001</v>
      </c>
      <c r="AO108" s="735">
        <f t="shared" si="508"/>
        <v>0</v>
      </c>
      <c r="AP108" s="1216" t="str">
        <f t="shared" ref="AP108:AP125" si="531">A108</f>
        <v>A25 =&gt; A26</v>
      </c>
      <c r="AQ108" s="1217">
        <f t="shared" si="470"/>
        <v>0</v>
      </c>
      <c r="AR108" s="739">
        <f t="shared" si="471"/>
        <v>1.2</v>
      </c>
      <c r="AS108" s="736"/>
      <c r="AT108" s="736"/>
      <c r="AU108" s="723">
        <f t="shared" si="472"/>
        <v>25</v>
      </c>
      <c r="AV108" s="721">
        <f t="shared" si="473"/>
        <v>1.9</v>
      </c>
      <c r="AW108" s="729" t="s">
        <v>31</v>
      </c>
      <c r="AX108" s="722">
        <f t="shared" si="528"/>
        <v>1.9</v>
      </c>
      <c r="AY108" s="727">
        <f t="shared" si="475"/>
        <v>23.1</v>
      </c>
      <c r="AZ108" s="798">
        <f t="shared" si="476"/>
        <v>0.24</v>
      </c>
      <c r="BA108" s="798"/>
      <c r="BB108" s="727">
        <f t="shared" si="477"/>
        <v>2.14</v>
      </c>
      <c r="BC108" s="724">
        <f t="shared" si="478"/>
        <v>22.31</v>
      </c>
      <c r="BD108" s="737">
        <f t="shared" si="479"/>
        <v>0</v>
      </c>
      <c r="BE108" s="737"/>
      <c r="BF108" s="737">
        <f t="shared" si="480"/>
        <v>159.88000000000002</v>
      </c>
      <c r="BG108" s="737">
        <f t="shared" si="481"/>
        <v>37.619999999999997</v>
      </c>
      <c r="BH108" s="726">
        <f t="shared" si="482"/>
        <v>2.35</v>
      </c>
      <c r="BI108" s="726">
        <f t="shared" si="483"/>
        <v>0.54850000000001087</v>
      </c>
      <c r="BJ108" s="726">
        <f t="shared" si="484"/>
        <v>8.48</v>
      </c>
      <c r="BK108" s="726">
        <f t="shared" si="529"/>
        <v>0.35</v>
      </c>
      <c r="BL108" s="738">
        <f t="shared" si="530"/>
        <v>91.12</v>
      </c>
      <c r="BM108" s="718"/>
      <c r="BN108" s="779" t="s">
        <v>35008</v>
      </c>
      <c r="BO108" s="793" t="s">
        <v>34894</v>
      </c>
      <c r="BP108" s="784">
        <v>1.2</v>
      </c>
      <c r="BQ108" s="784">
        <v>25</v>
      </c>
      <c r="BR108" s="787">
        <v>2.5785000000000107</v>
      </c>
      <c r="BS108" s="787">
        <v>2.4805000000000081</v>
      </c>
      <c r="BT108" s="795">
        <v>0</v>
      </c>
    </row>
    <row r="109" spans="1:72" ht="14.25">
      <c r="A109" s="1216" t="str">
        <f t="shared" si="441"/>
        <v>A26 =&gt; A27</v>
      </c>
      <c r="B109" s="1218"/>
      <c r="C109" s="1217"/>
      <c r="D109" s="800">
        <f t="shared" si="442"/>
        <v>1.2</v>
      </c>
      <c r="E109" s="801"/>
      <c r="F109" s="802"/>
      <c r="G109" s="803" t="s">
        <v>34920</v>
      </c>
      <c r="H109" s="740">
        <f t="shared" si="443"/>
        <v>25</v>
      </c>
      <c r="I109" s="740">
        <v>1</v>
      </c>
      <c r="J109" s="740">
        <f t="shared" si="444"/>
        <v>25</v>
      </c>
      <c r="K109" s="804">
        <f t="shared" si="445"/>
        <v>2.4805000000000081</v>
      </c>
      <c r="L109" s="804">
        <f t="shared" si="446"/>
        <v>2.3800000000000097</v>
      </c>
      <c r="M109" s="724">
        <f t="shared" si="517"/>
        <v>2.4300000000000002</v>
      </c>
      <c r="N109" s="725">
        <f t="shared" si="518"/>
        <v>0.12</v>
      </c>
      <c r="O109" s="725">
        <f t="shared" si="519"/>
        <v>0.24</v>
      </c>
      <c r="P109" s="724">
        <f t="shared" si="520"/>
        <v>2.79</v>
      </c>
      <c r="Q109" s="724">
        <f t="shared" si="521"/>
        <v>2.14</v>
      </c>
      <c r="R109" s="726">
        <f t="shared" si="487"/>
        <v>0</v>
      </c>
      <c r="S109" s="726">
        <f t="shared" si="488"/>
        <v>80.25</v>
      </c>
      <c r="T109" s="726">
        <f t="shared" si="489"/>
        <v>69.02</v>
      </c>
      <c r="U109" s="726">
        <f t="shared" si="490"/>
        <v>0</v>
      </c>
      <c r="V109" s="726">
        <f t="shared" si="491"/>
        <v>0</v>
      </c>
      <c r="W109" s="727">
        <f t="shared" si="492"/>
        <v>164.5</v>
      </c>
      <c r="X109" s="728">
        <f t="shared" si="493"/>
        <v>0</v>
      </c>
      <c r="Y109" s="720" t="str">
        <f t="shared" si="454"/>
        <v>A26</v>
      </c>
      <c r="Z109" s="721">
        <f t="shared" si="522"/>
        <v>1.7</v>
      </c>
      <c r="AA109" s="729" t="s">
        <v>31</v>
      </c>
      <c r="AB109" s="722">
        <f t="shared" si="523"/>
        <v>1.7</v>
      </c>
      <c r="AC109" s="730">
        <f t="shared" si="524"/>
        <v>2.4805000000000081</v>
      </c>
      <c r="AD109" s="731">
        <f t="shared" si="525"/>
        <v>0.12</v>
      </c>
      <c r="AE109" s="731">
        <f t="shared" si="498"/>
        <v>0.15</v>
      </c>
      <c r="AF109" s="732">
        <f t="shared" si="526"/>
        <v>2.75</v>
      </c>
      <c r="AG109" s="732">
        <f t="shared" si="500"/>
        <v>2.8000000000000003</v>
      </c>
      <c r="AH109" s="731">
        <f t="shared" si="527"/>
        <v>0.66</v>
      </c>
      <c r="AI109" s="733">
        <f t="shared" si="502"/>
        <v>0</v>
      </c>
      <c r="AJ109" s="733">
        <f t="shared" si="503"/>
        <v>2.77</v>
      </c>
      <c r="AK109" s="733">
        <f t="shared" si="504"/>
        <v>2.31</v>
      </c>
      <c r="AL109" s="733">
        <f t="shared" si="505"/>
        <v>0</v>
      </c>
      <c r="AM109" s="733">
        <f t="shared" si="506"/>
        <v>0</v>
      </c>
      <c r="AN109" s="734">
        <f t="shared" si="507"/>
        <v>17.16</v>
      </c>
      <c r="AO109" s="735">
        <f t="shared" si="508"/>
        <v>0</v>
      </c>
      <c r="AP109" s="1216" t="str">
        <f t="shared" si="531"/>
        <v>A26 =&gt; A27</v>
      </c>
      <c r="AQ109" s="1217">
        <f t="shared" si="470"/>
        <v>0</v>
      </c>
      <c r="AR109" s="739">
        <f t="shared" si="471"/>
        <v>1.2</v>
      </c>
      <c r="AS109" s="736"/>
      <c r="AT109" s="736"/>
      <c r="AU109" s="723">
        <f t="shared" si="472"/>
        <v>25</v>
      </c>
      <c r="AV109" s="721">
        <f t="shared" si="473"/>
        <v>1.9</v>
      </c>
      <c r="AW109" s="729" t="s">
        <v>31</v>
      </c>
      <c r="AX109" s="722">
        <f t="shared" si="528"/>
        <v>1.9</v>
      </c>
      <c r="AY109" s="727">
        <f t="shared" si="475"/>
        <v>23.1</v>
      </c>
      <c r="AZ109" s="798">
        <f t="shared" si="476"/>
        <v>0.24</v>
      </c>
      <c r="BA109" s="798"/>
      <c r="BB109" s="727">
        <f t="shared" si="477"/>
        <v>2.14</v>
      </c>
      <c r="BC109" s="724">
        <f t="shared" si="478"/>
        <v>22.31</v>
      </c>
      <c r="BD109" s="737">
        <f t="shared" si="479"/>
        <v>0</v>
      </c>
      <c r="BE109" s="737"/>
      <c r="BF109" s="737">
        <f t="shared" si="480"/>
        <v>154.35</v>
      </c>
      <c r="BG109" s="737">
        <f t="shared" si="481"/>
        <v>37.619999999999997</v>
      </c>
      <c r="BH109" s="726">
        <f t="shared" si="482"/>
        <v>2.35</v>
      </c>
      <c r="BI109" s="726">
        <f t="shared" si="483"/>
        <v>0.45050000000000834</v>
      </c>
      <c r="BJ109" s="726">
        <f t="shared" si="484"/>
        <v>8.48</v>
      </c>
      <c r="BK109" s="726">
        <f t="shared" si="529"/>
        <v>0.28999999999999998</v>
      </c>
      <c r="BL109" s="738">
        <f t="shared" si="530"/>
        <v>85.65</v>
      </c>
      <c r="BM109" s="718"/>
      <c r="BN109" s="779" t="s">
        <v>35009</v>
      </c>
      <c r="BO109" s="793" t="s">
        <v>34895</v>
      </c>
      <c r="BP109" s="784">
        <v>1.2</v>
      </c>
      <c r="BQ109" s="784">
        <v>25</v>
      </c>
      <c r="BR109" s="787">
        <v>2.4805000000000081</v>
      </c>
      <c r="BS109" s="787">
        <v>2.3800000000000097</v>
      </c>
      <c r="BT109" s="795">
        <v>0</v>
      </c>
    </row>
    <row r="110" spans="1:72" ht="14.25">
      <c r="A110" s="1216" t="str">
        <f t="shared" si="441"/>
        <v>A27 =&gt; A28</v>
      </c>
      <c r="B110" s="1218"/>
      <c r="C110" s="1217"/>
      <c r="D110" s="800">
        <f t="shared" si="442"/>
        <v>1.2</v>
      </c>
      <c r="E110" s="801"/>
      <c r="F110" s="802"/>
      <c r="G110" s="803" t="s">
        <v>34920</v>
      </c>
      <c r="H110" s="740">
        <f t="shared" si="443"/>
        <v>10</v>
      </c>
      <c r="I110" s="740">
        <v>1</v>
      </c>
      <c r="J110" s="740">
        <f t="shared" si="444"/>
        <v>10</v>
      </c>
      <c r="K110" s="804">
        <f t="shared" si="445"/>
        <v>2.3800000000000097</v>
      </c>
      <c r="L110" s="804">
        <f t="shared" si="446"/>
        <v>2.3820000000000103</v>
      </c>
      <c r="M110" s="724">
        <f t="shared" si="517"/>
        <v>2.38</v>
      </c>
      <c r="N110" s="725">
        <f t="shared" si="518"/>
        <v>0.12</v>
      </c>
      <c r="O110" s="725">
        <f t="shared" si="519"/>
        <v>0.24</v>
      </c>
      <c r="P110" s="724">
        <f t="shared" si="520"/>
        <v>2.74</v>
      </c>
      <c r="Q110" s="724">
        <f t="shared" si="521"/>
        <v>2.14</v>
      </c>
      <c r="R110" s="726">
        <f t="shared" si="487"/>
        <v>0</v>
      </c>
      <c r="S110" s="726">
        <f t="shared" si="488"/>
        <v>32.1</v>
      </c>
      <c r="T110" s="726">
        <f t="shared" si="489"/>
        <v>26.54</v>
      </c>
      <c r="U110" s="726">
        <f t="shared" si="490"/>
        <v>0</v>
      </c>
      <c r="V110" s="726">
        <f t="shared" si="491"/>
        <v>0</v>
      </c>
      <c r="W110" s="727">
        <f t="shared" si="492"/>
        <v>64.8</v>
      </c>
      <c r="X110" s="728">
        <f t="shared" si="493"/>
        <v>0</v>
      </c>
      <c r="Y110" s="720" t="str">
        <f t="shared" si="454"/>
        <v>A27</v>
      </c>
      <c r="Z110" s="721">
        <f t="shared" si="522"/>
        <v>1.7</v>
      </c>
      <c r="AA110" s="729" t="s">
        <v>31</v>
      </c>
      <c r="AB110" s="722">
        <f t="shared" si="523"/>
        <v>1.7</v>
      </c>
      <c r="AC110" s="730">
        <f t="shared" si="524"/>
        <v>2.3800000000000097</v>
      </c>
      <c r="AD110" s="731">
        <f t="shared" si="525"/>
        <v>0.12</v>
      </c>
      <c r="AE110" s="731">
        <f t="shared" si="498"/>
        <v>0.15</v>
      </c>
      <c r="AF110" s="732">
        <f t="shared" si="526"/>
        <v>2.65</v>
      </c>
      <c r="AG110" s="732">
        <f t="shared" si="500"/>
        <v>2.8000000000000003</v>
      </c>
      <c r="AH110" s="731">
        <f t="shared" si="527"/>
        <v>0.66</v>
      </c>
      <c r="AI110" s="733">
        <f t="shared" si="502"/>
        <v>0</v>
      </c>
      <c r="AJ110" s="733">
        <f t="shared" si="503"/>
        <v>2.77</v>
      </c>
      <c r="AK110" s="733">
        <f t="shared" si="504"/>
        <v>2.13</v>
      </c>
      <c r="AL110" s="733">
        <f t="shared" si="505"/>
        <v>0</v>
      </c>
      <c r="AM110" s="733">
        <f t="shared" si="506"/>
        <v>0</v>
      </c>
      <c r="AN110" s="734">
        <f t="shared" si="507"/>
        <v>16.63</v>
      </c>
      <c r="AO110" s="735">
        <f t="shared" si="508"/>
        <v>0</v>
      </c>
      <c r="AP110" s="1216" t="str">
        <f t="shared" si="531"/>
        <v>A27 =&gt; A28</v>
      </c>
      <c r="AQ110" s="1217">
        <f t="shared" si="470"/>
        <v>0</v>
      </c>
      <c r="AR110" s="739">
        <f t="shared" si="471"/>
        <v>1.2</v>
      </c>
      <c r="AS110" s="736"/>
      <c r="AT110" s="736"/>
      <c r="AU110" s="723">
        <f t="shared" si="472"/>
        <v>10</v>
      </c>
      <c r="AV110" s="721">
        <f t="shared" si="473"/>
        <v>1.9</v>
      </c>
      <c r="AW110" s="729" t="s">
        <v>31</v>
      </c>
      <c r="AX110" s="722">
        <f t="shared" si="528"/>
        <v>1.9</v>
      </c>
      <c r="AY110" s="727">
        <f t="shared" si="475"/>
        <v>8.1</v>
      </c>
      <c r="AZ110" s="798">
        <f t="shared" si="476"/>
        <v>0.24</v>
      </c>
      <c r="BA110" s="798"/>
      <c r="BB110" s="727">
        <f t="shared" si="477"/>
        <v>2.14</v>
      </c>
      <c r="BC110" s="724">
        <f t="shared" si="478"/>
        <v>7.82</v>
      </c>
      <c r="BD110" s="737">
        <f t="shared" si="479"/>
        <v>0</v>
      </c>
      <c r="BE110" s="737"/>
      <c r="BF110" s="737">
        <f t="shared" si="480"/>
        <v>63.540000000000006</v>
      </c>
      <c r="BG110" s="737">
        <f t="shared" si="481"/>
        <v>13.19</v>
      </c>
      <c r="BH110" s="726">
        <f t="shared" si="482"/>
        <v>2.35</v>
      </c>
      <c r="BI110" s="726">
        <f t="shared" si="483"/>
        <v>0.35000000000000986</v>
      </c>
      <c r="BJ110" s="726">
        <f t="shared" si="484"/>
        <v>8.48</v>
      </c>
      <c r="BK110" s="726">
        <f t="shared" si="529"/>
        <v>0.22</v>
      </c>
      <c r="BL110" s="738">
        <f t="shared" si="530"/>
        <v>33.83</v>
      </c>
      <c r="BM110" s="718"/>
      <c r="BN110" s="779" t="s">
        <v>35010</v>
      </c>
      <c r="BO110" s="793" t="s">
        <v>34896</v>
      </c>
      <c r="BP110" s="784">
        <v>1.2</v>
      </c>
      <c r="BQ110" s="784">
        <v>10</v>
      </c>
      <c r="BR110" s="787">
        <v>2.3800000000000097</v>
      </c>
      <c r="BS110" s="787">
        <v>2.3820000000000103</v>
      </c>
      <c r="BT110" s="795">
        <v>0.3</v>
      </c>
    </row>
    <row r="111" spans="1:72" ht="14.25">
      <c r="A111" s="1216" t="str">
        <f t="shared" si="441"/>
        <v>A28 =&gt; A29</v>
      </c>
      <c r="B111" s="1218"/>
      <c r="C111" s="1217"/>
      <c r="D111" s="800">
        <f t="shared" si="442"/>
        <v>1.5</v>
      </c>
      <c r="E111" s="801"/>
      <c r="F111" s="802"/>
      <c r="G111" s="803" t="s">
        <v>35026</v>
      </c>
      <c r="H111" s="740">
        <f t="shared" si="443"/>
        <v>30</v>
      </c>
      <c r="I111" s="740">
        <v>1</v>
      </c>
      <c r="J111" s="740">
        <f t="shared" si="444"/>
        <v>30</v>
      </c>
      <c r="K111" s="804">
        <f t="shared" si="445"/>
        <v>2.682000000000011</v>
      </c>
      <c r="L111" s="804">
        <f t="shared" si="446"/>
        <v>2.597000000000012</v>
      </c>
      <c r="M111" s="724">
        <f t="shared" si="517"/>
        <v>2.64</v>
      </c>
      <c r="N111" s="725">
        <f t="shared" si="518"/>
        <v>0.15</v>
      </c>
      <c r="O111" s="725">
        <f t="shared" si="519"/>
        <v>0.3</v>
      </c>
      <c r="P111" s="724">
        <f t="shared" si="520"/>
        <v>3.09</v>
      </c>
      <c r="Q111" s="724">
        <f t="shared" si="521"/>
        <v>2.6</v>
      </c>
      <c r="R111" s="726">
        <f t="shared" si="487"/>
        <v>0</v>
      </c>
      <c r="S111" s="726">
        <f t="shared" si="488"/>
        <v>117</v>
      </c>
      <c r="T111" s="726">
        <f t="shared" si="489"/>
        <v>117</v>
      </c>
      <c r="U111" s="726">
        <f t="shared" si="490"/>
        <v>7.02</v>
      </c>
      <c r="V111" s="726">
        <f t="shared" si="491"/>
        <v>0</v>
      </c>
      <c r="W111" s="727">
        <f t="shared" si="492"/>
        <v>215.4</v>
      </c>
      <c r="X111" s="728">
        <f t="shared" si="493"/>
        <v>0</v>
      </c>
      <c r="Y111" s="720" t="str">
        <f t="shared" si="454"/>
        <v>A28</v>
      </c>
      <c r="Z111" s="721">
        <f t="shared" si="522"/>
        <v>2</v>
      </c>
      <c r="AA111" s="729" t="s">
        <v>31</v>
      </c>
      <c r="AB111" s="722">
        <f t="shared" si="523"/>
        <v>2</v>
      </c>
      <c r="AC111" s="730">
        <f t="shared" si="524"/>
        <v>2.682000000000011</v>
      </c>
      <c r="AD111" s="731">
        <f t="shared" si="525"/>
        <v>0.15</v>
      </c>
      <c r="AE111" s="731">
        <f t="shared" si="498"/>
        <v>0.15</v>
      </c>
      <c r="AF111" s="732">
        <f t="shared" si="526"/>
        <v>2.98</v>
      </c>
      <c r="AG111" s="732">
        <f t="shared" si="500"/>
        <v>3.1</v>
      </c>
      <c r="AH111" s="731">
        <f t="shared" si="527"/>
        <v>0.6</v>
      </c>
      <c r="AI111" s="733">
        <f t="shared" si="502"/>
        <v>0</v>
      </c>
      <c r="AJ111" s="733">
        <f t="shared" si="503"/>
        <v>2.79</v>
      </c>
      <c r="AK111" s="733">
        <f t="shared" si="504"/>
        <v>2.75</v>
      </c>
      <c r="AL111" s="733">
        <f t="shared" si="505"/>
        <v>0</v>
      </c>
      <c r="AM111" s="733">
        <f t="shared" si="506"/>
        <v>0</v>
      </c>
      <c r="AN111" s="734">
        <f t="shared" si="507"/>
        <v>16.7</v>
      </c>
      <c r="AO111" s="735">
        <f t="shared" si="508"/>
        <v>0</v>
      </c>
      <c r="AP111" s="1216" t="str">
        <f t="shared" si="531"/>
        <v>A28 =&gt; A29</v>
      </c>
      <c r="AQ111" s="1217">
        <f t="shared" si="470"/>
        <v>0</v>
      </c>
      <c r="AR111" s="739">
        <f t="shared" si="471"/>
        <v>1.5</v>
      </c>
      <c r="AS111" s="736"/>
      <c r="AT111" s="736"/>
      <c r="AU111" s="723">
        <f t="shared" si="472"/>
        <v>30</v>
      </c>
      <c r="AV111" s="721">
        <f t="shared" si="473"/>
        <v>2.2000000000000002</v>
      </c>
      <c r="AW111" s="729" t="s">
        <v>31</v>
      </c>
      <c r="AX111" s="722">
        <f t="shared" si="528"/>
        <v>2.2000000000000002</v>
      </c>
      <c r="AY111" s="727">
        <f t="shared" si="475"/>
        <v>27.8</v>
      </c>
      <c r="AZ111" s="798">
        <f t="shared" si="476"/>
        <v>0.3</v>
      </c>
      <c r="BA111" s="798"/>
      <c r="BB111" s="727">
        <f t="shared" si="477"/>
        <v>2.6</v>
      </c>
      <c r="BC111" s="724">
        <f t="shared" si="478"/>
        <v>40.380000000000003</v>
      </c>
      <c r="BD111" s="737">
        <f t="shared" si="479"/>
        <v>0</v>
      </c>
      <c r="BE111" s="737"/>
      <c r="BF111" s="737">
        <f t="shared" si="480"/>
        <v>246.56</v>
      </c>
      <c r="BG111" s="737">
        <f t="shared" si="481"/>
        <v>70.739999999999995</v>
      </c>
      <c r="BH111" s="726">
        <f t="shared" si="482"/>
        <v>2.35</v>
      </c>
      <c r="BI111" s="726">
        <f t="shared" si="483"/>
        <v>0.68200000000001104</v>
      </c>
      <c r="BJ111" s="726">
        <f t="shared" si="484"/>
        <v>11.37</v>
      </c>
      <c r="BK111" s="726">
        <f t="shared" si="529"/>
        <v>0.43</v>
      </c>
      <c r="BL111" s="738">
        <f t="shared" si="530"/>
        <v>123.64</v>
      </c>
      <c r="BM111" s="718"/>
      <c r="BN111" s="779" t="s">
        <v>35011</v>
      </c>
      <c r="BO111" s="793" t="s">
        <v>34897</v>
      </c>
      <c r="BP111" s="784">
        <v>1.5</v>
      </c>
      <c r="BQ111" s="784">
        <v>30</v>
      </c>
      <c r="BR111" s="787">
        <v>2.682000000000011</v>
      </c>
      <c r="BS111" s="787">
        <v>2.597000000000012</v>
      </c>
      <c r="BT111" s="795">
        <v>0</v>
      </c>
    </row>
    <row r="112" spans="1:72" ht="14.25">
      <c r="A112" s="1216" t="str">
        <f t="shared" si="441"/>
        <v>A29 =&gt; A30</v>
      </c>
      <c r="B112" s="1218"/>
      <c r="C112" s="1217"/>
      <c r="D112" s="800">
        <f t="shared" si="442"/>
        <v>1.5</v>
      </c>
      <c r="E112" s="801"/>
      <c r="F112" s="802"/>
      <c r="G112" s="803" t="s">
        <v>35026</v>
      </c>
      <c r="H112" s="740">
        <f t="shared" si="443"/>
        <v>30</v>
      </c>
      <c r="I112" s="740">
        <v>1</v>
      </c>
      <c r="J112" s="740">
        <f t="shared" si="444"/>
        <v>30</v>
      </c>
      <c r="K112" s="804">
        <f t="shared" si="445"/>
        <v>2.597000000000012</v>
      </c>
      <c r="L112" s="804">
        <f t="shared" si="446"/>
        <v>2.6270000000000113</v>
      </c>
      <c r="M112" s="724">
        <f t="shared" si="517"/>
        <v>2.61</v>
      </c>
      <c r="N112" s="725">
        <f t="shared" si="518"/>
        <v>0.15</v>
      </c>
      <c r="O112" s="725">
        <f t="shared" si="519"/>
        <v>0.3</v>
      </c>
      <c r="P112" s="724">
        <f t="shared" si="520"/>
        <v>3.0599999999999996</v>
      </c>
      <c r="Q112" s="724">
        <f t="shared" si="521"/>
        <v>2.6</v>
      </c>
      <c r="R112" s="726">
        <f t="shared" si="487"/>
        <v>0</v>
      </c>
      <c r="S112" s="726">
        <f t="shared" si="488"/>
        <v>117</v>
      </c>
      <c r="T112" s="726">
        <f t="shared" si="489"/>
        <v>117</v>
      </c>
      <c r="U112" s="726">
        <f t="shared" si="490"/>
        <v>4.68</v>
      </c>
      <c r="V112" s="726">
        <f t="shared" si="491"/>
        <v>0</v>
      </c>
      <c r="W112" s="727">
        <f t="shared" si="492"/>
        <v>213.6</v>
      </c>
      <c r="X112" s="728">
        <f t="shared" si="493"/>
        <v>0</v>
      </c>
      <c r="Y112" s="720" t="str">
        <f t="shared" si="454"/>
        <v>A29</v>
      </c>
      <c r="Z112" s="721">
        <f t="shared" si="522"/>
        <v>2</v>
      </c>
      <c r="AA112" s="729" t="s">
        <v>31</v>
      </c>
      <c r="AB112" s="722">
        <f t="shared" si="523"/>
        <v>2</v>
      </c>
      <c r="AC112" s="730">
        <f t="shared" si="524"/>
        <v>2.597000000000012</v>
      </c>
      <c r="AD112" s="731">
        <f t="shared" si="525"/>
        <v>0.15</v>
      </c>
      <c r="AE112" s="731">
        <f t="shared" si="498"/>
        <v>0.15</v>
      </c>
      <c r="AF112" s="732">
        <f t="shared" si="526"/>
        <v>2.9</v>
      </c>
      <c r="AG112" s="732">
        <f t="shared" si="500"/>
        <v>3.1</v>
      </c>
      <c r="AH112" s="731">
        <f t="shared" si="527"/>
        <v>0.6</v>
      </c>
      <c r="AI112" s="733">
        <f t="shared" si="502"/>
        <v>0</v>
      </c>
      <c r="AJ112" s="733">
        <f t="shared" si="503"/>
        <v>2.79</v>
      </c>
      <c r="AK112" s="733">
        <f t="shared" si="504"/>
        <v>2.6</v>
      </c>
      <c r="AL112" s="733">
        <f t="shared" si="505"/>
        <v>0</v>
      </c>
      <c r="AM112" s="733">
        <f t="shared" si="506"/>
        <v>0</v>
      </c>
      <c r="AN112" s="734">
        <f t="shared" si="507"/>
        <v>16.32</v>
      </c>
      <c r="AO112" s="735">
        <f t="shared" si="508"/>
        <v>0</v>
      </c>
      <c r="AP112" s="1216" t="str">
        <f t="shared" si="531"/>
        <v>A29 =&gt; A30</v>
      </c>
      <c r="AQ112" s="1217">
        <f t="shared" si="470"/>
        <v>0</v>
      </c>
      <c r="AR112" s="739">
        <f t="shared" si="471"/>
        <v>1.5</v>
      </c>
      <c r="AS112" s="736"/>
      <c r="AT112" s="736"/>
      <c r="AU112" s="723">
        <f t="shared" si="472"/>
        <v>30</v>
      </c>
      <c r="AV112" s="721">
        <f t="shared" si="473"/>
        <v>2.2000000000000002</v>
      </c>
      <c r="AW112" s="729" t="s">
        <v>31</v>
      </c>
      <c r="AX112" s="722">
        <f t="shared" si="528"/>
        <v>2.2000000000000002</v>
      </c>
      <c r="AY112" s="727">
        <f t="shared" si="475"/>
        <v>27.8</v>
      </c>
      <c r="AZ112" s="798">
        <f t="shared" si="476"/>
        <v>0.3</v>
      </c>
      <c r="BA112" s="798"/>
      <c r="BB112" s="727">
        <f t="shared" si="477"/>
        <v>2.6</v>
      </c>
      <c r="BC112" s="724">
        <f t="shared" si="478"/>
        <v>40.380000000000003</v>
      </c>
      <c r="BD112" s="737">
        <f t="shared" si="479"/>
        <v>0</v>
      </c>
      <c r="BE112" s="737"/>
      <c r="BF112" s="737">
        <f t="shared" si="480"/>
        <v>244.07</v>
      </c>
      <c r="BG112" s="737">
        <f t="shared" si="481"/>
        <v>70.739999999999995</v>
      </c>
      <c r="BH112" s="726">
        <f t="shared" si="482"/>
        <v>2.35</v>
      </c>
      <c r="BI112" s="726">
        <f t="shared" si="483"/>
        <v>0.59700000000001197</v>
      </c>
      <c r="BJ112" s="726">
        <f t="shared" si="484"/>
        <v>11.37</v>
      </c>
      <c r="BK112" s="726">
        <f t="shared" si="529"/>
        <v>0.38</v>
      </c>
      <c r="BL112" s="738">
        <f t="shared" si="530"/>
        <v>121.2</v>
      </c>
      <c r="BM112" s="718"/>
      <c r="BN112" s="779" t="s">
        <v>35012</v>
      </c>
      <c r="BO112" s="793" t="s">
        <v>34898</v>
      </c>
      <c r="BP112" s="784">
        <v>1.5</v>
      </c>
      <c r="BQ112" s="784">
        <v>30</v>
      </c>
      <c r="BR112" s="787">
        <v>2.597000000000012</v>
      </c>
      <c r="BS112" s="787">
        <v>2.6270000000000113</v>
      </c>
      <c r="BT112" s="795">
        <v>0</v>
      </c>
    </row>
    <row r="113" spans="1:72" ht="14.25">
      <c r="A113" s="1216" t="str">
        <f t="shared" si="441"/>
        <v>A30 =&gt; A31</v>
      </c>
      <c r="B113" s="1218"/>
      <c r="C113" s="1217"/>
      <c r="D113" s="800">
        <f t="shared" si="442"/>
        <v>1.5</v>
      </c>
      <c r="E113" s="801"/>
      <c r="F113" s="802"/>
      <c r="G113" s="803" t="s">
        <v>35026</v>
      </c>
      <c r="H113" s="740">
        <f t="shared" si="443"/>
        <v>10</v>
      </c>
      <c r="I113" s="740">
        <v>1</v>
      </c>
      <c r="J113" s="740">
        <f t="shared" si="444"/>
        <v>10</v>
      </c>
      <c r="K113" s="804">
        <f t="shared" si="445"/>
        <v>2.6270000000000113</v>
      </c>
      <c r="L113" s="804">
        <f t="shared" si="446"/>
        <v>2.6320000000000103</v>
      </c>
      <c r="M113" s="724">
        <f t="shared" si="517"/>
        <v>2.63</v>
      </c>
      <c r="N113" s="725">
        <f t="shared" si="518"/>
        <v>0.15</v>
      </c>
      <c r="O113" s="725">
        <f t="shared" si="519"/>
        <v>0.3</v>
      </c>
      <c r="P113" s="724">
        <f t="shared" si="520"/>
        <v>3.0799999999999996</v>
      </c>
      <c r="Q113" s="724">
        <f t="shared" si="521"/>
        <v>2.6</v>
      </c>
      <c r="R113" s="726">
        <f t="shared" si="487"/>
        <v>0</v>
      </c>
      <c r="S113" s="726">
        <f t="shared" si="488"/>
        <v>39</v>
      </c>
      <c r="T113" s="726">
        <f t="shared" si="489"/>
        <v>39</v>
      </c>
      <c r="U113" s="726">
        <f t="shared" si="490"/>
        <v>2.08</v>
      </c>
      <c r="V113" s="726">
        <f t="shared" si="491"/>
        <v>0</v>
      </c>
      <c r="W113" s="727">
        <f t="shared" si="492"/>
        <v>71.599999999999994</v>
      </c>
      <c r="X113" s="728">
        <f t="shared" si="493"/>
        <v>0</v>
      </c>
      <c r="Y113" s="720" t="str">
        <f t="shared" si="454"/>
        <v>A30</v>
      </c>
      <c r="Z113" s="721">
        <f t="shared" si="522"/>
        <v>2</v>
      </c>
      <c r="AA113" s="729" t="s">
        <v>31</v>
      </c>
      <c r="AB113" s="722">
        <f t="shared" si="523"/>
        <v>2</v>
      </c>
      <c r="AC113" s="730">
        <f t="shared" si="524"/>
        <v>2.6270000000000113</v>
      </c>
      <c r="AD113" s="731">
        <f t="shared" si="525"/>
        <v>0.15</v>
      </c>
      <c r="AE113" s="731">
        <f t="shared" si="498"/>
        <v>0.15</v>
      </c>
      <c r="AF113" s="732">
        <f t="shared" si="526"/>
        <v>2.93</v>
      </c>
      <c r="AG113" s="732">
        <f t="shared" si="500"/>
        <v>3.1</v>
      </c>
      <c r="AH113" s="731">
        <f t="shared" si="527"/>
        <v>0.6</v>
      </c>
      <c r="AI113" s="733">
        <f t="shared" si="502"/>
        <v>0</v>
      </c>
      <c r="AJ113" s="733">
        <f t="shared" si="503"/>
        <v>2.79</v>
      </c>
      <c r="AK113" s="733">
        <f t="shared" si="504"/>
        <v>2.66</v>
      </c>
      <c r="AL113" s="733">
        <f t="shared" si="505"/>
        <v>0</v>
      </c>
      <c r="AM113" s="733">
        <f t="shared" si="506"/>
        <v>0</v>
      </c>
      <c r="AN113" s="734">
        <f t="shared" si="507"/>
        <v>16.46</v>
      </c>
      <c r="AO113" s="735">
        <f t="shared" si="508"/>
        <v>0</v>
      </c>
      <c r="AP113" s="1216" t="str">
        <f t="shared" si="531"/>
        <v>A30 =&gt; A31</v>
      </c>
      <c r="AQ113" s="1217">
        <f t="shared" si="470"/>
        <v>0</v>
      </c>
      <c r="AR113" s="739">
        <f t="shared" si="471"/>
        <v>1.5</v>
      </c>
      <c r="AS113" s="736"/>
      <c r="AT113" s="736"/>
      <c r="AU113" s="723">
        <f t="shared" si="472"/>
        <v>10</v>
      </c>
      <c r="AV113" s="721">
        <f t="shared" si="473"/>
        <v>2.2000000000000002</v>
      </c>
      <c r="AW113" s="729" t="s">
        <v>31</v>
      </c>
      <c r="AX113" s="722">
        <f t="shared" si="528"/>
        <v>2.2000000000000002</v>
      </c>
      <c r="AY113" s="727">
        <f t="shared" si="475"/>
        <v>7.8</v>
      </c>
      <c r="AZ113" s="798">
        <f t="shared" si="476"/>
        <v>0.3</v>
      </c>
      <c r="BA113" s="798"/>
      <c r="BB113" s="727">
        <f t="shared" si="477"/>
        <v>2.6</v>
      </c>
      <c r="BC113" s="724">
        <f t="shared" si="478"/>
        <v>11.33</v>
      </c>
      <c r="BD113" s="737">
        <f t="shared" si="479"/>
        <v>0</v>
      </c>
      <c r="BE113" s="737"/>
      <c r="BF113" s="737">
        <f t="shared" si="480"/>
        <v>85.53</v>
      </c>
      <c r="BG113" s="737">
        <f t="shared" si="481"/>
        <v>19.850000000000001</v>
      </c>
      <c r="BH113" s="726">
        <f t="shared" si="482"/>
        <v>2.35</v>
      </c>
      <c r="BI113" s="726">
        <f t="shared" si="483"/>
        <v>0.62700000000001133</v>
      </c>
      <c r="BJ113" s="726">
        <f t="shared" si="484"/>
        <v>11.37</v>
      </c>
      <c r="BK113" s="726">
        <f t="shared" si="529"/>
        <v>0.4</v>
      </c>
      <c r="BL113" s="738">
        <f t="shared" si="530"/>
        <v>42.58</v>
      </c>
      <c r="BM113" s="718"/>
      <c r="BN113" s="779" t="s">
        <v>35013</v>
      </c>
      <c r="BO113" s="793" t="s">
        <v>34899</v>
      </c>
      <c r="BP113" s="784">
        <v>1.5</v>
      </c>
      <c r="BQ113" s="784">
        <v>10</v>
      </c>
      <c r="BR113" s="787">
        <v>2.6270000000000113</v>
      </c>
      <c r="BS113" s="787">
        <v>2.6320000000000103</v>
      </c>
      <c r="BT113" s="795">
        <v>0</v>
      </c>
    </row>
    <row r="114" spans="1:72" ht="14.25">
      <c r="A114" s="1216" t="str">
        <f t="shared" si="441"/>
        <v>A31 =&gt; A32</v>
      </c>
      <c r="B114" s="1218"/>
      <c r="C114" s="1217"/>
      <c r="D114" s="800">
        <v>2.5</v>
      </c>
      <c r="E114" s="801" t="s">
        <v>31</v>
      </c>
      <c r="F114" s="802">
        <v>1</v>
      </c>
      <c r="G114" s="803" t="s">
        <v>34870</v>
      </c>
      <c r="H114" s="740">
        <f t="shared" si="443"/>
        <v>35</v>
      </c>
      <c r="I114" s="740">
        <v>1</v>
      </c>
      <c r="J114" s="740">
        <f t="shared" si="444"/>
        <v>35</v>
      </c>
      <c r="K114" s="804">
        <f t="shared" si="445"/>
        <v>2.6320000000000103</v>
      </c>
      <c r="L114" s="804">
        <f t="shared" si="446"/>
        <v>2.7420000000000115</v>
      </c>
      <c r="M114" s="724">
        <f t="shared" si="517"/>
        <v>2.69</v>
      </c>
      <c r="N114" s="725">
        <f t="shared" si="518"/>
        <v>0.15</v>
      </c>
      <c r="O114" s="725">
        <f t="shared" si="519"/>
        <v>0.5</v>
      </c>
      <c r="P114" s="724">
        <f t="shared" si="520"/>
        <v>3.34</v>
      </c>
      <c r="Q114" s="724">
        <f t="shared" si="521"/>
        <v>3.6</v>
      </c>
      <c r="R114" s="726">
        <f t="shared" si="487"/>
        <v>0</v>
      </c>
      <c r="S114" s="726">
        <f t="shared" si="488"/>
        <v>189</v>
      </c>
      <c r="T114" s="726">
        <f t="shared" si="489"/>
        <v>189</v>
      </c>
      <c r="U114" s="726">
        <f t="shared" si="490"/>
        <v>42.84</v>
      </c>
      <c r="V114" s="726">
        <f t="shared" si="491"/>
        <v>0</v>
      </c>
      <c r="W114" s="727">
        <f t="shared" si="492"/>
        <v>268.8</v>
      </c>
      <c r="X114" s="728">
        <f t="shared" si="493"/>
        <v>0</v>
      </c>
      <c r="Y114" s="720" t="str">
        <f t="shared" si="454"/>
        <v>A31</v>
      </c>
      <c r="Z114" s="721" t="str">
        <f t="shared" si="522"/>
        <v>--</v>
      </c>
      <c r="AA114" s="729" t="s">
        <v>31</v>
      </c>
      <c r="AB114" s="722" t="str">
        <f t="shared" si="523"/>
        <v>--</v>
      </c>
      <c r="AC114" s="730" t="str">
        <f t="shared" si="524"/>
        <v>--</v>
      </c>
      <c r="AD114" s="731" t="str">
        <f t="shared" si="525"/>
        <v>--</v>
      </c>
      <c r="AE114" s="731" t="str">
        <f t="shared" si="498"/>
        <v>--</v>
      </c>
      <c r="AF114" s="732" t="str">
        <f t="shared" si="526"/>
        <v>--</v>
      </c>
      <c r="AG114" s="732" t="str">
        <f t="shared" si="500"/>
        <v>--</v>
      </c>
      <c r="AH114" s="731" t="str">
        <f t="shared" si="527"/>
        <v>--</v>
      </c>
      <c r="AI114" s="733" t="str">
        <f t="shared" si="502"/>
        <v>--</v>
      </c>
      <c r="AJ114" s="733" t="str">
        <f t="shared" si="503"/>
        <v>--</v>
      </c>
      <c r="AK114" s="733" t="str">
        <f t="shared" si="504"/>
        <v>--</v>
      </c>
      <c r="AL114" s="733" t="str">
        <f t="shared" si="505"/>
        <v>--</v>
      </c>
      <c r="AM114" s="733" t="str">
        <f t="shared" si="506"/>
        <v>--</v>
      </c>
      <c r="AN114" s="734" t="str">
        <f t="shared" si="507"/>
        <v>--</v>
      </c>
      <c r="AO114" s="735" t="str">
        <f t="shared" si="508"/>
        <v>--</v>
      </c>
      <c r="AP114" s="1216" t="str">
        <f t="shared" si="531"/>
        <v>A31 =&gt; A32</v>
      </c>
      <c r="AQ114" s="1217">
        <f t="shared" si="470"/>
        <v>0</v>
      </c>
      <c r="AR114" s="739">
        <f t="shared" si="471"/>
        <v>2.5</v>
      </c>
      <c r="AS114" s="736" t="s">
        <v>35102</v>
      </c>
      <c r="AT114" s="736">
        <f>F114</f>
        <v>1</v>
      </c>
      <c r="AU114" s="723">
        <f t="shared" si="472"/>
        <v>35</v>
      </c>
      <c r="AV114" s="721" t="str">
        <f t="shared" si="473"/>
        <v>--</v>
      </c>
      <c r="AW114" s="729" t="s">
        <v>31</v>
      </c>
      <c r="AX114" s="722" t="str">
        <f t="shared" si="528"/>
        <v>--</v>
      </c>
      <c r="AY114" s="727">
        <f t="shared" si="475"/>
        <v>35</v>
      </c>
      <c r="AZ114" s="798">
        <v>0.45</v>
      </c>
      <c r="BA114" s="798">
        <v>0.05</v>
      </c>
      <c r="BB114" s="727">
        <f t="shared" si="477"/>
        <v>3.6</v>
      </c>
      <c r="BC114" s="724">
        <f t="shared" si="478"/>
        <v>0</v>
      </c>
      <c r="BD114" s="737">
        <f>IF(F114&gt;0,ROUND(AY114*AZ114*Q114,2),0)</f>
        <v>56.7</v>
      </c>
      <c r="BE114" s="737">
        <f>IF(F114&gt;0,ROUND(AY114*BA114*Q114,2),0)</f>
        <v>6.3</v>
      </c>
      <c r="BF114" s="737">
        <f t="shared" si="480"/>
        <v>420.84000000000003</v>
      </c>
      <c r="BG114" s="737">
        <f t="shared" si="481"/>
        <v>127.4</v>
      </c>
      <c r="BH114" s="726">
        <f t="shared" si="482"/>
        <v>2.35</v>
      </c>
      <c r="BI114" s="726">
        <f t="shared" si="483"/>
        <v>1.3720000000000103</v>
      </c>
      <c r="BJ114" s="726">
        <f t="shared" si="484"/>
        <v>0</v>
      </c>
      <c r="BK114" s="726">
        <f t="shared" si="529"/>
        <v>0.87</v>
      </c>
      <c r="BL114" s="738">
        <f t="shared" si="530"/>
        <v>235.87</v>
      </c>
      <c r="BM114" s="718"/>
      <c r="BN114" s="779" t="s">
        <v>35014</v>
      </c>
      <c r="BO114" s="793" t="s">
        <v>34900</v>
      </c>
      <c r="BP114" s="784">
        <v>1.5</v>
      </c>
      <c r="BQ114" s="784">
        <v>35</v>
      </c>
      <c r="BR114" s="787">
        <v>2.6320000000000103</v>
      </c>
      <c r="BS114" s="787">
        <v>2.7420000000000115</v>
      </c>
      <c r="BT114" s="795">
        <v>0</v>
      </c>
    </row>
    <row r="115" spans="1:72" ht="14.25">
      <c r="A115" s="1216" t="str">
        <f t="shared" si="441"/>
        <v>A32 =&gt; A33</v>
      </c>
      <c r="B115" s="1218"/>
      <c r="C115" s="1217"/>
      <c r="D115" s="800">
        <v>2.5</v>
      </c>
      <c r="E115" s="801" t="s">
        <v>31</v>
      </c>
      <c r="F115" s="802">
        <v>1</v>
      </c>
      <c r="G115" s="803" t="s">
        <v>34870</v>
      </c>
      <c r="H115" s="740">
        <f t="shared" si="443"/>
        <v>40</v>
      </c>
      <c r="I115" s="740">
        <v>1</v>
      </c>
      <c r="J115" s="740">
        <f t="shared" si="444"/>
        <v>40</v>
      </c>
      <c r="K115" s="804">
        <f t="shared" si="445"/>
        <v>2.7420000000000115</v>
      </c>
      <c r="L115" s="804">
        <f t="shared" si="446"/>
        <v>2.9060000000000095</v>
      </c>
      <c r="M115" s="724">
        <f t="shared" si="517"/>
        <v>2.82</v>
      </c>
      <c r="N115" s="725">
        <f t="shared" si="518"/>
        <v>0.15</v>
      </c>
      <c r="O115" s="725">
        <f t="shared" si="519"/>
        <v>0.5</v>
      </c>
      <c r="P115" s="724">
        <f t="shared" si="520"/>
        <v>3.4699999999999998</v>
      </c>
      <c r="Q115" s="724">
        <f t="shared" si="521"/>
        <v>3.6</v>
      </c>
      <c r="R115" s="726">
        <f t="shared" si="487"/>
        <v>0</v>
      </c>
      <c r="S115" s="726">
        <f t="shared" si="488"/>
        <v>216</v>
      </c>
      <c r="T115" s="726">
        <f t="shared" si="489"/>
        <v>216</v>
      </c>
      <c r="U115" s="726">
        <f t="shared" si="490"/>
        <v>67.680000000000007</v>
      </c>
      <c r="V115" s="726">
        <f t="shared" si="491"/>
        <v>0</v>
      </c>
      <c r="W115" s="727">
        <f t="shared" si="492"/>
        <v>317.60000000000002</v>
      </c>
      <c r="X115" s="728">
        <f t="shared" si="493"/>
        <v>0</v>
      </c>
      <c r="Y115" s="720" t="str">
        <f t="shared" si="454"/>
        <v>A32</v>
      </c>
      <c r="Z115" s="721" t="str">
        <f t="shared" si="522"/>
        <v>--</v>
      </c>
      <c r="AA115" s="729" t="s">
        <v>31</v>
      </c>
      <c r="AB115" s="722" t="str">
        <f t="shared" si="523"/>
        <v>--</v>
      </c>
      <c r="AC115" s="730" t="str">
        <f t="shared" si="524"/>
        <v>--</v>
      </c>
      <c r="AD115" s="731" t="str">
        <f t="shared" si="525"/>
        <v>--</v>
      </c>
      <c r="AE115" s="731" t="str">
        <f t="shared" si="498"/>
        <v>--</v>
      </c>
      <c r="AF115" s="732" t="str">
        <f t="shared" si="526"/>
        <v>--</v>
      </c>
      <c r="AG115" s="732" t="str">
        <f t="shared" si="500"/>
        <v>--</v>
      </c>
      <c r="AH115" s="731" t="str">
        <f t="shared" si="527"/>
        <v>--</v>
      </c>
      <c r="AI115" s="733" t="str">
        <f t="shared" si="502"/>
        <v>--</v>
      </c>
      <c r="AJ115" s="733" t="str">
        <f t="shared" si="503"/>
        <v>--</v>
      </c>
      <c r="AK115" s="733" t="str">
        <f t="shared" si="504"/>
        <v>--</v>
      </c>
      <c r="AL115" s="733" t="str">
        <f t="shared" si="505"/>
        <v>--</v>
      </c>
      <c r="AM115" s="733" t="str">
        <f t="shared" si="506"/>
        <v>--</v>
      </c>
      <c r="AN115" s="734" t="str">
        <f t="shared" si="507"/>
        <v>--</v>
      </c>
      <c r="AO115" s="735" t="str">
        <f t="shared" si="508"/>
        <v>--</v>
      </c>
      <c r="AP115" s="1216" t="str">
        <f t="shared" si="531"/>
        <v>A32 =&gt; A33</v>
      </c>
      <c r="AQ115" s="1217">
        <f t="shared" si="470"/>
        <v>0</v>
      </c>
      <c r="AR115" s="739">
        <f t="shared" si="471"/>
        <v>2.5</v>
      </c>
      <c r="AS115" s="736" t="s">
        <v>35102</v>
      </c>
      <c r="AT115" s="736">
        <f t="shared" ref="AT115:AT125" si="532">F115</f>
        <v>1</v>
      </c>
      <c r="AU115" s="723">
        <f t="shared" si="472"/>
        <v>40</v>
      </c>
      <c r="AV115" s="721" t="str">
        <f t="shared" si="473"/>
        <v>--</v>
      </c>
      <c r="AW115" s="729" t="s">
        <v>31</v>
      </c>
      <c r="AX115" s="722" t="str">
        <f t="shared" si="528"/>
        <v>--</v>
      </c>
      <c r="AY115" s="727">
        <f t="shared" si="475"/>
        <v>40</v>
      </c>
      <c r="AZ115" s="798">
        <v>0.45</v>
      </c>
      <c r="BA115" s="798">
        <v>0.05</v>
      </c>
      <c r="BB115" s="727">
        <f t="shared" si="477"/>
        <v>3.6</v>
      </c>
      <c r="BC115" s="724">
        <f t="shared" si="478"/>
        <v>0</v>
      </c>
      <c r="BD115" s="737">
        <f t="shared" ref="BD115:BD125" si="533">IF(F115&gt;0,ROUND(AY115*AZ115*Q115,2),0)</f>
        <v>64.8</v>
      </c>
      <c r="BE115" s="737">
        <f t="shared" ref="BE115:BE125" si="534">IF(F115&gt;0,ROUND(AY115*BA115*Q115,2),0)</f>
        <v>7.2</v>
      </c>
      <c r="BF115" s="737">
        <f t="shared" si="480"/>
        <v>499.68</v>
      </c>
      <c r="BG115" s="737">
        <f t="shared" si="481"/>
        <v>145.6</v>
      </c>
      <c r="BH115" s="726">
        <f t="shared" si="482"/>
        <v>2.35</v>
      </c>
      <c r="BI115" s="726">
        <f t="shared" si="483"/>
        <v>1.4820000000000115</v>
      </c>
      <c r="BJ115" s="726">
        <f t="shared" si="484"/>
        <v>0</v>
      </c>
      <c r="BK115" s="726">
        <f t="shared" si="529"/>
        <v>0.94</v>
      </c>
      <c r="BL115" s="738">
        <f t="shared" si="530"/>
        <v>288.33999999999997</v>
      </c>
      <c r="BM115" s="718"/>
      <c r="BN115" s="779" t="s">
        <v>35015</v>
      </c>
      <c r="BO115" s="793" t="s">
        <v>34901</v>
      </c>
      <c r="BP115" s="784">
        <v>1.5</v>
      </c>
      <c r="BQ115" s="784">
        <v>40</v>
      </c>
      <c r="BR115" s="787">
        <v>2.7420000000000115</v>
      </c>
      <c r="BS115" s="787">
        <v>2.9060000000000095</v>
      </c>
      <c r="BT115" s="795">
        <v>0</v>
      </c>
    </row>
    <row r="116" spans="1:72" ht="14.25">
      <c r="A116" s="1216" t="str">
        <f t="shared" si="441"/>
        <v>A33 =&gt; A34</v>
      </c>
      <c r="B116" s="1218"/>
      <c r="C116" s="1217"/>
      <c r="D116" s="800">
        <v>2.5</v>
      </c>
      <c r="E116" s="801" t="s">
        <v>31</v>
      </c>
      <c r="F116" s="802">
        <v>1</v>
      </c>
      <c r="G116" s="803" t="s">
        <v>34870</v>
      </c>
      <c r="H116" s="740">
        <f t="shared" si="443"/>
        <v>40</v>
      </c>
      <c r="I116" s="740">
        <v>1</v>
      </c>
      <c r="J116" s="740">
        <f t="shared" si="444"/>
        <v>40</v>
      </c>
      <c r="K116" s="804">
        <f t="shared" si="445"/>
        <v>2.9060000000000095</v>
      </c>
      <c r="L116" s="804">
        <f t="shared" si="446"/>
        <v>3.0710000000000086</v>
      </c>
      <c r="M116" s="724">
        <f t="shared" si="517"/>
        <v>2.99</v>
      </c>
      <c r="N116" s="725">
        <f t="shared" si="518"/>
        <v>0.15</v>
      </c>
      <c r="O116" s="725">
        <f t="shared" si="519"/>
        <v>0.5</v>
      </c>
      <c r="P116" s="724">
        <f t="shared" si="520"/>
        <v>3.64</v>
      </c>
      <c r="Q116" s="724">
        <f t="shared" si="521"/>
        <v>3.6</v>
      </c>
      <c r="R116" s="726">
        <f t="shared" si="487"/>
        <v>0</v>
      </c>
      <c r="S116" s="726">
        <f t="shared" si="488"/>
        <v>216</v>
      </c>
      <c r="T116" s="726">
        <f t="shared" si="489"/>
        <v>216</v>
      </c>
      <c r="U116" s="726">
        <f t="shared" si="490"/>
        <v>92.16</v>
      </c>
      <c r="V116" s="726">
        <f t="shared" si="491"/>
        <v>0</v>
      </c>
      <c r="W116" s="727">
        <f t="shared" si="492"/>
        <v>331.2</v>
      </c>
      <c r="X116" s="728">
        <f t="shared" si="493"/>
        <v>0</v>
      </c>
      <c r="Y116" s="720" t="str">
        <f t="shared" si="454"/>
        <v>A33</v>
      </c>
      <c r="Z116" s="721" t="str">
        <f t="shared" si="522"/>
        <v>--</v>
      </c>
      <c r="AA116" s="729" t="s">
        <v>31</v>
      </c>
      <c r="AB116" s="722" t="str">
        <f t="shared" si="523"/>
        <v>--</v>
      </c>
      <c r="AC116" s="730" t="str">
        <f t="shared" si="524"/>
        <v>--</v>
      </c>
      <c r="AD116" s="731" t="str">
        <f t="shared" si="525"/>
        <v>--</v>
      </c>
      <c r="AE116" s="731" t="str">
        <f t="shared" si="498"/>
        <v>--</v>
      </c>
      <c r="AF116" s="732" t="str">
        <f t="shared" si="526"/>
        <v>--</v>
      </c>
      <c r="AG116" s="732" t="str">
        <f t="shared" si="500"/>
        <v>--</v>
      </c>
      <c r="AH116" s="731" t="str">
        <f t="shared" si="527"/>
        <v>--</v>
      </c>
      <c r="AI116" s="733" t="str">
        <f t="shared" si="502"/>
        <v>--</v>
      </c>
      <c r="AJ116" s="733" t="str">
        <f t="shared" si="503"/>
        <v>--</v>
      </c>
      <c r="AK116" s="733" t="str">
        <f t="shared" si="504"/>
        <v>--</v>
      </c>
      <c r="AL116" s="733" t="str">
        <f t="shared" si="505"/>
        <v>--</v>
      </c>
      <c r="AM116" s="733" t="str">
        <f t="shared" si="506"/>
        <v>--</v>
      </c>
      <c r="AN116" s="734" t="str">
        <f t="shared" si="507"/>
        <v>--</v>
      </c>
      <c r="AO116" s="735" t="str">
        <f t="shared" si="508"/>
        <v>--</v>
      </c>
      <c r="AP116" s="1216" t="str">
        <f t="shared" si="531"/>
        <v>A33 =&gt; A34</v>
      </c>
      <c r="AQ116" s="1217">
        <f t="shared" si="470"/>
        <v>0</v>
      </c>
      <c r="AR116" s="739">
        <f t="shared" si="471"/>
        <v>2.5</v>
      </c>
      <c r="AS116" s="736" t="s">
        <v>35102</v>
      </c>
      <c r="AT116" s="736">
        <f t="shared" si="532"/>
        <v>1</v>
      </c>
      <c r="AU116" s="723">
        <f t="shared" si="472"/>
        <v>40</v>
      </c>
      <c r="AV116" s="721" t="str">
        <f t="shared" si="473"/>
        <v>--</v>
      </c>
      <c r="AW116" s="729" t="s">
        <v>31</v>
      </c>
      <c r="AX116" s="722" t="str">
        <f t="shared" si="528"/>
        <v>--</v>
      </c>
      <c r="AY116" s="727">
        <f t="shared" si="475"/>
        <v>40</v>
      </c>
      <c r="AZ116" s="798">
        <v>0.45</v>
      </c>
      <c r="BA116" s="798">
        <v>0.05</v>
      </c>
      <c r="BB116" s="727">
        <f t="shared" si="477"/>
        <v>3.6</v>
      </c>
      <c r="BC116" s="724">
        <f t="shared" si="478"/>
        <v>0</v>
      </c>
      <c r="BD116" s="737">
        <f t="shared" si="533"/>
        <v>64.8</v>
      </c>
      <c r="BE116" s="737">
        <f t="shared" si="534"/>
        <v>7.2</v>
      </c>
      <c r="BF116" s="737">
        <f t="shared" si="480"/>
        <v>524.16</v>
      </c>
      <c r="BG116" s="737">
        <f t="shared" si="481"/>
        <v>145.6</v>
      </c>
      <c r="BH116" s="726">
        <f t="shared" si="482"/>
        <v>2.4060000000000095</v>
      </c>
      <c r="BI116" s="726">
        <f t="shared" si="483"/>
        <v>1.6460000000000095</v>
      </c>
      <c r="BJ116" s="726">
        <f t="shared" si="484"/>
        <v>0</v>
      </c>
      <c r="BK116" s="726">
        <f t="shared" si="529"/>
        <v>1.05</v>
      </c>
      <c r="BL116" s="738">
        <f t="shared" si="530"/>
        <v>312.70999999999998</v>
      </c>
      <c r="BM116" s="718"/>
      <c r="BN116" s="779" t="s">
        <v>35016</v>
      </c>
      <c r="BO116" s="793" t="s">
        <v>34902</v>
      </c>
      <c r="BP116" s="784">
        <v>1.5</v>
      </c>
      <c r="BQ116" s="784">
        <v>40</v>
      </c>
      <c r="BR116" s="787">
        <v>2.9060000000000095</v>
      </c>
      <c r="BS116" s="787">
        <v>3.0710000000000086</v>
      </c>
      <c r="BT116" s="795">
        <v>0</v>
      </c>
    </row>
    <row r="117" spans="1:72" ht="14.25">
      <c r="A117" s="1216" t="str">
        <f t="shared" si="441"/>
        <v>A34 =&gt; A35</v>
      </c>
      <c r="B117" s="1218"/>
      <c r="C117" s="1217"/>
      <c r="D117" s="800">
        <v>2.5</v>
      </c>
      <c r="E117" s="801" t="s">
        <v>31</v>
      </c>
      <c r="F117" s="802">
        <v>1</v>
      </c>
      <c r="G117" s="803" t="s">
        <v>34870</v>
      </c>
      <c r="H117" s="740">
        <f t="shared" si="443"/>
        <v>40</v>
      </c>
      <c r="I117" s="740">
        <v>1</v>
      </c>
      <c r="J117" s="740">
        <f t="shared" si="444"/>
        <v>40</v>
      </c>
      <c r="K117" s="804">
        <f t="shared" si="445"/>
        <v>3.0710000000000086</v>
      </c>
      <c r="L117" s="804">
        <f t="shared" si="446"/>
        <v>3.2350000000000083</v>
      </c>
      <c r="M117" s="724">
        <f t="shared" si="517"/>
        <v>3.15</v>
      </c>
      <c r="N117" s="725">
        <f t="shared" si="518"/>
        <v>0.15</v>
      </c>
      <c r="O117" s="725">
        <f t="shared" si="519"/>
        <v>0.5</v>
      </c>
      <c r="P117" s="724">
        <f t="shared" si="520"/>
        <v>3.8</v>
      </c>
      <c r="Q117" s="724">
        <f t="shared" si="521"/>
        <v>3.6</v>
      </c>
      <c r="R117" s="726">
        <f t="shared" si="487"/>
        <v>0</v>
      </c>
      <c r="S117" s="726">
        <f t="shared" si="488"/>
        <v>216</v>
      </c>
      <c r="T117" s="726">
        <f t="shared" si="489"/>
        <v>216</v>
      </c>
      <c r="U117" s="726">
        <f t="shared" si="490"/>
        <v>115.2</v>
      </c>
      <c r="V117" s="726">
        <f t="shared" si="491"/>
        <v>0</v>
      </c>
      <c r="W117" s="727">
        <f t="shared" si="492"/>
        <v>344</v>
      </c>
      <c r="X117" s="728">
        <f t="shared" si="493"/>
        <v>0</v>
      </c>
      <c r="Y117" s="720" t="str">
        <f t="shared" si="454"/>
        <v>A34</v>
      </c>
      <c r="Z117" s="721" t="str">
        <f t="shared" si="522"/>
        <v>--</v>
      </c>
      <c r="AA117" s="729" t="s">
        <v>31</v>
      </c>
      <c r="AB117" s="722" t="str">
        <f t="shared" si="523"/>
        <v>--</v>
      </c>
      <c r="AC117" s="730" t="str">
        <f t="shared" si="524"/>
        <v>--</v>
      </c>
      <c r="AD117" s="731" t="str">
        <f t="shared" si="525"/>
        <v>--</v>
      </c>
      <c r="AE117" s="731" t="str">
        <f t="shared" si="498"/>
        <v>--</v>
      </c>
      <c r="AF117" s="732" t="str">
        <f t="shared" si="526"/>
        <v>--</v>
      </c>
      <c r="AG117" s="732" t="str">
        <f t="shared" si="500"/>
        <v>--</v>
      </c>
      <c r="AH117" s="731" t="str">
        <f t="shared" si="527"/>
        <v>--</v>
      </c>
      <c r="AI117" s="733" t="str">
        <f t="shared" si="502"/>
        <v>--</v>
      </c>
      <c r="AJ117" s="733" t="str">
        <f t="shared" si="503"/>
        <v>--</v>
      </c>
      <c r="AK117" s="733" t="str">
        <f t="shared" si="504"/>
        <v>--</v>
      </c>
      <c r="AL117" s="733" t="str">
        <f t="shared" si="505"/>
        <v>--</v>
      </c>
      <c r="AM117" s="733" t="str">
        <f t="shared" si="506"/>
        <v>--</v>
      </c>
      <c r="AN117" s="734" t="str">
        <f t="shared" si="507"/>
        <v>--</v>
      </c>
      <c r="AO117" s="735" t="str">
        <f t="shared" si="508"/>
        <v>--</v>
      </c>
      <c r="AP117" s="1216" t="str">
        <f t="shared" si="531"/>
        <v>A34 =&gt; A35</v>
      </c>
      <c r="AQ117" s="1217">
        <f t="shared" si="470"/>
        <v>0</v>
      </c>
      <c r="AR117" s="739">
        <f t="shared" si="471"/>
        <v>2.5</v>
      </c>
      <c r="AS117" s="736" t="s">
        <v>35102</v>
      </c>
      <c r="AT117" s="736">
        <f t="shared" si="532"/>
        <v>1</v>
      </c>
      <c r="AU117" s="723">
        <f t="shared" si="472"/>
        <v>40</v>
      </c>
      <c r="AV117" s="721" t="str">
        <f t="shared" si="473"/>
        <v>--</v>
      </c>
      <c r="AW117" s="729" t="s">
        <v>31</v>
      </c>
      <c r="AX117" s="722" t="str">
        <f t="shared" si="528"/>
        <v>--</v>
      </c>
      <c r="AY117" s="727">
        <f t="shared" si="475"/>
        <v>40</v>
      </c>
      <c r="AZ117" s="798">
        <v>0.45</v>
      </c>
      <c r="BA117" s="798">
        <v>0.05</v>
      </c>
      <c r="BB117" s="727">
        <f t="shared" si="477"/>
        <v>3.6</v>
      </c>
      <c r="BC117" s="724">
        <f t="shared" si="478"/>
        <v>0</v>
      </c>
      <c r="BD117" s="737">
        <f t="shared" si="533"/>
        <v>64.8</v>
      </c>
      <c r="BE117" s="737">
        <f t="shared" si="534"/>
        <v>7.2</v>
      </c>
      <c r="BF117" s="737">
        <f t="shared" si="480"/>
        <v>547.20000000000005</v>
      </c>
      <c r="BG117" s="737">
        <f t="shared" si="481"/>
        <v>145.6</v>
      </c>
      <c r="BH117" s="726">
        <f t="shared" si="482"/>
        <v>2.5710000000000086</v>
      </c>
      <c r="BI117" s="726">
        <f t="shared" si="483"/>
        <v>1.8110000000000086</v>
      </c>
      <c r="BJ117" s="726">
        <f t="shared" si="484"/>
        <v>0</v>
      </c>
      <c r="BK117" s="726">
        <f t="shared" si="529"/>
        <v>1.1499999999999999</v>
      </c>
      <c r="BL117" s="738">
        <f t="shared" si="530"/>
        <v>335.65</v>
      </c>
      <c r="BM117" s="718"/>
      <c r="BN117" s="779" t="s">
        <v>35017</v>
      </c>
      <c r="BO117" s="793" t="s">
        <v>34903</v>
      </c>
      <c r="BP117" s="784">
        <v>1.5</v>
      </c>
      <c r="BQ117" s="784">
        <v>40</v>
      </c>
      <c r="BR117" s="787">
        <v>3.0710000000000086</v>
      </c>
      <c r="BS117" s="787">
        <v>3.2350000000000083</v>
      </c>
      <c r="BT117" s="795">
        <v>0</v>
      </c>
    </row>
    <row r="118" spans="1:72" ht="14.25">
      <c r="A118" s="1216" t="str">
        <f t="shared" si="441"/>
        <v>A35 =&gt; A36</v>
      </c>
      <c r="B118" s="1218"/>
      <c r="C118" s="1217"/>
      <c r="D118" s="800">
        <v>2.5</v>
      </c>
      <c r="E118" s="801" t="s">
        <v>31</v>
      </c>
      <c r="F118" s="802">
        <v>1</v>
      </c>
      <c r="G118" s="803" t="s">
        <v>34870</v>
      </c>
      <c r="H118" s="740">
        <f t="shared" si="443"/>
        <v>40</v>
      </c>
      <c r="I118" s="740">
        <v>1</v>
      </c>
      <c r="J118" s="740">
        <f t="shared" si="444"/>
        <v>40</v>
      </c>
      <c r="K118" s="804">
        <f t="shared" si="445"/>
        <v>3.2350000000000083</v>
      </c>
      <c r="L118" s="804">
        <f t="shared" si="446"/>
        <v>3.3680000000000057</v>
      </c>
      <c r="M118" s="724">
        <f t="shared" si="517"/>
        <v>3.3</v>
      </c>
      <c r="N118" s="725">
        <f t="shared" si="518"/>
        <v>0.15</v>
      </c>
      <c r="O118" s="725">
        <f t="shared" si="519"/>
        <v>0.5</v>
      </c>
      <c r="P118" s="724">
        <f t="shared" si="520"/>
        <v>3.9499999999999997</v>
      </c>
      <c r="Q118" s="724">
        <f t="shared" si="521"/>
        <v>3.6</v>
      </c>
      <c r="R118" s="726">
        <f t="shared" si="487"/>
        <v>0</v>
      </c>
      <c r="S118" s="726">
        <f t="shared" si="488"/>
        <v>216</v>
      </c>
      <c r="T118" s="726">
        <f t="shared" si="489"/>
        <v>216</v>
      </c>
      <c r="U118" s="726">
        <f t="shared" si="490"/>
        <v>136.80000000000001</v>
      </c>
      <c r="V118" s="726">
        <f t="shared" si="491"/>
        <v>0</v>
      </c>
      <c r="W118" s="727">
        <f t="shared" si="492"/>
        <v>356</v>
      </c>
      <c r="X118" s="728">
        <f t="shared" si="493"/>
        <v>0</v>
      </c>
      <c r="Y118" s="720" t="str">
        <f t="shared" si="454"/>
        <v>A35</v>
      </c>
      <c r="Z118" s="721" t="str">
        <f t="shared" si="522"/>
        <v>--</v>
      </c>
      <c r="AA118" s="729" t="s">
        <v>31</v>
      </c>
      <c r="AB118" s="722" t="str">
        <f t="shared" si="523"/>
        <v>--</v>
      </c>
      <c r="AC118" s="730" t="str">
        <f t="shared" si="524"/>
        <v>--</v>
      </c>
      <c r="AD118" s="731" t="str">
        <f t="shared" si="525"/>
        <v>--</v>
      </c>
      <c r="AE118" s="731" t="str">
        <f t="shared" si="498"/>
        <v>--</v>
      </c>
      <c r="AF118" s="732" t="str">
        <f t="shared" si="526"/>
        <v>--</v>
      </c>
      <c r="AG118" s="732" t="str">
        <f t="shared" si="500"/>
        <v>--</v>
      </c>
      <c r="AH118" s="731" t="str">
        <f t="shared" si="527"/>
        <v>--</v>
      </c>
      <c r="AI118" s="733" t="str">
        <f t="shared" si="502"/>
        <v>--</v>
      </c>
      <c r="AJ118" s="733" t="str">
        <f t="shared" si="503"/>
        <v>--</v>
      </c>
      <c r="AK118" s="733" t="str">
        <f t="shared" si="504"/>
        <v>--</v>
      </c>
      <c r="AL118" s="733" t="str">
        <f t="shared" si="505"/>
        <v>--</v>
      </c>
      <c r="AM118" s="733" t="str">
        <f t="shared" si="506"/>
        <v>--</v>
      </c>
      <c r="AN118" s="734" t="str">
        <f t="shared" si="507"/>
        <v>--</v>
      </c>
      <c r="AO118" s="735" t="str">
        <f t="shared" si="508"/>
        <v>--</v>
      </c>
      <c r="AP118" s="1216" t="str">
        <f t="shared" si="531"/>
        <v>A35 =&gt; A36</v>
      </c>
      <c r="AQ118" s="1217">
        <f t="shared" si="470"/>
        <v>0</v>
      </c>
      <c r="AR118" s="739">
        <f t="shared" si="471"/>
        <v>2.5</v>
      </c>
      <c r="AS118" s="736" t="s">
        <v>35102</v>
      </c>
      <c r="AT118" s="736">
        <f t="shared" si="532"/>
        <v>1</v>
      </c>
      <c r="AU118" s="723">
        <f t="shared" si="472"/>
        <v>40</v>
      </c>
      <c r="AV118" s="721" t="str">
        <f t="shared" si="473"/>
        <v>--</v>
      </c>
      <c r="AW118" s="729" t="s">
        <v>31</v>
      </c>
      <c r="AX118" s="722" t="str">
        <f t="shared" si="528"/>
        <v>--</v>
      </c>
      <c r="AY118" s="727">
        <f t="shared" si="475"/>
        <v>40</v>
      </c>
      <c r="AZ118" s="798">
        <v>0.45</v>
      </c>
      <c r="BA118" s="798">
        <v>0.05</v>
      </c>
      <c r="BB118" s="727">
        <f t="shared" si="477"/>
        <v>3.6</v>
      </c>
      <c r="BC118" s="724">
        <f t="shared" si="478"/>
        <v>0</v>
      </c>
      <c r="BD118" s="737">
        <f t="shared" si="533"/>
        <v>64.8</v>
      </c>
      <c r="BE118" s="737">
        <f t="shared" si="534"/>
        <v>7.2</v>
      </c>
      <c r="BF118" s="737">
        <f t="shared" si="480"/>
        <v>568.79999999999995</v>
      </c>
      <c r="BG118" s="737">
        <f t="shared" si="481"/>
        <v>145.6</v>
      </c>
      <c r="BH118" s="726">
        <f t="shared" si="482"/>
        <v>2.7350000000000083</v>
      </c>
      <c r="BI118" s="726">
        <f t="shared" si="483"/>
        <v>1.9750000000000083</v>
      </c>
      <c r="BJ118" s="726">
        <f t="shared" si="484"/>
        <v>0</v>
      </c>
      <c r="BK118" s="726">
        <f t="shared" si="529"/>
        <v>1.26</v>
      </c>
      <c r="BL118" s="738">
        <f t="shared" si="530"/>
        <v>357.14</v>
      </c>
      <c r="BM118" s="718"/>
      <c r="BN118" s="779" t="s">
        <v>35018</v>
      </c>
      <c r="BO118" s="793" t="s">
        <v>35093</v>
      </c>
      <c r="BP118" s="784">
        <v>1.5</v>
      </c>
      <c r="BQ118" s="784">
        <v>40</v>
      </c>
      <c r="BR118" s="787">
        <v>3.2350000000000083</v>
      </c>
      <c r="BS118" s="787">
        <v>3.3680000000000057</v>
      </c>
      <c r="BT118" s="795">
        <v>0</v>
      </c>
    </row>
    <row r="119" spans="1:72" ht="14.25">
      <c r="A119" s="1216" t="str">
        <f t="shared" si="441"/>
        <v>A36 =&gt; A37</v>
      </c>
      <c r="B119" s="1218"/>
      <c r="C119" s="1217"/>
      <c r="D119" s="800">
        <v>2.5</v>
      </c>
      <c r="E119" s="801" t="s">
        <v>31</v>
      </c>
      <c r="F119" s="802">
        <v>1</v>
      </c>
      <c r="G119" s="803" t="s">
        <v>34870</v>
      </c>
      <c r="H119" s="740">
        <f t="shared" si="443"/>
        <v>40</v>
      </c>
      <c r="I119" s="740">
        <v>1</v>
      </c>
      <c r="J119" s="740">
        <f t="shared" si="444"/>
        <v>40</v>
      </c>
      <c r="K119" s="804">
        <f t="shared" si="445"/>
        <v>3.3680000000000057</v>
      </c>
      <c r="L119" s="804">
        <f t="shared" si="446"/>
        <v>3.2810000000000059</v>
      </c>
      <c r="M119" s="724">
        <f t="shared" si="517"/>
        <v>3.32</v>
      </c>
      <c r="N119" s="725">
        <f t="shared" si="518"/>
        <v>0.15</v>
      </c>
      <c r="O119" s="725">
        <f t="shared" si="519"/>
        <v>0.5</v>
      </c>
      <c r="P119" s="724">
        <f t="shared" si="520"/>
        <v>3.9699999999999998</v>
      </c>
      <c r="Q119" s="724">
        <f t="shared" si="521"/>
        <v>3.6</v>
      </c>
      <c r="R119" s="726">
        <f t="shared" si="487"/>
        <v>0</v>
      </c>
      <c r="S119" s="726">
        <f t="shared" si="488"/>
        <v>216</v>
      </c>
      <c r="T119" s="726">
        <f t="shared" si="489"/>
        <v>216</v>
      </c>
      <c r="U119" s="726">
        <f t="shared" si="490"/>
        <v>139.68</v>
      </c>
      <c r="V119" s="726">
        <f t="shared" si="491"/>
        <v>0</v>
      </c>
      <c r="W119" s="727">
        <f t="shared" si="492"/>
        <v>357.6</v>
      </c>
      <c r="X119" s="728">
        <f t="shared" si="493"/>
        <v>0</v>
      </c>
      <c r="Y119" s="720" t="str">
        <f t="shared" si="454"/>
        <v>A36</v>
      </c>
      <c r="Z119" s="721" t="str">
        <f t="shared" si="522"/>
        <v>--</v>
      </c>
      <c r="AA119" s="729" t="s">
        <v>31</v>
      </c>
      <c r="AB119" s="722" t="str">
        <f t="shared" si="523"/>
        <v>--</v>
      </c>
      <c r="AC119" s="730" t="str">
        <f t="shared" si="524"/>
        <v>--</v>
      </c>
      <c r="AD119" s="731" t="str">
        <f t="shared" si="525"/>
        <v>--</v>
      </c>
      <c r="AE119" s="731" t="str">
        <f t="shared" si="498"/>
        <v>--</v>
      </c>
      <c r="AF119" s="732" t="str">
        <f t="shared" si="526"/>
        <v>--</v>
      </c>
      <c r="AG119" s="732" t="str">
        <f t="shared" si="500"/>
        <v>--</v>
      </c>
      <c r="AH119" s="731" t="str">
        <f t="shared" si="527"/>
        <v>--</v>
      </c>
      <c r="AI119" s="733" t="str">
        <f t="shared" si="502"/>
        <v>--</v>
      </c>
      <c r="AJ119" s="733" t="str">
        <f t="shared" si="503"/>
        <v>--</v>
      </c>
      <c r="AK119" s="733" t="str">
        <f t="shared" si="504"/>
        <v>--</v>
      </c>
      <c r="AL119" s="733" t="str">
        <f t="shared" si="505"/>
        <v>--</v>
      </c>
      <c r="AM119" s="733" t="str">
        <f t="shared" si="506"/>
        <v>--</v>
      </c>
      <c r="AN119" s="734" t="str">
        <f t="shared" si="507"/>
        <v>--</v>
      </c>
      <c r="AO119" s="735" t="str">
        <f t="shared" si="508"/>
        <v>--</v>
      </c>
      <c r="AP119" s="1216" t="str">
        <f t="shared" si="531"/>
        <v>A36 =&gt; A37</v>
      </c>
      <c r="AQ119" s="1217">
        <f t="shared" si="470"/>
        <v>0</v>
      </c>
      <c r="AR119" s="739">
        <f t="shared" si="471"/>
        <v>2.5</v>
      </c>
      <c r="AS119" s="736" t="s">
        <v>35102</v>
      </c>
      <c r="AT119" s="736">
        <f t="shared" si="532"/>
        <v>1</v>
      </c>
      <c r="AU119" s="723">
        <f t="shared" si="472"/>
        <v>40</v>
      </c>
      <c r="AV119" s="721" t="str">
        <f t="shared" si="473"/>
        <v>--</v>
      </c>
      <c r="AW119" s="729" t="s">
        <v>31</v>
      </c>
      <c r="AX119" s="722" t="str">
        <f t="shared" si="528"/>
        <v>--</v>
      </c>
      <c r="AY119" s="727">
        <f t="shared" si="475"/>
        <v>40</v>
      </c>
      <c r="AZ119" s="798">
        <v>0.45</v>
      </c>
      <c r="BA119" s="798">
        <v>0.05</v>
      </c>
      <c r="BB119" s="727">
        <f t="shared" si="477"/>
        <v>3.6</v>
      </c>
      <c r="BC119" s="724">
        <f t="shared" si="478"/>
        <v>0</v>
      </c>
      <c r="BD119" s="737">
        <f t="shared" si="533"/>
        <v>64.8</v>
      </c>
      <c r="BE119" s="737">
        <f t="shared" si="534"/>
        <v>7.2</v>
      </c>
      <c r="BF119" s="737">
        <f t="shared" si="480"/>
        <v>571.68000000000006</v>
      </c>
      <c r="BG119" s="737">
        <f t="shared" si="481"/>
        <v>145.6</v>
      </c>
      <c r="BH119" s="726">
        <f t="shared" si="482"/>
        <v>2.8680000000000057</v>
      </c>
      <c r="BI119" s="726">
        <f t="shared" si="483"/>
        <v>2.1080000000000059</v>
      </c>
      <c r="BJ119" s="726">
        <f t="shared" si="484"/>
        <v>0</v>
      </c>
      <c r="BK119" s="726">
        <f t="shared" si="529"/>
        <v>1.34</v>
      </c>
      <c r="BL119" s="738">
        <f t="shared" si="530"/>
        <v>359.94</v>
      </c>
      <c r="BM119" s="718"/>
      <c r="BN119" s="779" t="s">
        <v>35019</v>
      </c>
      <c r="BO119" s="793" t="s">
        <v>35094</v>
      </c>
      <c r="BP119" s="784">
        <v>1.5</v>
      </c>
      <c r="BQ119" s="784">
        <v>40</v>
      </c>
      <c r="BR119" s="787">
        <v>3.3680000000000057</v>
      </c>
      <c r="BS119" s="787">
        <v>3.2810000000000059</v>
      </c>
      <c r="BT119" s="795">
        <v>0</v>
      </c>
    </row>
    <row r="120" spans="1:72" ht="14.25">
      <c r="A120" s="1216" t="str">
        <f t="shared" si="441"/>
        <v>A37 =&gt; A38</v>
      </c>
      <c r="B120" s="1218"/>
      <c r="C120" s="1217"/>
      <c r="D120" s="800">
        <v>2.5</v>
      </c>
      <c r="E120" s="801" t="s">
        <v>31</v>
      </c>
      <c r="F120" s="802">
        <v>1</v>
      </c>
      <c r="G120" s="803" t="s">
        <v>34870</v>
      </c>
      <c r="H120" s="740">
        <f t="shared" si="443"/>
        <v>20</v>
      </c>
      <c r="I120" s="740">
        <v>1</v>
      </c>
      <c r="J120" s="740">
        <f t="shared" si="444"/>
        <v>20</v>
      </c>
      <c r="K120" s="804">
        <f t="shared" si="445"/>
        <v>3.2810000000000059</v>
      </c>
      <c r="L120" s="804">
        <f t="shared" si="446"/>
        <v>3.1440000000000055</v>
      </c>
      <c r="M120" s="724">
        <f t="shared" si="517"/>
        <v>3.21</v>
      </c>
      <c r="N120" s="725">
        <f t="shared" si="518"/>
        <v>0.15</v>
      </c>
      <c r="O120" s="725">
        <f t="shared" si="519"/>
        <v>0.5</v>
      </c>
      <c r="P120" s="724">
        <f t="shared" si="520"/>
        <v>3.86</v>
      </c>
      <c r="Q120" s="724">
        <f t="shared" si="521"/>
        <v>3.6</v>
      </c>
      <c r="R120" s="726">
        <f t="shared" si="487"/>
        <v>0</v>
      </c>
      <c r="S120" s="726">
        <f t="shared" si="488"/>
        <v>108</v>
      </c>
      <c r="T120" s="726">
        <f t="shared" si="489"/>
        <v>108</v>
      </c>
      <c r="U120" s="726">
        <f t="shared" si="490"/>
        <v>61.92</v>
      </c>
      <c r="V120" s="726">
        <f t="shared" si="491"/>
        <v>0</v>
      </c>
      <c r="W120" s="727">
        <f t="shared" si="492"/>
        <v>174.4</v>
      </c>
      <c r="X120" s="728">
        <f t="shared" si="493"/>
        <v>0</v>
      </c>
      <c r="Y120" s="720" t="str">
        <f t="shared" si="454"/>
        <v>A37</v>
      </c>
      <c r="Z120" s="721" t="str">
        <f t="shared" si="522"/>
        <v>--</v>
      </c>
      <c r="AA120" s="729" t="s">
        <v>31</v>
      </c>
      <c r="AB120" s="722" t="str">
        <f t="shared" si="523"/>
        <v>--</v>
      </c>
      <c r="AC120" s="730" t="str">
        <f t="shared" si="524"/>
        <v>--</v>
      </c>
      <c r="AD120" s="731" t="str">
        <f t="shared" si="525"/>
        <v>--</v>
      </c>
      <c r="AE120" s="731" t="str">
        <f t="shared" si="498"/>
        <v>--</v>
      </c>
      <c r="AF120" s="732" t="str">
        <f t="shared" si="526"/>
        <v>--</v>
      </c>
      <c r="AG120" s="732" t="str">
        <f t="shared" si="500"/>
        <v>--</v>
      </c>
      <c r="AH120" s="731" t="str">
        <f t="shared" si="527"/>
        <v>--</v>
      </c>
      <c r="AI120" s="733" t="str">
        <f t="shared" si="502"/>
        <v>--</v>
      </c>
      <c r="AJ120" s="733" t="str">
        <f t="shared" si="503"/>
        <v>--</v>
      </c>
      <c r="AK120" s="733" t="str">
        <f t="shared" si="504"/>
        <v>--</v>
      </c>
      <c r="AL120" s="733" t="str">
        <f t="shared" si="505"/>
        <v>--</v>
      </c>
      <c r="AM120" s="733" t="str">
        <f t="shared" si="506"/>
        <v>--</v>
      </c>
      <c r="AN120" s="734" t="str">
        <f t="shared" si="507"/>
        <v>--</v>
      </c>
      <c r="AO120" s="735" t="str">
        <f t="shared" si="508"/>
        <v>--</v>
      </c>
      <c r="AP120" s="1216" t="str">
        <f t="shared" si="531"/>
        <v>A37 =&gt; A38</v>
      </c>
      <c r="AQ120" s="1217">
        <f t="shared" si="470"/>
        <v>0</v>
      </c>
      <c r="AR120" s="739">
        <f t="shared" si="471"/>
        <v>2.5</v>
      </c>
      <c r="AS120" s="736" t="s">
        <v>35102</v>
      </c>
      <c r="AT120" s="736">
        <f t="shared" si="532"/>
        <v>1</v>
      </c>
      <c r="AU120" s="723">
        <f t="shared" si="472"/>
        <v>20</v>
      </c>
      <c r="AV120" s="721" t="str">
        <f t="shared" si="473"/>
        <v>--</v>
      </c>
      <c r="AW120" s="729" t="s">
        <v>31</v>
      </c>
      <c r="AX120" s="722" t="str">
        <f t="shared" si="528"/>
        <v>--</v>
      </c>
      <c r="AY120" s="727">
        <f t="shared" si="475"/>
        <v>20</v>
      </c>
      <c r="AZ120" s="798">
        <v>0.45</v>
      </c>
      <c r="BA120" s="798">
        <v>0.05</v>
      </c>
      <c r="BB120" s="727">
        <f t="shared" si="477"/>
        <v>3.6</v>
      </c>
      <c r="BC120" s="724">
        <f t="shared" si="478"/>
        <v>0</v>
      </c>
      <c r="BD120" s="737">
        <f t="shared" si="533"/>
        <v>32.4</v>
      </c>
      <c r="BE120" s="737">
        <f t="shared" si="534"/>
        <v>3.6</v>
      </c>
      <c r="BF120" s="737">
        <f t="shared" si="480"/>
        <v>277.92</v>
      </c>
      <c r="BG120" s="737">
        <f t="shared" si="481"/>
        <v>72.8</v>
      </c>
      <c r="BH120" s="726">
        <f t="shared" si="482"/>
        <v>2.7810000000000059</v>
      </c>
      <c r="BI120" s="726">
        <f t="shared" si="483"/>
        <v>2.0210000000000061</v>
      </c>
      <c r="BJ120" s="726">
        <f t="shared" si="484"/>
        <v>0</v>
      </c>
      <c r="BK120" s="726">
        <f t="shared" si="529"/>
        <v>1.29</v>
      </c>
      <c r="BL120" s="738">
        <f t="shared" si="530"/>
        <v>171.43</v>
      </c>
      <c r="BM120" s="718"/>
      <c r="BN120" s="779" t="s">
        <v>35020</v>
      </c>
      <c r="BO120" s="793" t="s">
        <v>35095</v>
      </c>
      <c r="BP120" s="784">
        <v>1.5</v>
      </c>
      <c r="BQ120" s="784">
        <v>20</v>
      </c>
      <c r="BR120" s="787">
        <v>3.2810000000000059</v>
      </c>
      <c r="BS120" s="787">
        <v>3.1440000000000055</v>
      </c>
      <c r="BT120" s="795">
        <v>0</v>
      </c>
    </row>
    <row r="121" spans="1:72" ht="14.25">
      <c r="A121" s="1216" t="str">
        <f t="shared" si="441"/>
        <v>A38 =&gt; A39</v>
      </c>
      <c r="B121" s="1218"/>
      <c r="C121" s="1217"/>
      <c r="D121" s="800">
        <v>2.5</v>
      </c>
      <c r="E121" s="801" t="s">
        <v>31</v>
      </c>
      <c r="F121" s="802">
        <v>1</v>
      </c>
      <c r="G121" s="803" t="s">
        <v>34870</v>
      </c>
      <c r="H121" s="740">
        <f t="shared" si="443"/>
        <v>25</v>
      </c>
      <c r="I121" s="740">
        <v>1</v>
      </c>
      <c r="J121" s="740">
        <f t="shared" si="444"/>
        <v>25</v>
      </c>
      <c r="K121" s="804">
        <f t="shared" si="445"/>
        <v>3.1440000000000055</v>
      </c>
      <c r="L121" s="804">
        <f t="shared" si="446"/>
        <v>2.9320000000000057</v>
      </c>
      <c r="M121" s="724">
        <f t="shared" si="517"/>
        <v>3.04</v>
      </c>
      <c r="N121" s="725">
        <f t="shared" si="518"/>
        <v>0.15</v>
      </c>
      <c r="O121" s="725">
        <f t="shared" si="519"/>
        <v>0.5</v>
      </c>
      <c r="P121" s="724">
        <f t="shared" si="520"/>
        <v>3.69</v>
      </c>
      <c r="Q121" s="724">
        <f t="shared" si="521"/>
        <v>3.6</v>
      </c>
      <c r="R121" s="726">
        <f t="shared" si="487"/>
        <v>0</v>
      </c>
      <c r="S121" s="726">
        <f t="shared" si="488"/>
        <v>135</v>
      </c>
      <c r="T121" s="726">
        <f t="shared" si="489"/>
        <v>135</v>
      </c>
      <c r="U121" s="726">
        <f t="shared" si="490"/>
        <v>62.1</v>
      </c>
      <c r="V121" s="726">
        <f t="shared" si="491"/>
        <v>0</v>
      </c>
      <c r="W121" s="727">
        <f t="shared" si="492"/>
        <v>209.5</v>
      </c>
      <c r="X121" s="728">
        <f t="shared" si="493"/>
        <v>0</v>
      </c>
      <c r="Y121" s="720" t="str">
        <f t="shared" si="454"/>
        <v>A38</v>
      </c>
      <c r="Z121" s="721" t="str">
        <f t="shared" si="522"/>
        <v>--</v>
      </c>
      <c r="AA121" s="729" t="s">
        <v>31</v>
      </c>
      <c r="AB121" s="722" t="str">
        <f t="shared" si="523"/>
        <v>--</v>
      </c>
      <c r="AC121" s="730" t="str">
        <f t="shared" si="524"/>
        <v>--</v>
      </c>
      <c r="AD121" s="731" t="str">
        <f t="shared" si="525"/>
        <v>--</v>
      </c>
      <c r="AE121" s="731" t="str">
        <f t="shared" si="498"/>
        <v>--</v>
      </c>
      <c r="AF121" s="732" t="str">
        <f t="shared" si="526"/>
        <v>--</v>
      </c>
      <c r="AG121" s="732" t="str">
        <f t="shared" si="500"/>
        <v>--</v>
      </c>
      <c r="AH121" s="731" t="str">
        <f t="shared" si="527"/>
        <v>--</v>
      </c>
      <c r="AI121" s="733" t="str">
        <f t="shared" si="502"/>
        <v>--</v>
      </c>
      <c r="AJ121" s="733" t="str">
        <f t="shared" si="503"/>
        <v>--</v>
      </c>
      <c r="AK121" s="733" t="str">
        <f t="shared" si="504"/>
        <v>--</v>
      </c>
      <c r="AL121" s="733" t="str">
        <f t="shared" si="505"/>
        <v>--</v>
      </c>
      <c r="AM121" s="733" t="str">
        <f t="shared" si="506"/>
        <v>--</v>
      </c>
      <c r="AN121" s="734" t="str">
        <f t="shared" si="507"/>
        <v>--</v>
      </c>
      <c r="AO121" s="735" t="str">
        <f t="shared" si="508"/>
        <v>--</v>
      </c>
      <c r="AP121" s="1216" t="str">
        <f t="shared" si="531"/>
        <v>A38 =&gt; A39</v>
      </c>
      <c r="AQ121" s="1217">
        <f t="shared" si="470"/>
        <v>0</v>
      </c>
      <c r="AR121" s="739">
        <f t="shared" si="471"/>
        <v>2.5</v>
      </c>
      <c r="AS121" s="736" t="s">
        <v>35102</v>
      </c>
      <c r="AT121" s="736">
        <f t="shared" si="532"/>
        <v>1</v>
      </c>
      <c r="AU121" s="723">
        <f t="shared" si="472"/>
        <v>25</v>
      </c>
      <c r="AV121" s="721" t="str">
        <f t="shared" si="473"/>
        <v>--</v>
      </c>
      <c r="AW121" s="729" t="s">
        <v>31</v>
      </c>
      <c r="AX121" s="722" t="str">
        <f t="shared" si="528"/>
        <v>--</v>
      </c>
      <c r="AY121" s="727">
        <f t="shared" si="475"/>
        <v>25</v>
      </c>
      <c r="AZ121" s="798">
        <v>0.45</v>
      </c>
      <c r="BA121" s="798">
        <v>0.05</v>
      </c>
      <c r="BB121" s="727">
        <f t="shared" si="477"/>
        <v>3.6</v>
      </c>
      <c r="BC121" s="724">
        <f t="shared" si="478"/>
        <v>0</v>
      </c>
      <c r="BD121" s="737">
        <f t="shared" si="533"/>
        <v>40.5</v>
      </c>
      <c r="BE121" s="737">
        <f t="shared" si="534"/>
        <v>4.5</v>
      </c>
      <c r="BF121" s="737">
        <f t="shared" si="480"/>
        <v>332.1</v>
      </c>
      <c r="BG121" s="737">
        <f t="shared" si="481"/>
        <v>91</v>
      </c>
      <c r="BH121" s="726">
        <f t="shared" si="482"/>
        <v>2.6440000000000055</v>
      </c>
      <c r="BI121" s="726">
        <f t="shared" si="483"/>
        <v>1.8840000000000054</v>
      </c>
      <c r="BJ121" s="726">
        <f t="shared" si="484"/>
        <v>0</v>
      </c>
      <c r="BK121" s="726">
        <f t="shared" si="529"/>
        <v>1.2</v>
      </c>
      <c r="BL121" s="738">
        <f t="shared" si="530"/>
        <v>199.4</v>
      </c>
      <c r="BM121" s="718"/>
      <c r="BN121" s="779" t="s">
        <v>35021</v>
      </c>
      <c r="BO121" s="793" t="s">
        <v>35096</v>
      </c>
      <c r="BP121" s="784">
        <v>1.5</v>
      </c>
      <c r="BQ121" s="784">
        <v>25</v>
      </c>
      <c r="BR121" s="787">
        <v>3.1440000000000055</v>
      </c>
      <c r="BS121" s="787">
        <v>2.9320000000000057</v>
      </c>
      <c r="BT121" s="795">
        <v>0</v>
      </c>
    </row>
    <row r="122" spans="1:72" ht="14.25">
      <c r="A122" s="1216" t="str">
        <f t="shared" si="441"/>
        <v>A39 =&gt; A40</v>
      </c>
      <c r="B122" s="1218"/>
      <c r="C122" s="1217"/>
      <c r="D122" s="800">
        <v>2.5</v>
      </c>
      <c r="E122" s="801" t="s">
        <v>31</v>
      </c>
      <c r="F122" s="802">
        <v>1</v>
      </c>
      <c r="G122" s="803" t="s">
        <v>34870</v>
      </c>
      <c r="H122" s="740">
        <f t="shared" si="443"/>
        <v>35</v>
      </c>
      <c r="I122" s="740">
        <v>1</v>
      </c>
      <c r="J122" s="740">
        <f t="shared" si="444"/>
        <v>35</v>
      </c>
      <c r="K122" s="804">
        <f t="shared" si="445"/>
        <v>2.9320000000000057</v>
      </c>
      <c r="L122" s="804">
        <f t="shared" si="446"/>
        <v>2.6390000000000065</v>
      </c>
      <c r="M122" s="724">
        <f t="shared" si="517"/>
        <v>2.79</v>
      </c>
      <c r="N122" s="725">
        <f t="shared" si="518"/>
        <v>0.15</v>
      </c>
      <c r="O122" s="725">
        <f t="shared" si="519"/>
        <v>0.5</v>
      </c>
      <c r="P122" s="724">
        <f t="shared" si="520"/>
        <v>3.44</v>
      </c>
      <c r="Q122" s="724">
        <f t="shared" si="521"/>
        <v>3.6</v>
      </c>
      <c r="R122" s="726">
        <f t="shared" si="487"/>
        <v>0</v>
      </c>
      <c r="S122" s="726">
        <f t="shared" si="488"/>
        <v>189</v>
      </c>
      <c r="T122" s="726">
        <f t="shared" si="489"/>
        <v>189</v>
      </c>
      <c r="U122" s="726">
        <f t="shared" si="490"/>
        <v>55.44</v>
      </c>
      <c r="V122" s="726">
        <f t="shared" si="491"/>
        <v>0</v>
      </c>
      <c r="W122" s="727">
        <f t="shared" si="492"/>
        <v>275.8</v>
      </c>
      <c r="X122" s="728">
        <f t="shared" si="493"/>
        <v>0</v>
      </c>
      <c r="Y122" s="720" t="str">
        <f t="shared" si="454"/>
        <v>A39</v>
      </c>
      <c r="Z122" s="721" t="str">
        <f t="shared" si="522"/>
        <v>--</v>
      </c>
      <c r="AA122" s="729" t="s">
        <v>31</v>
      </c>
      <c r="AB122" s="722" t="str">
        <f t="shared" si="523"/>
        <v>--</v>
      </c>
      <c r="AC122" s="730" t="str">
        <f t="shared" si="524"/>
        <v>--</v>
      </c>
      <c r="AD122" s="731" t="str">
        <f t="shared" si="525"/>
        <v>--</v>
      </c>
      <c r="AE122" s="731" t="str">
        <f t="shared" si="498"/>
        <v>--</v>
      </c>
      <c r="AF122" s="732" t="str">
        <f t="shared" si="526"/>
        <v>--</v>
      </c>
      <c r="AG122" s="732" t="str">
        <f t="shared" si="500"/>
        <v>--</v>
      </c>
      <c r="AH122" s="731" t="str">
        <f t="shared" si="527"/>
        <v>--</v>
      </c>
      <c r="AI122" s="733" t="str">
        <f t="shared" si="502"/>
        <v>--</v>
      </c>
      <c r="AJ122" s="733" t="str">
        <f t="shared" si="503"/>
        <v>--</v>
      </c>
      <c r="AK122" s="733" t="str">
        <f t="shared" si="504"/>
        <v>--</v>
      </c>
      <c r="AL122" s="733" t="str">
        <f t="shared" si="505"/>
        <v>--</v>
      </c>
      <c r="AM122" s="733" t="str">
        <f t="shared" si="506"/>
        <v>--</v>
      </c>
      <c r="AN122" s="734" t="str">
        <f t="shared" si="507"/>
        <v>--</v>
      </c>
      <c r="AO122" s="735" t="str">
        <f t="shared" si="508"/>
        <v>--</v>
      </c>
      <c r="AP122" s="1216" t="str">
        <f t="shared" si="531"/>
        <v>A39 =&gt; A40</v>
      </c>
      <c r="AQ122" s="1217">
        <f t="shared" si="470"/>
        <v>0</v>
      </c>
      <c r="AR122" s="739">
        <f t="shared" si="471"/>
        <v>2.5</v>
      </c>
      <c r="AS122" s="736" t="s">
        <v>35102</v>
      </c>
      <c r="AT122" s="736">
        <f t="shared" si="532"/>
        <v>1</v>
      </c>
      <c r="AU122" s="723">
        <f t="shared" si="472"/>
        <v>35</v>
      </c>
      <c r="AV122" s="721" t="str">
        <f t="shared" si="473"/>
        <v>--</v>
      </c>
      <c r="AW122" s="729" t="s">
        <v>31</v>
      </c>
      <c r="AX122" s="722" t="str">
        <f t="shared" si="528"/>
        <v>--</v>
      </c>
      <c r="AY122" s="727">
        <f t="shared" si="475"/>
        <v>35</v>
      </c>
      <c r="AZ122" s="798">
        <v>0.45</v>
      </c>
      <c r="BA122" s="798">
        <v>0.05</v>
      </c>
      <c r="BB122" s="727">
        <f t="shared" si="477"/>
        <v>3.6</v>
      </c>
      <c r="BC122" s="724">
        <f t="shared" si="478"/>
        <v>0</v>
      </c>
      <c r="BD122" s="737">
        <f t="shared" si="533"/>
        <v>56.7</v>
      </c>
      <c r="BE122" s="737">
        <f t="shared" si="534"/>
        <v>6.3</v>
      </c>
      <c r="BF122" s="737">
        <f t="shared" si="480"/>
        <v>433.44</v>
      </c>
      <c r="BG122" s="737">
        <f t="shared" si="481"/>
        <v>127.4</v>
      </c>
      <c r="BH122" s="726">
        <f t="shared" si="482"/>
        <v>2.4320000000000057</v>
      </c>
      <c r="BI122" s="726">
        <f t="shared" si="483"/>
        <v>1.6720000000000057</v>
      </c>
      <c r="BJ122" s="726">
        <f t="shared" si="484"/>
        <v>0</v>
      </c>
      <c r="BK122" s="726">
        <f t="shared" si="529"/>
        <v>1.06</v>
      </c>
      <c r="BL122" s="738">
        <f t="shared" si="530"/>
        <v>248.28</v>
      </c>
      <c r="BM122" s="718"/>
      <c r="BN122" s="779" t="s">
        <v>35022</v>
      </c>
      <c r="BO122" s="793" t="s">
        <v>35097</v>
      </c>
      <c r="BP122" s="784">
        <v>1.5</v>
      </c>
      <c r="BQ122" s="784">
        <v>35</v>
      </c>
      <c r="BR122" s="787">
        <v>2.9320000000000057</v>
      </c>
      <c r="BS122" s="787">
        <v>2.6390000000000065</v>
      </c>
      <c r="BT122" s="795">
        <v>0</v>
      </c>
    </row>
    <row r="123" spans="1:72" ht="14.25">
      <c r="A123" s="1216" t="str">
        <f t="shared" si="441"/>
        <v>A40 =&gt; A41</v>
      </c>
      <c r="B123" s="1218"/>
      <c r="C123" s="1217"/>
      <c r="D123" s="800">
        <v>2.5</v>
      </c>
      <c r="E123" s="801" t="s">
        <v>31</v>
      </c>
      <c r="F123" s="802">
        <v>1</v>
      </c>
      <c r="G123" s="803" t="s">
        <v>34870</v>
      </c>
      <c r="H123" s="740">
        <f t="shared" si="443"/>
        <v>15</v>
      </c>
      <c r="I123" s="740">
        <v>1</v>
      </c>
      <c r="J123" s="740">
        <f t="shared" si="444"/>
        <v>15</v>
      </c>
      <c r="K123" s="804">
        <f t="shared" si="445"/>
        <v>2.6390000000000065</v>
      </c>
      <c r="L123" s="804">
        <f t="shared" si="446"/>
        <v>2.4550000000000072</v>
      </c>
      <c r="M123" s="724">
        <f t="shared" si="517"/>
        <v>2.5499999999999998</v>
      </c>
      <c r="N123" s="725">
        <f t="shared" si="518"/>
        <v>0.15</v>
      </c>
      <c r="O123" s="725">
        <f t="shared" si="519"/>
        <v>0.5</v>
      </c>
      <c r="P123" s="724">
        <f t="shared" si="520"/>
        <v>3.1999999999999997</v>
      </c>
      <c r="Q123" s="724">
        <f t="shared" si="521"/>
        <v>3.6</v>
      </c>
      <c r="R123" s="726">
        <f t="shared" si="487"/>
        <v>0</v>
      </c>
      <c r="S123" s="726">
        <f t="shared" si="488"/>
        <v>81</v>
      </c>
      <c r="T123" s="726">
        <f t="shared" si="489"/>
        <v>81</v>
      </c>
      <c r="U123" s="726">
        <f t="shared" si="490"/>
        <v>10.8</v>
      </c>
      <c r="V123" s="726">
        <f t="shared" si="491"/>
        <v>0</v>
      </c>
      <c r="W123" s="727">
        <f t="shared" si="492"/>
        <v>111</v>
      </c>
      <c r="X123" s="728">
        <f t="shared" si="493"/>
        <v>0</v>
      </c>
      <c r="Y123" s="720" t="str">
        <f t="shared" si="454"/>
        <v>A40</v>
      </c>
      <c r="Z123" s="721" t="str">
        <f t="shared" si="522"/>
        <v>--</v>
      </c>
      <c r="AA123" s="729" t="s">
        <v>31</v>
      </c>
      <c r="AB123" s="722" t="str">
        <f t="shared" si="523"/>
        <v>--</v>
      </c>
      <c r="AC123" s="730" t="str">
        <f t="shared" si="524"/>
        <v>--</v>
      </c>
      <c r="AD123" s="731" t="str">
        <f t="shared" si="525"/>
        <v>--</v>
      </c>
      <c r="AE123" s="731" t="str">
        <f t="shared" si="498"/>
        <v>--</v>
      </c>
      <c r="AF123" s="732" t="str">
        <f t="shared" si="526"/>
        <v>--</v>
      </c>
      <c r="AG123" s="732" t="str">
        <f t="shared" si="500"/>
        <v>--</v>
      </c>
      <c r="AH123" s="731" t="str">
        <f t="shared" si="527"/>
        <v>--</v>
      </c>
      <c r="AI123" s="733" t="str">
        <f t="shared" si="502"/>
        <v>--</v>
      </c>
      <c r="AJ123" s="733" t="str">
        <f t="shared" si="503"/>
        <v>--</v>
      </c>
      <c r="AK123" s="733" t="str">
        <f t="shared" si="504"/>
        <v>--</v>
      </c>
      <c r="AL123" s="733" t="str">
        <f t="shared" si="505"/>
        <v>--</v>
      </c>
      <c r="AM123" s="733" t="str">
        <f t="shared" si="506"/>
        <v>--</v>
      </c>
      <c r="AN123" s="734" t="str">
        <f t="shared" si="507"/>
        <v>--</v>
      </c>
      <c r="AO123" s="735" t="str">
        <f t="shared" si="508"/>
        <v>--</v>
      </c>
      <c r="AP123" s="1216" t="str">
        <f t="shared" si="531"/>
        <v>A40 =&gt; A41</v>
      </c>
      <c r="AQ123" s="1217">
        <f t="shared" si="470"/>
        <v>0</v>
      </c>
      <c r="AR123" s="739">
        <f t="shared" si="471"/>
        <v>2.5</v>
      </c>
      <c r="AS123" s="736" t="s">
        <v>35102</v>
      </c>
      <c r="AT123" s="736">
        <f t="shared" si="532"/>
        <v>1</v>
      </c>
      <c r="AU123" s="723">
        <f t="shared" si="472"/>
        <v>15</v>
      </c>
      <c r="AV123" s="721" t="str">
        <f t="shared" si="473"/>
        <v>--</v>
      </c>
      <c r="AW123" s="729" t="s">
        <v>31</v>
      </c>
      <c r="AX123" s="722" t="str">
        <f t="shared" si="528"/>
        <v>--</v>
      </c>
      <c r="AY123" s="727">
        <f t="shared" si="475"/>
        <v>15</v>
      </c>
      <c r="AZ123" s="798">
        <v>0.45</v>
      </c>
      <c r="BA123" s="798">
        <v>0.05</v>
      </c>
      <c r="BB123" s="727">
        <f t="shared" si="477"/>
        <v>3.6</v>
      </c>
      <c r="BC123" s="724">
        <f t="shared" si="478"/>
        <v>0</v>
      </c>
      <c r="BD123" s="737">
        <f t="shared" si="533"/>
        <v>24.3</v>
      </c>
      <c r="BE123" s="737">
        <f t="shared" si="534"/>
        <v>2.7</v>
      </c>
      <c r="BF123" s="737">
        <f t="shared" si="480"/>
        <v>172.8</v>
      </c>
      <c r="BG123" s="737">
        <f t="shared" si="481"/>
        <v>54.6</v>
      </c>
      <c r="BH123" s="726">
        <f t="shared" si="482"/>
        <v>2.35</v>
      </c>
      <c r="BI123" s="726">
        <f t="shared" si="483"/>
        <v>1.3790000000000064</v>
      </c>
      <c r="BJ123" s="726">
        <f t="shared" si="484"/>
        <v>0</v>
      </c>
      <c r="BK123" s="726">
        <f t="shared" si="529"/>
        <v>0.88</v>
      </c>
      <c r="BL123" s="738">
        <f t="shared" si="530"/>
        <v>93.02</v>
      </c>
      <c r="BM123" s="718"/>
      <c r="BN123" s="779" t="s">
        <v>35023</v>
      </c>
      <c r="BO123" s="793" t="s">
        <v>35098</v>
      </c>
      <c r="BP123" s="784">
        <v>1.5</v>
      </c>
      <c r="BQ123" s="784">
        <v>15</v>
      </c>
      <c r="BR123" s="787">
        <v>2.6390000000000065</v>
      </c>
      <c r="BS123" s="787">
        <v>2.4550000000000072</v>
      </c>
      <c r="BT123" s="795">
        <v>0</v>
      </c>
    </row>
    <row r="124" spans="1:72" ht="14.25">
      <c r="A124" s="1216" t="str">
        <f t="shared" si="441"/>
        <v>A41 =&gt; A42</v>
      </c>
      <c r="B124" s="1218"/>
      <c r="C124" s="1217"/>
      <c r="D124" s="800">
        <v>2.5</v>
      </c>
      <c r="E124" s="801" t="s">
        <v>31</v>
      </c>
      <c r="F124" s="802">
        <v>1</v>
      </c>
      <c r="G124" s="803" t="s">
        <v>34870</v>
      </c>
      <c r="H124" s="740">
        <f t="shared" si="443"/>
        <v>6</v>
      </c>
      <c r="I124" s="740">
        <v>1</v>
      </c>
      <c r="J124" s="740">
        <f t="shared" si="444"/>
        <v>6</v>
      </c>
      <c r="K124" s="804">
        <f t="shared" si="445"/>
        <v>2.4550000000000072</v>
      </c>
      <c r="L124" s="804">
        <f t="shared" si="446"/>
        <v>2.4260000000000073</v>
      </c>
      <c r="M124" s="724">
        <f t="shared" si="517"/>
        <v>2.44</v>
      </c>
      <c r="N124" s="725">
        <f t="shared" si="518"/>
        <v>0.15</v>
      </c>
      <c r="O124" s="725">
        <f t="shared" si="519"/>
        <v>0.5</v>
      </c>
      <c r="P124" s="724">
        <f t="shared" si="520"/>
        <v>3.09</v>
      </c>
      <c r="Q124" s="724">
        <f t="shared" si="521"/>
        <v>3.6</v>
      </c>
      <c r="R124" s="726">
        <f t="shared" si="487"/>
        <v>0</v>
      </c>
      <c r="S124" s="726">
        <f t="shared" si="488"/>
        <v>32.4</v>
      </c>
      <c r="T124" s="726">
        <f t="shared" si="489"/>
        <v>32.4</v>
      </c>
      <c r="U124" s="726">
        <f t="shared" si="490"/>
        <v>1.94</v>
      </c>
      <c r="V124" s="726">
        <f t="shared" si="491"/>
        <v>0</v>
      </c>
      <c r="W124" s="727">
        <f t="shared" si="492"/>
        <v>43.08</v>
      </c>
      <c r="X124" s="728">
        <f t="shared" si="493"/>
        <v>0</v>
      </c>
      <c r="Y124" s="720" t="str">
        <f t="shared" si="454"/>
        <v>A41</v>
      </c>
      <c r="Z124" s="721" t="str">
        <f t="shared" si="522"/>
        <v>--</v>
      </c>
      <c r="AA124" s="729" t="s">
        <v>31</v>
      </c>
      <c r="AB124" s="722" t="str">
        <f t="shared" si="523"/>
        <v>--</v>
      </c>
      <c r="AC124" s="730" t="str">
        <f t="shared" si="524"/>
        <v>--</v>
      </c>
      <c r="AD124" s="731" t="str">
        <f t="shared" si="525"/>
        <v>--</v>
      </c>
      <c r="AE124" s="731" t="str">
        <f t="shared" si="498"/>
        <v>--</v>
      </c>
      <c r="AF124" s="732" t="str">
        <f t="shared" si="526"/>
        <v>--</v>
      </c>
      <c r="AG124" s="732" t="str">
        <f t="shared" si="500"/>
        <v>--</v>
      </c>
      <c r="AH124" s="731" t="str">
        <f t="shared" si="527"/>
        <v>--</v>
      </c>
      <c r="AI124" s="733" t="str">
        <f t="shared" si="502"/>
        <v>--</v>
      </c>
      <c r="AJ124" s="733" t="str">
        <f t="shared" si="503"/>
        <v>--</v>
      </c>
      <c r="AK124" s="733" t="str">
        <f t="shared" si="504"/>
        <v>--</v>
      </c>
      <c r="AL124" s="733" t="str">
        <f t="shared" si="505"/>
        <v>--</v>
      </c>
      <c r="AM124" s="733" t="str">
        <f t="shared" si="506"/>
        <v>--</v>
      </c>
      <c r="AN124" s="734" t="str">
        <f t="shared" si="507"/>
        <v>--</v>
      </c>
      <c r="AO124" s="735" t="str">
        <f t="shared" si="508"/>
        <v>--</v>
      </c>
      <c r="AP124" s="1216" t="str">
        <f t="shared" si="531"/>
        <v>A41 =&gt; A42</v>
      </c>
      <c r="AQ124" s="1217">
        <f t="shared" si="470"/>
        <v>0</v>
      </c>
      <c r="AR124" s="739">
        <f t="shared" si="471"/>
        <v>2.5</v>
      </c>
      <c r="AS124" s="736" t="s">
        <v>35102</v>
      </c>
      <c r="AT124" s="736">
        <f t="shared" si="532"/>
        <v>1</v>
      </c>
      <c r="AU124" s="723">
        <f t="shared" si="472"/>
        <v>6</v>
      </c>
      <c r="AV124" s="721" t="str">
        <f t="shared" si="473"/>
        <v>--</v>
      </c>
      <c r="AW124" s="729" t="s">
        <v>31</v>
      </c>
      <c r="AX124" s="722" t="str">
        <f t="shared" si="528"/>
        <v>--</v>
      </c>
      <c r="AY124" s="727">
        <f t="shared" si="475"/>
        <v>6</v>
      </c>
      <c r="AZ124" s="798">
        <v>0.45</v>
      </c>
      <c r="BA124" s="798">
        <v>0.05</v>
      </c>
      <c r="BB124" s="727">
        <f t="shared" si="477"/>
        <v>3.6</v>
      </c>
      <c r="BC124" s="724">
        <f t="shared" si="478"/>
        <v>0</v>
      </c>
      <c r="BD124" s="737">
        <f t="shared" si="533"/>
        <v>9.7200000000000006</v>
      </c>
      <c r="BE124" s="737">
        <f t="shared" si="534"/>
        <v>1.08</v>
      </c>
      <c r="BF124" s="737">
        <f t="shared" si="480"/>
        <v>66.739999999999995</v>
      </c>
      <c r="BG124" s="737">
        <f t="shared" si="481"/>
        <v>21.84</v>
      </c>
      <c r="BH124" s="726">
        <f t="shared" si="482"/>
        <v>2.35</v>
      </c>
      <c r="BI124" s="726">
        <f t="shared" si="483"/>
        <v>1.1950000000000072</v>
      </c>
      <c r="BJ124" s="726">
        <f t="shared" si="484"/>
        <v>0</v>
      </c>
      <c r="BK124" s="726">
        <f t="shared" si="529"/>
        <v>0.76</v>
      </c>
      <c r="BL124" s="738">
        <f t="shared" si="530"/>
        <v>34.42</v>
      </c>
      <c r="BM124" s="718"/>
      <c r="BN124" s="779" t="s">
        <v>35024</v>
      </c>
      <c r="BO124" s="793" t="s">
        <v>35099</v>
      </c>
      <c r="BP124" s="784">
        <v>1.5</v>
      </c>
      <c r="BQ124" s="784">
        <v>6</v>
      </c>
      <c r="BR124" s="787">
        <v>2.4550000000000072</v>
      </c>
      <c r="BS124" s="787">
        <v>2.4260000000000073</v>
      </c>
      <c r="BT124" s="795">
        <v>0</v>
      </c>
    </row>
    <row r="125" spans="1:72" ht="14.25">
      <c r="A125" s="1216" t="str">
        <f t="shared" si="441"/>
        <v>A42 =&gt; RIOGUAXINDIBA</v>
      </c>
      <c r="B125" s="1218"/>
      <c r="C125" s="1217"/>
      <c r="D125" s="800">
        <v>2.5</v>
      </c>
      <c r="E125" s="801" t="s">
        <v>31</v>
      </c>
      <c r="F125" s="802">
        <v>1</v>
      </c>
      <c r="G125" s="803" t="s">
        <v>34870</v>
      </c>
      <c r="H125" s="740">
        <f t="shared" si="443"/>
        <v>3</v>
      </c>
      <c r="I125" s="740">
        <v>1</v>
      </c>
      <c r="J125" s="740">
        <f t="shared" si="444"/>
        <v>3</v>
      </c>
      <c r="K125" s="804">
        <f t="shared" si="445"/>
        <v>2.4260000000000073</v>
      </c>
      <c r="L125" s="804">
        <f t="shared" si="446"/>
        <v>2.4290000000000074</v>
      </c>
      <c r="M125" s="724">
        <f t="shared" si="517"/>
        <v>2.4300000000000002</v>
      </c>
      <c r="N125" s="725">
        <f t="shared" si="518"/>
        <v>0.15</v>
      </c>
      <c r="O125" s="725">
        <f t="shared" si="519"/>
        <v>0.5</v>
      </c>
      <c r="P125" s="724">
        <f t="shared" si="520"/>
        <v>3.08</v>
      </c>
      <c r="Q125" s="724">
        <f t="shared" si="521"/>
        <v>3.6</v>
      </c>
      <c r="R125" s="726">
        <f t="shared" si="487"/>
        <v>0</v>
      </c>
      <c r="S125" s="726">
        <f t="shared" si="488"/>
        <v>16.2</v>
      </c>
      <c r="T125" s="726">
        <f t="shared" si="489"/>
        <v>16.2</v>
      </c>
      <c r="U125" s="726">
        <f t="shared" si="490"/>
        <v>0.86</v>
      </c>
      <c r="V125" s="726">
        <f t="shared" si="491"/>
        <v>0</v>
      </c>
      <c r="W125" s="727">
        <f t="shared" si="492"/>
        <v>21.48</v>
      </c>
      <c r="X125" s="728">
        <f t="shared" si="493"/>
        <v>0</v>
      </c>
      <c r="Y125" s="720" t="str">
        <f t="shared" si="454"/>
        <v>A42</v>
      </c>
      <c r="Z125" s="721" t="str">
        <f t="shared" si="522"/>
        <v>--</v>
      </c>
      <c r="AA125" s="729" t="s">
        <v>31</v>
      </c>
      <c r="AB125" s="722" t="str">
        <f t="shared" si="523"/>
        <v>--</v>
      </c>
      <c r="AC125" s="730" t="str">
        <f t="shared" si="524"/>
        <v>--</v>
      </c>
      <c r="AD125" s="731" t="str">
        <f t="shared" si="525"/>
        <v>--</v>
      </c>
      <c r="AE125" s="731" t="str">
        <f t="shared" si="498"/>
        <v>--</v>
      </c>
      <c r="AF125" s="732" t="str">
        <f t="shared" si="526"/>
        <v>--</v>
      </c>
      <c r="AG125" s="732" t="str">
        <f t="shared" si="500"/>
        <v>--</v>
      </c>
      <c r="AH125" s="731" t="str">
        <f t="shared" si="527"/>
        <v>--</v>
      </c>
      <c r="AI125" s="733" t="str">
        <f t="shared" si="502"/>
        <v>--</v>
      </c>
      <c r="AJ125" s="733" t="str">
        <f t="shared" si="503"/>
        <v>--</v>
      </c>
      <c r="AK125" s="733" t="str">
        <f t="shared" si="504"/>
        <v>--</v>
      </c>
      <c r="AL125" s="733" t="str">
        <f t="shared" si="505"/>
        <v>--</v>
      </c>
      <c r="AM125" s="733" t="str">
        <f t="shared" si="506"/>
        <v>--</v>
      </c>
      <c r="AN125" s="734" t="str">
        <f t="shared" si="507"/>
        <v>--</v>
      </c>
      <c r="AO125" s="735" t="str">
        <f t="shared" si="508"/>
        <v>--</v>
      </c>
      <c r="AP125" s="1216" t="str">
        <f t="shared" si="531"/>
        <v>A42 =&gt; RIOGUAXINDIBA</v>
      </c>
      <c r="AQ125" s="1217">
        <f t="shared" si="470"/>
        <v>0</v>
      </c>
      <c r="AR125" s="739">
        <f t="shared" si="471"/>
        <v>2.5</v>
      </c>
      <c r="AS125" s="736" t="s">
        <v>35102</v>
      </c>
      <c r="AT125" s="736">
        <f t="shared" si="532"/>
        <v>1</v>
      </c>
      <c r="AU125" s="723">
        <f t="shared" si="472"/>
        <v>3</v>
      </c>
      <c r="AV125" s="721" t="str">
        <f t="shared" si="473"/>
        <v>--</v>
      </c>
      <c r="AW125" s="729" t="s">
        <v>31</v>
      </c>
      <c r="AX125" s="722" t="str">
        <f t="shared" si="528"/>
        <v>--</v>
      </c>
      <c r="AY125" s="727">
        <f t="shared" si="475"/>
        <v>3</v>
      </c>
      <c r="AZ125" s="798">
        <v>0.45</v>
      </c>
      <c r="BA125" s="798">
        <v>0.05</v>
      </c>
      <c r="BB125" s="727">
        <f t="shared" si="477"/>
        <v>3.6</v>
      </c>
      <c r="BC125" s="724">
        <f t="shared" si="478"/>
        <v>0</v>
      </c>
      <c r="BD125" s="737">
        <f t="shared" si="533"/>
        <v>4.8600000000000003</v>
      </c>
      <c r="BE125" s="737">
        <f t="shared" si="534"/>
        <v>0.54</v>
      </c>
      <c r="BF125" s="737">
        <f t="shared" si="480"/>
        <v>33.26</v>
      </c>
      <c r="BG125" s="737">
        <f t="shared" si="481"/>
        <v>10.92</v>
      </c>
      <c r="BH125" s="726">
        <f t="shared" si="482"/>
        <v>2.35</v>
      </c>
      <c r="BI125" s="726">
        <f t="shared" si="483"/>
        <v>1.1660000000000073</v>
      </c>
      <c r="BJ125" s="726">
        <f t="shared" si="484"/>
        <v>0</v>
      </c>
      <c r="BK125" s="726">
        <f t="shared" si="529"/>
        <v>0.74</v>
      </c>
      <c r="BL125" s="738">
        <f t="shared" si="530"/>
        <v>16.739999999999998</v>
      </c>
      <c r="BM125" s="718"/>
      <c r="BN125" s="779" t="s">
        <v>35025</v>
      </c>
      <c r="BO125" s="793" t="s">
        <v>35100</v>
      </c>
      <c r="BP125" s="784">
        <v>1.5</v>
      </c>
      <c r="BQ125" s="784">
        <v>3</v>
      </c>
      <c r="BR125" s="787">
        <v>2.4260000000000073</v>
      </c>
      <c r="BS125" s="787">
        <v>2.4290000000000074</v>
      </c>
      <c r="BT125" s="795">
        <v>1.571</v>
      </c>
    </row>
    <row r="126" spans="1:72" ht="14.25">
      <c r="A126" s="719" t="s">
        <v>34904</v>
      </c>
      <c r="B126" s="742"/>
      <c r="C126" s="742"/>
      <c r="D126" s="806"/>
      <c r="E126" s="806"/>
      <c r="F126" s="806"/>
      <c r="G126" s="743"/>
      <c r="H126" s="745"/>
      <c r="I126" s="745"/>
      <c r="J126" s="745"/>
      <c r="K126" s="746"/>
      <c r="L126" s="746"/>
      <c r="M126" s="747"/>
      <c r="N126" s="748"/>
      <c r="O126" s="748"/>
      <c r="P126" s="747"/>
      <c r="Q126" s="747"/>
      <c r="R126" s="749"/>
      <c r="S126" s="749"/>
      <c r="T126" s="749"/>
      <c r="U126" s="749"/>
      <c r="V126" s="749"/>
      <c r="W126" s="750"/>
      <c r="X126" s="715"/>
      <c r="Y126" s="741"/>
      <c r="Z126" s="743"/>
      <c r="AA126" s="751"/>
      <c r="AB126" s="743"/>
      <c r="AC126" s="752"/>
      <c r="AD126" s="751"/>
      <c r="AE126" s="751"/>
      <c r="AF126" s="753"/>
      <c r="AG126" s="753"/>
      <c r="AH126" s="751"/>
      <c r="AI126" s="754"/>
      <c r="AJ126" s="754"/>
      <c r="AK126" s="754"/>
      <c r="AL126" s="754"/>
      <c r="AM126" s="754"/>
      <c r="AN126" s="755"/>
      <c r="AO126" s="756"/>
      <c r="AP126" s="741"/>
      <c r="AQ126" s="742"/>
      <c r="AR126" s="757"/>
      <c r="AS126" s="757"/>
      <c r="AT126" s="757"/>
      <c r="AU126" s="745"/>
      <c r="AV126" s="743"/>
      <c r="AW126" s="751"/>
      <c r="AX126" s="743"/>
      <c r="AY126" s="750"/>
      <c r="AZ126" s="750"/>
      <c r="BA126" s="750"/>
      <c r="BB126" s="750"/>
      <c r="BC126" s="747"/>
      <c r="BD126" s="747"/>
      <c r="BE126" s="747"/>
      <c r="BF126" s="747"/>
      <c r="BG126" s="747"/>
      <c r="BH126" s="749"/>
      <c r="BI126" s="749"/>
      <c r="BJ126" s="749"/>
      <c r="BK126" s="749"/>
      <c r="BL126" s="717"/>
      <c r="BM126" s="718"/>
      <c r="BN126" s="779"/>
      <c r="BO126" s="793"/>
      <c r="BP126" s="784"/>
      <c r="BQ126" s="784"/>
      <c r="BR126" s="787"/>
      <c r="BS126" s="787"/>
      <c r="BT126" s="795"/>
    </row>
    <row r="127" spans="1:72" ht="14.25">
      <c r="A127" s="719" t="s">
        <v>35157</v>
      </c>
      <c r="B127" s="742"/>
      <c r="C127" s="742"/>
      <c r="D127" s="777"/>
      <c r="E127" s="777"/>
      <c r="F127" s="777"/>
      <c r="G127" s="743"/>
      <c r="H127" s="745"/>
      <c r="I127" s="745"/>
      <c r="J127" s="745"/>
      <c r="K127" s="746"/>
      <c r="L127" s="746"/>
      <c r="M127" s="747"/>
      <c r="N127" s="748"/>
      <c r="O127" s="748"/>
      <c r="P127" s="747"/>
      <c r="Q127" s="747"/>
      <c r="R127" s="749"/>
      <c r="S127" s="749"/>
      <c r="T127" s="749"/>
      <c r="U127" s="749"/>
      <c r="V127" s="749"/>
      <c r="W127" s="750"/>
      <c r="X127" s="715"/>
      <c r="Y127" s="741"/>
      <c r="Z127" s="743"/>
      <c r="AA127" s="751"/>
      <c r="AB127" s="743"/>
      <c r="AC127" s="752"/>
      <c r="AD127" s="751"/>
      <c r="AE127" s="751"/>
      <c r="AF127" s="753"/>
      <c r="AG127" s="753"/>
      <c r="AH127" s="751"/>
      <c r="AI127" s="754"/>
      <c r="AJ127" s="754"/>
      <c r="AK127" s="754"/>
      <c r="AL127" s="754"/>
      <c r="AM127" s="754"/>
      <c r="AN127" s="755"/>
      <c r="AO127" s="756"/>
      <c r="AP127" s="741"/>
      <c r="AQ127" s="742"/>
      <c r="AR127" s="757"/>
      <c r="AS127" s="757"/>
      <c r="AT127" s="757"/>
      <c r="AU127" s="745"/>
      <c r="AV127" s="743"/>
      <c r="AW127" s="751"/>
      <c r="AX127" s="743"/>
      <c r="AY127" s="750"/>
      <c r="AZ127" s="750"/>
      <c r="BA127" s="750"/>
      <c r="BB127" s="750"/>
      <c r="BC127" s="747"/>
      <c r="BD127" s="747"/>
      <c r="BE127" s="747"/>
      <c r="BF127" s="747"/>
      <c r="BG127" s="747"/>
      <c r="BH127" s="749"/>
      <c r="BI127" s="749"/>
      <c r="BJ127" s="749"/>
      <c r="BK127" s="749"/>
      <c r="BL127" s="717"/>
      <c r="BM127" s="718"/>
      <c r="BN127" s="779"/>
      <c r="BO127" s="793"/>
      <c r="BP127" s="784"/>
      <c r="BQ127" s="784"/>
      <c r="BR127" s="787"/>
      <c r="BS127" s="787"/>
      <c r="BT127" s="795"/>
    </row>
    <row r="128" spans="1:72" ht="14.25">
      <c r="A128" s="1216" t="str">
        <f>BN128</f>
        <v>B7-1 =&gt; B7-2</v>
      </c>
      <c r="B128" s="1218"/>
      <c r="C128" s="1217"/>
      <c r="D128" s="800">
        <f>BP128</f>
        <v>0.4</v>
      </c>
      <c r="E128" s="801"/>
      <c r="F128" s="802"/>
      <c r="G128" s="803" t="s">
        <v>34920</v>
      </c>
      <c r="H128" s="740">
        <f>BQ128</f>
        <v>40</v>
      </c>
      <c r="I128" s="740">
        <v>1</v>
      </c>
      <c r="J128" s="740">
        <f>H128</f>
        <v>40</v>
      </c>
      <c r="K128" s="804">
        <f>BR128</f>
        <v>1.2000000000000028</v>
      </c>
      <c r="L128" s="804">
        <f>BS128</f>
        <v>1.230000000000004</v>
      </c>
      <c r="M128" s="724">
        <f>ROUND((K128+L128)/2,2)</f>
        <v>1.22</v>
      </c>
      <c r="N128" s="725">
        <f>IF(F128=0,ROUND($D128*10%,2),IF(D128&gt;2.8,0.18,0.15))</f>
        <v>0.04</v>
      </c>
      <c r="O128" s="725">
        <f>IF(F128=0,IF(   ROUND($D128/4,2),   IF(ROUND(($D128*1.2)/6,2)&lt;0.1,0.1,ROUND(($D128*1.2)/6,2))),0.5)</f>
        <v>0.1</v>
      </c>
      <c r="P128" s="724">
        <f>M128+N128+O128</f>
        <v>1.36</v>
      </c>
      <c r="Q128" s="724">
        <f>IF(P128&lt;2,(D128+N128*2)+0.6,(D128+N128*2)+0.6+ROUNDUP(P128-2,0)*0.1)*I128</f>
        <v>1.08</v>
      </c>
      <c r="R128" s="726">
        <f>IF($P128&lt;=$X$4,ROUND(IF($P128&lt;1.5,$P128*$H128*$Q128,1.5*$H128*$Q128),2),0)</f>
        <v>58.75</v>
      </c>
      <c r="S128" s="726">
        <f>IF($P128&gt;$X$4,ROUND(IF($P128&lt;1.5,$P128*$H128*$Q128,1.5*$H128*$Q128),2),0)</f>
        <v>0</v>
      </c>
      <c r="T128" s="726">
        <f>IF($P128&gt;$X$4,ROUND(IF($P128&lt;1.5,0,IF($P128&gt;3,1.5*$H128*$Q128,($P128-1.5)*$H128*$Q128)),2),0)</f>
        <v>0</v>
      </c>
      <c r="U128" s="726">
        <f>IF($P128&gt;$X$4,ROUND(IF($P128&lt;3,0,IF($P128&gt;4.5,1.5*$H128*$Q128,($P128-3)*$H128*$Q128)),2),0)</f>
        <v>0</v>
      </c>
      <c r="V128" s="726">
        <f>IF($P128&gt;$X$4,ROUND(IF($P128&lt;4.5,0,IF($P128&gt;6,($P128-4.5)*$H128*$Q128,($P128-4.5)*$H128*$Q128)),2),0)</f>
        <v>0</v>
      </c>
      <c r="W128" s="727">
        <f>IF($P128&gt;$X$4, IF( $P128&lt;=4,   ROUND($H128*($P128+0.5)*2,2),   0),0)</f>
        <v>0</v>
      </c>
      <c r="X128" s="728">
        <f>IF($P128&gt;$X$4, IF( $P128&gt;4,   ROUND($H128*($P128+0.5)*2,2),   0),0)</f>
        <v>0</v>
      </c>
      <c r="Y128" s="720" t="str">
        <f>BO128</f>
        <v>B7-1</v>
      </c>
      <c r="Z128" s="721">
        <f>IF($D128=0.3,IF($I128=1,1.2,IF(I128=2,1.5,"--")),IF($D128=0.4,IF($I128=1,1.2,IF(I128=2,1.5,"--")),IF($D128=0.45,IF($I128=1,1.2,IF(I128=2,1.5,"--")),IF($D128=0.5,IF($I128=1,1.2,IF(I128=2,1.5,"--")),IF($D128=0.6,IF($I128=1,1.2,IF(I128=2,2,"--")),IF($D128=0.75,IF($I128=1,1.3,IF(I128=2,2,"--")),IF($D128=0.8,1.3,IF($D128=1,1.5,IF($D128=1.2,1.7,IF($D128&lt;=2,2,"--"))))))))))</f>
        <v>1.2</v>
      </c>
      <c r="AA128" s="729" t="s">
        <v>31</v>
      </c>
      <c r="AB128" s="722">
        <f t="shared" ref="AB128:AB130" si="535">Z128</f>
        <v>1.2</v>
      </c>
      <c r="AC128" s="730">
        <f>IF($Z128="--","--",K128)</f>
        <v>1.2000000000000028</v>
      </c>
      <c r="AD128" s="731">
        <f>IF($Z128="--","--",IF(D128&gt;1.5,0.15,ROUND($D128*10%,2)))</f>
        <v>0.04</v>
      </c>
      <c r="AE128" s="731">
        <f>IF($Z128="--","--",0.15)</f>
        <v>0.15</v>
      </c>
      <c r="AF128" s="732">
        <f>IF($Z128="--","--",ROUND(AC128+AD128+AE128,2))</f>
        <v>1.39</v>
      </c>
      <c r="AG128" s="732">
        <f>IF($Z128="--","--",IF($AC128&lt;=2,$Z128+1,($Z128+1)+ROUNDUP($AC128-2,0)*0.1))</f>
        <v>2.2000000000000002</v>
      </c>
      <c r="AH128" s="731">
        <f>IF($D128=0.3,1.04,IF($D128=0.4,0.92,IF($D128=0.45,0.86,IF($D128=0.5,0.8,IF($D128=0.75,0.8,IF($D128=0.6,0.68,IF($D128=0.8,0.74,IF($D128=1,0.7,IF($D128=1.2,0.66,IF($D128=1.5,0.6,IF($D128&lt;=2,(2.4-(D128+0.3)),"--")))))))))))</f>
        <v>0.92</v>
      </c>
      <c r="AI128" s="733">
        <f>IF($Z128="--","--",IF($AF128&lt;=$X$4,ROUND(IF($AF128&lt;1.5,$AF128*$AG128*$AH128,1.5*$AG128*$AH128),2),0))</f>
        <v>2.81</v>
      </c>
      <c r="AJ128" s="733">
        <f>IF($Z128="--","--",IF($AF128&gt;$X$4,ROUND(IF($AF128&lt;1.5,$AF128*$AG128*$AH128,1.5*$AG128*$AH128),2),0))</f>
        <v>0</v>
      </c>
      <c r="AK128" s="733">
        <f>IF($Z128="--","--",IF($AF128&gt;$X$4,ROUND(IF($AF128&lt;1.5,0,IF($AF128&gt;3,1.5*$AG128*$AH128,($AF128-1.5)*$AG128*$AH128)),2),0))</f>
        <v>0</v>
      </c>
      <c r="AL128" s="733">
        <f>IF($Z128="--","--",IF($AF128&gt;$X$4,ROUND(IF($AF128&lt;3,0,IF($AF128&gt;4.5,1.5*$AG128*$AH128,($AF128-3)*$AG128*$AH128)),2),0))</f>
        <v>0</v>
      </c>
      <c r="AM128" s="733">
        <f>IF($Z128="--","--",IF($AF128&gt;$X$4,ROUND(IF($AF128&lt;4.5,0,IF($AF128&gt;6,($AF128-4.5)*$AG128*$AH128,($AF128-4.5)*$AG128*$AH128)),2),0))</f>
        <v>0</v>
      </c>
      <c r="AN128" s="734">
        <f>IF($Z128="--","--",IF($AF128&gt;$X$4, IF( $AF128&lt;=4,   ROUND(($AH128*4)*($AF128+0.5)*2,2),   0),0))</f>
        <v>0</v>
      </c>
      <c r="AO128" s="735">
        <f>IF($Z128="--","--",IF($AF128&gt;$X$4, IF( $AF128&gt;4,   ROUND(($AH128*4)*($AF128+0.5)*2,2),   0),0))</f>
        <v>0</v>
      </c>
      <c r="AP128" s="1216" t="str">
        <f>A128</f>
        <v>B7-1 =&gt; B7-2</v>
      </c>
      <c r="AQ128" s="1217"/>
      <c r="AR128" s="739">
        <f>D128</f>
        <v>0.4</v>
      </c>
      <c r="AS128" s="736"/>
      <c r="AT128" s="736"/>
      <c r="AU128" s="723">
        <f>H128</f>
        <v>40</v>
      </c>
      <c r="AV128" s="721">
        <f>IF($Z128="--","--",Z128+0.2)</f>
        <v>1.4</v>
      </c>
      <c r="AW128" s="729" t="s">
        <v>31</v>
      </c>
      <c r="AX128" s="722">
        <f t="shared" ref="AX128:AX130" si="536">AV128</f>
        <v>1.4</v>
      </c>
      <c r="AY128" s="727">
        <f>IF(D128&gt;2,AU128,AU128-AV128)</f>
        <v>38.6</v>
      </c>
      <c r="AZ128" s="798">
        <f>O128</f>
        <v>0.1</v>
      </c>
      <c r="BA128" s="798"/>
      <c r="BB128" s="727">
        <f>Q128</f>
        <v>1.08</v>
      </c>
      <c r="BC128" s="724">
        <f>IF(F128=0,IF(ROUND( AY128 * ( ( (O128*Q128) +  ( ((D128+N128*2)/6)*Q128 ) ) - ROUND(  ((D128+N128*2)^2)   *   (   ( PI()*96.379 / (4*360) )  -  ( (SIN((96.379/2)*PI()/180)) * (COS((96.379/2)*PI()/180)) / 4 )   ), 4) ),2),   ROUND( AY128 * ( ( (O128*Q128) +  ( ((D128+N128*2)/4)*Q128 ) ) - ROUND(  ((D128+N128*2)^2)   *   (   ( PI()*120 / (4*360) )  -  ( (SIN((120/2)*PI()/180)) * (COS((120/2)*PI()/180)) / 4 )   ), 4) ),2)),0)</f>
        <v>7.8</v>
      </c>
      <c r="BD128" s="737">
        <f>IF(F128&gt;0,ROUND(AY128*O128*Q128,2),0)</f>
        <v>0</v>
      </c>
      <c r="BE128" s="737"/>
      <c r="BF128" s="737">
        <f>SUM(R128:V128,AI128:AM128)</f>
        <v>61.56</v>
      </c>
      <c r="BG128" s="737">
        <f>IF(F128=0, ROUND( ( PI()*( (D128+N128*2)^2 ) / 4  ) * AY128,2),  ROUND( (D128+N128*2)*(F128+N128*2) * AY128,2))*I128</f>
        <v>6.98</v>
      </c>
      <c r="BH128" s="726">
        <f>IF(($K128+N128-0.15)&lt;=2,($K128+N128+0.15),IF(($K128+N128)&lt;=3,2.35,($K128+N128+0.2)-0.85))</f>
        <v>1.3900000000000028</v>
      </c>
      <c r="BI128" s="726">
        <f>IF(D128&gt;2,   (K128-F128-N128-0.11),IF(($K128+N128)&lt;=2,0,IF(($K128+N128)&gt;3,0.85,(K128+N128+0.2-BH128))))</f>
        <v>0</v>
      </c>
      <c r="BJ128" s="726">
        <f>IF($Z128="--",0,IF(D128&gt;2,ROUND(((1.42+0.4)+(0.91+0.4))*2*BI128,2),ROUND(AV128*AX128*BH128,2)))</f>
        <v>2.72</v>
      </c>
      <c r="BK128" s="726">
        <f t="shared" ref="BK128:BK130" si="537">ROUND(((PI()*0.9^2)/4)*BI128,2)</f>
        <v>0</v>
      </c>
      <c r="BL128" s="738">
        <f t="shared" ref="BL128:BL130" si="538">ROUND(BF128-BG128-BJ128-BK128-BC128-BD128,2)</f>
        <v>44.06</v>
      </c>
      <c r="BM128" s="718"/>
      <c r="BN128" s="779" t="s">
        <v>35103</v>
      </c>
      <c r="BO128" s="793" t="s">
        <v>35134</v>
      </c>
      <c r="BP128" s="784">
        <v>0.4</v>
      </c>
      <c r="BQ128" s="784">
        <v>40</v>
      </c>
      <c r="BR128" s="787">
        <v>1.2000000000000028</v>
      </c>
      <c r="BS128" s="787">
        <v>1.230000000000004</v>
      </c>
      <c r="BT128" s="795">
        <v>0</v>
      </c>
    </row>
    <row r="129" spans="1:72" ht="14.25">
      <c r="A129" s="1216" t="str">
        <f t="shared" ref="A129:A130" si="539">BN129</f>
        <v>B7-2 =&gt; B7-3</v>
      </c>
      <c r="B129" s="1218"/>
      <c r="C129" s="1217"/>
      <c r="D129" s="800">
        <f t="shared" ref="D129:D130" si="540">BP129</f>
        <v>0.4</v>
      </c>
      <c r="E129" s="801"/>
      <c r="F129" s="802"/>
      <c r="G129" s="803" t="s">
        <v>34920</v>
      </c>
      <c r="H129" s="740">
        <f t="shared" ref="H129:H130" si="541">BQ129</f>
        <v>40</v>
      </c>
      <c r="I129" s="740">
        <v>1</v>
      </c>
      <c r="J129" s="740">
        <f t="shared" ref="J129:J130" si="542">H129</f>
        <v>40</v>
      </c>
      <c r="K129" s="804">
        <f t="shared" ref="K129:K130" si="543">BR129</f>
        <v>1.230000000000004</v>
      </c>
      <c r="L129" s="804">
        <f t="shared" ref="L129:L130" si="544">BS129</f>
        <v>1.3019999999999996</v>
      </c>
      <c r="M129" s="724">
        <f t="shared" ref="M129:M130" si="545">ROUND((K129+L129)/2,2)</f>
        <v>1.27</v>
      </c>
      <c r="N129" s="725">
        <f>IF(F129=0,ROUND($D129*10%,2),IF(D129&gt;2.8,0.18,0.15))</f>
        <v>0.04</v>
      </c>
      <c r="O129" s="725">
        <f>IF(F129=0,IF(   ROUND($D129/4,2),   IF(ROUND(($D129*1.2)/6,2)&lt;0.1,0.1,ROUND(($D129*1.2)/6,2))),0.5)</f>
        <v>0.1</v>
      </c>
      <c r="P129" s="724">
        <f t="shared" ref="P129:P130" si="546">M129+N129+O129</f>
        <v>1.4100000000000001</v>
      </c>
      <c r="Q129" s="724">
        <f t="shared" ref="Q129:Q130" si="547">IF(P129&lt;2,(D129+N129*2)+0.6,(D129+N129*2)+0.6+ROUNDUP(P129-2,0)*0.1)*I129</f>
        <v>1.08</v>
      </c>
      <c r="R129" s="726">
        <f>IF($P129&lt;=$X$4,ROUND(IF($P129&lt;1.5,$P129*$H129*$Q129,1.5*$H129*$Q129),2),0)</f>
        <v>60.91</v>
      </c>
      <c r="S129" s="726">
        <f>IF($P129&gt;$X$4,ROUND(IF($P129&lt;1.5,$P129*$H129*$Q129,1.5*$H129*$Q129),2),0)</f>
        <v>0</v>
      </c>
      <c r="T129" s="726">
        <f>IF($P129&gt;$X$4,ROUND(IF($P129&lt;1.5,0,IF($P129&gt;3,1.5*$H129*$Q129,($P129-1.5)*$H129*$Q129)),2),0)</f>
        <v>0</v>
      </c>
      <c r="U129" s="726">
        <f>IF($P129&gt;$X$4,ROUND(IF($P129&lt;3,0,IF($P129&gt;4.5,1.5*$H129*$Q129,($P129-3)*$H129*$Q129)),2),0)</f>
        <v>0</v>
      </c>
      <c r="V129" s="726">
        <f>IF($P129&gt;$X$4,ROUND(IF($P129&lt;4.5,0,IF($P129&gt;6,($P129-4.5)*$H129*$Q129,($P129-4.5)*$H129*$Q129)),2),0)</f>
        <v>0</v>
      </c>
      <c r="W129" s="727">
        <f>IF($P129&gt;$X$4, IF( $P129&lt;=4,   ROUND($H129*($P129+0.5)*2,2),   0),0)</f>
        <v>0</v>
      </c>
      <c r="X129" s="728">
        <f>IF($P129&gt;$X$4, IF( $P129&gt;4,   ROUND($H129*($P129+0.5)*2,2),   0),0)</f>
        <v>0</v>
      </c>
      <c r="Y129" s="720" t="str">
        <f t="shared" ref="Y129:Y130" si="548">BO129</f>
        <v>B7-2</v>
      </c>
      <c r="Z129" s="721">
        <f>IF($D129=0.3,IF($I129=1,1.2,IF(I129=2,1.5,"--")),IF($D129=0.4,IF($I129=1,1.2,IF(I129=2,1.5,"--")),IF($D129=0.45,IF($I129=1,1.2,IF(I129=2,1.5,"--")),IF($D129=0.5,IF($I129=1,1.2,IF(I129=2,1.5,"--")),IF($D129=0.6,IF($I129=1,1.2,IF(I129=2,2,"--")),IF($D129=0.75,IF($I129=1,1.3,IF(I129=2,2,"--")),IF($D129=0.8,1.3,IF($D129=1,1.5,IF($D129=1.2,1.7,IF($D129&lt;=2,2,"--"))))))))))</f>
        <v>1.2</v>
      </c>
      <c r="AA129" s="729" t="s">
        <v>31</v>
      </c>
      <c r="AB129" s="722">
        <f t="shared" si="535"/>
        <v>1.2</v>
      </c>
      <c r="AC129" s="730">
        <f>IF($Z129="--","--",K129)</f>
        <v>1.230000000000004</v>
      </c>
      <c r="AD129" s="731">
        <f>IF($Z129="--","--",IF(D129&gt;1.5,0.15,ROUND($D129*10%,2)))</f>
        <v>0.04</v>
      </c>
      <c r="AE129" s="731">
        <f>IF($Z129="--","--",0.15)</f>
        <v>0.15</v>
      </c>
      <c r="AF129" s="732">
        <f>IF($Z129="--","--",ROUND(AC129+AD129+AE129,2))</f>
        <v>1.42</v>
      </c>
      <c r="AG129" s="732">
        <f>IF($Z129="--","--",IF($AC129&lt;=2,$Z129+1,($Z129+1)+ROUNDUP($AC129-2,0)*0.1))</f>
        <v>2.2000000000000002</v>
      </c>
      <c r="AH129" s="731">
        <f>IF($D129=0.3,1.04,IF($D129=0.4,0.92,IF($D129=0.45,0.86,IF($D129=0.5,0.8,IF($D129=0.75,0.8,IF($D129=0.6,0.68,IF($D129=0.8,0.74,IF($D129=1,0.7,IF($D129=1.2,0.66,IF($D129=1.5,0.6,IF($D129&lt;=2,(2.4-(D129+0.3)),"--")))))))))))</f>
        <v>0.92</v>
      </c>
      <c r="AI129" s="733">
        <f>IF($Z129="--","--",IF($AF129&lt;=$X$4,ROUND(IF($AF129&lt;1.5,$AF129*$AG129*$AH129,1.5*$AG129*$AH129),2),0))</f>
        <v>2.87</v>
      </c>
      <c r="AJ129" s="733">
        <f>IF($Z129="--","--",IF($AF129&gt;$X$4,ROUND(IF($AF129&lt;1.5,$AF129*$AG129*$AH129,1.5*$AG129*$AH129),2),0))</f>
        <v>0</v>
      </c>
      <c r="AK129" s="733">
        <f>IF($Z129="--","--",IF($AF129&gt;$X$4,ROUND(IF($AF129&lt;1.5,0,IF($AF129&gt;3,1.5*$AG129*$AH129,($AF129-1.5)*$AG129*$AH129)),2),0))</f>
        <v>0</v>
      </c>
      <c r="AL129" s="733">
        <f>IF($Z129="--","--",IF($AF129&gt;$X$4,ROUND(IF($AF129&lt;3,0,IF($AF129&gt;4.5,1.5*$AG129*$AH129,($AF129-3)*$AG129*$AH129)),2),0))</f>
        <v>0</v>
      </c>
      <c r="AM129" s="733">
        <f>IF($Z129="--","--",IF($AF129&gt;$X$4,ROUND(IF($AF129&lt;4.5,0,IF($AF129&gt;6,($AF129-4.5)*$AG129*$AH129,($AF129-4.5)*$AG129*$AH129)),2),0))</f>
        <v>0</v>
      </c>
      <c r="AN129" s="734">
        <f>IF($Z129="--","--",IF($AF129&gt;$X$4, IF( $AF129&lt;=4,   ROUND(($AH129*4)*($AF129+0.5)*2,2),   0),0))</f>
        <v>0</v>
      </c>
      <c r="AO129" s="735">
        <f>IF($Z129="--","--",IF($AF129&gt;$X$4, IF( $AF129&gt;4,   ROUND(($AH129*4)*($AF129+0.5)*2,2),   0),0))</f>
        <v>0</v>
      </c>
      <c r="AP129" s="1216" t="str">
        <f>A129</f>
        <v>B7-2 =&gt; B7-3</v>
      </c>
      <c r="AQ129" s="1217">
        <f>C129</f>
        <v>0</v>
      </c>
      <c r="AR129" s="739">
        <f>D129</f>
        <v>0.4</v>
      </c>
      <c r="AS129" s="736"/>
      <c r="AT129" s="736"/>
      <c r="AU129" s="723">
        <f>H129</f>
        <v>40</v>
      </c>
      <c r="AV129" s="721">
        <f>IF($Z129="--","--",Z129+0.2)</f>
        <v>1.4</v>
      </c>
      <c r="AW129" s="729" t="s">
        <v>31</v>
      </c>
      <c r="AX129" s="722">
        <f t="shared" si="536"/>
        <v>1.4</v>
      </c>
      <c r="AY129" s="727">
        <f>IF(D129&gt;2,AU129,AU129-AV129)</f>
        <v>38.6</v>
      </c>
      <c r="AZ129" s="798">
        <f>O129</f>
        <v>0.1</v>
      </c>
      <c r="BA129" s="798"/>
      <c r="BB129" s="727">
        <f>Q129</f>
        <v>1.08</v>
      </c>
      <c r="BC129" s="724">
        <f>IF(F129=0,IF(ROUND( AY129 * ( ( (O129*Q129) +  ( ((D129+N129*2)/6)*Q129 ) ) - ROUND(  ((D129+N129*2)^2)   *   (   ( PI()*96.379 / (4*360) )  -  ( (SIN((96.379/2)*PI()/180)) * (COS((96.379/2)*PI()/180)) / 4 )   ), 4) ),2),   ROUND( AY129 * ( ( (O129*Q129) +  ( ((D129+N129*2)/4)*Q129 ) ) - ROUND(  ((D129+N129*2)^2)   *   (   ( PI()*120 / (4*360) )  -  ( (SIN((120/2)*PI()/180)) * (COS((120/2)*PI()/180)) / 4 )   ), 4) ),2)),0)</f>
        <v>7.8</v>
      </c>
      <c r="BD129" s="737">
        <f>IF(F129&gt;0,ROUND(AY129*O129*Q129,2),0)</f>
        <v>0</v>
      </c>
      <c r="BE129" s="737"/>
      <c r="BF129" s="737">
        <f>SUM(R129:V129,AI129:AM129)</f>
        <v>63.779999999999994</v>
      </c>
      <c r="BG129" s="737">
        <f>IF(F129=0, ROUND( ( PI()*( (D129+N129*2)^2 ) / 4  ) * AY129,2),  ROUND( (D129+N129*2)*(F129+N129*2) * AY129,2))*I129</f>
        <v>6.98</v>
      </c>
      <c r="BH129" s="726">
        <f>IF(($K129+N129-0.15)&lt;=2,($K129+N129+0.15),IF(($K129+N129)&lt;=3,2.35,($K129+N129+0.2)-0.85))</f>
        <v>1.4200000000000039</v>
      </c>
      <c r="BI129" s="726">
        <f>IF(D129&gt;2,   (K129-F129-N129-0.11),IF(($K129+N129)&lt;=2,0,IF(($K129+N129)&gt;3,0.85,(K129+N129+0.2-BH129))))</f>
        <v>0</v>
      </c>
      <c r="BJ129" s="726">
        <f>IF($Z129="--",0,IF(D129&gt;2,ROUND(((1.42+0.4)+(0.91+0.4))*2*BI129,2),ROUND(AV129*AX129*BH129,2)))</f>
        <v>2.78</v>
      </c>
      <c r="BK129" s="726">
        <f t="shared" si="537"/>
        <v>0</v>
      </c>
      <c r="BL129" s="738">
        <f t="shared" si="538"/>
        <v>46.22</v>
      </c>
      <c r="BM129" s="718"/>
      <c r="BN129" s="779" t="s">
        <v>35104</v>
      </c>
      <c r="BO129" s="793" t="s">
        <v>35135</v>
      </c>
      <c r="BP129" s="784">
        <v>0.4</v>
      </c>
      <c r="BQ129" s="784">
        <v>40</v>
      </c>
      <c r="BR129" s="787">
        <v>1.230000000000004</v>
      </c>
      <c r="BS129" s="787">
        <v>1.3019999999999996</v>
      </c>
      <c r="BT129" s="795">
        <v>0</v>
      </c>
    </row>
    <row r="130" spans="1:72" ht="14.25">
      <c r="A130" s="1216" t="str">
        <f t="shared" si="539"/>
        <v>B7-3 =&gt; B7</v>
      </c>
      <c r="B130" s="1218"/>
      <c r="C130" s="1217"/>
      <c r="D130" s="800">
        <f t="shared" si="540"/>
        <v>0.4</v>
      </c>
      <c r="E130" s="801"/>
      <c r="F130" s="802"/>
      <c r="G130" s="803" t="s">
        <v>34920</v>
      </c>
      <c r="H130" s="740">
        <f t="shared" si="541"/>
        <v>40</v>
      </c>
      <c r="I130" s="740">
        <v>1</v>
      </c>
      <c r="J130" s="740">
        <f t="shared" si="542"/>
        <v>40</v>
      </c>
      <c r="K130" s="804">
        <f t="shared" si="543"/>
        <v>1.3019999999999996</v>
      </c>
      <c r="L130" s="804">
        <f t="shared" si="544"/>
        <v>1.2980000000000018</v>
      </c>
      <c r="M130" s="724">
        <f t="shared" si="545"/>
        <v>1.3</v>
      </c>
      <c r="N130" s="725">
        <f t="shared" ref="N130" si="549">IF(F130=0,ROUND($D130*10%,2),IF(D130&gt;2.8,0.18,0.15))</f>
        <v>0.04</v>
      </c>
      <c r="O130" s="725">
        <f t="shared" ref="O130" si="550">IF(F130=0,IF(   ROUND($D130/4,2),   IF(ROUND(($D130*1.2)/6,2)&lt;0.1,0.1,ROUND(($D130*1.2)/6,2))),0.5)</f>
        <v>0.1</v>
      </c>
      <c r="P130" s="724">
        <f t="shared" si="546"/>
        <v>1.4400000000000002</v>
      </c>
      <c r="Q130" s="724">
        <f t="shared" si="547"/>
        <v>1.08</v>
      </c>
      <c r="R130" s="726">
        <f>IF($P130&lt;=$X$4,ROUND(IF($P130&lt;1.5,$P130*$H130*$Q130,1.5*$H130*$Q130),2),0)</f>
        <v>62.21</v>
      </c>
      <c r="S130" s="726">
        <f>IF($P130&gt;$X$4,ROUND(IF($P130&lt;1.5,$P130*$H130*$Q130,1.5*$H130*$Q130),2),0)</f>
        <v>0</v>
      </c>
      <c r="T130" s="726">
        <f>IF($P130&gt;$X$4,ROUND(IF($P130&lt;1.5,0,IF($P130&gt;3,1.5*$H130*$Q130,($P130-1.5)*$H130*$Q130)),2),0)</f>
        <v>0</v>
      </c>
      <c r="U130" s="726">
        <f>IF($P130&gt;$X$4,ROUND(IF($P130&lt;3,0,IF($P130&gt;4.5,1.5*$H130*$Q130,($P130-3)*$H130*$Q130)),2),0)</f>
        <v>0</v>
      </c>
      <c r="V130" s="726">
        <f>IF($P130&gt;$X$4,ROUND(IF($P130&lt;4.5,0,IF($P130&gt;6,($P130-4.5)*$H130*$Q130,($P130-4.5)*$H130*$Q130)),2),0)</f>
        <v>0</v>
      </c>
      <c r="W130" s="727">
        <f>IF($P130&gt;$X$4, IF( $P130&lt;=4,   ROUND($H130*($P130+0.5)*2,2),   0),0)</f>
        <v>0</v>
      </c>
      <c r="X130" s="728">
        <f>IF($P130&gt;$X$4, IF( $P130&gt;4,   ROUND($H130*($P130+0.5)*2,2),   0),0)</f>
        <v>0</v>
      </c>
      <c r="Y130" s="720" t="str">
        <f t="shared" si="548"/>
        <v>B7-3</v>
      </c>
      <c r="Z130" s="721">
        <f t="shared" ref="Z130" si="551">IF($D130=0.3,IF($I130=1,1.2,IF(I130=2,1.5,"--")),IF($D130=0.4,IF($I130=1,1.2,IF(I130=2,1.5,"--")),IF($D130=0.45,IF($I130=1,1.2,IF(I130=2,1.5,"--")),IF($D130=0.5,IF($I130=1,1.2,IF(I130=2,1.5,"--")),IF($D130=0.6,IF($I130=1,1.2,IF(I130=2,2,"--")),IF($D130=0.75,IF($I130=1,1.3,IF(I130=2,2,"--")),IF($D130=0.8,1.3,IF($D130=1,1.5,IF($D130=1.2,1.7,IF($D130&lt;=2,2,"--"))))))))))</f>
        <v>1.2</v>
      </c>
      <c r="AA130" s="729" t="s">
        <v>31</v>
      </c>
      <c r="AB130" s="722">
        <f t="shared" si="535"/>
        <v>1.2</v>
      </c>
      <c r="AC130" s="730">
        <f t="shared" ref="AC130" si="552">IF($Z130="--","--",K130)</f>
        <v>1.3019999999999996</v>
      </c>
      <c r="AD130" s="731">
        <f t="shared" ref="AD130" si="553">IF($Z130="--","--",IF(D130&gt;1.5,0.15,ROUND($D130*10%,2)))</f>
        <v>0.04</v>
      </c>
      <c r="AE130" s="731">
        <f>IF($Z130="--","--",0.15)</f>
        <v>0.15</v>
      </c>
      <c r="AF130" s="732">
        <f t="shared" ref="AF130" si="554">IF($Z130="--","--",ROUND(AC130+AD130+AE130,2))</f>
        <v>1.49</v>
      </c>
      <c r="AG130" s="732">
        <f>IF($Z130="--","--",IF($AC130&lt;=2,$Z130+1,($Z130+1)+ROUNDUP($AC130-2,0)*0.1))</f>
        <v>2.2000000000000002</v>
      </c>
      <c r="AH130" s="731">
        <f t="shared" ref="AH130" si="555">IF($D130=0.3,1.04,IF($D130=0.4,0.92,IF($D130=0.45,0.86,IF($D130=0.5,0.8,IF($D130=0.75,0.8,IF($D130=0.6,0.68,IF($D130=0.8,0.74,IF($D130=1,0.7,IF($D130=1.2,0.66,IF($D130=1.5,0.6,IF($D130&lt;=2,(2.4-(D130+0.3)),"--")))))))))))</f>
        <v>0.92</v>
      </c>
      <c r="AI130" s="733">
        <f>IF($Z130="--","--",IF($AF130&lt;=$X$4,ROUND(IF($AF130&lt;1.5,$AF130*$AG130*$AH130,1.5*$AG130*$AH130),2),0))</f>
        <v>3.02</v>
      </c>
      <c r="AJ130" s="733">
        <f>IF($Z130="--","--",IF($AF130&gt;$X$4,ROUND(IF($AF130&lt;1.5,$AF130*$AG130*$AH130,1.5*$AG130*$AH130),2),0))</f>
        <v>0</v>
      </c>
      <c r="AK130" s="733">
        <f>IF($Z130="--","--",IF($AF130&gt;$X$4,ROUND(IF($AF130&lt;1.5,0,IF($AF130&gt;3,1.5*$AG130*$AH130,($AF130-1.5)*$AG130*$AH130)),2),0))</f>
        <v>0</v>
      </c>
      <c r="AL130" s="733">
        <f>IF($Z130="--","--",IF($AF130&gt;$X$4,ROUND(IF($AF130&lt;3,0,IF($AF130&gt;4.5,1.5*$AG130*$AH130,($AF130-3)*$AG130*$AH130)),2),0))</f>
        <v>0</v>
      </c>
      <c r="AM130" s="733">
        <f>IF($Z130="--","--",IF($AF130&gt;$X$4,ROUND(IF($AF130&lt;4.5,0,IF($AF130&gt;6,($AF130-4.5)*$AG130*$AH130,($AF130-4.5)*$AG130*$AH130)),2),0))</f>
        <v>0</v>
      </c>
      <c r="AN130" s="734">
        <f>IF($Z130="--","--",IF($AF130&gt;$X$4, IF( $AF130&lt;=4,   ROUND(($AH130*4)*($AF130+0.5)*2,2),   0),0))</f>
        <v>0</v>
      </c>
      <c r="AO130" s="735">
        <f>IF($Z130="--","--",IF($AF130&gt;$X$4, IF( $AF130&gt;4,   ROUND(($AH130*4)*($AF130+0.5)*2,2),   0),0))</f>
        <v>0</v>
      </c>
      <c r="AP130" s="1216" t="str">
        <f>A130</f>
        <v>B7-3 =&gt; B7</v>
      </c>
      <c r="AQ130" s="1217">
        <f>C130</f>
        <v>0</v>
      </c>
      <c r="AR130" s="739">
        <f>D130</f>
        <v>0.4</v>
      </c>
      <c r="AS130" s="736"/>
      <c r="AT130" s="736"/>
      <c r="AU130" s="723">
        <f>H130</f>
        <v>40</v>
      </c>
      <c r="AV130" s="721">
        <f>IF($Z130="--","--",Z130+0.2)</f>
        <v>1.4</v>
      </c>
      <c r="AW130" s="729" t="s">
        <v>31</v>
      </c>
      <c r="AX130" s="722">
        <f t="shared" si="536"/>
        <v>1.4</v>
      </c>
      <c r="AY130" s="727">
        <f>IF(D130&gt;2,AU130,AU130-AV130)</f>
        <v>38.6</v>
      </c>
      <c r="AZ130" s="798">
        <f>O130</f>
        <v>0.1</v>
      </c>
      <c r="BA130" s="798"/>
      <c r="BB130" s="727">
        <f>Q130</f>
        <v>1.08</v>
      </c>
      <c r="BC130" s="724">
        <f>IF(F130=0,IF(ROUND( AY130 * ( ( (O130*Q130) +  ( ((D130+N130*2)/6)*Q130 ) ) - ROUND(  ((D130+N130*2)^2)   *   (   ( PI()*96.379 / (4*360) )  -  ( (SIN((96.379/2)*PI()/180)) * (COS((96.379/2)*PI()/180)) / 4 )   ), 4) ),2),   ROUND( AY130 * ( ( (O130*Q130) +  ( ((D130+N130*2)/4)*Q130 ) ) - ROUND(  ((D130+N130*2)^2)   *   (   ( PI()*120 / (4*360) )  -  ( (SIN((120/2)*PI()/180)) * (COS((120/2)*PI()/180)) / 4 )   ), 4) ),2)),0)</f>
        <v>7.8</v>
      </c>
      <c r="BD130" s="737">
        <f>IF(F130&gt;0,ROUND(AY130*O130*Q130,2),0)</f>
        <v>0</v>
      </c>
      <c r="BE130" s="737"/>
      <c r="BF130" s="737">
        <f>SUM(R130:V130,AI130:AM130)</f>
        <v>65.23</v>
      </c>
      <c r="BG130" s="737">
        <f>IF(F130=0, ROUND( ( PI()*( (D130+N130*2)^2 ) / 4  ) * AY130,2),  ROUND( (D130+N130*2)*(F130+N130*2) * AY130,2))*I130</f>
        <v>6.98</v>
      </c>
      <c r="BH130" s="726">
        <f>IF(($K130+N130-0.15)&lt;=2,($K130+N130+0.15),IF(($K130+N130)&lt;=3,2.35,($K130+N130+0.2)-0.85))</f>
        <v>1.4919999999999995</v>
      </c>
      <c r="BI130" s="726">
        <f>IF(D130&gt;2,   (K130-F130-N130-0.11),IF(($K130+N130)&lt;=2,0,IF(($K130+N130)&gt;3,0.85,(K130+N130+0.2-BH130))))</f>
        <v>0</v>
      </c>
      <c r="BJ130" s="726">
        <f>IF($Z130="--",0,IF(D130&gt;2,ROUND(((1.42+0.4)+(0.91+0.4))*2*BI130,2),ROUND(AV130*AX130*BH130,2)))</f>
        <v>2.92</v>
      </c>
      <c r="BK130" s="726">
        <f t="shared" si="537"/>
        <v>0</v>
      </c>
      <c r="BL130" s="738">
        <f t="shared" si="538"/>
        <v>47.53</v>
      </c>
      <c r="BM130" s="718"/>
      <c r="BN130" s="779" t="s">
        <v>35105</v>
      </c>
      <c r="BO130" s="793" t="s">
        <v>35136</v>
      </c>
      <c r="BP130" s="784">
        <v>0.4</v>
      </c>
      <c r="BQ130" s="784">
        <v>40</v>
      </c>
      <c r="BR130" s="787">
        <v>1.3019999999999996</v>
      </c>
      <c r="BS130" s="787">
        <v>1.2980000000000018</v>
      </c>
      <c r="BT130" s="795">
        <v>0.38300000000000001</v>
      </c>
    </row>
    <row r="131" spans="1:72" ht="14.25">
      <c r="A131" s="719" t="s">
        <v>35158</v>
      </c>
      <c r="B131" s="742"/>
      <c r="C131" s="742"/>
      <c r="D131" s="806"/>
      <c r="E131" s="806"/>
      <c r="F131" s="806"/>
      <c r="G131" s="807"/>
      <c r="H131" s="744"/>
      <c r="I131" s="744"/>
      <c r="J131" s="744"/>
      <c r="K131" s="808"/>
      <c r="L131" s="808"/>
      <c r="M131" s="747"/>
      <c r="N131" s="748"/>
      <c r="O131" s="748"/>
      <c r="P131" s="747"/>
      <c r="Q131" s="747"/>
      <c r="R131" s="749"/>
      <c r="S131" s="749"/>
      <c r="T131" s="749"/>
      <c r="U131" s="749"/>
      <c r="V131" s="749"/>
      <c r="W131" s="750"/>
      <c r="X131" s="715"/>
      <c r="Y131" s="741"/>
      <c r="Z131" s="743"/>
      <c r="AA131" s="751"/>
      <c r="AB131" s="743"/>
      <c r="AC131" s="752"/>
      <c r="AD131" s="751"/>
      <c r="AE131" s="751"/>
      <c r="AF131" s="753"/>
      <c r="AG131" s="753"/>
      <c r="AH131" s="751"/>
      <c r="AI131" s="754"/>
      <c r="AJ131" s="754"/>
      <c r="AK131" s="754"/>
      <c r="AL131" s="754"/>
      <c r="AM131" s="754"/>
      <c r="AN131" s="755"/>
      <c r="AO131" s="756"/>
      <c r="AP131" s="741"/>
      <c r="AQ131" s="742"/>
      <c r="AR131" s="757"/>
      <c r="AS131" s="757"/>
      <c r="AT131" s="757"/>
      <c r="AU131" s="745"/>
      <c r="AV131" s="743"/>
      <c r="AW131" s="751"/>
      <c r="AX131" s="743"/>
      <c r="AY131" s="750"/>
      <c r="AZ131" s="750"/>
      <c r="BA131" s="750"/>
      <c r="BB131" s="750"/>
      <c r="BC131" s="747"/>
      <c r="BD131" s="747"/>
      <c r="BE131" s="747"/>
      <c r="BF131" s="747"/>
      <c r="BG131" s="747"/>
      <c r="BH131" s="749"/>
      <c r="BI131" s="749"/>
      <c r="BJ131" s="749"/>
      <c r="BK131" s="749"/>
      <c r="BL131" s="717"/>
      <c r="BM131" s="718"/>
      <c r="BN131" s="779"/>
      <c r="BO131" s="793"/>
      <c r="BP131" s="784"/>
      <c r="BQ131" s="784"/>
      <c r="BR131" s="787"/>
      <c r="BS131" s="787"/>
      <c r="BT131" s="795"/>
    </row>
    <row r="132" spans="1:72" ht="14.25">
      <c r="A132" s="1216" t="str">
        <f>BN132</f>
        <v>B9-1 =&gt; B9-2</v>
      </c>
      <c r="B132" s="1218"/>
      <c r="C132" s="1217"/>
      <c r="D132" s="800">
        <f>BP132</f>
        <v>0.4</v>
      </c>
      <c r="E132" s="801"/>
      <c r="F132" s="802"/>
      <c r="G132" s="803" t="s">
        <v>34920</v>
      </c>
      <c r="H132" s="740">
        <f>BQ132</f>
        <v>24</v>
      </c>
      <c r="I132" s="740">
        <v>1</v>
      </c>
      <c r="J132" s="740">
        <f>H132</f>
        <v>24</v>
      </c>
      <c r="K132" s="804">
        <f>BR132</f>
        <v>1.3500000000000014</v>
      </c>
      <c r="L132" s="804">
        <f>BS132</f>
        <v>1.1430000000000007</v>
      </c>
      <c r="M132" s="724">
        <f>ROUND((K132+L132)/2,2)</f>
        <v>1.25</v>
      </c>
      <c r="N132" s="725">
        <f>IF(F132=0,ROUND($D132*10%,2),IF(D132&gt;2.8,0.18,0.15))</f>
        <v>0.04</v>
      </c>
      <c r="O132" s="725">
        <f>IF(F132=0,IF(   ROUND($D132/4,2),   IF(ROUND(($D132*1.2)/6,2)&lt;0.1,0.1,ROUND(($D132*1.2)/6,2))),0.5)</f>
        <v>0.1</v>
      </c>
      <c r="P132" s="724">
        <f>M132+N132+O132</f>
        <v>1.3900000000000001</v>
      </c>
      <c r="Q132" s="724">
        <f>IF(P132&lt;2,(D132+N132*2)+0.6,(D132+N132*2)+0.6+ROUNDUP(P132-2,0)*0.1)*I132</f>
        <v>1.08</v>
      </c>
      <c r="R132" s="726">
        <f>IF($P132&lt;=$X$4,ROUND(IF($P132&lt;1.5,$P132*$H132*$Q132,1.5*$H132*$Q132),2),0)</f>
        <v>36.03</v>
      </c>
      <c r="S132" s="726">
        <f>IF($P132&gt;$X$4,ROUND(IF($P132&lt;1.5,$P132*$H132*$Q132,1.5*$H132*$Q132),2),0)</f>
        <v>0</v>
      </c>
      <c r="T132" s="726">
        <f>IF($P132&gt;$X$4,ROUND(IF($P132&lt;1.5,0,IF($P132&gt;3,1.5*$H132*$Q132,($P132-1.5)*$H132*$Q132)),2),0)</f>
        <v>0</v>
      </c>
      <c r="U132" s="726">
        <f>IF($P132&gt;$X$4,ROUND(IF($P132&lt;3,0,IF($P132&gt;4.5,1.5*$H132*$Q132,($P132-3)*$H132*$Q132)),2),0)</f>
        <v>0</v>
      </c>
      <c r="V132" s="726">
        <f>IF($P132&gt;$X$4,ROUND(IF($P132&lt;4.5,0,IF($P132&gt;6,($P132-4.5)*$H132*$Q132,($P132-4.5)*$H132*$Q132)),2),0)</f>
        <v>0</v>
      </c>
      <c r="W132" s="727">
        <f>IF($P132&gt;$X$4, IF( $P132&lt;=4,   ROUND($H132*($P132+0.5)*2,2),   0),0)</f>
        <v>0</v>
      </c>
      <c r="X132" s="728">
        <f>IF($P132&gt;$X$4, IF( $P132&gt;4,   ROUND($H132*($P132+0.5)*2,2),   0),0)</f>
        <v>0</v>
      </c>
      <c r="Y132" s="720" t="str">
        <f>BO132</f>
        <v>B9-1</v>
      </c>
      <c r="Z132" s="721">
        <f>IF($D132=0.3,IF($I132=1,1.2,IF(I132=2,1.5,"--")),IF($D132=0.4,IF($I132=1,1.2,IF(I132=2,1.5,"--")),IF($D132=0.45,IF($I132=1,1.2,IF(I132=2,1.5,"--")),IF($D132=0.5,IF($I132=1,1.2,IF(I132=2,1.5,"--")),IF($D132=0.6,IF($I132=1,1.2,IF(I132=2,2,"--")),IF($D132=0.75,IF($I132=1,1.3,IF(I132=2,2,"--")),IF($D132=0.8,1.3,IF($D132=1,1.5,IF($D132=1.2,1.7,IF($D132&lt;=2,2,"--"))))))))))</f>
        <v>1.2</v>
      </c>
      <c r="AA132" s="729" t="s">
        <v>31</v>
      </c>
      <c r="AB132" s="722">
        <f t="shared" ref="AB132:AB133" si="556">Z132</f>
        <v>1.2</v>
      </c>
      <c r="AC132" s="730">
        <f>IF($Z132="--","--",K132)</f>
        <v>1.3500000000000014</v>
      </c>
      <c r="AD132" s="731">
        <f>IF($Z132="--","--",IF(D132&gt;1.5,0.15,ROUND($D132*10%,2)))</f>
        <v>0.04</v>
      </c>
      <c r="AE132" s="731">
        <f>IF($Z132="--","--",0.15)</f>
        <v>0.15</v>
      </c>
      <c r="AF132" s="732">
        <f>IF($Z132="--","--",ROUND(AC132+AD132+AE132,2))</f>
        <v>1.54</v>
      </c>
      <c r="AG132" s="732">
        <f>IF($Z132="--","--",IF($AC132&lt;=2,$Z132+1,($Z132+1)+ROUNDUP($AC132-2,0)*0.1))</f>
        <v>2.2000000000000002</v>
      </c>
      <c r="AH132" s="731">
        <f>IF($D132=0.3,1.04,IF($D132=0.4,0.92,IF($D132=0.45,0.86,IF($D132=0.5,0.8,IF($D132=0.75,0.8,IF($D132=0.6,0.68,IF($D132=0.8,0.74,IF($D132=1,0.7,IF($D132=1.2,0.66,IF($D132=1.5,0.6,IF($D132&lt;=2,(2.4-(D132+0.3)),"--")))))))))))</f>
        <v>0.92</v>
      </c>
      <c r="AI132" s="733">
        <f>IF($Z132="--","--",IF($AF132&lt;=$X$4,ROUND(IF($AF132&lt;1.5,$AF132*$AG132*$AH132,1.5*$AG132*$AH132),2),0))</f>
        <v>0</v>
      </c>
      <c r="AJ132" s="733">
        <f>IF($Z132="--","--",IF($AF132&gt;$X$4,ROUND(IF($AF132&lt;1.5,$AF132*$AG132*$AH132,1.5*$AG132*$AH132),2),0))</f>
        <v>3.04</v>
      </c>
      <c r="AK132" s="733">
        <f>IF($Z132="--","--",IF($AF132&gt;$X$4,ROUND(IF($AF132&lt;1.5,0,IF($AF132&gt;3,1.5*$AG132*$AH132,($AF132-1.5)*$AG132*$AH132)),2),0))</f>
        <v>0.08</v>
      </c>
      <c r="AL132" s="733">
        <f>IF($Z132="--","--",IF($AF132&gt;$X$4,ROUND(IF($AF132&lt;3,0,IF($AF132&gt;4.5,1.5*$AG132*$AH132,($AF132-3)*$AG132*$AH132)),2),0))</f>
        <v>0</v>
      </c>
      <c r="AM132" s="733">
        <f>IF($Z132="--","--",IF($AF132&gt;$X$4,ROUND(IF($AF132&lt;4.5,0,IF($AF132&gt;6,($AF132-4.5)*$AG132*$AH132,($AF132-4.5)*$AG132*$AH132)),2),0))</f>
        <v>0</v>
      </c>
      <c r="AN132" s="734">
        <f>IF($Z132="--","--",IF($AF132&gt;$X$4, IF( $AF132&lt;=4,   ROUND(($AH132*4)*($AF132+0.5)*2,2),   0),0))</f>
        <v>15.01</v>
      </c>
      <c r="AO132" s="735">
        <f>IF($Z132="--","--",IF($AF132&gt;$X$4, IF( $AF132&gt;4,   ROUND(($AH132*4)*($AF132+0.5)*2,2),   0),0))</f>
        <v>0</v>
      </c>
      <c r="AP132" s="1216" t="str">
        <f>A132</f>
        <v>B9-1 =&gt; B9-2</v>
      </c>
      <c r="AQ132" s="1217"/>
      <c r="AR132" s="739">
        <f>D132</f>
        <v>0.4</v>
      </c>
      <c r="AS132" s="736"/>
      <c r="AT132" s="736"/>
      <c r="AU132" s="723">
        <f>H132</f>
        <v>24</v>
      </c>
      <c r="AV132" s="721">
        <f>IF($Z132="--","--",Z132+0.2)</f>
        <v>1.4</v>
      </c>
      <c r="AW132" s="729" t="s">
        <v>31</v>
      </c>
      <c r="AX132" s="722">
        <f t="shared" ref="AX132:AX133" si="557">AV132</f>
        <v>1.4</v>
      </c>
      <c r="AY132" s="727">
        <f>IF(D132&gt;2,AU132,AU132-AV132)</f>
        <v>22.6</v>
      </c>
      <c r="AZ132" s="798">
        <f>O132</f>
        <v>0.1</v>
      </c>
      <c r="BA132" s="798"/>
      <c r="BB132" s="727">
        <f>Q132</f>
        <v>1.08</v>
      </c>
      <c r="BC132" s="724">
        <f>IF(F132=0,IF(ROUND( AY132 * ( ( (O132*Q132) +  ( ((D132+N132*2)/6)*Q132 ) ) - ROUND(  ((D132+N132*2)^2)   *   (   ( PI()*96.379 / (4*360) )  -  ( (SIN((96.379/2)*PI()/180)) * (COS((96.379/2)*PI()/180)) / 4 )   ), 4) ),2),   ROUND( AY132 * ( ( (O132*Q132) +  ( ((D132+N132*2)/4)*Q132 ) ) - ROUND(  ((D132+N132*2)^2)   *   (   ( PI()*120 / (4*360) )  -  ( (SIN((120/2)*PI()/180)) * (COS((120/2)*PI()/180)) / 4 )   ), 4) ),2)),0)</f>
        <v>4.57</v>
      </c>
      <c r="BD132" s="737">
        <f>IF(F132&gt;0,ROUND(AY132*O132*Q132,2),0)</f>
        <v>0</v>
      </c>
      <c r="BE132" s="737"/>
      <c r="BF132" s="737">
        <f>SUM(R132:V132,AI132:AM132)</f>
        <v>39.15</v>
      </c>
      <c r="BG132" s="737">
        <f>IF(F132=0, ROUND( ( PI()*( (D132+N132*2)^2 ) / 4  ) * AY132,2),  ROUND( (D132+N132*2)*(F132+N132*2) * AY132,2))*I132</f>
        <v>4.09</v>
      </c>
      <c r="BH132" s="726">
        <f>IF(($K132+N132-0.15)&lt;=2,($K132+N132+0.15),IF(($K132+N132)&lt;=3,2.35,($K132+N132+0.2)-0.85))</f>
        <v>1.5400000000000014</v>
      </c>
      <c r="BI132" s="726">
        <f>IF(D132&gt;2,   (K132-F132-N132-0.11),IF(($K132+N132)&lt;=2,0,IF(($K132+N132)&gt;3,0.85,(K132+N132+0.2-BH132))))</f>
        <v>0</v>
      </c>
      <c r="BJ132" s="726">
        <f>IF($Z132="--",0,IF(D132&gt;2,ROUND(((1.42+0.4)+(0.91+0.4))*2*BI132,2),ROUND(AV132*AX132*BH132,2)))</f>
        <v>3.02</v>
      </c>
      <c r="BK132" s="726">
        <f t="shared" ref="BK132:BK133" si="558">ROUND(((PI()*0.9^2)/4)*BI132,2)</f>
        <v>0</v>
      </c>
      <c r="BL132" s="738">
        <f t="shared" ref="BL132:BL133" si="559">ROUND(BF132-BG132-BJ132-BK132-BC132-BD132,2)</f>
        <v>27.47</v>
      </c>
      <c r="BM132" s="718"/>
      <c r="BN132" s="779" t="s">
        <v>35106</v>
      </c>
      <c r="BO132" s="793" t="s">
        <v>35137</v>
      </c>
      <c r="BP132" s="784">
        <v>0.4</v>
      </c>
      <c r="BQ132" s="784">
        <v>24</v>
      </c>
      <c r="BR132" s="787">
        <v>1.3500000000000014</v>
      </c>
      <c r="BS132" s="787">
        <v>1.1430000000000007</v>
      </c>
      <c r="BT132" s="795">
        <v>0</v>
      </c>
    </row>
    <row r="133" spans="1:72" ht="14.25">
      <c r="A133" s="1216" t="str">
        <f t="shared" ref="A133" si="560">BN133</f>
        <v>B9-2 =&gt; B9</v>
      </c>
      <c r="B133" s="1218"/>
      <c r="C133" s="1217"/>
      <c r="D133" s="800">
        <f t="shared" ref="D133" si="561">BP133</f>
        <v>0.4</v>
      </c>
      <c r="E133" s="801"/>
      <c r="F133" s="802"/>
      <c r="G133" s="803" t="s">
        <v>34920</v>
      </c>
      <c r="H133" s="740">
        <f t="shared" ref="H133" si="562">BQ133</f>
        <v>25</v>
      </c>
      <c r="I133" s="740">
        <v>1</v>
      </c>
      <c r="J133" s="740">
        <f t="shared" ref="J133" si="563">H133</f>
        <v>25</v>
      </c>
      <c r="K133" s="804">
        <f t="shared" ref="K133" si="564">BR133</f>
        <v>1.1430000000000007</v>
      </c>
      <c r="L133" s="804">
        <f t="shared" ref="L133" si="565">BS133</f>
        <v>1.2319999999999993</v>
      </c>
      <c r="M133" s="724">
        <f t="shared" ref="M133" si="566">ROUND((K133+L133)/2,2)</f>
        <v>1.19</v>
      </c>
      <c r="N133" s="725">
        <f>IF(F133=0,ROUND($D133*10%,2),IF(D133&gt;2.8,0.18,0.15))</f>
        <v>0.04</v>
      </c>
      <c r="O133" s="725">
        <f>IF(F133=0,IF(   ROUND($D133/4,2),   IF(ROUND(($D133*1.2)/6,2)&lt;0.1,0.1,ROUND(($D133*1.2)/6,2))),0.5)</f>
        <v>0.1</v>
      </c>
      <c r="P133" s="724">
        <f t="shared" ref="P133" si="567">M133+N133+O133</f>
        <v>1.33</v>
      </c>
      <c r="Q133" s="724">
        <f t="shared" ref="Q133" si="568">IF(P133&lt;2,(D133+N133*2)+0.6,(D133+N133*2)+0.6+ROUNDUP(P133-2,0)*0.1)*I133</f>
        <v>1.08</v>
      </c>
      <c r="R133" s="726">
        <f>IF($P133&lt;=$X$4,ROUND(IF($P133&lt;1.5,$P133*$H133*$Q133,1.5*$H133*$Q133),2),0)</f>
        <v>35.909999999999997</v>
      </c>
      <c r="S133" s="726">
        <f>IF($P133&gt;$X$4,ROUND(IF($P133&lt;1.5,$P133*$H133*$Q133,1.5*$H133*$Q133),2),0)</f>
        <v>0</v>
      </c>
      <c r="T133" s="726">
        <f>IF($P133&gt;$X$4,ROUND(IF($P133&lt;1.5,0,IF($P133&gt;3,1.5*$H133*$Q133,($P133-1.5)*$H133*$Q133)),2),0)</f>
        <v>0</v>
      </c>
      <c r="U133" s="726">
        <f>IF($P133&gt;$X$4,ROUND(IF($P133&lt;3,0,IF($P133&gt;4.5,1.5*$H133*$Q133,($P133-3)*$H133*$Q133)),2),0)</f>
        <v>0</v>
      </c>
      <c r="V133" s="726">
        <f>IF($P133&gt;$X$4,ROUND(IF($P133&lt;4.5,0,IF($P133&gt;6,($P133-4.5)*$H133*$Q133,($P133-4.5)*$H133*$Q133)),2),0)</f>
        <v>0</v>
      </c>
      <c r="W133" s="727">
        <f>IF($P133&gt;$X$4, IF( $P133&lt;=4,   ROUND($H133*($P133+0.5)*2,2),   0),0)</f>
        <v>0</v>
      </c>
      <c r="X133" s="728">
        <f>IF($P133&gt;$X$4, IF( $P133&gt;4,   ROUND($H133*($P133+0.5)*2,2),   0),0)</f>
        <v>0</v>
      </c>
      <c r="Y133" s="720" t="str">
        <f t="shared" ref="Y133" si="569">BO133</f>
        <v>B9-2</v>
      </c>
      <c r="Z133" s="721">
        <f>IF($D133=0.3,IF($I133=1,1.2,IF(I133=2,1.5,"--")),IF($D133=0.4,IF($I133=1,1.2,IF(I133=2,1.5,"--")),IF($D133=0.45,IF($I133=1,1.2,IF(I133=2,1.5,"--")),IF($D133=0.5,IF($I133=1,1.2,IF(I133=2,1.5,"--")),IF($D133=0.6,IF($I133=1,1.2,IF(I133=2,2,"--")),IF($D133=0.75,IF($I133=1,1.3,IF(I133=2,2,"--")),IF($D133=0.8,1.3,IF($D133=1,1.5,IF($D133=1.2,1.7,IF($D133&lt;=2,2,"--"))))))))))</f>
        <v>1.2</v>
      </c>
      <c r="AA133" s="729" t="s">
        <v>31</v>
      </c>
      <c r="AB133" s="722">
        <f t="shared" si="556"/>
        <v>1.2</v>
      </c>
      <c r="AC133" s="730">
        <f>IF($Z133="--","--",K133)</f>
        <v>1.1430000000000007</v>
      </c>
      <c r="AD133" s="731">
        <f>IF($Z133="--","--",IF(D133&gt;1.5,0.15,ROUND($D133*10%,2)))</f>
        <v>0.04</v>
      </c>
      <c r="AE133" s="731">
        <f>IF($Z133="--","--",0.15)</f>
        <v>0.15</v>
      </c>
      <c r="AF133" s="732">
        <f>IF($Z133="--","--",ROUND(AC133+AD133+AE133,2))</f>
        <v>1.33</v>
      </c>
      <c r="AG133" s="732">
        <f>IF($Z133="--","--",IF($AC133&lt;=2,$Z133+1,($Z133+1)+ROUNDUP($AC133-2,0)*0.1))</f>
        <v>2.2000000000000002</v>
      </c>
      <c r="AH133" s="731">
        <f>IF($D133=0.3,1.04,IF($D133=0.4,0.92,IF($D133=0.45,0.86,IF($D133=0.5,0.8,IF($D133=0.75,0.8,IF($D133=0.6,0.68,IF($D133=0.8,0.74,IF($D133=1,0.7,IF($D133=1.2,0.66,IF($D133=1.5,0.6,IF($D133&lt;=2,(2.4-(D133+0.3)),"--")))))))))))</f>
        <v>0.92</v>
      </c>
      <c r="AI133" s="733">
        <f>IF($Z133="--","--",IF($AF133&lt;=$X$4,ROUND(IF($AF133&lt;1.5,$AF133*$AG133*$AH133,1.5*$AG133*$AH133),2),0))</f>
        <v>2.69</v>
      </c>
      <c r="AJ133" s="733">
        <f>IF($Z133="--","--",IF($AF133&gt;$X$4,ROUND(IF($AF133&lt;1.5,$AF133*$AG133*$AH133,1.5*$AG133*$AH133),2),0))</f>
        <v>0</v>
      </c>
      <c r="AK133" s="733">
        <f>IF($Z133="--","--",IF($AF133&gt;$X$4,ROUND(IF($AF133&lt;1.5,0,IF($AF133&gt;3,1.5*$AG133*$AH133,($AF133-1.5)*$AG133*$AH133)),2),0))</f>
        <v>0</v>
      </c>
      <c r="AL133" s="733">
        <f>IF($Z133="--","--",IF($AF133&gt;$X$4,ROUND(IF($AF133&lt;3,0,IF($AF133&gt;4.5,1.5*$AG133*$AH133,($AF133-3)*$AG133*$AH133)),2),0))</f>
        <v>0</v>
      </c>
      <c r="AM133" s="733">
        <f>IF($Z133="--","--",IF($AF133&gt;$X$4,ROUND(IF($AF133&lt;4.5,0,IF($AF133&gt;6,($AF133-4.5)*$AG133*$AH133,($AF133-4.5)*$AG133*$AH133)),2),0))</f>
        <v>0</v>
      </c>
      <c r="AN133" s="734">
        <f>IF($Z133="--","--",IF($AF133&gt;$X$4, IF( $AF133&lt;=4,   ROUND(($AH133*4)*($AF133+0.5)*2,2),   0),0))</f>
        <v>0</v>
      </c>
      <c r="AO133" s="735">
        <f>IF($Z133="--","--",IF($AF133&gt;$X$4, IF( $AF133&gt;4,   ROUND(($AH133*4)*($AF133+0.5)*2,2),   0),0))</f>
        <v>0</v>
      </c>
      <c r="AP133" s="1216" t="str">
        <f>A133</f>
        <v>B9-2 =&gt; B9</v>
      </c>
      <c r="AQ133" s="1217">
        <f>C133</f>
        <v>0</v>
      </c>
      <c r="AR133" s="739">
        <f>D133</f>
        <v>0.4</v>
      </c>
      <c r="AS133" s="736"/>
      <c r="AT133" s="736"/>
      <c r="AU133" s="723">
        <f>H133</f>
        <v>25</v>
      </c>
      <c r="AV133" s="721">
        <f>IF($Z133="--","--",Z133+0.2)</f>
        <v>1.4</v>
      </c>
      <c r="AW133" s="729" t="s">
        <v>31</v>
      </c>
      <c r="AX133" s="722">
        <f t="shared" si="557"/>
        <v>1.4</v>
      </c>
      <c r="AY133" s="727">
        <f>IF(D133&gt;2,AU133,AU133-AV133)</f>
        <v>23.6</v>
      </c>
      <c r="AZ133" s="798">
        <f>O133</f>
        <v>0.1</v>
      </c>
      <c r="BA133" s="798"/>
      <c r="BB133" s="727">
        <f>Q133</f>
        <v>1.08</v>
      </c>
      <c r="BC133" s="724">
        <f>IF(F133=0,IF(ROUND( AY133 * ( ( (O133*Q133) +  ( ((D133+N133*2)/6)*Q133 ) ) - ROUND(  ((D133+N133*2)^2)   *   (   ( PI()*96.379 / (4*360) )  -  ( (SIN((96.379/2)*PI()/180)) * (COS((96.379/2)*PI()/180)) / 4 )   ), 4) ),2),   ROUND( AY133 * ( ( (O133*Q133) +  ( ((D133+N133*2)/4)*Q133 ) ) - ROUND(  ((D133+N133*2)^2)   *   (   ( PI()*120 / (4*360) )  -  ( (SIN((120/2)*PI()/180)) * (COS((120/2)*PI()/180)) / 4 )   ), 4) ),2)),0)</f>
        <v>4.7699999999999996</v>
      </c>
      <c r="BD133" s="737">
        <f>IF(F133&gt;0,ROUND(AY133*O133*Q133,2),0)</f>
        <v>0</v>
      </c>
      <c r="BE133" s="737"/>
      <c r="BF133" s="737">
        <f>SUM(R133:V133,AI133:AM133)</f>
        <v>38.599999999999994</v>
      </c>
      <c r="BG133" s="737">
        <f>IF(F133=0, ROUND( ( PI()*( (D133+N133*2)^2 ) / 4  ) * AY133,2),  ROUND( (D133+N133*2)*(F133+N133*2) * AY133,2))*I133</f>
        <v>4.2699999999999996</v>
      </c>
      <c r="BH133" s="726">
        <f>IF(($K133+N133-0.15)&lt;=2,($K133+N133+0.15),IF(($K133+N133)&lt;=3,2.35,($K133+N133+0.2)-0.85))</f>
        <v>1.3330000000000006</v>
      </c>
      <c r="BI133" s="726">
        <f>IF(D133&gt;2,   (K133-F133-N133-0.11),IF(($K133+N133)&lt;=2,0,IF(($K133+N133)&gt;3,0.85,(K133+N133+0.2-BH133))))</f>
        <v>0</v>
      </c>
      <c r="BJ133" s="726">
        <f>IF($Z133="--",0,IF(D133&gt;2,ROUND(((1.42+0.4)+(0.91+0.4))*2*BI133,2),ROUND(AV133*AX133*BH133,2)))</f>
        <v>2.61</v>
      </c>
      <c r="BK133" s="726">
        <f t="shared" si="558"/>
        <v>0</v>
      </c>
      <c r="BL133" s="738">
        <f t="shared" si="559"/>
        <v>26.95</v>
      </c>
      <c r="BM133" s="718"/>
      <c r="BN133" s="779" t="s">
        <v>35107</v>
      </c>
      <c r="BO133" s="793" t="s">
        <v>35138</v>
      </c>
      <c r="BP133" s="784">
        <v>0.4</v>
      </c>
      <c r="BQ133" s="784">
        <v>25</v>
      </c>
      <c r="BR133" s="787">
        <v>1.1430000000000007</v>
      </c>
      <c r="BS133" s="787">
        <v>1.2319999999999993</v>
      </c>
      <c r="BT133" s="795">
        <v>0.20100000000000001</v>
      </c>
    </row>
    <row r="134" spans="1:72" ht="14.25">
      <c r="A134" s="719" t="s">
        <v>35027</v>
      </c>
      <c r="B134" s="742"/>
      <c r="C134" s="742"/>
      <c r="D134" s="806"/>
      <c r="E134" s="806"/>
      <c r="F134" s="806"/>
      <c r="G134" s="807"/>
      <c r="H134" s="744"/>
      <c r="I134" s="744"/>
      <c r="J134" s="744"/>
      <c r="K134" s="808"/>
      <c r="L134" s="808"/>
      <c r="M134" s="747"/>
      <c r="N134" s="748"/>
      <c r="O134" s="748"/>
      <c r="P134" s="747"/>
      <c r="Q134" s="747"/>
      <c r="R134" s="749"/>
      <c r="S134" s="749"/>
      <c r="T134" s="749"/>
      <c r="U134" s="749"/>
      <c r="V134" s="749"/>
      <c r="W134" s="750"/>
      <c r="X134" s="715"/>
      <c r="Y134" s="741"/>
      <c r="Z134" s="743"/>
      <c r="AA134" s="751"/>
      <c r="AB134" s="743"/>
      <c r="AC134" s="752"/>
      <c r="AD134" s="751"/>
      <c r="AE134" s="751"/>
      <c r="AF134" s="753"/>
      <c r="AG134" s="753"/>
      <c r="AH134" s="751"/>
      <c r="AI134" s="754"/>
      <c r="AJ134" s="754"/>
      <c r="AK134" s="754"/>
      <c r="AL134" s="754"/>
      <c r="AM134" s="754"/>
      <c r="AN134" s="755"/>
      <c r="AO134" s="756"/>
      <c r="AP134" s="741"/>
      <c r="AQ134" s="742"/>
      <c r="AR134" s="757"/>
      <c r="AS134" s="757"/>
      <c r="AT134" s="757"/>
      <c r="AU134" s="745"/>
      <c r="AV134" s="743"/>
      <c r="AW134" s="751"/>
      <c r="AX134" s="743"/>
      <c r="AY134" s="750"/>
      <c r="AZ134" s="750"/>
      <c r="BA134" s="750"/>
      <c r="BB134" s="750"/>
      <c r="BC134" s="747"/>
      <c r="BD134" s="747"/>
      <c r="BE134" s="747"/>
      <c r="BF134" s="747"/>
      <c r="BG134" s="747"/>
      <c r="BH134" s="749"/>
      <c r="BI134" s="749"/>
      <c r="BJ134" s="749"/>
      <c r="BK134" s="749"/>
      <c r="BL134" s="717"/>
      <c r="BM134" s="718"/>
      <c r="BN134" s="779"/>
      <c r="BO134" s="793"/>
      <c r="BP134" s="784"/>
      <c r="BQ134" s="784"/>
      <c r="BR134" s="787"/>
      <c r="BS134" s="787"/>
      <c r="BT134" s="795"/>
    </row>
    <row r="135" spans="1:72" ht="14.25">
      <c r="A135" s="1216" t="str">
        <f>BN135</f>
        <v>B12-1 =&gt; B12-2</v>
      </c>
      <c r="B135" s="1218"/>
      <c r="C135" s="1217"/>
      <c r="D135" s="800">
        <f>BP135</f>
        <v>0.4</v>
      </c>
      <c r="E135" s="801"/>
      <c r="F135" s="802"/>
      <c r="G135" s="803" t="s">
        <v>34920</v>
      </c>
      <c r="H135" s="740">
        <f>BQ135</f>
        <v>40</v>
      </c>
      <c r="I135" s="740">
        <v>1</v>
      </c>
      <c r="J135" s="740">
        <f>H135</f>
        <v>40</v>
      </c>
      <c r="K135" s="804">
        <f>BR135</f>
        <v>1.1999999999999993</v>
      </c>
      <c r="L135" s="804">
        <f>BS135</f>
        <v>1.2210000000000001</v>
      </c>
      <c r="M135" s="724">
        <f>ROUND((K135+L135)/2,2)</f>
        <v>1.21</v>
      </c>
      <c r="N135" s="725">
        <f>IF(F135=0,ROUND($D135*10%,2),IF(D135&gt;2.8,0.18,0.15))</f>
        <v>0.04</v>
      </c>
      <c r="O135" s="725">
        <f>IF(F135=0,IF(   ROUND($D135/4,2),   IF(ROUND(($D135*1.2)/6,2)&lt;0.1,0.1,ROUND(($D135*1.2)/6,2))),0.5)</f>
        <v>0.1</v>
      </c>
      <c r="P135" s="724">
        <f>M135+N135+O135</f>
        <v>1.35</v>
      </c>
      <c r="Q135" s="724">
        <f>IF(P135&lt;2,(D135+N135*2)+0.6,(D135+N135*2)+0.6+ROUNDUP(P135-2,0)*0.1)*I135</f>
        <v>1.08</v>
      </c>
      <c r="R135" s="726">
        <f>IF($P135&lt;=$X$4,ROUND(IF($P135&lt;1.5,$P135*$H135*$Q135,1.5*$H135*$Q135),2),0)</f>
        <v>58.32</v>
      </c>
      <c r="S135" s="726">
        <f>IF($P135&gt;$X$4,ROUND(IF($P135&lt;1.5,$P135*$H135*$Q135,1.5*$H135*$Q135),2),0)</f>
        <v>0</v>
      </c>
      <c r="T135" s="726">
        <f>IF($P135&gt;$X$4,ROUND(IF($P135&lt;1.5,0,IF($P135&gt;3,1.5*$H135*$Q135,($P135-1.5)*$H135*$Q135)),2),0)</f>
        <v>0</v>
      </c>
      <c r="U135" s="726">
        <f>IF($P135&gt;$X$4,ROUND(IF($P135&lt;3,0,IF($P135&gt;4.5,1.5*$H135*$Q135,($P135-3)*$H135*$Q135)),2),0)</f>
        <v>0</v>
      </c>
      <c r="V135" s="726">
        <f>IF($P135&gt;$X$4,ROUND(IF($P135&lt;4.5,0,IF($P135&gt;6,($P135-4.5)*$H135*$Q135,($P135-4.5)*$H135*$Q135)),2),0)</f>
        <v>0</v>
      </c>
      <c r="W135" s="727">
        <f>IF($P135&gt;$X$4, IF( $P135&lt;=4,   ROUND($H135*($P135+0.5)*2,2),   0),0)</f>
        <v>0</v>
      </c>
      <c r="X135" s="728">
        <f>IF($P135&gt;$X$4, IF( $P135&gt;4,   ROUND($H135*($P135+0.5)*2,2),   0),0)</f>
        <v>0</v>
      </c>
      <c r="Y135" s="720" t="str">
        <f>BO135</f>
        <v>B12-1</v>
      </c>
      <c r="Z135" s="721">
        <f>IF($D135=0.3,IF($I135=1,1.2,IF(I135=2,1.5,"--")),IF($D135=0.4,IF($I135=1,1.2,IF(I135=2,1.5,"--")),IF($D135=0.45,IF($I135=1,1.2,IF(I135=2,1.5,"--")),IF($D135=0.5,IF($I135=1,1.2,IF(I135=2,1.5,"--")),IF($D135=0.6,IF($I135=1,1.2,IF(I135=2,2,"--")),IF($D135=0.75,IF($I135=1,1.3,IF(I135=2,2,"--")),IF($D135=0.8,1.3,IF($D135=1,1.5,IF($D135=1.2,1.7,IF($D135&lt;=2,2,"--"))))))))))</f>
        <v>1.2</v>
      </c>
      <c r="AA135" s="729" t="s">
        <v>31</v>
      </c>
      <c r="AB135" s="722">
        <f t="shared" ref="AB135:AB136" si="570">Z135</f>
        <v>1.2</v>
      </c>
      <c r="AC135" s="730">
        <f>IF($Z135="--","--",K135)</f>
        <v>1.1999999999999993</v>
      </c>
      <c r="AD135" s="731">
        <f>IF($Z135="--","--",IF(D135&gt;1.5,0.15,ROUND($D135*10%,2)))</f>
        <v>0.04</v>
      </c>
      <c r="AE135" s="731">
        <f>IF($Z135="--","--",0.15)</f>
        <v>0.15</v>
      </c>
      <c r="AF135" s="732">
        <f>IF($Z135="--","--",ROUND(AC135+AD135+AE135,2))</f>
        <v>1.39</v>
      </c>
      <c r="AG135" s="732">
        <f>IF($Z135="--","--",IF($AC135&lt;=2,$Z135+1,($Z135+1)+ROUNDUP($AC135-2,0)*0.1))</f>
        <v>2.2000000000000002</v>
      </c>
      <c r="AH135" s="731">
        <f>IF($D135=0.3,1.04,IF($D135=0.4,0.92,IF($D135=0.45,0.86,IF($D135=0.5,0.8,IF($D135=0.75,0.8,IF($D135=0.6,0.68,IF($D135=0.8,0.74,IF($D135=1,0.7,IF($D135=1.2,0.66,IF($D135=1.5,0.6,IF($D135&lt;=2,(2.4-(D135+0.3)),"--")))))))))))</f>
        <v>0.92</v>
      </c>
      <c r="AI135" s="733">
        <f>IF($Z135="--","--",IF($AF135&lt;=$X$4,ROUND(IF($AF135&lt;1.5,$AF135*$AG135*$AH135,1.5*$AG135*$AH135),2),0))</f>
        <v>2.81</v>
      </c>
      <c r="AJ135" s="733">
        <f>IF($Z135="--","--",IF($AF135&gt;$X$4,ROUND(IF($AF135&lt;1.5,$AF135*$AG135*$AH135,1.5*$AG135*$AH135),2),0))</f>
        <v>0</v>
      </c>
      <c r="AK135" s="733">
        <f>IF($Z135="--","--",IF($AF135&gt;$X$4,ROUND(IF($AF135&lt;1.5,0,IF($AF135&gt;3,1.5*$AG135*$AH135,($AF135-1.5)*$AG135*$AH135)),2),0))</f>
        <v>0</v>
      </c>
      <c r="AL135" s="733">
        <f>IF($Z135="--","--",IF($AF135&gt;$X$4,ROUND(IF($AF135&lt;3,0,IF($AF135&gt;4.5,1.5*$AG135*$AH135,($AF135-3)*$AG135*$AH135)),2),0))</f>
        <v>0</v>
      </c>
      <c r="AM135" s="733">
        <f>IF($Z135="--","--",IF($AF135&gt;$X$4,ROUND(IF($AF135&lt;4.5,0,IF($AF135&gt;6,($AF135-4.5)*$AG135*$AH135,($AF135-4.5)*$AG135*$AH135)),2),0))</f>
        <v>0</v>
      </c>
      <c r="AN135" s="734">
        <f>IF($Z135="--","--",IF($AF135&gt;$X$4, IF( $AF135&lt;=4,   ROUND(($AH135*4)*($AF135+0.5)*2,2),   0),0))</f>
        <v>0</v>
      </c>
      <c r="AO135" s="735">
        <f>IF($Z135="--","--",IF($AF135&gt;$X$4, IF( $AF135&gt;4,   ROUND(($AH135*4)*($AF135+0.5)*2,2),   0),0))</f>
        <v>0</v>
      </c>
      <c r="AP135" s="1216" t="str">
        <f>A135</f>
        <v>B12-1 =&gt; B12-2</v>
      </c>
      <c r="AQ135" s="1217"/>
      <c r="AR135" s="739">
        <f>D135</f>
        <v>0.4</v>
      </c>
      <c r="AS135" s="736"/>
      <c r="AT135" s="736"/>
      <c r="AU135" s="723">
        <f>H135</f>
        <v>40</v>
      </c>
      <c r="AV135" s="721">
        <f>IF($Z135="--","--",Z135+0.2)</f>
        <v>1.4</v>
      </c>
      <c r="AW135" s="729" t="s">
        <v>31</v>
      </c>
      <c r="AX135" s="722">
        <f t="shared" ref="AX135:AX136" si="571">AV135</f>
        <v>1.4</v>
      </c>
      <c r="AY135" s="727">
        <f>IF(D135&gt;2,AU135,AU135-AV135)</f>
        <v>38.6</v>
      </c>
      <c r="AZ135" s="798">
        <f>O135</f>
        <v>0.1</v>
      </c>
      <c r="BA135" s="798"/>
      <c r="BB135" s="727">
        <f>Q135</f>
        <v>1.08</v>
      </c>
      <c r="BC135" s="724">
        <f>IF(F135=0,IF(ROUND( AY135 * ( ( (O135*Q135) +  ( ((D135+N135*2)/6)*Q135 ) ) - ROUND(  ((D135+N135*2)^2)   *   (   ( PI()*96.379 / (4*360) )  -  ( (SIN((96.379/2)*PI()/180)) * (COS((96.379/2)*PI()/180)) / 4 )   ), 4) ),2),   ROUND( AY135 * ( ( (O135*Q135) +  ( ((D135+N135*2)/4)*Q135 ) ) - ROUND(  ((D135+N135*2)^2)   *   (   ( PI()*120 / (4*360) )  -  ( (SIN((120/2)*PI()/180)) * (COS((120/2)*PI()/180)) / 4 )   ), 4) ),2)),0)</f>
        <v>7.8</v>
      </c>
      <c r="BD135" s="737">
        <f>IF(F135&gt;0,ROUND(AY135*O135*Q135,2),0)</f>
        <v>0</v>
      </c>
      <c r="BE135" s="737"/>
      <c r="BF135" s="737">
        <f>SUM(R135:V135,AI135:AM135)</f>
        <v>61.13</v>
      </c>
      <c r="BG135" s="737">
        <f>IF(F135=0, ROUND( ( PI()*( (D135+N135*2)^2 ) / 4  ) * AY135,2),  ROUND( (D135+N135*2)*(F135+N135*2) * AY135,2))*I135</f>
        <v>6.98</v>
      </c>
      <c r="BH135" s="726">
        <f>IF(($K135+N135-0.15)&lt;=2,($K135+N135+0.15),IF(($K135+N135)&lt;=3,2.35,($K135+N135+0.2)-0.85))</f>
        <v>1.3899999999999992</v>
      </c>
      <c r="BI135" s="726">
        <f>IF(D135&gt;2,   (K135-F135-N135-0.11),IF(($K135+N135)&lt;=2,0,IF(($K135+N135)&gt;3,0.85,(K135+N135+0.2-BH135))))</f>
        <v>0</v>
      </c>
      <c r="BJ135" s="726">
        <f>IF($Z135="--",0,IF(D135&gt;2,ROUND(((1.42+0.4)+(0.91+0.4))*2*BI135,2),ROUND(AV135*AX135*BH135,2)))</f>
        <v>2.72</v>
      </c>
      <c r="BK135" s="726">
        <f t="shared" ref="BK135:BK136" si="572">ROUND(((PI()*0.9^2)/4)*BI135,2)</f>
        <v>0</v>
      </c>
      <c r="BL135" s="738">
        <f t="shared" ref="BL135:BL136" si="573">ROUND(BF135-BG135-BJ135-BK135-BC135-BD135,2)</f>
        <v>43.63</v>
      </c>
      <c r="BM135" s="718"/>
      <c r="BN135" s="779" t="s">
        <v>35108</v>
      </c>
      <c r="BO135" s="793" t="s">
        <v>35139</v>
      </c>
      <c r="BP135" s="784">
        <v>0.4</v>
      </c>
      <c r="BQ135" s="784">
        <v>40</v>
      </c>
      <c r="BR135" s="787">
        <v>1.1999999999999993</v>
      </c>
      <c r="BS135" s="787">
        <v>1.2210000000000001</v>
      </c>
      <c r="BT135" s="795">
        <v>0</v>
      </c>
    </row>
    <row r="136" spans="1:72" ht="14.25">
      <c r="A136" s="1216" t="str">
        <f t="shared" ref="A136" si="574">BN136</f>
        <v>B12-2 =&gt; B12</v>
      </c>
      <c r="B136" s="1218"/>
      <c r="C136" s="1217"/>
      <c r="D136" s="800">
        <f t="shared" ref="D136" si="575">BP136</f>
        <v>0.4</v>
      </c>
      <c r="E136" s="801"/>
      <c r="F136" s="802"/>
      <c r="G136" s="803" t="s">
        <v>34920</v>
      </c>
      <c r="H136" s="740">
        <f t="shared" ref="H136" si="576">BQ136</f>
        <v>15</v>
      </c>
      <c r="I136" s="740">
        <v>1</v>
      </c>
      <c r="J136" s="740">
        <f t="shared" ref="J136" si="577">H136</f>
        <v>15</v>
      </c>
      <c r="K136" s="804">
        <f t="shared" ref="K136" si="578">BR136</f>
        <v>1.2210000000000001</v>
      </c>
      <c r="L136" s="804">
        <f t="shared" ref="L136" si="579">BS136</f>
        <v>1.2839999999999989</v>
      </c>
      <c r="M136" s="724">
        <f t="shared" ref="M136" si="580">ROUND((K136+L136)/2,2)</f>
        <v>1.25</v>
      </c>
      <c r="N136" s="725">
        <f>IF(F136=0,ROUND($D136*10%,2),IF(D136&gt;2.8,0.18,0.15))</f>
        <v>0.04</v>
      </c>
      <c r="O136" s="725">
        <f>IF(F136=0,IF(   ROUND($D136/4,2),   IF(ROUND(($D136*1.2)/6,2)&lt;0.1,0.1,ROUND(($D136*1.2)/6,2))),0.5)</f>
        <v>0.1</v>
      </c>
      <c r="P136" s="724">
        <f t="shared" ref="P136" si="581">M136+N136+O136</f>
        <v>1.3900000000000001</v>
      </c>
      <c r="Q136" s="724">
        <f t="shared" ref="Q136" si="582">IF(P136&lt;2,(D136+N136*2)+0.6,(D136+N136*2)+0.6+ROUNDUP(P136-2,0)*0.1)*I136</f>
        <v>1.08</v>
      </c>
      <c r="R136" s="726">
        <f>IF($P136&lt;=$X$4,ROUND(IF($P136&lt;1.5,$P136*$H136*$Q136,1.5*$H136*$Q136),2),0)</f>
        <v>22.52</v>
      </c>
      <c r="S136" s="726">
        <f>IF($P136&gt;$X$4,ROUND(IF($P136&lt;1.5,$P136*$H136*$Q136,1.5*$H136*$Q136),2),0)</f>
        <v>0</v>
      </c>
      <c r="T136" s="726">
        <f>IF($P136&gt;$X$4,ROUND(IF($P136&lt;1.5,0,IF($P136&gt;3,1.5*$H136*$Q136,($P136-1.5)*$H136*$Q136)),2),0)</f>
        <v>0</v>
      </c>
      <c r="U136" s="726">
        <f>IF($P136&gt;$X$4,ROUND(IF($P136&lt;3,0,IF($P136&gt;4.5,1.5*$H136*$Q136,($P136-3)*$H136*$Q136)),2),0)</f>
        <v>0</v>
      </c>
      <c r="V136" s="726">
        <f>IF($P136&gt;$X$4,ROUND(IF($P136&lt;4.5,0,IF($P136&gt;6,($P136-4.5)*$H136*$Q136,($P136-4.5)*$H136*$Q136)),2),0)</f>
        <v>0</v>
      </c>
      <c r="W136" s="727">
        <f>IF($P136&gt;$X$4, IF( $P136&lt;=4,   ROUND($H136*($P136+0.5)*2,2),   0),0)</f>
        <v>0</v>
      </c>
      <c r="X136" s="728">
        <f>IF($P136&gt;$X$4, IF( $P136&gt;4,   ROUND($H136*($P136+0.5)*2,2),   0),0)</f>
        <v>0</v>
      </c>
      <c r="Y136" s="720" t="str">
        <f t="shared" ref="Y136" si="583">BO136</f>
        <v>B12-2</v>
      </c>
      <c r="Z136" s="721">
        <f>IF($D136=0.3,IF($I136=1,1.2,IF(I136=2,1.5,"--")),IF($D136=0.4,IF($I136=1,1.2,IF(I136=2,1.5,"--")),IF($D136=0.45,IF($I136=1,1.2,IF(I136=2,1.5,"--")),IF($D136=0.5,IF($I136=1,1.2,IF(I136=2,1.5,"--")),IF($D136=0.6,IF($I136=1,1.2,IF(I136=2,2,"--")),IF($D136=0.75,IF($I136=1,1.3,IF(I136=2,2,"--")),IF($D136=0.8,1.3,IF($D136=1,1.5,IF($D136=1.2,1.7,IF($D136&lt;=2,2,"--"))))))))))</f>
        <v>1.2</v>
      </c>
      <c r="AA136" s="729" t="s">
        <v>31</v>
      </c>
      <c r="AB136" s="722">
        <f t="shared" si="570"/>
        <v>1.2</v>
      </c>
      <c r="AC136" s="730">
        <f>IF($Z136="--","--",K136)</f>
        <v>1.2210000000000001</v>
      </c>
      <c r="AD136" s="731">
        <f>IF($Z136="--","--",IF(D136&gt;1.5,0.15,ROUND($D136*10%,2)))</f>
        <v>0.04</v>
      </c>
      <c r="AE136" s="731">
        <f>IF($Z136="--","--",0.15)</f>
        <v>0.15</v>
      </c>
      <c r="AF136" s="732">
        <f>IF($Z136="--","--",ROUND(AC136+AD136+AE136,2))</f>
        <v>1.41</v>
      </c>
      <c r="AG136" s="732">
        <f>IF($Z136="--","--",IF($AC136&lt;=2,$Z136+1,($Z136+1)+ROUNDUP($AC136-2,0)*0.1))</f>
        <v>2.2000000000000002</v>
      </c>
      <c r="AH136" s="731">
        <f>IF($D136=0.3,1.04,IF($D136=0.4,0.92,IF($D136=0.45,0.86,IF($D136=0.5,0.8,IF($D136=0.75,0.8,IF($D136=0.6,0.68,IF($D136=0.8,0.74,IF($D136=1,0.7,IF($D136=1.2,0.66,IF($D136=1.5,0.6,IF($D136&lt;=2,(2.4-(D136+0.3)),"--")))))))))))</f>
        <v>0.92</v>
      </c>
      <c r="AI136" s="733">
        <f>IF($Z136="--","--",IF($AF136&lt;=$X$4,ROUND(IF($AF136&lt;1.5,$AF136*$AG136*$AH136,1.5*$AG136*$AH136),2),0))</f>
        <v>2.85</v>
      </c>
      <c r="AJ136" s="733">
        <f>IF($Z136="--","--",IF($AF136&gt;$X$4,ROUND(IF($AF136&lt;1.5,$AF136*$AG136*$AH136,1.5*$AG136*$AH136),2),0))</f>
        <v>0</v>
      </c>
      <c r="AK136" s="733">
        <f>IF($Z136="--","--",IF($AF136&gt;$X$4,ROUND(IF($AF136&lt;1.5,0,IF($AF136&gt;3,1.5*$AG136*$AH136,($AF136-1.5)*$AG136*$AH136)),2),0))</f>
        <v>0</v>
      </c>
      <c r="AL136" s="733">
        <f>IF($Z136="--","--",IF($AF136&gt;$X$4,ROUND(IF($AF136&lt;3,0,IF($AF136&gt;4.5,1.5*$AG136*$AH136,($AF136-3)*$AG136*$AH136)),2),0))</f>
        <v>0</v>
      </c>
      <c r="AM136" s="733">
        <f>IF($Z136="--","--",IF($AF136&gt;$X$4,ROUND(IF($AF136&lt;4.5,0,IF($AF136&gt;6,($AF136-4.5)*$AG136*$AH136,($AF136-4.5)*$AG136*$AH136)),2),0))</f>
        <v>0</v>
      </c>
      <c r="AN136" s="734">
        <f>IF($Z136="--","--",IF($AF136&gt;$X$4, IF( $AF136&lt;=4,   ROUND(($AH136*4)*($AF136+0.5)*2,2),   0),0))</f>
        <v>0</v>
      </c>
      <c r="AO136" s="735">
        <f>IF($Z136="--","--",IF($AF136&gt;$X$4, IF( $AF136&gt;4,   ROUND(($AH136*4)*($AF136+0.5)*2,2),   0),0))</f>
        <v>0</v>
      </c>
      <c r="AP136" s="1216" t="str">
        <f>A136</f>
        <v>B12-2 =&gt; B12</v>
      </c>
      <c r="AQ136" s="1217">
        <f>C136</f>
        <v>0</v>
      </c>
      <c r="AR136" s="739">
        <f>D136</f>
        <v>0.4</v>
      </c>
      <c r="AS136" s="736"/>
      <c r="AT136" s="736"/>
      <c r="AU136" s="723">
        <f>H136</f>
        <v>15</v>
      </c>
      <c r="AV136" s="721">
        <f>IF($Z136="--","--",Z136+0.2)</f>
        <v>1.4</v>
      </c>
      <c r="AW136" s="729" t="s">
        <v>31</v>
      </c>
      <c r="AX136" s="722">
        <f t="shared" si="571"/>
        <v>1.4</v>
      </c>
      <c r="AY136" s="727">
        <f>IF(D136&gt;2,AU136,AU136-AV136)</f>
        <v>13.6</v>
      </c>
      <c r="AZ136" s="798">
        <f>O136</f>
        <v>0.1</v>
      </c>
      <c r="BA136" s="798"/>
      <c r="BB136" s="727">
        <f>Q136</f>
        <v>1.08</v>
      </c>
      <c r="BC136" s="724">
        <f>IF(F136=0,IF(ROUND( AY136 * ( ( (O136*Q136) +  ( ((D136+N136*2)/6)*Q136 ) ) - ROUND(  ((D136+N136*2)^2)   *   (   ( PI()*96.379 / (4*360) )  -  ( (SIN((96.379/2)*PI()/180)) * (COS((96.379/2)*PI()/180)) / 4 )   ), 4) ),2),   ROUND( AY136 * ( ( (O136*Q136) +  ( ((D136+N136*2)/4)*Q136 ) ) - ROUND(  ((D136+N136*2)^2)   *   (   ( PI()*120 / (4*360) )  -  ( (SIN((120/2)*PI()/180)) * (COS((120/2)*PI()/180)) / 4 )   ), 4) ),2)),0)</f>
        <v>2.75</v>
      </c>
      <c r="BD136" s="737">
        <f>IF(F136&gt;0,ROUND(AY136*O136*Q136,2),0)</f>
        <v>0</v>
      </c>
      <c r="BE136" s="737"/>
      <c r="BF136" s="737">
        <f>SUM(R136:V136,AI136:AM136)</f>
        <v>25.37</v>
      </c>
      <c r="BG136" s="737">
        <f>IF(F136=0, ROUND( ( PI()*( (D136+N136*2)^2 ) / 4  ) * AY136,2),  ROUND( (D136+N136*2)*(F136+N136*2) * AY136,2))*I136</f>
        <v>2.46</v>
      </c>
      <c r="BH136" s="726">
        <f>IF(($K136+N136-0.15)&lt;=2,($K136+N136+0.15),IF(($K136+N136)&lt;=3,2.35,($K136+N136+0.2)-0.85))</f>
        <v>1.411</v>
      </c>
      <c r="BI136" s="726">
        <f>IF(D136&gt;2,   (K136-F136-N136-0.11),IF(($K136+N136)&lt;=2,0,IF(($K136+N136)&gt;3,0.85,(K136+N136+0.2-BH136))))</f>
        <v>0</v>
      </c>
      <c r="BJ136" s="726">
        <f>IF($Z136="--",0,IF(D136&gt;2,ROUND(((1.42+0.4)+(0.91+0.4))*2*BI136,2),ROUND(AV136*AX136*BH136,2)))</f>
        <v>2.77</v>
      </c>
      <c r="BK136" s="726">
        <f t="shared" si="572"/>
        <v>0</v>
      </c>
      <c r="BL136" s="738">
        <f t="shared" si="573"/>
        <v>17.39</v>
      </c>
      <c r="BM136" s="718"/>
      <c r="BN136" s="779" t="s">
        <v>35109</v>
      </c>
      <c r="BO136" s="793" t="s">
        <v>35140</v>
      </c>
      <c r="BP136" s="784">
        <v>0.4</v>
      </c>
      <c r="BQ136" s="784">
        <v>15</v>
      </c>
      <c r="BR136" s="787">
        <v>1.2210000000000001</v>
      </c>
      <c r="BS136" s="787">
        <v>1.2839999999999989</v>
      </c>
      <c r="BT136" s="795">
        <v>0.54400000000000004</v>
      </c>
    </row>
    <row r="137" spans="1:72" ht="14.25">
      <c r="A137" s="719" t="s">
        <v>35159</v>
      </c>
      <c r="B137" s="742"/>
      <c r="C137" s="742"/>
      <c r="D137" s="806"/>
      <c r="E137" s="806"/>
      <c r="F137" s="806"/>
      <c r="G137" s="807"/>
      <c r="H137" s="744"/>
      <c r="I137" s="744"/>
      <c r="J137" s="744"/>
      <c r="K137" s="808"/>
      <c r="L137" s="808"/>
      <c r="M137" s="747"/>
      <c r="N137" s="748"/>
      <c r="O137" s="748"/>
      <c r="P137" s="747"/>
      <c r="Q137" s="747"/>
      <c r="R137" s="749"/>
      <c r="S137" s="749"/>
      <c r="T137" s="749"/>
      <c r="U137" s="749"/>
      <c r="V137" s="749"/>
      <c r="W137" s="750"/>
      <c r="X137" s="715"/>
      <c r="Y137" s="741"/>
      <c r="Z137" s="743"/>
      <c r="AA137" s="751"/>
      <c r="AB137" s="743"/>
      <c r="AC137" s="752"/>
      <c r="AD137" s="751"/>
      <c r="AE137" s="751"/>
      <c r="AF137" s="753"/>
      <c r="AG137" s="753"/>
      <c r="AH137" s="751"/>
      <c r="AI137" s="754"/>
      <c r="AJ137" s="754"/>
      <c r="AK137" s="754"/>
      <c r="AL137" s="754"/>
      <c r="AM137" s="754"/>
      <c r="AN137" s="755"/>
      <c r="AO137" s="756"/>
      <c r="AP137" s="741"/>
      <c r="AQ137" s="742"/>
      <c r="AR137" s="757"/>
      <c r="AS137" s="757"/>
      <c r="AT137" s="757"/>
      <c r="AU137" s="745"/>
      <c r="AV137" s="743"/>
      <c r="AW137" s="751"/>
      <c r="AX137" s="743"/>
      <c r="AY137" s="750"/>
      <c r="AZ137" s="750"/>
      <c r="BA137" s="750"/>
      <c r="BB137" s="750"/>
      <c r="BC137" s="747"/>
      <c r="BD137" s="747"/>
      <c r="BE137" s="747"/>
      <c r="BF137" s="747"/>
      <c r="BG137" s="747"/>
      <c r="BH137" s="749"/>
      <c r="BI137" s="749"/>
      <c r="BJ137" s="749"/>
      <c r="BK137" s="749"/>
      <c r="BL137" s="717"/>
      <c r="BM137" s="718"/>
      <c r="BN137" s="779"/>
      <c r="BO137" s="793"/>
      <c r="BP137" s="784"/>
      <c r="BQ137" s="784"/>
      <c r="BR137" s="787"/>
      <c r="BS137" s="787"/>
      <c r="BT137" s="795"/>
    </row>
    <row r="138" spans="1:72" ht="14.25">
      <c r="A138" s="1216" t="str">
        <f>BN138</f>
        <v>B1 =&gt; B2</v>
      </c>
      <c r="B138" s="1218"/>
      <c r="C138" s="1217"/>
      <c r="D138" s="800">
        <f>BP138</f>
        <v>0.4</v>
      </c>
      <c r="E138" s="801"/>
      <c r="F138" s="802"/>
      <c r="G138" s="803" t="s">
        <v>34920</v>
      </c>
      <c r="H138" s="740">
        <f>BQ138</f>
        <v>40</v>
      </c>
      <c r="I138" s="740">
        <v>1</v>
      </c>
      <c r="J138" s="740">
        <f>H138</f>
        <v>40</v>
      </c>
      <c r="K138" s="804">
        <f>BR138</f>
        <v>1.2999999999999972</v>
      </c>
      <c r="L138" s="804">
        <f>BS138</f>
        <v>1.2899999999999991</v>
      </c>
      <c r="M138" s="724">
        <f>ROUND((K138+L138)/2,2)</f>
        <v>1.3</v>
      </c>
      <c r="N138" s="725">
        <f>IF(F138=0,ROUND($D138*10%,2),IF(D138&gt;2.8,0.18,0.15))</f>
        <v>0.04</v>
      </c>
      <c r="O138" s="725">
        <f>IF(F138=0,IF(   ROUND($D138/4,2),   IF(ROUND(($D138*1.2)/6,2)&lt;0.1,0.1,ROUND(($D138*1.2)/6,2))),0.5)</f>
        <v>0.1</v>
      </c>
      <c r="P138" s="724">
        <f>M138+N138+O138</f>
        <v>1.4400000000000002</v>
      </c>
      <c r="Q138" s="724">
        <f>IF(P138&lt;2,(D138+N138*2)+0.6,(D138+N138*2)+0.6+ROUNDUP(P138-2,0)*0.1)*I138</f>
        <v>1.08</v>
      </c>
      <c r="R138" s="726">
        <f>IF($P138&lt;=$X$4,ROUND(IF($P138&lt;1.5,$P138*$H138*$Q138,1.5*$H138*$Q138),2),0)</f>
        <v>62.21</v>
      </c>
      <c r="S138" s="726">
        <f>IF($P138&gt;$X$4,ROUND(IF($P138&lt;1.5,$P138*$H138*$Q138,1.5*$H138*$Q138),2),0)</f>
        <v>0</v>
      </c>
      <c r="T138" s="726">
        <f>IF($P138&gt;$X$4,ROUND(IF($P138&lt;1.5,0,IF($P138&gt;3,1.5*$H138*$Q138,($P138-1.5)*$H138*$Q138)),2),0)</f>
        <v>0</v>
      </c>
      <c r="U138" s="726">
        <f>IF($P138&gt;$X$4,ROUND(IF($P138&lt;3,0,IF($P138&gt;4.5,1.5*$H138*$Q138,($P138-3)*$H138*$Q138)),2),0)</f>
        <v>0</v>
      </c>
      <c r="V138" s="726">
        <f>IF($P138&gt;$X$4,ROUND(IF($P138&lt;4.5,0,IF($P138&gt;6,($P138-4.5)*$H138*$Q138,($P138-4.5)*$H138*$Q138)),2),0)</f>
        <v>0</v>
      </c>
      <c r="W138" s="727">
        <f>IF($P138&gt;$X$4, IF( $P138&lt;=4,   ROUND($H138*($P138+0.5)*2,2),   0),0)</f>
        <v>0</v>
      </c>
      <c r="X138" s="728">
        <f>IF($P138&gt;$X$4, IF( $P138&gt;4,   ROUND($H138*($P138+0.5)*2,2),   0),0)</f>
        <v>0</v>
      </c>
      <c r="Y138" s="720" t="str">
        <f>BO138</f>
        <v>B1</v>
      </c>
      <c r="Z138" s="721">
        <f>IF($D138=0.3,IF($I138=1,1.2,IF(I138=2,1.5,"--")),IF($D138=0.4,IF($I138=1,1.2,IF(I138=2,1.5,"--")),IF($D138=0.45,IF($I138=1,1.2,IF(I138=2,1.5,"--")),IF($D138=0.5,IF($I138=1,1.2,IF(I138=2,1.5,"--")),IF($D138=0.6,IF($I138=1,1.2,IF(I138=2,2,"--")),IF($D138=0.75,IF($I138=1,1.3,IF(I138=2,2,"--")),IF($D138=0.8,1.3,IF($D138=1,1.5,IF($D138=1.2,1.7,IF($D138&lt;=2,2,"--"))))))))))</f>
        <v>1.2</v>
      </c>
      <c r="AA138" s="729" t="s">
        <v>31</v>
      </c>
      <c r="AB138" s="722">
        <f t="shared" ref="AB138:AB139" si="584">Z138</f>
        <v>1.2</v>
      </c>
      <c r="AC138" s="730">
        <f>IF($Z138="--","--",K138)</f>
        <v>1.2999999999999972</v>
      </c>
      <c r="AD138" s="731">
        <f>IF($Z138="--","--",IF(D138&gt;1.5,0.15,ROUND($D138*10%,2)))</f>
        <v>0.04</v>
      </c>
      <c r="AE138" s="731">
        <f>IF($Z138="--","--",0.15)</f>
        <v>0.15</v>
      </c>
      <c r="AF138" s="732">
        <f>IF($Z138="--","--",ROUND(AC138+AD138+AE138,2))</f>
        <v>1.49</v>
      </c>
      <c r="AG138" s="732">
        <f>IF($Z138="--","--",IF($AC138&lt;=2,$Z138+1,($Z138+1)+ROUNDUP($AC138-2,0)*0.1))</f>
        <v>2.2000000000000002</v>
      </c>
      <c r="AH138" s="731">
        <f>IF($D138=0.3,1.04,IF($D138=0.4,0.92,IF($D138=0.45,0.86,IF($D138=0.5,0.8,IF($D138=0.75,0.8,IF($D138=0.6,0.68,IF($D138=0.8,0.74,IF($D138=1,0.7,IF($D138=1.2,0.66,IF($D138=1.5,0.6,IF($D138&lt;=2,(2.4-(D138+0.3)),"--")))))))))))</f>
        <v>0.92</v>
      </c>
      <c r="AI138" s="733">
        <f>IF($Z138="--","--",IF($AF138&lt;=$X$4,ROUND(IF($AF138&lt;1.5,$AF138*$AG138*$AH138,1.5*$AG138*$AH138),2),0))</f>
        <v>3.02</v>
      </c>
      <c r="AJ138" s="733">
        <f>IF($Z138="--","--",IF($AF138&gt;$X$4,ROUND(IF($AF138&lt;1.5,$AF138*$AG138*$AH138,1.5*$AG138*$AH138),2),0))</f>
        <v>0</v>
      </c>
      <c r="AK138" s="733">
        <f>IF($Z138="--","--",IF($AF138&gt;$X$4,ROUND(IF($AF138&lt;1.5,0,IF($AF138&gt;3,1.5*$AG138*$AH138,($AF138-1.5)*$AG138*$AH138)),2),0))</f>
        <v>0</v>
      </c>
      <c r="AL138" s="733">
        <f>IF($Z138="--","--",IF($AF138&gt;$X$4,ROUND(IF($AF138&lt;3,0,IF($AF138&gt;4.5,1.5*$AG138*$AH138,($AF138-3)*$AG138*$AH138)),2),0))</f>
        <v>0</v>
      </c>
      <c r="AM138" s="733">
        <f>IF($Z138="--","--",IF($AF138&gt;$X$4,ROUND(IF($AF138&lt;4.5,0,IF($AF138&gt;6,($AF138-4.5)*$AG138*$AH138,($AF138-4.5)*$AG138*$AH138)),2),0))</f>
        <v>0</v>
      </c>
      <c r="AN138" s="734">
        <f>IF($Z138="--","--",IF($AF138&gt;$X$4, IF( $AF138&lt;=4,   ROUND(($AH138*4)*($AF138+0.5)*2,2),   0),0))</f>
        <v>0</v>
      </c>
      <c r="AO138" s="735">
        <f>IF($Z138="--","--",IF($AF138&gt;$X$4, IF( $AF138&gt;4,   ROUND(($AH138*4)*($AF138+0.5)*2,2),   0),0))</f>
        <v>0</v>
      </c>
      <c r="AP138" s="1216" t="str">
        <f>A138</f>
        <v>B1 =&gt; B2</v>
      </c>
      <c r="AQ138" s="1217"/>
      <c r="AR138" s="739">
        <f>D138</f>
        <v>0.4</v>
      </c>
      <c r="AS138" s="736"/>
      <c r="AT138" s="736"/>
      <c r="AU138" s="723">
        <f>H138</f>
        <v>40</v>
      </c>
      <c r="AV138" s="721">
        <f>IF($Z138="--","--",Z138+0.2)</f>
        <v>1.4</v>
      </c>
      <c r="AW138" s="729" t="s">
        <v>31</v>
      </c>
      <c r="AX138" s="722">
        <f t="shared" ref="AX138:AX139" si="585">AV138</f>
        <v>1.4</v>
      </c>
      <c r="AY138" s="727">
        <f>IF(D138&gt;2,AU138,AU138-AV138)</f>
        <v>38.6</v>
      </c>
      <c r="AZ138" s="798">
        <f>O138</f>
        <v>0.1</v>
      </c>
      <c r="BA138" s="798"/>
      <c r="BB138" s="727">
        <f>Q138</f>
        <v>1.08</v>
      </c>
      <c r="BC138" s="724">
        <f>IF(F138=0,IF(ROUND( AY138 * ( ( (O138*Q138) +  ( ((D138+N138*2)/6)*Q138 ) ) - ROUND(  ((D138+N138*2)^2)   *   (   ( PI()*96.379 / (4*360) )  -  ( (SIN((96.379/2)*PI()/180)) * (COS((96.379/2)*PI()/180)) / 4 )   ), 4) ),2),   ROUND( AY138 * ( ( (O138*Q138) +  ( ((D138+N138*2)/4)*Q138 ) ) - ROUND(  ((D138+N138*2)^2)   *   (   ( PI()*120 / (4*360) )  -  ( (SIN((120/2)*PI()/180)) * (COS((120/2)*PI()/180)) / 4 )   ), 4) ),2)),0)</f>
        <v>7.8</v>
      </c>
      <c r="BD138" s="737">
        <f>IF(F138&gt;0,ROUND(AY138*O138*Q138,2),0)</f>
        <v>0</v>
      </c>
      <c r="BE138" s="737"/>
      <c r="BF138" s="737">
        <f>SUM(R138:V138,AI138:AM138)</f>
        <v>65.23</v>
      </c>
      <c r="BG138" s="737">
        <f>IF(F138=0, ROUND( ( PI()*( (D138+N138*2)^2 ) / 4  ) * AY138,2),  ROUND( (D138+N138*2)*(F138+N138*2) * AY138,2))*I138</f>
        <v>6.98</v>
      </c>
      <c r="BH138" s="726">
        <f>IF(($K138+N138-0.15)&lt;=2,($K138+N138+0.15),IF(($K138+N138)&lt;=3,2.35,($K138+N138+0.2)-0.85))</f>
        <v>1.4899999999999971</v>
      </c>
      <c r="BI138" s="726">
        <f>IF(D138&gt;2,   (K138-F138-N138-0.11),IF(($K138+N138)&lt;=2,0,IF(($K138+N138)&gt;3,0.85,(K138+N138+0.2-BH138))))</f>
        <v>0</v>
      </c>
      <c r="BJ138" s="726">
        <f>IF($Z138="--",0,IF(D138&gt;2,ROUND(((1.42+0.4)+(0.91+0.4))*2*BI138,2),ROUND(AV138*AX138*BH138,2)))</f>
        <v>2.92</v>
      </c>
      <c r="BK138" s="726">
        <f t="shared" ref="BK138:BK139" si="586">ROUND(((PI()*0.9^2)/4)*BI138,2)</f>
        <v>0</v>
      </c>
      <c r="BL138" s="738">
        <f t="shared" ref="BL138:BL139" si="587">ROUND(BF138-BG138-BJ138-BK138-BC138-BD138,2)</f>
        <v>47.53</v>
      </c>
      <c r="BM138" s="718"/>
      <c r="BN138" s="779" t="s">
        <v>35110</v>
      </c>
      <c r="BO138" s="793" t="s">
        <v>34906</v>
      </c>
      <c r="BP138" s="784">
        <v>0.4</v>
      </c>
      <c r="BQ138" s="784">
        <v>40</v>
      </c>
      <c r="BR138" s="787">
        <v>1.2999999999999972</v>
      </c>
      <c r="BS138" s="787">
        <v>1.2899999999999991</v>
      </c>
      <c r="BT138" s="795">
        <v>0</v>
      </c>
    </row>
    <row r="139" spans="1:72" ht="14.25">
      <c r="A139" s="1216" t="str">
        <f t="shared" ref="A139:A140" si="588">BN139</f>
        <v>B2 =&gt; B3</v>
      </c>
      <c r="B139" s="1218"/>
      <c r="C139" s="1217"/>
      <c r="D139" s="800">
        <f t="shared" ref="D139:D140" si="589">BP139</f>
        <v>0.4</v>
      </c>
      <c r="E139" s="801"/>
      <c r="F139" s="802"/>
      <c r="G139" s="803" t="s">
        <v>34920</v>
      </c>
      <c r="H139" s="740">
        <f t="shared" ref="H139:H140" si="590">BQ139</f>
        <v>40</v>
      </c>
      <c r="I139" s="740">
        <v>1</v>
      </c>
      <c r="J139" s="740">
        <f t="shared" ref="J139:J140" si="591">H139</f>
        <v>40</v>
      </c>
      <c r="K139" s="804">
        <f t="shared" ref="K139:K140" si="592">BR139</f>
        <v>1.2899999999999991</v>
      </c>
      <c r="L139" s="804">
        <f t="shared" ref="L139:L140" si="593">BS139</f>
        <v>1.2810000000000059</v>
      </c>
      <c r="M139" s="724">
        <f t="shared" ref="M139:M140" si="594">ROUND((K139+L139)/2,2)</f>
        <v>1.29</v>
      </c>
      <c r="N139" s="725">
        <f>IF(F139=0,ROUND($D139*10%,2),IF(D139&gt;2.8,0.18,0.15))</f>
        <v>0.04</v>
      </c>
      <c r="O139" s="725">
        <f>IF(F139=0,IF(   ROUND($D139/4,2),   IF(ROUND(($D139*1.2)/6,2)&lt;0.1,0.1,ROUND(($D139*1.2)/6,2))),0.5)</f>
        <v>0.1</v>
      </c>
      <c r="P139" s="724">
        <f t="shared" ref="P139:P140" si="595">M139+N139+O139</f>
        <v>1.4300000000000002</v>
      </c>
      <c r="Q139" s="724">
        <f t="shared" ref="Q139:Q140" si="596">IF(P139&lt;2,(D139+N139*2)+0.6,(D139+N139*2)+0.6+ROUNDUP(P139-2,0)*0.1)*I139</f>
        <v>1.08</v>
      </c>
      <c r="R139" s="726">
        <f>IF($P139&lt;=$X$4,ROUND(IF($P139&lt;1.5,$P139*$H139*$Q139,1.5*$H139*$Q139),2),0)</f>
        <v>61.78</v>
      </c>
      <c r="S139" s="726">
        <f>IF($P139&gt;$X$4,ROUND(IF($P139&lt;1.5,$P139*$H139*$Q139,1.5*$H139*$Q139),2),0)</f>
        <v>0</v>
      </c>
      <c r="T139" s="726">
        <f>IF($P139&gt;$X$4,ROUND(IF($P139&lt;1.5,0,IF($P139&gt;3,1.5*$H139*$Q139,($P139-1.5)*$H139*$Q139)),2),0)</f>
        <v>0</v>
      </c>
      <c r="U139" s="726">
        <f>IF($P139&gt;$X$4,ROUND(IF($P139&lt;3,0,IF($P139&gt;4.5,1.5*$H139*$Q139,($P139-3)*$H139*$Q139)),2),0)</f>
        <v>0</v>
      </c>
      <c r="V139" s="726">
        <f>IF($P139&gt;$X$4,ROUND(IF($P139&lt;4.5,0,IF($P139&gt;6,($P139-4.5)*$H139*$Q139,($P139-4.5)*$H139*$Q139)),2),0)</f>
        <v>0</v>
      </c>
      <c r="W139" s="727">
        <f>IF($P139&gt;$X$4, IF( $P139&lt;=4,   ROUND($H139*($P139+0.5)*2,2),   0),0)</f>
        <v>0</v>
      </c>
      <c r="X139" s="728">
        <f>IF($P139&gt;$X$4, IF( $P139&gt;4,   ROUND($H139*($P139+0.5)*2,2),   0),0)</f>
        <v>0</v>
      </c>
      <c r="Y139" s="720" t="str">
        <f t="shared" ref="Y139:Y140" si="597">BO139</f>
        <v>B2</v>
      </c>
      <c r="Z139" s="721">
        <f>IF($D139=0.3,IF($I139=1,1.2,IF(I139=2,1.5,"--")),IF($D139=0.4,IF($I139=1,1.2,IF(I139=2,1.5,"--")),IF($D139=0.45,IF($I139=1,1.2,IF(I139=2,1.5,"--")),IF($D139=0.5,IF($I139=1,1.2,IF(I139=2,1.5,"--")),IF($D139=0.6,IF($I139=1,1.2,IF(I139=2,2,"--")),IF($D139=0.75,IF($I139=1,1.3,IF(I139=2,2,"--")),IF($D139=0.8,1.3,IF($D139=1,1.5,IF($D139=1.2,1.7,IF($D139&lt;=2,2,"--"))))))))))</f>
        <v>1.2</v>
      </c>
      <c r="AA139" s="729" t="s">
        <v>31</v>
      </c>
      <c r="AB139" s="722">
        <f t="shared" si="584"/>
        <v>1.2</v>
      </c>
      <c r="AC139" s="730">
        <f>IF($Z139="--","--",K139)</f>
        <v>1.2899999999999991</v>
      </c>
      <c r="AD139" s="731">
        <f>IF($Z139="--","--",IF(D139&gt;1.5,0.15,ROUND($D139*10%,2)))</f>
        <v>0.04</v>
      </c>
      <c r="AE139" s="731">
        <f>IF($Z139="--","--",0.15)</f>
        <v>0.15</v>
      </c>
      <c r="AF139" s="732">
        <f>IF($Z139="--","--",ROUND(AC139+AD139+AE139,2))</f>
        <v>1.48</v>
      </c>
      <c r="AG139" s="732">
        <f>IF($Z139="--","--",IF($AC139&lt;=2,$Z139+1,($Z139+1)+ROUNDUP($AC139-2,0)*0.1))</f>
        <v>2.2000000000000002</v>
      </c>
      <c r="AH139" s="731">
        <f>IF($D139=0.3,1.04,IF($D139=0.4,0.92,IF($D139=0.45,0.86,IF($D139=0.5,0.8,IF($D139=0.75,0.8,IF($D139=0.6,0.68,IF($D139=0.8,0.74,IF($D139=1,0.7,IF($D139=1.2,0.66,IF($D139=1.5,0.6,IF($D139&lt;=2,(2.4-(D139+0.3)),"--")))))))))))</f>
        <v>0.92</v>
      </c>
      <c r="AI139" s="733">
        <f>IF($Z139="--","--",IF($AF139&lt;=$X$4,ROUND(IF($AF139&lt;1.5,$AF139*$AG139*$AH139,1.5*$AG139*$AH139),2),0))</f>
        <v>3</v>
      </c>
      <c r="AJ139" s="733">
        <f>IF($Z139="--","--",IF($AF139&gt;$X$4,ROUND(IF($AF139&lt;1.5,$AF139*$AG139*$AH139,1.5*$AG139*$AH139),2),0))</f>
        <v>0</v>
      </c>
      <c r="AK139" s="733">
        <f>IF($Z139="--","--",IF($AF139&gt;$X$4,ROUND(IF($AF139&lt;1.5,0,IF($AF139&gt;3,1.5*$AG139*$AH139,($AF139-1.5)*$AG139*$AH139)),2),0))</f>
        <v>0</v>
      </c>
      <c r="AL139" s="733">
        <f>IF($Z139="--","--",IF($AF139&gt;$X$4,ROUND(IF($AF139&lt;3,0,IF($AF139&gt;4.5,1.5*$AG139*$AH139,($AF139-3)*$AG139*$AH139)),2),0))</f>
        <v>0</v>
      </c>
      <c r="AM139" s="733">
        <f>IF($Z139="--","--",IF($AF139&gt;$X$4,ROUND(IF($AF139&lt;4.5,0,IF($AF139&gt;6,($AF139-4.5)*$AG139*$AH139,($AF139-4.5)*$AG139*$AH139)),2),0))</f>
        <v>0</v>
      </c>
      <c r="AN139" s="734">
        <f>IF($Z139="--","--",IF($AF139&gt;$X$4, IF( $AF139&lt;=4,   ROUND(($AH139*4)*($AF139+0.5)*2,2),   0),0))</f>
        <v>0</v>
      </c>
      <c r="AO139" s="735">
        <f>IF($Z139="--","--",IF($AF139&gt;$X$4, IF( $AF139&gt;4,   ROUND(($AH139*4)*($AF139+0.5)*2,2),   0),0))</f>
        <v>0</v>
      </c>
      <c r="AP139" s="1216" t="str">
        <f>A139</f>
        <v>B2 =&gt; B3</v>
      </c>
      <c r="AQ139" s="1217">
        <f>C139</f>
        <v>0</v>
      </c>
      <c r="AR139" s="739">
        <f>D139</f>
        <v>0.4</v>
      </c>
      <c r="AS139" s="736"/>
      <c r="AT139" s="736"/>
      <c r="AU139" s="723">
        <f>H139</f>
        <v>40</v>
      </c>
      <c r="AV139" s="721">
        <f>IF($Z139="--","--",Z139+0.2)</f>
        <v>1.4</v>
      </c>
      <c r="AW139" s="729" t="s">
        <v>31</v>
      </c>
      <c r="AX139" s="722">
        <f t="shared" si="585"/>
        <v>1.4</v>
      </c>
      <c r="AY139" s="727">
        <f>IF(D139&gt;2,AU139,AU139-AV139)</f>
        <v>38.6</v>
      </c>
      <c r="AZ139" s="798">
        <f>O139</f>
        <v>0.1</v>
      </c>
      <c r="BA139" s="798"/>
      <c r="BB139" s="727">
        <f>Q139</f>
        <v>1.08</v>
      </c>
      <c r="BC139" s="724">
        <f>IF(F139=0,IF(ROUND( AY139 * ( ( (O139*Q139) +  ( ((D139+N139*2)/6)*Q139 ) ) - ROUND(  ((D139+N139*2)^2)   *   (   ( PI()*96.379 / (4*360) )  -  ( (SIN((96.379/2)*PI()/180)) * (COS((96.379/2)*PI()/180)) / 4 )   ), 4) ),2),   ROUND( AY139 * ( ( (O139*Q139) +  ( ((D139+N139*2)/4)*Q139 ) ) - ROUND(  ((D139+N139*2)^2)   *   (   ( PI()*120 / (4*360) )  -  ( (SIN((120/2)*PI()/180)) * (COS((120/2)*PI()/180)) / 4 )   ), 4) ),2)),0)</f>
        <v>7.8</v>
      </c>
      <c r="BD139" s="737">
        <f>IF(F139&gt;0,ROUND(AY139*O139*Q139,2),0)</f>
        <v>0</v>
      </c>
      <c r="BE139" s="737"/>
      <c r="BF139" s="737">
        <f>SUM(R139:V139,AI139:AM139)</f>
        <v>64.78</v>
      </c>
      <c r="BG139" s="737">
        <f>IF(F139=0, ROUND( ( PI()*( (D139+N139*2)^2 ) / 4  ) * AY139,2),  ROUND( (D139+N139*2)*(F139+N139*2) * AY139,2))*I139</f>
        <v>6.98</v>
      </c>
      <c r="BH139" s="726">
        <f>IF(($K139+N139-0.15)&lt;=2,($K139+N139+0.15),IF(($K139+N139)&lt;=3,2.35,($K139+N139+0.2)-0.85))</f>
        <v>1.4799999999999991</v>
      </c>
      <c r="BI139" s="726">
        <f>IF(D139&gt;2,   (K139-F139-N139-0.11),IF(($K139+N139)&lt;=2,0,IF(($K139+N139)&gt;3,0.85,(K139+N139+0.2-BH139))))</f>
        <v>0</v>
      </c>
      <c r="BJ139" s="726">
        <f>IF($Z139="--",0,IF(D139&gt;2,ROUND(((1.42+0.4)+(0.91+0.4))*2*BI139,2),ROUND(AV139*AX139*BH139,2)))</f>
        <v>2.9</v>
      </c>
      <c r="BK139" s="726">
        <f t="shared" si="586"/>
        <v>0</v>
      </c>
      <c r="BL139" s="738">
        <f t="shared" si="587"/>
        <v>47.1</v>
      </c>
      <c r="BM139" s="718"/>
      <c r="BN139" s="779" t="s">
        <v>35111</v>
      </c>
      <c r="BO139" s="793" t="s">
        <v>34907</v>
      </c>
      <c r="BP139" s="784">
        <v>0.4</v>
      </c>
      <c r="BQ139" s="784">
        <v>40</v>
      </c>
      <c r="BR139" s="787">
        <v>1.2899999999999991</v>
      </c>
      <c r="BS139" s="787">
        <v>1.2810000000000059</v>
      </c>
      <c r="BT139" s="795">
        <v>0</v>
      </c>
    </row>
    <row r="140" spans="1:72" ht="14.25">
      <c r="A140" s="1216" t="str">
        <f t="shared" si="588"/>
        <v>B3 =&gt; B4</v>
      </c>
      <c r="B140" s="1218"/>
      <c r="C140" s="1217"/>
      <c r="D140" s="800">
        <f t="shared" si="589"/>
        <v>0.4</v>
      </c>
      <c r="E140" s="801"/>
      <c r="F140" s="802"/>
      <c r="G140" s="803" t="s">
        <v>34920</v>
      </c>
      <c r="H140" s="740">
        <f t="shared" si="590"/>
        <v>40</v>
      </c>
      <c r="I140" s="740">
        <v>1</v>
      </c>
      <c r="J140" s="740">
        <f t="shared" si="591"/>
        <v>40</v>
      </c>
      <c r="K140" s="804">
        <f t="shared" si="592"/>
        <v>1.2810000000000059</v>
      </c>
      <c r="L140" s="804">
        <f t="shared" si="593"/>
        <v>1.2710000000000079</v>
      </c>
      <c r="M140" s="724">
        <f t="shared" si="594"/>
        <v>1.28</v>
      </c>
      <c r="N140" s="725">
        <f t="shared" ref="N140:N161" si="598">IF(F140=0,ROUND($D140*10%,2),IF(D140&gt;2.8,0.18,0.15))</f>
        <v>0.04</v>
      </c>
      <c r="O140" s="725">
        <f t="shared" ref="O140:O161" si="599">IF(F140=0,IF(   ROUND($D140/4,2),   IF(ROUND(($D140*1.2)/6,2)&lt;0.1,0.1,ROUND(($D140*1.2)/6,2))),0.5)</f>
        <v>0.1</v>
      </c>
      <c r="P140" s="724">
        <f t="shared" si="595"/>
        <v>1.4200000000000002</v>
      </c>
      <c r="Q140" s="724">
        <f t="shared" si="596"/>
        <v>1.08</v>
      </c>
      <c r="R140" s="726">
        <f t="shared" ref="R140:R161" si="600">IF($P140&lt;=$X$4,ROUND(IF($P140&lt;1.5,$P140*$H140*$Q140,1.5*$H140*$Q140),2),0)</f>
        <v>61.34</v>
      </c>
      <c r="S140" s="726">
        <f t="shared" ref="S140:S161" si="601">IF($P140&gt;$X$4,ROUND(IF($P140&lt;1.5,$P140*$H140*$Q140,1.5*$H140*$Q140),2),0)</f>
        <v>0</v>
      </c>
      <c r="T140" s="726">
        <f t="shared" ref="T140:T161" si="602">IF($P140&gt;$X$4,ROUND(IF($P140&lt;1.5,0,IF($P140&gt;3,1.5*$H140*$Q140,($P140-1.5)*$H140*$Q140)),2),0)</f>
        <v>0</v>
      </c>
      <c r="U140" s="726">
        <f t="shared" ref="U140:U161" si="603">IF($P140&gt;$X$4,ROUND(IF($P140&lt;3,0,IF($P140&gt;4.5,1.5*$H140*$Q140,($P140-3)*$H140*$Q140)),2),0)</f>
        <v>0</v>
      </c>
      <c r="V140" s="726">
        <f t="shared" ref="V140:V161" si="604">IF($P140&gt;$X$4,ROUND(IF($P140&lt;4.5,0,IF($P140&gt;6,($P140-4.5)*$H140*$Q140,($P140-4.5)*$H140*$Q140)),2),0)</f>
        <v>0</v>
      </c>
      <c r="W140" s="727">
        <f t="shared" ref="W140:W161" si="605">IF($P140&gt;$X$4, IF( $P140&lt;=4,   ROUND($H140*($P140+0.5)*2,2),   0),0)</f>
        <v>0</v>
      </c>
      <c r="X140" s="728">
        <f t="shared" ref="X140:X161" si="606">IF($P140&gt;$X$4, IF( $P140&gt;4,   ROUND($H140*($P140+0.5)*2,2),   0),0)</f>
        <v>0</v>
      </c>
      <c r="Y140" s="720" t="str">
        <f t="shared" si="597"/>
        <v>B3</v>
      </c>
      <c r="Z140" s="721">
        <f t="shared" ref="Z140:Z161" si="607">IF($D140=0.3,IF($I140=1,1.2,IF(I140=2,1.5,"--")),IF($D140=0.4,IF($I140=1,1.2,IF(I140=2,1.5,"--")),IF($D140=0.45,IF($I140=1,1.2,IF(I140=2,1.5,"--")),IF($D140=0.5,IF($I140=1,1.2,IF(I140=2,1.5,"--")),IF($D140=0.6,IF($I140=1,1.2,IF(I140=2,2,"--")),IF($D140=0.75,IF($I140=1,1.3,IF(I140=2,2,"--")),IF($D140=0.8,1.3,IF($D140=1,1.5,IF($D140=1.2,1.7,IF($D140&lt;=2,2,"--"))))))))))</f>
        <v>1.2</v>
      </c>
      <c r="AA140" s="729" t="s">
        <v>31</v>
      </c>
      <c r="AB140" s="722">
        <f t="shared" ref="AB140:AB161" si="608">Z140</f>
        <v>1.2</v>
      </c>
      <c r="AC140" s="730">
        <f t="shared" ref="AC140:AC161" si="609">IF($Z140="--","--",K140)</f>
        <v>1.2810000000000059</v>
      </c>
      <c r="AD140" s="731">
        <f t="shared" ref="AD140:AD161" si="610">IF($Z140="--","--",IF(D140&gt;1.5,0.15,ROUND($D140*10%,2)))</f>
        <v>0.04</v>
      </c>
      <c r="AE140" s="731">
        <f t="shared" ref="AE140:AE161" si="611">IF($Z140="--","--",0.15)</f>
        <v>0.15</v>
      </c>
      <c r="AF140" s="732">
        <f t="shared" ref="AF140:AF161" si="612">IF($Z140="--","--",ROUND(AC140+AD140+AE140,2))</f>
        <v>1.47</v>
      </c>
      <c r="AG140" s="732">
        <f t="shared" ref="AG140:AG161" si="613">IF($Z140="--","--",IF($AC140&lt;=2,$Z140+1,($Z140+1)+ROUNDUP($AC140-2,0)*0.1))</f>
        <v>2.2000000000000002</v>
      </c>
      <c r="AH140" s="731">
        <f t="shared" ref="AH140:AH161" si="614">IF($D140=0.3,1.04,IF($D140=0.4,0.92,IF($D140=0.45,0.86,IF($D140=0.5,0.8,IF($D140=0.75,0.8,IF($D140=0.6,0.68,IF($D140=0.8,0.74,IF($D140=1,0.7,IF($D140=1.2,0.66,IF($D140=1.5,0.6,IF($D140&lt;=2,(2.4-(D140+0.3)),"--")))))))))))</f>
        <v>0.92</v>
      </c>
      <c r="AI140" s="733">
        <f t="shared" ref="AI140:AI161" si="615">IF($Z140="--","--",IF($AF140&lt;=$X$4,ROUND(IF($AF140&lt;1.5,$AF140*$AG140*$AH140,1.5*$AG140*$AH140),2),0))</f>
        <v>2.98</v>
      </c>
      <c r="AJ140" s="733">
        <f t="shared" ref="AJ140:AJ161" si="616">IF($Z140="--","--",IF($AF140&gt;$X$4,ROUND(IF($AF140&lt;1.5,$AF140*$AG140*$AH140,1.5*$AG140*$AH140),2),0))</f>
        <v>0</v>
      </c>
      <c r="AK140" s="733">
        <f t="shared" ref="AK140:AK161" si="617">IF($Z140="--","--",IF($AF140&gt;$X$4,ROUND(IF($AF140&lt;1.5,0,IF($AF140&gt;3,1.5*$AG140*$AH140,($AF140-1.5)*$AG140*$AH140)),2),0))</f>
        <v>0</v>
      </c>
      <c r="AL140" s="733">
        <f t="shared" ref="AL140:AL161" si="618">IF($Z140="--","--",IF($AF140&gt;$X$4,ROUND(IF($AF140&lt;3,0,IF($AF140&gt;4.5,1.5*$AG140*$AH140,($AF140-3)*$AG140*$AH140)),2),0))</f>
        <v>0</v>
      </c>
      <c r="AM140" s="733">
        <f t="shared" ref="AM140:AM161" si="619">IF($Z140="--","--",IF($AF140&gt;$X$4,ROUND(IF($AF140&lt;4.5,0,IF($AF140&gt;6,($AF140-4.5)*$AG140*$AH140,($AF140-4.5)*$AG140*$AH140)),2),0))</f>
        <v>0</v>
      </c>
      <c r="AN140" s="734">
        <f t="shared" ref="AN140:AN161" si="620">IF($Z140="--","--",IF($AF140&gt;$X$4, IF( $AF140&lt;=4,   ROUND(($AH140*4)*($AF140+0.5)*2,2),   0),0))</f>
        <v>0</v>
      </c>
      <c r="AO140" s="735">
        <f t="shared" ref="AO140:AO161" si="621">IF($Z140="--","--",IF($AF140&gt;$X$4, IF( $AF140&gt;4,   ROUND(($AH140*4)*($AF140+0.5)*2,2),   0),0))</f>
        <v>0</v>
      </c>
      <c r="AP140" s="1216" t="str">
        <f t="shared" ref="AP140:AP161" si="622">A140</f>
        <v>B3 =&gt; B4</v>
      </c>
      <c r="AQ140" s="1217"/>
      <c r="AR140" s="739">
        <f t="shared" ref="AR140:AR161" si="623">D140</f>
        <v>0.4</v>
      </c>
      <c r="AS140" s="736"/>
      <c r="AT140" s="736"/>
      <c r="AU140" s="723">
        <f t="shared" ref="AU140:AU161" si="624">H140</f>
        <v>40</v>
      </c>
      <c r="AV140" s="721">
        <f t="shared" ref="AV140:AV161" si="625">IF($Z140="--","--",Z140+0.2)</f>
        <v>1.4</v>
      </c>
      <c r="AW140" s="729" t="s">
        <v>31</v>
      </c>
      <c r="AX140" s="722">
        <f t="shared" ref="AX140:AX161" si="626">AV140</f>
        <v>1.4</v>
      </c>
      <c r="AY140" s="727">
        <f t="shared" ref="AY140:AY161" si="627">IF(D140&gt;2,AU140,AU140-AV140)</f>
        <v>38.6</v>
      </c>
      <c r="AZ140" s="798">
        <f t="shared" ref="AZ140:AZ161" si="628">O140</f>
        <v>0.1</v>
      </c>
      <c r="BA140" s="798"/>
      <c r="BB140" s="727">
        <f t="shared" ref="BB140:BB161" si="629">Q140</f>
        <v>1.08</v>
      </c>
      <c r="BC140" s="724">
        <f t="shared" ref="BC140:BC161" si="630">IF(F140=0,IF(ROUND( AY140 * ( ( (O140*Q140) +  ( ((D140+N140*2)/6)*Q140 ) ) - ROUND(  ((D140+N140*2)^2)   *   (   ( PI()*96.379 / (4*360) )  -  ( (SIN((96.379/2)*PI()/180)) * (COS((96.379/2)*PI()/180)) / 4 )   ), 4) ),2),   ROUND( AY140 * ( ( (O140*Q140) +  ( ((D140+N140*2)/4)*Q140 ) ) - ROUND(  ((D140+N140*2)^2)   *   (   ( PI()*120 / (4*360) )  -  ( (SIN((120/2)*PI()/180)) * (COS((120/2)*PI()/180)) / 4 )   ), 4) ),2)),0)</f>
        <v>7.8</v>
      </c>
      <c r="BD140" s="737">
        <f t="shared" ref="BD140:BD161" si="631">IF(F140&gt;0,ROUND(AY140*O140*Q140,2),0)</f>
        <v>0</v>
      </c>
      <c r="BE140" s="737"/>
      <c r="BF140" s="737">
        <f t="shared" ref="BF140:BF161" si="632">SUM(R140:V140,AI140:AM140)</f>
        <v>64.320000000000007</v>
      </c>
      <c r="BG140" s="737">
        <f t="shared" ref="BG140:BG161" si="633">IF(F140=0, ROUND( ( PI()*( (D140+N140*2)^2 ) / 4  ) * AY140,2),  ROUND( (D140+N140*2)*(F140+N140*2) * AY140,2))*I140</f>
        <v>6.98</v>
      </c>
      <c r="BH140" s="726">
        <f t="shared" ref="BH140:BH161" si="634">IF(($K140+N140-0.15)&lt;=2,($K140+N140+0.15),IF(($K140+N140)&lt;=3,2.35,($K140+N140+0.2)-0.85))</f>
        <v>1.4710000000000059</v>
      </c>
      <c r="BI140" s="726">
        <f t="shared" ref="BI140:BI161" si="635">IF(D140&gt;2,   (K140-F140-N140-0.11),IF(($K140+N140)&lt;=2,0,IF(($K140+N140)&gt;3,0.85,(K140+N140+0.2-BH140))))</f>
        <v>0</v>
      </c>
      <c r="BJ140" s="726">
        <f t="shared" ref="BJ140:BJ161" si="636">IF($Z140="--",0,IF(D140&gt;2,ROUND(((1.42+0.4)+(0.91+0.4))*2*BI140,2),ROUND(AV140*AX140*BH140,2)))</f>
        <v>2.88</v>
      </c>
      <c r="BK140" s="726">
        <f t="shared" ref="BK140:BK161" si="637">ROUND(((PI()*0.9^2)/4)*BI140,2)</f>
        <v>0</v>
      </c>
      <c r="BL140" s="738">
        <f t="shared" ref="BL140:BL161" si="638">ROUND(BF140-BG140-BJ140-BK140-BC140-BD140,2)</f>
        <v>46.66</v>
      </c>
      <c r="BM140" s="718"/>
      <c r="BN140" s="779" t="s">
        <v>35112</v>
      </c>
      <c r="BO140" s="793" t="s">
        <v>34908</v>
      </c>
      <c r="BP140" s="784">
        <v>0.4</v>
      </c>
      <c r="BQ140" s="784">
        <v>40</v>
      </c>
      <c r="BR140" s="787">
        <v>1.2810000000000059</v>
      </c>
      <c r="BS140" s="787">
        <v>1.2710000000000079</v>
      </c>
      <c r="BT140" s="795">
        <v>0</v>
      </c>
    </row>
    <row r="141" spans="1:72" ht="14.25">
      <c r="A141" s="1216" t="str">
        <f t="shared" ref="A141:A161" si="639">BN141</f>
        <v>B4 =&gt; B5</v>
      </c>
      <c r="B141" s="1218"/>
      <c r="C141" s="1217"/>
      <c r="D141" s="800">
        <f t="shared" ref="D141:D161" si="640">BP141</f>
        <v>0.4</v>
      </c>
      <c r="E141" s="801"/>
      <c r="F141" s="802"/>
      <c r="G141" s="803" t="s">
        <v>34920</v>
      </c>
      <c r="H141" s="740">
        <f t="shared" ref="H141:H161" si="641">BQ141</f>
        <v>32</v>
      </c>
      <c r="I141" s="740">
        <v>1</v>
      </c>
      <c r="J141" s="740">
        <f t="shared" ref="J141:J161" si="642">H141</f>
        <v>32</v>
      </c>
      <c r="K141" s="804">
        <f t="shared" ref="K141:K161" si="643">BR141</f>
        <v>1.2710000000000079</v>
      </c>
      <c r="L141" s="804">
        <f t="shared" ref="L141:L161" si="644">BS141</f>
        <v>1.2890000000000086</v>
      </c>
      <c r="M141" s="724">
        <f t="shared" ref="M141:M161" si="645">ROUND((K141+L141)/2,2)</f>
        <v>1.28</v>
      </c>
      <c r="N141" s="725">
        <f t="shared" si="598"/>
        <v>0.04</v>
      </c>
      <c r="O141" s="725">
        <f t="shared" si="599"/>
        <v>0.1</v>
      </c>
      <c r="P141" s="724">
        <f t="shared" ref="P141:P161" si="646">M141+N141+O141</f>
        <v>1.4200000000000002</v>
      </c>
      <c r="Q141" s="724">
        <f t="shared" ref="Q141:Q161" si="647">IF(P141&lt;2,(D141+N141*2)+0.6,(D141+N141*2)+0.6+ROUNDUP(P141-2,0)*0.1)*I141</f>
        <v>1.08</v>
      </c>
      <c r="R141" s="726">
        <f t="shared" si="600"/>
        <v>49.08</v>
      </c>
      <c r="S141" s="726">
        <f t="shared" si="601"/>
        <v>0</v>
      </c>
      <c r="T141" s="726">
        <f t="shared" si="602"/>
        <v>0</v>
      </c>
      <c r="U141" s="726">
        <f t="shared" si="603"/>
        <v>0</v>
      </c>
      <c r="V141" s="726">
        <f t="shared" si="604"/>
        <v>0</v>
      </c>
      <c r="W141" s="727">
        <f t="shared" si="605"/>
        <v>0</v>
      </c>
      <c r="X141" s="728">
        <f t="shared" si="606"/>
        <v>0</v>
      </c>
      <c r="Y141" s="720" t="str">
        <f t="shared" ref="Y141:Y161" si="648">BO141</f>
        <v>B4</v>
      </c>
      <c r="Z141" s="721">
        <f t="shared" si="607"/>
        <v>1.2</v>
      </c>
      <c r="AA141" s="729" t="s">
        <v>31</v>
      </c>
      <c r="AB141" s="722">
        <f t="shared" si="608"/>
        <v>1.2</v>
      </c>
      <c r="AC141" s="730">
        <f t="shared" si="609"/>
        <v>1.2710000000000079</v>
      </c>
      <c r="AD141" s="731">
        <f t="shared" si="610"/>
        <v>0.04</v>
      </c>
      <c r="AE141" s="731">
        <f t="shared" si="611"/>
        <v>0.15</v>
      </c>
      <c r="AF141" s="732">
        <f t="shared" si="612"/>
        <v>1.46</v>
      </c>
      <c r="AG141" s="732">
        <f t="shared" si="613"/>
        <v>2.2000000000000002</v>
      </c>
      <c r="AH141" s="731">
        <f t="shared" si="614"/>
        <v>0.92</v>
      </c>
      <c r="AI141" s="733">
        <f t="shared" si="615"/>
        <v>2.96</v>
      </c>
      <c r="AJ141" s="733">
        <f t="shared" si="616"/>
        <v>0</v>
      </c>
      <c r="AK141" s="733">
        <f t="shared" si="617"/>
        <v>0</v>
      </c>
      <c r="AL141" s="733">
        <f t="shared" si="618"/>
        <v>0</v>
      </c>
      <c r="AM141" s="733">
        <f t="shared" si="619"/>
        <v>0</v>
      </c>
      <c r="AN141" s="734">
        <f t="shared" si="620"/>
        <v>0</v>
      </c>
      <c r="AO141" s="735">
        <f t="shared" si="621"/>
        <v>0</v>
      </c>
      <c r="AP141" s="1216" t="str">
        <f t="shared" si="622"/>
        <v>B4 =&gt; B5</v>
      </c>
      <c r="AQ141" s="1217">
        <f t="shared" ref="AQ141" si="649">C141</f>
        <v>0</v>
      </c>
      <c r="AR141" s="739">
        <f t="shared" si="623"/>
        <v>0.4</v>
      </c>
      <c r="AS141" s="736"/>
      <c r="AT141" s="736"/>
      <c r="AU141" s="723">
        <f t="shared" si="624"/>
        <v>32</v>
      </c>
      <c r="AV141" s="721">
        <f t="shared" si="625"/>
        <v>1.4</v>
      </c>
      <c r="AW141" s="729" t="s">
        <v>31</v>
      </c>
      <c r="AX141" s="722">
        <f t="shared" si="626"/>
        <v>1.4</v>
      </c>
      <c r="AY141" s="727">
        <f t="shared" si="627"/>
        <v>30.6</v>
      </c>
      <c r="AZ141" s="798">
        <f t="shared" si="628"/>
        <v>0.1</v>
      </c>
      <c r="BA141" s="798"/>
      <c r="BB141" s="727">
        <f t="shared" si="629"/>
        <v>1.08</v>
      </c>
      <c r="BC141" s="724">
        <f t="shared" si="630"/>
        <v>6.19</v>
      </c>
      <c r="BD141" s="737">
        <f t="shared" si="631"/>
        <v>0</v>
      </c>
      <c r="BE141" s="737"/>
      <c r="BF141" s="737">
        <f t="shared" si="632"/>
        <v>52.04</v>
      </c>
      <c r="BG141" s="737">
        <f t="shared" si="633"/>
        <v>5.54</v>
      </c>
      <c r="BH141" s="726">
        <f t="shared" si="634"/>
        <v>1.4610000000000078</v>
      </c>
      <c r="BI141" s="726">
        <f t="shared" si="635"/>
        <v>0</v>
      </c>
      <c r="BJ141" s="726">
        <f t="shared" si="636"/>
        <v>2.86</v>
      </c>
      <c r="BK141" s="726">
        <f t="shared" si="637"/>
        <v>0</v>
      </c>
      <c r="BL141" s="738">
        <f t="shared" si="638"/>
        <v>37.450000000000003</v>
      </c>
      <c r="BM141" s="718"/>
      <c r="BN141" s="779" t="s">
        <v>35113</v>
      </c>
      <c r="BO141" s="793" t="s">
        <v>34909</v>
      </c>
      <c r="BP141" s="784">
        <v>0.4</v>
      </c>
      <c r="BQ141" s="784">
        <v>32</v>
      </c>
      <c r="BR141" s="787">
        <v>1.2710000000000079</v>
      </c>
      <c r="BS141" s="787">
        <v>1.2890000000000086</v>
      </c>
      <c r="BT141" s="795">
        <v>0</v>
      </c>
    </row>
    <row r="142" spans="1:72" ht="14.25">
      <c r="A142" s="1216" t="str">
        <f t="shared" si="639"/>
        <v>B5 =&gt; B6</v>
      </c>
      <c r="B142" s="1218"/>
      <c r="C142" s="1217"/>
      <c r="D142" s="800">
        <f t="shared" si="640"/>
        <v>0.4</v>
      </c>
      <c r="E142" s="801"/>
      <c r="F142" s="802"/>
      <c r="G142" s="803" t="s">
        <v>34920</v>
      </c>
      <c r="H142" s="740">
        <f t="shared" si="641"/>
        <v>30</v>
      </c>
      <c r="I142" s="740">
        <v>1</v>
      </c>
      <c r="J142" s="740">
        <f t="shared" si="642"/>
        <v>30</v>
      </c>
      <c r="K142" s="804">
        <f t="shared" si="643"/>
        <v>1.2890000000000086</v>
      </c>
      <c r="L142" s="804">
        <f t="shared" si="644"/>
        <v>1.3070000000000093</v>
      </c>
      <c r="M142" s="724">
        <f t="shared" si="645"/>
        <v>1.3</v>
      </c>
      <c r="N142" s="725">
        <f t="shared" si="598"/>
        <v>0.04</v>
      </c>
      <c r="O142" s="725">
        <f t="shared" si="599"/>
        <v>0.1</v>
      </c>
      <c r="P142" s="724">
        <f t="shared" si="646"/>
        <v>1.4400000000000002</v>
      </c>
      <c r="Q142" s="724">
        <f t="shared" si="647"/>
        <v>1.08</v>
      </c>
      <c r="R142" s="726">
        <f t="shared" si="600"/>
        <v>46.66</v>
      </c>
      <c r="S142" s="726">
        <f t="shared" si="601"/>
        <v>0</v>
      </c>
      <c r="T142" s="726">
        <f t="shared" si="602"/>
        <v>0</v>
      </c>
      <c r="U142" s="726">
        <f t="shared" si="603"/>
        <v>0</v>
      </c>
      <c r="V142" s="726">
        <f t="shared" si="604"/>
        <v>0</v>
      </c>
      <c r="W142" s="727">
        <f t="shared" si="605"/>
        <v>0</v>
      </c>
      <c r="X142" s="728">
        <f t="shared" si="606"/>
        <v>0</v>
      </c>
      <c r="Y142" s="720" t="str">
        <f t="shared" si="648"/>
        <v>B5</v>
      </c>
      <c r="Z142" s="721">
        <f t="shared" si="607"/>
        <v>1.2</v>
      </c>
      <c r="AA142" s="729" t="s">
        <v>31</v>
      </c>
      <c r="AB142" s="722">
        <f t="shared" si="608"/>
        <v>1.2</v>
      </c>
      <c r="AC142" s="730">
        <f t="shared" si="609"/>
        <v>1.2890000000000086</v>
      </c>
      <c r="AD142" s="731">
        <f t="shared" si="610"/>
        <v>0.04</v>
      </c>
      <c r="AE142" s="731">
        <f t="shared" si="611"/>
        <v>0.15</v>
      </c>
      <c r="AF142" s="732">
        <f t="shared" si="612"/>
        <v>1.48</v>
      </c>
      <c r="AG142" s="732">
        <f t="shared" si="613"/>
        <v>2.2000000000000002</v>
      </c>
      <c r="AH142" s="731">
        <f t="shared" si="614"/>
        <v>0.92</v>
      </c>
      <c r="AI142" s="733">
        <f t="shared" si="615"/>
        <v>3</v>
      </c>
      <c r="AJ142" s="733">
        <f t="shared" si="616"/>
        <v>0</v>
      </c>
      <c r="AK142" s="733">
        <f t="shared" si="617"/>
        <v>0</v>
      </c>
      <c r="AL142" s="733">
        <f t="shared" si="618"/>
        <v>0</v>
      </c>
      <c r="AM142" s="733">
        <f t="shared" si="619"/>
        <v>0</v>
      </c>
      <c r="AN142" s="734">
        <f t="shared" si="620"/>
        <v>0</v>
      </c>
      <c r="AO142" s="735">
        <f t="shared" si="621"/>
        <v>0</v>
      </c>
      <c r="AP142" s="1216" t="str">
        <f t="shared" si="622"/>
        <v>B5 =&gt; B6</v>
      </c>
      <c r="AQ142" s="1217"/>
      <c r="AR142" s="739">
        <f t="shared" si="623"/>
        <v>0.4</v>
      </c>
      <c r="AS142" s="736"/>
      <c r="AT142" s="736"/>
      <c r="AU142" s="723">
        <f t="shared" si="624"/>
        <v>30</v>
      </c>
      <c r="AV142" s="721">
        <f t="shared" si="625"/>
        <v>1.4</v>
      </c>
      <c r="AW142" s="729" t="s">
        <v>31</v>
      </c>
      <c r="AX142" s="722">
        <f t="shared" si="626"/>
        <v>1.4</v>
      </c>
      <c r="AY142" s="727">
        <f t="shared" si="627"/>
        <v>28.6</v>
      </c>
      <c r="AZ142" s="798">
        <f t="shared" si="628"/>
        <v>0.1</v>
      </c>
      <c r="BA142" s="798"/>
      <c r="BB142" s="727">
        <f t="shared" si="629"/>
        <v>1.08</v>
      </c>
      <c r="BC142" s="724">
        <f t="shared" si="630"/>
        <v>5.78</v>
      </c>
      <c r="BD142" s="737">
        <f t="shared" si="631"/>
        <v>0</v>
      </c>
      <c r="BE142" s="737"/>
      <c r="BF142" s="737">
        <f t="shared" si="632"/>
        <v>49.66</v>
      </c>
      <c r="BG142" s="737">
        <f t="shared" si="633"/>
        <v>5.18</v>
      </c>
      <c r="BH142" s="726">
        <f t="shared" si="634"/>
        <v>1.4790000000000085</v>
      </c>
      <c r="BI142" s="726">
        <f t="shared" si="635"/>
        <v>0</v>
      </c>
      <c r="BJ142" s="726">
        <f t="shared" si="636"/>
        <v>2.9</v>
      </c>
      <c r="BK142" s="726">
        <f t="shared" si="637"/>
        <v>0</v>
      </c>
      <c r="BL142" s="738">
        <f t="shared" si="638"/>
        <v>35.799999999999997</v>
      </c>
      <c r="BM142" s="718"/>
      <c r="BN142" s="779" t="s">
        <v>35114</v>
      </c>
      <c r="BO142" s="793" t="s">
        <v>34910</v>
      </c>
      <c r="BP142" s="784">
        <v>0.4</v>
      </c>
      <c r="BQ142" s="784">
        <v>30</v>
      </c>
      <c r="BR142" s="787">
        <v>1.2890000000000086</v>
      </c>
      <c r="BS142" s="787">
        <v>1.3070000000000093</v>
      </c>
      <c r="BT142" s="795">
        <v>0</v>
      </c>
    </row>
    <row r="143" spans="1:72" ht="14.25">
      <c r="A143" s="1216" t="str">
        <f t="shared" si="639"/>
        <v>B6 =&gt; B7</v>
      </c>
      <c r="B143" s="1218"/>
      <c r="C143" s="1217"/>
      <c r="D143" s="800">
        <f t="shared" si="640"/>
        <v>0.4</v>
      </c>
      <c r="E143" s="801"/>
      <c r="F143" s="802"/>
      <c r="G143" s="803" t="s">
        <v>34920</v>
      </c>
      <c r="H143" s="740">
        <f t="shared" si="641"/>
        <v>30</v>
      </c>
      <c r="I143" s="740">
        <v>1</v>
      </c>
      <c r="J143" s="740">
        <f t="shared" si="642"/>
        <v>30</v>
      </c>
      <c r="K143" s="804">
        <f t="shared" si="643"/>
        <v>1.3070000000000093</v>
      </c>
      <c r="L143" s="804">
        <f t="shared" si="644"/>
        <v>1.3310000000000102</v>
      </c>
      <c r="M143" s="724">
        <f t="shared" si="645"/>
        <v>1.32</v>
      </c>
      <c r="N143" s="725">
        <f t="shared" si="598"/>
        <v>0.04</v>
      </c>
      <c r="O143" s="725">
        <f t="shared" si="599"/>
        <v>0.1</v>
      </c>
      <c r="P143" s="724">
        <f t="shared" si="646"/>
        <v>1.4600000000000002</v>
      </c>
      <c r="Q143" s="724">
        <f t="shared" si="647"/>
        <v>1.08</v>
      </c>
      <c r="R143" s="726">
        <f t="shared" si="600"/>
        <v>47.3</v>
      </c>
      <c r="S143" s="726">
        <f t="shared" si="601"/>
        <v>0</v>
      </c>
      <c r="T143" s="726">
        <f t="shared" si="602"/>
        <v>0</v>
      </c>
      <c r="U143" s="726">
        <f t="shared" si="603"/>
        <v>0</v>
      </c>
      <c r="V143" s="726">
        <f t="shared" si="604"/>
        <v>0</v>
      </c>
      <c r="W143" s="727">
        <f t="shared" si="605"/>
        <v>0</v>
      </c>
      <c r="X143" s="728">
        <f t="shared" si="606"/>
        <v>0</v>
      </c>
      <c r="Y143" s="720" t="str">
        <f t="shared" si="648"/>
        <v>B6</v>
      </c>
      <c r="Z143" s="721">
        <f t="shared" si="607"/>
        <v>1.2</v>
      </c>
      <c r="AA143" s="729" t="s">
        <v>31</v>
      </c>
      <c r="AB143" s="722">
        <f t="shared" si="608"/>
        <v>1.2</v>
      </c>
      <c r="AC143" s="730">
        <f t="shared" si="609"/>
        <v>1.3070000000000093</v>
      </c>
      <c r="AD143" s="731">
        <f t="shared" si="610"/>
        <v>0.04</v>
      </c>
      <c r="AE143" s="731">
        <f t="shared" si="611"/>
        <v>0.15</v>
      </c>
      <c r="AF143" s="732">
        <f t="shared" si="612"/>
        <v>1.5</v>
      </c>
      <c r="AG143" s="732">
        <f t="shared" si="613"/>
        <v>2.2000000000000002</v>
      </c>
      <c r="AH143" s="731">
        <f t="shared" si="614"/>
        <v>0.92</v>
      </c>
      <c r="AI143" s="733">
        <f t="shared" si="615"/>
        <v>3.04</v>
      </c>
      <c r="AJ143" s="733">
        <f t="shared" si="616"/>
        <v>0</v>
      </c>
      <c r="AK143" s="733">
        <f t="shared" si="617"/>
        <v>0</v>
      </c>
      <c r="AL143" s="733">
        <f t="shared" si="618"/>
        <v>0</v>
      </c>
      <c r="AM143" s="733">
        <f t="shared" si="619"/>
        <v>0</v>
      </c>
      <c r="AN143" s="734">
        <f t="shared" si="620"/>
        <v>0</v>
      </c>
      <c r="AO143" s="735">
        <f t="shared" si="621"/>
        <v>0</v>
      </c>
      <c r="AP143" s="1216" t="str">
        <f t="shared" si="622"/>
        <v>B6 =&gt; B7</v>
      </c>
      <c r="AQ143" s="1217">
        <f t="shared" ref="AQ143" si="650">C143</f>
        <v>0</v>
      </c>
      <c r="AR143" s="739">
        <f t="shared" si="623"/>
        <v>0.4</v>
      </c>
      <c r="AS143" s="736"/>
      <c r="AT143" s="736"/>
      <c r="AU143" s="723">
        <f t="shared" si="624"/>
        <v>30</v>
      </c>
      <c r="AV143" s="721">
        <f t="shared" si="625"/>
        <v>1.4</v>
      </c>
      <c r="AW143" s="729" t="s">
        <v>31</v>
      </c>
      <c r="AX143" s="722">
        <f t="shared" si="626"/>
        <v>1.4</v>
      </c>
      <c r="AY143" s="727">
        <f t="shared" si="627"/>
        <v>28.6</v>
      </c>
      <c r="AZ143" s="798">
        <f t="shared" si="628"/>
        <v>0.1</v>
      </c>
      <c r="BA143" s="798"/>
      <c r="BB143" s="727">
        <f t="shared" si="629"/>
        <v>1.08</v>
      </c>
      <c r="BC143" s="724">
        <f t="shared" si="630"/>
        <v>5.78</v>
      </c>
      <c r="BD143" s="737">
        <f t="shared" si="631"/>
        <v>0</v>
      </c>
      <c r="BE143" s="737"/>
      <c r="BF143" s="737">
        <f t="shared" si="632"/>
        <v>50.339999999999996</v>
      </c>
      <c r="BG143" s="737">
        <f t="shared" si="633"/>
        <v>5.18</v>
      </c>
      <c r="BH143" s="726">
        <f t="shared" si="634"/>
        <v>1.4970000000000092</v>
      </c>
      <c r="BI143" s="726">
        <f t="shared" si="635"/>
        <v>0</v>
      </c>
      <c r="BJ143" s="726">
        <f t="shared" si="636"/>
        <v>2.93</v>
      </c>
      <c r="BK143" s="726">
        <f t="shared" si="637"/>
        <v>0</v>
      </c>
      <c r="BL143" s="738">
        <f t="shared" si="638"/>
        <v>36.450000000000003</v>
      </c>
      <c r="BM143" s="718"/>
      <c r="BN143" s="779" t="s">
        <v>35115</v>
      </c>
      <c r="BO143" s="793" t="s">
        <v>34905</v>
      </c>
      <c r="BP143" s="784">
        <v>0.4</v>
      </c>
      <c r="BQ143" s="784">
        <v>30</v>
      </c>
      <c r="BR143" s="787">
        <v>1.3070000000000093</v>
      </c>
      <c r="BS143" s="787">
        <v>1.3310000000000102</v>
      </c>
      <c r="BT143" s="795">
        <v>0.35</v>
      </c>
    </row>
    <row r="144" spans="1:72" ht="14.25">
      <c r="A144" s="1216" t="str">
        <f t="shared" si="639"/>
        <v>B7 =&gt; B8</v>
      </c>
      <c r="B144" s="1218"/>
      <c r="C144" s="1217"/>
      <c r="D144" s="800">
        <f t="shared" si="640"/>
        <v>0.6</v>
      </c>
      <c r="E144" s="801"/>
      <c r="F144" s="802"/>
      <c r="G144" s="803" t="s">
        <v>34920</v>
      </c>
      <c r="H144" s="740">
        <f t="shared" si="641"/>
        <v>18</v>
      </c>
      <c r="I144" s="740">
        <v>1</v>
      </c>
      <c r="J144" s="740">
        <f t="shared" si="642"/>
        <v>18</v>
      </c>
      <c r="K144" s="804">
        <f t="shared" si="643"/>
        <v>1.6810000000000116</v>
      </c>
      <c r="L144" s="804">
        <f t="shared" si="644"/>
        <v>1.3320000000000114</v>
      </c>
      <c r="M144" s="724">
        <f t="shared" si="645"/>
        <v>1.51</v>
      </c>
      <c r="N144" s="725">
        <f t="shared" si="598"/>
        <v>0.06</v>
      </c>
      <c r="O144" s="725">
        <f t="shared" si="599"/>
        <v>0.12</v>
      </c>
      <c r="P144" s="724">
        <f t="shared" si="646"/>
        <v>1.69</v>
      </c>
      <c r="Q144" s="724">
        <f t="shared" si="647"/>
        <v>1.3199999999999998</v>
      </c>
      <c r="R144" s="726">
        <f t="shared" si="600"/>
        <v>0</v>
      </c>
      <c r="S144" s="726">
        <f t="shared" si="601"/>
        <v>35.64</v>
      </c>
      <c r="T144" s="726">
        <f t="shared" si="602"/>
        <v>4.51</v>
      </c>
      <c r="U144" s="726">
        <f t="shared" si="603"/>
        <v>0</v>
      </c>
      <c r="V144" s="726">
        <f t="shared" si="604"/>
        <v>0</v>
      </c>
      <c r="W144" s="727">
        <f t="shared" si="605"/>
        <v>78.84</v>
      </c>
      <c r="X144" s="728">
        <f t="shared" si="606"/>
        <v>0</v>
      </c>
      <c r="Y144" s="720" t="str">
        <f t="shared" si="648"/>
        <v>B7</v>
      </c>
      <c r="Z144" s="721">
        <f t="shared" si="607"/>
        <v>1.2</v>
      </c>
      <c r="AA144" s="729" t="s">
        <v>31</v>
      </c>
      <c r="AB144" s="722">
        <f t="shared" si="608"/>
        <v>1.2</v>
      </c>
      <c r="AC144" s="730">
        <f t="shared" si="609"/>
        <v>1.6810000000000116</v>
      </c>
      <c r="AD144" s="731">
        <f t="shared" si="610"/>
        <v>0.06</v>
      </c>
      <c r="AE144" s="731">
        <f t="shared" si="611"/>
        <v>0.15</v>
      </c>
      <c r="AF144" s="732">
        <f t="shared" si="612"/>
        <v>1.89</v>
      </c>
      <c r="AG144" s="732">
        <f t="shared" si="613"/>
        <v>2.2000000000000002</v>
      </c>
      <c r="AH144" s="731">
        <f t="shared" si="614"/>
        <v>0.68</v>
      </c>
      <c r="AI144" s="733">
        <f t="shared" si="615"/>
        <v>0</v>
      </c>
      <c r="AJ144" s="733">
        <f t="shared" si="616"/>
        <v>2.2400000000000002</v>
      </c>
      <c r="AK144" s="733">
        <f t="shared" si="617"/>
        <v>0.57999999999999996</v>
      </c>
      <c r="AL144" s="733">
        <f t="shared" si="618"/>
        <v>0</v>
      </c>
      <c r="AM144" s="733">
        <f t="shared" si="619"/>
        <v>0</v>
      </c>
      <c r="AN144" s="734">
        <f t="shared" si="620"/>
        <v>13</v>
      </c>
      <c r="AO144" s="735">
        <f t="shared" si="621"/>
        <v>0</v>
      </c>
      <c r="AP144" s="1216" t="str">
        <f t="shared" si="622"/>
        <v>B7 =&gt; B8</v>
      </c>
      <c r="AQ144" s="1217"/>
      <c r="AR144" s="739">
        <f t="shared" si="623"/>
        <v>0.6</v>
      </c>
      <c r="AS144" s="736"/>
      <c r="AT144" s="736"/>
      <c r="AU144" s="723">
        <f t="shared" si="624"/>
        <v>18</v>
      </c>
      <c r="AV144" s="721">
        <f t="shared" si="625"/>
        <v>1.4</v>
      </c>
      <c r="AW144" s="729" t="s">
        <v>31</v>
      </c>
      <c r="AX144" s="722">
        <f t="shared" si="626"/>
        <v>1.4</v>
      </c>
      <c r="AY144" s="727">
        <f t="shared" si="627"/>
        <v>16.600000000000001</v>
      </c>
      <c r="AZ144" s="798">
        <f t="shared" si="628"/>
        <v>0.12</v>
      </c>
      <c r="BA144" s="798"/>
      <c r="BB144" s="727">
        <f t="shared" si="629"/>
        <v>1.3199999999999998</v>
      </c>
      <c r="BC144" s="724">
        <f t="shared" si="630"/>
        <v>5.25</v>
      </c>
      <c r="BD144" s="737">
        <f t="shared" si="631"/>
        <v>0</v>
      </c>
      <c r="BE144" s="737"/>
      <c r="BF144" s="737">
        <f t="shared" si="632"/>
        <v>42.97</v>
      </c>
      <c r="BG144" s="737">
        <f t="shared" si="633"/>
        <v>6.76</v>
      </c>
      <c r="BH144" s="726">
        <f t="shared" si="634"/>
        <v>1.8910000000000116</v>
      </c>
      <c r="BI144" s="726">
        <f t="shared" si="635"/>
        <v>0</v>
      </c>
      <c r="BJ144" s="726">
        <f t="shared" si="636"/>
        <v>3.71</v>
      </c>
      <c r="BK144" s="726">
        <f t="shared" si="637"/>
        <v>0</v>
      </c>
      <c r="BL144" s="738">
        <f t="shared" si="638"/>
        <v>27.25</v>
      </c>
      <c r="BM144" s="718"/>
      <c r="BN144" s="779" t="s">
        <v>35116</v>
      </c>
      <c r="BO144" s="793" t="s">
        <v>34911</v>
      </c>
      <c r="BP144" s="784">
        <v>0.6</v>
      </c>
      <c r="BQ144" s="784">
        <v>18</v>
      </c>
      <c r="BR144" s="787">
        <v>1.6810000000000116</v>
      </c>
      <c r="BS144" s="787">
        <v>1.3320000000000114</v>
      </c>
      <c r="BT144" s="795">
        <v>0</v>
      </c>
    </row>
    <row r="145" spans="1:72" ht="14.25">
      <c r="A145" s="1216" t="str">
        <f t="shared" si="639"/>
        <v>B8 =&gt; B9</v>
      </c>
      <c r="B145" s="1218"/>
      <c r="C145" s="1217"/>
      <c r="D145" s="800">
        <f t="shared" si="640"/>
        <v>0.6</v>
      </c>
      <c r="E145" s="801"/>
      <c r="F145" s="802"/>
      <c r="G145" s="803" t="s">
        <v>34920</v>
      </c>
      <c r="H145" s="740">
        <f t="shared" si="641"/>
        <v>13</v>
      </c>
      <c r="I145" s="740">
        <v>1</v>
      </c>
      <c r="J145" s="740">
        <f t="shared" si="642"/>
        <v>13</v>
      </c>
      <c r="K145" s="804">
        <f t="shared" si="643"/>
        <v>1.3320000000000114</v>
      </c>
      <c r="L145" s="804">
        <f t="shared" si="644"/>
        <v>1.433000000000014</v>
      </c>
      <c r="M145" s="724">
        <f t="shared" si="645"/>
        <v>1.38</v>
      </c>
      <c r="N145" s="725">
        <f t="shared" si="598"/>
        <v>0.06</v>
      </c>
      <c r="O145" s="725">
        <f t="shared" si="599"/>
        <v>0.12</v>
      </c>
      <c r="P145" s="724">
        <f t="shared" si="646"/>
        <v>1.56</v>
      </c>
      <c r="Q145" s="724">
        <f t="shared" si="647"/>
        <v>1.3199999999999998</v>
      </c>
      <c r="R145" s="726">
        <f t="shared" si="600"/>
        <v>0</v>
      </c>
      <c r="S145" s="726">
        <f t="shared" si="601"/>
        <v>25.74</v>
      </c>
      <c r="T145" s="726">
        <f t="shared" si="602"/>
        <v>1.03</v>
      </c>
      <c r="U145" s="726">
        <f t="shared" si="603"/>
        <v>0</v>
      </c>
      <c r="V145" s="726">
        <f t="shared" si="604"/>
        <v>0</v>
      </c>
      <c r="W145" s="727">
        <f t="shared" si="605"/>
        <v>53.56</v>
      </c>
      <c r="X145" s="728">
        <f t="shared" si="606"/>
        <v>0</v>
      </c>
      <c r="Y145" s="720" t="str">
        <f t="shared" si="648"/>
        <v>B8</v>
      </c>
      <c r="Z145" s="721">
        <f t="shared" si="607"/>
        <v>1.2</v>
      </c>
      <c r="AA145" s="729" t="s">
        <v>31</v>
      </c>
      <c r="AB145" s="722">
        <f t="shared" si="608"/>
        <v>1.2</v>
      </c>
      <c r="AC145" s="730">
        <f t="shared" si="609"/>
        <v>1.3320000000000114</v>
      </c>
      <c r="AD145" s="731">
        <f t="shared" si="610"/>
        <v>0.06</v>
      </c>
      <c r="AE145" s="731">
        <f t="shared" si="611"/>
        <v>0.15</v>
      </c>
      <c r="AF145" s="732">
        <f t="shared" si="612"/>
        <v>1.54</v>
      </c>
      <c r="AG145" s="732">
        <f t="shared" si="613"/>
        <v>2.2000000000000002</v>
      </c>
      <c r="AH145" s="731">
        <f t="shared" si="614"/>
        <v>0.68</v>
      </c>
      <c r="AI145" s="733">
        <f t="shared" si="615"/>
        <v>0</v>
      </c>
      <c r="AJ145" s="733">
        <f t="shared" si="616"/>
        <v>2.2400000000000002</v>
      </c>
      <c r="AK145" s="733">
        <f t="shared" si="617"/>
        <v>0.06</v>
      </c>
      <c r="AL145" s="733">
        <f t="shared" si="618"/>
        <v>0</v>
      </c>
      <c r="AM145" s="733">
        <f t="shared" si="619"/>
        <v>0</v>
      </c>
      <c r="AN145" s="734">
        <f t="shared" si="620"/>
        <v>11.1</v>
      </c>
      <c r="AO145" s="735">
        <f t="shared" si="621"/>
        <v>0</v>
      </c>
      <c r="AP145" s="1216" t="str">
        <f t="shared" si="622"/>
        <v>B8 =&gt; B9</v>
      </c>
      <c r="AQ145" s="1217">
        <f t="shared" ref="AQ145" si="651">C145</f>
        <v>0</v>
      </c>
      <c r="AR145" s="739">
        <f t="shared" si="623"/>
        <v>0.6</v>
      </c>
      <c r="AS145" s="736"/>
      <c r="AT145" s="736"/>
      <c r="AU145" s="723">
        <f t="shared" si="624"/>
        <v>13</v>
      </c>
      <c r="AV145" s="721">
        <f t="shared" si="625"/>
        <v>1.4</v>
      </c>
      <c r="AW145" s="729" t="s">
        <v>31</v>
      </c>
      <c r="AX145" s="722">
        <f t="shared" si="626"/>
        <v>1.4</v>
      </c>
      <c r="AY145" s="727">
        <f t="shared" si="627"/>
        <v>11.6</v>
      </c>
      <c r="AZ145" s="798">
        <f t="shared" si="628"/>
        <v>0.12</v>
      </c>
      <c r="BA145" s="798"/>
      <c r="BB145" s="727">
        <f t="shared" si="629"/>
        <v>1.3199999999999998</v>
      </c>
      <c r="BC145" s="724">
        <f t="shared" si="630"/>
        <v>3.67</v>
      </c>
      <c r="BD145" s="737">
        <f t="shared" si="631"/>
        <v>0</v>
      </c>
      <c r="BE145" s="737"/>
      <c r="BF145" s="737">
        <f t="shared" si="632"/>
        <v>29.069999999999997</v>
      </c>
      <c r="BG145" s="737">
        <f t="shared" si="633"/>
        <v>4.72</v>
      </c>
      <c r="BH145" s="726">
        <f t="shared" si="634"/>
        <v>1.5420000000000114</v>
      </c>
      <c r="BI145" s="726">
        <f t="shared" si="635"/>
        <v>0</v>
      </c>
      <c r="BJ145" s="726">
        <f t="shared" si="636"/>
        <v>3.02</v>
      </c>
      <c r="BK145" s="726">
        <f t="shared" si="637"/>
        <v>0</v>
      </c>
      <c r="BL145" s="738">
        <f t="shared" si="638"/>
        <v>17.66</v>
      </c>
      <c r="BM145" s="718"/>
      <c r="BN145" s="779" t="s">
        <v>35117</v>
      </c>
      <c r="BO145" s="793" t="s">
        <v>34912</v>
      </c>
      <c r="BP145" s="784">
        <v>0.6</v>
      </c>
      <c r="BQ145" s="784">
        <v>13</v>
      </c>
      <c r="BR145" s="787">
        <v>1.3320000000000114</v>
      </c>
      <c r="BS145" s="787">
        <v>1.433000000000014</v>
      </c>
      <c r="BT145" s="795">
        <v>0</v>
      </c>
    </row>
    <row r="146" spans="1:72" ht="14.25">
      <c r="A146" s="1216" t="str">
        <f t="shared" si="639"/>
        <v>B9 =&gt; B10</v>
      </c>
      <c r="B146" s="1218"/>
      <c r="C146" s="1217"/>
      <c r="D146" s="800">
        <f t="shared" si="640"/>
        <v>0.6</v>
      </c>
      <c r="E146" s="801"/>
      <c r="F146" s="802"/>
      <c r="G146" s="803" t="s">
        <v>34920</v>
      </c>
      <c r="H146" s="740">
        <f t="shared" si="641"/>
        <v>40</v>
      </c>
      <c r="I146" s="740">
        <v>1</v>
      </c>
      <c r="J146" s="740">
        <f t="shared" si="642"/>
        <v>40</v>
      </c>
      <c r="K146" s="804">
        <f t="shared" si="643"/>
        <v>1.433000000000014</v>
      </c>
      <c r="L146" s="804">
        <f t="shared" si="644"/>
        <v>1.4220000000000148</v>
      </c>
      <c r="M146" s="724">
        <f t="shared" si="645"/>
        <v>1.43</v>
      </c>
      <c r="N146" s="725">
        <f t="shared" si="598"/>
        <v>0.06</v>
      </c>
      <c r="O146" s="725">
        <f t="shared" si="599"/>
        <v>0.12</v>
      </c>
      <c r="P146" s="724">
        <f t="shared" si="646"/>
        <v>1.6099999999999999</v>
      </c>
      <c r="Q146" s="724">
        <f t="shared" si="647"/>
        <v>1.3199999999999998</v>
      </c>
      <c r="R146" s="726">
        <f t="shared" si="600"/>
        <v>0</v>
      </c>
      <c r="S146" s="726">
        <f t="shared" si="601"/>
        <v>79.2</v>
      </c>
      <c r="T146" s="726">
        <f t="shared" si="602"/>
        <v>5.81</v>
      </c>
      <c r="U146" s="726">
        <f t="shared" si="603"/>
        <v>0</v>
      </c>
      <c r="V146" s="726">
        <f t="shared" si="604"/>
        <v>0</v>
      </c>
      <c r="W146" s="727">
        <f t="shared" si="605"/>
        <v>168.8</v>
      </c>
      <c r="X146" s="728">
        <f t="shared" si="606"/>
        <v>0</v>
      </c>
      <c r="Y146" s="720" t="str">
        <f t="shared" si="648"/>
        <v>B9</v>
      </c>
      <c r="Z146" s="721">
        <f t="shared" si="607"/>
        <v>1.2</v>
      </c>
      <c r="AA146" s="729" t="s">
        <v>31</v>
      </c>
      <c r="AB146" s="722">
        <f t="shared" si="608"/>
        <v>1.2</v>
      </c>
      <c r="AC146" s="730">
        <f t="shared" si="609"/>
        <v>1.433000000000014</v>
      </c>
      <c r="AD146" s="731">
        <f t="shared" si="610"/>
        <v>0.06</v>
      </c>
      <c r="AE146" s="731">
        <f t="shared" si="611"/>
        <v>0.15</v>
      </c>
      <c r="AF146" s="732">
        <f t="shared" si="612"/>
        <v>1.64</v>
      </c>
      <c r="AG146" s="732">
        <f t="shared" si="613"/>
        <v>2.2000000000000002</v>
      </c>
      <c r="AH146" s="731">
        <f t="shared" si="614"/>
        <v>0.68</v>
      </c>
      <c r="AI146" s="733">
        <f t="shared" si="615"/>
        <v>0</v>
      </c>
      <c r="AJ146" s="733">
        <f t="shared" si="616"/>
        <v>2.2400000000000002</v>
      </c>
      <c r="AK146" s="733">
        <f t="shared" si="617"/>
        <v>0.21</v>
      </c>
      <c r="AL146" s="733">
        <f t="shared" si="618"/>
        <v>0</v>
      </c>
      <c r="AM146" s="733">
        <f t="shared" si="619"/>
        <v>0</v>
      </c>
      <c r="AN146" s="734">
        <f t="shared" si="620"/>
        <v>11.64</v>
      </c>
      <c r="AO146" s="735">
        <f t="shared" si="621"/>
        <v>0</v>
      </c>
      <c r="AP146" s="1216" t="str">
        <f t="shared" si="622"/>
        <v>B9 =&gt; B10</v>
      </c>
      <c r="AQ146" s="1217"/>
      <c r="AR146" s="739">
        <f t="shared" si="623"/>
        <v>0.6</v>
      </c>
      <c r="AS146" s="736"/>
      <c r="AT146" s="736"/>
      <c r="AU146" s="723">
        <f t="shared" si="624"/>
        <v>40</v>
      </c>
      <c r="AV146" s="721">
        <f t="shared" si="625"/>
        <v>1.4</v>
      </c>
      <c r="AW146" s="729" t="s">
        <v>31</v>
      </c>
      <c r="AX146" s="722">
        <f t="shared" si="626"/>
        <v>1.4</v>
      </c>
      <c r="AY146" s="727">
        <f t="shared" si="627"/>
        <v>38.6</v>
      </c>
      <c r="AZ146" s="798">
        <f t="shared" si="628"/>
        <v>0.12</v>
      </c>
      <c r="BA146" s="798"/>
      <c r="BB146" s="727">
        <f t="shared" si="629"/>
        <v>1.3199999999999998</v>
      </c>
      <c r="BC146" s="724">
        <f t="shared" si="630"/>
        <v>12.21</v>
      </c>
      <c r="BD146" s="737">
        <f t="shared" si="631"/>
        <v>0</v>
      </c>
      <c r="BE146" s="737"/>
      <c r="BF146" s="737">
        <f t="shared" si="632"/>
        <v>87.46</v>
      </c>
      <c r="BG146" s="737">
        <f t="shared" si="633"/>
        <v>15.72</v>
      </c>
      <c r="BH146" s="726">
        <f t="shared" si="634"/>
        <v>1.643000000000014</v>
      </c>
      <c r="BI146" s="726">
        <f t="shared" si="635"/>
        <v>0</v>
      </c>
      <c r="BJ146" s="726">
        <f t="shared" si="636"/>
        <v>3.22</v>
      </c>
      <c r="BK146" s="726">
        <f t="shared" si="637"/>
        <v>0</v>
      </c>
      <c r="BL146" s="738">
        <f t="shared" si="638"/>
        <v>56.31</v>
      </c>
      <c r="BM146" s="718"/>
      <c r="BN146" s="779" t="s">
        <v>35118</v>
      </c>
      <c r="BO146" s="793" t="s">
        <v>35142</v>
      </c>
      <c r="BP146" s="784">
        <v>0.6</v>
      </c>
      <c r="BQ146" s="784">
        <v>40</v>
      </c>
      <c r="BR146" s="787">
        <v>1.433000000000014</v>
      </c>
      <c r="BS146" s="787">
        <v>1.4220000000000148</v>
      </c>
      <c r="BT146" s="795">
        <v>0</v>
      </c>
    </row>
    <row r="147" spans="1:72" ht="14.25">
      <c r="A147" s="1216" t="str">
        <f t="shared" si="639"/>
        <v>B10 =&gt; B11</v>
      </c>
      <c r="B147" s="1218"/>
      <c r="C147" s="1217"/>
      <c r="D147" s="800">
        <f t="shared" si="640"/>
        <v>0.6</v>
      </c>
      <c r="E147" s="801"/>
      <c r="F147" s="802"/>
      <c r="G147" s="803" t="s">
        <v>34920</v>
      </c>
      <c r="H147" s="740">
        <f t="shared" si="641"/>
        <v>40</v>
      </c>
      <c r="I147" s="740">
        <v>1</v>
      </c>
      <c r="J147" s="740">
        <f t="shared" si="642"/>
        <v>40</v>
      </c>
      <c r="K147" s="804">
        <f t="shared" si="643"/>
        <v>1.4220000000000148</v>
      </c>
      <c r="L147" s="804">
        <f t="shared" si="644"/>
        <v>1.7190000000000154</v>
      </c>
      <c r="M147" s="724">
        <f t="shared" si="645"/>
        <v>1.57</v>
      </c>
      <c r="N147" s="725">
        <f t="shared" si="598"/>
        <v>0.06</v>
      </c>
      <c r="O147" s="725">
        <f t="shared" si="599"/>
        <v>0.12</v>
      </c>
      <c r="P147" s="724">
        <f t="shared" si="646"/>
        <v>1.75</v>
      </c>
      <c r="Q147" s="724">
        <f t="shared" si="647"/>
        <v>1.3199999999999998</v>
      </c>
      <c r="R147" s="726">
        <f t="shared" si="600"/>
        <v>0</v>
      </c>
      <c r="S147" s="726">
        <f t="shared" si="601"/>
        <v>79.2</v>
      </c>
      <c r="T147" s="726">
        <f t="shared" si="602"/>
        <v>13.2</v>
      </c>
      <c r="U147" s="726">
        <f t="shared" si="603"/>
        <v>0</v>
      </c>
      <c r="V147" s="726">
        <f t="shared" si="604"/>
        <v>0</v>
      </c>
      <c r="W147" s="727">
        <f t="shared" si="605"/>
        <v>180</v>
      </c>
      <c r="X147" s="728">
        <f t="shared" si="606"/>
        <v>0</v>
      </c>
      <c r="Y147" s="720" t="str">
        <f t="shared" si="648"/>
        <v>B10</v>
      </c>
      <c r="Z147" s="721">
        <f t="shared" si="607"/>
        <v>1.2</v>
      </c>
      <c r="AA147" s="729" t="s">
        <v>31</v>
      </c>
      <c r="AB147" s="722">
        <f t="shared" si="608"/>
        <v>1.2</v>
      </c>
      <c r="AC147" s="730">
        <f t="shared" si="609"/>
        <v>1.4220000000000148</v>
      </c>
      <c r="AD147" s="731">
        <f t="shared" si="610"/>
        <v>0.06</v>
      </c>
      <c r="AE147" s="731">
        <f t="shared" si="611"/>
        <v>0.15</v>
      </c>
      <c r="AF147" s="732">
        <f t="shared" si="612"/>
        <v>1.63</v>
      </c>
      <c r="AG147" s="732">
        <f t="shared" si="613"/>
        <v>2.2000000000000002</v>
      </c>
      <c r="AH147" s="731">
        <f t="shared" si="614"/>
        <v>0.68</v>
      </c>
      <c r="AI147" s="733">
        <f t="shared" si="615"/>
        <v>0</v>
      </c>
      <c r="AJ147" s="733">
        <f t="shared" si="616"/>
        <v>2.2400000000000002</v>
      </c>
      <c r="AK147" s="733">
        <f t="shared" si="617"/>
        <v>0.19</v>
      </c>
      <c r="AL147" s="733">
        <f t="shared" si="618"/>
        <v>0</v>
      </c>
      <c r="AM147" s="733">
        <f t="shared" si="619"/>
        <v>0</v>
      </c>
      <c r="AN147" s="734">
        <f t="shared" si="620"/>
        <v>11.59</v>
      </c>
      <c r="AO147" s="735">
        <f t="shared" si="621"/>
        <v>0</v>
      </c>
      <c r="AP147" s="1216" t="str">
        <f t="shared" si="622"/>
        <v>B10 =&gt; B11</v>
      </c>
      <c r="AQ147" s="1217">
        <f t="shared" ref="AQ147" si="652">C147</f>
        <v>0</v>
      </c>
      <c r="AR147" s="739">
        <f t="shared" si="623"/>
        <v>0.6</v>
      </c>
      <c r="AS147" s="736"/>
      <c r="AT147" s="736"/>
      <c r="AU147" s="723">
        <f t="shared" si="624"/>
        <v>40</v>
      </c>
      <c r="AV147" s="721">
        <f t="shared" si="625"/>
        <v>1.4</v>
      </c>
      <c r="AW147" s="729" t="s">
        <v>31</v>
      </c>
      <c r="AX147" s="722">
        <f t="shared" si="626"/>
        <v>1.4</v>
      </c>
      <c r="AY147" s="727">
        <f t="shared" si="627"/>
        <v>38.6</v>
      </c>
      <c r="AZ147" s="798">
        <f t="shared" si="628"/>
        <v>0.12</v>
      </c>
      <c r="BA147" s="798"/>
      <c r="BB147" s="727">
        <f t="shared" si="629"/>
        <v>1.3199999999999998</v>
      </c>
      <c r="BC147" s="724">
        <f t="shared" si="630"/>
        <v>12.21</v>
      </c>
      <c r="BD147" s="737">
        <f t="shared" si="631"/>
        <v>0</v>
      </c>
      <c r="BE147" s="737"/>
      <c r="BF147" s="737">
        <f t="shared" si="632"/>
        <v>94.83</v>
      </c>
      <c r="BG147" s="737">
        <f t="shared" si="633"/>
        <v>15.72</v>
      </c>
      <c r="BH147" s="726">
        <f t="shared" si="634"/>
        <v>1.6320000000000148</v>
      </c>
      <c r="BI147" s="726">
        <f t="shared" si="635"/>
        <v>0</v>
      </c>
      <c r="BJ147" s="726">
        <f t="shared" si="636"/>
        <v>3.2</v>
      </c>
      <c r="BK147" s="726">
        <f t="shared" si="637"/>
        <v>0</v>
      </c>
      <c r="BL147" s="738">
        <f t="shared" si="638"/>
        <v>63.7</v>
      </c>
      <c r="BM147" s="718"/>
      <c r="BN147" s="779" t="s">
        <v>35119</v>
      </c>
      <c r="BO147" s="793" t="s">
        <v>35143</v>
      </c>
      <c r="BP147" s="784">
        <v>0.6</v>
      </c>
      <c r="BQ147" s="784">
        <v>40</v>
      </c>
      <c r="BR147" s="787">
        <v>1.4220000000000148</v>
      </c>
      <c r="BS147" s="787">
        <v>1.7190000000000154</v>
      </c>
      <c r="BT147" s="795">
        <v>0</v>
      </c>
    </row>
    <row r="148" spans="1:72" ht="14.25">
      <c r="A148" s="1216" t="str">
        <f t="shared" si="639"/>
        <v>B11 =&gt; B12</v>
      </c>
      <c r="B148" s="1218"/>
      <c r="C148" s="1217"/>
      <c r="D148" s="800">
        <f t="shared" si="640"/>
        <v>0.6</v>
      </c>
      <c r="E148" s="801"/>
      <c r="F148" s="802"/>
      <c r="G148" s="803" t="s">
        <v>34920</v>
      </c>
      <c r="H148" s="740">
        <f t="shared" si="641"/>
        <v>40</v>
      </c>
      <c r="I148" s="740">
        <v>1</v>
      </c>
      <c r="J148" s="740">
        <f t="shared" si="642"/>
        <v>40</v>
      </c>
      <c r="K148" s="804">
        <f t="shared" si="643"/>
        <v>1.7190000000000154</v>
      </c>
      <c r="L148" s="804">
        <f t="shared" si="644"/>
        <v>1.4780000000000157</v>
      </c>
      <c r="M148" s="724">
        <f t="shared" si="645"/>
        <v>1.6</v>
      </c>
      <c r="N148" s="725">
        <f t="shared" si="598"/>
        <v>0.06</v>
      </c>
      <c r="O148" s="725">
        <f t="shared" si="599"/>
        <v>0.12</v>
      </c>
      <c r="P148" s="724">
        <f t="shared" si="646"/>
        <v>1.7800000000000002</v>
      </c>
      <c r="Q148" s="724">
        <f t="shared" si="647"/>
        <v>1.3199999999999998</v>
      </c>
      <c r="R148" s="726">
        <f t="shared" si="600"/>
        <v>0</v>
      </c>
      <c r="S148" s="726">
        <f t="shared" si="601"/>
        <v>79.2</v>
      </c>
      <c r="T148" s="726">
        <f t="shared" si="602"/>
        <v>14.78</v>
      </c>
      <c r="U148" s="726">
        <f t="shared" si="603"/>
        <v>0</v>
      </c>
      <c r="V148" s="726">
        <f t="shared" si="604"/>
        <v>0</v>
      </c>
      <c r="W148" s="727">
        <f t="shared" si="605"/>
        <v>182.4</v>
      </c>
      <c r="X148" s="728">
        <f t="shared" si="606"/>
        <v>0</v>
      </c>
      <c r="Y148" s="720" t="str">
        <f t="shared" si="648"/>
        <v>B11</v>
      </c>
      <c r="Z148" s="721">
        <f t="shared" si="607"/>
        <v>1.2</v>
      </c>
      <c r="AA148" s="729" t="s">
        <v>31</v>
      </c>
      <c r="AB148" s="722">
        <f t="shared" si="608"/>
        <v>1.2</v>
      </c>
      <c r="AC148" s="730">
        <f t="shared" si="609"/>
        <v>1.7190000000000154</v>
      </c>
      <c r="AD148" s="731">
        <f t="shared" si="610"/>
        <v>0.06</v>
      </c>
      <c r="AE148" s="731">
        <f t="shared" si="611"/>
        <v>0.15</v>
      </c>
      <c r="AF148" s="732">
        <f t="shared" si="612"/>
        <v>1.93</v>
      </c>
      <c r="AG148" s="732">
        <f t="shared" si="613"/>
        <v>2.2000000000000002</v>
      </c>
      <c r="AH148" s="731">
        <f t="shared" si="614"/>
        <v>0.68</v>
      </c>
      <c r="AI148" s="733">
        <f t="shared" si="615"/>
        <v>0</v>
      </c>
      <c r="AJ148" s="733">
        <f t="shared" si="616"/>
        <v>2.2400000000000002</v>
      </c>
      <c r="AK148" s="733">
        <f t="shared" si="617"/>
        <v>0.64</v>
      </c>
      <c r="AL148" s="733">
        <f t="shared" si="618"/>
        <v>0</v>
      </c>
      <c r="AM148" s="733">
        <f t="shared" si="619"/>
        <v>0</v>
      </c>
      <c r="AN148" s="734">
        <f t="shared" si="620"/>
        <v>13.22</v>
      </c>
      <c r="AO148" s="735">
        <f t="shared" si="621"/>
        <v>0</v>
      </c>
      <c r="AP148" s="1216" t="str">
        <f t="shared" si="622"/>
        <v>B11 =&gt; B12</v>
      </c>
      <c r="AQ148" s="1217"/>
      <c r="AR148" s="739">
        <f t="shared" si="623"/>
        <v>0.6</v>
      </c>
      <c r="AS148" s="736"/>
      <c r="AT148" s="736"/>
      <c r="AU148" s="723">
        <f t="shared" si="624"/>
        <v>40</v>
      </c>
      <c r="AV148" s="721">
        <f t="shared" si="625"/>
        <v>1.4</v>
      </c>
      <c r="AW148" s="729" t="s">
        <v>31</v>
      </c>
      <c r="AX148" s="722">
        <f t="shared" si="626"/>
        <v>1.4</v>
      </c>
      <c r="AY148" s="727">
        <f t="shared" si="627"/>
        <v>38.6</v>
      </c>
      <c r="AZ148" s="798">
        <f t="shared" si="628"/>
        <v>0.12</v>
      </c>
      <c r="BA148" s="798"/>
      <c r="BB148" s="727">
        <f t="shared" si="629"/>
        <v>1.3199999999999998</v>
      </c>
      <c r="BC148" s="724">
        <f t="shared" si="630"/>
        <v>12.21</v>
      </c>
      <c r="BD148" s="737">
        <f t="shared" si="631"/>
        <v>0</v>
      </c>
      <c r="BE148" s="737"/>
      <c r="BF148" s="737">
        <f t="shared" si="632"/>
        <v>96.86</v>
      </c>
      <c r="BG148" s="737">
        <f t="shared" si="633"/>
        <v>15.72</v>
      </c>
      <c r="BH148" s="726">
        <f t="shared" si="634"/>
        <v>1.9290000000000154</v>
      </c>
      <c r="BI148" s="726">
        <f t="shared" si="635"/>
        <v>0</v>
      </c>
      <c r="BJ148" s="726">
        <f t="shared" si="636"/>
        <v>3.78</v>
      </c>
      <c r="BK148" s="726">
        <f t="shared" si="637"/>
        <v>0</v>
      </c>
      <c r="BL148" s="738">
        <f t="shared" si="638"/>
        <v>65.150000000000006</v>
      </c>
      <c r="BM148" s="718"/>
      <c r="BN148" s="779" t="s">
        <v>35120</v>
      </c>
      <c r="BO148" s="793" t="s">
        <v>35144</v>
      </c>
      <c r="BP148" s="784">
        <v>0.6</v>
      </c>
      <c r="BQ148" s="784">
        <v>40</v>
      </c>
      <c r="BR148" s="787">
        <v>1.7190000000000154</v>
      </c>
      <c r="BS148" s="787">
        <v>1.4780000000000157</v>
      </c>
      <c r="BT148" s="795">
        <v>0.35</v>
      </c>
    </row>
    <row r="149" spans="1:72" ht="14.25">
      <c r="A149" s="1216" t="str">
        <f t="shared" si="639"/>
        <v>B12 =&gt; B13</v>
      </c>
      <c r="B149" s="1218"/>
      <c r="C149" s="1217"/>
      <c r="D149" s="800">
        <f t="shared" si="640"/>
        <v>0.8</v>
      </c>
      <c r="E149" s="801"/>
      <c r="F149" s="802"/>
      <c r="G149" s="803" t="s">
        <v>34920</v>
      </c>
      <c r="H149" s="740">
        <f t="shared" si="641"/>
        <v>40</v>
      </c>
      <c r="I149" s="740">
        <v>1</v>
      </c>
      <c r="J149" s="740">
        <f t="shared" si="642"/>
        <v>40</v>
      </c>
      <c r="K149" s="804">
        <f t="shared" si="643"/>
        <v>1.8280000000000172</v>
      </c>
      <c r="L149" s="804">
        <f t="shared" si="644"/>
        <v>1.7980000000000196</v>
      </c>
      <c r="M149" s="724">
        <f t="shared" si="645"/>
        <v>1.81</v>
      </c>
      <c r="N149" s="725">
        <f t="shared" si="598"/>
        <v>0.08</v>
      </c>
      <c r="O149" s="725">
        <f t="shared" si="599"/>
        <v>0.16</v>
      </c>
      <c r="P149" s="724">
        <f t="shared" si="646"/>
        <v>2.0500000000000003</v>
      </c>
      <c r="Q149" s="724">
        <f t="shared" si="647"/>
        <v>1.6600000000000001</v>
      </c>
      <c r="R149" s="726">
        <f t="shared" si="600"/>
        <v>0</v>
      </c>
      <c r="S149" s="726">
        <f t="shared" si="601"/>
        <v>99.6</v>
      </c>
      <c r="T149" s="726">
        <f t="shared" si="602"/>
        <v>36.520000000000003</v>
      </c>
      <c r="U149" s="726">
        <f t="shared" si="603"/>
        <v>0</v>
      </c>
      <c r="V149" s="726">
        <f t="shared" si="604"/>
        <v>0</v>
      </c>
      <c r="W149" s="727">
        <f t="shared" si="605"/>
        <v>204</v>
      </c>
      <c r="X149" s="728">
        <f t="shared" si="606"/>
        <v>0</v>
      </c>
      <c r="Y149" s="720" t="str">
        <f t="shared" si="648"/>
        <v>B12</v>
      </c>
      <c r="Z149" s="721">
        <f t="shared" si="607"/>
        <v>1.3</v>
      </c>
      <c r="AA149" s="729" t="s">
        <v>31</v>
      </c>
      <c r="AB149" s="722">
        <f t="shared" si="608"/>
        <v>1.3</v>
      </c>
      <c r="AC149" s="730">
        <f t="shared" si="609"/>
        <v>1.8280000000000172</v>
      </c>
      <c r="AD149" s="731">
        <f t="shared" si="610"/>
        <v>0.08</v>
      </c>
      <c r="AE149" s="731">
        <f t="shared" si="611"/>
        <v>0.15</v>
      </c>
      <c r="AF149" s="732">
        <f t="shared" si="612"/>
        <v>2.06</v>
      </c>
      <c r="AG149" s="732">
        <f t="shared" si="613"/>
        <v>2.2999999999999998</v>
      </c>
      <c r="AH149" s="731">
        <f t="shared" si="614"/>
        <v>0.74</v>
      </c>
      <c r="AI149" s="733">
        <f t="shared" si="615"/>
        <v>0</v>
      </c>
      <c r="AJ149" s="733">
        <f t="shared" si="616"/>
        <v>2.5499999999999998</v>
      </c>
      <c r="AK149" s="733">
        <f t="shared" si="617"/>
        <v>0.95</v>
      </c>
      <c r="AL149" s="733">
        <f t="shared" si="618"/>
        <v>0</v>
      </c>
      <c r="AM149" s="733">
        <f t="shared" si="619"/>
        <v>0</v>
      </c>
      <c r="AN149" s="734">
        <f t="shared" si="620"/>
        <v>15.16</v>
      </c>
      <c r="AO149" s="735">
        <f t="shared" si="621"/>
        <v>0</v>
      </c>
      <c r="AP149" s="1216" t="str">
        <f t="shared" si="622"/>
        <v>B12 =&gt; B13</v>
      </c>
      <c r="AQ149" s="1217">
        <f t="shared" ref="AQ149" si="653">C149</f>
        <v>0</v>
      </c>
      <c r="AR149" s="739">
        <f t="shared" si="623"/>
        <v>0.8</v>
      </c>
      <c r="AS149" s="736"/>
      <c r="AT149" s="736"/>
      <c r="AU149" s="723">
        <f t="shared" si="624"/>
        <v>40</v>
      </c>
      <c r="AV149" s="721">
        <f t="shared" si="625"/>
        <v>1.5</v>
      </c>
      <c r="AW149" s="729" t="s">
        <v>31</v>
      </c>
      <c r="AX149" s="722">
        <f t="shared" si="626"/>
        <v>1.5</v>
      </c>
      <c r="AY149" s="727">
        <f t="shared" si="627"/>
        <v>38.5</v>
      </c>
      <c r="AZ149" s="798">
        <f t="shared" si="628"/>
        <v>0.16</v>
      </c>
      <c r="BA149" s="798"/>
      <c r="BB149" s="727">
        <f t="shared" si="629"/>
        <v>1.6600000000000001</v>
      </c>
      <c r="BC149" s="724">
        <f t="shared" si="630"/>
        <v>20.12</v>
      </c>
      <c r="BD149" s="737">
        <f t="shared" si="631"/>
        <v>0</v>
      </c>
      <c r="BE149" s="737"/>
      <c r="BF149" s="737">
        <f t="shared" si="632"/>
        <v>139.62</v>
      </c>
      <c r="BG149" s="737">
        <f t="shared" si="633"/>
        <v>27.87</v>
      </c>
      <c r="BH149" s="726">
        <f t="shared" si="634"/>
        <v>2.0580000000000171</v>
      </c>
      <c r="BI149" s="726">
        <f t="shared" si="635"/>
        <v>0</v>
      </c>
      <c r="BJ149" s="726">
        <f t="shared" si="636"/>
        <v>4.63</v>
      </c>
      <c r="BK149" s="726">
        <f t="shared" si="637"/>
        <v>0</v>
      </c>
      <c r="BL149" s="738">
        <f t="shared" si="638"/>
        <v>87</v>
      </c>
      <c r="BM149" s="718"/>
      <c r="BN149" s="779" t="s">
        <v>35121</v>
      </c>
      <c r="BO149" s="793" t="s">
        <v>35141</v>
      </c>
      <c r="BP149" s="784">
        <v>0.8</v>
      </c>
      <c r="BQ149" s="784">
        <v>40</v>
      </c>
      <c r="BR149" s="787">
        <v>1.8280000000000172</v>
      </c>
      <c r="BS149" s="787">
        <v>1.7980000000000196</v>
      </c>
      <c r="BT149" s="795">
        <v>0</v>
      </c>
    </row>
    <row r="150" spans="1:72" ht="14.25">
      <c r="A150" s="1216" t="str">
        <f t="shared" si="639"/>
        <v>B13 =&gt; B14</v>
      </c>
      <c r="B150" s="1218"/>
      <c r="C150" s="1217"/>
      <c r="D150" s="800">
        <f t="shared" si="640"/>
        <v>0.8</v>
      </c>
      <c r="E150" s="801"/>
      <c r="F150" s="802"/>
      <c r="G150" s="803" t="s">
        <v>34920</v>
      </c>
      <c r="H150" s="740">
        <f t="shared" si="641"/>
        <v>40</v>
      </c>
      <c r="I150" s="740">
        <v>1</v>
      </c>
      <c r="J150" s="740">
        <f t="shared" si="642"/>
        <v>40</v>
      </c>
      <c r="K150" s="804">
        <f t="shared" si="643"/>
        <v>1.7980000000000196</v>
      </c>
      <c r="L150" s="804">
        <f t="shared" si="644"/>
        <v>2.1550000000000189</v>
      </c>
      <c r="M150" s="724">
        <f t="shared" si="645"/>
        <v>1.98</v>
      </c>
      <c r="N150" s="725">
        <f t="shared" si="598"/>
        <v>0.08</v>
      </c>
      <c r="O150" s="725">
        <f t="shared" si="599"/>
        <v>0.16</v>
      </c>
      <c r="P150" s="724">
        <f t="shared" si="646"/>
        <v>2.2200000000000002</v>
      </c>
      <c r="Q150" s="724">
        <f t="shared" si="647"/>
        <v>1.6600000000000001</v>
      </c>
      <c r="R150" s="726">
        <f t="shared" si="600"/>
        <v>0</v>
      </c>
      <c r="S150" s="726">
        <f t="shared" si="601"/>
        <v>99.6</v>
      </c>
      <c r="T150" s="726">
        <f t="shared" si="602"/>
        <v>47.81</v>
      </c>
      <c r="U150" s="726">
        <f t="shared" si="603"/>
        <v>0</v>
      </c>
      <c r="V150" s="726">
        <f t="shared" si="604"/>
        <v>0</v>
      </c>
      <c r="W150" s="727">
        <f t="shared" si="605"/>
        <v>217.6</v>
      </c>
      <c r="X150" s="728">
        <f t="shared" si="606"/>
        <v>0</v>
      </c>
      <c r="Y150" s="720" t="str">
        <f t="shared" si="648"/>
        <v>B13</v>
      </c>
      <c r="Z150" s="721">
        <f t="shared" si="607"/>
        <v>1.3</v>
      </c>
      <c r="AA150" s="729" t="s">
        <v>31</v>
      </c>
      <c r="AB150" s="722">
        <f t="shared" si="608"/>
        <v>1.3</v>
      </c>
      <c r="AC150" s="730">
        <f t="shared" si="609"/>
        <v>1.7980000000000196</v>
      </c>
      <c r="AD150" s="731">
        <f t="shared" si="610"/>
        <v>0.08</v>
      </c>
      <c r="AE150" s="731">
        <f t="shared" si="611"/>
        <v>0.15</v>
      </c>
      <c r="AF150" s="732">
        <f t="shared" si="612"/>
        <v>2.0299999999999998</v>
      </c>
      <c r="AG150" s="732">
        <f t="shared" si="613"/>
        <v>2.2999999999999998</v>
      </c>
      <c r="AH150" s="731">
        <f t="shared" si="614"/>
        <v>0.74</v>
      </c>
      <c r="AI150" s="733">
        <f t="shared" si="615"/>
        <v>0</v>
      </c>
      <c r="AJ150" s="733">
        <f t="shared" si="616"/>
        <v>2.5499999999999998</v>
      </c>
      <c r="AK150" s="733">
        <f t="shared" si="617"/>
        <v>0.9</v>
      </c>
      <c r="AL150" s="733">
        <f t="shared" si="618"/>
        <v>0</v>
      </c>
      <c r="AM150" s="733">
        <f t="shared" si="619"/>
        <v>0</v>
      </c>
      <c r="AN150" s="734">
        <f t="shared" si="620"/>
        <v>14.98</v>
      </c>
      <c r="AO150" s="735">
        <f t="shared" si="621"/>
        <v>0</v>
      </c>
      <c r="AP150" s="1216" t="str">
        <f t="shared" si="622"/>
        <v>B13 =&gt; B14</v>
      </c>
      <c r="AQ150" s="1217"/>
      <c r="AR150" s="739">
        <f t="shared" si="623"/>
        <v>0.8</v>
      </c>
      <c r="AS150" s="736"/>
      <c r="AT150" s="736"/>
      <c r="AU150" s="723">
        <f t="shared" si="624"/>
        <v>40</v>
      </c>
      <c r="AV150" s="721">
        <f t="shared" si="625"/>
        <v>1.5</v>
      </c>
      <c r="AW150" s="729" t="s">
        <v>31</v>
      </c>
      <c r="AX150" s="722">
        <f t="shared" si="626"/>
        <v>1.5</v>
      </c>
      <c r="AY150" s="727">
        <f t="shared" si="627"/>
        <v>38.5</v>
      </c>
      <c r="AZ150" s="798">
        <f t="shared" si="628"/>
        <v>0.16</v>
      </c>
      <c r="BA150" s="798"/>
      <c r="BB150" s="727">
        <f t="shared" si="629"/>
        <v>1.6600000000000001</v>
      </c>
      <c r="BC150" s="724">
        <f t="shared" si="630"/>
        <v>20.12</v>
      </c>
      <c r="BD150" s="737">
        <f t="shared" si="631"/>
        <v>0</v>
      </c>
      <c r="BE150" s="737"/>
      <c r="BF150" s="737">
        <f t="shared" si="632"/>
        <v>150.86000000000001</v>
      </c>
      <c r="BG150" s="737">
        <f t="shared" si="633"/>
        <v>27.87</v>
      </c>
      <c r="BH150" s="726">
        <f t="shared" si="634"/>
        <v>2.0280000000000196</v>
      </c>
      <c r="BI150" s="726">
        <f t="shared" si="635"/>
        <v>0</v>
      </c>
      <c r="BJ150" s="726">
        <f t="shared" si="636"/>
        <v>4.5599999999999996</v>
      </c>
      <c r="BK150" s="726">
        <f t="shared" si="637"/>
        <v>0</v>
      </c>
      <c r="BL150" s="738">
        <f t="shared" si="638"/>
        <v>98.31</v>
      </c>
      <c r="BM150" s="718"/>
      <c r="BN150" s="779" t="s">
        <v>35122</v>
      </c>
      <c r="BO150" s="793" t="s">
        <v>35145</v>
      </c>
      <c r="BP150" s="784">
        <v>0.8</v>
      </c>
      <c r="BQ150" s="784">
        <v>40</v>
      </c>
      <c r="BR150" s="787">
        <v>1.7980000000000196</v>
      </c>
      <c r="BS150" s="787">
        <v>2.1550000000000189</v>
      </c>
      <c r="BT150" s="795">
        <v>0</v>
      </c>
    </row>
    <row r="151" spans="1:72" ht="14.25">
      <c r="A151" s="1216" t="str">
        <f t="shared" si="639"/>
        <v>B14 =&gt; B15</v>
      </c>
      <c r="B151" s="1218"/>
      <c r="C151" s="1217"/>
      <c r="D151" s="800">
        <f t="shared" si="640"/>
        <v>0.8</v>
      </c>
      <c r="E151" s="801"/>
      <c r="F151" s="802"/>
      <c r="G151" s="803" t="s">
        <v>34920</v>
      </c>
      <c r="H151" s="740">
        <f t="shared" si="641"/>
        <v>40</v>
      </c>
      <c r="I151" s="740">
        <v>1</v>
      </c>
      <c r="J151" s="740">
        <f t="shared" si="642"/>
        <v>40</v>
      </c>
      <c r="K151" s="804">
        <f t="shared" si="643"/>
        <v>2.1550000000000189</v>
      </c>
      <c r="L151" s="804">
        <f t="shared" si="644"/>
        <v>2.0350000000000179</v>
      </c>
      <c r="M151" s="724">
        <f t="shared" si="645"/>
        <v>2.1</v>
      </c>
      <c r="N151" s="725">
        <f t="shared" si="598"/>
        <v>0.08</v>
      </c>
      <c r="O151" s="725">
        <f t="shared" si="599"/>
        <v>0.16</v>
      </c>
      <c r="P151" s="724">
        <f t="shared" si="646"/>
        <v>2.3400000000000003</v>
      </c>
      <c r="Q151" s="724">
        <f t="shared" si="647"/>
        <v>1.6600000000000001</v>
      </c>
      <c r="R151" s="726">
        <f t="shared" si="600"/>
        <v>0</v>
      </c>
      <c r="S151" s="726">
        <f t="shared" si="601"/>
        <v>99.6</v>
      </c>
      <c r="T151" s="726">
        <f t="shared" si="602"/>
        <v>55.78</v>
      </c>
      <c r="U151" s="726">
        <f t="shared" si="603"/>
        <v>0</v>
      </c>
      <c r="V151" s="726">
        <f t="shared" si="604"/>
        <v>0</v>
      </c>
      <c r="W151" s="727">
        <f t="shared" si="605"/>
        <v>227.2</v>
      </c>
      <c r="X151" s="728">
        <f t="shared" si="606"/>
        <v>0</v>
      </c>
      <c r="Y151" s="720" t="str">
        <f t="shared" si="648"/>
        <v>B14</v>
      </c>
      <c r="Z151" s="721">
        <f t="shared" si="607"/>
        <v>1.3</v>
      </c>
      <c r="AA151" s="729" t="s">
        <v>31</v>
      </c>
      <c r="AB151" s="722">
        <f t="shared" si="608"/>
        <v>1.3</v>
      </c>
      <c r="AC151" s="730">
        <f t="shared" si="609"/>
        <v>2.1550000000000189</v>
      </c>
      <c r="AD151" s="731">
        <f t="shared" si="610"/>
        <v>0.08</v>
      </c>
      <c r="AE151" s="731">
        <f t="shared" si="611"/>
        <v>0.15</v>
      </c>
      <c r="AF151" s="732">
        <f t="shared" si="612"/>
        <v>2.39</v>
      </c>
      <c r="AG151" s="732">
        <f t="shared" si="613"/>
        <v>2.4</v>
      </c>
      <c r="AH151" s="731">
        <f t="shared" si="614"/>
        <v>0.74</v>
      </c>
      <c r="AI151" s="733">
        <f t="shared" si="615"/>
        <v>0</v>
      </c>
      <c r="AJ151" s="733">
        <f t="shared" si="616"/>
        <v>2.66</v>
      </c>
      <c r="AK151" s="733">
        <f t="shared" si="617"/>
        <v>1.58</v>
      </c>
      <c r="AL151" s="733">
        <f t="shared" si="618"/>
        <v>0</v>
      </c>
      <c r="AM151" s="733">
        <f t="shared" si="619"/>
        <v>0</v>
      </c>
      <c r="AN151" s="734">
        <f t="shared" si="620"/>
        <v>17.11</v>
      </c>
      <c r="AO151" s="735">
        <f t="shared" si="621"/>
        <v>0</v>
      </c>
      <c r="AP151" s="1216" t="str">
        <f t="shared" si="622"/>
        <v>B14 =&gt; B15</v>
      </c>
      <c r="AQ151" s="1217">
        <f t="shared" ref="AQ151" si="654">C151</f>
        <v>0</v>
      </c>
      <c r="AR151" s="739">
        <f t="shared" si="623"/>
        <v>0.8</v>
      </c>
      <c r="AS151" s="736"/>
      <c r="AT151" s="736"/>
      <c r="AU151" s="723">
        <f t="shared" si="624"/>
        <v>40</v>
      </c>
      <c r="AV151" s="721">
        <f t="shared" si="625"/>
        <v>1.5</v>
      </c>
      <c r="AW151" s="729" t="s">
        <v>31</v>
      </c>
      <c r="AX151" s="722">
        <f t="shared" si="626"/>
        <v>1.5</v>
      </c>
      <c r="AY151" s="727">
        <f t="shared" si="627"/>
        <v>38.5</v>
      </c>
      <c r="AZ151" s="798">
        <f t="shared" si="628"/>
        <v>0.16</v>
      </c>
      <c r="BA151" s="798"/>
      <c r="BB151" s="727">
        <f t="shared" si="629"/>
        <v>1.6600000000000001</v>
      </c>
      <c r="BC151" s="724">
        <f t="shared" si="630"/>
        <v>20.12</v>
      </c>
      <c r="BD151" s="737">
        <f t="shared" si="631"/>
        <v>0</v>
      </c>
      <c r="BE151" s="737"/>
      <c r="BF151" s="737">
        <f t="shared" si="632"/>
        <v>159.62</v>
      </c>
      <c r="BG151" s="737">
        <f t="shared" si="633"/>
        <v>27.87</v>
      </c>
      <c r="BH151" s="726">
        <f t="shared" si="634"/>
        <v>2.35</v>
      </c>
      <c r="BI151" s="726">
        <f t="shared" si="635"/>
        <v>8.500000000001906E-2</v>
      </c>
      <c r="BJ151" s="726">
        <f t="shared" si="636"/>
        <v>5.29</v>
      </c>
      <c r="BK151" s="726">
        <f t="shared" si="637"/>
        <v>0.05</v>
      </c>
      <c r="BL151" s="738">
        <f t="shared" si="638"/>
        <v>106.29</v>
      </c>
      <c r="BM151" s="718"/>
      <c r="BN151" s="779" t="s">
        <v>35123</v>
      </c>
      <c r="BO151" s="793" t="s">
        <v>35146</v>
      </c>
      <c r="BP151" s="784">
        <v>0.8</v>
      </c>
      <c r="BQ151" s="784">
        <v>40</v>
      </c>
      <c r="BR151" s="787">
        <v>2.1550000000000189</v>
      </c>
      <c r="BS151" s="787">
        <v>2.0350000000000179</v>
      </c>
      <c r="BT151" s="795">
        <v>0.2</v>
      </c>
    </row>
    <row r="152" spans="1:72" ht="14.25">
      <c r="A152" s="1216" t="str">
        <f t="shared" si="639"/>
        <v>B15 =&gt; B16</v>
      </c>
      <c r="B152" s="1218"/>
      <c r="C152" s="1217"/>
      <c r="D152" s="800">
        <f t="shared" si="640"/>
        <v>0.8</v>
      </c>
      <c r="E152" s="801"/>
      <c r="F152" s="802"/>
      <c r="G152" s="803" t="s">
        <v>34920</v>
      </c>
      <c r="H152" s="740">
        <f t="shared" si="641"/>
        <v>40</v>
      </c>
      <c r="I152" s="740">
        <v>1</v>
      </c>
      <c r="J152" s="740">
        <f t="shared" si="642"/>
        <v>40</v>
      </c>
      <c r="K152" s="804">
        <f t="shared" si="643"/>
        <v>2.2350000000000172</v>
      </c>
      <c r="L152" s="804">
        <f t="shared" si="644"/>
        <v>2.251000000000019</v>
      </c>
      <c r="M152" s="724">
        <f t="shared" si="645"/>
        <v>2.2400000000000002</v>
      </c>
      <c r="N152" s="725">
        <f t="shared" si="598"/>
        <v>0.08</v>
      </c>
      <c r="O152" s="725">
        <f t="shared" si="599"/>
        <v>0.16</v>
      </c>
      <c r="P152" s="724">
        <f t="shared" si="646"/>
        <v>2.4800000000000004</v>
      </c>
      <c r="Q152" s="724">
        <f t="shared" si="647"/>
        <v>1.6600000000000001</v>
      </c>
      <c r="R152" s="726">
        <f t="shared" si="600"/>
        <v>0</v>
      </c>
      <c r="S152" s="726">
        <f t="shared" si="601"/>
        <v>99.6</v>
      </c>
      <c r="T152" s="726">
        <f t="shared" si="602"/>
        <v>65.069999999999993</v>
      </c>
      <c r="U152" s="726">
        <f t="shared" si="603"/>
        <v>0</v>
      </c>
      <c r="V152" s="726">
        <f t="shared" si="604"/>
        <v>0</v>
      </c>
      <c r="W152" s="727">
        <f t="shared" si="605"/>
        <v>238.4</v>
      </c>
      <c r="X152" s="728">
        <f t="shared" si="606"/>
        <v>0</v>
      </c>
      <c r="Y152" s="720" t="str">
        <f t="shared" si="648"/>
        <v>B15</v>
      </c>
      <c r="Z152" s="721">
        <f t="shared" si="607"/>
        <v>1.3</v>
      </c>
      <c r="AA152" s="729" t="s">
        <v>31</v>
      </c>
      <c r="AB152" s="722">
        <f t="shared" si="608"/>
        <v>1.3</v>
      </c>
      <c r="AC152" s="730">
        <f t="shared" si="609"/>
        <v>2.2350000000000172</v>
      </c>
      <c r="AD152" s="731">
        <f t="shared" si="610"/>
        <v>0.08</v>
      </c>
      <c r="AE152" s="731">
        <f t="shared" si="611"/>
        <v>0.15</v>
      </c>
      <c r="AF152" s="732">
        <f t="shared" si="612"/>
        <v>2.4700000000000002</v>
      </c>
      <c r="AG152" s="732">
        <f t="shared" si="613"/>
        <v>2.4</v>
      </c>
      <c r="AH152" s="731">
        <f t="shared" si="614"/>
        <v>0.74</v>
      </c>
      <c r="AI152" s="733">
        <f t="shared" si="615"/>
        <v>0</v>
      </c>
      <c r="AJ152" s="733">
        <f t="shared" si="616"/>
        <v>2.66</v>
      </c>
      <c r="AK152" s="733">
        <f t="shared" si="617"/>
        <v>1.72</v>
      </c>
      <c r="AL152" s="733">
        <f t="shared" si="618"/>
        <v>0</v>
      </c>
      <c r="AM152" s="733">
        <f t="shared" si="619"/>
        <v>0</v>
      </c>
      <c r="AN152" s="734">
        <f t="shared" si="620"/>
        <v>17.579999999999998</v>
      </c>
      <c r="AO152" s="735">
        <f t="shared" si="621"/>
        <v>0</v>
      </c>
      <c r="AP152" s="1216" t="str">
        <f t="shared" si="622"/>
        <v>B15 =&gt; B16</v>
      </c>
      <c r="AQ152" s="1217"/>
      <c r="AR152" s="739">
        <f t="shared" si="623"/>
        <v>0.8</v>
      </c>
      <c r="AS152" s="736"/>
      <c r="AT152" s="736"/>
      <c r="AU152" s="723">
        <f t="shared" si="624"/>
        <v>40</v>
      </c>
      <c r="AV152" s="721">
        <f t="shared" si="625"/>
        <v>1.5</v>
      </c>
      <c r="AW152" s="729" t="s">
        <v>31</v>
      </c>
      <c r="AX152" s="722">
        <f t="shared" si="626"/>
        <v>1.5</v>
      </c>
      <c r="AY152" s="727">
        <f t="shared" si="627"/>
        <v>38.5</v>
      </c>
      <c r="AZ152" s="798">
        <f t="shared" si="628"/>
        <v>0.16</v>
      </c>
      <c r="BA152" s="798"/>
      <c r="BB152" s="727">
        <f t="shared" si="629"/>
        <v>1.6600000000000001</v>
      </c>
      <c r="BC152" s="724">
        <f t="shared" si="630"/>
        <v>20.12</v>
      </c>
      <c r="BD152" s="737">
        <f t="shared" si="631"/>
        <v>0</v>
      </c>
      <c r="BE152" s="737"/>
      <c r="BF152" s="737">
        <f t="shared" si="632"/>
        <v>169.04999999999998</v>
      </c>
      <c r="BG152" s="737">
        <f t="shared" si="633"/>
        <v>27.87</v>
      </c>
      <c r="BH152" s="726">
        <f t="shared" si="634"/>
        <v>2.35</v>
      </c>
      <c r="BI152" s="726">
        <f t="shared" si="635"/>
        <v>0.16500000000001736</v>
      </c>
      <c r="BJ152" s="726">
        <f t="shared" si="636"/>
        <v>5.29</v>
      </c>
      <c r="BK152" s="726">
        <f t="shared" si="637"/>
        <v>0.1</v>
      </c>
      <c r="BL152" s="738">
        <f t="shared" si="638"/>
        <v>115.67</v>
      </c>
      <c r="BM152" s="718"/>
      <c r="BN152" s="779" t="s">
        <v>35124</v>
      </c>
      <c r="BO152" s="793" t="s">
        <v>35147</v>
      </c>
      <c r="BP152" s="784">
        <v>0.8</v>
      </c>
      <c r="BQ152" s="784">
        <v>40</v>
      </c>
      <c r="BR152" s="787">
        <v>2.2350000000000172</v>
      </c>
      <c r="BS152" s="787">
        <v>2.251000000000019</v>
      </c>
      <c r="BT152" s="795">
        <v>0.4</v>
      </c>
    </row>
    <row r="153" spans="1:72" ht="14.25">
      <c r="A153" s="1216" t="str">
        <f t="shared" si="639"/>
        <v>B16 =&gt; B17</v>
      </c>
      <c r="B153" s="1218"/>
      <c r="C153" s="1217"/>
      <c r="D153" s="800">
        <f t="shared" si="640"/>
        <v>0.8</v>
      </c>
      <c r="E153" s="801"/>
      <c r="F153" s="802"/>
      <c r="G153" s="803" t="s">
        <v>34920</v>
      </c>
      <c r="H153" s="740">
        <f t="shared" si="641"/>
        <v>30</v>
      </c>
      <c r="I153" s="740">
        <v>1</v>
      </c>
      <c r="J153" s="740">
        <f t="shared" si="642"/>
        <v>30</v>
      </c>
      <c r="K153" s="804">
        <f t="shared" si="643"/>
        <v>2.6510000000000176</v>
      </c>
      <c r="L153" s="804">
        <f t="shared" si="644"/>
        <v>1.6110000000000149</v>
      </c>
      <c r="M153" s="724">
        <f t="shared" si="645"/>
        <v>2.13</v>
      </c>
      <c r="N153" s="725">
        <f t="shared" si="598"/>
        <v>0.08</v>
      </c>
      <c r="O153" s="725">
        <f t="shared" si="599"/>
        <v>0.16</v>
      </c>
      <c r="P153" s="724">
        <f t="shared" si="646"/>
        <v>2.37</v>
      </c>
      <c r="Q153" s="724">
        <f t="shared" si="647"/>
        <v>1.6600000000000001</v>
      </c>
      <c r="R153" s="726">
        <f t="shared" si="600"/>
        <v>0</v>
      </c>
      <c r="S153" s="726">
        <f t="shared" si="601"/>
        <v>74.7</v>
      </c>
      <c r="T153" s="726">
        <f t="shared" si="602"/>
        <v>43.33</v>
      </c>
      <c r="U153" s="726">
        <f t="shared" si="603"/>
        <v>0</v>
      </c>
      <c r="V153" s="726">
        <f t="shared" si="604"/>
        <v>0</v>
      </c>
      <c r="W153" s="727">
        <f t="shared" si="605"/>
        <v>172.2</v>
      </c>
      <c r="X153" s="728">
        <f t="shared" si="606"/>
        <v>0</v>
      </c>
      <c r="Y153" s="720" t="str">
        <f t="shared" si="648"/>
        <v>B16</v>
      </c>
      <c r="Z153" s="721">
        <f t="shared" si="607"/>
        <v>1.3</v>
      </c>
      <c r="AA153" s="729" t="s">
        <v>31</v>
      </c>
      <c r="AB153" s="722">
        <f t="shared" si="608"/>
        <v>1.3</v>
      </c>
      <c r="AC153" s="730">
        <f t="shared" si="609"/>
        <v>2.6510000000000176</v>
      </c>
      <c r="AD153" s="731">
        <f t="shared" si="610"/>
        <v>0.08</v>
      </c>
      <c r="AE153" s="731">
        <f t="shared" si="611"/>
        <v>0.15</v>
      </c>
      <c r="AF153" s="732">
        <f t="shared" si="612"/>
        <v>2.88</v>
      </c>
      <c r="AG153" s="732">
        <f t="shared" si="613"/>
        <v>2.4</v>
      </c>
      <c r="AH153" s="731">
        <f t="shared" si="614"/>
        <v>0.74</v>
      </c>
      <c r="AI153" s="733">
        <f t="shared" si="615"/>
        <v>0</v>
      </c>
      <c r="AJ153" s="733">
        <f t="shared" si="616"/>
        <v>2.66</v>
      </c>
      <c r="AK153" s="733">
        <f t="shared" si="617"/>
        <v>2.4500000000000002</v>
      </c>
      <c r="AL153" s="733">
        <f t="shared" si="618"/>
        <v>0</v>
      </c>
      <c r="AM153" s="733">
        <f t="shared" si="619"/>
        <v>0</v>
      </c>
      <c r="AN153" s="734">
        <f t="shared" si="620"/>
        <v>20.010000000000002</v>
      </c>
      <c r="AO153" s="735">
        <f t="shared" si="621"/>
        <v>0</v>
      </c>
      <c r="AP153" s="1216" t="str">
        <f t="shared" si="622"/>
        <v>B16 =&gt; B17</v>
      </c>
      <c r="AQ153" s="1217">
        <f t="shared" ref="AQ153" si="655">C153</f>
        <v>0</v>
      </c>
      <c r="AR153" s="739">
        <f t="shared" si="623"/>
        <v>0.8</v>
      </c>
      <c r="AS153" s="736"/>
      <c r="AT153" s="736"/>
      <c r="AU153" s="723">
        <f t="shared" si="624"/>
        <v>30</v>
      </c>
      <c r="AV153" s="721">
        <f t="shared" si="625"/>
        <v>1.5</v>
      </c>
      <c r="AW153" s="729" t="s">
        <v>31</v>
      </c>
      <c r="AX153" s="722">
        <f t="shared" si="626"/>
        <v>1.5</v>
      </c>
      <c r="AY153" s="727">
        <f t="shared" si="627"/>
        <v>28.5</v>
      </c>
      <c r="AZ153" s="798">
        <f t="shared" si="628"/>
        <v>0.16</v>
      </c>
      <c r="BA153" s="798"/>
      <c r="BB153" s="727">
        <f t="shared" si="629"/>
        <v>1.6600000000000001</v>
      </c>
      <c r="BC153" s="724">
        <f t="shared" si="630"/>
        <v>14.89</v>
      </c>
      <c r="BD153" s="737">
        <f t="shared" si="631"/>
        <v>0</v>
      </c>
      <c r="BE153" s="737"/>
      <c r="BF153" s="737">
        <f t="shared" si="632"/>
        <v>123.14</v>
      </c>
      <c r="BG153" s="737">
        <f t="shared" si="633"/>
        <v>20.63</v>
      </c>
      <c r="BH153" s="726">
        <f t="shared" si="634"/>
        <v>2.35</v>
      </c>
      <c r="BI153" s="726">
        <f t="shared" si="635"/>
        <v>0.58100000000001772</v>
      </c>
      <c r="BJ153" s="726">
        <f t="shared" si="636"/>
        <v>5.29</v>
      </c>
      <c r="BK153" s="726">
        <f t="shared" si="637"/>
        <v>0.37</v>
      </c>
      <c r="BL153" s="738">
        <f t="shared" si="638"/>
        <v>81.96</v>
      </c>
      <c r="BM153" s="718"/>
      <c r="BN153" s="779" t="s">
        <v>35125</v>
      </c>
      <c r="BO153" s="793" t="s">
        <v>35148</v>
      </c>
      <c r="BP153" s="784">
        <v>0.8</v>
      </c>
      <c r="BQ153" s="784">
        <v>30</v>
      </c>
      <c r="BR153" s="787">
        <v>2.6510000000000176</v>
      </c>
      <c r="BS153" s="787">
        <v>1.6110000000000149</v>
      </c>
      <c r="BT153" s="795">
        <v>0.5</v>
      </c>
    </row>
    <row r="154" spans="1:72" ht="14.25">
      <c r="A154" s="1216" t="str">
        <f t="shared" si="639"/>
        <v>B17 =&gt; B18</v>
      </c>
      <c r="B154" s="1218"/>
      <c r="C154" s="1217"/>
      <c r="D154" s="800">
        <f t="shared" si="640"/>
        <v>0.8</v>
      </c>
      <c r="E154" s="801"/>
      <c r="F154" s="802"/>
      <c r="G154" s="803" t="s">
        <v>34920</v>
      </c>
      <c r="H154" s="740">
        <f t="shared" si="641"/>
        <v>40</v>
      </c>
      <c r="I154" s="740">
        <v>1</v>
      </c>
      <c r="J154" s="740">
        <f t="shared" si="642"/>
        <v>40</v>
      </c>
      <c r="K154" s="804">
        <f t="shared" si="643"/>
        <v>2.1110000000000149</v>
      </c>
      <c r="L154" s="804">
        <f t="shared" si="644"/>
        <v>1.6660000000000146</v>
      </c>
      <c r="M154" s="724">
        <f t="shared" si="645"/>
        <v>1.89</v>
      </c>
      <c r="N154" s="725">
        <f t="shared" si="598"/>
        <v>0.08</v>
      </c>
      <c r="O154" s="725">
        <f t="shared" si="599"/>
        <v>0.16</v>
      </c>
      <c r="P154" s="724">
        <f t="shared" si="646"/>
        <v>2.13</v>
      </c>
      <c r="Q154" s="724">
        <f t="shared" si="647"/>
        <v>1.6600000000000001</v>
      </c>
      <c r="R154" s="726">
        <f t="shared" si="600"/>
        <v>0</v>
      </c>
      <c r="S154" s="726">
        <f t="shared" si="601"/>
        <v>99.6</v>
      </c>
      <c r="T154" s="726">
        <f t="shared" si="602"/>
        <v>41.83</v>
      </c>
      <c r="U154" s="726">
        <f t="shared" si="603"/>
        <v>0</v>
      </c>
      <c r="V154" s="726">
        <f t="shared" si="604"/>
        <v>0</v>
      </c>
      <c r="W154" s="727">
        <f t="shared" si="605"/>
        <v>210.4</v>
      </c>
      <c r="X154" s="728">
        <f t="shared" si="606"/>
        <v>0</v>
      </c>
      <c r="Y154" s="720" t="str">
        <f t="shared" si="648"/>
        <v>B17</v>
      </c>
      <c r="Z154" s="721">
        <f t="shared" si="607"/>
        <v>1.3</v>
      </c>
      <c r="AA154" s="729" t="s">
        <v>31</v>
      </c>
      <c r="AB154" s="722">
        <f t="shared" si="608"/>
        <v>1.3</v>
      </c>
      <c r="AC154" s="730">
        <f t="shared" si="609"/>
        <v>2.1110000000000149</v>
      </c>
      <c r="AD154" s="731">
        <f t="shared" si="610"/>
        <v>0.08</v>
      </c>
      <c r="AE154" s="731">
        <f t="shared" si="611"/>
        <v>0.15</v>
      </c>
      <c r="AF154" s="732">
        <f t="shared" si="612"/>
        <v>2.34</v>
      </c>
      <c r="AG154" s="732">
        <f t="shared" si="613"/>
        <v>2.4</v>
      </c>
      <c r="AH154" s="731">
        <f t="shared" si="614"/>
        <v>0.74</v>
      </c>
      <c r="AI154" s="733">
        <f t="shared" si="615"/>
        <v>0</v>
      </c>
      <c r="AJ154" s="733">
        <f t="shared" si="616"/>
        <v>2.66</v>
      </c>
      <c r="AK154" s="733">
        <f t="shared" si="617"/>
        <v>1.49</v>
      </c>
      <c r="AL154" s="733">
        <f t="shared" si="618"/>
        <v>0</v>
      </c>
      <c r="AM154" s="733">
        <f t="shared" si="619"/>
        <v>0</v>
      </c>
      <c r="AN154" s="734">
        <f t="shared" si="620"/>
        <v>16.809999999999999</v>
      </c>
      <c r="AO154" s="735">
        <f t="shared" si="621"/>
        <v>0</v>
      </c>
      <c r="AP154" s="1216" t="str">
        <f t="shared" si="622"/>
        <v>B17 =&gt; B18</v>
      </c>
      <c r="AQ154" s="1217"/>
      <c r="AR154" s="739">
        <f t="shared" si="623"/>
        <v>0.8</v>
      </c>
      <c r="AS154" s="736"/>
      <c r="AT154" s="736"/>
      <c r="AU154" s="723">
        <f t="shared" si="624"/>
        <v>40</v>
      </c>
      <c r="AV154" s="721">
        <f t="shared" si="625"/>
        <v>1.5</v>
      </c>
      <c r="AW154" s="729" t="s">
        <v>31</v>
      </c>
      <c r="AX154" s="722">
        <f t="shared" si="626"/>
        <v>1.5</v>
      </c>
      <c r="AY154" s="727">
        <f t="shared" si="627"/>
        <v>38.5</v>
      </c>
      <c r="AZ154" s="798">
        <f t="shared" si="628"/>
        <v>0.16</v>
      </c>
      <c r="BA154" s="798"/>
      <c r="BB154" s="727">
        <f t="shared" si="629"/>
        <v>1.6600000000000001</v>
      </c>
      <c r="BC154" s="724">
        <f t="shared" si="630"/>
        <v>20.12</v>
      </c>
      <c r="BD154" s="737">
        <f t="shared" si="631"/>
        <v>0</v>
      </c>
      <c r="BE154" s="737"/>
      <c r="BF154" s="737">
        <f t="shared" si="632"/>
        <v>145.58000000000001</v>
      </c>
      <c r="BG154" s="737">
        <f t="shared" si="633"/>
        <v>27.87</v>
      </c>
      <c r="BH154" s="726">
        <f t="shared" si="634"/>
        <v>2.35</v>
      </c>
      <c r="BI154" s="726">
        <f t="shared" si="635"/>
        <v>4.1000000000015024E-2</v>
      </c>
      <c r="BJ154" s="726">
        <f t="shared" si="636"/>
        <v>5.29</v>
      </c>
      <c r="BK154" s="726">
        <f t="shared" si="637"/>
        <v>0.03</v>
      </c>
      <c r="BL154" s="738">
        <f t="shared" si="638"/>
        <v>92.27</v>
      </c>
      <c r="BM154" s="718"/>
      <c r="BN154" s="779" t="s">
        <v>35126</v>
      </c>
      <c r="BO154" s="793" t="s">
        <v>35149</v>
      </c>
      <c r="BP154" s="784">
        <v>0.8</v>
      </c>
      <c r="BQ154" s="784">
        <v>40</v>
      </c>
      <c r="BR154" s="787">
        <v>2.1110000000000149</v>
      </c>
      <c r="BS154" s="787">
        <v>1.6660000000000146</v>
      </c>
      <c r="BT154" s="795">
        <v>0.6</v>
      </c>
    </row>
    <row r="155" spans="1:72" ht="14.25">
      <c r="A155" s="1216" t="str">
        <f t="shared" si="639"/>
        <v>B18 =&gt; B19</v>
      </c>
      <c r="B155" s="1218"/>
      <c r="C155" s="1217"/>
      <c r="D155" s="800">
        <f t="shared" si="640"/>
        <v>0.8</v>
      </c>
      <c r="E155" s="801"/>
      <c r="F155" s="802"/>
      <c r="G155" s="803" t="s">
        <v>34920</v>
      </c>
      <c r="H155" s="740">
        <f t="shared" si="641"/>
        <v>40</v>
      </c>
      <c r="I155" s="740">
        <v>1</v>
      </c>
      <c r="J155" s="740">
        <f t="shared" si="642"/>
        <v>40</v>
      </c>
      <c r="K155" s="804">
        <f t="shared" si="643"/>
        <v>2.266000000000016</v>
      </c>
      <c r="L155" s="804">
        <f t="shared" si="644"/>
        <v>2.0730000000000146</v>
      </c>
      <c r="M155" s="724">
        <f t="shared" si="645"/>
        <v>2.17</v>
      </c>
      <c r="N155" s="725">
        <f t="shared" si="598"/>
        <v>0.08</v>
      </c>
      <c r="O155" s="725">
        <f t="shared" si="599"/>
        <v>0.16</v>
      </c>
      <c r="P155" s="724">
        <f t="shared" si="646"/>
        <v>2.41</v>
      </c>
      <c r="Q155" s="724">
        <f t="shared" si="647"/>
        <v>1.6600000000000001</v>
      </c>
      <c r="R155" s="726">
        <f t="shared" si="600"/>
        <v>0</v>
      </c>
      <c r="S155" s="726">
        <f t="shared" si="601"/>
        <v>99.6</v>
      </c>
      <c r="T155" s="726">
        <f t="shared" si="602"/>
        <v>60.42</v>
      </c>
      <c r="U155" s="726">
        <f t="shared" si="603"/>
        <v>0</v>
      </c>
      <c r="V155" s="726">
        <f t="shared" si="604"/>
        <v>0</v>
      </c>
      <c r="W155" s="727">
        <f t="shared" si="605"/>
        <v>232.8</v>
      </c>
      <c r="X155" s="728">
        <f t="shared" si="606"/>
        <v>0</v>
      </c>
      <c r="Y155" s="720" t="str">
        <f t="shared" si="648"/>
        <v>B18</v>
      </c>
      <c r="Z155" s="721">
        <f t="shared" si="607"/>
        <v>1.3</v>
      </c>
      <c r="AA155" s="729" t="s">
        <v>31</v>
      </c>
      <c r="AB155" s="722">
        <f t="shared" si="608"/>
        <v>1.3</v>
      </c>
      <c r="AC155" s="730">
        <f t="shared" si="609"/>
        <v>2.266000000000016</v>
      </c>
      <c r="AD155" s="731">
        <f t="shared" si="610"/>
        <v>0.08</v>
      </c>
      <c r="AE155" s="731">
        <f t="shared" si="611"/>
        <v>0.15</v>
      </c>
      <c r="AF155" s="732">
        <f t="shared" si="612"/>
        <v>2.5</v>
      </c>
      <c r="AG155" s="732">
        <f t="shared" si="613"/>
        <v>2.4</v>
      </c>
      <c r="AH155" s="731">
        <f t="shared" si="614"/>
        <v>0.74</v>
      </c>
      <c r="AI155" s="733">
        <f t="shared" si="615"/>
        <v>0</v>
      </c>
      <c r="AJ155" s="733">
        <f t="shared" si="616"/>
        <v>2.66</v>
      </c>
      <c r="AK155" s="733">
        <f t="shared" si="617"/>
        <v>1.78</v>
      </c>
      <c r="AL155" s="733">
        <f t="shared" si="618"/>
        <v>0</v>
      </c>
      <c r="AM155" s="733">
        <f t="shared" si="619"/>
        <v>0</v>
      </c>
      <c r="AN155" s="734">
        <f t="shared" si="620"/>
        <v>17.760000000000002</v>
      </c>
      <c r="AO155" s="735">
        <f t="shared" si="621"/>
        <v>0</v>
      </c>
      <c r="AP155" s="1216" t="str">
        <f t="shared" si="622"/>
        <v>B18 =&gt; B19</v>
      </c>
      <c r="AQ155" s="1217">
        <f t="shared" ref="AQ155" si="656">C155</f>
        <v>0</v>
      </c>
      <c r="AR155" s="739">
        <f t="shared" si="623"/>
        <v>0.8</v>
      </c>
      <c r="AS155" s="736"/>
      <c r="AT155" s="736"/>
      <c r="AU155" s="723">
        <f t="shared" si="624"/>
        <v>40</v>
      </c>
      <c r="AV155" s="721">
        <f t="shared" si="625"/>
        <v>1.5</v>
      </c>
      <c r="AW155" s="729" t="s">
        <v>31</v>
      </c>
      <c r="AX155" s="722">
        <f t="shared" si="626"/>
        <v>1.5</v>
      </c>
      <c r="AY155" s="727">
        <f t="shared" si="627"/>
        <v>38.5</v>
      </c>
      <c r="AZ155" s="798">
        <f t="shared" si="628"/>
        <v>0.16</v>
      </c>
      <c r="BA155" s="798"/>
      <c r="BB155" s="727">
        <f t="shared" si="629"/>
        <v>1.6600000000000001</v>
      </c>
      <c r="BC155" s="724">
        <f t="shared" si="630"/>
        <v>20.12</v>
      </c>
      <c r="BD155" s="737">
        <f t="shared" si="631"/>
        <v>0</v>
      </c>
      <c r="BE155" s="737"/>
      <c r="BF155" s="737">
        <f t="shared" si="632"/>
        <v>164.45999999999998</v>
      </c>
      <c r="BG155" s="737">
        <f t="shared" si="633"/>
        <v>27.87</v>
      </c>
      <c r="BH155" s="726">
        <f t="shared" si="634"/>
        <v>2.35</v>
      </c>
      <c r="BI155" s="726">
        <f t="shared" si="635"/>
        <v>0.19600000000001616</v>
      </c>
      <c r="BJ155" s="726">
        <f t="shared" si="636"/>
        <v>5.29</v>
      </c>
      <c r="BK155" s="726">
        <f t="shared" si="637"/>
        <v>0.12</v>
      </c>
      <c r="BL155" s="738">
        <f t="shared" si="638"/>
        <v>111.06</v>
      </c>
      <c r="BM155" s="718"/>
      <c r="BN155" s="779" t="s">
        <v>35127</v>
      </c>
      <c r="BO155" s="793" t="s">
        <v>35150</v>
      </c>
      <c r="BP155" s="784">
        <v>0.8</v>
      </c>
      <c r="BQ155" s="784">
        <v>40</v>
      </c>
      <c r="BR155" s="787">
        <v>2.266000000000016</v>
      </c>
      <c r="BS155" s="787">
        <v>2.0730000000000146</v>
      </c>
      <c r="BT155" s="795">
        <v>1</v>
      </c>
    </row>
    <row r="156" spans="1:72" ht="14.25">
      <c r="A156" s="1216" t="str">
        <f t="shared" si="639"/>
        <v>B19 =&gt; B20</v>
      </c>
      <c r="B156" s="1218"/>
      <c r="C156" s="1217"/>
      <c r="D156" s="800">
        <f t="shared" si="640"/>
        <v>0.8</v>
      </c>
      <c r="E156" s="801"/>
      <c r="F156" s="802"/>
      <c r="G156" s="803" t="s">
        <v>35026</v>
      </c>
      <c r="H156" s="740">
        <f t="shared" si="641"/>
        <v>40</v>
      </c>
      <c r="I156" s="740">
        <v>1</v>
      </c>
      <c r="J156" s="740">
        <f t="shared" si="642"/>
        <v>40</v>
      </c>
      <c r="K156" s="804">
        <f t="shared" si="643"/>
        <v>3.0730000000000146</v>
      </c>
      <c r="L156" s="804">
        <f t="shared" si="644"/>
        <v>1.4720000000000155</v>
      </c>
      <c r="M156" s="724">
        <f t="shared" si="645"/>
        <v>2.27</v>
      </c>
      <c r="N156" s="725">
        <f t="shared" si="598"/>
        <v>0.08</v>
      </c>
      <c r="O156" s="725">
        <f t="shared" si="599"/>
        <v>0.16</v>
      </c>
      <c r="P156" s="724">
        <f t="shared" si="646"/>
        <v>2.5100000000000002</v>
      </c>
      <c r="Q156" s="724">
        <f t="shared" si="647"/>
        <v>1.6600000000000001</v>
      </c>
      <c r="R156" s="726">
        <f t="shared" si="600"/>
        <v>0</v>
      </c>
      <c r="S156" s="726">
        <f t="shared" si="601"/>
        <v>99.6</v>
      </c>
      <c r="T156" s="726">
        <f t="shared" si="602"/>
        <v>67.06</v>
      </c>
      <c r="U156" s="726">
        <f t="shared" si="603"/>
        <v>0</v>
      </c>
      <c r="V156" s="726">
        <f t="shared" si="604"/>
        <v>0</v>
      </c>
      <c r="W156" s="727">
        <f t="shared" si="605"/>
        <v>240.8</v>
      </c>
      <c r="X156" s="728">
        <f t="shared" si="606"/>
        <v>0</v>
      </c>
      <c r="Y156" s="720" t="str">
        <f t="shared" si="648"/>
        <v>B19</v>
      </c>
      <c r="Z156" s="721">
        <f t="shared" si="607"/>
        <v>1.3</v>
      </c>
      <c r="AA156" s="729" t="s">
        <v>31</v>
      </c>
      <c r="AB156" s="722">
        <f t="shared" si="608"/>
        <v>1.3</v>
      </c>
      <c r="AC156" s="730">
        <f t="shared" si="609"/>
        <v>3.0730000000000146</v>
      </c>
      <c r="AD156" s="731">
        <f t="shared" si="610"/>
        <v>0.08</v>
      </c>
      <c r="AE156" s="731">
        <f t="shared" si="611"/>
        <v>0.15</v>
      </c>
      <c r="AF156" s="732">
        <f t="shared" si="612"/>
        <v>3.3</v>
      </c>
      <c r="AG156" s="732">
        <f t="shared" si="613"/>
        <v>2.5</v>
      </c>
      <c r="AH156" s="731">
        <f t="shared" si="614"/>
        <v>0.74</v>
      </c>
      <c r="AI156" s="733">
        <f t="shared" si="615"/>
        <v>0</v>
      </c>
      <c r="AJ156" s="733">
        <f t="shared" si="616"/>
        <v>2.78</v>
      </c>
      <c r="AK156" s="733">
        <f t="shared" si="617"/>
        <v>2.78</v>
      </c>
      <c r="AL156" s="733">
        <f t="shared" si="618"/>
        <v>0.56000000000000005</v>
      </c>
      <c r="AM156" s="733">
        <f t="shared" si="619"/>
        <v>0</v>
      </c>
      <c r="AN156" s="734">
        <f t="shared" si="620"/>
        <v>22.5</v>
      </c>
      <c r="AO156" s="735">
        <f t="shared" si="621"/>
        <v>0</v>
      </c>
      <c r="AP156" s="1216" t="str">
        <f t="shared" si="622"/>
        <v>B19 =&gt; B20</v>
      </c>
      <c r="AQ156" s="1217"/>
      <c r="AR156" s="739">
        <f t="shared" si="623"/>
        <v>0.8</v>
      </c>
      <c r="AS156" s="736"/>
      <c r="AT156" s="736"/>
      <c r="AU156" s="723">
        <f t="shared" si="624"/>
        <v>40</v>
      </c>
      <c r="AV156" s="721">
        <f t="shared" si="625"/>
        <v>1.5</v>
      </c>
      <c r="AW156" s="729" t="s">
        <v>31</v>
      </c>
      <c r="AX156" s="722">
        <f t="shared" si="626"/>
        <v>1.5</v>
      </c>
      <c r="AY156" s="727">
        <f t="shared" si="627"/>
        <v>38.5</v>
      </c>
      <c r="AZ156" s="798">
        <f t="shared" si="628"/>
        <v>0.16</v>
      </c>
      <c r="BA156" s="798"/>
      <c r="BB156" s="727">
        <f t="shared" si="629"/>
        <v>1.6600000000000001</v>
      </c>
      <c r="BC156" s="724">
        <f t="shared" si="630"/>
        <v>20.12</v>
      </c>
      <c r="BD156" s="737">
        <f t="shared" si="631"/>
        <v>0</v>
      </c>
      <c r="BE156" s="737"/>
      <c r="BF156" s="737">
        <f t="shared" si="632"/>
        <v>172.78</v>
      </c>
      <c r="BG156" s="737">
        <f t="shared" si="633"/>
        <v>27.87</v>
      </c>
      <c r="BH156" s="726">
        <f t="shared" si="634"/>
        <v>2.5030000000000148</v>
      </c>
      <c r="BI156" s="726">
        <f t="shared" si="635"/>
        <v>0.85</v>
      </c>
      <c r="BJ156" s="726">
        <f t="shared" si="636"/>
        <v>5.63</v>
      </c>
      <c r="BK156" s="726">
        <f t="shared" si="637"/>
        <v>0.54</v>
      </c>
      <c r="BL156" s="738">
        <f t="shared" si="638"/>
        <v>118.62</v>
      </c>
      <c r="BM156" s="718"/>
      <c r="BN156" s="779" t="s">
        <v>35128</v>
      </c>
      <c r="BO156" s="793" t="s">
        <v>35151</v>
      </c>
      <c r="BP156" s="784">
        <v>0.8</v>
      </c>
      <c r="BQ156" s="784">
        <v>40</v>
      </c>
      <c r="BR156" s="787">
        <v>3.0730000000000146</v>
      </c>
      <c r="BS156" s="787">
        <v>1.4720000000000155</v>
      </c>
      <c r="BT156" s="795">
        <v>0.5</v>
      </c>
    </row>
    <row r="157" spans="1:72" ht="14.25">
      <c r="A157" s="1216" t="str">
        <f t="shared" si="639"/>
        <v>B20 =&gt; B21</v>
      </c>
      <c r="B157" s="1218"/>
      <c r="C157" s="1217"/>
      <c r="D157" s="800">
        <f t="shared" si="640"/>
        <v>0.8</v>
      </c>
      <c r="E157" s="801"/>
      <c r="F157" s="802"/>
      <c r="G157" s="803" t="s">
        <v>35026</v>
      </c>
      <c r="H157" s="740">
        <f t="shared" si="641"/>
        <v>40</v>
      </c>
      <c r="I157" s="740">
        <v>1</v>
      </c>
      <c r="J157" s="740">
        <f t="shared" si="642"/>
        <v>40</v>
      </c>
      <c r="K157" s="804">
        <f t="shared" si="643"/>
        <v>1.9720000000000155</v>
      </c>
      <c r="L157" s="804">
        <f t="shared" si="644"/>
        <v>1.5480000000000125</v>
      </c>
      <c r="M157" s="724">
        <f t="shared" si="645"/>
        <v>1.76</v>
      </c>
      <c r="N157" s="725">
        <f t="shared" si="598"/>
        <v>0.08</v>
      </c>
      <c r="O157" s="725">
        <f t="shared" si="599"/>
        <v>0.16</v>
      </c>
      <c r="P157" s="724">
        <f t="shared" si="646"/>
        <v>2</v>
      </c>
      <c r="Q157" s="724">
        <f t="shared" si="647"/>
        <v>1.56</v>
      </c>
      <c r="R157" s="726">
        <f t="shared" si="600"/>
        <v>0</v>
      </c>
      <c r="S157" s="726">
        <f t="shared" si="601"/>
        <v>93.6</v>
      </c>
      <c r="T157" s="726">
        <f t="shared" si="602"/>
        <v>31.2</v>
      </c>
      <c r="U157" s="726">
        <f t="shared" si="603"/>
        <v>0</v>
      </c>
      <c r="V157" s="726">
        <f t="shared" si="604"/>
        <v>0</v>
      </c>
      <c r="W157" s="727">
        <f t="shared" si="605"/>
        <v>200</v>
      </c>
      <c r="X157" s="728">
        <f t="shared" si="606"/>
        <v>0</v>
      </c>
      <c r="Y157" s="720" t="str">
        <f t="shared" si="648"/>
        <v>B20</v>
      </c>
      <c r="Z157" s="721">
        <f t="shared" si="607"/>
        <v>1.3</v>
      </c>
      <c r="AA157" s="729" t="s">
        <v>31</v>
      </c>
      <c r="AB157" s="722">
        <f t="shared" si="608"/>
        <v>1.3</v>
      </c>
      <c r="AC157" s="730">
        <f t="shared" si="609"/>
        <v>1.9720000000000155</v>
      </c>
      <c r="AD157" s="731">
        <f t="shared" si="610"/>
        <v>0.08</v>
      </c>
      <c r="AE157" s="731">
        <f t="shared" si="611"/>
        <v>0.15</v>
      </c>
      <c r="AF157" s="732">
        <f t="shared" si="612"/>
        <v>2.2000000000000002</v>
      </c>
      <c r="AG157" s="732">
        <f t="shared" si="613"/>
        <v>2.2999999999999998</v>
      </c>
      <c r="AH157" s="731">
        <f t="shared" si="614"/>
        <v>0.74</v>
      </c>
      <c r="AI157" s="733">
        <f t="shared" si="615"/>
        <v>0</v>
      </c>
      <c r="AJ157" s="733">
        <f t="shared" si="616"/>
        <v>2.5499999999999998</v>
      </c>
      <c r="AK157" s="733">
        <f t="shared" si="617"/>
        <v>1.19</v>
      </c>
      <c r="AL157" s="733">
        <f t="shared" si="618"/>
        <v>0</v>
      </c>
      <c r="AM157" s="733">
        <f t="shared" si="619"/>
        <v>0</v>
      </c>
      <c r="AN157" s="734">
        <f t="shared" si="620"/>
        <v>15.98</v>
      </c>
      <c r="AO157" s="735">
        <f t="shared" si="621"/>
        <v>0</v>
      </c>
      <c r="AP157" s="1216" t="str">
        <f t="shared" si="622"/>
        <v>B20 =&gt; B21</v>
      </c>
      <c r="AQ157" s="1217">
        <f t="shared" ref="AQ157" si="657">C157</f>
        <v>0</v>
      </c>
      <c r="AR157" s="739">
        <f t="shared" si="623"/>
        <v>0.8</v>
      </c>
      <c r="AS157" s="736"/>
      <c r="AT157" s="736"/>
      <c r="AU157" s="723">
        <f t="shared" si="624"/>
        <v>40</v>
      </c>
      <c r="AV157" s="721">
        <f t="shared" si="625"/>
        <v>1.5</v>
      </c>
      <c r="AW157" s="729" t="s">
        <v>31</v>
      </c>
      <c r="AX157" s="722">
        <f t="shared" si="626"/>
        <v>1.5</v>
      </c>
      <c r="AY157" s="727">
        <f t="shared" si="627"/>
        <v>38.5</v>
      </c>
      <c r="AZ157" s="798">
        <f t="shared" si="628"/>
        <v>0.16</v>
      </c>
      <c r="BA157" s="798"/>
      <c r="BB157" s="727">
        <f t="shared" si="629"/>
        <v>1.56</v>
      </c>
      <c r="BC157" s="724">
        <f t="shared" si="630"/>
        <v>18.579999999999998</v>
      </c>
      <c r="BD157" s="737">
        <f t="shared" si="631"/>
        <v>0</v>
      </c>
      <c r="BE157" s="737"/>
      <c r="BF157" s="737">
        <f t="shared" si="632"/>
        <v>128.54</v>
      </c>
      <c r="BG157" s="737">
        <f t="shared" si="633"/>
        <v>27.87</v>
      </c>
      <c r="BH157" s="726">
        <f t="shared" si="634"/>
        <v>2.2020000000000155</v>
      </c>
      <c r="BI157" s="726">
        <f t="shared" si="635"/>
        <v>5.0000000000000266E-2</v>
      </c>
      <c r="BJ157" s="726">
        <f t="shared" si="636"/>
        <v>4.95</v>
      </c>
      <c r="BK157" s="726">
        <f t="shared" si="637"/>
        <v>0.03</v>
      </c>
      <c r="BL157" s="738">
        <f t="shared" si="638"/>
        <v>77.11</v>
      </c>
      <c r="BM157" s="718"/>
      <c r="BN157" s="779" t="s">
        <v>35129</v>
      </c>
      <c r="BO157" s="793" t="s">
        <v>35152</v>
      </c>
      <c r="BP157" s="784">
        <v>0.8</v>
      </c>
      <c r="BQ157" s="784">
        <v>40</v>
      </c>
      <c r="BR157" s="787">
        <v>1.9720000000000155</v>
      </c>
      <c r="BS157" s="787">
        <v>1.5480000000000125</v>
      </c>
      <c r="BT157" s="795">
        <v>0.5</v>
      </c>
    </row>
    <row r="158" spans="1:72" ht="14.25">
      <c r="A158" s="1216" t="str">
        <f t="shared" si="639"/>
        <v>B21 =&gt; B22</v>
      </c>
      <c r="B158" s="1218"/>
      <c r="C158" s="1217"/>
      <c r="D158" s="800">
        <f t="shared" si="640"/>
        <v>0.8</v>
      </c>
      <c r="E158" s="801"/>
      <c r="F158" s="802"/>
      <c r="G158" s="803" t="s">
        <v>35026</v>
      </c>
      <c r="H158" s="740">
        <f t="shared" si="641"/>
        <v>40</v>
      </c>
      <c r="I158" s="740">
        <v>1</v>
      </c>
      <c r="J158" s="740">
        <f t="shared" si="642"/>
        <v>40</v>
      </c>
      <c r="K158" s="804">
        <f t="shared" si="643"/>
        <v>2.0480000000000125</v>
      </c>
      <c r="L158" s="804">
        <f t="shared" si="644"/>
        <v>1.8110000000000142</v>
      </c>
      <c r="M158" s="724">
        <f t="shared" si="645"/>
        <v>1.93</v>
      </c>
      <c r="N158" s="725">
        <f t="shared" si="598"/>
        <v>0.08</v>
      </c>
      <c r="O158" s="725">
        <f t="shared" si="599"/>
        <v>0.16</v>
      </c>
      <c r="P158" s="724">
        <f t="shared" si="646"/>
        <v>2.17</v>
      </c>
      <c r="Q158" s="724">
        <f t="shared" si="647"/>
        <v>1.6600000000000001</v>
      </c>
      <c r="R158" s="726">
        <f t="shared" si="600"/>
        <v>0</v>
      </c>
      <c r="S158" s="726">
        <f t="shared" si="601"/>
        <v>99.6</v>
      </c>
      <c r="T158" s="726">
        <f t="shared" si="602"/>
        <v>44.49</v>
      </c>
      <c r="U158" s="726">
        <f t="shared" si="603"/>
        <v>0</v>
      </c>
      <c r="V158" s="726">
        <f t="shared" si="604"/>
        <v>0</v>
      </c>
      <c r="W158" s="727">
        <f t="shared" si="605"/>
        <v>213.6</v>
      </c>
      <c r="X158" s="728">
        <f t="shared" si="606"/>
        <v>0</v>
      </c>
      <c r="Y158" s="720" t="str">
        <f t="shared" si="648"/>
        <v>B21</v>
      </c>
      <c r="Z158" s="721">
        <f t="shared" si="607"/>
        <v>1.3</v>
      </c>
      <c r="AA158" s="729" t="s">
        <v>31</v>
      </c>
      <c r="AB158" s="722">
        <f t="shared" si="608"/>
        <v>1.3</v>
      </c>
      <c r="AC158" s="730">
        <f t="shared" si="609"/>
        <v>2.0480000000000125</v>
      </c>
      <c r="AD158" s="731">
        <f t="shared" si="610"/>
        <v>0.08</v>
      </c>
      <c r="AE158" s="731">
        <f t="shared" si="611"/>
        <v>0.15</v>
      </c>
      <c r="AF158" s="732">
        <f t="shared" si="612"/>
        <v>2.2799999999999998</v>
      </c>
      <c r="AG158" s="732">
        <f t="shared" si="613"/>
        <v>2.4</v>
      </c>
      <c r="AH158" s="731">
        <f t="shared" si="614"/>
        <v>0.74</v>
      </c>
      <c r="AI158" s="733">
        <f t="shared" si="615"/>
        <v>0</v>
      </c>
      <c r="AJ158" s="733">
        <f t="shared" si="616"/>
        <v>2.66</v>
      </c>
      <c r="AK158" s="733">
        <f t="shared" si="617"/>
        <v>1.39</v>
      </c>
      <c r="AL158" s="733">
        <f t="shared" si="618"/>
        <v>0</v>
      </c>
      <c r="AM158" s="733">
        <f t="shared" si="619"/>
        <v>0</v>
      </c>
      <c r="AN158" s="734">
        <f t="shared" si="620"/>
        <v>16.46</v>
      </c>
      <c r="AO158" s="735">
        <f t="shared" si="621"/>
        <v>0</v>
      </c>
      <c r="AP158" s="1216" t="str">
        <f t="shared" si="622"/>
        <v>B21 =&gt; B22</v>
      </c>
      <c r="AQ158" s="1217"/>
      <c r="AR158" s="739">
        <f t="shared" si="623"/>
        <v>0.8</v>
      </c>
      <c r="AS158" s="736"/>
      <c r="AT158" s="736"/>
      <c r="AU158" s="723">
        <f t="shared" si="624"/>
        <v>40</v>
      </c>
      <c r="AV158" s="721">
        <f t="shared" si="625"/>
        <v>1.5</v>
      </c>
      <c r="AW158" s="729" t="s">
        <v>31</v>
      </c>
      <c r="AX158" s="722">
        <f t="shared" si="626"/>
        <v>1.5</v>
      </c>
      <c r="AY158" s="727">
        <f t="shared" si="627"/>
        <v>38.5</v>
      </c>
      <c r="AZ158" s="798">
        <f t="shared" si="628"/>
        <v>0.16</v>
      </c>
      <c r="BA158" s="798"/>
      <c r="BB158" s="727">
        <f t="shared" si="629"/>
        <v>1.6600000000000001</v>
      </c>
      <c r="BC158" s="724">
        <f t="shared" si="630"/>
        <v>20.12</v>
      </c>
      <c r="BD158" s="737">
        <f t="shared" si="631"/>
        <v>0</v>
      </c>
      <c r="BE158" s="737"/>
      <c r="BF158" s="737">
        <f t="shared" si="632"/>
        <v>148.13999999999999</v>
      </c>
      <c r="BG158" s="737">
        <f t="shared" si="633"/>
        <v>27.87</v>
      </c>
      <c r="BH158" s="726">
        <f t="shared" si="634"/>
        <v>2.2780000000000125</v>
      </c>
      <c r="BI158" s="726">
        <f t="shared" si="635"/>
        <v>5.0000000000000266E-2</v>
      </c>
      <c r="BJ158" s="726">
        <f t="shared" si="636"/>
        <v>5.13</v>
      </c>
      <c r="BK158" s="726">
        <f t="shared" si="637"/>
        <v>0.03</v>
      </c>
      <c r="BL158" s="738">
        <f t="shared" si="638"/>
        <v>94.99</v>
      </c>
      <c r="BM158" s="718"/>
      <c r="BN158" s="779" t="s">
        <v>35130</v>
      </c>
      <c r="BO158" s="793" t="s">
        <v>35153</v>
      </c>
      <c r="BP158" s="784">
        <v>0.8</v>
      </c>
      <c r="BQ158" s="784">
        <v>40</v>
      </c>
      <c r="BR158" s="787">
        <v>2.0480000000000125</v>
      </c>
      <c r="BS158" s="787">
        <v>1.8110000000000142</v>
      </c>
      <c r="BT158" s="795">
        <v>0.1</v>
      </c>
    </row>
    <row r="159" spans="1:72" ht="14.25">
      <c r="A159" s="1216" t="str">
        <f t="shared" si="639"/>
        <v>B22 =&gt; B23</v>
      </c>
      <c r="B159" s="1218"/>
      <c r="C159" s="1217"/>
      <c r="D159" s="800">
        <f t="shared" si="640"/>
        <v>0.8</v>
      </c>
      <c r="E159" s="801"/>
      <c r="F159" s="802"/>
      <c r="G159" s="803" t="s">
        <v>35026</v>
      </c>
      <c r="H159" s="740">
        <f t="shared" si="641"/>
        <v>30</v>
      </c>
      <c r="I159" s="740">
        <v>1</v>
      </c>
      <c r="J159" s="740">
        <f t="shared" si="642"/>
        <v>30</v>
      </c>
      <c r="K159" s="804">
        <f t="shared" si="643"/>
        <v>1.9110000000000138</v>
      </c>
      <c r="L159" s="804">
        <f t="shared" si="644"/>
        <v>2.0560000000000134</v>
      </c>
      <c r="M159" s="724">
        <f t="shared" si="645"/>
        <v>1.98</v>
      </c>
      <c r="N159" s="725">
        <f t="shared" si="598"/>
        <v>0.08</v>
      </c>
      <c r="O159" s="725">
        <f t="shared" si="599"/>
        <v>0.16</v>
      </c>
      <c r="P159" s="724">
        <f t="shared" si="646"/>
        <v>2.2200000000000002</v>
      </c>
      <c r="Q159" s="724">
        <f t="shared" si="647"/>
        <v>1.6600000000000001</v>
      </c>
      <c r="R159" s="726">
        <f t="shared" si="600"/>
        <v>0</v>
      </c>
      <c r="S159" s="726">
        <f t="shared" si="601"/>
        <v>74.7</v>
      </c>
      <c r="T159" s="726">
        <f t="shared" si="602"/>
        <v>35.86</v>
      </c>
      <c r="U159" s="726">
        <f t="shared" si="603"/>
        <v>0</v>
      </c>
      <c r="V159" s="726">
        <f t="shared" si="604"/>
        <v>0</v>
      </c>
      <c r="W159" s="727">
        <f t="shared" si="605"/>
        <v>163.19999999999999</v>
      </c>
      <c r="X159" s="728">
        <f t="shared" si="606"/>
        <v>0</v>
      </c>
      <c r="Y159" s="720" t="str">
        <f t="shared" si="648"/>
        <v>B22</v>
      </c>
      <c r="Z159" s="721">
        <f t="shared" si="607"/>
        <v>1.3</v>
      </c>
      <c r="AA159" s="729" t="s">
        <v>31</v>
      </c>
      <c r="AB159" s="722">
        <f t="shared" si="608"/>
        <v>1.3</v>
      </c>
      <c r="AC159" s="730">
        <f t="shared" si="609"/>
        <v>1.9110000000000138</v>
      </c>
      <c r="AD159" s="731">
        <f t="shared" si="610"/>
        <v>0.08</v>
      </c>
      <c r="AE159" s="731">
        <f t="shared" si="611"/>
        <v>0.15</v>
      </c>
      <c r="AF159" s="732">
        <f t="shared" si="612"/>
        <v>2.14</v>
      </c>
      <c r="AG159" s="732">
        <f t="shared" si="613"/>
        <v>2.2999999999999998</v>
      </c>
      <c r="AH159" s="731">
        <f t="shared" si="614"/>
        <v>0.74</v>
      </c>
      <c r="AI159" s="733">
        <f t="shared" si="615"/>
        <v>0</v>
      </c>
      <c r="AJ159" s="733">
        <f t="shared" si="616"/>
        <v>2.5499999999999998</v>
      </c>
      <c r="AK159" s="733">
        <f t="shared" si="617"/>
        <v>1.0900000000000001</v>
      </c>
      <c r="AL159" s="733">
        <f t="shared" si="618"/>
        <v>0</v>
      </c>
      <c r="AM159" s="733">
        <f t="shared" si="619"/>
        <v>0</v>
      </c>
      <c r="AN159" s="734">
        <f t="shared" si="620"/>
        <v>15.63</v>
      </c>
      <c r="AO159" s="735">
        <f t="shared" si="621"/>
        <v>0</v>
      </c>
      <c r="AP159" s="1216" t="str">
        <f t="shared" si="622"/>
        <v>B22 =&gt; B23</v>
      </c>
      <c r="AQ159" s="1217">
        <f t="shared" ref="AQ159" si="658">C159</f>
        <v>0</v>
      </c>
      <c r="AR159" s="739">
        <f t="shared" si="623"/>
        <v>0.8</v>
      </c>
      <c r="AS159" s="736"/>
      <c r="AT159" s="736"/>
      <c r="AU159" s="723">
        <f t="shared" si="624"/>
        <v>30</v>
      </c>
      <c r="AV159" s="721">
        <f t="shared" si="625"/>
        <v>1.5</v>
      </c>
      <c r="AW159" s="729" t="s">
        <v>31</v>
      </c>
      <c r="AX159" s="722">
        <f t="shared" si="626"/>
        <v>1.5</v>
      </c>
      <c r="AY159" s="727">
        <f t="shared" si="627"/>
        <v>28.5</v>
      </c>
      <c r="AZ159" s="798">
        <f t="shared" si="628"/>
        <v>0.16</v>
      </c>
      <c r="BA159" s="798"/>
      <c r="BB159" s="727">
        <f t="shared" si="629"/>
        <v>1.6600000000000001</v>
      </c>
      <c r="BC159" s="724">
        <f t="shared" si="630"/>
        <v>14.89</v>
      </c>
      <c r="BD159" s="737">
        <f t="shared" si="631"/>
        <v>0</v>
      </c>
      <c r="BE159" s="737"/>
      <c r="BF159" s="737">
        <f t="shared" si="632"/>
        <v>114.2</v>
      </c>
      <c r="BG159" s="737">
        <f t="shared" si="633"/>
        <v>20.63</v>
      </c>
      <c r="BH159" s="726">
        <f t="shared" si="634"/>
        <v>2.1410000000000138</v>
      </c>
      <c r="BI159" s="726">
        <f t="shared" si="635"/>
        <v>0</v>
      </c>
      <c r="BJ159" s="726">
        <f t="shared" si="636"/>
        <v>4.82</v>
      </c>
      <c r="BK159" s="726">
        <f t="shared" si="637"/>
        <v>0</v>
      </c>
      <c r="BL159" s="738">
        <f t="shared" si="638"/>
        <v>73.86</v>
      </c>
      <c r="BM159" s="718"/>
      <c r="BN159" s="779" t="s">
        <v>35131</v>
      </c>
      <c r="BO159" s="793" t="s">
        <v>35154</v>
      </c>
      <c r="BP159" s="784">
        <v>0.8</v>
      </c>
      <c r="BQ159" s="784">
        <v>30</v>
      </c>
      <c r="BR159" s="787">
        <v>1.9110000000000138</v>
      </c>
      <c r="BS159" s="787">
        <v>2.0560000000000134</v>
      </c>
      <c r="BT159" s="795">
        <v>0.41</v>
      </c>
    </row>
    <row r="160" spans="1:72" ht="14.25">
      <c r="A160" s="1216" t="str">
        <f t="shared" si="639"/>
        <v>B23 =&gt; B24</v>
      </c>
      <c r="B160" s="1218"/>
      <c r="C160" s="1217"/>
      <c r="D160" s="800">
        <f t="shared" si="640"/>
        <v>1.2</v>
      </c>
      <c r="E160" s="801"/>
      <c r="F160" s="802"/>
      <c r="G160" s="803" t="s">
        <v>35026</v>
      </c>
      <c r="H160" s="740">
        <f t="shared" si="641"/>
        <v>40</v>
      </c>
      <c r="I160" s="740">
        <v>1</v>
      </c>
      <c r="J160" s="740">
        <f t="shared" si="642"/>
        <v>40</v>
      </c>
      <c r="K160" s="804">
        <f t="shared" si="643"/>
        <v>2.4660000000000135</v>
      </c>
      <c r="L160" s="804">
        <f t="shared" si="644"/>
        <v>1.9280000000000115</v>
      </c>
      <c r="M160" s="724">
        <f t="shared" si="645"/>
        <v>2.2000000000000002</v>
      </c>
      <c r="N160" s="725">
        <f t="shared" si="598"/>
        <v>0.12</v>
      </c>
      <c r="O160" s="725">
        <f t="shared" si="599"/>
        <v>0.24</v>
      </c>
      <c r="P160" s="724">
        <f t="shared" si="646"/>
        <v>2.5600000000000005</v>
      </c>
      <c r="Q160" s="724">
        <f t="shared" si="647"/>
        <v>2.14</v>
      </c>
      <c r="R160" s="726">
        <f t="shared" si="600"/>
        <v>0</v>
      </c>
      <c r="S160" s="726">
        <f t="shared" si="601"/>
        <v>128.4</v>
      </c>
      <c r="T160" s="726">
        <f t="shared" si="602"/>
        <v>90.74</v>
      </c>
      <c r="U160" s="726">
        <f t="shared" si="603"/>
        <v>0</v>
      </c>
      <c r="V160" s="726">
        <f t="shared" si="604"/>
        <v>0</v>
      </c>
      <c r="W160" s="727">
        <f t="shared" si="605"/>
        <v>244.8</v>
      </c>
      <c r="X160" s="728">
        <f t="shared" si="606"/>
        <v>0</v>
      </c>
      <c r="Y160" s="720" t="str">
        <f t="shared" si="648"/>
        <v>B23</v>
      </c>
      <c r="Z160" s="721">
        <f t="shared" si="607"/>
        <v>1.7</v>
      </c>
      <c r="AA160" s="729" t="s">
        <v>31</v>
      </c>
      <c r="AB160" s="722">
        <f t="shared" si="608"/>
        <v>1.7</v>
      </c>
      <c r="AC160" s="730">
        <f t="shared" si="609"/>
        <v>2.4660000000000135</v>
      </c>
      <c r="AD160" s="731">
        <f t="shared" si="610"/>
        <v>0.12</v>
      </c>
      <c r="AE160" s="731">
        <f t="shared" si="611"/>
        <v>0.15</v>
      </c>
      <c r="AF160" s="732">
        <f t="shared" si="612"/>
        <v>2.74</v>
      </c>
      <c r="AG160" s="732">
        <f t="shared" si="613"/>
        <v>2.8000000000000003</v>
      </c>
      <c r="AH160" s="731">
        <f t="shared" si="614"/>
        <v>0.66</v>
      </c>
      <c r="AI160" s="733">
        <f t="shared" si="615"/>
        <v>0</v>
      </c>
      <c r="AJ160" s="733">
        <f t="shared" si="616"/>
        <v>2.77</v>
      </c>
      <c r="AK160" s="733">
        <f t="shared" si="617"/>
        <v>2.29</v>
      </c>
      <c r="AL160" s="733">
        <f t="shared" si="618"/>
        <v>0</v>
      </c>
      <c r="AM160" s="733">
        <f t="shared" si="619"/>
        <v>0</v>
      </c>
      <c r="AN160" s="734">
        <f t="shared" si="620"/>
        <v>17.11</v>
      </c>
      <c r="AO160" s="735">
        <f t="shared" si="621"/>
        <v>0</v>
      </c>
      <c r="AP160" s="1216" t="str">
        <f t="shared" si="622"/>
        <v>B23 =&gt; B24</v>
      </c>
      <c r="AQ160" s="1217"/>
      <c r="AR160" s="739">
        <f t="shared" si="623"/>
        <v>1.2</v>
      </c>
      <c r="AS160" s="736"/>
      <c r="AT160" s="736"/>
      <c r="AU160" s="723">
        <f t="shared" si="624"/>
        <v>40</v>
      </c>
      <c r="AV160" s="721">
        <f t="shared" si="625"/>
        <v>1.9</v>
      </c>
      <c r="AW160" s="729" t="s">
        <v>31</v>
      </c>
      <c r="AX160" s="722">
        <f t="shared" si="626"/>
        <v>1.9</v>
      </c>
      <c r="AY160" s="727">
        <f t="shared" si="627"/>
        <v>38.1</v>
      </c>
      <c r="AZ160" s="798">
        <f t="shared" si="628"/>
        <v>0.24</v>
      </c>
      <c r="BA160" s="798"/>
      <c r="BB160" s="727">
        <f t="shared" si="629"/>
        <v>2.14</v>
      </c>
      <c r="BC160" s="724">
        <f t="shared" si="630"/>
        <v>36.79</v>
      </c>
      <c r="BD160" s="737">
        <f t="shared" si="631"/>
        <v>0</v>
      </c>
      <c r="BE160" s="737"/>
      <c r="BF160" s="737">
        <f t="shared" si="632"/>
        <v>224.2</v>
      </c>
      <c r="BG160" s="737">
        <f t="shared" si="633"/>
        <v>62.05</v>
      </c>
      <c r="BH160" s="726">
        <f t="shared" si="634"/>
        <v>2.35</v>
      </c>
      <c r="BI160" s="726">
        <f t="shared" si="635"/>
        <v>0.43600000000001371</v>
      </c>
      <c r="BJ160" s="726">
        <f t="shared" si="636"/>
        <v>8.48</v>
      </c>
      <c r="BK160" s="726">
        <f t="shared" si="637"/>
        <v>0.28000000000000003</v>
      </c>
      <c r="BL160" s="738">
        <f t="shared" si="638"/>
        <v>116.6</v>
      </c>
      <c r="BM160" s="718"/>
      <c r="BN160" s="779" t="s">
        <v>35132</v>
      </c>
      <c r="BO160" s="793" t="s">
        <v>35155</v>
      </c>
      <c r="BP160" s="784">
        <v>1.2</v>
      </c>
      <c r="BQ160" s="784">
        <v>40</v>
      </c>
      <c r="BR160" s="787">
        <v>2.4660000000000135</v>
      </c>
      <c r="BS160" s="787">
        <v>1.9280000000000115</v>
      </c>
      <c r="BT160" s="795">
        <v>0</v>
      </c>
    </row>
    <row r="161" spans="1:72" ht="14.25">
      <c r="A161" s="1216" t="str">
        <f t="shared" si="639"/>
        <v>B24 =&gt; RIOGUAXINDIBA</v>
      </c>
      <c r="B161" s="1218"/>
      <c r="C161" s="1217"/>
      <c r="D161" s="800">
        <f t="shared" si="640"/>
        <v>1.2</v>
      </c>
      <c r="E161" s="801"/>
      <c r="F161" s="802"/>
      <c r="G161" s="803" t="s">
        <v>35026</v>
      </c>
      <c r="H161" s="740">
        <f t="shared" si="641"/>
        <v>10</v>
      </c>
      <c r="I161" s="740">
        <v>1</v>
      </c>
      <c r="J161" s="740">
        <f t="shared" si="642"/>
        <v>10</v>
      </c>
      <c r="K161" s="804">
        <f t="shared" si="643"/>
        <v>1.9280000000000115</v>
      </c>
      <c r="L161" s="804">
        <f t="shared" si="644"/>
        <v>1.8040000000000127</v>
      </c>
      <c r="M161" s="724">
        <f t="shared" si="645"/>
        <v>1.87</v>
      </c>
      <c r="N161" s="725">
        <f t="shared" si="598"/>
        <v>0.12</v>
      </c>
      <c r="O161" s="725">
        <f t="shared" si="599"/>
        <v>0.24</v>
      </c>
      <c r="P161" s="724">
        <f t="shared" si="646"/>
        <v>2.2300000000000004</v>
      </c>
      <c r="Q161" s="724">
        <f t="shared" si="647"/>
        <v>2.14</v>
      </c>
      <c r="R161" s="726">
        <f t="shared" si="600"/>
        <v>0</v>
      </c>
      <c r="S161" s="726">
        <f t="shared" si="601"/>
        <v>32.1</v>
      </c>
      <c r="T161" s="726">
        <f t="shared" si="602"/>
        <v>15.62</v>
      </c>
      <c r="U161" s="726">
        <f t="shared" si="603"/>
        <v>0</v>
      </c>
      <c r="V161" s="726">
        <f t="shared" si="604"/>
        <v>0</v>
      </c>
      <c r="W161" s="727">
        <f t="shared" si="605"/>
        <v>54.6</v>
      </c>
      <c r="X161" s="728">
        <f t="shared" si="606"/>
        <v>0</v>
      </c>
      <c r="Y161" s="720" t="str">
        <f t="shared" si="648"/>
        <v>B24</v>
      </c>
      <c r="Z161" s="721">
        <f t="shared" si="607"/>
        <v>1.7</v>
      </c>
      <c r="AA161" s="729" t="s">
        <v>31</v>
      </c>
      <c r="AB161" s="722">
        <f t="shared" si="608"/>
        <v>1.7</v>
      </c>
      <c r="AC161" s="730">
        <f t="shared" si="609"/>
        <v>1.9280000000000115</v>
      </c>
      <c r="AD161" s="731">
        <f t="shared" si="610"/>
        <v>0.12</v>
      </c>
      <c r="AE161" s="731">
        <f t="shared" si="611"/>
        <v>0.15</v>
      </c>
      <c r="AF161" s="732">
        <f t="shared" si="612"/>
        <v>2.2000000000000002</v>
      </c>
      <c r="AG161" s="732">
        <f t="shared" si="613"/>
        <v>2.7</v>
      </c>
      <c r="AH161" s="731">
        <f t="shared" si="614"/>
        <v>0.66</v>
      </c>
      <c r="AI161" s="733">
        <f t="shared" si="615"/>
        <v>0</v>
      </c>
      <c r="AJ161" s="733">
        <f t="shared" si="616"/>
        <v>2.67</v>
      </c>
      <c r="AK161" s="733">
        <f t="shared" si="617"/>
        <v>1.25</v>
      </c>
      <c r="AL161" s="733">
        <f t="shared" si="618"/>
        <v>0</v>
      </c>
      <c r="AM161" s="733">
        <f t="shared" si="619"/>
        <v>0</v>
      </c>
      <c r="AN161" s="734">
        <f t="shared" si="620"/>
        <v>14.26</v>
      </c>
      <c r="AO161" s="735">
        <f t="shared" si="621"/>
        <v>0</v>
      </c>
      <c r="AP161" s="1216" t="str">
        <f t="shared" si="622"/>
        <v>B24 =&gt; RIOGUAXINDIBA</v>
      </c>
      <c r="AQ161" s="1217">
        <f t="shared" ref="AQ161" si="659">C161</f>
        <v>0</v>
      </c>
      <c r="AR161" s="739">
        <f t="shared" si="623"/>
        <v>1.2</v>
      </c>
      <c r="AS161" s="736"/>
      <c r="AT161" s="736"/>
      <c r="AU161" s="723">
        <f t="shared" si="624"/>
        <v>10</v>
      </c>
      <c r="AV161" s="721">
        <f t="shared" si="625"/>
        <v>1.9</v>
      </c>
      <c r="AW161" s="729" t="s">
        <v>31</v>
      </c>
      <c r="AX161" s="722">
        <f t="shared" si="626"/>
        <v>1.9</v>
      </c>
      <c r="AY161" s="727">
        <f t="shared" si="627"/>
        <v>8.1</v>
      </c>
      <c r="AZ161" s="798">
        <f t="shared" si="628"/>
        <v>0.24</v>
      </c>
      <c r="BA161" s="798"/>
      <c r="BB161" s="727">
        <f t="shared" si="629"/>
        <v>2.14</v>
      </c>
      <c r="BC161" s="724">
        <f t="shared" si="630"/>
        <v>7.82</v>
      </c>
      <c r="BD161" s="737">
        <f t="shared" si="631"/>
        <v>0</v>
      </c>
      <c r="BE161" s="737"/>
      <c r="BF161" s="737">
        <f t="shared" si="632"/>
        <v>51.64</v>
      </c>
      <c r="BG161" s="737">
        <f t="shared" si="633"/>
        <v>13.19</v>
      </c>
      <c r="BH161" s="726">
        <f t="shared" si="634"/>
        <v>2.1980000000000115</v>
      </c>
      <c r="BI161" s="726">
        <f t="shared" si="635"/>
        <v>5.0000000000000266E-2</v>
      </c>
      <c r="BJ161" s="726">
        <f t="shared" si="636"/>
        <v>7.93</v>
      </c>
      <c r="BK161" s="726">
        <f t="shared" si="637"/>
        <v>0.03</v>
      </c>
      <c r="BL161" s="738">
        <f t="shared" si="638"/>
        <v>22.67</v>
      </c>
      <c r="BM161" s="718"/>
      <c r="BN161" s="779" t="s">
        <v>35133</v>
      </c>
      <c r="BO161" s="793" t="s">
        <v>35156</v>
      </c>
      <c r="BP161" s="784">
        <v>1.2</v>
      </c>
      <c r="BQ161" s="784">
        <v>10</v>
      </c>
      <c r="BR161" s="787">
        <v>1.9280000000000115</v>
      </c>
      <c r="BS161" s="787">
        <v>1.8040000000000127</v>
      </c>
      <c r="BT161" s="795">
        <v>2.1960000000000002</v>
      </c>
    </row>
    <row r="162" spans="1:72" ht="14.25">
      <c r="A162" s="719" t="s">
        <v>35160</v>
      </c>
      <c r="B162" s="742"/>
      <c r="C162" s="742"/>
      <c r="D162" s="777"/>
      <c r="E162" s="777"/>
      <c r="F162" s="777"/>
      <c r="G162" s="743"/>
      <c r="H162" s="745"/>
      <c r="I162" s="745"/>
      <c r="J162" s="745"/>
      <c r="K162" s="746"/>
      <c r="L162" s="746"/>
      <c r="M162" s="747"/>
      <c r="N162" s="748"/>
      <c r="O162" s="748"/>
      <c r="P162" s="747"/>
      <c r="Q162" s="747"/>
      <c r="R162" s="749"/>
      <c r="S162" s="749"/>
      <c r="T162" s="749"/>
      <c r="U162" s="749"/>
      <c r="V162" s="749"/>
      <c r="W162" s="750"/>
      <c r="X162" s="715"/>
      <c r="Y162" s="741"/>
      <c r="Z162" s="743"/>
      <c r="AA162" s="751"/>
      <c r="AB162" s="743"/>
      <c r="AC162" s="752"/>
      <c r="AD162" s="751"/>
      <c r="AE162" s="751"/>
      <c r="AF162" s="753"/>
      <c r="AG162" s="753"/>
      <c r="AH162" s="751"/>
      <c r="AI162" s="754"/>
      <c r="AJ162" s="754"/>
      <c r="AK162" s="754"/>
      <c r="AL162" s="754"/>
      <c r="AM162" s="754"/>
      <c r="AN162" s="755"/>
      <c r="AO162" s="756"/>
      <c r="AP162" s="741"/>
      <c r="AQ162" s="742"/>
      <c r="AR162" s="757"/>
      <c r="AS162" s="757"/>
      <c r="AT162" s="757"/>
      <c r="AU162" s="745"/>
      <c r="AV162" s="743"/>
      <c r="AW162" s="751"/>
      <c r="AX162" s="743"/>
      <c r="AY162" s="750"/>
      <c r="AZ162" s="750"/>
      <c r="BA162" s="750"/>
      <c r="BB162" s="750"/>
      <c r="BC162" s="747"/>
      <c r="BD162" s="747"/>
      <c r="BE162" s="747"/>
      <c r="BF162" s="747"/>
      <c r="BG162" s="747"/>
      <c r="BH162" s="749"/>
      <c r="BI162" s="749"/>
      <c r="BJ162" s="749"/>
      <c r="BK162" s="749"/>
      <c r="BL162" s="717"/>
      <c r="BM162" s="718"/>
      <c r="BN162" s="779"/>
      <c r="BO162" s="793"/>
      <c r="BP162" s="784"/>
      <c r="BQ162" s="784"/>
      <c r="BR162" s="787"/>
      <c r="BS162" s="787"/>
      <c r="BT162" s="795"/>
    </row>
    <row r="163" spans="1:72" ht="14.25">
      <c r="A163" s="719" t="s">
        <v>35161</v>
      </c>
      <c r="B163" s="742"/>
      <c r="C163" s="742"/>
      <c r="D163" s="777"/>
      <c r="E163" s="777"/>
      <c r="F163" s="777"/>
      <c r="G163" s="743"/>
      <c r="H163" s="745"/>
      <c r="I163" s="745"/>
      <c r="J163" s="745"/>
      <c r="K163" s="746"/>
      <c r="L163" s="746"/>
      <c r="M163" s="747"/>
      <c r="N163" s="748"/>
      <c r="O163" s="748"/>
      <c r="P163" s="747"/>
      <c r="Q163" s="747"/>
      <c r="R163" s="749"/>
      <c r="S163" s="749"/>
      <c r="T163" s="749"/>
      <c r="U163" s="749"/>
      <c r="V163" s="749"/>
      <c r="W163" s="750"/>
      <c r="X163" s="715"/>
      <c r="Y163" s="741"/>
      <c r="Z163" s="743"/>
      <c r="AA163" s="751"/>
      <c r="AB163" s="743"/>
      <c r="AC163" s="752"/>
      <c r="AD163" s="751"/>
      <c r="AE163" s="751"/>
      <c r="AF163" s="753"/>
      <c r="AG163" s="753"/>
      <c r="AH163" s="751"/>
      <c r="AI163" s="754"/>
      <c r="AJ163" s="754"/>
      <c r="AK163" s="754"/>
      <c r="AL163" s="754"/>
      <c r="AM163" s="754"/>
      <c r="AN163" s="755"/>
      <c r="AO163" s="756"/>
      <c r="AP163" s="741"/>
      <c r="AQ163" s="742"/>
      <c r="AR163" s="757"/>
      <c r="AS163" s="757"/>
      <c r="AT163" s="757"/>
      <c r="AU163" s="745"/>
      <c r="AV163" s="743"/>
      <c r="AW163" s="751"/>
      <c r="AX163" s="743"/>
      <c r="AY163" s="750"/>
      <c r="AZ163" s="750"/>
      <c r="BA163" s="750"/>
      <c r="BB163" s="750"/>
      <c r="BC163" s="747"/>
      <c r="BD163" s="747"/>
      <c r="BE163" s="747"/>
      <c r="BF163" s="747"/>
      <c r="BG163" s="747"/>
      <c r="BH163" s="749"/>
      <c r="BI163" s="749"/>
      <c r="BJ163" s="749"/>
      <c r="BK163" s="749"/>
      <c r="BL163" s="717"/>
      <c r="BM163" s="718"/>
      <c r="BN163" s="779"/>
      <c r="BO163" s="793"/>
      <c r="BP163" s="784"/>
      <c r="BQ163" s="784"/>
      <c r="BR163" s="787"/>
      <c r="BS163" s="787"/>
      <c r="BT163" s="795"/>
    </row>
    <row r="164" spans="1:72" ht="14.25">
      <c r="A164" s="1216" t="str">
        <f>BN164</f>
        <v>C3-1 =&gt; C3</v>
      </c>
      <c r="B164" s="1218"/>
      <c r="C164" s="1217"/>
      <c r="D164" s="800">
        <f>BP164</f>
        <v>0.4</v>
      </c>
      <c r="E164" s="801"/>
      <c r="F164" s="802"/>
      <c r="G164" s="803" t="s">
        <v>34920</v>
      </c>
      <c r="H164" s="740">
        <f>BQ164</f>
        <v>29</v>
      </c>
      <c r="I164" s="740">
        <v>1</v>
      </c>
      <c r="J164" s="740">
        <f>H164</f>
        <v>29</v>
      </c>
      <c r="K164" s="804">
        <f>BR164</f>
        <v>1.1999999999999993</v>
      </c>
      <c r="L164" s="804">
        <f>BS164</f>
        <v>1.195999999999998</v>
      </c>
      <c r="M164" s="724">
        <f>ROUND((K164+L164)/2,2)</f>
        <v>1.2</v>
      </c>
      <c r="N164" s="725">
        <f>IF(F164=0,ROUND($D164*10%,2),IF(D164&gt;2.8,0.18,0.15))</f>
        <v>0.04</v>
      </c>
      <c r="O164" s="725">
        <f>IF(F164=0,IF(   ROUND($D164/4,2),   IF(ROUND(($D164*1.2)/6,2)&lt;0.1,0.1,ROUND(($D164*1.2)/6,2))),0.5)</f>
        <v>0.1</v>
      </c>
      <c r="P164" s="724">
        <f>M164+N164+O164</f>
        <v>1.34</v>
      </c>
      <c r="Q164" s="724">
        <f>IF(P164&lt;2,(D164+N164*2)+0.6,(D164+N164*2)+0.6+ROUNDUP(P164-2,0)*0.1)*I164</f>
        <v>1.08</v>
      </c>
      <c r="R164" s="726">
        <f>IF($P164&lt;=$X$4,ROUND(IF($P164&lt;1.5,$P164*$H164*$Q164,1.5*$H164*$Q164),2),0)</f>
        <v>41.97</v>
      </c>
      <c r="S164" s="726">
        <f>IF($P164&gt;$X$4,ROUND(IF($P164&lt;1.5,$P164*$H164*$Q164,1.5*$H164*$Q164),2),0)</f>
        <v>0</v>
      </c>
      <c r="T164" s="726">
        <f>IF($P164&gt;$X$4,ROUND(IF($P164&lt;1.5,0,IF($P164&gt;3,1.5*$H164*$Q164,($P164-1.5)*$H164*$Q164)),2),0)</f>
        <v>0</v>
      </c>
      <c r="U164" s="726">
        <f>IF($P164&gt;$X$4,ROUND(IF($P164&lt;3,0,IF($P164&gt;4.5,1.5*$H164*$Q164,($P164-3)*$H164*$Q164)),2),0)</f>
        <v>0</v>
      </c>
      <c r="V164" s="726">
        <f>IF($P164&gt;$X$4,ROUND(IF($P164&lt;4.5,0,IF($P164&gt;6,($P164-4.5)*$H164*$Q164,($P164-4.5)*$H164*$Q164)),2),0)</f>
        <v>0</v>
      </c>
      <c r="W164" s="727">
        <f>IF($P164&gt;$X$4, IF( $P164&lt;=4,   ROUND($H164*($P164+0.5)*2,2),   0),0)</f>
        <v>0</v>
      </c>
      <c r="X164" s="728">
        <f>IF($P164&gt;$X$4, IF( $P164&gt;4,   ROUND($H164*($P164+0.5)*2,2),   0),0)</f>
        <v>0</v>
      </c>
      <c r="Y164" s="720" t="str">
        <f>BO164</f>
        <v>C3-1</v>
      </c>
      <c r="Z164" s="721">
        <f>IF($D164=0.3,IF($I164=1,1.2,IF(I164=2,1.5,"--")),IF($D164=0.4,IF($I164=1,1.2,IF(I164=2,1.5,"--")),IF($D164=0.45,IF($I164=1,1.2,IF(I164=2,1.5,"--")),IF($D164=0.5,IF($I164=1,1.2,IF(I164=2,1.5,"--")),IF($D164=0.6,IF($I164=1,1.2,IF(I164=2,2,"--")),IF($D164=0.75,IF($I164=1,1.3,IF(I164=2,2,"--")),IF($D164=0.8,1.3,IF($D164=1,1.5,IF($D164=1.2,1.7,IF($D164&lt;=2,2,"--"))))))))))</f>
        <v>1.2</v>
      </c>
      <c r="AA164" s="729" t="s">
        <v>31</v>
      </c>
      <c r="AB164" s="722">
        <f t="shared" ref="AB164" si="660">Z164</f>
        <v>1.2</v>
      </c>
      <c r="AC164" s="730">
        <f>IF($Z164="--","--",K164)</f>
        <v>1.1999999999999993</v>
      </c>
      <c r="AD164" s="731">
        <f>IF($Z164="--","--",IF(D164&gt;1.5,0.15,ROUND($D164*10%,2)))</f>
        <v>0.04</v>
      </c>
      <c r="AE164" s="731">
        <f>IF($Z164="--","--",0.15)</f>
        <v>0.15</v>
      </c>
      <c r="AF164" s="732">
        <f>IF($Z164="--","--",ROUND(AC164+AD164+AE164,2))</f>
        <v>1.39</v>
      </c>
      <c r="AG164" s="732">
        <f>IF($Z164="--","--",IF($AC164&lt;=2,$Z164+1,($Z164+1)+ROUNDUP($AC164-2,0)*0.1))</f>
        <v>2.2000000000000002</v>
      </c>
      <c r="AH164" s="731">
        <f>IF($D164=0.3,1.04,IF($D164=0.4,0.92,IF($D164=0.45,0.86,IF($D164=0.5,0.8,IF($D164=0.75,0.8,IF($D164=0.6,0.68,IF($D164=0.8,0.74,IF($D164=1,0.7,IF($D164=1.2,0.66,IF($D164=1.5,0.6,IF($D164&lt;=2,(2.4-(D164+0.3)),"--")))))))))))</f>
        <v>0.92</v>
      </c>
      <c r="AI164" s="733">
        <f>IF($Z164="--","--",IF($AF164&lt;=$X$4,ROUND(IF($AF164&lt;1.5,$AF164*$AG164*$AH164,1.5*$AG164*$AH164),2),0))</f>
        <v>2.81</v>
      </c>
      <c r="AJ164" s="733">
        <f>IF($Z164="--","--",IF($AF164&gt;$X$4,ROUND(IF($AF164&lt;1.5,$AF164*$AG164*$AH164,1.5*$AG164*$AH164),2),0))</f>
        <v>0</v>
      </c>
      <c r="AK164" s="733">
        <f>IF($Z164="--","--",IF($AF164&gt;$X$4,ROUND(IF($AF164&lt;1.5,0,IF($AF164&gt;3,1.5*$AG164*$AH164,($AF164-1.5)*$AG164*$AH164)),2),0))</f>
        <v>0</v>
      </c>
      <c r="AL164" s="733">
        <f>IF($Z164="--","--",IF($AF164&gt;$X$4,ROUND(IF($AF164&lt;3,0,IF($AF164&gt;4.5,1.5*$AG164*$AH164,($AF164-3)*$AG164*$AH164)),2),0))</f>
        <v>0</v>
      </c>
      <c r="AM164" s="733">
        <f>IF($Z164="--","--",IF($AF164&gt;$X$4,ROUND(IF($AF164&lt;4.5,0,IF($AF164&gt;6,($AF164-4.5)*$AG164*$AH164,($AF164-4.5)*$AG164*$AH164)),2),0))</f>
        <v>0</v>
      </c>
      <c r="AN164" s="734">
        <f>IF($Z164="--","--",IF($AF164&gt;$X$4, IF( $AF164&lt;=4,   ROUND(($AH164*4)*($AF164+0.5)*2,2),   0),0))</f>
        <v>0</v>
      </c>
      <c r="AO164" s="735">
        <f>IF($Z164="--","--",IF($AF164&gt;$X$4, IF( $AF164&gt;4,   ROUND(($AH164*4)*($AF164+0.5)*2,2),   0),0))</f>
        <v>0</v>
      </c>
      <c r="AP164" s="1216" t="str">
        <f>A164</f>
        <v>C3-1 =&gt; C3</v>
      </c>
      <c r="AQ164" s="1217"/>
      <c r="AR164" s="739">
        <f>D164</f>
        <v>0.4</v>
      </c>
      <c r="AS164" s="736"/>
      <c r="AT164" s="736"/>
      <c r="AU164" s="723">
        <f>H164</f>
        <v>29</v>
      </c>
      <c r="AV164" s="721">
        <f>IF($Z164="--","--",Z164+0.2)</f>
        <v>1.4</v>
      </c>
      <c r="AW164" s="729" t="s">
        <v>31</v>
      </c>
      <c r="AX164" s="722">
        <f t="shared" ref="AX164" si="661">AV164</f>
        <v>1.4</v>
      </c>
      <c r="AY164" s="727">
        <f>IF(D164&gt;2,AU164,AU164-AV164)</f>
        <v>27.6</v>
      </c>
      <c r="AZ164" s="798">
        <f>O164</f>
        <v>0.1</v>
      </c>
      <c r="BA164" s="798"/>
      <c r="BB164" s="727">
        <f>Q164</f>
        <v>1.08</v>
      </c>
      <c r="BC164" s="724">
        <f>IF(F164=0,IF(ROUND( AY164 * ( ( (O164*Q164) +  ( ((D164+N164*2)/6)*Q164 ) ) - ROUND(  ((D164+N164*2)^2)   *   (   ( PI()*96.379 / (4*360) )  -  ( (SIN((96.379/2)*PI()/180)) * (COS((96.379/2)*PI()/180)) / 4 )   ), 4) ),2),   ROUND( AY164 * ( ( (O164*Q164) +  ( ((D164+N164*2)/4)*Q164 ) ) - ROUND(  ((D164+N164*2)^2)   *   (   ( PI()*120 / (4*360) )  -  ( (SIN((120/2)*PI()/180)) * (COS((120/2)*PI()/180)) / 4 )   ), 4) ),2)),0)</f>
        <v>5.58</v>
      </c>
      <c r="BD164" s="737">
        <f>IF(F164&gt;0,ROUND(AY164*O164*Q164,2),0)</f>
        <v>0</v>
      </c>
      <c r="BE164" s="737"/>
      <c r="BF164" s="737">
        <f>SUM(R164:V164,AI164:AM164)</f>
        <v>44.78</v>
      </c>
      <c r="BG164" s="737">
        <f>IF(F164=0, ROUND( ( PI()*( (D164+N164*2)^2 ) / 4  ) * AY164,2),  ROUND( (D164+N164*2)*(F164+N164*2) * AY164,2))*I164</f>
        <v>4.99</v>
      </c>
      <c r="BH164" s="726">
        <f>IF(($K164+N164-0.15)&lt;=2,($K164+N164+0.15),IF(($K164+N164)&lt;=3,2.35,($K164+N164+0.2)-0.85))</f>
        <v>1.3899999999999992</v>
      </c>
      <c r="BI164" s="726">
        <f>IF(D164&gt;2,   (K164-F164-N164-0.11),IF(($K164+N164)&lt;=2,0,IF(($K164+N164)&gt;3,0.85,(K164+N164+0.2-BH164))))</f>
        <v>0</v>
      </c>
      <c r="BJ164" s="726">
        <f>IF($Z164="--",0,IF(D164&gt;2,ROUND(((1.42+0.4)+(0.91+0.4))*2*BI164,2),ROUND(AV164*AX164*BH164,2)))</f>
        <v>2.72</v>
      </c>
      <c r="BK164" s="726">
        <f t="shared" ref="BK164" si="662">ROUND(((PI()*0.9^2)/4)*BI164,2)</f>
        <v>0</v>
      </c>
      <c r="BL164" s="738">
        <f t="shared" ref="BL164" si="663">ROUND(BF164-BG164-BJ164-BK164-BC164-BD164,2)</f>
        <v>31.49</v>
      </c>
      <c r="BM164" s="718"/>
      <c r="BN164" s="779" t="s">
        <v>35163</v>
      </c>
      <c r="BO164" s="793" t="s">
        <v>35188</v>
      </c>
      <c r="BP164" s="784">
        <v>0.4</v>
      </c>
      <c r="BQ164" s="784">
        <v>29</v>
      </c>
      <c r="BR164" s="787">
        <v>1.1999999999999993</v>
      </c>
      <c r="BS164" s="787">
        <v>1.195999999999998</v>
      </c>
      <c r="BT164" s="795">
        <v>1.6E-2</v>
      </c>
    </row>
    <row r="165" spans="1:72" ht="14.25">
      <c r="A165" s="719" t="s">
        <v>35162</v>
      </c>
      <c r="B165" s="742"/>
      <c r="C165" s="742"/>
      <c r="D165" s="806"/>
      <c r="E165" s="806"/>
      <c r="F165" s="806"/>
      <c r="G165" s="833"/>
      <c r="H165" s="744"/>
      <c r="I165" s="744"/>
      <c r="J165" s="744"/>
      <c r="K165" s="808"/>
      <c r="L165" s="808"/>
      <c r="M165" s="747"/>
      <c r="N165" s="748"/>
      <c r="O165" s="748"/>
      <c r="P165" s="747"/>
      <c r="Q165" s="747"/>
      <c r="R165" s="749"/>
      <c r="S165" s="749"/>
      <c r="T165" s="749"/>
      <c r="U165" s="749"/>
      <c r="V165" s="749"/>
      <c r="W165" s="750"/>
      <c r="X165" s="715"/>
      <c r="Y165" s="741"/>
      <c r="Z165" s="743"/>
      <c r="AA165" s="751"/>
      <c r="AB165" s="743"/>
      <c r="AC165" s="752"/>
      <c r="AD165" s="751"/>
      <c r="AE165" s="751"/>
      <c r="AF165" s="753"/>
      <c r="AG165" s="753"/>
      <c r="AH165" s="751"/>
      <c r="AI165" s="754"/>
      <c r="AJ165" s="754"/>
      <c r="AK165" s="754"/>
      <c r="AL165" s="754"/>
      <c r="AM165" s="754"/>
      <c r="AN165" s="755"/>
      <c r="AO165" s="756"/>
      <c r="AP165" s="741"/>
      <c r="AQ165" s="742"/>
      <c r="AR165" s="757"/>
      <c r="AS165" s="757"/>
      <c r="AT165" s="757"/>
      <c r="AU165" s="745"/>
      <c r="AV165" s="743"/>
      <c r="AW165" s="751"/>
      <c r="AX165" s="743"/>
      <c r="AY165" s="750"/>
      <c r="AZ165" s="750"/>
      <c r="BA165" s="750"/>
      <c r="BB165" s="750"/>
      <c r="BC165" s="747"/>
      <c r="BD165" s="747"/>
      <c r="BE165" s="747"/>
      <c r="BF165" s="747"/>
      <c r="BG165" s="747"/>
      <c r="BH165" s="749"/>
      <c r="BI165" s="749"/>
      <c r="BJ165" s="749"/>
      <c r="BK165" s="749"/>
      <c r="BL165" s="717"/>
      <c r="BM165" s="718"/>
      <c r="BN165" s="779"/>
      <c r="BO165" s="793"/>
      <c r="BP165" s="784"/>
      <c r="BQ165" s="784"/>
      <c r="BR165" s="787"/>
      <c r="BS165" s="787"/>
      <c r="BT165" s="795"/>
    </row>
    <row r="166" spans="1:72" ht="14.25">
      <c r="A166" s="1216" t="str">
        <f>BN166</f>
        <v>C10-1 =&gt; C10</v>
      </c>
      <c r="B166" s="1218"/>
      <c r="C166" s="1217"/>
      <c r="D166" s="800">
        <f>BP166</f>
        <v>0.4</v>
      </c>
      <c r="E166" s="801"/>
      <c r="F166" s="802"/>
      <c r="G166" s="803" t="s">
        <v>34920</v>
      </c>
      <c r="H166" s="740">
        <f>BQ166</f>
        <v>27</v>
      </c>
      <c r="I166" s="740">
        <v>1</v>
      </c>
      <c r="J166" s="740">
        <f>H166</f>
        <v>27</v>
      </c>
      <c r="K166" s="804">
        <f>BR166</f>
        <v>1.3000000000000007</v>
      </c>
      <c r="L166" s="804">
        <f>BS166</f>
        <v>1.3019999999999996</v>
      </c>
      <c r="M166" s="724">
        <f>ROUND((K166+L166)/2,2)</f>
        <v>1.3</v>
      </c>
      <c r="N166" s="725">
        <f>IF(F166=0,ROUND($D166*10%,2),IF(D166&gt;2.8,0.18,0.15))</f>
        <v>0.04</v>
      </c>
      <c r="O166" s="725">
        <f>IF(F166=0,IF(   ROUND($D166/4,2),   IF(ROUND(($D166*1.2)/6,2)&lt;0.1,0.1,ROUND(($D166*1.2)/6,2))),0.5)</f>
        <v>0.1</v>
      </c>
      <c r="P166" s="724">
        <f>M166+N166+O166</f>
        <v>1.4400000000000002</v>
      </c>
      <c r="Q166" s="724">
        <f>IF(P166&lt;2,(D166+N166*2)+0.6,(D166+N166*2)+0.6+ROUNDUP(P166-2,0)*0.1)*I166</f>
        <v>1.08</v>
      </c>
      <c r="R166" s="726">
        <f>IF($P166&lt;=$X$4,ROUND(IF($P166&lt;1.5,$P166*$H166*$Q166,1.5*$H166*$Q166),2),0)</f>
        <v>41.99</v>
      </c>
      <c r="S166" s="726">
        <f>IF($P166&gt;$X$4,ROUND(IF($P166&lt;1.5,$P166*$H166*$Q166,1.5*$H166*$Q166),2),0)</f>
        <v>0</v>
      </c>
      <c r="T166" s="726">
        <f>IF($P166&gt;$X$4,ROUND(IF($P166&lt;1.5,0,IF($P166&gt;3,1.5*$H166*$Q166,($P166-1.5)*$H166*$Q166)),2),0)</f>
        <v>0</v>
      </c>
      <c r="U166" s="726">
        <f>IF($P166&gt;$X$4,ROUND(IF($P166&lt;3,0,IF($P166&gt;4.5,1.5*$H166*$Q166,($P166-3)*$H166*$Q166)),2),0)</f>
        <v>0</v>
      </c>
      <c r="V166" s="726">
        <f>IF($P166&gt;$X$4,ROUND(IF($P166&lt;4.5,0,IF($P166&gt;6,($P166-4.5)*$H166*$Q166,($P166-4.5)*$H166*$Q166)),2),0)</f>
        <v>0</v>
      </c>
      <c r="W166" s="727">
        <f>IF($P166&gt;$X$4, IF( $P166&lt;=4,   ROUND($H166*($P166+0.5)*2,2),   0),0)</f>
        <v>0</v>
      </c>
      <c r="X166" s="728">
        <f>IF($P166&gt;$X$4, IF( $P166&gt;4,   ROUND($H166*($P166+0.5)*2,2),   0),0)</f>
        <v>0</v>
      </c>
      <c r="Y166" s="720" t="str">
        <f>BO166</f>
        <v>C10-1</v>
      </c>
      <c r="Z166" s="721">
        <f>IF($D166=0.3,IF($I166=1,1.2,IF(I166=2,1.5,"--")),IF($D166=0.4,IF($I166=1,1.2,IF(I166=2,1.5,"--")),IF($D166=0.45,IF($I166=1,1.2,IF(I166=2,1.5,"--")),IF($D166=0.5,IF($I166=1,1.2,IF(I166=2,1.5,"--")),IF($D166=0.6,IF($I166=1,1.2,IF(I166=2,2,"--")),IF($D166=0.75,IF($I166=1,1.3,IF(I166=2,2,"--")),IF($D166=0.8,1.3,IF($D166=1,1.5,IF($D166=1.2,1.7,IF($D166&lt;=2,2,"--"))))))))))</f>
        <v>1.2</v>
      </c>
      <c r="AA166" s="729" t="s">
        <v>31</v>
      </c>
      <c r="AB166" s="722">
        <f t="shared" ref="AB166" si="664">Z166</f>
        <v>1.2</v>
      </c>
      <c r="AC166" s="730">
        <f>IF($Z166="--","--",K166)</f>
        <v>1.3000000000000007</v>
      </c>
      <c r="AD166" s="731">
        <f>IF($Z166="--","--",IF(D166&gt;1.5,0.15,ROUND($D166*10%,2)))</f>
        <v>0.04</v>
      </c>
      <c r="AE166" s="731">
        <f>IF($Z166="--","--",0.15)</f>
        <v>0.15</v>
      </c>
      <c r="AF166" s="732">
        <f>IF($Z166="--","--",ROUND(AC166+AD166+AE166,2))</f>
        <v>1.49</v>
      </c>
      <c r="AG166" s="732">
        <f>IF($Z166="--","--",IF($AC166&lt;=2,$Z166+1,($Z166+1)+ROUNDUP($AC166-2,0)*0.1))</f>
        <v>2.2000000000000002</v>
      </c>
      <c r="AH166" s="731">
        <f>IF($D166=0.3,1.04,IF($D166=0.4,0.92,IF($D166=0.45,0.86,IF($D166=0.5,0.8,IF($D166=0.75,0.8,IF($D166=0.6,0.68,IF($D166=0.8,0.74,IF($D166=1,0.7,IF($D166=1.2,0.66,IF($D166=1.5,0.6,IF($D166&lt;=2,(2.4-(D166+0.3)),"--")))))))))))</f>
        <v>0.92</v>
      </c>
      <c r="AI166" s="733">
        <f>IF($Z166="--","--",IF($AF166&lt;=$X$4,ROUND(IF($AF166&lt;1.5,$AF166*$AG166*$AH166,1.5*$AG166*$AH166),2),0))</f>
        <v>3.02</v>
      </c>
      <c r="AJ166" s="733">
        <f>IF($Z166="--","--",IF($AF166&gt;$X$4,ROUND(IF($AF166&lt;1.5,$AF166*$AG166*$AH166,1.5*$AG166*$AH166),2),0))</f>
        <v>0</v>
      </c>
      <c r="AK166" s="733">
        <f>IF($Z166="--","--",IF($AF166&gt;$X$4,ROUND(IF($AF166&lt;1.5,0,IF($AF166&gt;3,1.5*$AG166*$AH166,($AF166-1.5)*$AG166*$AH166)),2),0))</f>
        <v>0</v>
      </c>
      <c r="AL166" s="733">
        <f>IF($Z166="--","--",IF($AF166&gt;$X$4,ROUND(IF($AF166&lt;3,0,IF($AF166&gt;4.5,1.5*$AG166*$AH166,($AF166-3)*$AG166*$AH166)),2),0))</f>
        <v>0</v>
      </c>
      <c r="AM166" s="733">
        <f>IF($Z166="--","--",IF($AF166&gt;$X$4,ROUND(IF($AF166&lt;4.5,0,IF($AF166&gt;6,($AF166-4.5)*$AG166*$AH166,($AF166-4.5)*$AG166*$AH166)),2),0))</f>
        <v>0</v>
      </c>
      <c r="AN166" s="734">
        <f>IF($Z166="--","--",IF($AF166&gt;$X$4, IF( $AF166&lt;=4,   ROUND(($AH166*4)*($AF166+0.5)*2,2),   0),0))</f>
        <v>0</v>
      </c>
      <c r="AO166" s="735">
        <f>IF($Z166="--","--",IF($AF166&gt;$X$4, IF( $AF166&gt;4,   ROUND(($AH166*4)*($AF166+0.5)*2,2),   0),0))</f>
        <v>0</v>
      </c>
      <c r="AP166" s="1216" t="str">
        <f>A166</f>
        <v>C10-1 =&gt; C10</v>
      </c>
      <c r="AQ166" s="1217"/>
      <c r="AR166" s="739">
        <f>D166</f>
        <v>0.4</v>
      </c>
      <c r="AS166" s="736"/>
      <c r="AT166" s="736"/>
      <c r="AU166" s="723">
        <f>H166</f>
        <v>27</v>
      </c>
      <c r="AV166" s="721">
        <f>IF($Z166="--","--",Z166+0.2)</f>
        <v>1.4</v>
      </c>
      <c r="AW166" s="729" t="s">
        <v>31</v>
      </c>
      <c r="AX166" s="722">
        <f t="shared" ref="AX166" si="665">AV166</f>
        <v>1.4</v>
      </c>
      <c r="AY166" s="727">
        <f>IF(D166&gt;2,AU166,AU166-AV166)</f>
        <v>25.6</v>
      </c>
      <c r="AZ166" s="798">
        <f>O166</f>
        <v>0.1</v>
      </c>
      <c r="BA166" s="798"/>
      <c r="BB166" s="727">
        <f>Q166</f>
        <v>1.08</v>
      </c>
      <c r="BC166" s="724">
        <f>IF(F166=0,IF(ROUND( AY166 * ( ( (O166*Q166) +  ( ((D166+N166*2)/6)*Q166 ) ) - ROUND(  ((D166+N166*2)^2)   *   (   ( PI()*96.379 / (4*360) )  -  ( (SIN((96.379/2)*PI()/180)) * (COS((96.379/2)*PI()/180)) / 4 )   ), 4) ),2),   ROUND( AY166 * ( ( (O166*Q166) +  ( ((D166+N166*2)/4)*Q166 ) ) - ROUND(  ((D166+N166*2)^2)   *   (   ( PI()*120 / (4*360) )  -  ( (SIN((120/2)*PI()/180)) * (COS((120/2)*PI()/180)) / 4 )   ), 4) ),2)),0)</f>
        <v>5.18</v>
      </c>
      <c r="BD166" s="737">
        <f>IF(F166&gt;0,ROUND(AY166*O166*Q166,2),0)</f>
        <v>0</v>
      </c>
      <c r="BE166" s="737"/>
      <c r="BF166" s="737">
        <f>SUM(R166:V166,AI166:AM166)</f>
        <v>45.010000000000005</v>
      </c>
      <c r="BG166" s="737">
        <f>IF(F166=0, ROUND( ( PI()*( (D166+N166*2)^2 ) / 4  ) * AY166,2),  ROUND( (D166+N166*2)*(F166+N166*2) * AY166,2))*I166</f>
        <v>4.63</v>
      </c>
      <c r="BH166" s="726">
        <f>IF(($K166+N166-0.15)&lt;=2,($K166+N166+0.15),IF(($K166+N166)&lt;=3,2.35,($K166+N166+0.2)-0.85))</f>
        <v>1.4900000000000007</v>
      </c>
      <c r="BI166" s="726">
        <f>IF(D166&gt;2,   (K166-F166-N166-0.11),IF(($K166+N166)&lt;=2,0,IF(($K166+N166)&gt;3,0.85,(K166+N166+0.2-BH166))))</f>
        <v>0</v>
      </c>
      <c r="BJ166" s="726">
        <f>IF($Z166="--",0,IF(D166&gt;2,ROUND(((1.42+0.4)+(0.91+0.4))*2*BI166,2),ROUND(AV166*AX166*BH166,2)))</f>
        <v>2.92</v>
      </c>
      <c r="BK166" s="726">
        <f t="shared" ref="BK166" si="666">ROUND(((PI()*0.9^2)/4)*BI166,2)</f>
        <v>0</v>
      </c>
      <c r="BL166" s="738">
        <f t="shared" ref="BL166" si="667">ROUND(BF166-BG166-BJ166-BK166-BC166-BD166,2)</f>
        <v>32.28</v>
      </c>
      <c r="BM166" s="718"/>
      <c r="BN166" s="779" t="s">
        <v>35164</v>
      </c>
      <c r="BO166" s="793" t="s">
        <v>35189</v>
      </c>
      <c r="BP166" s="784">
        <v>0.4</v>
      </c>
      <c r="BQ166" s="784">
        <v>27</v>
      </c>
      <c r="BR166" s="787">
        <v>1.3000000000000007</v>
      </c>
      <c r="BS166" s="787">
        <v>1.3019999999999996</v>
      </c>
      <c r="BT166" s="795">
        <v>0.317</v>
      </c>
    </row>
    <row r="167" spans="1:72" ht="14.25">
      <c r="A167" s="719" t="s">
        <v>35187</v>
      </c>
      <c r="B167" s="742"/>
      <c r="C167" s="742"/>
      <c r="D167" s="806"/>
      <c r="E167" s="806"/>
      <c r="F167" s="806"/>
      <c r="G167" s="833"/>
      <c r="H167" s="744"/>
      <c r="I167" s="744"/>
      <c r="J167" s="744"/>
      <c r="K167" s="808"/>
      <c r="L167" s="808"/>
      <c r="M167" s="747"/>
      <c r="N167" s="748"/>
      <c r="O167" s="748"/>
      <c r="P167" s="747"/>
      <c r="Q167" s="747"/>
      <c r="R167" s="749"/>
      <c r="S167" s="749"/>
      <c r="T167" s="749"/>
      <c r="U167" s="749"/>
      <c r="V167" s="749"/>
      <c r="W167" s="750"/>
      <c r="X167" s="715"/>
      <c r="Y167" s="741"/>
      <c r="Z167" s="743"/>
      <c r="AA167" s="751"/>
      <c r="AB167" s="743"/>
      <c r="AC167" s="752"/>
      <c r="AD167" s="751"/>
      <c r="AE167" s="751"/>
      <c r="AF167" s="753"/>
      <c r="AG167" s="753"/>
      <c r="AH167" s="751"/>
      <c r="AI167" s="754"/>
      <c r="AJ167" s="754"/>
      <c r="AK167" s="754"/>
      <c r="AL167" s="754"/>
      <c r="AM167" s="754"/>
      <c r="AN167" s="755"/>
      <c r="AO167" s="756"/>
      <c r="AP167" s="741"/>
      <c r="AQ167" s="742"/>
      <c r="AR167" s="757"/>
      <c r="AS167" s="757"/>
      <c r="AT167" s="757"/>
      <c r="AU167" s="745"/>
      <c r="AV167" s="743"/>
      <c r="AW167" s="751"/>
      <c r="AX167" s="743"/>
      <c r="AY167" s="750"/>
      <c r="AZ167" s="750"/>
      <c r="BA167" s="750"/>
      <c r="BB167" s="750"/>
      <c r="BC167" s="747"/>
      <c r="BD167" s="747"/>
      <c r="BE167" s="747"/>
      <c r="BF167" s="747"/>
      <c r="BG167" s="747"/>
      <c r="BH167" s="749"/>
      <c r="BI167" s="749"/>
      <c r="BJ167" s="749"/>
      <c r="BK167" s="749"/>
      <c r="BL167" s="717"/>
      <c r="BM167" s="718"/>
      <c r="BN167" s="779"/>
      <c r="BO167" s="793"/>
      <c r="BP167" s="784"/>
      <c r="BQ167" s="784"/>
      <c r="BR167" s="787"/>
      <c r="BS167" s="787"/>
      <c r="BT167" s="795"/>
    </row>
    <row r="168" spans="1:72" ht="14.25">
      <c r="A168" s="1216" t="str">
        <f>BN168</f>
        <v>C12-1 =&gt; C12-2</v>
      </c>
      <c r="B168" s="1218"/>
      <c r="C168" s="1217"/>
      <c r="D168" s="800">
        <f>BP168</f>
        <v>0.4</v>
      </c>
      <c r="E168" s="801"/>
      <c r="F168" s="802"/>
      <c r="G168" s="803" t="s">
        <v>34920</v>
      </c>
      <c r="H168" s="740">
        <f>BQ168</f>
        <v>40</v>
      </c>
      <c r="I168" s="740">
        <v>1</v>
      </c>
      <c r="J168" s="740">
        <f>H168</f>
        <v>40</v>
      </c>
      <c r="K168" s="804">
        <f>BR168</f>
        <v>1.1400000000000006</v>
      </c>
      <c r="L168" s="804">
        <f>BS168</f>
        <v>1.1630000000000003</v>
      </c>
      <c r="M168" s="724">
        <f>ROUND((K168+L168)/2,2)</f>
        <v>1.1499999999999999</v>
      </c>
      <c r="N168" s="725">
        <f>IF(F168=0,ROUND($D168*10%,2),IF(D168&gt;2.8,0.18,0.15))</f>
        <v>0.04</v>
      </c>
      <c r="O168" s="725">
        <f>IF(F168=0,IF(   ROUND($D168/4,2),   IF(ROUND(($D168*1.2)/6,2)&lt;0.1,0.1,ROUND(($D168*1.2)/6,2))),0.5)</f>
        <v>0.1</v>
      </c>
      <c r="P168" s="724">
        <f>M168+N168+O168</f>
        <v>1.29</v>
      </c>
      <c r="Q168" s="724">
        <f>IF(P168&lt;2,(D168+N168*2)+0.6,(D168+N168*2)+0.6+ROUNDUP(P168-2,0)*0.1)*I168</f>
        <v>1.08</v>
      </c>
      <c r="R168" s="726">
        <f>IF($P168&lt;=$X$4,ROUND(IF($P168&lt;1.5,$P168*$H168*$Q168,1.5*$H168*$Q168),2),0)</f>
        <v>55.73</v>
      </c>
      <c r="S168" s="726">
        <f>IF($P168&gt;$X$4,ROUND(IF($P168&lt;1.5,$P168*$H168*$Q168,1.5*$H168*$Q168),2),0)</f>
        <v>0</v>
      </c>
      <c r="T168" s="726">
        <f>IF($P168&gt;$X$4,ROUND(IF($P168&lt;1.5,0,IF($P168&gt;3,1.5*$H168*$Q168,($P168-1.5)*$H168*$Q168)),2),0)</f>
        <v>0</v>
      </c>
      <c r="U168" s="726">
        <f>IF($P168&gt;$X$4,ROUND(IF($P168&lt;3,0,IF($P168&gt;4.5,1.5*$H168*$Q168,($P168-3)*$H168*$Q168)),2),0)</f>
        <v>0</v>
      </c>
      <c r="V168" s="726">
        <f>IF($P168&gt;$X$4,ROUND(IF($P168&lt;4.5,0,IF($P168&gt;6,($P168-4.5)*$H168*$Q168,($P168-4.5)*$H168*$Q168)),2),0)</f>
        <v>0</v>
      </c>
      <c r="W168" s="727">
        <f>IF($P168&gt;$X$4, IF( $P168&lt;=4,   ROUND($H168*($P168+0.5)*2,2),   0),0)</f>
        <v>0</v>
      </c>
      <c r="X168" s="728">
        <f>IF($P168&gt;$X$4, IF( $P168&gt;4,   ROUND($H168*($P168+0.5)*2,2),   0),0)</f>
        <v>0</v>
      </c>
      <c r="Y168" s="720" t="str">
        <f>BO168</f>
        <v>C12-1</v>
      </c>
      <c r="Z168" s="721">
        <f>IF($D168=0.3,IF($I168=1,1.2,IF(I168=2,1.5,"--")),IF($D168=0.4,IF($I168=1,1.2,IF(I168=2,1.5,"--")),IF($D168=0.45,IF($I168=1,1.2,IF(I168=2,1.5,"--")),IF($D168=0.5,IF($I168=1,1.2,IF(I168=2,1.5,"--")),IF($D168=0.6,IF($I168=1,1.2,IF(I168=2,2,"--")),IF($D168=0.75,IF($I168=1,1.3,IF(I168=2,2,"--")),IF($D168=0.8,1.3,IF($D168=1,1.5,IF($D168=1.2,1.7,IF($D168&lt;=2,2,"--"))))))))))</f>
        <v>1.2</v>
      </c>
      <c r="AA168" s="729" t="s">
        <v>31</v>
      </c>
      <c r="AB168" s="722">
        <f t="shared" ref="AB168" si="668">Z168</f>
        <v>1.2</v>
      </c>
      <c r="AC168" s="730">
        <f>IF($Z168="--","--",K168)</f>
        <v>1.1400000000000006</v>
      </c>
      <c r="AD168" s="731">
        <f>IF($Z168="--","--",IF(D168&gt;1.5,0.15,ROUND($D168*10%,2)))</f>
        <v>0.04</v>
      </c>
      <c r="AE168" s="731">
        <f>IF($Z168="--","--",0.15)</f>
        <v>0.15</v>
      </c>
      <c r="AF168" s="732">
        <f>IF($Z168="--","--",ROUND(AC168+AD168+AE168,2))</f>
        <v>1.33</v>
      </c>
      <c r="AG168" s="732">
        <f>IF($Z168="--","--",IF($AC168&lt;=2,$Z168+1,($Z168+1)+ROUNDUP($AC168-2,0)*0.1))</f>
        <v>2.2000000000000002</v>
      </c>
      <c r="AH168" s="731">
        <f>IF($D168=0.3,1.04,IF($D168=0.4,0.92,IF($D168=0.45,0.86,IF($D168=0.5,0.8,IF($D168=0.75,0.8,IF($D168=0.6,0.68,IF($D168=0.8,0.74,IF($D168=1,0.7,IF($D168=1.2,0.66,IF($D168=1.5,0.6,IF($D168&lt;=2,(2.4-(D168+0.3)),"--")))))))))))</f>
        <v>0.92</v>
      </c>
      <c r="AI168" s="733">
        <f>IF($Z168="--","--",IF($AF168&lt;=$X$4,ROUND(IF($AF168&lt;1.5,$AF168*$AG168*$AH168,1.5*$AG168*$AH168),2),0))</f>
        <v>2.69</v>
      </c>
      <c r="AJ168" s="733">
        <f>IF($Z168="--","--",IF($AF168&gt;$X$4,ROUND(IF($AF168&lt;1.5,$AF168*$AG168*$AH168,1.5*$AG168*$AH168),2),0))</f>
        <v>0</v>
      </c>
      <c r="AK168" s="733">
        <f>IF($Z168="--","--",IF($AF168&gt;$X$4,ROUND(IF($AF168&lt;1.5,0,IF($AF168&gt;3,1.5*$AG168*$AH168,($AF168-1.5)*$AG168*$AH168)),2),0))</f>
        <v>0</v>
      </c>
      <c r="AL168" s="733">
        <f>IF($Z168="--","--",IF($AF168&gt;$X$4,ROUND(IF($AF168&lt;3,0,IF($AF168&gt;4.5,1.5*$AG168*$AH168,($AF168-3)*$AG168*$AH168)),2),0))</f>
        <v>0</v>
      </c>
      <c r="AM168" s="733">
        <f>IF($Z168="--","--",IF($AF168&gt;$X$4,ROUND(IF($AF168&lt;4.5,0,IF($AF168&gt;6,($AF168-4.5)*$AG168*$AH168,($AF168-4.5)*$AG168*$AH168)),2),0))</f>
        <v>0</v>
      </c>
      <c r="AN168" s="734">
        <f>IF($Z168="--","--",IF($AF168&gt;$X$4, IF( $AF168&lt;=4,   ROUND(($AH168*4)*($AF168+0.5)*2,2),   0),0))</f>
        <v>0</v>
      </c>
      <c r="AO168" s="735">
        <f>IF($Z168="--","--",IF($AF168&gt;$X$4, IF( $AF168&gt;4,   ROUND(($AH168*4)*($AF168+0.5)*2,2),   0),0))</f>
        <v>0</v>
      </c>
      <c r="AP168" s="1216" t="str">
        <f>A168</f>
        <v>C12-1 =&gt; C12-2</v>
      </c>
      <c r="AQ168" s="1217"/>
      <c r="AR168" s="739">
        <f>D168</f>
        <v>0.4</v>
      </c>
      <c r="AS168" s="736"/>
      <c r="AT168" s="736"/>
      <c r="AU168" s="723">
        <f>H168</f>
        <v>40</v>
      </c>
      <c r="AV168" s="721">
        <f>IF($Z168="--","--",Z168+0.2)</f>
        <v>1.4</v>
      </c>
      <c r="AW168" s="729" t="s">
        <v>31</v>
      </c>
      <c r="AX168" s="722">
        <f t="shared" ref="AX168" si="669">AV168</f>
        <v>1.4</v>
      </c>
      <c r="AY168" s="727">
        <f>IF(D168&gt;2,AU168,AU168-AV168)</f>
        <v>38.6</v>
      </c>
      <c r="AZ168" s="798">
        <f>O168</f>
        <v>0.1</v>
      </c>
      <c r="BA168" s="798"/>
      <c r="BB168" s="727">
        <f>Q168</f>
        <v>1.08</v>
      </c>
      <c r="BC168" s="724">
        <f>IF(F168=0,IF(ROUND( AY168 * ( ( (O168*Q168) +  ( ((D168+N168*2)/6)*Q168 ) ) - ROUND(  ((D168+N168*2)^2)   *   (   ( PI()*96.379 / (4*360) )  -  ( (SIN((96.379/2)*PI()/180)) * (COS((96.379/2)*PI()/180)) / 4 )   ), 4) ),2),   ROUND( AY168 * ( ( (O168*Q168) +  ( ((D168+N168*2)/4)*Q168 ) ) - ROUND(  ((D168+N168*2)^2)   *   (   ( PI()*120 / (4*360) )  -  ( (SIN((120/2)*PI()/180)) * (COS((120/2)*PI()/180)) / 4 )   ), 4) ),2)),0)</f>
        <v>7.8</v>
      </c>
      <c r="BD168" s="737">
        <f>IF(F168&gt;0,ROUND(AY168*O168*Q168,2),0)</f>
        <v>0</v>
      </c>
      <c r="BE168" s="737"/>
      <c r="BF168" s="737">
        <f>SUM(R168:V168,AI168:AM168)</f>
        <v>58.419999999999995</v>
      </c>
      <c r="BG168" s="737">
        <f>IF(F168=0, ROUND( ( PI()*( (D168+N168*2)^2 ) / 4  ) * AY168,2),  ROUND( (D168+N168*2)*(F168+N168*2) * AY168,2))*I168</f>
        <v>6.98</v>
      </c>
      <c r="BH168" s="726">
        <f>IF(($K168+N168-0.15)&lt;=2,($K168+N168+0.15),IF(($K168+N168)&lt;=3,2.35,($K168+N168+0.2)-0.85))</f>
        <v>1.3300000000000005</v>
      </c>
      <c r="BI168" s="726">
        <f>IF(D168&gt;2,   (K168-F168-N168-0.11),IF(($K168+N168)&lt;=2,0,IF(($K168+N168)&gt;3,0.85,(K168+N168+0.2-BH168))))</f>
        <v>0</v>
      </c>
      <c r="BJ168" s="726">
        <f>IF($Z168="--",0,IF(D168&gt;2,ROUND(((1.42+0.4)+(0.91+0.4))*2*BI168,2),ROUND(AV168*AX168*BH168,2)))</f>
        <v>2.61</v>
      </c>
      <c r="BK168" s="726">
        <f t="shared" ref="BK168" si="670">ROUND(((PI()*0.9^2)/4)*BI168,2)</f>
        <v>0</v>
      </c>
      <c r="BL168" s="738">
        <f t="shared" ref="BL168" si="671">ROUND(BF168-BG168-BJ168-BK168-BC168-BD168,2)</f>
        <v>41.03</v>
      </c>
      <c r="BM168" s="718"/>
      <c r="BN168" s="779" t="s">
        <v>35165</v>
      </c>
      <c r="BO168" s="793" t="s">
        <v>35176</v>
      </c>
      <c r="BP168" s="784">
        <v>0.4</v>
      </c>
      <c r="BQ168" s="784">
        <v>40</v>
      </c>
      <c r="BR168" s="787">
        <v>1.1400000000000006</v>
      </c>
      <c r="BS168" s="787">
        <v>1.1630000000000003</v>
      </c>
      <c r="BT168" s="795">
        <v>0</v>
      </c>
    </row>
    <row r="169" spans="1:72" ht="14.25">
      <c r="A169" s="1216" t="str">
        <f t="shared" ref="A169:A178" si="672">BN169</f>
        <v>C12-2 =&gt; C12-3</v>
      </c>
      <c r="B169" s="1218"/>
      <c r="C169" s="1217"/>
      <c r="D169" s="800">
        <f t="shared" ref="D169:D178" si="673">BP169</f>
        <v>0.4</v>
      </c>
      <c r="E169" s="801"/>
      <c r="F169" s="802"/>
      <c r="G169" s="803" t="s">
        <v>34920</v>
      </c>
      <c r="H169" s="740">
        <f t="shared" ref="H169:H178" si="674">BQ169</f>
        <v>40</v>
      </c>
      <c r="I169" s="740">
        <v>1</v>
      </c>
      <c r="J169" s="740">
        <f t="shared" ref="J169:J178" si="675">H169</f>
        <v>40</v>
      </c>
      <c r="K169" s="804">
        <f t="shared" ref="K169:K178" si="676">BR169</f>
        <v>1.1630000000000003</v>
      </c>
      <c r="L169" s="804">
        <f t="shared" ref="L169:L178" si="677">BS169</f>
        <v>1.1870000000000012</v>
      </c>
      <c r="M169" s="724">
        <f t="shared" ref="M169:M178" si="678">ROUND((K169+L169)/2,2)</f>
        <v>1.18</v>
      </c>
      <c r="N169" s="725">
        <f t="shared" ref="N169:N178" si="679">IF(F169=0,ROUND($D169*10%,2),IF(D169&gt;2.8,0.18,0.15))</f>
        <v>0.04</v>
      </c>
      <c r="O169" s="725">
        <f t="shared" ref="O169:O178" si="680">IF(F169=0,IF(   ROUND($D169/4,2),   IF(ROUND(($D169*1.2)/6,2)&lt;0.1,0.1,ROUND(($D169*1.2)/6,2))),0.5)</f>
        <v>0.1</v>
      </c>
      <c r="P169" s="724">
        <f t="shared" ref="P169:P178" si="681">M169+N169+O169</f>
        <v>1.32</v>
      </c>
      <c r="Q169" s="724">
        <f t="shared" ref="Q169:Q178" si="682">IF(P169&lt;2,(D169+N169*2)+0.6,(D169+N169*2)+0.6+ROUNDUP(P169-2,0)*0.1)*I169</f>
        <v>1.08</v>
      </c>
      <c r="R169" s="726">
        <f t="shared" ref="R169:R178" si="683">IF($P169&lt;=$X$4,ROUND(IF($P169&lt;1.5,$P169*$H169*$Q169,1.5*$H169*$Q169),2),0)</f>
        <v>57.02</v>
      </c>
      <c r="S169" s="726">
        <f t="shared" ref="S169:S178" si="684">IF($P169&gt;$X$4,ROUND(IF($P169&lt;1.5,$P169*$H169*$Q169,1.5*$H169*$Q169),2),0)</f>
        <v>0</v>
      </c>
      <c r="T169" s="726">
        <f t="shared" ref="T169:T178" si="685">IF($P169&gt;$X$4,ROUND(IF($P169&lt;1.5,0,IF($P169&gt;3,1.5*$H169*$Q169,($P169-1.5)*$H169*$Q169)),2),0)</f>
        <v>0</v>
      </c>
      <c r="U169" s="726">
        <f t="shared" ref="U169:U178" si="686">IF($P169&gt;$X$4,ROUND(IF($P169&lt;3,0,IF($P169&gt;4.5,1.5*$H169*$Q169,($P169-3)*$H169*$Q169)),2),0)</f>
        <v>0</v>
      </c>
      <c r="V169" s="726">
        <f t="shared" ref="V169:V178" si="687">IF($P169&gt;$X$4,ROUND(IF($P169&lt;4.5,0,IF($P169&gt;6,($P169-4.5)*$H169*$Q169,($P169-4.5)*$H169*$Q169)),2),0)</f>
        <v>0</v>
      </c>
      <c r="W169" s="727">
        <f t="shared" ref="W169:W178" si="688">IF($P169&gt;$X$4, IF( $P169&lt;=4,   ROUND($H169*($P169+0.5)*2,2),   0),0)</f>
        <v>0</v>
      </c>
      <c r="X169" s="728">
        <f t="shared" ref="X169:X178" si="689">IF($P169&gt;$X$4, IF( $P169&gt;4,   ROUND($H169*($P169+0.5)*2,2),   0),0)</f>
        <v>0</v>
      </c>
      <c r="Y169" s="720" t="str">
        <f t="shared" ref="Y169:Y178" si="690">BO169</f>
        <v>C12-2</v>
      </c>
      <c r="Z169" s="721">
        <f t="shared" ref="Z169:Z178" si="691">IF($D169=0.3,IF($I169=1,1.2,IF(I169=2,1.5,"--")),IF($D169=0.4,IF($I169=1,1.2,IF(I169=2,1.5,"--")),IF($D169=0.45,IF($I169=1,1.2,IF(I169=2,1.5,"--")),IF($D169=0.5,IF($I169=1,1.2,IF(I169=2,1.5,"--")),IF($D169=0.6,IF($I169=1,1.2,IF(I169=2,2,"--")),IF($D169=0.75,IF($I169=1,1.3,IF(I169=2,2,"--")),IF($D169=0.8,1.3,IF($D169=1,1.5,IF($D169=1.2,1.7,IF($D169&lt;=2,2,"--"))))))))))</f>
        <v>1.2</v>
      </c>
      <c r="AA169" s="729" t="s">
        <v>31</v>
      </c>
      <c r="AB169" s="722">
        <f t="shared" ref="AB169:AB178" si="692">Z169</f>
        <v>1.2</v>
      </c>
      <c r="AC169" s="730">
        <f t="shared" ref="AC169:AC178" si="693">IF($Z169="--","--",K169)</f>
        <v>1.1630000000000003</v>
      </c>
      <c r="AD169" s="731">
        <f t="shared" ref="AD169:AD178" si="694">IF($Z169="--","--",IF(D169&gt;1.5,0.15,ROUND($D169*10%,2)))</f>
        <v>0.04</v>
      </c>
      <c r="AE169" s="731">
        <f t="shared" ref="AE169:AE178" si="695">IF($Z169="--","--",0.15)</f>
        <v>0.15</v>
      </c>
      <c r="AF169" s="732">
        <f t="shared" ref="AF169:AF178" si="696">IF($Z169="--","--",ROUND(AC169+AD169+AE169,2))</f>
        <v>1.35</v>
      </c>
      <c r="AG169" s="732">
        <f t="shared" ref="AG169:AG178" si="697">IF($Z169="--","--",IF($AC169&lt;=2,$Z169+1,($Z169+1)+ROUNDUP($AC169-2,0)*0.1))</f>
        <v>2.2000000000000002</v>
      </c>
      <c r="AH169" s="731">
        <f t="shared" ref="AH169:AH178" si="698">IF($D169=0.3,1.04,IF($D169=0.4,0.92,IF($D169=0.45,0.86,IF($D169=0.5,0.8,IF($D169=0.75,0.8,IF($D169=0.6,0.68,IF($D169=0.8,0.74,IF($D169=1,0.7,IF($D169=1.2,0.66,IF($D169=1.5,0.6,IF($D169&lt;=2,(2.4-(D169+0.3)),"--")))))))))))</f>
        <v>0.92</v>
      </c>
      <c r="AI169" s="733">
        <f t="shared" ref="AI169:AI178" si="699">IF($Z169="--","--",IF($AF169&lt;=$X$4,ROUND(IF($AF169&lt;1.5,$AF169*$AG169*$AH169,1.5*$AG169*$AH169),2),0))</f>
        <v>2.73</v>
      </c>
      <c r="AJ169" s="733">
        <f t="shared" ref="AJ169:AJ178" si="700">IF($Z169="--","--",IF($AF169&gt;$X$4,ROUND(IF($AF169&lt;1.5,$AF169*$AG169*$AH169,1.5*$AG169*$AH169),2),0))</f>
        <v>0</v>
      </c>
      <c r="AK169" s="733">
        <f t="shared" ref="AK169:AK178" si="701">IF($Z169="--","--",IF($AF169&gt;$X$4,ROUND(IF($AF169&lt;1.5,0,IF($AF169&gt;3,1.5*$AG169*$AH169,($AF169-1.5)*$AG169*$AH169)),2),0))</f>
        <v>0</v>
      </c>
      <c r="AL169" s="733">
        <f t="shared" ref="AL169:AL178" si="702">IF($Z169="--","--",IF($AF169&gt;$X$4,ROUND(IF($AF169&lt;3,0,IF($AF169&gt;4.5,1.5*$AG169*$AH169,($AF169-3)*$AG169*$AH169)),2),0))</f>
        <v>0</v>
      </c>
      <c r="AM169" s="733">
        <f t="shared" ref="AM169:AM178" si="703">IF($Z169="--","--",IF($AF169&gt;$X$4,ROUND(IF($AF169&lt;4.5,0,IF($AF169&gt;6,($AF169-4.5)*$AG169*$AH169,($AF169-4.5)*$AG169*$AH169)),2),0))</f>
        <v>0</v>
      </c>
      <c r="AN169" s="734">
        <f t="shared" ref="AN169:AN178" si="704">IF($Z169="--","--",IF($AF169&gt;$X$4, IF( $AF169&lt;=4,   ROUND(($AH169*4)*($AF169+0.5)*2,2),   0),0))</f>
        <v>0</v>
      </c>
      <c r="AO169" s="735">
        <f t="shared" ref="AO169:AO178" si="705">IF($Z169="--","--",IF($AF169&gt;$X$4, IF( $AF169&gt;4,   ROUND(($AH169*4)*($AF169+0.5)*2,2),   0),0))</f>
        <v>0</v>
      </c>
      <c r="AP169" s="1216" t="str">
        <f t="shared" ref="AP169:AP178" si="706">A169</f>
        <v>C12-2 =&gt; C12-3</v>
      </c>
      <c r="AQ169" s="1217"/>
      <c r="AR169" s="739">
        <f t="shared" ref="AR169:AR178" si="707">D169</f>
        <v>0.4</v>
      </c>
      <c r="AS169" s="736"/>
      <c r="AT169" s="736"/>
      <c r="AU169" s="723">
        <f t="shared" ref="AU169:AU178" si="708">H169</f>
        <v>40</v>
      </c>
      <c r="AV169" s="721">
        <f t="shared" ref="AV169:AV178" si="709">IF($Z169="--","--",Z169+0.2)</f>
        <v>1.4</v>
      </c>
      <c r="AW169" s="729" t="s">
        <v>31</v>
      </c>
      <c r="AX169" s="722">
        <f t="shared" ref="AX169:AX178" si="710">AV169</f>
        <v>1.4</v>
      </c>
      <c r="AY169" s="727">
        <f t="shared" ref="AY169:AY178" si="711">IF(D169&gt;2,AU169,AU169-AV169)</f>
        <v>38.6</v>
      </c>
      <c r="AZ169" s="798">
        <f t="shared" ref="AZ169:AZ178" si="712">O169</f>
        <v>0.1</v>
      </c>
      <c r="BA169" s="798"/>
      <c r="BB169" s="727">
        <f t="shared" ref="BB169:BB178" si="713">Q169</f>
        <v>1.08</v>
      </c>
      <c r="BC169" s="724">
        <f t="shared" ref="BC169:BC178" si="714">IF(F169=0,IF(ROUND( AY169 * ( ( (O169*Q169) +  ( ((D169+N169*2)/6)*Q169 ) ) - ROUND(  ((D169+N169*2)^2)   *   (   ( PI()*96.379 / (4*360) )  -  ( (SIN((96.379/2)*PI()/180)) * (COS((96.379/2)*PI()/180)) / 4 )   ), 4) ),2),   ROUND( AY169 * ( ( (O169*Q169) +  ( ((D169+N169*2)/4)*Q169 ) ) - ROUND(  ((D169+N169*2)^2)   *   (   ( PI()*120 / (4*360) )  -  ( (SIN((120/2)*PI()/180)) * (COS((120/2)*PI()/180)) / 4 )   ), 4) ),2)),0)</f>
        <v>7.8</v>
      </c>
      <c r="BD169" s="737">
        <f t="shared" ref="BD169:BD178" si="715">IF(F169&gt;0,ROUND(AY169*O169*Q169,2),0)</f>
        <v>0</v>
      </c>
      <c r="BE169" s="737"/>
      <c r="BF169" s="737">
        <f t="shared" ref="BF169:BF178" si="716">SUM(R169:V169,AI169:AM169)</f>
        <v>59.75</v>
      </c>
      <c r="BG169" s="737">
        <f t="shared" ref="BG169:BG178" si="717">IF(F169=0, ROUND( ( PI()*( (D169+N169*2)^2 ) / 4  ) * AY169,2),  ROUND( (D169+N169*2)*(F169+N169*2) * AY169,2))*I169</f>
        <v>6.98</v>
      </c>
      <c r="BH169" s="726">
        <f t="shared" ref="BH169:BH178" si="718">IF(($K169+N169-0.15)&lt;=2,($K169+N169+0.15),IF(($K169+N169)&lt;=3,2.35,($K169+N169+0.2)-0.85))</f>
        <v>1.3530000000000002</v>
      </c>
      <c r="BI169" s="726">
        <f t="shared" ref="BI169:BI178" si="719">IF(D169&gt;2,   (K169-F169-N169-0.11),IF(($K169+N169)&lt;=2,0,IF(($K169+N169)&gt;3,0.85,(K169+N169+0.2-BH169))))</f>
        <v>0</v>
      </c>
      <c r="BJ169" s="726">
        <f t="shared" ref="BJ169:BJ178" si="720">IF($Z169="--",0,IF(D169&gt;2,ROUND(((1.42+0.4)+(0.91+0.4))*2*BI169,2),ROUND(AV169*AX169*BH169,2)))</f>
        <v>2.65</v>
      </c>
      <c r="BK169" s="726">
        <f t="shared" ref="BK169:BK178" si="721">ROUND(((PI()*0.9^2)/4)*BI169,2)</f>
        <v>0</v>
      </c>
      <c r="BL169" s="738">
        <f t="shared" ref="BL169:BL178" si="722">ROUND(BF169-BG169-BJ169-BK169-BC169-BD169,2)</f>
        <v>42.32</v>
      </c>
      <c r="BM169" s="718"/>
      <c r="BN169" s="779" t="s">
        <v>35166</v>
      </c>
      <c r="BO169" s="793" t="s">
        <v>35177</v>
      </c>
      <c r="BP169" s="784">
        <v>0.4</v>
      </c>
      <c r="BQ169" s="784">
        <v>40</v>
      </c>
      <c r="BR169" s="787">
        <v>1.1630000000000003</v>
      </c>
      <c r="BS169" s="787">
        <v>1.1870000000000012</v>
      </c>
      <c r="BT169" s="795">
        <v>0</v>
      </c>
    </row>
    <row r="170" spans="1:72" ht="14.25">
      <c r="A170" s="1216" t="str">
        <f t="shared" si="672"/>
        <v>C12-3 =&gt; C12-4</v>
      </c>
      <c r="B170" s="1218"/>
      <c r="C170" s="1217"/>
      <c r="D170" s="800">
        <f t="shared" si="673"/>
        <v>0.4</v>
      </c>
      <c r="E170" s="801"/>
      <c r="F170" s="802"/>
      <c r="G170" s="803" t="s">
        <v>34920</v>
      </c>
      <c r="H170" s="740">
        <f t="shared" si="674"/>
        <v>40</v>
      </c>
      <c r="I170" s="740">
        <v>1</v>
      </c>
      <c r="J170" s="740">
        <f t="shared" si="675"/>
        <v>40</v>
      </c>
      <c r="K170" s="804">
        <f t="shared" si="676"/>
        <v>1.1870000000000012</v>
      </c>
      <c r="L170" s="804">
        <f t="shared" si="677"/>
        <v>1.2300000000000004</v>
      </c>
      <c r="M170" s="724">
        <f t="shared" si="678"/>
        <v>1.21</v>
      </c>
      <c r="N170" s="725">
        <f t="shared" si="679"/>
        <v>0.04</v>
      </c>
      <c r="O170" s="725">
        <f t="shared" si="680"/>
        <v>0.1</v>
      </c>
      <c r="P170" s="724">
        <f t="shared" si="681"/>
        <v>1.35</v>
      </c>
      <c r="Q170" s="724">
        <f t="shared" si="682"/>
        <v>1.08</v>
      </c>
      <c r="R170" s="726">
        <f t="shared" si="683"/>
        <v>58.32</v>
      </c>
      <c r="S170" s="726">
        <f t="shared" si="684"/>
        <v>0</v>
      </c>
      <c r="T170" s="726">
        <f t="shared" si="685"/>
        <v>0</v>
      </c>
      <c r="U170" s="726">
        <f t="shared" si="686"/>
        <v>0</v>
      </c>
      <c r="V170" s="726">
        <f t="shared" si="687"/>
        <v>0</v>
      </c>
      <c r="W170" s="727">
        <f t="shared" si="688"/>
        <v>0</v>
      </c>
      <c r="X170" s="728">
        <f t="shared" si="689"/>
        <v>0</v>
      </c>
      <c r="Y170" s="720" t="str">
        <f t="shared" si="690"/>
        <v>C12-3</v>
      </c>
      <c r="Z170" s="721">
        <f t="shared" si="691"/>
        <v>1.2</v>
      </c>
      <c r="AA170" s="729" t="s">
        <v>31</v>
      </c>
      <c r="AB170" s="722">
        <f t="shared" si="692"/>
        <v>1.2</v>
      </c>
      <c r="AC170" s="730">
        <f t="shared" si="693"/>
        <v>1.1870000000000012</v>
      </c>
      <c r="AD170" s="731">
        <f t="shared" si="694"/>
        <v>0.04</v>
      </c>
      <c r="AE170" s="731">
        <f t="shared" si="695"/>
        <v>0.15</v>
      </c>
      <c r="AF170" s="732">
        <f t="shared" si="696"/>
        <v>1.38</v>
      </c>
      <c r="AG170" s="732">
        <f t="shared" si="697"/>
        <v>2.2000000000000002</v>
      </c>
      <c r="AH170" s="731">
        <f t="shared" si="698"/>
        <v>0.92</v>
      </c>
      <c r="AI170" s="733">
        <f t="shared" si="699"/>
        <v>2.79</v>
      </c>
      <c r="AJ170" s="733">
        <f t="shared" si="700"/>
        <v>0</v>
      </c>
      <c r="AK170" s="733">
        <f t="shared" si="701"/>
        <v>0</v>
      </c>
      <c r="AL170" s="733">
        <f t="shared" si="702"/>
        <v>0</v>
      </c>
      <c r="AM170" s="733">
        <f t="shared" si="703"/>
        <v>0</v>
      </c>
      <c r="AN170" s="734">
        <f t="shared" si="704"/>
        <v>0</v>
      </c>
      <c r="AO170" s="735">
        <f t="shared" si="705"/>
        <v>0</v>
      </c>
      <c r="AP170" s="1216" t="str">
        <f t="shared" si="706"/>
        <v>C12-3 =&gt; C12-4</v>
      </c>
      <c r="AQ170" s="1217"/>
      <c r="AR170" s="739">
        <f t="shared" si="707"/>
        <v>0.4</v>
      </c>
      <c r="AS170" s="736"/>
      <c r="AT170" s="736"/>
      <c r="AU170" s="723">
        <f t="shared" si="708"/>
        <v>40</v>
      </c>
      <c r="AV170" s="721">
        <f t="shared" si="709"/>
        <v>1.4</v>
      </c>
      <c r="AW170" s="729" t="s">
        <v>31</v>
      </c>
      <c r="AX170" s="722">
        <f t="shared" si="710"/>
        <v>1.4</v>
      </c>
      <c r="AY170" s="727">
        <f t="shared" si="711"/>
        <v>38.6</v>
      </c>
      <c r="AZ170" s="798">
        <f t="shared" si="712"/>
        <v>0.1</v>
      </c>
      <c r="BA170" s="798"/>
      <c r="BB170" s="727">
        <f t="shared" si="713"/>
        <v>1.08</v>
      </c>
      <c r="BC170" s="724">
        <f t="shared" si="714"/>
        <v>7.8</v>
      </c>
      <c r="BD170" s="737">
        <f t="shared" si="715"/>
        <v>0</v>
      </c>
      <c r="BE170" s="737"/>
      <c r="BF170" s="737">
        <f t="shared" si="716"/>
        <v>61.11</v>
      </c>
      <c r="BG170" s="737">
        <f t="shared" si="717"/>
        <v>6.98</v>
      </c>
      <c r="BH170" s="726">
        <f t="shared" si="718"/>
        <v>1.3770000000000011</v>
      </c>
      <c r="BI170" s="726">
        <f t="shared" si="719"/>
        <v>0</v>
      </c>
      <c r="BJ170" s="726">
        <f t="shared" si="720"/>
        <v>2.7</v>
      </c>
      <c r="BK170" s="726">
        <f t="shared" si="721"/>
        <v>0</v>
      </c>
      <c r="BL170" s="738">
        <f t="shared" si="722"/>
        <v>43.63</v>
      </c>
      <c r="BM170" s="718"/>
      <c r="BN170" s="779" t="s">
        <v>35167</v>
      </c>
      <c r="BO170" s="793" t="s">
        <v>35178</v>
      </c>
      <c r="BP170" s="784">
        <v>0.4</v>
      </c>
      <c r="BQ170" s="784">
        <v>40</v>
      </c>
      <c r="BR170" s="787">
        <v>1.1870000000000012</v>
      </c>
      <c r="BS170" s="787">
        <v>1.2300000000000004</v>
      </c>
      <c r="BT170" s="795">
        <v>0.2</v>
      </c>
    </row>
    <row r="171" spans="1:72" ht="14.25">
      <c r="A171" s="1216" t="str">
        <f t="shared" si="672"/>
        <v>C12-4 =&gt; C12-5</v>
      </c>
      <c r="B171" s="1218"/>
      <c r="C171" s="1217"/>
      <c r="D171" s="800">
        <f t="shared" si="673"/>
        <v>0.6</v>
      </c>
      <c r="E171" s="801"/>
      <c r="F171" s="802"/>
      <c r="G171" s="803" t="s">
        <v>34920</v>
      </c>
      <c r="H171" s="740">
        <f t="shared" si="674"/>
        <v>40</v>
      </c>
      <c r="I171" s="740">
        <v>1</v>
      </c>
      <c r="J171" s="740">
        <f t="shared" si="675"/>
        <v>40</v>
      </c>
      <c r="K171" s="804">
        <f t="shared" si="676"/>
        <v>1.4299999999999997</v>
      </c>
      <c r="L171" s="804">
        <f t="shared" si="677"/>
        <v>1.3170000000000019</v>
      </c>
      <c r="M171" s="724">
        <f t="shared" si="678"/>
        <v>1.37</v>
      </c>
      <c r="N171" s="725">
        <f t="shared" si="679"/>
        <v>0.06</v>
      </c>
      <c r="O171" s="725">
        <f t="shared" si="680"/>
        <v>0.12</v>
      </c>
      <c r="P171" s="724">
        <f t="shared" si="681"/>
        <v>1.5500000000000003</v>
      </c>
      <c r="Q171" s="724">
        <f t="shared" si="682"/>
        <v>1.3199999999999998</v>
      </c>
      <c r="R171" s="726">
        <f t="shared" si="683"/>
        <v>0</v>
      </c>
      <c r="S171" s="726">
        <f t="shared" si="684"/>
        <v>79.2</v>
      </c>
      <c r="T171" s="726">
        <f t="shared" si="685"/>
        <v>2.64</v>
      </c>
      <c r="U171" s="726">
        <f t="shared" si="686"/>
        <v>0</v>
      </c>
      <c r="V171" s="726">
        <f t="shared" si="687"/>
        <v>0</v>
      </c>
      <c r="W171" s="727">
        <f t="shared" si="688"/>
        <v>164</v>
      </c>
      <c r="X171" s="728">
        <f t="shared" si="689"/>
        <v>0</v>
      </c>
      <c r="Y171" s="720" t="str">
        <f t="shared" si="690"/>
        <v>C12-4</v>
      </c>
      <c r="Z171" s="721">
        <f t="shared" si="691"/>
        <v>1.2</v>
      </c>
      <c r="AA171" s="729" t="s">
        <v>31</v>
      </c>
      <c r="AB171" s="722">
        <f t="shared" si="692"/>
        <v>1.2</v>
      </c>
      <c r="AC171" s="730">
        <f t="shared" si="693"/>
        <v>1.4299999999999997</v>
      </c>
      <c r="AD171" s="731">
        <f t="shared" si="694"/>
        <v>0.06</v>
      </c>
      <c r="AE171" s="731">
        <f t="shared" si="695"/>
        <v>0.15</v>
      </c>
      <c r="AF171" s="732">
        <f t="shared" si="696"/>
        <v>1.64</v>
      </c>
      <c r="AG171" s="732">
        <f t="shared" si="697"/>
        <v>2.2000000000000002</v>
      </c>
      <c r="AH171" s="731">
        <f t="shared" si="698"/>
        <v>0.68</v>
      </c>
      <c r="AI171" s="733">
        <f t="shared" si="699"/>
        <v>0</v>
      </c>
      <c r="AJ171" s="733">
        <f t="shared" si="700"/>
        <v>2.2400000000000002</v>
      </c>
      <c r="AK171" s="733">
        <f t="shared" si="701"/>
        <v>0.21</v>
      </c>
      <c r="AL171" s="733">
        <f t="shared" si="702"/>
        <v>0</v>
      </c>
      <c r="AM171" s="733">
        <f t="shared" si="703"/>
        <v>0</v>
      </c>
      <c r="AN171" s="734">
        <f t="shared" si="704"/>
        <v>11.64</v>
      </c>
      <c r="AO171" s="735">
        <f t="shared" si="705"/>
        <v>0</v>
      </c>
      <c r="AP171" s="1216" t="str">
        <f t="shared" si="706"/>
        <v>C12-4 =&gt; C12-5</v>
      </c>
      <c r="AQ171" s="1217"/>
      <c r="AR171" s="739">
        <f t="shared" si="707"/>
        <v>0.6</v>
      </c>
      <c r="AS171" s="736"/>
      <c r="AT171" s="736"/>
      <c r="AU171" s="723">
        <f t="shared" si="708"/>
        <v>40</v>
      </c>
      <c r="AV171" s="721">
        <f t="shared" si="709"/>
        <v>1.4</v>
      </c>
      <c r="AW171" s="729" t="s">
        <v>31</v>
      </c>
      <c r="AX171" s="722">
        <f t="shared" si="710"/>
        <v>1.4</v>
      </c>
      <c r="AY171" s="727">
        <f t="shared" si="711"/>
        <v>38.6</v>
      </c>
      <c r="AZ171" s="798">
        <f t="shared" si="712"/>
        <v>0.12</v>
      </c>
      <c r="BA171" s="798"/>
      <c r="BB171" s="727">
        <f t="shared" si="713"/>
        <v>1.3199999999999998</v>
      </c>
      <c r="BC171" s="724">
        <f t="shared" si="714"/>
        <v>12.21</v>
      </c>
      <c r="BD171" s="737">
        <f t="shared" si="715"/>
        <v>0</v>
      </c>
      <c r="BE171" s="737"/>
      <c r="BF171" s="737">
        <f t="shared" si="716"/>
        <v>84.289999999999992</v>
      </c>
      <c r="BG171" s="737">
        <f t="shared" si="717"/>
        <v>15.72</v>
      </c>
      <c r="BH171" s="726">
        <f t="shared" si="718"/>
        <v>1.6399999999999997</v>
      </c>
      <c r="BI171" s="726">
        <f t="shared" si="719"/>
        <v>0</v>
      </c>
      <c r="BJ171" s="726">
        <f t="shared" si="720"/>
        <v>3.21</v>
      </c>
      <c r="BK171" s="726">
        <f t="shared" si="721"/>
        <v>0</v>
      </c>
      <c r="BL171" s="738">
        <f t="shared" si="722"/>
        <v>53.15</v>
      </c>
      <c r="BM171" s="718"/>
      <c r="BN171" s="779" t="s">
        <v>35168</v>
      </c>
      <c r="BO171" s="793" t="s">
        <v>35179</v>
      </c>
      <c r="BP171" s="784">
        <v>0.6</v>
      </c>
      <c r="BQ171" s="784">
        <v>40</v>
      </c>
      <c r="BR171" s="787">
        <v>1.4299999999999997</v>
      </c>
      <c r="BS171" s="787">
        <v>1.3170000000000019</v>
      </c>
      <c r="BT171" s="795">
        <v>0</v>
      </c>
    </row>
    <row r="172" spans="1:72" ht="14.25">
      <c r="A172" s="1216" t="str">
        <f t="shared" si="672"/>
        <v>C12-5 =&gt; C12-6</v>
      </c>
      <c r="B172" s="1218"/>
      <c r="C172" s="1217"/>
      <c r="D172" s="800">
        <f t="shared" si="673"/>
        <v>0.6</v>
      </c>
      <c r="E172" s="801"/>
      <c r="F172" s="802"/>
      <c r="G172" s="803" t="s">
        <v>34920</v>
      </c>
      <c r="H172" s="740">
        <f t="shared" si="674"/>
        <v>30</v>
      </c>
      <c r="I172" s="740">
        <v>1</v>
      </c>
      <c r="J172" s="740">
        <f t="shared" si="675"/>
        <v>30</v>
      </c>
      <c r="K172" s="804">
        <f t="shared" si="676"/>
        <v>1.3170000000000019</v>
      </c>
      <c r="L172" s="804">
        <f t="shared" si="677"/>
        <v>1.4670000000000023</v>
      </c>
      <c r="M172" s="724">
        <f t="shared" si="678"/>
        <v>1.39</v>
      </c>
      <c r="N172" s="725">
        <f t="shared" si="679"/>
        <v>0.06</v>
      </c>
      <c r="O172" s="725">
        <f t="shared" si="680"/>
        <v>0.12</v>
      </c>
      <c r="P172" s="724">
        <f t="shared" si="681"/>
        <v>1.5699999999999998</v>
      </c>
      <c r="Q172" s="724">
        <f t="shared" si="682"/>
        <v>1.3199999999999998</v>
      </c>
      <c r="R172" s="726">
        <f t="shared" si="683"/>
        <v>0</v>
      </c>
      <c r="S172" s="726">
        <f t="shared" si="684"/>
        <v>59.4</v>
      </c>
      <c r="T172" s="726">
        <f t="shared" si="685"/>
        <v>2.77</v>
      </c>
      <c r="U172" s="726">
        <f t="shared" si="686"/>
        <v>0</v>
      </c>
      <c r="V172" s="726">
        <f t="shared" si="687"/>
        <v>0</v>
      </c>
      <c r="W172" s="727">
        <f t="shared" si="688"/>
        <v>124.2</v>
      </c>
      <c r="X172" s="728">
        <f t="shared" si="689"/>
        <v>0</v>
      </c>
      <c r="Y172" s="720" t="str">
        <f t="shared" si="690"/>
        <v>C12-5</v>
      </c>
      <c r="Z172" s="721">
        <f t="shared" si="691"/>
        <v>1.2</v>
      </c>
      <c r="AA172" s="729" t="s">
        <v>31</v>
      </c>
      <c r="AB172" s="722">
        <f t="shared" si="692"/>
        <v>1.2</v>
      </c>
      <c r="AC172" s="730">
        <f t="shared" si="693"/>
        <v>1.3170000000000019</v>
      </c>
      <c r="AD172" s="731">
        <f t="shared" si="694"/>
        <v>0.06</v>
      </c>
      <c r="AE172" s="731">
        <f t="shared" si="695"/>
        <v>0.15</v>
      </c>
      <c r="AF172" s="732">
        <f t="shared" si="696"/>
        <v>1.53</v>
      </c>
      <c r="AG172" s="732">
        <f t="shared" si="697"/>
        <v>2.2000000000000002</v>
      </c>
      <c r="AH172" s="731">
        <f t="shared" si="698"/>
        <v>0.68</v>
      </c>
      <c r="AI172" s="733">
        <f t="shared" si="699"/>
        <v>0</v>
      </c>
      <c r="AJ172" s="733">
        <f t="shared" si="700"/>
        <v>2.2400000000000002</v>
      </c>
      <c r="AK172" s="733">
        <f t="shared" si="701"/>
        <v>0.04</v>
      </c>
      <c r="AL172" s="733">
        <f t="shared" si="702"/>
        <v>0</v>
      </c>
      <c r="AM172" s="733">
        <f t="shared" si="703"/>
        <v>0</v>
      </c>
      <c r="AN172" s="734">
        <f t="shared" si="704"/>
        <v>11.04</v>
      </c>
      <c r="AO172" s="735">
        <f t="shared" si="705"/>
        <v>0</v>
      </c>
      <c r="AP172" s="1216" t="str">
        <f t="shared" si="706"/>
        <v>C12-5 =&gt; C12-6</v>
      </c>
      <c r="AQ172" s="1217"/>
      <c r="AR172" s="739">
        <f t="shared" si="707"/>
        <v>0.6</v>
      </c>
      <c r="AS172" s="736"/>
      <c r="AT172" s="736"/>
      <c r="AU172" s="723">
        <f t="shared" si="708"/>
        <v>30</v>
      </c>
      <c r="AV172" s="721">
        <f t="shared" si="709"/>
        <v>1.4</v>
      </c>
      <c r="AW172" s="729" t="s">
        <v>31</v>
      </c>
      <c r="AX172" s="722">
        <f t="shared" si="710"/>
        <v>1.4</v>
      </c>
      <c r="AY172" s="727">
        <f t="shared" si="711"/>
        <v>28.6</v>
      </c>
      <c r="AZ172" s="798">
        <f t="shared" si="712"/>
        <v>0.12</v>
      </c>
      <c r="BA172" s="798"/>
      <c r="BB172" s="727">
        <f t="shared" si="713"/>
        <v>1.3199999999999998</v>
      </c>
      <c r="BC172" s="724">
        <f t="shared" si="714"/>
        <v>9.0500000000000007</v>
      </c>
      <c r="BD172" s="737">
        <f t="shared" si="715"/>
        <v>0</v>
      </c>
      <c r="BE172" s="737"/>
      <c r="BF172" s="737">
        <f t="shared" si="716"/>
        <v>64.45</v>
      </c>
      <c r="BG172" s="737">
        <f t="shared" si="717"/>
        <v>11.64</v>
      </c>
      <c r="BH172" s="726">
        <f t="shared" si="718"/>
        <v>1.5270000000000019</v>
      </c>
      <c r="BI172" s="726">
        <f t="shared" si="719"/>
        <v>0</v>
      </c>
      <c r="BJ172" s="726">
        <f t="shared" si="720"/>
        <v>2.99</v>
      </c>
      <c r="BK172" s="726">
        <f t="shared" si="721"/>
        <v>0</v>
      </c>
      <c r="BL172" s="738">
        <f t="shared" si="722"/>
        <v>40.770000000000003</v>
      </c>
      <c r="BM172" s="718"/>
      <c r="BN172" s="779" t="s">
        <v>35169</v>
      </c>
      <c r="BO172" s="793" t="s">
        <v>35180</v>
      </c>
      <c r="BP172" s="784">
        <v>0.6</v>
      </c>
      <c r="BQ172" s="784">
        <v>30</v>
      </c>
      <c r="BR172" s="787">
        <v>1.3170000000000019</v>
      </c>
      <c r="BS172" s="787">
        <v>1.4670000000000023</v>
      </c>
      <c r="BT172" s="795">
        <v>0</v>
      </c>
    </row>
    <row r="173" spans="1:72" ht="14.25">
      <c r="A173" s="1216" t="str">
        <f t="shared" si="672"/>
        <v>C12-6 =&gt; C12-7</v>
      </c>
      <c r="B173" s="1218"/>
      <c r="C173" s="1217"/>
      <c r="D173" s="800">
        <f t="shared" si="673"/>
        <v>0.6</v>
      </c>
      <c r="E173" s="801"/>
      <c r="F173" s="802"/>
      <c r="G173" s="803" t="s">
        <v>34920</v>
      </c>
      <c r="H173" s="740">
        <f t="shared" si="674"/>
        <v>30</v>
      </c>
      <c r="I173" s="740">
        <v>1</v>
      </c>
      <c r="J173" s="740">
        <f t="shared" si="675"/>
        <v>30</v>
      </c>
      <c r="K173" s="804">
        <f t="shared" si="676"/>
        <v>1.4670000000000023</v>
      </c>
      <c r="L173" s="804">
        <f t="shared" si="677"/>
        <v>1.6820000000000004</v>
      </c>
      <c r="M173" s="724">
        <f t="shared" si="678"/>
        <v>1.57</v>
      </c>
      <c r="N173" s="725">
        <f t="shared" si="679"/>
        <v>0.06</v>
      </c>
      <c r="O173" s="725">
        <f t="shared" si="680"/>
        <v>0.12</v>
      </c>
      <c r="P173" s="724">
        <f t="shared" si="681"/>
        <v>1.75</v>
      </c>
      <c r="Q173" s="724">
        <f t="shared" si="682"/>
        <v>1.3199999999999998</v>
      </c>
      <c r="R173" s="726">
        <f t="shared" si="683"/>
        <v>0</v>
      </c>
      <c r="S173" s="726">
        <f t="shared" si="684"/>
        <v>59.4</v>
      </c>
      <c r="T173" s="726">
        <f t="shared" si="685"/>
        <v>9.9</v>
      </c>
      <c r="U173" s="726">
        <f t="shared" si="686"/>
        <v>0</v>
      </c>
      <c r="V173" s="726">
        <f t="shared" si="687"/>
        <v>0</v>
      </c>
      <c r="W173" s="727">
        <f t="shared" si="688"/>
        <v>135</v>
      </c>
      <c r="X173" s="728">
        <f t="shared" si="689"/>
        <v>0</v>
      </c>
      <c r="Y173" s="720" t="str">
        <f t="shared" si="690"/>
        <v>C12-6</v>
      </c>
      <c r="Z173" s="721">
        <f t="shared" si="691"/>
        <v>1.2</v>
      </c>
      <c r="AA173" s="729" t="s">
        <v>31</v>
      </c>
      <c r="AB173" s="722">
        <f t="shared" si="692"/>
        <v>1.2</v>
      </c>
      <c r="AC173" s="730">
        <f t="shared" si="693"/>
        <v>1.4670000000000023</v>
      </c>
      <c r="AD173" s="731">
        <f t="shared" si="694"/>
        <v>0.06</v>
      </c>
      <c r="AE173" s="731">
        <f t="shared" si="695"/>
        <v>0.15</v>
      </c>
      <c r="AF173" s="732">
        <f t="shared" si="696"/>
        <v>1.68</v>
      </c>
      <c r="AG173" s="732">
        <f t="shared" si="697"/>
        <v>2.2000000000000002</v>
      </c>
      <c r="AH173" s="731">
        <f t="shared" si="698"/>
        <v>0.68</v>
      </c>
      <c r="AI173" s="733">
        <f t="shared" si="699"/>
        <v>0</v>
      </c>
      <c r="AJ173" s="733">
        <f t="shared" si="700"/>
        <v>2.2400000000000002</v>
      </c>
      <c r="AK173" s="733">
        <f t="shared" si="701"/>
        <v>0.27</v>
      </c>
      <c r="AL173" s="733">
        <f t="shared" si="702"/>
        <v>0</v>
      </c>
      <c r="AM173" s="733">
        <f t="shared" si="703"/>
        <v>0</v>
      </c>
      <c r="AN173" s="734">
        <f t="shared" si="704"/>
        <v>11.86</v>
      </c>
      <c r="AO173" s="735">
        <f t="shared" si="705"/>
        <v>0</v>
      </c>
      <c r="AP173" s="1216" t="str">
        <f t="shared" si="706"/>
        <v>C12-6 =&gt; C12-7</v>
      </c>
      <c r="AQ173" s="1217"/>
      <c r="AR173" s="739">
        <f t="shared" si="707"/>
        <v>0.6</v>
      </c>
      <c r="AS173" s="736"/>
      <c r="AT173" s="736"/>
      <c r="AU173" s="723">
        <f t="shared" si="708"/>
        <v>30</v>
      </c>
      <c r="AV173" s="721">
        <f t="shared" si="709"/>
        <v>1.4</v>
      </c>
      <c r="AW173" s="729" t="s">
        <v>31</v>
      </c>
      <c r="AX173" s="722">
        <f t="shared" si="710"/>
        <v>1.4</v>
      </c>
      <c r="AY173" s="727">
        <f t="shared" si="711"/>
        <v>28.6</v>
      </c>
      <c r="AZ173" s="798">
        <f t="shared" si="712"/>
        <v>0.12</v>
      </c>
      <c r="BA173" s="798"/>
      <c r="BB173" s="727">
        <f t="shared" si="713"/>
        <v>1.3199999999999998</v>
      </c>
      <c r="BC173" s="724">
        <f t="shared" si="714"/>
        <v>9.0500000000000007</v>
      </c>
      <c r="BD173" s="737">
        <f t="shared" si="715"/>
        <v>0</v>
      </c>
      <c r="BE173" s="737"/>
      <c r="BF173" s="737">
        <f t="shared" si="716"/>
        <v>71.809999999999988</v>
      </c>
      <c r="BG173" s="737">
        <f t="shared" si="717"/>
        <v>11.64</v>
      </c>
      <c r="BH173" s="726">
        <f t="shared" si="718"/>
        <v>1.6770000000000023</v>
      </c>
      <c r="BI173" s="726">
        <f t="shared" si="719"/>
        <v>0</v>
      </c>
      <c r="BJ173" s="726">
        <f t="shared" si="720"/>
        <v>3.29</v>
      </c>
      <c r="BK173" s="726">
        <f t="shared" si="721"/>
        <v>0</v>
      </c>
      <c r="BL173" s="738">
        <f t="shared" si="722"/>
        <v>47.83</v>
      </c>
      <c r="BM173" s="718"/>
      <c r="BN173" s="779" t="s">
        <v>35170</v>
      </c>
      <c r="BO173" s="793" t="s">
        <v>35181</v>
      </c>
      <c r="BP173" s="784">
        <v>0.6</v>
      </c>
      <c r="BQ173" s="784">
        <v>30</v>
      </c>
      <c r="BR173" s="787">
        <v>1.4670000000000023</v>
      </c>
      <c r="BS173" s="787">
        <v>1.6820000000000004</v>
      </c>
      <c r="BT173" s="795">
        <v>0</v>
      </c>
    </row>
    <row r="174" spans="1:72" ht="14.25">
      <c r="A174" s="1216" t="str">
        <f t="shared" si="672"/>
        <v>C12-7 =&gt; C12-8</v>
      </c>
      <c r="B174" s="1218"/>
      <c r="C174" s="1217"/>
      <c r="D174" s="800">
        <f t="shared" si="673"/>
        <v>0.6</v>
      </c>
      <c r="E174" s="801"/>
      <c r="F174" s="802"/>
      <c r="G174" s="803" t="s">
        <v>34920</v>
      </c>
      <c r="H174" s="740">
        <f t="shared" si="674"/>
        <v>31</v>
      </c>
      <c r="I174" s="740">
        <v>1</v>
      </c>
      <c r="J174" s="740">
        <f t="shared" si="675"/>
        <v>31</v>
      </c>
      <c r="K174" s="804">
        <f t="shared" si="676"/>
        <v>1.6820000000000004</v>
      </c>
      <c r="L174" s="804">
        <f t="shared" si="677"/>
        <v>1.814700000000002</v>
      </c>
      <c r="M174" s="724">
        <f t="shared" si="678"/>
        <v>1.75</v>
      </c>
      <c r="N174" s="725">
        <f t="shared" si="679"/>
        <v>0.06</v>
      </c>
      <c r="O174" s="725">
        <f t="shared" si="680"/>
        <v>0.12</v>
      </c>
      <c r="P174" s="724">
        <f t="shared" si="681"/>
        <v>1.9300000000000002</v>
      </c>
      <c r="Q174" s="724">
        <f t="shared" si="682"/>
        <v>1.3199999999999998</v>
      </c>
      <c r="R174" s="726">
        <f t="shared" si="683"/>
        <v>0</v>
      </c>
      <c r="S174" s="726">
        <f t="shared" si="684"/>
        <v>61.38</v>
      </c>
      <c r="T174" s="726">
        <f t="shared" si="685"/>
        <v>17.600000000000001</v>
      </c>
      <c r="U174" s="726">
        <f t="shared" si="686"/>
        <v>0</v>
      </c>
      <c r="V174" s="726">
        <f t="shared" si="687"/>
        <v>0</v>
      </c>
      <c r="W174" s="727">
        <f t="shared" si="688"/>
        <v>150.66</v>
      </c>
      <c r="X174" s="728">
        <f t="shared" si="689"/>
        <v>0</v>
      </c>
      <c r="Y174" s="720" t="str">
        <f t="shared" si="690"/>
        <v>C12-7</v>
      </c>
      <c r="Z174" s="721">
        <f t="shared" si="691"/>
        <v>1.2</v>
      </c>
      <c r="AA174" s="729" t="s">
        <v>31</v>
      </c>
      <c r="AB174" s="722">
        <f t="shared" si="692"/>
        <v>1.2</v>
      </c>
      <c r="AC174" s="730">
        <f t="shared" si="693"/>
        <v>1.6820000000000004</v>
      </c>
      <c r="AD174" s="731">
        <f t="shared" si="694"/>
        <v>0.06</v>
      </c>
      <c r="AE174" s="731">
        <f t="shared" si="695"/>
        <v>0.15</v>
      </c>
      <c r="AF174" s="732">
        <f t="shared" si="696"/>
        <v>1.89</v>
      </c>
      <c r="AG174" s="732">
        <f t="shared" si="697"/>
        <v>2.2000000000000002</v>
      </c>
      <c r="AH174" s="731">
        <f t="shared" si="698"/>
        <v>0.68</v>
      </c>
      <c r="AI174" s="733">
        <f t="shared" si="699"/>
        <v>0</v>
      </c>
      <c r="AJ174" s="733">
        <f t="shared" si="700"/>
        <v>2.2400000000000002</v>
      </c>
      <c r="AK174" s="733">
        <f t="shared" si="701"/>
        <v>0.57999999999999996</v>
      </c>
      <c r="AL174" s="733">
        <f t="shared" si="702"/>
        <v>0</v>
      </c>
      <c r="AM174" s="733">
        <f t="shared" si="703"/>
        <v>0</v>
      </c>
      <c r="AN174" s="734">
        <f t="shared" si="704"/>
        <v>13</v>
      </c>
      <c r="AO174" s="735">
        <f t="shared" si="705"/>
        <v>0</v>
      </c>
      <c r="AP174" s="1216" t="str">
        <f t="shared" si="706"/>
        <v>C12-7 =&gt; C12-8</v>
      </c>
      <c r="AQ174" s="1217"/>
      <c r="AR174" s="739">
        <f t="shared" si="707"/>
        <v>0.6</v>
      </c>
      <c r="AS174" s="736"/>
      <c r="AT174" s="736"/>
      <c r="AU174" s="723">
        <f t="shared" si="708"/>
        <v>31</v>
      </c>
      <c r="AV174" s="721">
        <f t="shared" si="709"/>
        <v>1.4</v>
      </c>
      <c r="AW174" s="729" t="s">
        <v>31</v>
      </c>
      <c r="AX174" s="722">
        <f t="shared" si="710"/>
        <v>1.4</v>
      </c>
      <c r="AY174" s="727">
        <f t="shared" si="711"/>
        <v>29.6</v>
      </c>
      <c r="AZ174" s="798">
        <f t="shared" si="712"/>
        <v>0.12</v>
      </c>
      <c r="BA174" s="798"/>
      <c r="BB174" s="727">
        <f t="shared" si="713"/>
        <v>1.3199999999999998</v>
      </c>
      <c r="BC174" s="724">
        <f t="shared" si="714"/>
        <v>9.3699999999999992</v>
      </c>
      <c r="BD174" s="737">
        <f t="shared" si="715"/>
        <v>0</v>
      </c>
      <c r="BE174" s="737"/>
      <c r="BF174" s="737">
        <f t="shared" si="716"/>
        <v>81.8</v>
      </c>
      <c r="BG174" s="737">
        <f t="shared" si="717"/>
        <v>12.05</v>
      </c>
      <c r="BH174" s="726">
        <f t="shared" si="718"/>
        <v>1.8920000000000003</v>
      </c>
      <c r="BI174" s="726">
        <f t="shared" si="719"/>
        <v>0</v>
      </c>
      <c r="BJ174" s="726">
        <f t="shared" si="720"/>
        <v>3.71</v>
      </c>
      <c r="BK174" s="726">
        <f t="shared" si="721"/>
        <v>0</v>
      </c>
      <c r="BL174" s="738">
        <f t="shared" si="722"/>
        <v>56.67</v>
      </c>
      <c r="BM174" s="718"/>
      <c r="BN174" s="779" t="s">
        <v>35171</v>
      </c>
      <c r="BO174" s="793" t="s">
        <v>35182</v>
      </c>
      <c r="BP174" s="784">
        <v>0.6</v>
      </c>
      <c r="BQ174" s="784">
        <v>31</v>
      </c>
      <c r="BR174" s="787">
        <v>1.6820000000000004</v>
      </c>
      <c r="BS174" s="787">
        <v>1.814700000000002</v>
      </c>
      <c r="BT174" s="795">
        <v>0</v>
      </c>
    </row>
    <row r="175" spans="1:72" ht="14.25">
      <c r="A175" s="1216" t="str">
        <f t="shared" si="672"/>
        <v>C12-8 =&gt; C12-9</v>
      </c>
      <c r="B175" s="1218"/>
      <c r="C175" s="1217"/>
      <c r="D175" s="800">
        <f t="shared" si="673"/>
        <v>0.6</v>
      </c>
      <c r="E175" s="801"/>
      <c r="F175" s="802"/>
      <c r="G175" s="803" t="s">
        <v>34920</v>
      </c>
      <c r="H175" s="740">
        <f t="shared" si="674"/>
        <v>29</v>
      </c>
      <c r="I175" s="740">
        <v>1</v>
      </c>
      <c r="J175" s="740">
        <f t="shared" si="675"/>
        <v>29</v>
      </c>
      <c r="K175" s="804">
        <f t="shared" si="676"/>
        <v>1.814700000000002</v>
      </c>
      <c r="L175" s="804">
        <f t="shared" si="677"/>
        <v>1.7922000000000029</v>
      </c>
      <c r="M175" s="724">
        <f t="shared" si="678"/>
        <v>1.8</v>
      </c>
      <c r="N175" s="725">
        <f t="shared" si="679"/>
        <v>0.06</v>
      </c>
      <c r="O175" s="725">
        <f t="shared" si="680"/>
        <v>0.12</v>
      </c>
      <c r="P175" s="724">
        <f t="shared" si="681"/>
        <v>1.98</v>
      </c>
      <c r="Q175" s="724">
        <f t="shared" si="682"/>
        <v>1.3199999999999998</v>
      </c>
      <c r="R175" s="726">
        <f t="shared" si="683"/>
        <v>0</v>
      </c>
      <c r="S175" s="726">
        <f t="shared" si="684"/>
        <v>57.42</v>
      </c>
      <c r="T175" s="726">
        <f t="shared" si="685"/>
        <v>18.37</v>
      </c>
      <c r="U175" s="726">
        <f t="shared" si="686"/>
        <v>0</v>
      </c>
      <c r="V175" s="726">
        <f t="shared" si="687"/>
        <v>0</v>
      </c>
      <c r="W175" s="727">
        <f t="shared" si="688"/>
        <v>143.84</v>
      </c>
      <c r="X175" s="728">
        <f t="shared" si="689"/>
        <v>0</v>
      </c>
      <c r="Y175" s="720" t="str">
        <f t="shared" si="690"/>
        <v>C12-8</v>
      </c>
      <c r="Z175" s="721">
        <f t="shared" si="691"/>
        <v>1.2</v>
      </c>
      <c r="AA175" s="729" t="s">
        <v>31</v>
      </c>
      <c r="AB175" s="722">
        <f t="shared" si="692"/>
        <v>1.2</v>
      </c>
      <c r="AC175" s="730">
        <f t="shared" si="693"/>
        <v>1.814700000000002</v>
      </c>
      <c r="AD175" s="731">
        <f t="shared" si="694"/>
        <v>0.06</v>
      </c>
      <c r="AE175" s="731">
        <f t="shared" si="695"/>
        <v>0.15</v>
      </c>
      <c r="AF175" s="732">
        <f t="shared" si="696"/>
        <v>2.02</v>
      </c>
      <c r="AG175" s="732">
        <f t="shared" si="697"/>
        <v>2.2000000000000002</v>
      </c>
      <c r="AH175" s="731">
        <f t="shared" si="698"/>
        <v>0.68</v>
      </c>
      <c r="AI175" s="733">
        <f t="shared" si="699"/>
        <v>0</v>
      </c>
      <c r="AJ175" s="733">
        <f t="shared" si="700"/>
        <v>2.2400000000000002</v>
      </c>
      <c r="AK175" s="733">
        <f t="shared" si="701"/>
        <v>0.78</v>
      </c>
      <c r="AL175" s="733">
        <f t="shared" si="702"/>
        <v>0</v>
      </c>
      <c r="AM175" s="733">
        <f t="shared" si="703"/>
        <v>0</v>
      </c>
      <c r="AN175" s="734">
        <f t="shared" si="704"/>
        <v>13.71</v>
      </c>
      <c r="AO175" s="735">
        <f t="shared" si="705"/>
        <v>0</v>
      </c>
      <c r="AP175" s="1216" t="str">
        <f t="shared" si="706"/>
        <v>C12-8 =&gt; C12-9</v>
      </c>
      <c r="AQ175" s="1217"/>
      <c r="AR175" s="739">
        <f t="shared" si="707"/>
        <v>0.6</v>
      </c>
      <c r="AS175" s="736"/>
      <c r="AT175" s="736"/>
      <c r="AU175" s="723">
        <f t="shared" si="708"/>
        <v>29</v>
      </c>
      <c r="AV175" s="721">
        <f t="shared" si="709"/>
        <v>1.4</v>
      </c>
      <c r="AW175" s="729" t="s">
        <v>31</v>
      </c>
      <c r="AX175" s="722">
        <f t="shared" si="710"/>
        <v>1.4</v>
      </c>
      <c r="AY175" s="727">
        <f t="shared" si="711"/>
        <v>27.6</v>
      </c>
      <c r="AZ175" s="798">
        <f t="shared" si="712"/>
        <v>0.12</v>
      </c>
      <c r="BA175" s="798"/>
      <c r="BB175" s="727">
        <f t="shared" si="713"/>
        <v>1.3199999999999998</v>
      </c>
      <c r="BC175" s="724">
        <f t="shared" si="714"/>
        <v>8.73</v>
      </c>
      <c r="BD175" s="737">
        <f t="shared" si="715"/>
        <v>0</v>
      </c>
      <c r="BE175" s="737"/>
      <c r="BF175" s="737">
        <f t="shared" si="716"/>
        <v>78.81</v>
      </c>
      <c r="BG175" s="737">
        <f t="shared" si="717"/>
        <v>11.24</v>
      </c>
      <c r="BH175" s="726">
        <f t="shared" si="718"/>
        <v>2.0247000000000019</v>
      </c>
      <c r="BI175" s="726">
        <f t="shared" si="719"/>
        <v>0</v>
      </c>
      <c r="BJ175" s="726">
        <f t="shared" si="720"/>
        <v>3.97</v>
      </c>
      <c r="BK175" s="726">
        <f t="shared" si="721"/>
        <v>0</v>
      </c>
      <c r="BL175" s="738">
        <f t="shared" si="722"/>
        <v>54.87</v>
      </c>
      <c r="BM175" s="718"/>
      <c r="BN175" s="779" t="s">
        <v>35172</v>
      </c>
      <c r="BO175" s="793" t="s">
        <v>35183</v>
      </c>
      <c r="BP175" s="784">
        <v>0.6</v>
      </c>
      <c r="BQ175" s="784">
        <v>29</v>
      </c>
      <c r="BR175" s="787">
        <v>1.814700000000002</v>
      </c>
      <c r="BS175" s="787">
        <v>1.7922000000000029</v>
      </c>
      <c r="BT175" s="795">
        <v>0</v>
      </c>
    </row>
    <row r="176" spans="1:72" ht="14.25">
      <c r="A176" s="1216" t="str">
        <f t="shared" si="672"/>
        <v>C12-9 =&gt; C12-10</v>
      </c>
      <c r="B176" s="1218"/>
      <c r="C176" s="1217"/>
      <c r="D176" s="800">
        <f t="shared" si="673"/>
        <v>0.6</v>
      </c>
      <c r="E176" s="801"/>
      <c r="F176" s="802"/>
      <c r="G176" s="803" t="s">
        <v>34920</v>
      </c>
      <c r="H176" s="740">
        <f t="shared" si="674"/>
        <v>27</v>
      </c>
      <c r="I176" s="740">
        <v>1</v>
      </c>
      <c r="J176" s="740">
        <f t="shared" si="675"/>
        <v>27</v>
      </c>
      <c r="K176" s="804">
        <f t="shared" si="676"/>
        <v>1.7922000000000029</v>
      </c>
      <c r="L176" s="804">
        <f t="shared" si="677"/>
        <v>1.7486999999999995</v>
      </c>
      <c r="M176" s="724">
        <f t="shared" si="678"/>
        <v>1.77</v>
      </c>
      <c r="N176" s="725">
        <f t="shared" si="679"/>
        <v>0.06</v>
      </c>
      <c r="O176" s="725">
        <f t="shared" si="680"/>
        <v>0.12</v>
      </c>
      <c r="P176" s="724">
        <f t="shared" si="681"/>
        <v>1.9500000000000002</v>
      </c>
      <c r="Q176" s="724">
        <f t="shared" si="682"/>
        <v>1.3199999999999998</v>
      </c>
      <c r="R176" s="726">
        <f t="shared" si="683"/>
        <v>0</v>
      </c>
      <c r="S176" s="726">
        <f t="shared" si="684"/>
        <v>53.46</v>
      </c>
      <c r="T176" s="726">
        <f t="shared" si="685"/>
        <v>16.04</v>
      </c>
      <c r="U176" s="726">
        <f t="shared" si="686"/>
        <v>0</v>
      </c>
      <c r="V176" s="726">
        <f t="shared" si="687"/>
        <v>0</v>
      </c>
      <c r="W176" s="727">
        <f t="shared" si="688"/>
        <v>132.30000000000001</v>
      </c>
      <c r="X176" s="728">
        <f t="shared" si="689"/>
        <v>0</v>
      </c>
      <c r="Y176" s="720" t="str">
        <f t="shared" si="690"/>
        <v>C12-9</v>
      </c>
      <c r="Z176" s="721">
        <f t="shared" si="691"/>
        <v>1.2</v>
      </c>
      <c r="AA176" s="729" t="s">
        <v>31</v>
      </c>
      <c r="AB176" s="722">
        <f t="shared" si="692"/>
        <v>1.2</v>
      </c>
      <c r="AC176" s="730">
        <f t="shared" si="693"/>
        <v>1.7922000000000029</v>
      </c>
      <c r="AD176" s="731">
        <f t="shared" si="694"/>
        <v>0.06</v>
      </c>
      <c r="AE176" s="731">
        <f t="shared" si="695"/>
        <v>0.15</v>
      </c>
      <c r="AF176" s="732">
        <f t="shared" si="696"/>
        <v>2</v>
      </c>
      <c r="AG176" s="732">
        <f t="shared" si="697"/>
        <v>2.2000000000000002</v>
      </c>
      <c r="AH176" s="731">
        <f t="shared" si="698"/>
        <v>0.68</v>
      </c>
      <c r="AI176" s="733">
        <f t="shared" si="699"/>
        <v>0</v>
      </c>
      <c r="AJ176" s="733">
        <f t="shared" si="700"/>
        <v>2.2400000000000002</v>
      </c>
      <c r="AK176" s="733">
        <f t="shared" si="701"/>
        <v>0.75</v>
      </c>
      <c r="AL176" s="733">
        <f t="shared" si="702"/>
        <v>0</v>
      </c>
      <c r="AM176" s="733">
        <f t="shared" si="703"/>
        <v>0</v>
      </c>
      <c r="AN176" s="734">
        <f t="shared" si="704"/>
        <v>13.6</v>
      </c>
      <c r="AO176" s="735">
        <f t="shared" si="705"/>
        <v>0</v>
      </c>
      <c r="AP176" s="1216" t="str">
        <f t="shared" si="706"/>
        <v>C12-9 =&gt; C12-10</v>
      </c>
      <c r="AQ176" s="1217"/>
      <c r="AR176" s="739">
        <f t="shared" si="707"/>
        <v>0.6</v>
      </c>
      <c r="AS176" s="736"/>
      <c r="AT176" s="736"/>
      <c r="AU176" s="723">
        <f t="shared" si="708"/>
        <v>27</v>
      </c>
      <c r="AV176" s="721">
        <f t="shared" si="709"/>
        <v>1.4</v>
      </c>
      <c r="AW176" s="729" t="s">
        <v>31</v>
      </c>
      <c r="AX176" s="722">
        <f t="shared" si="710"/>
        <v>1.4</v>
      </c>
      <c r="AY176" s="727">
        <f t="shared" si="711"/>
        <v>25.6</v>
      </c>
      <c r="AZ176" s="798">
        <f t="shared" si="712"/>
        <v>0.12</v>
      </c>
      <c r="BA176" s="798"/>
      <c r="BB176" s="727">
        <f t="shared" si="713"/>
        <v>1.3199999999999998</v>
      </c>
      <c r="BC176" s="724">
        <f t="shared" si="714"/>
        <v>8.1</v>
      </c>
      <c r="BD176" s="737">
        <f t="shared" si="715"/>
        <v>0</v>
      </c>
      <c r="BE176" s="737"/>
      <c r="BF176" s="737">
        <f t="shared" si="716"/>
        <v>72.489999999999995</v>
      </c>
      <c r="BG176" s="737">
        <f t="shared" si="717"/>
        <v>10.42</v>
      </c>
      <c r="BH176" s="726">
        <f t="shared" si="718"/>
        <v>2.0022000000000029</v>
      </c>
      <c r="BI176" s="726">
        <f t="shared" si="719"/>
        <v>0</v>
      </c>
      <c r="BJ176" s="726">
        <f t="shared" si="720"/>
        <v>3.92</v>
      </c>
      <c r="BK176" s="726">
        <f t="shared" si="721"/>
        <v>0</v>
      </c>
      <c r="BL176" s="738">
        <f t="shared" si="722"/>
        <v>50.05</v>
      </c>
      <c r="BM176" s="718"/>
      <c r="BN176" s="779" t="s">
        <v>35173</v>
      </c>
      <c r="BO176" s="793" t="s">
        <v>35184</v>
      </c>
      <c r="BP176" s="784">
        <v>0.6</v>
      </c>
      <c r="BQ176" s="784">
        <v>27</v>
      </c>
      <c r="BR176" s="787">
        <v>1.7922000000000029</v>
      </c>
      <c r="BS176" s="787">
        <v>1.7486999999999995</v>
      </c>
      <c r="BT176" s="795">
        <v>0</v>
      </c>
    </row>
    <row r="177" spans="1:72" ht="14.25">
      <c r="A177" s="1216" t="str">
        <f t="shared" si="672"/>
        <v>C12-10 =&gt; C12-11</v>
      </c>
      <c r="B177" s="1218"/>
      <c r="C177" s="1217"/>
      <c r="D177" s="800">
        <f t="shared" si="673"/>
        <v>0.6</v>
      </c>
      <c r="E177" s="801"/>
      <c r="F177" s="802"/>
      <c r="G177" s="803" t="s">
        <v>34920</v>
      </c>
      <c r="H177" s="740">
        <f t="shared" si="674"/>
        <v>33</v>
      </c>
      <c r="I177" s="740">
        <v>1</v>
      </c>
      <c r="J177" s="740">
        <f t="shared" si="675"/>
        <v>33</v>
      </c>
      <c r="K177" s="804">
        <f t="shared" si="676"/>
        <v>1.7486999999999995</v>
      </c>
      <c r="L177" s="804">
        <f t="shared" si="677"/>
        <v>1.9547000000000008</v>
      </c>
      <c r="M177" s="724">
        <f t="shared" si="678"/>
        <v>1.85</v>
      </c>
      <c r="N177" s="725">
        <f t="shared" si="679"/>
        <v>0.06</v>
      </c>
      <c r="O177" s="725">
        <f t="shared" si="680"/>
        <v>0.12</v>
      </c>
      <c r="P177" s="724">
        <f t="shared" si="681"/>
        <v>2.0300000000000002</v>
      </c>
      <c r="Q177" s="724">
        <f t="shared" si="682"/>
        <v>1.42</v>
      </c>
      <c r="R177" s="726">
        <f t="shared" si="683"/>
        <v>0</v>
      </c>
      <c r="S177" s="726">
        <f t="shared" si="684"/>
        <v>70.290000000000006</v>
      </c>
      <c r="T177" s="726">
        <f t="shared" si="685"/>
        <v>24.84</v>
      </c>
      <c r="U177" s="726">
        <f t="shared" si="686"/>
        <v>0</v>
      </c>
      <c r="V177" s="726">
        <f t="shared" si="687"/>
        <v>0</v>
      </c>
      <c r="W177" s="727">
        <f t="shared" si="688"/>
        <v>166.98</v>
      </c>
      <c r="X177" s="728">
        <f t="shared" si="689"/>
        <v>0</v>
      </c>
      <c r="Y177" s="720" t="str">
        <f t="shared" si="690"/>
        <v>C12-10</v>
      </c>
      <c r="Z177" s="721">
        <f t="shared" si="691"/>
        <v>1.2</v>
      </c>
      <c r="AA177" s="729" t="s">
        <v>31</v>
      </c>
      <c r="AB177" s="722">
        <f t="shared" si="692"/>
        <v>1.2</v>
      </c>
      <c r="AC177" s="730">
        <f t="shared" si="693"/>
        <v>1.7486999999999995</v>
      </c>
      <c r="AD177" s="731">
        <f t="shared" si="694"/>
        <v>0.06</v>
      </c>
      <c r="AE177" s="731">
        <f t="shared" si="695"/>
        <v>0.15</v>
      </c>
      <c r="AF177" s="732">
        <f t="shared" si="696"/>
        <v>1.96</v>
      </c>
      <c r="AG177" s="732">
        <f t="shared" si="697"/>
        <v>2.2000000000000002</v>
      </c>
      <c r="AH177" s="731">
        <f t="shared" si="698"/>
        <v>0.68</v>
      </c>
      <c r="AI177" s="733">
        <f t="shared" si="699"/>
        <v>0</v>
      </c>
      <c r="AJ177" s="733">
        <f t="shared" si="700"/>
        <v>2.2400000000000002</v>
      </c>
      <c r="AK177" s="733">
        <f t="shared" si="701"/>
        <v>0.69</v>
      </c>
      <c r="AL177" s="733">
        <f t="shared" si="702"/>
        <v>0</v>
      </c>
      <c r="AM177" s="733">
        <f t="shared" si="703"/>
        <v>0</v>
      </c>
      <c r="AN177" s="734">
        <f t="shared" si="704"/>
        <v>13.38</v>
      </c>
      <c r="AO177" s="735">
        <f t="shared" si="705"/>
        <v>0</v>
      </c>
      <c r="AP177" s="1216" t="str">
        <f t="shared" si="706"/>
        <v>C12-10 =&gt; C12-11</v>
      </c>
      <c r="AQ177" s="1217"/>
      <c r="AR177" s="739">
        <f t="shared" si="707"/>
        <v>0.6</v>
      </c>
      <c r="AS177" s="736"/>
      <c r="AT177" s="736"/>
      <c r="AU177" s="723">
        <f t="shared" si="708"/>
        <v>33</v>
      </c>
      <c r="AV177" s="721">
        <f t="shared" si="709"/>
        <v>1.4</v>
      </c>
      <c r="AW177" s="729" t="s">
        <v>31</v>
      </c>
      <c r="AX177" s="722">
        <f t="shared" si="710"/>
        <v>1.4</v>
      </c>
      <c r="AY177" s="727">
        <f t="shared" si="711"/>
        <v>31.6</v>
      </c>
      <c r="AZ177" s="798">
        <f t="shared" si="712"/>
        <v>0.12</v>
      </c>
      <c r="BA177" s="798"/>
      <c r="BB177" s="727">
        <f t="shared" si="713"/>
        <v>1.42</v>
      </c>
      <c r="BC177" s="724">
        <f t="shared" si="714"/>
        <v>10.95</v>
      </c>
      <c r="BD177" s="737">
        <f t="shared" si="715"/>
        <v>0</v>
      </c>
      <c r="BE177" s="737"/>
      <c r="BF177" s="737">
        <f t="shared" si="716"/>
        <v>98.06</v>
      </c>
      <c r="BG177" s="737">
        <f t="shared" si="717"/>
        <v>12.87</v>
      </c>
      <c r="BH177" s="726">
        <f t="shared" si="718"/>
        <v>1.9586999999999994</v>
      </c>
      <c r="BI177" s="726">
        <f t="shared" si="719"/>
        <v>0</v>
      </c>
      <c r="BJ177" s="726">
        <f t="shared" si="720"/>
        <v>3.84</v>
      </c>
      <c r="BK177" s="726">
        <f t="shared" si="721"/>
        <v>0</v>
      </c>
      <c r="BL177" s="738">
        <f t="shared" si="722"/>
        <v>70.400000000000006</v>
      </c>
      <c r="BM177" s="718"/>
      <c r="BN177" s="779" t="s">
        <v>35174</v>
      </c>
      <c r="BO177" s="793" t="s">
        <v>35185</v>
      </c>
      <c r="BP177" s="784">
        <v>0.6</v>
      </c>
      <c r="BQ177" s="784">
        <v>33</v>
      </c>
      <c r="BR177" s="787">
        <v>1.7486999999999995</v>
      </c>
      <c r="BS177" s="787">
        <v>1.9547000000000008</v>
      </c>
      <c r="BT177" s="795">
        <v>0</v>
      </c>
    </row>
    <row r="178" spans="1:72" ht="14.25">
      <c r="A178" s="1216" t="str">
        <f t="shared" si="672"/>
        <v>C12-11 =&gt; C12</v>
      </c>
      <c r="B178" s="1218"/>
      <c r="C178" s="1217"/>
      <c r="D178" s="800">
        <f t="shared" si="673"/>
        <v>0.6</v>
      </c>
      <c r="E178" s="801"/>
      <c r="F178" s="802"/>
      <c r="G178" s="803" t="s">
        <v>34920</v>
      </c>
      <c r="H178" s="740">
        <f t="shared" si="674"/>
        <v>37</v>
      </c>
      <c r="I178" s="740">
        <v>1</v>
      </c>
      <c r="J178" s="740">
        <f t="shared" si="675"/>
        <v>37</v>
      </c>
      <c r="K178" s="804">
        <f t="shared" si="676"/>
        <v>1.9547000000000008</v>
      </c>
      <c r="L178" s="804">
        <f t="shared" si="677"/>
        <v>2.4287000000000027</v>
      </c>
      <c r="M178" s="724">
        <f t="shared" si="678"/>
        <v>2.19</v>
      </c>
      <c r="N178" s="725">
        <f t="shared" si="679"/>
        <v>0.06</v>
      </c>
      <c r="O178" s="725">
        <f t="shared" si="680"/>
        <v>0.12</v>
      </c>
      <c r="P178" s="724">
        <f t="shared" si="681"/>
        <v>2.37</v>
      </c>
      <c r="Q178" s="724">
        <f t="shared" si="682"/>
        <v>1.42</v>
      </c>
      <c r="R178" s="726">
        <f t="shared" si="683"/>
        <v>0</v>
      </c>
      <c r="S178" s="726">
        <f t="shared" si="684"/>
        <v>78.81</v>
      </c>
      <c r="T178" s="726">
        <f t="shared" si="685"/>
        <v>45.71</v>
      </c>
      <c r="U178" s="726">
        <f t="shared" si="686"/>
        <v>0</v>
      </c>
      <c r="V178" s="726">
        <f t="shared" si="687"/>
        <v>0</v>
      </c>
      <c r="W178" s="727">
        <f t="shared" si="688"/>
        <v>212.38</v>
      </c>
      <c r="X178" s="728">
        <f t="shared" si="689"/>
        <v>0</v>
      </c>
      <c r="Y178" s="720" t="str">
        <f t="shared" si="690"/>
        <v>C12-11</v>
      </c>
      <c r="Z178" s="721">
        <f t="shared" si="691"/>
        <v>1.2</v>
      </c>
      <c r="AA178" s="729" t="s">
        <v>31</v>
      </c>
      <c r="AB178" s="722">
        <f t="shared" si="692"/>
        <v>1.2</v>
      </c>
      <c r="AC178" s="730">
        <f t="shared" si="693"/>
        <v>1.9547000000000008</v>
      </c>
      <c r="AD178" s="731">
        <f t="shared" si="694"/>
        <v>0.06</v>
      </c>
      <c r="AE178" s="731">
        <f t="shared" si="695"/>
        <v>0.15</v>
      </c>
      <c r="AF178" s="732">
        <f t="shared" si="696"/>
        <v>2.16</v>
      </c>
      <c r="AG178" s="732">
        <f t="shared" si="697"/>
        <v>2.2000000000000002</v>
      </c>
      <c r="AH178" s="731">
        <f t="shared" si="698"/>
        <v>0.68</v>
      </c>
      <c r="AI178" s="733">
        <f t="shared" si="699"/>
        <v>0</v>
      </c>
      <c r="AJ178" s="733">
        <f t="shared" si="700"/>
        <v>2.2400000000000002</v>
      </c>
      <c r="AK178" s="733">
        <f t="shared" si="701"/>
        <v>0.99</v>
      </c>
      <c r="AL178" s="733">
        <f t="shared" si="702"/>
        <v>0</v>
      </c>
      <c r="AM178" s="733">
        <f t="shared" si="703"/>
        <v>0</v>
      </c>
      <c r="AN178" s="734">
        <f t="shared" si="704"/>
        <v>14.47</v>
      </c>
      <c r="AO178" s="735">
        <f t="shared" si="705"/>
        <v>0</v>
      </c>
      <c r="AP178" s="1216" t="str">
        <f t="shared" si="706"/>
        <v>C12-11 =&gt; C12</v>
      </c>
      <c r="AQ178" s="1217"/>
      <c r="AR178" s="739">
        <f t="shared" si="707"/>
        <v>0.6</v>
      </c>
      <c r="AS178" s="736"/>
      <c r="AT178" s="736"/>
      <c r="AU178" s="723">
        <f t="shared" si="708"/>
        <v>37</v>
      </c>
      <c r="AV178" s="721">
        <f t="shared" si="709"/>
        <v>1.4</v>
      </c>
      <c r="AW178" s="729" t="s">
        <v>31</v>
      </c>
      <c r="AX178" s="722">
        <f t="shared" si="710"/>
        <v>1.4</v>
      </c>
      <c r="AY178" s="727">
        <f t="shared" si="711"/>
        <v>35.6</v>
      </c>
      <c r="AZ178" s="798">
        <f t="shared" si="712"/>
        <v>0.12</v>
      </c>
      <c r="BA178" s="798"/>
      <c r="BB178" s="727">
        <f t="shared" si="713"/>
        <v>1.42</v>
      </c>
      <c r="BC178" s="724">
        <f t="shared" si="714"/>
        <v>12.33</v>
      </c>
      <c r="BD178" s="737">
        <f t="shared" si="715"/>
        <v>0</v>
      </c>
      <c r="BE178" s="737"/>
      <c r="BF178" s="737">
        <f t="shared" si="716"/>
        <v>127.75</v>
      </c>
      <c r="BG178" s="737">
        <f t="shared" si="717"/>
        <v>14.49</v>
      </c>
      <c r="BH178" s="726">
        <f t="shared" si="718"/>
        <v>2.1647000000000007</v>
      </c>
      <c r="BI178" s="726">
        <f t="shared" si="719"/>
        <v>5.0000000000000266E-2</v>
      </c>
      <c r="BJ178" s="726">
        <f t="shared" si="720"/>
        <v>4.24</v>
      </c>
      <c r="BK178" s="726">
        <f t="shared" si="721"/>
        <v>0.03</v>
      </c>
      <c r="BL178" s="738">
        <f t="shared" si="722"/>
        <v>96.66</v>
      </c>
      <c r="BM178" s="718"/>
      <c r="BN178" s="779" t="s">
        <v>35175</v>
      </c>
      <c r="BO178" s="793" t="s">
        <v>35186</v>
      </c>
      <c r="BP178" s="784">
        <v>0.6</v>
      </c>
      <c r="BQ178" s="784">
        <v>37</v>
      </c>
      <c r="BR178" s="787">
        <v>1.9547000000000008</v>
      </c>
      <c r="BS178" s="787">
        <v>2.4287000000000027</v>
      </c>
      <c r="BT178" s="795">
        <v>0.20699999999999999</v>
      </c>
    </row>
    <row r="179" spans="1:72" ht="14.25">
      <c r="A179" s="719" t="s">
        <v>35162</v>
      </c>
      <c r="B179" s="742"/>
      <c r="C179" s="742"/>
      <c r="D179" s="806"/>
      <c r="E179" s="806"/>
      <c r="F179" s="806"/>
      <c r="G179" s="833"/>
      <c r="H179" s="744"/>
      <c r="I179" s="744"/>
      <c r="J179" s="744"/>
      <c r="K179" s="808"/>
      <c r="L179" s="808"/>
      <c r="M179" s="747"/>
      <c r="N179" s="748"/>
      <c r="O179" s="748"/>
      <c r="P179" s="747"/>
      <c r="Q179" s="747"/>
      <c r="R179" s="749"/>
      <c r="S179" s="749"/>
      <c r="T179" s="749"/>
      <c r="U179" s="749"/>
      <c r="V179" s="749"/>
      <c r="W179" s="750"/>
      <c r="X179" s="715"/>
      <c r="Y179" s="741"/>
      <c r="Z179" s="743"/>
      <c r="AA179" s="751"/>
      <c r="AB179" s="743"/>
      <c r="AC179" s="752"/>
      <c r="AD179" s="751"/>
      <c r="AE179" s="751"/>
      <c r="AF179" s="753"/>
      <c r="AG179" s="753"/>
      <c r="AH179" s="751"/>
      <c r="AI179" s="754"/>
      <c r="AJ179" s="754"/>
      <c r="AK179" s="754"/>
      <c r="AL179" s="754"/>
      <c r="AM179" s="754"/>
      <c r="AN179" s="755"/>
      <c r="AO179" s="756"/>
      <c r="AP179" s="741"/>
      <c r="AQ179" s="742"/>
      <c r="AR179" s="757"/>
      <c r="AS179" s="757"/>
      <c r="AT179" s="757"/>
      <c r="AU179" s="745"/>
      <c r="AV179" s="743"/>
      <c r="AW179" s="751"/>
      <c r="AX179" s="743"/>
      <c r="AY179" s="750"/>
      <c r="AZ179" s="750"/>
      <c r="BA179" s="750"/>
      <c r="BB179" s="750"/>
      <c r="BC179" s="747"/>
      <c r="BD179" s="747"/>
      <c r="BE179" s="747"/>
      <c r="BF179" s="747"/>
      <c r="BG179" s="747"/>
      <c r="BH179" s="749"/>
      <c r="BI179" s="749"/>
      <c r="BJ179" s="749"/>
      <c r="BK179" s="749"/>
      <c r="BL179" s="717"/>
      <c r="BM179" s="718"/>
      <c r="BN179" s="779"/>
      <c r="BO179" s="793"/>
      <c r="BP179" s="784"/>
      <c r="BQ179" s="784"/>
      <c r="BR179" s="787"/>
      <c r="BS179" s="787"/>
      <c r="BT179" s="795"/>
    </row>
    <row r="180" spans="1:72" ht="14.25">
      <c r="A180" s="1216" t="str">
        <f>BN180</f>
        <v>C17-5-1 =&gt; C17-5</v>
      </c>
      <c r="B180" s="1218"/>
      <c r="C180" s="1217"/>
      <c r="D180" s="800">
        <f>BP180</f>
        <v>0.4</v>
      </c>
      <c r="E180" s="801"/>
      <c r="F180" s="802"/>
      <c r="G180" s="803" t="s">
        <v>34920</v>
      </c>
      <c r="H180" s="740">
        <f>BQ180</f>
        <v>34</v>
      </c>
      <c r="I180" s="740">
        <v>1</v>
      </c>
      <c r="J180" s="740">
        <f>H180</f>
        <v>34</v>
      </c>
      <c r="K180" s="804">
        <f>BR180</f>
        <v>1.1499999999999986</v>
      </c>
      <c r="L180" s="804">
        <f>BS180</f>
        <v>1.1449999999999996</v>
      </c>
      <c r="M180" s="724">
        <f>ROUND((K180+L180)/2,2)</f>
        <v>1.1499999999999999</v>
      </c>
      <c r="N180" s="725">
        <f>IF(F180=0,ROUND($D180*10%,2),IF(D180&gt;2.8,0.18,0.15))</f>
        <v>0.04</v>
      </c>
      <c r="O180" s="725">
        <f>IF(F180=0,IF(   ROUND($D180/4,2),   IF(ROUND(($D180*1.2)/6,2)&lt;0.1,0.1,ROUND(($D180*1.2)/6,2))),0.5)</f>
        <v>0.1</v>
      </c>
      <c r="P180" s="724">
        <f>M180+N180+O180</f>
        <v>1.29</v>
      </c>
      <c r="Q180" s="724">
        <f>IF(P180&lt;2,(D180+N180*2)+0.6,(D180+N180*2)+0.6+ROUNDUP(P180-2,0)*0.1)*I180</f>
        <v>1.08</v>
      </c>
      <c r="R180" s="726">
        <f>IF($P180&lt;=$X$4,ROUND(IF($P180&lt;1.5,$P180*$H180*$Q180,1.5*$H180*$Q180),2),0)</f>
        <v>47.37</v>
      </c>
      <c r="S180" s="726">
        <f>IF($P180&gt;$X$4,ROUND(IF($P180&lt;1.5,$P180*$H180*$Q180,1.5*$H180*$Q180),2),0)</f>
        <v>0</v>
      </c>
      <c r="T180" s="726">
        <f>IF($P180&gt;$X$4,ROUND(IF($P180&lt;1.5,0,IF($P180&gt;3,1.5*$H180*$Q180,($P180-1.5)*$H180*$Q180)),2),0)</f>
        <v>0</v>
      </c>
      <c r="U180" s="726">
        <f>IF($P180&gt;$X$4,ROUND(IF($P180&lt;3,0,IF($P180&gt;4.5,1.5*$H180*$Q180,($P180-3)*$H180*$Q180)),2),0)</f>
        <v>0</v>
      </c>
      <c r="V180" s="726">
        <f>IF($P180&gt;$X$4,ROUND(IF($P180&lt;4.5,0,IF($P180&gt;6,($P180-4.5)*$H180*$Q180,($P180-4.5)*$H180*$Q180)),2),0)</f>
        <v>0</v>
      </c>
      <c r="W180" s="727">
        <f>IF($P180&gt;$X$4, IF( $P180&lt;=4,   ROUND($H180*($P180+0.5)*2,2),   0),0)</f>
        <v>0</v>
      </c>
      <c r="X180" s="728">
        <f>IF($P180&gt;$X$4, IF( $P180&gt;4,   ROUND($H180*($P180+0.5)*2,2),   0),0)</f>
        <v>0</v>
      </c>
      <c r="Y180" s="720" t="str">
        <f>BO180</f>
        <v>C17-5-1</v>
      </c>
      <c r="Z180" s="721">
        <f>IF($D180=0.3,IF($I180=1,1.2,IF(I180=2,1.5,"--")),IF($D180=0.4,IF($I180=1,1.2,IF(I180=2,1.5,"--")),IF($D180=0.45,IF($I180=1,1.2,IF(I180=2,1.5,"--")),IF($D180=0.5,IF($I180=1,1.2,IF(I180=2,1.5,"--")),IF($D180=0.6,IF($I180=1,1.2,IF(I180=2,2,"--")),IF($D180=0.75,IF($I180=1,1.3,IF(I180=2,2,"--")),IF($D180=0.8,1.3,IF($D180=1,1.5,IF($D180=1.2,1.7,IF($D180&lt;=2,2,"--"))))))))))</f>
        <v>1.2</v>
      </c>
      <c r="AA180" s="729" t="s">
        <v>31</v>
      </c>
      <c r="AB180" s="722">
        <f t="shared" ref="AB180" si="723">Z180</f>
        <v>1.2</v>
      </c>
      <c r="AC180" s="730">
        <f>IF($Z180="--","--",K180)</f>
        <v>1.1499999999999986</v>
      </c>
      <c r="AD180" s="731">
        <f>IF($Z180="--","--",IF(D180&gt;1.5,0.15,ROUND($D180*10%,2)))</f>
        <v>0.04</v>
      </c>
      <c r="AE180" s="731">
        <f>IF($Z180="--","--",0.15)</f>
        <v>0.15</v>
      </c>
      <c r="AF180" s="732">
        <f>IF($Z180="--","--",ROUND(AC180+AD180+AE180,2))</f>
        <v>1.34</v>
      </c>
      <c r="AG180" s="732">
        <f>IF($Z180="--","--",IF($AC180&lt;=2,$Z180+1,($Z180+1)+ROUNDUP($AC180-2,0)*0.1))</f>
        <v>2.2000000000000002</v>
      </c>
      <c r="AH180" s="731">
        <f>IF($D180=0.3,1.04,IF($D180=0.4,0.92,IF($D180=0.45,0.86,IF($D180=0.5,0.8,IF($D180=0.75,0.8,IF($D180=0.6,0.68,IF($D180=0.8,0.74,IF($D180=1,0.7,IF($D180=1.2,0.66,IF($D180=1.5,0.6,IF($D180&lt;=2,(2.4-(D180+0.3)),"--")))))))))))</f>
        <v>0.92</v>
      </c>
      <c r="AI180" s="733">
        <f>IF($Z180="--","--",IF($AF180&lt;=$X$4,ROUND(IF($AF180&lt;1.5,$AF180*$AG180*$AH180,1.5*$AG180*$AH180),2),0))</f>
        <v>2.71</v>
      </c>
      <c r="AJ180" s="733">
        <f>IF($Z180="--","--",IF($AF180&gt;$X$4,ROUND(IF($AF180&lt;1.5,$AF180*$AG180*$AH180,1.5*$AG180*$AH180),2),0))</f>
        <v>0</v>
      </c>
      <c r="AK180" s="733">
        <f>IF($Z180="--","--",IF($AF180&gt;$X$4,ROUND(IF($AF180&lt;1.5,0,IF($AF180&gt;3,1.5*$AG180*$AH180,($AF180-1.5)*$AG180*$AH180)),2),0))</f>
        <v>0</v>
      </c>
      <c r="AL180" s="733">
        <f>IF($Z180="--","--",IF($AF180&gt;$X$4,ROUND(IF($AF180&lt;3,0,IF($AF180&gt;4.5,1.5*$AG180*$AH180,($AF180-3)*$AG180*$AH180)),2),0))</f>
        <v>0</v>
      </c>
      <c r="AM180" s="733">
        <f>IF($Z180="--","--",IF($AF180&gt;$X$4,ROUND(IF($AF180&lt;4.5,0,IF($AF180&gt;6,($AF180-4.5)*$AG180*$AH180,($AF180-4.5)*$AG180*$AH180)),2),0))</f>
        <v>0</v>
      </c>
      <c r="AN180" s="734">
        <f>IF($Z180="--","--",IF($AF180&gt;$X$4, IF( $AF180&lt;=4,   ROUND(($AH180*4)*($AF180+0.5)*2,2),   0),0))</f>
        <v>0</v>
      </c>
      <c r="AO180" s="735">
        <f>IF($Z180="--","--",IF($AF180&gt;$X$4, IF( $AF180&gt;4,   ROUND(($AH180*4)*($AF180+0.5)*2,2),   0),0))</f>
        <v>0</v>
      </c>
      <c r="AP180" s="1216" t="str">
        <f>A180</f>
        <v>C17-5-1 =&gt; C17-5</v>
      </c>
      <c r="AQ180" s="1217"/>
      <c r="AR180" s="739">
        <f>D180</f>
        <v>0.4</v>
      </c>
      <c r="AS180" s="736"/>
      <c r="AT180" s="736"/>
      <c r="AU180" s="723">
        <f>H180</f>
        <v>34</v>
      </c>
      <c r="AV180" s="721">
        <f>IF($Z180="--","--",Z180+0.2)</f>
        <v>1.4</v>
      </c>
      <c r="AW180" s="729" t="s">
        <v>31</v>
      </c>
      <c r="AX180" s="722">
        <f t="shared" ref="AX180" si="724">AV180</f>
        <v>1.4</v>
      </c>
      <c r="AY180" s="727">
        <f>IF(D180&gt;2,AU180,AU180-AV180)</f>
        <v>32.6</v>
      </c>
      <c r="AZ180" s="798">
        <f>O180</f>
        <v>0.1</v>
      </c>
      <c r="BA180" s="798"/>
      <c r="BB180" s="727">
        <f>Q180</f>
        <v>1.08</v>
      </c>
      <c r="BC180" s="724">
        <f>IF(F180=0,IF(ROUND( AY180 * ( ( (O180*Q180) +  ( ((D180+N180*2)/6)*Q180 ) ) - ROUND(  ((D180+N180*2)^2)   *   (   ( PI()*96.379 / (4*360) )  -  ( (SIN((96.379/2)*PI()/180)) * (COS((96.379/2)*PI()/180)) / 4 )   ), 4) ),2),   ROUND( AY180 * ( ( (O180*Q180) +  ( ((D180+N180*2)/4)*Q180 ) ) - ROUND(  ((D180+N180*2)^2)   *   (   ( PI()*120 / (4*360) )  -  ( (SIN((120/2)*PI()/180)) * (COS((120/2)*PI()/180)) / 4 )   ), 4) ),2)),0)</f>
        <v>6.59</v>
      </c>
      <c r="BD180" s="737">
        <f>IF(F180&gt;0,ROUND(AY180*O180*Q180,2),0)</f>
        <v>0</v>
      </c>
      <c r="BE180" s="737"/>
      <c r="BF180" s="737">
        <f>SUM(R180:V180,AI180:AM180)</f>
        <v>50.08</v>
      </c>
      <c r="BG180" s="737">
        <f>IF(F180=0, ROUND( ( PI()*( (D180+N180*2)^2 ) / 4  ) * AY180,2),  ROUND( (D180+N180*2)*(F180+N180*2) * AY180,2))*I180</f>
        <v>5.9</v>
      </c>
      <c r="BH180" s="726">
        <f>IF(($K180+N180-0.15)&lt;=2,($K180+N180+0.15),IF(($K180+N180)&lt;=3,2.35,($K180+N180+0.2)-0.85))</f>
        <v>1.3399999999999985</v>
      </c>
      <c r="BI180" s="726">
        <f>IF(D180&gt;2,   (K180-F180-N180-0.11),IF(($K180+N180)&lt;=2,0,IF(($K180+N180)&gt;3,0.85,(K180+N180+0.2-BH180))))</f>
        <v>0</v>
      </c>
      <c r="BJ180" s="726">
        <f>IF($Z180="--",0,IF(D180&gt;2,ROUND(((1.42+0.4)+(0.91+0.4))*2*BI180,2),ROUND(AV180*AX180*BH180,2)))</f>
        <v>2.63</v>
      </c>
      <c r="BK180" s="726">
        <f t="shared" ref="BK180" si="725">ROUND(((PI()*0.9^2)/4)*BI180,2)</f>
        <v>0</v>
      </c>
      <c r="BL180" s="738">
        <f t="shared" ref="BL180" si="726">ROUND(BF180-BG180-BJ180-BK180-BC180-BD180,2)</f>
        <v>34.96</v>
      </c>
      <c r="BM180" s="718"/>
      <c r="BN180" s="779" t="s">
        <v>35190</v>
      </c>
      <c r="BO180" s="793" t="s">
        <v>35191</v>
      </c>
      <c r="BP180" s="784">
        <v>0.4</v>
      </c>
      <c r="BQ180" s="784">
        <v>34</v>
      </c>
      <c r="BR180" s="787">
        <v>1.1499999999999986</v>
      </c>
      <c r="BS180" s="787">
        <v>1.1449999999999996</v>
      </c>
      <c r="BT180" s="795">
        <v>0.16200000000000001</v>
      </c>
    </row>
    <row r="181" spans="1:72" ht="14.25">
      <c r="A181" s="719" t="s">
        <v>35214</v>
      </c>
      <c r="B181" s="742"/>
      <c r="C181" s="742"/>
      <c r="D181" s="806"/>
      <c r="E181" s="806"/>
      <c r="F181" s="806"/>
      <c r="G181" s="833"/>
      <c r="H181" s="744"/>
      <c r="I181" s="744"/>
      <c r="J181" s="744"/>
      <c r="K181" s="808"/>
      <c r="L181" s="808"/>
      <c r="M181" s="747"/>
      <c r="N181" s="748"/>
      <c r="O181" s="748"/>
      <c r="P181" s="747"/>
      <c r="Q181" s="747"/>
      <c r="R181" s="749"/>
      <c r="S181" s="749"/>
      <c r="T181" s="749"/>
      <c r="U181" s="749"/>
      <c r="V181" s="749"/>
      <c r="W181" s="750"/>
      <c r="X181" s="715"/>
      <c r="Y181" s="741"/>
      <c r="Z181" s="743"/>
      <c r="AA181" s="751"/>
      <c r="AB181" s="743"/>
      <c r="AC181" s="752"/>
      <c r="AD181" s="751"/>
      <c r="AE181" s="751"/>
      <c r="AF181" s="753"/>
      <c r="AG181" s="753"/>
      <c r="AH181" s="751"/>
      <c r="AI181" s="754"/>
      <c r="AJ181" s="754"/>
      <c r="AK181" s="754"/>
      <c r="AL181" s="754"/>
      <c r="AM181" s="754"/>
      <c r="AN181" s="755"/>
      <c r="AO181" s="756"/>
      <c r="AP181" s="741"/>
      <c r="AQ181" s="742"/>
      <c r="AR181" s="757"/>
      <c r="AS181" s="757"/>
      <c r="AT181" s="757"/>
      <c r="AU181" s="745"/>
      <c r="AV181" s="743"/>
      <c r="AW181" s="751"/>
      <c r="AX181" s="743"/>
      <c r="AY181" s="750"/>
      <c r="AZ181" s="750"/>
      <c r="BA181" s="750"/>
      <c r="BB181" s="750"/>
      <c r="BC181" s="747"/>
      <c r="BD181" s="747"/>
      <c r="BE181" s="747"/>
      <c r="BF181" s="747"/>
      <c r="BG181" s="747"/>
      <c r="BH181" s="749"/>
      <c r="BI181" s="749"/>
      <c r="BJ181" s="749"/>
      <c r="BK181" s="749"/>
      <c r="BL181" s="717"/>
      <c r="BM181" s="718"/>
      <c r="BN181" s="779"/>
      <c r="BO181" s="793"/>
      <c r="BP181" s="784"/>
      <c r="BQ181" s="784"/>
      <c r="BR181" s="787"/>
      <c r="BS181" s="787"/>
      <c r="BT181" s="795"/>
    </row>
    <row r="182" spans="1:72" ht="14.25">
      <c r="A182" s="1216" t="str">
        <f>BN182</f>
        <v>C17-1 =&gt; C17-2</v>
      </c>
      <c r="B182" s="1218"/>
      <c r="C182" s="1217"/>
      <c r="D182" s="800">
        <f>BP182</f>
        <v>0.4</v>
      </c>
      <c r="E182" s="801"/>
      <c r="F182" s="802"/>
      <c r="G182" s="803" t="s">
        <v>34920</v>
      </c>
      <c r="H182" s="740">
        <f>BQ182</f>
        <v>30</v>
      </c>
      <c r="I182" s="740">
        <v>1</v>
      </c>
      <c r="J182" s="740">
        <f>H182</f>
        <v>30</v>
      </c>
      <c r="K182" s="804">
        <f>BR182</f>
        <v>1.3000000000000007</v>
      </c>
      <c r="L182" s="804">
        <f>BS182</f>
        <v>1.3079999999999998</v>
      </c>
      <c r="M182" s="724">
        <f>ROUND((K182+L182)/2,2)</f>
        <v>1.3</v>
      </c>
      <c r="N182" s="725">
        <f>IF(F182=0,ROUND($D182*10%,2),IF(D182&gt;2.8,0.18,0.15))</f>
        <v>0.04</v>
      </c>
      <c r="O182" s="725">
        <f>IF(F182=0,IF(   ROUND($D182/4,2),   IF(ROUND(($D182*1.2)/6,2)&lt;0.1,0.1,ROUND(($D182*1.2)/6,2))),0.5)</f>
        <v>0.1</v>
      </c>
      <c r="P182" s="724">
        <f>M182+N182+O182</f>
        <v>1.4400000000000002</v>
      </c>
      <c r="Q182" s="724">
        <f>IF(P182&lt;2,(D182+N182*2)+0.6,(D182+N182*2)+0.6+ROUNDUP(P182-2,0)*0.1)*I182</f>
        <v>1.08</v>
      </c>
      <c r="R182" s="726">
        <f>IF($P182&lt;=$X$4,ROUND(IF($P182&lt;1.5,$P182*$H182*$Q182,1.5*$H182*$Q182),2),0)</f>
        <v>46.66</v>
      </c>
      <c r="S182" s="726">
        <f>IF($P182&gt;$X$4,ROUND(IF($P182&lt;1.5,$P182*$H182*$Q182,1.5*$H182*$Q182),2),0)</f>
        <v>0</v>
      </c>
      <c r="T182" s="726">
        <f>IF($P182&gt;$X$4,ROUND(IF($P182&lt;1.5,0,IF($P182&gt;3,1.5*$H182*$Q182,($P182-1.5)*$H182*$Q182)),2),0)</f>
        <v>0</v>
      </c>
      <c r="U182" s="726">
        <f>IF($P182&gt;$X$4,ROUND(IF($P182&lt;3,0,IF($P182&gt;4.5,1.5*$H182*$Q182,($P182-3)*$H182*$Q182)),2),0)</f>
        <v>0</v>
      </c>
      <c r="V182" s="726">
        <f>IF($P182&gt;$X$4,ROUND(IF($P182&lt;4.5,0,IF($P182&gt;6,($P182-4.5)*$H182*$Q182,($P182-4.5)*$H182*$Q182)),2),0)</f>
        <v>0</v>
      </c>
      <c r="W182" s="727">
        <f>IF($P182&gt;$X$4, IF( $P182&lt;=4,   ROUND($H182*($P182+0.5)*2,2),   0),0)</f>
        <v>0</v>
      </c>
      <c r="X182" s="728">
        <f>IF($P182&gt;$X$4, IF( $P182&gt;4,   ROUND($H182*($P182+0.5)*2,2),   0),0)</f>
        <v>0</v>
      </c>
      <c r="Y182" s="720" t="str">
        <f>BO182</f>
        <v>C17-1</v>
      </c>
      <c r="Z182" s="721">
        <f>IF($D182=0.3,IF($I182=1,1.2,IF(I182=2,1.5,"--")),IF($D182=0.4,IF($I182=1,1.2,IF(I182=2,1.5,"--")),IF($D182=0.45,IF($I182=1,1.2,IF(I182=2,1.5,"--")),IF($D182=0.5,IF($I182=1,1.2,IF(I182=2,1.5,"--")),IF($D182=0.6,IF($I182=1,1.2,IF(I182=2,2,"--")),IF($D182=0.75,IF($I182=1,1.3,IF(I182=2,2,"--")),IF($D182=0.8,1.3,IF($D182=1,1.5,IF($D182=1.2,1.7,IF($D182&lt;=2,2,"--"))))))))))</f>
        <v>1.2</v>
      </c>
      <c r="AA182" s="729" t="s">
        <v>31</v>
      </c>
      <c r="AB182" s="722">
        <f t="shared" ref="AB182" si="727">Z182</f>
        <v>1.2</v>
      </c>
      <c r="AC182" s="730">
        <f>IF($Z182="--","--",K182)</f>
        <v>1.3000000000000007</v>
      </c>
      <c r="AD182" s="731">
        <f>IF($Z182="--","--",IF(D182&gt;1.5,0.15,ROUND($D182*10%,2)))</f>
        <v>0.04</v>
      </c>
      <c r="AE182" s="731">
        <f>IF($Z182="--","--",0.15)</f>
        <v>0.15</v>
      </c>
      <c r="AF182" s="732">
        <f>IF($Z182="--","--",ROUND(AC182+AD182+AE182,2))</f>
        <v>1.49</v>
      </c>
      <c r="AG182" s="732">
        <f>IF($Z182="--","--",IF($AC182&lt;=2,$Z182+1,($Z182+1)+ROUNDUP($AC182-2,0)*0.1))</f>
        <v>2.2000000000000002</v>
      </c>
      <c r="AH182" s="731">
        <f>IF($D182=0.3,1.04,IF($D182=0.4,0.92,IF($D182=0.45,0.86,IF($D182=0.5,0.8,IF($D182=0.75,0.8,IF($D182=0.6,0.68,IF($D182=0.8,0.74,IF($D182=1,0.7,IF($D182=1.2,0.66,IF($D182=1.5,0.6,IF($D182&lt;=2,(2.4-(D182+0.3)),"--")))))))))))</f>
        <v>0.92</v>
      </c>
      <c r="AI182" s="733">
        <f>IF($Z182="--","--",IF($AF182&lt;=$X$4,ROUND(IF($AF182&lt;1.5,$AF182*$AG182*$AH182,1.5*$AG182*$AH182),2),0))</f>
        <v>3.02</v>
      </c>
      <c r="AJ182" s="733">
        <f>IF($Z182="--","--",IF($AF182&gt;$X$4,ROUND(IF($AF182&lt;1.5,$AF182*$AG182*$AH182,1.5*$AG182*$AH182),2),0))</f>
        <v>0</v>
      </c>
      <c r="AK182" s="733">
        <f>IF($Z182="--","--",IF($AF182&gt;$X$4,ROUND(IF($AF182&lt;1.5,0,IF($AF182&gt;3,1.5*$AG182*$AH182,($AF182-1.5)*$AG182*$AH182)),2),0))</f>
        <v>0</v>
      </c>
      <c r="AL182" s="733">
        <f>IF($Z182="--","--",IF($AF182&gt;$X$4,ROUND(IF($AF182&lt;3,0,IF($AF182&gt;4.5,1.5*$AG182*$AH182,($AF182-3)*$AG182*$AH182)),2),0))</f>
        <v>0</v>
      </c>
      <c r="AM182" s="733">
        <f>IF($Z182="--","--",IF($AF182&gt;$X$4,ROUND(IF($AF182&lt;4.5,0,IF($AF182&gt;6,($AF182-4.5)*$AG182*$AH182,($AF182-4.5)*$AG182*$AH182)),2),0))</f>
        <v>0</v>
      </c>
      <c r="AN182" s="734">
        <f>IF($Z182="--","--",IF($AF182&gt;$X$4, IF( $AF182&lt;=4,   ROUND(($AH182*4)*($AF182+0.5)*2,2),   0),0))</f>
        <v>0</v>
      </c>
      <c r="AO182" s="735">
        <f>IF($Z182="--","--",IF($AF182&gt;$X$4, IF( $AF182&gt;4,   ROUND(($AH182*4)*($AF182+0.5)*2,2),   0),0))</f>
        <v>0</v>
      </c>
      <c r="AP182" s="1216" t="str">
        <f>A182</f>
        <v>C17-1 =&gt; C17-2</v>
      </c>
      <c r="AQ182" s="1217"/>
      <c r="AR182" s="739">
        <f>D182</f>
        <v>0.4</v>
      </c>
      <c r="AS182" s="736"/>
      <c r="AT182" s="736"/>
      <c r="AU182" s="723">
        <f>H182</f>
        <v>30</v>
      </c>
      <c r="AV182" s="721">
        <f>IF($Z182="--","--",Z182+0.2)</f>
        <v>1.4</v>
      </c>
      <c r="AW182" s="729" t="s">
        <v>31</v>
      </c>
      <c r="AX182" s="722">
        <f t="shared" ref="AX182" si="728">AV182</f>
        <v>1.4</v>
      </c>
      <c r="AY182" s="727">
        <f>IF(D182&gt;2,AU182,AU182-AV182)</f>
        <v>28.6</v>
      </c>
      <c r="AZ182" s="798">
        <f>O182</f>
        <v>0.1</v>
      </c>
      <c r="BA182" s="798"/>
      <c r="BB182" s="727">
        <f>Q182</f>
        <v>1.08</v>
      </c>
      <c r="BC182" s="724">
        <f>IF(F182=0,IF(ROUND( AY182 * ( ( (O182*Q182) +  ( ((D182+N182*2)/6)*Q182 ) ) - ROUND(  ((D182+N182*2)^2)   *   (   ( PI()*96.379 / (4*360) )  -  ( (SIN((96.379/2)*PI()/180)) * (COS((96.379/2)*PI()/180)) / 4 )   ), 4) ),2),   ROUND( AY182 * ( ( (O182*Q182) +  ( ((D182+N182*2)/4)*Q182 ) ) - ROUND(  ((D182+N182*2)^2)   *   (   ( PI()*120 / (4*360) )  -  ( (SIN((120/2)*PI()/180)) * (COS((120/2)*PI()/180)) / 4 )   ), 4) ),2)),0)</f>
        <v>5.78</v>
      </c>
      <c r="BD182" s="737">
        <f>IF(F182&gt;0,ROUND(AY182*O182*Q182,2),0)</f>
        <v>0</v>
      </c>
      <c r="BE182" s="737"/>
      <c r="BF182" s="737">
        <f>SUM(R182:V182,AI182:AM182)</f>
        <v>49.68</v>
      </c>
      <c r="BG182" s="737">
        <f>IF(F182=0, ROUND( ( PI()*( (D182+N182*2)^2 ) / 4  ) * AY182,2),  ROUND( (D182+N182*2)*(F182+N182*2) * AY182,2))*I182</f>
        <v>5.18</v>
      </c>
      <c r="BH182" s="726">
        <f>IF(($K182+N182-0.15)&lt;=2,($K182+N182+0.15),IF(($K182+N182)&lt;=3,2.35,($K182+N182+0.2)-0.85))</f>
        <v>1.4900000000000007</v>
      </c>
      <c r="BI182" s="726">
        <f>IF(D182&gt;2,   (K182-F182-N182-0.11),IF(($K182+N182)&lt;=2,0,IF(($K182+N182)&gt;3,0.85,(K182+N182+0.2-BH182))))</f>
        <v>0</v>
      </c>
      <c r="BJ182" s="726">
        <f>IF($Z182="--",0,IF(D182&gt;2,ROUND(((1.42+0.4)+(0.91+0.4))*2*BI182,2),ROUND(AV182*AX182*BH182,2)))</f>
        <v>2.92</v>
      </c>
      <c r="BK182" s="726">
        <f t="shared" ref="BK182" si="729">ROUND(((PI()*0.9^2)/4)*BI182,2)</f>
        <v>0</v>
      </c>
      <c r="BL182" s="738">
        <f t="shared" ref="BL182" si="730">ROUND(BF182-BG182-BJ182-BK182-BC182-BD182,2)</f>
        <v>35.799999999999997</v>
      </c>
      <c r="BM182" s="718"/>
      <c r="BN182" s="779" t="s">
        <v>35192</v>
      </c>
      <c r="BO182" s="793" t="s">
        <v>35203</v>
      </c>
      <c r="BP182" s="784">
        <v>0.4</v>
      </c>
      <c r="BQ182" s="784">
        <v>30</v>
      </c>
      <c r="BR182" s="787">
        <v>1.3000000000000007</v>
      </c>
      <c r="BS182" s="787">
        <v>1.3079999999999998</v>
      </c>
      <c r="BT182" s="795">
        <v>0</v>
      </c>
    </row>
    <row r="183" spans="1:72" ht="14.25">
      <c r="A183" s="1216" t="str">
        <f t="shared" ref="A183:A192" si="731">BN183</f>
        <v>C17-2 =&gt; C17-3</v>
      </c>
      <c r="B183" s="1218"/>
      <c r="C183" s="1217"/>
      <c r="D183" s="800">
        <f t="shared" ref="D183:D192" si="732">BP183</f>
        <v>0.4</v>
      </c>
      <c r="E183" s="801"/>
      <c r="F183" s="802"/>
      <c r="G183" s="803" t="s">
        <v>34920</v>
      </c>
      <c r="H183" s="740">
        <f t="shared" ref="H183:H192" si="733">BQ183</f>
        <v>34</v>
      </c>
      <c r="I183" s="740">
        <v>1</v>
      </c>
      <c r="J183" s="740">
        <f t="shared" ref="J183:J192" si="734">H183</f>
        <v>34</v>
      </c>
      <c r="K183" s="804">
        <f t="shared" ref="K183:K192" si="735">BR183</f>
        <v>1.3079999999999998</v>
      </c>
      <c r="L183" s="804">
        <f t="shared" ref="L183:L192" si="736">BS183</f>
        <v>1.3070000000000022</v>
      </c>
      <c r="M183" s="724">
        <f t="shared" ref="M183:M192" si="737">ROUND((K183+L183)/2,2)</f>
        <v>1.31</v>
      </c>
      <c r="N183" s="725">
        <f t="shared" ref="N183:N192" si="738">IF(F183=0,ROUND($D183*10%,2),IF(D183&gt;2.8,0.18,0.15))</f>
        <v>0.04</v>
      </c>
      <c r="O183" s="725">
        <f t="shared" ref="O183:O192" si="739">IF(F183=0,IF(   ROUND($D183/4,2),   IF(ROUND(($D183*1.2)/6,2)&lt;0.1,0.1,ROUND(($D183*1.2)/6,2))),0.5)</f>
        <v>0.1</v>
      </c>
      <c r="P183" s="724">
        <f t="shared" ref="P183:P192" si="740">M183+N183+O183</f>
        <v>1.4500000000000002</v>
      </c>
      <c r="Q183" s="724">
        <f t="shared" ref="Q183:Q192" si="741">IF(P183&lt;2,(D183+N183*2)+0.6,(D183+N183*2)+0.6+ROUNDUP(P183-2,0)*0.1)*I183</f>
        <v>1.08</v>
      </c>
      <c r="R183" s="726">
        <f t="shared" ref="R183:R192" si="742">IF($P183&lt;=$X$4,ROUND(IF($P183&lt;1.5,$P183*$H183*$Q183,1.5*$H183*$Q183),2),0)</f>
        <v>53.24</v>
      </c>
      <c r="S183" s="726">
        <f t="shared" ref="S183:S192" si="743">IF($P183&gt;$X$4,ROUND(IF($P183&lt;1.5,$P183*$H183*$Q183,1.5*$H183*$Q183),2),0)</f>
        <v>0</v>
      </c>
      <c r="T183" s="726">
        <f t="shared" ref="T183:T192" si="744">IF($P183&gt;$X$4,ROUND(IF($P183&lt;1.5,0,IF($P183&gt;3,1.5*$H183*$Q183,($P183-1.5)*$H183*$Q183)),2),0)</f>
        <v>0</v>
      </c>
      <c r="U183" s="726">
        <f t="shared" ref="U183:U192" si="745">IF($P183&gt;$X$4,ROUND(IF($P183&lt;3,0,IF($P183&gt;4.5,1.5*$H183*$Q183,($P183-3)*$H183*$Q183)),2),0)</f>
        <v>0</v>
      </c>
      <c r="V183" s="726">
        <f t="shared" ref="V183:V192" si="746">IF($P183&gt;$X$4,ROUND(IF($P183&lt;4.5,0,IF($P183&gt;6,($P183-4.5)*$H183*$Q183,($P183-4.5)*$H183*$Q183)),2),0)</f>
        <v>0</v>
      </c>
      <c r="W183" s="727">
        <f t="shared" ref="W183:W192" si="747">IF($P183&gt;$X$4, IF( $P183&lt;=4,   ROUND($H183*($P183+0.5)*2,2),   0),0)</f>
        <v>0</v>
      </c>
      <c r="X183" s="728">
        <f t="shared" ref="X183:X192" si="748">IF($P183&gt;$X$4, IF( $P183&gt;4,   ROUND($H183*($P183+0.5)*2,2),   0),0)</f>
        <v>0</v>
      </c>
      <c r="Y183" s="720" t="str">
        <f t="shared" ref="Y183:Y192" si="749">BO183</f>
        <v>C17-2</v>
      </c>
      <c r="Z183" s="721">
        <f t="shared" ref="Z183:Z192" si="750">IF($D183=0.3,IF($I183=1,1.2,IF(I183=2,1.5,"--")),IF($D183=0.4,IF($I183=1,1.2,IF(I183=2,1.5,"--")),IF($D183=0.45,IF($I183=1,1.2,IF(I183=2,1.5,"--")),IF($D183=0.5,IF($I183=1,1.2,IF(I183=2,1.5,"--")),IF($D183=0.6,IF($I183=1,1.2,IF(I183=2,2,"--")),IF($D183=0.75,IF($I183=1,1.3,IF(I183=2,2,"--")),IF($D183=0.8,1.3,IF($D183=1,1.5,IF($D183=1.2,1.7,IF($D183&lt;=2,2,"--"))))))))))</f>
        <v>1.2</v>
      </c>
      <c r="AA183" s="729" t="s">
        <v>31</v>
      </c>
      <c r="AB183" s="722">
        <f t="shared" ref="AB183:AB192" si="751">Z183</f>
        <v>1.2</v>
      </c>
      <c r="AC183" s="730">
        <f t="shared" ref="AC183:AC192" si="752">IF($Z183="--","--",K183)</f>
        <v>1.3079999999999998</v>
      </c>
      <c r="AD183" s="731">
        <f t="shared" ref="AD183:AD192" si="753">IF($Z183="--","--",IF(D183&gt;1.5,0.15,ROUND($D183*10%,2)))</f>
        <v>0.04</v>
      </c>
      <c r="AE183" s="731">
        <f t="shared" ref="AE183:AE192" si="754">IF($Z183="--","--",0.15)</f>
        <v>0.15</v>
      </c>
      <c r="AF183" s="732">
        <f t="shared" ref="AF183:AF192" si="755">IF($Z183="--","--",ROUND(AC183+AD183+AE183,2))</f>
        <v>1.5</v>
      </c>
      <c r="AG183" s="732">
        <f t="shared" ref="AG183:AG192" si="756">IF($Z183="--","--",IF($AC183&lt;=2,$Z183+1,($Z183+1)+ROUNDUP($AC183-2,0)*0.1))</f>
        <v>2.2000000000000002</v>
      </c>
      <c r="AH183" s="731">
        <f t="shared" ref="AH183:AH192" si="757">IF($D183=0.3,1.04,IF($D183=0.4,0.92,IF($D183=0.45,0.86,IF($D183=0.5,0.8,IF($D183=0.75,0.8,IF($D183=0.6,0.68,IF($D183=0.8,0.74,IF($D183=1,0.7,IF($D183=1.2,0.66,IF($D183=1.5,0.6,IF($D183&lt;=2,(2.4-(D183+0.3)),"--")))))))))))</f>
        <v>0.92</v>
      </c>
      <c r="AI183" s="733">
        <f t="shared" ref="AI183:AI192" si="758">IF($Z183="--","--",IF($AF183&lt;=$X$4,ROUND(IF($AF183&lt;1.5,$AF183*$AG183*$AH183,1.5*$AG183*$AH183),2),0))</f>
        <v>3.04</v>
      </c>
      <c r="AJ183" s="733">
        <f t="shared" ref="AJ183:AJ192" si="759">IF($Z183="--","--",IF($AF183&gt;$X$4,ROUND(IF($AF183&lt;1.5,$AF183*$AG183*$AH183,1.5*$AG183*$AH183),2),0))</f>
        <v>0</v>
      </c>
      <c r="AK183" s="733">
        <f t="shared" ref="AK183:AK192" si="760">IF($Z183="--","--",IF($AF183&gt;$X$4,ROUND(IF($AF183&lt;1.5,0,IF($AF183&gt;3,1.5*$AG183*$AH183,($AF183-1.5)*$AG183*$AH183)),2),0))</f>
        <v>0</v>
      </c>
      <c r="AL183" s="733">
        <f t="shared" ref="AL183:AL192" si="761">IF($Z183="--","--",IF($AF183&gt;$X$4,ROUND(IF($AF183&lt;3,0,IF($AF183&gt;4.5,1.5*$AG183*$AH183,($AF183-3)*$AG183*$AH183)),2),0))</f>
        <v>0</v>
      </c>
      <c r="AM183" s="733">
        <f t="shared" ref="AM183:AM192" si="762">IF($Z183="--","--",IF($AF183&gt;$X$4,ROUND(IF($AF183&lt;4.5,0,IF($AF183&gt;6,($AF183-4.5)*$AG183*$AH183,($AF183-4.5)*$AG183*$AH183)),2),0))</f>
        <v>0</v>
      </c>
      <c r="AN183" s="734">
        <f t="shared" ref="AN183:AN192" si="763">IF($Z183="--","--",IF($AF183&gt;$X$4, IF( $AF183&lt;=4,   ROUND(($AH183*4)*($AF183+0.5)*2,2),   0),0))</f>
        <v>0</v>
      </c>
      <c r="AO183" s="735">
        <f t="shared" ref="AO183:AO192" si="764">IF($Z183="--","--",IF($AF183&gt;$X$4, IF( $AF183&gt;4,   ROUND(($AH183*4)*($AF183+0.5)*2,2),   0),0))</f>
        <v>0</v>
      </c>
      <c r="AP183" s="1216" t="str">
        <f t="shared" ref="AP183:AP192" si="765">A183</f>
        <v>C17-2 =&gt; C17-3</v>
      </c>
      <c r="AQ183" s="1217"/>
      <c r="AR183" s="739">
        <f t="shared" ref="AR183:AR192" si="766">D183</f>
        <v>0.4</v>
      </c>
      <c r="AS183" s="736"/>
      <c r="AT183" s="736"/>
      <c r="AU183" s="723">
        <f t="shared" ref="AU183:AU192" si="767">H183</f>
        <v>34</v>
      </c>
      <c r="AV183" s="721">
        <f t="shared" ref="AV183:AV192" si="768">IF($Z183="--","--",Z183+0.2)</f>
        <v>1.4</v>
      </c>
      <c r="AW183" s="729" t="s">
        <v>31</v>
      </c>
      <c r="AX183" s="722">
        <f t="shared" ref="AX183:AX192" si="769">AV183</f>
        <v>1.4</v>
      </c>
      <c r="AY183" s="727">
        <f t="shared" ref="AY183:AY192" si="770">IF(D183&gt;2,AU183,AU183-AV183)</f>
        <v>32.6</v>
      </c>
      <c r="AZ183" s="798">
        <f t="shared" ref="AZ183:AZ192" si="771">O183</f>
        <v>0.1</v>
      </c>
      <c r="BA183" s="798"/>
      <c r="BB183" s="727">
        <f t="shared" ref="BB183:BB192" si="772">Q183</f>
        <v>1.08</v>
      </c>
      <c r="BC183" s="724">
        <f t="shared" ref="BC183:BC192" si="773">IF(F183=0,IF(ROUND( AY183 * ( ( (O183*Q183) +  ( ((D183+N183*2)/6)*Q183 ) ) - ROUND(  ((D183+N183*2)^2)   *   (   ( PI()*96.379 / (4*360) )  -  ( (SIN((96.379/2)*PI()/180)) * (COS((96.379/2)*PI()/180)) / 4 )   ), 4) ),2),   ROUND( AY183 * ( ( (O183*Q183) +  ( ((D183+N183*2)/4)*Q183 ) ) - ROUND(  ((D183+N183*2)^2)   *   (   ( PI()*120 / (4*360) )  -  ( (SIN((120/2)*PI()/180)) * (COS((120/2)*PI()/180)) / 4 )   ), 4) ),2)),0)</f>
        <v>6.59</v>
      </c>
      <c r="BD183" s="737">
        <f t="shared" ref="BD183:BD192" si="774">IF(F183&gt;0,ROUND(AY183*O183*Q183,2),0)</f>
        <v>0</v>
      </c>
      <c r="BE183" s="737"/>
      <c r="BF183" s="737">
        <f t="shared" ref="BF183:BF192" si="775">SUM(R183:V183,AI183:AM183)</f>
        <v>56.28</v>
      </c>
      <c r="BG183" s="737">
        <f t="shared" ref="BG183:BG192" si="776">IF(F183=0, ROUND( ( PI()*( (D183+N183*2)^2 ) / 4  ) * AY183,2),  ROUND( (D183+N183*2)*(F183+N183*2) * AY183,2))*I183</f>
        <v>5.9</v>
      </c>
      <c r="BH183" s="726">
        <f t="shared" ref="BH183:BH192" si="777">IF(($K183+N183-0.15)&lt;=2,($K183+N183+0.15),IF(($K183+N183)&lt;=3,2.35,($K183+N183+0.2)-0.85))</f>
        <v>1.4979999999999998</v>
      </c>
      <c r="BI183" s="726">
        <f t="shared" ref="BI183:BI192" si="778">IF(D183&gt;2,   (K183-F183-N183-0.11),IF(($K183+N183)&lt;=2,0,IF(($K183+N183)&gt;3,0.85,(K183+N183+0.2-BH183))))</f>
        <v>0</v>
      </c>
      <c r="BJ183" s="726">
        <f t="shared" ref="BJ183:BJ192" si="779">IF($Z183="--",0,IF(D183&gt;2,ROUND(((1.42+0.4)+(0.91+0.4))*2*BI183,2),ROUND(AV183*AX183*BH183,2)))</f>
        <v>2.94</v>
      </c>
      <c r="BK183" s="726">
        <f t="shared" ref="BK183:BK192" si="780">ROUND(((PI()*0.9^2)/4)*BI183,2)</f>
        <v>0</v>
      </c>
      <c r="BL183" s="738">
        <f t="shared" ref="BL183:BL192" si="781">ROUND(BF183-BG183-BJ183-BK183-BC183-BD183,2)</f>
        <v>40.85</v>
      </c>
      <c r="BM183" s="718"/>
      <c r="BN183" s="779" t="s">
        <v>35193</v>
      </c>
      <c r="BO183" s="793" t="s">
        <v>35204</v>
      </c>
      <c r="BP183" s="784">
        <v>0.4</v>
      </c>
      <c r="BQ183" s="784">
        <v>34</v>
      </c>
      <c r="BR183" s="787">
        <v>1.3079999999999998</v>
      </c>
      <c r="BS183" s="787">
        <v>1.3070000000000022</v>
      </c>
      <c r="BT183" s="795">
        <v>0</v>
      </c>
    </row>
    <row r="184" spans="1:72" ht="14.25">
      <c r="A184" s="1216" t="str">
        <f t="shared" si="731"/>
        <v>C17-3 =&gt; C17-4</v>
      </c>
      <c r="B184" s="1218"/>
      <c r="C184" s="1217"/>
      <c r="D184" s="800">
        <f t="shared" si="732"/>
        <v>0.4</v>
      </c>
      <c r="E184" s="801"/>
      <c r="F184" s="802"/>
      <c r="G184" s="803" t="s">
        <v>34920</v>
      </c>
      <c r="H184" s="740">
        <f t="shared" si="733"/>
        <v>34</v>
      </c>
      <c r="I184" s="740">
        <v>1</v>
      </c>
      <c r="J184" s="740">
        <f t="shared" si="734"/>
        <v>34</v>
      </c>
      <c r="K184" s="804">
        <f t="shared" si="735"/>
        <v>1.3070000000000022</v>
      </c>
      <c r="L184" s="804">
        <f t="shared" si="736"/>
        <v>1.3050000000000033</v>
      </c>
      <c r="M184" s="724">
        <f t="shared" si="737"/>
        <v>1.31</v>
      </c>
      <c r="N184" s="725">
        <f t="shared" si="738"/>
        <v>0.04</v>
      </c>
      <c r="O184" s="725">
        <f t="shared" si="739"/>
        <v>0.1</v>
      </c>
      <c r="P184" s="724">
        <f t="shared" si="740"/>
        <v>1.4500000000000002</v>
      </c>
      <c r="Q184" s="724">
        <f t="shared" si="741"/>
        <v>1.08</v>
      </c>
      <c r="R184" s="726">
        <f t="shared" si="742"/>
        <v>53.24</v>
      </c>
      <c r="S184" s="726">
        <f t="shared" si="743"/>
        <v>0</v>
      </c>
      <c r="T184" s="726">
        <f t="shared" si="744"/>
        <v>0</v>
      </c>
      <c r="U184" s="726">
        <f t="shared" si="745"/>
        <v>0</v>
      </c>
      <c r="V184" s="726">
        <f t="shared" si="746"/>
        <v>0</v>
      </c>
      <c r="W184" s="727">
        <f t="shared" si="747"/>
        <v>0</v>
      </c>
      <c r="X184" s="728">
        <f t="shared" si="748"/>
        <v>0</v>
      </c>
      <c r="Y184" s="720" t="str">
        <f t="shared" si="749"/>
        <v>C17-3</v>
      </c>
      <c r="Z184" s="721">
        <f t="shared" si="750"/>
        <v>1.2</v>
      </c>
      <c r="AA184" s="729" t="s">
        <v>31</v>
      </c>
      <c r="AB184" s="722">
        <f t="shared" si="751"/>
        <v>1.2</v>
      </c>
      <c r="AC184" s="730">
        <f t="shared" si="752"/>
        <v>1.3070000000000022</v>
      </c>
      <c r="AD184" s="731">
        <f t="shared" si="753"/>
        <v>0.04</v>
      </c>
      <c r="AE184" s="731">
        <f t="shared" si="754"/>
        <v>0.15</v>
      </c>
      <c r="AF184" s="732">
        <f t="shared" si="755"/>
        <v>1.5</v>
      </c>
      <c r="AG184" s="732">
        <f t="shared" si="756"/>
        <v>2.2000000000000002</v>
      </c>
      <c r="AH184" s="731">
        <f t="shared" si="757"/>
        <v>0.92</v>
      </c>
      <c r="AI184" s="733">
        <f t="shared" si="758"/>
        <v>3.04</v>
      </c>
      <c r="AJ184" s="733">
        <f t="shared" si="759"/>
        <v>0</v>
      </c>
      <c r="AK184" s="733">
        <f t="shared" si="760"/>
        <v>0</v>
      </c>
      <c r="AL184" s="733">
        <f t="shared" si="761"/>
        <v>0</v>
      </c>
      <c r="AM184" s="733">
        <f t="shared" si="762"/>
        <v>0</v>
      </c>
      <c r="AN184" s="734">
        <f t="shared" si="763"/>
        <v>0</v>
      </c>
      <c r="AO184" s="735">
        <f t="shared" si="764"/>
        <v>0</v>
      </c>
      <c r="AP184" s="1216" t="str">
        <f t="shared" si="765"/>
        <v>C17-3 =&gt; C17-4</v>
      </c>
      <c r="AQ184" s="1217"/>
      <c r="AR184" s="739">
        <f t="shared" si="766"/>
        <v>0.4</v>
      </c>
      <c r="AS184" s="736"/>
      <c r="AT184" s="736"/>
      <c r="AU184" s="723">
        <f t="shared" si="767"/>
        <v>34</v>
      </c>
      <c r="AV184" s="721">
        <f t="shared" si="768"/>
        <v>1.4</v>
      </c>
      <c r="AW184" s="729" t="s">
        <v>31</v>
      </c>
      <c r="AX184" s="722">
        <f t="shared" si="769"/>
        <v>1.4</v>
      </c>
      <c r="AY184" s="727">
        <f t="shared" si="770"/>
        <v>32.6</v>
      </c>
      <c r="AZ184" s="798">
        <f t="shared" si="771"/>
        <v>0.1</v>
      </c>
      <c r="BA184" s="798"/>
      <c r="BB184" s="727">
        <f t="shared" si="772"/>
        <v>1.08</v>
      </c>
      <c r="BC184" s="724">
        <f t="shared" si="773"/>
        <v>6.59</v>
      </c>
      <c r="BD184" s="737">
        <f t="shared" si="774"/>
        <v>0</v>
      </c>
      <c r="BE184" s="737"/>
      <c r="BF184" s="737">
        <f t="shared" si="775"/>
        <v>56.28</v>
      </c>
      <c r="BG184" s="737">
        <f t="shared" si="776"/>
        <v>5.9</v>
      </c>
      <c r="BH184" s="726">
        <f t="shared" si="777"/>
        <v>1.4970000000000021</v>
      </c>
      <c r="BI184" s="726">
        <f t="shared" si="778"/>
        <v>0</v>
      </c>
      <c r="BJ184" s="726">
        <f t="shared" si="779"/>
        <v>2.93</v>
      </c>
      <c r="BK184" s="726">
        <f t="shared" si="780"/>
        <v>0</v>
      </c>
      <c r="BL184" s="738">
        <f t="shared" si="781"/>
        <v>40.86</v>
      </c>
      <c r="BM184" s="718"/>
      <c r="BN184" s="779" t="s">
        <v>35194</v>
      </c>
      <c r="BO184" s="793" t="s">
        <v>35205</v>
      </c>
      <c r="BP184" s="784">
        <v>0.4</v>
      </c>
      <c r="BQ184" s="784">
        <v>34</v>
      </c>
      <c r="BR184" s="787">
        <v>1.3070000000000022</v>
      </c>
      <c r="BS184" s="787">
        <v>1.3050000000000033</v>
      </c>
      <c r="BT184" s="795">
        <v>0</v>
      </c>
    </row>
    <row r="185" spans="1:72" ht="14.25">
      <c r="A185" s="1216" t="str">
        <f t="shared" si="731"/>
        <v>C17-4 =&gt; C17-5</v>
      </c>
      <c r="B185" s="1218"/>
      <c r="C185" s="1217"/>
      <c r="D185" s="800">
        <f t="shared" si="732"/>
        <v>0.4</v>
      </c>
      <c r="E185" s="801"/>
      <c r="F185" s="802"/>
      <c r="G185" s="803" t="s">
        <v>34920</v>
      </c>
      <c r="H185" s="740">
        <f t="shared" si="733"/>
        <v>40</v>
      </c>
      <c r="I185" s="740">
        <v>1</v>
      </c>
      <c r="J185" s="740">
        <f t="shared" si="734"/>
        <v>40</v>
      </c>
      <c r="K185" s="804">
        <f t="shared" si="735"/>
        <v>1.3050000000000033</v>
      </c>
      <c r="L185" s="804">
        <f t="shared" si="736"/>
        <v>1.3070000000000022</v>
      </c>
      <c r="M185" s="724">
        <f t="shared" si="737"/>
        <v>1.31</v>
      </c>
      <c r="N185" s="725">
        <f t="shared" si="738"/>
        <v>0.04</v>
      </c>
      <c r="O185" s="725">
        <f t="shared" si="739"/>
        <v>0.1</v>
      </c>
      <c r="P185" s="724">
        <f t="shared" si="740"/>
        <v>1.4500000000000002</v>
      </c>
      <c r="Q185" s="724">
        <f t="shared" si="741"/>
        <v>1.08</v>
      </c>
      <c r="R185" s="726">
        <f t="shared" si="742"/>
        <v>62.64</v>
      </c>
      <c r="S185" s="726">
        <f t="shared" si="743"/>
        <v>0</v>
      </c>
      <c r="T185" s="726">
        <f t="shared" si="744"/>
        <v>0</v>
      </c>
      <c r="U185" s="726">
        <f t="shared" si="745"/>
        <v>0</v>
      </c>
      <c r="V185" s="726">
        <f t="shared" si="746"/>
        <v>0</v>
      </c>
      <c r="W185" s="727">
        <f t="shared" si="747"/>
        <v>0</v>
      </c>
      <c r="X185" s="728">
        <f t="shared" si="748"/>
        <v>0</v>
      </c>
      <c r="Y185" s="720" t="str">
        <f t="shared" si="749"/>
        <v>C17-4</v>
      </c>
      <c r="Z185" s="721">
        <f t="shared" si="750"/>
        <v>1.2</v>
      </c>
      <c r="AA185" s="729" t="s">
        <v>31</v>
      </c>
      <c r="AB185" s="722">
        <f t="shared" si="751"/>
        <v>1.2</v>
      </c>
      <c r="AC185" s="730">
        <f t="shared" si="752"/>
        <v>1.3050000000000033</v>
      </c>
      <c r="AD185" s="731">
        <f t="shared" si="753"/>
        <v>0.04</v>
      </c>
      <c r="AE185" s="731">
        <f t="shared" si="754"/>
        <v>0.15</v>
      </c>
      <c r="AF185" s="732">
        <f t="shared" si="755"/>
        <v>1.5</v>
      </c>
      <c r="AG185" s="732">
        <f t="shared" si="756"/>
        <v>2.2000000000000002</v>
      </c>
      <c r="AH185" s="731">
        <f t="shared" si="757"/>
        <v>0.92</v>
      </c>
      <c r="AI185" s="733">
        <f t="shared" si="758"/>
        <v>3.04</v>
      </c>
      <c r="AJ185" s="733">
        <f t="shared" si="759"/>
        <v>0</v>
      </c>
      <c r="AK185" s="733">
        <f t="shared" si="760"/>
        <v>0</v>
      </c>
      <c r="AL185" s="733">
        <f t="shared" si="761"/>
        <v>0</v>
      </c>
      <c r="AM185" s="733">
        <f t="shared" si="762"/>
        <v>0</v>
      </c>
      <c r="AN185" s="734">
        <f t="shared" si="763"/>
        <v>0</v>
      </c>
      <c r="AO185" s="735">
        <f t="shared" si="764"/>
        <v>0</v>
      </c>
      <c r="AP185" s="1216" t="str">
        <f t="shared" si="765"/>
        <v>C17-4 =&gt; C17-5</v>
      </c>
      <c r="AQ185" s="1217"/>
      <c r="AR185" s="739">
        <f t="shared" si="766"/>
        <v>0.4</v>
      </c>
      <c r="AS185" s="736"/>
      <c r="AT185" s="736"/>
      <c r="AU185" s="723">
        <f t="shared" si="767"/>
        <v>40</v>
      </c>
      <c r="AV185" s="721">
        <f t="shared" si="768"/>
        <v>1.4</v>
      </c>
      <c r="AW185" s="729" t="s">
        <v>31</v>
      </c>
      <c r="AX185" s="722">
        <f t="shared" si="769"/>
        <v>1.4</v>
      </c>
      <c r="AY185" s="727">
        <f t="shared" si="770"/>
        <v>38.6</v>
      </c>
      <c r="AZ185" s="798">
        <f t="shared" si="771"/>
        <v>0.1</v>
      </c>
      <c r="BA185" s="798"/>
      <c r="BB185" s="727">
        <f t="shared" si="772"/>
        <v>1.08</v>
      </c>
      <c r="BC185" s="724">
        <f t="shared" si="773"/>
        <v>7.8</v>
      </c>
      <c r="BD185" s="737">
        <f t="shared" si="774"/>
        <v>0</v>
      </c>
      <c r="BE185" s="737"/>
      <c r="BF185" s="737">
        <f t="shared" si="775"/>
        <v>65.680000000000007</v>
      </c>
      <c r="BG185" s="737">
        <f t="shared" si="776"/>
        <v>6.98</v>
      </c>
      <c r="BH185" s="726">
        <f t="shared" si="777"/>
        <v>1.4950000000000032</v>
      </c>
      <c r="BI185" s="726">
        <f t="shared" si="778"/>
        <v>0</v>
      </c>
      <c r="BJ185" s="726">
        <f t="shared" si="779"/>
        <v>2.93</v>
      </c>
      <c r="BK185" s="726">
        <f t="shared" si="780"/>
        <v>0</v>
      </c>
      <c r="BL185" s="738">
        <f t="shared" si="781"/>
        <v>47.97</v>
      </c>
      <c r="BM185" s="718"/>
      <c r="BN185" s="779" t="s">
        <v>35195</v>
      </c>
      <c r="BO185" s="793" t="s">
        <v>35206</v>
      </c>
      <c r="BP185" s="784">
        <v>0.4</v>
      </c>
      <c r="BQ185" s="784">
        <v>40</v>
      </c>
      <c r="BR185" s="787">
        <v>1.3050000000000033</v>
      </c>
      <c r="BS185" s="787">
        <v>1.3070000000000022</v>
      </c>
      <c r="BT185" s="795">
        <v>0</v>
      </c>
    </row>
    <row r="186" spans="1:72" ht="14.25">
      <c r="A186" s="1216" t="str">
        <f t="shared" si="731"/>
        <v>C17-5 =&gt; C17-6</v>
      </c>
      <c r="B186" s="1218"/>
      <c r="C186" s="1217"/>
      <c r="D186" s="800">
        <f t="shared" si="732"/>
        <v>0.4</v>
      </c>
      <c r="E186" s="801"/>
      <c r="F186" s="802"/>
      <c r="G186" s="803" t="s">
        <v>34920</v>
      </c>
      <c r="H186" s="740">
        <f t="shared" si="733"/>
        <v>26</v>
      </c>
      <c r="I186" s="740">
        <v>1</v>
      </c>
      <c r="J186" s="740">
        <f t="shared" si="734"/>
        <v>26</v>
      </c>
      <c r="K186" s="804">
        <f t="shared" si="735"/>
        <v>1.3070000000000022</v>
      </c>
      <c r="L186" s="804">
        <f t="shared" si="736"/>
        <v>1.3080000000000034</v>
      </c>
      <c r="M186" s="724">
        <f t="shared" si="737"/>
        <v>1.31</v>
      </c>
      <c r="N186" s="725">
        <f t="shared" si="738"/>
        <v>0.04</v>
      </c>
      <c r="O186" s="725">
        <f t="shared" si="739"/>
        <v>0.1</v>
      </c>
      <c r="P186" s="724">
        <f t="shared" si="740"/>
        <v>1.4500000000000002</v>
      </c>
      <c r="Q186" s="724">
        <f t="shared" si="741"/>
        <v>1.08</v>
      </c>
      <c r="R186" s="726">
        <f t="shared" si="742"/>
        <v>40.72</v>
      </c>
      <c r="S186" s="726">
        <f t="shared" si="743"/>
        <v>0</v>
      </c>
      <c r="T186" s="726">
        <f t="shared" si="744"/>
        <v>0</v>
      </c>
      <c r="U186" s="726">
        <f t="shared" si="745"/>
        <v>0</v>
      </c>
      <c r="V186" s="726">
        <f t="shared" si="746"/>
        <v>0</v>
      </c>
      <c r="W186" s="727">
        <f t="shared" si="747"/>
        <v>0</v>
      </c>
      <c r="X186" s="728">
        <f t="shared" si="748"/>
        <v>0</v>
      </c>
      <c r="Y186" s="720" t="str">
        <f t="shared" si="749"/>
        <v>C17-5</v>
      </c>
      <c r="Z186" s="721">
        <f t="shared" si="750"/>
        <v>1.2</v>
      </c>
      <c r="AA186" s="729" t="s">
        <v>31</v>
      </c>
      <c r="AB186" s="722">
        <f t="shared" si="751"/>
        <v>1.2</v>
      </c>
      <c r="AC186" s="730">
        <f t="shared" si="752"/>
        <v>1.3070000000000022</v>
      </c>
      <c r="AD186" s="731">
        <f t="shared" si="753"/>
        <v>0.04</v>
      </c>
      <c r="AE186" s="731">
        <f t="shared" si="754"/>
        <v>0.15</v>
      </c>
      <c r="AF186" s="732">
        <f t="shared" si="755"/>
        <v>1.5</v>
      </c>
      <c r="AG186" s="732">
        <f t="shared" si="756"/>
        <v>2.2000000000000002</v>
      </c>
      <c r="AH186" s="731">
        <f t="shared" si="757"/>
        <v>0.92</v>
      </c>
      <c r="AI186" s="733">
        <f t="shared" si="758"/>
        <v>3.04</v>
      </c>
      <c r="AJ186" s="733">
        <f t="shared" si="759"/>
        <v>0</v>
      </c>
      <c r="AK186" s="733">
        <f t="shared" si="760"/>
        <v>0</v>
      </c>
      <c r="AL186" s="733">
        <f t="shared" si="761"/>
        <v>0</v>
      </c>
      <c r="AM186" s="733">
        <f t="shared" si="762"/>
        <v>0</v>
      </c>
      <c r="AN186" s="734">
        <f t="shared" si="763"/>
        <v>0</v>
      </c>
      <c r="AO186" s="735">
        <f t="shared" si="764"/>
        <v>0</v>
      </c>
      <c r="AP186" s="1216" t="str">
        <f t="shared" si="765"/>
        <v>C17-5 =&gt; C17-6</v>
      </c>
      <c r="AQ186" s="1217"/>
      <c r="AR186" s="739">
        <f t="shared" si="766"/>
        <v>0.4</v>
      </c>
      <c r="AS186" s="736"/>
      <c r="AT186" s="736"/>
      <c r="AU186" s="723">
        <f t="shared" si="767"/>
        <v>26</v>
      </c>
      <c r="AV186" s="721">
        <f t="shared" si="768"/>
        <v>1.4</v>
      </c>
      <c r="AW186" s="729" t="s">
        <v>31</v>
      </c>
      <c r="AX186" s="722">
        <f t="shared" si="769"/>
        <v>1.4</v>
      </c>
      <c r="AY186" s="727">
        <f t="shared" si="770"/>
        <v>24.6</v>
      </c>
      <c r="AZ186" s="798">
        <f t="shared" si="771"/>
        <v>0.1</v>
      </c>
      <c r="BA186" s="798"/>
      <c r="BB186" s="727">
        <f t="shared" si="772"/>
        <v>1.08</v>
      </c>
      <c r="BC186" s="724">
        <f t="shared" si="773"/>
        <v>4.97</v>
      </c>
      <c r="BD186" s="737">
        <f t="shared" si="774"/>
        <v>0</v>
      </c>
      <c r="BE186" s="737"/>
      <c r="BF186" s="737">
        <f t="shared" si="775"/>
        <v>43.76</v>
      </c>
      <c r="BG186" s="737">
        <f t="shared" si="776"/>
        <v>4.45</v>
      </c>
      <c r="BH186" s="726">
        <f t="shared" si="777"/>
        <v>1.4970000000000021</v>
      </c>
      <c r="BI186" s="726">
        <f t="shared" si="778"/>
        <v>0</v>
      </c>
      <c r="BJ186" s="726">
        <f t="shared" si="779"/>
        <v>2.93</v>
      </c>
      <c r="BK186" s="726">
        <f t="shared" si="780"/>
        <v>0</v>
      </c>
      <c r="BL186" s="738">
        <f t="shared" si="781"/>
        <v>31.41</v>
      </c>
      <c r="BM186" s="718"/>
      <c r="BN186" s="779" t="s">
        <v>35196</v>
      </c>
      <c r="BO186" s="793" t="s">
        <v>35207</v>
      </c>
      <c r="BP186" s="784">
        <v>0.4</v>
      </c>
      <c r="BQ186" s="784">
        <v>26</v>
      </c>
      <c r="BR186" s="787">
        <v>1.3070000000000022</v>
      </c>
      <c r="BS186" s="787">
        <v>1.3080000000000034</v>
      </c>
      <c r="BT186" s="795">
        <v>0</v>
      </c>
    </row>
    <row r="187" spans="1:72" ht="14.25">
      <c r="A187" s="1216" t="str">
        <f t="shared" si="731"/>
        <v>C17-6 =&gt; C17-7</v>
      </c>
      <c r="B187" s="1218"/>
      <c r="C187" s="1217"/>
      <c r="D187" s="800">
        <f t="shared" si="732"/>
        <v>0.4</v>
      </c>
      <c r="E187" s="801"/>
      <c r="F187" s="802"/>
      <c r="G187" s="803" t="s">
        <v>34920</v>
      </c>
      <c r="H187" s="740">
        <f t="shared" si="733"/>
        <v>30</v>
      </c>
      <c r="I187" s="740">
        <v>1</v>
      </c>
      <c r="J187" s="740">
        <f t="shared" si="734"/>
        <v>30</v>
      </c>
      <c r="K187" s="804">
        <f t="shared" si="735"/>
        <v>1.3080000000000034</v>
      </c>
      <c r="L187" s="804">
        <f t="shared" si="736"/>
        <v>1.3010000000000019</v>
      </c>
      <c r="M187" s="724">
        <f t="shared" si="737"/>
        <v>1.3</v>
      </c>
      <c r="N187" s="725">
        <f t="shared" si="738"/>
        <v>0.04</v>
      </c>
      <c r="O187" s="725">
        <f t="shared" si="739"/>
        <v>0.1</v>
      </c>
      <c r="P187" s="724">
        <f t="shared" si="740"/>
        <v>1.4400000000000002</v>
      </c>
      <c r="Q187" s="724">
        <f t="shared" si="741"/>
        <v>1.08</v>
      </c>
      <c r="R187" s="726">
        <f t="shared" si="742"/>
        <v>46.66</v>
      </c>
      <c r="S187" s="726">
        <f t="shared" si="743"/>
        <v>0</v>
      </c>
      <c r="T187" s="726">
        <f t="shared" si="744"/>
        <v>0</v>
      </c>
      <c r="U187" s="726">
        <f t="shared" si="745"/>
        <v>0</v>
      </c>
      <c r="V187" s="726">
        <f t="shared" si="746"/>
        <v>0</v>
      </c>
      <c r="W187" s="727">
        <f t="shared" si="747"/>
        <v>0</v>
      </c>
      <c r="X187" s="728">
        <f t="shared" si="748"/>
        <v>0</v>
      </c>
      <c r="Y187" s="720" t="str">
        <f t="shared" si="749"/>
        <v>C17-6</v>
      </c>
      <c r="Z187" s="721">
        <f t="shared" si="750"/>
        <v>1.2</v>
      </c>
      <c r="AA187" s="729" t="s">
        <v>31</v>
      </c>
      <c r="AB187" s="722">
        <f t="shared" si="751"/>
        <v>1.2</v>
      </c>
      <c r="AC187" s="730">
        <f t="shared" si="752"/>
        <v>1.3080000000000034</v>
      </c>
      <c r="AD187" s="731">
        <f t="shared" si="753"/>
        <v>0.04</v>
      </c>
      <c r="AE187" s="731">
        <f t="shared" si="754"/>
        <v>0.15</v>
      </c>
      <c r="AF187" s="732">
        <f t="shared" si="755"/>
        <v>1.5</v>
      </c>
      <c r="AG187" s="732">
        <f t="shared" si="756"/>
        <v>2.2000000000000002</v>
      </c>
      <c r="AH187" s="731">
        <f t="shared" si="757"/>
        <v>0.92</v>
      </c>
      <c r="AI187" s="733">
        <f t="shared" si="758"/>
        <v>3.04</v>
      </c>
      <c r="AJ187" s="733">
        <f t="shared" si="759"/>
        <v>0</v>
      </c>
      <c r="AK187" s="733">
        <f t="shared" si="760"/>
        <v>0</v>
      </c>
      <c r="AL187" s="733">
        <f t="shared" si="761"/>
        <v>0</v>
      </c>
      <c r="AM187" s="733">
        <f t="shared" si="762"/>
        <v>0</v>
      </c>
      <c r="AN187" s="734">
        <f t="shared" si="763"/>
        <v>0</v>
      </c>
      <c r="AO187" s="735">
        <f t="shared" si="764"/>
        <v>0</v>
      </c>
      <c r="AP187" s="1216" t="str">
        <f t="shared" si="765"/>
        <v>C17-6 =&gt; C17-7</v>
      </c>
      <c r="AQ187" s="1217"/>
      <c r="AR187" s="739">
        <f t="shared" si="766"/>
        <v>0.4</v>
      </c>
      <c r="AS187" s="736"/>
      <c r="AT187" s="736"/>
      <c r="AU187" s="723">
        <f t="shared" si="767"/>
        <v>30</v>
      </c>
      <c r="AV187" s="721">
        <f t="shared" si="768"/>
        <v>1.4</v>
      </c>
      <c r="AW187" s="729" t="s">
        <v>31</v>
      </c>
      <c r="AX187" s="722">
        <f t="shared" si="769"/>
        <v>1.4</v>
      </c>
      <c r="AY187" s="727">
        <f t="shared" si="770"/>
        <v>28.6</v>
      </c>
      <c r="AZ187" s="798">
        <f t="shared" si="771"/>
        <v>0.1</v>
      </c>
      <c r="BA187" s="798"/>
      <c r="BB187" s="727">
        <f t="shared" si="772"/>
        <v>1.08</v>
      </c>
      <c r="BC187" s="724">
        <f t="shared" si="773"/>
        <v>5.78</v>
      </c>
      <c r="BD187" s="737">
        <f t="shared" si="774"/>
        <v>0</v>
      </c>
      <c r="BE187" s="737"/>
      <c r="BF187" s="737">
        <f t="shared" si="775"/>
        <v>49.699999999999996</v>
      </c>
      <c r="BG187" s="737">
        <f t="shared" si="776"/>
        <v>5.18</v>
      </c>
      <c r="BH187" s="726">
        <f t="shared" si="777"/>
        <v>1.4980000000000033</v>
      </c>
      <c r="BI187" s="726">
        <f t="shared" si="778"/>
        <v>0</v>
      </c>
      <c r="BJ187" s="726">
        <f t="shared" si="779"/>
        <v>2.94</v>
      </c>
      <c r="BK187" s="726">
        <f t="shared" si="780"/>
        <v>0</v>
      </c>
      <c r="BL187" s="738">
        <f t="shared" si="781"/>
        <v>35.799999999999997</v>
      </c>
      <c r="BM187" s="718"/>
      <c r="BN187" s="779" t="s">
        <v>35197</v>
      </c>
      <c r="BO187" s="793" t="s">
        <v>35208</v>
      </c>
      <c r="BP187" s="784">
        <v>0.4</v>
      </c>
      <c r="BQ187" s="784">
        <v>30</v>
      </c>
      <c r="BR187" s="787">
        <v>1.3080000000000034</v>
      </c>
      <c r="BS187" s="787">
        <v>1.3010000000000019</v>
      </c>
      <c r="BT187" s="795">
        <v>0</v>
      </c>
    </row>
    <row r="188" spans="1:72" ht="14.25">
      <c r="A188" s="1216" t="str">
        <f t="shared" si="731"/>
        <v>C17-7 =&gt; C17-8</v>
      </c>
      <c r="B188" s="1218"/>
      <c r="C188" s="1217"/>
      <c r="D188" s="800">
        <f t="shared" si="732"/>
        <v>0.4</v>
      </c>
      <c r="E188" s="801"/>
      <c r="F188" s="802"/>
      <c r="G188" s="803" t="s">
        <v>34920</v>
      </c>
      <c r="H188" s="740">
        <f t="shared" si="733"/>
        <v>40</v>
      </c>
      <c r="I188" s="740">
        <v>1</v>
      </c>
      <c r="J188" s="740">
        <f t="shared" si="734"/>
        <v>40</v>
      </c>
      <c r="K188" s="804">
        <f t="shared" si="735"/>
        <v>1.3010000000000019</v>
      </c>
      <c r="L188" s="804">
        <f t="shared" si="736"/>
        <v>1.2900000000000027</v>
      </c>
      <c r="M188" s="724">
        <f t="shared" si="737"/>
        <v>1.3</v>
      </c>
      <c r="N188" s="725">
        <f t="shared" si="738"/>
        <v>0.04</v>
      </c>
      <c r="O188" s="725">
        <f t="shared" si="739"/>
        <v>0.1</v>
      </c>
      <c r="P188" s="724">
        <f t="shared" si="740"/>
        <v>1.4400000000000002</v>
      </c>
      <c r="Q188" s="724">
        <f t="shared" si="741"/>
        <v>1.08</v>
      </c>
      <c r="R188" s="726">
        <f t="shared" si="742"/>
        <v>62.21</v>
      </c>
      <c r="S188" s="726">
        <f t="shared" si="743"/>
        <v>0</v>
      </c>
      <c r="T188" s="726">
        <f t="shared" si="744"/>
        <v>0</v>
      </c>
      <c r="U188" s="726">
        <f t="shared" si="745"/>
        <v>0</v>
      </c>
      <c r="V188" s="726">
        <f t="shared" si="746"/>
        <v>0</v>
      </c>
      <c r="W188" s="727">
        <f t="shared" si="747"/>
        <v>0</v>
      </c>
      <c r="X188" s="728">
        <f t="shared" si="748"/>
        <v>0</v>
      </c>
      <c r="Y188" s="720" t="str">
        <f t="shared" si="749"/>
        <v>C17-7</v>
      </c>
      <c r="Z188" s="721">
        <f t="shared" si="750"/>
        <v>1.2</v>
      </c>
      <c r="AA188" s="729" t="s">
        <v>31</v>
      </c>
      <c r="AB188" s="722">
        <f t="shared" si="751"/>
        <v>1.2</v>
      </c>
      <c r="AC188" s="730">
        <f t="shared" si="752"/>
        <v>1.3010000000000019</v>
      </c>
      <c r="AD188" s="731">
        <f t="shared" si="753"/>
        <v>0.04</v>
      </c>
      <c r="AE188" s="731">
        <f t="shared" si="754"/>
        <v>0.15</v>
      </c>
      <c r="AF188" s="732">
        <f t="shared" si="755"/>
        <v>1.49</v>
      </c>
      <c r="AG188" s="732">
        <f t="shared" si="756"/>
        <v>2.2000000000000002</v>
      </c>
      <c r="AH188" s="731">
        <f t="shared" si="757"/>
        <v>0.92</v>
      </c>
      <c r="AI188" s="733">
        <f t="shared" si="758"/>
        <v>3.02</v>
      </c>
      <c r="AJ188" s="733">
        <f t="shared" si="759"/>
        <v>0</v>
      </c>
      <c r="AK188" s="733">
        <f t="shared" si="760"/>
        <v>0</v>
      </c>
      <c r="AL188" s="733">
        <f t="shared" si="761"/>
        <v>0</v>
      </c>
      <c r="AM188" s="733">
        <f t="shared" si="762"/>
        <v>0</v>
      </c>
      <c r="AN188" s="734">
        <f t="shared" si="763"/>
        <v>0</v>
      </c>
      <c r="AO188" s="735">
        <f t="shared" si="764"/>
        <v>0</v>
      </c>
      <c r="AP188" s="1216" t="str">
        <f t="shared" si="765"/>
        <v>C17-7 =&gt; C17-8</v>
      </c>
      <c r="AQ188" s="1217"/>
      <c r="AR188" s="739">
        <f t="shared" si="766"/>
        <v>0.4</v>
      </c>
      <c r="AS188" s="736"/>
      <c r="AT188" s="736"/>
      <c r="AU188" s="723">
        <f t="shared" si="767"/>
        <v>40</v>
      </c>
      <c r="AV188" s="721">
        <f t="shared" si="768"/>
        <v>1.4</v>
      </c>
      <c r="AW188" s="729" t="s">
        <v>31</v>
      </c>
      <c r="AX188" s="722">
        <f t="shared" si="769"/>
        <v>1.4</v>
      </c>
      <c r="AY188" s="727">
        <f t="shared" si="770"/>
        <v>38.6</v>
      </c>
      <c r="AZ188" s="798">
        <f t="shared" si="771"/>
        <v>0.1</v>
      </c>
      <c r="BA188" s="798"/>
      <c r="BB188" s="727">
        <f t="shared" si="772"/>
        <v>1.08</v>
      </c>
      <c r="BC188" s="724">
        <f t="shared" si="773"/>
        <v>7.8</v>
      </c>
      <c r="BD188" s="737">
        <f t="shared" si="774"/>
        <v>0</v>
      </c>
      <c r="BE188" s="737"/>
      <c r="BF188" s="737">
        <f t="shared" si="775"/>
        <v>65.23</v>
      </c>
      <c r="BG188" s="737">
        <f t="shared" si="776"/>
        <v>6.98</v>
      </c>
      <c r="BH188" s="726">
        <f t="shared" si="777"/>
        <v>1.4910000000000019</v>
      </c>
      <c r="BI188" s="726">
        <f t="shared" si="778"/>
        <v>0</v>
      </c>
      <c r="BJ188" s="726">
        <f t="shared" si="779"/>
        <v>2.92</v>
      </c>
      <c r="BK188" s="726">
        <f t="shared" si="780"/>
        <v>0</v>
      </c>
      <c r="BL188" s="738">
        <f t="shared" si="781"/>
        <v>47.53</v>
      </c>
      <c r="BM188" s="718"/>
      <c r="BN188" s="779" t="s">
        <v>35198</v>
      </c>
      <c r="BO188" s="793" t="s">
        <v>35209</v>
      </c>
      <c r="BP188" s="784">
        <v>0.4</v>
      </c>
      <c r="BQ188" s="784">
        <v>40</v>
      </c>
      <c r="BR188" s="787">
        <v>1.3010000000000019</v>
      </c>
      <c r="BS188" s="787">
        <v>1.2900000000000027</v>
      </c>
      <c r="BT188" s="795">
        <v>0</v>
      </c>
    </row>
    <row r="189" spans="1:72" ht="14.25">
      <c r="A189" s="1216" t="str">
        <f t="shared" si="731"/>
        <v>C17-8 =&gt; C17-9</v>
      </c>
      <c r="B189" s="1218"/>
      <c r="C189" s="1217"/>
      <c r="D189" s="800">
        <f t="shared" si="732"/>
        <v>0.4</v>
      </c>
      <c r="E189" s="801"/>
      <c r="F189" s="802"/>
      <c r="G189" s="803" t="s">
        <v>34920</v>
      </c>
      <c r="H189" s="740">
        <f t="shared" si="733"/>
        <v>40</v>
      </c>
      <c r="I189" s="740">
        <v>1</v>
      </c>
      <c r="J189" s="740">
        <f t="shared" si="734"/>
        <v>40</v>
      </c>
      <c r="K189" s="804">
        <f t="shared" si="735"/>
        <v>1.2900000000000027</v>
      </c>
      <c r="L189" s="804">
        <f t="shared" si="736"/>
        <v>1.3160000000000025</v>
      </c>
      <c r="M189" s="724">
        <f t="shared" si="737"/>
        <v>1.3</v>
      </c>
      <c r="N189" s="725">
        <f t="shared" si="738"/>
        <v>0.04</v>
      </c>
      <c r="O189" s="725">
        <f t="shared" si="739"/>
        <v>0.1</v>
      </c>
      <c r="P189" s="724">
        <f t="shared" si="740"/>
        <v>1.4400000000000002</v>
      </c>
      <c r="Q189" s="724">
        <f t="shared" si="741"/>
        <v>1.08</v>
      </c>
      <c r="R189" s="726">
        <f t="shared" si="742"/>
        <v>62.21</v>
      </c>
      <c r="S189" s="726">
        <f t="shared" si="743"/>
        <v>0</v>
      </c>
      <c r="T189" s="726">
        <f t="shared" si="744"/>
        <v>0</v>
      </c>
      <c r="U189" s="726">
        <f t="shared" si="745"/>
        <v>0</v>
      </c>
      <c r="V189" s="726">
        <f t="shared" si="746"/>
        <v>0</v>
      </c>
      <c r="W189" s="727">
        <f t="shared" si="747"/>
        <v>0</v>
      </c>
      <c r="X189" s="728">
        <f t="shared" si="748"/>
        <v>0</v>
      </c>
      <c r="Y189" s="720" t="str">
        <f t="shared" si="749"/>
        <v>C17-8</v>
      </c>
      <c r="Z189" s="721">
        <f t="shared" si="750"/>
        <v>1.2</v>
      </c>
      <c r="AA189" s="729" t="s">
        <v>31</v>
      </c>
      <c r="AB189" s="722">
        <f t="shared" si="751"/>
        <v>1.2</v>
      </c>
      <c r="AC189" s="730">
        <f t="shared" si="752"/>
        <v>1.2900000000000027</v>
      </c>
      <c r="AD189" s="731">
        <f t="shared" si="753"/>
        <v>0.04</v>
      </c>
      <c r="AE189" s="731">
        <f t="shared" si="754"/>
        <v>0.15</v>
      </c>
      <c r="AF189" s="732">
        <f t="shared" si="755"/>
        <v>1.48</v>
      </c>
      <c r="AG189" s="732">
        <f t="shared" si="756"/>
        <v>2.2000000000000002</v>
      </c>
      <c r="AH189" s="731">
        <f t="shared" si="757"/>
        <v>0.92</v>
      </c>
      <c r="AI189" s="733">
        <f t="shared" si="758"/>
        <v>3</v>
      </c>
      <c r="AJ189" s="733">
        <f t="shared" si="759"/>
        <v>0</v>
      </c>
      <c r="AK189" s="733">
        <f t="shared" si="760"/>
        <v>0</v>
      </c>
      <c r="AL189" s="733">
        <f t="shared" si="761"/>
        <v>0</v>
      </c>
      <c r="AM189" s="733">
        <f t="shared" si="762"/>
        <v>0</v>
      </c>
      <c r="AN189" s="734">
        <f t="shared" si="763"/>
        <v>0</v>
      </c>
      <c r="AO189" s="735">
        <f t="shared" si="764"/>
        <v>0</v>
      </c>
      <c r="AP189" s="1216" t="str">
        <f t="shared" si="765"/>
        <v>C17-8 =&gt; C17-9</v>
      </c>
      <c r="AQ189" s="1217"/>
      <c r="AR189" s="739">
        <f t="shared" si="766"/>
        <v>0.4</v>
      </c>
      <c r="AS189" s="736"/>
      <c r="AT189" s="736"/>
      <c r="AU189" s="723">
        <f t="shared" si="767"/>
        <v>40</v>
      </c>
      <c r="AV189" s="721">
        <f t="shared" si="768"/>
        <v>1.4</v>
      </c>
      <c r="AW189" s="729" t="s">
        <v>31</v>
      </c>
      <c r="AX189" s="722">
        <f t="shared" si="769"/>
        <v>1.4</v>
      </c>
      <c r="AY189" s="727">
        <f t="shared" si="770"/>
        <v>38.6</v>
      </c>
      <c r="AZ189" s="798">
        <f t="shared" si="771"/>
        <v>0.1</v>
      </c>
      <c r="BA189" s="798"/>
      <c r="BB189" s="727">
        <f t="shared" si="772"/>
        <v>1.08</v>
      </c>
      <c r="BC189" s="724">
        <f t="shared" si="773"/>
        <v>7.8</v>
      </c>
      <c r="BD189" s="737">
        <f t="shared" si="774"/>
        <v>0</v>
      </c>
      <c r="BE189" s="737"/>
      <c r="BF189" s="737">
        <f t="shared" si="775"/>
        <v>65.210000000000008</v>
      </c>
      <c r="BG189" s="737">
        <f t="shared" si="776"/>
        <v>6.98</v>
      </c>
      <c r="BH189" s="726">
        <f t="shared" si="777"/>
        <v>1.4800000000000026</v>
      </c>
      <c r="BI189" s="726">
        <f t="shared" si="778"/>
        <v>0</v>
      </c>
      <c r="BJ189" s="726">
        <f t="shared" si="779"/>
        <v>2.9</v>
      </c>
      <c r="BK189" s="726">
        <f t="shared" si="780"/>
        <v>0</v>
      </c>
      <c r="BL189" s="738">
        <f t="shared" si="781"/>
        <v>47.53</v>
      </c>
      <c r="BM189" s="718"/>
      <c r="BN189" s="779" t="s">
        <v>35199</v>
      </c>
      <c r="BO189" s="793" t="s">
        <v>35210</v>
      </c>
      <c r="BP189" s="784">
        <v>0.4</v>
      </c>
      <c r="BQ189" s="784">
        <v>40</v>
      </c>
      <c r="BR189" s="787">
        <v>1.2900000000000027</v>
      </c>
      <c r="BS189" s="787">
        <v>1.3160000000000025</v>
      </c>
      <c r="BT189" s="795">
        <v>0.2</v>
      </c>
    </row>
    <row r="190" spans="1:72" ht="14.25">
      <c r="A190" s="1216" t="str">
        <f t="shared" si="731"/>
        <v>C17-9 =&gt; C17-10</v>
      </c>
      <c r="B190" s="1218"/>
      <c r="C190" s="1217"/>
      <c r="D190" s="800">
        <f t="shared" si="732"/>
        <v>0.6</v>
      </c>
      <c r="E190" s="801"/>
      <c r="F190" s="802"/>
      <c r="G190" s="803" t="s">
        <v>34920</v>
      </c>
      <c r="H190" s="740">
        <f t="shared" si="733"/>
        <v>33</v>
      </c>
      <c r="I190" s="740">
        <v>1</v>
      </c>
      <c r="J190" s="740">
        <f t="shared" si="734"/>
        <v>33</v>
      </c>
      <c r="K190" s="804">
        <f t="shared" si="735"/>
        <v>1.5160000000000018</v>
      </c>
      <c r="L190" s="804">
        <f t="shared" si="736"/>
        <v>1.546999999999997</v>
      </c>
      <c r="M190" s="724">
        <f t="shared" si="737"/>
        <v>1.53</v>
      </c>
      <c r="N190" s="725">
        <f t="shared" si="738"/>
        <v>0.06</v>
      </c>
      <c r="O190" s="725">
        <f t="shared" si="739"/>
        <v>0.12</v>
      </c>
      <c r="P190" s="724">
        <f t="shared" si="740"/>
        <v>1.71</v>
      </c>
      <c r="Q190" s="724">
        <f t="shared" si="741"/>
        <v>1.3199999999999998</v>
      </c>
      <c r="R190" s="726">
        <f t="shared" si="742"/>
        <v>0</v>
      </c>
      <c r="S190" s="726">
        <f t="shared" si="743"/>
        <v>65.34</v>
      </c>
      <c r="T190" s="726">
        <f t="shared" si="744"/>
        <v>9.15</v>
      </c>
      <c r="U190" s="726">
        <f t="shared" si="745"/>
        <v>0</v>
      </c>
      <c r="V190" s="726">
        <f t="shared" si="746"/>
        <v>0</v>
      </c>
      <c r="W190" s="727">
        <f t="shared" si="747"/>
        <v>145.86000000000001</v>
      </c>
      <c r="X190" s="728">
        <f t="shared" si="748"/>
        <v>0</v>
      </c>
      <c r="Y190" s="720" t="str">
        <f t="shared" si="749"/>
        <v>C17-9</v>
      </c>
      <c r="Z190" s="721">
        <f t="shared" si="750"/>
        <v>1.2</v>
      </c>
      <c r="AA190" s="729" t="s">
        <v>31</v>
      </c>
      <c r="AB190" s="722">
        <f t="shared" si="751"/>
        <v>1.2</v>
      </c>
      <c r="AC190" s="730">
        <f t="shared" si="752"/>
        <v>1.5160000000000018</v>
      </c>
      <c r="AD190" s="731">
        <f t="shared" si="753"/>
        <v>0.06</v>
      </c>
      <c r="AE190" s="731">
        <f t="shared" si="754"/>
        <v>0.15</v>
      </c>
      <c r="AF190" s="732">
        <f t="shared" si="755"/>
        <v>1.73</v>
      </c>
      <c r="AG190" s="732">
        <f t="shared" si="756"/>
        <v>2.2000000000000002</v>
      </c>
      <c r="AH190" s="731">
        <f t="shared" si="757"/>
        <v>0.68</v>
      </c>
      <c r="AI190" s="733">
        <f t="shared" si="758"/>
        <v>0</v>
      </c>
      <c r="AJ190" s="733">
        <f t="shared" si="759"/>
        <v>2.2400000000000002</v>
      </c>
      <c r="AK190" s="733">
        <f t="shared" si="760"/>
        <v>0.34</v>
      </c>
      <c r="AL190" s="733">
        <f t="shared" si="761"/>
        <v>0</v>
      </c>
      <c r="AM190" s="733">
        <f t="shared" si="762"/>
        <v>0</v>
      </c>
      <c r="AN190" s="734">
        <f t="shared" si="763"/>
        <v>12.13</v>
      </c>
      <c r="AO190" s="735">
        <f t="shared" si="764"/>
        <v>0</v>
      </c>
      <c r="AP190" s="1216" t="str">
        <f t="shared" si="765"/>
        <v>C17-9 =&gt; C17-10</v>
      </c>
      <c r="AQ190" s="1217"/>
      <c r="AR190" s="739">
        <f t="shared" si="766"/>
        <v>0.6</v>
      </c>
      <c r="AS190" s="736"/>
      <c r="AT190" s="736"/>
      <c r="AU190" s="723">
        <f t="shared" si="767"/>
        <v>33</v>
      </c>
      <c r="AV190" s="721">
        <f t="shared" si="768"/>
        <v>1.4</v>
      </c>
      <c r="AW190" s="729" t="s">
        <v>31</v>
      </c>
      <c r="AX190" s="722">
        <f t="shared" si="769"/>
        <v>1.4</v>
      </c>
      <c r="AY190" s="727">
        <f t="shared" si="770"/>
        <v>31.6</v>
      </c>
      <c r="AZ190" s="798">
        <f t="shared" si="771"/>
        <v>0.12</v>
      </c>
      <c r="BA190" s="798"/>
      <c r="BB190" s="727">
        <f t="shared" si="772"/>
        <v>1.3199999999999998</v>
      </c>
      <c r="BC190" s="724">
        <f t="shared" si="773"/>
        <v>10</v>
      </c>
      <c r="BD190" s="737">
        <f t="shared" si="774"/>
        <v>0</v>
      </c>
      <c r="BE190" s="737"/>
      <c r="BF190" s="737">
        <f t="shared" si="775"/>
        <v>77.070000000000007</v>
      </c>
      <c r="BG190" s="737">
        <f t="shared" si="776"/>
        <v>12.87</v>
      </c>
      <c r="BH190" s="726">
        <f t="shared" si="777"/>
        <v>1.7260000000000018</v>
      </c>
      <c r="BI190" s="726">
        <f t="shared" si="778"/>
        <v>0</v>
      </c>
      <c r="BJ190" s="726">
        <f t="shared" si="779"/>
        <v>3.38</v>
      </c>
      <c r="BK190" s="726">
        <f t="shared" si="780"/>
        <v>0</v>
      </c>
      <c r="BL190" s="738">
        <f t="shared" si="781"/>
        <v>50.82</v>
      </c>
      <c r="BM190" s="718"/>
      <c r="BN190" s="779" t="s">
        <v>35200</v>
      </c>
      <c r="BO190" s="793" t="s">
        <v>35211</v>
      </c>
      <c r="BP190" s="784">
        <v>0.6</v>
      </c>
      <c r="BQ190" s="784">
        <v>33</v>
      </c>
      <c r="BR190" s="787">
        <v>1.5160000000000018</v>
      </c>
      <c r="BS190" s="787">
        <v>1.546999999999997</v>
      </c>
      <c r="BT190" s="795">
        <v>0</v>
      </c>
    </row>
    <row r="191" spans="1:72" ht="14.25">
      <c r="A191" s="1216" t="str">
        <f t="shared" si="731"/>
        <v>C17-10 =&gt; C17-11</v>
      </c>
      <c r="B191" s="1218"/>
      <c r="C191" s="1217"/>
      <c r="D191" s="800">
        <f t="shared" si="732"/>
        <v>0.6</v>
      </c>
      <c r="E191" s="801"/>
      <c r="F191" s="802"/>
      <c r="G191" s="803" t="s">
        <v>34920</v>
      </c>
      <c r="H191" s="740">
        <f t="shared" si="733"/>
        <v>6</v>
      </c>
      <c r="I191" s="740">
        <v>1</v>
      </c>
      <c r="J191" s="740">
        <f t="shared" si="734"/>
        <v>6</v>
      </c>
      <c r="K191" s="804">
        <f t="shared" si="735"/>
        <v>1.546999999999997</v>
      </c>
      <c r="L191" s="804">
        <f t="shared" si="736"/>
        <v>1.5769999999999982</v>
      </c>
      <c r="M191" s="724">
        <f t="shared" si="737"/>
        <v>1.56</v>
      </c>
      <c r="N191" s="725">
        <f t="shared" si="738"/>
        <v>0.06</v>
      </c>
      <c r="O191" s="725">
        <f t="shared" si="739"/>
        <v>0.12</v>
      </c>
      <c r="P191" s="724">
        <f t="shared" si="740"/>
        <v>1.7400000000000002</v>
      </c>
      <c r="Q191" s="724">
        <f t="shared" si="741"/>
        <v>1.3199999999999998</v>
      </c>
      <c r="R191" s="726">
        <f t="shared" si="742"/>
        <v>0</v>
      </c>
      <c r="S191" s="726">
        <f t="shared" si="743"/>
        <v>11.88</v>
      </c>
      <c r="T191" s="726">
        <f t="shared" si="744"/>
        <v>1.9</v>
      </c>
      <c r="U191" s="726">
        <f t="shared" si="745"/>
        <v>0</v>
      </c>
      <c r="V191" s="726">
        <f t="shared" si="746"/>
        <v>0</v>
      </c>
      <c r="W191" s="727">
        <f t="shared" si="747"/>
        <v>26.88</v>
      </c>
      <c r="X191" s="728">
        <f t="shared" si="748"/>
        <v>0</v>
      </c>
      <c r="Y191" s="720" t="str">
        <f t="shared" si="749"/>
        <v>C17-10</v>
      </c>
      <c r="Z191" s="721">
        <f t="shared" si="750"/>
        <v>1.2</v>
      </c>
      <c r="AA191" s="729" t="s">
        <v>31</v>
      </c>
      <c r="AB191" s="722">
        <f t="shared" si="751"/>
        <v>1.2</v>
      </c>
      <c r="AC191" s="730">
        <f t="shared" si="752"/>
        <v>1.546999999999997</v>
      </c>
      <c r="AD191" s="731">
        <f t="shared" si="753"/>
        <v>0.06</v>
      </c>
      <c r="AE191" s="731">
        <f t="shared" si="754"/>
        <v>0.15</v>
      </c>
      <c r="AF191" s="732">
        <f t="shared" si="755"/>
        <v>1.76</v>
      </c>
      <c r="AG191" s="732">
        <f t="shared" si="756"/>
        <v>2.2000000000000002</v>
      </c>
      <c r="AH191" s="731">
        <f t="shared" si="757"/>
        <v>0.68</v>
      </c>
      <c r="AI191" s="733">
        <f t="shared" si="758"/>
        <v>0</v>
      </c>
      <c r="AJ191" s="733">
        <f t="shared" si="759"/>
        <v>2.2400000000000002</v>
      </c>
      <c r="AK191" s="733">
        <f t="shared" si="760"/>
        <v>0.39</v>
      </c>
      <c r="AL191" s="733">
        <f t="shared" si="761"/>
        <v>0</v>
      </c>
      <c r="AM191" s="733">
        <f t="shared" si="762"/>
        <v>0</v>
      </c>
      <c r="AN191" s="734">
        <f t="shared" si="763"/>
        <v>12.29</v>
      </c>
      <c r="AO191" s="735">
        <f t="shared" si="764"/>
        <v>0</v>
      </c>
      <c r="AP191" s="1216" t="str">
        <f t="shared" si="765"/>
        <v>C17-10 =&gt; C17-11</v>
      </c>
      <c r="AQ191" s="1217"/>
      <c r="AR191" s="739">
        <f t="shared" si="766"/>
        <v>0.6</v>
      </c>
      <c r="AS191" s="736"/>
      <c r="AT191" s="736"/>
      <c r="AU191" s="723">
        <f t="shared" si="767"/>
        <v>6</v>
      </c>
      <c r="AV191" s="721">
        <f t="shared" si="768"/>
        <v>1.4</v>
      </c>
      <c r="AW191" s="729" t="s">
        <v>31</v>
      </c>
      <c r="AX191" s="722">
        <f t="shared" si="769"/>
        <v>1.4</v>
      </c>
      <c r="AY191" s="727">
        <f t="shared" si="770"/>
        <v>4.5999999999999996</v>
      </c>
      <c r="AZ191" s="798">
        <f t="shared" si="771"/>
        <v>0.12</v>
      </c>
      <c r="BA191" s="798"/>
      <c r="BB191" s="727">
        <f t="shared" si="772"/>
        <v>1.3199999999999998</v>
      </c>
      <c r="BC191" s="724">
        <f t="shared" si="773"/>
        <v>1.46</v>
      </c>
      <c r="BD191" s="737">
        <f t="shared" si="774"/>
        <v>0</v>
      </c>
      <c r="BE191" s="737"/>
      <c r="BF191" s="737">
        <f t="shared" si="775"/>
        <v>16.410000000000004</v>
      </c>
      <c r="BG191" s="737">
        <f t="shared" si="776"/>
        <v>1.87</v>
      </c>
      <c r="BH191" s="726">
        <f t="shared" si="777"/>
        <v>1.756999999999997</v>
      </c>
      <c r="BI191" s="726">
        <f t="shared" si="778"/>
        <v>0</v>
      </c>
      <c r="BJ191" s="726">
        <f t="shared" si="779"/>
        <v>3.44</v>
      </c>
      <c r="BK191" s="726">
        <f t="shared" si="780"/>
        <v>0</v>
      </c>
      <c r="BL191" s="738">
        <f t="shared" si="781"/>
        <v>9.64</v>
      </c>
      <c r="BM191" s="718"/>
      <c r="BN191" s="779" t="s">
        <v>35201</v>
      </c>
      <c r="BO191" s="793" t="s">
        <v>35212</v>
      </c>
      <c r="BP191" s="784">
        <v>0.6</v>
      </c>
      <c r="BQ191" s="784">
        <v>6</v>
      </c>
      <c r="BR191" s="787">
        <v>1.546999999999997</v>
      </c>
      <c r="BS191" s="787">
        <v>1.5769999999999982</v>
      </c>
      <c r="BT191" s="795">
        <v>0.18</v>
      </c>
    </row>
    <row r="192" spans="1:72" ht="14.25">
      <c r="A192" s="1216" t="str">
        <f t="shared" si="731"/>
        <v>C17-11 =&gt; C17</v>
      </c>
      <c r="B192" s="1218"/>
      <c r="C192" s="1217"/>
      <c r="D192" s="800">
        <f t="shared" si="732"/>
        <v>0.6</v>
      </c>
      <c r="E192" s="801"/>
      <c r="F192" s="802"/>
      <c r="G192" s="803" t="s">
        <v>34920</v>
      </c>
      <c r="H192" s="740">
        <f t="shared" si="733"/>
        <v>20</v>
      </c>
      <c r="I192" s="740">
        <v>1</v>
      </c>
      <c r="J192" s="740">
        <f t="shared" si="734"/>
        <v>20</v>
      </c>
      <c r="K192" s="804">
        <f t="shared" si="735"/>
        <v>1.7569999999999979</v>
      </c>
      <c r="L192" s="804">
        <f t="shared" si="736"/>
        <v>2.025999999999998</v>
      </c>
      <c r="M192" s="724">
        <f t="shared" si="737"/>
        <v>1.89</v>
      </c>
      <c r="N192" s="725">
        <f t="shared" si="738"/>
        <v>0.06</v>
      </c>
      <c r="O192" s="725">
        <f t="shared" si="739"/>
        <v>0.12</v>
      </c>
      <c r="P192" s="724">
        <f t="shared" si="740"/>
        <v>2.0699999999999998</v>
      </c>
      <c r="Q192" s="724">
        <f t="shared" si="741"/>
        <v>1.42</v>
      </c>
      <c r="R192" s="726">
        <f t="shared" si="742"/>
        <v>0</v>
      </c>
      <c r="S192" s="726">
        <f t="shared" si="743"/>
        <v>42.6</v>
      </c>
      <c r="T192" s="726">
        <f t="shared" si="744"/>
        <v>16.190000000000001</v>
      </c>
      <c r="U192" s="726">
        <f t="shared" si="745"/>
        <v>0</v>
      </c>
      <c r="V192" s="726">
        <f t="shared" si="746"/>
        <v>0</v>
      </c>
      <c r="W192" s="727">
        <f t="shared" si="747"/>
        <v>102.8</v>
      </c>
      <c r="X192" s="728">
        <f t="shared" si="748"/>
        <v>0</v>
      </c>
      <c r="Y192" s="720" t="str">
        <f t="shared" si="749"/>
        <v>C17-11</v>
      </c>
      <c r="Z192" s="721">
        <f t="shared" si="750"/>
        <v>1.2</v>
      </c>
      <c r="AA192" s="729" t="s">
        <v>31</v>
      </c>
      <c r="AB192" s="722">
        <f t="shared" si="751"/>
        <v>1.2</v>
      </c>
      <c r="AC192" s="730">
        <f t="shared" si="752"/>
        <v>1.7569999999999979</v>
      </c>
      <c r="AD192" s="731">
        <f t="shared" si="753"/>
        <v>0.06</v>
      </c>
      <c r="AE192" s="731">
        <f t="shared" si="754"/>
        <v>0.15</v>
      </c>
      <c r="AF192" s="732">
        <f t="shared" si="755"/>
        <v>1.97</v>
      </c>
      <c r="AG192" s="732">
        <f t="shared" si="756"/>
        <v>2.2000000000000002</v>
      </c>
      <c r="AH192" s="731">
        <f t="shared" si="757"/>
        <v>0.68</v>
      </c>
      <c r="AI192" s="733">
        <f t="shared" si="758"/>
        <v>0</v>
      </c>
      <c r="AJ192" s="733">
        <f t="shared" si="759"/>
        <v>2.2400000000000002</v>
      </c>
      <c r="AK192" s="733">
        <f t="shared" si="760"/>
        <v>0.7</v>
      </c>
      <c r="AL192" s="733">
        <f t="shared" si="761"/>
        <v>0</v>
      </c>
      <c r="AM192" s="733">
        <f t="shared" si="762"/>
        <v>0</v>
      </c>
      <c r="AN192" s="734">
        <f t="shared" si="763"/>
        <v>13.44</v>
      </c>
      <c r="AO192" s="735">
        <f t="shared" si="764"/>
        <v>0</v>
      </c>
      <c r="AP192" s="1216" t="str">
        <f t="shared" si="765"/>
        <v>C17-11 =&gt; C17</v>
      </c>
      <c r="AQ192" s="1217"/>
      <c r="AR192" s="739">
        <f t="shared" si="766"/>
        <v>0.6</v>
      </c>
      <c r="AS192" s="736"/>
      <c r="AT192" s="736"/>
      <c r="AU192" s="723">
        <f t="shared" si="767"/>
        <v>20</v>
      </c>
      <c r="AV192" s="721">
        <f t="shared" si="768"/>
        <v>1.4</v>
      </c>
      <c r="AW192" s="729" t="s">
        <v>31</v>
      </c>
      <c r="AX192" s="722">
        <f t="shared" si="769"/>
        <v>1.4</v>
      </c>
      <c r="AY192" s="727">
        <f t="shared" si="770"/>
        <v>18.600000000000001</v>
      </c>
      <c r="AZ192" s="798">
        <f t="shared" si="771"/>
        <v>0.12</v>
      </c>
      <c r="BA192" s="798"/>
      <c r="BB192" s="727">
        <f t="shared" si="772"/>
        <v>1.42</v>
      </c>
      <c r="BC192" s="724">
        <f t="shared" si="773"/>
        <v>6.44</v>
      </c>
      <c r="BD192" s="737">
        <f t="shared" si="774"/>
        <v>0</v>
      </c>
      <c r="BE192" s="737"/>
      <c r="BF192" s="737">
        <f t="shared" si="775"/>
        <v>61.730000000000011</v>
      </c>
      <c r="BG192" s="737">
        <f t="shared" si="776"/>
        <v>7.57</v>
      </c>
      <c r="BH192" s="726">
        <f t="shared" si="777"/>
        <v>1.9669999999999979</v>
      </c>
      <c r="BI192" s="726">
        <f t="shared" si="778"/>
        <v>0</v>
      </c>
      <c r="BJ192" s="726">
        <f t="shared" si="779"/>
        <v>3.86</v>
      </c>
      <c r="BK192" s="726">
        <f t="shared" si="780"/>
        <v>0</v>
      </c>
      <c r="BL192" s="738">
        <f t="shared" si="781"/>
        <v>43.86</v>
      </c>
      <c r="BM192" s="718"/>
      <c r="BN192" s="779" t="s">
        <v>35202</v>
      </c>
      <c r="BO192" s="793" t="s">
        <v>35213</v>
      </c>
      <c r="BP192" s="784">
        <v>0.6</v>
      </c>
      <c r="BQ192" s="784">
        <v>20</v>
      </c>
      <c r="BR192" s="787">
        <v>1.7569999999999979</v>
      </c>
      <c r="BS192" s="787">
        <v>2.025999999999998</v>
      </c>
      <c r="BT192" s="795">
        <v>0.71899999999999997</v>
      </c>
    </row>
    <row r="193" spans="1:72" ht="14.25">
      <c r="A193" s="719" t="s">
        <v>35259</v>
      </c>
      <c r="B193" s="742"/>
      <c r="C193" s="742"/>
      <c r="D193" s="806"/>
      <c r="E193" s="806"/>
      <c r="F193" s="806"/>
      <c r="G193" s="807"/>
      <c r="H193" s="744"/>
      <c r="I193" s="744"/>
      <c r="J193" s="744"/>
      <c r="K193" s="808"/>
      <c r="L193" s="808"/>
      <c r="M193" s="747"/>
      <c r="N193" s="748"/>
      <c r="O193" s="748"/>
      <c r="P193" s="747"/>
      <c r="Q193" s="747"/>
      <c r="R193" s="749"/>
      <c r="S193" s="749"/>
      <c r="T193" s="749"/>
      <c r="U193" s="749"/>
      <c r="V193" s="749"/>
      <c r="W193" s="750"/>
      <c r="X193" s="715"/>
      <c r="Y193" s="741"/>
      <c r="Z193" s="743"/>
      <c r="AA193" s="751"/>
      <c r="AB193" s="743"/>
      <c r="AC193" s="752"/>
      <c r="AD193" s="751"/>
      <c r="AE193" s="751"/>
      <c r="AF193" s="753"/>
      <c r="AG193" s="753"/>
      <c r="AH193" s="751"/>
      <c r="AI193" s="754"/>
      <c r="AJ193" s="754"/>
      <c r="AK193" s="754"/>
      <c r="AL193" s="754"/>
      <c r="AM193" s="754"/>
      <c r="AN193" s="755"/>
      <c r="AO193" s="756"/>
      <c r="AP193" s="741"/>
      <c r="AQ193" s="742"/>
      <c r="AR193" s="757"/>
      <c r="AS193" s="757"/>
      <c r="AT193" s="757"/>
      <c r="AU193" s="745"/>
      <c r="AV193" s="743"/>
      <c r="AW193" s="751"/>
      <c r="AX193" s="743"/>
      <c r="AY193" s="750"/>
      <c r="AZ193" s="750"/>
      <c r="BA193" s="750"/>
      <c r="BB193" s="750"/>
      <c r="BC193" s="747"/>
      <c r="BD193" s="747"/>
      <c r="BE193" s="747"/>
      <c r="BF193" s="747"/>
      <c r="BG193" s="747"/>
      <c r="BH193" s="749"/>
      <c r="BI193" s="749"/>
      <c r="BJ193" s="749"/>
      <c r="BK193" s="749"/>
      <c r="BL193" s="717"/>
      <c r="BM193" s="718"/>
      <c r="BN193" s="779"/>
      <c r="BO193" s="793"/>
      <c r="BP193" s="784"/>
      <c r="BQ193" s="784"/>
      <c r="BR193" s="787"/>
      <c r="BS193" s="787"/>
      <c r="BT193" s="795"/>
    </row>
    <row r="194" spans="1:72" ht="14.25">
      <c r="A194" s="1216" t="str">
        <f>BN194</f>
        <v>C1 =&gt; C2</v>
      </c>
      <c r="B194" s="1218"/>
      <c r="C194" s="1217"/>
      <c r="D194" s="800">
        <f>BP194</f>
        <v>0.4</v>
      </c>
      <c r="E194" s="801"/>
      <c r="F194" s="802"/>
      <c r="G194" s="803" t="s">
        <v>34920</v>
      </c>
      <c r="H194" s="740">
        <f>BQ194</f>
        <v>40</v>
      </c>
      <c r="I194" s="740">
        <v>1</v>
      </c>
      <c r="J194" s="740">
        <f>H194</f>
        <v>40</v>
      </c>
      <c r="K194" s="804">
        <f>BR194</f>
        <v>1.2000000000000028</v>
      </c>
      <c r="L194" s="804">
        <f>BS194</f>
        <v>1.2170000000000059</v>
      </c>
      <c r="M194" s="724">
        <f>ROUND((K194+L194)/2,2)</f>
        <v>1.21</v>
      </c>
      <c r="N194" s="725">
        <f>IF(F194=0,ROUND($D194*10%,2),IF(D194&gt;2.8,0.18,0.15))</f>
        <v>0.04</v>
      </c>
      <c r="O194" s="725">
        <f>IF(F194=0,IF(   ROUND($D194/4,2),   IF(ROUND(($D194*1.2)/6,2)&lt;0.1,0.1,ROUND(($D194*1.2)/6,2))),0.5)</f>
        <v>0.1</v>
      </c>
      <c r="P194" s="724">
        <f>M194+N194+O194</f>
        <v>1.35</v>
      </c>
      <c r="Q194" s="724">
        <f>IF(P194&lt;2,(D194+N194*2)+0.6,(D194+N194*2)+0.6+ROUNDUP(P194-2,0)*0.1)*I194</f>
        <v>1.08</v>
      </c>
      <c r="R194" s="726">
        <f>IF($P194&lt;=$X$4,ROUND(IF($P194&lt;1.5,$P194*$H194*$Q194,1.5*$H194*$Q194),2),0)</f>
        <v>58.32</v>
      </c>
      <c r="S194" s="726">
        <f>IF($P194&gt;$X$4,ROUND(IF($P194&lt;1.5,$P194*$H194*$Q194,1.5*$H194*$Q194),2),0)</f>
        <v>0</v>
      </c>
      <c r="T194" s="726">
        <f>IF($P194&gt;$X$4,ROUND(IF($P194&lt;1.5,0,IF($P194&gt;3,1.5*$H194*$Q194,($P194-1.5)*$H194*$Q194)),2),0)</f>
        <v>0</v>
      </c>
      <c r="U194" s="726">
        <f>IF($P194&gt;$X$4,ROUND(IF($P194&lt;3,0,IF($P194&gt;4.5,1.5*$H194*$Q194,($P194-3)*$H194*$Q194)),2),0)</f>
        <v>0</v>
      </c>
      <c r="V194" s="726">
        <f>IF($P194&gt;$X$4,ROUND(IF($P194&lt;4.5,0,IF($P194&gt;6,($P194-4.5)*$H194*$Q194,($P194-4.5)*$H194*$Q194)),2),0)</f>
        <v>0</v>
      </c>
      <c r="W194" s="727">
        <f>IF($P194&gt;$X$4, IF( $P194&lt;=4,   ROUND($H194*($P194+0.5)*2,2),   0),0)</f>
        <v>0</v>
      </c>
      <c r="X194" s="728">
        <f>IF($P194&gt;$X$4, IF( $P194&gt;4,   ROUND($H194*($P194+0.5)*2,2),   0),0)</f>
        <v>0</v>
      </c>
      <c r="Y194" s="720" t="str">
        <f>BO194</f>
        <v>C1</v>
      </c>
      <c r="Z194" s="721">
        <f>IF($D194=0.3,IF($I194=1,1.2,IF(I194=2,1.5,"--")),IF($D194=0.4,IF($I194=1,1.2,IF(I194=2,1.5,"--")),IF($D194=0.45,IF($I194=1,1.2,IF(I194=2,1.5,"--")),IF($D194=0.5,IF($I194=1,1.2,IF(I194=2,1.5,"--")),IF($D194=0.6,IF($I194=1,1.2,IF(I194=2,2,"--")),IF($D194=0.75,IF($I194=1,1.3,IF(I194=2,2,"--")),IF($D194=0.8,1.3,IF($D194=1,1.5,IF($D194=1.2,1.7,IF($D194&lt;=2,2,"--"))))))))))</f>
        <v>1.2</v>
      </c>
      <c r="AA194" s="729" t="s">
        <v>31</v>
      </c>
      <c r="AB194" s="722">
        <f t="shared" ref="AB194:AB195" si="782">Z194</f>
        <v>1.2</v>
      </c>
      <c r="AC194" s="730">
        <f>IF($Z194="--","--",K194)</f>
        <v>1.2000000000000028</v>
      </c>
      <c r="AD194" s="731">
        <f>IF($Z194="--","--",IF(D194&gt;1.5,0.15,ROUND($D194*10%,2)))</f>
        <v>0.04</v>
      </c>
      <c r="AE194" s="731">
        <f>IF($Z194="--","--",0.15)</f>
        <v>0.15</v>
      </c>
      <c r="AF194" s="732">
        <f>IF($Z194="--","--",ROUND(AC194+AD194+AE194,2))</f>
        <v>1.39</v>
      </c>
      <c r="AG194" s="732">
        <f>IF($Z194="--","--",IF($AC194&lt;=2,$Z194+1,($Z194+1)+ROUNDUP($AC194-2,0)*0.1))</f>
        <v>2.2000000000000002</v>
      </c>
      <c r="AH194" s="731">
        <f>IF($D194=0.3,1.04,IF($D194=0.4,0.92,IF($D194=0.45,0.86,IF($D194=0.5,0.8,IF($D194=0.75,0.8,IF($D194=0.6,0.68,IF($D194=0.8,0.74,IF($D194=1,0.7,IF($D194=1.2,0.66,IF($D194=1.5,0.6,IF($D194&lt;=2,(2.4-(D194+0.3)),"--")))))))))))</f>
        <v>0.92</v>
      </c>
      <c r="AI194" s="733">
        <f>IF($Z194="--","--",IF($AF194&lt;=$X$4,ROUND(IF($AF194&lt;1.5,$AF194*$AG194*$AH194,1.5*$AG194*$AH194),2),0))</f>
        <v>2.81</v>
      </c>
      <c r="AJ194" s="733">
        <f>IF($Z194="--","--",IF($AF194&gt;$X$4,ROUND(IF($AF194&lt;1.5,$AF194*$AG194*$AH194,1.5*$AG194*$AH194),2),0))</f>
        <v>0</v>
      </c>
      <c r="AK194" s="733">
        <f>IF($Z194="--","--",IF($AF194&gt;$X$4,ROUND(IF($AF194&lt;1.5,0,IF($AF194&gt;3,1.5*$AG194*$AH194,($AF194-1.5)*$AG194*$AH194)),2),0))</f>
        <v>0</v>
      </c>
      <c r="AL194" s="733">
        <f>IF($Z194="--","--",IF($AF194&gt;$X$4,ROUND(IF($AF194&lt;3,0,IF($AF194&gt;4.5,1.5*$AG194*$AH194,($AF194-3)*$AG194*$AH194)),2),0))</f>
        <v>0</v>
      </c>
      <c r="AM194" s="733">
        <f>IF($Z194="--","--",IF($AF194&gt;$X$4,ROUND(IF($AF194&lt;4.5,0,IF($AF194&gt;6,($AF194-4.5)*$AG194*$AH194,($AF194-4.5)*$AG194*$AH194)),2),0))</f>
        <v>0</v>
      </c>
      <c r="AN194" s="734">
        <f>IF($Z194="--","--",IF($AF194&gt;$X$4, IF( $AF194&lt;=4,   ROUND(($AH194*4)*($AF194+0.5)*2,2),   0),0))</f>
        <v>0</v>
      </c>
      <c r="AO194" s="735">
        <f>IF($Z194="--","--",IF($AF194&gt;$X$4, IF( $AF194&gt;4,   ROUND(($AH194*4)*($AF194+0.5)*2,2),   0),0))</f>
        <v>0</v>
      </c>
      <c r="AP194" s="1216" t="str">
        <f>A194</f>
        <v>C1 =&gt; C2</v>
      </c>
      <c r="AQ194" s="1217"/>
      <c r="AR194" s="739">
        <f>D194</f>
        <v>0.4</v>
      </c>
      <c r="AS194" s="736"/>
      <c r="AT194" s="736"/>
      <c r="AU194" s="723">
        <f>H194</f>
        <v>40</v>
      </c>
      <c r="AV194" s="721">
        <f>IF($Z194="--","--",Z194+0.2)</f>
        <v>1.4</v>
      </c>
      <c r="AW194" s="729" t="s">
        <v>31</v>
      </c>
      <c r="AX194" s="722">
        <f t="shared" ref="AX194:AX195" si="783">AV194</f>
        <v>1.4</v>
      </c>
      <c r="AY194" s="727">
        <f>IF(D194&gt;2,AU194,AU194-AV194)</f>
        <v>38.6</v>
      </c>
      <c r="AZ194" s="798">
        <f>O194</f>
        <v>0.1</v>
      </c>
      <c r="BA194" s="798"/>
      <c r="BB194" s="727">
        <f>Q194</f>
        <v>1.08</v>
      </c>
      <c r="BC194" s="724">
        <f>IF(F194=0,IF(ROUND( AY194 * ( ( (O194*Q194) +  ( ((D194+N194*2)/6)*Q194 ) ) - ROUND(  ((D194+N194*2)^2)   *   (   ( PI()*96.379 / (4*360) )  -  ( (SIN((96.379/2)*PI()/180)) * (COS((96.379/2)*PI()/180)) / 4 )   ), 4) ),2),   ROUND( AY194 * ( ( (O194*Q194) +  ( ((D194+N194*2)/4)*Q194 ) ) - ROUND(  ((D194+N194*2)^2)   *   (   ( PI()*120 / (4*360) )  -  ( (SIN((120/2)*PI()/180)) * (COS((120/2)*PI()/180)) / 4 )   ), 4) ),2)),0)</f>
        <v>7.8</v>
      </c>
      <c r="BD194" s="737">
        <f>IF(F194&gt;0,ROUND(AY194*O194*Q194,2),0)</f>
        <v>0</v>
      </c>
      <c r="BE194" s="737"/>
      <c r="BF194" s="737">
        <f>SUM(R194:V194,AI194:AM194)</f>
        <v>61.13</v>
      </c>
      <c r="BG194" s="737">
        <f>IF(F194=0, ROUND( ( PI()*( (D194+N194*2)^2 ) / 4  ) * AY194,2),  ROUND( (D194+N194*2)*(F194+N194*2) * AY194,2))*I194</f>
        <v>6.98</v>
      </c>
      <c r="BH194" s="726">
        <f>IF(($K194+N194-0.15)&lt;=2,($K194+N194+0.15),IF(($K194+N194)&lt;=3,2.35,($K194+N194+0.2)-0.85))</f>
        <v>1.3900000000000028</v>
      </c>
      <c r="BI194" s="726">
        <f>IF(D194&gt;2,   (K194-F194-N194-0.11),IF(($K194+N194)&lt;=2,0,IF(($K194+N194)&gt;3,0.85,(K194+N194+0.2-BH194))))</f>
        <v>0</v>
      </c>
      <c r="BJ194" s="726">
        <f>IF($Z194="--",0,IF(D194&gt;2,ROUND(((1.42+0.4)+(0.91+0.4))*2*BI194,2),ROUND(AV194*AX194*BH194,2)))</f>
        <v>2.72</v>
      </c>
      <c r="BK194" s="726">
        <f t="shared" ref="BK194:BK195" si="784">ROUND(((PI()*0.9^2)/4)*BI194,2)</f>
        <v>0</v>
      </c>
      <c r="BL194" s="738">
        <f t="shared" ref="BL194:BL195" si="785">ROUND(BF194-BG194-BJ194-BK194-BC194-BD194,2)</f>
        <v>43.63</v>
      </c>
      <c r="BM194" s="718"/>
      <c r="BN194" s="779" t="s">
        <v>35215</v>
      </c>
      <c r="BO194" s="793" t="s">
        <v>35237</v>
      </c>
      <c r="BP194" s="784">
        <v>0.4</v>
      </c>
      <c r="BQ194" s="784">
        <v>40</v>
      </c>
      <c r="BR194" s="787">
        <v>1.2000000000000028</v>
      </c>
      <c r="BS194" s="787">
        <v>1.2170000000000059</v>
      </c>
      <c r="BT194" s="795">
        <v>0</v>
      </c>
    </row>
    <row r="195" spans="1:72" ht="14.25">
      <c r="A195" s="1216" t="str">
        <f t="shared" ref="A195:A196" si="786">BN195</f>
        <v>C2 =&gt; C3</v>
      </c>
      <c r="B195" s="1218"/>
      <c r="C195" s="1217"/>
      <c r="D195" s="800">
        <f t="shared" ref="D195:D196" si="787">BP195</f>
        <v>0.4</v>
      </c>
      <c r="E195" s="801"/>
      <c r="F195" s="802"/>
      <c r="G195" s="803" t="s">
        <v>34920</v>
      </c>
      <c r="H195" s="740">
        <f t="shared" ref="H195:H196" si="788">BQ195</f>
        <v>40</v>
      </c>
      <c r="I195" s="740">
        <v>1</v>
      </c>
      <c r="J195" s="740">
        <f t="shared" ref="J195:J196" si="789">H195</f>
        <v>40</v>
      </c>
      <c r="K195" s="804">
        <f t="shared" ref="K195:K196" si="790">BR195</f>
        <v>1.2170000000000059</v>
      </c>
      <c r="L195" s="804">
        <f t="shared" ref="L195:L196" si="791">BS195</f>
        <v>1.2120000000000068</v>
      </c>
      <c r="M195" s="724">
        <f t="shared" ref="M195:M196" si="792">ROUND((K195+L195)/2,2)</f>
        <v>1.21</v>
      </c>
      <c r="N195" s="725">
        <f t="shared" ref="N195:N196" si="793">IF(F195=0,ROUND($D195*10%,2),IF(D195&gt;2.8,0.18,0.15))</f>
        <v>0.04</v>
      </c>
      <c r="O195" s="725">
        <f t="shared" ref="O195:O196" si="794">IF(F195=0,IF(   ROUND($D195/4,2),   IF(ROUND(($D195*1.2)/6,2)&lt;0.1,0.1,ROUND(($D195*1.2)/6,2))),0.5)</f>
        <v>0.1</v>
      </c>
      <c r="P195" s="724">
        <f t="shared" ref="P195:P196" si="795">M195+N195+O195</f>
        <v>1.35</v>
      </c>
      <c r="Q195" s="724">
        <f t="shared" ref="Q195:Q196" si="796">IF(P195&lt;2,(D195+N195*2)+0.6,(D195+N195*2)+0.6+ROUNDUP(P195-2,0)*0.1)*I195</f>
        <v>1.08</v>
      </c>
      <c r="R195" s="726">
        <f t="shared" ref="R195:R215" si="797">IF($P195&lt;=$X$4,ROUND(IF($P195&lt;1.5,$P195*$H195*$Q195,1.5*$H195*$Q195),2),0)</f>
        <v>58.32</v>
      </c>
      <c r="S195" s="726">
        <f t="shared" ref="S195:S215" si="798">IF($P195&gt;$X$4,ROUND(IF($P195&lt;1.5,$P195*$H195*$Q195,1.5*$H195*$Q195),2),0)</f>
        <v>0</v>
      </c>
      <c r="T195" s="726">
        <f t="shared" ref="T195:T215" si="799">IF($P195&gt;$X$4,ROUND(IF($P195&lt;1.5,0,IF($P195&gt;3,1.5*$H195*$Q195,($P195-1.5)*$H195*$Q195)),2),0)</f>
        <v>0</v>
      </c>
      <c r="U195" s="726">
        <f t="shared" ref="U195:U215" si="800">IF($P195&gt;$X$4,ROUND(IF($P195&lt;3,0,IF($P195&gt;4.5,1.5*$H195*$Q195,($P195-3)*$H195*$Q195)),2),0)</f>
        <v>0</v>
      </c>
      <c r="V195" s="726">
        <f t="shared" ref="V195:V215" si="801">IF($P195&gt;$X$4,ROUND(IF($P195&lt;4.5,0,IF($P195&gt;6,($P195-4.5)*$H195*$Q195,($P195-4.5)*$H195*$Q195)),2),0)</f>
        <v>0</v>
      </c>
      <c r="W195" s="727">
        <f t="shared" ref="W195:W215" si="802">IF($P195&gt;$X$4, IF( $P195&lt;=4,   ROUND($H195*($P195+0.5)*2,2),   0),0)</f>
        <v>0</v>
      </c>
      <c r="X195" s="728">
        <f t="shared" ref="X195:X215" si="803">IF($P195&gt;$X$4, IF( $P195&gt;4,   ROUND($H195*($P195+0.5)*2,2),   0),0)</f>
        <v>0</v>
      </c>
      <c r="Y195" s="720" t="str">
        <f t="shared" ref="Y195:Y196" si="804">BO195</f>
        <v>C2</v>
      </c>
      <c r="Z195" s="721">
        <f t="shared" ref="Z195:Z196" si="805">IF($D195=0.3,IF($I195=1,1.2,IF(I195=2,1.5,"--")),IF($D195=0.4,IF($I195=1,1.2,IF(I195=2,1.5,"--")),IF($D195=0.45,IF($I195=1,1.2,IF(I195=2,1.5,"--")),IF($D195=0.5,IF($I195=1,1.2,IF(I195=2,1.5,"--")),IF($D195=0.6,IF($I195=1,1.2,IF(I195=2,2,"--")),IF($D195=0.75,IF($I195=1,1.3,IF(I195=2,2,"--")),IF($D195=0.8,1.3,IF($D195=1,1.5,IF($D195=1.2,1.7,IF($D195&lt;=2,2,"--"))))))))))</f>
        <v>1.2</v>
      </c>
      <c r="AA195" s="729" t="s">
        <v>31</v>
      </c>
      <c r="AB195" s="722">
        <f t="shared" si="782"/>
        <v>1.2</v>
      </c>
      <c r="AC195" s="730">
        <f t="shared" ref="AC195:AC196" si="806">IF($Z195="--","--",K195)</f>
        <v>1.2170000000000059</v>
      </c>
      <c r="AD195" s="731">
        <f t="shared" ref="AD195:AD196" si="807">IF($Z195="--","--",IF(D195&gt;1.5,0.15,ROUND($D195*10%,2)))</f>
        <v>0.04</v>
      </c>
      <c r="AE195" s="731">
        <f t="shared" ref="AE195:AE215" si="808">IF($Z195="--","--",0.15)</f>
        <v>0.15</v>
      </c>
      <c r="AF195" s="732">
        <f t="shared" ref="AF195:AF196" si="809">IF($Z195="--","--",ROUND(AC195+AD195+AE195,2))</f>
        <v>1.41</v>
      </c>
      <c r="AG195" s="732">
        <f t="shared" ref="AG195:AG215" si="810">IF($Z195="--","--",IF($AC195&lt;=2,$Z195+1,($Z195+1)+ROUNDUP($AC195-2,0)*0.1))</f>
        <v>2.2000000000000002</v>
      </c>
      <c r="AH195" s="731">
        <f t="shared" ref="AH195:AH196" si="811">IF($D195=0.3,1.04,IF($D195=0.4,0.92,IF($D195=0.45,0.86,IF($D195=0.5,0.8,IF($D195=0.75,0.8,IF($D195=0.6,0.68,IF($D195=0.8,0.74,IF($D195=1,0.7,IF($D195=1.2,0.66,IF($D195=1.5,0.6,IF($D195&lt;=2,(2.4-(D195+0.3)),"--")))))))))))</f>
        <v>0.92</v>
      </c>
      <c r="AI195" s="733">
        <f t="shared" ref="AI195:AI215" si="812">IF($Z195="--","--",IF($AF195&lt;=$X$4,ROUND(IF($AF195&lt;1.5,$AF195*$AG195*$AH195,1.5*$AG195*$AH195),2),0))</f>
        <v>2.85</v>
      </c>
      <c r="AJ195" s="733">
        <f t="shared" ref="AJ195:AJ215" si="813">IF($Z195="--","--",IF($AF195&gt;$X$4,ROUND(IF($AF195&lt;1.5,$AF195*$AG195*$AH195,1.5*$AG195*$AH195),2),0))</f>
        <v>0</v>
      </c>
      <c r="AK195" s="733">
        <f t="shared" ref="AK195:AK215" si="814">IF($Z195="--","--",IF($AF195&gt;$X$4,ROUND(IF($AF195&lt;1.5,0,IF($AF195&gt;3,1.5*$AG195*$AH195,($AF195-1.5)*$AG195*$AH195)),2),0))</f>
        <v>0</v>
      </c>
      <c r="AL195" s="733">
        <f t="shared" ref="AL195:AL215" si="815">IF($Z195="--","--",IF($AF195&gt;$X$4,ROUND(IF($AF195&lt;3,0,IF($AF195&gt;4.5,1.5*$AG195*$AH195,($AF195-3)*$AG195*$AH195)),2),0))</f>
        <v>0</v>
      </c>
      <c r="AM195" s="733">
        <f t="shared" ref="AM195:AM215" si="816">IF($Z195="--","--",IF($AF195&gt;$X$4,ROUND(IF($AF195&lt;4.5,0,IF($AF195&gt;6,($AF195-4.5)*$AG195*$AH195,($AF195-4.5)*$AG195*$AH195)),2),0))</f>
        <v>0</v>
      </c>
      <c r="AN195" s="734">
        <f t="shared" ref="AN195:AN215" si="817">IF($Z195="--","--",IF($AF195&gt;$X$4, IF( $AF195&lt;=4,   ROUND(($AH195*4)*($AF195+0.5)*2,2),   0),0))</f>
        <v>0</v>
      </c>
      <c r="AO195" s="735">
        <f t="shared" ref="AO195:AO215" si="818">IF($Z195="--","--",IF($AF195&gt;$X$4, IF( $AF195&gt;4,   ROUND(($AH195*4)*($AF195+0.5)*2,2),   0),0))</f>
        <v>0</v>
      </c>
      <c r="AP195" s="1216" t="str">
        <f t="shared" ref="AP195:AP196" si="819">A195</f>
        <v>C2 =&gt; C3</v>
      </c>
      <c r="AQ195" s="1217"/>
      <c r="AR195" s="739">
        <f t="shared" ref="AR195:AR196" si="820">D195</f>
        <v>0.4</v>
      </c>
      <c r="AS195" s="736"/>
      <c r="AT195" s="736"/>
      <c r="AU195" s="723">
        <f t="shared" ref="AU195:AU196" si="821">H195</f>
        <v>40</v>
      </c>
      <c r="AV195" s="721">
        <f t="shared" ref="AV195:AV196" si="822">IF($Z195="--","--",Z195+0.2)</f>
        <v>1.4</v>
      </c>
      <c r="AW195" s="729" t="s">
        <v>31</v>
      </c>
      <c r="AX195" s="722">
        <f t="shared" si="783"/>
        <v>1.4</v>
      </c>
      <c r="AY195" s="727">
        <f t="shared" ref="AY195:AY196" si="823">IF(D195&gt;2,AU195,AU195-AV195)</f>
        <v>38.6</v>
      </c>
      <c r="AZ195" s="798">
        <f t="shared" ref="AZ195:AZ196" si="824">O195</f>
        <v>0.1</v>
      </c>
      <c r="BA195" s="798"/>
      <c r="BB195" s="727">
        <f t="shared" ref="BB195:BB196" si="825">Q195</f>
        <v>1.08</v>
      </c>
      <c r="BC195" s="724">
        <f t="shared" ref="BC195:BC196" si="826">IF(F195=0,IF(ROUND( AY195 * ( ( (O195*Q195) +  ( ((D195+N195*2)/6)*Q195 ) ) - ROUND(  ((D195+N195*2)^2)   *   (   ( PI()*96.379 / (4*360) )  -  ( (SIN((96.379/2)*PI()/180)) * (COS((96.379/2)*PI()/180)) / 4 )   ), 4) ),2),   ROUND( AY195 * ( ( (O195*Q195) +  ( ((D195+N195*2)/4)*Q195 ) ) - ROUND(  ((D195+N195*2)^2)   *   (   ( PI()*120 / (4*360) )  -  ( (SIN((120/2)*PI()/180)) * (COS((120/2)*PI()/180)) / 4 )   ), 4) ),2)),0)</f>
        <v>7.8</v>
      </c>
      <c r="BD195" s="737">
        <f t="shared" ref="BD195:BD196" si="827">IF(F195&gt;0,ROUND(AY195*O195*Q195,2),0)</f>
        <v>0</v>
      </c>
      <c r="BE195" s="737"/>
      <c r="BF195" s="737">
        <f t="shared" ref="BF195:BF196" si="828">SUM(R195:V195,AI195:AM195)</f>
        <v>61.17</v>
      </c>
      <c r="BG195" s="737">
        <f t="shared" ref="BG195:BG196" si="829">IF(F195=0, ROUND( ( PI()*( (D195+N195*2)^2 ) / 4  ) * AY195,2),  ROUND( (D195+N195*2)*(F195+N195*2) * AY195,2))*I195</f>
        <v>6.98</v>
      </c>
      <c r="BH195" s="726">
        <f t="shared" ref="BH195:BH196" si="830">IF(($K195+N195-0.15)&lt;=2,($K195+N195+0.15),IF(($K195+N195)&lt;=3,2.35,($K195+N195+0.2)-0.85))</f>
        <v>1.4070000000000058</v>
      </c>
      <c r="BI195" s="726">
        <f t="shared" ref="BI195:BI196" si="831">IF(D195&gt;2,   (K195-F195-N195-0.11),IF(($K195+N195)&lt;=2,0,IF(($K195+N195)&gt;3,0.85,(K195+N195+0.2-BH195))))</f>
        <v>0</v>
      </c>
      <c r="BJ195" s="726">
        <f t="shared" ref="BJ195:BJ196" si="832">IF($Z195="--",0,IF(D195&gt;2,ROUND(((1.42+0.4)+(0.91+0.4))*2*BI195,2),ROUND(AV195*AX195*BH195,2)))</f>
        <v>2.76</v>
      </c>
      <c r="BK195" s="726">
        <f t="shared" si="784"/>
        <v>0</v>
      </c>
      <c r="BL195" s="738">
        <f t="shared" si="785"/>
        <v>43.63</v>
      </c>
      <c r="BM195" s="718"/>
      <c r="BN195" s="779" t="s">
        <v>35216</v>
      </c>
      <c r="BO195" s="793" t="s">
        <v>35238</v>
      </c>
      <c r="BP195" s="784">
        <v>0.4</v>
      </c>
      <c r="BQ195" s="784">
        <v>40</v>
      </c>
      <c r="BR195" s="787">
        <v>1.2170000000000059</v>
      </c>
      <c r="BS195" s="787">
        <v>1.2120000000000068</v>
      </c>
      <c r="BT195" s="795">
        <v>0</v>
      </c>
    </row>
    <row r="196" spans="1:72" ht="14.25">
      <c r="A196" s="1216" t="str">
        <f t="shared" si="786"/>
        <v>C3 =&gt; C4</v>
      </c>
      <c r="B196" s="1218"/>
      <c r="C196" s="1217"/>
      <c r="D196" s="800">
        <f t="shared" si="787"/>
        <v>0.4</v>
      </c>
      <c r="E196" s="801"/>
      <c r="F196" s="802"/>
      <c r="G196" s="803" t="s">
        <v>34920</v>
      </c>
      <c r="H196" s="740">
        <f t="shared" si="788"/>
        <v>40</v>
      </c>
      <c r="I196" s="740">
        <v>1</v>
      </c>
      <c r="J196" s="740">
        <f t="shared" si="789"/>
        <v>40</v>
      </c>
      <c r="K196" s="804">
        <f t="shared" si="790"/>
        <v>1.2120000000000068</v>
      </c>
      <c r="L196" s="804">
        <f t="shared" si="791"/>
        <v>1.2030000000000101</v>
      </c>
      <c r="M196" s="724">
        <f t="shared" si="792"/>
        <v>1.21</v>
      </c>
      <c r="N196" s="725">
        <f t="shared" si="793"/>
        <v>0.04</v>
      </c>
      <c r="O196" s="725">
        <f t="shared" si="794"/>
        <v>0.1</v>
      </c>
      <c r="P196" s="724">
        <f t="shared" si="795"/>
        <v>1.35</v>
      </c>
      <c r="Q196" s="724">
        <f t="shared" si="796"/>
        <v>1.08</v>
      </c>
      <c r="R196" s="726">
        <f t="shared" si="797"/>
        <v>58.32</v>
      </c>
      <c r="S196" s="726">
        <f t="shared" si="798"/>
        <v>0</v>
      </c>
      <c r="T196" s="726">
        <f t="shared" si="799"/>
        <v>0</v>
      </c>
      <c r="U196" s="726">
        <f t="shared" si="800"/>
        <v>0</v>
      </c>
      <c r="V196" s="726">
        <f t="shared" si="801"/>
        <v>0</v>
      </c>
      <c r="W196" s="727">
        <f t="shared" si="802"/>
        <v>0</v>
      </c>
      <c r="X196" s="728">
        <f t="shared" si="803"/>
        <v>0</v>
      </c>
      <c r="Y196" s="720" t="str">
        <f t="shared" si="804"/>
        <v>C3</v>
      </c>
      <c r="Z196" s="721">
        <f t="shared" si="805"/>
        <v>1.2</v>
      </c>
      <c r="AA196" s="729" t="s">
        <v>31</v>
      </c>
      <c r="AB196" s="722">
        <f t="shared" ref="AB196:AB215" si="833">Z196</f>
        <v>1.2</v>
      </c>
      <c r="AC196" s="730">
        <f t="shared" si="806"/>
        <v>1.2120000000000068</v>
      </c>
      <c r="AD196" s="731">
        <f t="shared" si="807"/>
        <v>0.04</v>
      </c>
      <c r="AE196" s="731">
        <f t="shared" si="808"/>
        <v>0.15</v>
      </c>
      <c r="AF196" s="732">
        <f t="shared" si="809"/>
        <v>1.4</v>
      </c>
      <c r="AG196" s="732">
        <f t="shared" si="810"/>
        <v>2.2000000000000002</v>
      </c>
      <c r="AH196" s="731">
        <f t="shared" si="811"/>
        <v>0.92</v>
      </c>
      <c r="AI196" s="733">
        <f t="shared" si="812"/>
        <v>2.83</v>
      </c>
      <c r="AJ196" s="733">
        <f t="shared" si="813"/>
        <v>0</v>
      </c>
      <c r="AK196" s="733">
        <f t="shared" si="814"/>
        <v>0</v>
      </c>
      <c r="AL196" s="733">
        <f t="shared" si="815"/>
        <v>0</v>
      </c>
      <c r="AM196" s="733">
        <f t="shared" si="816"/>
        <v>0</v>
      </c>
      <c r="AN196" s="734">
        <f t="shared" si="817"/>
        <v>0</v>
      </c>
      <c r="AO196" s="735">
        <f t="shared" si="818"/>
        <v>0</v>
      </c>
      <c r="AP196" s="1216" t="str">
        <f t="shared" si="819"/>
        <v>C3 =&gt; C4</v>
      </c>
      <c r="AQ196" s="1217"/>
      <c r="AR196" s="739">
        <f t="shared" si="820"/>
        <v>0.4</v>
      </c>
      <c r="AS196" s="736"/>
      <c r="AT196" s="736"/>
      <c r="AU196" s="723">
        <f t="shared" si="821"/>
        <v>40</v>
      </c>
      <c r="AV196" s="721">
        <f t="shared" si="822"/>
        <v>1.4</v>
      </c>
      <c r="AW196" s="729" t="s">
        <v>31</v>
      </c>
      <c r="AX196" s="722">
        <f t="shared" ref="AX196:AX215" si="834">AV196</f>
        <v>1.4</v>
      </c>
      <c r="AY196" s="727">
        <f t="shared" si="823"/>
        <v>38.6</v>
      </c>
      <c r="AZ196" s="798">
        <f t="shared" si="824"/>
        <v>0.1</v>
      </c>
      <c r="BA196" s="798"/>
      <c r="BB196" s="727">
        <f t="shared" si="825"/>
        <v>1.08</v>
      </c>
      <c r="BC196" s="724">
        <f t="shared" si="826"/>
        <v>7.8</v>
      </c>
      <c r="BD196" s="737">
        <f t="shared" si="827"/>
        <v>0</v>
      </c>
      <c r="BE196" s="737"/>
      <c r="BF196" s="737">
        <f t="shared" si="828"/>
        <v>61.15</v>
      </c>
      <c r="BG196" s="737">
        <f t="shared" si="829"/>
        <v>6.98</v>
      </c>
      <c r="BH196" s="726">
        <f t="shared" si="830"/>
        <v>1.4020000000000068</v>
      </c>
      <c r="BI196" s="726">
        <f t="shared" si="831"/>
        <v>0</v>
      </c>
      <c r="BJ196" s="726">
        <f t="shared" si="832"/>
        <v>2.75</v>
      </c>
      <c r="BK196" s="726">
        <f t="shared" ref="BK196:BK215" si="835">ROUND(((PI()*0.9^2)/4)*BI196,2)</f>
        <v>0</v>
      </c>
      <c r="BL196" s="738">
        <f t="shared" ref="BL196:BL215" si="836">ROUND(BF196-BG196-BJ196-BK196-BC196-BD196,2)</f>
        <v>43.62</v>
      </c>
      <c r="BM196" s="718"/>
      <c r="BN196" s="779" t="s">
        <v>35217</v>
      </c>
      <c r="BO196" s="793" t="s">
        <v>35239</v>
      </c>
      <c r="BP196" s="784">
        <v>0.4</v>
      </c>
      <c r="BQ196" s="784">
        <v>40</v>
      </c>
      <c r="BR196" s="787">
        <v>1.2120000000000068</v>
      </c>
      <c r="BS196" s="787">
        <v>1.2030000000000101</v>
      </c>
      <c r="BT196" s="795">
        <v>0</v>
      </c>
    </row>
    <row r="197" spans="1:72" ht="14.25">
      <c r="A197" s="1216" t="str">
        <f t="shared" ref="A197:A215" si="837">BN197</f>
        <v>C4 =&gt; C5</v>
      </c>
      <c r="B197" s="1218"/>
      <c r="C197" s="1217"/>
      <c r="D197" s="800">
        <f t="shared" ref="D197:D212" si="838">BP197</f>
        <v>0.4</v>
      </c>
      <c r="E197" s="801"/>
      <c r="F197" s="802"/>
      <c r="G197" s="803" t="s">
        <v>34920</v>
      </c>
      <c r="H197" s="740">
        <f t="shared" ref="H197:H215" si="839">BQ197</f>
        <v>40</v>
      </c>
      <c r="I197" s="740">
        <v>1</v>
      </c>
      <c r="J197" s="740">
        <f t="shared" ref="J197:J215" si="840">H197</f>
        <v>40</v>
      </c>
      <c r="K197" s="804">
        <f t="shared" ref="K197:K215" si="841">BR197</f>
        <v>1.2030000000000101</v>
      </c>
      <c r="L197" s="804">
        <f t="shared" ref="L197:L215" si="842">BS197</f>
        <v>1.1760000000000055</v>
      </c>
      <c r="M197" s="724">
        <f t="shared" ref="M197:M215" si="843">ROUND((K197+L197)/2,2)</f>
        <v>1.19</v>
      </c>
      <c r="N197" s="725">
        <f t="shared" ref="N197:N215" si="844">IF(F197=0,ROUND($D197*10%,2),IF(D197&gt;2.8,0.18,0.15))</f>
        <v>0.04</v>
      </c>
      <c r="O197" s="725">
        <f t="shared" ref="O197:O215" si="845">IF(F197=0,IF(   ROUND($D197/4,2),   IF(ROUND(($D197*1.2)/6,2)&lt;0.1,0.1,ROUND(($D197*1.2)/6,2))),0.5)</f>
        <v>0.1</v>
      </c>
      <c r="P197" s="724">
        <f t="shared" ref="P197:P215" si="846">M197+N197+O197</f>
        <v>1.33</v>
      </c>
      <c r="Q197" s="724">
        <f t="shared" ref="Q197:Q215" si="847">IF(P197&lt;2,(D197+N197*2)+0.6,(D197+N197*2)+0.6+ROUNDUP(P197-2,0)*0.1)*I197</f>
        <v>1.08</v>
      </c>
      <c r="R197" s="726">
        <f t="shared" si="797"/>
        <v>57.46</v>
      </c>
      <c r="S197" s="726">
        <f t="shared" si="798"/>
        <v>0</v>
      </c>
      <c r="T197" s="726">
        <f t="shared" si="799"/>
        <v>0</v>
      </c>
      <c r="U197" s="726">
        <f t="shared" si="800"/>
        <v>0</v>
      </c>
      <c r="V197" s="726">
        <f t="shared" si="801"/>
        <v>0</v>
      </c>
      <c r="W197" s="727">
        <f t="shared" si="802"/>
        <v>0</v>
      </c>
      <c r="X197" s="728">
        <f t="shared" si="803"/>
        <v>0</v>
      </c>
      <c r="Y197" s="720" t="str">
        <f t="shared" ref="Y197:Y215" si="848">BO197</f>
        <v>C4</v>
      </c>
      <c r="Z197" s="721">
        <f t="shared" ref="Z197:Z215" si="849">IF($D197=0.3,IF($I197=1,1.2,IF(I197=2,1.5,"--")),IF($D197=0.4,IF($I197=1,1.2,IF(I197=2,1.5,"--")),IF($D197=0.45,IF($I197=1,1.2,IF(I197=2,1.5,"--")),IF($D197=0.5,IF($I197=1,1.2,IF(I197=2,1.5,"--")),IF($D197=0.6,IF($I197=1,1.2,IF(I197=2,2,"--")),IF($D197=0.75,IF($I197=1,1.3,IF(I197=2,2,"--")),IF($D197=0.8,1.3,IF($D197=1,1.5,IF($D197=1.2,1.7,IF($D197&lt;=2,2,"--"))))))))))</f>
        <v>1.2</v>
      </c>
      <c r="AA197" s="729" t="s">
        <v>31</v>
      </c>
      <c r="AB197" s="722">
        <f t="shared" si="833"/>
        <v>1.2</v>
      </c>
      <c r="AC197" s="730">
        <f t="shared" ref="AC197:AC215" si="850">IF($Z197="--","--",K197)</f>
        <v>1.2030000000000101</v>
      </c>
      <c r="AD197" s="731">
        <f t="shared" ref="AD197:AD215" si="851">IF($Z197="--","--",IF(D197&gt;1.5,0.15,ROUND($D197*10%,2)))</f>
        <v>0.04</v>
      </c>
      <c r="AE197" s="731">
        <f t="shared" si="808"/>
        <v>0.15</v>
      </c>
      <c r="AF197" s="732">
        <f t="shared" ref="AF197:AF215" si="852">IF($Z197="--","--",ROUND(AC197+AD197+AE197,2))</f>
        <v>1.39</v>
      </c>
      <c r="AG197" s="732">
        <f t="shared" si="810"/>
        <v>2.2000000000000002</v>
      </c>
      <c r="AH197" s="731">
        <f t="shared" ref="AH197:AH215" si="853">IF($D197=0.3,1.04,IF($D197=0.4,0.92,IF($D197=0.45,0.86,IF($D197=0.5,0.8,IF($D197=0.75,0.8,IF($D197=0.6,0.68,IF($D197=0.8,0.74,IF($D197=1,0.7,IF($D197=1.2,0.66,IF($D197=1.5,0.6,IF($D197&lt;=2,(2.4-(D197+0.3)),"--")))))))))))</f>
        <v>0.92</v>
      </c>
      <c r="AI197" s="733">
        <f t="shared" si="812"/>
        <v>2.81</v>
      </c>
      <c r="AJ197" s="733">
        <f t="shared" si="813"/>
        <v>0</v>
      </c>
      <c r="AK197" s="733">
        <f t="shared" si="814"/>
        <v>0</v>
      </c>
      <c r="AL197" s="733">
        <f t="shared" si="815"/>
        <v>0</v>
      </c>
      <c r="AM197" s="733">
        <f t="shared" si="816"/>
        <v>0</v>
      </c>
      <c r="AN197" s="734">
        <f t="shared" si="817"/>
        <v>0</v>
      </c>
      <c r="AO197" s="735">
        <f t="shared" si="818"/>
        <v>0</v>
      </c>
      <c r="AP197" s="1216" t="str">
        <f t="shared" ref="AP197:AP215" si="854">A197</f>
        <v>C4 =&gt; C5</v>
      </c>
      <c r="AQ197" s="1217"/>
      <c r="AR197" s="739">
        <f t="shared" ref="AR197:AR215" si="855">D197</f>
        <v>0.4</v>
      </c>
      <c r="AS197" s="736"/>
      <c r="AT197" s="736"/>
      <c r="AU197" s="723">
        <f t="shared" ref="AU197:AU215" si="856">H197</f>
        <v>40</v>
      </c>
      <c r="AV197" s="721">
        <f t="shared" ref="AV197:AV215" si="857">IF($Z197="--","--",Z197+0.2)</f>
        <v>1.4</v>
      </c>
      <c r="AW197" s="729" t="s">
        <v>31</v>
      </c>
      <c r="AX197" s="722">
        <f t="shared" si="834"/>
        <v>1.4</v>
      </c>
      <c r="AY197" s="727">
        <f t="shared" ref="AY197:AY215" si="858">IF(D197&gt;2,AU197,AU197-AV197)</f>
        <v>38.6</v>
      </c>
      <c r="AZ197" s="798">
        <f t="shared" ref="AZ197:AZ212" si="859">O197</f>
        <v>0.1</v>
      </c>
      <c r="BA197" s="798"/>
      <c r="BB197" s="727">
        <f t="shared" ref="BB197:BB215" si="860">Q197</f>
        <v>1.08</v>
      </c>
      <c r="BC197" s="724">
        <f t="shared" ref="BC197:BC215" si="861">IF(F197=0,IF(ROUND( AY197 * ( ( (O197*Q197) +  ( ((D197+N197*2)/6)*Q197 ) ) - ROUND(  ((D197+N197*2)^2)   *   (   ( PI()*96.379 / (4*360) )  -  ( (SIN((96.379/2)*PI()/180)) * (COS((96.379/2)*PI()/180)) / 4 )   ), 4) ),2),   ROUND( AY197 * ( ( (O197*Q197) +  ( ((D197+N197*2)/4)*Q197 ) ) - ROUND(  ((D197+N197*2)^2)   *   (   ( PI()*120 / (4*360) )  -  ( (SIN((120/2)*PI()/180)) * (COS((120/2)*PI()/180)) / 4 )   ), 4) ),2)),0)</f>
        <v>7.8</v>
      </c>
      <c r="BD197" s="737">
        <f t="shared" ref="BD197:BD212" si="862">IF(F197&gt;0,ROUND(AY197*O197*Q197,2),0)</f>
        <v>0</v>
      </c>
      <c r="BE197" s="737"/>
      <c r="BF197" s="737">
        <f t="shared" ref="BF197:BF215" si="863">SUM(R197:V197,AI197:AM197)</f>
        <v>60.27</v>
      </c>
      <c r="BG197" s="737">
        <f t="shared" ref="BG197:BG215" si="864">IF(F197=0, ROUND( ( PI()*( (D197+N197*2)^2 ) / 4  ) * AY197,2),  ROUND( (D197+N197*2)*(F197+N197*2) * AY197,2))*I197</f>
        <v>6.98</v>
      </c>
      <c r="BH197" s="726">
        <f t="shared" ref="BH197:BH215" si="865">IF(($K197+N197-0.15)&lt;=2,($K197+N197+0.15),IF(($K197+N197)&lt;=3,2.35,($K197+N197+0.2)-0.85))</f>
        <v>1.39300000000001</v>
      </c>
      <c r="BI197" s="726">
        <f t="shared" ref="BI197:BI215" si="866">IF(D197&gt;2,   (K197-F197-N197-0.11),IF(($K197+N197)&lt;=2,0,IF(($K197+N197)&gt;3,0.85,(K197+N197+0.2-BH197))))</f>
        <v>0</v>
      </c>
      <c r="BJ197" s="726">
        <f t="shared" ref="BJ197:BJ215" si="867">IF($Z197="--",0,IF(D197&gt;2,ROUND(((1.42+0.4)+(0.91+0.4))*2*BI197,2),ROUND(AV197*AX197*BH197,2)))</f>
        <v>2.73</v>
      </c>
      <c r="BK197" s="726">
        <f t="shared" si="835"/>
        <v>0</v>
      </c>
      <c r="BL197" s="738">
        <f t="shared" si="836"/>
        <v>42.76</v>
      </c>
      <c r="BM197" s="718"/>
      <c r="BN197" s="779" t="s">
        <v>35218</v>
      </c>
      <c r="BO197" s="793" t="s">
        <v>35240</v>
      </c>
      <c r="BP197" s="784">
        <v>0.4</v>
      </c>
      <c r="BQ197" s="784">
        <v>40</v>
      </c>
      <c r="BR197" s="787">
        <v>1.2030000000000101</v>
      </c>
      <c r="BS197" s="787">
        <v>1.1760000000000055</v>
      </c>
      <c r="BT197" s="795">
        <v>0.15</v>
      </c>
    </row>
    <row r="198" spans="1:72" ht="14.25">
      <c r="A198" s="1216" t="str">
        <f t="shared" si="837"/>
        <v>C5 =&gt; C6</v>
      </c>
      <c r="B198" s="1218"/>
      <c r="C198" s="1217"/>
      <c r="D198" s="800">
        <f t="shared" si="838"/>
        <v>0.4</v>
      </c>
      <c r="E198" s="801"/>
      <c r="F198" s="802"/>
      <c r="G198" s="803" t="s">
        <v>34920</v>
      </c>
      <c r="H198" s="740">
        <f t="shared" si="839"/>
        <v>40</v>
      </c>
      <c r="I198" s="740">
        <v>1</v>
      </c>
      <c r="J198" s="740">
        <f t="shared" si="840"/>
        <v>40</v>
      </c>
      <c r="K198" s="804">
        <f t="shared" si="841"/>
        <v>1.3260000000000076</v>
      </c>
      <c r="L198" s="804">
        <f t="shared" si="842"/>
        <v>1.3170000000000108</v>
      </c>
      <c r="M198" s="724">
        <f t="shared" si="843"/>
        <v>1.32</v>
      </c>
      <c r="N198" s="725">
        <f t="shared" si="844"/>
        <v>0.04</v>
      </c>
      <c r="O198" s="725">
        <f t="shared" si="845"/>
        <v>0.1</v>
      </c>
      <c r="P198" s="724">
        <f t="shared" si="846"/>
        <v>1.4600000000000002</v>
      </c>
      <c r="Q198" s="724">
        <f t="shared" si="847"/>
        <v>1.08</v>
      </c>
      <c r="R198" s="726">
        <f t="shared" si="797"/>
        <v>63.07</v>
      </c>
      <c r="S198" s="726">
        <f t="shared" si="798"/>
        <v>0</v>
      </c>
      <c r="T198" s="726">
        <f t="shared" si="799"/>
        <v>0</v>
      </c>
      <c r="U198" s="726">
        <f t="shared" si="800"/>
        <v>0</v>
      </c>
      <c r="V198" s="726">
        <f t="shared" si="801"/>
        <v>0</v>
      </c>
      <c r="W198" s="727">
        <f t="shared" si="802"/>
        <v>0</v>
      </c>
      <c r="X198" s="728">
        <f t="shared" si="803"/>
        <v>0</v>
      </c>
      <c r="Y198" s="720" t="str">
        <f t="shared" si="848"/>
        <v>C5</v>
      </c>
      <c r="Z198" s="721">
        <f t="shared" si="849"/>
        <v>1.2</v>
      </c>
      <c r="AA198" s="729" t="s">
        <v>31</v>
      </c>
      <c r="AB198" s="722">
        <f t="shared" si="833"/>
        <v>1.2</v>
      </c>
      <c r="AC198" s="730">
        <f t="shared" si="850"/>
        <v>1.3260000000000076</v>
      </c>
      <c r="AD198" s="731">
        <f t="shared" si="851"/>
        <v>0.04</v>
      </c>
      <c r="AE198" s="731">
        <f t="shared" si="808"/>
        <v>0.15</v>
      </c>
      <c r="AF198" s="732">
        <f t="shared" si="852"/>
        <v>1.52</v>
      </c>
      <c r="AG198" s="732">
        <f t="shared" si="810"/>
        <v>2.2000000000000002</v>
      </c>
      <c r="AH198" s="731">
        <f t="shared" si="853"/>
        <v>0.92</v>
      </c>
      <c r="AI198" s="733">
        <f t="shared" si="812"/>
        <v>0</v>
      </c>
      <c r="AJ198" s="733">
        <f t="shared" si="813"/>
        <v>3.04</v>
      </c>
      <c r="AK198" s="733">
        <f t="shared" si="814"/>
        <v>0.04</v>
      </c>
      <c r="AL198" s="733">
        <f t="shared" si="815"/>
        <v>0</v>
      </c>
      <c r="AM198" s="733">
        <f t="shared" si="816"/>
        <v>0</v>
      </c>
      <c r="AN198" s="734">
        <f t="shared" si="817"/>
        <v>14.87</v>
      </c>
      <c r="AO198" s="735">
        <f t="shared" si="818"/>
        <v>0</v>
      </c>
      <c r="AP198" s="1216" t="str">
        <f t="shared" si="854"/>
        <v>C5 =&gt; C6</v>
      </c>
      <c r="AQ198" s="1217"/>
      <c r="AR198" s="739">
        <f t="shared" si="855"/>
        <v>0.4</v>
      </c>
      <c r="AS198" s="736"/>
      <c r="AT198" s="736"/>
      <c r="AU198" s="723">
        <f t="shared" si="856"/>
        <v>40</v>
      </c>
      <c r="AV198" s="721">
        <f t="shared" si="857"/>
        <v>1.4</v>
      </c>
      <c r="AW198" s="729" t="s">
        <v>31</v>
      </c>
      <c r="AX198" s="722">
        <f t="shared" si="834"/>
        <v>1.4</v>
      </c>
      <c r="AY198" s="727">
        <f t="shared" si="858"/>
        <v>38.6</v>
      </c>
      <c r="AZ198" s="798">
        <f t="shared" si="859"/>
        <v>0.1</v>
      </c>
      <c r="BA198" s="798"/>
      <c r="BB198" s="727">
        <f t="shared" si="860"/>
        <v>1.08</v>
      </c>
      <c r="BC198" s="724">
        <f t="shared" si="861"/>
        <v>7.8</v>
      </c>
      <c r="BD198" s="737">
        <f t="shared" si="862"/>
        <v>0</v>
      </c>
      <c r="BE198" s="737"/>
      <c r="BF198" s="737">
        <f t="shared" si="863"/>
        <v>66.150000000000006</v>
      </c>
      <c r="BG198" s="737">
        <f t="shared" si="864"/>
        <v>6.98</v>
      </c>
      <c r="BH198" s="726">
        <f t="shared" si="865"/>
        <v>1.5160000000000076</v>
      </c>
      <c r="BI198" s="726">
        <f t="shared" si="866"/>
        <v>0</v>
      </c>
      <c r="BJ198" s="726">
        <f t="shared" si="867"/>
        <v>2.97</v>
      </c>
      <c r="BK198" s="726">
        <f t="shared" si="835"/>
        <v>0</v>
      </c>
      <c r="BL198" s="738">
        <f t="shared" si="836"/>
        <v>48.4</v>
      </c>
      <c r="BM198" s="718"/>
      <c r="BN198" s="779" t="s">
        <v>35219</v>
      </c>
      <c r="BO198" s="793" t="s">
        <v>35241</v>
      </c>
      <c r="BP198" s="784">
        <v>0.4</v>
      </c>
      <c r="BQ198" s="784">
        <v>40</v>
      </c>
      <c r="BR198" s="787">
        <v>1.3260000000000076</v>
      </c>
      <c r="BS198" s="787">
        <v>1.3170000000000108</v>
      </c>
      <c r="BT198" s="795">
        <v>0</v>
      </c>
    </row>
    <row r="199" spans="1:72" ht="14.25">
      <c r="A199" s="1216" t="str">
        <f t="shared" si="837"/>
        <v>C6 =&gt; C7</v>
      </c>
      <c r="B199" s="1218"/>
      <c r="C199" s="1217"/>
      <c r="D199" s="800">
        <f t="shared" si="838"/>
        <v>0.4</v>
      </c>
      <c r="E199" s="801"/>
      <c r="F199" s="802"/>
      <c r="G199" s="803" t="s">
        <v>34920</v>
      </c>
      <c r="H199" s="740">
        <f t="shared" si="839"/>
        <v>30</v>
      </c>
      <c r="I199" s="740">
        <v>1</v>
      </c>
      <c r="J199" s="740">
        <f t="shared" si="840"/>
        <v>30</v>
      </c>
      <c r="K199" s="804">
        <f t="shared" si="841"/>
        <v>1.3170000000000108</v>
      </c>
      <c r="L199" s="804">
        <f t="shared" si="842"/>
        <v>1.2510000000000083</v>
      </c>
      <c r="M199" s="724">
        <f t="shared" si="843"/>
        <v>1.28</v>
      </c>
      <c r="N199" s="725">
        <f t="shared" si="844"/>
        <v>0.04</v>
      </c>
      <c r="O199" s="725">
        <f t="shared" si="845"/>
        <v>0.1</v>
      </c>
      <c r="P199" s="724">
        <f t="shared" si="846"/>
        <v>1.4200000000000002</v>
      </c>
      <c r="Q199" s="724">
        <f t="shared" si="847"/>
        <v>1.08</v>
      </c>
      <c r="R199" s="726">
        <f t="shared" si="797"/>
        <v>46.01</v>
      </c>
      <c r="S199" s="726">
        <f t="shared" si="798"/>
        <v>0</v>
      </c>
      <c r="T199" s="726">
        <f t="shared" si="799"/>
        <v>0</v>
      </c>
      <c r="U199" s="726">
        <f t="shared" si="800"/>
        <v>0</v>
      </c>
      <c r="V199" s="726">
        <f t="shared" si="801"/>
        <v>0</v>
      </c>
      <c r="W199" s="727">
        <f t="shared" si="802"/>
        <v>0</v>
      </c>
      <c r="X199" s="728">
        <f t="shared" si="803"/>
        <v>0</v>
      </c>
      <c r="Y199" s="720" t="str">
        <f t="shared" si="848"/>
        <v>C6</v>
      </c>
      <c r="Z199" s="721">
        <f t="shared" si="849"/>
        <v>1.2</v>
      </c>
      <c r="AA199" s="729" t="s">
        <v>31</v>
      </c>
      <c r="AB199" s="722">
        <f t="shared" si="833"/>
        <v>1.2</v>
      </c>
      <c r="AC199" s="730">
        <f t="shared" si="850"/>
        <v>1.3170000000000108</v>
      </c>
      <c r="AD199" s="731">
        <f t="shared" si="851"/>
        <v>0.04</v>
      </c>
      <c r="AE199" s="731">
        <f t="shared" si="808"/>
        <v>0.15</v>
      </c>
      <c r="AF199" s="732">
        <f t="shared" si="852"/>
        <v>1.51</v>
      </c>
      <c r="AG199" s="732">
        <f t="shared" si="810"/>
        <v>2.2000000000000002</v>
      </c>
      <c r="AH199" s="731">
        <f t="shared" si="853"/>
        <v>0.92</v>
      </c>
      <c r="AI199" s="733">
        <f t="shared" si="812"/>
        <v>0</v>
      </c>
      <c r="AJ199" s="733">
        <f t="shared" si="813"/>
        <v>3.04</v>
      </c>
      <c r="AK199" s="733">
        <f t="shared" si="814"/>
        <v>0.02</v>
      </c>
      <c r="AL199" s="733">
        <f t="shared" si="815"/>
        <v>0</v>
      </c>
      <c r="AM199" s="733">
        <f t="shared" si="816"/>
        <v>0</v>
      </c>
      <c r="AN199" s="734">
        <f t="shared" si="817"/>
        <v>14.79</v>
      </c>
      <c r="AO199" s="735">
        <f t="shared" si="818"/>
        <v>0</v>
      </c>
      <c r="AP199" s="1216" t="str">
        <f t="shared" si="854"/>
        <v>C6 =&gt; C7</v>
      </c>
      <c r="AQ199" s="1217"/>
      <c r="AR199" s="739">
        <f t="shared" si="855"/>
        <v>0.4</v>
      </c>
      <c r="AS199" s="736"/>
      <c r="AT199" s="736"/>
      <c r="AU199" s="723">
        <f t="shared" si="856"/>
        <v>30</v>
      </c>
      <c r="AV199" s="721">
        <f t="shared" si="857"/>
        <v>1.4</v>
      </c>
      <c r="AW199" s="729" t="s">
        <v>31</v>
      </c>
      <c r="AX199" s="722">
        <f t="shared" si="834"/>
        <v>1.4</v>
      </c>
      <c r="AY199" s="727">
        <f t="shared" si="858"/>
        <v>28.6</v>
      </c>
      <c r="AZ199" s="798">
        <f t="shared" si="859"/>
        <v>0.1</v>
      </c>
      <c r="BA199" s="798"/>
      <c r="BB199" s="727">
        <f t="shared" si="860"/>
        <v>1.08</v>
      </c>
      <c r="BC199" s="724">
        <f t="shared" si="861"/>
        <v>5.78</v>
      </c>
      <c r="BD199" s="737">
        <f t="shared" si="862"/>
        <v>0</v>
      </c>
      <c r="BE199" s="737"/>
      <c r="BF199" s="737">
        <f t="shared" si="863"/>
        <v>49.07</v>
      </c>
      <c r="BG199" s="737">
        <f t="shared" si="864"/>
        <v>5.18</v>
      </c>
      <c r="BH199" s="726">
        <f t="shared" si="865"/>
        <v>1.5070000000000108</v>
      </c>
      <c r="BI199" s="726">
        <f t="shared" si="866"/>
        <v>0</v>
      </c>
      <c r="BJ199" s="726">
        <f t="shared" si="867"/>
        <v>2.95</v>
      </c>
      <c r="BK199" s="726">
        <f t="shared" si="835"/>
        <v>0</v>
      </c>
      <c r="BL199" s="738">
        <f t="shared" si="836"/>
        <v>35.159999999999997</v>
      </c>
      <c r="BM199" s="718"/>
      <c r="BN199" s="779" t="s">
        <v>35220</v>
      </c>
      <c r="BO199" s="793" t="s">
        <v>35242</v>
      </c>
      <c r="BP199" s="784">
        <v>0.4</v>
      </c>
      <c r="BQ199" s="784">
        <v>30</v>
      </c>
      <c r="BR199" s="787">
        <v>1.3170000000000108</v>
      </c>
      <c r="BS199" s="787">
        <v>1.2510000000000083</v>
      </c>
      <c r="BT199" s="795">
        <v>0</v>
      </c>
    </row>
    <row r="200" spans="1:72" ht="14.25">
      <c r="A200" s="1216" t="str">
        <f t="shared" si="837"/>
        <v>C7 =&gt; C8</v>
      </c>
      <c r="B200" s="1218"/>
      <c r="C200" s="1217"/>
      <c r="D200" s="800">
        <f t="shared" si="838"/>
        <v>0.4</v>
      </c>
      <c r="E200" s="801"/>
      <c r="F200" s="802"/>
      <c r="G200" s="803" t="s">
        <v>34920</v>
      </c>
      <c r="H200" s="740">
        <f t="shared" si="839"/>
        <v>40</v>
      </c>
      <c r="I200" s="740">
        <v>1</v>
      </c>
      <c r="J200" s="740">
        <f t="shared" si="840"/>
        <v>40</v>
      </c>
      <c r="K200" s="804">
        <f t="shared" si="841"/>
        <v>1.2510000000000083</v>
      </c>
      <c r="L200" s="804">
        <f t="shared" si="842"/>
        <v>1.3740000000000094</v>
      </c>
      <c r="M200" s="724">
        <f t="shared" si="843"/>
        <v>1.31</v>
      </c>
      <c r="N200" s="725">
        <f t="shared" si="844"/>
        <v>0.04</v>
      </c>
      <c r="O200" s="725">
        <f t="shared" si="845"/>
        <v>0.1</v>
      </c>
      <c r="P200" s="724">
        <f t="shared" si="846"/>
        <v>1.4500000000000002</v>
      </c>
      <c r="Q200" s="724">
        <f t="shared" si="847"/>
        <v>1.08</v>
      </c>
      <c r="R200" s="726">
        <f t="shared" si="797"/>
        <v>62.64</v>
      </c>
      <c r="S200" s="726">
        <f t="shared" si="798"/>
        <v>0</v>
      </c>
      <c r="T200" s="726">
        <f t="shared" si="799"/>
        <v>0</v>
      </c>
      <c r="U200" s="726">
        <f t="shared" si="800"/>
        <v>0</v>
      </c>
      <c r="V200" s="726">
        <f t="shared" si="801"/>
        <v>0</v>
      </c>
      <c r="W200" s="727">
        <f t="shared" si="802"/>
        <v>0</v>
      </c>
      <c r="X200" s="728">
        <f t="shared" si="803"/>
        <v>0</v>
      </c>
      <c r="Y200" s="720" t="str">
        <f t="shared" si="848"/>
        <v>C7</v>
      </c>
      <c r="Z200" s="721">
        <f t="shared" si="849"/>
        <v>1.2</v>
      </c>
      <c r="AA200" s="729" t="s">
        <v>31</v>
      </c>
      <c r="AB200" s="722">
        <f t="shared" si="833"/>
        <v>1.2</v>
      </c>
      <c r="AC200" s="730">
        <f t="shared" si="850"/>
        <v>1.2510000000000083</v>
      </c>
      <c r="AD200" s="731">
        <f t="shared" si="851"/>
        <v>0.04</v>
      </c>
      <c r="AE200" s="731">
        <f t="shared" si="808"/>
        <v>0.15</v>
      </c>
      <c r="AF200" s="732">
        <f t="shared" si="852"/>
        <v>1.44</v>
      </c>
      <c r="AG200" s="732">
        <f t="shared" si="810"/>
        <v>2.2000000000000002</v>
      </c>
      <c r="AH200" s="731">
        <f t="shared" si="853"/>
        <v>0.92</v>
      </c>
      <c r="AI200" s="733">
        <f t="shared" si="812"/>
        <v>2.91</v>
      </c>
      <c r="AJ200" s="733">
        <f t="shared" si="813"/>
        <v>0</v>
      </c>
      <c r="AK200" s="733">
        <f t="shared" si="814"/>
        <v>0</v>
      </c>
      <c r="AL200" s="733">
        <f t="shared" si="815"/>
        <v>0</v>
      </c>
      <c r="AM200" s="733">
        <f t="shared" si="816"/>
        <v>0</v>
      </c>
      <c r="AN200" s="734">
        <f t="shared" si="817"/>
        <v>0</v>
      </c>
      <c r="AO200" s="735">
        <f t="shared" si="818"/>
        <v>0</v>
      </c>
      <c r="AP200" s="1216" t="str">
        <f t="shared" si="854"/>
        <v>C7 =&gt; C8</v>
      </c>
      <c r="AQ200" s="1217"/>
      <c r="AR200" s="739">
        <f t="shared" si="855"/>
        <v>0.4</v>
      </c>
      <c r="AS200" s="736"/>
      <c r="AT200" s="736"/>
      <c r="AU200" s="723">
        <f t="shared" si="856"/>
        <v>40</v>
      </c>
      <c r="AV200" s="721">
        <f t="shared" si="857"/>
        <v>1.4</v>
      </c>
      <c r="AW200" s="729" t="s">
        <v>31</v>
      </c>
      <c r="AX200" s="722">
        <f t="shared" si="834"/>
        <v>1.4</v>
      </c>
      <c r="AY200" s="727">
        <f t="shared" si="858"/>
        <v>38.6</v>
      </c>
      <c r="AZ200" s="798">
        <f t="shared" si="859"/>
        <v>0.1</v>
      </c>
      <c r="BA200" s="798"/>
      <c r="BB200" s="727">
        <f t="shared" si="860"/>
        <v>1.08</v>
      </c>
      <c r="BC200" s="724">
        <f t="shared" si="861"/>
        <v>7.8</v>
      </c>
      <c r="BD200" s="737">
        <f t="shared" si="862"/>
        <v>0</v>
      </c>
      <c r="BE200" s="737"/>
      <c r="BF200" s="737">
        <f t="shared" si="863"/>
        <v>65.55</v>
      </c>
      <c r="BG200" s="737">
        <f t="shared" si="864"/>
        <v>6.98</v>
      </c>
      <c r="BH200" s="726">
        <f t="shared" si="865"/>
        <v>1.4410000000000083</v>
      </c>
      <c r="BI200" s="726">
        <f t="shared" si="866"/>
        <v>0</v>
      </c>
      <c r="BJ200" s="726">
        <f t="shared" si="867"/>
        <v>2.82</v>
      </c>
      <c r="BK200" s="726">
        <f t="shared" si="835"/>
        <v>0</v>
      </c>
      <c r="BL200" s="738">
        <f t="shared" si="836"/>
        <v>47.95</v>
      </c>
      <c r="BM200" s="718"/>
      <c r="BN200" s="779" t="s">
        <v>35221</v>
      </c>
      <c r="BO200" s="793" t="s">
        <v>35243</v>
      </c>
      <c r="BP200" s="784">
        <v>0.4</v>
      </c>
      <c r="BQ200" s="784">
        <v>40</v>
      </c>
      <c r="BR200" s="787">
        <v>1.2510000000000083</v>
      </c>
      <c r="BS200" s="787">
        <v>1.3740000000000094</v>
      </c>
      <c r="BT200" s="795">
        <v>0</v>
      </c>
    </row>
    <row r="201" spans="1:72" ht="14.25">
      <c r="A201" s="1216" t="str">
        <f t="shared" si="837"/>
        <v>C8 =&gt; C9</v>
      </c>
      <c r="B201" s="1218"/>
      <c r="C201" s="1217"/>
      <c r="D201" s="800">
        <f t="shared" si="838"/>
        <v>0.4</v>
      </c>
      <c r="E201" s="801"/>
      <c r="F201" s="802"/>
      <c r="G201" s="803" t="s">
        <v>34920</v>
      </c>
      <c r="H201" s="740">
        <f t="shared" si="839"/>
        <v>40</v>
      </c>
      <c r="I201" s="740">
        <v>1</v>
      </c>
      <c r="J201" s="740">
        <f t="shared" si="840"/>
        <v>40</v>
      </c>
      <c r="K201" s="804">
        <f t="shared" si="841"/>
        <v>1.3740000000000094</v>
      </c>
      <c r="L201" s="804">
        <f t="shared" si="842"/>
        <v>1.536000000000012</v>
      </c>
      <c r="M201" s="724">
        <f t="shared" si="843"/>
        <v>1.46</v>
      </c>
      <c r="N201" s="725">
        <f t="shared" si="844"/>
        <v>0.04</v>
      </c>
      <c r="O201" s="725">
        <f t="shared" si="845"/>
        <v>0.1</v>
      </c>
      <c r="P201" s="724">
        <f t="shared" si="846"/>
        <v>1.6</v>
      </c>
      <c r="Q201" s="724">
        <f t="shared" si="847"/>
        <v>1.08</v>
      </c>
      <c r="R201" s="726">
        <f t="shared" si="797"/>
        <v>0</v>
      </c>
      <c r="S201" s="726">
        <f t="shared" si="798"/>
        <v>64.8</v>
      </c>
      <c r="T201" s="726">
        <f t="shared" si="799"/>
        <v>4.32</v>
      </c>
      <c r="U201" s="726">
        <f t="shared" si="800"/>
        <v>0</v>
      </c>
      <c r="V201" s="726">
        <f t="shared" si="801"/>
        <v>0</v>
      </c>
      <c r="W201" s="727">
        <f t="shared" si="802"/>
        <v>168</v>
      </c>
      <c r="X201" s="728">
        <f t="shared" si="803"/>
        <v>0</v>
      </c>
      <c r="Y201" s="720" t="str">
        <f t="shared" si="848"/>
        <v>C8</v>
      </c>
      <c r="Z201" s="721">
        <f t="shared" si="849"/>
        <v>1.2</v>
      </c>
      <c r="AA201" s="729" t="s">
        <v>31</v>
      </c>
      <c r="AB201" s="722">
        <f t="shared" si="833"/>
        <v>1.2</v>
      </c>
      <c r="AC201" s="730">
        <f t="shared" si="850"/>
        <v>1.3740000000000094</v>
      </c>
      <c r="AD201" s="731">
        <f t="shared" si="851"/>
        <v>0.04</v>
      </c>
      <c r="AE201" s="731">
        <f t="shared" si="808"/>
        <v>0.15</v>
      </c>
      <c r="AF201" s="732">
        <f t="shared" si="852"/>
        <v>1.56</v>
      </c>
      <c r="AG201" s="732">
        <f t="shared" si="810"/>
        <v>2.2000000000000002</v>
      </c>
      <c r="AH201" s="731">
        <f t="shared" si="853"/>
        <v>0.92</v>
      </c>
      <c r="AI201" s="733">
        <f t="shared" si="812"/>
        <v>0</v>
      </c>
      <c r="AJ201" s="733">
        <f t="shared" si="813"/>
        <v>3.04</v>
      </c>
      <c r="AK201" s="733">
        <f t="shared" si="814"/>
        <v>0.12</v>
      </c>
      <c r="AL201" s="733">
        <f t="shared" si="815"/>
        <v>0</v>
      </c>
      <c r="AM201" s="733">
        <f t="shared" si="816"/>
        <v>0</v>
      </c>
      <c r="AN201" s="734">
        <f t="shared" si="817"/>
        <v>15.16</v>
      </c>
      <c r="AO201" s="735">
        <f t="shared" si="818"/>
        <v>0</v>
      </c>
      <c r="AP201" s="1216" t="str">
        <f t="shared" si="854"/>
        <v>C8 =&gt; C9</v>
      </c>
      <c r="AQ201" s="1217"/>
      <c r="AR201" s="739">
        <f t="shared" si="855"/>
        <v>0.4</v>
      </c>
      <c r="AS201" s="736"/>
      <c r="AT201" s="736"/>
      <c r="AU201" s="723">
        <f t="shared" si="856"/>
        <v>40</v>
      </c>
      <c r="AV201" s="721">
        <f t="shared" si="857"/>
        <v>1.4</v>
      </c>
      <c r="AW201" s="729" t="s">
        <v>31</v>
      </c>
      <c r="AX201" s="722">
        <f t="shared" si="834"/>
        <v>1.4</v>
      </c>
      <c r="AY201" s="727">
        <f t="shared" si="858"/>
        <v>38.6</v>
      </c>
      <c r="AZ201" s="798">
        <f t="shared" si="859"/>
        <v>0.1</v>
      </c>
      <c r="BA201" s="798"/>
      <c r="BB201" s="727">
        <f t="shared" si="860"/>
        <v>1.08</v>
      </c>
      <c r="BC201" s="724">
        <f t="shared" si="861"/>
        <v>7.8</v>
      </c>
      <c r="BD201" s="737">
        <f t="shared" si="862"/>
        <v>0</v>
      </c>
      <c r="BE201" s="737"/>
      <c r="BF201" s="737">
        <f t="shared" si="863"/>
        <v>72.280000000000015</v>
      </c>
      <c r="BG201" s="737">
        <f t="shared" si="864"/>
        <v>6.98</v>
      </c>
      <c r="BH201" s="726">
        <f t="shared" si="865"/>
        <v>1.5640000000000094</v>
      </c>
      <c r="BI201" s="726">
        <f t="shared" si="866"/>
        <v>0</v>
      </c>
      <c r="BJ201" s="726">
        <f t="shared" si="867"/>
        <v>3.07</v>
      </c>
      <c r="BK201" s="726">
        <f t="shared" si="835"/>
        <v>0</v>
      </c>
      <c r="BL201" s="738">
        <f t="shared" si="836"/>
        <v>54.43</v>
      </c>
      <c r="BM201" s="718"/>
      <c r="BN201" s="779" t="s">
        <v>35222</v>
      </c>
      <c r="BO201" s="793" t="s">
        <v>35244</v>
      </c>
      <c r="BP201" s="784">
        <v>0.4</v>
      </c>
      <c r="BQ201" s="784">
        <v>40</v>
      </c>
      <c r="BR201" s="787">
        <v>1.3740000000000094</v>
      </c>
      <c r="BS201" s="787">
        <v>1.536000000000012</v>
      </c>
      <c r="BT201" s="795">
        <v>0</v>
      </c>
    </row>
    <row r="202" spans="1:72" ht="14.25">
      <c r="A202" s="1216" t="str">
        <f t="shared" si="837"/>
        <v>C9 =&gt; C10</v>
      </c>
      <c r="B202" s="1218"/>
      <c r="C202" s="1217"/>
      <c r="D202" s="800">
        <f t="shared" si="838"/>
        <v>0.4</v>
      </c>
      <c r="E202" s="801"/>
      <c r="F202" s="802"/>
      <c r="G202" s="803" t="s">
        <v>34920</v>
      </c>
      <c r="H202" s="740">
        <f t="shared" si="839"/>
        <v>29</v>
      </c>
      <c r="I202" s="740">
        <v>1</v>
      </c>
      <c r="J202" s="740">
        <f t="shared" si="840"/>
        <v>29</v>
      </c>
      <c r="K202" s="804">
        <f t="shared" si="841"/>
        <v>1.536000000000012</v>
      </c>
      <c r="L202" s="804">
        <f t="shared" si="842"/>
        <v>1.6190000000000104</v>
      </c>
      <c r="M202" s="724">
        <f t="shared" si="843"/>
        <v>1.58</v>
      </c>
      <c r="N202" s="725">
        <f t="shared" si="844"/>
        <v>0.04</v>
      </c>
      <c r="O202" s="725">
        <f t="shared" si="845"/>
        <v>0.1</v>
      </c>
      <c r="P202" s="724">
        <f t="shared" si="846"/>
        <v>1.7200000000000002</v>
      </c>
      <c r="Q202" s="724">
        <f t="shared" si="847"/>
        <v>1.08</v>
      </c>
      <c r="R202" s="726">
        <f t="shared" si="797"/>
        <v>0</v>
      </c>
      <c r="S202" s="726">
        <f t="shared" si="798"/>
        <v>46.98</v>
      </c>
      <c r="T202" s="726">
        <f t="shared" si="799"/>
        <v>6.89</v>
      </c>
      <c r="U202" s="726">
        <f t="shared" si="800"/>
        <v>0</v>
      </c>
      <c r="V202" s="726">
        <f t="shared" si="801"/>
        <v>0</v>
      </c>
      <c r="W202" s="727">
        <f t="shared" si="802"/>
        <v>128.76</v>
      </c>
      <c r="X202" s="728">
        <f t="shared" si="803"/>
        <v>0</v>
      </c>
      <c r="Y202" s="720" t="str">
        <f t="shared" si="848"/>
        <v>C9</v>
      </c>
      <c r="Z202" s="721">
        <f t="shared" si="849"/>
        <v>1.2</v>
      </c>
      <c r="AA202" s="729" t="s">
        <v>31</v>
      </c>
      <c r="AB202" s="722">
        <f t="shared" si="833"/>
        <v>1.2</v>
      </c>
      <c r="AC202" s="730">
        <f t="shared" si="850"/>
        <v>1.536000000000012</v>
      </c>
      <c r="AD202" s="731">
        <f t="shared" si="851"/>
        <v>0.04</v>
      </c>
      <c r="AE202" s="731">
        <f t="shared" si="808"/>
        <v>0.15</v>
      </c>
      <c r="AF202" s="732">
        <f t="shared" si="852"/>
        <v>1.73</v>
      </c>
      <c r="AG202" s="732">
        <f t="shared" si="810"/>
        <v>2.2000000000000002</v>
      </c>
      <c r="AH202" s="731">
        <f t="shared" si="853"/>
        <v>0.92</v>
      </c>
      <c r="AI202" s="733">
        <f t="shared" si="812"/>
        <v>0</v>
      </c>
      <c r="AJ202" s="733">
        <f t="shared" si="813"/>
        <v>3.04</v>
      </c>
      <c r="AK202" s="733">
        <f t="shared" si="814"/>
        <v>0.47</v>
      </c>
      <c r="AL202" s="733">
        <f t="shared" si="815"/>
        <v>0</v>
      </c>
      <c r="AM202" s="733">
        <f t="shared" si="816"/>
        <v>0</v>
      </c>
      <c r="AN202" s="734">
        <f t="shared" si="817"/>
        <v>16.41</v>
      </c>
      <c r="AO202" s="735">
        <f t="shared" si="818"/>
        <v>0</v>
      </c>
      <c r="AP202" s="1216" t="str">
        <f t="shared" si="854"/>
        <v>C9 =&gt; C10</v>
      </c>
      <c r="AQ202" s="1217"/>
      <c r="AR202" s="739">
        <f t="shared" si="855"/>
        <v>0.4</v>
      </c>
      <c r="AS202" s="736"/>
      <c r="AT202" s="736"/>
      <c r="AU202" s="723">
        <f t="shared" si="856"/>
        <v>29</v>
      </c>
      <c r="AV202" s="721">
        <f t="shared" si="857"/>
        <v>1.4</v>
      </c>
      <c r="AW202" s="729" t="s">
        <v>31</v>
      </c>
      <c r="AX202" s="722">
        <f t="shared" si="834"/>
        <v>1.4</v>
      </c>
      <c r="AY202" s="727">
        <f t="shared" si="858"/>
        <v>27.6</v>
      </c>
      <c r="AZ202" s="798">
        <f t="shared" si="859"/>
        <v>0.1</v>
      </c>
      <c r="BA202" s="798"/>
      <c r="BB202" s="727">
        <f t="shared" si="860"/>
        <v>1.08</v>
      </c>
      <c r="BC202" s="724">
        <f t="shared" si="861"/>
        <v>5.58</v>
      </c>
      <c r="BD202" s="737">
        <f t="shared" si="862"/>
        <v>0</v>
      </c>
      <c r="BE202" s="737"/>
      <c r="BF202" s="737">
        <f t="shared" si="863"/>
        <v>57.379999999999995</v>
      </c>
      <c r="BG202" s="737">
        <f t="shared" si="864"/>
        <v>4.99</v>
      </c>
      <c r="BH202" s="726">
        <f t="shared" si="865"/>
        <v>1.726000000000012</v>
      </c>
      <c r="BI202" s="726">
        <f t="shared" si="866"/>
        <v>0</v>
      </c>
      <c r="BJ202" s="726">
        <f t="shared" si="867"/>
        <v>3.38</v>
      </c>
      <c r="BK202" s="726">
        <f t="shared" si="835"/>
        <v>0</v>
      </c>
      <c r="BL202" s="738">
        <f t="shared" si="836"/>
        <v>43.43</v>
      </c>
      <c r="BM202" s="718"/>
      <c r="BN202" s="779" t="s">
        <v>35223</v>
      </c>
      <c r="BO202" s="793" t="s">
        <v>35245</v>
      </c>
      <c r="BP202" s="784">
        <v>0.4</v>
      </c>
      <c r="BQ202" s="784">
        <v>29</v>
      </c>
      <c r="BR202" s="787">
        <v>1.536000000000012</v>
      </c>
      <c r="BS202" s="787">
        <v>1.6190000000000104</v>
      </c>
      <c r="BT202" s="795">
        <v>0</v>
      </c>
    </row>
    <row r="203" spans="1:72" ht="14.25">
      <c r="A203" s="1216" t="str">
        <f t="shared" si="837"/>
        <v>C10 =&gt; C11</v>
      </c>
      <c r="B203" s="1218"/>
      <c r="C203" s="1217"/>
      <c r="D203" s="800">
        <f t="shared" si="838"/>
        <v>0.4</v>
      </c>
      <c r="E203" s="801"/>
      <c r="F203" s="802"/>
      <c r="G203" s="803" t="s">
        <v>34920</v>
      </c>
      <c r="H203" s="740">
        <f t="shared" si="839"/>
        <v>23</v>
      </c>
      <c r="I203" s="740">
        <v>1</v>
      </c>
      <c r="J203" s="740">
        <f t="shared" si="840"/>
        <v>23</v>
      </c>
      <c r="K203" s="804">
        <f t="shared" si="841"/>
        <v>1.6190000000000104</v>
      </c>
      <c r="L203" s="804">
        <f t="shared" si="842"/>
        <v>1.4690000000000119</v>
      </c>
      <c r="M203" s="724">
        <f t="shared" si="843"/>
        <v>1.54</v>
      </c>
      <c r="N203" s="725">
        <f t="shared" si="844"/>
        <v>0.04</v>
      </c>
      <c r="O203" s="725">
        <f t="shared" si="845"/>
        <v>0.1</v>
      </c>
      <c r="P203" s="724">
        <f t="shared" si="846"/>
        <v>1.6800000000000002</v>
      </c>
      <c r="Q203" s="724">
        <f t="shared" si="847"/>
        <v>1.08</v>
      </c>
      <c r="R203" s="726">
        <f t="shared" si="797"/>
        <v>0</v>
      </c>
      <c r="S203" s="726">
        <f t="shared" si="798"/>
        <v>37.26</v>
      </c>
      <c r="T203" s="726">
        <f t="shared" si="799"/>
        <v>4.47</v>
      </c>
      <c r="U203" s="726">
        <f t="shared" si="800"/>
        <v>0</v>
      </c>
      <c r="V203" s="726">
        <f t="shared" si="801"/>
        <v>0</v>
      </c>
      <c r="W203" s="727">
        <f t="shared" si="802"/>
        <v>100.28</v>
      </c>
      <c r="X203" s="728">
        <f t="shared" si="803"/>
        <v>0</v>
      </c>
      <c r="Y203" s="720" t="str">
        <f t="shared" si="848"/>
        <v>C10</v>
      </c>
      <c r="Z203" s="721">
        <f t="shared" si="849"/>
        <v>1.2</v>
      </c>
      <c r="AA203" s="729" t="s">
        <v>31</v>
      </c>
      <c r="AB203" s="722">
        <f t="shared" si="833"/>
        <v>1.2</v>
      </c>
      <c r="AC203" s="730">
        <f t="shared" si="850"/>
        <v>1.6190000000000104</v>
      </c>
      <c r="AD203" s="731">
        <f t="shared" si="851"/>
        <v>0.04</v>
      </c>
      <c r="AE203" s="731">
        <f t="shared" si="808"/>
        <v>0.15</v>
      </c>
      <c r="AF203" s="732">
        <f t="shared" si="852"/>
        <v>1.81</v>
      </c>
      <c r="AG203" s="732">
        <f t="shared" si="810"/>
        <v>2.2000000000000002</v>
      </c>
      <c r="AH203" s="731">
        <f t="shared" si="853"/>
        <v>0.92</v>
      </c>
      <c r="AI203" s="733">
        <f t="shared" si="812"/>
        <v>0</v>
      </c>
      <c r="AJ203" s="733">
        <f t="shared" si="813"/>
        <v>3.04</v>
      </c>
      <c r="AK203" s="733">
        <f t="shared" si="814"/>
        <v>0.63</v>
      </c>
      <c r="AL203" s="733">
        <f t="shared" si="815"/>
        <v>0</v>
      </c>
      <c r="AM203" s="733">
        <f t="shared" si="816"/>
        <v>0</v>
      </c>
      <c r="AN203" s="734">
        <f t="shared" si="817"/>
        <v>17</v>
      </c>
      <c r="AO203" s="735">
        <f t="shared" si="818"/>
        <v>0</v>
      </c>
      <c r="AP203" s="1216" t="str">
        <f t="shared" si="854"/>
        <v>C10 =&gt; C11</v>
      </c>
      <c r="AQ203" s="1217"/>
      <c r="AR203" s="739">
        <f t="shared" si="855"/>
        <v>0.4</v>
      </c>
      <c r="AS203" s="736"/>
      <c r="AT203" s="736"/>
      <c r="AU203" s="723">
        <f t="shared" si="856"/>
        <v>23</v>
      </c>
      <c r="AV203" s="721">
        <f t="shared" si="857"/>
        <v>1.4</v>
      </c>
      <c r="AW203" s="729" t="s">
        <v>31</v>
      </c>
      <c r="AX203" s="722">
        <f t="shared" si="834"/>
        <v>1.4</v>
      </c>
      <c r="AY203" s="727">
        <f t="shared" si="858"/>
        <v>21.6</v>
      </c>
      <c r="AZ203" s="798">
        <f t="shared" si="859"/>
        <v>0.1</v>
      </c>
      <c r="BA203" s="798"/>
      <c r="BB203" s="727">
        <f t="shared" si="860"/>
        <v>1.08</v>
      </c>
      <c r="BC203" s="724">
        <f t="shared" si="861"/>
        <v>4.37</v>
      </c>
      <c r="BD203" s="737">
        <f t="shared" si="862"/>
        <v>0</v>
      </c>
      <c r="BE203" s="737"/>
      <c r="BF203" s="737">
        <f t="shared" si="863"/>
        <v>45.4</v>
      </c>
      <c r="BG203" s="737">
        <f t="shared" si="864"/>
        <v>3.91</v>
      </c>
      <c r="BH203" s="726">
        <f t="shared" si="865"/>
        <v>1.8090000000000104</v>
      </c>
      <c r="BI203" s="726">
        <f t="shared" si="866"/>
        <v>0</v>
      </c>
      <c r="BJ203" s="726">
        <f t="shared" si="867"/>
        <v>3.55</v>
      </c>
      <c r="BK203" s="726">
        <f t="shared" si="835"/>
        <v>0</v>
      </c>
      <c r="BL203" s="738">
        <f t="shared" si="836"/>
        <v>33.57</v>
      </c>
      <c r="BM203" s="718"/>
      <c r="BN203" s="779" t="s">
        <v>35224</v>
      </c>
      <c r="BO203" s="793" t="s">
        <v>35246</v>
      </c>
      <c r="BP203" s="784">
        <v>0.4</v>
      </c>
      <c r="BQ203" s="784">
        <v>23</v>
      </c>
      <c r="BR203" s="787">
        <v>1.6190000000000104</v>
      </c>
      <c r="BS203" s="787">
        <v>1.4690000000000119</v>
      </c>
      <c r="BT203" s="795">
        <v>0</v>
      </c>
    </row>
    <row r="204" spans="1:72" ht="14.25">
      <c r="A204" s="1216" t="str">
        <f t="shared" si="837"/>
        <v>C11 =&gt; C12</v>
      </c>
      <c r="B204" s="1218"/>
      <c r="C204" s="1217"/>
      <c r="D204" s="800">
        <f t="shared" si="838"/>
        <v>0.4</v>
      </c>
      <c r="E204" s="801"/>
      <c r="F204" s="802"/>
      <c r="G204" s="803" t="s">
        <v>34920</v>
      </c>
      <c r="H204" s="740">
        <f t="shared" si="839"/>
        <v>28</v>
      </c>
      <c r="I204" s="740">
        <v>1</v>
      </c>
      <c r="J204" s="740">
        <f t="shared" si="840"/>
        <v>28</v>
      </c>
      <c r="K204" s="804">
        <f t="shared" si="841"/>
        <v>1.4690000000000119</v>
      </c>
      <c r="L204" s="804">
        <f t="shared" si="842"/>
        <v>1.536000000000012</v>
      </c>
      <c r="M204" s="724">
        <f t="shared" si="843"/>
        <v>1.5</v>
      </c>
      <c r="N204" s="725">
        <f t="shared" si="844"/>
        <v>0.04</v>
      </c>
      <c r="O204" s="725">
        <f t="shared" si="845"/>
        <v>0.1</v>
      </c>
      <c r="P204" s="724">
        <f t="shared" si="846"/>
        <v>1.6400000000000001</v>
      </c>
      <c r="Q204" s="724">
        <f t="shared" si="847"/>
        <v>1.08</v>
      </c>
      <c r="R204" s="726">
        <f t="shared" si="797"/>
        <v>0</v>
      </c>
      <c r="S204" s="726">
        <f t="shared" si="798"/>
        <v>45.36</v>
      </c>
      <c r="T204" s="726">
        <f t="shared" si="799"/>
        <v>4.2300000000000004</v>
      </c>
      <c r="U204" s="726">
        <f t="shared" si="800"/>
        <v>0</v>
      </c>
      <c r="V204" s="726">
        <f t="shared" si="801"/>
        <v>0</v>
      </c>
      <c r="W204" s="727">
        <f t="shared" si="802"/>
        <v>119.84</v>
      </c>
      <c r="X204" s="728">
        <f t="shared" si="803"/>
        <v>0</v>
      </c>
      <c r="Y204" s="720" t="str">
        <f t="shared" si="848"/>
        <v>C11</v>
      </c>
      <c r="Z204" s="721">
        <f t="shared" si="849"/>
        <v>1.2</v>
      </c>
      <c r="AA204" s="729" t="s">
        <v>31</v>
      </c>
      <c r="AB204" s="722">
        <f t="shared" si="833"/>
        <v>1.2</v>
      </c>
      <c r="AC204" s="730">
        <f t="shared" si="850"/>
        <v>1.4690000000000119</v>
      </c>
      <c r="AD204" s="731">
        <f t="shared" si="851"/>
        <v>0.04</v>
      </c>
      <c r="AE204" s="731">
        <f t="shared" si="808"/>
        <v>0.15</v>
      </c>
      <c r="AF204" s="732">
        <f t="shared" si="852"/>
        <v>1.66</v>
      </c>
      <c r="AG204" s="732">
        <f t="shared" si="810"/>
        <v>2.2000000000000002</v>
      </c>
      <c r="AH204" s="731">
        <f t="shared" si="853"/>
        <v>0.92</v>
      </c>
      <c r="AI204" s="733">
        <f t="shared" si="812"/>
        <v>0</v>
      </c>
      <c r="AJ204" s="733">
        <f t="shared" si="813"/>
        <v>3.04</v>
      </c>
      <c r="AK204" s="733">
        <f t="shared" si="814"/>
        <v>0.32</v>
      </c>
      <c r="AL204" s="733">
        <f t="shared" si="815"/>
        <v>0</v>
      </c>
      <c r="AM204" s="733">
        <f t="shared" si="816"/>
        <v>0</v>
      </c>
      <c r="AN204" s="734">
        <f t="shared" si="817"/>
        <v>15.9</v>
      </c>
      <c r="AO204" s="735">
        <f t="shared" si="818"/>
        <v>0</v>
      </c>
      <c r="AP204" s="1216" t="str">
        <f t="shared" si="854"/>
        <v>C11 =&gt; C12</v>
      </c>
      <c r="AQ204" s="1217"/>
      <c r="AR204" s="739">
        <f t="shared" si="855"/>
        <v>0.4</v>
      </c>
      <c r="AS204" s="736"/>
      <c r="AT204" s="736"/>
      <c r="AU204" s="723">
        <f t="shared" si="856"/>
        <v>28</v>
      </c>
      <c r="AV204" s="721">
        <f t="shared" si="857"/>
        <v>1.4</v>
      </c>
      <c r="AW204" s="729" t="s">
        <v>31</v>
      </c>
      <c r="AX204" s="722">
        <f t="shared" si="834"/>
        <v>1.4</v>
      </c>
      <c r="AY204" s="727">
        <f t="shared" si="858"/>
        <v>26.6</v>
      </c>
      <c r="AZ204" s="798">
        <f t="shared" si="859"/>
        <v>0.1</v>
      </c>
      <c r="BA204" s="798"/>
      <c r="BB204" s="727">
        <f t="shared" si="860"/>
        <v>1.08</v>
      </c>
      <c r="BC204" s="724">
        <f t="shared" si="861"/>
        <v>5.38</v>
      </c>
      <c r="BD204" s="737">
        <f t="shared" si="862"/>
        <v>0</v>
      </c>
      <c r="BE204" s="737"/>
      <c r="BF204" s="737">
        <f t="shared" si="863"/>
        <v>52.95</v>
      </c>
      <c r="BG204" s="737">
        <f t="shared" si="864"/>
        <v>4.8099999999999996</v>
      </c>
      <c r="BH204" s="726">
        <f t="shared" si="865"/>
        <v>1.6590000000000118</v>
      </c>
      <c r="BI204" s="726">
        <f t="shared" si="866"/>
        <v>0</v>
      </c>
      <c r="BJ204" s="726">
        <f t="shared" si="867"/>
        <v>3.25</v>
      </c>
      <c r="BK204" s="726">
        <f t="shared" si="835"/>
        <v>0</v>
      </c>
      <c r="BL204" s="738">
        <f t="shared" si="836"/>
        <v>39.51</v>
      </c>
      <c r="BM204" s="718"/>
      <c r="BN204" s="779" t="s">
        <v>35225</v>
      </c>
      <c r="BO204" s="793" t="s">
        <v>35247</v>
      </c>
      <c r="BP204" s="784">
        <v>0.4</v>
      </c>
      <c r="BQ204" s="784">
        <v>28</v>
      </c>
      <c r="BR204" s="787">
        <v>1.4690000000000119</v>
      </c>
      <c r="BS204" s="787">
        <v>1.536000000000012</v>
      </c>
      <c r="BT204" s="795">
        <v>1.1000000000000001</v>
      </c>
    </row>
    <row r="205" spans="1:72" ht="14.25">
      <c r="A205" s="1216" t="str">
        <f t="shared" si="837"/>
        <v>C12 =&gt; C13</v>
      </c>
      <c r="B205" s="1218"/>
      <c r="C205" s="1217"/>
      <c r="D205" s="800">
        <f t="shared" si="838"/>
        <v>0.8</v>
      </c>
      <c r="E205" s="801"/>
      <c r="F205" s="802"/>
      <c r="G205" s="803" t="s">
        <v>35026</v>
      </c>
      <c r="H205" s="740">
        <f t="shared" si="839"/>
        <v>23</v>
      </c>
      <c r="I205" s="740">
        <v>1</v>
      </c>
      <c r="J205" s="740">
        <f t="shared" si="840"/>
        <v>23</v>
      </c>
      <c r="K205" s="804">
        <f t="shared" si="841"/>
        <v>2.6360000000000117</v>
      </c>
      <c r="L205" s="804">
        <f t="shared" si="842"/>
        <v>2.9620000000000104</v>
      </c>
      <c r="M205" s="724">
        <f t="shared" si="843"/>
        <v>2.8</v>
      </c>
      <c r="N205" s="725">
        <f t="shared" si="844"/>
        <v>0.08</v>
      </c>
      <c r="O205" s="725">
        <f t="shared" si="845"/>
        <v>0.16</v>
      </c>
      <c r="P205" s="724">
        <f t="shared" si="846"/>
        <v>3.04</v>
      </c>
      <c r="Q205" s="724">
        <f t="shared" si="847"/>
        <v>1.76</v>
      </c>
      <c r="R205" s="726">
        <f t="shared" si="797"/>
        <v>0</v>
      </c>
      <c r="S205" s="726">
        <f t="shared" si="798"/>
        <v>60.72</v>
      </c>
      <c r="T205" s="726">
        <f t="shared" si="799"/>
        <v>60.72</v>
      </c>
      <c r="U205" s="726">
        <f t="shared" si="800"/>
        <v>1.62</v>
      </c>
      <c r="V205" s="726">
        <f t="shared" si="801"/>
        <v>0</v>
      </c>
      <c r="W205" s="727">
        <f t="shared" si="802"/>
        <v>162.84</v>
      </c>
      <c r="X205" s="728">
        <f t="shared" si="803"/>
        <v>0</v>
      </c>
      <c r="Y205" s="720" t="str">
        <f t="shared" si="848"/>
        <v>C12</v>
      </c>
      <c r="Z205" s="721">
        <f t="shared" si="849"/>
        <v>1.3</v>
      </c>
      <c r="AA205" s="729" t="s">
        <v>31</v>
      </c>
      <c r="AB205" s="722">
        <f t="shared" si="833"/>
        <v>1.3</v>
      </c>
      <c r="AC205" s="730">
        <f t="shared" si="850"/>
        <v>2.6360000000000117</v>
      </c>
      <c r="AD205" s="731">
        <f t="shared" si="851"/>
        <v>0.08</v>
      </c>
      <c r="AE205" s="731">
        <f t="shared" si="808"/>
        <v>0.15</v>
      </c>
      <c r="AF205" s="732">
        <f t="shared" si="852"/>
        <v>2.87</v>
      </c>
      <c r="AG205" s="732">
        <f t="shared" si="810"/>
        <v>2.4</v>
      </c>
      <c r="AH205" s="731">
        <f t="shared" si="853"/>
        <v>0.74</v>
      </c>
      <c r="AI205" s="733">
        <f t="shared" si="812"/>
        <v>0</v>
      </c>
      <c r="AJ205" s="733">
        <f t="shared" si="813"/>
        <v>2.66</v>
      </c>
      <c r="AK205" s="733">
        <f t="shared" si="814"/>
        <v>2.4300000000000002</v>
      </c>
      <c r="AL205" s="733">
        <f t="shared" si="815"/>
        <v>0</v>
      </c>
      <c r="AM205" s="733">
        <f t="shared" si="816"/>
        <v>0</v>
      </c>
      <c r="AN205" s="734">
        <f t="shared" si="817"/>
        <v>19.95</v>
      </c>
      <c r="AO205" s="735">
        <f t="shared" si="818"/>
        <v>0</v>
      </c>
      <c r="AP205" s="1216" t="str">
        <f t="shared" si="854"/>
        <v>C12 =&gt; C13</v>
      </c>
      <c r="AQ205" s="1217"/>
      <c r="AR205" s="739">
        <f t="shared" si="855"/>
        <v>0.8</v>
      </c>
      <c r="AS205" s="736"/>
      <c r="AT205" s="736"/>
      <c r="AU205" s="723">
        <f t="shared" si="856"/>
        <v>23</v>
      </c>
      <c r="AV205" s="721">
        <f t="shared" si="857"/>
        <v>1.5</v>
      </c>
      <c r="AW205" s="729" t="s">
        <v>31</v>
      </c>
      <c r="AX205" s="722">
        <f t="shared" si="834"/>
        <v>1.5</v>
      </c>
      <c r="AY205" s="727">
        <f t="shared" si="858"/>
        <v>21.5</v>
      </c>
      <c r="AZ205" s="798">
        <f t="shared" si="859"/>
        <v>0.16</v>
      </c>
      <c r="BA205" s="798"/>
      <c r="BB205" s="727">
        <f t="shared" si="860"/>
        <v>1.76</v>
      </c>
      <c r="BC205" s="724">
        <f t="shared" si="861"/>
        <v>12.09</v>
      </c>
      <c r="BD205" s="737">
        <f t="shared" si="862"/>
        <v>0</v>
      </c>
      <c r="BE205" s="737"/>
      <c r="BF205" s="737">
        <f t="shared" si="863"/>
        <v>128.15</v>
      </c>
      <c r="BG205" s="737">
        <f t="shared" si="864"/>
        <v>15.56</v>
      </c>
      <c r="BH205" s="726">
        <f t="shared" si="865"/>
        <v>2.35</v>
      </c>
      <c r="BI205" s="726">
        <f t="shared" si="866"/>
        <v>0.56600000000001183</v>
      </c>
      <c r="BJ205" s="726">
        <f t="shared" si="867"/>
        <v>5.29</v>
      </c>
      <c r="BK205" s="726">
        <f t="shared" si="835"/>
        <v>0.36</v>
      </c>
      <c r="BL205" s="738">
        <f t="shared" si="836"/>
        <v>94.85</v>
      </c>
      <c r="BM205" s="718"/>
      <c r="BN205" s="779" t="s">
        <v>35226</v>
      </c>
      <c r="BO205" s="793" t="s">
        <v>35248</v>
      </c>
      <c r="BP205" s="784">
        <v>0.8</v>
      </c>
      <c r="BQ205" s="784">
        <v>23</v>
      </c>
      <c r="BR205" s="787">
        <v>2.6360000000000117</v>
      </c>
      <c r="BS205" s="787">
        <v>2.9620000000000104</v>
      </c>
      <c r="BT205" s="795">
        <v>0</v>
      </c>
    </row>
    <row r="206" spans="1:72" ht="14.25">
      <c r="A206" s="1216" t="str">
        <f t="shared" si="837"/>
        <v>C13 =&gt; C14</v>
      </c>
      <c r="B206" s="1218"/>
      <c r="C206" s="1217"/>
      <c r="D206" s="800">
        <f t="shared" si="838"/>
        <v>0.8</v>
      </c>
      <c r="E206" s="801"/>
      <c r="F206" s="802"/>
      <c r="G206" s="803" t="s">
        <v>35026</v>
      </c>
      <c r="H206" s="740">
        <f t="shared" si="839"/>
        <v>35</v>
      </c>
      <c r="I206" s="740">
        <v>1</v>
      </c>
      <c r="J206" s="740">
        <f t="shared" si="840"/>
        <v>35</v>
      </c>
      <c r="K206" s="804">
        <f t="shared" si="841"/>
        <v>2.9620000000000104</v>
      </c>
      <c r="L206" s="804">
        <f t="shared" si="842"/>
        <v>3.2630000000000123</v>
      </c>
      <c r="M206" s="724">
        <f t="shared" si="843"/>
        <v>3.11</v>
      </c>
      <c r="N206" s="725">
        <f t="shared" si="844"/>
        <v>0.08</v>
      </c>
      <c r="O206" s="725">
        <f t="shared" si="845"/>
        <v>0.16</v>
      </c>
      <c r="P206" s="724">
        <f t="shared" si="846"/>
        <v>3.35</v>
      </c>
      <c r="Q206" s="724">
        <f t="shared" si="847"/>
        <v>1.76</v>
      </c>
      <c r="R206" s="726">
        <f t="shared" si="797"/>
        <v>0</v>
      </c>
      <c r="S206" s="726">
        <f t="shared" si="798"/>
        <v>92.4</v>
      </c>
      <c r="T206" s="726">
        <f t="shared" si="799"/>
        <v>92.4</v>
      </c>
      <c r="U206" s="726">
        <f t="shared" si="800"/>
        <v>21.56</v>
      </c>
      <c r="V206" s="726">
        <f t="shared" si="801"/>
        <v>0</v>
      </c>
      <c r="W206" s="727">
        <f t="shared" si="802"/>
        <v>269.5</v>
      </c>
      <c r="X206" s="728">
        <f t="shared" si="803"/>
        <v>0</v>
      </c>
      <c r="Y206" s="720" t="str">
        <f t="shared" si="848"/>
        <v>C13</v>
      </c>
      <c r="Z206" s="721">
        <f t="shared" si="849"/>
        <v>1.3</v>
      </c>
      <c r="AA206" s="729" t="s">
        <v>31</v>
      </c>
      <c r="AB206" s="722">
        <f t="shared" si="833"/>
        <v>1.3</v>
      </c>
      <c r="AC206" s="730">
        <f t="shared" si="850"/>
        <v>2.9620000000000104</v>
      </c>
      <c r="AD206" s="731">
        <f t="shared" si="851"/>
        <v>0.08</v>
      </c>
      <c r="AE206" s="731">
        <f t="shared" si="808"/>
        <v>0.15</v>
      </c>
      <c r="AF206" s="732">
        <f t="shared" si="852"/>
        <v>3.19</v>
      </c>
      <c r="AG206" s="732">
        <f t="shared" si="810"/>
        <v>2.4</v>
      </c>
      <c r="AH206" s="731">
        <f t="shared" si="853"/>
        <v>0.74</v>
      </c>
      <c r="AI206" s="733">
        <f t="shared" si="812"/>
        <v>0</v>
      </c>
      <c r="AJ206" s="733">
        <f t="shared" si="813"/>
        <v>2.66</v>
      </c>
      <c r="AK206" s="733">
        <f t="shared" si="814"/>
        <v>2.66</v>
      </c>
      <c r="AL206" s="733">
        <f t="shared" si="815"/>
        <v>0.34</v>
      </c>
      <c r="AM206" s="733">
        <f t="shared" si="816"/>
        <v>0</v>
      </c>
      <c r="AN206" s="734">
        <f t="shared" si="817"/>
        <v>21.84</v>
      </c>
      <c r="AO206" s="735">
        <f t="shared" si="818"/>
        <v>0</v>
      </c>
      <c r="AP206" s="1216" t="str">
        <f t="shared" si="854"/>
        <v>C13 =&gt; C14</v>
      </c>
      <c r="AQ206" s="1217"/>
      <c r="AR206" s="739">
        <f t="shared" si="855"/>
        <v>0.8</v>
      </c>
      <c r="AS206" s="736"/>
      <c r="AT206" s="736"/>
      <c r="AU206" s="723">
        <f t="shared" si="856"/>
        <v>35</v>
      </c>
      <c r="AV206" s="721">
        <f t="shared" si="857"/>
        <v>1.5</v>
      </c>
      <c r="AW206" s="729" t="s">
        <v>31</v>
      </c>
      <c r="AX206" s="722">
        <f t="shared" si="834"/>
        <v>1.5</v>
      </c>
      <c r="AY206" s="727">
        <f t="shared" si="858"/>
        <v>33.5</v>
      </c>
      <c r="AZ206" s="798">
        <f t="shared" si="859"/>
        <v>0.16</v>
      </c>
      <c r="BA206" s="798"/>
      <c r="BB206" s="727">
        <f t="shared" si="860"/>
        <v>1.76</v>
      </c>
      <c r="BC206" s="724">
        <f t="shared" si="861"/>
        <v>18.84</v>
      </c>
      <c r="BD206" s="737">
        <f t="shared" si="862"/>
        <v>0</v>
      </c>
      <c r="BE206" s="737"/>
      <c r="BF206" s="737">
        <f t="shared" si="863"/>
        <v>212.02</v>
      </c>
      <c r="BG206" s="737">
        <f t="shared" si="864"/>
        <v>24.25</v>
      </c>
      <c r="BH206" s="726">
        <f t="shared" si="865"/>
        <v>2.3920000000000106</v>
      </c>
      <c r="BI206" s="726">
        <f t="shared" si="866"/>
        <v>0.85</v>
      </c>
      <c r="BJ206" s="726">
        <f t="shared" si="867"/>
        <v>5.38</v>
      </c>
      <c r="BK206" s="726">
        <f t="shared" si="835"/>
        <v>0.54</v>
      </c>
      <c r="BL206" s="738">
        <f t="shared" si="836"/>
        <v>163.01</v>
      </c>
      <c r="BM206" s="718"/>
      <c r="BN206" s="779" t="s">
        <v>35227</v>
      </c>
      <c r="BO206" s="793" t="s">
        <v>35249</v>
      </c>
      <c r="BP206" s="784">
        <v>0.8</v>
      </c>
      <c r="BQ206" s="784">
        <v>35</v>
      </c>
      <c r="BR206" s="787">
        <v>2.9620000000000104</v>
      </c>
      <c r="BS206" s="787">
        <v>3.2630000000000123</v>
      </c>
      <c r="BT206" s="795">
        <v>0</v>
      </c>
    </row>
    <row r="207" spans="1:72" ht="14.25">
      <c r="A207" s="1216" t="str">
        <f t="shared" si="837"/>
        <v>C14 =&gt; C15</v>
      </c>
      <c r="B207" s="1218"/>
      <c r="C207" s="1217"/>
      <c r="D207" s="800">
        <f t="shared" si="838"/>
        <v>0.8</v>
      </c>
      <c r="E207" s="801"/>
      <c r="F207" s="802"/>
      <c r="G207" s="803" t="s">
        <v>35026</v>
      </c>
      <c r="H207" s="740">
        <f t="shared" si="839"/>
        <v>25</v>
      </c>
      <c r="I207" s="740">
        <v>1</v>
      </c>
      <c r="J207" s="740">
        <f t="shared" si="840"/>
        <v>25</v>
      </c>
      <c r="K207" s="804">
        <f t="shared" si="841"/>
        <v>3.2630000000000123</v>
      </c>
      <c r="L207" s="804">
        <f t="shared" si="842"/>
        <v>3.2430000000000128</v>
      </c>
      <c r="M207" s="724">
        <f t="shared" si="843"/>
        <v>3.25</v>
      </c>
      <c r="N207" s="725">
        <f t="shared" si="844"/>
        <v>0.08</v>
      </c>
      <c r="O207" s="725">
        <f t="shared" si="845"/>
        <v>0.16</v>
      </c>
      <c r="P207" s="724">
        <f t="shared" si="846"/>
        <v>3.49</v>
      </c>
      <c r="Q207" s="724">
        <f t="shared" si="847"/>
        <v>1.76</v>
      </c>
      <c r="R207" s="726">
        <f t="shared" si="797"/>
        <v>0</v>
      </c>
      <c r="S207" s="726">
        <f t="shared" si="798"/>
        <v>66</v>
      </c>
      <c r="T207" s="726">
        <f t="shared" si="799"/>
        <v>66</v>
      </c>
      <c r="U207" s="726">
        <f t="shared" si="800"/>
        <v>21.56</v>
      </c>
      <c r="V207" s="726">
        <f t="shared" si="801"/>
        <v>0</v>
      </c>
      <c r="W207" s="727">
        <f t="shared" si="802"/>
        <v>199.5</v>
      </c>
      <c r="X207" s="728">
        <f t="shared" si="803"/>
        <v>0</v>
      </c>
      <c r="Y207" s="720" t="str">
        <f t="shared" si="848"/>
        <v>C14</v>
      </c>
      <c r="Z207" s="721">
        <f t="shared" si="849"/>
        <v>1.3</v>
      </c>
      <c r="AA207" s="729" t="s">
        <v>31</v>
      </c>
      <c r="AB207" s="722">
        <f t="shared" si="833"/>
        <v>1.3</v>
      </c>
      <c r="AC207" s="730">
        <f t="shared" si="850"/>
        <v>3.2630000000000123</v>
      </c>
      <c r="AD207" s="731">
        <f t="shared" si="851"/>
        <v>0.08</v>
      </c>
      <c r="AE207" s="731">
        <f t="shared" si="808"/>
        <v>0.15</v>
      </c>
      <c r="AF207" s="732">
        <f t="shared" si="852"/>
        <v>3.49</v>
      </c>
      <c r="AG207" s="732">
        <f t="shared" si="810"/>
        <v>2.5</v>
      </c>
      <c r="AH207" s="731">
        <f t="shared" si="853"/>
        <v>0.74</v>
      </c>
      <c r="AI207" s="733">
        <f t="shared" si="812"/>
        <v>0</v>
      </c>
      <c r="AJ207" s="733">
        <f t="shared" si="813"/>
        <v>2.78</v>
      </c>
      <c r="AK207" s="733">
        <f t="shared" si="814"/>
        <v>2.78</v>
      </c>
      <c r="AL207" s="733">
        <f t="shared" si="815"/>
        <v>0.91</v>
      </c>
      <c r="AM207" s="733">
        <f t="shared" si="816"/>
        <v>0</v>
      </c>
      <c r="AN207" s="734">
        <f t="shared" si="817"/>
        <v>23.62</v>
      </c>
      <c r="AO207" s="735">
        <f t="shared" si="818"/>
        <v>0</v>
      </c>
      <c r="AP207" s="1216" t="str">
        <f t="shared" si="854"/>
        <v>C14 =&gt; C15</v>
      </c>
      <c r="AQ207" s="1217"/>
      <c r="AR207" s="739">
        <f t="shared" si="855"/>
        <v>0.8</v>
      </c>
      <c r="AS207" s="736"/>
      <c r="AT207" s="736"/>
      <c r="AU207" s="723">
        <f t="shared" si="856"/>
        <v>25</v>
      </c>
      <c r="AV207" s="721">
        <f t="shared" si="857"/>
        <v>1.5</v>
      </c>
      <c r="AW207" s="729" t="s">
        <v>31</v>
      </c>
      <c r="AX207" s="722">
        <f t="shared" si="834"/>
        <v>1.5</v>
      </c>
      <c r="AY207" s="727">
        <f t="shared" si="858"/>
        <v>23.5</v>
      </c>
      <c r="AZ207" s="798">
        <f t="shared" si="859"/>
        <v>0.16</v>
      </c>
      <c r="BA207" s="798"/>
      <c r="BB207" s="727">
        <f t="shared" si="860"/>
        <v>1.76</v>
      </c>
      <c r="BC207" s="724">
        <f t="shared" si="861"/>
        <v>13.22</v>
      </c>
      <c r="BD207" s="737">
        <f t="shared" si="862"/>
        <v>0</v>
      </c>
      <c r="BE207" s="737"/>
      <c r="BF207" s="737">
        <f t="shared" si="863"/>
        <v>160.03</v>
      </c>
      <c r="BG207" s="737">
        <f t="shared" si="864"/>
        <v>17.010000000000002</v>
      </c>
      <c r="BH207" s="726">
        <f t="shared" si="865"/>
        <v>2.6930000000000125</v>
      </c>
      <c r="BI207" s="726">
        <f t="shared" si="866"/>
        <v>0.85</v>
      </c>
      <c r="BJ207" s="726">
        <f t="shared" si="867"/>
        <v>6.06</v>
      </c>
      <c r="BK207" s="726">
        <f t="shared" si="835"/>
        <v>0.54</v>
      </c>
      <c r="BL207" s="738">
        <f t="shared" si="836"/>
        <v>123.2</v>
      </c>
      <c r="BM207" s="718"/>
      <c r="BN207" s="779" t="s">
        <v>35228</v>
      </c>
      <c r="BO207" s="793" t="s">
        <v>35250</v>
      </c>
      <c r="BP207" s="784">
        <v>0.8</v>
      </c>
      <c r="BQ207" s="784">
        <v>25</v>
      </c>
      <c r="BR207" s="787">
        <v>3.2630000000000123</v>
      </c>
      <c r="BS207" s="787">
        <v>3.2430000000000128</v>
      </c>
      <c r="BT207" s="795">
        <v>0</v>
      </c>
    </row>
    <row r="208" spans="1:72" ht="14.25">
      <c r="A208" s="1216" t="str">
        <f t="shared" si="837"/>
        <v>C15 =&gt; C16</v>
      </c>
      <c r="B208" s="1218"/>
      <c r="C208" s="1217"/>
      <c r="D208" s="800">
        <f t="shared" si="838"/>
        <v>0.8</v>
      </c>
      <c r="E208" s="801"/>
      <c r="F208" s="802"/>
      <c r="G208" s="803" t="s">
        <v>35026</v>
      </c>
      <c r="H208" s="740">
        <f t="shared" si="839"/>
        <v>30</v>
      </c>
      <c r="I208" s="740">
        <v>1</v>
      </c>
      <c r="J208" s="740">
        <f t="shared" si="840"/>
        <v>30</v>
      </c>
      <c r="K208" s="804">
        <f t="shared" si="841"/>
        <v>3.2430000000000128</v>
      </c>
      <c r="L208" s="804">
        <f t="shared" si="842"/>
        <v>2.9670000000000094</v>
      </c>
      <c r="M208" s="724">
        <f t="shared" si="843"/>
        <v>3.11</v>
      </c>
      <c r="N208" s="725">
        <f t="shared" si="844"/>
        <v>0.08</v>
      </c>
      <c r="O208" s="725">
        <f t="shared" si="845"/>
        <v>0.16</v>
      </c>
      <c r="P208" s="724">
        <f t="shared" si="846"/>
        <v>3.35</v>
      </c>
      <c r="Q208" s="724">
        <f t="shared" si="847"/>
        <v>1.76</v>
      </c>
      <c r="R208" s="726">
        <f t="shared" si="797"/>
        <v>0</v>
      </c>
      <c r="S208" s="726">
        <f t="shared" si="798"/>
        <v>79.2</v>
      </c>
      <c r="T208" s="726">
        <f t="shared" si="799"/>
        <v>79.2</v>
      </c>
      <c r="U208" s="726">
        <f t="shared" si="800"/>
        <v>18.48</v>
      </c>
      <c r="V208" s="726">
        <f t="shared" si="801"/>
        <v>0</v>
      </c>
      <c r="W208" s="727">
        <f t="shared" si="802"/>
        <v>231</v>
      </c>
      <c r="X208" s="728">
        <f t="shared" si="803"/>
        <v>0</v>
      </c>
      <c r="Y208" s="720" t="str">
        <f t="shared" si="848"/>
        <v>C15</v>
      </c>
      <c r="Z208" s="721">
        <f t="shared" si="849"/>
        <v>1.3</v>
      </c>
      <c r="AA208" s="729" t="s">
        <v>31</v>
      </c>
      <c r="AB208" s="722">
        <f t="shared" si="833"/>
        <v>1.3</v>
      </c>
      <c r="AC208" s="730">
        <f t="shared" si="850"/>
        <v>3.2430000000000128</v>
      </c>
      <c r="AD208" s="731">
        <f t="shared" si="851"/>
        <v>0.08</v>
      </c>
      <c r="AE208" s="731">
        <f t="shared" si="808"/>
        <v>0.15</v>
      </c>
      <c r="AF208" s="732">
        <f t="shared" si="852"/>
        <v>3.47</v>
      </c>
      <c r="AG208" s="732">
        <f t="shared" si="810"/>
        <v>2.5</v>
      </c>
      <c r="AH208" s="731">
        <f t="shared" si="853"/>
        <v>0.74</v>
      </c>
      <c r="AI208" s="733">
        <f t="shared" si="812"/>
        <v>0</v>
      </c>
      <c r="AJ208" s="733">
        <f t="shared" si="813"/>
        <v>2.78</v>
      </c>
      <c r="AK208" s="733">
        <f t="shared" si="814"/>
        <v>2.78</v>
      </c>
      <c r="AL208" s="733">
        <f t="shared" si="815"/>
        <v>0.87</v>
      </c>
      <c r="AM208" s="733">
        <f t="shared" si="816"/>
        <v>0</v>
      </c>
      <c r="AN208" s="734">
        <f t="shared" si="817"/>
        <v>23.5</v>
      </c>
      <c r="AO208" s="735">
        <f t="shared" si="818"/>
        <v>0</v>
      </c>
      <c r="AP208" s="1216" t="str">
        <f t="shared" si="854"/>
        <v>C15 =&gt; C16</v>
      </c>
      <c r="AQ208" s="1217"/>
      <c r="AR208" s="739">
        <f t="shared" si="855"/>
        <v>0.8</v>
      </c>
      <c r="AS208" s="736"/>
      <c r="AT208" s="736"/>
      <c r="AU208" s="723">
        <f t="shared" si="856"/>
        <v>30</v>
      </c>
      <c r="AV208" s="721">
        <f t="shared" si="857"/>
        <v>1.5</v>
      </c>
      <c r="AW208" s="729" t="s">
        <v>31</v>
      </c>
      <c r="AX208" s="722">
        <f t="shared" si="834"/>
        <v>1.5</v>
      </c>
      <c r="AY208" s="727">
        <f t="shared" si="858"/>
        <v>28.5</v>
      </c>
      <c r="AZ208" s="798">
        <f t="shared" si="859"/>
        <v>0.16</v>
      </c>
      <c r="BA208" s="798"/>
      <c r="BB208" s="727">
        <f t="shared" si="860"/>
        <v>1.76</v>
      </c>
      <c r="BC208" s="724">
        <f t="shared" si="861"/>
        <v>16.03</v>
      </c>
      <c r="BD208" s="737">
        <f t="shared" si="862"/>
        <v>0</v>
      </c>
      <c r="BE208" s="737"/>
      <c r="BF208" s="737">
        <f t="shared" si="863"/>
        <v>183.31</v>
      </c>
      <c r="BG208" s="737">
        <f t="shared" si="864"/>
        <v>20.63</v>
      </c>
      <c r="BH208" s="726">
        <f t="shared" si="865"/>
        <v>2.6730000000000129</v>
      </c>
      <c r="BI208" s="726">
        <f t="shared" si="866"/>
        <v>0.85</v>
      </c>
      <c r="BJ208" s="726">
        <f t="shared" si="867"/>
        <v>6.01</v>
      </c>
      <c r="BK208" s="726">
        <f t="shared" si="835"/>
        <v>0.54</v>
      </c>
      <c r="BL208" s="738">
        <f t="shared" si="836"/>
        <v>140.1</v>
      </c>
      <c r="BM208" s="718"/>
      <c r="BN208" s="779" t="s">
        <v>35229</v>
      </c>
      <c r="BO208" s="793" t="s">
        <v>35251</v>
      </c>
      <c r="BP208" s="784">
        <v>0.8</v>
      </c>
      <c r="BQ208" s="784">
        <v>30</v>
      </c>
      <c r="BR208" s="787">
        <v>3.2430000000000128</v>
      </c>
      <c r="BS208" s="787">
        <v>2.9670000000000094</v>
      </c>
      <c r="BT208" s="795">
        <v>0</v>
      </c>
    </row>
    <row r="209" spans="1:72" ht="14.25">
      <c r="A209" s="1216" t="str">
        <f t="shared" si="837"/>
        <v>C16 =&gt; C17</v>
      </c>
      <c r="B209" s="1218"/>
      <c r="C209" s="1217"/>
      <c r="D209" s="800">
        <f t="shared" si="838"/>
        <v>0.8</v>
      </c>
      <c r="E209" s="801"/>
      <c r="F209" s="802"/>
      <c r="G209" s="803" t="s">
        <v>35026</v>
      </c>
      <c r="H209" s="740">
        <f t="shared" si="839"/>
        <v>28</v>
      </c>
      <c r="I209" s="740">
        <v>1</v>
      </c>
      <c r="J209" s="740">
        <f t="shared" si="840"/>
        <v>28</v>
      </c>
      <c r="K209" s="804">
        <f t="shared" si="841"/>
        <v>2.9670000000000094</v>
      </c>
      <c r="L209" s="804">
        <f t="shared" si="842"/>
        <v>2.7446000000000126</v>
      </c>
      <c r="M209" s="724">
        <f t="shared" si="843"/>
        <v>2.86</v>
      </c>
      <c r="N209" s="725">
        <f t="shared" si="844"/>
        <v>0.08</v>
      </c>
      <c r="O209" s="725">
        <f t="shared" si="845"/>
        <v>0.16</v>
      </c>
      <c r="P209" s="724">
        <f t="shared" si="846"/>
        <v>3.1</v>
      </c>
      <c r="Q209" s="724">
        <f t="shared" si="847"/>
        <v>1.76</v>
      </c>
      <c r="R209" s="726">
        <f t="shared" si="797"/>
        <v>0</v>
      </c>
      <c r="S209" s="726">
        <f t="shared" si="798"/>
        <v>73.92</v>
      </c>
      <c r="T209" s="726">
        <f t="shared" si="799"/>
        <v>73.92</v>
      </c>
      <c r="U209" s="726">
        <f t="shared" si="800"/>
        <v>4.93</v>
      </c>
      <c r="V209" s="726">
        <f t="shared" si="801"/>
        <v>0</v>
      </c>
      <c r="W209" s="727">
        <f t="shared" si="802"/>
        <v>201.6</v>
      </c>
      <c r="X209" s="728">
        <f t="shared" si="803"/>
        <v>0</v>
      </c>
      <c r="Y209" s="720" t="str">
        <f t="shared" si="848"/>
        <v>C16</v>
      </c>
      <c r="Z209" s="721">
        <f t="shared" si="849"/>
        <v>1.3</v>
      </c>
      <c r="AA209" s="729" t="s">
        <v>31</v>
      </c>
      <c r="AB209" s="722">
        <f t="shared" si="833"/>
        <v>1.3</v>
      </c>
      <c r="AC209" s="730">
        <f t="shared" si="850"/>
        <v>2.9670000000000094</v>
      </c>
      <c r="AD209" s="731">
        <f t="shared" si="851"/>
        <v>0.08</v>
      </c>
      <c r="AE209" s="731">
        <f t="shared" si="808"/>
        <v>0.15</v>
      </c>
      <c r="AF209" s="732">
        <f t="shared" si="852"/>
        <v>3.2</v>
      </c>
      <c r="AG209" s="732">
        <f t="shared" si="810"/>
        <v>2.4</v>
      </c>
      <c r="AH209" s="731">
        <f t="shared" si="853"/>
        <v>0.74</v>
      </c>
      <c r="AI209" s="733">
        <f t="shared" si="812"/>
        <v>0</v>
      </c>
      <c r="AJ209" s="733">
        <f t="shared" si="813"/>
        <v>2.66</v>
      </c>
      <c r="AK209" s="733">
        <f t="shared" si="814"/>
        <v>2.66</v>
      </c>
      <c r="AL209" s="733">
        <f t="shared" si="815"/>
        <v>0.36</v>
      </c>
      <c r="AM209" s="733">
        <f t="shared" si="816"/>
        <v>0</v>
      </c>
      <c r="AN209" s="734">
        <f t="shared" si="817"/>
        <v>21.9</v>
      </c>
      <c r="AO209" s="735">
        <f t="shared" si="818"/>
        <v>0</v>
      </c>
      <c r="AP209" s="1216" t="str">
        <f t="shared" si="854"/>
        <v>C16 =&gt; C17</v>
      </c>
      <c r="AQ209" s="1217"/>
      <c r="AR209" s="739">
        <f t="shared" si="855"/>
        <v>0.8</v>
      </c>
      <c r="AS209" s="736"/>
      <c r="AT209" s="736"/>
      <c r="AU209" s="723">
        <f t="shared" si="856"/>
        <v>28</v>
      </c>
      <c r="AV209" s="721">
        <f t="shared" si="857"/>
        <v>1.5</v>
      </c>
      <c r="AW209" s="729" t="s">
        <v>31</v>
      </c>
      <c r="AX209" s="722">
        <f t="shared" si="834"/>
        <v>1.5</v>
      </c>
      <c r="AY209" s="727">
        <f t="shared" si="858"/>
        <v>26.5</v>
      </c>
      <c r="AZ209" s="798">
        <f t="shared" si="859"/>
        <v>0.16</v>
      </c>
      <c r="BA209" s="798"/>
      <c r="BB209" s="727">
        <f t="shared" si="860"/>
        <v>1.76</v>
      </c>
      <c r="BC209" s="724">
        <f t="shared" si="861"/>
        <v>14.91</v>
      </c>
      <c r="BD209" s="737">
        <f t="shared" si="862"/>
        <v>0</v>
      </c>
      <c r="BE209" s="737"/>
      <c r="BF209" s="737">
        <f t="shared" si="863"/>
        <v>158.45000000000002</v>
      </c>
      <c r="BG209" s="737">
        <f t="shared" si="864"/>
        <v>19.18</v>
      </c>
      <c r="BH209" s="726">
        <f t="shared" si="865"/>
        <v>2.3970000000000096</v>
      </c>
      <c r="BI209" s="726">
        <f t="shared" si="866"/>
        <v>0.85</v>
      </c>
      <c r="BJ209" s="726">
        <f t="shared" si="867"/>
        <v>5.39</v>
      </c>
      <c r="BK209" s="726">
        <f t="shared" si="835"/>
        <v>0.54</v>
      </c>
      <c r="BL209" s="738">
        <f t="shared" si="836"/>
        <v>118.43</v>
      </c>
      <c r="BM209" s="718"/>
      <c r="BN209" s="779" t="s">
        <v>35230</v>
      </c>
      <c r="BO209" s="793" t="s">
        <v>35252</v>
      </c>
      <c r="BP209" s="784">
        <v>0.8</v>
      </c>
      <c r="BQ209" s="784">
        <v>28</v>
      </c>
      <c r="BR209" s="787">
        <v>2.9670000000000094</v>
      </c>
      <c r="BS209" s="787">
        <v>2.7446000000000126</v>
      </c>
      <c r="BT209" s="795">
        <v>0</v>
      </c>
    </row>
    <row r="210" spans="1:72" ht="14.25">
      <c r="A210" s="1216" t="str">
        <f t="shared" si="837"/>
        <v>C17 =&gt; C18</v>
      </c>
      <c r="B210" s="1218"/>
      <c r="C210" s="1217"/>
      <c r="D210" s="800">
        <f t="shared" si="838"/>
        <v>0.8</v>
      </c>
      <c r="E210" s="801"/>
      <c r="F210" s="802"/>
      <c r="G210" s="803" t="s">
        <v>35026</v>
      </c>
      <c r="H210" s="740">
        <f t="shared" si="839"/>
        <v>17</v>
      </c>
      <c r="I210" s="740">
        <v>1</v>
      </c>
      <c r="J210" s="740">
        <f t="shared" si="840"/>
        <v>17</v>
      </c>
      <c r="K210" s="804">
        <f t="shared" si="841"/>
        <v>2.7446000000000126</v>
      </c>
      <c r="L210" s="804">
        <f t="shared" si="842"/>
        <v>3.0756000000000139</v>
      </c>
      <c r="M210" s="724">
        <f t="shared" si="843"/>
        <v>2.91</v>
      </c>
      <c r="N210" s="725">
        <f t="shared" si="844"/>
        <v>0.08</v>
      </c>
      <c r="O210" s="725">
        <f t="shared" si="845"/>
        <v>0.16</v>
      </c>
      <c r="P210" s="724">
        <f t="shared" si="846"/>
        <v>3.1500000000000004</v>
      </c>
      <c r="Q210" s="724">
        <f t="shared" si="847"/>
        <v>1.76</v>
      </c>
      <c r="R210" s="726">
        <f t="shared" si="797"/>
        <v>0</v>
      </c>
      <c r="S210" s="726">
        <f t="shared" si="798"/>
        <v>44.88</v>
      </c>
      <c r="T210" s="726">
        <f t="shared" si="799"/>
        <v>44.88</v>
      </c>
      <c r="U210" s="726">
        <f t="shared" si="800"/>
        <v>4.49</v>
      </c>
      <c r="V210" s="726">
        <f t="shared" si="801"/>
        <v>0</v>
      </c>
      <c r="W210" s="727">
        <f t="shared" si="802"/>
        <v>124.1</v>
      </c>
      <c r="X210" s="728">
        <f t="shared" si="803"/>
        <v>0</v>
      </c>
      <c r="Y210" s="720" t="str">
        <f t="shared" si="848"/>
        <v>C17</v>
      </c>
      <c r="Z210" s="721">
        <f t="shared" si="849"/>
        <v>1.3</v>
      </c>
      <c r="AA210" s="729" t="s">
        <v>31</v>
      </c>
      <c r="AB210" s="722">
        <f t="shared" si="833"/>
        <v>1.3</v>
      </c>
      <c r="AC210" s="730">
        <f t="shared" si="850"/>
        <v>2.7446000000000126</v>
      </c>
      <c r="AD210" s="731">
        <f t="shared" si="851"/>
        <v>0.08</v>
      </c>
      <c r="AE210" s="731">
        <f t="shared" si="808"/>
        <v>0.15</v>
      </c>
      <c r="AF210" s="732">
        <f t="shared" si="852"/>
        <v>2.97</v>
      </c>
      <c r="AG210" s="732">
        <f t="shared" si="810"/>
        <v>2.4</v>
      </c>
      <c r="AH210" s="731">
        <f t="shared" si="853"/>
        <v>0.74</v>
      </c>
      <c r="AI210" s="733">
        <f t="shared" si="812"/>
        <v>0</v>
      </c>
      <c r="AJ210" s="733">
        <f t="shared" si="813"/>
        <v>2.66</v>
      </c>
      <c r="AK210" s="733">
        <f t="shared" si="814"/>
        <v>2.61</v>
      </c>
      <c r="AL210" s="733">
        <f t="shared" si="815"/>
        <v>0</v>
      </c>
      <c r="AM210" s="733">
        <f t="shared" si="816"/>
        <v>0</v>
      </c>
      <c r="AN210" s="734">
        <f t="shared" si="817"/>
        <v>20.54</v>
      </c>
      <c r="AO210" s="735">
        <f t="shared" si="818"/>
        <v>0</v>
      </c>
      <c r="AP210" s="1216" t="str">
        <f t="shared" si="854"/>
        <v>C17 =&gt; C18</v>
      </c>
      <c r="AQ210" s="1217"/>
      <c r="AR210" s="739">
        <f t="shared" si="855"/>
        <v>0.8</v>
      </c>
      <c r="AS210" s="736"/>
      <c r="AT210" s="736"/>
      <c r="AU210" s="723">
        <f t="shared" si="856"/>
        <v>17</v>
      </c>
      <c r="AV210" s="721">
        <f t="shared" si="857"/>
        <v>1.5</v>
      </c>
      <c r="AW210" s="729" t="s">
        <v>31</v>
      </c>
      <c r="AX210" s="722">
        <f t="shared" si="834"/>
        <v>1.5</v>
      </c>
      <c r="AY210" s="727">
        <f t="shared" si="858"/>
        <v>15.5</v>
      </c>
      <c r="AZ210" s="798">
        <f t="shared" si="859"/>
        <v>0.16</v>
      </c>
      <c r="BA210" s="798"/>
      <c r="BB210" s="727">
        <f t="shared" si="860"/>
        <v>1.76</v>
      </c>
      <c r="BC210" s="724">
        <f t="shared" si="861"/>
        <v>8.7200000000000006</v>
      </c>
      <c r="BD210" s="737">
        <f t="shared" si="862"/>
        <v>0</v>
      </c>
      <c r="BE210" s="737"/>
      <c r="BF210" s="737">
        <f t="shared" si="863"/>
        <v>99.52</v>
      </c>
      <c r="BG210" s="737">
        <f t="shared" si="864"/>
        <v>11.22</v>
      </c>
      <c r="BH210" s="726">
        <f t="shared" si="865"/>
        <v>2.35</v>
      </c>
      <c r="BI210" s="726">
        <f t="shared" si="866"/>
        <v>0.67460000000001275</v>
      </c>
      <c r="BJ210" s="726">
        <f t="shared" si="867"/>
        <v>5.29</v>
      </c>
      <c r="BK210" s="726">
        <f t="shared" si="835"/>
        <v>0.43</v>
      </c>
      <c r="BL210" s="738">
        <f t="shared" si="836"/>
        <v>73.86</v>
      </c>
      <c r="BM210" s="718"/>
      <c r="BN210" s="779" t="s">
        <v>35231</v>
      </c>
      <c r="BO210" s="793" t="s">
        <v>35253</v>
      </c>
      <c r="BP210" s="784">
        <v>0.8</v>
      </c>
      <c r="BQ210" s="784">
        <v>17</v>
      </c>
      <c r="BR210" s="787">
        <v>2.7446000000000126</v>
      </c>
      <c r="BS210" s="787">
        <v>3.0756000000000139</v>
      </c>
      <c r="BT210" s="795">
        <v>0</v>
      </c>
    </row>
    <row r="211" spans="1:72" ht="14.25">
      <c r="A211" s="1216" t="str">
        <f t="shared" si="837"/>
        <v>C18 =&gt; C19</v>
      </c>
      <c r="B211" s="1218"/>
      <c r="C211" s="1217"/>
      <c r="D211" s="800">
        <f t="shared" si="838"/>
        <v>0.8</v>
      </c>
      <c r="E211" s="801"/>
      <c r="F211" s="802"/>
      <c r="G211" s="803" t="s">
        <v>35026</v>
      </c>
      <c r="H211" s="740">
        <f t="shared" si="839"/>
        <v>40</v>
      </c>
      <c r="I211" s="740">
        <v>1</v>
      </c>
      <c r="J211" s="740">
        <f t="shared" si="840"/>
        <v>40</v>
      </c>
      <c r="K211" s="804">
        <f t="shared" si="841"/>
        <v>3.0756000000000139</v>
      </c>
      <c r="L211" s="804">
        <f t="shared" si="842"/>
        <v>3.093600000000011</v>
      </c>
      <c r="M211" s="724">
        <f t="shared" si="843"/>
        <v>3.08</v>
      </c>
      <c r="N211" s="725">
        <f t="shared" si="844"/>
        <v>0.08</v>
      </c>
      <c r="O211" s="725">
        <f t="shared" si="845"/>
        <v>0.16</v>
      </c>
      <c r="P211" s="724">
        <f t="shared" si="846"/>
        <v>3.3200000000000003</v>
      </c>
      <c r="Q211" s="724">
        <f t="shared" si="847"/>
        <v>1.76</v>
      </c>
      <c r="R211" s="726">
        <f t="shared" si="797"/>
        <v>0</v>
      </c>
      <c r="S211" s="726">
        <f t="shared" si="798"/>
        <v>105.6</v>
      </c>
      <c r="T211" s="726">
        <f t="shared" si="799"/>
        <v>105.6</v>
      </c>
      <c r="U211" s="726">
        <f t="shared" si="800"/>
        <v>22.53</v>
      </c>
      <c r="V211" s="726">
        <f t="shared" si="801"/>
        <v>0</v>
      </c>
      <c r="W211" s="727">
        <f t="shared" si="802"/>
        <v>305.60000000000002</v>
      </c>
      <c r="X211" s="728">
        <f t="shared" si="803"/>
        <v>0</v>
      </c>
      <c r="Y211" s="720" t="str">
        <f t="shared" si="848"/>
        <v>C18</v>
      </c>
      <c r="Z211" s="721">
        <f t="shared" si="849"/>
        <v>1.3</v>
      </c>
      <c r="AA211" s="729" t="s">
        <v>31</v>
      </c>
      <c r="AB211" s="722">
        <f t="shared" si="833"/>
        <v>1.3</v>
      </c>
      <c r="AC211" s="730">
        <f t="shared" si="850"/>
        <v>3.0756000000000139</v>
      </c>
      <c r="AD211" s="731">
        <f t="shared" si="851"/>
        <v>0.08</v>
      </c>
      <c r="AE211" s="731">
        <f t="shared" si="808"/>
        <v>0.15</v>
      </c>
      <c r="AF211" s="732">
        <f t="shared" si="852"/>
        <v>3.31</v>
      </c>
      <c r="AG211" s="732">
        <f t="shared" si="810"/>
        <v>2.5</v>
      </c>
      <c r="AH211" s="731">
        <f t="shared" si="853"/>
        <v>0.74</v>
      </c>
      <c r="AI211" s="733">
        <f t="shared" si="812"/>
        <v>0</v>
      </c>
      <c r="AJ211" s="733">
        <f t="shared" si="813"/>
        <v>2.78</v>
      </c>
      <c r="AK211" s="733">
        <f t="shared" si="814"/>
        <v>2.78</v>
      </c>
      <c r="AL211" s="733">
        <f t="shared" si="815"/>
        <v>0.56999999999999995</v>
      </c>
      <c r="AM211" s="733">
        <f t="shared" si="816"/>
        <v>0</v>
      </c>
      <c r="AN211" s="734">
        <f t="shared" si="817"/>
        <v>22.56</v>
      </c>
      <c r="AO211" s="735">
        <f t="shared" si="818"/>
        <v>0</v>
      </c>
      <c r="AP211" s="1216" t="str">
        <f t="shared" si="854"/>
        <v>C18 =&gt; C19</v>
      </c>
      <c r="AQ211" s="1217"/>
      <c r="AR211" s="739">
        <f t="shared" si="855"/>
        <v>0.8</v>
      </c>
      <c r="AS211" s="736"/>
      <c r="AT211" s="736"/>
      <c r="AU211" s="723">
        <f t="shared" si="856"/>
        <v>40</v>
      </c>
      <c r="AV211" s="721">
        <f t="shared" si="857"/>
        <v>1.5</v>
      </c>
      <c r="AW211" s="729" t="s">
        <v>31</v>
      </c>
      <c r="AX211" s="722">
        <f t="shared" si="834"/>
        <v>1.5</v>
      </c>
      <c r="AY211" s="727">
        <f t="shared" si="858"/>
        <v>38.5</v>
      </c>
      <c r="AZ211" s="798">
        <f t="shared" si="859"/>
        <v>0.16</v>
      </c>
      <c r="BA211" s="798"/>
      <c r="BB211" s="727">
        <f t="shared" si="860"/>
        <v>1.76</v>
      </c>
      <c r="BC211" s="724">
        <f t="shared" si="861"/>
        <v>21.66</v>
      </c>
      <c r="BD211" s="737">
        <f t="shared" si="862"/>
        <v>0</v>
      </c>
      <c r="BE211" s="737"/>
      <c r="BF211" s="737">
        <f t="shared" si="863"/>
        <v>239.85999999999999</v>
      </c>
      <c r="BG211" s="737">
        <f t="shared" si="864"/>
        <v>27.87</v>
      </c>
      <c r="BH211" s="726">
        <f t="shared" si="865"/>
        <v>2.505600000000014</v>
      </c>
      <c r="BI211" s="726">
        <f t="shared" si="866"/>
        <v>0.85</v>
      </c>
      <c r="BJ211" s="726">
        <f t="shared" si="867"/>
        <v>5.64</v>
      </c>
      <c r="BK211" s="726">
        <f t="shared" si="835"/>
        <v>0.54</v>
      </c>
      <c r="BL211" s="738">
        <f t="shared" si="836"/>
        <v>184.15</v>
      </c>
      <c r="BM211" s="718"/>
      <c r="BN211" s="779" t="s">
        <v>35232</v>
      </c>
      <c r="BO211" s="793" t="s">
        <v>35254</v>
      </c>
      <c r="BP211" s="784">
        <v>0.8</v>
      </c>
      <c r="BQ211" s="784">
        <v>40</v>
      </c>
      <c r="BR211" s="787">
        <v>3.0756000000000139</v>
      </c>
      <c r="BS211" s="787">
        <v>3.093600000000011</v>
      </c>
      <c r="BT211" s="795">
        <v>0</v>
      </c>
    </row>
    <row r="212" spans="1:72" ht="14.25">
      <c r="A212" s="1216" t="str">
        <f t="shared" si="837"/>
        <v>C19 =&gt; C20</v>
      </c>
      <c r="B212" s="1218"/>
      <c r="C212" s="1217"/>
      <c r="D212" s="800">
        <f t="shared" si="838"/>
        <v>0.8</v>
      </c>
      <c r="E212" s="801"/>
      <c r="F212" s="802"/>
      <c r="G212" s="803" t="s">
        <v>35026</v>
      </c>
      <c r="H212" s="740">
        <f t="shared" si="839"/>
        <v>40</v>
      </c>
      <c r="I212" s="740">
        <v>1</v>
      </c>
      <c r="J212" s="740">
        <f t="shared" si="840"/>
        <v>40</v>
      </c>
      <c r="K212" s="804">
        <f t="shared" si="841"/>
        <v>3.093600000000011</v>
      </c>
      <c r="L212" s="804">
        <f t="shared" si="842"/>
        <v>2.5226000000000095</v>
      </c>
      <c r="M212" s="724">
        <f t="shared" si="843"/>
        <v>2.81</v>
      </c>
      <c r="N212" s="725">
        <f t="shared" si="844"/>
        <v>0.08</v>
      </c>
      <c r="O212" s="725">
        <f t="shared" si="845"/>
        <v>0.16</v>
      </c>
      <c r="P212" s="724">
        <f t="shared" si="846"/>
        <v>3.0500000000000003</v>
      </c>
      <c r="Q212" s="724">
        <f t="shared" si="847"/>
        <v>1.76</v>
      </c>
      <c r="R212" s="726">
        <f t="shared" si="797"/>
        <v>0</v>
      </c>
      <c r="S212" s="726">
        <f t="shared" si="798"/>
        <v>105.6</v>
      </c>
      <c r="T212" s="726">
        <f t="shared" si="799"/>
        <v>105.6</v>
      </c>
      <c r="U212" s="726">
        <f t="shared" si="800"/>
        <v>3.52</v>
      </c>
      <c r="V212" s="726">
        <f t="shared" si="801"/>
        <v>0</v>
      </c>
      <c r="W212" s="727">
        <f t="shared" si="802"/>
        <v>284</v>
      </c>
      <c r="X212" s="728">
        <f t="shared" si="803"/>
        <v>0</v>
      </c>
      <c r="Y212" s="720" t="str">
        <f t="shared" si="848"/>
        <v>C19</v>
      </c>
      <c r="Z212" s="721">
        <f t="shared" si="849"/>
        <v>1.3</v>
      </c>
      <c r="AA212" s="729" t="s">
        <v>31</v>
      </c>
      <c r="AB212" s="722">
        <f t="shared" si="833"/>
        <v>1.3</v>
      </c>
      <c r="AC212" s="730">
        <f t="shared" si="850"/>
        <v>3.093600000000011</v>
      </c>
      <c r="AD212" s="731">
        <f t="shared" si="851"/>
        <v>0.08</v>
      </c>
      <c r="AE212" s="731">
        <f t="shared" si="808"/>
        <v>0.15</v>
      </c>
      <c r="AF212" s="732">
        <f t="shared" si="852"/>
        <v>3.32</v>
      </c>
      <c r="AG212" s="732">
        <f t="shared" si="810"/>
        <v>2.5</v>
      </c>
      <c r="AH212" s="731">
        <f t="shared" si="853"/>
        <v>0.74</v>
      </c>
      <c r="AI212" s="733">
        <f t="shared" si="812"/>
        <v>0</v>
      </c>
      <c r="AJ212" s="733">
        <f t="shared" si="813"/>
        <v>2.78</v>
      </c>
      <c r="AK212" s="733">
        <f t="shared" si="814"/>
        <v>2.78</v>
      </c>
      <c r="AL212" s="733">
        <f t="shared" si="815"/>
        <v>0.59</v>
      </c>
      <c r="AM212" s="733">
        <f t="shared" si="816"/>
        <v>0</v>
      </c>
      <c r="AN212" s="734">
        <f t="shared" si="817"/>
        <v>22.61</v>
      </c>
      <c r="AO212" s="735">
        <f t="shared" si="818"/>
        <v>0</v>
      </c>
      <c r="AP212" s="1216" t="str">
        <f t="shared" si="854"/>
        <v>C19 =&gt; C20</v>
      </c>
      <c r="AQ212" s="1217"/>
      <c r="AR212" s="739">
        <f t="shared" si="855"/>
        <v>0.8</v>
      </c>
      <c r="AS212" s="736"/>
      <c r="AT212" s="736"/>
      <c r="AU212" s="723">
        <f t="shared" si="856"/>
        <v>40</v>
      </c>
      <c r="AV212" s="721">
        <f t="shared" si="857"/>
        <v>1.5</v>
      </c>
      <c r="AW212" s="729" t="s">
        <v>31</v>
      </c>
      <c r="AX212" s="722">
        <f t="shared" si="834"/>
        <v>1.5</v>
      </c>
      <c r="AY212" s="727">
        <f t="shared" si="858"/>
        <v>38.5</v>
      </c>
      <c r="AZ212" s="798">
        <f t="shared" si="859"/>
        <v>0.16</v>
      </c>
      <c r="BA212" s="798"/>
      <c r="BB212" s="727">
        <f t="shared" si="860"/>
        <v>1.76</v>
      </c>
      <c r="BC212" s="724">
        <f t="shared" si="861"/>
        <v>21.66</v>
      </c>
      <c r="BD212" s="737">
        <f t="shared" si="862"/>
        <v>0</v>
      </c>
      <c r="BE212" s="737"/>
      <c r="BF212" s="737">
        <f t="shared" si="863"/>
        <v>220.87</v>
      </c>
      <c r="BG212" s="737">
        <f t="shared" si="864"/>
        <v>27.87</v>
      </c>
      <c r="BH212" s="726">
        <f t="shared" si="865"/>
        <v>2.5236000000000112</v>
      </c>
      <c r="BI212" s="726">
        <f t="shared" si="866"/>
        <v>0.85</v>
      </c>
      <c r="BJ212" s="726">
        <f t="shared" si="867"/>
        <v>5.68</v>
      </c>
      <c r="BK212" s="726">
        <f t="shared" si="835"/>
        <v>0.54</v>
      </c>
      <c r="BL212" s="738">
        <f t="shared" si="836"/>
        <v>165.12</v>
      </c>
      <c r="BM212" s="718"/>
      <c r="BN212" s="779" t="s">
        <v>35233</v>
      </c>
      <c r="BO212" s="793" t="s">
        <v>35255</v>
      </c>
      <c r="BP212" s="784">
        <v>0.8</v>
      </c>
      <c r="BQ212" s="784">
        <v>40</v>
      </c>
      <c r="BR212" s="787">
        <v>3.093600000000011</v>
      </c>
      <c r="BS212" s="787">
        <v>2.5226000000000095</v>
      </c>
      <c r="BT212" s="795">
        <v>0</v>
      </c>
    </row>
    <row r="213" spans="1:72" ht="14.25">
      <c r="A213" s="1216" t="str">
        <f t="shared" si="837"/>
        <v>C20 =&gt; C21</v>
      </c>
      <c r="B213" s="1218"/>
      <c r="C213" s="1217"/>
      <c r="D213" s="800">
        <v>2</v>
      </c>
      <c r="E213" s="801" t="s">
        <v>31</v>
      </c>
      <c r="F213" s="802">
        <v>0.8</v>
      </c>
      <c r="G213" s="803" t="s">
        <v>34870</v>
      </c>
      <c r="H213" s="740">
        <f t="shared" si="839"/>
        <v>40</v>
      </c>
      <c r="I213" s="740">
        <v>1</v>
      </c>
      <c r="J213" s="740">
        <f t="shared" si="840"/>
        <v>40</v>
      </c>
      <c r="K213" s="804">
        <f t="shared" si="841"/>
        <v>2.5226000000000095</v>
      </c>
      <c r="L213" s="804">
        <f t="shared" si="842"/>
        <v>1.5496000000000105</v>
      </c>
      <c r="M213" s="724">
        <f t="shared" si="843"/>
        <v>2.04</v>
      </c>
      <c r="N213" s="725">
        <f t="shared" si="844"/>
        <v>0.15</v>
      </c>
      <c r="O213" s="725">
        <f t="shared" si="845"/>
        <v>0.5</v>
      </c>
      <c r="P213" s="724">
        <f t="shared" si="846"/>
        <v>2.69</v>
      </c>
      <c r="Q213" s="724">
        <f t="shared" si="847"/>
        <v>3</v>
      </c>
      <c r="R213" s="726">
        <f t="shared" si="797"/>
        <v>0</v>
      </c>
      <c r="S213" s="726">
        <f t="shared" si="798"/>
        <v>180</v>
      </c>
      <c r="T213" s="726">
        <f t="shared" si="799"/>
        <v>142.80000000000001</v>
      </c>
      <c r="U213" s="726">
        <f t="shared" si="800"/>
        <v>0</v>
      </c>
      <c r="V213" s="726">
        <f t="shared" si="801"/>
        <v>0</v>
      </c>
      <c r="W213" s="727">
        <f t="shared" si="802"/>
        <v>255.2</v>
      </c>
      <c r="X213" s="728">
        <f t="shared" si="803"/>
        <v>0</v>
      </c>
      <c r="Y213" s="720" t="str">
        <f t="shared" si="848"/>
        <v>C20</v>
      </c>
      <c r="Z213" s="721">
        <f t="shared" si="849"/>
        <v>2</v>
      </c>
      <c r="AA213" s="729" t="s">
        <v>31</v>
      </c>
      <c r="AB213" s="722">
        <f t="shared" si="833"/>
        <v>2</v>
      </c>
      <c r="AC213" s="730">
        <f t="shared" si="850"/>
        <v>2.5226000000000095</v>
      </c>
      <c r="AD213" s="731">
        <f t="shared" si="851"/>
        <v>0.15</v>
      </c>
      <c r="AE213" s="731">
        <f t="shared" si="808"/>
        <v>0.15</v>
      </c>
      <c r="AF213" s="732">
        <f t="shared" si="852"/>
        <v>2.82</v>
      </c>
      <c r="AG213" s="732">
        <f t="shared" si="810"/>
        <v>3.1</v>
      </c>
      <c r="AH213" s="731">
        <f t="shared" si="853"/>
        <v>0.10000000000000009</v>
      </c>
      <c r="AI213" s="733">
        <f t="shared" si="812"/>
        <v>0</v>
      </c>
      <c r="AJ213" s="733">
        <f t="shared" si="813"/>
        <v>0.47</v>
      </c>
      <c r="AK213" s="733">
        <f t="shared" si="814"/>
        <v>0.41</v>
      </c>
      <c r="AL213" s="733">
        <f t="shared" si="815"/>
        <v>0</v>
      </c>
      <c r="AM213" s="733">
        <f t="shared" si="816"/>
        <v>0</v>
      </c>
      <c r="AN213" s="734">
        <f t="shared" si="817"/>
        <v>2.66</v>
      </c>
      <c r="AO213" s="735">
        <f t="shared" si="818"/>
        <v>0</v>
      </c>
      <c r="AP213" s="1216" t="str">
        <f t="shared" si="854"/>
        <v>C20 =&gt; C21</v>
      </c>
      <c r="AQ213" s="1217">
        <f t="shared" ref="AQ213:AQ215" si="868">C213</f>
        <v>0</v>
      </c>
      <c r="AR213" s="739">
        <f t="shared" si="855"/>
        <v>2</v>
      </c>
      <c r="AS213" s="736" t="s">
        <v>35102</v>
      </c>
      <c r="AT213" s="736">
        <f t="shared" ref="AT213:AT215" si="869">F213</f>
        <v>0.8</v>
      </c>
      <c r="AU213" s="723">
        <f t="shared" si="856"/>
        <v>40</v>
      </c>
      <c r="AV213" s="721">
        <f t="shared" si="857"/>
        <v>2.2000000000000002</v>
      </c>
      <c r="AW213" s="729" t="s">
        <v>31</v>
      </c>
      <c r="AX213" s="722">
        <f t="shared" si="834"/>
        <v>2.2000000000000002</v>
      </c>
      <c r="AY213" s="727">
        <f t="shared" si="858"/>
        <v>37.799999999999997</v>
      </c>
      <c r="AZ213" s="798">
        <v>0.45</v>
      </c>
      <c r="BA213" s="798">
        <v>0.05</v>
      </c>
      <c r="BB213" s="727">
        <f t="shared" si="860"/>
        <v>3</v>
      </c>
      <c r="BC213" s="724">
        <f t="shared" si="861"/>
        <v>0</v>
      </c>
      <c r="BD213" s="737">
        <f t="shared" ref="BD213:BD215" si="870">IF(F213&gt;0,ROUND(AY213*AZ213*Q213,2),0)</f>
        <v>51.03</v>
      </c>
      <c r="BE213" s="737">
        <f t="shared" ref="BE213:BE215" si="871">IF(F213&gt;0,ROUND(AY213*BA213*Q213,2),0)</f>
        <v>5.67</v>
      </c>
      <c r="BF213" s="737">
        <f t="shared" si="863"/>
        <v>323.68000000000006</v>
      </c>
      <c r="BG213" s="737">
        <f t="shared" si="864"/>
        <v>95.63</v>
      </c>
      <c r="BH213" s="726">
        <f t="shared" si="865"/>
        <v>2.35</v>
      </c>
      <c r="BI213" s="726">
        <f t="shared" si="866"/>
        <v>0.5226000000000095</v>
      </c>
      <c r="BJ213" s="726">
        <f t="shared" si="867"/>
        <v>11.37</v>
      </c>
      <c r="BK213" s="726">
        <f t="shared" si="835"/>
        <v>0.33</v>
      </c>
      <c r="BL213" s="738">
        <f t="shared" si="836"/>
        <v>165.32</v>
      </c>
      <c r="BM213" s="718"/>
      <c r="BN213" s="779" t="s">
        <v>35234</v>
      </c>
      <c r="BO213" s="793" t="s">
        <v>35256</v>
      </c>
      <c r="BP213" s="784">
        <v>0.8</v>
      </c>
      <c r="BQ213" s="784">
        <v>40</v>
      </c>
      <c r="BR213" s="787">
        <v>2.5226000000000095</v>
      </c>
      <c r="BS213" s="787">
        <v>1.5496000000000105</v>
      </c>
      <c r="BT213" s="795">
        <v>0</v>
      </c>
    </row>
    <row r="214" spans="1:72" ht="14.25">
      <c r="A214" s="1216" t="str">
        <f t="shared" si="837"/>
        <v>C21 =&gt; C22</v>
      </c>
      <c r="B214" s="1218"/>
      <c r="C214" s="1217"/>
      <c r="D214" s="800">
        <v>2</v>
      </c>
      <c r="E214" s="801" t="s">
        <v>31</v>
      </c>
      <c r="F214" s="802">
        <v>0.8</v>
      </c>
      <c r="G214" s="803" t="s">
        <v>34870</v>
      </c>
      <c r="H214" s="740">
        <f t="shared" si="839"/>
        <v>20</v>
      </c>
      <c r="I214" s="740">
        <v>1</v>
      </c>
      <c r="J214" s="740">
        <f t="shared" si="840"/>
        <v>20</v>
      </c>
      <c r="K214" s="804">
        <f t="shared" si="841"/>
        <v>1.5496000000000105</v>
      </c>
      <c r="L214" s="804">
        <f t="shared" si="842"/>
        <v>1.0956000000000099</v>
      </c>
      <c r="M214" s="724">
        <f t="shared" si="843"/>
        <v>1.32</v>
      </c>
      <c r="N214" s="725">
        <f t="shared" si="844"/>
        <v>0.15</v>
      </c>
      <c r="O214" s="725">
        <f t="shared" si="845"/>
        <v>0.5</v>
      </c>
      <c r="P214" s="724">
        <f t="shared" si="846"/>
        <v>1.97</v>
      </c>
      <c r="Q214" s="724">
        <f t="shared" si="847"/>
        <v>2.9</v>
      </c>
      <c r="R214" s="726">
        <f t="shared" si="797"/>
        <v>0</v>
      </c>
      <c r="S214" s="726">
        <f t="shared" si="798"/>
        <v>87</v>
      </c>
      <c r="T214" s="726">
        <f t="shared" si="799"/>
        <v>27.26</v>
      </c>
      <c r="U214" s="726">
        <f t="shared" si="800"/>
        <v>0</v>
      </c>
      <c r="V214" s="726">
        <f t="shared" si="801"/>
        <v>0</v>
      </c>
      <c r="W214" s="727">
        <f t="shared" si="802"/>
        <v>98.8</v>
      </c>
      <c r="X214" s="728">
        <f t="shared" si="803"/>
        <v>0</v>
      </c>
      <c r="Y214" s="720" t="str">
        <f t="shared" si="848"/>
        <v>C21</v>
      </c>
      <c r="Z214" s="721">
        <f t="shared" si="849"/>
        <v>2</v>
      </c>
      <c r="AA214" s="729" t="s">
        <v>31</v>
      </c>
      <c r="AB214" s="722">
        <f t="shared" si="833"/>
        <v>2</v>
      </c>
      <c r="AC214" s="730">
        <f t="shared" si="850"/>
        <v>1.5496000000000105</v>
      </c>
      <c r="AD214" s="731">
        <f t="shared" si="851"/>
        <v>0.15</v>
      </c>
      <c r="AE214" s="731">
        <f t="shared" si="808"/>
        <v>0.15</v>
      </c>
      <c r="AF214" s="732">
        <f t="shared" si="852"/>
        <v>1.85</v>
      </c>
      <c r="AG214" s="732">
        <f t="shared" si="810"/>
        <v>3</v>
      </c>
      <c r="AH214" s="731">
        <f t="shared" si="853"/>
        <v>0.10000000000000009</v>
      </c>
      <c r="AI214" s="733">
        <f t="shared" si="812"/>
        <v>0</v>
      </c>
      <c r="AJ214" s="733">
        <f t="shared" si="813"/>
        <v>0.45</v>
      </c>
      <c r="AK214" s="733">
        <f t="shared" si="814"/>
        <v>0.11</v>
      </c>
      <c r="AL214" s="733">
        <f t="shared" si="815"/>
        <v>0</v>
      </c>
      <c r="AM214" s="733">
        <f t="shared" si="816"/>
        <v>0</v>
      </c>
      <c r="AN214" s="734">
        <f t="shared" si="817"/>
        <v>1.88</v>
      </c>
      <c r="AO214" s="735">
        <f t="shared" si="818"/>
        <v>0</v>
      </c>
      <c r="AP214" s="1216" t="str">
        <f t="shared" si="854"/>
        <v>C21 =&gt; C22</v>
      </c>
      <c r="AQ214" s="1217">
        <f t="shared" si="868"/>
        <v>0</v>
      </c>
      <c r="AR214" s="739">
        <f t="shared" si="855"/>
        <v>2</v>
      </c>
      <c r="AS214" s="736" t="s">
        <v>35102</v>
      </c>
      <c r="AT214" s="736">
        <f t="shared" si="869"/>
        <v>0.8</v>
      </c>
      <c r="AU214" s="723">
        <f t="shared" si="856"/>
        <v>20</v>
      </c>
      <c r="AV214" s="721">
        <f t="shared" si="857"/>
        <v>2.2000000000000002</v>
      </c>
      <c r="AW214" s="729" t="s">
        <v>31</v>
      </c>
      <c r="AX214" s="722">
        <f t="shared" si="834"/>
        <v>2.2000000000000002</v>
      </c>
      <c r="AY214" s="727">
        <f t="shared" si="858"/>
        <v>17.8</v>
      </c>
      <c r="AZ214" s="798">
        <v>0.45</v>
      </c>
      <c r="BA214" s="798">
        <v>0.05</v>
      </c>
      <c r="BB214" s="727">
        <f t="shared" si="860"/>
        <v>2.9</v>
      </c>
      <c r="BC214" s="724">
        <f t="shared" si="861"/>
        <v>0</v>
      </c>
      <c r="BD214" s="737">
        <f t="shared" si="870"/>
        <v>23.23</v>
      </c>
      <c r="BE214" s="737">
        <f t="shared" si="871"/>
        <v>2.58</v>
      </c>
      <c r="BF214" s="737">
        <f t="shared" si="863"/>
        <v>114.82000000000001</v>
      </c>
      <c r="BG214" s="737">
        <f t="shared" si="864"/>
        <v>45.03</v>
      </c>
      <c r="BH214" s="726">
        <f t="shared" si="865"/>
        <v>1.8496000000000103</v>
      </c>
      <c r="BI214" s="726">
        <f t="shared" si="866"/>
        <v>0</v>
      </c>
      <c r="BJ214" s="726">
        <f t="shared" si="867"/>
        <v>8.9499999999999993</v>
      </c>
      <c r="BK214" s="726">
        <f t="shared" si="835"/>
        <v>0</v>
      </c>
      <c r="BL214" s="738">
        <f t="shared" si="836"/>
        <v>37.61</v>
      </c>
      <c r="BM214" s="718"/>
      <c r="BN214" s="779" t="s">
        <v>35235</v>
      </c>
      <c r="BO214" s="793" t="s">
        <v>35257</v>
      </c>
      <c r="BP214" s="784">
        <v>0.8</v>
      </c>
      <c r="BQ214" s="784">
        <v>20</v>
      </c>
      <c r="BR214" s="787">
        <v>1.5496000000000105</v>
      </c>
      <c r="BS214" s="787">
        <v>1.0956000000000099</v>
      </c>
      <c r="BT214" s="795">
        <v>0</v>
      </c>
    </row>
    <row r="215" spans="1:72" ht="14.25">
      <c r="A215" s="1216" t="str">
        <f t="shared" si="837"/>
        <v>C22 =&gt; RIOMONJOLOS</v>
      </c>
      <c r="B215" s="1218"/>
      <c r="C215" s="1217"/>
      <c r="D215" s="800">
        <v>2</v>
      </c>
      <c r="E215" s="801" t="s">
        <v>31</v>
      </c>
      <c r="F215" s="802">
        <v>0.8</v>
      </c>
      <c r="G215" s="803" t="s">
        <v>34870</v>
      </c>
      <c r="H215" s="740">
        <f t="shared" si="839"/>
        <v>10</v>
      </c>
      <c r="I215" s="740">
        <v>1</v>
      </c>
      <c r="J215" s="740">
        <f t="shared" si="840"/>
        <v>10</v>
      </c>
      <c r="K215" s="804">
        <f t="shared" si="841"/>
        <v>1.0956000000000099</v>
      </c>
      <c r="L215" s="804">
        <f t="shared" si="842"/>
        <v>1.1056000000000097</v>
      </c>
      <c r="M215" s="724">
        <f t="shared" si="843"/>
        <v>1.1000000000000001</v>
      </c>
      <c r="N215" s="725">
        <f t="shared" si="844"/>
        <v>0.15</v>
      </c>
      <c r="O215" s="725">
        <f t="shared" si="845"/>
        <v>0.5</v>
      </c>
      <c r="P215" s="724">
        <f t="shared" si="846"/>
        <v>1.75</v>
      </c>
      <c r="Q215" s="724">
        <f t="shared" si="847"/>
        <v>2.9</v>
      </c>
      <c r="R215" s="726">
        <f t="shared" si="797"/>
        <v>0</v>
      </c>
      <c r="S215" s="726">
        <f t="shared" si="798"/>
        <v>43.5</v>
      </c>
      <c r="T215" s="726">
        <f t="shared" si="799"/>
        <v>7.25</v>
      </c>
      <c r="U215" s="726">
        <f t="shared" si="800"/>
        <v>0</v>
      </c>
      <c r="V215" s="726">
        <f t="shared" si="801"/>
        <v>0</v>
      </c>
      <c r="W215" s="727">
        <f t="shared" si="802"/>
        <v>45</v>
      </c>
      <c r="X215" s="728">
        <f t="shared" si="803"/>
        <v>0</v>
      </c>
      <c r="Y215" s="720" t="str">
        <f t="shared" si="848"/>
        <v>C22</v>
      </c>
      <c r="Z215" s="721">
        <f t="shared" si="849"/>
        <v>2</v>
      </c>
      <c r="AA215" s="729" t="s">
        <v>31</v>
      </c>
      <c r="AB215" s="722">
        <f t="shared" si="833"/>
        <v>2</v>
      </c>
      <c r="AC215" s="730">
        <f t="shared" si="850"/>
        <v>1.0956000000000099</v>
      </c>
      <c r="AD215" s="731">
        <f t="shared" si="851"/>
        <v>0.15</v>
      </c>
      <c r="AE215" s="731">
        <f t="shared" si="808"/>
        <v>0.15</v>
      </c>
      <c r="AF215" s="732">
        <f t="shared" si="852"/>
        <v>1.4</v>
      </c>
      <c r="AG215" s="732">
        <f t="shared" si="810"/>
        <v>3</v>
      </c>
      <c r="AH215" s="731">
        <f t="shared" si="853"/>
        <v>0.10000000000000009</v>
      </c>
      <c r="AI215" s="733">
        <f t="shared" si="812"/>
        <v>0.42</v>
      </c>
      <c r="AJ215" s="733">
        <f t="shared" si="813"/>
        <v>0</v>
      </c>
      <c r="AK215" s="733">
        <f t="shared" si="814"/>
        <v>0</v>
      </c>
      <c r="AL215" s="733">
        <f t="shared" si="815"/>
        <v>0</v>
      </c>
      <c r="AM215" s="733">
        <f t="shared" si="816"/>
        <v>0</v>
      </c>
      <c r="AN215" s="734">
        <f t="shared" si="817"/>
        <v>0</v>
      </c>
      <c r="AO215" s="735">
        <f t="shared" si="818"/>
        <v>0</v>
      </c>
      <c r="AP215" s="1216" t="str">
        <f t="shared" si="854"/>
        <v>C22 =&gt; RIOMONJOLOS</v>
      </c>
      <c r="AQ215" s="1217">
        <f t="shared" si="868"/>
        <v>0</v>
      </c>
      <c r="AR215" s="739">
        <f t="shared" si="855"/>
        <v>2</v>
      </c>
      <c r="AS215" s="736" t="s">
        <v>35102</v>
      </c>
      <c r="AT215" s="736">
        <f t="shared" si="869"/>
        <v>0.8</v>
      </c>
      <c r="AU215" s="723">
        <f t="shared" si="856"/>
        <v>10</v>
      </c>
      <c r="AV215" s="721">
        <f t="shared" si="857"/>
        <v>2.2000000000000002</v>
      </c>
      <c r="AW215" s="729" t="s">
        <v>31</v>
      </c>
      <c r="AX215" s="722">
        <f t="shared" si="834"/>
        <v>2.2000000000000002</v>
      </c>
      <c r="AY215" s="727">
        <f t="shared" si="858"/>
        <v>7.8</v>
      </c>
      <c r="AZ215" s="798">
        <v>0.45</v>
      </c>
      <c r="BA215" s="798">
        <v>0.05</v>
      </c>
      <c r="BB215" s="727">
        <f t="shared" si="860"/>
        <v>2.9</v>
      </c>
      <c r="BC215" s="724">
        <f t="shared" si="861"/>
        <v>0</v>
      </c>
      <c r="BD215" s="737">
        <f t="shared" si="870"/>
        <v>10.18</v>
      </c>
      <c r="BE215" s="737">
        <f t="shared" si="871"/>
        <v>1.1299999999999999</v>
      </c>
      <c r="BF215" s="737">
        <f t="shared" si="863"/>
        <v>51.17</v>
      </c>
      <c r="BG215" s="737">
        <f t="shared" si="864"/>
        <v>19.73</v>
      </c>
      <c r="BH215" s="726">
        <f t="shared" si="865"/>
        <v>1.3956000000000097</v>
      </c>
      <c r="BI215" s="726">
        <f t="shared" si="866"/>
        <v>0</v>
      </c>
      <c r="BJ215" s="726">
        <f t="shared" si="867"/>
        <v>6.75</v>
      </c>
      <c r="BK215" s="726">
        <f t="shared" si="835"/>
        <v>0</v>
      </c>
      <c r="BL215" s="738">
        <f t="shared" si="836"/>
        <v>14.51</v>
      </c>
      <c r="BM215" s="718"/>
      <c r="BN215" s="779" t="s">
        <v>35236</v>
      </c>
      <c r="BO215" s="793" t="s">
        <v>35258</v>
      </c>
      <c r="BP215" s="784">
        <v>0.8</v>
      </c>
      <c r="BQ215" s="784">
        <v>10</v>
      </c>
      <c r="BR215" s="787">
        <v>1.0956000000000099</v>
      </c>
      <c r="BS215" s="787">
        <v>1.1056000000000097</v>
      </c>
      <c r="BT215" s="795">
        <v>-0.106</v>
      </c>
    </row>
    <row r="216" spans="1:72" ht="14.25">
      <c r="A216" s="719" t="s">
        <v>35260</v>
      </c>
      <c r="B216" s="742"/>
      <c r="C216" s="742"/>
      <c r="D216" s="777"/>
      <c r="E216" s="777"/>
      <c r="F216" s="777"/>
      <c r="G216" s="743"/>
      <c r="H216" s="745"/>
      <c r="I216" s="745"/>
      <c r="J216" s="745"/>
      <c r="K216" s="746"/>
      <c r="L216" s="746"/>
      <c r="M216" s="747"/>
      <c r="N216" s="748"/>
      <c r="O216" s="748"/>
      <c r="P216" s="747"/>
      <c r="Q216" s="747"/>
      <c r="R216" s="749"/>
      <c r="S216" s="749"/>
      <c r="T216" s="749"/>
      <c r="U216" s="749"/>
      <c r="V216" s="749"/>
      <c r="W216" s="750"/>
      <c r="X216" s="715"/>
      <c r="Y216" s="741"/>
      <c r="Z216" s="743"/>
      <c r="AA216" s="751"/>
      <c r="AB216" s="743"/>
      <c r="AC216" s="752"/>
      <c r="AD216" s="751"/>
      <c r="AE216" s="751"/>
      <c r="AF216" s="753"/>
      <c r="AG216" s="753"/>
      <c r="AH216" s="751"/>
      <c r="AI216" s="754"/>
      <c r="AJ216" s="754"/>
      <c r="AK216" s="754"/>
      <c r="AL216" s="754"/>
      <c r="AM216" s="754"/>
      <c r="AN216" s="755"/>
      <c r="AO216" s="756"/>
      <c r="AP216" s="741"/>
      <c r="AQ216" s="742"/>
      <c r="AR216" s="757"/>
      <c r="AS216" s="757"/>
      <c r="AT216" s="757"/>
      <c r="AU216" s="745"/>
      <c r="AV216" s="743"/>
      <c r="AW216" s="751"/>
      <c r="AX216" s="743"/>
      <c r="AY216" s="750"/>
      <c r="AZ216" s="750"/>
      <c r="BA216" s="750"/>
      <c r="BB216" s="750"/>
      <c r="BC216" s="747"/>
      <c r="BD216" s="747"/>
      <c r="BE216" s="747"/>
      <c r="BF216" s="747"/>
      <c r="BG216" s="747"/>
      <c r="BH216" s="749"/>
      <c r="BI216" s="749"/>
      <c r="BJ216" s="749"/>
      <c r="BK216" s="749"/>
      <c r="BL216" s="717"/>
      <c r="BM216" s="718"/>
      <c r="BN216" s="779"/>
      <c r="BO216" s="793"/>
      <c r="BP216" s="784"/>
      <c r="BQ216" s="784"/>
      <c r="BR216" s="787"/>
      <c r="BS216" s="787"/>
      <c r="BT216" s="795"/>
    </row>
    <row r="217" spans="1:72" ht="14.25">
      <c r="A217" s="719" t="s">
        <v>35265</v>
      </c>
      <c r="B217" s="742"/>
      <c r="C217" s="742"/>
      <c r="D217" s="777"/>
      <c r="E217" s="777"/>
      <c r="F217" s="777"/>
      <c r="G217" s="743"/>
      <c r="H217" s="745"/>
      <c r="I217" s="745"/>
      <c r="J217" s="745"/>
      <c r="K217" s="746"/>
      <c r="L217" s="746"/>
      <c r="M217" s="747"/>
      <c r="N217" s="748"/>
      <c r="O217" s="748"/>
      <c r="P217" s="747"/>
      <c r="Q217" s="747"/>
      <c r="R217" s="749"/>
      <c r="S217" s="749"/>
      <c r="T217" s="749"/>
      <c r="U217" s="749"/>
      <c r="V217" s="749"/>
      <c r="W217" s="750"/>
      <c r="X217" s="715"/>
      <c r="Y217" s="741"/>
      <c r="Z217" s="743"/>
      <c r="AA217" s="751"/>
      <c r="AB217" s="743"/>
      <c r="AC217" s="752"/>
      <c r="AD217" s="751"/>
      <c r="AE217" s="751"/>
      <c r="AF217" s="753"/>
      <c r="AG217" s="753"/>
      <c r="AH217" s="751"/>
      <c r="AI217" s="754"/>
      <c r="AJ217" s="754"/>
      <c r="AK217" s="754"/>
      <c r="AL217" s="754"/>
      <c r="AM217" s="754"/>
      <c r="AN217" s="755"/>
      <c r="AO217" s="756"/>
      <c r="AP217" s="741"/>
      <c r="AQ217" s="742"/>
      <c r="AR217" s="757"/>
      <c r="AS217" s="757"/>
      <c r="AT217" s="757"/>
      <c r="AU217" s="745"/>
      <c r="AV217" s="743"/>
      <c r="AW217" s="751"/>
      <c r="AX217" s="743"/>
      <c r="AY217" s="750"/>
      <c r="AZ217" s="750"/>
      <c r="BA217" s="750"/>
      <c r="BB217" s="750"/>
      <c r="BC217" s="747"/>
      <c r="BD217" s="747"/>
      <c r="BE217" s="747"/>
      <c r="BF217" s="747"/>
      <c r="BG217" s="747"/>
      <c r="BH217" s="749"/>
      <c r="BI217" s="749"/>
      <c r="BJ217" s="749"/>
      <c r="BK217" s="749"/>
      <c r="BL217" s="717"/>
      <c r="BM217" s="718"/>
      <c r="BN217" s="779"/>
      <c r="BO217" s="793"/>
      <c r="BP217" s="784"/>
      <c r="BQ217" s="784"/>
      <c r="BR217" s="787"/>
      <c r="BS217" s="787"/>
      <c r="BT217" s="795"/>
    </row>
    <row r="218" spans="1:72" ht="14.25">
      <c r="A218" s="1216" t="str">
        <f>BN218</f>
        <v>D17-7-1 =&gt; D17-7-2</v>
      </c>
      <c r="B218" s="1218"/>
      <c r="C218" s="1217"/>
      <c r="D218" s="800">
        <f>BP218</f>
        <v>0.4</v>
      </c>
      <c r="E218" s="801"/>
      <c r="F218" s="802"/>
      <c r="G218" s="803" t="s">
        <v>34920</v>
      </c>
      <c r="H218" s="740">
        <f>BQ218</f>
        <v>40</v>
      </c>
      <c r="I218" s="740">
        <v>1</v>
      </c>
      <c r="J218" s="740">
        <f>H218</f>
        <v>40</v>
      </c>
      <c r="K218" s="804">
        <f>BR218</f>
        <v>1.2000000000000028</v>
      </c>
      <c r="L218" s="804">
        <f>BS218</f>
        <v>1.1940000000000062</v>
      </c>
      <c r="M218" s="724">
        <f>ROUND((K218+L218)/2,2)</f>
        <v>1.2</v>
      </c>
      <c r="N218" s="725">
        <f>IF(F218=0,ROUND($D218*10%,2),IF(D218&gt;2.8,0.18,0.15))</f>
        <v>0.04</v>
      </c>
      <c r="O218" s="725">
        <f>IF(F218=0,IF(   ROUND($D218/4,2),   IF(ROUND(($D218*1.2)/6,2)&lt;0.1,0.1,ROUND(($D218*1.2)/6,2))),0.5)</f>
        <v>0.1</v>
      </c>
      <c r="P218" s="724">
        <f>M218+N218+O218</f>
        <v>1.34</v>
      </c>
      <c r="Q218" s="724">
        <f>IF(P218&lt;2,(D218+N218*2)+0.6,(D218+N218*2)+0.6+ROUNDUP(P218-2,0)*0.1)*I218</f>
        <v>1.08</v>
      </c>
      <c r="R218" s="726">
        <f>IF($P218&lt;=$X$4,ROUND(IF($P218&lt;1.5,$P218*$H218*$Q218,1.5*$H218*$Q218),2),0)</f>
        <v>57.89</v>
      </c>
      <c r="S218" s="726">
        <f>IF($P218&gt;$X$4,ROUND(IF($P218&lt;1.5,$P218*$H218*$Q218,1.5*$H218*$Q218),2),0)</f>
        <v>0</v>
      </c>
      <c r="T218" s="726">
        <f>IF($P218&gt;$X$4,ROUND(IF($P218&lt;1.5,0,IF($P218&gt;3,1.5*$H218*$Q218,($P218-1.5)*$H218*$Q218)),2),0)</f>
        <v>0</v>
      </c>
      <c r="U218" s="726">
        <f>IF($P218&gt;$X$4,ROUND(IF($P218&lt;3,0,IF($P218&gt;4.5,1.5*$H218*$Q218,($P218-3)*$H218*$Q218)),2),0)</f>
        <v>0</v>
      </c>
      <c r="V218" s="726">
        <f>IF($P218&gt;$X$4,ROUND(IF($P218&lt;4.5,0,IF($P218&gt;6,($P218-4.5)*$H218*$Q218,($P218-4.5)*$H218*$Q218)),2),0)</f>
        <v>0</v>
      </c>
      <c r="W218" s="727">
        <f>IF($P218&gt;$X$4, IF( $P218&lt;=4,   ROUND($H218*($P218+0.5)*2,2),   0),0)</f>
        <v>0</v>
      </c>
      <c r="X218" s="728">
        <f>IF($P218&gt;$X$4, IF( $P218&gt;4,   ROUND($H218*($P218+0.5)*2,2),   0),0)</f>
        <v>0</v>
      </c>
      <c r="Y218" s="720" t="str">
        <f>BO218</f>
        <v>D17-7-1</v>
      </c>
      <c r="Z218" s="721">
        <f>IF($D218=0.3,IF($I218=1,1.2,IF(I218=2,1.5,"--")),IF($D218=0.4,IF($I218=1,1.2,IF(I218=2,1.5,"--")),IF($D218=0.45,IF($I218=1,1.2,IF(I218=2,1.5,"--")),IF($D218=0.5,IF($I218=1,1.2,IF(I218=2,1.5,"--")),IF($D218=0.6,IF($I218=1,1.2,IF(I218=2,2,"--")),IF($D218=0.75,IF($I218=1,1.3,IF(I218=2,2,"--")),IF($D218=0.8,1.3,IF($D218=1,1.5,IF($D218=1.2,1.7,IF($D218&lt;=2,2,"--"))))))))))</f>
        <v>1.2</v>
      </c>
      <c r="AA218" s="729" t="s">
        <v>31</v>
      </c>
      <c r="AB218" s="722">
        <f t="shared" ref="AB218" si="872">Z218</f>
        <v>1.2</v>
      </c>
      <c r="AC218" s="730">
        <f>IF($Z218="--","--",K218)</f>
        <v>1.2000000000000028</v>
      </c>
      <c r="AD218" s="731">
        <f>IF($Z218="--","--",IF(D218&gt;1.5,0.15,ROUND($D218*10%,2)))</f>
        <v>0.04</v>
      </c>
      <c r="AE218" s="731">
        <f>IF($Z218="--","--",0.15)</f>
        <v>0.15</v>
      </c>
      <c r="AF218" s="732">
        <f>IF($Z218="--","--",ROUND(AC218+AD218+AE218,2))</f>
        <v>1.39</v>
      </c>
      <c r="AG218" s="732">
        <f>IF($Z218="--","--",IF($AC218&lt;=2,$Z218+1,($Z218+1)+ROUNDUP($AC218-2,0)*0.1))</f>
        <v>2.2000000000000002</v>
      </c>
      <c r="AH218" s="731">
        <f>IF($D218=0.3,1.04,IF($D218=0.4,0.92,IF($D218=0.45,0.86,IF($D218=0.5,0.8,IF($D218=0.75,0.8,IF($D218=0.6,0.68,IF($D218=0.8,0.74,IF($D218=1,0.7,IF($D218=1.2,0.66,IF($D218=1.5,0.6,IF($D218&lt;=2,(2.4-(D218+0.3)),"--")))))))))))</f>
        <v>0.92</v>
      </c>
      <c r="AI218" s="733">
        <f>IF($Z218="--","--",IF($AF218&lt;=$X$4,ROUND(IF($AF218&lt;1.5,$AF218*$AG218*$AH218,1.5*$AG218*$AH218),2),0))</f>
        <v>2.81</v>
      </c>
      <c r="AJ218" s="733">
        <f>IF($Z218="--","--",IF($AF218&gt;$X$4,ROUND(IF($AF218&lt;1.5,$AF218*$AG218*$AH218,1.5*$AG218*$AH218),2),0))</f>
        <v>0</v>
      </c>
      <c r="AK218" s="733">
        <f>IF($Z218="--","--",IF($AF218&gt;$X$4,ROUND(IF($AF218&lt;1.5,0,IF($AF218&gt;3,1.5*$AG218*$AH218,($AF218-1.5)*$AG218*$AH218)),2),0))</f>
        <v>0</v>
      </c>
      <c r="AL218" s="733">
        <f>IF($Z218="--","--",IF($AF218&gt;$X$4,ROUND(IF($AF218&lt;3,0,IF($AF218&gt;4.5,1.5*$AG218*$AH218,($AF218-3)*$AG218*$AH218)),2),0))</f>
        <v>0</v>
      </c>
      <c r="AM218" s="733">
        <f>IF($Z218="--","--",IF($AF218&gt;$X$4,ROUND(IF($AF218&lt;4.5,0,IF($AF218&gt;6,($AF218-4.5)*$AG218*$AH218,($AF218-4.5)*$AG218*$AH218)),2),0))</f>
        <v>0</v>
      </c>
      <c r="AN218" s="734">
        <f>IF($Z218="--","--",IF($AF218&gt;$X$4, IF( $AF218&lt;=4,   ROUND(($AH218*4)*($AF218+0.5)*2,2),   0),0))</f>
        <v>0</v>
      </c>
      <c r="AO218" s="735">
        <f>IF($Z218="--","--",IF($AF218&gt;$X$4, IF( $AF218&gt;4,   ROUND(($AH218*4)*($AF218+0.5)*2,2),   0),0))</f>
        <v>0</v>
      </c>
      <c r="AP218" s="1216" t="str">
        <f>A218</f>
        <v>D17-7-1 =&gt; D17-7-2</v>
      </c>
      <c r="AQ218" s="1217"/>
      <c r="AR218" s="739">
        <f>D218</f>
        <v>0.4</v>
      </c>
      <c r="AS218" s="736"/>
      <c r="AT218" s="736"/>
      <c r="AU218" s="723">
        <f>H218</f>
        <v>40</v>
      </c>
      <c r="AV218" s="721">
        <f>IF($Z218="--","--",Z218+0.2)</f>
        <v>1.4</v>
      </c>
      <c r="AW218" s="729" t="s">
        <v>31</v>
      </c>
      <c r="AX218" s="722">
        <f t="shared" ref="AX218" si="873">AV218</f>
        <v>1.4</v>
      </c>
      <c r="AY218" s="727">
        <f>IF(D218&gt;2,AU218,AU218-AV218)</f>
        <v>38.6</v>
      </c>
      <c r="AZ218" s="798">
        <f>O218</f>
        <v>0.1</v>
      </c>
      <c r="BA218" s="798"/>
      <c r="BB218" s="727">
        <f>Q218</f>
        <v>1.08</v>
      </c>
      <c r="BC218" s="724">
        <f>IF(F218=0,IF(ROUND( AY218 * ( ( (O218*Q218) +  ( ((D218+N218*2)/6)*Q218 ) ) - ROUND(  ((D218+N218*2)^2)   *   (   ( PI()*96.379 / (4*360) )  -  ( (SIN((96.379/2)*PI()/180)) * (COS((96.379/2)*PI()/180)) / 4 )   ), 4) ),2),   ROUND( AY218 * ( ( (O218*Q218) +  ( ((D218+N218*2)/4)*Q218 ) ) - ROUND(  ((D218+N218*2)^2)   *   (   ( PI()*120 / (4*360) )  -  ( (SIN((120/2)*PI()/180)) * (COS((120/2)*PI()/180)) / 4 )   ), 4) ),2)),0)</f>
        <v>7.8</v>
      </c>
      <c r="BD218" s="737">
        <f>IF(F218&gt;0,ROUND(AY218*O218*Q218,2),0)</f>
        <v>0</v>
      </c>
      <c r="BE218" s="737"/>
      <c r="BF218" s="737">
        <f>SUM(R218:V218,AI218:AM218)</f>
        <v>60.7</v>
      </c>
      <c r="BG218" s="737">
        <f>IF(F218=0, ROUND( ( PI()*( (D218+N218*2)^2 ) / 4  ) * AY218,2),  ROUND( (D218+N218*2)*(F218+N218*2) * AY218,2))*I218</f>
        <v>6.98</v>
      </c>
      <c r="BH218" s="726">
        <f>IF(($K218+N218-0.15)&lt;=2,($K218+N218+0.15),IF(($K218+N218)&lt;=3,2.35,($K218+N218+0.2)-0.85))</f>
        <v>1.3900000000000028</v>
      </c>
      <c r="BI218" s="726">
        <f>IF(D218&gt;2,   (K218-F218-N218-0.11),IF(($K218+N218)&lt;=2,0,IF(($K218+N218)&gt;3,0.85,(K218+N218+0.2-BH218))))</f>
        <v>0</v>
      </c>
      <c r="BJ218" s="726">
        <f>IF($Z218="--",0,IF(D218&gt;2,ROUND(((1.42+0.4)+(0.91+0.4))*2*BI218,2),ROUND(AV218*AX218*BH218,2)))</f>
        <v>2.72</v>
      </c>
      <c r="BK218" s="726">
        <f t="shared" ref="BK218" si="874">ROUND(((PI()*0.9^2)/4)*BI218,2)</f>
        <v>0</v>
      </c>
      <c r="BL218" s="738">
        <f t="shared" ref="BL218" si="875">ROUND(BF218-BG218-BJ218-BK218-BC218-BD218,2)</f>
        <v>43.2</v>
      </c>
      <c r="BM218" s="718"/>
      <c r="BN218" s="779" t="s">
        <v>35261</v>
      </c>
      <c r="BO218" s="793" t="s">
        <v>35345</v>
      </c>
      <c r="BP218" s="784">
        <v>0.4</v>
      </c>
      <c r="BQ218" s="784">
        <v>40</v>
      </c>
      <c r="BR218" s="787">
        <v>1.2000000000000028</v>
      </c>
      <c r="BS218" s="787">
        <v>1.1940000000000062</v>
      </c>
      <c r="BT218" s="795">
        <v>0</v>
      </c>
    </row>
    <row r="219" spans="1:72" ht="14.25">
      <c r="A219" s="1216" t="str">
        <f t="shared" ref="A219:A221" si="876">BN219</f>
        <v>D17-7-2 =&gt; D17-7-3</v>
      </c>
      <c r="B219" s="1218"/>
      <c r="C219" s="1217"/>
      <c r="D219" s="800">
        <f t="shared" ref="D219:D221" si="877">BP219</f>
        <v>0.4</v>
      </c>
      <c r="E219" s="801"/>
      <c r="F219" s="802"/>
      <c r="G219" s="803" t="s">
        <v>34920</v>
      </c>
      <c r="H219" s="740">
        <f t="shared" ref="H219:H221" si="878">BQ219</f>
        <v>22</v>
      </c>
      <c r="I219" s="740">
        <v>1</v>
      </c>
      <c r="J219" s="740">
        <f t="shared" ref="J219:J221" si="879">H219</f>
        <v>22</v>
      </c>
      <c r="K219" s="804">
        <f t="shared" ref="K219:K221" si="880">BR219</f>
        <v>1.1940000000000062</v>
      </c>
      <c r="L219" s="804">
        <f t="shared" ref="L219:L221" si="881">BS219</f>
        <v>1.1940000000000026</v>
      </c>
      <c r="M219" s="724">
        <f t="shared" ref="M219:M221" si="882">ROUND((K219+L219)/2,2)</f>
        <v>1.19</v>
      </c>
      <c r="N219" s="725">
        <f t="shared" ref="N219:N221" si="883">IF(F219=0,ROUND($D219*10%,2),IF(D219&gt;2.8,0.18,0.15))</f>
        <v>0.04</v>
      </c>
      <c r="O219" s="725">
        <f t="shared" ref="O219:O221" si="884">IF(F219=0,IF(   ROUND($D219/4,2),   IF(ROUND(($D219*1.2)/6,2)&lt;0.1,0.1,ROUND(($D219*1.2)/6,2))),0.5)</f>
        <v>0.1</v>
      </c>
      <c r="P219" s="724">
        <f t="shared" ref="P219:P221" si="885">M219+N219+O219</f>
        <v>1.33</v>
      </c>
      <c r="Q219" s="724">
        <f t="shared" ref="Q219:Q221" si="886">IF(P219&lt;2,(D219+N219*2)+0.6,(D219+N219*2)+0.6+ROUNDUP(P219-2,0)*0.1)*I219</f>
        <v>1.08</v>
      </c>
      <c r="R219" s="726">
        <f t="shared" ref="R219:R221" si="887">IF($P219&lt;=$X$4,ROUND(IF($P219&lt;1.5,$P219*$H219*$Q219,1.5*$H219*$Q219),2),0)</f>
        <v>31.6</v>
      </c>
      <c r="S219" s="726">
        <f t="shared" ref="S219:S221" si="888">IF($P219&gt;$X$4,ROUND(IF($P219&lt;1.5,$P219*$H219*$Q219,1.5*$H219*$Q219),2),0)</f>
        <v>0</v>
      </c>
      <c r="T219" s="726">
        <f t="shared" ref="T219:T221" si="889">IF($P219&gt;$X$4,ROUND(IF($P219&lt;1.5,0,IF($P219&gt;3,1.5*$H219*$Q219,($P219-1.5)*$H219*$Q219)),2),0)</f>
        <v>0</v>
      </c>
      <c r="U219" s="726">
        <f t="shared" ref="U219:U221" si="890">IF($P219&gt;$X$4,ROUND(IF($P219&lt;3,0,IF($P219&gt;4.5,1.5*$H219*$Q219,($P219-3)*$H219*$Q219)),2),0)</f>
        <v>0</v>
      </c>
      <c r="V219" s="726">
        <f t="shared" ref="V219:V221" si="891">IF($P219&gt;$X$4,ROUND(IF($P219&lt;4.5,0,IF($P219&gt;6,($P219-4.5)*$H219*$Q219,($P219-4.5)*$H219*$Q219)),2),0)</f>
        <v>0</v>
      </c>
      <c r="W219" s="727">
        <f t="shared" ref="W219:W221" si="892">IF($P219&gt;$X$4, IF( $P219&lt;=4,   ROUND($H219*($P219+0.5)*2,2),   0),0)</f>
        <v>0</v>
      </c>
      <c r="X219" s="728">
        <f t="shared" ref="X219:X221" si="893">IF($P219&gt;$X$4, IF( $P219&gt;4,   ROUND($H219*($P219+0.5)*2,2),   0),0)</f>
        <v>0</v>
      </c>
      <c r="Y219" s="720" t="str">
        <f t="shared" ref="Y219:Y221" si="894">BO219</f>
        <v>D17-7-2</v>
      </c>
      <c r="Z219" s="721">
        <f t="shared" ref="Z219:Z221" si="895">IF($D219=0.3,IF($I219=1,1.2,IF(I219=2,1.5,"--")),IF($D219=0.4,IF($I219=1,1.2,IF(I219=2,1.5,"--")),IF($D219=0.45,IF($I219=1,1.2,IF(I219=2,1.5,"--")),IF($D219=0.5,IF($I219=1,1.2,IF(I219=2,1.5,"--")),IF($D219=0.6,IF($I219=1,1.2,IF(I219=2,2,"--")),IF($D219=0.75,IF($I219=1,1.3,IF(I219=2,2,"--")),IF($D219=0.8,1.3,IF($D219=1,1.5,IF($D219=1.2,1.7,IF($D219&lt;=2,2,"--"))))))))))</f>
        <v>1.2</v>
      </c>
      <c r="AA219" s="729" t="s">
        <v>31</v>
      </c>
      <c r="AB219" s="722">
        <f t="shared" ref="AB219:AB221" si="896">Z219</f>
        <v>1.2</v>
      </c>
      <c r="AC219" s="730">
        <f t="shared" ref="AC219:AC221" si="897">IF($Z219="--","--",K219)</f>
        <v>1.1940000000000062</v>
      </c>
      <c r="AD219" s="731">
        <f t="shared" ref="AD219:AD221" si="898">IF($Z219="--","--",IF(D219&gt;1.5,0.15,ROUND($D219*10%,2)))</f>
        <v>0.04</v>
      </c>
      <c r="AE219" s="731">
        <f t="shared" ref="AE219:AE221" si="899">IF($Z219="--","--",0.15)</f>
        <v>0.15</v>
      </c>
      <c r="AF219" s="732">
        <f t="shared" ref="AF219:AF221" si="900">IF($Z219="--","--",ROUND(AC219+AD219+AE219,2))</f>
        <v>1.38</v>
      </c>
      <c r="AG219" s="732">
        <f t="shared" ref="AG219:AG221" si="901">IF($Z219="--","--",IF($AC219&lt;=2,$Z219+1,($Z219+1)+ROUNDUP($AC219-2,0)*0.1))</f>
        <v>2.2000000000000002</v>
      </c>
      <c r="AH219" s="731">
        <f t="shared" ref="AH219:AH221" si="902">IF($D219=0.3,1.04,IF($D219=0.4,0.92,IF($D219=0.45,0.86,IF($D219=0.5,0.8,IF($D219=0.75,0.8,IF($D219=0.6,0.68,IF($D219=0.8,0.74,IF($D219=1,0.7,IF($D219=1.2,0.66,IF($D219=1.5,0.6,IF($D219&lt;=2,(2.4-(D219+0.3)),"--")))))))))))</f>
        <v>0.92</v>
      </c>
      <c r="AI219" s="733">
        <f t="shared" ref="AI219:AI221" si="903">IF($Z219="--","--",IF($AF219&lt;=$X$4,ROUND(IF($AF219&lt;1.5,$AF219*$AG219*$AH219,1.5*$AG219*$AH219),2),0))</f>
        <v>2.79</v>
      </c>
      <c r="AJ219" s="733">
        <f t="shared" ref="AJ219:AJ221" si="904">IF($Z219="--","--",IF($AF219&gt;$X$4,ROUND(IF($AF219&lt;1.5,$AF219*$AG219*$AH219,1.5*$AG219*$AH219),2),0))</f>
        <v>0</v>
      </c>
      <c r="AK219" s="733">
        <f t="shared" ref="AK219:AK221" si="905">IF($Z219="--","--",IF($AF219&gt;$X$4,ROUND(IF($AF219&lt;1.5,0,IF($AF219&gt;3,1.5*$AG219*$AH219,($AF219-1.5)*$AG219*$AH219)),2),0))</f>
        <v>0</v>
      </c>
      <c r="AL219" s="733">
        <f t="shared" ref="AL219:AL221" si="906">IF($Z219="--","--",IF($AF219&gt;$X$4,ROUND(IF($AF219&lt;3,0,IF($AF219&gt;4.5,1.5*$AG219*$AH219,($AF219-3)*$AG219*$AH219)),2),0))</f>
        <v>0</v>
      </c>
      <c r="AM219" s="733">
        <f t="shared" ref="AM219:AM221" si="907">IF($Z219="--","--",IF($AF219&gt;$X$4,ROUND(IF($AF219&lt;4.5,0,IF($AF219&gt;6,($AF219-4.5)*$AG219*$AH219,($AF219-4.5)*$AG219*$AH219)),2),0))</f>
        <v>0</v>
      </c>
      <c r="AN219" s="734">
        <f t="shared" ref="AN219:AN221" si="908">IF($Z219="--","--",IF($AF219&gt;$X$4, IF( $AF219&lt;=4,   ROUND(($AH219*4)*($AF219+0.5)*2,2),   0),0))</f>
        <v>0</v>
      </c>
      <c r="AO219" s="735">
        <f t="shared" ref="AO219:AO221" si="909">IF($Z219="--","--",IF($AF219&gt;$X$4, IF( $AF219&gt;4,   ROUND(($AH219*4)*($AF219+0.5)*2,2),   0),0))</f>
        <v>0</v>
      </c>
      <c r="AP219" s="1216" t="str">
        <f t="shared" ref="AP219:AP221" si="910">A219</f>
        <v>D17-7-2 =&gt; D17-7-3</v>
      </c>
      <c r="AQ219" s="1217"/>
      <c r="AR219" s="739">
        <f t="shared" ref="AR219:AR221" si="911">D219</f>
        <v>0.4</v>
      </c>
      <c r="AS219" s="736"/>
      <c r="AT219" s="736"/>
      <c r="AU219" s="723">
        <f t="shared" ref="AU219:AU221" si="912">H219</f>
        <v>22</v>
      </c>
      <c r="AV219" s="721">
        <f t="shared" ref="AV219:AV221" si="913">IF($Z219="--","--",Z219+0.2)</f>
        <v>1.4</v>
      </c>
      <c r="AW219" s="729" t="s">
        <v>31</v>
      </c>
      <c r="AX219" s="722">
        <f t="shared" ref="AX219:AX221" si="914">AV219</f>
        <v>1.4</v>
      </c>
      <c r="AY219" s="727">
        <f t="shared" ref="AY219:AY221" si="915">IF(D219&gt;2,AU219,AU219-AV219)</f>
        <v>20.6</v>
      </c>
      <c r="AZ219" s="798">
        <f t="shared" ref="AZ219:AZ221" si="916">O219</f>
        <v>0.1</v>
      </c>
      <c r="BA219" s="798"/>
      <c r="BB219" s="727">
        <f t="shared" ref="BB219:BB221" si="917">Q219</f>
        <v>1.08</v>
      </c>
      <c r="BC219" s="724">
        <f t="shared" ref="BC219:BC221" si="918">IF(F219=0,IF(ROUND( AY219 * ( ( (O219*Q219) +  ( ((D219+N219*2)/6)*Q219 ) ) - ROUND(  ((D219+N219*2)^2)   *   (   ( PI()*96.379 / (4*360) )  -  ( (SIN((96.379/2)*PI()/180)) * (COS((96.379/2)*PI()/180)) / 4 )   ), 4) ),2),   ROUND( AY219 * ( ( (O219*Q219) +  ( ((D219+N219*2)/4)*Q219 ) ) - ROUND(  ((D219+N219*2)^2)   *   (   ( PI()*120 / (4*360) )  -  ( (SIN((120/2)*PI()/180)) * (COS((120/2)*PI()/180)) / 4 )   ), 4) ),2)),0)</f>
        <v>4.17</v>
      </c>
      <c r="BD219" s="737">
        <f t="shared" ref="BD219:BD221" si="919">IF(F219&gt;0,ROUND(AY219*O219*Q219,2),0)</f>
        <v>0</v>
      </c>
      <c r="BE219" s="737"/>
      <c r="BF219" s="737">
        <f t="shared" ref="BF219:BF221" si="920">SUM(R219:V219,AI219:AM219)</f>
        <v>34.39</v>
      </c>
      <c r="BG219" s="737">
        <f t="shared" ref="BG219:BG221" si="921">IF(F219=0, ROUND( ( PI()*( (D219+N219*2)^2 ) / 4  ) * AY219,2),  ROUND( (D219+N219*2)*(F219+N219*2) * AY219,2))*I219</f>
        <v>3.73</v>
      </c>
      <c r="BH219" s="726">
        <f t="shared" ref="BH219:BH221" si="922">IF(($K219+N219-0.15)&lt;=2,($K219+N219+0.15),IF(($K219+N219)&lt;=3,2.35,($K219+N219+0.2)-0.85))</f>
        <v>1.3840000000000061</v>
      </c>
      <c r="BI219" s="726">
        <f t="shared" ref="BI219:BI221" si="923">IF(D219&gt;2,   (K219-F219-N219-0.11),IF(($K219+N219)&lt;=2,0,IF(($K219+N219)&gt;3,0.85,(K219+N219+0.2-BH219))))</f>
        <v>0</v>
      </c>
      <c r="BJ219" s="726">
        <f t="shared" ref="BJ219:BJ221" si="924">IF($Z219="--",0,IF(D219&gt;2,ROUND(((1.42+0.4)+(0.91+0.4))*2*BI219,2),ROUND(AV219*AX219*BH219,2)))</f>
        <v>2.71</v>
      </c>
      <c r="BK219" s="726">
        <f t="shared" ref="BK219:BK221" si="925">ROUND(((PI()*0.9^2)/4)*BI219,2)</f>
        <v>0</v>
      </c>
      <c r="BL219" s="738">
        <f t="shared" ref="BL219:BL221" si="926">ROUND(BF219-BG219-BJ219-BK219-BC219-BD219,2)</f>
        <v>23.78</v>
      </c>
      <c r="BM219" s="718"/>
      <c r="BN219" s="779" t="s">
        <v>35262</v>
      </c>
      <c r="BO219" s="793" t="s">
        <v>35346</v>
      </c>
      <c r="BP219" s="784">
        <v>0.4</v>
      </c>
      <c r="BQ219" s="784">
        <v>22</v>
      </c>
      <c r="BR219" s="787">
        <v>1.1940000000000062</v>
      </c>
      <c r="BS219" s="787">
        <v>1.1940000000000026</v>
      </c>
      <c r="BT219" s="795">
        <v>0</v>
      </c>
    </row>
    <row r="220" spans="1:72" ht="14.25">
      <c r="A220" s="1216" t="str">
        <f t="shared" si="876"/>
        <v>D17-7-3 =&gt; D17-7-4</v>
      </c>
      <c r="B220" s="1218"/>
      <c r="C220" s="1217"/>
      <c r="D220" s="800">
        <f t="shared" si="877"/>
        <v>0.4</v>
      </c>
      <c r="E220" s="801"/>
      <c r="F220" s="802"/>
      <c r="G220" s="803" t="s">
        <v>34920</v>
      </c>
      <c r="H220" s="740">
        <f t="shared" si="878"/>
        <v>20</v>
      </c>
      <c r="I220" s="740">
        <v>1</v>
      </c>
      <c r="J220" s="740">
        <f t="shared" si="879"/>
        <v>20</v>
      </c>
      <c r="K220" s="804">
        <f t="shared" si="880"/>
        <v>1.1940000000000026</v>
      </c>
      <c r="L220" s="804">
        <f t="shared" si="881"/>
        <v>1.120000000000001</v>
      </c>
      <c r="M220" s="724">
        <f t="shared" si="882"/>
        <v>1.1599999999999999</v>
      </c>
      <c r="N220" s="725">
        <f t="shared" si="883"/>
        <v>0.04</v>
      </c>
      <c r="O220" s="725">
        <f t="shared" si="884"/>
        <v>0.1</v>
      </c>
      <c r="P220" s="724">
        <f t="shared" si="885"/>
        <v>1.3</v>
      </c>
      <c r="Q220" s="724">
        <f t="shared" si="886"/>
        <v>1.08</v>
      </c>
      <c r="R220" s="726">
        <f t="shared" si="887"/>
        <v>28.08</v>
      </c>
      <c r="S220" s="726">
        <f t="shared" si="888"/>
        <v>0</v>
      </c>
      <c r="T220" s="726">
        <f t="shared" si="889"/>
        <v>0</v>
      </c>
      <c r="U220" s="726">
        <f t="shared" si="890"/>
        <v>0</v>
      </c>
      <c r="V220" s="726">
        <f t="shared" si="891"/>
        <v>0</v>
      </c>
      <c r="W220" s="727">
        <f t="shared" si="892"/>
        <v>0</v>
      </c>
      <c r="X220" s="728">
        <f t="shared" si="893"/>
        <v>0</v>
      </c>
      <c r="Y220" s="720" t="str">
        <f t="shared" si="894"/>
        <v>D17-7-3</v>
      </c>
      <c r="Z220" s="721">
        <f t="shared" si="895"/>
        <v>1.2</v>
      </c>
      <c r="AA220" s="729" t="s">
        <v>31</v>
      </c>
      <c r="AB220" s="722">
        <f t="shared" si="896"/>
        <v>1.2</v>
      </c>
      <c r="AC220" s="730">
        <f t="shared" si="897"/>
        <v>1.1940000000000026</v>
      </c>
      <c r="AD220" s="731">
        <f t="shared" si="898"/>
        <v>0.04</v>
      </c>
      <c r="AE220" s="731">
        <f t="shared" si="899"/>
        <v>0.15</v>
      </c>
      <c r="AF220" s="732">
        <f t="shared" si="900"/>
        <v>1.38</v>
      </c>
      <c r="AG220" s="732">
        <f t="shared" si="901"/>
        <v>2.2000000000000002</v>
      </c>
      <c r="AH220" s="731">
        <f t="shared" si="902"/>
        <v>0.92</v>
      </c>
      <c r="AI220" s="733">
        <f t="shared" si="903"/>
        <v>2.79</v>
      </c>
      <c r="AJ220" s="733">
        <f t="shared" si="904"/>
        <v>0</v>
      </c>
      <c r="AK220" s="733">
        <f t="shared" si="905"/>
        <v>0</v>
      </c>
      <c r="AL220" s="733">
        <f t="shared" si="906"/>
        <v>0</v>
      </c>
      <c r="AM220" s="733">
        <f t="shared" si="907"/>
        <v>0</v>
      </c>
      <c r="AN220" s="734">
        <f t="shared" si="908"/>
        <v>0</v>
      </c>
      <c r="AO220" s="735">
        <f t="shared" si="909"/>
        <v>0</v>
      </c>
      <c r="AP220" s="1216" t="str">
        <f t="shared" si="910"/>
        <v>D17-7-3 =&gt; D17-7-4</v>
      </c>
      <c r="AQ220" s="1217"/>
      <c r="AR220" s="739">
        <f t="shared" si="911"/>
        <v>0.4</v>
      </c>
      <c r="AS220" s="736"/>
      <c r="AT220" s="736"/>
      <c r="AU220" s="723">
        <f t="shared" si="912"/>
        <v>20</v>
      </c>
      <c r="AV220" s="721">
        <f t="shared" si="913"/>
        <v>1.4</v>
      </c>
      <c r="AW220" s="729" t="s">
        <v>31</v>
      </c>
      <c r="AX220" s="722">
        <f t="shared" si="914"/>
        <v>1.4</v>
      </c>
      <c r="AY220" s="727">
        <f t="shared" si="915"/>
        <v>18.600000000000001</v>
      </c>
      <c r="AZ220" s="798">
        <f t="shared" si="916"/>
        <v>0.1</v>
      </c>
      <c r="BA220" s="798"/>
      <c r="BB220" s="727">
        <f t="shared" si="917"/>
        <v>1.08</v>
      </c>
      <c r="BC220" s="724">
        <f t="shared" si="918"/>
        <v>3.76</v>
      </c>
      <c r="BD220" s="737">
        <f t="shared" si="919"/>
        <v>0</v>
      </c>
      <c r="BE220" s="737"/>
      <c r="BF220" s="737">
        <f t="shared" si="920"/>
        <v>30.869999999999997</v>
      </c>
      <c r="BG220" s="737">
        <f t="shared" si="921"/>
        <v>3.37</v>
      </c>
      <c r="BH220" s="726">
        <f t="shared" si="922"/>
        <v>1.3840000000000026</v>
      </c>
      <c r="BI220" s="726">
        <f t="shared" si="923"/>
        <v>0</v>
      </c>
      <c r="BJ220" s="726">
        <f t="shared" si="924"/>
        <v>2.71</v>
      </c>
      <c r="BK220" s="726">
        <f t="shared" si="925"/>
        <v>0</v>
      </c>
      <c r="BL220" s="738">
        <f t="shared" si="926"/>
        <v>21.03</v>
      </c>
      <c r="BM220" s="718"/>
      <c r="BN220" s="779" t="s">
        <v>35263</v>
      </c>
      <c r="BO220" s="793" t="s">
        <v>35347</v>
      </c>
      <c r="BP220" s="784">
        <v>0.4</v>
      </c>
      <c r="BQ220" s="784">
        <v>20</v>
      </c>
      <c r="BR220" s="787">
        <v>1.1940000000000026</v>
      </c>
      <c r="BS220" s="787">
        <v>1.120000000000001</v>
      </c>
      <c r="BT220" s="795">
        <v>0.11600000000000001</v>
      </c>
    </row>
    <row r="221" spans="1:72" ht="14.25">
      <c r="A221" s="1216" t="str">
        <f t="shared" si="876"/>
        <v>D17-7-4 =&gt; D17-7</v>
      </c>
      <c r="B221" s="1218"/>
      <c r="C221" s="1217"/>
      <c r="D221" s="800">
        <f t="shared" si="877"/>
        <v>0.4</v>
      </c>
      <c r="E221" s="801"/>
      <c r="F221" s="802"/>
      <c r="G221" s="803" t="s">
        <v>34920</v>
      </c>
      <c r="H221" s="740">
        <f t="shared" si="878"/>
        <v>20</v>
      </c>
      <c r="I221" s="740">
        <v>1</v>
      </c>
      <c r="J221" s="740">
        <f t="shared" si="879"/>
        <v>20</v>
      </c>
      <c r="K221" s="804">
        <f t="shared" si="880"/>
        <v>1.2360000000000007</v>
      </c>
      <c r="L221" s="804">
        <f t="shared" si="881"/>
        <v>1.5470000000000006</v>
      </c>
      <c r="M221" s="724">
        <f t="shared" si="882"/>
        <v>1.39</v>
      </c>
      <c r="N221" s="725">
        <f t="shared" si="883"/>
        <v>0.04</v>
      </c>
      <c r="O221" s="725">
        <f t="shared" si="884"/>
        <v>0.1</v>
      </c>
      <c r="P221" s="724">
        <f t="shared" si="885"/>
        <v>1.53</v>
      </c>
      <c r="Q221" s="724">
        <f t="shared" si="886"/>
        <v>1.08</v>
      </c>
      <c r="R221" s="726">
        <f t="shared" si="887"/>
        <v>0</v>
      </c>
      <c r="S221" s="726">
        <f t="shared" si="888"/>
        <v>32.4</v>
      </c>
      <c r="T221" s="726">
        <f t="shared" si="889"/>
        <v>0.65</v>
      </c>
      <c r="U221" s="726">
        <f t="shared" si="890"/>
        <v>0</v>
      </c>
      <c r="V221" s="726">
        <f t="shared" si="891"/>
        <v>0</v>
      </c>
      <c r="W221" s="727">
        <f t="shared" si="892"/>
        <v>81.2</v>
      </c>
      <c r="X221" s="728">
        <f t="shared" si="893"/>
        <v>0</v>
      </c>
      <c r="Y221" s="720" t="str">
        <f t="shared" si="894"/>
        <v>D17-7-4</v>
      </c>
      <c r="Z221" s="721">
        <f t="shared" si="895"/>
        <v>1.2</v>
      </c>
      <c r="AA221" s="729" t="s">
        <v>31</v>
      </c>
      <c r="AB221" s="722">
        <f t="shared" si="896"/>
        <v>1.2</v>
      </c>
      <c r="AC221" s="730">
        <f t="shared" si="897"/>
        <v>1.2360000000000007</v>
      </c>
      <c r="AD221" s="731">
        <f t="shared" si="898"/>
        <v>0.04</v>
      </c>
      <c r="AE221" s="731">
        <f t="shared" si="899"/>
        <v>0.15</v>
      </c>
      <c r="AF221" s="732">
        <f t="shared" si="900"/>
        <v>1.43</v>
      </c>
      <c r="AG221" s="732">
        <f t="shared" si="901"/>
        <v>2.2000000000000002</v>
      </c>
      <c r="AH221" s="731">
        <f t="shared" si="902"/>
        <v>0.92</v>
      </c>
      <c r="AI221" s="733">
        <f t="shared" si="903"/>
        <v>2.89</v>
      </c>
      <c r="AJ221" s="733">
        <f t="shared" si="904"/>
        <v>0</v>
      </c>
      <c r="AK221" s="733">
        <f t="shared" si="905"/>
        <v>0</v>
      </c>
      <c r="AL221" s="733">
        <f t="shared" si="906"/>
        <v>0</v>
      </c>
      <c r="AM221" s="733">
        <f t="shared" si="907"/>
        <v>0</v>
      </c>
      <c r="AN221" s="734">
        <f t="shared" si="908"/>
        <v>0</v>
      </c>
      <c r="AO221" s="735">
        <f t="shared" si="909"/>
        <v>0</v>
      </c>
      <c r="AP221" s="1216" t="str">
        <f t="shared" si="910"/>
        <v>D17-7-4 =&gt; D17-7</v>
      </c>
      <c r="AQ221" s="1217"/>
      <c r="AR221" s="739">
        <f t="shared" si="911"/>
        <v>0.4</v>
      </c>
      <c r="AS221" s="736"/>
      <c r="AT221" s="736"/>
      <c r="AU221" s="723">
        <f t="shared" si="912"/>
        <v>20</v>
      </c>
      <c r="AV221" s="721">
        <f t="shared" si="913"/>
        <v>1.4</v>
      </c>
      <c r="AW221" s="729" t="s">
        <v>31</v>
      </c>
      <c r="AX221" s="722">
        <f t="shared" si="914"/>
        <v>1.4</v>
      </c>
      <c r="AY221" s="727">
        <f t="shared" si="915"/>
        <v>18.600000000000001</v>
      </c>
      <c r="AZ221" s="798">
        <f t="shared" si="916"/>
        <v>0.1</v>
      </c>
      <c r="BA221" s="798"/>
      <c r="BB221" s="727">
        <f t="shared" si="917"/>
        <v>1.08</v>
      </c>
      <c r="BC221" s="724">
        <f t="shared" si="918"/>
        <v>3.76</v>
      </c>
      <c r="BD221" s="737">
        <f t="shared" si="919"/>
        <v>0</v>
      </c>
      <c r="BE221" s="737"/>
      <c r="BF221" s="737">
        <f t="shared" si="920"/>
        <v>35.94</v>
      </c>
      <c r="BG221" s="737">
        <f t="shared" si="921"/>
        <v>3.37</v>
      </c>
      <c r="BH221" s="726">
        <f t="shared" si="922"/>
        <v>1.4260000000000006</v>
      </c>
      <c r="BI221" s="726">
        <f t="shared" si="923"/>
        <v>0</v>
      </c>
      <c r="BJ221" s="726">
        <f t="shared" si="924"/>
        <v>2.79</v>
      </c>
      <c r="BK221" s="726">
        <f t="shared" si="925"/>
        <v>0</v>
      </c>
      <c r="BL221" s="738">
        <f t="shared" si="926"/>
        <v>26.02</v>
      </c>
      <c r="BM221" s="718"/>
      <c r="BN221" s="779" t="s">
        <v>35264</v>
      </c>
      <c r="BO221" s="793" t="s">
        <v>35348</v>
      </c>
      <c r="BP221" s="784">
        <v>0.4</v>
      </c>
      <c r="BQ221" s="784">
        <v>20</v>
      </c>
      <c r="BR221" s="787">
        <v>1.2360000000000007</v>
      </c>
      <c r="BS221" s="787">
        <v>1.5470000000000006</v>
      </c>
      <c r="BT221" s="795">
        <v>0.222</v>
      </c>
    </row>
    <row r="222" spans="1:72" ht="14.25">
      <c r="A222" s="719" t="s">
        <v>35266</v>
      </c>
      <c r="B222" s="742"/>
      <c r="C222" s="742"/>
      <c r="D222" s="806"/>
      <c r="E222" s="806"/>
      <c r="F222" s="806"/>
      <c r="G222" s="807"/>
      <c r="H222" s="744"/>
      <c r="I222" s="744"/>
      <c r="J222" s="744"/>
      <c r="K222" s="808"/>
      <c r="L222" s="808"/>
      <c r="M222" s="747"/>
      <c r="N222" s="748"/>
      <c r="O222" s="748"/>
      <c r="P222" s="747"/>
      <c r="Q222" s="747"/>
      <c r="R222" s="749"/>
      <c r="S222" s="749"/>
      <c r="T222" s="749"/>
      <c r="U222" s="749"/>
      <c r="V222" s="749"/>
      <c r="W222" s="750"/>
      <c r="X222" s="715"/>
      <c r="Y222" s="741"/>
      <c r="Z222" s="743"/>
      <c r="AA222" s="751"/>
      <c r="AB222" s="743"/>
      <c r="AC222" s="752"/>
      <c r="AD222" s="751"/>
      <c r="AE222" s="751"/>
      <c r="AF222" s="753"/>
      <c r="AG222" s="753"/>
      <c r="AH222" s="751"/>
      <c r="AI222" s="754"/>
      <c r="AJ222" s="754"/>
      <c r="AK222" s="754"/>
      <c r="AL222" s="754"/>
      <c r="AM222" s="754"/>
      <c r="AN222" s="755"/>
      <c r="AO222" s="756"/>
      <c r="AP222" s="741"/>
      <c r="AQ222" s="742"/>
      <c r="AR222" s="757"/>
      <c r="AS222" s="757"/>
      <c r="AT222" s="757"/>
      <c r="AU222" s="745"/>
      <c r="AV222" s="743"/>
      <c r="AW222" s="751"/>
      <c r="AX222" s="743"/>
      <c r="AY222" s="750"/>
      <c r="AZ222" s="750"/>
      <c r="BA222" s="750"/>
      <c r="BB222" s="750"/>
      <c r="BC222" s="747"/>
      <c r="BD222" s="747"/>
      <c r="BE222" s="747"/>
      <c r="BF222" s="747"/>
      <c r="BG222" s="747"/>
      <c r="BH222" s="749"/>
      <c r="BI222" s="749"/>
      <c r="BJ222" s="749"/>
      <c r="BK222" s="749"/>
      <c r="BL222" s="717"/>
      <c r="BM222" s="718"/>
      <c r="BN222" s="779"/>
      <c r="BO222" s="793"/>
      <c r="BP222" s="784"/>
      <c r="BQ222" s="784"/>
      <c r="BR222" s="787"/>
      <c r="BS222" s="787"/>
      <c r="BT222" s="795"/>
    </row>
    <row r="223" spans="1:72" ht="14.25">
      <c r="A223" s="1216" t="str">
        <f>BN223</f>
        <v>D17-9-1 =&gt; D17-9-2</v>
      </c>
      <c r="B223" s="1218"/>
      <c r="C223" s="1217"/>
      <c r="D223" s="800">
        <f>BP223</f>
        <v>0.4</v>
      </c>
      <c r="E223" s="801"/>
      <c r="F223" s="802"/>
      <c r="G223" s="803" t="s">
        <v>34920</v>
      </c>
      <c r="H223" s="740">
        <f>BQ223</f>
        <v>40</v>
      </c>
      <c r="I223" s="740">
        <v>1</v>
      </c>
      <c r="J223" s="740">
        <f>H223</f>
        <v>40</v>
      </c>
      <c r="K223" s="804">
        <f>BR223</f>
        <v>1.2000000000000028</v>
      </c>
      <c r="L223" s="804">
        <f>BS223</f>
        <v>1.2109999999999985</v>
      </c>
      <c r="M223" s="724">
        <f>ROUND((K223+L223)/2,2)</f>
        <v>1.21</v>
      </c>
      <c r="N223" s="725">
        <f>IF(F223=0,ROUND($D223*10%,2),IF(D223&gt;2.8,0.18,0.15))</f>
        <v>0.04</v>
      </c>
      <c r="O223" s="725">
        <f>IF(F223=0,IF(   ROUND($D223/4,2),   IF(ROUND(($D223*1.2)/6,2)&lt;0.1,0.1,ROUND(($D223*1.2)/6,2))),0.5)</f>
        <v>0.1</v>
      </c>
      <c r="P223" s="724">
        <f>M223+N223+O223</f>
        <v>1.35</v>
      </c>
      <c r="Q223" s="724">
        <f>IF(P223&lt;2,(D223+N223*2)+0.6,(D223+N223*2)+0.6+ROUNDUP(P223-2,0)*0.1)*I223</f>
        <v>1.08</v>
      </c>
      <c r="R223" s="726">
        <f>IF($P223&lt;=$X$4,ROUND(IF($P223&lt;1.5,$P223*$H223*$Q223,1.5*$H223*$Q223),2),0)</f>
        <v>58.32</v>
      </c>
      <c r="S223" s="726">
        <f>IF($P223&gt;$X$4,ROUND(IF($P223&lt;1.5,$P223*$H223*$Q223,1.5*$H223*$Q223),2),0)</f>
        <v>0</v>
      </c>
      <c r="T223" s="726">
        <f>IF($P223&gt;$X$4,ROUND(IF($P223&lt;1.5,0,IF($P223&gt;3,1.5*$H223*$Q223,($P223-1.5)*$H223*$Q223)),2),0)</f>
        <v>0</v>
      </c>
      <c r="U223" s="726">
        <f>IF($P223&gt;$X$4,ROUND(IF($P223&lt;3,0,IF($P223&gt;4.5,1.5*$H223*$Q223,($P223-3)*$H223*$Q223)),2),0)</f>
        <v>0</v>
      </c>
      <c r="V223" s="726">
        <f>IF($P223&gt;$X$4,ROUND(IF($P223&lt;4.5,0,IF($P223&gt;6,($P223-4.5)*$H223*$Q223,($P223-4.5)*$H223*$Q223)),2),0)</f>
        <v>0</v>
      </c>
      <c r="W223" s="727">
        <f>IF($P223&gt;$X$4, IF( $P223&lt;=4,   ROUND($H223*($P223+0.5)*2,2),   0),0)</f>
        <v>0</v>
      </c>
      <c r="X223" s="728">
        <f>IF($P223&gt;$X$4, IF( $P223&gt;4,   ROUND($H223*($P223+0.5)*2,2),   0),0)</f>
        <v>0</v>
      </c>
      <c r="Y223" s="720" t="str">
        <f>BO223</f>
        <v>D17-9-1</v>
      </c>
      <c r="Z223" s="721">
        <f>IF($D223=0.3,IF($I223=1,1.2,IF(I223=2,1.5,"--")),IF($D223=0.4,IF($I223=1,1.2,IF(I223=2,1.5,"--")),IF($D223=0.45,IF($I223=1,1.2,IF(I223=2,1.5,"--")),IF($D223=0.5,IF($I223=1,1.2,IF(I223=2,1.5,"--")),IF($D223=0.6,IF($I223=1,1.2,IF(I223=2,2,"--")),IF($D223=0.75,IF($I223=1,1.3,IF(I223=2,2,"--")),IF($D223=0.8,1.3,IF($D223=1,1.5,IF($D223=1.2,1.7,IF($D223&lt;=2,2,"--"))))))))))</f>
        <v>1.2</v>
      </c>
      <c r="AA223" s="729" t="s">
        <v>31</v>
      </c>
      <c r="AB223" s="722">
        <f t="shared" ref="AB223:AB225" si="927">Z223</f>
        <v>1.2</v>
      </c>
      <c r="AC223" s="730">
        <f>IF($Z223="--","--",K223)</f>
        <v>1.2000000000000028</v>
      </c>
      <c r="AD223" s="731">
        <f>IF($Z223="--","--",IF(D223&gt;1.5,0.15,ROUND($D223*10%,2)))</f>
        <v>0.04</v>
      </c>
      <c r="AE223" s="731">
        <f>IF($Z223="--","--",0.15)</f>
        <v>0.15</v>
      </c>
      <c r="AF223" s="732">
        <f>IF($Z223="--","--",ROUND(AC223+AD223+AE223,2))</f>
        <v>1.39</v>
      </c>
      <c r="AG223" s="732">
        <f>IF($Z223="--","--",IF($AC223&lt;=2,$Z223+1,($Z223+1)+ROUNDUP($AC223-2,0)*0.1))</f>
        <v>2.2000000000000002</v>
      </c>
      <c r="AH223" s="731">
        <f>IF($D223=0.3,1.04,IF($D223=0.4,0.92,IF($D223=0.45,0.86,IF($D223=0.5,0.8,IF($D223=0.75,0.8,IF($D223=0.6,0.68,IF($D223=0.8,0.74,IF($D223=1,0.7,IF($D223=1.2,0.66,IF($D223=1.5,0.6,IF($D223&lt;=2,(2.4-(D223+0.3)),"--")))))))))))</f>
        <v>0.92</v>
      </c>
      <c r="AI223" s="733">
        <f>IF($Z223="--","--",IF($AF223&lt;=$X$4,ROUND(IF($AF223&lt;1.5,$AF223*$AG223*$AH223,1.5*$AG223*$AH223),2),0))</f>
        <v>2.81</v>
      </c>
      <c r="AJ223" s="733">
        <f>IF($Z223="--","--",IF($AF223&gt;$X$4,ROUND(IF($AF223&lt;1.5,$AF223*$AG223*$AH223,1.5*$AG223*$AH223),2),0))</f>
        <v>0</v>
      </c>
      <c r="AK223" s="733">
        <f>IF($Z223="--","--",IF($AF223&gt;$X$4,ROUND(IF($AF223&lt;1.5,0,IF($AF223&gt;3,1.5*$AG223*$AH223,($AF223-1.5)*$AG223*$AH223)),2),0))</f>
        <v>0</v>
      </c>
      <c r="AL223" s="733">
        <f>IF($Z223="--","--",IF($AF223&gt;$X$4,ROUND(IF($AF223&lt;3,0,IF($AF223&gt;4.5,1.5*$AG223*$AH223,($AF223-3)*$AG223*$AH223)),2),0))</f>
        <v>0</v>
      </c>
      <c r="AM223" s="733">
        <f>IF($Z223="--","--",IF($AF223&gt;$X$4,ROUND(IF($AF223&lt;4.5,0,IF($AF223&gt;6,($AF223-4.5)*$AG223*$AH223,($AF223-4.5)*$AG223*$AH223)),2),0))</f>
        <v>0</v>
      </c>
      <c r="AN223" s="734">
        <f>IF($Z223="--","--",IF($AF223&gt;$X$4, IF( $AF223&lt;=4,   ROUND(($AH223*4)*($AF223+0.5)*2,2),   0),0))</f>
        <v>0</v>
      </c>
      <c r="AO223" s="735">
        <f>IF($Z223="--","--",IF($AF223&gt;$X$4, IF( $AF223&gt;4,   ROUND(($AH223*4)*($AF223+0.5)*2,2),   0),0))</f>
        <v>0</v>
      </c>
      <c r="AP223" s="1216" t="str">
        <f>A223</f>
        <v>D17-9-1 =&gt; D17-9-2</v>
      </c>
      <c r="AQ223" s="1217"/>
      <c r="AR223" s="739">
        <f>D223</f>
        <v>0.4</v>
      </c>
      <c r="AS223" s="736"/>
      <c r="AT223" s="736"/>
      <c r="AU223" s="723">
        <f>H223</f>
        <v>40</v>
      </c>
      <c r="AV223" s="721">
        <f>IF($Z223="--","--",Z223+0.2)</f>
        <v>1.4</v>
      </c>
      <c r="AW223" s="729" t="s">
        <v>31</v>
      </c>
      <c r="AX223" s="722">
        <f t="shared" ref="AX223:AX225" si="928">AV223</f>
        <v>1.4</v>
      </c>
      <c r="AY223" s="727">
        <f>IF(D223&gt;2,AU223,AU223-AV223)</f>
        <v>38.6</v>
      </c>
      <c r="AZ223" s="798">
        <f>O223</f>
        <v>0.1</v>
      </c>
      <c r="BA223" s="798"/>
      <c r="BB223" s="727">
        <f>Q223</f>
        <v>1.08</v>
      </c>
      <c r="BC223" s="724">
        <f>IF(F223=0,IF(ROUND( AY223 * ( ( (O223*Q223) +  ( ((D223+N223*2)/6)*Q223 ) ) - ROUND(  ((D223+N223*2)^2)   *   (   ( PI()*96.379 / (4*360) )  -  ( (SIN((96.379/2)*PI()/180)) * (COS((96.379/2)*PI()/180)) / 4 )   ), 4) ),2),   ROUND( AY223 * ( ( (O223*Q223) +  ( ((D223+N223*2)/4)*Q223 ) ) - ROUND(  ((D223+N223*2)^2)   *   (   ( PI()*120 / (4*360) )  -  ( (SIN((120/2)*PI()/180)) * (COS((120/2)*PI()/180)) / 4 )   ), 4) ),2)),0)</f>
        <v>7.8</v>
      </c>
      <c r="BD223" s="737">
        <f>IF(F223&gt;0,ROUND(AY223*O223*Q223,2),0)</f>
        <v>0</v>
      </c>
      <c r="BE223" s="737"/>
      <c r="BF223" s="737">
        <f>SUM(R223:V223,AI223:AM223)</f>
        <v>61.13</v>
      </c>
      <c r="BG223" s="737">
        <f>IF(F223=0, ROUND( ( PI()*( (D223+N223*2)^2 ) / 4  ) * AY223,2),  ROUND( (D223+N223*2)*(F223+N223*2) * AY223,2))*I223</f>
        <v>6.98</v>
      </c>
      <c r="BH223" s="726">
        <f>IF(($K223+N223-0.15)&lt;=2,($K223+N223+0.15),IF(($K223+N223)&lt;=3,2.35,($K223+N223+0.2)-0.85))</f>
        <v>1.3900000000000028</v>
      </c>
      <c r="BI223" s="726">
        <f>IF(D223&gt;2,   (K223-F223-N223-0.11),IF(($K223+N223)&lt;=2,0,IF(($K223+N223)&gt;3,0.85,(K223+N223+0.2-BH223))))</f>
        <v>0</v>
      </c>
      <c r="BJ223" s="726">
        <f>IF($Z223="--",0,IF(D223&gt;2,ROUND(((1.42+0.4)+(0.91+0.4))*2*BI223,2),ROUND(AV223*AX223*BH223,2)))</f>
        <v>2.72</v>
      </c>
      <c r="BK223" s="726">
        <f t="shared" ref="BK223:BK225" si="929">ROUND(((PI()*0.9^2)/4)*BI223,2)</f>
        <v>0</v>
      </c>
      <c r="BL223" s="738">
        <f t="shared" ref="BL223:BL225" si="930">ROUND(BF223-BG223-BJ223-BK223-BC223-BD223,2)</f>
        <v>43.63</v>
      </c>
      <c r="BM223" s="718"/>
      <c r="BN223" s="779" t="s">
        <v>35267</v>
      </c>
      <c r="BO223" s="793" t="s">
        <v>35350</v>
      </c>
      <c r="BP223" s="784">
        <v>0.4</v>
      </c>
      <c r="BQ223" s="784">
        <v>40</v>
      </c>
      <c r="BR223" s="787">
        <v>1.2000000000000028</v>
      </c>
      <c r="BS223" s="787">
        <v>1.2109999999999985</v>
      </c>
      <c r="BT223" s="795">
        <v>0</v>
      </c>
    </row>
    <row r="224" spans="1:72" ht="14.25">
      <c r="A224" s="1216" t="str">
        <f t="shared" ref="A224:A225" si="931">BN224</f>
        <v>D17-9-2 =&gt; D17-9-3</v>
      </c>
      <c r="B224" s="1218"/>
      <c r="C224" s="1217"/>
      <c r="D224" s="800">
        <f t="shared" ref="D224:D225" si="932">BP224</f>
        <v>0.4</v>
      </c>
      <c r="E224" s="801"/>
      <c r="F224" s="802"/>
      <c r="G224" s="803" t="s">
        <v>34920</v>
      </c>
      <c r="H224" s="740">
        <f t="shared" ref="H224:H225" si="933">BQ224</f>
        <v>40</v>
      </c>
      <c r="I224" s="740">
        <v>1</v>
      </c>
      <c r="J224" s="740">
        <f t="shared" ref="J224:J225" si="934">H224</f>
        <v>40</v>
      </c>
      <c r="K224" s="804">
        <f t="shared" ref="K224:K225" si="935">BR224</f>
        <v>1.2109999999999985</v>
      </c>
      <c r="L224" s="804">
        <f t="shared" ref="L224:L225" si="936">BS224</f>
        <v>1.3620000000000019</v>
      </c>
      <c r="M224" s="724">
        <f t="shared" ref="M224:M225" si="937">ROUND((K224+L224)/2,2)</f>
        <v>1.29</v>
      </c>
      <c r="N224" s="725">
        <f t="shared" ref="N224:N225" si="938">IF(F224=0,ROUND($D224*10%,2),IF(D224&gt;2.8,0.18,0.15))</f>
        <v>0.04</v>
      </c>
      <c r="O224" s="725">
        <f t="shared" ref="O224:O225" si="939">IF(F224=0,IF(   ROUND($D224/4,2),   IF(ROUND(($D224*1.2)/6,2)&lt;0.1,0.1,ROUND(($D224*1.2)/6,2))),0.5)</f>
        <v>0.1</v>
      </c>
      <c r="P224" s="724">
        <f t="shared" ref="P224:P225" si="940">M224+N224+O224</f>
        <v>1.4300000000000002</v>
      </c>
      <c r="Q224" s="724">
        <f t="shared" ref="Q224:Q225" si="941">IF(P224&lt;2,(D224+N224*2)+0.6,(D224+N224*2)+0.6+ROUNDUP(P224-2,0)*0.1)*I224</f>
        <v>1.08</v>
      </c>
      <c r="R224" s="726">
        <f t="shared" ref="R224:R225" si="942">IF($P224&lt;=$X$4,ROUND(IF($P224&lt;1.5,$P224*$H224*$Q224,1.5*$H224*$Q224),2),0)</f>
        <v>61.78</v>
      </c>
      <c r="S224" s="726">
        <f t="shared" ref="S224:S225" si="943">IF($P224&gt;$X$4,ROUND(IF($P224&lt;1.5,$P224*$H224*$Q224,1.5*$H224*$Q224),2),0)</f>
        <v>0</v>
      </c>
      <c r="T224" s="726">
        <f t="shared" ref="T224:T225" si="944">IF($P224&gt;$X$4,ROUND(IF($P224&lt;1.5,0,IF($P224&gt;3,1.5*$H224*$Q224,($P224-1.5)*$H224*$Q224)),2),0)</f>
        <v>0</v>
      </c>
      <c r="U224" s="726">
        <f t="shared" ref="U224:U225" si="945">IF($P224&gt;$X$4,ROUND(IF($P224&lt;3,0,IF($P224&gt;4.5,1.5*$H224*$Q224,($P224-3)*$H224*$Q224)),2),0)</f>
        <v>0</v>
      </c>
      <c r="V224" s="726">
        <f t="shared" ref="V224:V225" si="946">IF($P224&gt;$X$4,ROUND(IF($P224&lt;4.5,0,IF($P224&gt;6,($P224-4.5)*$H224*$Q224,($P224-4.5)*$H224*$Q224)),2),0)</f>
        <v>0</v>
      </c>
      <c r="W224" s="727">
        <f t="shared" ref="W224:W225" si="947">IF($P224&gt;$X$4, IF( $P224&lt;=4,   ROUND($H224*($P224+0.5)*2,2),   0),0)</f>
        <v>0</v>
      </c>
      <c r="X224" s="728">
        <f t="shared" ref="X224:X225" si="948">IF($P224&gt;$X$4, IF( $P224&gt;4,   ROUND($H224*($P224+0.5)*2,2),   0),0)</f>
        <v>0</v>
      </c>
      <c r="Y224" s="720" t="str">
        <f t="shared" ref="Y224:Y225" si="949">BO224</f>
        <v>D17-9-2</v>
      </c>
      <c r="Z224" s="721">
        <f t="shared" ref="Z224:Z225" si="950">IF($D224=0.3,IF($I224=1,1.2,IF(I224=2,1.5,"--")),IF($D224=0.4,IF($I224=1,1.2,IF(I224=2,1.5,"--")),IF($D224=0.45,IF($I224=1,1.2,IF(I224=2,1.5,"--")),IF($D224=0.5,IF($I224=1,1.2,IF(I224=2,1.5,"--")),IF($D224=0.6,IF($I224=1,1.2,IF(I224=2,2,"--")),IF($D224=0.75,IF($I224=1,1.3,IF(I224=2,2,"--")),IF($D224=0.8,1.3,IF($D224=1,1.5,IF($D224=1.2,1.7,IF($D224&lt;=2,2,"--"))))))))))</f>
        <v>1.2</v>
      </c>
      <c r="AA224" s="729" t="s">
        <v>31</v>
      </c>
      <c r="AB224" s="722">
        <f t="shared" si="927"/>
        <v>1.2</v>
      </c>
      <c r="AC224" s="730">
        <f t="shared" ref="AC224:AC225" si="951">IF($Z224="--","--",K224)</f>
        <v>1.2109999999999985</v>
      </c>
      <c r="AD224" s="731">
        <f t="shared" ref="AD224:AD225" si="952">IF($Z224="--","--",IF(D224&gt;1.5,0.15,ROUND($D224*10%,2)))</f>
        <v>0.04</v>
      </c>
      <c r="AE224" s="731">
        <f t="shared" ref="AE224:AE225" si="953">IF($Z224="--","--",0.15)</f>
        <v>0.15</v>
      </c>
      <c r="AF224" s="732">
        <f t="shared" ref="AF224:AF225" si="954">IF($Z224="--","--",ROUND(AC224+AD224+AE224,2))</f>
        <v>1.4</v>
      </c>
      <c r="AG224" s="732">
        <f t="shared" ref="AG224:AG225" si="955">IF($Z224="--","--",IF($AC224&lt;=2,$Z224+1,($Z224+1)+ROUNDUP($AC224-2,0)*0.1))</f>
        <v>2.2000000000000002</v>
      </c>
      <c r="AH224" s="731">
        <f t="shared" ref="AH224:AH225" si="956">IF($D224=0.3,1.04,IF($D224=0.4,0.92,IF($D224=0.45,0.86,IF($D224=0.5,0.8,IF($D224=0.75,0.8,IF($D224=0.6,0.68,IF($D224=0.8,0.74,IF($D224=1,0.7,IF($D224=1.2,0.66,IF($D224=1.5,0.6,IF($D224&lt;=2,(2.4-(D224+0.3)),"--")))))))))))</f>
        <v>0.92</v>
      </c>
      <c r="AI224" s="733">
        <f t="shared" ref="AI224:AI225" si="957">IF($Z224="--","--",IF($AF224&lt;=$X$4,ROUND(IF($AF224&lt;1.5,$AF224*$AG224*$AH224,1.5*$AG224*$AH224),2),0))</f>
        <v>2.83</v>
      </c>
      <c r="AJ224" s="733">
        <f t="shared" ref="AJ224:AJ225" si="958">IF($Z224="--","--",IF($AF224&gt;$X$4,ROUND(IF($AF224&lt;1.5,$AF224*$AG224*$AH224,1.5*$AG224*$AH224),2),0))</f>
        <v>0</v>
      </c>
      <c r="AK224" s="733">
        <f t="shared" ref="AK224:AK225" si="959">IF($Z224="--","--",IF($AF224&gt;$X$4,ROUND(IF($AF224&lt;1.5,0,IF($AF224&gt;3,1.5*$AG224*$AH224,($AF224-1.5)*$AG224*$AH224)),2),0))</f>
        <v>0</v>
      </c>
      <c r="AL224" s="733">
        <f t="shared" ref="AL224:AL225" si="960">IF($Z224="--","--",IF($AF224&gt;$X$4,ROUND(IF($AF224&lt;3,0,IF($AF224&gt;4.5,1.5*$AG224*$AH224,($AF224-3)*$AG224*$AH224)),2),0))</f>
        <v>0</v>
      </c>
      <c r="AM224" s="733">
        <f t="shared" ref="AM224:AM225" si="961">IF($Z224="--","--",IF($AF224&gt;$X$4,ROUND(IF($AF224&lt;4.5,0,IF($AF224&gt;6,($AF224-4.5)*$AG224*$AH224,($AF224-4.5)*$AG224*$AH224)),2),0))</f>
        <v>0</v>
      </c>
      <c r="AN224" s="734">
        <f t="shared" ref="AN224:AN225" si="962">IF($Z224="--","--",IF($AF224&gt;$X$4, IF( $AF224&lt;=4,   ROUND(($AH224*4)*($AF224+0.5)*2,2),   0),0))</f>
        <v>0</v>
      </c>
      <c r="AO224" s="735">
        <f t="shared" ref="AO224:AO225" si="963">IF($Z224="--","--",IF($AF224&gt;$X$4, IF( $AF224&gt;4,   ROUND(($AH224*4)*($AF224+0.5)*2,2),   0),0))</f>
        <v>0</v>
      </c>
      <c r="AP224" s="1216" t="str">
        <f t="shared" ref="AP224:AP225" si="964">A224</f>
        <v>D17-9-2 =&gt; D17-9-3</v>
      </c>
      <c r="AQ224" s="1217"/>
      <c r="AR224" s="739">
        <f t="shared" ref="AR224:AR225" si="965">D224</f>
        <v>0.4</v>
      </c>
      <c r="AS224" s="736"/>
      <c r="AT224" s="736"/>
      <c r="AU224" s="723">
        <f t="shared" ref="AU224:AU225" si="966">H224</f>
        <v>40</v>
      </c>
      <c r="AV224" s="721">
        <f t="shared" ref="AV224:AV225" si="967">IF($Z224="--","--",Z224+0.2)</f>
        <v>1.4</v>
      </c>
      <c r="AW224" s="729" t="s">
        <v>31</v>
      </c>
      <c r="AX224" s="722">
        <f t="shared" si="928"/>
        <v>1.4</v>
      </c>
      <c r="AY224" s="727">
        <f t="shared" ref="AY224:AY225" si="968">IF(D224&gt;2,AU224,AU224-AV224)</f>
        <v>38.6</v>
      </c>
      <c r="AZ224" s="798">
        <f t="shared" ref="AZ224:AZ225" si="969">O224</f>
        <v>0.1</v>
      </c>
      <c r="BA224" s="798"/>
      <c r="BB224" s="727">
        <f t="shared" ref="BB224:BB225" si="970">Q224</f>
        <v>1.08</v>
      </c>
      <c r="BC224" s="724">
        <f t="shared" ref="BC224:BC225" si="971">IF(F224=0,IF(ROUND( AY224 * ( ( (O224*Q224) +  ( ((D224+N224*2)/6)*Q224 ) ) - ROUND(  ((D224+N224*2)^2)   *   (   ( PI()*96.379 / (4*360) )  -  ( (SIN((96.379/2)*PI()/180)) * (COS((96.379/2)*PI()/180)) / 4 )   ), 4) ),2),   ROUND( AY224 * ( ( (O224*Q224) +  ( ((D224+N224*2)/4)*Q224 ) ) - ROUND(  ((D224+N224*2)^2)   *   (   ( PI()*120 / (4*360) )  -  ( (SIN((120/2)*PI()/180)) * (COS((120/2)*PI()/180)) / 4 )   ), 4) ),2)),0)</f>
        <v>7.8</v>
      </c>
      <c r="BD224" s="737">
        <f t="shared" ref="BD224:BD225" si="972">IF(F224&gt;0,ROUND(AY224*O224*Q224,2),0)</f>
        <v>0</v>
      </c>
      <c r="BE224" s="737"/>
      <c r="BF224" s="737">
        <f t="shared" ref="BF224:BF225" si="973">SUM(R224:V224,AI224:AM224)</f>
        <v>64.61</v>
      </c>
      <c r="BG224" s="737">
        <f t="shared" ref="BG224:BG225" si="974">IF(F224=0, ROUND( ( PI()*( (D224+N224*2)^2 ) / 4  ) * AY224,2),  ROUND( (D224+N224*2)*(F224+N224*2) * AY224,2))*I224</f>
        <v>6.98</v>
      </c>
      <c r="BH224" s="726">
        <f t="shared" ref="BH224:BH225" si="975">IF(($K224+N224-0.15)&lt;=2,($K224+N224+0.15),IF(($K224+N224)&lt;=3,2.35,($K224+N224+0.2)-0.85))</f>
        <v>1.4009999999999985</v>
      </c>
      <c r="BI224" s="726">
        <f t="shared" ref="BI224:BI225" si="976">IF(D224&gt;2,   (K224-F224-N224-0.11),IF(($K224+N224)&lt;=2,0,IF(($K224+N224)&gt;3,0.85,(K224+N224+0.2-BH224))))</f>
        <v>0</v>
      </c>
      <c r="BJ224" s="726">
        <f t="shared" ref="BJ224:BJ225" si="977">IF($Z224="--",0,IF(D224&gt;2,ROUND(((1.42+0.4)+(0.91+0.4))*2*BI224,2),ROUND(AV224*AX224*BH224,2)))</f>
        <v>2.75</v>
      </c>
      <c r="BK224" s="726">
        <f t="shared" si="929"/>
        <v>0</v>
      </c>
      <c r="BL224" s="738">
        <f t="shared" si="930"/>
        <v>47.08</v>
      </c>
      <c r="BM224" s="718"/>
      <c r="BN224" s="779" t="s">
        <v>35268</v>
      </c>
      <c r="BO224" s="793" t="s">
        <v>35351</v>
      </c>
      <c r="BP224" s="784">
        <v>0.4</v>
      </c>
      <c r="BQ224" s="784">
        <v>40</v>
      </c>
      <c r="BR224" s="787">
        <v>1.2109999999999985</v>
      </c>
      <c r="BS224" s="787">
        <v>1.3620000000000019</v>
      </c>
      <c r="BT224" s="795">
        <v>0</v>
      </c>
    </row>
    <row r="225" spans="1:72" ht="14.25">
      <c r="A225" s="1216" t="str">
        <f t="shared" si="931"/>
        <v>D17-9-3 =&gt; D17-9</v>
      </c>
      <c r="B225" s="1218"/>
      <c r="C225" s="1217"/>
      <c r="D225" s="800">
        <f t="shared" si="932"/>
        <v>0.4</v>
      </c>
      <c r="E225" s="801"/>
      <c r="F225" s="802"/>
      <c r="G225" s="803" t="s">
        <v>34920</v>
      </c>
      <c r="H225" s="740">
        <f t="shared" si="933"/>
        <v>39</v>
      </c>
      <c r="I225" s="740">
        <v>1</v>
      </c>
      <c r="J225" s="740">
        <f t="shared" si="934"/>
        <v>39</v>
      </c>
      <c r="K225" s="804">
        <f t="shared" si="935"/>
        <v>1.3620000000000019</v>
      </c>
      <c r="L225" s="804">
        <f t="shared" si="936"/>
        <v>1.3360000000000021</v>
      </c>
      <c r="M225" s="724">
        <f t="shared" si="937"/>
        <v>1.35</v>
      </c>
      <c r="N225" s="725">
        <f t="shared" si="938"/>
        <v>0.04</v>
      </c>
      <c r="O225" s="725">
        <f t="shared" si="939"/>
        <v>0.1</v>
      </c>
      <c r="P225" s="724">
        <f t="shared" si="940"/>
        <v>1.4900000000000002</v>
      </c>
      <c r="Q225" s="724">
        <f t="shared" si="941"/>
        <v>1.08</v>
      </c>
      <c r="R225" s="726">
        <f t="shared" si="942"/>
        <v>62.76</v>
      </c>
      <c r="S225" s="726">
        <f t="shared" si="943"/>
        <v>0</v>
      </c>
      <c r="T225" s="726">
        <f t="shared" si="944"/>
        <v>0</v>
      </c>
      <c r="U225" s="726">
        <f t="shared" si="945"/>
        <v>0</v>
      </c>
      <c r="V225" s="726">
        <f t="shared" si="946"/>
        <v>0</v>
      </c>
      <c r="W225" s="727">
        <f t="shared" si="947"/>
        <v>0</v>
      </c>
      <c r="X225" s="728">
        <f t="shared" si="948"/>
        <v>0</v>
      </c>
      <c r="Y225" s="720" t="str">
        <f t="shared" si="949"/>
        <v>D17-9-3</v>
      </c>
      <c r="Z225" s="721">
        <f t="shared" si="950"/>
        <v>1.2</v>
      </c>
      <c r="AA225" s="729" t="s">
        <v>31</v>
      </c>
      <c r="AB225" s="722">
        <f t="shared" si="927"/>
        <v>1.2</v>
      </c>
      <c r="AC225" s="730">
        <f t="shared" si="951"/>
        <v>1.3620000000000019</v>
      </c>
      <c r="AD225" s="731">
        <f t="shared" si="952"/>
        <v>0.04</v>
      </c>
      <c r="AE225" s="731">
        <f t="shared" si="953"/>
        <v>0.15</v>
      </c>
      <c r="AF225" s="732">
        <f t="shared" si="954"/>
        <v>1.55</v>
      </c>
      <c r="AG225" s="732">
        <f t="shared" si="955"/>
        <v>2.2000000000000002</v>
      </c>
      <c r="AH225" s="731">
        <f t="shared" si="956"/>
        <v>0.92</v>
      </c>
      <c r="AI225" s="733">
        <f t="shared" si="957"/>
        <v>0</v>
      </c>
      <c r="AJ225" s="733">
        <f t="shared" si="958"/>
        <v>3.04</v>
      </c>
      <c r="AK225" s="733">
        <f t="shared" si="959"/>
        <v>0.1</v>
      </c>
      <c r="AL225" s="733">
        <f t="shared" si="960"/>
        <v>0</v>
      </c>
      <c r="AM225" s="733">
        <f t="shared" si="961"/>
        <v>0</v>
      </c>
      <c r="AN225" s="734">
        <f t="shared" si="962"/>
        <v>15.09</v>
      </c>
      <c r="AO225" s="735">
        <f t="shared" si="963"/>
        <v>0</v>
      </c>
      <c r="AP225" s="1216" t="str">
        <f t="shared" si="964"/>
        <v>D17-9-3 =&gt; D17-9</v>
      </c>
      <c r="AQ225" s="1217"/>
      <c r="AR225" s="739">
        <f t="shared" si="965"/>
        <v>0.4</v>
      </c>
      <c r="AS225" s="736"/>
      <c r="AT225" s="736"/>
      <c r="AU225" s="723">
        <f t="shared" si="966"/>
        <v>39</v>
      </c>
      <c r="AV225" s="721">
        <f t="shared" si="967"/>
        <v>1.4</v>
      </c>
      <c r="AW225" s="729" t="s">
        <v>31</v>
      </c>
      <c r="AX225" s="722">
        <f t="shared" si="928"/>
        <v>1.4</v>
      </c>
      <c r="AY225" s="727">
        <f t="shared" si="968"/>
        <v>37.6</v>
      </c>
      <c r="AZ225" s="798">
        <f t="shared" si="969"/>
        <v>0.1</v>
      </c>
      <c r="BA225" s="798"/>
      <c r="BB225" s="727">
        <f t="shared" si="970"/>
        <v>1.08</v>
      </c>
      <c r="BC225" s="724">
        <f t="shared" si="971"/>
        <v>7.6</v>
      </c>
      <c r="BD225" s="737">
        <f t="shared" si="972"/>
        <v>0</v>
      </c>
      <c r="BE225" s="737"/>
      <c r="BF225" s="737">
        <f t="shared" si="973"/>
        <v>65.899999999999991</v>
      </c>
      <c r="BG225" s="737">
        <f t="shared" si="974"/>
        <v>6.8</v>
      </c>
      <c r="BH225" s="726">
        <f t="shared" si="975"/>
        <v>1.5520000000000018</v>
      </c>
      <c r="BI225" s="726">
        <f t="shared" si="976"/>
        <v>0</v>
      </c>
      <c r="BJ225" s="726">
        <f t="shared" si="977"/>
        <v>3.04</v>
      </c>
      <c r="BK225" s="726">
        <f t="shared" si="929"/>
        <v>0</v>
      </c>
      <c r="BL225" s="738">
        <f t="shared" si="930"/>
        <v>48.46</v>
      </c>
      <c r="BM225" s="718"/>
      <c r="BN225" s="779" t="s">
        <v>35269</v>
      </c>
      <c r="BO225" s="793" t="s">
        <v>35352</v>
      </c>
      <c r="BP225" s="784">
        <v>0.4</v>
      </c>
      <c r="BQ225" s="784">
        <v>39</v>
      </c>
      <c r="BR225" s="787">
        <v>1.3620000000000019</v>
      </c>
      <c r="BS225" s="787">
        <v>1.3360000000000021</v>
      </c>
      <c r="BT225" s="795">
        <v>0.7</v>
      </c>
    </row>
    <row r="226" spans="1:72" ht="14.25">
      <c r="A226" s="719" t="s">
        <v>35266</v>
      </c>
      <c r="B226" s="742"/>
      <c r="C226" s="742"/>
      <c r="D226" s="806"/>
      <c r="E226" s="806"/>
      <c r="F226" s="806"/>
      <c r="G226" s="807"/>
      <c r="H226" s="744"/>
      <c r="I226" s="744"/>
      <c r="J226" s="744"/>
      <c r="K226" s="808"/>
      <c r="L226" s="808"/>
      <c r="M226" s="747"/>
      <c r="N226" s="748"/>
      <c r="O226" s="748"/>
      <c r="P226" s="747"/>
      <c r="Q226" s="747"/>
      <c r="R226" s="749"/>
      <c r="S226" s="749"/>
      <c r="T226" s="749"/>
      <c r="U226" s="749"/>
      <c r="V226" s="749"/>
      <c r="W226" s="750"/>
      <c r="X226" s="715"/>
      <c r="Y226" s="741"/>
      <c r="Z226" s="743"/>
      <c r="AA226" s="751"/>
      <c r="AB226" s="743"/>
      <c r="AC226" s="752"/>
      <c r="AD226" s="751"/>
      <c r="AE226" s="751"/>
      <c r="AF226" s="753"/>
      <c r="AG226" s="753"/>
      <c r="AH226" s="751"/>
      <c r="AI226" s="754"/>
      <c r="AJ226" s="754"/>
      <c r="AK226" s="754"/>
      <c r="AL226" s="754"/>
      <c r="AM226" s="754"/>
      <c r="AN226" s="755"/>
      <c r="AO226" s="756"/>
      <c r="AP226" s="741"/>
      <c r="AQ226" s="742"/>
      <c r="AR226" s="757"/>
      <c r="AS226" s="757"/>
      <c r="AT226" s="757"/>
      <c r="AU226" s="745"/>
      <c r="AV226" s="743"/>
      <c r="AW226" s="751"/>
      <c r="AX226" s="743"/>
      <c r="AY226" s="750"/>
      <c r="AZ226" s="750"/>
      <c r="BA226" s="750"/>
      <c r="BB226" s="750"/>
      <c r="BC226" s="747"/>
      <c r="BD226" s="747"/>
      <c r="BE226" s="747"/>
      <c r="BF226" s="747"/>
      <c r="BG226" s="747"/>
      <c r="BH226" s="749"/>
      <c r="BI226" s="749"/>
      <c r="BJ226" s="749"/>
      <c r="BK226" s="749"/>
      <c r="BL226" s="717"/>
      <c r="BM226" s="718"/>
      <c r="BN226" s="779"/>
      <c r="BO226" s="793"/>
      <c r="BP226" s="784"/>
      <c r="BQ226" s="784"/>
      <c r="BR226" s="787"/>
      <c r="BS226" s="787"/>
      <c r="BT226" s="795"/>
    </row>
    <row r="227" spans="1:72" ht="14.25">
      <c r="A227" s="1216" t="str">
        <f>BN227</f>
        <v>D17-10-1 =&gt; D17-10-2</v>
      </c>
      <c r="B227" s="1218"/>
      <c r="C227" s="1217"/>
      <c r="D227" s="800">
        <f>BP227</f>
        <v>0.4</v>
      </c>
      <c r="E227" s="801"/>
      <c r="F227" s="802"/>
      <c r="G227" s="803" t="s">
        <v>34920</v>
      </c>
      <c r="H227" s="740">
        <f>BQ227</f>
        <v>40</v>
      </c>
      <c r="I227" s="740">
        <v>1</v>
      </c>
      <c r="J227" s="740">
        <f>H227</f>
        <v>40</v>
      </c>
      <c r="K227" s="804">
        <f>BR227</f>
        <v>1.2000000000000028</v>
      </c>
      <c r="L227" s="804">
        <f>BS227</f>
        <v>1.2130000000000081</v>
      </c>
      <c r="M227" s="724">
        <f>ROUND((K227+L227)/2,2)</f>
        <v>1.21</v>
      </c>
      <c r="N227" s="725">
        <f>IF(F227=0,ROUND($D227*10%,2),IF(D227&gt;2.8,0.18,0.15))</f>
        <v>0.04</v>
      </c>
      <c r="O227" s="725">
        <f>IF(F227=0,IF(   ROUND($D227/4,2),   IF(ROUND(($D227*1.2)/6,2)&lt;0.1,0.1,ROUND(($D227*1.2)/6,2))),0.5)</f>
        <v>0.1</v>
      </c>
      <c r="P227" s="724">
        <f>M227+N227+O227</f>
        <v>1.35</v>
      </c>
      <c r="Q227" s="724">
        <f>IF(P227&lt;2,(D227+N227*2)+0.6,(D227+N227*2)+0.6+ROUNDUP(P227-2,0)*0.1)*I227</f>
        <v>1.08</v>
      </c>
      <c r="R227" s="726">
        <f>IF($P227&lt;=$X$4,ROUND(IF($P227&lt;1.5,$P227*$H227*$Q227,1.5*$H227*$Q227),2),0)</f>
        <v>58.32</v>
      </c>
      <c r="S227" s="726">
        <f>IF($P227&gt;$X$4,ROUND(IF($P227&lt;1.5,$P227*$H227*$Q227,1.5*$H227*$Q227),2),0)</f>
        <v>0</v>
      </c>
      <c r="T227" s="726">
        <f>IF($P227&gt;$X$4,ROUND(IF($P227&lt;1.5,0,IF($P227&gt;3,1.5*$H227*$Q227,($P227-1.5)*$H227*$Q227)),2),0)</f>
        <v>0</v>
      </c>
      <c r="U227" s="726">
        <f>IF($P227&gt;$X$4,ROUND(IF($P227&lt;3,0,IF($P227&gt;4.5,1.5*$H227*$Q227,($P227-3)*$H227*$Q227)),2),0)</f>
        <v>0</v>
      </c>
      <c r="V227" s="726">
        <f>IF($P227&gt;$X$4,ROUND(IF($P227&lt;4.5,0,IF($P227&gt;6,($P227-4.5)*$H227*$Q227,($P227-4.5)*$H227*$Q227)),2),0)</f>
        <v>0</v>
      </c>
      <c r="W227" s="727">
        <f>IF($P227&gt;$X$4, IF( $P227&lt;=4,   ROUND($H227*($P227+0.5)*2,2),   0),0)</f>
        <v>0</v>
      </c>
      <c r="X227" s="728">
        <f>IF($P227&gt;$X$4, IF( $P227&gt;4,   ROUND($H227*($P227+0.5)*2,2),   0),0)</f>
        <v>0</v>
      </c>
      <c r="Y227" s="720" t="str">
        <f>BO227</f>
        <v>D17-10-1</v>
      </c>
      <c r="Z227" s="721">
        <f>IF($D227=0.3,IF($I227=1,1.2,IF(I227=2,1.5,"--")),IF($D227=0.4,IF($I227=1,1.2,IF(I227=2,1.5,"--")),IF($D227=0.45,IF($I227=1,1.2,IF(I227=2,1.5,"--")),IF($D227=0.5,IF($I227=1,1.2,IF(I227=2,1.5,"--")),IF($D227=0.6,IF($I227=1,1.2,IF(I227=2,2,"--")),IF($D227=0.75,IF($I227=1,1.3,IF(I227=2,2,"--")),IF($D227=0.8,1.3,IF($D227=1,1.5,IF($D227=1.2,1.7,IF($D227&lt;=2,2,"--"))))))))))</f>
        <v>1.2</v>
      </c>
      <c r="AA227" s="729" t="s">
        <v>31</v>
      </c>
      <c r="AB227" s="722">
        <f t="shared" ref="AB227:AB231" si="978">Z227</f>
        <v>1.2</v>
      </c>
      <c r="AC227" s="730">
        <f>IF($Z227="--","--",K227)</f>
        <v>1.2000000000000028</v>
      </c>
      <c r="AD227" s="731">
        <f>IF($Z227="--","--",IF(D227&gt;1.5,0.15,ROUND($D227*10%,2)))</f>
        <v>0.04</v>
      </c>
      <c r="AE227" s="731">
        <f>IF($Z227="--","--",0.15)</f>
        <v>0.15</v>
      </c>
      <c r="AF227" s="732">
        <f>IF($Z227="--","--",ROUND(AC227+AD227+AE227,2))</f>
        <v>1.39</v>
      </c>
      <c r="AG227" s="732">
        <f>IF($Z227="--","--",IF($AC227&lt;=2,$Z227+1,($Z227+1)+ROUNDUP($AC227-2,0)*0.1))</f>
        <v>2.2000000000000002</v>
      </c>
      <c r="AH227" s="731">
        <f>IF($D227=0.3,1.04,IF($D227=0.4,0.92,IF($D227=0.45,0.86,IF($D227=0.5,0.8,IF($D227=0.75,0.8,IF($D227=0.6,0.68,IF($D227=0.8,0.74,IF($D227=1,0.7,IF($D227=1.2,0.66,IF($D227=1.5,0.6,IF($D227&lt;=2,(2.4-(D227+0.3)),"--")))))))))))</f>
        <v>0.92</v>
      </c>
      <c r="AI227" s="733">
        <f>IF($Z227="--","--",IF($AF227&lt;=$X$4,ROUND(IF($AF227&lt;1.5,$AF227*$AG227*$AH227,1.5*$AG227*$AH227),2),0))</f>
        <v>2.81</v>
      </c>
      <c r="AJ227" s="733">
        <f>IF($Z227="--","--",IF($AF227&gt;$X$4,ROUND(IF($AF227&lt;1.5,$AF227*$AG227*$AH227,1.5*$AG227*$AH227),2),0))</f>
        <v>0</v>
      </c>
      <c r="AK227" s="733">
        <f>IF($Z227="--","--",IF($AF227&gt;$X$4,ROUND(IF($AF227&lt;1.5,0,IF($AF227&gt;3,1.5*$AG227*$AH227,($AF227-1.5)*$AG227*$AH227)),2),0))</f>
        <v>0</v>
      </c>
      <c r="AL227" s="733">
        <f>IF($Z227="--","--",IF($AF227&gt;$X$4,ROUND(IF($AF227&lt;3,0,IF($AF227&gt;4.5,1.5*$AG227*$AH227,($AF227-3)*$AG227*$AH227)),2),0))</f>
        <v>0</v>
      </c>
      <c r="AM227" s="733">
        <f>IF($Z227="--","--",IF($AF227&gt;$X$4,ROUND(IF($AF227&lt;4.5,0,IF($AF227&gt;6,($AF227-4.5)*$AG227*$AH227,($AF227-4.5)*$AG227*$AH227)),2),0))</f>
        <v>0</v>
      </c>
      <c r="AN227" s="734">
        <f>IF($Z227="--","--",IF($AF227&gt;$X$4, IF( $AF227&lt;=4,   ROUND(($AH227*4)*($AF227+0.5)*2,2),   0),0))</f>
        <v>0</v>
      </c>
      <c r="AO227" s="735">
        <f>IF($Z227="--","--",IF($AF227&gt;$X$4, IF( $AF227&gt;4,   ROUND(($AH227*4)*($AF227+0.5)*2,2),   0),0))</f>
        <v>0</v>
      </c>
      <c r="AP227" s="1216" t="str">
        <f>A227</f>
        <v>D17-10-1 =&gt; D17-10-2</v>
      </c>
      <c r="AQ227" s="1217"/>
      <c r="AR227" s="739">
        <f>D227</f>
        <v>0.4</v>
      </c>
      <c r="AS227" s="736"/>
      <c r="AT227" s="736"/>
      <c r="AU227" s="723">
        <f>H227</f>
        <v>40</v>
      </c>
      <c r="AV227" s="721">
        <f>IF($Z227="--","--",Z227+0.2)</f>
        <v>1.4</v>
      </c>
      <c r="AW227" s="729" t="s">
        <v>31</v>
      </c>
      <c r="AX227" s="722">
        <f t="shared" ref="AX227:AX231" si="979">AV227</f>
        <v>1.4</v>
      </c>
      <c r="AY227" s="727">
        <f>IF(D227&gt;2,AU227,AU227-AV227)</f>
        <v>38.6</v>
      </c>
      <c r="AZ227" s="798">
        <f>O227</f>
        <v>0.1</v>
      </c>
      <c r="BA227" s="798"/>
      <c r="BB227" s="727">
        <f>Q227</f>
        <v>1.08</v>
      </c>
      <c r="BC227" s="724">
        <f>IF(F227=0,IF(ROUND( AY227 * ( ( (O227*Q227) +  ( ((D227+N227*2)/6)*Q227 ) ) - ROUND(  ((D227+N227*2)^2)   *   (   ( PI()*96.379 / (4*360) )  -  ( (SIN((96.379/2)*PI()/180)) * (COS((96.379/2)*PI()/180)) / 4 )   ), 4) ),2),   ROUND( AY227 * ( ( (O227*Q227) +  ( ((D227+N227*2)/4)*Q227 ) ) - ROUND(  ((D227+N227*2)^2)   *   (   ( PI()*120 / (4*360) )  -  ( (SIN((120/2)*PI()/180)) * (COS((120/2)*PI()/180)) / 4 )   ), 4) ),2)),0)</f>
        <v>7.8</v>
      </c>
      <c r="BD227" s="737">
        <f>IF(F227&gt;0,ROUND(AY227*O227*Q227,2),0)</f>
        <v>0</v>
      </c>
      <c r="BE227" s="737"/>
      <c r="BF227" s="737">
        <f>SUM(R227:V227,AI227:AM227)</f>
        <v>61.13</v>
      </c>
      <c r="BG227" s="737">
        <f>IF(F227=0, ROUND( ( PI()*( (D227+N227*2)^2 ) / 4  ) * AY227,2),  ROUND( (D227+N227*2)*(F227+N227*2) * AY227,2))*I227</f>
        <v>6.98</v>
      </c>
      <c r="BH227" s="726">
        <f>IF(($K227+N227-0.15)&lt;=2,($K227+N227+0.15),IF(($K227+N227)&lt;=3,2.35,($K227+N227+0.2)-0.85))</f>
        <v>1.3900000000000028</v>
      </c>
      <c r="BI227" s="726">
        <f>IF(D227&gt;2,   (K227-F227-N227-0.11),IF(($K227+N227)&lt;=2,0,IF(($K227+N227)&gt;3,0.85,(K227+N227+0.2-BH227))))</f>
        <v>0</v>
      </c>
      <c r="BJ227" s="726">
        <f>IF($Z227="--",0,IF(D227&gt;2,ROUND(((1.42+0.4)+(0.91+0.4))*2*BI227,2),ROUND(AV227*AX227*BH227,2)))</f>
        <v>2.72</v>
      </c>
      <c r="BK227" s="726">
        <f t="shared" ref="BK227:BK231" si="980">ROUND(((PI()*0.9^2)/4)*BI227,2)</f>
        <v>0</v>
      </c>
      <c r="BL227" s="738">
        <f t="shared" ref="BL227:BL231" si="981">ROUND(BF227-BG227-BJ227-BK227-BC227-BD227,2)</f>
        <v>43.63</v>
      </c>
      <c r="BM227" s="718"/>
      <c r="BN227" s="779" t="s">
        <v>35270</v>
      </c>
      <c r="BO227" s="793" t="s">
        <v>35353</v>
      </c>
      <c r="BP227" s="784">
        <v>0.4</v>
      </c>
      <c r="BQ227" s="784">
        <v>40</v>
      </c>
      <c r="BR227" s="787">
        <v>1.2000000000000028</v>
      </c>
      <c r="BS227" s="787">
        <v>1.2130000000000081</v>
      </c>
      <c r="BT227" s="795">
        <v>0.1</v>
      </c>
    </row>
    <row r="228" spans="1:72" ht="14.25">
      <c r="A228" s="1216" t="str">
        <f t="shared" ref="A228:A231" si="982">BN228</f>
        <v>D17-10-2 =&gt; D17-10-3</v>
      </c>
      <c r="B228" s="1218"/>
      <c r="C228" s="1217"/>
      <c r="D228" s="800">
        <f t="shared" ref="D228:D231" si="983">BP228</f>
        <v>0.4</v>
      </c>
      <c r="E228" s="801"/>
      <c r="F228" s="802"/>
      <c r="G228" s="803" t="s">
        <v>34920</v>
      </c>
      <c r="H228" s="740">
        <f t="shared" ref="H228:H231" si="984">BQ228</f>
        <v>40</v>
      </c>
      <c r="I228" s="740">
        <v>1</v>
      </c>
      <c r="J228" s="740">
        <f t="shared" ref="J228:J231" si="985">H228</f>
        <v>40</v>
      </c>
      <c r="K228" s="804">
        <f t="shared" ref="K228:K231" si="986">BR228</f>
        <v>1.3130000000000095</v>
      </c>
      <c r="L228" s="804">
        <f t="shared" ref="L228:L231" si="987">BS228</f>
        <v>1.352000000000011</v>
      </c>
      <c r="M228" s="724">
        <f t="shared" ref="M228:M231" si="988">ROUND((K228+L228)/2,2)</f>
        <v>1.33</v>
      </c>
      <c r="N228" s="725">
        <f t="shared" ref="N228:N231" si="989">IF(F228=0,ROUND($D228*10%,2),IF(D228&gt;2.8,0.18,0.15))</f>
        <v>0.04</v>
      </c>
      <c r="O228" s="725">
        <f t="shared" ref="O228:O231" si="990">IF(F228=0,IF(   ROUND($D228/4,2),   IF(ROUND(($D228*1.2)/6,2)&lt;0.1,0.1,ROUND(($D228*1.2)/6,2))),0.5)</f>
        <v>0.1</v>
      </c>
      <c r="P228" s="724">
        <f t="shared" ref="P228:P231" si="991">M228+N228+O228</f>
        <v>1.4700000000000002</v>
      </c>
      <c r="Q228" s="724">
        <f t="shared" ref="Q228:Q231" si="992">IF(P228&lt;2,(D228+N228*2)+0.6,(D228+N228*2)+0.6+ROUNDUP(P228-2,0)*0.1)*I228</f>
        <v>1.08</v>
      </c>
      <c r="R228" s="726">
        <f t="shared" ref="R228:R231" si="993">IF($P228&lt;=$X$4,ROUND(IF($P228&lt;1.5,$P228*$H228*$Q228,1.5*$H228*$Q228),2),0)</f>
        <v>63.5</v>
      </c>
      <c r="S228" s="726">
        <f t="shared" ref="S228:S231" si="994">IF($P228&gt;$X$4,ROUND(IF($P228&lt;1.5,$P228*$H228*$Q228,1.5*$H228*$Q228),2),0)</f>
        <v>0</v>
      </c>
      <c r="T228" s="726">
        <f t="shared" ref="T228:T231" si="995">IF($P228&gt;$X$4,ROUND(IF($P228&lt;1.5,0,IF($P228&gt;3,1.5*$H228*$Q228,($P228-1.5)*$H228*$Q228)),2),0)</f>
        <v>0</v>
      </c>
      <c r="U228" s="726">
        <f t="shared" ref="U228:U231" si="996">IF($P228&gt;$X$4,ROUND(IF($P228&lt;3,0,IF($P228&gt;4.5,1.5*$H228*$Q228,($P228-3)*$H228*$Q228)),2),0)</f>
        <v>0</v>
      </c>
      <c r="V228" s="726">
        <f t="shared" ref="V228:V231" si="997">IF($P228&gt;$X$4,ROUND(IF($P228&lt;4.5,0,IF($P228&gt;6,($P228-4.5)*$H228*$Q228,($P228-4.5)*$H228*$Q228)),2),0)</f>
        <v>0</v>
      </c>
      <c r="W228" s="727">
        <f t="shared" ref="W228:W231" si="998">IF($P228&gt;$X$4, IF( $P228&lt;=4,   ROUND($H228*($P228+0.5)*2,2),   0),0)</f>
        <v>0</v>
      </c>
      <c r="X228" s="728">
        <f t="shared" ref="X228:X231" si="999">IF($P228&gt;$X$4, IF( $P228&gt;4,   ROUND($H228*($P228+0.5)*2,2),   0),0)</f>
        <v>0</v>
      </c>
      <c r="Y228" s="720" t="str">
        <f t="shared" ref="Y228:Y231" si="1000">BO228</f>
        <v>D17-10-2</v>
      </c>
      <c r="Z228" s="721">
        <f t="shared" ref="Z228:Z231" si="1001">IF($D228=0.3,IF($I228=1,1.2,IF(I228=2,1.5,"--")),IF($D228=0.4,IF($I228=1,1.2,IF(I228=2,1.5,"--")),IF($D228=0.45,IF($I228=1,1.2,IF(I228=2,1.5,"--")),IF($D228=0.5,IF($I228=1,1.2,IF(I228=2,1.5,"--")),IF($D228=0.6,IF($I228=1,1.2,IF(I228=2,2,"--")),IF($D228=0.75,IF($I228=1,1.3,IF(I228=2,2,"--")),IF($D228=0.8,1.3,IF($D228=1,1.5,IF($D228=1.2,1.7,IF($D228&lt;=2,2,"--"))))))))))</f>
        <v>1.2</v>
      </c>
      <c r="AA228" s="729" t="s">
        <v>31</v>
      </c>
      <c r="AB228" s="722">
        <f t="shared" si="978"/>
        <v>1.2</v>
      </c>
      <c r="AC228" s="730">
        <f t="shared" ref="AC228:AC231" si="1002">IF($Z228="--","--",K228)</f>
        <v>1.3130000000000095</v>
      </c>
      <c r="AD228" s="731">
        <f t="shared" ref="AD228:AD231" si="1003">IF($Z228="--","--",IF(D228&gt;1.5,0.15,ROUND($D228*10%,2)))</f>
        <v>0.04</v>
      </c>
      <c r="AE228" s="731">
        <f t="shared" ref="AE228:AE231" si="1004">IF($Z228="--","--",0.15)</f>
        <v>0.15</v>
      </c>
      <c r="AF228" s="732">
        <f t="shared" ref="AF228:AF231" si="1005">IF($Z228="--","--",ROUND(AC228+AD228+AE228,2))</f>
        <v>1.5</v>
      </c>
      <c r="AG228" s="732">
        <f t="shared" ref="AG228:AG231" si="1006">IF($Z228="--","--",IF($AC228&lt;=2,$Z228+1,($Z228+1)+ROUNDUP($AC228-2,0)*0.1))</f>
        <v>2.2000000000000002</v>
      </c>
      <c r="AH228" s="731">
        <f t="shared" ref="AH228:AH231" si="1007">IF($D228=0.3,1.04,IF($D228=0.4,0.92,IF($D228=0.45,0.86,IF($D228=0.5,0.8,IF($D228=0.75,0.8,IF($D228=0.6,0.68,IF($D228=0.8,0.74,IF($D228=1,0.7,IF($D228=1.2,0.66,IF($D228=1.5,0.6,IF($D228&lt;=2,(2.4-(D228+0.3)),"--")))))))))))</f>
        <v>0.92</v>
      </c>
      <c r="AI228" s="733">
        <f t="shared" ref="AI228:AI231" si="1008">IF($Z228="--","--",IF($AF228&lt;=$X$4,ROUND(IF($AF228&lt;1.5,$AF228*$AG228*$AH228,1.5*$AG228*$AH228),2),0))</f>
        <v>3.04</v>
      </c>
      <c r="AJ228" s="733">
        <f t="shared" ref="AJ228:AJ231" si="1009">IF($Z228="--","--",IF($AF228&gt;$X$4,ROUND(IF($AF228&lt;1.5,$AF228*$AG228*$AH228,1.5*$AG228*$AH228),2),0))</f>
        <v>0</v>
      </c>
      <c r="AK228" s="733">
        <f t="shared" ref="AK228:AK231" si="1010">IF($Z228="--","--",IF($AF228&gt;$X$4,ROUND(IF($AF228&lt;1.5,0,IF($AF228&gt;3,1.5*$AG228*$AH228,($AF228-1.5)*$AG228*$AH228)),2),0))</f>
        <v>0</v>
      </c>
      <c r="AL228" s="733">
        <f t="shared" ref="AL228:AL231" si="1011">IF($Z228="--","--",IF($AF228&gt;$X$4,ROUND(IF($AF228&lt;3,0,IF($AF228&gt;4.5,1.5*$AG228*$AH228,($AF228-3)*$AG228*$AH228)),2),0))</f>
        <v>0</v>
      </c>
      <c r="AM228" s="733">
        <f t="shared" ref="AM228:AM231" si="1012">IF($Z228="--","--",IF($AF228&gt;$X$4,ROUND(IF($AF228&lt;4.5,0,IF($AF228&gt;6,($AF228-4.5)*$AG228*$AH228,($AF228-4.5)*$AG228*$AH228)),2),0))</f>
        <v>0</v>
      </c>
      <c r="AN228" s="734">
        <f t="shared" ref="AN228:AN231" si="1013">IF($Z228="--","--",IF($AF228&gt;$X$4, IF( $AF228&lt;=4,   ROUND(($AH228*4)*($AF228+0.5)*2,2),   0),0))</f>
        <v>0</v>
      </c>
      <c r="AO228" s="735">
        <f t="shared" ref="AO228:AO231" si="1014">IF($Z228="--","--",IF($AF228&gt;$X$4, IF( $AF228&gt;4,   ROUND(($AH228*4)*($AF228+0.5)*2,2),   0),0))</f>
        <v>0</v>
      </c>
      <c r="AP228" s="1216" t="str">
        <f t="shared" ref="AP228:AP231" si="1015">A228</f>
        <v>D17-10-2 =&gt; D17-10-3</v>
      </c>
      <c r="AQ228" s="1217"/>
      <c r="AR228" s="739">
        <f t="shared" ref="AR228:AR231" si="1016">D228</f>
        <v>0.4</v>
      </c>
      <c r="AS228" s="736"/>
      <c r="AT228" s="736"/>
      <c r="AU228" s="723">
        <f t="shared" ref="AU228:AU231" si="1017">H228</f>
        <v>40</v>
      </c>
      <c r="AV228" s="721">
        <f t="shared" ref="AV228:AV231" si="1018">IF($Z228="--","--",Z228+0.2)</f>
        <v>1.4</v>
      </c>
      <c r="AW228" s="729" t="s">
        <v>31</v>
      </c>
      <c r="AX228" s="722">
        <f t="shared" si="979"/>
        <v>1.4</v>
      </c>
      <c r="AY228" s="727">
        <f t="shared" ref="AY228:AY231" si="1019">IF(D228&gt;2,AU228,AU228-AV228)</f>
        <v>38.6</v>
      </c>
      <c r="AZ228" s="798">
        <f t="shared" ref="AZ228:AZ231" si="1020">O228</f>
        <v>0.1</v>
      </c>
      <c r="BA228" s="798"/>
      <c r="BB228" s="727">
        <f t="shared" ref="BB228:BB231" si="1021">Q228</f>
        <v>1.08</v>
      </c>
      <c r="BC228" s="724">
        <f t="shared" ref="BC228:BC231" si="1022">IF(F228=0,IF(ROUND( AY228 * ( ( (O228*Q228) +  ( ((D228+N228*2)/6)*Q228 ) ) - ROUND(  ((D228+N228*2)^2)   *   (   ( PI()*96.379 / (4*360) )  -  ( (SIN((96.379/2)*PI()/180)) * (COS((96.379/2)*PI()/180)) / 4 )   ), 4) ),2),   ROUND( AY228 * ( ( (O228*Q228) +  ( ((D228+N228*2)/4)*Q228 ) ) - ROUND(  ((D228+N228*2)^2)   *   (   ( PI()*120 / (4*360) )  -  ( (SIN((120/2)*PI()/180)) * (COS((120/2)*PI()/180)) / 4 )   ), 4) ),2)),0)</f>
        <v>7.8</v>
      </c>
      <c r="BD228" s="737">
        <f t="shared" ref="BD228:BD231" si="1023">IF(F228&gt;0,ROUND(AY228*O228*Q228,2),0)</f>
        <v>0</v>
      </c>
      <c r="BE228" s="737"/>
      <c r="BF228" s="737">
        <f t="shared" ref="BF228:BF231" si="1024">SUM(R228:V228,AI228:AM228)</f>
        <v>66.540000000000006</v>
      </c>
      <c r="BG228" s="737">
        <f t="shared" ref="BG228:BG231" si="1025">IF(F228=0, ROUND( ( PI()*( (D228+N228*2)^2 ) / 4  ) * AY228,2),  ROUND( (D228+N228*2)*(F228+N228*2) * AY228,2))*I228</f>
        <v>6.98</v>
      </c>
      <c r="BH228" s="726">
        <f t="shared" ref="BH228:BH231" si="1026">IF(($K228+N228-0.15)&lt;=2,($K228+N228+0.15),IF(($K228+N228)&lt;=3,2.35,($K228+N228+0.2)-0.85))</f>
        <v>1.5030000000000094</v>
      </c>
      <c r="BI228" s="726">
        <f t="shared" ref="BI228:BI231" si="1027">IF(D228&gt;2,   (K228-F228-N228-0.11),IF(($K228+N228)&lt;=2,0,IF(($K228+N228)&gt;3,0.85,(K228+N228+0.2-BH228))))</f>
        <v>0</v>
      </c>
      <c r="BJ228" s="726">
        <f t="shared" ref="BJ228:BJ231" si="1028">IF($Z228="--",0,IF(D228&gt;2,ROUND(((1.42+0.4)+(0.91+0.4))*2*BI228,2),ROUND(AV228*AX228*BH228,2)))</f>
        <v>2.95</v>
      </c>
      <c r="BK228" s="726">
        <f t="shared" si="980"/>
        <v>0</v>
      </c>
      <c r="BL228" s="738">
        <f t="shared" si="981"/>
        <v>48.81</v>
      </c>
      <c r="BM228" s="718"/>
      <c r="BN228" s="779" t="s">
        <v>35271</v>
      </c>
      <c r="BO228" s="793" t="s">
        <v>35354</v>
      </c>
      <c r="BP228" s="784">
        <v>0.4</v>
      </c>
      <c r="BQ228" s="784">
        <v>40</v>
      </c>
      <c r="BR228" s="787">
        <v>1.3130000000000095</v>
      </c>
      <c r="BS228" s="787">
        <v>1.352000000000011</v>
      </c>
      <c r="BT228" s="795">
        <v>0.1</v>
      </c>
    </row>
    <row r="229" spans="1:72" ht="14.25">
      <c r="A229" s="1216" t="str">
        <f t="shared" si="982"/>
        <v>D17-10-3 =&gt; D17-10-4</v>
      </c>
      <c r="B229" s="1218"/>
      <c r="C229" s="1217"/>
      <c r="D229" s="800">
        <f t="shared" si="983"/>
        <v>0.4</v>
      </c>
      <c r="E229" s="801"/>
      <c r="F229" s="802"/>
      <c r="G229" s="803" t="s">
        <v>34920</v>
      </c>
      <c r="H229" s="740">
        <f t="shared" si="984"/>
        <v>40</v>
      </c>
      <c r="I229" s="740">
        <v>1</v>
      </c>
      <c r="J229" s="740">
        <f t="shared" si="985"/>
        <v>40</v>
      </c>
      <c r="K229" s="804">
        <f t="shared" si="986"/>
        <v>1.4520000000000088</v>
      </c>
      <c r="L229" s="804">
        <f t="shared" si="987"/>
        <v>1.492000000000008</v>
      </c>
      <c r="M229" s="724">
        <f t="shared" si="988"/>
        <v>1.47</v>
      </c>
      <c r="N229" s="725">
        <f t="shared" si="989"/>
        <v>0.04</v>
      </c>
      <c r="O229" s="725">
        <f t="shared" si="990"/>
        <v>0.1</v>
      </c>
      <c r="P229" s="724">
        <f t="shared" si="991"/>
        <v>1.61</v>
      </c>
      <c r="Q229" s="724">
        <f t="shared" si="992"/>
        <v>1.08</v>
      </c>
      <c r="R229" s="726">
        <f t="shared" si="993"/>
        <v>0</v>
      </c>
      <c r="S229" s="726">
        <f t="shared" si="994"/>
        <v>64.8</v>
      </c>
      <c r="T229" s="726">
        <f t="shared" si="995"/>
        <v>4.75</v>
      </c>
      <c r="U229" s="726">
        <f t="shared" si="996"/>
        <v>0</v>
      </c>
      <c r="V229" s="726">
        <f t="shared" si="997"/>
        <v>0</v>
      </c>
      <c r="W229" s="727">
        <f t="shared" si="998"/>
        <v>168.8</v>
      </c>
      <c r="X229" s="728">
        <f t="shared" si="999"/>
        <v>0</v>
      </c>
      <c r="Y229" s="720" t="str">
        <f t="shared" si="1000"/>
        <v>D17-10-3</v>
      </c>
      <c r="Z229" s="721">
        <f t="shared" si="1001"/>
        <v>1.2</v>
      </c>
      <c r="AA229" s="729" t="s">
        <v>31</v>
      </c>
      <c r="AB229" s="722">
        <f t="shared" si="978"/>
        <v>1.2</v>
      </c>
      <c r="AC229" s="730">
        <f t="shared" si="1002"/>
        <v>1.4520000000000088</v>
      </c>
      <c r="AD229" s="731">
        <f t="shared" si="1003"/>
        <v>0.04</v>
      </c>
      <c r="AE229" s="731">
        <f t="shared" si="1004"/>
        <v>0.15</v>
      </c>
      <c r="AF229" s="732">
        <f t="shared" si="1005"/>
        <v>1.64</v>
      </c>
      <c r="AG229" s="732">
        <f t="shared" si="1006"/>
        <v>2.2000000000000002</v>
      </c>
      <c r="AH229" s="731">
        <f t="shared" si="1007"/>
        <v>0.92</v>
      </c>
      <c r="AI229" s="733">
        <f t="shared" si="1008"/>
        <v>0</v>
      </c>
      <c r="AJ229" s="733">
        <f t="shared" si="1009"/>
        <v>3.04</v>
      </c>
      <c r="AK229" s="733">
        <f t="shared" si="1010"/>
        <v>0.28000000000000003</v>
      </c>
      <c r="AL229" s="733">
        <f t="shared" si="1011"/>
        <v>0</v>
      </c>
      <c r="AM229" s="733">
        <f t="shared" si="1012"/>
        <v>0</v>
      </c>
      <c r="AN229" s="734">
        <f t="shared" si="1013"/>
        <v>15.75</v>
      </c>
      <c r="AO229" s="735">
        <f t="shared" si="1014"/>
        <v>0</v>
      </c>
      <c r="AP229" s="1216" t="str">
        <f t="shared" si="1015"/>
        <v>D17-10-3 =&gt; D17-10-4</v>
      </c>
      <c r="AQ229" s="1217"/>
      <c r="AR229" s="739">
        <f t="shared" si="1016"/>
        <v>0.4</v>
      </c>
      <c r="AS229" s="736"/>
      <c r="AT229" s="736"/>
      <c r="AU229" s="723">
        <f t="shared" si="1017"/>
        <v>40</v>
      </c>
      <c r="AV229" s="721">
        <f t="shared" si="1018"/>
        <v>1.4</v>
      </c>
      <c r="AW229" s="729" t="s">
        <v>31</v>
      </c>
      <c r="AX229" s="722">
        <f t="shared" si="979"/>
        <v>1.4</v>
      </c>
      <c r="AY229" s="727">
        <f t="shared" si="1019"/>
        <v>38.6</v>
      </c>
      <c r="AZ229" s="798">
        <f t="shared" si="1020"/>
        <v>0.1</v>
      </c>
      <c r="BA229" s="798"/>
      <c r="BB229" s="727">
        <f t="shared" si="1021"/>
        <v>1.08</v>
      </c>
      <c r="BC229" s="724">
        <f t="shared" si="1022"/>
        <v>7.8</v>
      </c>
      <c r="BD229" s="737">
        <f t="shared" si="1023"/>
        <v>0</v>
      </c>
      <c r="BE229" s="737"/>
      <c r="BF229" s="737">
        <f t="shared" si="1024"/>
        <v>72.87</v>
      </c>
      <c r="BG229" s="737">
        <f t="shared" si="1025"/>
        <v>6.98</v>
      </c>
      <c r="BH229" s="726">
        <f t="shared" si="1026"/>
        <v>1.6420000000000088</v>
      </c>
      <c r="BI229" s="726">
        <f t="shared" si="1027"/>
        <v>0</v>
      </c>
      <c r="BJ229" s="726">
        <f t="shared" si="1028"/>
        <v>3.22</v>
      </c>
      <c r="BK229" s="726">
        <f t="shared" si="980"/>
        <v>0</v>
      </c>
      <c r="BL229" s="738">
        <f t="shared" si="981"/>
        <v>54.87</v>
      </c>
      <c r="BM229" s="718"/>
      <c r="BN229" s="779" t="s">
        <v>35272</v>
      </c>
      <c r="BO229" s="793" t="s">
        <v>35355</v>
      </c>
      <c r="BP229" s="784">
        <v>0.4</v>
      </c>
      <c r="BQ229" s="784">
        <v>40</v>
      </c>
      <c r="BR229" s="787">
        <v>1.4520000000000088</v>
      </c>
      <c r="BS229" s="787">
        <v>1.492000000000008</v>
      </c>
      <c r="BT229" s="795">
        <v>0</v>
      </c>
    </row>
    <row r="230" spans="1:72" ht="14.25">
      <c r="A230" s="1216" t="str">
        <f t="shared" si="982"/>
        <v>D17-10-4 =&gt; D17-10-5</v>
      </c>
      <c r="B230" s="1218"/>
      <c r="C230" s="1217"/>
      <c r="D230" s="800">
        <f t="shared" si="983"/>
        <v>0.4</v>
      </c>
      <c r="E230" s="801"/>
      <c r="F230" s="802"/>
      <c r="G230" s="803" t="s">
        <v>34920</v>
      </c>
      <c r="H230" s="740">
        <f t="shared" si="984"/>
        <v>40</v>
      </c>
      <c r="I230" s="740">
        <v>1</v>
      </c>
      <c r="J230" s="740">
        <f t="shared" si="985"/>
        <v>40</v>
      </c>
      <c r="K230" s="804">
        <f t="shared" si="986"/>
        <v>1.492000000000008</v>
      </c>
      <c r="L230" s="804">
        <f t="shared" si="987"/>
        <v>1.436000000000007</v>
      </c>
      <c r="M230" s="724">
        <f t="shared" si="988"/>
        <v>1.46</v>
      </c>
      <c r="N230" s="725">
        <f t="shared" si="989"/>
        <v>0.04</v>
      </c>
      <c r="O230" s="725">
        <f t="shared" si="990"/>
        <v>0.1</v>
      </c>
      <c r="P230" s="724">
        <f t="shared" si="991"/>
        <v>1.6</v>
      </c>
      <c r="Q230" s="724">
        <f t="shared" si="992"/>
        <v>1.08</v>
      </c>
      <c r="R230" s="726">
        <f t="shared" si="993"/>
        <v>0</v>
      </c>
      <c r="S230" s="726">
        <f t="shared" si="994"/>
        <v>64.8</v>
      </c>
      <c r="T230" s="726">
        <f t="shared" si="995"/>
        <v>4.32</v>
      </c>
      <c r="U230" s="726">
        <f t="shared" si="996"/>
        <v>0</v>
      </c>
      <c r="V230" s="726">
        <f t="shared" si="997"/>
        <v>0</v>
      </c>
      <c r="W230" s="727">
        <f t="shared" si="998"/>
        <v>168</v>
      </c>
      <c r="X230" s="728">
        <f t="shared" si="999"/>
        <v>0</v>
      </c>
      <c r="Y230" s="720" t="str">
        <f t="shared" si="1000"/>
        <v>D17-10-4</v>
      </c>
      <c r="Z230" s="721">
        <f t="shared" si="1001"/>
        <v>1.2</v>
      </c>
      <c r="AA230" s="729" t="s">
        <v>31</v>
      </c>
      <c r="AB230" s="722">
        <f t="shared" si="978"/>
        <v>1.2</v>
      </c>
      <c r="AC230" s="730">
        <f t="shared" si="1002"/>
        <v>1.492000000000008</v>
      </c>
      <c r="AD230" s="731">
        <f t="shared" si="1003"/>
        <v>0.04</v>
      </c>
      <c r="AE230" s="731">
        <f t="shared" si="1004"/>
        <v>0.15</v>
      </c>
      <c r="AF230" s="732">
        <f t="shared" si="1005"/>
        <v>1.68</v>
      </c>
      <c r="AG230" s="732">
        <f t="shared" si="1006"/>
        <v>2.2000000000000002</v>
      </c>
      <c r="AH230" s="731">
        <f t="shared" si="1007"/>
        <v>0.92</v>
      </c>
      <c r="AI230" s="733">
        <f t="shared" si="1008"/>
        <v>0</v>
      </c>
      <c r="AJ230" s="733">
        <f t="shared" si="1009"/>
        <v>3.04</v>
      </c>
      <c r="AK230" s="733">
        <f t="shared" si="1010"/>
        <v>0.36</v>
      </c>
      <c r="AL230" s="733">
        <f t="shared" si="1011"/>
        <v>0</v>
      </c>
      <c r="AM230" s="733">
        <f t="shared" si="1012"/>
        <v>0</v>
      </c>
      <c r="AN230" s="734">
        <f t="shared" si="1013"/>
        <v>16.04</v>
      </c>
      <c r="AO230" s="735">
        <f t="shared" si="1014"/>
        <v>0</v>
      </c>
      <c r="AP230" s="1216" t="str">
        <f t="shared" si="1015"/>
        <v>D17-10-4 =&gt; D17-10-5</v>
      </c>
      <c r="AQ230" s="1217"/>
      <c r="AR230" s="739">
        <f t="shared" si="1016"/>
        <v>0.4</v>
      </c>
      <c r="AS230" s="736"/>
      <c r="AT230" s="736"/>
      <c r="AU230" s="723">
        <f t="shared" si="1017"/>
        <v>40</v>
      </c>
      <c r="AV230" s="721">
        <f t="shared" si="1018"/>
        <v>1.4</v>
      </c>
      <c r="AW230" s="729" t="s">
        <v>31</v>
      </c>
      <c r="AX230" s="722">
        <f t="shared" si="979"/>
        <v>1.4</v>
      </c>
      <c r="AY230" s="727">
        <f t="shared" si="1019"/>
        <v>38.6</v>
      </c>
      <c r="AZ230" s="798">
        <f t="shared" si="1020"/>
        <v>0.1</v>
      </c>
      <c r="BA230" s="798"/>
      <c r="BB230" s="727">
        <f t="shared" si="1021"/>
        <v>1.08</v>
      </c>
      <c r="BC230" s="724">
        <f t="shared" si="1022"/>
        <v>7.8</v>
      </c>
      <c r="BD230" s="737">
        <f t="shared" si="1023"/>
        <v>0</v>
      </c>
      <c r="BE230" s="737"/>
      <c r="BF230" s="737">
        <f t="shared" si="1024"/>
        <v>72.52000000000001</v>
      </c>
      <c r="BG230" s="737">
        <f t="shared" si="1025"/>
        <v>6.98</v>
      </c>
      <c r="BH230" s="726">
        <f t="shared" si="1026"/>
        <v>1.6820000000000079</v>
      </c>
      <c r="BI230" s="726">
        <f t="shared" si="1027"/>
        <v>0</v>
      </c>
      <c r="BJ230" s="726">
        <f t="shared" si="1028"/>
        <v>3.3</v>
      </c>
      <c r="BK230" s="726">
        <f t="shared" si="980"/>
        <v>0</v>
      </c>
      <c r="BL230" s="738">
        <f t="shared" si="981"/>
        <v>54.44</v>
      </c>
      <c r="BM230" s="718"/>
      <c r="BN230" s="779" t="s">
        <v>35273</v>
      </c>
      <c r="BO230" s="793" t="s">
        <v>35356</v>
      </c>
      <c r="BP230" s="784">
        <v>0.4</v>
      </c>
      <c r="BQ230" s="784">
        <v>40</v>
      </c>
      <c r="BR230" s="787">
        <v>1.492000000000008</v>
      </c>
      <c r="BS230" s="787">
        <v>1.436000000000007</v>
      </c>
      <c r="BT230" s="795">
        <v>0</v>
      </c>
    </row>
    <row r="231" spans="1:72" ht="14.25">
      <c r="A231" s="1216" t="str">
        <f t="shared" si="982"/>
        <v>D17-10-5 =&gt; D17-10</v>
      </c>
      <c r="B231" s="1218"/>
      <c r="C231" s="1217"/>
      <c r="D231" s="800">
        <f t="shared" si="983"/>
        <v>0.4</v>
      </c>
      <c r="E231" s="801"/>
      <c r="F231" s="802"/>
      <c r="G231" s="803" t="s">
        <v>34920</v>
      </c>
      <c r="H231" s="740">
        <f t="shared" si="984"/>
        <v>40</v>
      </c>
      <c r="I231" s="740">
        <v>1</v>
      </c>
      <c r="J231" s="740">
        <f t="shared" si="985"/>
        <v>40</v>
      </c>
      <c r="K231" s="804">
        <f t="shared" si="986"/>
        <v>1.436000000000007</v>
      </c>
      <c r="L231" s="804">
        <f t="shared" si="987"/>
        <v>1.4740000000000038</v>
      </c>
      <c r="M231" s="724">
        <f t="shared" si="988"/>
        <v>1.46</v>
      </c>
      <c r="N231" s="725">
        <f t="shared" si="989"/>
        <v>0.04</v>
      </c>
      <c r="O231" s="725">
        <f t="shared" si="990"/>
        <v>0.1</v>
      </c>
      <c r="P231" s="724">
        <f t="shared" si="991"/>
        <v>1.6</v>
      </c>
      <c r="Q231" s="724">
        <f t="shared" si="992"/>
        <v>1.08</v>
      </c>
      <c r="R231" s="726">
        <f t="shared" si="993"/>
        <v>0</v>
      </c>
      <c r="S231" s="726">
        <f t="shared" si="994"/>
        <v>64.8</v>
      </c>
      <c r="T231" s="726">
        <f t="shared" si="995"/>
        <v>4.32</v>
      </c>
      <c r="U231" s="726">
        <f t="shared" si="996"/>
        <v>0</v>
      </c>
      <c r="V231" s="726">
        <f t="shared" si="997"/>
        <v>0</v>
      </c>
      <c r="W231" s="727">
        <f t="shared" si="998"/>
        <v>168</v>
      </c>
      <c r="X231" s="728">
        <f t="shared" si="999"/>
        <v>0</v>
      </c>
      <c r="Y231" s="720" t="str">
        <f t="shared" si="1000"/>
        <v>D17-10-5</v>
      </c>
      <c r="Z231" s="721">
        <f t="shared" si="1001"/>
        <v>1.2</v>
      </c>
      <c r="AA231" s="729" t="s">
        <v>31</v>
      </c>
      <c r="AB231" s="722">
        <f t="shared" si="978"/>
        <v>1.2</v>
      </c>
      <c r="AC231" s="730">
        <f t="shared" si="1002"/>
        <v>1.436000000000007</v>
      </c>
      <c r="AD231" s="731">
        <f t="shared" si="1003"/>
        <v>0.04</v>
      </c>
      <c r="AE231" s="731">
        <f t="shared" si="1004"/>
        <v>0.15</v>
      </c>
      <c r="AF231" s="732">
        <f t="shared" si="1005"/>
        <v>1.63</v>
      </c>
      <c r="AG231" s="732">
        <f t="shared" si="1006"/>
        <v>2.2000000000000002</v>
      </c>
      <c r="AH231" s="731">
        <f t="shared" si="1007"/>
        <v>0.92</v>
      </c>
      <c r="AI231" s="733">
        <f t="shared" si="1008"/>
        <v>0</v>
      </c>
      <c r="AJ231" s="733">
        <f t="shared" si="1009"/>
        <v>3.04</v>
      </c>
      <c r="AK231" s="733">
        <f t="shared" si="1010"/>
        <v>0.26</v>
      </c>
      <c r="AL231" s="733">
        <f t="shared" si="1011"/>
        <v>0</v>
      </c>
      <c r="AM231" s="733">
        <f t="shared" si="1012"/>
        <v>0</v>
      </c>
      <c r="AN231" s="734">
        <f t="shared" si="1013"/>
        <v>15.68</v>
      </c>
      <c r="AO231" s="735">
        <f t="shared" si="1014"/>
        <v>0</v>
      </c>
      <c r="AP231" s="1216" t="str">
        <f t="shared" si="1015"/>
        <v>D17-10-5 =&gt; D17-10</v>
      </c>
      <c r="AQ231" s="1217"/>
      <c r="AR231" s="739">
        <f t="shared" si="1016"/>
        <v>0.4</v>
      </c>
      <c r="AS231" s="736"/>
      <c r="AT231" s="736"/>
      <c r="AU231" s="723">
        <f t="shared" si="1017"/>
        <v>40</v>
      </c>
      <c r="AV231" s="721">
        <f t="shared" si="1018"/>
        <v>1.4</v>
      </c>
      <c r="AW231" s="729" t="s">
        <v>31</v>
      </c>
      <c r="AX231" s="722">
        <f t="shared" si="979"/>
        <v>1.4</v>
      </c>
      <c r="AY231" s="727">
        <f t="shared" si="1019"/>
        <v>38.6</v>
      </c>
      <c r="AZ231" s="798">
        <f t="shared" si="1020"/>
        <v>0.1</v>
      </c>
      <c r="BA231" s="798"/>
      <c r="BB231" s="727">
        <f t="shared" si="1021"/>
        <v>1.08</v>
      </c>
      <c r="BC231" s="724">
        <f t="shared" si="1022"/>
        <v>7.8</v>
      </c>
      <c r="BD231" s="737">
        <f t="shared" si="1023"/>
        <v>0</v>
      </c>
      <c r="BE231" s="737"/>
      <c r="BF231" s="737">
        <f t="shared" si="1024"/>
        <v>72.420000000000016</v>
      </c>
      <c r="BG231" s="737">
        <f t="shared" si="1025"/>
        <v>6.98</v>
      </c>
      <c r="BH231" s="726">
        <f t="shared" si="1026"/>
        <v>1.626000000000007</v>
      </c>
      <c r="BI231" s="726">
        <f t="shared" si="1027"/>
        <v>0</v>
      </c>
      <c r="BJ231" s="726">
        <f t="shared" si="1028"/>
        <v>3.19</v>
      </c>
      <c r="BK231" s="726">
        <f t="shared" si="980"/>
        <v>0</v>
      </c>
      <c r="BL231" s="738">
        <f t="shared" si="981"/>
        <v>54.45</v>
      </c>
      <c r="BM231" s="718"/>
      <c r="BN231" s="779" t="s">
        <v>35274</v>
      </c>
      <c r="BO231" s="793" t="s">
        <v>35357</v>
      </c>
      <c r="BP231" s="784">
        <v>0.4</v>
      </c>
      <c r="BQ231" s="784">
        <v>40</v>
      </c>
      <c r="BR231" s="787">
        <v>1.436000000000007</v>
      </c>
      <c r="BS231" s="787">
        <v>1.4740000000000038</v>
      </c>
      <c r="BT231" s="795">
        <v>0.65900000000000003</v>
      </c>
    </row>
    <row r="232" spans="1:72" ht="14.25">
      <c r="A232" s="719" t="s">
        <v>35161</v>
      </c>
      <c r="B232" s="742"/>
      <c r="C232" s="742"/>
      <c r="D232" s="806"/>
      <c r="E232" s="806"/>
      <c r="F232" s="806"/>
      <c r="G232" s="807"/>
      <c r="H232" s="744"/>
      <c r="I232" s="744"/>
      <c r="J232" s="744"/>
      <c r="K232" s="808"/>
      <c r="L232" s="808"/>
      <c r="M232" s="747"/>
      <c r="N232" s="748"/>
      <c r="O232" s="748"/>
      <c r="P232" s="747"/>
      <c r="Q232" s="747"/>
      <c r="R232" s="749"/>
      <c r="S232" s="749"/>
      <c r="T232" s="749"/>
      <c r="U232" s="749"/>
      <c r="V232" s="749"/>
      <c r="W232" s="750"/>
      <c r="X232" s="715"/>
      <c r="Y232" s="741"/>
      <c r="Z232" s="743"/>
      <c r="AA232" s="751"/>
      <c r="AB232" s="743"/>
      <c r="AC232" s="752"/>
      <c r="AD232" s="751"/>
      <c r="AE232" s="751"/>
      <c r="AF232" s="753"/>
      <c r="AG232" s="753"/>
      <c r="AH232" s="751"/>
      <c r="AI232" s="754"/>
      <c r="AJ232" s="754"/>
      <c r="AK232" s="754"/>
      <c r="AL232" s="754"/>
      <c r="AM232" s="754"/>
      <c r="AN232" s="755"/>
      <c r="AO232" s="756"/>
      <c r="AP232" s="741"/>
      <c r="AQ232" s="742"/>
      <c r="AR232" s="757"/>
      <c r="AS232" s="757"/>
      <c r="AT232" s="757"/>
      <c r="AU232" s="745"/>
      <c r="AV232" s="743"/>
      <c r="AW232" s="751"/>
      <c r="AX232" s="743"/>
      <c r="AY232" s="750"/>
      <c r="AZ232" s="750"/>
      <c r="BA232" s="750"/>
      <c r="BB232" s="750"/>
      <c r="BC232" s="747"/>
      <c r="BD232" s="747"/>
      <c r="BE232" s="747"/>
      <c r="BF232" s="747"/>
      <c r="BG232" s="747"/>
      <c r="BH232" s="749"/>
      <c r="BI232" s="749"/>
      <c r="BJ232" s="749"/>
      <c r="BK232" s="749"/>
      <c r="BL232" s="717"/>
      <c r="BM232" s="718"/>
      <c r="BN232" s="779"/>
      <c r="BO232" s="793"/>
      <c r="BP232" s="784"/>
      <c r="BQ232" s="784"/>
      <c r="BR232" s="787"/>
      <c r="BS232" s="787"/>
      <c r="BT232" s="795"/>
    </row>
    <row r="233" spans="1:72" ht="14.25">
      <c r="A233" s="1216" t="str">
        <f>BN233</f>
        <v>D17-12-1 =&gt; D17-12-2</v>
      </c>
      <c r="B233" s="1218"/>
      <c r="C233" s="1217"/>
      <c r="D233" s="800">
        <f>BP233</f>
        <v>0.4</v>
      </c>
      <c r="E233" s="801"/>
      <c r="F233" s="802"/>
      <c r="G233" s="803" t="s">
        <v>34920</v>
      </c>
      <c r="H233" s="740">
        <f>BQ233</f>
        <v>40</v>
      </c>
      <c r="I233" s="740">
        <v>1</v>
      </c>
      <c r="J233" s="740">
        <f>H233</f>
        <v>40</v>
      </c>
      <c r="K233" s="804">
        <f>BR233</f>
        <v>1.3000000000000007</v>
      </c>
      <c r="L233" s="804">
        <f>BS233</f>
        <v>1.3279999999999994</v>
      </c>
      <c r="M233" s="724">
        <f>ROUND((K233+L233)/2,2)</f>
        <v>1.31</v>
      </c>
      <c r="N233" s="725">
        <f>IF(F233=0,ROUND($D233*10%,2),IF(D233&gt;2.8,0.18,0.15))</f>
        <v>0.04</v>
      </c>
      <c r="O233" s="725">
        <f>IF(F233=0,IF(   ROUND($D233/4,2),   IF(ROUND(($D233*1.2)/6,2)&lt;0.1,0.1,ROUND(($D233*1.2)/6,2))),0.5)</f>
        <v>0.1</v>
      </c>
      <c r="P233" s="724">
        <f>M233+N233+O233</f>
        <v>1.4500000000000002</v>
      </c>
      <c r="Q233" s="724">
        <f>IF(P233&lt;2,(D233+N233*2)+0.6,(D233+N233*2)+0.6+ROUNDUP(P233-2,0)*0.1)*I233</f>
        <v>1.08</v>
      </c>
      <c r="R233" s="726">
        <f>IF($P233&lt;=$X$4,ROUND(IF($P233&lt;1.5,$P233*$H233*$Q233,1.5*$H233*$Q233),2),0)</f>
        <v>62.64</v>
      </c>
      <c r="S233" s="726">
        <f>IF($P233&gt;$X$4,ROUND(IF($P233&lt;1.5,$P233*$H233*$Q233,1.5*$H233*$Q233),2),0)</f>
        <v>0</v>
      </c>
      <c r="T233" s="726">
        <f>IF($P233&gt;$X$4,ROUND(IF($P233&lt;1.5,0,IF($P233&gt;3,1.5*$H233*$Q233,($P233-1.5)*$H233*$Q233)),2),0)</f>
        <v>0</v>
      </c>
      <c r="U233" s="726">
        <f>IF($P233&gt;$X$4,ROUND(IF($P233&lt;3,0,IF($P233&gt;4.5,1.5*$H233*$Q233,($P233-3)*$H233*$Q233)),2),0)</f>
        <v>0</v>
      </c>
      <c r="V233" s="726">
        <f>IF($P233&gt;$X$4,ROUND(IF($P233&lt;4.5,0,IF($P233&gt;6,($P233-4.5)*$H233*$Q233,($P233-4.5)*$H233*$Q233)),2),0)</f>
        <v>0</v>
      </c>
      <c r="W233" s="727">
        <f>IF($P233&gt;$X$4, IF( $P233&lt;=4,   ROUND($H233*($P233+0.5)*2,2),   0),0)</f>
        <v>0</v>
      </c>
      <c r="X233" s="728">
        <f>IF($P233&gt;$X$4, IF( $P233&gt;4,   ROUND($H233*($P233+0.5)*2,2),   0),0)</f>
        <v>0</v>
      </c>
      <c r="Y233" s="720" t="str">
        <f>BO233</f>
        <v>D17-12-1</v>
      </c>
      <c r="Z233" s="721">
        <f>IF($D233=0.3,IF($I233=1,1.2,IF(I233=2,1.5,"--")),IF($D233=0.4,IF($I233=1,1.2,IF(I233=2,1.5,"--")),IF($D233=0.45,IF($I233=1,1.2,IF(I233=2,1.5,"--")),IF($D233=0.5,IF($I233=1,1.2,IF(I233=2,1.5,"--")),IF($D233=0.6,IF($I233=1,1.2,IF(I233=2,2,"--")),IF($D233=0.75,IF($I233=1,1.3,IF(I233=2,2,"--")),IF($D233=0.8,1.3,IF($D233=1,1.5,IF($D233=1.2,1.7,IF($D233&lt;=2,2,"--"))))))))))</f>
        <v>1.2</v>
      </c>
      <c r="AA233" s="729" t="s">
        <v>31</v>
      </c>
      <c r="AB233" s="722">
        <f t="shared" ref="AB233:AB235" si="1029">Z233</f>
        <v>1.2</v>
      </c>
      <c r="AC233" s="730">
        <f>IF($Z233="--","--",K233)</f>
        <v>1.3000000000000007</v>
      </c>
      <c r="AD233" s="731">
        <f>IF($Z233="--","--",IF(D233&gt;1.5,0.15,ROUND($D233*10%,2)))</f>
        <v>0.04</v>
      </c>
      <c r="AE233" s="731">
        <f>IF($Z233="--","--",0.15)</f>
        <v>0.15</v>
      </c>
      <c r="AF233" s="732">
        <f>IF($Z233="--","--",ROUND(AC233+AD233+AE233,2))</f>
        <v>1.49</v>
      </c>
      <c r="AG233" s="732">
        <f>IF($Z233="--","--",IF($AC233&lt;=2,$Z233+1,($Z233+1)+ROUNDUP($AC233-2,0)*0.1))</f>
        <v>2.2000000000000002</v>
      </c>
      <c r="AH233" s="731">
        <f>IF($D233=0.3,1.04,IF($D233=0.4,0.92,IF($D233=0.45,0.86,IF($D233=0.5,0.8,IF($D233=0.75,0.8,IF($D233=0.6,0.68,IF($D233=0.8,0.74,IF($D233=1,0.7,IF($D233=1.2,0.66,IF($D233=1.5,0.6,IF($D233&lt;=2,(2.4-(D233+0.3)),"--")))))))))))</f>
        <v>0.92</v>
      </c>
      <c r="AI233" s="733">
        <f>IF($Z233="--","--",IF($AF233&lt;=$X$4,ROUND(IF($AF233&lt;1.5,$AF233*$AG233*$AH233,1.5*$AG233*$AH233),2),0))</f>
        <v>3.02</v>
      </c>
      <c r="AJ233" s="733">
        <f>IF($Z233="--","--",IF($AF233&gt;$X$4,ROUND(IF($AF233&lt;1.5,$AF233*$AG233*$AH233,1.5*$AG233*$AH233),2),0))</f>
        <v>0</v>
      </c>
      <c r="AK233" s="733">
        <f>IF($Z233="--","--",IF($AF233&gt;$X$4,ROUND(IF($AF233&lt;1.5,0,IF($AF233&gt;3,1.5*$AG233*$AH233,($AF233-1.5)*$AG233*$AH233)),2),0))</f>
        <v>0</v>
      </c>
      <c r="AL233" s="733">
        <f>IF($Z233="--","--",IF($AF233&gt;$X$4,ROUND(IF($AF233&lt;3,0,IF($AF233&gt;4.5,1.5*$AG233*$AH233,($AF233-3)*$AG233*$AH233)),2),0))</f>
        <v>0</v>
      </c>
      <c r="AM233" s="733">
        <f>IF($Z233="--","--",IF($AF233&gt;$X$4,ROUND(IF($AF233&lt;4.5,0,IF($AF233&gt;6,($AF233-4.5)*$AG233*$AH233,($AF233-4.5)*$AG233*$AH233)),2),0))</f>
        <v>0</v>
      </c>
      <c r="AN233" s="734">
        <f>IF($Z233="--","--",IF($AF233&gt;$X$4, IF( $AF233&lt;=4,   ROUND(($AH233*4)*($AF233+0.5)*2,2),   0),0))</f>
        <v>0</v>
      </c>
      <c r="AO233" s="735">
        <f>IF($Z233="--","--",IF($AF233&gt;$X$4, IF( $AF233&gt;4,   ROUND(($AH233*4)*($AF233+0.5)*2,2),   0),0))</f>
        <v>0</v>
      </c>
      <c r="AP233" s="1216" t="str">
        <f>A233</f>
        <v>D17-12-1 =&gt; D17-12-2</v>
      </c>
      <c r="AQ233" s="1217"/>
      <c r="AR233" s="739">
        <f>D233</f>
        <v>0.4</v>
      </c>
      <c r="AS233" s="736"/>
      <c r="AT233" s="736"/>
      <c r="AU233" s="723">
        <f>H233</f>
        <v>40</v>
      </c>
      <c r="AV233" s="721">
        <f>IF($Z233="--","--",Z233+0.2)</f>
        <v>1.4</v>
      </c>
      <c r="AW233" s="729" t="s">
        <v>31</v>
      </c>
      <c r="AX233" s="722">
        <f t="shared" ref="AX233:AX235" si="1030">AV233</f>
        <v>1.4</v>
      </c>
      <c r="AY233" s="727">
        <f>IF(D233&gt;2,AU233,AU233-AV233)</f>
        <v>38.6</v>
      </c>
      <c r="AZ233" s="798">
        <f>O233</f>
        <v>0.1</v>
      </c>
      <c r="BA233" s="798"/>
      <c r="BB233" s="727">
        <f>Q233</f>
        <v>1.08</v>
      </c>
      <c r="BC233" s="724">
        <f>IF(F233=0,IF(ROUND( AY233 * ( ( (O233*Q233) +  ( ((D233+N233*2)/6)*Q233 ) ) - ROUND(  ((D233+N233*2)^2)   *   (   ( PI()*96.379 / (4*360) )  -  ( (SIN((96.379/2)*PI()/180)) * (COS((96.379/2)*PI()/180)) / 4 )   ), 4) ),2),   ROUND( AY233 * ( ( (O233*Q233) +  ( ((D233+N233*2)/4)*Q233 ) ) - ROUND(  ((D233+N233*2)^2)   *   (   ( PI()*120 / (4*360) )  -  ( (SIN((120/2)*PI()/180)) * (COS((120/2)*PI()/180)) / 4 )   ), 4) ),2)),0)</f>
        <v>7.8</v>
      </c>
      <c r="BD233" s="737">
        <f>IF(F233&gt;0,ROUND(AY233*O233*Q233,2),0)</f>
        <v>0</v>
      </c>
      <c r="BE233" s="737"/>
      <c r="BF233" s="737">
        <f>SUM(R233:V233,AI233:AM233)</f>
        <v>65.66</v>
      </c>
      <c r="BG233" s="737">
        <f>IF(F233=0, ROUND( ( PI()*( (D233+N233*2)^2 ) / 4  ) * AY233,2),  ROUND( (D233+N233*2)*(F233+N233*2) * AY233,2))*I233</f>
        <v>6.98</v>
      </c>
      <c r="BH233" s="726">
        <f>IF(($K233+N233-0.15)&lt;=2,($K233+N233+0.15),IF(($K233+N233)&lt;=3,2.35,($K233+N233+0.2)-0.85))</f>
        <v>1.4900000000000007</v>
      </c>
      <c r="BI233" s="726">
        <f>IF(D233&gt;2,   (K233-F233-N233-0.11),IF(($K233+N233)&lt;=2,0,IF(($K233+N233)&gt;3,0.85,(K233+N233+0.2-BH233))))</f>
        <v>0</v>
      </c>
      <c r="BJ233" s="726">
        <f>IF($Z233="--",0,IF(D233&gt;2,ROUND(((1.42+0.4)+(0.91+0.4))*2*BI233,2),ROUND(AV233*AX233*BH233,2)))</f>
        <v>2.92</v>
      </c>
      <c r="BK233" s="726">
        <f t="shared" ref="BK233:BK235" si="1031">ROUND(((PI()*0.9^2)/4)*BI233,2)</f>
        <v>0</v>
      </c>
      <c r="BL233" s="738">
        <f t="shared" ref="BL233:BL235" si="1032">ROUND(BF233-BG233-BJ233-BK233-BC233-BD233,2)</f>
        <v>47.96</v>
      </c>
      <c r="BM233" s="718"/>
      <c r="BN233" s="779" t="s">
        <v>35275</v>
      </c>
      <c r="BO233" s="793" t="s">
        <v>35358</v>
      </c>
      <c r="BP233" s="784">
        <v>0.4</v>
      </c>
      <c r="BQ233" s="784">
        <v>40</v>
      </c>
      <c r="BR233" s="787">
        <v>1.3000000000000007</v>
      </c>
      <c r="BS233" s="787">
        <v>1.3279999999999994</v>
      </c>
      <c r="BT233" s="795">
        <v>0</v>
      </c>
    </row>
    <row r="234" spans="1:72" ht="14.25">
      <c r="A234" s="1216" t="str">
        <f t="shared" ref="A234:A235" si="1033">BN234</f>
        <v>D17-12-2 =&gt; D17-12-3</v>
      </c>
      <c r="B234" s="1218"/>
      <c r="C234" s="1217"/>
      <c r="D234" s="800">
        <f t="shared" ref="D234:D235" si="1034">BP234</f>
        <v>0.4</v>
      </c>
      <c r="E234" s="801"/>
      <c r="F234" s="802"/>
      <c r="G234" s="803" t="s">
        <v>34920</v>
      </c>
      <c r="H234" s="740">
        <f t="shared" ref="H234:H235" si="1035">BQ234</f>
        <v>40</v>
      </c>
      <c r="I234" s="740">
        <v>1</v>
      </c>
      <c r="J234" s="740">
        <f t="shared" ref="J234:J235" si="1036">H234</f>
        <v>40</v>
      </c>
      <c r="K234" s="804">
        <f t="shared" ref="K234:K235" si="1037">BR234</f>
        <v>1.3279999999999994</v>
      </c>
      <c r="L234" s="804">
        <f t="shared" ref="L234:L235" si="1038">BS234</f>
        <v>1.3399999999999999</v>
      </c>
      <c r="M234" s="724">
        <f t="shared" ref="M234:M235" si="1039">ROUND((K234+L234)/2,2)</f>
        <v>1.33</v>
      </c>
      <c r="N234" s="725">
        <f t="shared" ref="N234:N235" si="1040">IF(F234=0,ROUND($D234*10%,2),IF(D234&gt;2.8,0.18,0.15))</f>
        <v>0.04</v>
      </c>
      <c r="O234" s="725">
        <f t="shared" ref="O234:O235" si="1041">IF(F234=0,IF(   ROUND($D234/4,2),   IF(ROUND(($D234*1.2)/6,2)&lt;0.1,0.1,ROUND(($D234*1.2)/6,2))),0.5)</f>
        <v>0.1</v>
      </c>
      <c r="P234" s="724">
        <f t="shared" ref="P234:P235" si="1042">M234+N234+O234</f>
        <v>1.4700000000000002</v>
      </c>
      <c r="Q234" s="724">
        <f t="shared" ref="Q234:Q235" si="1043">IF(P234&lt;2,(D234+N234*2)+0.6,(D234+N234*2)+0.6+ROUNDUP(P234-2,0)*0.1)*I234</f>
        <v>1.08</v>
      </c>
      <c r="R234" s="726">
        <f t="shared" ref="R234:R235" si="1044">IF($P234&lt;=$X$4,ROUND(IF($P234&lt;1.5,$P234*$H234*$Q234,1.5*$H234*$Q234),2),0)</f>
        <v>63.5</v>
      </c>
      <c r="S234" s="726">
        <f t="shared" ref="S234:S235" si="1045">IF($P234&gt;$X$4,ROUND(IF($P234&lt;1.5,$P234*$H234*$Q234,1.5*$H234*$Q234),2),0)</f>
        <v>0</v>
      </c>
      <c r="T234" s="726">
        <f t="shared" ref="T234:T235" si="1046">IF($P234&gt;$X$4,ROUND(IF($P234&lt;1.5,0,IF($P234&gt;3,1.5*$H234*$Q234,($P234-1.5)*$H234*$Q234)),2),0)</f>
        <v>0</v>
      </c>
      <c r="U234" s="726">
        <f t="shared" ref="U234:U235" si="1047">IF($P234&gt;$X$4,ROUND(IF($P234&lt;3,0,IF($P234&gt;4.5,1.5*$H234*$Q234,($P234-3)*$H234*$Q234)),2),0)</f>
        <v>0</v>
      </c>
      <c r="V234" s="726">
        <f t="shared" ref="V234:V235" si="1048">IF($P234&gt;$X$4,ROUND(IF($P234&lt;4.5,0,IF($P234&gt;6,($P234-4.5)*$H234*$Q234,($P234-4.5)*$H234*$Q234)),2),0)</f>
        <v>0</v>
      </c>
      <c r="W234" s="727">
        <f t="shared" ref="W234:W235" si="1049">IF($P234&gt;$X$4, IF( $P234&lt;=4,   ROUND($H234*($P234+0.5)*2,2),   0),0)</f>
        <v>0</v>
      </c>
      <c r="X234" s="728">
        <f t="shared" ref="X234:X235" si="1050">IF($P234&gt;$X$4, IF( $P234&gt;4,   ROUND($H234*($P234+0.5)*2,2),   0),0)</f>
        <v>0</v>
      </c>
      <c r="Y234" s="720" t="str">
        <f t="shared" ref="Y234:Y235" si="1051">BO234</f>
        <v>D17-12-2</v>
      </c>
      <c r="Z234" s="721">
        <f t="shared" ref="Z234:Z235" si="1052">IF($D234=0.3,IF($I234=1,1.2,IF(I234=2,1.5,"--")),IF($D234=0.4,IF($I234=1,1.2,IF(I234=2,1.5,"--")),IF($D234=0.45,IF($I234=1,1.2,IF(I234=2,1.5,"--")),IF($D234=0.5,IF($I234=1,1.2,IF(I234=2,1.5,"--")),IF($D234=0.6,IF($I234=1,1.2,IF(I234=2,2,"--")),IF($D234=0.75,IF($I234=1,1.3,IF(I234=2,2,"--")),IF($D234=0.8,1.3,IF($D234=1,1.5,IF($D234=1.2,1.7,IF($D234&lt;=2,2,"--"))))))))))</f>
        <v>1.2</v>
      </c>
      <c r="AA234" s="729" t="s">
        <v>31</v>
      </c>
      <c r="AB234" s="722">
        <f t="shared" si="1029"/>
        <v>1.2</v>
      </c>
      <c r="AC234" s="730">
        <f t="shared" ref="AC234:AC235" si="1053">IF($Z234="--","--",K234)</f>
        <v>1.3279999999999994</v>
      </c>
      <c r="AD234" s="731">
        <f t="shared" ref="AD234:AD235" si="1054">IF($Z234="--","--",IF(D234&gt;1.5,0.15,ROUND($D234*10%,2)))</f>
        <v>0.04</v>
      </c>
      <c r="AE234" s="731">
        <f t="shared" ref="AE234:AE235" si="1055">IF($Z234="--","--",0.15)</f>
        <v>0.15</v>
      </c>
      <c r="AF234" s="732">
        <f t="shared" ref="AF234:AF235" si="1056">IF($Z234="--","--",ROUND(AC234+AD234+AE234,2))</f>
        <v>1.52</v>
      </c>
      <c r="AG234" s="732">
        <f t="shared" ref="AG234:AG235" si="1057">IF($Z234="--","--",IF($AC234&lt;=2,$Z234+1,($Z234+1)+ROUNDUP($AC234-2,0)*0.1))</f>
        <v>2.2000000000000002</v>
      </c>
      <c r="AH234" s="731">
        <f t="shared" ref="AH234:AH235" si="1058">IF($D234=0.3,1.04,IF($D234=0.4,0.92,IF($D234=0.45,0.86,IF($D234=0.5,0.8,IF($D234=0.75,0.8,IF($D234=0.6,0.68,IF($D234=0.8,0.74,IF($D234=1,0.7,IF($D234=1.2,0.66,IF($D234=1.5,0.6,IF($D234&lt;=2,(2.4-(D234+0.3)),"--")))))))))))</f>
        <v>0.92</v>
      </c>
      <c r="AI234" s="733">
        <f t="shared" ref="AI234:AI235" si="1059">IF($Z234="--","--",IF($AF234&lt;=$X$4,ROUND(IF($AF234&lt;1.5,$AF234*$AG234*$AH234,1.5*$AG234*$AH234),2),0))</f>
        <v>0</v>
      </c>
      <c r="AJ234" s="733">
        <f t="shared" ref="AJ234:AJ235" si="1060">IF($Z234="--","--",IF($AF234&gt;$X$4,ROUND(IF($AF234&lt;1.5,$AF234*$AG234*$AH234,1.5*$AG234*$AH234),2),0))</f>
        <v>3.04</v>
      </c>
      <c r="AK234" s="733">
        <f t="shared" ref="AK234:AK235" si="1061">IF($Z234="--","--",IF($AF234&gt;$X$4,ROUND(IF($AF234&lt;1.5,0,IF($AF234&gt;3,1.5*$AG234*$AH234,($AF234-1.5)*$AG234*$AH234)),2),0))</f>
        <v>0.04</v>
      </c>
      <c r="AL234" s="733">
        <f t="shared" ref="AL234:AL235" si="1062">IF($Z234="--","--",IF($AF234&gt;$X$4,ROUND(IF($AF234&lt;3,0,IF($AF234&gt;4.5,1.5*$AG234*$AH234,($AF234-3)*$AG234*$AH234)),2),0))</f>
        <v>0</v>
      </c>
      <c r="AM234" s="733">
        <f t="shared" ref="AM234:AM235" si="1063">IF($Z234="--","--",IF($AF234&gt;$X$4,ROUND(IF($AF234&lt;4.5,0,IF($AF234&gt;6,($AF234-4.5)*$AG234*$AH234,($AF234-4.5)*$AG234*$AH234)),2),0))</f>
        <v>0</v>
      </c>
      <c r="AN234" s="734">
        <f t="shared" ref="AN234:AN235" si="1064">IF($Z234="--","--",IF($AF234&gt;$X$4, IF( $AF234&lt;=4,   ROUND(($AH234*4)*($AF234+0.5)*2,2),   0),0))</f>
        <v>14.87</v>
      </c>
      <c r="AO234" s="735">
        <f t="shared" ref="AO234:AO235" si="1065">IF($Z234="--","--",IF($AF234&gt;$X$4, IF( $AF234&gt;4,   ROUND(($AH234*4)*($AF234+0.5)*2,2),   0),0))</f>
        <v>0</v>
      </c>
      <c r="AP234" s="1216" t="str">
        <f t="shared" ref="AP234:AP235" si="1066">A234</f>
        <v>D17-12-2 =&gt; D17-12-3</v>
      </c>
      <c r="AQ234" s="1217"/>
      <c r="AR234" s="739">
        <f t="shared" ref="AR234:AR235" si="1067">D234</f>
        <v>0.4</v>
      </c>
      <c r="AS234" s="736"/>
      <c r="AT234" s="736"/>
      <c r="AU234" s="723">
        <f t="shared" ref="AU234:AU235" si="1068">H234</f>
        <v>40</v>
      </c>
      <c r="AV234" s="721">
        <f t="shared" ref="AV234:AV235" si="1069">IF($Z234="--","--",Z234+0.2)</f>
        <v>1.4</v>
      </c>
      <c r="AW234" s="729" t="s">
        <v>31</v>
      </c>
      <c r="AX234" s="722">
        <f t="shared" si="1030"/>
        <v>1.4</v>
      </c>
      <c r="AY234" s="727">
        <f t="shared" ref="AY234:AY235" si="1070">IF(D234&gt;2,AU234,AU234-AV234)</f>
        <v>38.6</v>
      </c>
      <c r="AZ234" s="798">
        <f t="shared" ref="AZ234:AZ235" si="1071">O234</f>
        <v>0.1</v>
      </c>
      <c r="BA234" s="798"/>
      <c r="BB234" s="727">
        <f t="shared" ref="BB234:BB235" si="1072">Q234</f>
        <v>1.08</v>
      </c>
      <c r="BC234" s="724">
        <f t="shared" ref="BC234:BC235" si="1073">IF(F234=0,IF(ROUND( AY234 * ( ( (O234*Q234) +  ( ((D234+N234*2)/6)*Q234 ) ) - ROUND(  ((D234+N234*2)^2)   *   (   ( PI()*96.379 / (4*360) )  -  ( (SIN((96.379/2)*PI()/180)) * (COS((96.379/2)*PI()/180)) / 4 )   ), 4) ),2),   ROUND( AY234 * ( ( (O234*Q234) +  ( ((D234+N234*2)/4)*Q234 ) ) - ROUND(  ((D234+N234*2)^2)   *   (   ( PI()*120 / (4*360) )  -  ( (SIN((120/2)*PI()/180)) * (COS((120/2)*PI()/180)) / 4 )   ), 4) ),2)),0)</f>
        <v>7.8</v>
      </c>
      <c r="BD234" s="737">
        <f t="shared" ref="BD234:BD235" si="1074">IF(F234&gt;0,ROUND(AY234*O234*Q234,2),0)</f>
        <v>0</v>
      </c>
      <c r="BE234" s="737"/>
      <c r="BF234" s="737">
        <f t="shared" ref="BF234:BF235" si="1075">SUM(R234:V234,AI234:AM234)</f>
        <v>66.580000000000013</v>
      </c>
      <c r="BG234" s="737">
        <f t="shared" ref="BG234:BG235" si="1076">IF(F234=0, ROUND( ( PI()*( (D234+N234*2)^2 ) / 4  ) * AY234,2),  ROUND( (D234+N234*2)*(F234+N234*2) * AY234,2))*I234</f>
        <v>6.98</v>
      </c>
      <c r="BH234" s="726">
        <f t="shared" ref="BH234:BH235" si="1077">IF(($K234+N234-0.15)&lt;=2,($K234+N234+0.15),IF(($K234+N234)&lt;=3,2.35,($K234+N234+0.2)-0.85))</f>
        <v>1.5179999999999993</v>
      </c>
      <c r="BI234" s="726">
        <f t="shared" ref="BI234:BI235" si="1078">IF(D234&gt;2,   (K234-F234-N234-0.11),IF(($K234+N234)&lt;=2,0,IF(($K234+N234)&gt;3,0.85,(K234+N234+0.2-BH234))))</f>
        <v>0</v>
      </c>
      <c r="BJ234" s="726">
        <f t="shared" ref="BJ234:BJ235" si="1079">IF($Z234="--",0,IF(D234&gt;2,ROUND(((1.42+0.4)+(0.91+0.4))*2*BI234,2),ROUND(AV234*AX234*BH234,2)))</f>
        <v>2.98</v>
      </c>
      <c r="BK234" s="726">
        <f t="shared" si="1031"/>
        <v>0</v>
      </c>
      <c r="BL234" s="738">
        <f t="shared" si="1032"/>
        <v>48.82</v>
      </c>
      <c r="BM234" s="718"/>
      <c r="BN234" s="779" t="s">
        <v>35276</v>
      </c>
      <c r="BO234" s="793" t="s">
        <v>35359</v>
      </c>
      <c r="BP234" s="784">
        <v>0.4</v>
      </c>
      <c r="BQ234" s="784">
        <v>40</v>
      </c>
      <c r="BR234" s="787">
        <v>1.3279999999999994</v>
      </c>
      <c r="BS234" s="787">
        <v>1.3399999999999999</v>
      </c>
      <c r="BT234" s="795">
        <v>0</v>
      </c>
    </row>
    <row r="235" spans="1:72" ht="14.25">
      <c r="A235" s="1216" t="str">
        <f t="shared" si="1033"/>
        <v>D17-12-3 =&gt; D17-12</v>
      </c>
      <c r="B235" s="1218"/>
      <c r="C235" s="1217"/>
      <c r="D235" s="800">
        <f t="shared" si="1034"/>
        <v>0.4</v>
      </c>
      <c r="E235" s="801"/>
      <c r="F235" s="802"/>
      <c r="G235" s="803" t="s">
        <v>34920</v>
      </c>
      <c r="H235" s="740">
        <f t="shared" si="1035"/>
        <v>23</v>
      </c>
      <c r="I235" s="740">
        <v>1</v>
      </c>
      <c r="J235" s="740">
        <f t="shared" si="1036"/>
        <v>23</v>
      </c>
      <c r="K235" s="804">
        <f t="shared" si="1037"/>
        <v>1.3399999999999999</v>
      </c>
      <c r="L235" s="804">
        <f t="shared" si="1038"/>
        <v>1.3419999999999987</v>
      </c>
      <c r="M235" s="724">
        <f t="shared" si="1039"/>
        <v>1.34</v>
      </c>
      <c r="N235" s="725">
        <f t="shared" si="1040"/>
        <v>0.04</v>
      </c>
      <c r="O235" s="725">
        <f t="shared" si="1041"/>
        <v>0.1</v>
      </c>
      <c r="P235" s="724">
        <f t="shared" si="1042"/>
        <v>1.4800000000000002</v>
      </c>
      <c r="Q235" s="724">
        <f t="shared" si="1043"/>
        <v>1.08</v>
      </c>
      <c r="R235" s="726">
        <f t="shared" si="1044"/>
        <v>36.76</v>
      </c>
      <c r="S235" s="726">
        <f t="shared" si="1045"/>
        <v>0</v>
      </c>
      <c r="T235" s="726">
        <f t="shared" si="1046"/>
        <v>0</v>
      </c>
      <c r="U235" s="726">
        <f t="shared" si="1047"/>
        <v>0</v>
      </c>
      <c r="V235" s="726">
        <f t="shared" si="1048"/>
        <v>0</v>
      </c>
      <c r="W235" s="727">
        <f t="shared" si="1049"/>
        <v>0</v>
      </c>
      <c r="X235" s="728">
        <f t="shared" si="1050"/>
        <v>0</v>
      </c>
      <c r="Y235" s="720" t="str">
        <f t="shared" si="1051"/>
        <v>D17-12-3</v>
      </c>
      <c r="Z235" s="721">
        <f t="shared" si="1052"/>
        <v>1.2</v>
      </c>
      <c r="AA235" s="729" t="s">
        <v>31</v>
      </c>
      <c r="AB235" s="722">
        <f t="shared" si="1029"/>
        <v>1.2</v>
      </c>
      <c r="AC235" s="730">
        <f t="shared" si="1053"/>
        <v>1.3399999999999999</v>
      </c>
      <c r="AD235" s="731">
        <f t="shared" si="1054"/>
        <v>0.04</v>
      </c>
      <c r="AE235" s="731">
        <f t="shared" si="1055"/>
        <v>0.15</v>
      </c>
      <c r="AF235" s="732">
        <f t="shared" si="1056"/>
        <v>1.53</v>
      </c>
      <c r="AG235" s="732">
        <f t="shared" si="1057"/>
        <v>2.2000000000000002</v>
      </c>
      <c r="AH235" s="731">
        <f t="shared" si="1058"/>
        <v>0.92</v>
      </c>
      <c r="AI235" s="733">
        <f t="shared" si="1059"/>
        <v>0</v>
      </c>
      <c r="AJ235" s="733">
        <f t="shared" si="1060"/>
        <v>3.04</v>
      </c>
      <c r="AK235" s="733">
        <f t="shared" si="1061"/>
        <v>0.06</v>
      </c>
      <c r="AL235" s="733">
        <f t="shared" si="1062"/>
        <v>0</v>
      </c>
      <c r="AM235" s="733">
        <f t="shared" si="1063"/>
        <v>0</v>
      </c>
      <c r="AN235" s="734">
        <f t="shared" si="1064"/>
        <v>14.94</v>
      </c>
      <c r="AO235" s="735">
        <f t="shared" si="1065"/>
        <v>0</v>
      </c>
      <c r="AP235" s="1216" t="str">
        <f t="shared" si="1066"/>
        <v>D17-12-3 =&gt; D17-12</v>
      </c>
      <c r="AQ235" s="1217"/>
      <c r="AR235" s="739">
        <f t="shared" si="1067"/>
        <v>0.4</v>
      </c>
      <c r="AS235" s="736"/>
      <c r="AT235" s="736"/>
      <c r="AU235" s="723">
        <f t="shared" si="1068"/>
        <v>23</v>
      </c>
      <c r="AV235" s="721">
        <f t="shared" si="1069"/>
        <v>1.4</v>
      </c>
      <c r="AW235" s="729" t="s">
        <v>31</v>
      </c>
      <c r="AX235" s="722">
        <f t="shared" si="1030"/>
        <v>1.4</v>
      </c>
      <c r="AY235" s="727">
        <f t="shared" si="1070"/>
        <v>21.6</v>
      </c>
      <c r="AZ235" s="798">
        <f t="shared" si="1071"/>
        <v>0.1</v>
      </c>
      <c r="BA235" s="798"/>
      <c r="BB235" s="727">
        <f t="shared" si="1072"/>
        <v>1.08</v>
      </c>
      <c r="BC235" s="724">
        <f t="shared" si="1073"/>
        <v>4.37</v>
      </c>
      <c r="BD235" s="737">
        <f t="shared" si="1074"/>
        <v>0</v>
      </c>
      <c r="BE235" s="737"/>
      <c r="BF235" s="737">
        <f t="shared" si="1075"/>
        <v>39.86</v>
      </c>
      <c r="BG235" s="737">
        <f t="shared" si="1076"/>
        <v>3.91</v>
      </c>
      <c r="BH235" s="726">
        <f t="shared" si="1077"/>
        <v>1.5299999999999998</v>
      </c>
      <c r="BI235" s="726">
        <f t="shared" si="1078"/>
        <v>0</v>
      </c>
      <c r="BJ235" s="726">
        <f t="shared" si="1079"/>
        <v>3</v>
      </c>
      <c r="BK235" s="726">
        <f t="shared" si="1031"/>
        <v>0</v>
      </c>
      <c r="BL235" s="738">
        <f t="shared" si="1032"/>
        <v>28.58</v>
      </c>
      <c r="BM235" s="718"/>
      <c r="BN235" s="779" t="s">
        <v>35277</v>
      </c>
      <c r="BO235" s="793" t="s">
        <v>35360</v>
      </c>
      <c r="BP235" s="784">
        <v>0.4</v>
      </c>
      <c r="BQ235" s="784">
        <v>23</v>
      </c>
      <c r="BR235" s="787">
        <v>1.3399999999999999</v>
      </c>
      <c r="BS235" s="787">
        <v>1.3419999999999987</v>
      </c>
      <c r="BT235" s="795">
        <v>0.747</v>
      </c>
    </row>
    <row r="236" spans="1:72" ht="14.25">
      <c r="A236" s="719" t="s">
        <v>35290</v>
      </c>
      <c r="B236" s="742"/>
      <c r="C236" s="742"/>
      <c r="D236" s="806"/>
      <c r="E236" s="806"/>
      <c r="F236" s="806"/>
      <c r="G236" s="807"/>
      <c r="H236" s="744"/>
      <c r="I236" s="744"/>
      <c r="J236" s="744"/>
      <c r="K236" s="808"/>
      <c r="L236" s="808"/>
      <c r="M236" s="747"/>
      <c r="N236" s="748"/>
      <c r="O236" s="748"/>
      <c r="P236" s="747"/>
      <c r="Q236" s="747"/>
      <c r="R236" s="749"/>
      <c r="S236" s="749"/>
      <c r="T236" s="749"/>
      <c r="U236" s="749"/>
      <c r="V236" s="749"/>
      <c r="W236" s="750"/>
      <c r="X236" s="715"/>
      <c r="Y236" s="741"/>
      <c r="Z236" s="743"/>
      <c r="AA236" s="751"/>
      <c r="AB236" s="743"/>
      <c r="AC236" s="752"/>
      <c r="AD236" s="751"/>
      <c r="AE236" s="751"/>
      <c r="AF236" s="753"/>
      <c r="AG236" s="753"/>
      <c r="AH236" s="751"/>
      <c r="AI236" s="754"/>
      <c r="AJ236" s="754"/>
      <c r="AK236" s="754"/>
      <c r="AL236" s="754"/>
      <c r="AM236" s="754"/>
      <c r="AN236" s="755"/>
      <c r="AO236" s="756"/>
      <c r="AP236" s="741"/>
      <c r="AQ236" s="742"/>
      <c r="AR236" s="757"/>
      <c r="AS236" s="757"/>
      <c r="AT236" s="757"/>
      <c r="AU236" s="745"/>
      <c r="AV236" s="743"/>
      <c r="AW236" s="751"/>
      <c r="AX236" s="743"/>
      <c r="AY236" s="750"/>
      <c r="AZ236" s="750"/>
      <c r="BA236" s="750"/>
      <c r="BB236" s="750"/>
      <c r="BC236" s="747"/>
      <c r="BD236" s="747"/>
      <c r="BE236" s="747"/>
      <c r="BF236" s="747"/>
      <c r="BG236" s="747"/>
      <c r="BH236" s="749"/>
      <c r="BI236" s="749"/>
      <c r="BJ236" s="749"/>
      <c r="BK236" s="749"/>
      <c r="BL236" s="717"/>
      <c r="BM236" s="718"/>
      <c r="BN236" s="779"/>
      <c r="BO236" s="793"/>
      <c r="BP236" s="784"/>
      <c r="BQ236" s="784"/>
      <c r="BR236" s="787"/>
      <c r="BS236" s="787"/>
      <c r="BT236" s="795"/>
    </row>
    <row r="237" spans="1:72" ht="14.25">
      <c r="A237" s="1216" t="str">
        <f>BN237</f>
        <v>D17-1 =&gt; D17-2</v>
      </c>
      <c r="B237" s="1218"/>
      <c r="C237" s="1217"/>
      <c r="D237" s="800">
        <f>BP237</f>
        <v>0.4</v>
      </c>
      <c r="E237" s="801"/>
      <c r="F237" s="802"/>
      <c r="G237" s="803" t="s">
        <v>34920</v>
      </c>
      <c r="H237" s="740">
        <f>BQ237</f>
        <v>40</v>
      </c>
      <c r="I237" s="740">
        <v>1</v>
      </c>
      <c r="J237" s="740">
        <f>H237</f>
        <v>40</v>
      </c>
      <c r="K237" s="804">
        <f>BR237</f>
        <v>1.2000000000000028</v>
      </c>
      <c r="L237" s="804">
        <f>BS237</f>
        <v>1.296999999999997</v>
      </c>
      <c r="M237" s="724">
        <f>ROUND((K237+L237)/2,2)</f>
        <v>1.25</v>
      </c>
      <c r="N237" s="725">
        <f>IF(F237=0,ROUND($D237*10%,2),IF(D237&gt;2.8,0.18,0.15))</f>
        <v>0.04</v>
      </c>
      <c r="O237" s="725">
        <f>IF(F237=0,IF(   ROUND($D237/4,2),   IF(ROUND(($D237*1.2)/6,2)&lt;0.1,0.1,ROUND(($D237*1.2)/6,2))),0.5)</f>
        <v>0.1</v>
      </c>
      <c r="P237" s="724">
        <f>M237+N237+O237</f>
        <v>1.3900000000000001</v>
      </c>
      <c r="Q237" s="724">
        <f>IF(P237&lt;2,(D237+N237*2)+0.6,(D237+N237*2)+0.6+ROUNDUP(P237-2,0)*0.1)*I237</f>
        <v>1.08</v>
      </c>
      <c r="R237" s="726">
        <f>IF($P237&lt;=$X$4,ROUND(IF($P237&lt;1.5,$P237*$H237*$Q237,1.5*$H237*$Q237),2),0)</f>
        <v>60.05</v>
      </c>
      <c r="S237" s="726">
        <f>IF($P237&gt;$X$4,ROUND(IF($P237&lt;1.5,$P237*$H237*$Q237,1.5*$H237*$Q237),2),0)</f>
        <v>0</v>
      </c>
      <c r="T237" s="726">
        <f>IF($P237&gt;$X$4,ROUND(IF($P237&lt;1.5,0,IF($P237&gt;3,1.5*$H237*$Q237,($P237-1.5)*$H237*$Q237)),2),0)</f>
        <v>0</v>
      </c>
      <c r="U237" s="726">
        <f>IF($P237&gt;$X$4,ROUND(IF($P237&lt;3,0,IF($P237&gt;4.5,1.5*$H237*$Q237,($P237-3)*$H237*$Q237)),2),0)</f>
        <v>0</v>
      </c>
      <c r="V237" s="726">
        <f>IF($P237&gt;$X$4,ROUND(IF($P237&lt;4.5,0,IF($P237&gt;6,($P237-4.5)*$H237*$Q237,($P237-4.5)*$H237*$Q237)),2),0)</f>
        <v>0</v>
      </c>
      <c r="W237" s="727">
        <f>IF($P237&gt;$X$4, IF( $P237&lt;=4,   ROUND($H237*($P237+0.5)*2,2),   0),0)</f>
        <v>0</v>
      </c>
      <c r="X237" s="728">
        <f>IF($P237&gt;$X$4, IF( $P237&gt;4,   ROUND($H237*($P237+0.5)*2,2),   0),0)</f>
        <v>0</v>
      </c>
      <c r="Y237" s="720" t="str">
        <f>BO237</f>
        <v>D17-1</v>
      </c>
      <c r="Z237" s="721">
        <f>IF($D237=0.3,IF($I237=1,1.2,IF(I237=2,1.5,"--")),IF($D237=0.4,IF($I237=1,1.2,IF(I237=2,1.5,"--")),IF($D237=0.45,IF($I237=1,1.2,IF(I237=2,1.5,"--")),IF($D237=0.5,IF($I237=1,1.2,IF(I237=2,1.5,"--")),IF($D237=0.6,IF($I237=1,1.2,IF(I237=2,2,"--")),IF($D237=0.75,IF($I237=1,1.3,IF(I237=2,2,"--")),IF($D237=0.8,1.3,IF($D237=1,1.5,IF($D237=1.2,1.7,IF($D237&lt;=2,2,"--"))))))))))</f>
        <v>1.2</v>
      </c>
      <c r="AA237" s="729" t="s">
        <v>31</v>
      </c>
      <c r="AB237" s="722">
        <f t="shared" ref="AB237:AB238" si="1080">Z237</f>
        <v>1.2</v>
      </c>
      <c r="AC237" s="730">
        <f>IF($Z237="--","--",K237)</f>
        <v>1.2000000000000028</v>
      </c>
      <c r="AD237" s="731">
        <f>IF($Z237="--","--",IF(D237&gt;1.5,0.15,ROUND($D237*10%,2)))</f>
        <v>0.04</v>
      </c>
      <c r="AE237" s="731">
        <f>IF($Z237="--","--",0.15)</f>
        <v>0.15</v>
      </c>
      <c r="AF237" s="732">
        <f>IF($Z237="--","--",ROUND(AC237+AD237+AE237,2))</f>
        <v>1.39</v>
      </c>
      <c r="AG237" s="732">
        <f>IF($Z237="--","--",IF($AC237&lt;=2,$Z237+1,($Z237+1)+ROUNDUP($AC237-2,0)*0.1))</f>
        <v>2.2000000000000002</v>
      </c>
      <c r="AH237" s="731">
        <f>IF($D237=0.3,1.04,IF($D237=0.4,0.92,IF($D237=0.45,0.86,IF($D237=0.5,0.8,IF($D237=0.75,0.8,IF($D237=0.6,0.68,IF($D237=0.8,0.74,IF($D237=1,0.7,IF($D237=1.2,0.66,IF($D237=1.5,0.6,IF($D237&lt;=2,(2.4-(D237+0.3)),"--")))))))))))</f>
        <v>0.92</v>
      </c>
      <c r="AI237" s="733">
        <f>IF($Z237="--","--",IF($AF237&lt;=$X$4,ROUND(IF($AF237&lt;1.5,$AF237*$AG237*$AH237,1.5*$AG237*$AH237),2),0))</f>
        <v>2.81</v>
      </c>
      <c r="AJ237" s="733">
        <f>IF($Z237="--","--",IF($AF237&gt;$X$4,ROUND(IF($AF237&lt;1.5,$AF237*$AG237*$AH237,1.5*$AG237*$AH237),2),0))</f>
        <v>0</v>
      </c>
      <c r="AK237" s="733">
        <f>IF($Z237="--","--",IF($AF237&gt;$X$4,ROUND(IF($AF237&lt;1.5,0,IF($AF237&gt;3,1.5*$AG237*$AH237,($AF237-1.5)*$AG237*$AH237)),2),0))</f>
        <v>0</v>
      </c>
      <c r="AL237" s="733">
        <f>IF($Z237="--","--",IF($AF237&gt;$X$4,ROUND(IF($AF237&lt;3,0,IF($AF237&gt;4.5,1.5*$AG237*$AH237,($AF237-3)*$AG237*$AH237)),2),0))</f>
        <v>0</v>
      </c>
      <c r="AM237" s="733">
        <f>IF($Z237="--","--",IF($AF237&gt;$X$4,ROUND(IF($AF237&lt;4.5,0,IF($AF237&gt;6,($AF237-4.5)*$AG237*$AH237,($AF237-4.5)*$AG237*$AH237)),2),0))</f>
        <v>0</v>
      </c>
      <c r="AN237" s="734">
        <f>IF($Z237="--","--",IF($AF237&gt;$X$4, IF( $AF237&lt;=4,   ROUND(($AH237*4)*($AF237+0.5)*2,2),   0),0))</f>
        <v>0</v>
      </c>
      <c r="AO237" s="735">
        <f>IF($Z237="--","--",IF($AF237&gt;$X$4, IF( $AF237&gt;4,   ROUND(($AH237*4)*($AF237+0.5)*2,2),   0),0))</f>
        <v>0</v>
      </c>
      <c r="AP237" s="1216" t="str">
        <f>A237</f>
        <v>D17-1 =&gt; D17-2</v>
      </c>
      <c r="AQ237" s="1217"/>
      <c r="AR237" s="739">
        <f>D237</f>
        <v>0.4</v>
      </c>
      <c r="AS237" s="736"/>
      <c r="AT237" s="736"/>
      <c r="AU237" s="723">
        <f>H237</f>
        <v>40</v>
      </c>
      <c r="AV237" s="721">
        <f>IF($Z237="--","--",Z237+0.2)</f>
        <v>1.4</v>
      </c>
      <c r="AW237" s="729" t="s">
        <v>31</v>
      </c>
      <c r="AX237" s="722">
        <f t="shared" ref="AX237:AX238" si="1081">AV237</f>
        <v>1.4</v>
      </c>
      <c r="AY237" s="727">
        <f>IF(D237&gt;2,AU237,AU237-AV237)</f>
        <v>38.6</v>
      </c>
      <c r="AZ237" s="798">
        <f>O237</f>
        <v>0.1</v>
      </c>
      <c r="BA237" s="798"/>
      <c r="BB237" s="727">
        <f>Q237</f>
        <v>1.08</v>
      </c>
      <c r="BC237" s="724">
        <f>IF(F237=0,IF(ROUND( AY237 * ( ( (O237*Q237) +  ( ((D237+N237*2)/6)*Q237 ) ) - ROUND(  ((D237+N237*2)^2)   *   (   ( PI()*96.379 / (4*360) )  -  ( (SIN((96.379/2)*PI()/180)) * (COS((96.379/2)*PI()/180)) / 4 )   ), 4) ),2),   ROUND( AY237 * ( ( (O237*Q237) +  ( ((D237+N237*2)/4)*Q237 ) ) - ROUND(  ((D237+N237*2)^2)   *   (   ( PI()*120 / (4*360) )  -  ( (SIN((120/2)*PI()/180)) * (COS((120/2)*PI()/180)) / 4 )   ), 4) ),2)),0)</f>
        <v>7.8</v>
      </c>
      <c r="BD237" s="737">
        <f>IF(F237&gt;0,ROUND(AY237*O237*Q237,2),0)</f>
        <v>0</v>
      </c>
      <c r="BE237" s="737"/>
      <c r="BF237" s="737">
        <f>SUM(R237:V237,AI237:AM237)</f>
        <v>62.86</v>
      </c>
      <c r="BG237" s="737">
        <f>IF(F237=0, ROUND( ( PI()*( (D237+N237*2)^2 ) / 4  ) * AY237,2),  ROUND( (D237+N237*2)*(F237+N237*2) * AY237,2))*I237</f>
        <v>6.98</v>
      </c>
      <c r="BH237" s="726">
        <f>IF(($K237+N237-0.15)&lt;=2,($K237+N237+0.15),IF(($K237+N237)&lt;=3,2.35,($K237+N237+0.2)-0.85))</f>
        <v>1.3900000000000028</v>
      </c>
      <c r="BI237" s="726">
        <f>IF(D237&gt;2,   (K237-F237-N237-0.11),IF(($K237+N237)&lt;=2,0,IF(($K237+N237)&gt;3,0.85,(K237+N237+0.2-BH237))))</f>
        <v>0</v>
      </c>
      <c r="BJ237" s="726">
        <f>IF($Z237="--",0,IF(D237&gt;2,ROUND(((1.42+0.4)+(0.91+0.4))*2*BI237,2),ROUND(AV237*AX237*BH237,2)))</f>
        <v>2.72</v>
      </c>
      <c r="BK237" s="726">
        <f t="shared" ref="BK237:BK238" si="1082">ROUND(((PI()*0.9^2)/4)*BI237,2)</f>
        <v>0</v>
      </c>
      <c r="BL237" s="738">
        <f t="shared" ref="BL237:BL238" si="1083">ROUND(BF237-BG237-BJ237-BK237-BC237-BD237,2)</f>
        <v>45.36</v>
      </c>
      <c r="BM237" s="718"/>
      <c r="BN237" s="779" t="s">
        <v>35278</v>
      </c>
      <c r="BO237" s="793" t="s">
        <v>35361</v>
      </c>
      <c r="BP237" s="784">
        <v>0.4</v>
      </c>
      <c r="BQ237" s="784">
        <v>40</v>
      </c>
      <c r="BR237" s="787">
        <v>1.2000000000000028</v>
      </c>
      <c r="BS237" s="787">
        <v>1.296999999999997</v>
      </c>
      <c r="BT237" s="795">
        <v>0</v>
      </c>
    </row>
    <row r="238" spans="1:72" ht="14.25">
      <c r="A238" s="1216" t="str">
        <f t="shared" ref="A238" si="1084">BN238</f>
        <v>D17-2 =&gt; D17-3</v>
      </c>
      <c r="B238" s="1218"/>
      <c r="C238" s="1217"/>
      <c r="D238" s="800">
        <f t="shared" ref="D238" si="1085">BP238</f>
        <v>0.4</v>
      </c>
      <c r="E238" s="801"/>
      <c r="F238" s="802"/>
      <c r="G238" s="803" t="s">
        <v>34920</v>
      </c>
      <c r="H238" s="740">
        <f t="shared" ref="H238" si="1086">BQ238</f>
        <v>40</v>
      </c>
      <c r="I238" s="740">
        <v>1</v>
      </c>
      <c r="J238" s="740">
        <f t="shared" ref="J238" si="1087">H238</f>
        <v>40</v>
      </c>
      <c r="K238" s="804">
        <f t="shared" ref="K238" si="1088">BR238</f>
        <v>1.296999999999997</v>
      </c>
      <c r="L238" s="804">
        <f t="shared" ref="L238" si="1089">BS238</f>
        <v>1.2849999999999966</v>
      </c>
      <c r="M238" s="724">
        <f t="shared" ref="M238" si="1090">ROUND((K238+L238)/2,2)</f>
        <v>1.29</v>
      </c>
      <c r="N238" s="725">
        <f t="shared" ref="N238" si="1091">IF(F238=0,ROUND($D238*10%,2),IF(D238&gt;2.8,0.18,0.15))</f>
        <v>0.04</v>
      </c>
      <c r="O238" s="725">
        <f t="shared" ref="O238" si="1092">IF(F238=0,IF(   ROUND($D238/4,2),   IF(ROUND(($D238*1.2)/6,2)&lt;0.1,0.1,ROUND(($D238*1.2)/6,2))),0.5)</f>
        <v>0.1</v>
      </c>
      <c r="P238" s="724">
        <f t="shared" ref="P238" si="1093">M238+N238+O238</f>
        <v>1.4300000000000002</v>
      </c>
      <c r="Q238" s="724">
        <f t="shared" ref="Q238" si="1094">IF(P238&lt;2,(D238+N238*2)+0.6,(D238+N238*2)+0.6+ROUNDUP(P238-2,0)*0.1)*I238</f>
        <v>1.08</v>
      </c>
      <c r="R238" s="726">
        <f t="shared" ref="R238:R248" si="1095">IF($P238&lt;=$X$4,ROUND(IF($P238&lt;1.5,$P238*$H238*$Q238,1.5*$H238*$Q238),2),0)</f>
        <v>61.78</v>
      </c>
      <c r="S238" s="726">
        <f t="shared" ref="S238:S248" si="1096">IF($P238&gt;$X$4,ROUND(IF($P238&lt;1.5,$P238*$H238*$Q238,1.5*$H238*$Q238),2),0)</f>
        <v>0</v>
      </c>
      <c r="T238" s="726">
        <f t="shared" ref="T238:T248" si="1097">IF($P238&gt;$X$4,ROUND(IF($P238&lt;1.5,0,IF($P238&gt;3,1.5*$H238*$Q238,($P238-1.5)*$H238*$Q238)),2),0)</f>
        <v>0</v>
      </c>
      <c r="U238" s="726">
        <f t="shared" ref="U238:U248" si="1098">IF($P238&gt;$X$4,ROUND(IF($P238&lt;3,0,IF($P238&gt;4.5,1.5*$H238*$Q238,($P238-3)*$H238*$Q238)),2),0)</f>
        <v>0</v>
      </c>
      <c r="V238" s="726">
        <f t="shared" ref="V238:V248" si="1099">IF($P238&gt;$X$4,ROUND(IF($P238&lt;4.5,0,IF($P238&gt;6,($P238-4.5)*$H238*$Q238,($P238-4.5)*$H238*$Q238)),2),0)</f>
        <v>0</v>
      </c>
      <c r="W238" s="727">
        <f t="shared" ref="W238:W248" si="1100">IF($P238&gt;$X$4, IF( $P238&lt;=4,   ROUND($H238*($P238+0.5)*2,2),   0),0)</f>
        <v>0</v>
      </c>
      <c r="X238" s="728">
        <f t="shared" ref="X238:X248" si="1101">IF($P238&gt;$X$4, IF( $P238&gt;4,   ROUND($H238*($P238+0.5)*2,2),   0),0)</f>
        <v>0</v>
      </c>
      <c r="Y238" s="720" t="str">
        <f t="shared" ref="Y238" si="1102">BO238</f>
        <v>D17-2</v>
      </c>
      <c r="Z238" s="721">
        <f t="shared" ref="Z238" si="1103">IF($D238=0.3,IF($I238=1,1.2,IF(I238=2,1.5,"--")),IF($D238=0.4,IF($I238=1,1.2,IF(I238=2,1.5,"--")),IF($D238=0.45,IF($I238=1,1.2,IF(I238=2,1.5,"--")),IF($D238=0.5,IF($I238=1,1.2,IF(I238=2,1.5,"--")),IF($D238=0.6,IF($I238=1,1.2,IF(I238=2,2,"--")),IF($D238=0.75,IF($I238=1,1.3,IF(I238=2,2,"--")),IF($D238=0.8,1.3,IF($D238=1,1.5,IF($D238=1.2,1.7,IF($D238&lt;=2,2,"--"))))))))))</f>
        <v>1.2</v>
      </c>
      <c r="AA238" s="729" t="s">
        <v>31</v>
      </c>
      <c r="AB238" s="722">
        <f t="shared" si="1080"/>
        <v>1.2</v>
      </c>
      <c r="AC238" s="730">
        <f t="shared" ref="AC238" si="1104">IF($Z238="--","--",K238)</f>
        <v>1.296999999999997</v>
      </c>
      <c r="AD238" s="731">
        <f t="shared" ref="AD238" si="1105">IF($Z238="--","--",IF(D238&gt;1.5,0.15,ROUND($D238*10%,2)))</f>
        <v>0.04</v>
      </c>
      <c r="AE238" s="731">
        <f t="shared" ref="AE238:AE248" si="1106">IF($Z238="--","--",0.15)</f>
        <v>0.15</v>
      </c>
      <c r="AF238" s="732">
        <f t="shared" ref="AF238" si="1107">IF($Z238="--","--",ROUND(AC238+AD238+AE238,2))</f>
        <v>1.49</v>
      </c>
      <c r="AG238" s="732">
        <f t="shared" ref="AG238:AG248" si="1108">IF($Z238="--","--",IF($AC238&lt;=2,$Z238+1,($Z238+1)+ROUNDUP($AC238-2,0)*0.1))</f>
        <v>2.2000000000000002</v>
      </c>
      <c r="AH238" s="731">
        <f t="shared" ref="AH238" si="1109">IF($D238=0.3,1.04,IF($D238=0.4,0.92,IF($D238=0.45,0.86,IF($D238=0.5,0.8,IF($D238=0.75,0.8,IF($D238=0.6,0.68,IF($D238=0.8,0.74,IF($D238=1,0.7,IF($D238=1.2,0.66,IF($D238=1.5,0.6,IF($D238&lt;=2,(2.4-(D238+0.3)),"--")))))))))))</f>
        <v>0.92</v>
      </c>
      <c r="AI238" s="733">
        <f t="shared" ref="AI238:AI248" si="1110">IF($Z238="--","--",IF($AF238&lt;=$X$4,ROUND(IF($AF238&lt;1.5,$AF238*$AG238*$AH238,1.5*$AG238*$AH238),2),0))</f>
        <v>3.02</v>
      </c>
      <c r="AJ238" s="733">
        <f t="shared" ref="AJ238:AJ248" si="1111">IF($Z238="--","--",IF($AF238&gt;$X$4,ROUND(IF($AF238&lt;1.5,$AF238*$AG238*$AH238,1.5*$AG238*$AH238),2),0))</f>
        <v>0</v>
      </c>
      <c r="AK238" s="733">
        <f t="shared" ref="AK238:AK248" si="1112">IF($Z238="--","--",IF($AF238&gt;$X$4,ROUND(IF($AF238&lt;1.5,0,IF($AF238&gt;3,1.5*$AG238*$AH238,($AF238-1.5)*$AG238*$AH238)),2),0))</f>
        <v>0</v>
      </c>
      <c r="AL238" s="733">
        <f t="shared" ref="AL238:AL248" si="1113">IF($Z238="--","--",IF($AF238&gt;$X$4,ROUND(IF($AF238&lt;3,0,IF($AF238&gt;4.5,1.5*$AG238*$AH238,($AF238-3)*$AG238*$AH238)),2),0))</f>
        <v>0</v>
      </c>
      <c r="AM238" s="733">
        <f t="shared" ref="AM238:AM248" si="1114">IF($Z238="--","--",IF($AF238&gt;$X$4,ROUND(IF($AF238&lt;4.5,0,IF($AF238&gt;6,($AF238-4.5)*$AG238*$AH238,($AF238-4.5)*$AG238*$AH238)),2),0))</f>
        <v>0</v>
      </c>
      <c r="AN238" s="734">
        <f t="shared" ref="AN238:AN248" si="1115">IF($Z238="--","--",IF($AF238&gt;$X$4, IF( $AF238&lt;=4,   ROUND(($AH238*4)*($AF238+0.5)*2,2),   0),0))</f>
        <v>0</v>
      </c>
      <c r="AO238" s="735">
        <f t="shared" ref="AO238:AO248" si="1116">IF($Z238="--","--",IF($AF238&gt;$X$4, IF( $AF238&gt;4,   ROUND(($AH238*4)*($AF238+0.5)*2,2),   0),0))</f>
        <v>0</v>
      </c>
      <c r="AP238" s="1216" t="str">
        <f t="shared" ref="AP238" si="1117">A238</f>
        <v>D17-2 =&gt; D17-3</v>
      </c>
      <c r="AQ238" s="1217"/>
      <c r="AR238" s="739">
        <f t="shared" ref="AR238" si="1118">D238</f>
        <v>0.4</v>
      </c>
      <c r="AS238" s="736"/>
      <c r="AT238" s="736"/>
      <c r="AU238" s="723">
        <f t="shared" ref="AU238" si="1119">H238</f>
        <v>40</v>
      </c>
      <c r="AV238" s="721">
        <f t="shared" ref="AV238" si="1120">IF($Z238="--","--",Z238+0.2)</f>
        <v>1.4</v>
      </c>
      <c r="AW238" s="729" t="s">
        <v>31</v>
      </c>
      <c r="AX238" s="722">
        <f t="shared" si="1081"/>
        <v>1.4</v>
      </c>
      <c r="AY238" s="727">
        <f t="shared" ref="AY238" si="1121">IF(D238&gt;2,AU238,AU238-AV238)</f>
        <v>38.6</v>
      </c>
      <c r="AZ238" s="798">
        <f t="shared" ref="AZ238" si="1122">O238</f>
        <v>0.1</v>
      </c>
      <c r="BA238" s="798"/>
      <c r="BB238" s="727">
        <f t="shared" ref="BB238" si="1123">Q238</f>
        <v>1.08</v>
      </c>
      <c r="BC238" s="724">
        <f t="shared" ref="BC238" si="1124">IF(F238=0,IF(ROUND( AY238 * ( ( (O238*Q238) +  ( ((D238+N238*2)/6)*Q238 ) ) - ROUND(  ((D238+N238*2)^2)   *   (   ( PI()*96.379 / (4*360) )  -  ( (SIN((96.379/2)*PI()/180)) * (COS((96.379/2)*PI()/180)) / 4 )   ), 4) ),2),   ROUND( AY238 * ( ( (O238*Q238) +  ( ((D238+N238*2)/4)*Q238 ) ) - ROUND(  ((D238+N238*2)^2)   *   (   ( PI()*120 / (4*360) )  -  ( (SIN((120/2)*PI()/180)) * (COS((120/2)*PI()/180)) / 4 )   ), 4) ),2)),0)</f>
        <v>7.8</v>
      </c>
      <c r="BD238" s="737">
        <f t="shared" ref="BD238" si="1125">IF(F238&gt;0,ROUND(AY238*O238*Q238,2),0)</f>
        <v>0</v>
      </c>
      <c r="BE238" s="737"/>
      <c r="BF238" s="737">
        <f t="shared" ref="BF238" si="1126">SUM(R238:V238,AI238:AM238)</f>
        <v>64.8</v>
      </c>
      <c r="BG238" s="737">
        <f t="shared" ref="BG238" si="1127">IF(F238=0, ROUND( ( PI()*( (D238+N238*2)^2 ) / 4  ) * AY238,2),  ROUND( (D238+N238*2)*(F238+N238*2) * AY238,2))*I238</f>
        <v>6.98</v>
      </c>
      <c r="BH238" s="726">
        <f t="shared" ref="BH238" si="1128">IF(($K238+N238-0.15)&lt;=2,($K238+N238+0.15),IF(($K238+N238)&lt;=3,2.35,($K238+N238+0.2)-0.85))</f>
        <v>1.486999999999997</v>
      </c>
      <c r="BI238" s="726">
        <f t="shared" ref="BI238" si="1129">IF(D238&gt;2,   (K238-F238-N238-0.11),IF(($K238+N238)&lt;=2,0,IF(($K238+N238)&gt;3,0.85,(K238+N238+0.2-BH238))))</f>
        <v>0</v>
      </c>
      <c r="BJ238" s="726">
        <f t="shared" ref="BJ238" si="1130">IF($Z238="--",0,IF(D238&gt;2,ROUND(((1.42+0.4)+(0.91+0.4))*2*BI238,2),ROUND(AV238*AX238*BH238,2)))</f>
        <v>2.91</v>
      </c>
      <c r="BK238" s="726">
        <f t="shared" si="1082"/>
        <v>0</v>
      </c>
      <c r="BL238" s="738">
        <f t="shared" si="1083"/>
        <v>47.11</v>
      </c>
      <c r="BM238" s="718"/>
      <c r="BN238" s="779" t="s">
        <v>35279</v>
      </c>
      <c r="BO238" s="793" t="s">
        <v>35362</v>
      </c>
      <c r="BP238" s="784">
        <v>0.4</v>
      </c>
      <c r="BQ238" s="784">
        <v>40</v>
      </c>
      <c r="BR238" s="787">
        <v>1.296999999999997</v>
      </c>
      <c r="BS238" s="787">
        <v>1.2849999999999966</v>
      </c>
      <c r="BT238" s="795">
        <v>0</v>
      </c>
    </row>
    <row r="239" spans="1:72" ht="14.25">
      <c r="A239" s="1216" t="str">
        <f t="shared" ref="A239:A248" si="1131">BN239</f>
        <v>D17-3 =&gt; D17-4</v>
      </c>
      <c r="B239" s="1218"/>
      <c r="C239" s="1217"/>
      <c r="D239" s="800">
        <f t="shared" ref="D239:D248" si="1132">BP239</f>
        <v>0.4</v>
      </c>
      <c r="E239" s="801"/>
      <c r="F239" s="802"/>
      <c r="G239" s="803" t="s">
        <v>34920</v>
      </c>
      <c r="H239" s="740">
        <f t="shared" ref="H239:H248" si="1133">BQ239</f>
        <v>30</v>
      </c>
      <c r="I239" s="740">
        <v>1</v>
      </c>
      <c r="J239" s="740">
        <f t="shared" ref="J239:J248" si="1134">H239</f>
        <v>30</v>
      </c>
      <c r="K239" s="804">
        <f t="shared" ref="K239:K248" si="1135">BR239</f>
        <v>1.2849999999999966</v>
      </c>
      <c r="L239" s="804">
        <f t="shared" ref="L239:L248" si="1136">BS239</f>
        <v>1.2939999999999969</v>
      </c>
      <c r="M239" s="724">
        <f t="shared" ref="M239:M248" si="1137">ROUND((K239+L239)/2,2)</f>
        <v>1.29</v>
      </c>
      <c r="N239" s="725">
        <f t="shared" ref="N239:N248" si="1138">IF(F239=0,ROUND($D239*10%,2),IF(D239&gt;2.8,0.18,0.15))</f>
        <v>0.04</v>
      </c>
      <c r="O239" s="725">
        <f t="shared" ref="O239:O248" si="1139">IF(F239=0,IF(   ROUND($D239/4,2),   IF(ROUND(($D239*1.2)/6,2)&lt;0.1,0.1,ROUND(($D239*1.2)/6,2))),0.5)</f>
        <v>0.1</v>
      </c>
      <c r="P239" s="724">
        <f t="shared" ref="P239:P248" si="1140">M239+N239+O239</f>
        <v>1.4300000000000002</v>
      </c>
      <c r="Q239" s="724">
        <f t="shared" ref="Q239:Q248" si="1141">IF(P239&lt;2,(D239+N239*2)+0.6,(D239+N239*2)+0.6+ROUNDUP(P239-2,0)*0.1)*I239</f>
        <v>1.08</v>
      </c>
      <c r="R239" s="726">
        <f t="shared" si="1095"/>
        <v>46.33</v>
      </c>
      <c r="S239" s="726">
        <f t="shared" si="1096"/>
        <v>0</v>
      </c>
      <c r="T239" s="726">
        <f t="shared" si="1097"/>
        <v>0</v>
      </c>
      <c r="U239" s="726">
        <f t="shared" si="1098"/>
        <v>0</v>
      </c>
      <c r="V239" s="726">
        <f t="shared" si="1099"/>
        <v>0</v>
      </c>
      <c r="W239" s="727">
        <f t="shared" si="1100"/>
        <v>0</v>
      </c>
      <c r="X239" s="728">
        <f t="shared" si="1101"/>
        <v>0</v>
      </c>
      <c r="Y239" s="720" t="str">
        <f t="shared" ref="Y239:Y248" si="1142">BO239</f>
        <v>D17-3</v>
      </c>
      <c r="Z239" s="721">
        <f t="shared" ref="Z239:Z248" si="1143">IF($D239=0.3,IF($I239=1,1.2,IF(I239=2,1.5,"--")),IF($D239=0.4,IF($I239=1,1.2,IF(I239=2,1.5,"--")),IF($D239=0.45,IF($I239=1,1.2,IF(I239=2,1.5,"--")),IF($D239=0.5,IF($I239=1,1.2,IF(I239=2,1.5,"--")),IF($D239=0.6,IF($I239=1,1.2,IF(I239=2,2,"--")),IF($D239=0.75,IF($I239=1,1.3,IF(I239=2,2,"--")),IF($D239=0.8,1.3,IF($D239=1,1.5,IF($D239=1.2,1.7,IF($D239&lt;=2,2,"--"))))))))))</f>
        <v>1.2</v>
      </c>
      <c r="AA239" s="729" t="s">
        <v>31</v>
      </c>
      <c r="AB239" s="722">
        <f t="shared" ref="AB239:AB248" si="1144">Z239</f>
        <v>1.2</v>
      </c>
      <c r="AC239" s="730">
        <f t="shared" ref="AC239:AC248" si="1145">IF($Z239="--","--",K239)</f>
        <v>1.2849999999999966</v>
      </c>
      <c r="AD239" s="731">
        <f t="shared" ref="AD239:AD248" si="1146">IF($Z239="--","--",IF(D239&gt;1.5,0.15,ROUND($D239*10%,2)))</f>
        <v>0.04</v>
      </c>
      <c r="AE239" s="731">
        <f t="shared" si="1106"/>
        <v>0.15</v>
      </c>
      <c r="AF239" s="732">
        <f t="shared" ref="AF239:AF248" si="1147">IF($Z239="--","--",ROUND(AC239+AD239+AE239,2))</f>
        <v>1.48</v>
      </c>
      <c r="AG239" s="732">
        <f t="shared" si="1108"/>
        <v>2.2000000000000002</v>
      </c>
      <c r="AH239" s="731">
        <f t="shared" ref="AH239:AH248" si="1148">IF($D239=0.3,1.04,IF($D239=0.4,0.92,IF($D239=0.45,0.86,IF($D239=0.5,0.8,IF($D239=0.75,0.8,IF($D239=0.6,0.68,IF($D239=0.8,0.74,IF($D239=1,0.7,IF($D239=1.2,0.66,IF($D239=1.5,0.6,IF($D239&lt;=2,(2.4-(D239+0.3)),"--")))))))))))</f>
        <v>0.92</v>
      </c>
      <c r="AI239" s="733">
        <f t="shared" si="1110"/>
        <v>3</v>
      </c>
      <c r="AJ239" s="733">
        <f t="shared" si="1111"/>
        <v>0</v>
      </c>
      <c r="AK239" s="733">
        <f t="shared" si="1112"/>
        <v>0</v>
      </c>
      <c r="AL239" s="733">
        <f t="shared" si="1113"/>
        <v>0</v>
      </c>
      <c r="AM239" s="733">
        <f t="shared" si="1114"/>
        <v>0</v>
      </c>
      <c r="AN239" s="734">
        <f t="shared" si="1115"/>
        <v>0</v>
      </c>
      <c r="AO239" s="735">
        <f t="shared" si="1116"/>
        <v>0</v>
      </c>
      <c r="AP239" s="1216" t="str">
        <f t="shared" ref="AP239:AP248" si="1149">A239</f>
        <v>D17-3 =&gt; D17-4</v>
      </c>
      <c r="AQ239" s="1217"/>
      <c r="AR239" s="739">
        <f t="shared" ref="AR239:AR248" si="1150">D239</f>
        <v>0.4</v>
      </c>
      <c r="AS239" s="736"/>
      <c r="AT239" s="736"/>
      <c r="AU239" s="723">
        <f t="shared" ref="AU239:AU248" si="1151">H239</f>
        <v>30</v>
      </c>
      <c r="AV239" s="721">
        <f t="shared" ref="AV239:AV248" si="1152">IF($Z239="--","--",Z239+0.2)</f>
        <v>1.4</v>
      </c>
      <c r="AW239" s="729" t="s">
        <v>31</v>
      </c>
      <c r="AX239" s="722">
        <f t="shared" ref="AX239:AX248" si="1153">AV239</f>
        <v>1.4</v>
      </c>
      <c r="AY239" s="727">
        <f t="shared" ref="AY239:AY248" si="1154">IF(D239&gt;2,AU239,AU239-AV239)</f>
        <v>28.6</v>
      </c>
      <c r="AZ239" s="798">
        <f t="shared" ref="AZ239:AZ248" si="1155">O239</f>
        <v>0.1</v>
      </c>
      <c r="BA239" s="798"/>
      <c r="BB239" s="727">
        <f t="shared" ref="BB239:BB248" si="1156">Q239</f>
        <v>1.08</v>
      </c>
      <c r="BC239" s="724">
        <f t="shared" ref="BC239:BC248" si="1157">IF(F239=0,IF(ROUND( AY239 * ( ( (O239*Q239) +  ( ((D239+N239*2)/6)*Q239 ) ) - ROUND(  ((D239+N239*2)^2)   *   (   ( PI()*96.379 / (4*360) )  -  ( (SIN((96.379/2)*PI()/180)) * (COS((96.379/2)*PI()/180)) / 4 )   ), 4) ),2),   ROUND( AY239 * ( ( (O239*Q239) +  ( ((D239+N239*2)/4)*Q239 ) ) - ROUND(  ((D239+N239*2)^2)   *   (   ( PI()*120 / (4*360) )  -  ( (SIN((120/2)*PI()/180)) * (COS((120/2)*PI()/180)) / 4 )   ), 4) ),2)),0)</f>
        <v>5.78</v>
      </c>
      <c r="BD239" s="737">
        <f t="shared" ref="BD239:BD248" si="1158">IF(F239&gt;0,ROUND(AY239*O239*Q239,2),0)</f>
        <v>0</v>
      </c>
      <c r="BE239" s="737"/>
      <c r="BF239" s="737">
        <f t="shared" ref="BF239:BF248" si="1159">SUM(R239:V239,AI239:AM239)</f>
        <v>49.33</v>
      </c>
      <c r="BG239" s="737">
        <f t="shared" ref="BG239:BG248" si="1160">IF(F239=0, ROUND( ( PI()*( (D239+N239*2)^2 ) / 4  ) * AY239,2),  ROUND( (D239+N239*2)*(F239+N239*2) * AY239,2))*I239</f>
        <v>5.18</v>
      </c>
      <c r="BH239" s="726">
        <f t="shared" ref="BH239:BH248" si="1161">IF(($K239+N239-0.15)&lt;=2,($K239+N239+0.15),IF(($K239+N239)&lt;=3,2.35,($K239+N239+0.2)-0.85))</f>
        <v>1.4749999999999965</v>
      </c>
      <c r="BI239" s="726">
        <f t="shared" ref="BI239:BI248" si="1162">IF(D239&gt;2,   (K239-F239-N239-0.11),IF(($K239+N239)&lt;=2,0,IF(($K239+N239)&gt;3,0.85,(K239+N239+0.2-BH239))))</f>
        <v>0</v>
      </c>
      <c r="BJ239" s="726">
        <f t="shared" ref="BJ239:BJ248" si="1163">IF($Z239="--",0,IF(D239&gt;2,ROUND(((1.42+0.4)+(0.91+0.4))*2*BI239,2),ROUND(AV239*AX239*BH239,2)))</f>
        <v>2.89</v>
      </c>
      <c r="BK239" s="726">
        <f t="shared" ref="BK239:BK248" si="1164">ROUND(((PI()*0.9^2)/4)*BI239,2)</f>
        <v>0</v>
      </c>
      <c r="BL239" s="738">
        <f t="shared" ref="BL239:BL248" si="1165">ROUND(BF239-BG239-BJ239-BK239-BC239-BD239,2)</f>
        <v>35.479999999999997</v>
      </c>
      <c r="BM239" s="718"/>
      <c r="BN239" s="779" t="s">
        <v>35280</v>
      </c>
      <c r="BO239" s="793" t="s">
        <v>35363</v>
      </c>
      <c r="BP239" s="784">
        <v>0.4</v>
      </c>
      <c r="BQ239" s="784">
        <v>30</v>
      </c>
      <c r="BR239" s="787">
        <v>1.2849999999999966</v>
      </c>
      <c r="BS239" s="787">
        <v>1.2939999999999969</v>
      </c>
      <c r="BT239" s="795">
        <v>0</v>
      </c>
    </row>
    <row r="240" spans="1:72" ht="14.25">
      <c r="A240" s="1216" t="str">
        <f t="shared" si="1131"/>
        <v>D17-4 =&gt; D17-5</v>
      </c>
      <c r="B240" s="1218"/>
      <c r="C240" s="1217"/>
      <c r="D240" s="800">
        <f t="shared" si="1132"/>
        <v>0.4</v>
      </c>
      <c r="E240" s="801"/>
      <c r="F240" s="802"/>
      <c r="G240" s="803" t="s">
        <v>34920</v>
      </c>
      <c r="H240" s="740">
        <f t="shared" si="1133"/>
        <v>30</v>
      </c>
      <c r="I240" s="740">
        <v>1</v>
      </c>
      <c r="J240" s="740">
        <f t="shared" si="1134"/>
        <v>30</v>
      </c>
      <c r="K240" s="804">
        <f t="shared" si="1135"/>
        <v>1.2939999999999969</v>
      </c>
      <c r="L240" s="804">
        <f t="shared" si="1136"/>
        <v>1.3089999999999975</v>
      </c>
      <c r="M240" s="724">
        <f t="shared" si="1137"/>
        <v>1.3</v>
      </c>
      <c r="N240" s="725">
        <f t="shared" si="1138"/>
        <v>0.04</v>
      </c>
      <c r="O240" s="725">
        <f t="shared" si="1139"/>
        <v>0.1</v>
      </c>
      <c r="P240" s="724">
        <f t="shared" si="1140"/>
        <v>1.4400000000000002</v>
      </c>
      <c r="Q240" s="724">
        <f t="shared" si="1141"/>
        <v>1.08</v>
      </c>
      <c r="R240" s="726">
        <f t="shared" si="1095"/>
        <v>46.66</v>
      </c>
      <c r="S240" s="726">
        <f t="shared" si="1096"/>
        <v>0</v>
      </c>
      <c r="T240" s="726">
        <f t="shared" si="1097"/>
        <v>0</v>
      </c>
      <c r="U240" s="726">
        <f t="shared" si="1098"/>
        <v>0</v>
      </c>
      <c r="V240" s="726">
        <f t="shared" si="1099"/>
        <v>0</v>
      </c>
      <c r="W240" s="727">
        <f t="shared" si="1100"/>
        <v>0</v>
      </c>
      <c r="X240" s="728">
        <f t="shared" si="1101"/>
        <v>0</v>
      </c>
      <c r="Y240" s="720" t="str">
        <f t="shared" si="1142"/>
        <v>D17-4</v>
      </c>
      <c r="Z240" s="721">
        <f t="shared" si="1143"/>
        <v>1.2</v>
      </c>
      <c r="AA240" s="729" t="s">
        <v>31</v>
      </c>
      <c r="AB240" s="722">
        <f t="shared" si="1144"/>
        <v>1.2</v>
      </c>
      <c r="AC240" s="730">
        <f t="shared" si="1145"/>
        <v>1.2939999999999969</v>
      </c>
      <c r="AD240" s="731">
        <f t="shared" si="1146"/>
        <v>0.04</v>
      </c>
      <c r="AE240" s="731">
        <f t="shared" si="1106"/>
        <v>0.15</v>
      </c>
      <c r="AF240" s="732">
        <f t="shared" si="1147"/>
        <v>1.48</v>
      </c>
      <c r="AG240" s="732">
        <f t="shared" si="1108"/>
        <v>2.2000000000000002</v>
      </c>
      <c r="AH240" s="731">
        <f t="shared" si="1148"/>
        <v>0.92</v>
      </c>
      <c r="AI240" s="733">
        <f t="shared" si="1110"/>
        <v>3</v>
      </c>
      <c r="AJ240" s="733">
        <f t="shared" si="1111"/>
        <v>0</v>
      </c>
      <c r="AK240" s="733">
        <f t="shared" si="1112"/>
        <v>0</v>
      </c>
      <c r="AL240" s="733">
        <f t="shared" si="1113"/>
        <v>0</v>
      </c>
      <c r="AM240" s="733">
        <f t="shared" si="1114"/>
        <v>0</v>
      </c>
      <c r="AN240" s="734">
        <f t="shared" si="1115"/>
        <v>0</v>
      </c>
      <c r="AO240" s="735">
        <f t="shared" si="1116"/>
        <v>0</v>
      </c>
      <c r="AP240" s="1216" t="str">
        <f t="shared" si="1149"/>
        <v>D17-4 =&gt; D17-5</v>
      </c>
      <c r="AQ240" s="1217"/>
      <c r="AR240" s="739">
        <f t="shared" si="1150"/>
        <v>0.4</v>
      </c>
      <c r="AS240" s="736"/>
      <c r="AT240" s="736"/>
      <c r="AU240" s="723">
        <f t="shared" si="1151"/>
        <v>30</v>
      </c>
      <c r="AV240" s="721">
        <f t="shared" si="1152"/>
        <v>1.4</v>
      </c>
      <c r="AW240" s="729" t="s">
        <v>31</v>
      </c>
      <c r="AX240" s="722">
        <f t="shared" si="1153"/>
        <v>1.4</v>
      </c>
      <c r="AY240" s="727">
        <f t="shared" si="1154"/>
        <v>28.6</v>
      </c>
      <c r="AZ240" s="798">
        <f t="shared" si="1155"/>
        <v>0.1</v>
      </c>
      <c r="BA240" s="798"/>
      <c r="BB240" s="727">
        <f t="shared" si="1156"/>
        <v>1.08</v>
      </c>
      <c r="BC240" s="724">
        <f t="shared" si="1157"/>
        <v>5.78</v>
      </c>
      <c r="BD240" s="737">
        <f t="shared" si="1158"/>
        <v>0</v>
      </c>
      <c r="BE240" s="737"/>
      <c r="BF240" s="737">
        <f t="shared" si="1159"/>
        <v>49.66</v>
      </c>
      <c r="BG240" s="737">
        <f t="shared" si="1160"/>
        <v>5.18</v>
      </c>
      <c r="BH240" s="726">
        <f t="shared" si="1161"/>
        <v>1.4839999999999969</v>
      </c>
      <c r="BI240" s="726">
        <f t="shared" si="1162"/>
        <v>0</v>
      </c>
      <c r="BJ240" s="726">
        <f t="shared" si="1163"/>
        <v>2.91</v>
      </c>
      <c r="BK240" s="726">
        <f t="shared" si="1164"/>
        <v>0</v>
      </c>
      <c r="BL240" s="738">
        <f t="shared" si="1165"/>
        <v>35.79</v>
      </c>
      <c r="BM240" s="718"/>
      <c r="BN240" s="779" t="s">
        <v>35281</v>
      </c>
      <c r="BO240" s="793" t="s">
        <v>35364</v>
      </c>
      <c r="BP240" s="784">
        <v>0.4</v>
      </c>
      <c r="BQ240" s="784">
        <v>30</v>
      </c>
      <c r="BR240" s="787">
        <v>1.2939999999999969</v>
      </c>
      <c r="BS240" s="787">
        <v>1.3089999999999975</v>
      </c>
      <c r="BT240" s="795">
        <v>0</v>
      </c>
    </row>
    <row r="241" spans="1:72" ht="14.25">
      <c r="A241" s="1216" t="str">
        <f t="shared" si="1131"/>
        <v>D17-5 =&gt; D17-6</v>
      </c>
      <c r="B241" s="1218"/>
      <c r="C241" s="1217"/>
      <c r="D241" s="800">
        <f t="shared" si="1132"/>
        <v>0.4</v>
      </c>
      <c r="E241" s="801"/>
      <c r="F241" s="802"/>
      <c r="G241" s="803" t="s">
        <v>34920</v>
      </c>
      <c r="H241" s="740">
        <f t="shared" si="1133"/>
        <v>30</v>
      </c>
      <c r="I241" s="740">
        <v>1</v>
      </c>
      <c r="J241" s="740">
        <f t="shared" si="1134"/>
        <v>30</v>
      </c>
      <c r="K241" s="804">
        <f t="shared" si="1135"/>
        <v>1.3089999999999975</v>
      </c>
      <c r="L241" s="804">
        <f t="shared" si="1136"/>
        <v>1.2339999999999947</v>
      </c>
      <c r="M241" s="724">
        <f t="shared" si="1137"/>
        <v>1.27</v>
      </c>
      <c r="N241" s="725">
        <f t="shared" si="1138"/>
        <v>0.04</v>
      </c>
      <c r="O241" s="725">
        <f t="shared" si="1139"/>
        <v>0.1</v>
      </c>
      <c r="P241" s="724">
        <f t="shared" si="1140"/>
        <v>1.4100000000000001</v>
      </c>
      <c r="Q241" s="724">
        <f t="shared" si="1141"/>
        <v>1.08</v>
      </c>
      <c r="R241" s="726">
        <f t="shared" si="1095"/>
        <v>45.68</v>
      </c>
      <c r="S241" s="726">
        <f t="shared" si="1096"/>
        <v>0</v>
      </c>
      <c r="T241" s="726">
        <f t="shared" si="1097"/>
        <v>0</v>
      </c>
      <c r="U241" s="726">
        <f t="shared" si="1098"/>
        <v>0</v>
      </c>
      <c r="V241" s="726">
        <f t="shared" si="1099"/>
        <v>0</v>
      </c>
      <c r="W241" s="727">
        <f t="shared" si="1100"/>
        <v>0</v>
      </c>
      <c r="X241" s="728">
        <f t="shared" si="1101"/>
        <v>0</v>
      </c>
      <c r="Y241" s="720" t="str">
        <f t="shared" si="1142"/>
        <v>D17-5</v>
      </c>
      <c r="Z241" s="721">
        <f t="shared" si="1143"/>
        <v>1.2</v>
      </c>
      <c r="AA241" s="729" t="s">
        <v>31</v>
      </c>
      <c r="AB241" s="722">
        <f t="shared" si="1144"/>
        <v>1.2</v>
      </c>
      <c r="AC241" s="730">
        <f t="shared" si="1145"/>
        <v>1.3089999999999975</v>
      </c>
      <c r="AD241" s="731">
        <f t="shared" si="1146"/>
        <v>0.04</v>
      </c>
      <c r="AE241" s="731">
        <f t="shared" si="1106"/>
        <v>0.15</v>
      </c>
      <c r="AF241" s="732">
        <f t="shared" si="1147"/>
        <v>1.5</v>
      </c>
      <c r="AG241" s="732">
        <f t="shared" si="1108"/>
        <v>2.2000000000000002</v>
      </c>
      <c r="AH241" s="731">
        <f t="shared" si="1148"/>
        <v>0.92</v>
      </c>
      <c r="AI241" s="733">
        <f t="shared" si="1110"/>
        <v>3.04</v>
      </c>
      <c r="AJ241" s="733">
        <f t="shared" si="1111"/>
        <v>0</v>
      </c>
      <c r="AK241" s="733">
        <f t="shared" si="1112"/>
        <v>0</v>
      </c>
      <c r="AL241" s="733">
        <f t="shared" si="1113"/>
        <v>0</v>
      </c>
      <c r="AM241" s="733">
        <f t="shared" si="1114"/>
        <v>0</v>
      </c>
      <c r="AN241" s="734">
        <f t="shared" si="1115"/>
        <v>0</v>
      </c>
      <c r="AO241" s="735">
        <f t="shared" si="1116"/>
        <v>0</v>
      </c>
      <c r="AP241" s="1216" t="str">
        <f t="shared" si="1149"/>
        <v>D17-5 =&gt; D17-6</v>
      </c>
      <c r="AQ241" s="1217"/>
      <c r="AR241" s="739">
        <f t="shared" si="1150"/>
        <v>0.4</v>
      </c>
      <c r="AS241" s="736"/>
      <c r="AT241" s="736"/>
      <c r="AU241" s="723">
        <f t="shared" si="1151"/>
        <v>30</v>
      </c>
      <c r="AV241" s="721">
        <f t="shared" si="1152"/>
        <v>1.4</v>
      </c>
      <c r="AW241" s="729" t="s">
        <v>31</v>
      </c>
      <c r="AX241" s="722">
        <f t="shared" si="1153"/>
        <v>1.4</v>
      </c>
      <c r="AY241" s="727">
        <f t="shared" si="1154"/>
        <v>28.6</v>
      </c>
      <c r="AZ241" s="798">
        <f t="shared" si="1155"/>
        <v>0.1</v>
      </c>
      <c r="BA241" s="798"/>
      <c r="BB241" s="727">
        <f t="shared" si="1156"/>
        <v>1.08</v>
      </c>
      <c r="BC241" s="724">
        <f t="shared" si="1157"/>
        <v>5.78</v>
      </c>
      <c r="BD241" s="737">
        <f t="shared" si="1158"/>
        <v>0</v>
      </c>
      <c r="BE241" s="737"/>
      <c r="BF241" s="737">
        <f t="shared" si="1159"/>
        <v>48.72</v>
      </c>
      <c r="BG241" s="737">
        <f t="shared" si="1160"/>
        <v>5.18</v>
      </c>
      <c r="BH241" s="726">
        <f t="shared" si="1161"/>
        <v>1.4989999999999974</v>
      </c>
      <c r="BI241" s="726">
        <f t="shared" si="1162"/>
        <v>0</v>
      </c>
      <c r="BJ241" s="726">
        <f t="shared" si="1163"/>
        <v>2.94</v>
      </c>
      <c r="BK241" s="726">
        <f t="shared" si="1164"/>
        <v>0</v>
      </c>
      <c r="BL241" s="738">
        <f t="shared" si="1165"/>
        <v>34.82</v>
      </c>
      <c r="BM241" s="718"/>
      <c r="BN241" s="779" t="s">
        <v>35282</v>
      </c>
      <c r="BO241" s="793" t="s">
        <v>35365</v>
      </c>
      <c r="BP241" s="784">
        <v>0.4</v>
      </c>
      <c r="BQ241" s="784">
        <v>30</v>
      </c>
      <c r="BR241" s="787">
        <v>1.3089999999999975</v>
      </c>
      <c r="BS241" s="787">
        <v>1.2339999999999947</v>
      </c>
      <c r="BT241" s="795">
        <v>0</v>
      </c>
    </row>
    <row r="242" spans="1:72" ht="14.25">
      <c r="A242" s="1216" t="str">
        <f t="shared" si="1131"/>
        <v>D17-6 =&gt; D17-7</v>
      </c>
      <c r="B242" s="1218"/>
      <c r="C242" s="1217"/>
      <c r="D242" s="800">
        <f t="shared" si="1132"/>
        <v>0.4</v>
      </c>
      <c r="E242" s="801"/>
      <c r="F242" s="802"/>
      <c r="G242" s="803" t="s">
        <v>34920</v>
      </c>
      <c r="H242" s="740">
        <f t="shared" si="1133"/>
        <v>30</v>
      </c>
      <c r="I242" s="740">
        <v>1</v>
      </c>
      <c r="J242" s="740">
        <f t="shared" si="1134"/>
        <v>30</v>
      </c>
      <c r="K242" s="804">
        <f t="shared" si="1135"/>
        <v>1.2339999999999947</v>
      </c>
      <c r="L242" s="804">
        <f t="shared" si="1136"/>
        <v>1.2689999999999984</v>
      </c>
      <c r="M242" s="724">
        <f t="shared" si="1137"/>
        <v>1.25</v>
      </c>
      <c r="N242" s="725">
        <f t="shared" si="1138"/>
        <v>0.04</v>
      </c>
      <c r="O242" s="725">
        <f t="shared" si="1139"/>
        <v>0.1</v>
      </c>
      <c r="P242" s="724">
        <f t="shared" si="1140"/>
        <v>1.3900000000000001</v>
      </c>
      <c r="Q242" s="724">
        <f t="shared" si="1141"/>
        <v>1.08</v>
      </c>
      <c r="R242" s="726">
        <f t="shared" si="1095"/>
        <v>45.04</v>
      </c>
      <c r="S242" s="726">
        <f t="shared" si="1096"/>
        <v>0</v>
      </c>
      <c r="T242" s="726">
        <f t="shared" si="1097"/>
        <v>0</v>
      </c>
      <c r="U242" s="726">
        <f t="shared" si="1098"/>
        <v>0</v>
      </c>
      <c r="V242" s="726">
        <f t="shared" si="1099"/>
        <v>0</v>
      </c>
      <c r="W242" s="727">
        <f t="shared" si="1100"/>
        <v>0</v>
      </c>
      <c r="X242" s="728">
        <f t="shared" si="1101"/>
        <v>0</v>
      </c>
      <c r="Y242" s="720" t="str">
        <f t="shared" si="1142"/>
        <v>D17-6</v>
      </c>
      <c r="Z242" s="721">
        <f t="shared" si="1143"/>
        <v>1.2</v>
      </c>
      <c r="AA242" s="729" t="s">
        <v>31</v>
      </c>
      <c r="AB242" s="722">
        <f t="shared" si="1144"/>
        <v>1.2</v>
      </c>
      <c r="AC242" s="730">
        <f t="shared" si="1145"/>
        <v>1.2339999999999947</v>
      </c>
      <c r="AD242" s="731">
        <f t="shared" si="1146"/>
        <v>0.04</v>
      </c>
      <c r="AE242" s="731">
        <f t="shared" si="1106"/>
        <v>0.15</v>
      </c>
      <c r="AF242" s="732">
        <f t="shared" si="1147"/>
        <v>1.42</v>
      </c>
      <c r="AG242" s="732">
        <f t="shared" si="1108"/>
        <v>2.2000000000000002</v>
      </c>
      <c r="AH242" s="731">
        <f t="shared" si="1148"/>
        <v>0.92</v>
      </c>
      <c r="AI242" s="733">
        <f t="shared" si="1110"/>
        <v>2.87</v>
      </c>
      <c r="AJ242" s="733">
        <f t="shared" si="1111"/>
        <v>0</v>
      </c>
      <c r="AK242" s="733">
        <f t="shared" si="1112"/>
        <v>0</v>
      </c>
      <c r="AL242" s="733">
        <f t="shared" si="1113"/>
        <v>0</v>
      </c>
      <c r="AM242" s="733">
        <f t="shared" si="1114"/>
        <v>0</v>
      </c>
      <c r="AN242" s="734">
        <f t="shared" si="1115"/>
        <v>0</v>
      </c>
      <c r="AO242" s="735">
        <f t="shared" si="1116"/>
        <v>0</v>
      </c>
      <c r="AP242" s="1216" t="str">
        <f t="shared" si="1149"/>
        <v>D17-6 =&gt; D17-7</v>
      </c>
      <c r="AQ242" s="1217"/>
      <c r="AR242" s="739">
        <f t="shared" si="1150"/>
        <v>0.4</v>
      </c>
      <c r="AS242" s="736"/>
      <c r="AT242" s="736"/>
      <c r="AU242" s="723">
        <f t="shared" si="1151"/>
        <v>30</v>
      </c>
      <c r="AV242" s="721">
        <f t="shared" si="1152"/>
        <v>1.4</v>
      </c>
      <c r="AW242" s="729" t="s">
        <v>31</v>
      </c>
      <c r="AX242" s="722">
        <f t="shared" si="1153"/>
        <v>1.4</v>
      </c>
      <c r="AY242" s="727">
        <f t="shared" si="1154"/>
        <v>28.6</v>
      </c>
      <c r="AZ242" s="798">
        <f t="shared" si="1155"/>
        <v>0.1</v>
      </c>
      <c r="BA242" s="798"/>
      <c r="BB242" s="727">
        <f t="shared" si="1156"/>
        <v>1.08</v>
      </c>
      <c r="BC242" s="724">
        <f t="shared" si="1157"/>
        <v>5.78</v>
      </c>
      <c r="BD242" s="737">
        <f t="shared" si="1158"/>
        <v>0</v>
      </c>
      <c r="BE242" s="737"/>
      <c r="BF242" s="737">
        <f t="shared" si="1159"/>
        <v>47.91</v>
      </c>
      <c r="BG242" s="737">
        <f t="shared" si="1160"/>
        <v>5.18</v>
      </c>
      <c r="BH242" s="726">
        <f t="shared" si="1161"/>
        <v>1.4239999999999946</v>
      </c>
      <c r="BI242" s="726">
        <f t="shared" si="1162"/>
        <v>0</v>
      </c>
      <c r="BJ242" s="726">
        <f t="shared" si="1163"/>
        <v>2.79</v>
      </c>
      <c r="BK242" s="726">
        <f t="shared" si="1164"/>
        <v>0</v>
      </c>
      <c r="BL242" s="738">
        <f t="shared" si="1165"/>
        <v>34.159999999999997</v>
      </c>
      <c r="BM242" s="718"/>
      <c r="BN242" s="779" t="s">
        <v>35283</v>
      </c>
      <c r="BO242" s="793" t="s">
        <v>35366</v>
      </c>
      <c r="BP242" s="784">
        <v>0.4</v>
      </c>
      <c r="BQ242" s="784">
        <v>30</v>
      </c>
      <c r="BR242" s="787">
        <v>1.2339999999999947</v>
      </c>
      <c r="BS242" s="787">
        <v>1.2689999999999984</v>
      </c>
      <c r="BT242" s="795">
        <v>0.5</v>
      </c>
    </row>
    <row r="243" spans="1:72" ht="14.25">
      <c r="A243" s="1216" t="str">
        <f t="shared" si="1131"/>
        <v>D17-7 =&gt; D17-8</v>
      </c>
      <c r="B243" s="1218"/>
      <c r="C243" s="1217"/>
      <c r="D243" s="800">
        <f t="shared" si="1132"/>
        <v>0.6</v>
      </c>
      <c r="E243" s="801"/>
      <c r="F243" s="802"/>
      <c r="G243" s="803" t="s">
        <v>34920</v>
      </c>
      <c r="H243" s="740">
        <f t="shared" si="1133"/>
        <v>40</v>
      </c>
      <c r="I243" s="740">
        <v>1</v>
      </c>
      <c r="J243" s="740">
        <f t="shared" si="1134"/>
        <v>40</v>
      </c>
      <c r="K243" s="804">
        <f t="shared" si="1135"/>
        <v>1.7689999999999984</v>
      </c>
      <c r="L243" s="804">
        <f t="shared" si="1136"/>
        <v>2.3879999999999981</v>
      </c>
      <c r="M243" s="724">
        <f t="shared" si="1137"/>
        <v>2.08</v>
      </c>
      <c r="N243" s="725">
        <f t="shared" si="1138"/>
        <v>0.06</v>
      </c>
      <c r="O243" s="725">
        <f t="shared" si="1139"/>
        <v>0.12</v>
      </c>
      <c r="P243" s="724">
        <f t="shared" si="1140"/>
        <v>2.2600000000000002</v>
      </c>
      <c r="Q243" s="724">
        <f t="shared" si="1141"/>
        <v>1.42</v>
      </c>
      <c r="R243" s="726">
        <f t="shared" si="1095"/>
        <v>0</v>
      </c>
      <c r="S243" s="726">
        <f t="shared" si="1096"/>
        <v>85.2</v>
      </c>
      <c r="T243" s="726">
        <f t="shared" si="1097"/>
        <v>43.17</v>
      </c>
      <c r="U243" s="726">
        <f t="shared" si="1098"/>
        <v>0</v>
      </c>
      <c r="V243" s="726">
        <f t="shared" si="1099"/>
        <v>0</v>
      </c>
      <c r="W243" s="727">
        <f t="shared" si="1100"/>
        <v>220.8</v>
      </c>
      <c r="X243" s="728">
        <f t="shared" si="1101"/>
        <v>0</v>
      </c>
      <c r="Y243" s="720" t="str">
        <f t="shared" si="1142"/>
        <v>D17-7</v>
      </c>
      <c r="Z243" s="721">
        <f t="shared" si="1143"/>
        <v>1.2</v>
      </c>
      <c r="AA243" s="729" t="s">
        <v>31</v>
      </c>
      <c r="AB243" s="722">
        <f t="shared" si="1144"/>
        <v>1.2</v>
      </c>
      <c r="AC243" s="730">
        <f t="shared" si="1145"/>
        <v>1.7689999999999984</v>
      </c>
      <c r="AD243" s="731">
        <f t="shared" si="1146"/>
        <v>0.06</v>
      </c>
      <c r="AE243" s="731">
        <f t="shared" si="1106"/>
        <v>0.15</v>
      </c>
      <c r="AF243" s="732">
        <f t="shared" si="1147"/>
        <v>1.98</v>
      </c>
      <c r="AG243" s="732">
        <f t="shared" si="1108"/>
        <v>2.2000000000000002</v>
      </c>
      <c r="AH243" s="731">
        <f t="shared" si="1148"/>
        <v>0.68</v>
      </c>
      <c r="AI243" s="733">
        <f t="shared" si="1110"/>
        <v>0</v>
      </c>
      <c r="AJ243" s="733">
        <f t="shared" si="1111"/>
        <v>2.2400000000000002</v>
      </c>
      <c r="AK243" s="733">
        <f t="shared" si="1112"/>
        <v>0.72</v>
      </c>
      <c r="AL243" s="733">
        <f t="shared" si="1113"/>
        <v>0</v>
      </c>
      <c r="AM243" s="733">
        <f t="shared" si="1114"/>
        <v>0</v>
      </c>
      <c r="AN243" s="734">
        <f t="shared" si="1115"/>
        <v>13.49</v>
      </c>
      <c r="AO243" s="735">
        <f t="shared" si="1116"/>
        <v>0</v>
      </c>
      <c r="AP243" s="1216" t="str">
        <f t="shared" si="1149"/>
        <v>D17-7 =&gt; D17-8</v>
      </c>
      <c r="AQ243" s="1217"/>
      <c r="AR243" s="739">
        <f t="shared" si="1150"/>
        <v>0.6</v>
      </c>
      <c r="AS243" s="736"/>
      <c r="AT243" s="736"/>
      <c r="AU243" s="723">
        <f t="shared" si="1151"/>
        <v>40</v>
      </c>
      <c r="AV243" s="721">
        <f t="shared" si="1152"/>
        <v>1.4</v>
      </c>
      <c r="AW243" s="729" t="s">
        <v>31</v>
      </c>
      <c r="AX243" s="722">
        <f t="shared" si="1153"/>
        <v>1.4</v>
      </c>
      <c r="AY243" s="727">
        <f t="shared" si="1154"/>
        <v>38.6</v>
      </c>
      <c r="AZ243" s="798">
        <f t="shared" si="1155"/>
        <v>0.12</v>
      </c>
      <c r="BA243" s="798"/>
      <c r="BB243" s="727">
        <f t="shared" si="1156"/>
        <v>1.42</v>
      </c>
      <c r="BC243" s="724">
        <f t="shared" si="1157"/>
        <v>13.37</v>
      </c>
      <c r="BD243" s="737">
        <f t="shared" si="1158"/>
        <v>0</v>
      </c>
      <c r="BE243" s="737"/>
      <c r="BF243" s="737">
        <f t="shared" si="1159"/>
        <v>131.33000000000001</v>
      </c>
      <c r="BG243" s="737">
        <f t="shared" si="1160"/>
        <v>15.72</v>
      </c>
      <c r="BH243" s="726">
        <f t="shared" si="1161"/>
        <v>1.9789999999999983</v>
      </c>
      <c r="BI243" s="726">
        <f t="shared" si="1162"/>
        <v>0</v>
      </c>
      <c r="BJ243" s="726">
        <f t="shared" si="1163"/>
        <v>3.88</v>
      </c>
      <c r="BK243" s="726">
        <f t="shared" si="1164"/>
        <v>0</v>
      </c>
      <c r="BL243" s="738">
        <f t="shared" si="1165"/>
        <v>98.36</v>
      </c>
      <c r="BM243" s="718"/>
      <c r="BN243" s="779" t="s">
        <v>35284</v>
      </c>
      <c r="BO243" s="793" t="s">
        <v>35349</v>
      </c>
      <c r="BP243" s="784">
        <v>0.6</v>
      </c>
      <c r="BQ243" s="784">
        <v>40</v>
      </c>
      <c r="BR243" s="787">
        <v>1.7689999999999984</v>
      </c>
      <c r="BS243" s="787">
        <v>2.3879999999999981</v>
      </c>
      <c r="BT243" s="795">
        <v>0</v>
      </c>
    </row>
    <row r="244" spans="1:72" ht="14.25">
      <c r="A244" s="1216" t="str">
        <f t="shared" si="1131"/>
        <v>D17-8 =&gt; D17-9</v>
      </c>
      <c r="B244" s="1218"/>
      <c r="C244" s="1217"/>
      <c r="D244" s="800">
        <f t="shared" si="1132"/>
        <v>0.6</v>
      </c>
      <c r="E244" s="801"/>
      <c r="F244" s="802"/>
      <c r="G244" s="803" t="s">
        <v>34920</v>
      </c>
      <c r="H244" s="740">
        <f t="shared" si="1133"/>
        <v>40</v>
      </c>
      <c r="I244" s="740">
        <v>1</v>
      </c>
      <c r="J244" s="740">
        <f t="shared" si="1134"/>
        <v>40</v>
      </c>
      <c r="K244" s="804">
        <f t="shared" si="1135"/>
        <v>2.3879999999999981</v>
      </c>
      <c r="L244" s="804">
        <f t="shared" si="1136"/>
        <v>2.0359999999999978</v>
      </c>
      <c r="M244" s="724">
        <f t="shared" si="1137"/>
        <v>2.21</v>
      </c>
      <c r="N244" s="725">
        <f t="shared" si="1138"/>
        <v>0.06</v>
      </c>
      <c r="O244" s="725">
        <f t="shared" si="1139"/>
        <v>0.12</v>
      </c>
      <c r="P244" s="724">
        <f t="shared" si="1140"/>
        <v>2.39</v>
      </c>
      <c r="Q244" s="724">
        <f t="shared" si="1141"/>
        <v>1.42</v>
      </c>
      <c r="R244" s="726">
        <f t="shared" si="1095"/>
        <v>0</v>
      </c>
      <c r="S244" s="726">
        <f t="shared" si="1096"/>
        <v>85.2</v>
      </c>
      <c r="T244" s="726">
        <f t="shared" si="1097"/>
        <v>50.55</v>
      </c>
      <c r="U244" s="726">
        <f t="shared" si="1098"/>
        <v>0</v>
      </c>
      <c r="V244" s="726">
        <f t="shared" si="1099"/>
        <v>0</v>
      </c>
      <c r="W244" s="727">
        <f t="shared" si="1100"/>
        <v>231.2</v>
      </c>
      <c r="X244" s="728">
        <f t="shared" si="1101"/>
        <v>0</v>
      </c>
      <c r="Y244" s="720" t="str">
        <f t="shared" si="1142"/>
        <v>D17-8</v>
      </c>
      <c r="Z244" s="721">
        <f t="shared" si="1143"/>
        <v>1.2</v>
      </c>
      <c r="AA244" s="729" t="s">
        <v>31</v>
      </c>
      <c r="AB244" s="722">
        <f t="shared" si="1144"/>
        <v>1.2</v>
      </c>
      <c r="AC244" s="730">
        <f t="shared" si="1145"/>
        <v>2.3879999999999981</v>
      </c>
      <c r="AD244" s="731">
        <f t="shared" si="1146"/>
        <v>0.06</v>
      </c>
      <c r="AE244" s="731">
        <f t="shared" si="1106"/>
        <v>0.15</v>
      </c>
      <c r="AF244" s="732">
        <f t="shared" si="1147"/>
        <v>2.6</v>
      </c>
      <c r="AG244" s="732">
        <f t="shared" si="1108"/>
        <v>2.3000000000000003</v>
      </c>
      <c r="AH244" s="731">
        <f t="shared" si="1148"/>
        <v>0.68</v>
      </c>
      <c r="AI244" s="733">
        <f t="shared" si="1110"/>
        <v>0</v>
      </c>
      <c r="AJ244" s="733">
        <f t="shared" si="1111"/>
        <v>2.35</v>
      </c>
      <c r="AK244" s="733">
        <f t="shared" si="1112"/>
        <v>1.72</v>
      </c>
      <c r="AL244" s="733">
        <f t="shared" si="1113"/>
        <v>0</v>
      </c>
      <c r="AM244" s="733">
        <f t="shared" si="1114"/>
        <v>0</v>
      </c>
      <c r="AN244" s="734">
        <f t="shared" si="1115"/>
        <v>16.86</v>
      </c>
      <c r="AO244" s="735">
        <f t="shared" si="1116"/>
        <v>0</v>
      </c>
      <c r="AP244" s="1216" t="str">
        <f t="shared" si="1149"/>
        <v>D17-8 =&gt; D17-9</v>
      </c>
      <c r="AQ244" s="1217"/>
      <c r="AR244" s="739">
        <f t="shared" si="1150"/>
        <v>0.6</v>
      </c>
      <c r="AS244" s="736"/>
      <c r="AT244" s="736"/>
      <c r="AU244" s="723">
        <f t="shared" si="1151"/>
        <v>40</v>
      </c>
      <c r="AV244" s="721">
        <f t="shared" si="1152"/>
        <v>1.4</v>
      </c>
      <c r="AW244" s="729" t="s">
        <v>31</v>
      </c>
      <c r="AX244" s="722">
        <f t="shared" si="1153"/>
        <v>1.4</v>
      </c>
      <c r="AY244" s="727">
        <f t="shared" si="1154"/>
        <v>38.6</v>
      </c>
      <c r="AZ244" s="798">
        <f t="shared" si="1155"/>
        <v>0.12</v>
      </c>
      <c r="BA244" s="798"/>
      <c r="BB244" s="727">
        <f t="shared" si="1156"/>
        <v>1.42</v>
      </c>
      <c r="BC244" s="724">
        <f t="shared" si="1157"/>
        <v>13.37</v>
      </c>
      <c r="BD244" s="737">
        <f t="shared" si="1158"/>
        <v>0</v>
      </c>
      <c r="BE244" s="737"/>
      <c r="BF244" s="737">
        <f t="shared" si="1159"/>
        <v>139.82</v>
      </c>
      <c r="BG244" s="737">
        <f t="shared" si="1160"/>
        <v>15.72</v>
      </c>
      <c r="BH244" s="726">
        <f t="shared" si="1161"/>
        <v>2.35</v>
      </c>
      <c r="BI244" s="726">
        <f t="shared" si="1162"/>
        <v>0.29799999999999827</v>
      </c>
      <c r="BJ244" s="726">
        <f t="shared" si="1163"/>
        <v>4.6100000000000003</v>
      </c>
      <c r="BK244" s="726">
        <f t="shared" si="1164"/>
        <v>0.19</v>
      </c>
      <c r="BL244" s="738">
        <f t="shared" si="1165"/>
        <v>105.93</v>
      </c>
      <c r="BM244" s="718"/>
      <c r="BN244" s="779" t="s">
        <v>35285</v>
      </c>
      <c r="BO244" s="793" t="s">
        <v>35367</v>
      </c>
      <c r="BP244" s="784">
        <v>0.6</v>
      </c>
      <c r="BQ244" s="784">
        <v>40</v>
      </c>
      <c r="BR244" s="787">
        <v>2.3879999999999981</v>
      </c>
      <c r="BS244" s="787">
        <v>2.0359999999999978</v>
      </c>
      <c r="BT244" s="795">
        <v>0</v>
      </c>
    </row>
    <row r="245" spans="1:72" ht="14.25">
      <c r="A245" s="1216" t="str">
        <f t="shared" si="1131"/>
        <v>D17-9 =&gt; D17-10</v>
      </c>
      <c r="B245" s="1218"/>
      <c r="C245" s="1217"/>
      <c r="D245" s="800">
        <f t="shared" si="1132"/>
        <v>0.6</v>
      </c>
      <c r="E245" s="801"/>
      <c r="F245" s="802"/>
      <c r="G245" s="803" t="s">
        <v>34920</v>
      </c>
      <c r="H245" s="740">
        <f t="shared" si="1133"/>
        <v>5</v>
      </c>
      <c r="I245" s="740">
        <v>1</v>
      </c>
      <c r="J245" s="740">
        <f t="shared" si="1134"/>
        <v>5</v>
      </c>
      <c r="K245" s="804">
        <f t="shared" si="1135"/>
        <v>2.0359999999999978</v>
      </c>
      <c r="L245" s="804">
        <f t="shared" si="1136"/>
        <v>2.0329999999999941</v>
      </c>
      <c r="M245" s="724">
        <f t="shared" si="1137"/>
        <v>2.0299999999999998</v>
      </c>
      <c r="N245" s="725">
        <f t="shared" si="1138"/>
        <v>0.06</v>
      </c>
      <c r="O245" s="725">
        <f t="shared" si="1139"/>
        <v>0.12</v>
      </c>
      <c r="P245" s="724">
        <f t="shared" si="1140"/>
        <v>2.21</v>
      </c>
      <c r="Q245" s="724">
        <f t="shared" si="1141"/>
        <v>1.42</v>
      </c>
      <c r="R245" s="726">
        <f t="shared" si="1095"/>
        <v>0</v>
      </c>
      <c r="S245" s="726">
        <f t="shared" si="1096"/>
        <v>10.65</v>
      </c>
      <c r="T245" s="726">
        <f t="shared" si="1097"/>
        <v>5.04</v>
      </c>
      <c r="U245" s="726">
        <f t="shared" si="1098"/>
        <v>0</v>
      </c>
      <c r="V245" s="726">
        <f t="shared" si="1099"/>
        <v>0</v>
      </c>
      <c r="W245" s="727">
        <f t="shared" si="1100"/>
        <v>27.1</v>
      </c>
      <c r="X245" s="728">
        <f t="shared" si="1101"/>
        <v>0</v>
      </c>
      <c r="Y245" s="720" t="str">
        <f t="shared" si="1142"/>
        <v>D17-9</v>
      </c>
      <c r="Z245" s="721">
        <f t="shared" si="1143"/>
        <v>1.2</v>
      </c>
      <c r="AA245" s="729" t="s">
        <v>31</v>
      </c>
      <c r="AB245" s="722">
        <f t="shared" si="1144"/>
        <v>1.2</v>
      </c>
      <c r="AC245" s="730">
        <f t="shared" si="1145"/>
        <v>2.0359999999999978</v>
      </c>
      <c r="AD245" s="731">
        <f t="shared" si="1146"/>
        <v>0.06</v>
      </c>
      <c r="AE245" s="731">
        <f t="shared" si="1106"/>
        <v>0.15</v>
      </c>
      <c r="AF245" s="732">
        <f t="shared" si="1147"/>
        <v>2.25</v>
      </c>
      <c r="AG245" s="732">
        <f t="shared" si="1108"/>
        <v>2.3000000000000003</v>
      </c>
      <c r="AH245" s="731">
        <f t="shared" si="1148"/>
        <v>0.68</v>
      </c>
      <c r="AI245" s="733">
        <f t="shared" si="1110"/>
        <v>0</v>
      </c>
      <c r="AJ245" s="733">
        <f t="shared" si="1111"/>
        <v>2.35</v>
      </c>
      <c r="AK245" s="733">
        <f t="shared" si="1112"/>
        <v>1.17</v>
      </c>
      <c r="AL245" s="733">
        <f t="shared" si="1113"/>
        <v>0</v>
      </c>
      <c r="AM245" s="733">
        <f t="shared" si="1114"/>
        <v>0</v>
      </c>
      <c r="AN245" s="734">
        <f t="shared" si="1115"/>
        <v>14.96</v>
      </c>
      <c r="AO245" s="735">
        <f t="shared" si="1116"/>
        <v>0</v>
      </c>
      <c r="AP245" s="1216" t="str">
        <f t="shared" si="1149"/>
        <v>D17-9 =&gt; D17-10</v>
      </c>
      <c r="AQ245" s="1217"/>
      <c r="AR245" s="739">
        <f t="shared" si="1150"/>
        <v>0.6</v>
      </c>
      <c r="AS245" s="736"/>
      <c r="AT245" s="736"/>
      <c r="AU245" s="723">
        <f t="shared" si="1151"/>
        <v>5</v>
      </c>
      <c r="AV245" s="721">
        <f t="shared" si="1152"/>
        <v>1.4</v>
      </c>
      <c r="AW245" s="729" t="s">
        <v>31</v>
      </c>
      <c r="AX245" s="722">
        <f t="shared" si="1153"/>
        <v>1.4</v>
      </c>
      <c r="AY245" s="727">
        <f t="shared" si="1154"/>
        <v>3.6</v>
      </c>
      <c r="AZ245" s="798">
        <f t="shared" si="1155"/>
        <v>0.12</v>
      </c>
      <c r="BA245" s="798"/>
      <c r="BB245" s="727">
        <f t="shared" si="1156"/>
        <v>1.42</v>
      </c>
      <c r="BC245" s="724">
        <f t="shared" si="1157"/>
        <v>1.25</v>
      </c>
      <c r="BD245" s="737">
        <f t="shared" si="1158"/>
        <v>0</v>
      </c>
      <c r="BE245" s="737"/>
      <c r="BF245" s="737">
        <f t="shared" si="1159"/>
        <v>19.21</v>
      </c>
      <c r="BG245" s="737">
        <f t="shared" si="1160"/>
        <v>1.47</v>
      </c>
      <c r="BH245" s="726">
        <f t="shared" si="1161"/>
        <v>2.2459999999999978</v>
      </c>
      <c r="BI245" s="726">
        <f t="shared" si="1162"/>
        <v>5.0000000000000266E-2</v>
      </c>
      <c r="BJ245" s="726">
        <f t="shared" si="1163"/>
        <v>4.4000000000000004</v>
      </c>
      <c r="BK245" s="726">
        <f t="shared" si="1164"/>
        <v>0.03</v>
      </c>
      <c r="BL245" s="738">
        <f t="shared" si="1165"/>
        <v>12.06</v>
      </c>
      <c r="BM245" s="718"/>
      <c r="BN245" s="779" t="s">
        <v>35286</v>
      </c>
      <c r="BO245" s="793" t="s">
        <v>35368</v>
      </c>
      <c r="BP245" s="784">
        <v>0.6</v>
      </c>
      <c r="BQ245" s="784">
        <v>5</v>
      </c>
      <c r="BR245" s="787">
        <v>2.0359999999999978</v>
      </c>
      <c r="BS245" s="787">
        <v>2.0329999999999941</v>
      </c>
      <c r="BT245" s="795">
        <v>0.1</v>
      </c>
    </row>
    <row r="246" spans="1:72" ht="14.25">
      <c r="A246" s="1216" t="str">
        <f t="shared" si="1131"/>
        <v>D17-10 =&gt; D17-11</v>
      </c>
      <c r="B246" s="1218"/>
      <c r="C246" s="1217"/>
      <c r="D246" s="800">
        <f t="shared" si="1132"/>
        <v>0.6</v>
      </c>
      <c r="E246" s="801"/>
      <c r="F246" s="802"/>
      <c r="G246" s="803" t="s">
        <v>34920</v>
      </c>
      <c r="H246" s="740">
        <f t="shared" si="1133"/>
        <v>40</v>
      </c>
      <c r="I246" s="740">
        <v>1</v>
      </c>
      <c r="J246" s="740">
        <f t="shared" si="1134"/>
        <v>40</v>
      </c>
      <c r="K246" s="804">
        <f t="shared" si="1135"/>
        <v>2.132999999999992</v>
      </c>
      <c r="L246" s="804">
        <f t="shared" si="1136"/>
        <v>1.8929999999999936</v>
      </c>
      <c r="M246" s="724">
        <f t="shared" si="1137"/>
        <v>2.0099999999999998</v>
      </c>
      <c r="N246" s="725">
        <f t="shared" si="1138"/>
        <v>0.06</v>
      </c>
      <c r="O246" s="725">
        <f t="shared" si="1139"/>
        <v>0.12</v>
      </c>
      <c r="P246" s="724">
        <f t="shared" si="1140"/>
        <v>2.19</v>
      </c>
      <c r="Q246" s="724">
        <f t="shared" si="1141"/>
        <v>1.42</v>
      </c>
      <c r="R246" s="726">
        <f t="shared" si="1095"/>
        <v>0</v>
      </c>
      <c r="S246" s="726">
        <f t="shared" si="1096"/>
        <v>85.2</v>
      </c>
      <c r="T246" s="726">
        <f t="shared" si="1097"/>
        <v>39.19</v>
      </c>
      <c r="U246" s="726">
        <f t="shared" si="1098"/>
        <v>0</v>
      </c>
      <c r="V246" s="726">
        <f t="shared" si="1099"/>
        <v>0</v>
      </c>
      <c r="W246" s="727">
        <f t="shared" si="1100"/>
        <v>215.2</v>
      </c>
      <c r="X246" s="728">
        <f t="shared" si="1101"/>
        <v>0</v>
      </c>
      <c r="Y246" s="720" t="str">
        <f t="shared" si="1142"/>
        <v>D17-10</v>
      </c>
      <c r="Z246" s="721">
        <f t="shared" si="1143"/>
        <v>1.2</v>
      </c>
      <c r="AA246" s="729" t="s">
        <v>31</v>
      </c>
      <c r="AB246" s="722">
        <f t="shared" si="1144"/>
        <v>1.2</v>
      </c>
      <c r="AC246" s="730">
        <f t="shared" si="1145"/>
        <v>2.132999999999992</v>
      </c>
      <c r="AD246" s="731">
        <f t="shared" si="1146"/>
        <v>0.06</v>
      </c>
      <c r="AE246" s="731">
        <f t="shared" si="1106"/>
        <v>0.15</v>
      </c>
      <c r="AF246" s="732">
        <f t="shared" si="1147"/>
        <v>2.34</v>
      </c>
      <c r="AG246" s="732">
        <f t="shared" si="1108"/>
        <v>2.3000000000000003</v>
      </c>
      <c r="AH246" s="731">
        <f t="shared" si="1148"/>
        <v>0.68</v>
      </c>
      <c r="AI246" s="733">
        <f t="shared" si="1110"/>
        <v>0</v>
      </c>
      <c r="AJ246" s="733">
        <f t="shared" si="1111"/>
        <v>2.35</v>
      </c>
      <c r="AK246" s="733">
        <f t="shared" si="1112"/>
        <v>1.31</v>
      </c>
      <c r="AL246" s="733">
        <f t="shared" si="1113"/>
        <v>0</v>
      </c>
      <c r="AM246" s="733">
        <f t="shared" si="1114"/>
        <v>0</v>
      </c>
      <c r="AN246" s="734">
        <f t="shared" si="1115"/>
        <v>15.45</v>
      </c>
      <c r="AO246" s="735">
        <f t="shared" si="1116"/>
        <v>0</v>
      </c>
      <c r="AP246" s="1216" t="str">
        <f t="shared" si="1149"/>
        <v>D17-10 =&gt; D17-11</v>
      </c>
      <c r="AQ246" s="1217"/>
      <c r="AR246" s="739">
        <f t="shared" si="1150"/>
        <v>0.6</v>
      </c>
      <c r="AS246" s="736"/>
      <c r="AT246" s="736"/>
      <c r="AU246" s="723">
        <f t="shared" si="1151"/>
        <v>40</v>
      </c>
      <c r="AV246" s="721">
        <f t="shared" si="1152"/>
        <v>1.4</v>
      </c>
      <c r="AW246" s="729" t="s">
        <v>31</v>
      </c>
      <c r="AX246" s="722">
        <f t="shared" si="1153"/>
        <v>1.4</v>
      </c>
      <c r="AY246" s="727">
        <f t="shared" si="1154"/>
        <v>38.6</v>
      </c>
      <c r="AZ246" s="798">
        <f t="shared" si="1155"/>
        <v>0.12</v>
      </c>
      <c r="BA246" s="798"/>
      <c r="BB246" s="727">
        <f t="shared" si="1156"/>
        <v>1.42</v>
      </c>
      <c r="BC246" s="724">
        <f t="shared" si="1157"/>
        <v>13.37</v>
      </c>
      <c r="BD246" s="737">
        <f t="shared" si="1158"/>
        <v>0</v>
      </c>
      <c r="BE246" s="737"/>
      <c r="BF246" s="737">
        <f t="shared" si="1159"/>
        <v>128.04999999999998</v>
      </c>
      <c r="BG246" s="737">
        <f t="shared" si="1160"/>
        <v>15.72</v>
      </c>
      <c r="BH246" s="726">
        <f t="shared" si="1161"/>
        <v>2.35</v>
      </c>
      <c r="BI246" s="726">
        <f t="shared" si="1162"/>
        <v>4.2999999999992156E-2</v>
      </c>
      <c r="BJ246" s="726">
        <f t="shared" si="1163"/>
        <v>4.6100000000000003</v>
      </c>
      <c r="BK246" s="726">
        <f t="shared" si="1164"/>
        <v>0.03</v>
      </c>
      <c r="BL246" s="738">
        <f t="shared" si="1165"/>
        <v>94.32</v>
      </c>
      <c r="BM246" s="718"/>
      <c r="BN246" s="779" t="s">
        <v>35287</v>
      </c>
      <c r="BO246" s="793" t="s">
        <v>35369</v>
      </c>
      <c r="BP246" s="784">
        <v>0.6</v>
      </c>
      <c r="BQ246" s="784">
        <v>40</v>
      </c>
      <c r="BR246" s="787">
        <v>2.132999999999992</v>
      </c>
      <c r="BS246" s="787">
        <v>1.8929999999999936</v>
      </c>
      <c r="BT246" s="795">
        <v>0.6</v>
      </c>
    </row>
    <row r="247" spans="1:72" ht="14.25">
      <c r="A247" s="1216" t="str">
        <f t="shared" si="1131"/>
        <v>D17-11 =&gt; D17-12</v>
      </c>
      <c r="B247" s="1218"/>
      <c r="C247" s="1217"/>
      <c r="D247" s="800">
        <f t="shared" si="1132"/>
        <v>0.6</v>
      </c>
      <c r="E247" s="801"/>
      <c r="F247" s="802"/>
      <c r="G247" s="803" t="s">
        <v>34920</v>
      </c>
      <c r="H247" s="740">
        <f t="shared" si="1133"/>
        <v>40</v>
      </c>
      <c r="I247" s="740">
        <v>1</v>
      </c>
      <c r="J247" s="740">
        <f t="shared" si="1134"/>
        <v>40</v>
      </c>
      <c r="K247" s="804">
        <f t="shared" si="1135"/>
        <v>2.4929999999999914</v>
      </c>
      <c r="L247" s="804">
        <f t="shared" si="1136"/>
        <v>1.5889999999999915</v>
      </c>
      <c r="M247" s="724">
        <f t="shared" si="1137"/>
        <v>2.04</v>
      </c>
      <c r="N247" s="725">
        <f t="shared" si="1138"/>
        <v>0.06</v>
      </c>
      <c r="O247" s="725">
        <f t="shared" si="1139"/>
        <v>0.12</v>
      </c>
      <c r="P247" s="724">
        <f t="shared" si="1140"/>
        <v>2.2200000000000002</v>
      </c>
      <c r="Q247" s="724">
        <f t="shared" si="1141"/>
        <v>1.42</v>
      </c>
      <c r="R247" s="726">
        <f t="shared" si="1095"/>
        <v>0</v>
      </c>
      <c r="S247" s="726">
        <f t="shared" si="1096"/>
        <v>85.2</v>
      </c>
      <c r="T247" s="726">
        <f t="shared" si="1097"/>
        <v>40.9</v>
      </c>
      <c r="U247" s="726">
        <f t="shared" si="1098"/>
        <v>0</v>
      </c>
      <c r="V247" s="726">
        <f t="shared" si="1099"/>
        <v>0</v>
      </c>
      <c r="W247" s="727">
        <f t="shared" si="1100"/>
        <v>217.6</v>
      </c>
      <c r="X247" s="728">
        <f t="shared" si="1101"/>
        <v>0</v>
      </c>
      <c r="Y247" s="720" t="str">
        <f t="shared" si="1142"/>
        <v>D17-11</v>
      </c>
      <c r="Z247" s="721">
        <f t="shared" si="1143"/>
        <v>1.2</v>
      </c>
      <c r="AA247" s="729" t="s">
        <v>31</v>
      </c>
      <c r="AB247" s="722">
        <f t="shared" si="1144"/>
        <v>1.2</v>
      </c>
      <c r="AC247" s="730">
        <f t="shared" si="1145"/>
        <v>2.4929999999999914</v>
      </c>
      <c r="AD247" s="731">
        <f t="shared" si="1146"/>
        <v>0.06</v>
      </c>
      <c r="AE247" s="731">
        <f t="shared" si="1106"/>
        <v>0.15</v>
      </c>
      <c r="AF247" s="732">
        <f t="shared" si="1147"/>
        <v>2.7</v>
      </c>
      <c r="AG247" s="732">
        <f t="shared" si="1108"/>
        <v>2.3000000000000003</v>
      </c>
      <c r="AH247" s="731">
        <f t="shared" si="1148"/>
        <v>0.68</v>
      </c>
      <c r="AI247" s="733">
        <f t="shared" si="1110"/>
        <v>0</v>
      </c>
      <c r="AJ247" s="733">
        <f t="shared" si="1111"/>
        <v>2.35</v>
      </c>
      <c r="AK247" s="733">
        <f t="shared" si="1112"/>
        <v>1.88</v>
      </c>
      <c r="AL247" s="733">
        <f t="shared" si="1113"/>
        <v>0</v>
      </c>
      <c r="AM247" s="733">
        <f t="shared" si="1114"/>
        <v>0</v>
      </c>
      <c r="AN247" s="734">
        <f t="shared" si="1115"/>
        <v>17.41</v>
      </c>
      <c r="AO247" s="735">
        <f t="shared" si="1116"/>
        <v>0</v>
      </c>
      <c r="AP247" s="1216" t="str">
        <f t="shared" si="1149"/>
        <v>D17-11 =&gt; D17-12</v>
      </c>
      <c r="AQ247" s="1217"/>
      <c r="AR247" s="739">
        <f t="shared" si="1150"/>
        <v>0.6</v>
      </c>
      <c r="AS247" s="736"/>
      <c r="AT247" s="736"/>
      <c r="AU247" s="723">
        <f t="shared" si="1151"/>
        <v>40</v>
      </c>
      <c r="AV247" s="721">
        <f t="shared" si="1152"/>
        <v>1.4</v>
      </c>
      <c r="AW247" s="729" t="s">
        <v>31</v>
      </c>
      <c r="AX247" s="722">
        <f t="shared" si="1153"/>
        <v>1.4</v>
      </c>
      <c r="AY247" s="727">
        <f t="shared" si="1154"/>
        <v>38.6</v>
      </c>
      <c r="AZ247" s="798">
        <f t="shared" si="1155"/>
        <v>0.12</v>
      </c>
      <c r="BA247" s="798"/>
      <c r="BB247" s="727">
        <f t="shared" si="1156"/>
        <v>1.42</v>
      </c>
      <c r="BC247" s="724">
        <f t="shared" si="1157"/>
        <v>13.37</v>
      </c>
      <c r="BD247" s="737">
        <f t="shared" si="1158"/>
        <v>0</v>
      </c>
      <c r="BE247" s="737"/>
      <c r="BF247" s="737">
        <f t="shared" si="1159"/>
        <v>130.32999999999998</v>
      </c>
      <c r="BG247" s="737">
        <f t="shared" si="1160"/>
        <v>15.72</v>
      </c>
      <c r="BH247" s="726">
        <f t="shared" si="1161"/>
        <v>2.35</v>
      </c>
      <c r="BI247" s="726">
        <f t="shared" si="1162"/>
        <v>0.40299999999999159</v>
      </c>
      <c r="BJ247" s="726">
        <f t="shared" si="1163"/>
        <v>4.6100000000000003</v>
      </c>
      <c r="BK247" s="726">
        <f t="shared" si="1164"/>
        <v>0.26</v>
      </c>
      <c r="BL247" s="738">
        <f t="shared" si="1165"/>
        <v>96.37</v>
      </c>
      <c r="BM247" s="718"/>
      <c r="BN247" s="779" t="s">
        <v>35288</v>
      </c>
      <c r="BO247" s="793" t="s">
        <v>35370</v>
      </c>
      <c r="BP247" s="784">
        <v>0.6</v>
      </c>
      <c r="BQ247" s="784">
        <v>40</v>
      </c>
      <c r="BR247" s="787">
        <v>2.4929999999999914</v>
      </c>
      <c r="BS247" s="787">
        <v>1.5889999999999915</v>
      </c>
      <c r="BT247" s="795">
        <v>0.5</v>
      </c>
    </row>
    <row r="248" spans="1:72" ht="14.25">
      <c r="A248" s="1216" t="str">
        <f t="shared" si="1131"/>
        <v>D17-12 =&gt; D17</v>
      </c>
      <c r="B248" s="1218"/>
      <c r="C248" s="1217"/>
      <c r="D248" s="800">
        <f t="shared" si="1132"/>
        <v>0.6</v>
      </c>
      <c r="E248" s="801"/>
      <c r="F248" s="802"/>
      <c r="G248" s="803" t="s">
        <v>34920</v>
      </c>
      <c r="H248" s="740">
        <f t="shared" si="1133"/>
        <v>21</v>
      </c>
      <c r="I248" s="740">
        <v>1</v>
      </c>
      <c r="J248" s="740">
        <f t="shared" si="1134"/>
        <v>21</v>
      </c>
      <c r="K248" s="804">
        <f t="shared" si="1135"/>
        <v>2.0889999999999915</v>
      </c>
      <c r="L248" s="804">
        <f t="shared" si="1136"/>
        <v>1.3299999999999912</v>
      </c>
      <c r="M248" s="724">
        <f t="shared" si="1137"/>
        <v>1.71</v>
      </c>
      <c r="N248" s="725">
        <f t="shared" si="1138"/>
        <v>0.06</v>
      </c>
      <c r="O248" s="725">
        <f t="shared" si="1139"/>
        <v>0.12</v>
      </c>
      <c r="P248" s="724">
        <f t="shared" si="1140"/>
        <v>1.8900000000000001</v>
      </c>
      <c r="Q248" s="724">
        <f t="shared" si="1141"/>
        <v>1.3199999999999998</v>
      </c>
      <c r="R248" s="726">
        <f t="shared" si="1095"/>
        <v>0</v>
      </c>
      <c r="S248" s="726">
        <f t="shared" si="1096"/>
        <v>41.58</v>
      </c>
      <c r="T248" s="726">
        <f t="shared" si="1097"/>
        <v>10.81</v>
      </c>
      <c r="U248" s="726">
        <f t="shared" si="1098"/>
        <v>0</v>
      </c>
      <c r="V248" s="726">
        <f t="shared" si="1099"/>
        <v>0</v>
      </c>
      <c r="W248" s="727">
        <f t="shared" si="1100"/>
        <v>100.38</v>
      </c>
      <c r="X248" s="728">
        <f t="shared" si="1101"/>
        <v>0</v>
      </c>
      <c r="Y248" s="720" t="str">
        <f t="shared" si="1142"/>
        <v>D17-12</v>
      </c>
      <c r="Z248" s="721">
        <f t="shared" si="1143"/>
        <v>1.2</v>
      </c>
      <c r="AA248" s="729" t="s">
        <v>31</v>
      </c>
      <c r="AB248" s="722">
        <f t="shared" si="1144"/>
        <v>1.2</v>
      </c>
      <c r="AC248" s="730">
        <f t="shared" si="1145"/>
        <v>2.0889999999999915</v>
      </c>
      <c r="AD248" s="731">
        <f t="shared" si="1146"/>
        <v>0.06</v>
      </c>
      <c r="AE248" s="731">
        <f t="shared" si="1106"/>
        <v>0.15</v>
      </c>
      <c r="AF248" s="732">
        <f t="shared" si="1147"/>
        <v>2.2999999999999998</v>
      </c>
      <c r="AG248" s="732">
        <f t="shared" si="1108"/>
        <v>2.3000000000000003</v>
      </c>
      <c r="AH248" s="731">
        <f t="shared" si="1148"/>
        <v>0.68</v>
      </c>
      <c r="AI248" s="733">
        <f t="shared" si="1110"/>
        <v>0</v>
      </c>
      <c r="AJ248" s="733">
        <f t="shared" si="1111"/>
        <v>2.35</v>
      </c>
      <c r="AK248" s="733">
        <f t="shared" si="1112"/>
        <v>1.25</v>
      </c>
      <c r="AL248" s="733">
        <f t="shared" si="1113"/>
        <v>0</v>
      </c>
      <c r="AM248" s="733">
        <f t="shared" si="1114"/>
        <v>0</v>
      </c>
      <c r="AN248" s="734">
        <f t="shared" si="1115"/>
        <v>15.23</v>
      </c>
      <c r="AO248" s="735">
        <f t="shared" si="1116"/>
        <v>0</v>
      </c>
      <c r="AP248" s="1216" t="str">
        <f t="shared" si="1149"/>
        <v>D17-12 =&gt; D17</v>
      </c>
      <c r="AQ248" s="1217"/>
      <c r="AR248" s="739">
        <f t="shared" si="1150"/>
        <v>0.6</v>
      </c>
      <c r="AS248" s="736"/>
      <c r="AT248" s="736"/>
      <c r="AU248" s="723">
        <f t="shared" si="1151"/>
        <v>21</v>
      </c>
      <c r="AV248" s="721">
        <f t="shared" si="1152"/>
        <v>1.4</v>
      </c>
      <c r="AW248" s="729" t="s">
        <v>31</v>
      </c>
      <c r="AX248" s="722">
        <f t="shared" si="1153"/>
        <v>1.4</v>
      </c>
      <c r="AY248" s="727">
        <f t="shared" si="1154"/>
        <v>19.600000000000001</v>
      </c>
      <c r="AZ248" s="798">
        <f t="shared" si="1155"/>
        <v>0.12</v>
      </c>
      <c r="BA248" s="798"/>
      <c r="BB248" s="727">
        <f t="shared" si="1156"/>
        <v>1.3199999999999998</v>
      </c>
      <c r="BC248" s="724">
        <f t="shared" si="1157"/>
        <v>6.2</v>
      </c>
      <c r="BD248" s="737">
        <f t="shared" si="1158"/>
        <v>0</v>
      </c>
      <c r="BE248" s="737"/>
      <c r="BF248" s="737">
        <f t="shared" si="1159"/>
        <v>55.99</v>
      </c>
      <c r="BG248" s="737">
        <f t="shared" si="1160"/>
        <v>7.98</v>
      </c>
      <c r="BH248" s="726">
        <f t="shared" si="1161"/>
        <v>2.2989999999999915</v>
      </c>
      <c r="BI248" s="726">
        <f t="shared" si="1162"/>
        <v>5.0000000000000266E-2</v>
      </c>
      <c r="BJ248" s="726">
        <f t="shared" si="1163"/>
        <v>4.51</v>
      </c>
      <c r="BK248" s="726">
        <f t="shared" si="1164"/>
        <v>0.03</v>
      </c>
      <c r="BL248" s="738">
        <f t="shared" si="1165"/>
        <v>37.270000000000003</v>
      </c>
      <c r="BM248" s="718"/>
      <c r="BN248" s="779" t="s">
        <v>35289</v>
      </c>
      <c r="BO248" s="793" t="s">
        <v>35371</v>
      </c>
      <c r="BP248" s="784">
        <v>0.6</v>
      </c>
      <c r="BQ248" s="784">
        <v>21</v>
      </c>
      <c r="BR248" s="787">
        <v>2.0889999999999915</v>
      </c>
      <c r="BS248" s="787">
        <v>1.3299999999999912</v>
      </c>
      <c r="BT248" s="795">
        <v>1.4610000000000001</v>
      </c>
    </row>
    <row r="249" spans="1:72" ht="14.25">
      <c r="A249" s="719" t="s">
        <v>35295</v>
      </c>
      <c r="B249" s="742"/>
      <c r="C249" s="742"/>
      <c r="D249" s="806"/>
      <c r="E249" s="806"/>
      <c r="F249" s="806"/>
      <c r="G249" s="807"/>
      <c r="H249" s="744"/>
      <c r="I249" s="744"/>
      <c r="J249" s="744"/>
      <c r="K249" s="808"/>
      <c r="L249" s="808"/>
      <c r="M249" s="747"/>
      <c r="N249" s="748"/>
      <c r="O249" s="748"/>
      <c r="P249" s="747"/>
      <c r="Q249" s="747"/>
      <c r="R249" s="749"/>
      <c r="S249" s="749"/>
      <c r="T249" s="749"/>
      <c r="U249" s="749"/>
      <c r="V249" s="749"/>
      <c r="W249" s="750"/>
      <c r="X249" s="715"/>
      <c r="Y249" s="741"/>
      <c r="Z249" s="743"/>
      <c r="AA249" s="751"/>
      <c r="AB249" s="743"/>
      <c r="AC249" s="752"/>
      <c r="AD249" s="751"/>
      <c r="AE249" s="751"/>
      <c r="AF249" s="753"/>
      <c r="AG249" s="753"/>
      <c r="AH249" s="751"/>
      <c r="AI249" s="754"/>
      <c r="AJ249" s="754"/>
      <c r="AK249" s="754"/>
      <c r="AL249" s="754"/>
      <c r="AM249" s="754"/>
      <c r="AN249" s="755"/>
      <c r="AO249" s="756"/>
      <c r="AP249" s="741"/>
      <c r="AQ249" s="742"/>
      <c r="AR249" s="757"/>
      <c r="AS249" s="757"/>
      <c r="AT249" s="757"/>
      <c r="AU249" s="745"/>
      <c r="AV249" s="743"/>
      <c r="AW249" s="751"/>
      <c r="AX249" s="743"/>
      <c r="AY249" s="750"/>
      <c r="AZ249" s="750"/>
      <c r="BA249" s="750"/>
      <c r="BB249" s="750"/>
      <c r="BC249" s="747"/>
      <c r="BD249" s="747"/>
      <c r="BE249" s="747"/>
      <c r="BF249" s="747"/>
      <c r="BG249" s="747"/>
      <c r="BH249" s="749"/>
      <c r="BI249" s="749"/>
      <c r="BJ249" s="749"/>
      <c r="BK249" s="749"/>
      <c r="BL249" s="717"/>
      <c r="BM249" s="718"/>
      <c r="BN249" s="779"/>
      <c r="BO249" s="793"/>
      <c r="BP249" s="784"/>
      <c r="BQ249" s="784"/>
      <c r="BR249" s="787"/>
      <c r="BS249" s="787"/>
      <c r="BT249" s="795"/>
    </row>
    <row r="250" spans="1:72" ht="14.25">
      <c r="A250" s="1216" t="str">
        <f>BN250</f>
        <v>D19-1 =&gt; D19-2</v>
      </c>
      <c r="B250" s="1218"/>
      <c r="C250" s="1217"/>
      <c r="D250" s="800">
        <f>BP250</f>
        <v>0.4</v>
      </c>
      <c r="E250" s="801"/>
      <c r="F250" s="802"/>
      <c r="G250" s="803" t="s">
        <v>34920</v>
      </c>
      <c r="H250" s="740">
        <f>BQ250</f>
        <v>40</v>
      </c>
      <c r="I250" s="740">
        <v>1</v>
      </c>
      <c r="J250" s="740">
        <f>H250</f>
        <v>40</v>
      </c>
      <c r="K250" s="804">
        <f>BR250</f>
        <v>1.0700000000000003</v>
      </c>
      <c r="L250" s="804">
        <f>BS250</f>
        <v>1.0820000000000007</v>
      </c>
      <c r="M250" s="724">
        <f>ROUND((K250+L250)/2,2)</f>
        <v>1.08</v>
      </c>
      <c r="N250" s="725">
        <f>IF(F250=0,ROUND($D250*10%,2),IF(D250&gt;2.8,0.18,0.15))</f>
        <v>0.04</v>
      </c>
      <c r="O250" s="725">
        <f>IF(F250=0,IF(   ROUND($D250/4,2),   IF(ROUND(($D250*1.2)/6,2)&lt;0.1,0.1,ROUND(($D250*1.2)/6,2))),0.5)</f>
        <v>0.1</v>
      </c>
      <c r="P250" s="724">
        <f>M250+N250+O250</f>
        <v>1.2200000000000002</v>
      </c>
      <c r="Q250" s="724">
        <f>IF(P250&lt;2,(D250+N250*2)+0.6,(D250+N250*2)+0.6+ROUNDUP(P250-2,0)*0.1)*I250</f>
        <v>1.08</v>
      </c>
      <c r="R250" s="726">
        <f>IF($P250&lt;=$X$4,ROUND(IF($P250&lt;1.5,$P250*$H250*$Q250,1.5*$H250*$Q250),2),0)</f>
        <v>52.7</v>
      </c>
      <c r="S250" s="726">
        <f>IF($P250&gt;$X$4,ROUND(IF($P250&lt;1.5,$P250*$H250*$Q250,1.5*$H250*$Q250),2),0)</f>
        <v>0</v>
      </c>
      <c r="T250" s="726">
        <f>IF($P250&gt;$X$4,ROUND(IF($P250&lt;1.5,0,IF($P250&gt;3,1.5*$H250*$Q250,($P250-1.5)*$H250*$Q250)),2),0)</f>
        <v>0</v>
      </c>
      <c r="U250" s="726">
        <f>IF($P250&gt;$X$4,ROUND(IF($P250&lt;3,0,IF($P250&gt;4.5,1.5*$H250*$Q250,($P250-3)*$H250*$Q250)),2),0)</f>
        <v>0</v>
      </c>
      <c r="V250" s="726">
        <f>IF($P250&gt;$X$4,ROUND(IF($P250&lt;4.5,0,IF($P250&gt;6,($P250-4.5)*$H250*$Q250,($P250-4.5)*$H250*$Q250)),2),0)</f>
        <v>0</v>
      </c>
      <c r="W250" s="727">
        <f>IF($P250&gt;$X$4, IF( $P250&lt;=4,   ROUND($H250*($P250+0.5)*2,2),   0),0)</f>
        <v>0</v>
      </c>
      <c r="X250" s="728">
        <f>IF($P250&gt;$X$4, IF( $P250&gt;4,   ROUND($H250*($P250+0.5)*2,2),   0),0)</f>
        <v>0</v>
      </c>
      <c r="Y250" s="720" t="str">
        <f>BO250</f>
        <v>D19-1</v>
      </c>
      <c r="Z250" s="721">
        <f>IF($D250=0.3,IF($I250=1,1.2,IF(I250=2,1.5,"--")),IF($D250=0.4,IF($I250=1,1.2,IF(I250=2,1.5,"--")),IF($D250=0.45,IF($I250=1,1.2,IF(I250=2,1.5,"--")),IF($D250=0.5,IF($I250=1,1.2,IF(I250=2,1.5,"--")),IF($D250=0.6,IF($I250=1,1.2,IF(I250=2,2,"--")),IF($D250=0.75,IF($I250=1,1.3,IF(I250=2,2,"--")),IF($D250=0.8,1.3,IF($D250=1,1.5,IF($D250=1.2,1.7,IF($D250&lt;=2,2,"--"))))))))))</f>
        <v>1.2</v>
      </c>
      <c r="AA250" s="729" t="s">
        <v>31</v>
      </c>
      <c r="AB250" s="722">
        <f t="shared" ref="AB250:AB253" si="1166">Z250</f>
        <v>1.2</v>
      </c>
      <c r="AC250" s="730">
        <f>IF($Z250="--","--",K250)</f>
        <v>1.0700000000000003</v>
      </c>
      <c r="AD250" s="731">
        <f>IF($Z250="--","--",IF(D250&gt;1.5,0.15,ROUND($D250*10%,2)))</f>
        <v>0.04</v>
      </c>
      <c r="AE250" s="731">
        <f>IF($Z250="--","--",0.15)</f>
        <v>0.15</v>
      </c>
      <c r="AF250" s="732">
        <f>IF($Z250="--","--",ROUND(AC250+AD250+AE250,2))</f>
        <v>1.26</v>
      </c>
      <c r="AG250" s="732">
        <f>IF($Z250="--","--",IF($AC250&lt;=2,$Z250+1,($Z250+1)+ROUNDUP($AC250-2,0)*0.1))</f>
        <v>2.2000000000000002</v>
      </c>
      <c r="AH250" s="731">
        <f>IF($D250=0.3,1.04,IF($D250=0.4,0.92,IF($D250=0.45,0.86,IF($D250=0.5,0.8,IF($D250=0.75,0.8,IF($D250=0.6,0.68,IF($D250=0.8,0.74,IF($D250=1,0.7,IF($D250=1.2,0.66,IF($D250=1.5,0.6,IF($D250&lt;=2,(2.4-(D250+0.3)),"--")))))))))))</f>
        <v>0.92</v>
      </c>
      <c r="AI250" s="733">
        <f>IF($Z250="--","--",IF($AF250&lt;=$X$4,ROUND(IF($AF250&lt;1.5,$AF250*$AG250*$AH250,1.5*$AG250*$AH250),2),0))</f>
        <v>2.5499999999999998</v>
      </c>
      <c r="AJ250" s="733">
        <f>IF($Z250="--","--",IF($AF250&gt;$X$4,ROUND(IF($AF250&lt;1.5,$AF250*$AG250*$AH250,1.5*$AG250*$AH250),2),0))</f>
        <v>0</v>
      </c>
      <c r="AK250" s="733">
        <f>IF($Z250="--","--",IF($AF250&gt;$X$4,ROUND(IF($AF250&lt;1.5,0,IF($AF250&gt;3,1.5*$AG250*$AH250,($AF250-1.5)*$AG250*$AH250)),2),0))</f>
        <v>0</v>
      </c>
      <c r="AL250" s="733">
        <f>IF($Z250="--","--",IF($AF250&gt;$X$4,ROUND(IF($AF250&lt;3,0,IF($AF250&gt;4.5,1.5*$AG250*$AH250,($AF250-3)*$AG250*$AH250)),2),0))</f>
        <v>0</v>
      </c>
      <c r="AM250" s="733">
        <f>IF($Z250="--","--",IF($AF250&gt;$X$4,ROUND(IF($AF250&lt;4.5,0,IF($AF250&gt;6,($AF250-4.5)*$AG250*$AH250,($AF250-4.5)*$AG250*$AH250)),2),0))</f>
        <v>0</v>
      </c>
      <c r="AN250" s="734">
        <f>IF($Z250="--","--",IF($AF250&gt;$X$4, IF( $AF250&lt;=4,   ROUND(($AH250*4)*($AF250+0.5)*2,2),   0),0))</f>
        <v>0</v>
      </c>
      <c r="AO250" s="735">
        <f>IF($Z250="--","--",IF($AF250&gt;$X$4, IF( $AF250&gt;4,   ROUND(($AH250*4)*($AF250+0.5)*2,2),   0),0))</f>
        <v>0</v>
      </c>
      <c r="AP250" s="1216" t="str">
        <f>A250</f>
        <v>D19-1 =&gt; D19-2</v>
      </c>
      <c r="AQ250" s="1217"/>
      <c r="AR250" s="739">
        <f>D250</f>
        <v>0.4</v>
      </c>
      <c r="AS250" s="736"/>
      <c r="AT250" s="736"/>
      <c r="AU250" s="723">
        <f>H250</f>
        <v>40</v>
      </c>
      <c r="AV250" s="721">
        <f>IF($Z250="--","--",Z250+0.2)</f>
        <v>1.4</v>
      </c>
      <c r="AW250" s="729" t="s">
        <v>31</v>
      </c>
      <c r="AX250" s="722">
        <f t="shared" ref="AX250:AX253" si="1167">AV250</f>
        <v>1.4</v>
      </c>
      <c r="AY250" s="727">
        <f>IF(D250&gt;2,AU250,AU250-AV250)</f>
        <v>38.6</v>
      </c>
      <c r="AZ250" s="798">
        <f>O250</f>
        <v>0.1</v>
      </c>
      <c r="BA250" s="798"/>
      <c r="BB250" s="727">
        <f>Q250</f>
        <v>1.08</v>
      </c>
      <c r="BC250" s="724">
        <f>IF(F250=0,IF(ROUND( AY250 * ( ( (O250*Q250) +  ( ((D250+N250*2)/6)*Q250 ) ) - ROUND(  ((D250+N250*2)^2)   *   (   ( PI()*96.379 / (4*360) )  -  ( (SIN((96.379/2)*PI()/180)) * (COS((96.379/2)*PI()/180)) / 4 )   ), 4) ),2),   ROUND( AY250 * ( ( (O250*Q250) +  ( ((D250+N250*2)/4)*Q250 ) ) - ROUND(  ((D250+N250*2)^2)   *   (   ( PI()*120 / (4*360) )  -  ( (SIN((120/2)*PI()/180)) * (COS((120/2)*PI()/180)) / 4 )   ), 4) ),2)),0)</f>
        <v>7.8</v>
      </c>
      <c r="BD250" s="737">
        <f>IF(F250&gt;0,ROUND(AY250*O250*Q250,2),0)</f>
        <v>0</v>
      </c>
      <c r="BE250" s="737"/>
      <c r="BF250" s="737">
        <f>SUM(R250:V250,AI250:AM250)</f>
        <v>55.25</v>
      </c>
      <c r="BG250" s="737">
        <f>IF(F250=0, ROUND( ( PI()*( (D250+N250*2)^2 ) / 4  ) * AY250,2),  ROUND( (D250+N250*2)*(F250+N250*2) * AY250,2))*I250</f>
        <v>6.98</v>
      </c>
      <c r="BH250" s="726">
        <f>IF(($K250+N250-0.15)&lt;=2,($K250+N250+0.15),IF(($K250+N250)&lt;=3,2.35,($K250+N250+0.2)-0.85))</f>
        <v>1.2600000000000002</v>
      </c>
      <c r="BI250" s="726">
        <f>IF(D250&gt;2,   (K250-F250-N250-0.11),IF(($K250+N250)&lt;=2,0,IF(($K250+N250)&gt;3,0.85,(K250+N250+0.2-BH250))))</f>
        <v>0</v>
      </c>
      <c r="BJ250" s="726">
        <f>IF($Z250="--",0,IF(D250&gt;2,ROUND(((1.42+0.4)+(0.91+0.4))*2*BI250,2),ROUND(AV250*AX250*BH250,2)))</f>
        <v>2.4700000000000002</v>
      </c>
      <c r="BK250" s="726">
        <f t="shared" ref="BK250:BK253" si="1168">ROUND(((PI()*0.9^2)/4)*BI250,2)</f>
        <v>0</v>
      </c>
      <c r="BL250" s="738">
        <f t="shared" ref="BL250:BL253" si="1169">ROUND(BF250-BG250-BJ250-BK250-BC250-BD250,2)</f>
        <v>38</v>
      </c>
      <c r="BM250" s="718"/>
      <c r="BN250" s="779" t="s">
        <v>35291</v>
      </c>
      <c r="BO250" s="793" t="s">
        <v>35372</v>
      </c>
      <c r="BP250" s="784">
        <v>0.4</v>
      </c>
      <c r="BQ250" s="784">
        <v>40</v>
      </c>
      <c r="BR250" s="787">
        <v>1.0700000000000003</v>
      </c>
      <c r="BS250" s="787">
        <v>1.0820000000000007</v>
      </c>
      <c r="BT250" s="795">
        <v>0.1</v>
      </c>
    </row>
    <row r="251" spans="1:72" ht="14.25">
      <c r="A251" s="1216" t="str">
        <f t="shared" ref="A251:A253" si="1170">BN251</f>
        <v>D19-2 =&gt; D19-3</v>
      </c>
      <c r="B251" s="1218"/>
      <c r="C251" s="1217"/>
      <c r="D251" s="800">
        <f t="shared" ref="D251:D253" si="1171">BP251</f>
        <v>0.4</v>
      </c>
      <c r="E251" s="801"/>
      <c r="F251" s="802"/>
      <c r="G251" s="803" t="s">
        <v>34920</v>
      </c>
      <c r="H251" s="740">
        <f t="shared" ref="H251:H253" si="1172">BQ251</f>
        <v>40</v>
      </c>
      <c r="I251" s="740">
        <v>1</v>
      </c>
      <c r="J251" s="740">
        <f t="shared" ref="J251:J253" si="1173">H251</f>
        <v>40</v>
      </c>
      <c r="K251" s="804">
        <f t="shared" ref="K251:K253" si="1174">BR251</f>
        <v>1.1820000000000022</v>
      </c>
      <c r="L251" s="804">
        <f t="shared" ref="L251:L253" si="1175">BS251</f>
        <v>1.1400000000000006</v>
      </c>
      <c r="M251" s="724">
        <f t="shared" ref="M251:M253" si="1176">ROUND((K251+L251)/2,2)</f>
        <v>1.1599999999999999</v>
      </c>
      <c r="N251" s="725">
        <f t="shared" ref="N251:N253" si="1177">IF(F251=0,ROUND($D251*10%,2),IF(D251&gt;2.8,0.18,0.15))</f>
        <v>0.04</v>
      </c>
      <c r="O251" s="725">
        <f t="shared" ref="O251:O253" si="1178">IF(F251=0,IF(   ROUND($D251/4,2),   IF(ROUND(($D251*1.2)/6,2)&lt;0.1,0.1,ROUND(($D251*1.2)/6,2))),0.5)</f>
        <v>0.1</v>
      </c>
      <c r="P251" s="724">
        <f t="shared" ref="P251:P253" si="1179">M251+N251+O251</f>
        <v>1.3</v>
      </c>
      <c r="Q251" s="724">
        <f t="shared" ref="Q251:Q253" si="1180">IF(P251&lt;2,(D251+N251*2)+0.6,(D251+N251*2)+0.6+ROUNDUP(P251-2,0)*0.1)*I251</f>
        <v>1.08</v>
      </c>
      <c r="R251" s="726">
        <f t="shared" ref="R251:R253" si="1181">IF($P251&lt;=$X$4,ROUND(IF($P251&lt;1.5,$P251*$H251*$Q251,1.5*$H251*$Q251),2),0)</f>
        <v>56.16</v>
      </c>
      <c r="S251" s="726">
        <f t="shared" ref="S251:S253" si="1182">IF($P251&gt;$X$4,ROUND(IF($P251&lt;1.5,$P251*$H251*$Q251,1.5*$H251*$Q251),2),0)</f>
        <v>0</v>
      </c>
      <c r="T251" s="726">
        <f t="shared" ref="T251:T253" si="1183">IF($P251&gt;$X$4,ROUND(IF($P251&lt;1.5,0,IF($P251&gt;3,1.5*$H251*$Q251,($P251-1.5)*$H251*$Q251)),2),0)</f>
        <v>0</v>
      </c>
      <c r="U251" s="726">
        <f t="shared" ref="U251:U253" si="1184">IF($P251&gt;$X$4,ROUND(IF($P251&lt;3,0,IF($P251&gt;4.5,1.5*$H251*$Q251,($P251-3)*$H251*$Q251)),2),0)</f>
        <v>0</v>
      </c>
      <c r="V251" s="726">
        <f t="shared" ref="V251:V253" si="1185">IF($P251&gt;$X$4,ROUND(IF($P251&lt;4.5,0,IF($P251&gt;6,($P251-4.5)*$H251*$Q251,($P251-4.5)*$H251*$Q251)),2),0)</f>
        <v>0</v>
      </c>
      <c r="W251" s="727">
        <f t="shared" ref="W251:W253" si="1186">IF($P251&gt;$X$4, IF( $P251&lt;=4,   ROUND($H251*($P251+0.5)*2,2),   0),0)</f>
        <v>0</v>
      </c>
      <c r="X251" s="728">
        <f t="shared" ref="X251:X253" si="1187">IF($P251&gt;$X$4, IF( $P251&gt;4,   ROUND($H251*($P251+0.5)*2,2),   0),0)</f>
        <v>0</v>
      </c>
      <c r="Y251" s="720" t="str">
        <f t="shared" ref="Y251:Y253" si="1188">BO251</f>
        <v>D19-2</v>
      </c>
      <c r="Z251" s="721">
        <f t="shared" ref="Z251:Z253" si="1189">IF($D251=0.3,IF($I251=1,1.2,IF(I251=2,1.5,"--")),IF($D251=0.4,IF($I251=1,1.2,IF(I251=2,1.5,"--")),IF($D251=0.45,IF($I251=1,1.2,IF(I251=2,1.5,"--")),IF($D251=0.5,IF($I251=1,1.2,IF(I251=2,1.5,"--")),IF($D251=0.6,IF($I251=1,1.2,IF(I251=2,2,"--")),IF($D251=0.75,IF($I251=1,1.3,IF(I251=2,2,"--")),IF($D251=0.8,1.3,IF($D251=1,1.5,IF($D251=1.2,1.7,IF($D251&lt;=2,2,"--"))))))))))</f>
        <v>1.2</v>
      </c>
      <c r="AA251" s="729" t="s">
        <v>31</v>
      </c>
      <c r="AB251" s="722">
        <f t="shared" si="1166"/>
        <v>1.2</v>
      </c>
      <c r="AC251" s="730">
        <f t="shared" ref="AC251:AC253" si="1190">IF($Z251="--","--",K251)</f>
        <v>1.1820000000000022</v>
      </c>
      <c r="AD251" s="731">
        <f t="shared" ref="AD251:AD253" si="1191">IF($Z251="--","--",IF(D251&gt;1.5,0.15,ROUND($D251*10%,2)))</f>
        <v>0.04</v>
      </c>
      <c r="AE251" s="731">
        <f t="shared" ref="AE251:AE253" si="1192">IF($Z251="--","--",0.15)</f>
        <v>0.15</v>
      </c>
      <c r="AF251" s="732">
        <f t="shared" ref="AF251:AF253" si="1193">IF($Z251="--","--",ROUND(AC251+AD251+AE251,2))</f>
        <v>1.37</v>
      </c>
      <c r="AG251" s="732">
        <f t="shared" ref="AG251:AG253" si="1194">IF($Z251="--","--",IF($AC251&lt;=2,$Z251+1,($Z251+1)+ROUNDUP($AC251-2,0)*0.1))</f>
        <v>2.2000000000000002</v>
      </c>
      <c r="AH251" s="731">
        <f t="shared" ref="AH251:AH253" si="1195">IF($D251=0.3,1.04,IF($D251=0.4,0.92,IF($D251=0.45,0.86,IF($D251=0.5,0.8,IF($D251=0.75,0.8,IF($D251=0.6,0.68,IF($D251=0.8,0.74,IF($D251=1,0.7,IF($D251=1.2,0.66,IF($D251=1.5,0.6,IF($D251&lt;=2,(2.4-(D251+0.3)),"--")))))))))))</f>
        <v>0.92</v>
      </c>
      <c r="AI251" s="733">
        <f t="shared" ref="AI251:AI253" si="1196">IF($Z251="--","--",IF($AF251&lt;=$X$4,ROUND(IF($AF251&lt;1.5,$AF251*$AG251*$AH251,1.5*$AG251*$AH251),2),0))</f>
        <v>2.77</v>
      </c>
      <c r="AJ251" s="733">
        <f t="shared" ref="AJ251:AJ253" si="1197">IF($Z251="--","--",IF($AF251&gt;$X$4,ROUND(IF($AF251&lt;1.5,$AF251*$AG251*$AH251,1.5*$AG251*$AH251),2),0))</f>
        <v>0</v>
      </c>
      <c r="AK251" s="733">
        <f t="shared" ref="AK251:AK253" si="1198">IF($Z251="--","--",IF($AF251&gt;$X$4,ROUND(IF($AF251&lt;1.5,0,IF($AF251&gt;3,1.5*$AG251*$AH251,($AF251-1.5)*$AG251*$AH251)),2),0))</f>
        <v>0</v>
      </c>
      <c r="AL251" s="733">
        <f t="shared" ref="AL251:AL253" si="1199">IF($Z251="--","--",IF($AF251&gt;$X$4,ROUND(IF($AF251&lt;3,0,IF($AF251&gt;4.5,1.5*$AG251*$AH251,($AF251-3)*$AG251*$AH251)),2),0))</f>
        <v>0</v>
      </c>
      <c r="AM251" s="733">
        <f t="shared" ref="AM251:AM253" si="1200">IF($Z251="--","--",IF($AF251&gt;$X$4,ROUND(IF($AF251&lt;4.5,0,IF($AF251&gt;6,($AF251-4.5)*$AG251*$AH251,($AF251-4.5)*$AG251*$AH251)),2),0))</f>
        <v>0</v>
      </c>
      <c r="AN251" s="734">
        <f t="shared" ref="AN251:AN253" si="1201">IF($Z251="--","--",IF($AF251&gt;$X$4, IF( $AF251&lt;=4,   ROUND(($AH251*4)*($AF251+0.5)*2,2),   0),0))</f>
        <v>0</v>
      </c>
      <c r="AO251" s="735">
        <f t="shared" ref="AO251:AO253" si="1202">IF($Z251="--","--",IF($AF251&gt;$X$4, IF( $AF251&gt;4,   ROUND(($AH251*4)*($AF251+0.5)*2,2),   0),0))</f>
        <v>0</v>
      </c>
      <c r="AP251" s="1216" t="str">
        <f t="shared" ref="AP251:AP253" si="1203">A251</f>
        <v>D19-2 =&gt; D19-3</v>
      </c>
      <c r="AQ251" s="1217"/>
      <c r="AR251" s="739">
        <f t="shared" ref="AR251:AR253" si="1204">D251</f>
        <v>0.4</v>
      </c>
      <c r="AS251" s="736"/>
      <c r="AT251" s="736"/>
      <c r="AU251" s="723">
        <f t="shared" ref="AU251:AU253" si="1205">H251</f>
        <v>40</v>
      </c>
      <c r="AV251" s="721">
        <f t="shared" ref="AV251:AV253" si="1206">IF($Z251="--","--",Z251+0.2)</f>
        <v>1.4</v>
      </c>
      <c r="AW251" s="729" t="s">
        <v>31</v>
      </c>
      <c r="AX251" s="722">
        <f t="shared" si="1167"/>
        <v>1.4</v>
      </c>
      <c r="AY251" s="727">
        <f t="shared" ref="AY251:AY253" si="1207">IF(D251&gt;2,AU251,AU251-AV251)</f>
        <v>38.6</v>
      </c>
      <c r="AZ251" s="798">
        <f t="shared" ref="AZ251:AZ253" si="1208">O251</f>
        <v>0.1</v>
      </c>
      <c r="BA251" s="798"/>
      <c r="BB251" s="727">
        <f t="shared" ref="BB251:BB253" si="1209">Q251</f>
        <v>1.08</v>
      </c>
      <c r="BC251" s="724">
        <f t="shared" ref="BC251:BC253" si="1210">IF(F251=0,IF(ROUND( AY251 * ( ( (O251*Q251) +  ( ((D251+N251*2)/6)*Q251 ) ) - ROUND(  ((D251+N251*2)^2)   *   (   ( PI()*96.379 / (4*360) )  -  ( (SIN((96.379/2)*PI()/180)) * (COS((96.379/2)*PI()/180)) / 4 )   ), 4) ),2),   ROUND( AY251 * ( ( (O251*Q251) +  ( ((D251+N251*2)/4)*Q251 ) ) - ROUND(  ((D251+N251*2)^2)   *   (   ( PI()*120 / (4*360) )  -  ( (SIN((120/2)*PI()/180)) * (COS((120/2)*PI()/180)) / 4 )   ), 4) ),2)),0)</f>
        <v>7.8</v>
      </c>
      <c r="BD251" s="737">
        <f t="shared" ref="BD251:BD253" si="1211">IF(F251&gt;0,ROUND(AY251*O251*Q251,2),0)</f>
        <v>0</v>
      </c>
      <c r="BE251" s="737"/>
      <c r="BF251" s="737">
        <f t="shared" ref="BF251:BF253" si="1212">SUM(R251:V251,AI251:AM251)</f>
        <v>58.93</v>
      </c>
      <c r="BG251" s="737">
        <f t="shared" ref="BG251:BG253" si="1213">IF(F251=0, ROUND( ( PI()*( (D251+N251*2)^2 ) / 4  ) * AY251,2),  ROUND( (D251+N251*2)*(F251+N251*2) * AY251,2))*I251</f>
        <v>6.98</v>
      </c>
      <c r="BH251" s="726">
        <f t="shared" ref="BH251:BH253" si="1214">IF(($K251+N251-0.15)&lt;=2,($K251+N251+0.15),IF(($K251+N251)&lt;=3,2.35,($K251+N251+0.2)-0.85))</f>
        <v>1.3720000000000021</v>
      </c>
      <c r="BI251" s="726">
        <f t="shared" ref="BI251:BI253" si="1215">IF(D251&gt;2,   (K251-F251-N251-0.11),IF(($K251+N251)&lt;=2,0,IF(($K251+N251)&gt;3,0.85,(K251+N251+0.2-BH251))))</f>
        <v>0</v>
      </c>
      <c r="BJ251" s="726">
        <f t="shared" ref="BJ251:BJ253" si="1216">IF($Z251="--",0,IF(D251&gt;2,ROUND(((1.42+0.4)+(0.91+0.4))*2*BI251,2),ROUND(AV251*AX251*BH251,2)))</f>
        <v>2.69</v>
      </c>
      <c r="BK251" s="726">
        <f t="shared" si="1168"/>
        <v>0</v>
      </c>
      <c r="BL251" s="738">
        <f t="shared" si="1169"/>
        <v>41.46</v>
      </c>
      <c r="BM251" s="718"/>
      <c r="BN251" s="779" t="s">
        <v>35292</v>
      </c>
      <c r="BO251" s="793" t="s">
        <v>35373</v>
      </c>
      <c r="BP251" s="784">
        <v>0.4</v>
      </c>
      <c r="BQ251" s="784">
        <v>40</v>
      </c>
      <c r="BR251" s="787">
        <v>1.1820000000000022</v>
      </c>
      <c r="BS251" s="787">
        <v>1.1400000000000006</v>
      </c>
      <c r="BT251" s="795">
        <v>0.2</v>
      </c>
    </row>
    <row r="252" spans="1:72" ht="14.25">
      <c r="A252" s="1216" t="str">
        <f t="shared" si="1170"/>
        <v>D19-3 =&gt; D19-4</v>
      </c>
      <c r="B252" s="1218"/>
      <c r="C252" s="1217"/>
      <c r="D252" s="800">
        <f t="shared" si="1171"/>
        <v>0.6</v>
      </c>
      <c r="E252" s="801"/>
      <c r="F252" s="802"/>
      <c r="G252" s="803" t="s">
        <v>34920</v>
      </c>
      <c r="H252" s="740">
        <f t="shared" si="1172"/>
        <v>17</v>
      </c>
      <c r="I252" s="740">
        <v>1</v>
      </c>
      <c r="J252" s="740">
        <f t="shared" si="1173"/>
        <v>17</v>
      </c>
      <c r="K252" s="804">
        <f t="shared" si="1174"/>
        <v>1.3400000000000034</v>
      </c>
      <c r="L252" s="804">
        <f t="shared" si="1175"/>
        <v>1.4458000000000055</v>
      </c>
      <c r="M252" s="724">
        <f t="shared" si="1176"/>
        <v>1.39</v>
      </c>
      <c r="N252" s="725">
        <f t="shared" si="1177"/>
        <v>0.06</v>
      </c>
      <c r="O252" s="725">
        <f t="shared" si="1178"/>
        <v>0.12</v>
      </c>
      <c r="P252" s="724">
        <f t="shared" si="1179"/>
        <v>1.5699999999999998</v>
      </c>
      <c r="Q252" s="724">
        <f t="shared" si="1180"/>
        <v>1.3199999999999998</v>
      </c>
      <c r="R252" s="726">
        <f t="shared" si="1181"/>
        <v>0</v>
      </c>
      <c r="S252" s="726">
        <f t="shared" si="1182"/>
        <v>33.659999999999997</v>
      </c>
      <c r="T252" s="726">
        <f t="shared" si="1183"/>
        <v>1.57</v>
      </c>
      <c r="U252" s="726">
        <f t="shared" si="1184"/>
        <v>0</v>
      </c>
      <c r="V252" s="726">
        <f t="shared" si="1185"/>
        <v>0</v>
      </c>
      <c r="W252" s="727">
        <f t="shared" si="1186"/>
        <v>70.38</v>
      </c>
      <c r="X252" s="728">
        <f t="shared" si="1187"/>
        <v>0</v>
      </c>
      <c r="Y252" s="720" t="str">
        <f t="shared" si="1188"/>
        <v>D19-3</v>
      </c>
      <c r="Z252" s="721">
        <f t="shared" si="1189"/>
        <v>1.2</v>
      </c>
      <c r="AA252" s="729" t="s">
        <v>31</v>
      </c>
      <c r="AB252" s="722">
        <f t="shared" si="1166"/>
        <v>1.2</v>
      </c>
      <c r="AC252" s="730">
        <f t="shared" si="1190"/>
        <v>1.3400000000000034</v>
      </c>
      <c r="AD252" s="731">
        <f t="shared" si="1191"/>
        <v>0.06</v>
      </c>
      <c r="AE252" s="731">
        <f t="shared" si="1192"/>
        <v>0.15</v>
      </c>
      <c r="AF252" s="732">
        <f t="shared" si="1193"/>
        <v>1.55</v>
      </c>
      <c r="AG252" s="732">
        <f t="shared" si="1194"/>
        <v>2.2000000000000002</v>
      </c>
      <c r="AH252" s="731">
        <f t="shared" si="1195"/>
        <v>0.68</v>
      </c>
      <c r="AI252" s="733">
        <f t="shared" si="1196"/>
        <v>0</v>
      </c>
      <c r="AJ252" s="733">
        <f t="shared" si="1197"/>
        <v>2.2400000000000002</v>
      </c>
      <c r="AK252" s="733">
        <f t="shared" si="1198"/>
        <v>7.0000000000000007E-2</v>
      </c>
      <c r="AL252" s="733">
        <f t="shared" si="1199"/>
        <v>0</v>
      </c>
      <c r="AM252" s="733">
        <f t="shared" si="1200"/>
        <v>0</v>
      </c>
      <c r="AN252" s="734">
        <f t="shared" si="1201"/>
        <v>11.15</v>
      </c>
      <c r="AO252" s="735">
        <f t="shared" si="1202"/>
        <v>0</v>
      </c>
      <c r="AP252" s="1216" t="str">
        <f t="shared" si="1203"/>
        <v>D19-3 =&gt; D19-4</v>
      </c>
      <c r="AQ252" s="1217"/>
      <c r="AR252" s="739">
        <f t="shared" si="1204"/>
        <v>0.6</v>
      </c>
      <c r="AS252" s="736"/>
      <c r="AT252" s="736"/>
      <c r="AU252" s="723">
        <f t="shared" si="1205"/>
        <v>17</v>
      </c>
      <c r="AV252" s="721">
        <f t="shared" si="1206"/>
        <v>1.4</v>
      </c>
      <c r="AW252" s="729" t="s">
        <v>31</v>
      </c>
      <c r="AX252" s="722">
        <f t="shared" si="1167"/>
        <v>1.4</v>
      </c>
      <c r="AY252" s="727">
        <f t="shared" si="1207"/>
        <v>15.6</v>
      </c>
      <c r="AZ252" s="798">
        <f t="shared" si="1208"/>
        <v>0.12</v>
      </c>
      <c r="BA252" s="798"/>
      <c r="BB252" s="727">
        <f t="shared" si="1209"/>
        <v>1.3199999999999998</v>
      </c>
      <c r="BC252" s="724">
        <f t="shared" si="1210"/>
        <v>4.9400000000000004</v>
      </c>
      <c r="BD252" s="737">
        <f t="shared" si="1211"/>
        <v>0</v>
      </c>
      <c r="BE252" s="737"/>
      <c r="BF252" s="737">
        <f t="shared" si="1212"/>
        <v>37.54</v>
      </c>
      <c r="BG252" s="737">
        <f t="shared" si="1213"/>
        <v>6.35</v>
      </c>
      <c r="BH252" s="726">
        <f t="shared" si="1214"/>
        <v>1.5500000000000034</v>
      </c>
      <c r="BI252" s="726">
        <f t="shared" si="1215"/>
        <v>0</v>
      </c>
      <c r="BJ252" s="726">
        <f t="shared" si="1216"/>
        <v>3.04</v>
      </c>
      <c r="BK252" s="726">
        <f t="shared" si="1168"/>
        <v>0</v>
      </c>
      <c r="BL252" s="738">
        <f t="shared" si="1169"/>
        <v>23.21</v>
      </c>
      <c r="BM252" s="718"/>
      <c r="BN252" s="779" t="s">
        <v>35293</v>
      </c>
      <c r="BO252" s="793" t="s">
        <v>35374</v>
      </c>
      <c r="BP252" s="784">
        <v>0.6</v>
      </c>
      <c r="BQ252" s="784">
        <v>17</v>
      </c>
      <c r="BR252" s="787">
        <v>1.3400000000000034</v>
      </c>
      <c r="BS252" s="787">
        <v>1.4458000000000055</v>
      </c>
      <c r="BT252" s="795">
        <v>0</v>
      </c>
    </row>
    <row r="253" spans="1:72" ht="14.25">
      <c r="A253" s="1216" t="str">
        <f t="shared" si="1170"/>
        <v>D19-4 =&gt; D19</v>
      </c>
      <c r="B253" s="1218"/>
      <c r="C253" s="1217"/>
      <c r="D253" s="800">
        <f t="shared" si="1171"/>
        <v>0.6</v>
      </c>
      <c r="E253" s="801"/>
      <c r="F253" s="802"/>
      <c r="G253" s="803" t="s">
        <v>34920</v>
      </c>
      <c r="H253" s="740">
        <f t="shared" si="1172"/>
        <v>34</v>
      </c>
      <c r="I253" s="740">
        <v>1</v>
      </c>
      <c r="J253" s="740">
        <f t="shared" si="1173"/>
        <v>34</v>
      </c>
      <c r="K253" s="804">
        <f t="shared" si="1174"/>
        <v>1.4458000000000055</v>
      </c>
      <c r="L253" s="804">
        <f t="shared" si="1175"/>
        <v>1.7694000000000045</v>
      </c>
      <c r="M253" s="724">
        <f t="shared" si="1176"/>
        <v>1.61</v>
      </c>
      <c r="N253" s="725">
        <f t="shared" si="1177"/>
        <v>0.06</v>
      </c>
      <c r="O253" s="725">
        <f t="shared" si="1178"/>
        <v>0.12</v>
      </c>
      <c r="P253" s="724">
        <f t="shared" si="1179"/>
        <v>1.79</v>
      </c>
      <c r="Q253" s="724">
        <f t="shared" si="1180"/>
        <v>1.3199999999999998</v>
      </c>
      <c r="R253" s="726">
        <f t="shared" si="1181"/>
        <v>0</v>
      </c>
      <c r="S253" s="726">
        <f t="shared" si="1182"/>
        <v>67.319999999999993</v>
      </c>
      <c r="T253" s="726">
        <f t="shared" si="1183"/>
        <v>13.02</v>
      </c>
      <c r="U253" s="726">
        <f t="shared" si="1184"/>
        <v>0</v>
      </c>
      <c r="V253" s="726">
        <f t="shared" si="1185"/>
        <v>0</v>
      </c>
      <c r="W253" s="727">
        <f t="shared" si="1186"/>
        <v>155.72</v>
      </c>
      <c r="X253" s="728">
        <f t="shared" si="1187"/>
        <v>0</v>
      </c>
      <c r="Y253" s="720" t="str">
        <f t="shared" si="1188"/>
        <v>D19-4</v>
      </c>
      <c r="Z253" s="721">
        <f t="shared" si="1189"/>
        <v>1.2</v>
      </c>
      <c r="AA253" s="729" t="s">
        <v>31</v>
      </c>
      <c r="AB253" s="722">
        <f t="shared" si="1166"/>
        <v>1.2</v>
      </c>
      <c r="AC253" s="730">
        <f t="shared" si="1190"/>
        <v>1.4458000000000055</v>
      </c>
      <c r="AD253" s="731">
        <f t="shared" si="1191"/>
        <v>0.06</v>
      </c>
      <c r="AE253" s="731">
        <f t="shared" si="1192"/>
        <v>0.15</v>
      </c>
      <c r="AF253" s="732">
        <f t="shared" si="1193"/>
        <v>1.66</v>
      </c>
      <c r="AG253" s="732">
        <f t="shared" si="1194"/>
        <v>2.2000000000000002</v>
      </c>
      <c r="AH253" s="731">
        <f t="shared" si="1195"/>
        <v>0.68</v>
      </c>
      <c r="AI253" s="733">
        <f t="shared" si="1196"/>
        <v>0</v>
      </c>
      <c r="AJ253" s="733">
        <f t="shared" si="1197"/>
        <v>2.2400000000000002</v>
      </c>
      <c r="AK253" s="733">
        <f t="shared" si="1198"/>
        <v>0.24</v>
      </c>
      <c r="AL253" s="733">
        <f t="shared" si="1199"/>
        <v>0</v>
      </c>
      <c r="AM253" s="733">
        <f t="shared" si="1200"/>
        <v>0</v>
      </c>
      <c r="AN253" s="734">
        <f t="shared" si="1201"/>
        <v>11.75</v>
      </c>
      <c r="AO253" s="735">
        <f t="shared" si="1202"/>
        <v>0</v>
      </c>
      <c r="AP253" s="1216" t="str">
        <f t="shared" si="1203"/>
        <v>D19-4 =&gt; D19</v>
      </c>
      <c r="AQ253" s="1217"/>
      <c r="AR253" s="739">
        <f t="shared" si="1204"/>
        <v>0.6</v>
      </c>
      <c r="AS253" s="736"/>
      <c r="AT253" s="736"/>
      <c r="AU253" s="723">
        <f t="shared" si="1205"/>
        <v>34</v>
      </c>
      <c r="AV253" s="721">
        <f t="shared" si="1206"/>
        <v>1.4</v>
      </c>
      <c r="AW253" s="729" t="s">
        <v>31</v>
      </c>
      <c r="AX253" s="722">
        <f t="shared" si="1167"/>
        <v>1.4</v>
      </c>
      <c r="AY253" s="727">
        <f t="shared" si="1207"/>
        <v>32.6</v>
      </c>
      <c r="AZ253" s="798">
        <f t="shared" si="1208"/>
        <v>0.12</v>
      </c>
      <c r="BA253" s="798"/>
      <c r="BB253" s="727">
        <f t="shared" si="1209"/>
        <v>1.3199999999999998</v>
      </c>
      <c r="BC253" s="724">
        <f t="shared" si="1210"/>
        <v>10.31</v>
      </c>
      <c r="BD253" s="737">
        <f t="shared" si="1211"/>
        <v>0</v>
      </c>
      <c r="BE253" s="737"/>
      <c r="BF253" s="737">
        <f t="shared" si="1212"/>
        <v>82.819999999999979</v>
      </c>
      <c r="BG253" s="737">
        <f t="shared" si="1213"/>
        <v>13.27</v>
      </c>
      <c r="BH253" s="726">
        <f t="shared" si="1214"/>
        <v>1.6558000000000055</v>
      </c>
      <c r="BI253" s="726">
        <f t="shared" si="1215"/>
        <v>0</v>
      </c>
      <c r="BJ253" s="726">
        <f t="shared" si="1216"/>
        <v>3.25</v>
      </c>
      <c r="BK253" s="726">
        <f t="shared" si="1168"/>
        <v>0</v>
      </c>
      <c r="BL253" s="738">
        <f t="shared" si="1169"/>
        <v>55.99</v>
      </c>
      <c r="BM253" s="718"/>
      <c r="BN253" s="779" t="s">
        <v>35294</v>
      </c>
      <c r="BO253" s="793" t="s">
        <v>35375</v>
      </c>
      <c r="BP253" s="784">
        <v>0.6</v>
      </c>
      <c r="BQ253" s="784">
        <v>34</v>
      </c>
      <c r="BR253" s="787">
        <v>1.4458000000000055</v>
      </c>
      <c r="BS253" s="787">
        <v>1.7694000000000045</v>
      </c>
      <c r="BT253" s="795">
        <v>0.25900000000000001</v>
      </c>
    </row>
    <row r="254" spans="1:72" ht="14.25">
      <c r="A254" s="719" t="s">
        <v>35296</v>
      </c>
      <c r="B254" s="742"/>
      <c r="C254" s="742"/>
      <c r="D254" s="806"/>
      <c r="E254" s="806"/>
      <c r="F254" s="806"/>
      <c r="G254" s="807"/>
      <c r="H254" s="744"/>
      <c r="I254" s="744"/>
      <c r="J254" s="744"/>
      <c r="K254" s="808"/>
      <c r="L254" s="808"/>
      <c r="M254" s="747"/>
      <c r="N254" s="748"/>
      <c r="O254" s="748"/>
      <c r="P254" s="747"/>
      <c r="Q254" s="747"/>
      <c r="R254" s="749"/>
      <c r="S254" s="749"/>
      <c r="T254" s="749"/>
      <c r="U254" s="749"/>
      <c r="V254" s="749"/>
      <c r="W254" s="750"/>
      <c r="X254" s="715"/>
      <c r="Y254" s="741"/>
      <c r="Z254" s="743"/>
      <c r="AA254" s="751"/>
      <c r="AB254" s="743"/>
      <c r="AC254" s="752"/>
      <c r="AD254" s="751"/>
      <c r="AE254" s="751"/>
      <c r="AF254" s="753"/>
      <c r="AG254" s="753"/>
      <c r="AH254" s="751"/>
      <c r="AI254" s="754"/>
      <c r="AJ254" s="754"/>
      <c r="AK254" s="754"/>
      <c r="AL254" s="754"/>
      <c r="AM254" s="754"/>
      <c r="AN254" s="755"/>
      <c r="AO254" s="756"/>
      <c r="AP254" s="741"/>
      <c r="AQ254" s="742"/>
      <c r="AR254" s="757"/>
      <c r="AS254" s="757"/>
      <c r="AT254" s="757"/>
      <c r="AU254" s="745"/>
      <c r="AV254" s="743"/>
      <c r="AW254" s="751"/>
      <c r="AX254" s="743"/>
      <c r="AY254" s="750"/>
      <c r="AZ254" s="750"/>
      <c r="BA254" s="750"/>
      <c r="BB254" s="750"/>
      <c r="BC254" s="747"/>
      <c r="BD254" s="747"/>
      <c r="BE254" s="747"/>
      <c r="BF254" s="747"/>
      <c r="BG254" s="747"/>
      <c r="BH254" s="749"/>
      <c r="BI254" s="749"/>
      <c r="BJ254" s="749"/>
      <c r="BK254" s="749"/>
      <c r="BL254" s="717"/>
      <c r="BM254" s="718"/>
      <c r="BN254" s="779"/>
      <c r="BO254" s="793"/>
      <c r="BP254" s="784"/>
      <c r="BQ254" s="784"/>
      <c r="BR254" s="787"/>
      <c r="BS254" s="787"/>
      <c r="BT254" s="795"/>
    </row>
    <row r="255" spans="1:72" ht="14.25">
      <c r="A255" s="1216" t="str">
        <f>BN255</f>
        <v>D20-1 =&gt; D20-2</v>
      </c>
      <c r="B255" s="1218"/>
      <c r="C255" s="1217"/>
      <c r="D255" s="800">
        <f>BP255</f>
        <v>0.4</v>
      </c>
      <c r="E255" s="801"/>
      <c r="F255" s="802"/>
      <c r="G255" s="803" t="s">
        <v>34920</v>
      </c>
      <c r="H255" s="740">
        <f>BQ255</f>
        <v>40</v>
      </c>
      <c r="I255" s="740">
        <v>1</v>
      </c>
      <c r="J255" s="740">
        <f>H255</f>
        <v>40</v>
      </c>
      <c r="K255" s="804">
        <f>BR255</f>
        <v>1.3000000000000007</v>
      </c>
      <c r="L255" s="804">
        <f>BS255</f>
        <v>1.3099999999999987</v>
      </c>
      <c r="M255" s="724">
        <f>ROUND((K255+L255)/2,2)</f>
        <v>1.31</v>
      </c>
      <c r="N255" s="725">
        <f>IF(F255=0,ROUND($D255*10%,2),IF(D255&gt;2.8,0.18,0.15))</f>
        <v>0.04</v>
      </c>
      <c r="O255" s="725">
        <f>IF(F255=0,IF(   ROUND($D255/4,2),   IF(ROUND(($D255*1.2)/6,2)&lt;0.1,0.1,ROUND(($D255*1.2)/6,2))),0.5)</f>
        <v>0.1</v>
      </c>
      <c r="P255" s="724">
        <f>M255+N255+O255</f>
        <v>1.4500000000000002</v>
      </c>
      <c r="Q255" s="724">
        <f>IF(P255&lt;2,(D255+N255*2)+0.6,(D255+N255*2)+0.6+ROUNDUP(P255-2,0)*0.1)*I255</f>
        <v>1.08</v>
      </c>
      <c r="R255" s="726">
        <f>IF($P255&lt;=$X$4,ROUND(IF($P255&lt;1.5,$P255*$H255*$Q255,1.5*$H255*$Q255),2),0)</f>
        <v>62.64</v>
      </c>
      <c r="S255" s="726">
        <f>IF($P255&gt;$X$4,ROUND(IF($P255&lt;1.5,$P255*$H255*$Q255,1.5*$H255*$Q255),2),0)</f>
        <v>0</v>
      </c>
      <c r="T255" s="726">
        <f>IF($P255&gt;$X$4,ROUND(IF($P255&lt;1.5,0,IF($P255&gt;3,1.5*$H255*$Q255,($P255-1.5)*$H255*$Q255)),2),0)</f>
        <v>0</v>
      </c>
      <c r="U255" s="726">
        <f>IF($P255&gt;$X$4,ROUND(IF($P255&lt;3,0,IF($P255&gt;4.5,1.5*$H255*$Q255,($P255-3)*$H255*$Q255)),2),0)</f>
        <v>0</v>
      </c>
      <c r="V255" s="726">
        <f>IF($P255&gt;$X$4,ROUND(IF($P255&lt;4.5,0,IF($P255&gt;6,($P255-4.5)*$H255*$Q255,($P255-4.5)*$H255*$Q255)),2),0)</f>
        <v>0</v>
      </c>
      <c r="W255" s="727">
        <f>IF($P255&gt;$X$4, IF( $P255&lt;=4,   ROUND($H255*($P255+0.5)*2,2),   0),0)</f>
        <v>0</v>
      </c>
      <c r="X255" s="728">
        <f>IF($P255&gt;$X$4, IF( $P255&gt;4,   ROUND($H255*($P255+0.5)*2,2),   0),0)</f>
        <v>0</v>
      </c>
      <c r="Y255" s="720" t="str">
        <f>BO255</f>
        <v>D20-1</v>
      </c>
      <c r="Z255" s="721">
        <f>IF($D255=0.3,IF($I255=1,1.2,IF(I255=2,1.5,"--")),IF($D255=0.4,IF($I255=1,1.2,IF(I255=2,1.5,"--")),IF($D255=0.45,IF($I255=1,1.2,IF(I255=2,1.5,"--")),IF($D255=0.5,IF($I255=1,1.2,IF(I255=2,1.5,"--")),IF($D255=0.6,IF($I255=1,1.2,IF(I255=2,2,"--")),IF($D255=0.75,IF($I255=1,1.3,IF(I255=2,2,"--")),IF($D255=0.8,1.3,IF($D255=1,1.5,IF($D255=1.2,1.7,IF($D255&lt;=2,2,"--"))))))))))</f>
        <v>1.2</v>
      </c>
      <c r="AA255" s="729" t="s">
        <v>31</v>
      </c>
      <c r="AB255" s="722">
        <f t="shared" ref="AB255:AB259" si="1217">Z255</f>
        <v>1.2</v>
      </c>
      <c r="AC255" s="730">
        <f>IF($Z255="--","--",K255)</f>
        <v>1.3000000000000007</v>
      </c>
      <c r="AD255" s="731">
        <f>IF($Z255="--","--",IF(D255&gt;1.5,0.15,ROUND($D255*10%,2)))</f>
        <v>0.04</v>
      </c>
      <c r="AE255" s="731">
        <f>IF($Z255="--","--",0.15)</f>
        <v>0.15</v>
      </c>
      <c r="AF255" s="732">
        <f>IF($Z255="--","--",ROUND(AC255+AD255+AE255,2))</f>
        <v>1.49</v>
      </c>
      <c r="AG255" s="732">
        <f>IF($Z255="--","--",IF($AC255&lt;=2,$Z255+1,($Z255+1)+ROUNDUP($AC255-2,0)*0.1))</f>
        <v>2.2000000000000002</v>
      </c>
      <c r="AH255" s="731">
        <f>IF($D255=0.3,1.04,IF($D255=0.4,0.92,IF($D255=0.45,0.86,IF($D255=0.5,0.8,IF($D255=0.75,0.8,IF($D255=0.6,0.68,IF($D255=0.8,0.74,IF($D255=1,0.7,IF($D255=1.2,0.66,IF($D255=1.5,0.6,IF($D255&lt;=2,(2.4-(D255+0.3)),"--")))))))))))</f>
        <v>0.92</v>
      </c>
      <c r="AI255" s="733">
        <f>IF($Z255="--","--",IF($AF255&lt;=$X$4,ROUND(IF($AF255&lt;1.5,$AF255*$AG255*$AH255,1.5*$AG255*$AH255),2),0))</f>
        <v>3.02</v>
      </c>
      <c r="AJ255" s="733">
        <f>IF($Z255="--","--",IF($AF255&gt;$X$4,ROUND(IF($AF255&lt;1.5,$AF255*$AG255*$AH255,1.5*$AG255*$AH255),2),0))</f>
        <v>0</v>
      </c>
      <c r="AK255" s="733">
        <f>IF($Z255="--","--",IF($AF255&gt;$X$4,ROUND(IF($AF255&lt;1.5,0,IF($AF255&gt;3,1.5*$AG255*$AH255,($AF255-1.5)*$AG255*$AH255)),2),0))</f>
        <v>0</v>
      </c>
      <c r="AL255" s="733">
        <f>IF($Z255="--","--",IF($AF255&gt;$X$4,ROUND(IF($AF255&lt;3,0,IF($AF255&gt;4.5,1.5*$AG255*$AH255,($AF255-3)*$AG255*$AH255)),2),0))</f>
        <v>0</v>
      </c>
      <c r="AM255" s="733">
        <f>IF($Z255="--","--",IF($AF255&gt;$X$4,ROUND(IF($AF255&lt;4.5,0,IF($AF255&gt;6,($AF255-4.5)*$AG255*$AH255,($AF255-4.5)*$AG255*$AH255)),2),0))</f>
        <v>0</v>
      </c>
      <c r="AN255" s="734">
        <f>IF($Z255="--","--",IF($AF255&gt;$X$4, IF( $AF255&lt;=4,   ROUND(($AH255*4)*($AF255+0.5)*2,2),   0),0))</f>
        <v>0</v>
      </c>
      <c r="AO255" s="735">
        <f>IF($Z255="--","--",IF($AF255&gt;$X$4, IF( $AF255&gt;4,   ROUND(($AH255*4)*($AF255+0.5)*2,2),   0),0))</f>
        <v>0</v>
      </c>
      <c r="AP255" s="1216" t="str">
        <f>A255</f>
        <v>D20-1 =&gt; D20-2</v>
      </c>
      <c r="AQ255" s="1217"/>
      <c r="AR255" s="739">
        <f>D255</f>
        <v>0.4</v>
      </c>
      <c r="AS255" s="736"/>
      <c r="AT255" s="736"/>
      <c r="AU255" s="723">
        <f>H255</f>
        <v>40</v>
      </c>
      <c r="AV255" s="721">
        <f>IF($Z255="--","--",Z255+0.2)</f>
        <v>1.4</v>
      </c>
      <c r="AW255" s="729" t="s">
        <v>31</v>
      </c>
      <c r="AX255" s="722">
        <f t="shared" ref="AX255:AX259" si="1218">AV255</f>
        <v>1.4</v>
      </c>
      <c r="AY255" s="727">
        <f>IF(D255&gt;2,AU255,AU255-AV255)</f>
        <v>38.6</v>
      </c>
      <c r="AZ255" s="798">
        <f>O255</f>
        <v>0.1</v>
      </c>
      <c r="BA255" s="798"/>
      <c r="BB255" s="727">
        <f>Q255</f>
        <v>1.08</v>
      </c>
      <c r="BC255" s="724">
        <f>IF(F255=0,IF(ROUND( AY255 * ( ( (O255*Q255) +  ( ((D255+N255*2)/6)*Q255 ) ) - ROUND(  ((D255+N255*2)^2)   *   (   ( PI()*96.379 / (4*360) )  -  ( (SIN((96.379/2)*PI()/180)) * (COS((96.379/2)*PI()/180)) / 4 )   ), 4) ),2),   ROUND( AY255 * ( ( (O255*Q255) +  ( ((D255+N255*2)/4)*Q255 ) ) - ROUND(  ((D255+N255*2)^2)   *   (   ( PI()*120 / (4*360) )  -  ( (SIN((120/2)*PI()/180)) * (COS((120/2)*PI()/180)) / 4 )   ), 4) ),2)),0)</f>
        <v>7.8</v>
      </c>
      <c r="BD255" s="737">
        <f>IF(F255&gt;0,ROUND(AY255*O255*Q255,2),0)</f>
        <v>0</v>
      </c>
      <c r="BE255" s="737"/>
      <c r="BF255" s="737">
        <f>SUM(R255:V255,AI255:AM255)</f>
        <v>65.66</v>
      </c>
      <c r="BG255" s="737">
        <f>IF(F255=0, ROUND( ( PI()*( (D255+N255*2)^2 ) / 4  ) * AY255,2),  ROUND( (D255+N255*2)*(F255+N255*2) * AY255,2))*I255</f>
        <v>6.98</v>
      </c>
      <c r="BH255" s="726">
        <f>IF(($K255+N255-0.15)&lt;=2,($K255+N255+0.15),IF(($K255+N255)&lt;=3,2.35,($K255+N255+0.2)-0.85))</f>
        <v>1.4900000000000007</v>
      </c>
      <c r="BI255" s="726">
        <f>IF(D255&gt;2,   (K255-F255-N255-0.11),IF(($K255+N255)&lt;=2,0,IF(($K255+N255)&gt;3,0.85,(K255+N255+0.2-BH255))))</f>
        <v>0</v>
      </c>
      <c r="BJ255" s="726">
        <f>IF($Z255="--",0,IF(D255&gt;2,ROUND(((1.42+0.4)+(0.91+0.4))*2*BI255,2),ROUND(AV255*AX255*BH255,2)))</f>
        <v>2.92</v>
      </c>
      <c r="BK255" s="726">
        <f t="shared" ref="BK255:BK259" si="1219">ROUND(((PI()*0.9^2)/4)*BI255,2)</f>
        <v>0</v>
      </c>
      <c r="BL255" s="738">
        <f t="shared" ref="BL255:BL259" si="1220">ROUND(BF255-BG255-BJ255-BK255-BC255-BD255,2)</f>
        <v>47.96</v>
      </c>
      <c r="BM255" s="718"/>
      <c r="BN255" s="779" t="s">
        <v>35297</v>
      </c>
      <c r="BO255" s="793" t="s">
        <v>35376</v>
      </c>
      <c r="BP255" s="784">
        <v>0.4</v>
      </c>
      <c r="BQ255" s="784">
        <v>40</v>
      </c>
      <c r="BR255" s="787">
        <v>1.3000000000000007</v>
      </c>
      <c r="BS255" s="787">
        <v>1.3099999999999987</v>
      </c>
      <c r="BT255" s="795">
        <v>0</v>
      </c>
    </row>
    <row r="256" spans="1:72" ht="14.25">
      <c r="A256" s="1216" t="str">
        <f t="shared" ref="A256:A259" si="1221">BN256</f>
        <v>D20-2 =&gt; D20-3</v>
      </c>
      <c r="B256" s="1218"/>
      <c r="C256" s="1217"/>
      <c r="D256" s="800">
        <f t="shared" ref="D256:D259" si="1222">BP256</f>
        <v>0.4</v>
      </c>
      <c r="E256" s="801"/>
      <c r="F256" s="802"/>
      <c r="G256" s="803" t="s">
        <v>34920</v>
      </c>
      <c r="H256" s="740">
        <f t="shared" ref="H256:H259" si="1223">BQ256</f>
        <v>40</v>
      </c>
      <c r="I256" s="740">
        <v>1</v>
      </c>
      <c r="J256" s="740">
        <f t="shared" ref="J256:J259" si="1224">H256</f>
        <v>40</v>
      </c>
      <c r="K256" s="804">
        <f t="shared" ref="K256:K259" si="1225">BR256</f>
        <v>1.3099999999999987</v>
      </c>
      <c r="L256" s="804">
        <f t="shared" ref="L256:L259" si="1226">BS256</f>
        <v>1.3270000000000017</v>
      </c>
      <c r="M256" s="724">
        <f t="shared" ref="M256:M259" si="1227">ROUND((K256+L256)/2,2)</f>
        <v>1.32</v>
      </c>
      <c r="N256" s="725">
        <f t="shared" ref="N256:N259" si="1228">IF(F256=0,ROUND($D256*10%,2),IF(D256&gt;2.8,0.18,0.15))</f>
        <v>0.04</v>
      </c>
      <c r="O256" s="725">
        <f t="shared" ref="O256:O259" si="1229">IF(F256=0,IF(   ROUND($D256/4,2),   IF(ROUND(($D256*1.2)/6,2)&lt;0.1,0.1,ROUND(($D256*1.2)/6,2))),0.5)</f>
        <v>0.1</v>
      </c>
      <c r="P256" s="724">
        <f t="shared" ref="P256:P259" si="1230">M256+N256+O256</f>
        <v>1.4600000000000002</v>
      </c>
      <c r="Q256" s="724">
        <f t="shared" ref="Q256:Q259" si="1231">IF(P256&lt;2,(D256+N256*2)+0.6,(D256+N256*2)+0.6+ROUNDUP(P256-2,0)*0.1)*I256</f>
        <v>1.08</v>
      </c>
      <c r="R256" s="726">
        <f t="shared" ref="R256:R259" si="1232">IF($P256&lt;=$X$4,ROUND(IF($P256&lt;1.5,$P256*$H256*$Q256,1.5*$H256*$Q256),2),0)</f>
        <v>63.07</v>
      </c>
      <c r="S256" s="726">
        <f t="shared" ref="S256:S259" si="1233">IF($P256&gt;$X$4,ROUND(IF($P256&lt;1.5,$P256*$H256*$Q256,1.5*$H256*$Q256),2),0)</f>
        <v>0</v>
      </c>
      <c r="T256" s="726">
        <f t="shared" ref="T256:T259" si="1234">IF($P256&gt;$X$4,ROUND(IF($P256&lt;1.5,0,IF($P256&gt;3,1.5*$H256*$Q256,($P256-1.5)*$H256*$Q256)),2),0)</f>
        <v>0</v>
      </c>
      <c r="U256" s="726">
        <f t="shared" ref="U256:U259" si="1235">IF($P256&gt;$X$4,ROUND(IF($P256&lt;3,0,IF($P256&gt;4.5,1.5*$H256*$Q256,($P256-3)*$H256*$Q256)),2),0)</f>
        <v>0</v>
      </c>
      <c r="V256" s="726">
        <f t="shared" ref="V256:V259" si="1236">IF($P256&gt;$X$4,ROUND(IF($P256&lt;4.5,0,IF($P256&gt;6,($P256-4.5)*$H256*$Q256,($P256-4.5)*$H256*$Q256)),2),0)</f>
        <v>0</v>
      </c>
      <c r="W256" s="727">
        <f t="shared" ref="W256:W259" si="1237">IF($P256&gt;$X$4, IF( $P256&lt;=4,   ROUND($H256*($P256+0.5)*2,2),   0),0)</f>
        <v>0</v>
      </c>
      <c r="X256" s="728">
        <f t="shared" ref="X256:X259" si="1238">IF($P256&gt;$X$4, IF( $P256&gt;4,   ROUND($H256*($P256+0.5)*2,2),   0),0)</f>
        <v>0</v>
      </c>
      <c r="Y256" s="720" t="str">
        <f t="shared" ref="Y256:Y259" si="1239">BO256</f>
        <v>D20-2</v>
      </c>
      <c r="Z256" s="721">
        <f t="shared" ref="Z256:Z259" si="1240">IF($D256=0.3,IF($I256=1,1.2,IF(I256=2,1.5,"--")),IF($D256=0.4,IF($I256=1,1.2,IF(I256=2,1.5,"--")),IF($D256=0.45,IF($I256=1,1.2,IF(I256=2,1.5,"--")),IF($D256=0.5,IF($I256=1,1.2,IF(I256=2,1.5,"--")),IF($D256=0.6,IF($I256=1,1.2,IF(I256=2,2,"--")),IF($D256=0.75,IF($I256=1,1.3,IF(I256=2,2,"--")),IF($D256=0.8,1.3,IF($D256=1,1.5,IF($D256=1.2,1.7,IF($D256&lt;=2,2,"--"))))))))))</f>
        <v>1.2</v>
      </c>
      <c r="AA256" s="729" t="s">
        <v>31</v>
      </c>
      <c r="AB256" s="722">
        <f t="shared" si="1217"/>
        <v>1.2</v>
      </c>
      <c r="AC256" s="730">
        <f t="shared" ref="AC256:AC259" si="1241">IF($Z256="--","--",K256)</f>
        <v>1.3099999999999987</v>
      </c>
      <c r="AD256" s="731">
        <f t="shared" ref="AD256:AD259" si="1242">IF($Z256="--","--",IF(D256&gt;1.5,0.15,ROUND($D256*10%,2)))</f>
        <v>0.04</v>
      </c>
      <c r="AE256" s="731">
        <f t="shared" ref="AE256:AE259" si="1243">IF($Z256="--","--",0.15)</f>
        <v>0.15</v>
      </c>
      <c r="AF256" s="732">
        <f t="shared" ref="AF256:AF259" si="1244">IF($Z256="--","--",ROUND(AC256+AD256+AE256,2))</f>
        <v>1.5</v>
      </c>
      <c r="AG256" s="732">
        <f t="shared" ref="AG256:AG259" si="1245">IF($Z256="--","--",IF($AC256&lt;=2,$Z256+1,($Z256+1)+ROUNDUP($AC256-2,0)*0.1))</f>
        <v>2.2000000000000002</v>
      </c>
      <c r="AH256" s="731">
        <f t="shared" ref="AH256:AH259" si="1246">IF($D256=0.3,1.04,IF($D256=0.4,0.92,IF($D256=0.45,0.86,IF($D256=0.5,0.8,IF($D256=0.75,0.8,IF($D256=0.6,0.68,IF($D256=0.8,0.74,IF($D256=1,0.7,IF($D256=1.2,0.66,IF($D256=1.5,0.6,IF($D256&lt;=2,(2.4-(D256+0.3)),"--")))))))))))</f>
        <v>0.92</v>
      </c>
      <c r="AI256" s="733">
        <f t="shared" ref="AI256:AI259" si="1247">IF($Z256="--","--",IF($AF256&lt;=$X$4,ROUND(IF($AF256&lt;1.5,$AF256*$AG256*$AH256,1.5*$AG256*$AH256),2),0))</f>
        <v>3.04</v>
      </c>
      <c r="AJ256" s="733">
        <f t="shared" ref="AJ256:AJ259" si="1248">IF($Z256="--","--",IF($AF256&gt;$X$4,ROUND(IF($AF256&lt;1.5,$AF256*$AG256*$AH256,1.5*$AG256*$AH256),2),0))</f>
        <v>0</v>
      </c>
      <c r="AK256" s="733">
        <f t="shared" ref="AK256:AK259" si="1249">IF($Z256="--","--",IF($AF256&gt;$X$4,ROUND(IF($AF256&lt;1.5,0,IF($AF256&gt;3,1.5*$AG256*$AH256,($AF256-1.5)*$AG256*$AH256)),2),0))</f>
        <v>0</v>
      </c>
      <c r="AL256" s="733">
        <f t="shared" ref="AL256:AL259" si="1250">IF($Z256="--","--",IF($AF256&gt;$X$4,ROUND(IF($AF256&lt;3,0,IF($AF256&gt;4.5,1.5*$AG256*$AH256,($AF256-3)*$AG256*$AH256)),2),0))</f>
        <v>0</v>
      </c>
      <c r="AM256" s="733">
        <f t="shared" ref="AM256:AM259" si="1251">IF($Z256="--","--",IF($AF256&gt;$X$4,ROUND(IF($AF256&lt;4.5,0,IF($AF256&gt;6,($AF256-4.5)*$AG256*$AH256,($AF256-4.5)*$AG256*$AH256)),2),0))</f>
        <v>0</v>
      </c>
      <c r="AN256" s="734">
        <f t="shared" ref="AN256:AN259" si="1252">IF($Z256="--","--",IF($AF256&gt;$X$4, IF( $AF256&lt;=4,   ROUND(($AH256*4)*($AF256+0.5)*2,2),   0),0))</f>
        <v>0</v>
      </c>
      <c r="AO256" s="735">
        <f t="shared" ref="AO256:AO259" si="1253">IF($Z256="--","--",IF($AF256&gt;$X$4, IF( $AF256&gt;4,   ROUND(($AH256*4)*($AF256+0.5)*2,2),   0),0))</f>
        <v>0</v>
      </c>
      <c r="AP256" s="1216" t="str">
        <f t="shared" ref="AP256:AP259" si="1254">A256</f>
        <v>D20-2 =&gt; D20-3</v>
      </c>
      <c r="AQ256" s="1217"/>
      <c r="AR256" s="739">
        <f t="shared" ref="AR256:AR259" si="1255">D256</f>
        <v>0.4</v>
      </c>
      <c r="AS256" s="736"/>
      <c r="AT256" s="736"/>
      <c r="AU256" s="723">
        <f t="shared" ref="AU256:AU259" si="1256">H256</f>
        <v>40</v>
      </c>
      <c r="AV256" s="721">
        <f t="shared" ref="AV256:AV259" si="1257">IF($Z256="--","--",Z256+0.2)</f>
        <v>1.4</v>
      </c>
      <c r="AW256" s="729" t="s">
        <v>31</v>
      </c>
      <c r="AX256" s="722">
        <f t="shared" si="1218"/>
        <v>1.4</v>
      </c>
      <c r="AY256" s="727">
        <f t="shared" ref="AY256:AY259" si="1258">IF(D256&gt;2,AU256,AU256-AV256)</f>
        <v>38.6</v>
      </c>
      <c r="AZ256" s="798">
        <f t="shared" ref="AZ256:AZ259" si="1259">O256</f>
        <v>0.1</v>
      </c>
      <c r="BA256" s="798"/>
      <c r="BB256" s="727">
        <f t="shared" ref="BB256:BB259" si="1260">Q256</f>
        <v>1.08</v>
      </c>
      <c r="BC256" s="724">
        <f t="shared" ref="BC256:BC259" si="1261">IF(F256=0,IF(ROUND( AY256 * ( ( (O256*Q256) +  ( ((D256+N256*2)/6)*Q256 ) ) - ROUND(  ((D256+N256*2)^2)   *   (   ( PI()*96.379 / (4*360) )  -  ( (SIN((96.379/2)*PI()/180)) * (COS((96.379/2)*PI()/180)) / 4 )   ), 4) ),2),   ROUND( AY256 * ( ( (O256*Q256) +  ( ((D256+N256*2)/4)*Q256 ) ) - ROUND(  ((D256+N256*2)^2)   *   (   ( PI()*120 / (4*360) )  -  ( (SIN((120/2)*PI()/180)) * (COS((120/2)*PI()/180)) / 4 )   ), 4) ),2)),0)</f>
        <v>7.8</v>
      </c>
      <c r="BD256" s="737">
        <f t="shared" ref="BD256:BD259" si="1262">IF(F256&gt;0,ROUND(AY256*O256*Q256,2),0)</f>
        <v>0</v>
      </c>
      <c r="BE256" s="737"/>
      <c r="BF256" s="737">
        <f t="shared" ref="BF256:BF259" si="1263">SUM(R256:V256,AI256:AM256)</f>
        <v>66.11</v>
      </c>
      <c r="BG256" s="737">
        <f t="shared" ref="BG256:BG259" si="1264">IF(F256=0, ROUND( ( PI()*( (D256+N256*2)^2 ) / 4  ) * AY256,2),  ROUND( (D256+N256*2)*(F256+N256*2) * AY256,2))*I256</f>
        <v>6.98</v>
      </c>
      <c r="BH256" s="726">
        <f t="shared" ref="BH256:BH259" si="1265">IF(($K256+N256-0.15)&lt;=2,($K256+N256+0.15),IF(($K256+N256)&lt;=3,2.35,($K256+N256+0.2)-0.85))</f>
        <v>1.4999999999999987</v>
      </c>
      <c r="BI256" s="726">
        <f t="shared" ref="BI256:BI259" si="1266">IF(D256&gt;2,   (K256-F256-N256-0.11),IF(($K256+N256)&lt;=2,0,IF(($K256+N256)&gt;3,0.85,(K256+N256+0.2-BH256))))</f>
        <v>0</v>
      </c>
      <c r="BJ256" s="726">
        <f t="shared" ref="BJ256:BJ259" si="1267">IF($Z256="--",0,IF(D256&gt;2,ROUND(((1.42+0.4)+(0.91+0.4))*2*BI256,2),ROUND(AV256*AX256*BH256,2)))</f>
        <v>2.94</v>
      </c>
      <c r="BK256" s="726">
        <f t="shared" si="1219"/>
        <v>0</v>
      </c>
      <c r="BL256" s="738">
        <f t="shared" si="1220"/>
        <v>48.39</v>
      </c>
      <c r="BM256" s="718"/>
      <c r="BN256" s="779" t="s">
        <v>35298</v>
      </c>
      <c r="BO256" s="793" t="s">
        <v>35377</v>
      </c>
      <c r="BP256" s="784">
        <v>0.4</v>
      </c>
      <c r="BQ256" s="784">
        <v>40</v>
      </c>
      <c r="BR256" s="787">
        <v>1.3099999999999987</v>
      </c>
      <c r="BS256" s="787">
        <v>1.3270000000000017</v>
      </c>
      <c r="BT256" s="795">
        <v>0</v>
      </c>
    </row>
    <row r="257" spans="1:72" ht="14.25">
      <c r="A257" s="1216" t="str">
        <f t="shared" si="1221"/>
        <v>D20-3 =&gt; D20-4</v>
      </c>
      <c r="B257" s="1218"/>
      <c r="C257" s="1217"/>
      <c r="D257" s="800">
        <f t="shared" si="1222"/>
        <v>0.4</v>
      </c>
      <c r="E257" s="801"/>
      <c r="F257" s="802"/>
      <c r="G257" s="803" t="s">
        <v>34920</v>
      </c>
      <c r="H257" s="740">
        <f t="shared" si="1223"/>
        <v>40</v>
      </c>
      <c r="I257" s="740">
        <v>1</v>
      </c>
      <c r="J257" s="740">
        <f t="shared" si="1224"/>
        <v>40</v>
      </c>
      <c r="K257" s="804">
        <f t="shared" si="1225"/>
        <v>1.3270000000000017</v>
      </c>
      <c r="L257" s="804">
        <f t="shared" si="1226"/>
        <v>1.3520000000000003</v>
      </c>
      <c r="M257" s="724">
        <f t="shared" si="1227"/>
        <v>1.34</v>
      </c>
      <c r="N257" s="725">
        <f t="shared" si="1228"/>
        <v>0.04</v>
      </c>
      <c r="O257" s="725">
        <f t="shared" si="1229"/>
        <v>0.1</v>
      </c>
      <c r="P257" s="724">
        <f t="shared" si="1230"/>
        <v>1.4800000000000002</v>
      </c>
      <c r="Q257" s="724">
        <f t="shared" si="1231"/>
        <v>1.08</v>
      </c>
      <c r="R257" s="726">
        <f t="shared" si="1232"/>
        <v>63.94</v>
      </c>
      <c r="S257" s="726">
        <f t="shared" si="1233"/>
        <v>0</v>
      </c>
      <c r="T257" s="726">
        <f t="shared" si="1234"/>
        <v>0</v>
      </c>
      <c r="U257" s="726">
        <f t="shared" si="1235"/>
        <v>0</v>
      </c>
      <c r="V257" s="726">
        <f t="shared" si="1236"/>
        <v>0</v>
      </c>
      <c r="W257" s="727">
        <f t="shared" si="1237"/>
        <v>0</v>
      </c>
      <c r="X257" s="728">
        <f t="shared" si="1238"/>
        <v>0</v>
      </c>
      <c r="Y257" s="720" t="str">
        <f t="shared" si="1239"/>
        <v>D20-3</v>
      </c>
      <c r="Z257" s="721">
        <f t="shared" si="1240"/>
        <v>1.2</v>
      </c>
      <c r="AA257" s="729" t="s">
        <v>31</v>
      </c>
      <c r="AB257" s="722">
        <f t="shared" si="1217"/>
        <v>1.2</v>
      </c>
      <c r="AC257" s="730">
        <f t="shared" si="1241"/>
        <v>1.3270000000000017</v>
      </c>
      <c r="AD257" s="731">
        <f t="shared" si="1242"/>
        <v>0.04</v>
      </c>
      <c r="AE257" s="731">
        <f t="shared" si="1243"/>
        <v>0.15</v>
      </c>
      <c r="AF257" s="732">
        <f t="shared" si="1244"/>
        <v>1.52</v>
      </c>
      <c r="AG257" s="732">
        <f t="shared" si="1245"/>
        <v>2.2000000000000002</v>
      </c>
      <c r="AH257" s="731">
        <f t="shared" si="1246"/>
        <v>0.92</v>
      </c>
      <c r="AI257" s="733">
        <f t="shared" si="1247"/>
        <v>0</v>
      </c>
      <c r="AJ257" s="733">
        <f t="shared" si="1248"/>
        <v>3.04</v>
      </c>
      <c r="AK257" s="733">
        <f t="shared" si="1249"/>
        <v>0.04</v>
      </c>
      <c r="AL257" s="733">
        <f t="shared" si="1250"/>
        <v>0</v>
      </c>
      <c r="AM257" s="733">
        <f t="shared" si="1251"/>
        <v>0</v>
      </c>
      <c r="AN257" s="734">
        <f t="shared" si="1252"/>
        <v>14.87</v>
      </c>
      <c r="AO257" s="735">
        <f t="shared" si="1253"/>
        <v>0</v>
      </c>
      <c r="AP257" s="1216" t="str">
        <f t="shared" si="1254"/>
        <v>D20-3 =&gt; D20-4</v>
      </c>
      <c r="AQ257" s="1217"/>
      <c r="AR257" s="739">
        <f t="shared" si="1255"/>
        <v>0.4</v>
      </c>
      <c r="AS257" s="736"/>
      <c r="AT257" s="736"/>
      <c r="AU257" s="723">
        <f t="shared" si="1256"/>
        <v>40</v>
      </c>
      <c r="AV257" s="721">
        <f t="shared" si="1257"/>
        <v>1.4</v>
      </c>
      <c r="AW257" s="729" t="s">
        <v>31</v>
      </c>
      <c r="AX257" s="722">
        <f t="shared" si="1218"/>
        <v>1.4</v>
      </c>
      <c r="AY257" s="727">
        <f t="shared" si="1258"/>
        <v>38.6</v>
      </c>
      <c r="AZ257" s="798">
        <f t="shared" si="1259"/>
        <v>0.1</v>
      </c>
      <c r="BA257" s="798"/>
      <c r="BB257" s="727">
        <f t="shared" si="1260"/>
        <v>1.08</v>
      </c>
      <c r="BC257" s="724">
        <f t="shared" si="1261"/>
        <v>7.8</v>
      </c>
      <c r="BD257" s="737">
        <f t="shared" si="1262"/>
        <v>0</v>
      </c>
      <c r="BE257" s="737"/>
      <c r="BF257" s="737">
        <f t="shared" si="1263"/>
        <v>67.02000000000001</v>
      </c>
      <c r="BG257" s="737">
        <f t="shared" si="1264"/>
        <v>6.98</v>
      </c>
      <c r="BH257" s="726">
        <f t="shared" si="1265"/>
        <v>1.5170000000000017</v>
      </c>
      <c r="BI257" s="726">
        <f t="shared" si="1266"/>
        <v>0</v>
      </c>
      <c r="BJ257" s="726">
        <f t="shared" si="1267"/>
        <v>2.97</v>
      </c>
      <c r="BK257" s="726">
        <f t="shared" si="1219"/>
        <v>0</v>
      </c>
      <c r="BL257" s="738">
        <f t="shared" si="1220"/>
        <v>49.27</v>
      </c>
      <c r="BM257" s="718"/>
      <c r="BN257" s="779" t="s">
        <v>35299</v>
      </c>
      <c r="BO257" s="793" t="s">
        <v>35378</v>
      </c>
      <c r="BP257" s="784">
        <v>0.4</v>
      </c>
      <c r="BQ257" s="784">
        <v>40</v>
      </c>
      <c r="BR257" s="787">
        <v>1.3270000000000017</v>
      </c>
      <c r="BS257" s="787">
        <v>1.3520000000000003</v>
      </c>
      <c r="BT257" s="795">
        <v>0</v>
      </c>
    </row>
    <row r="258" spans="1:72" ht="14.25">
      <c r="A258" s="1216" t="str">
        <f t="shared" si="1221"/>
        <v>D20-4 =&gt; D20-5</v>
      </c>
      <c r="B258" s="1218"/>
      <c r="C258" s="1217"/>
      <c r="D258" s="800">
        <f t="shared" si="1222"/>
        <v>0.4</v>
      </c>
      <c r="E258" s="801"/>
      <c r="F258" s="802"/>
      <c r="G258" s="803" t="s">
        <v>34920</v>
      </c>
      <c r="H258" s="740">
        <f t="shared" si="1223"/>
        <v>40</v>
      </c>
      <c r="I258" s="740">
        <v>1</v>
      </c>
      <c r="J258" s="740">
        <f t="shared" si="1224"/>
        <v>40</v>
      </c>
      <c r="K258" s="804">
        <f t="shared" si="1225"/>
        <v>1.3520000000000003</v>
      </c>
      <c r="L258" s="804">
        <f t="shared" si="1226"/>
        <v>1.4130000000000003</v>
      </c>
      <c r="M258" s="724">
        <f t="shared" si="1227"/>
        <v>1.38</v>
      </c>
      <c r="N258" s="725">
        <f t="shared" si="1228"/>
        <v>0.04</v>
      </c>
      <c r="O258" s="725">
        <f t="shared" si="1229"/>
        <v>0.1</v>
      </c>
      <c r="P258" s="724">
        <f t="shared" si="1230"/>
        <v>1.52</v>
      </c>
      <c r="Q258" s="724">
        <f t="shared" si="1231"/>
        <v>1.08</v>
      </c>
      <c r="R258" s="726">
        <f t="shared" si="1232"/>
        <v>0</v>
      </c>
      <c r="S258" s="726">
        <f t="shared" si="1233"/>
        <v>64.8</v>
      </c>
      <c r="T258" s="726">
        <f t="shared" si="1234"/>
        <v>0.86</v>
      </c>
      <c r="U258" s="726">
        <f t="shared" si="1235"/>
        <v>0</v>
      </c>
      <c r="V258" s="726">
        <f t="shared" si="1236"/>
        <v>0</v>
      </c>
      <c r="W258" s="727">
        <f t="shared" si="1237"/>
        <v>161.6</v>
      </c>
      <c r="X258" s="728">
        <f t="shared" si="1238"/>
        <v>0</v>
      </c>
      <c r="Y258" s="720" t="str">
        <f t="shared" si="1239"/>
        <v>D20-4</v>
      </c>
      <c r="Z258" s="721">
        <f t="shared" si="1240"/>
        <v>1.2</v>
      </c>
      <c r="AA258" s="729" t="s">
        <v>31</v>
      </c>
      <c r="AB258" s="722">
        <f t="shared" si="1217"/>
        <v>1.2</v>
      </c>
      <c r="AC258" s="730">
        <f t="shared" si="1241"/>
        <v>1.3520000000000003</v>
      </c>
      <c r="AD258" s="731">
        <f t="shared" si="1242"/>
        <v>0.04</v>
      </c>
      <c r="AE258" s="731">
        <f t="shared" si="1243"/>
        <v>0.15</v>
      </c>
      <c r="AF258" s="732">
        <f t="shared" si="1244"/>
        <v>1.54</v>
      </c>
      <c r="AG258" s="732">
        <f t="shared" si="1245"/>
        <v>2.2000000000000002</v>
      </c>
      <c r="AH258" s="731">
        <f t="shared" si="1246"/>
        <v>0.92</v>
      </c>
      <c r="AI258" s="733">
        <f t="shared" si="1247"/>
        <v>0</v>
      </c>
      <c r="AJ258" s="733">
        <f t="shared" si="1248"/>
        <v>3.04</v>
      </c>
      <c r="AK258" s="733">
        <f t="shared" si="1249"/>
        <v>0.08</v>
      </c>
      <c r="AL258" s="733">
        <f t="shared" si="1250"/>
        <v>0</v>
      </c>
      <c r="AM258" s="733">
        <f t="shared" si="1251"/>
        <v>0</v>
      </c>
      <c r="AN258" s="734">
        <f t="shared" si="1252"/>
        <v>15.01</v>
      </c>
      <c r="AO258" s="735">
        <f t="shared" si="1253"/>
        <v>0</v>
      </c>
      <c r="AP258" s="1216" t="str">
        <f t="shared" si="1254"/>
        <v>D20-4 =&gt; D20-5</v>
      </c>
      <c r="AQ258" s="1217"/>
      <c r="AR258" s="739">
        <f t="shared" si="1255"/>
        <v>0.4</v>
      </c>
      <c r="AS258" s="736"/>
      <c r="AT258" s="736"/>
      <c r="AU258" s="723">
        <f t="shared" si="1256"/>
        <v>40</v>
      </c>
      <c r="AV258" s="721">
        <f t="shared" si="1257"/>
        <v>1.4</v>
      </c>
      <c r="AW258" s="729" t="s">
        <v>31</v>
      </c>
      <c r="AX258" s="722">
        <f t="shared" si="1218"/>
        <v>1.4</v>
      </c>
      <c r="AY258" s="727">
        <f t="shared" si="1258"/>
        <v>38.6</v>
      </c>
      <c r="AZ258" s="798">
        <f t="shared" si="1259"/>
        <v>0.1</v>
      </c>
      <c r="BA258" s="798"/>
      <c r="BB258" s="727">
        <f t="shared" si="1260"/>
        <v>1.08</v>
      </c>
      <c r="BC258" s="724">
        <f t="shared" si="1261"/>
        <v>7.8</v>
      </c>
      <c r="BD258" s="737">
        <f t="shared" si="1262"/>
        <v>0</v>
      </c>
      <c r="BE258" s="737"/>
      <c r="BF258" s="737">
        <f t="shared" si="1263"/>
        <v>68.78</v>
      </c>
      <c r="BG258" s="737">
        <f t="shared" si="1264"/>
        <v>6.98</v>
      </c>
      <c r="BH258" s="726">
        <f t="shared" si="1265"/>
        <v>1.5420000000000003</v>
      </c>
      <c r="BI258" s="726">
        <f t="shared" si="1266"/>
        <v>0</v>
      </c>
      <c r="BJ258" s="726">
        <f t="shared" si="1267"/>
        <v>3.02</v>
      </c>
      <c r="BK258" s="726">
        <f t="shared" si="1219"/>
        <v>0</v>
      </c>
      <c r="BL258" s="738">
        <f t="shared" si="1220"/>
        <v>50.98</v>
      </c>
      <c r="BM258" s="718"/>
      <c r="BN258" s="779" t="s">
        <v>35300</v>
      </c>
      <c r="BO258" s="793" t="s">
        <v>35379</v>
      </c>
      <c r="BP258" s="784">
        <v>0.4</v>
      </c>
      <c r="BQ258" s="784">
        <v>40</v>
      </c>
      <c r="BR258" s="787">
        <v>1.3520000000000003</v>
      </c>
      <c r="BS258" s="787">
        <v>1.4130000000000003</v>
      </c>
      <c r="BT258" s="795">
        <v>0.26</v>
      </c>
    </row>
    <row r="259" spans="1:72" ht="14.25">
      <c r="A259" s="1216" t="str">
        <f t="shared" si="1221"/>
        <v>D20-5 =&gt; D20</v>
      </c>
      <c r="B259" s="1218"/>
      <c r="C259" s="1217"/>
      <c r="D259" s="800">
        <f t="shared" si="1222"/>
        <v>0.6</v>
      </c>
      <c r="E259" s="801"/>
      <c r="F259" s="802"/>
      <c r="G259" s="803" t="s">
        <v>34920</v>
      </c>
      <c r="H259" s="740">
        <f t="shared" si="1223"/>
        <v>37</v>
      </c>
      <c r="I259" s="740">
        <v>1</v>
      </c>
      <c r="J259" s="740">
        <f t="shared" si="1224"/>
        <v>37</v>
      </c>
      <c r="K259" s="804">
        <f t="shared" si="1225"/>
        <v>1.6729999999999983</v>
      </c>
      <c r="L259" s="804">
        <f t="shared" si="1226"/>
        <v>1.4053999999999967</v>
      </c>
      <c r="M259" s="724">
        <f t="shared" si="1227"/>
        <v>1.54</v>
      </c>
      <c r="N259" s="725">
        <f t="shared" si="1228"/>
        <v>0.06</v>
      </c>
      <c r="O259" s="725">
        <f t="shared" si="1229"/>
        <v>0.12</v>
      </c>
      <c r="P259" s="724">
        <f t="shared" si="1230"/>
        <v>1.7200000000000002</v>
      </c>
      <c r="Q259" s="724">
        <f t="shared" si="1231"/>
        <v>1.3199999999999998</v>
      </c>
      <c r="R259" s="726">
        <f t="shared" si="1232"/>
        <v>0</v>
      </c>
      <c r="S259" s="726">
        <f t="shared" si="1233"/>
        <v>73.260000000000005</v>
      </c>
      <c r="T259" s="726">
        <f t="shared" si="1234"/>
        <v>10.74</v>
      </c>
      <c r="U259" s="726">
        <f t="shared" si="1235"/>
        <v>0</v>
      </c>
      <c r="V259" s="726">
        <f t="shared" si="1236"/>
        <v>0</v>
      </c>
      <c r="W259" s="727">
        <f t="shared" si="1237"/>
        <v>164.28</v>
      </c>
      <c r="X259" s="728">
        <f t="shared" si="1238"/>
        <v>0</v>
      </c>
      <c r="Y259" s="720" t="str">
        <f t="shared" si="1239"/>
        <v>D20-5</v>
      </c>
      <c r="Z259" s="721">
        <f t="shared" si="1240"/>
        <v>1.2</v>
      </c>
      <c r="AA259" s="729" t="s">
        <v>31</v>
      </c>
      <c r="AB259" s="722">
        <f t="shared" si="1217"/>
        <v>1.2</v>
      </c>
      <c r="AC259" s="730">
        <f t="shared" si="1241"/>
        <v>1.6729999999999983</v>
      </c>
      <c r="AD259" s="731">
        <f t="shared" si="1242"/>
        <v>0.06</v>
      </c>
      <c r="AE259" s="731">
        <f t="shared" si="1243"/>
        <v>0.15</v>
      </c>
      <c r="AF259" s="732">
        <f t="shared" si="1244"/>
        <v>1.88</v>
      </c>
      <c r="AG259" s="732">
        <f t="shared" si="1245"/>
        <v>2.2000000000000002</v>
      </c>
      <c r="AH259" s="731">
        <f t="shared" si="1246"/>
        <v>0.68</v>
      </c>
      <c r="AI259" s="733">
        <f t="shared" si="1247"/>
        <v>0</v>
      </c>
      <c r="AJ259" s="733">
        <f t="shared" si="1248"/>
        <v>2.2400000000000002</v>
      </c>
      <c r="AK259" s="733">
        <f t="shared" si="1249"/>
        <v>0.56999999999999995</v>
      </c>
      <c r="AL259" s="733">
        <f t="shared" si="1250"/>
        <v>0</v>
      </c>
      <c r="AM259" s="733">
        <f t="shared" si="1251"/>
        <v>0</v>
      </c>
      <c r="AN259" s="734">
        <f t="shared" si="1252"/>
        <v>12.95</v>
      </c>
      <c r="AO259" s="735">
        <f t="shared" si="1253"/>
        <v>0</v>
      </c>
      <c r="AP259" s="1216" t="str">
        <f t="shared" si="1254"/>
        <v>D20-5 =&gt; D20</v>
      </c>
      <c r="AQ259" s="1217"/>
      <c r="AR259" s="739">
        <f t="shared" si="1255"/>
        <v>0.6</v>
      </c>
      <c r="AS259" s="736"/>
      <c r="AT259" s="736"/>
      <c r="AU259" s="723">
        <f t="shared" si="1256"/>
        <v>37</v>
      </c>
      <c r="AV259" s="721">
        <f t="shared" si="1257"/>
        <v>1.4</v>
      </c>
      <c r="AW259" s="729" t="s">
        <v>31</v>
      </c>
      <c r="AX259" s="722">
        <f t="shared" si="1218"/>
        <v>1.4</v>
      </c>
      <c r="AY259" s="727">
        <f t="shared" si="1258"/>
        <v>35.6</v>
      </c>
      <c r="AZ259" s="798">
        <f t="shared" si="1259"/>
        <v>0.12</v>
      </c>
      <c r="BA259" s="798"/>
      <c r="BB259" s="727">
        <f t="shared" si="1260"/>
        <v>1.3199999999999998</v>
      </c>
      <c r="BC259" s="724">
        <f t="shared" si="1261"/>
        <v>11.26</v>
      </c>
      <c r="BD259" s="737">
        <f t="shared" si="1262"/>
        <v>0</v>
      </c>
      <c r="BE259" s="737"/>
      <c r="BF259" s="737">
        <f t="shared" si="1263"/>
        <v>86.809999999999988</v>
      </c>
      <c r="BG259" s="737">
        <f t="shared" si="1264"/>
        <v>14.49</v>
      </c>
      <c r="BH259" s="726">
        <f t="shared" si="1265"/>
        <v>1.8829999999999982</v>
      </c>
      <c r="BI259" s="726">
        <f t="shared" si="1266"/>
        <v>0</v>
      </c>
      <c r="BJ259" s="726">
        <f t="shared" si="1267"/>
        <v>3.69</v>
      </c>
      <c r="BK259" s="726">
        <f t="shared" si="1219"/>
        <v>0</v>
      </c>
      <c r="BL259" s="738">
        <f t="shared" si="1220"/>
        <v>57.37</v>
      </c>
      <c r="BM259" s="718"/>
      <c r="BN259" s="779" t="s">
        <v>35301</v>
      </c>
      <c r="BO259" s="793" t="s">
        <v>35380</v>
      </c>
      <c r="BP259" s="784">
        <v>0.6</v>
      </c>
      <c r="BQ259" s="784">
        <v>37</v>
      </c>
      <c r="BR259" s="787">
        <v>1.6729999999999983</v>
      </c>
      <c r="BS259" s="787">
        <v>1.4053999999999967</v>
      </c>
      <c r="BT259" s="795">
        <v>0.32600000000000001</v>
      </c>
    </row>
    <row r="260" spans="1:72" ht="14.25">
      <c r="A260" s="719" t="s">
        <v>35302</v>
      </c>
      <c r="B260" s="742"/>
      <c r="C260" s="742"/>
      <c r="D260" s="806"/>
      <c r="E260" s="806"/>
      <c r="F260" s="806"/>
      <c r="G260" s="807"/>
      <c r="H260" s="744"/>
      <c r="I260" s="744"/>
      <c r="J260" s="744"/>
      <c r="K260" s="808"/>
      <c r="L260" s="808"/>
      <c r="M260" s="747"/>
      <c r="N260" s="748"/>
      <c r="O260" s="748"/>
      <c r="P260" s="747"/>
      <c r="Q260" s="747"/>
      <c r="R260" s="749"/>
      <c r="S260" s="749"/>
      <c r="T260" s="749"/>
      <c r="U260" s="749"/>
      <c r="V260" s="749"/>
      <c r="W260" s="750"/>
      <c r="X260" s="715"/>
      <c r="Y260" s="741"/>
      <c r="Z260" s="743"/>
      <c r="AA260" s="751"/>
      <c r="AB260" s="743"/>
      <c r="AC260" s="752"/>
      <c r="AD260" s="751"/>
      <c r="AE260" s="751"/>
      <c r="AF260" s="753"/>
      <c r="AG260" s="753"/>
      <c r="AH260" s="751"/>
      <c r="AI260" s="754"/>
      <c r="AJ260" s="754"/>
      <c r="AK260" s="754"/>
      <c r="AL260" s="754"/>
      <c r="AM260" s="754"/>
      <c r="AN260" s="755"/>
      <c r="AO260" s="756"/>
      <c r="AP260" s="741"/>
      <c r="AQ260" s="742"/>
      <c r="AR260" s="757"/>
      <c r="AS260" s="757"/>
      <c r="AT260" s="757"/>
      <c r="AU260" s="745"/>
      <c r="AV260" s="743"/>
      <c r="AW260" s="751"/>
      <c r="AX260" s="743"/>
      <c r="AY260" s="750"/>
      <c r="AZ260" s="750"/>
      <c r="BA260" s="750"/>
      <c r="BB260" s="750"/>
      <c r="BC260" s="747"/>
      <c r="BD260" s="747"/>
      <c r="BE260" s="747"/>
      <c r="BF260" s="747"/>
      <c r="BG260" s="747"/>
      <c r="BH260" s="749"/>
      <c r="BI260" s="749"/>
      <c r="BJ260" s="749"/>
      <c r="BK260" s="749"/>
      <c r="BL260" s="717"/>
      <c r="BM260" s="718"/>
      <c r="BN260" s="779"/>
      <c r="BO260" s="793"/>
      <c r="BP260" s="784"/>
      <c r="BQ260" s="784"/>
      <c r="BR260" s="787"/>
      <c r="BS260" s="787"/>
      <c r="BT260" s="795"/>
    </row>
    <row r="261" spans="1:72" ht="14.25">
      <c r="A261" s="1216" t="str">
        <f>BN261</f>
        <v>D1 =&gt; D2</v>
      </c>
      <c r="B261" s="1218"/>
      <c r="C261" s="1217"/>
      <c r="D261" s="800">
        <f>BP261</f>
        <v>0.4</v>
      </c>
      <c r="E261" s="801"/>
      <c r="F261" s="802"/>
      <c r="G261" s="803" t="s">
        <v>34920</v>
      </c>
      <c r="H261" s="740">
        <f>BQ261</f>
        <v>30</v>
      </c>
      <c r="I261" s="740">
        <v>1</v>
      </c>
      <c r="J261" s="740">
        <f>H261</f>
        <v>30</v>
      </c>
      <c r="K261" s="804">
        <f>BR261</f>
        <v>1.2000000000000028</v>
      </c>
      <c r="L261" s="804">
        <f>BS261</f>
        <v>1.2029999999999959</v>
      </c>
      <c r="M261" s="724">
        <f>ROUND((K261+L261)/2,2)</f>
        <v>1.2</v>
      </c>
      <c r="N261" s="725">
        <f>IF(F261=0,ROUND($D261*10%,2),IF(D261&gt;2.8,0.18,0.15))</f>
        <v>0.04</v>
      </c>
      <c r="O261" s="725">
        <f>IF(F261=0,IF(   ROUND($D261/4,2),   IF(ROUND(($D261*1.2)/6,2)&lt;0.1,0.1,ROUND(($D261*1.2)/6,2))),0.5)</f>
        <v>0.1</v>
      </c>
      <c r="P261" s="724">
        <f>M261+N261+O261</f>
        <v>1.34</v>
      </c>
      <c r="Q261" s="724">
        <f>IF(P261&lt;2,(D261+N261*2)+0.6,(D261+N261*2)+0.6+ROUNDUP(P261-2,0)*0.1)*I261</f>
        <v>1.08</v>
      </c>
      <c r="R261" s="726">
        <f>IF($P261&lt;=$X$4,ROUND(IF($P261&lt;1.5,$P261*$H261*$Q261,1.5*$H261*$Q261),2),0)</f>
        <v>43.42</v>
      </c>
      <c r="S261" s="726">
        <f>IF($P261&gt;$X$4,ROUND(IF($P261&lt;1.5,$P261*$H261*$Q261,1.5*$H261*$Q261),2),0)</f>
        <v>0</v>
      </c>
      <c r="T261" s="726">
        <f>IF($P261&gt;$X$4,ROUND(IF($P261&lt;1.5,0,IF($P261&gt;3,1.5*$H261*$Q261,($P261-1.5)*$H261*$Q261)),2),0)</f>
        <v>0</v>
      </c>
      <c r="U261" s="726">
        <f>IF($P261&gt;$X$4,ROUND(IF($P261&lt;3,0,IF($P261&gt;4.5,1.5*$H261*$Q261,($P261-3)*$H261*$Q261)),2),0)</f>
        <v>0</v>
      </c>
      <c r="V261" s="726">
        <f>IF($P261&gt;$X$4,ROUND(IF($P261&lt;4.5,0,IF($P261&gt;6,($P261-4.5)*$H261*$Q261,($P261-4.5)*$H261*$Q261)),2),0)</f>
        <v>0</v>
      </c>
      <c r="W261" s="727">
        <f>IF($P261&gt;$X$4, IF( $P261&lt;=4,   ROUND($H261*($P261+0.5)*2,2),   0),0)</f>
        <v>0</v>
      </c>
      <c r="X261" s="728">
        <f>IF($P261&gt;$X$4, IF( $P261&gt;4,   ROUND($H261*($P261+0.5)*2,2),   0),0)</f>
        <v>0</v>
      </c>
      <c r="Y261" s="720" t="str">
        <f>BO261</f>
        <v>D1</v>
      </c>
      <c r="Z261" s="721">
        <f>IF($D261=0.3,IF($I261=1,1.2,IF(I261=2,1.5,"--")),IF($D261=0.4,IF($I261=1,1.2,IF(I261=2,1.5,"--")),IF($D261=0.45,IF($I261=1,1.2,IF(I261=2,1.5,"--")),IF($D261=0.5,IF($I261=1,1.2,IF(I261=2,1.5,"--")),IF($D261=0.6,IF($I261=1,1.2,IF(I261=2,2,"--")),IF($D261=0.75,IF($I261=1,1.3,IF(I261=2,2,"--")),IF($D261=0.8,1.3,IF($D261=1,1.5,IF($D261=1.2,1.7,IF($D261&lt;=2,2,"--"))))))))))</f>
        <v>1.2</v>
      </c>
      <c r="AA261" s="729" t="s">
        <v>31</v>
      </c>
      <c r="AB261" s="722">
        <f t="shared" ref="AB261:AB281" si="1268">Z261</f>
        <v>1.2</v>
      </c>
      <c r="AC261" s="730">
        <f>IF($Z261="--","--",K261)</f>
        <v>1.2000000000000028</v>
      </c>
      <c r="AD261" s="731">
        <f>IF($Z261="--","--",IF(D261&gt;1.5,0.15,ROUND($D261*10%,2)))</f>
        <v>0.04</v>
      </c>
      <c r="AE261" s="731">
        <f>IF($Z261="--","--",0.15)</f>
        <v>0.15</v>
      </c>
      <c r="AF261" s="732">
        <f>IF($Z261="--","--",ROUND(AC261+AD261+AE261,2))</f>
        <v>1.39</v>
      </c>
      <c r="AG261" s="732">
        <f>IF($Z261="--","--",IF($AC261&lt;=2,$Z261+1,($Z261+1)+ROUNDUP($AC261-2,0)*0.1))</f>
        <v>2.2000000000000002</v>
      </c>
      <c r="AH261" s="731">
        <f>IF($D261=0.3,1.04,IF($D261=0.4,0.92,IF($D261=0.45,0.86,IF($D261=0.5,0.8,IF($D261=0.75,0.8,IF($D261=0.6,0.68,IF($D261=0.8,0.74,IF($D261=1,0.7,IF($D261=1.2,0.66,IF($D261=1.5,0.6,IF($D261&lt;=2,(2.4-(D261+0.3)),"--")))))))))))</f>
        <v>0.92</v>
      </c>
      <c r="AI261" s="733">
        <f>IF($Z261="--","--",IF($AF261&lt;=$X$4,ROUND(IF($AF261&lt;1.5,$AF261*$AG261*$AH261,1.5*$AG261*$AH261),2),0))</f>
        <v>2.81</v>
      </c>
      <c r="AJ261" s="733">
        <f>IF($Z261="--","--",IF($AF261&gt;$X$4,ROUND(IF($AF261&lt;1.5,$AF261*$AG261*$AH261,1.5*$AG261*$AH261),2),0))</f>
        <v>0</v>
      </c>
      <c r="AK261" s="733">
        <f>IF($Z261="--","--",IF($AF261&gt;$X$4,ROUND(IF($AF261&lt;1.5,0,IF($AF261&gt;3,1.5*$AG261*$AH261,($AF261-1.5)*$AG261*$AH261)),2),0))</f>
        <v>0</v>
      </c>
      <c r="AL261" s="733">
        <f>IF($Z261="--","--",IF($AF261&gt;$X$4,ROUND(IF($AF261&lt;3,0,IF($AF261&gt;4.5,1.5*$AG261*$AH261,($AF261-3)*$AG261*$AH261)),2),0))</f>
        <v>0</v>
      </c>
      <c r="AM261" s="733">
        <f>IF($Z261="--","--",IF($AF261&gt;$X$4,ROUND(IF($AF261&lt;4.5,0,IF($AF261&gt;6,($AF261-4.5)*$AG261*$AH261,($AF261-4.5)*$AG261*$AH261)),2),0))</f>
        <v>0</v>
      </c>
      <c r="AN261" s="734">
        <f>IF($Z261="--","--",IF($AF261&gt;$X$4, IF( $AF261&lt;=4,   ROUND(($AH261*4)*($AF261+0.5)*2,2),   0),0))</f>
        <v>0</v>
      </c>
      <c r="AO261" s="735">
        <f>IF($Z261="--","--",IF($AF261&gt;$X$4, IF( $AF261&gt;4,   ROUND(($AH261*4)*($AF261+0.5)*2,2),   0),0))</f>
        <v>0</v>
      </c>
      <c r="AP261" s="1216" t="str">
        <f>A261</f>
        <v>D1 =&gt; D2</v>
      </c>
      <c r="AQ261" s="1217"/>
      <c r="AR261" s="739">
        <f>D261</f>
        <v>0.4</v>
      </c>
      <c r="AS261" s="736"/>
      <c r="AT261" s="736"/>
      <c r="AU261" s="723">
        <f>H261</f>
        <v>30</v>
      </c>
      <c r="AV261" s="721">
        <f>IF($Z261="--","--",Z261+0.2)</f>
        <v>1.4</v>
      </c>
      <c r="AW261" s="729" t="s">
        <v>31</v>
      </c>
      <c r="AX261" s="722">
        <f t="shared" ref="AX261:AX281" si="1269">AV261</f>
        <v>1.4</v>
      </c>
      <c r="AY261" s="727">
        <f>IF(D261&gt;2,AU261,AU261-AV261)</f>
        <v>28.6</v>
      </c>
      <c r="AZ261" s="798">
        <f>O261</f>
        <v>0.1</v>
      </c>
      <c r="BA261" s="798"/>
      <c r="BB261" s="727">
        <f>Q261</f>
        <v>1.08</v>
      </c>
      <c r="BC261" s="724">
        <f>IF(F261=0,IF(ROUND( AY261 * ( ( (O261*Q261) +  ( ((D261+N261*2)/6)*Q261 ) ) - ROUND(  ((D261+N261*2)^2)   *   (   ( PI()*96.379 / (4*360) )  -  ( (SIN((96.379/2)*PI()/180)) * (COS((96.379/2)*PI()/180)) / 4 )   ), 4) ),2),   ROUND( AY261 * ( ( (O261*Q261) +  ( ((D261+N261*2)/4)*Q261 ) ) - ROUND(  ((D261+N261*2)^2)   *   (   ( PI()*120 / (4*360) )  -  ( (SIN((120/2)*PI()/180)) * (COS((120/2)*PI()/180)) / 4 )   ), 4) ),2)),0)</f>
        <v>5.78</v>
      </c>
      <c r="BD261" s="737">
        <f>IF(F261&gt;0,ROUND(AY261*O261*Q261,2),0)</f>
        <v>0</v>
      </c>
      <c r="BE261" s="737"/>
      <c r="BF261" s="737">
        <f>SUM(R261:V261,AI261:AM261)</f>
        <v>46.230000000000004</v>
      </c>
      <c r="BG261" s="737">
        <f>IF(F261=0, ROUND( ( PI()*( (D261+N261*2)^2 ) / 4  ) * AY261,2),  ROUND( (D261+N261*2)*(F261+N261*2) * AY261,2))*I261</f>
        <v>5.18</v>
      </c>
      <c r="BH261" s="726">
        <f>IF(($K261+N261-0.15)&lt;=2,($K261+N261+0.15),IF(($K261+N261)&lt;=3,2.35,($K261+N261+0.2)-0.85))</f>
        <v>1.3900000000000028</v>
      </c>
      <c r="BI261" s="726">
        <f>IF(D261&gt;2,   (K261-F261-N261-0.11),IF(($K261+N261)&lt;=2,0,IF(($K261+N261)&gt;3,0.85,(K261+N261+0.2-BH261))))</f>
        <v>0</v>
      </c>
      <c r="BJ261" s="726">
        <f>IF($Z261="--",0,IF(D261&gt;2,ROUND(((1.42+0.4)+(0.91+0.4))*2*BI261,2),ROUND(AV261*AX261*BH261,2)))</f>
        <v>2.72</v>
      </c>
      <c r="BK261" s="726">
        <f t="shared" ref="BK261:BK281" si="1270">ROUND(((PI()*0.9^2)/4)*BI261,2)</f>
        <v>0</v>
      </c>
      <c r="BL261" s="738">
        <f t="shared" ref="BL261:BL281" si="1271">ROUND(BF261-BG261-BJ261-BK261-BC261-BD261,2)</f>
        <v>32.549999999999997</v>
      </c>
      <c r="BM261" s="718"/>
      <c r="BN261" s="779" t="s">
        <v>35303</v>
      </c>
      <c r="BO261" s="793" t="s">
        <v>35324</v>
      </c>
      <c r="BP261" s="784">
        <v>0.4</v>
      </c>
      <c r="BQ261" s="784">
        <v>30</v>
      </c>
      <c r="BR261" s="787">
        <v>1.2000000000000028</v>
      </c>
      <c r="BS261" s="787">
        <v>1.2029999999999959</v>
      </c>
      <c r="BT261" s="795">
        <v>0</v>
      </c>
    </row>
    <row r="262" spans="1:72" ht="14.25">
      <c r="A262" s="1216" t="str">
        <f t="shared" ref="A262:A281" si="1272">BN262</f>
        <v>D2 =&gt; D3</v>
      </c>
      <c r="B262" s="1218"/>
      <c r="C262" s="1217"/>
      <c r="D262" s="800">
        <f t="shared" ref="D262:D279" si="1273">BP262</f>
        <v>0.4</v>
      </c>
      <c r="E262" s="801"/>
      <c r="F262" s="802"/>
      <c r="G262" s="803" t="s">
        <v>34920</v>
      </c>
      <c r="H262" s="740">
        <f t="shared" ref="H262:H281" si="1274">BQ262</f>
        <v>30</v>
      </c>
      <c r="I262" s="740">
        <v>1</v>
      </c>
      <c r="J262" s="740">
        <f t="shared" ref="J262:J281" si="1275">H262</f>
        <v>30</v>
      </c>
      <c r="K262" s="804">
        <f t="shared" ref="K262:K281" si="1276">BR262</f>
        <v>1.2029999999999959</v>
      </c>
      <c r="L262" s="804">
        <f t="shared" ref="L262:L281" si="1277">BS262</f>
        <v>1.2049999999999983</v>
      </c>
      <c r="M262" s="724">
        <f t="shared" ref="M262:M281" si="1278">ROUND((K262+L262)/2,2)</f>
        <v>1.2</v>
      </c>
      <c r="N262" s="725">
        <f t="shared" ref="N262:N281" si="1279">IF(F262=0,ROUND($D262*10%,2),IF(D262&gt;2.8,0.18,0.15))</f>
        <v>0.04</v>
      </c>
      <c r="O262" s="725">
        <f t="shared" ref="O262:O281" si="1280">IF(F262=0,IF(   ROUND($D262/4,2),   IF(ROUND(($D262*1.2)/6,2)&lt;0.1,0.1,ROUND(($D262*1.2)/6,2))),0.5)</f>
        <v>0.1</v>
      </c>
      <c r="P262" s="724">
        <f t="shared" ref="P262:P281" si="1281">M262+N262+O262</f>
        <v>1.34</v>
      </c>
      <c r="Q262" s="724">
        <f t="shared" ref="Q262:Q281" si="1282">IF(P262&lt;2,(D262+N262*2)+0.6,(D262+N262*2)+0.6+ROUNDUP(P262-2,0)*0.1)*I262</f>
        <v>1.08</v>
      </c>
      <c r="R262" s="726">
        <f t="shared" ref="R262:R281" si="1283">IF($P262&lt;=$X$4,ROUND(IF($P262&lt;1.5,$P262*$H262*$Q262,1.5*$H262*$Q262),2),0)</f>
        <v>43.42</v>
      </c>
      <c r="S262" s="726">
        <f t="shared" ref="S262:S281" si="1284">IF($P262&gt;$X$4,ROUND(IF($P262&lt;1.5,$P262*$H262*$Q262,1.5*$H262*$Q262),2),0)</f>
        <v>0</v>
      </c>
      <c r="T262" s="726">
        <f t="shared" ref="T262:T281" si="1285">IF($P262&gt;$X$4,ROUND(IF($P262&lt;1.5,0,IF($P262&gt;3,1.5*$H262*$Q262,($P262-1.5)*$H262*$Q262)),2),0)</f>
        <v>0</v>
      </c>
      <c r="U262" s="726">
        <f t="shared" ref="U262:U281" si="1286">IF($P262&gt;$X$4,ROUND(IF($P262&lt;3,0,IF($P262&gt;4.5,1.5*$H262*$Q262,($P262-3)*$H262*$Q262)),2),0)</f>
        <v>0</v>
      </c>
      <c r="V262" s="726">
        <f t="shared" ref="V262:V281" si="1287">IF($P262&gt;$X$4,ROUND(IF($P262&lt;4.5,0,IF($P262&gt;6,($P262-4.5)*$H262*$Q262,($P262-4.5)*$H262*$Q262)),2),0)</f>
        <v>0</v>
      </c>
      <c r="W262" s="727">
        <f t="shared" ref="W262:W281" si="1288">IF($P262&gt;$X$4, IF( $P262&lt;=4,   ROUND($H262*($P262+0.5)*2,2),   0),0)</f>
        <v>0</v>
      </c>
      <c r="X262" s="728">
        <f t="shared" ref="X262:X281" si="1289">IF($P262&gt;$X$4, IF( $P262&gt;4,   ROUND($H262*($P262+0.5)*2,2),   0),0)</f>
        <v>0</v>
      </c>
      <c r="Y262" s="720" t="str">
        <f t="shared" ref="Y262:Y281" si="1290">BO262</f>
        <v>D2</v>
      </c>
      <c r="Z262" s="721">
        <f t="shared" ref="Z262:Z281" si="1291">IF($D262=0.3,IF($I262=1,1.2,IF(I262=2,1.5,"--")),IF($D262=0.4,IF($I262=1,1.2,IF(I262=2,1.5,"--")),IF($D262=0.45,IF($I262=1,1.2,IF(I262=2,1.5,"--")),IF($D262=0.5,IF($I262=1,1.2,IF(I262=2,1.5,"--")),IF($D262=0.6,IF($I262=1,1.2,IF(I262=2,2,"--")),IF($D262=0.75,IF($I262=1,1.3,IF(I262=2,2,"--")),IF($D262=0.8,1.3,IF($D262=1,1.5,IF($D262=1.2,1.7,IF($D262&lt;=2,2,"--"))))))))))</f>
        <v>1.2</v>
      </c>
      <c r="AA262" s="729" t="s">
        <v>31</v>
      </c>
      <c r="AB262" s="722">
        <f t="shared" si="1268"/>
        <v>1.2</v>
      </c>
      <c r="AC262" s="730">
        <f t="shared" ref="AC262:AC281" si="1292">IF($Z262="--","--",K262)</f>
        <v>1.2029999999999959</v>
      </c>
      <c r="AD262" s="731">
        <f t="shared" ref="AD262:AD281" si="1293">IF($Z262="--","--",IF(D262&gt;1.5,0.15,ROUND($D262*10%,2)))</f>
        <v>0.04</v>
      </c>
      <c r="AE262" s="731">
        <f t="shared" ref="AE262:AE281" si="1294">IF($Z262="--","--",0.15)</f>
        <v>0.15</v>
      </c>
      <c r="AF262" s="732">
        <f t="shared" ref="AF262:AF281" si="1295">IF($Z262="--","--",ROUND(AC262+AD262+AE262,2))</f>
        <v>1.39</v>
      </c>
      <c r="AG262" s="732">
        <f t="shared" ref="AG262:AG281" si="1296">IF($Z262="--","--",IF($AC262&lt;=2,$Z262+1,($Z262+1)+ROUNDUP($AC262-2,0)*0.1))</f>
        <v>2.2000000000000002</v>
      </c>
      <c r="AH262" s="731">
        <f t="shared" ref="AH262:AH281" si="1297">IF($D262=0.3,1.04,IF($D262=0.4,0.92,IF($D262=0.45,0.86,IF($D262=0.5,0.8,IF($D262=0.75,0.8,IF($D262=0.6,0.68,IF($D262=0.8,0.74,IF($D262=1,0.7,IF($D262=1.2,0.66,IF($D262=1.5,0.6,IF($D262&lt;=2,(2.4-(D262+0.3)),"--")))))))))))</f>
        <v>0.92</v>
      </c>
      <c r="AI262" s="733">
        <f t="shared" ref="AI262:AI281" si="1298">IF($Z262="--","--",IF($AF262&lt;=$X$4,ROUND(IF($AF262&lt;1.5,$AF262*$AG262*$AH262,1.5*$AG262*$AH262),2),0))</f>
        <v>2.81</v>
      </c>
      <c r="AJ262" s="733">
        <f t="shared" ref="AJ262:AJ281" si="1299">IF($Z262="--","--",IF($AF262&gt;$X$4,ROUND(IF($AF262&lt;1.5,$AF262*$AG262*$AH262,1.5*$AG262*$AH262),2),0))</f>
        <v>0</v>
      </c>
      <c r="AK262" s="733">
        <f t="shared" ref="AK262:AK281" si="1300">IF($Z262="--","--",IF($AF262&gt;$X$4,ROUND(IF($AF262&lt;1.5,0,IF($AF262&gt;3,1.5*$AG262*$AH262,($AF262-1.5)*$AG262*$AH262)),2),0))</f>
        <v>0</v>
      </c>
      <c r="AL262" s="733">
        <f t="shared" ref="AL262:AL281" si="1301">IF($Z262="--","--",IF($AF262&gt;$X$4,ROUND(IF($AF262&lt;3,0,IF($AF262&gt;4.5,1.5*$AG262*$AH262,($AF262-3)*$AG262*$AH262)),2),0))</f>
        <v>0</v>
      </c>
      <c r="AM262" s="733">
        <f t="shared" ref="AM262:AM281" si="1302">IF($Z262="--","--",IF($AF262&gt;$X$4,ROUND(IF($AF262&lt;4.5,0,IF($AF262&gt;6,($AF262-4.5)*$AG262*$AH262,($AF262-4.5)*$AG262*$AH262)),2),0))</f>
        <v>0</v>
      </c>
      <c r="AN262" s="734">
        <f t="shared" ref="AN262:AN281" si="1303">IF($Z262="--","--",IF($AF262&gt;$X$4, IF( $AF262&lt;=4,   ROUND(($AH262*4)*($AF262+0.5)*2,2),   0),0))</f>
        <v>0</v>
      </c>
      <c r="AO262" s="735">
        <f t="shared" ref="AO262:AO281" si="1304">IF($Z262="--","--",IF($AF262&gt;$X$4, IF( $AF262&gt;4,   ROUND(($AH262*4)*($AF262+0.5)*2,2),   0),0))</f>
        <v>0</v>
      </c>
      <c r="AP262" s="1216" t="str">
        <f t="shared" ref="AP262:AP281" si="1305">A262</f>
        <v>D2 =&gt; D3</v>
      </c>
      <c r="AQ262" s="1217"/>
      <c r="AR262" s="739">
        <f t="shared" ref="AR262:AR281" si="1306">D262</f>
        <v>0.4</v>
      </c>
      <c r="AS262" s="736"/>
      <c r="AT262" s="736"/>
      <c r="AU262" s="723">
        <f t="shared" ref="AU262:AU281" si="1307">H262</f>
        <v>30</v>
      </c>
      <c r="AV262" s="721">
        <f t="shared" ref="AV262:AV281" si="1308">IF($Z262="--","--",Z262+0.2)</f>
        <v>1.4</v>
      </c>
      <c r="AW262" s="729" t="s">
        <v>31</v>
      </c>
      <c r="AX262" s="722">
        <f t="shared" si="1269"/>
        <v>1.4</v>
      </c>
      <c r="AY262" s="727">
        <f t="shared" ref="AY262:AY281" si="1309">IF(D262&gt;2,AU262,AU262-AV262)</f>
        <v>28.6</v>
      </c>
      <c r="AZ262" s="798">
        <f t="shared" ref="AZ262:AZ279" si="1310">O262</f>
        <v>0.1</v>
      </c>
      <c r="BA262" s="798"/>
      <c r="BB262" s="727">
        <f t="shared" ref="BB262:BB281" si="1311">Q262</f>
        <v>1.08</v>
      </c>
      <c r="BC262" s="724">
        <f t="shared" ref="BC262:BC281" si="1312">IF(F262=0,IF(ROUND( AY262 * ( ( (O262*Q262) +  ( ((D262+N262*2)/6)*Q262 ) ) - ROUND(  ((D262+N262*2)^2)   *   (   ( PI()*96.379 / (4*360) )  -  ( (SIN((96.379/2)*PI()/180)) * (COS((96.379/2)*PI()/180)) / 4 )   ), 4) ),2),   ROUND( AY262 * ( ( (O262*Q262) +  ( ((D262+N262*2)/4)*Q262 ) ) - ROUND(  ((D262+N262*2)^2)   *   (   ( PI()*120 / (4*360) )  -  ( (SIN((120/2)*PI()/180)) * (COS((120/2)*PI()/180)) / 4 )   ), 4) ),2)),0)</f>
        <v>5.78</v>
      </c>
      <c r="BD262" s="737">
        <f t="shared" ref="BD262:BD279" si="1313">IF(F262&gt;0,ROUND(AY262*O262*Q262,2),0)</f>
        <v>0</v>
      </c>
      <c r="BE262" s="737"/>
      <c r="BF262" s="737">
        <f t="shared" ref="BF262:BF281" si="1314">SUM(R262:V262,AI262:AM262)</f>
        <v>46.230000000000004</v>
      </c>
      <c r="BG262" s="737">
        <f t="shared" ref="BG262:BG281" si="1315">IF(F262=0, ROUND( ( PI()*( (D262+N262*2)^2 ) / 4  ) * AY262,2),  ROUND( (D262+N262*2)*(F262+N262*2) * AY262,2))*I262</f>
        <v>5.18</v>
      </c>
      <c r="BH262" s="726">
        <f t="shared" ref="BH262:BH281" si="1316">IF(($K262+N262-0.15)&lt;=2,($K262+N262+0.15),IF(($K262+N262)&lt;=3,2.35,($K262+N262+0.2)-0.85))</f>
        <v>1.3929999999999958</v>
      </c>
      <c r="BI262" s="726">
        <f t="shared" ref="BI262:BI281" si="1317">IF(D262&gt;2,   (K262-F262-N262-0.11),IF(($K262+N262)&lt;=2,0,IF(($K262+N262)&gt;3,0.85,(K262+N262+0.2-BH262))))</f>
        <v>0</v>
      </c>
      <c r="BJ262" s="726">
        <f t="shared" ref="BJ262:BJ281" si="1318">IF($Z262="--",0,IF(D262&gt;2,ROUND(((1.42+0.4)+(0.91+0.4))*2*BI262,2),ROUND(AV262*AX262*BH262,2)))</f>
        <v>2.73</v>
      </c>
      <c r="BK262" s="726">
        <f t="shared" si="1270"/>
        <v>0</v>
      </c>
      <c r="BL262" s="738">
        <f t="shared" si="1271"/>
        <v>32.54</v>
      </c>
      <c r="BM262" s="718"/>
      <c r="BN262" s="779" t="s">
        <v>35304</v>
      </c>
      <c r="BO262" s="793" t="s">
        <v>35325</v>
      </c>
      <c r="BP262" s="784">
        <v>0.4</v>
      </c>
      <c r="BQ262" s="784">
        <v>30</v>
      </c>
      <c r="BR262" s="787">
        <v>1.2029999999999959</v>
      </c>
      <c r="BS262" s="787">
        <v>1.2049999999999983</v>
      </c>
      <c r="BT262" s="795">
        <v>0</v>
      </c>
    </row>
    <row r="263" spans="1:72" ht="14.25">
      <c r="A263" s="1216" t="str">
        <f t="shared" si="1272"/>
        <v>D3 =&gt; D4</v>
      </c>
      <c r="B263" s="1218"/>
      <c r="C263" s="1217"/>
      <c r="D263" s="800">
        <f t="shared" si="1273"/>
        <v>0.4</v>
      </c>
      <c r="E263" s="801"/>
      <c r="F263" s="802"/>
      <c r="G263" s="803" t="s">
        <v>34920</v>
      </c>
      <c r="H263" s="740">
        <f t="shared" si="1274"/>
        <v>31</v>
      </c>
      <c r="I263" s="740">
        <v>1</v>
      </c>
      <c r="J263" s="740">
        <f t="shared" si="1275"/>
        <v>31</v>
      </c>
      <c r="K263" s="804">
        <f t="shared" si="1276"/>
        <v>1.2049999999999983</v>
      </c>
      <c r="L263" s="804">
        <f t="shared" si="1277"/>
        <v>1.2179999999999964</v>
      </c>
      <c r="M263" s="724">
        <f t="shared" si="1278"/>
        <v>1.21</v>
      </c>
      <c r="N263" s="725">
        <f t="shared" si="1279"/>
        <v>0.04</v>
      </c>
      <c r="O263" s="725">
        <f t="shared" si="1280"/>
        <v>0.1</v>
      </c>
      <c r="P263" s="724">
        <f t="shared" si="1281"/>
        <v>1.35</v>
      </c>
      <c r="Q263" s="724">
        <f t="shared" si="1282"/>
        <v>1.08</v>
      </c>
      <c r="R263" s="726">
        <f t="shared" si="1283"/>
        <v>45.2</v>
      </c>
      <c r="S263" s="726">
        <f t="shared" si="1284"/>
        <v>0</v>
      </c>
      <c r="T263" s="726">
        <f t="shared" si="1285"/>
        <v>0</v>
      </c>
      <c r="U263" s="726">
        <f t="shared" si="1286"/>
        <v>0</v>
      </c>
      <c r="V263" s="726">
        <f t="shared" si="1287"/>
        <v>0</v>
      </c>
      <c r="W263" s="727">
        <f t="shared" si="1288"/>
        <v>0</v>
      </c>
      <c r="X263" s="728">
        <f t="shared" si="1289"/>
        <v>0</v>
      </c>
      <c r="Y263" s="720" t="str">
        <f t="shared" si="1290"/>
        <v>D3</v>
      </c>
      <c r="Z263" s="721">
        <f t="shared" si="1291"/>
        <v>1.2</v>
      </c>
      <c r="AA263" s="729" t="s">
        <v>31</v>
      </c>
      <c r="AB263" s="722">
        <f t="shared" si="1268"/>
        <v>1.2</v>
      </c>
      <c r="AC263" s="730">
        <f t="shared" si="1292"/>
        <v>1.2049999999999983</v>
      </c>
      <c r="AD263" s="731">
        <f t="shared" si="1293"/>
        <v>0.04</v>
      </c>
      <c r="AE263" s="731">
        <f t="shared" si="1294"/>
        <v>0.15</v>
      </c>
      <c r="AF263" s="732">
        <f t="shared" si="1295"/>
        <v>1.4</v>
      </c>
      <c r="AG263" s="732">
        <f t="shared" si="1296"/>
        <v>2.2000000000000002</v>
      </c>
      <c r="AH263" s="731">
        <f t="shared" si="1297"/>
        <v>0.92</v>
      </c>
      <c r="AI263" s="733">
        <f t="shared" si="1298"/>
        <v>2.83</v>
      </c>
      <c r="AJ263" s="733">
        <f t="shared" si="1299"/>
        <v>0</v>
      </c>
      <c r="AK263" s="733">
        <f t="shared" si="1300"/>
        <v>0</v>
      </c>
      <c r="AL263" s="733">
        <f t="shared" si="1301"/>
        <v>0</v>
      </c>
      <c r="AM263" s="733">
        <f t="shared" si="1302"/>
        <v>0</v>
      </c>
      <c r="AN263" s="734">
        <f t="shared" si="1303"/>
        <v>0</v>
      </c>
      <c r="AO263" s="735">
        <f t="shared" si="1304"/>
        <v>0</v>
      </c>
      <c r="AP263" s="1216" t="str">
        <f t="shared" si="1305"/>
        <v>D3 =&gt; D4</v>
      </c>
      <c r="AQ263" s="1217"/>
      <c r="AR263" s="739">
        <f t="shared" si="1306"/>
        <v>0.4</v>
      </c>
      <c r="AS263" s="736"/>
      <c r="AT263" s="736"/>
      <c r="AU263" s="723">
        <f t="shared" si="1307"/>
        <v>31</v>
      </c>
      <c r="AV263" s="721">
        <f t="shared" si="1308"/>
        <v>1.4</v>
      </c>
      <c r="AW263" s="729" t="s">
        <v>31</v>
      </c>
      <c r="AX263" s="722">
        <f t="shared" si="1269"/>
        <v>1.4</v>
      </c>
      <c r="AY263" s="727">
        <f t="shared" si="1309"/>
        <v>29.6</v>
      </c>
      <c r="AZ263" s="798">
        <f t="shared" si="1310"/>
        <v>0.1</v>
      </c>
      <c r="BA263" s="798"/>
      <c r="BB263" s="727">
        <f t="shared" si="1311"/>
        <v>1.08</v>
      </c>
      <c r="BC263" s="724">
        <f t="shared" si="1312"/>
        <v>5.99</v>
      </c>
      <c r="BD263" s="737">
        <f t="shared" si="1313"/>
        <v>0</v>
      </c>
      <c r="BE263" s="737"/>
      <c r="BF263" s="737">
        <f t="shared" si="1314"/>
        <v>48.03</v>
      </c>
      <c r="BG263" s="737">
        <f t="shared" si="1315"/>
        <v>5.36</v>
      </c>
      <c r="BH263" s="726">
        <f t="shared" si="1316"/>
        <v>1.3949999999999982</v>
      </c>
      <c r="BI263" s="726">
        <f t="shared" si="1317"/>
        <v>0</v>
      </c>
      <c r="BJ263" s="726">
        <f t="shared" si="1318"/>
        <v>2.73</v>
      </c>
      <c r="BK263" s="726">
        <f t="shared" si="1270"/>
        <v>0</v>
      </c>
      <c r="BL263" s="738">
        <f t="shared" si="1271"/>
        <v>33.950000000000003</v>
      </c>
      <c r="BM263" s="718"/>
      <c r="BN263" s="779" t="s">
        <v>35305</v>
      </c>
      <c r="BO263" s="793" t="s">
        <v>35326</v>
      </c>
      <c r="BP263" s="784">
        <v>0.4</v>
      </c>
      <c r="BQ263" s="784">
        <v>31</v>
      </c>
      <c r="BR263" s="787">
        <v>1.2049999999999983</v>
      </c>
      <c r="BS263" s="787">
        <v>1.2179999999999964</v>
      </c>
      <c r="BT263" s="795">
        <v>0</v>
      </c>
    </row>
    <row r="264" spans="1:72" ht="14.25">
      <c r="A264" s="1216" t="str">
        <f t="shared" si="1272"/>
        <v>D4 =&gt; D5</v>
      </c>
      <c r="B264" s="1218"/>
      <c r="C264" s="1217"/>
      <c r="D264" s="800">
        <f t="shared" si="1273"/>
        <v>0.4</v>
      </c>
      <c r="E264" s="801"/>
      <c r="F264" s="802"/>
      <c r="G264" s="803" t="s">
        <v>34920</v>
      </c>
      <c r="H264" s="740">
        <f t="shared" si="1274"/>
        <v>40</v>
      </c>
      <c r="I264" s="740">
        <v>1</v>
      </c>
      <c r="J264" s="740">
        <f t="shared" si="1275"/>
        <v>40</v>
      </c>
      <c r="K264" s="804">
        <f t="shared" si="1276"/>
        <v>1.2179999999999964</v>
      </c>
      <c r="L264" s="804">
        <f t="shared" si="1277"/>
        <v>1.2289999999999992</v>
      </c>
      <c r="M264" s="724">
        <f t="shared" si="1278"/>
        <v>1.22</v>
      </c>
      <c r="N264" s="725">
        <f t="shared" si="1279"/>
        <v>0.04</v>
      </c>
      <c r="O264" s="725">
        <f t="shared" si="1280"/>
        <v>0.1</v>
      </c>
      <c r="P264" s="724">
        <f t="shared" si="1281"/>
        <v>1.36</v>
      </c>
      <c r="Q264" s="724">
        <f t="shared" si="1282"/>
        <v>1.08</v>
      </c>
      <c r="R264" s="726">
        <f t="shared" si="1283"/>
        <v>58.75</v>
      </c>
      <c r="S264" s="726">
        <f t="shared" si="1284"/>
        <v>0</v>
      </c>
      <c r="T264" s="726">
        <f t="shared" si="1285"/>
        <v>0</v>
      </c>
      <c r="U264" s="726">
        <f t="shared" si="1286"/>
        <v>0</v>
      </c>
      <c r="V264" s="726">
        <f t="shared" si="1287"/>
        <v>0</v>
      </c>
      <c r="W264" s="727">
        <f t="shared" si="1288"/>
        <v>0</v>
      </c>
      <c r="X264" s="728">
        <f t="shared" si="1289"/>
        <v>0</v>
      </c>
      <c r="Y264" s="720" t="str">
        <f t="shared" si="1290"/>
        <v>D4</v>
      </c>
      <c r="Z264" s="721">
        <f t="shared" si="1291"/>
        <v>1.2</v>
      </c>
      <c r="AA264" s="729" t="s">
        <v>31</v>
      </c>
      <c r="AB264" s="722">
        <f t="shared" si="1268"/>
        <v>1.2</v>
      </c>
      <c r="AC264" s="730">
        <f t="shared" si="1292"/>
        <v>1.2179999999999964</v>
      </c>
      <c r="AD264" s="731">
        <f t="shared" si="1293"/>
        <v>0.04</v>
      </c>
      <c r="AE264" s="731">
        <f t="shared" si="1294"/>
        <v>0.15</v>
      </c>
      <c r="AF264" s="732">
        <f t="shared" si="1295"/>
        <v>1.41</v>
      </c>
      <c r="AG264" s="732">
        <f t="shared" si="1296"/>
        <v>2.2000000000000002</v>
      </c>
      <c r="AH264" s="731">
        <f t="shared" si="1297"/>
        <v>0.92</v>
      </c>
      <c r="AI264" s="733">
        <f t="shared" si="1298"/>
        <v>2.85</v>
      </c>
      <c r="AJ264" s="733">
        <f t="shared" si="1299"/>
        <v>0</v>
      </c>
      <c r="AK264" s="733">
        <f t="shared" si="1300"/>
        <v>0</v>
      </c>
      <c r="AL264" s="733">
        <f t="shared" si="1301"/>
        <v>0</v>
      </c>
      <c r="AM264" s="733">
        <f t="shared" si="1302"/>
        <v>0</v>
      </c>
      <c r="AN264" s="734">
        <f t="shared" si="1303"/>
        <v>0</v>
      </c>
      <c r="AO264" s="735">
        <f t="shared" si="1304"/>
        <v>0</v>
      </c>
      <c r="AP264" s="1216" t="str">
        <f t="shared" si="1305"/>
        <v>D4 =&gt; D5</v>
      </c>
      <c r="AQ264" s="1217"/>
      <c r="AR264" s="739">
        <f t="shared" si="1306"/>
        <v>0.4</v>
      </c>
      <c r="AS264" s="736"/>
      <c r="AT264" s="736"/>
      <c r="AU264" s="723">
        <f t="shared" si="1307"/>
        <v>40</v>
      </c>
      <c r="AV264" s="721">
        <f t="shared" si="1308"/>
        <v>1.4</v>
      </c>
      <c r="AW264" s="729" t="s">
        <v>31</v>
      </c>
      <c r="AX264" s="722">
        <f t="shared" si="1269"/>
        <v>1.4</v>
      </c>
      <c r="AY264" s="727">
        <f t="shared" si="1309"/>
        <v>38.6</v>
      </c>
      <c r="AZ264" s="798">
        <f t="shared" si="1310"/>
        <v>0.1</v>
      </c>
      <c r="BA264" s="798"/>
      <c r="BB264" s="727">
        <f t="shared" si="1311"/>
        <v>1.08</v>
      </c>
      <c r="BC264" s="724">
        <f t="shared" si="1312"/>
        <v>7.8</v>
      </c>
      <c r="BD264" s="737">
        <f t="shared" si="1313"/>
        <v>0</v>
      </c>
      <c r="BE264" s="737"/>
      <c r="BF264" s="737">
        <f t="shared" si="1314"/>
        <v>61.6</v>
      </c>
      <c r="BG264" s="737">
        <f t="shared" si="1315"/>
        <v>6.98</v>
      </c>
      <c r="BH264" s="726">
        <f t="shared" si="1316"/>
        <v>1.4079999999999964</v>
      </c>
      <c r="BI264" s="726">
        <f t="shared" si="1317"/>
        <v>0</v>
      </c>
      <c r="BJ264" s="726">
        <f t="shared" si="1318"/>
        <v>2.76</v>
      </c>
      <c r="BK264" s="726">
        <f t="shared" si="1270"/>
        <v>0</v>
      </c>
      <c r="BL264" s="738">
        <f t="shared" si="1271"/>
        <v>44.06</v>
      </c>
      <c r="BM264" s="718"/>
      <c r="BN264" s="779" t="s">
        <v>35306</v>
      </c>
      <c r="BO264" s="793" t="s">
        <v>35327</v>
      </c>
      <c r="BP264" s="784">
        <v>0.4</v>
      </c>
      <c r="BQ264" s="784">
        <v>40</v>
      </c>
      <c r="BR264" s="787">
        <v>1.2179999999999964</v>
      </c>
      <c r="BS264" s="787">
        <v>1.2289999999999992</v>
      </c>
      <c r="BT264" s="795">
        <v>0</v>
      </c>
    </row>
    <row r="265" spans="1:72" ht="14.25">
      <c r="A265" s="1216" t="str">
        <f t="shared" si="1272"/>
        <v>D5 =&gt; D6</v>
      </c>
      <c r="B265" s="1218"/>
      <c r="C265" s="1217"/>
      <c r="D265" s="800">
        <f t="shared" si="1273"/>
        <v>0.4</v>
      </c>
      <c r="E265" s="801"/>
      <c r="F265" s="802"/>
      <c r="G265" s="803" t="s">
        <v>34920</v>
      </c>
      <c r="H265" s="740">
        <f t="shared" si="1274"/>
        <v>40</v>
      </c>
      <c r="I265" s="740">
        <v>1</v>
      </c>
      <c r="J265" s="740">
        <f t="shared" si="1275"/>
        <v>40</v>
      </c>
      <c r="K265" s="804">
        <f t="shared" si="1276"/>
        <v>1.2289999999999992</v>
      </c>
      <c r="L265" s="804">
        <f t="shared" si="1277"/>
        <v>1.3350000000000009</v>
      </c>
      <c r="M265" s="724">
        <f t="shared" si="1278"/>
        <v>1.28</v>
      </c>
      <c r="N265" s="725">
        <f t="shared" si="1279"/>
        <v>0.04</v>
      </c>
      <c r="O265" s="725">
        <f t="shared" si="1280"/>
        <v>0.1</v>
      </c>
      <c r="P265" s="724">
        <f t="shared" si="1281"/>
        <v>1.4200000000000002</v>
      </c>
      <c r="Q265" s="724">
        <f t="shared" si="1282"/>
        <v>1.08</v>
      </c>
      <c r="R265" s="726">
        <f t="shared" si="1283"/>
        <v>61.34</v>
      </c>
      <c r="S265" s="726">
        <f t="shared" si="1284"/>
        <v>0</v>
      </c>
      <c r="T265" s="726">
        <f t="shared" si="1285"/>
        <v>0</v>
      </c>
      <c r="U265" s="726">
        <f t="shared" si="1286"/>
        <v>0</v>
      </c>
      <c r="V265" s="726">
        <f t="shared" si="1287"/>
        <v>0</v>
      </c>
      <c r="W265" s="727">
        <f t="shared" si="1288"/>
        <v>0</v>
      </c>
      <c r="X265" s="728">
        <f t="shared" si="1289"/>
        <v>0</v>
      </c>
      <c r="Y265" s="720" t="str">
        <f t="shared" si="1290"/>
        <v>D5</v>
      </c>
      <c r="Z265" s="721">
        <f t="shared" si="1291"/>
        <v>1.2</v>
      </c>
      <c r="AA265" s="729" t="s">
        <v>31</v>
      </c>
      <c r="AB265" s="722">
        <f t="shared" si="1268"/>
        <v>1.2</v>
      </c>
      <c r="AC265" s="730">
        <f t="shared" si="1292"/>
        <v>1.2289999999999992</v>
      </c>
      <c r="AD265" s="731">
        <f t="shared" si="1293"/>
        <v>0.04</v>
      </c>
      <c r="AE265" s="731">
        <f t="shared" si="1294"/>
        <v>0.15</v>
      </c>
      <c r="AF265" s="732">
        <f t="shared" si="1295"/>
        <v>1.42</v>
      </c>
      <c r="AG265" s="732">
        <f t="shared" si="1296"/>
        <v>2.2000000000000002</v>
      </c>
      <c r="AH265" s="731">
        <f t="shared" si="1297"/>
        <v>0.92</v>
      </c>
      <c r="AI265" s="733">
        <f t="shared" si="1298"/>
        <v>2.87</v>
      </c>
      <c r="AJ265" s="733">
        <f t="shared" si="1299"/>
        <v>0</v>
      </c>
      <c r="AK265" s="733">
        <f t="shared" si="1300"/>
        <v>0</v>
      </c>
      <c r="AL265" s="733">
        <f t="shared" si="1301"/>
        <v>0</v>
      </c>
      <c r="AM265" s="733">
        <f t="shared" si="1302"/>
        <v>0</v>
      </c>
      <c r="AN265" s="734">
        <f t="shared" si="1303"/>
        <v>0</v>
      </c>
      <c r="AO265" s="735">
        <f t="shared" si="1304"/>
        <v>0</v>
      </c>
      <c r="AP265" s="1216" t="str">
        <f t="shared" si="1305"/>
        <v>D5 =&gt; D6</v>
      </c>
      <c r="AQ265" s="1217"/>
      <c r="AR265" s="739">
        <f t="shared" si="1306"/>
        <v>0.4</v>
      </c>
      <c r="AS265" s="736"/>
      <c r="AT265" s="736"/>
      <c r="AU265" s="723">
        <f t="shared" si="1307"/>
        <v>40</v>
      </c>
      <c r="AV265" s="721">
        <f t="shared" si="1308"/>
        <v>1.4</v>
      </c>
      <c r="AW265" s="729" t="s">
        <v>31</v>
      </c>
      <c r="AX265" s="722">
        <f t="shared" si="1269"/>
        <v>1.4</v>
      </c>
      <c r="AY265" s="727">
        <f t="shared" si="1309"/>
        <v>38.6</v>
      </c>
      <c r="AZ265" s="798">
        <f t="shared" si="1310"/>
        <v>0.1</v>
      </c>
      <c r="BA265" s="798"/>
      <c r="BB265" s="727">
        <f t="shared" si="1311"/>
        <v>1.08</v>
      </c>
      <c r="BC265" s="724">
        <f t="shared" si="1312"/>
        <v>7.8</v>
      </c>
      <c r="BD265" s="737">
        <f t="shared" si="1313"/>
        <v>0</v>
      </c>
      <c r="BE265" s="737"/>
      <c r="BF265" s="737">
        <f t="shared" si="1314"/>
        <v>64.210000000000008</v>
      </c>
      <c r="BG265" s="737">
        <f t="shared" si="1315"/>
        <v>6.98</v>
      </c>
      <c r="BH265" s="726">
        <f t="shared" si="1316"/>
        <v>1.4189999999999992</v>
      </c>
      <c r="BI265" s="726">
        <f t="shared" si="1317"/>
        <v>0</v>
      </c>
      <c r="BJ265" s="726">
        <f t="shared" si="1318"/>
        <v>2.78</v>
      </c>
      <c r="BK265" s="726">
        <f t="shared" si="1270"/>
        <v>0</v>
      </c>
      <c r="BL265" s="738">
        <f t="shared" si="1271"/>
        <v>46.65</v>
      </c>
      <c r="BM265" s="718"/>
      <c r="BN265" s="779" t="s">
        <v>35307</v>
      </c>
      <c r="BO265" s="793" t="s">
        <v>35328</v>
      </c>
      <c r="BP265" s="784">
        <v>0.4</v>
      </c>
      <c r="BQ265" s="784">
        <v>40</v>
      </c>
      <c r="BR265" s="787">
        <v>1.2289999999999992</v>
      </c>
      <c r="BS265" s="787">
        <v>1.3350000000000009</v>
      </c>
      <c r="BT265" s="795">
        <v>0</v>
      </c>
    </row>
    <row r="266" spans="1:72" ht="14.25">
      <c r="A266" s="1216" t="str">
        <f t="shared" si="1272"/>
        <v>D6 =&gt; D7</v>
      </c>
      <c r="B266" s="1218"/>
      <c r="C266" s="1217"/>
      <c r="D266" s="800">
        <f t="shared" si="1273"/>
        <v>0.4</v>
      </c>
      <c r="E266" s="801"/>
      <c r="F266" s="802"/>
      <c r="G266" s="803" t="s">
        <v>34920</v>
      </c>
      <c r="H266" s="740">
        <f t="shared" si="1274"/>
        <v>34</v>
      </c>
      <c r="I266" s="740">
        <v>1</v>
      </c>
      <c r="J266" s="740">
        <f t="shared" si="1275"/>
        <v>34</v>
      </c>
      <c r="K266" s="804">
        <f t="shared" si="1276"/>
        <v>1.3350000000000009</v>
      </c>
      <c r="L266" s="804">
        <f t="shared" si="1277"/>
        <v>1.3230000000000004</v>
      </c>
      <c r="M266" s="724">
        <f t="shared" si="1278"/>
        <v>1.33</v>
      </c>
      <c r="N266" s="725">
        <f t="shared" si="1279"/>
        <v>0.04</v>
      </c>
      <c r="O266" s="725">
        <f t="shared" si="1280"/>
        <v>0.1</v>
      </c>
      <c r="P266" s="724">
        <f t="shared" si="1281"/>
        <v>1.4700000000000002</v>
      </c>
      <c r="Q266" s="724">
        <f t="shared" si="1282"/>
        <v>1.08</v>
      </c>
      <c r="R266" s="726">
        <f t="shared" si="1283"/>
        <v>53.98</v>
      </c>
      <c r="S266" s="726">
        <f t="shared" si="1284"/>
        <v>0</v>
      </c>
      <c r="T266" s="726">
        <f t="shared" si="1285"/>
        <v>0</v>
      </c>
      <c r="U266" s="726">
        <f t="shared" si="1286"/>
        <v>0</v>
      </c>
      <c r="V266" s="726">
        <f t="shared" si="1287"/>
        <v>0</v>
      </c>
      <c r="W266" s="727">
        <f t="shared" si="1288"/>
        <v>0</v>
      </c>
      <c r="X266" s="728">
        <f t="shared" si="1289"/>
        <v>0</v>
      </c>
      <c r="Y266" s="720" t="str">
        <f t="shared" si="1290"/>
        <v>D6</v>
      </c>
      <c r="Z266" s="721">
        <f t="shared" si="1291"/>
        <v>1.2</v>
      </c>
      <c r="AA266" s="729" t="s">
        <v>31</v>
      </c>
      <c r="AB266" s="722">
        <f t="shared" si="1268"/>
        <v>1.2</v>
      </c>
      <c r="AC266" s="730">
        <f t="shared" si="1292"/>
        <v>1.3350000000000009</v>
      </c>
      <c r="AD266" s="731">
        <f t="shared" si="1293"/>
        <v>0.04</v>
      </c>
      <c r="AE266" s="731">
        <f t="shared" si="1294"/>
        <v>0.15</v>
      </c>
      <c r="AF266" s="732">
        <f t="shared" si="1295"/>
        <v>1.53</v>
      </c>
      <c r="AG266" s="732">
        <f t="shared" si="1296"/>
        <v>2.2000000000000002</v>
      </c>
      <c r="AH266" s="731">
        <f t="shared" si="1297"/>
        <v>0.92</v>
      </c>
      <c r="AI266" s="733">
        <f t="shared" si="1298"/>
        <v>0</v>
      </c>
      <c r="AJ266" s="733">
        <f t="shared" si="1299"/>
        <v>3.04</v>
      </c>
      <c r="AK266" s="733">
        <f t="shared" si="1300"/>
        <v>0.06</v>
      </c>
      <c r="AL266" s="733">
        <f t="shared" si="1301"/>
        <v>0</v>
      </c>
      <c r="AM266" s="733">
        <f t="shared" si="1302"/>
        <v>0</v>
      </c>
      <c r="AN266" s="734">
        <f t="shared" si="1303"/>
        <v>14.94</v>
      </c>
      <c r="AO266" s="735">
        <f t="shared" si="1304"/>
        <v>0</v>
      </c>
      <c r="AP266" s="1216" t="str">
        <f t="shared" si="1305"/>
        <v>D6 =&gt; D7</v>
      </c>
      <c r="AQ266" s="1217"/>
      <c r="AR266" s="739">
        <f t="shared" si="1306"/>
        <v>0.4</v>
      </c>
      <c r="AS266" s="736"/>
      <c r="AT266" s="736"/>
      <c r="AU266" s="723">
        <f t="shared" si="1307"/>
        <v>34</v>
      </c>
      <c r="AV266" s="721">
        <f t="shared" si="1308"/>
        <v>1.4</v>
      </c>
      <c r="AW266" s="729" t="s">
        <v>31</v>
      </c>
      <c r="AX266" s="722">
        <f t="shared" si="1269"/>
        <v>1.4</v>
      </c>
      <c r="AY266" s="727">
        <f t="shared" si="1309"/>
        <v>32.6</v>
      </c>
      <c r="AZ266" s="798">
        <f t="shared" si="1310"/>
        <v>0.1</v>
      </c>
      <c r="BA266" s="798"/>
      <c r="BB266" s="727">
        <f t="shared" si="1311"/>
        <v>1.08</v>
      </c>
      <c r="BC266" s="724">
        <f t="shared" si="1312"/>
        <v>6.59</v>
      </c>
      <c r="BD266" s="737">
        <f t="shared" si="1313"/>
        <v>0</v>
      </c>
      <c r="BE266" s="737"/>
      <c r="BF266" s="737">
        <f t="shared" si="1314"/>
        <v>57.08</v>
      </c>
      <c r="BG266" s="737">
        <f t="shared" si="1315"/>
        <v>5.9</v>
      </c>
      <c r="BH266" s="726">
        <f t="shared" si="1316"/>
        <v>1.5250000000000008</v>
      </c>
      <c r="BI266" s="726">
        <f t="shared" si="1317"/>
        <v>0</v>
      </c>
      <c r="BJ266" s="726">
        <f t="shared" si="1318"/>
        <v>2.99</v>
      </c>
      <c r="BK266" s="726">
        <f t="shared" si="1270"/>
        <v>0</v>
      </c>
      <c r="BL266" s="738">
        <f t="shared" si="1271"/>
        <v>41.6</v>
      </c>
      <c r="BM266" s="718"/>
      <c r="BN266" s="779" t="s">
        <v>35308</v>
      </c>
      <c r="BO266" s="793" t="s">
        <v>35329</v>
      </c>
      <c r="BP266" s="784">
        <v>0.4</v>
      </c>
      <c r="BQ266" s="784">
        <v>34</v>
      </c>
      <c r="BR266" s="787">
        <v>1.3350000000000009</v>
      </c>
      <c r="BS266" s="787">
        <v>1.3230000000000004</v>
      </c>
      <c r="BT266" s="795">
        <v>0</v>
      </c>
    </row>
    <row r="267" spans="1:72" ht="14.25">
      <c r="A267" s="1216" t="str">
        <f t="shared" si="1272"/>
        <v>D7 =&gt; D8</v>
      </c>
      <c r="B267" s="1218"/>
      <c r="C267" s="1217"/>
      <c r="D267" s="800">
        <f t="shared" si="1273"/>
        <v>0.4</v>
      </c>
      <c r="E267" s="801"/>
      <c r="F267" s="802"/>
      <c r="G267" s="803" t="s">
        <v>34920</v>
      </c>
      <c r="H267" s="740">
        <f t="shared" si="1274"/>
        <v>30</v>
      </c>
      <c r="I267" s="740">
        <v>1</v>
      </c>
      <c r="J267" s="740">
        <f t="shared" si="1275"/>
        <v>30</v>
      </c>
      <c r="K267" s="804">
        <f t="shared" si="1276"/>
        <v>1.3230000000000004</v>
      </c>
      <c r="L267" s="804">
        <f t="shared" si="1277"/>
        <v>1.2789999999999999</v>
      </c>
      <c r="M267" s="724">
        <f t="shared" si="1278"/>
        <v>1.3</v>
      </c>
      <c r="N267" s="725">
        <f t="shared" si="1279"/>
        <v>0.04</v>
      </c>
      <c r="O267" s="725">
        <f t="shared" si="1280"/>
        <v>0.1</v>
      </c>
      <c r="P267" s="724">
        <f t="shared" si="1281"/>
        <v>1.4400000000000002</v>
      </c>
      <c r="Q267" s="724">
        <f t="shared" si="1282"/>
        <v>1.08</v>
      </c>
      <c r="R267" s="726">
        <f t="shared" si="1283"/>
        <v>46.66</v>
      </c>
      <c r="S267" s="726">
        <f t="shared" si="1284"/>
        <v>0</v>
      </c>
      <c r="T267" s="726">
        <f t="shared" si="1285"/>
        <v>0</v>
      </c>
      <c r="U267" s="726">
        <f t="shared" si="1286"/>
        <v>0</v>
      </c>
      <c r="V267" s="726">
        <f t="shared" si="1287"/>
        <v>0</v>
      </c>
      <c r="W267" s="727">
        <f t="shared" si="1288"/>
        <v>0</v>
      </c>
      <c r="X267" s="728">
        <f t="shared" si="1289"/>
        <v>0</v>
      </c>
      <c r="Y267" s="720" t="str">
        <f t="shared" si="1290"/>
        <v>D7</v>
      </c>
      <c r="Z267" s="721">
        <f t="shared" si="1291"/>
        <v>1.2</v>
      </c>
      <c r="AA267" s="729" t="s">
        <v>31</v>
      </c>
      <c r="AB267" s="722">
        <f t="shared" si="1268"/>
        <v>1.2</v>
      </c>
      <c r="AC267" s="730">
        <f t="shared" si="1292"/>
        <v>1.3230000000000004</v>
      </c>
      <c r="AD267" s="731">
        <f t="shared" si="1293"/>
        <v>0.04</v>
      </c>
      <c r="AE267" s="731">
        <f t="shared" si="1294"/>
        <v>0.15</v>
      </c>
      <c r="AF267" s="732">
        <f t="shared" si="1295"/>
        <v>1.51</v>
      </c>
      <c r="AG267" s="732">
        <f t="shared" si="1296"/>
        <v>2.2000000000000002</v>
      </c>
      <c r="AH267" s="731">
        <f t="shared" si="1297"/>
        <v>0.92</v>
      </c>
      <c r="AI267" s="733">
        <f t="shared" si="1298"/>
        <v>0</v>
      </c>
      <c r="AJ267" s="733">
        <f t="shared" si="1299"/>
        <v>3.04</v>
      </c>
      <c r="AK267" s="733">
        <f t="shared" si="1300"/>
        <v>0.02</v>
      </c>
      <c r="AL267" s="733">
        <f t="shared" si="1301"/>
        <v>0</v>
      </c>
      <c r="AM267" s="733">
        <f t="shared" si="1302"/>
        <v>0</v>
      </c>
      <c r="AN267" s="734">
        <f t="shared" si="1303"/>
        <v>14.79</v>
      </c>
      <c r="AO267" s="735">
        <f t="shared" si="1304"/>
        <v>0</v>
      </c>
      <c r="AP267" s="1216" t="str">
        <f t="shared" si="1305"/>
        <v>D7 =&gt; D8</v>
      </c>
      <c r="AQ267" s="1217"/>
      <c r="AR267" s="739">
        <f t="shared" si="1306"/>
        <v>0.4</v>
      </c>
      <c r="AS267" s="736"/>
      <c r="AT267" s="736"/>
      <c r="AU267" s="723">
        <f t="shared" si="1307"/>
        <v>30</v>
      </c>
      <c r="AV267" s="721">
        <f t="shared" si="1308"/>
        <v>1.4</v>
      </c>
      <c r="AW267" s="729" t="s">
        <v>31</v>
      </c>
      <c r="AX267" s="722">
        <f t="shared" si="1269"/>
        <v>1.4</v>
      </c>
      <c r="AY267" s="727">
        <f t="shared" si="1309"/>
        <v>28.6</v>
      </c>
      <c r="AZ267" s="798">
        <f t="shared" si="1310"/>
        <v>0.1</v>
      </c>
      <c r="BA267" s="798"/>
      <c r="BB267" s="727">
        <f t="shared" si="1311"/>
        <v>1.08</v>
      </c>
      <c r="BC267" s="724">
        <f t="shared" si="1312"/>
        <v>5.78</v>
      </c>
      <c r="BD267" s="737">
        <f t="shared" si="1313"/>
        <v>0</v>
      </c>
      <c r="BE267" s="737"/>
      <c r="BF267" s="737">
        <f t="shared" si="1314"/>
        <v>49.72</v>
      </c>
      <c r="BG267" s="737">
        <f t="shared" si="1315"/>
        <v>5.18</v>
      </c>
      <c r="BH267" s="726">
        <f t="shared" si="1316"/>
        <v>1.5130000000000003</v>
      </c>
      <c r="BI267" s="726">
        <f t="shared" si="1317"/>
        <v>0</v>
      </c>
      <c r="BJ267" s="726">
        <f t="shared" si="1318"/>
        <v>2.97</v>
      </c>
      <c r="BK267" s="726">
        <f t="shared" si="1270"/>
        <v>0</v>
      </c>
      <c r="BL267" s="738">
        <f t="shared" si="1271"/>
        <v>35.79</v>
      </c>
      <c r="BM267" s="718"/>
      <c r="BN267" s="779" t="s">
        <v>35309</v>
      </c>
      <c r="BO267" s="793" t="s">
        <v>35330</v>
      </c>
      <c r="BP267" s="784">
        <v>0.4</v>
      </c>
      <c r="BQ267" s="784">
        <v>30</v>
      </c>
      <c r="BR267" s="787">
        <v>1.3230000000000004</v>
      </c>
      <c r="BS267" s="787">
        <v>1.2789999999999999</v>
      </c>
      <c r="BT267" s="795">
        <v>0</v>
      </c>
    </row>
    <row r="268" spans="1:72" ht="14.25">
      <c r="A268" s="1216" t="str">
        <f t="shared" si="1272"/>
        <v>D8 =&gt; D9</v>
      </c>
      <c r="B268" s="1218"/>
      <c r="C268" s="1217"/>
      <c r="D268" s="800">
        <f t="shared" si="1273"/>
        <v>0.4</v>
      </c>
      <c r="E268" s="801"/>
      <c r="F268" s="802"/>
      <c r="G268" s="803" t="s">
        <v>34920</v>
      </c>
      <c r="H268" s="740">
        <f t="shared" si="1274"/>
        <v>34</v>
      </c>
      <c r="I268" s="740">
        <v>1</v>
      </c>
      <c r="J268" s="740">
        <f t="shared" si="1275"/>
        <v>34</v>
      </c>
      <c r="K268" s="804">
        <f t="shared" si="1276"/>
        <v>1.2789999999999999</v>
      </c>
      <c r="L268" s="804">
        <f t="shared" si="1277"/>
        <v>1.2379999999999995</v>
      </c>
      <c r="M268" s="724">
        <f t="shared" si="1278"/>
        <v>1.26</v>
      </c>
      <c r="N268" s="725">
        <f t="shared" si="1279"/>
        <v>0.04</v>
      </c>
      <c r="O268" s="725">
        <f t="shared" si="1280"/>
        <v>0.1</v>
      </c>
      <c r="P268" s="724">
        <f t="shared" si="1281"/>
        <v>1.4000000000000001</v>
      </c>
      <c r="Q268" s="724">
        <f t="shared" si="1282"/>
        <v>1.08</v>
      </c>
      <c r="R268" s="726">
        <f t="shared" si="1283"/>
        <v>51.41</v>
      </c>
      <c r="S268" s="726">
        <f t="shared" si="1284"/>
        <v>0</v>
      </c>
      <c r="T268" s="726">
        <f t="shared" si="1285"/>
        <v>0</v>
      </c>
      <c r="U268" s="726">
        <f t="shared" si="1286"/>
        <v>0</v>
      </c>
      <c r="V268" s="726">
        <f t="shared" si="1287"/>
        <v>0</v>
      </c>
      <c r="W268" s="727">
        <f t="shared" si="1288"/>
        <v>0</v>
      </c>
      <c r="X268" s="728">
        <f t="shared" si="1289"/>
        <v>0</v>
      </c>
      <c r="Y268" s="720" t="str">
        <f t="shared" si="1290"/>
        <v>D8</v>
      </c>
      <c r="Z268" s="721">
        <f t="shared" si="1291"/>
        <v>1.2</v>
      </c>
      <c r="AA268" s="729" t="s">
        <v>31</v>
      </c>
      <c r="AB268" s="722">
        <f t="shared" si="1268"/>
        <v>1.2</v>
      </c>
      <c r="AC268" s="730">
        <f t="shared" si="1292"/>
        <v>1.2789999999999999</v>
      </c>
      <c r="AD268" s="731">
        <f t="shared" si="1293"/>
        <v>0.04</v>
      </c>
      <c r="AE268" s="731">
        <f t="shared" si="1294"/>
        <v>0.15</v>
      </c>
      <c r="AF268" s="732">
        <f t="shared" si="1295"/>
        <v>1.47</v>
      </c>
      <c r="AG268" s="732">
        <f t="shared" si="1296"/>
        <v>2.2000000000000002</v>
      </c>
      <c r="AH268" s="731">
        <f t="shared" si="1297"/>
        <v>0.92</v>
      </c>
      <c r="AI268" s="733">
        <f t="shared" si="1298"/>
        <v>2.98</v>
      </c>
      <c r="AJ268" s="733">
        <f t="shared" si="1299"/>
        <v>0</v>
      </c>
      <c r="AK268" s="733">
        <f t="shared" si="1300"/>
        <v>0</v>
      </c>
      <c r="AL268" s="733">
        <f t="shared" si="1301"/>
        <v>0</v>
      </c>
      <c r="AM268" s="733">
        <f t="shared" si="1302"/>
        <v>0</v>
      </c>
      <c r="AN268" s="734">
        <f t="shared" si="1303"/>
        <v>0</v>
      </c>
      <c r="AO268" s="735">
        <f t="shared" si="1304"/>
        <v>0</v>
      </c>
      <c r="AP268" s="1216" t="str">
        <f t="shared" si="1305"/>
        <v>D8 =&gt; D9</v>
      </c>
      <c r="AQ268" s="1217"/>
      <c r="AR268" s="739">
        <f t="shared" si="1306"/>
        <v>0.4</v>
      </c>
      <c r="AS268" s="736"/>
      <c r="AT268" s="736"/>
      <c r="AU268" s="723">
        <f t="shared" si="1307"/>
        <v>34</v>
      </c>
      <c r="AV268" s="721">
        <f t="shared" si="1308"/>
        <v>1.4</v>
      </c>
      <c r="AW268" s="729" t="s">
        <v>31</v>
      </c>
      <c r="AX268" s="722">
        <f t="shared" si="1269"/>
        <v>1.4</v>
      </c>
      <c r="AY268" s="727">
        <f t="shared" si="1309"/>
        <v>32.6</v>
      </c>
      <c r="AZ268" s="798">
        <f t="shared" si="1310"/>
        <v>0.1</v>
      </c>
      <c r="BA268" s="798"/>
      <c r="BB268" s="727">
        <f t="shared" si="1311"/>
        <v>1.08</v>
      </c>
      <c r="BC268" s="724">
        <f t="shared" si="1312"/>
        <v>6.59</v>
      </c>
      <c r="BD268" s="737">
        <f t="shared" si="1313"/>
        <v>0</v>
      </c>
      <c r="BE268" s="737"/>
      <c r="BF268" s="737">
        <f t="shared" si="1314"/>
        <v>54.389999999999993</v>
      </c>
      <c r="BG268" s="737">
        <f t="shared" si="1315"/>
        <v>5.9</v>
      </c>
      <c r="BH268" s="726">
        <f t="shared" si="1316"/>
        <v>1.4689999999999999</v>
      </c>
      <c r="BI268" s="726">
        <f t="shared" si="1317"/>
        <v>0</v>
      </c>
      <c r="BJ268" s="726">
        <f t="shared" si="1318"/>
        <v>2.88</v>
      </c>
      <c r="BK268" s="726">
        <f t="shared" si="1270"/>
        <v>0</v>
      </c>
      <c r="BL268" s="738">
        <f t="shared" si="1271"/>
        <v>39.020000000000003</v>
      </c>
      <c r="BM268" s="718"/>
      <c r="BN268" s="779" t="s">
        <v>35310</v>
      </c>
      <c r="BO268" s="793" t="s">
        <v>35331</v>
      </c>
      <c r="BP268" s="784">
        <v>0.4</v>
      </c>
      <c r="BQ268" s="784">
        <v>34</v>
      </c>
      <c r="BR268" s="787">
        <v>1.2789999999999999</v>
      </c>
      <c r="BS268" s="787">
        <v>1.2379999999999995</v>
      </c>
      <c r="BT268" s="795">
        <v>0</v>
      </c>
    </row>
    <row r="269" spans="1:72" ht="14.25">
      <c r="A269" s="1216" t="str">
        <f t="shared" si="1272"/>
        <v>D9 =&gt; D10</v>
      </c>
      <c r="B269" s="1218"/>
      <c r="C269" s="1217"/>
      <c r="D269" s="800">
        <f t="shared" si="1273"/>
        <v>0.4</v>
      </c>
      <c r="E269" s="801"/>
      <c r="F269" s="802"/>
      <c r="G269" s="803" t="s">
        <v>34920</v>
      </c>
      <c r="H269" s="740">
        <f t="shared" si="1274"/>
        <v>11</v>
      </c>
      <c r="I269" s="740">
        <v>1</v>
      </c>
      <c r="J269" s="740">
        <f t="shared" si="1275"/>
        <v>11</v>
      </c>
      <c r="K269" s="804">
        <f t="shared" si="1276"/>
        <v>1.2379999999999995</v>
      </c>
      <c r="L269" s="804">
        <f t="shared" si="1277"/>
        <v>1.3269999999999982</v>
      </c>
      <c r="M269" s="724">
        <f t="shared" si="1278"/>
        <v>1.28</v>
      </c>
      <c r="N269" s="725">
        <f t="shared" si="1279"/>
        <v>0.04</v>
      </c>
      <c r="O269" s="725">
        <f t="shared" si="1280"/>
        <v>0.1</v>
      </c>
      <c r="P269" s="724">
        <f t="shared" si="1281"/>
        <v>1.4200000000000002</v>
      </c>
      <c r="Q269" s="724">
        <f t="shared" si="1282"/>
        <v>1.08</v>
      </c>
      <c r="R269" s="726">
        <f t="shared" si="1283"/>
        <v>16.87</v>
      </c>
      <c r="S269" s="726">
        <f t="shared" si="1284"/>
        <v>0</v>
      </c>
      <c r="T269" s="726">
        <f t="shared" si="1285"/>
        <v>0</v>
      </c>
      <c r="U269" s="726">
        <f t="shared" si="1286"/>
        <v>0</v>
      </c>
      <c r="V269" s="726">
        <f t="shared" si="1287"/>
        <v>0</v>
      </c>
      <c r="W269" s="727">
        <f t="shared" si="1288"/>
        <v>0</v>
      </c>
      <c r="X269" s="728">
        <f t="shared" si="1289"/>
        <v>0</v>
      </c>
      <c r="Y269" s="720" t="str">
        <f t="shared" si="1290"/>
        <v>D9</v>
      </c>
      <c r="Z269" s="721">
        <f t="shared" si="1291"/>
        <v>1.2</v>
      </c>
      <c r="AA269" s="729" t="s">
        <v>31</v>
      </c>
      <c r="AB269" s="722">
        <f t="shared" si="1268"/>
        <v>1.2</v>
      </c>
      <c r="AC269" s="730">
        <f t="shared" si="1292"/>
        <v>1.2379999999999995</v>
      </c>
      <c r="AD269" s="731">
        <f t="shared" si="1293"/>
        <v>0.04</v>
      </c>
      <c r="AE269" s="731">
        <f t="shared" si="1294"/>
        <v>0.15</v>
      </c>
      <c r="AF269" s="732">
        <f t="shared" si="1295"/>
        <v>1.43</v>
      </c>
      <c r="AG269" s="732">
        <f t="shared" si="1296"/>
        <v>2.2000000000000002</v>
      </c>
      <c r="AH269" s="731">
        <f t="shared" si="1297"/>
        <v>0.92</v>
      </c>
      <c r="AI269" s="733">
        <f t="shared" si="1298"/>
        <v>2.89</v>
      </c>
      <c r="AJ269" s="733">
        <f t="shared" si="1299"/>
        <v>0</v>
      </c>
      <c r="AK269" s="733">
        <f t="shared" si="1300"/>
        <v>0</v>
      </c>
      <c r="AL269" s="733">
        <f t="shared" si="1301"/>
        <v>0</v>
      </c>
      <c r="AM269" s="733">
        <f t="shared" si="1302"/>
        <v>0</v>
      </c>
      <c r="AN269" s="734">
        <f t="shared" si="1303"/>
        <v>0</v>
      </c>
      <c r="AO269" s="735">
        <f t="shared" si="1304"/>
        <v>0</v>
      </c>
      <c r="AP269" s="1216" t="str">
        <f t="shared" si="1305"/>
        <v>D9 =&gt; D10</v>
      </c>
      <c r="AQ269" s="1217"/>
      <c r="AR269" s="739">
        <f t="shared" si="1306"/>
        <v>0.4</v>
      </c>
      <c r="AS269" s="736"/>
      <c r="AT269" s="736"/>
      <c r="AU269" s="723">
        <f t="shared" si="1307"/>
        <v>11</v>
      </c>
      <c r="AV269" s="721">
        <f t="shared" si="1308"/>
        <v>1.4</v>
      </c>
      <c r="AW269" s="729" t="s">
        <v>31</v>
      </c>
      <c r="AX269" s="722">
        <f t="shared" si="1269"/>
        <v>1.4</v>
      </c>
      <c r="AY269" s="727">
        <f t="shared" si="1309"/>
        <v>9.6</v>
      </c>
      <c r="AZ269" s="798">
        <f t="shared" si="1310"/>
        <v>0.1</v>
      </c>
      <c r="BA269" s="798"/>
      <c r="BB269" s="727">
        <f t="shared" si="1311"/>
        <v>1.08</v>
      </c>
      <c r="BC269" s="724">
        <f t="shared" si="1312"/>
        <v>1.94</v>
      </c>
      <c r="BD269" s="737">
        <f t="shared" si="1313"/>
        <v>0</v>
      </c>
      <c r="BE269" s="737"/>
      <c r="BF269" s="737">
        <f t="shared" si="1314"/>
        <v>19.760000000000002</v>
      </c>
      <c r="BG269" s="737">
        <f t="shared" si="1315"/>
        <v>1.74</v>
      </c>
      <c r="BH269" s="726">
        <f t="shared" si="1316"/>
        <v>1.4279999999999995</v>
      </c>
      <c r="BI269" s="726">
        <f t="shared" si="1317"/>
        <v>0</v>
      </c>
      <c r="BJ269" s="726">
        <f t="shared" si="1318"/>
        <v>2.8</v>
      </c>
      <c r="BK269" s="726">
        <f t="shared" si="1270"/>
        <v>0</v>
      </c>
      <c r="BL269" s="738">
        <f t="shared" si="1271"/>
        <v>13.28</v>
      </c>
      <c r="BM269" s="718"/>
      <c r="BN269" s="779" t="s">
        <v>35311</v>
      </c>
      <c r="BO269" s="793" t="s">
        <v>35332</v>
      </c>
      <c r="BP269" s="784">
        <v>0.4</v>
      </c>
      <c r="BQ269" s="784">
        <v>11</v>
      </c>
      <c r="BR269" s="787">
        <v>1.2379999999999995</v>
      </c>
      <c r="BS269" s="787">
        <v>1.3269999999999982</v>
      </c>
      <c r="BT269" s="795">
        <v>0.3</v>
      </c>
    </row>
    <row r="270" spans="1:72" ht="14.25">
      <c r="A270" s="1216" t="str">
        <f t="shared" si="1272"/>
        <v>D10 =&gt; D11</v>
      </c>
      <c r="B270" s="1218"/>
      <c r="C270" s="1217"/>
      <c r="D270" s="800">
        <f t="shared" si="1273"/>
        <v>0.6</v>
      </c>
      <c r="E270" s="801"/>
      <c r="F270" s="802"/>
      <c r="G270" s="803" t="s">
        <v>34920</v>
      </c>
      <c r="H270" s="740">
        <f t="shared" si="1274"/>
        <v>40</v>
      </c>
      <c r="I270" s="740">
        <v>1</v>
      </c>
      <c r="J270" s="740">
        <f t="shared" si="1275"/>
        <v>40</v>
      </c>
      <c r="K270" s="804">
        <f t="shared" si="1276"/>
        <v>1.6269999999999989</v>
      </c>
      <c r="L270" s="804">
        <f t="shared" si="1277"/>
        <v>1.4429999999999978</v>
      </c>
      <c r="M270" s="724">
        <f t="shared" si="1278"/>
        <v>1.54</v>
      </c>
      <c r="N270" s="725">
        <f t="shared" si="1279"/>
        <v>0.06</v>
      </c>
      <c r="O270" s="725">
        <f t="shared" si="1280"/>
        <v>0.12</v>
      </c>
      <c r="P270" s="724">
        <f t="shared" si="1281"/>
        <v>1.7200000000000002</v>
      </c>
      <c r="Q270" s="724">
        <f t="shared" si="1282"/>
        <v>1.3199999999999998</v>
      </c>
      <c r="R270" s="726">
        <f t="shared" si="1283"/>
        <v>0</v>
      </c>
      <c r="S270" s="726">
        <f t="shared" si="1284"/>
        <v>79.2</v>
      </c>
      <c r="T270" s="726">
        <f t="shared" si="1285"/>
        <v>11.62</v>
      </c>
      <c r="U270" s="726">
        <f t="shared" si="1286"/>
        <v>0</v>
      </c>
      <c r="V270" s="726">
        <f t="shared" si="1287"/>
        <v>0</v>
      </c>
      <c r="W270" s="727">
        <f t="shared" si="1288"/>
        <v>177.6</v>
      </c>
      <c r="X270" s="728">
        <f t="shared" si="1289"/>
        <v>0</v>
      </c>
      <c r="Y270" s="720" t="str">
        <f t="shared" si="1290"/>
        <v>D10</v>
      </c>
      <c r="Z270" s="721">
        <f t="shared" si="1291"/>
        <v>1.2</v>
      </c>
      <c r="AA270" s="729" t="s">
        <v>31</v>
      </c>
      <c r="AB270" s="722">
        <f t="shared" si="1268"/>
        <v>1.2</v>
      </c>
      <c r="AC270" s="730">
        <f t="shared" si="1292"/>
        <v>1.6269999999999989</v>
      </c>
      <c r="AD270" s="731">
        <f t="shared" si="1293"/>
        <v>0.06</v>
      </c>
      <c r="AE270" s="731">
        <f t="shared" si="1294"/>
        <v>0.15</v>
      </c>
      <c r="AF270" s="732">
        <f t="shared" si="1295"/>
        <v>1.84</v>
      </c>
      <c r="AG270" s="732">
        <f t="shared" si="1296"/>
        <v>2.2000000000000002</v>
      </c>
      <c r="AH270" s="731">
        <f t="shared" si="1297"/>
        <v>0.68</v>
      </c>
      <c r="AI270" s="733">
        <f t="shared" si="1298"/>
        <v>0</v>
      </c>
      <c r="AJ270" s="733">
        <f t="shared" si="1299"/>
        <v>2.2400000000000002</v>
      </c>
      <c r="AK270" s="733">
        <f t="shared" si="1300"/>
        <v>0.51</v>
      </c>
      <c r="AL270" s="733">
        <f t="shared" si="1301"/>
        <v>0</v>
      </c>
      <c r="AM270" s="733">
        <f t="shared" si="1302"/>
        <v>0</v>
      </c>
      <c r="AN270" s="734">
        <f t="shared" si="1303"/>
        <v>12.73</v>
      </c>
      <c r="AO270" s="735">
        <f t="shared" si="1304"/>
        <v>0</v>
      </c>
      <c r="AP270" s="1216" t="str">
        <f t="shared" si="1305"/>
        <v>D10 =&gt; D11</v>
      </c>
      <c r="AQ270" s="1217"/>
      <c r="AR270" s="739">
        <f t="shared" si="1306"/>
        <v>0.6</v>
      </c>
      <c r="AS270" s="736"/>
      <c r="AT270" s="736"/>
      <c r="AU270" s="723">
        <f t="shared" si="1307"/>
        <v>40</v>
      </c>
      <c r="AV270" s="721">
        <f t="shared" si="1308"/>
        <v>1.4</v>
      </c>
      <c r="AW270" s="729" t="s">
        <v>31</v>
      </c>
      <c r="AX270" s="722">
        <f t="shared" si="1269"/>
        <v>1.4</v>
      </c>
      <c r="AY270" s="727">
        <f t="shared" si="1309"/>
        <v>38.6</v>
      </c>
      <c r="AZ270" s="798">
        <f t="shared" si="1310"/>
        <v>0.12</v>
      </c>
      <c r="BA270" s="798"/>
      <c r="BB270" s="727">
        <f t="shared" si="1311"/>
        <v>1.3199999999999998</v>
      </c>
      <c r="BC270" s="724">
        <f t="shared" si="1312"/>
        <v>12.21</v>
      </c>
      <c r="BD270" s="737">
        <f t="shared" si="1313"/>
        <v>0</v>
      </c>
      <c r="BE270" s="737"/>
      <c r="BF270" s="737">
        <f t="shared" si="1314"/>
        <v>93.570000000000007</v>
      </c>
      <c r="BG270" s="737">
        <f t="shared" si="1315"/>
        <v>15.72</v>
      </c>
      <c r="BH270" s="726">
        <f t="shared" si="1316"/>
        <v>1.8369999999999989</v>
      </c>
      <c r="BI270" s="726">
        <f t="shared" si="1317"/>
        <v>0</v>
      </c>
      <c r="BJ270" s="726">
        <f t="shared" si="1318"/>
        <v>3.6</v>
      </c>
      <c r="BK270" s="726">
        <f t="shared" si="1270"/>
        <v>0</v>
      </c>
      <c r="BL270" s="738">
        <f t="shared" si="1271"/>
        <v>62.04</v>
      </c>
      <c r="BM270" s="718"/>
      <c r="BN270" s="779" t="s">
        <v>35312</v>
      </c>
      <c r="BO270" s="793" t="s">
        <v>35333</v>
      </c>
      <c r="BP270" s="784">
        <v>0.6</v>
      </c>
      <c r="BQ270" s="784">
        <v>40</v>
      </c>
      <c r="BR270" s="787">
        <v>1.6269999999999989</v>
      </c>
      <c r="BS270" s="787">
        <v>1.4429999999999978</v>
      </c>
      <c r="BT270" s="795">
        <v>0</v>
      </c>
    </row>
    <row r="271" spans="1:72" ht="14.25">
      <c r="A271" s="1216" t="str">
        <f t="shared" si="1272"/>
        <v>D11 =&gt; D12</v>
      </c>
      <c r="B271" s="1218"/>
      <c r="C271" s="1217"/>
      <c r="D271" s="800">
        <f t="shared" si="1273"/>
        <v>0.6</v>
      </c>
      <c r="E271" s="801"/>
      <c r="F271" s="802"/>
      <c r="G271" s="803" t="s">
        <v>34920</v>
      </c>
      <c r="H271" s="740">
        <f t="shared" si="1274"/>
        <v>40</v>
      </c>
      <c r="I271" s="740">
        <v>1</v>
      </c>
      <c r="J271" s="740">
        <f t="shared" si="1275"/>
        <v>40</v>
      </c>
      <c r="K271" s="804">
        <f t="shared" si="1276"/>
        <v>1.4429999999999978</v>
      </c>
      <c r="L271" s="804">
        <f t="shared" si="1277"/>
        <v>1.3730000000000011</v>
      </c>
      <c r="M271" s="724">
        <f t="shared" si="1278"/>
        <v>1.41</v>
      </c>
      <c r="N271" s="725">
        <f t="shared" si="1279"/>
        <v>0.06</v>
      </c>
      <c r="O271" s="725">
        <f t="shared" si="1280"/>
        <v>0.12</v>
      </c>
      <c r="P271" s="724">
        <f t="shared" si="1281"/>
        <v>1.5899999999999999</v>
      </c>
      <c r="Q271" s="724">
        <f t="shared" si="1282"/>
        <v>1.3199999999999998</v>
      </c>
      <c r="R271" s="726">
        <f t="shared" si="1283"/>
        <v>0</v>
      </c>
      <c r="S271" s="726">
        <f t="shared" si="1284"/>
        <v>79.2</v>
      </c>
      <c r="T271" s="726">
        <f t="shared" si="1285"/>
        <v>4.75</v>
      </c>
      <c r="U271" s="726">
        <f t="shared" si="1286"/>
        <v>0</v>
      </c>
      <c r="V271" s="726">
        <f t="shared" si="1287"/>
        <v>0</v>
      </c>
      <c r="W271" s="727">
        <f t="shared" si="1288"/>
        <v>167.2</v>
      </c>
      <c r="X271" s="728">
        <f t="shared" si="1289"/>
        <v>0</v>
      </c>
      <c r="Y271" s="720" t="str">
        <f t="shared" si="1290"/>
        <v>D11</v>
      </c>
      <c r="Z271" s="721">
        <f t="shared" si="1291"/>
        <v>1.2</v>
      </c>
      <c r="AA271" s="729" t="s">
        <v>31</v>
      </c>
      <c r="AB271" s="722">
        <f t="shared" si="1268"/>
        <v>1.2</v>
      </c>
      <c r="AC271" s="730">
        <f t="shared" si="1292"/>
        <v>1.4429999999999978</v>
      </c>
      <c r="AD271" s="731">
        <f t="shared" si="1293"/>
        <v>0.06</v>
      </c>
      <c r="AE271" s="731">
        <f t="shared" si="1294"/>
        <v>0.15</v>
      </c>
      <c r="AF271" s="732">
        <f t="shared" si="1295"/>
        <v>1.65</v>
      </c>
      <c r="AG271" s="732">
        <f t="shared" si="1296"/>
        <v>2.2000000000000002</v>
      </c>
      <c r="AH271" s="731">
        <f t="shared" si="1297"/>
        <v>0.68</v>
      </c>
      <c r="AI271" s="733">
        <f t="shared" si="1298"/>
        <v>0</v>
      </c>
      <c r="AJ271" s="733">
        <f t="shared" si="1299"/>
        <v>2.2400000000000002</v>
      </c>
      <c r="AK271" s="733">
        <f t="shared" si="1300"/>
        <v>0.22</v>
      </c>
      <c r="AL271" s="733">
        <f t="shared" si="1301"/>
        <v>0</v>
      </c>
      <c r="AM271" s="733">
        <f t="shared" si="1302"/>
        <v>0</v>
      </c>
      <c r="AN271" s="734">
        <f t="shared" si="1303"/>
        <v>11.7</v>
      </c>
      <c r="AO271" s="735">
        <f t="shared" si="1304"/>
        <v>0</v>
      </c>
      <c r="AP271" s="1216" t="str">
        <f t="shared" si="1305"/>
        <v>D11 =&gt; D12</v>
      </c>
      <c r="AQ271" s="1217"/>
      <c r="AR271" s="739">
        <f t="shared" si="1306"/>
        <v>0.6</v>
      </c>
      <c r="AS271" s="736"/>
      <c r="AT271" s="736"/>
      <c r="AU271" s="723">
        <f t="shared" si="1307"/>
        <v>40</v>
      </c>
      <c r="AV271" s="721">
        <f t="shared" si="1308"/>
        <v>1.4</v>
      </c>
      <c r="AW271" s="729" t="s">
        <v>31</v>
      </c>
      <c r="AX271" s="722">
        <f t="shared" si="1269"/>
        <v>1.4</v>
      </c>
      <c r="AY271" s="727">
        <f t="shared" si="1309"/>
        <v>38.6</v>
      </c>
      <c r="AZ271" s="798">
        <f t="shared" si="1310"/>
        <v>0.12</v>
      </c>
      <c r="BA271" s="798"/>
      <c r="BB271" s="727">
        <f t="shared" si="1311"/>
        <v>1.3199999999999998</v>
      </c>
      <c r="BC271" s="724">
        <f t="shared" si="1312"/>
        <v>12.21</v>
      </c>
      <c r="BD271" s="737">
        <f t="shared" si="1313"/>
        <v>0</v>
      </c>
      <c r="BE271" s="737"/>
      <c r="BF271" s="737">
        <f t="shared" si="1314"/>
        <v>86.41</v>
      </c>
      <c r="BG271" s="737">
        <f t="shared" si="1315"/>
        <v>15.72</v>
      </c>
      <c r="BH271" s="726">
        <f t="shared" si="1316"/>
        <v>1.6529999999999978</v>
      </c>
      <c r="BI271" s="726">
        <f t="shared" si="1317"/>
        <v>0</v>
      </c>
      <c r="BJ271" s="726">
        <f t="shared" si="1318"/>
        <v>3.24</v>
      </c>
      <c r="BK271" s="726">
        <f t="shared" si="1270"/>
        <v>0</v>
      </c>
      <c r="BL271" s="738">
        <f t="shared" si="1271"/>
        <v>55.24</v>
      </c>
      <c r="BM271" s="718"/>
      <c r="BN271" s="779" t="s">
        <v>35313</v>
      </c>
      <c r="BO271" s="793" t="s">
        <v>35334</v>
      </c>
      <c r="BP271" s="784">
        <v>0.6</v>
      </c>
      <c r="BQ271" s="784">
        <v>40</v>
      </c>
      <c r="BR271" s="787">
        <v>1.4429999999999978</v>
      </c>
      <c r="BS271" s="787">
        <v>1.3730000000000011</v>
      </c>
      <c r="BT271" s="795">
        <v>0</v>
      </c>
    </row>
    <row r="272" spans="1:72" ht="14.25">
      <c r="A272" s="1216" t="str">
        <f t="shared" si="1272"/>
        <v>D12 =&gt; D13</v>
      </c>
      <c r="B272" s="1218"/>
      <c r="C272" s="1217"/>
      <c r="D272" s="800">
        <f t="shared" si="1273"/>
        <v>0.6</v>
      </c>
      <c r="E272" s="801"/>
      <c r="F272" s="802"/>
      <c r="G272" s="803" t="s">
        <v>34920</v>
      </c>
      <c r="H272" s="740">
        <f t="shared" si="1274"/>
        <v>40</v>
      </c>
      <c r="I272" s="740">
        <v>1</v>
      </c>
      <c r="J272" s="740">
        <f t="shared" si="1275"/>
        <v>40</v>
      </c>
      <c r="K272" s="804">
        <f t="shared" si="1276"/>
        <v>1.3730000000000011</v>
      </c>
      <c r="L272" s="804">
        <f t="shared" si="1277"/>
        <v>1.3019999999999996</v>
      </c>
      <c r="M272" s="724">
        <f t="shared" si="1278"/>
        <v>1.34</v>
      </c>
      <c r="N272" s="725">
        <f t="shared" si="1279"/>
        <v>0.06</v>
      </c>
      <c r="O272" s="725">
        <f t="shared" si="1280"/>
        <v>0.12</v>
      </c>
      <c r="P272" s="724">
        <f t="shared" si="1281"/>
        <v>1.52</v>
      </c>
      <c r="Q272" s="724">
        <f t="shared" si="1282"/>
        <v>1.3199999999999998</v>
      </c>
      <c r="R272" s="726">
        <f t="shared" si="1283"/>
        <v>0</v>
      </c>
      <c r="S272" s="726">
        <f t="shared" si="1284"/>
        <v>79.2</v>
      </c>
      <c r="T272" s="726">
        <f t="shared" si="1285"/>
        <v>1.06</v>
      </c>
      <c r="U272" s="726">
        <f t="shared" si="1286"/>
        <v>0</v>
      </c>
      <c r="V272" s="726">
        <f t="shared" si="1287"/>
        <v>0</v>
      </c>
      <c r="W272" s="727">
        <f t="shared" si="1288"/>
        <v>161.6</v>
      </c>
      <c r="X272" s="728">
        <f t="shared" si="1289"/>
        <v>0</v>
      </c>
      <c r="Y272" s="720" t="str">
        <f t="shared" si="1290"/>
        <v>D12</v>
      </c>
      <c r="Z272" s="721">
        <f t="shared" si="1291"/>
        <v>1.2</v>
      </c>
      <c r="AA272" s="729" t="s">
        <v>31</v>
      </c>
      <c r="AB272" s="722">
        <f t="shared" si="1268"/>
        <v>1.2</v>
      </c>
      <c r="AC272" s="730">
        <f t="shared" si="1292"/>
        <v>1.3730000000000011</v>
      </c>
      <c r="AD272" s="731">
        <f t="shared" si="1293"/>
        <v>0.06</v>
      </c>
      <c r="AE272" s="731">
        <f t="shared" si="1294"/>
        <v>0.15</v>
      </c>
      <c r="AF272" s="732">
        <f t="shared" si="1295"/>
        <v>1.58</v>
      </c>
      <c r="AG272" s="732">
        <f t="shared" si="1296"/>
        <v>2.2000000000000002</v>
      </c>
      <c r="AH272" s="731">
        <f t="shared" si="1297"/>
        <v>0.68</v>
      </c>
      <c r="AI272" s="733">
        <f t="shared" si="1298"/>
        <v>0</v>
      </c>
      <c r="AJ272" s="733">
        <f t="shared" si="1299"/>
        <v>2.2400000000000002</v>
      </c>
      <c r="AK272" s="733">
        <f t="shared" si="1300"/>
        <v>0.12</v>
      </c>
      <c r="AL272" s="733">
        <f t="shared" si="1301"/>
        <v>0</v>
      </c>
      <c r="AM272" s="733">
        <f t="shared" si="1302"/>
        <v>0</v>
      </c>
      <c r="AN272" s="734">
        <f t="shared" si="1303"/>
        <v>11.32</v>
      </c>
      <c r="AO272" s="735">
        <f t="shared" si="1304"/>
        <v>0</v>
      </c>
      <c r="AP272" s="1216" t="str">
        <f t="shared" si="1305"/>
        <v>D12 =&gt; D13</v>
      </c>
      <c r="AQ272" s="1217"/>
      <c r="AR272" s="739">
        <f t="shared" si="1306"/>
        <v>0.6</v>
      </c>
      <c r="AS272" s="736"/>
      <c r="AT272" s="736"/>
      <c r="AU272" s="723">
        <f t="shared" si="1307"/>
        <v>40</v>
      </c>
      <c r="AV272" s="721">
        <f t="shared" si="1308"/>
        <v>1.4</v>
      </c>
      <c r="AW272" s="729" t="s">
        <v>31</v>
      </c>
      <c r="AX272" s="722">
        <f t="shared" si="1269"/>
        <v>1.4</v>
      </c>
      <c r="AY272" s="727">
        <f t="shared" si="1309"/>
        <v>38.6</v>
      </c>
      <c r="AZ272" s="798">
        <f t="shared" si="1310"/>
        <v>0.12</v>
      </c>
      <c r="BA272" s="798"/>
      <c r="BB272" s="727">
        <f t="shared" si="1311"/>
        <v>1.3199999999999998</v>
      </c>
      <c r="BC272" s="724">
        <f t="shared" si="1312"/>
        <v>12.21</v>
      </c>
      <c r="BD272" s="737">
        <f t="shared" si="1313"/>
        <v>0</v>
      </c>
      <c r="BE272" s="737"/>
      <c r="BF272" s="737">
        <f t="shared" si="1314"/>
        <v>82.62</v>
      </c>
      <c r="BG272" s="737">
        <f t="shared" si="1315"/>
        <v>15.72</v>
      </c>
      <c r="BH272" s="726">
        <f t="shared" si="1316"/>
        <v>1.5830000000000011</v>
      </c>
      <c r="BI272" s="726">
        <f t="shared" si="1317"/>
        <v>0</v>
      </c>
      <c r="BJ272" s="726">
        <f t="shared" si="1318"/>
        <v>3.1</v>
      </c>
      <c r="BK272" s="726">
        <f t="shared" si="1270"/>
        <v>0</v>
      </c>
      <c r="BL272" s="738">
        <f t="shared" si="1271"/>
        <v>51.59</v>
      </c>
      <c r="BM272" s="718"/>
      <c r="BN272" s="779" t="s">
        <v>35314</v>
      </c>
      <c r="BO272" s="793" t="s">
        <v>35335</v>
      </c>
      <c r="BP272" s="784">
        <v>0.6</v>
      </c>
      <c r="BQ272" s="784">
        <v>40</v>
      </c>
      <c r="BR272" s="787">
        <v>1.3730000000000011</v>
      </c>
      <c r="BS272" s="787">
        <v>1.3019999999999996</v>
      </c>
      <c r="BT272" s="795">
        <v>0.1</v>
      </c>
    </row>
    <row r="273" spans="1:72" ht="14.25">
      <c r="A273" s="1216" t="str">
        <f t="shared" si="1272"/>
        <v>D13 =&gt; D14</v>
      </c>
      <c r="B273" s="1218"/>
      <c r="C273" s="1217"/>
      <c r="D273" s="800">
        <f t="shared" si="1273"/>
        <v>0.6</v>
      </c>
      <c r="E273" s="801"/>
      <c r="F273" s="802"/>
      <c r="G273" s="803" t="s">
        <v>34920</v>
      </c>
      <c r="H273" s="740">
        <f t="shared" si="1274"/>
        <v>30</v>
      </c>
      <c r="I273" s="740">
        <v>1</v>
      </c>
      <c r="J273" s="740">
        <f t="shared" si="1275"/>
        <v>30</v>
      </c>
      <c r="K273" s="804">
        <f t="shared" si="1276"/>
        <v>1.402000000000001</v>
      </c>
      <c r="L273" s="804">
        <f t="shared" si="1277"/>
        <v>1.4050000000000011</v>
      </c>
      <c r="M273" s="724">
        <f t="shared" si="1278"/>
        <v>1.4</v>
      </c>
      <c r="N273" s="725">
        <f t="shared" si="1279"/>
        <v>0.06</v>
      </c>
      <c r="O273" s="725">
        <f t="shared" si="1280"/>
        <v>0.12</v>
      </c>
      <c r="P273" s="724">
        <f t="shared" si="1281"/>
        <v>1.58</v>
      </c>
      <c r="Q273" s="724">
        <f t="shared" si="1282"/>
        <v>1.3199999999999998</v>
      </c>
      <c r="R273" s="726">
        <f t="shared" si="1283"/>
        <v>0</v>
      </c>
      <c r="S273" s="726">
        <f t="shared" si="1284"/>
        <v>59.4</v>
      </c>
      <c r="T273" s="726">
        <f t="shared" si="1285"/>
        <v>3.17</v>
      </c>
      <c r="U273" s="726">
        <f t="shared" si="1286"/>
        <v>0</v>
      </c>
      <c r="V273" s="726">
        <f t="shared" si="1287"/>
        <v>0</v>
      </c>
      <c r="W273" s="727">
        <f t="shared" si="1288"/>
        <v>124.8</v>
      </c>
      <c r="X273" s="728">
        <f t="shared" si="1289"/>
        <v>0</v>
      </c>
      <c r="Y273" s="720" t="str">
        <f t="shared" si="1290"/>
        <v>D13</v>
      </c>
      <c r="Z273" s="721">
        <f t="shared" si="1291"/>
        <v>1.2</v>
      </c>
      <c r="AA273" s="729" t="s">
        <v>31</v>
      </c>
      <c r="AB273" s="722">
        <f t="shared" si="1268"/>
        <v>1.2</v>
      </c>
      <c r="AC273" s="730">
        <f t="shared" si="1292"/>
        <v>1.402000000000001</v>
      </c>
      <c r="AD273" s="731">
        <f t="shared" si="1293"/>
        <v>0.06</v>
      </c>
      <c r="AE273" s="731">
        <f t="shared" si="1294"/>
        <v>0.15</v>
      </c>
      <c r="AF273" s="732">
        <f t="shared" si="1295"/>
        <v>1.61</v>
      </c>
      <c r="AG273" s="732">
        <f t="shared" si="1296"/>
        <v>2.2000000000000002</v>
      </c>
      <c r="AH273" s="731">
        <f t="shared" si="1297"/>
        <v>0.68</v>
      </c>
      <c r="AI273" s="733">
        <f t="shared" si="1298"/>
        <v>0</v>
      </c>
      <c r="AJ273" s="733">
        <f t="shared" si="1299"/>
        <v>2.2400000000000002</v>
      </c>
      <c r="AK273" s="733">
        <f t="shared" si="1300"/>
        <v>0.16</v>
      </c>
      <c r="AL273" s="733">
        <f t="shared" si="1301"/>
        <v>0</v>
      </c>
      <c r="AM273" s="733">
        <f t="shared" si="1302"/>
        <v>0</v>
      </c>
      <c r="AN273" s="734">
        <f t="shared" si="1303"/>
        <v>11.48</v>
      </c>
      <c r="AO273" s="735">
        <f t="shared" si="1304"/>
        <v>0</v>
      </c>
      <c r="AP273" s="1216" t="str">
        <f t="shared" si="1305"/>
        <v>D13 =&gt; D14</v>
      </c>
      <c r="AQ273" s="1217"/>
      <c r="AR273" s="739">
        <f t="shared" si="1306"/>
        <v>0.6</v>
      </c>
      <c r="AS273" s="736"/>
      <c r="AT273" s="736"/>
      <c r="AU273" s="723">
        <f t="shared" si="1307"/>
        <v>30</v>
      </c>
      <c r="AV273" s="721">
        <f t="shared" si="1308"/>
        <v>1.4</v>
      </c>
      <c r="AW273" s="729" t="s">
        <v>31</v>
      </c>
      <c r="AX273" s="722">
        <f t="shared" si="1269"/>
        <v>1.4</v>
      </c>
      <c r="AY273" s="727">
        <f t="shared" si="1309"/>
        <v>28.6</v>
      </c>
      <c r="AZ273" s="798">
        <f t="shared" si="1310"/>
        <v>0.12</v>
      </c>
      <c r="BA273" s="798"/>
      <c r="BB273" s="727">
        <f t="shared" si="1311"/>
        <v>1.3199999999999998</v>
      </c>
      <c r="BC273" s="724">
        <f t="shared" si="1312"/>
        <v>9.0500000000000007</v>
      </c>
      <c r="BD273" s="737">
        <f t="shared" si="1313"/>
        <v>0</v>
      </c>
      <c r="BE273" s="737"/>
      <c r="BF273" s="737">
        <f t="shared" si="1314"/>
        <v>64.97</v>
      </c>
      <c r="BG273" s="737">
        <f t="shared" si="1315"/>
        <v>11.64</v>
      </c>
      <c r="BH273" s="726">
        <f t="shared" si="1316"/>
        <v>1.612000000000001</v>
      </c>
      <c r="BI273" s="726">
        <f t="shared" si="1317"/>
        <v>0</v>
      </c>
      <c r="BJ273" s="726">
        <f t="shared" si="1318"/>
        <v>3.16</v>
      </c>
      <c r="BK273" s="726">
        <f t="shared" si="1270"/>
        <v>0</v>
      </c>
      <c r="BL273" s="738">
        <f t="shared" si="1271"/>
        <v>41.12</v>
      </c>
      <c r="BM273" s="718"/>
      <c r="BN273" s="779" t="s">
        <v>35315</v>
      </c>
      <c r="BO273" s="793" t="s">
        <v>35336</v>
      </c>
      <c r="BP273" s="784">
        <v>0.6</v>
      </c>
      <c r="BQ273" s="784">
        <v>30</v>
      </c>
      <c r="BR273" s="787">
        <v>1.402000000000001</v>
      </c>
      <c r="BS273" s="787">
        <v>1.4050000000000011</v>
      </c>
      <c r="BT273" s="795">
        <v>0</v>
      </c>
    </row>
    <row r="274" spans="1:72" ht="14.25">
      <c r="A274" s="1216" t="str">
        <f t="shared" si="1272"/>
        <v>D14 =&gt; D15</v>
      </c>
      <c r="B274" s="1218"/>
      <c r="C274" s="1217"/>
      <c r="D274" s="800">
        <f t="shared" si="1273"/>
        <v>0.6</v>
      </c>
      <c r="E274" s="801"/>
      <c r="F274" s="802"/>
      <c r="G274" s="803" t="s">
        <v>34920</v>
      </c>
      <c r="H274" s="740">
        <f t="shared" si="1274"/>
        <v>18</v>
      </c>
      <c r="I274" s="740">
        <v>1</v>
      </c>
      <c r="J274" s="740">
        <f t="shared" si="1275"/>
        <v>18</v>
      </c>
      <c r="K274" s="804">
        <f t="shared" si="1276"/>
        <v>1.4050000000000011</v>
      </c>
      <c r="L274" s="804">
        <f t="shared" si="1277"/>
        <v>1.597999999999999</v>
      </c>
      <c r="M274" s="724">
        <f t="shared" si="1278"/>
        <v>1.5</v>
      </c>
      <c r="N274" s="725">
        <f t="shared" si="1279"/>
        <v>0.06</v>
      </c>
      <c r="O274" s="725">
        <f t="shared" si="1280"/>
        <v>0.12</v>
      </c>
      <c r="P274" s="724">
        <f t="shared" si="1281"/>
        <v>1.6800000000000002</v>
      </c>
      <c r="Q274" s="724">
        <f t="shared" si="1282"/>
        <v>1.3199999999999998</v>
      </c>
      <c r="R274" s="726">
        <f t="shared" si="1283"/>
        <v>0</v>
      </c>
      <c r="S274" s="726">
        <f t="shared" si="1284"/>
        <v>35.64</v>
      </c>
      <c r="T274" s="726">
        <f t="shared" si="1285"/>
        <v>4.28</v>
      </c>
      <c r="U274" s="726">
        <f t="shared" si="1286"/>
        <v>0</v>
      </c>
      <c r="V274" s="726">
        <f t="shared" si="1287"/>
        <v>0</v>
      </c>
      <c r="W274" s="727">
        <f t="shared" si="1288"/>
        <v>78.48</v>
      </c>
      <c r="X274" s="728">
        <f t="shared" si="1289"/>
        <v>0</v>
      </c>
      <c r="Y274" s="720" t="str">
        <f t="shared" si="1290"/>
        <v>D14</v>
      </c>
      <c r="Z274" s="721">
        <f t="shared" si="1291"/>
        <v>1.2</v>
      </c>
      <c r="AA274" s="729" t="s">
        <v>31</v>
      </c>
      <c r="AB274" s="722">
        <f t="shared" si="1268"/>
        <v>1.2</v>
      </c>
      <c r="AC274" s="730">
        <f t="shared" si="1292"/>
        <v>1.4050000000000011</v>
      </c>
      <c r="AD274" s="731">
        <f t="shared" si="1293"/>
        <v>0.06</v>
      </c>
      <c r="AE274" s="731">
        <f t="shared" si="1294"/>
        <v>0.15</v>
      </c>
      <c r="AF274" s="732">
        <f t="shared" si="1295"/>
        <v>1.62</v>
      </c>
      <c r="AG274" s="732">
        <f t="shared" si="1296"/>
        <v>2.2000000000000002</v>
      </c>
      <c r="AH274" s="731">
        <f t="shared" si="1297"/>
        <v>0.68</v>
      </c>
      <c r="AI274" s="733">
        <f t="shared" si="1298"/>
        <v>0</v>
      </c>
      <c r="AJ274" s="733">
        <f t="shared" si="1299"/>
        <v>2.2400000000000002</v>
      </c>
      <c r="AK274" s="733">
        <f t="shared" si="1300"/>
        <v>0.18</v>
      </c>
      <c r="AL274" s="733">
        <f t="shared" si="1301"/>
        <v>0</v>
      </c>
      <c r="AM274" s="733">
        <f t="shared" si="1302"/>
        <v>0</v>
      </c>
      <c r="AN274" s="734">
        <f t="shared" si="1303"/>
        <v>11.53</v>
      </c>
      <c r="AO274" s="735">
        <f t="shared" si="1304"/>
        <v>0</v>
      </c>
      <c r="AP274" s="1216" t="str">
        <f t="shared" si="1305"/>
        <v>D14 =&gt; D15</v>
      </c>
      <c r="AQ274" s="1217"/>
      <c r="AR274" s="739">
        <f t="shared" si="1306"/>
        <v>0.6</v>
      </c>
      <c r="AS274" s="736"/>
      <c r="AT274" s="736"/>
      <c r="AU274" s="723">
        <f t="shared" si="1307"/>
        <v>18</v>
      </c>
      <c r="AV274" s="721">
        <f t="shared" si="1308"/>
        <v>1.4</v>
      </c>
      <c r="AW274" s="729" t="s">
        <v>31</v>
      </c>
      <c r="AX274" s="722">
        <f t="shared" si="1269"/>
        <v>1.4</v>
      </c>
      <c r="AY274" s="727">
        <f t="shared" si="1309"/>
        <v>16.600000000000001</v>
      </c>
      <c r="AZ274" s="798">
        <f t="shared" si="1310"/>
        <v>0.12</v>
      </c>
      <c r="BA274" s="798"/>
      <c r="BB274" s="727">
        <f t="shared" si="1311"/>
        <v>1.3199999999999998</v>
      </c>
      <c r="BC274" s="724">
        <f t="shared" si="1312"/>
        <v>5.25</v>
      </c>
      <c r="BD274" s="737">
        <f t="shared" si="1313"/>
        <v>0</v>
      </c>
      <c r="BE274" s="737"/>
      <c r="BF274" s="737">
        <f t="shared" si="1314"/>
        <v>42.34</v>
      </c>
      <c r="BG274" s="737">
        <f t="shared" si="1315"/>
        <v>6.76</v>
      </c>
      <c r="BH274" s="726">
        <f t="shared" si="1316"/>
        <v>1.6150000000000011</v>
      </c>
      <c r="BI274" s="726">
        <f t="shared" si="1317"/>
        <v>0</v>
      </c>
      <c r="BJ274" s="726">
        <f t="shared" si="1318"/>
        <v>3.17</v>
      </c>
      <c r="BK274" s="726">
        <f t="shared" si="1270"/>
        <v>0</v>
      </c>
      <c r="BL274" s="738">
        <f t="shared" si="1271"/>
        <v>27.16</v>
      </c>
      <c r="BM274" s="718"/>
      <c r="BN274" s="779" t="s">
        <v>35316</v>
      </c>
      <c r="BO274" s="793" t="s">
        <v>35337</v>
      </c>
      <c r="BP274" s="784">
        <v>0.6</v>
      </c>
      <c r="BQ274" s="784">
        <v>18</v>
      </c>
      <c r="BR274" s="787">
        <v>1.4050000000000011</v>
      </c>
      <c r="BS274" s="787">
        <v>1.597999999999999</v>
      </c>
      <c r="BT274" s="795">
        <v>0</v>
      </c>
    </row>
    <row r="275" spans="1:72" ht="14.25">
      <c r="A275" s="1216" t="str">
        <f t="shared" si="1272"/>
        <v>D15 =&gt; D16</v>
      </c>
      <c r="B275" s="1218"/>
      <c r="C275" s="1217"/>
      <c r="D275" s="800">
        <f t="shared" si="1273"/>
        <v>0.6</v>
      </c>
      <c r="E275" s="801"/>
      <c r="F275" s="802"/>
      <c r="G275" s="803" t="s">
        <v>34920</v>
      </c>
      <c r="H275" s="740">
        <f t="shared" si="1274"/>
        <v>30</v>
      </c>
      <c r="I275" s="740">
        <v>1</v>
      </c>
      <c r="J275" s="740">
        <f t="shared" si="1275"/>
        <v>30</v>
      </c>
      <c r="K275" s="804">
        <f t="shared" si="1276"/>
        <v>1.597999999999999</v>
      </c>
      <c r="L275" s="804">
        <f t="shared" si="1277"/>
        <v>2.4330000000000034</v>
      </c>
      <c r="M275" s="724">
        <f t="shared" si="1278"/>
        <v>2.02</v>
      </c>
      <c r="N275" s="725">
        <f t="shared" si="1279"/>
        <v>0.06</v>
      </c>
      <c r="O275" s="725">
        <f t="shared" si="1280"/>
        <v>0.12</v>
      </c>
      <c r="P275" s="724">
        <f t="shared" si="1281"/>
        <v>2.2000000000000002</v>
      </c>
      <c r="Q275" s="724">
        <f t="shared" si="1282"/>
        <v>1.42</v>
      </c>
      <c r="R275" s="726">
        <f t="shared" si="1283"/>
        <v>0</v>
      </c>
      <c r="S275" s="726">
        <f t="shared" si="1284"/>
        <v>63.9</v>
      </c>
      <c r="T275" s="726">
        <f t="shared" si="1285"/>
        <v>29.82</v>
      </c>
      <c r="U275" s="726">
        <f t="shared" si="1286"/>
        <v>0</v>
      </c>
      <c r="V275" s="726">
        <f t="shared" si="1287"/>
        <v>0</v>
      </c>
      <c r="W275" s="727">
        <f t="shared" si="1288"/>
        <v>162</v>
      </c>
      <c r="X275" s="728">
        <f t="shared" si="1289"/>
        <v>0</v>
      </c>
      <c r="Y275" s="720" t="str">
        <f t="shared" si="1290"/>
        <v>D15</v>
      </c>
      <c r="Z275" s="721">
        <f t="shared" si="1291"/>
        <v>1.2</v>
      </c>
      <c r="AA275" s="729" t="s">
        <v>31</v>
      </c>
      <c r="AB275" s="722">
        <f t="shared" si="1268"/>
        <v>1.2</v>
      </c>
      <c r="AC275" s="730">
        <f t="shared" si="1292"/>
        <v>1.597999999999999</v>
      </c>
      <c r="AD275" s="731">
        <f t="shared" si="1293"/>
        <v>0.06</v>
      </c>
      <c r="AE275" s="731">
        <f t="shared" si="1294"/>
        <v>0.15</v>
      </c>
      <c r="AF275" s="732">
        <f t="shared" si="1295"/>
        <v>1.81</v>
      </c>
      <c r="AG275" s="732">
        <f t="shared" si="1296"/>
        <v>2.2000000000000002</v>
      </c>
      <c r="AH275" s="731">
        <f t="shared" si="1297"/>
        <v>0.68</v>
      </c>
      <c r="AI275" s="733">
        <f t="shared" si="1298"/>
        <v>0</v>
      </c>
      <c r="AJ275" s="733">
        <f t="shared" si="1299"/>
        <v>2.2400000000000002</v>
      </c>
      <c r="AK275" s="733">
        <f t="shared" si="1300"/>
        <v>0.46</v>
      </c>
      <c r="AL275" s="733">
        <f t="shared" si="1301"/>
        <v>0</v>
      </c>
      <c r="AM275" s="733">
        <f t="shared" si="1302"/>
        <v>0</v>
      </c>
      <c r="AN275" s="734">
        <f t="shared" si="1303"/>
        <v>12.57</v>
      </c>
      <c r="AO275" s="735">
        <f t="shared" si="1304"/>
        <v>0</v>
      </c>
      <c r="AP275" s="1216" t="str">
        <f t="shared" si="1305"/>
        <v>D15 =&gt; D16</v>
      </c>
      <c r="AQ275" s="1217"/>
      <c r="AR275" s="739">
        <f t="shared" si="1306"/>
        <v>0.6</v>
      </c>
      <c r="AS275" s="736"/>
      <c r="AT275" s="736"/>
      <c r="AU275" s="723">
        <f t="shared" si="1307"/>
        <v>30</v>
      </c>
      <c r="AV275" s="721">
        <f t="shared" si="1308"/>
        <v>1.4</v>
      </c>
      <c r="AW275" s="729" t="s">
        <v>31</v>
      </c>
      <c r="AX275" s="722">
        <f t="shared" si="1269"/>
        <v>1.4</v>
      </c>
      <c r="AY275" s="727">
        <f t="shared" si="1309"/>
        <v>28.6</v>
      </c>
      <c r="AZ275" s="798">
        <f t="shared" si="1310"/>
        <v>0.12</v>
      </c>
      <c r="BA275" s="798"/>
      <c r="BB275" s="727">
        <f t="shared" si="1311"/>
        <v>1.42</v>
      </c>
      <c r="BC275" s="724">
        <f t="shared" si="1312"/>
        <v>9.91</v>
      </c>
      <c r="BD275" s="737">
        <f t="shared" si="1313"/>
        <v>0</v>
      </c>
      <c r="BE275" s="737"/>
      <c r="BF275" s="737">
        <f t="shared" si="1314"/>
        <v>96.419999999999987</v>
      </c>
      <c r="BG275" s="737">
        <f t="shared" si="1315"/>
        <v>11.64</v>
      </c>
      <c r="BH275" s="726">
        <f t="shared" si="1316"/>
        <v>1.8079999999999989</v>
      </c>
      <c r="BI275" s="726">
        <f t="shared" si="1317"/>
        <v>0</v>
      </c>
      <c r="BJ275" s="726">
        <f t="shared" si="1318"/>
        <v>3.54</v>
      </c>
      <c r="BK275" s="726">
        <f t="shared" si="1270"/>
        <v>0</v>
      </c>
      <c r="BL275" s="738">
        <f t="shared" si="1271"/>
        <v>71.33</v>
      </c>
      <c r="BM275" s="718"/>
      <c r="BN275" s="779" t="s">
        <v>35317</v>
      </c>
      <c r="BO275" s="793" t="s">
        <v>35338</v>
      </c>
      <c r="BP275" s="784">
        <v>0.6</v>
      </c>
      <c r="BQ275" s="784">
        <v>30</v>
      </c>
      <c r="BR275" s="787">
        <v>1.597999999999999</v>
      </c>
      <c r="BS275" s="787">
        <v>2.4330000000000034</v>
      </c>
      <c r="BT275" s="795">
        <v>0</v>
      </c>
    </row>
    <row r="276" spans="1:72" ht="14.25">
      <c r="A276" s="1216" t="str">
        <f t="shared" si="1272"/>
        <v>D16 =&gt; D17</v>
      </c>
      <c r="B276" s="1218"/>
      <c r="C276" s="1217"/>
      <c r="D276" s="800">
        <f t="shared" si="1273"/>
        <v>0.6</v>
      </c>
      <c r="E276" s="801"/>
      <c r="F276" s="802"/>
      <c r="G276" s="803" t="s">
        <v>34920</v>
      </c>
      <c r="H276" s="740">
        <f t="shared" si="1274"/>
        <v>36</v>
      </c>
      <c r="I276" s="740">
        <v>1</v>
      </c>
      <c r="J276" s="740">
        <f t="shared" si="1275"/>
        <v>36</v>
      </c>
      <c r="K276" s="804">
        <f t="shared" si="1276"/>
        <v>2.4330000000000034</v>
      </c>
      <c r="L276" s="804">
        <f t="shared" si="1277"/>
        <v>2.3910000000000018</v>
      </c>
      <c r="M276" s="724">
        <f t="shared" si="1278"/>
        <v>2.41</v>
      </c>
      <c r="N276" s="725">
        <f t="shared" si="1279"/>
        <v>0.06</v>
      </c>
      <c r="O276" s="725">
        <f t="shared" si="1280"/>
        <v>0.12</v>
      </c>
      <c r="P276" s="724">
        <f t="shared" si="1281"/>
        <v>2.5900000000000003</v>
      </c>
      <c r="Q276" s="724">
        <f t="shared" si="1282"/>
        <v>1.42</v>
      </c>
      <c r="R276" s="726">
        <f t="shared" si="1283"/>
        <v>0</v>
      </c>
      <c r="S276" s="726">
        <f t="shared" si="1284"/>
        <v>76.680000000000007</v>
      </c>
      <c r="T276" s="726">
        <f t="shared" si="1285"/>
        <v>55.72</v>
      </c>
      <c r="U276" s="726">
        <f t="shared" si="1286"/>
        <v>0</v>
      </c>
      <c r="V276" s="726">
        <f t="shared" si="1287"/>
        <v>0</v>
      </c>
      <c r="W276" s="727">
        <f t="shared" si="1288"/>
        <v>222.48</v>
      </c>
      <c r="X276" s="728">
        <f t="shared" si="1289"/>
        <v>0</v>
      </c>
      <c r="Y276" s="720" t="str">
        <f t="shared" si="1290"/>
        <v>D16</v>
      </c>
      <c r="Z276" s="721">
        <f t="shared" si="1291"/>
        <v>1.2</v>
      </c>
      <c r="AA276" s="729" t="s">
        <v>31</v>
      </c>
      <c r="AB276" s="722">
        <f t="shared" si="1268"/>
        <v>1.2</v>
      </c>
      <c r="AC276" s="730">
        <f t="shared" si="1292"/>
        <v>2.4330000000000034</v>
      </c>
      <c r="AD276" s="731">
        <f t="shared" si="1293"/>
        <v>0.06</v>
      </c>
      <c r="AE276" s="731">
        <f t="shared" si="1294"/>
        <v>0.15</v>
      </c>
      <c r="AF276" s="732">
        <f t="shared" si="1295"/>
        <v>2.64</v>
      </c>
      <c r="AG276" s="732">
        <f t="shared" si="1296"/>
        <v>2.3000000000000003</v>
      </c>
      <c r="AH276" s="731">
        <f t="shared" si="1297"/>
        <v>0.68</v>
      </c>
      <c r="AI276" s="733">
        <f t="shared" si="1298"/>
        <v>0</v>
      </c>
      <c r="AJ276" s="733">
        <f t="shared" si="1299"/>
        <v>2.35</v>
      </c>
      <c r="AK276" s="733">
        <f t="shared" si="1300"/>
        <v>1.78</v>
      </c>
      <c r="AL276" s="733">
        <f t="shared" si="1301"/>
        <v>0</v>
      </c>
      <c r="AM276" s="733">
        <f t="shared" si="1302"/>
        <v>0</v>
      </c>
      <c r="AN276" s="734">
        <f t="shared" si="1303"/>
        <v>17.079999999999998</v>
      </c>
      <c r="AO276" s="735">
        <f t="shared" si="1304"/>
        <v>0</v>
      </c>
      <c r="AP276" s="1216" t="str">
        <f t="shared" si="1305"/>
        <v>D16 =&gt; D17</v>
      </c>
      <c r="AQ276" s="1217"/>
      <c r="AR276" s="739">
        <f t="shared" si="1306"/>
        <v>0.6</v>
      </c>
      <c r="AS276" s="736"/>
      <c r="AT276" s="736"/>
      <c r="AU276" s="723">
        <f t="shared" si="1307"/>
        <v>36</v>
      </c>
      <c r="AV276" s="721">
        <f t="shared" si="1308"/>
        <v>1.4</v>
      </c>
      <c r="AW276" s="729" t="s">
        <v>31</v>
      </c>
      <c r="AX276" s="722">
        <f t="shared" si="1269"/>
        <v>1.4</v>
      </c>
      <c r="AY276" s="727">
        <f t="shared" si="1309"/>
        <v>34.6</v>
      </c>
      <c r="AZ276" s="798">
        <f t="shared" si="1310"/>
        <v>0.12</v>
      </c>
      <c r="BA276" s="798"/>
      <c r="BB276" s="727">
        <f t="shared" si="1311"/>
        <v>1.42</v>
      </c>
      <c r="BC276" s="724">
        <f t="shared" si="1312"/>
        <v>11.99</v>
      </c>
      <c r="BD276" s="737">
        <f t="shared" si="1313"/>
        <v>0</v>
      </c>
      <c r="BE276" s="737"/>
      <c r="BF276" s="737">
        <f t="shared" si="1314"/>
        <v>136.53</v>
      </c>
      <c r="BG276" s="737">
        <f t="shared" si="1315"/>
        <v>14.09</v>
      </c>
      <c r="BH276" s="726">
        <f t="shared" si="1316"/>
        <v>2.35</v>
      </c>
      <c r="BI276" s="726">
        <f t="shared" si="1317"/>
        <v>0.34300000000000352</v>
      </c>
      <c r="BJ276" s="726">
        <f t="shared" si="1318"/>
        <v>4.6100000000000003</v>
      </c>
      <c r="BK276" s="726">
        <f t="shared" si="1270"/>
        <v>0.22</v>
      </c>
      <c r="BL276" s="738">
        <f t="shared" si="1271"/>
        <v>105.62</v>
      </c>
      <c r="BM276" s="718"/>
      <c r="BN276" s="779" t="s">
        <v>35318</v>
      </c>
      <c r="BO276" s="793" t="s">
        <v>35339</v>
      </c>
      <c r="BP276" s="784">
        <v>0.6</v>
      </c>
      <c r="BQ276" s="784">
        <v>36</v>
      </c>
      <c r="BR276" s="787">
        <v>2.4330000000000034</v>
      </c>
      <c r="BS276" s="787">
        <v>2.3910000000000018</v>
      </c>
      <c r="BT276" s="795">
        <v>0.4</v>
      </c>
    </row>
    <row r="277" spans="1:72" ht="14.25">
      <c r="A277" s="1216" t="str">
        <f t="shared" si="1272"/>
        <v>D17 =&gt; D18</v>
      </c>
      <c r="B277" s="1218"/>
      <c r="C277" s="1217"/>
      <c r="D277" s="800">
        <f t="shared" si="1273"/>
        <v>0.8</v>
      </c>
      <c r="E277" s="801"/>
      <c r="F277" s="802"/>
      <c r="G277" s="803" t="s">
        <v>34920</v>
      </c>
      <c r="H277" s="740">
        <f t="shared" si="1274"/>
        <v>24</v>
      </c>
      <c r="I277" s="740">
        <v>1</v>
      </c>
      <c r="J277" s="740">
        <f t="shared" si="1275"/>
        <v>24</v>
      </c>
      <c r="K277" s="804">
        <f t="shared" si="1276"/>
        <v>2.7910000000000004</v>
      </c>
      <c r="L277" s="804">
        <f t="shared" si="1277"/>
        <v>1.6410000000000018</v>
      </c>
      <c r="M277" s="724">
        <f t="shared" si="1278"/>
        <v>2.2200000000000002</v>
      </c>
      <c r="N277" s="725">
        <f t="shared" si="1279"/>
        <v>0.08</v>
      </c>
      <c r="O277" s="725">
        <f t="shared" si="1280"/>
        <v>0.16</v>
      </c>
      <c r="P277" s="724">
        <f t="shared" si="1281"/>
        <v>2.4600000000000004</v>
      </c>
      <c r="Q277" s="724">
        <f t="shared" si="1282"/>
        <v>1.6600000000000001</v>
      </c>
      <c r="R277" s="726">
        <f t="shared" si="1283"/>
        <v>0</v>
      </c>
      <c r="S277" s="726">
        <f t="shared" si="1284"/>
        <v>59.76</v>
      </c>
      <c r="T277" s="726">
        <f t="shared" si="1285"/>
        <v>38.25</v>
      </c>
      <c r="U277" s="726">
        <f t="shared" si="1286"/>
        <v>0</v>
      </c>
      <c r="V277" s="726">
        <f t="shared" si="1287"/>
        <v>0</v>
      </c>
      <c r="W277" s="727">
        <f t="shared" si="1288"/>
        <v>142.08000000000001</v>
      </c>
      <c r="X277" s="728">
        <f t="shared" si="1289"/>
        <v>0</v>
      </c>
      <c r="Y277" s="720" t="str">
        <f t="shared" si="1290"/>
        <v>D17</v>
      </c>
      <c r="Z277" s="721">
        <f t="shared" si="1291"/>
        <v>1.3</v>
      </c>
      <c r="AA277" s="729" t="s">
        <v>31</v>
      </c>
      <c r="AB277" s="722">
        <f t="shared" si="1268"/>
        <v>1.3</v>
      </c>
      <c r="AC277" s="730">
        <f t="shared" si="1292"/>
        <v>2.7910000000000004</v>
      </c>
      <c r="AD277" s="731">
        <f t="shared" si="1293"/>
        <v>0.08</v>
      </c>
      <c r="AE277" s="731">
        <f t="shared" si="1294"/>
        <v>0.15</v>
      </c>
      <c r="AF277" s="732">
        <f t="shared" si="1295"/>
        <v>3.02</v>
      </c>
      <c r="AG277" s="732">
        <f t="shared" si="1296"/>
        <v>2.4</v>
      </c>
      <c r="AH277" s="731">
        <f t="shared" si="1297"/>
        <v>0.74</v>
      </c>
      <c r="AI277" s="733">
        <f t="shared" si="1298"/>
        <v>0</v>
      </c>
      <c r="AJ277" s="733">
        <f t="shared" si="1299"/>
        <v>2.66</v>
      </c>
      <c r="AK277" s="733">
        <f t="shared" si="1300"/>
        <v>2.66</v>
      </c>
      <c r="AL277" s="733">
        <f t="shared" si="1301"/>
        <v>0.04</v>
      </c>
      <c r="AM277" s="733">
        <f t="shared" si="1302"/>
        <v>0</v>
      </c>
      <c r="AN277" s="734">
        <f t="shared" si="1303"/>
        <v>20.84</v>
      </c>
      <c r="AO277" s="735">
        <f t="shared" si="1304"/>
        <v>0</v>
      </c>
      <c r="AP277" s="1216" t="str">
        <f t="shared" si="1305"/>
        <v>D17 =&gt; D18</v>
      </c>
      <c r="AQ277" s="1217"/>
      <c r="AR277" s="739">
        <f t="shared" si="1306"/>
        <v>0.8</v>
      </c>
      <c r="AS277" s="736"/>
      <c r="AT277" s="736"/>
      <c r="AU277" s="723">
        <f t="shared" si="1307"/>
        <v>24</v>
      </c>
      <c r="AV277" s="721">
        <f t="shared" si="1308"/>
        <v>1.5</v>
      </c>
      <c r="AW277" s="729" t="s">
        <v>31</v>
      </c>
      <c r="AX277" s="722">
        <f t="shared" si="1269"/>
        <v>1.5</v>
      </c>
      <c r="AY277" s="727">
        <f t="shared" si="1309"/>
        <v>22.5</v>
      </c>
      <c r="AZ277" s="798">
        <f t="shared" si="1310"/>
        <v>0.16</v>
      </c>
      <c r="BA277" s="798"/>
      <c r="BB277" s="727">
        <f t="shared" si="1311"/>
        <v>1.6600000000000001</v>
      </c>
      <c r="BC277" s="724">
        <f t="shared" si="1312"/>
        <v>11.76</v>
      </c>
      <c r="BD277" s="737">
        <f t="shared" si="1313"/>
        <v>0</v>
      </c>
      <c r="BE277" s="737"/>
      <c r="BF277" s="737">
        <f t="shared" si="1314"/>
        <v>103.36999999999999</v>
      </c>
      <c r="BG277" s="737">
        <f t="shared" si="1315"/>
        <v>16.29</v>
      </c>
      <c r="BH277" s="726">
        <f t="shared" si="1316"/>
        <v>2.35</v>
      </c>
      <c r="BI277" s="726">
        <f t="shared" si="1317"/>
        <v>0.72100000000000053</v>
      </c>
      <c r="BJ277" s="726">
        <f t="shared" si="1318"/>
        <v>5.29</v>
      </c>
      <c r="BK277" s="726">
        <f t="shared" si="1270"/>
        <v>0.46</v>
      </c>
      <c r="BL277" s="738">
        <f t="shared" si="1271"/>
        <v>69.569999999999993</v>
      </c>
      <c r="BM277" s="718"/>
      <c r="BN277" s="779" t="s">
        <v>35319</v>
      </c>
      <c r="BO277" s="793" t="s">
        <v>35340</v>
      </c>
      <c r="BP277" s="784">
        <v>0.8</v>
      </c>
      <c r="BQ277" s="784">
        <v>24</v>
      </c>
      <c r="BR277" s="787">
        <v>2.7910000000000004</v>
      </c>
      <c r="BS277" s="787">
        <v>1.6410000000000018</v>
      </c>
      <c r="BT277" s="795">
        <v>0.6</v>
      </c>
    </row>
    <row r="278" spans="1:72" ht="14.25">
      <c r="A278" s="1216" t="str">
        <f t="shared" si="1272"/>
        <v>D18 =&gt; D19</v>
      </c>
      <c r="B278" s="1218"/>
      <c r="C278" s="1217"/>
      <c r="D278" s="800">
        <f t="shared" si="1273"/>
        <v>0.8</v>
      </c>
      <c r="E278" s="801"/>
      <c r="F278" s="802"/>
      <c r="G278" s="803" t="s">
        <v>35026</v>
      </c>
      <c r="H278" s="740">
        <f t="shared" si="1274"/>
        <v>30</v>
      </c>
      <c r="I278" s="740">
        <v>1</v>
      </c>
      <c r="J278" s="740">
        <f t="shared" si="1275"/>
        <v>30</v>
      </c>
      <c r="K278" s="804">
        <f t="shared" si="1276"/>
        <v>2.2410000000000032</v>
      </c>
      <c r="L278" s="804">
        <f t="shared" si="1277"/>
        <v>1.4780000000000051</v>
      </c>
      <c r="M278" s="724">
        <f t="shared" si="1278"/>
        <v>1.86</v>
      </c>
      <c r="N278" s="725">
        <f t="shared" si="1279"/>
        <v>0.08</v>
      </c>
      <c r="O278" s="725">
        <f t="shared" si="1280"/>
        <v>0.16</v>
      </c>
      <c r="P278" s="724">
        <f t="shared" si="1281"/>
        <v>2.1</v>
      </c>
      <c r="Q278" s="724">
        <f t="shared" si="1282"/>
        <v>1.6600000000000001</v>
      </c>
      <c r="R278" s="726">
        <f t="shared" si="1283"/>
        <v>0</v>
      </c>
      <c r="S278" s="726">
        <f t="shared" si="1284"/>
        <v>74.7</v>
      </c>
      <c r="T278" s="726">
        <f t="shared" si="1285"/>
        <v>29.88</v>
      </c>
      <c r="U278" s="726">
        <f t="shared" si="1286"/>
        <v>0</v>
      </c>
      <c r="V278" s="726">
        <f t="shared" si="1287"/>
        <v>0</v>
      </c>
      <c r="W278" s="727">
        <f t="shared" si="1288"/>
        <v>156</v>
      </c>
      <c r="X278" s="728">
        <f t="shared" si="1289"/>
        <v>0</v>
      </c>
      <c r="Y278" s="720" t="str">
        <f t="shared" si="1290"/>
        <v>D18</v>
      </c>
      <c r="Z278" s="721">
        <f t="shared" si="1291"/>
        <v>1.3</v>
      </c>
      <c r="AA278" s="729" t="s">
        <v>31</v>
      </c>
      <c r="AB278" s="722">
        <f t="shared" si="1268"/>
        <v>1.3</v>
      </c>
      <c r="AC278" s="730">
        <f t="shared" si="1292"/>
        <v>2.2410000000000032</v>
      </c>
      <c r="AD278" s="731">
        <f t="shared" si="1293"/>
        <v>0.08</v>
      </c>
      <c r="AE278" s="731">
        <f t="shared" si="1294"/>
        <v>0.15</v>
      </c>
      <c r="AF278" s="732">
        <f t="shared" si="1295"/>
        <v>2.4700000000000002</v>
      </c>
      <c r="AG278" s="732">
        <f t="shared" si="1296"/>
        <v>2.4</v>
      </c>
      <c r="AH278" s="731">
        <f t="shared" si="1297"/>
        <v>0.74</v>
      </c>
      <c r="AI278" s="733">
        <f t="shared" si="1298"/>
        <v>0</v>
      </c>
      <c r="AJ278" s="733">
        <f t="shared" si="1299"/>
        <v>2.66</v>
      </c>
      <c r="AK278" s="733">
        <f t="shared" si="1300"/>
        <v>1.72</v>
      </c>
      <c r="AL278" s="733">
        <f t="shared" si="1301"/>
        <v>0</v>
      </c>
      <c r="AM278" s="733">
        <f t="shared" si="1302"/>
        <v>0</v>
      </c>
      <c r="AN278" s="734">
        <f t="shared" si="1303"/>
        <v>17.579999999999998</v>
      </c>
      <c r="AO278" s="735">
        <f t="shared" si="1304"/>
        <v>0</v>
      </c>
      <c r="AP278" s="1216" t="str">
        <f t="shared" si="1305"/>
        <v>D18 =&gt; D19</v>
      </c>
      <c r="AQ278" s="1217"/>
      <c r="AR278" s="739">
        <f t="shared" si="1306"/>
        <v>0.8</v>
      </c>
      <c r="AS278" s="736"/>
      <c r="AT278" s="736"/>
      <c r="AU278" s="723">
        <f t="shared" si="1307"/>
        <v>30</v>
      </c>
      <c r="AV278" s="721">
        <f t="shared" si="1308"/>
        <v>1.5</v>
      </c>
      <c r="AW278" s="729" t="s">
        <v>31</v>
      </c>
      <c r="AX278" s="722">
        <f t="shared" si="1269"/>
        <v>1.5</v>
      </c>
      <c r="AY278" s="727">
        <f t="shared" si="1309"/>
        <v>28.5</v>
      </c>
      <c r="AZ278" s="798">
        <f t="shared" si="1310"/>
        <v>0.16</v>
      </c>
      <c r="BA278" s="798"/>
      <c r="BB278" s="727">
        <f t="shared" si="1311"/>
        <v>1.6600000000000001</v>
      </c>
      <c r="BC278" s="724">
        <f t="shared" si="1312"/>
        <v>14.89</v>
      </c>
      <c r="BD278" s="737">
        <f t="shared" si="1313"/>
        <v>0</v>
      </c>
      <c r="BE278" s="737"/>
      <c r="BF278" s="737">
        <f t="shared" si="1314"/>
        <v>108.96</v>
      </c>
      <c r="BG278" s="737">
        <f t="shared" si="1315"/>
        <v>20.63</v>
      </c>
      <c r="BH278" s="726">
        <f t="shared" si="1316"/>
        <v>2.35</v>
      </c>
      <c r="BI278" s="726">
        <f t="shared" si="1317"/>
        <v>0.17100000000000337</v>
      </c>
      <c r="BJ278" s="726">
        <f t="shared" si="1318"/>
        <v>5.29</v>
      </c>
      <c r="BK278" s="726">
        <f t="shared" si="1270"/>
        <v>0.11</v>
      </c>
      <c r="BL278" s="738">
        <f t="shared" si="1271"/>
        <v>68.040000000000006</v>
      </c>
      <c r="BM278" s="718"/>
      <c r="BN278" s="779" t="s">
        <v>35320</v>
      </c>
      <c r="BO278" s="793" t="s">
        <v>35341</v>
      </c>
      <c r="BP278" s="784">
        <v>0.8</v>
      </c>
      <c r="BQ278" s="784">
        <v>30</v>
      </c>
      <c r="BR278" s="787">
        <v>2.2410000000000032</v>
      </c>
      <c r="BS278" s="787">
        <v>1.4780000000000051</v>
      </c>
      <c r="BT278" s="795">
        <v>0.55000000000000004</v>
      </c>
    </row>
    <row r="279" spans="1:72" ht="14.25">
      <c r="A279" s="1216" t="str">
        <f t="shared" si="1272"/>
        <v>D19 =&gt; D20</v>
      </c>
      <c r="B279" s="1218"/>
      <c r="C279" s="1217"/>
      <c r="D279" s="800">
        <f t="shared" si="1273"/>
        <v>0.8</v>
      </c>
      <c r="E279" s="801"/>
      <c r="F279" s="802"/>
      <c r="G279" s="803" t="s">
        <v>35026</v>
      </c>
      <c r="H279" s="740">
        <f t="shared" si="1274"/>
        <v>34</v>
      </c>
      <c r="I279" s="740">
        <v>1</v>
      </c>
      <c r="J279" s="740">
        <f t="shared" si="1275"/>
        <v>34</v>
      </c>
      <c r="K279" s="804">
        <f t="shared" si="1276"/>
        <v>2.0280000000000022</v>
      </c>
      <c r="L279" s="804">
        <f t="shared" si="1277"/>
        <v>1.5309999999999988</v>
      </c>
      <c r="M279" s="724">
        <f t="shared" si="1278"/>
        <v>1.78</v>
      </c>
      <c r="N279" s="725">
        <f t="shared" si="1279"/>
        <v>0.08</v>
      </c>
      <c r="O279" s="725">
        <f t="shared" si="1280"/>
        <v>0.16</v>
      </c>
      <c r="P279" s="724">
        <f t="shared" si="1281"/>
        <v>2.02</v>
      </c>
      <c r="Q279" s="724">
        <f t="shared" si="1282"/>
        <v>1.6600000000000001</v>
      </c>
      <c r="R279" s="726">
        <f t="shared" si="1283"/>
        <v>0</v>
      </c>
      <c r="S279" s="726">
        <f t="shared" si="1284"/>
        <v>84.66</v>
      </c>
      <c r="T279" s="726">
        <f t="shared" si="1285"/>
        <v>29.35</v>
      </c>
      <c r="U279" s="726">
        <f t="shared" si="1286"/>
        <v>0</v>
      </c>
      <c r="V279" s="726">
        <f t="shared" si="1287"/>
        <v>0</v>
      </c>
      <c r="W279" s="727">
        <f t="shared" si="1288"/>
        <v>171.36</v>
      </c>
      <c r="X279" s="728">
        <f t="shared" si="1289"/>
        <v>0</v>
      </c>
      <c r="Y279" s="720" t="str">
        <f t="shared" si="1290"/>
        <v>D19</v>
      </c>
      <c r="Z279" s="721">
        <f t="shared" si="1291"/>
        <v>1.3</v>
      </c>
      <c r="AA279" s="729" t="s">
        <v>31</v>
      </c>
      <c r="AB279" s="722">
        <f t="shared" si="1268"/>
        <v>1.3</v>
      </c>
      <c r="AC279" s="730">
        <f t="shared" si="1292"/>
        <v>2.0280000000000022</v>
      </c>
      <c r="AD279" s="731">
        <f t="shared" si="1293"/>
        <v>0.08</v>
      </c>
      <c r="AE279" s="731">
        <f t="shared" si="1294"/>
        <v>0.15</v>
      </c>
      <c r="AF279" s="732">
        <f t="shared" si="1295"/>
        <v>2.2599999999999998</v>
      </c>
      <c r="AG279" s="732">
        <f t="shared" si="1296"/>
        <v>2.4</v>
      </c>
      <c r="AH279" s="731">
        <f t="shared" si="1297"/>
        <v>0.74</v>
      </c>
      <c r="AI279" s="733">
        <f t="shared" si="1298"/>
        <v>0</v>
      </c>
      <c r="AJ279" s="733">
        <f t="shared" si="1299"/>
        <v>2.66</v>
      </c>
      <c r="AK279" s="733">
        <f t="shared" si="1300"/>
        <v>1.35</v>
      </c>
      <c r="AL279" s="733">
        <f t="shared" si="1301"/>
        <v>0</v>
      </c>
      <c r="AM279" s="733">
        <f t="shared" si="1302"/>
        <v>0</v>
      </c>
      <c r="AN279" s="734">
        <f t="shared" si="1303"/>
        <v>16.34</v>
      </c>
      <c r="AO279" s="735">
        <f t="shared" si="1304"/>
        <v>0</v>
      </c>
      <c r="AP279" s="1216" t="str">
        <f t="shared" si="1305"/>
        <v>D19 =&gt; D20</v>
      </c>
      <c r="AQ279" s="1217"/>
      <c r="AR279" s="739">
        <f t="shared" si="1306"/>
        <v>0.8</v>
      </c>
      <c r="AS279" s="736"/>
      <c r="AT279" s="736"/>
      <c r="AU279" s="723">
        <f t="shared" si="1307"/>
        <v>34</v>
      </c>
      <c r="AV279" s="721">
        <f t="shared" si="1308"/>
        <v>1.5</v>
      </c>
      <c r="AW279" s="729" t="s">
        <v>31</v>
      </c>
      <c r="AX279" s="722">
        <f t="shared" si="1269"/>
        <v>1.5</v>
      </c>
      <c r="AY279" s="727">
        <f t="shared" si="1309"/>
        <v>32.5</v>
      </c>
      <c r="AZ279" s="798">
        <f t="shared" si="1310"/>
        <v>0.16</v>
      </c>
      <c r="BA279" s="798"/>
      <c r="BB279" s="727">
        <f t="shared" si="1311"/>
        <v>1.6600000000000001</v>
      </c>
      <c r="BC279" s="724">
        <f t="shared" si="1312"/>
        <v>16.98</v>
      </c>
      <c r="BD279" s="737">
        <f t="shared" si="1313"/>
        <v>0</v>
      </c>
      <c r="BE279" s="737"/>
      <c r="BF279" s="737">
        <f t="shared" si="1314"/>
        <v>118.01999999999998</v>
      </c>
      <c r="BG279" s="737">
        <f t="shared" si="1315"/>
        <v>23.52</v>
      </c>
      <c r="BH279" s="726">
        <f t="shared" si="1316"/>
        <v>2.2580000000000022</v>
      </c>
      <c r="BI279" s="726">
        <f t="shared" si="1317"/>
        <v>5.0000000000000266E-2</v>
      </c>
      <c r="BJ279" s="726">
        <f t="shared" si="1318"/>
        <v>5.08</v>
      </c>
      <c r="BK279" s="726">
        <f t="shared" si="1270"/>
        <v>0.03</v>
      </c>
      <c r="BL279" s="738">
        <f t="shared" si="1271"/>
        <v>72.41</v>
      </c>
      <c r="BM279" s="718"/>
      <c r="BN279" s="779" t="s">
        <v>35321</v>
      </c>
      <c r="BO279" s="793" t="s">
        <v>35342</v>
      </c>
      <c r="BP279" s="784">
        <v>0.8</v>
      </c>
      <c r="BQ279" s="784">
        <v>34</v>
      </c>
      <c r="BR279" s="787">
        <v>2.0280000000000022</v>
      </c>
      <c r="BS279" s="787">
        <v>1.5309999999999988</v>
      </c>
      <c r="BT279" s="795">
        <v>0.2</v>
      </c>
    </row>
    <row r="280" spans="1:72" ht="14.25">
      <c r="A280" s="1216" t="str">
        <f t="shared" si="1272"/>
        <v>D20 =&gt; D21</v>
      </c>
      <c r="B280" s="1218"/>
      <c r="C280" s="1217"/>
      <c r="D280" s="800">
        <v>2</v>
      </c>
      <c r="E280" s="801" t="s">
        <v>31</v>
      </c>
      <c r="F280" s="802">
        <v>0.8</v>
      </c>
      <c r="G280" s="803" t="s">
        <v>34870</v>
      </c>
      <c r="H280" s="740">
        <f t="shared" si="1274"/>
        <v>35</v>
      </c>
      <c r="I280" s="740">
        <v>1</v>
      </c>
      <c r="J280" s="740">
        <f t="shared" si="1275"/>
        <v>35</v>
      </c>
      <c r="K280" s="804">
        <f t="shared" si="1276"/>
        <v>1.7311461627528288</v>
      </c>
      <c r="L280" s="804">
        <f t="shared" si="1277"/>
        <v>1.2576461627528275</v>
      </c>
      <c r="M280" s="724">
        <f t="shared" si="1278"/>
        <v>1.49</v>
      </c>
      <c r="N280" s="725">
        <f t="shared" si="1279"/>
        <v>0.15</v>
      </c>
      <c r="O280" s="725">
        <f t="shared" si="1280"/>
        <v>0.5</v>
      </c>
      <c r="P280" s="724">
        <f t="shared" si="1281"/>
        <v>2.1399999999999997</v>
      </c>
      <c r="Q280" s="724">
        <f t="shared" si="1282"/>
        <v>3</v>
      </c>
      <c r="R280" s="726">
        <f t="shared" si="1283"/>
        <v>0</v>
      </c>
      <c r="S280" s="726">
        <f t="shared" si="1284"/>
        <v>157.5</v>
      </c>
      <c r="T280" s="726">
        <f t="shared" si="1285"/>
        <v>67.2</v>
      </c>
      <c r="U280" s="726">
        <f t="shared" si="1286"/>
        <v>0</v>
      </c>
      <c r="V280" s="726">
        <f t="shared" si="1287"/>
        <v>0</v>
      </c>
      <c r="W280" s="727">
        <f t="shared" si="1288"/>
        <v>184.8</v>
      </c>
      <c r="X280" s="728">
        <f t="shared" si="1289"/>
        <v>0</v>
      </c>
      <c r="Y280" s="720" t="str">
        <f t="shared" si="1290"/>
        <v>D20</v>
      </c>
      <c r="Z280" s="721">
        <f t="shared" si="1291"/>
        <v>2</v>
      </c>
      <c r="AA280" s="729" t="s">
        <v>31</v>
      </c>
      <c r="AB280" s="722">
        <f t="shared" si="1268"/>
        <v>2</v>
      </c>
      <c r="AC280" s="730">
        <f t="shared" si="1292"/>
        <v>1.7311461627528288</v>
      </c>
      <c r="AD280" s="731">
        <f t="shared" si="1293"/>
        <v>0.15</v>
      </c>
      <c r="AE280" s="731">
        <f t="shared" si="1294"/>
        <v>0.15</v>
      </c>
      <c r="AF280" s="732">
        <f t="shared" si="1295"/>
        <v>2.0299999999999998</v>
      </c>
      <c r="AG280" s="732">
        <f t="shared" si="1296"/>
        <v>3</v>
      </c>
      <c r="AH280" s="731">
        <f t="shared" si="1297"/>
        <v>0.10000000000000009</v>
      </c>
      <c r="AI280" s="733">
        <f t="shared" si="1298"/>
        <v>0</v>
      </c>
      <c r="AJ280" s="733">
        <f t="shared" si="1299"/>
        <v>0.45</v>
      </c>
      <c r="AK280" s="733">
        <f t="shared" si="1300"/>
        <v>0.16</v>
      </c>
      <c r="AL280" s="733">
        <f t="shared" si="1301"/>
        <v>0</v>
      </c>
      <c r="AM280" s="733">
        <f t="shared" si="1302"/>
        <v>0</v>
      </c>
      <c r="AN280" s="734">
        <f t="shared" si="1303"/>
        <v>2.02</v>
      </c>
      <c r="AO280" s="735">
        <f t="shared" si="1304"/>
        <v>0</v>
      </c>
      <c r="AP280" s="1216" t="str">
        <f t="shared" si="1305"/>
        <v>D20 =&gt; D21</v>
      </c>
      <c r="AQ280" s="1217">
        <f t="shared" ref="AQ280:AQ281" si="1319">C280</f>
        <v>0</v>
      </c>
      <c r="AR280" s="739">
        <f t="shared" si="1306"/>
        <v>2</v>
      </c>
      <c r="AS280" s="736" t="s">
        <v>35102</v>
      </c>
      <c r="AT280" s="736">
        <f t="shared" ref="AT280:AT281" si="1320">F280</f>
        <v>0.8</v>
      </c>
      <c r="AU280" s="723">
        <f t="shared" si="1307"/>
        <v>35</v>
      </c>
      <c r="AV280" s="721">
        <f t="shared" si="1308"/>
        <v>2.2000000000000002</v>
      </c>
      <c r="AW280" s="729" t="s">
        <v>31</v>
      </c>
      <c r="AX280" s="722">
        <f t="shared" si="1269"/>
        <v>2.2000000000000002</v>
      </c>
      <c r="AY280" s="727">
        <f t="shared" si="1309"/>
        <v>32.799999999999997</v>
      </c>
      <c r="AZ280" s="798">
        <v>0.45</v>
      </c>
      <c r="BA280" s="798">
        <v>0.05</v>
      </c>
      <c r="BB280" s="727">
        <f t="shared" si="1311"/>
        <v>3</v>
      </c>
      <c r="BC280" s="724">
        <f t="shared" si="1312"/>
        <v>0</v>
      </c>
      <c r="BD280" s="737">
        <f t="shared" ref="BD280:BD281" si="1321">IF(F280&gt;0,ROUND(AY280*AZ280*Q280,2),0)</f>
        <v>44.28</v>
      </c>
      <c r="BE280" s="737">
        <f t="shared" ref="BE280:BE281" si="1322">IF(F280&gt;0,ROUND(AY280*BA280*Q280,2),0)</f>
        <v>4.92</v>
      </c>
      <c r="BF280" s="737">
        <f t="shared" si="1314"/>
        <v>225.30999999999997</v>
      </c>
      <c r="BG280" s="737">
        <f t="shared" si="1315"/>
        <v>82.98</v>
      </c>
      <c r="BH280" s="726">
        <f t="shared" si="1316"/>
        <v>2.0311461627528287</v>
      </c>
      <c r="BI280" s="726">
        <f t="shared" si="1317"/>
        <v>0</v>
      </c>
      <c r="BJ280" s="726">
        <f t="shared" si="1318"/>
        <v>9.83</v>
      </c>
      <c r="BK280" s="726">
        <f t="shared" si="1270"/>
        <v>0</v>
      </c>
      <c r="BL280" s="738">
        <f t="shared" si="1271"/>
        <v>88.22</v>
      </c>
      <c r="BM280" s="718"/>
      <c r="BN280" s="779" t="s">
        <v>35322</v>
      </c>
      <c r="BO280" s="793" t="s">
        <v>35343</v>
      </c>
      <c r="BP280" s="784">
        <v>0.8</v>
      </c>
      <c r="BQ280" s="784">
        <v>35</v>
      </c>
      <c r="BR280" s="787">
        <v>1.7311461627528288</v>
      </c>
      <c r="BS280" s="787">
        <v>1.2576461627528275</v>
      </c>
      <c r="BT280" s="795">
        <v>0</v>
      </c>
    </row>
    <row r="281" spans="1:72" ht="14.25">
      <c r="A281" s="1216" t="str">
        <f t="shared" si="1272"/>
        <v>D21 =&gt; RIOMONJOLOS</v>
      </c>
      <c r="B281" s="1218"/>
      <c r="C281" s="1217"/>
      <c r="D281" s="800">
        <v>2</v>
      </c>
      <c r="E281" s="801" t="s">
        <v>31</v>
      </c>
      <c r="F281" s="802">
        <v>0.8</v>
      </c>
      <c r="G281" s="803" t="s">
        <v>34870</v>
      </c>
      <c r="H281" s="740">
        <f t="shared" si="1274"/>
        <v>8</v>
      </c>
      <c r="I281" s="740">
        <v>1</v>
      </c>
      <c r="J281" s="740">
        <f t="shared" si="1275"/>
        <v>8</v>
      </c>
      <c r="K281" s="804">
        <f t="shared" si="1276"/>
        <v>1.2576461627528275</v>
      </c>
      <c r="L281" s="804">
        <f t="shared" si="1277"/>
        <v>1.240646162752828</v>
      </c>
      <c r="M281" s="724">
        <f t="shared" si="1278"/>
        <v>1.25</v>
      </c>
      <c r="N281" s="725">
        <f t="shared" si="1279"/>
        <v>0.15</v>
      </c>
      <c r="O281" s="725">
        <f t="shared" si="1280"/>
        <v>0.5</v>
      </c>
      <c r="P281" s="724">
        <f t="shared" si="1281"/>
        <v>1.9</v>
      </c>
      <c r="Q281" s="724">
        <f t="shared" si="1282"/>
        <v>2.9</v>
      </c>
      <c r="R281" s="726">
        <f t="shared" si="1283"/>
        <v>0</v>
      </c>
      <c r="S281" s="726">
        <f t="shared" si="1284"/>
        <v>34.799999999999997</v>
      </c>
      <c r="T281" s="726">
        <f t="shared" si="1285"/>
        <v>9.2799999999999994</v>
      </c>
      <c r="U281" s="726">
        <f t="shared" si="1286"/>
        <v>0</v>
      </c>
      <c r="V281" s="726">
        <f t="shared" si="1287"/>
        <v>0</v>
      </c>
      <c r="W281" s="727">
        <f t="shared" si="1288"/>
        <v>38.4</v>
      </c>
      <c r="X281" s="728">
        <f t="shared" si="1289"/>
        <v>0</v>
      </c>
      <c r="Y281" s="720" t="str">
        <f t="shared" si="1290"/>
        <v>D21</v>
      </c>
      <c r="Z281" s="721">
        <f t="shared" si="1291"/>
        <v>2</v>
      </c>
      <c r="AA281" s="729" t="s">
        <v>31</v>
      </c>
      <c r="AB281" s="722">
        <f t="shared" si="1268"/>
        <v>2</v>
      </c>
      <c r="AC281" s="730">
        <f t="shared" si="1292"/>
        <v>1.2576461627528275</v>
      </c>
      <c r="AD281" s="731">
        <f t="shared" si="1293"/>
        <v>0.15</v>
      </c>
      <c r="AE281" s="731">
        <f t="shared" si="1294"/>
        <v>0.15</v>
      </c>
      <c r="AF281" s="732">
        <f t="shared" si="1295"/>
        <v>1.56</v>
      </c>
      <c r="AG281" s="732">
        <f t="shared" si="1296"/>
        <v>3</v>
      </c>
      <c r="AH281" s="731">
        <f t="shared" si="1297"/>
        <v>0.10000000000000009</v>
      </c>
      <c r="AI281" s="733">
        <f t="shared" si="1298"/>
        <v>0</v>
      </c>
      <c r="AJ281" s="733">
        <f t="shared" si="1299"/>
        <v>0.45</v>
      </c>
      <c r="AK281" s="733">
        <f t="shared" si="1300"/>
        <v>0.02</v>
      </c>
      <c r="AL281" s="733">
        <f t="shared" si="1301"/>
        <v>0</v>
      </c>
      <c r="AM281" s="733">
        <f t="shared" si="1302"/>
        <v>0</v>
      </c>
      <c r="AN281" s="734">
        <f t="shared" si="1303"/>
        <v>1.65</v>
      </c>
      <c r="AO281" s="735">
        <f t="shared" si="1304"/>
        <v>0</v>
      </c>
      <c r="AP281" s="1216" t="str">
        <f t="shared" si="1305"/>
        <v>D21 =&gt; RIOMONJOLOS</v>
      </c>
      <c r="AQ281" s="1217">
        <f t="shared" si="1319"/>
        <v>0</v>
      </c>
      <c r="AR281" s="739">
        <f t="shared" si="1306"/>
        <v>2</v>
      </c>
      <c r="AS281" s="736" t="s">
        <v>35102</v>
      </c>
      <c r="AT281" s="736">
        <f t="shared" si="1320"/>
        <v>0.8</v>
      </c>
      <c r="AU281" s="723">
        <f t="shared" si="1307"/>
        <v>8</v>
      </c>
      <c r="AV281" s="721">
        <f t="shared" si="1308"/>
        <v>2.2000000000000002</v>
      </c>
      <c r="AW281" s="729" t="s">
        <v>31</v>
      </c>
      <c r="AX281" s="722">
        <f t="shared" si="1269"/>
        <v>2.2000000000000002</v>
      </c>
      <c r="AY281" s="727">
        <f t="shared" si="1309"/>
        <v>5.8</v>
      </c>
      <c r="AZ281" s="798">
        <v>0.45</v>
      </c>
      <c r="BA281" s="798">
        <v>0.05</v>
      </c>
      <c r="BB281" s="727">
        <f t="shared" si="1311"/>
        <v>2.9</v>
      </c>
      <c r="BC281" s="724">
        <f t="shared" si="1312"/>
        <v>0</v>
      </c>
      <c r="BD281" s="737">
        <f t="shared" si="1321"/>
        <v>7.57</v>
      </c>
      <c r="BE281" s="737">
        <f t="shared" si="1322"/>
        <v>0.84</v>
      </c>
      <c r="BF281" s="737">
        <f t="shared" si="1314"/>
        <v>44.550000000000004</v>
      </c>
      <c r="BG281" s="737">
        <f t="shared" si="1315"/>
        <v>14.67</v>
      </c>
      <c r="BH281" s="726">
        <f t="shared" si="1316"/>
        <v>1.5576461627528273</v>
      </c>
      <c r="BI281" s="726">
        <f t="shared" si="1317"/>
        <v>0</v>
      </c>
      <c r="BJ281" s="726">
        <f t="shared" si="1318"/>
        <v>7.54</v>
      </c>
      <c r="BK281" s="726">
        <f t="shared" si="1270"/>
        <v>0</v>
      </c>
      <c r="BL281" s="738">
        <f t="shared" si="1271"/>
        <v>14.77</v>
      </c>
      <c r="BM281" s="718"/>
      <c r="BN281" s="779" t="s">
        <v>35323</v>
      </c>
      <c r="BO281" s="793" t="s">
        <v>35344</v>
      </c>
      <c r="BP281" s="784">
        <v>0.8</v>
      </c>
      <c r="BQ281" s="784">
        <v>8</v>
      </c>
      <c r="BR281" s="787">
        <v>1.2576461627528275</v>
      </c>
      <c r="BS281" s="787">
        <v>1.240646162752828</v>
      </c>
      <c r="BT281" s="795">
        <v>0.159</v>
      </c>
    </row>
    <row r="282" spans="1:72" ht="14.25">
      <c r="A282" s="719" t="s">
        <v>35381</v>
      </c>
      <c r="B282" s="742"/>
      <c r="C282" s="742"/>
      <c r="D282" s="777"/>
      <c r="E282" s="777"/>
      <c r="F282" s="777"/>
      <c r="G282" s="743"/>
      <c r="H282" s="745"/>
      <c r="I282" s="745"/>
      <c r="J282" s="745"/>
      <c r="K282" s="746"/>
      <c r="L282" s="746"/>
      <c r="M282" s="747"/>
      <c r="N282" s="748"/>
      <c r="O282" s="748"/>
      <c r="P282" s="747"/>
      <c r="Q282" s="747"/>
      <c r="R282" s="749"/>
      <c r="S282" s="749"/>
      <c r="T282" s="749"/>
      <c r="U282" s="749"/>
      <c r="V282" s="749"/>
      <c r="W282" s="750"/>
      <c r="X282" s="715"/>
      <c r="Y282" s="741"/>
      <c r="Z282" s="743"/>
      <c r="AA282" s="751"/>
      <c r="AB282" s="743"/>
      <c r="AC282" s="752"/>
      <c r="AD282" s="751"/>
      <c r="AE282" s="751"/>
      <c r="AF282" s="753"/>
      <c r="AG282" s="753"/>
      <c r="AH282" s="751"/>
      <c r="AI282" s="754"/>
      <c r="AJ282" s="754"/>
      <c r="AK282" s="754"/>
      <c r="AL282" s="754"/>
      <c r="AM282" s="754"/>
      <c r="AN282" s="755"/>
      <c r="AO282" s="756"/>
      <c r="AP282" s="741"/>
      <c r="AQ282" s="742"/>
      <c r="AR282" s="757"/>
      <c r="AS282" s="757"/>
      <c r="AT282" s="757"/>
      <c r="AU282" s="745"/>
      <c r="AV282" s="743"/>
      <c r="AW282" s="751"/>
      <c r="AX282" s="743"/>
      <c r="AY282" s="750"/>
      <c r="AZ282" s="750"/>
      <c r="BA282" s="750"/>
      <c r="BB282" s="750"/>
      <c r="BC282" s="747"/>
      <c r="BD282" s="747"/>
      <c r="BE282" s="747"/>
      <c r="BF282" s="747"/>
      <c r="BG282" s="747"/>
      <c r="BH282" s="749"/>
      <c r="BI282" s="749"/>
      <c r="BJ282" s="749"/>
      <c r="BK282" s="749"/>
      <c r="BL282" s="717"/>
      <c r="BM282" s="718"/>
      <c r="BN282" s="779"/>
      <c r="BO282" s="793"/>
      <c r="BP282" s="784"/>
      <c r="BQ282" s="784"/>
      <c r="BR282" s="787"/>
      <c r="BS282" s="787"/>
      <c r="BT282" s="795"/>
    </row>
    <row r="283" spans="1:72" ht="14.25">
      <c r="A283" s="719" t="s">
        <v>35187</v>
      </c>
      <c r="B283" s="742"/>
      <c r="C283" s="742"/>
      <c r="D283" s="777"/>
      <c r="E283" s="777"/>
      <c r="F283" s="777"/>
      <c r="G283" s="743"/>
      <c r="H283" s="745"/>
      <c r="I283" s="745"/>
      <c r="J283" s="745"/>
      <c r="K283" s="746"/>
      <c r="L283" s="746"/>
      <c r="M283" s="747"/>
      <c r="N283" s="748"/>
      <c r="O283" s="748"/>
      <c r="P283" s="747"/>
      <c r="Q283" s="747"/>
      <c r="R283" s="749"/>
      <c r="S283" s="749"/>
      <c r="T283" s="749"/>
      <c r="U283" s="749"/>
      <c r="V283" s="749"/>
      <c r="W283" s="750"/>
      <c r="X283" s="715"/>
      <c r="Y283" s="741"/>
      <c r="Z283" s="743"/>
      <c r="AA283" s="751"/>
      <c r="AB283" s="743"/>
      <c r="AC283" s="752"/>
      <c r="AD283" s="751"/>
      <c r="AE283" s="751"/>
      <c r="AF283" s="753"/>
      <c r="AG283" s="753"/>
      <c r="AH283" s="751"/>
      <c r="AI283" s="754"/>
      <c r="AJ283" s="754"/>
      <c r="AK283" s="754"/>
      <c r="AL283" s="754"/>
      <c r="AM283" s="754"/>
      <c r="AN283" s="755"/>
      <c r="AO283" s="756"/>
      <c r="AP283" s="741"/>
      <c r="AQ283" s="742"/>
      <c r="AR283" s="757"/>
      <c r="AS283" s="757"/>
      <c r="AT283" s="757"/>
      <c r="AU283" s="745"/>
      <c r="AV283" s="743"/>
      <c r="AW283" s="751"/>
      <c r="AX283" s="743"/>
      <c r="AY283" s="750"/>
      <c r="AZ283" s="750"/>
      <c r="BA283" s="750"/>
      <c r="BB283" s="750"/>
      <c r="BC283" s="747"/>
      <c r="BD283" s="747"/>
      <c r="BE283" s="747"/>
      <c r="BF283" s="747"/>
      <c r="BG283" s="747"/>
      <c r="BH283" s="749"/>
      <c r="BI283" s="749"/>
      <c r="BJ283" s="749"/>
      <c r="BK283" s="749"/>
      <c r="BL283" s="717"/>
      <c r="BM283" s="718"/>
      <c r="BN283" s="779"/>
      <c r="BO283" s="793"/>
      <c r="BP283" s="784"/>
      <c r="BQ283" s="784"/>
      <c r="BR283" s="787"/>
      <c r="BS283" s="787"/>
      <c r="BT283" s="795"/>
    </row>
    <row r="284" spans="1:72" ht="14.25">
      <c r="A284" s="1216" t="str">
        <f>BN284</f>
        <v>E4-1 =&gt; E4</v>
      </c>
      <c r="B284" s="1218"/>
      <c r="C284" s="1217"/>
      <c r="D284" s="800">
        <f>BP284</f>
        <v>0.8</v>
      </c>
      <c r="E284" s="801"/>
      <c r="F284" s="802"/>
      <c r="G284" s="803" t="s">
        <v>34920</v>
      </c>
      <c r="H284" s="740">
        <f>BQ284</f>
        <v>10</v>
      </c>
      <c r="I284" s="740">
        <v>1</v>
      </c>
      <c r="J284" s="740">
        <f>H284</f>
        <v>10</v>
      </c>
      <c r="K284" s="804">
        <f>BR284</f>
        <v>2</v>
      </c>
      <c r="L284" s="804">
        <f>BS284</f>
        <v>2.2480000000000011</v>
      </c>
      <c r="M284" s="724">
        <f>ROUND((K284+L284)/2,2)</f>
        <v>2.12</v>
      </c>
      <c r="N284" s="725">
        <f>IF(F284=0,ROUND($D284*10%,2),IF(D284&gt;2.8,0.18,0.15))</f>
        <v>0.08</v>
      </c>
      <c r="O284" s="725">
        <f>IF(F284=0,IF(   ROUND($D284/4,2),   IF(ROUND(($D284*1.2)/6,2)&lt;0.1,0.1,ROUND(($D284*1.2)/6,2))),0.5)</f>
        <v>0.16</v>
      </c>
      <c r="P284" s="724">
        <f>M284+N284+O284</f>
        <v>2.3600000000000003</v>
      </c>
      <c r="Q284" s="724">
        <f>IF(P284&lt;2,(D284+N284*2)+0.6,(D284+N284*2)+0.6+ROUNDUP(P284-2,0)*0.1)*I284</f>
        <v>1.6600000000000001</v>
      </c>
      <c r="R284" s="726">
        <f>IF($P284&lt;=$X$4,ROUND(IF($P284&lt;1.5,$P284*$H284*$Q284,1.5*$H284*$Q284),2),0)</f>
        <v>0</v>
      </c>
      <c r="S284" s="726">
        <f>IF($P284&gt;$X$4,ROUND(IF($P284&lt;1.5,$P284*$H284*$Q284,1.5*$H284*$Q284),2),0)</f>
        <v>24.9</v>
      </c>
      <c r="T284" s="726">
        <f>IF($P284&gt;$X$4,ROUND(IF($P284&lt;1.5,0,IF($P284&gt;3,1.5*$H284*$Q284,($P284-1.5)*$H284*$Q284)),2),0)</f>
        <v>14.28</v>
      </c>
      <c r="U284" s="726">
        <f>IF($P284&gt;$X$4,ROUND(IF($P284&lt;3,0,IF($P284&gt;4.5,1.5*$H284*$Q284,($P284-3)*$H284*$Q284)),2),0)</f>
        <v>0</v>
      </c>
      <c r="V284" s="726">
        <f>IF($P284&gt;$X$4,ROUND(IF($P284&lt;4.5,0,IF($P284&gt;6,($P284-4.5)*$H284*$Q284,($P284-4.5)*$H284*$Q284)),2),0)</f>
        <v>0</v>
      </c>
      <c r="W284" s="727">
        <f>IF($P284&gt;$X$4, IF( $P284&lt;=4,   ROUND($H284*($P284+0.5)*2,2),   0),0)</f>
        <v>57.2</v>
      </c>
      <c r="X284" s="728">
        <f>IF($P284&gt;$X$4, IF( $P284&gt;4,   ROUND($H284*($P284+0.5)*2,2),   0),0)</f>
        <v>0</v>
      </c>
      <c r="Y284" s="720" t="str">
        <f>BO284</f>
        <v>E4-1</v>
      </c>
      <c r="Z284" s="721">
        <f>IF($D284=0.3,IF($I284=1,1.2,IF(I284=2,1.5,"--")),IF($D284=0.4,IF($I284=1,1.2,IF(I284=2,1.5,"--")),IF($D284=0.45,IF($I284=1,1.2,IF(I284=2,1.5,"--")),IF($D284=0.5,IF($I284=1,1.2,IF(I284=2,1.5,"--")),IF($D284=0.6,IF($I284=1,1.2,IF(I284=2,2,"--")),IF($D284=0.75,IF($I284=1,1.3,IF(I284=2,2,"--")),IF($D284=0.8,1.3,IF($D284=1,1.5,IF($D284=1.2,1.7,IF($D284&lt;=2,2,"--"))))))))))</f>
        <v>1.3</v>
      </c>
      <c r="AA284" s="729" t="s">
        <v>31</v>
      </c>
      <c r="AB284" s="722">
        <f t="shared" ref="AB284" si="1323">Z284</f>
        <v>1.3</v>
      </c>
      <c r="AC284" s="730">
        <f>IF($Z284="--","--",K284)</f>
        <v>2</v>
      </c>
      <c r="AD284" s="731">
        <f>IF($Z284="--","--",IF(D284&gt;1.5,0.15,ROUND($D284*10%,2)))</f>
        <v>0.08</v>
      </c>
      <c r="AE284" s="731">
        <f>IF($Z284="--","--",0.15)</f>
        <v>0.15</v>
      </c>
      <c r="AF284" s="732">
        <f>IF($Z284="--","--",ROUND(AC284+AD284+AE284,2))</f>
        <v>2.23</v>
      </c>
      <c r="AG284" s="732">
        <f>IF($Z284="--","--",IF($AC284&lt;=2,$Z284+1,($Z284+1)+ROUNDUP($AC284-2,0)*0.1))</f>
        <v>2.2999999999999998</v>
      </c>
      <c r="AH284" s="731">
        <f>IF($D284=0.3,1.04,IF($D284=0.4,0.92,IF($D284=0.45,0.86,IF($D284=0.5,0.8,IF($D284=0.75,0.8,IF($D284=0.6,0.68,IF($D284=0.8,0.74,IF($D284=1,0.7,IF($D284=1.2,0.66,IF($D284=1.5,0.6,IF($D284&lt;=2,(2.4-(D284+0.3)),"--")))))))))))</f>
        <v>0.74</v>
      </c>
      <c r="AI284" s="733">
        <f>IF($Z284="--","--",IF($AF284&lt;=$X$4,ROUND(IF($AF284&lt;1.5,$AF284*$AG284*$AH284,1.5*$AG284*$AH284),2),0))</f>
        <v>0</v>
      </c>
      <c r="AJ284" s="733">
        <f>IF($Z284="--","--",IF($AF284&gt;$X$4,ROUND(IF($AF284&lt;1.5,$AF284*$AG284*$AH284,1.5*$AG284*$AH284),2),0))</f>
        <v>2.5499999999999998</v>
      </c>
      <c r="AK284" s="733">
        <f>IF($Z284="--","--",IF($AF284&gt;$X$4,ROUND(IF($AF284&lt;1.5,0,IF($AF284&gt;3,1.5*$AG284*$AH284,($AF284-1.5)*$AG284*$AH284)),2),0))</f>
        <v>1.24</v>
      </c>
      <c r="AL284" s="733">
        <f>IF($Z284="--","--",IF($AF284&gt;$X$4,ROUND(IF($AF284&lt;3,0,IF($AF284&gt;4.5,1.5*$AG284*$AH284,($AF284-3)*$AG284*$AH284)),2),0))</f>
        <v>0</v>
      </c>
      <c r="AM284" s="733">
        <f>IF($Z284="--","--",IF($AF284&gt;$X$4,ROUND(IF($AF284&lt;4.5,0,IF($AF284&gt;6,($AF284-4.5)*$AG284*$AH284,($AF284-4.5)*$AG284*$AH284)),2),0))</f>
        <v>0</v>
      </c>
      <c r="AN284" s="734">
        <f>IF($Z284="--","--",IF($AF284&gt;$X$4, IF( $AF284&lt;=4,   ROUND(($AH284*4)*($AF284+0.5)*2,2),   0),0))</f>
        <v>16.16</v>
      </c>
      <c r="AO284" s="735">
        <f>IF($Z284="--","--",IF($AF284&gt;$X$4, IF( $AF284&gt;4,   ROUND(($AH284*4)*($AF284+0.5)*2,2),   0),0))</f>
        <v>0</v>
      </c>
      <c r="AP284" s="1216" t="str">
        <f>A284</f>
        <v>E4-1 =&gt; E4</v>
      </c>
      <c r="AQ284" s="1217"/>
      <c r="AR284" s="739">
        <f>D284</f>
        <v>0.8</v>
      </c>
      <c r="AS284" s="736"/>
      <c r="AT284" s="736"/>
      <c r="AU284" s="723">
        <f>H284</f>
        <v>10</v>
      </c>
      <c r="AV284" s="721">
        <f>IF($Z284="--","--",Z284+0.2)</f>
        <v>1.5</v>
      </c>
      <c r="AW284" s="729" t="s">
        <v>31</v>
      </c>
      <c r="AX284" s="722">
        <f t="shared" ref="AX284" si="1324">AV284</f>
        <v>1.5</v>
      </c>
      <c r="AY284" s="727">
        <f>IF(D284&gt;2,AU284,AU284-AV284)</f>
        <v>8.5</v>
      </c>
      <c r="AZ284" s="798">
        <f>O284</f>
        <v>0.16</v>
      </c>
      <c r="BA284" s="798"/>
      <c r="BB284" s="727">
        <f>Q284</f>
        <v>1.6600000000000001</v>
      </c>
      <c r="BC284" s="724">
        <f>IF(F284=0,IF(ROUND( AY284 * ( ( (O284*Q284) +  ( ((D284+N284*2)/6)*Q284 ) ) - ROUND(  ((D284+N284*2)^2)   *   (   ( PI()*96.379 / (4*360) )  -  ( (SIN((96.379/2)*PI()/180)) * (COS((96.379/2)*PI()/180)) / 4 )   ), 4) ),2),   ROUND( AY284 * ( ( (O284*Q284) +  ( ((D284+N284*2)/4)*Q284 ) ) - ROUND(  ((D284+N284*2)^2)   *   (   ( PI()*120 / (4*360) )  -  ( (SIN((120/2)*PI()/180)) * (COS((120/2)*PI()/180)) / 4 )   ), 4) ),2)),0)</f>
        <v>4.4400000000000004</v>
      </c>
      <c r="BD284" s="737">
        <f>IF(F284&gt;0,ROUND(AY284*O284*Q284,2),0)</f>
        <v>0</v>
      </c>
      <c r="BE284" s="737"/>
      <c r="BF284" s="737">
        <f>SUM(R284:V284,AI284:AM284)</f>
        <v>42.97</v>
      </c>
      <c r="BG284" s="737">
        <f>IF(F284=0, ROUND( ( PI()*( (D284+N284*2)^2 ) / 4  ) * AY284,2),  ROUND( (D284+N284*2)*(F284+N284*2) * AY284,2))*I284</f>
        <v>6.15</v>
      </c>
      <c r="BH284" s="726">
        <f>IF(($K284+N284-0.15)&lt;=2,($K284+N284+0.15),IF(($K284+N284)&lt;=3,2.35,($K284+N284+0.2)-0.85))</f>
        <v>2.23</v>
      </c>
      <c r="BI284" s="726">
        <f>IF(D284&gt;2,   (K284-F284-N284-0.11),IF(($K284+N284)&lt;=2,0,IF(($K284+N284)&gt;3,0.85,(K284+N284+0.2-BH284))))</f>
        <v>5.0000000000000266E-2</v>
      </c>
      <c r="BJ284" s="726">
        <f>IF($Z284="--",0,IF(D284&gt;2,ROUND(((1.42+0.4)+(0.91+0.4))*2*BI284,2),ROUND(AV284*AX284*BH284,2)))</f>
        <v>5.0199999999999996</v>
      </c>
      <c r="BK284" s="726">
        <f t="shared" ref="BK284" si="1325">ROUND(((PI()*0.9^2)/4)*BI284,2)</f>
        <v>0.03</v>
      </c>
      <c r="BL284" s="738">
        <f t="shared" ref="BL284" si="1326">ROUND(BF284-BG284-BJ284-BK284-BC284-BD284,2)</f>
        <v>27.33</v>
      </c>
      <c r="BM284" s="718"/>
      <c r="BN284" s="779" t="s">
        <v>35382</v>
      </c>
      <c r="BO284" s="793" t="s">
        <v>35457</v>
      </c>
      <c r="BP284" s="784">
        <v>0.8</v>
      </c>
      <c r="BQ284" s="784">
        <v>10</v>
      </c>
      <c r="BR284" s="787">
        <v>2</v>
      </c>
      <c r="BS284" s="787">
        <v>2.2480000000000011</v>
      </c>
      <c r="BT284" s="795">
        <v>4.2999999999999997E-2</v>
      </c>
    </row>
    <row r="285" spans="1:72" ht="14.25">
      <c r="A285" s="719" t="s">
        <v>35296</v>
      </c>
      <c r="B285" s="742"/>
      <c r="C285" s="742"/>
      <c r="D285" s="806"/>
      <c r="E285" s="806"/>
      <c r="F285" s="806"/>
      <c r="G285" s="807"/>
      <c r="H285" s="744"/>
      <c r="I285" s="744"/>
      <c r="J285" s="744"/>
      <c r="K285" s="808"/>
      <c r="L285" s="808"/>
      <c r="M285" s="747"/>
      <c r="N285" s="748"/>
      <c r="O285" s="748"/>
      <c r="P285" s="747"/>
      <c r="Q285" s="747"/>
      <c r="R285" s="749"/>
      <c r="S285" s="749"/>
      <c r="T285" s="749"/>
      <c r="U285" s="749"/>
      <c r="V285" s="749"/>
      <c r="W285" s="750"/>
      <c r="X285" s="715"/>
      <c r="Y285" s="741"/>
      <c r="Z285" s="743"/>
      <c r="AA285" s="751"/>
      <c r="AB285" s="743"/>
      <c r="AC285" s="752"/>
      <c r="AD285" s="751"/>
      <c r="AE285" s="751"/>
      <c r="AF285" s="753"/>
      <c r="AG285" s="753"/>
      <c r="AH285" s="751"/>
      <c r="AI285" s="754"/>
      <c r="AJ285" s="754"/>
      <c r="AK285" s="754"/>
      <c r="AL285" s="754"/>
      <c r="AM285" s="754"/>
      <c r="AN285" s="755"/>
      <c r="AO285" s="756"/>
      <c r="AP285" s="741"/>
      <c r="AQ285" s="742"/>
      <c r="AR285" s="757"/>
      <c r="AS285" s="757"/>
      <c r="AT285" s="757"/>
      <c r="AU285" s="745"/>
      <c r="AV285" s="743"/>
      <c r="AW285" s="751"/>
      <c r="AX285" s="743"/>
      <c r="AY285" s="750"/>
      <c r="AZ285" s="750"/>
      <c r="BA285" s="750"/>
      <c r="BB285" s="750"/>
      <c r="BC285" s="747"/>
      <c r="BD285" s="747"/>
      <c r="BE285" s="747"/>
      <c r="BF285" s="747"/>
      <c r="BG285" s="747"/>
      <c r="BH285" s="749"/>
      <c r="BI285" s="749"/>
      <c r="BJ285" s="749"/>
      <c r="BK285" s="749"/>
      <c r="BL285" s="717"/>
      <c r="BM285" s="718"/>
      <c r="BN285" s="779"/>
      <c r="BO285" s="793"/>
      <c r="BP285" s="784"/>
      <c r="BQ285" s="784"/>
      <c r="BR285" s="787"/>
      <c r="BS285" s="787"/>
      <c r="BT285" s="795"/>
    </row>
    <row r="286" spans="1:72" ht="14.25">
      <c r="A286" s="1216" t="str">
        <f>BN286</f>
        <v>E9-1 =&gt; E9-2</v>
      </c>
      <c r="B286" s="1218"/>
      <c r="C286" s="1217"/>
      <c r="D286" s="800">
        <f>BP286</f>
        <v>0.4</v>
      </c>
      <c r="E286" s="801"/>
      <c r="F286" s="802"/>
      <c r="G286" s="803" t="s">
        <v>34920</v>
      </c>
      <c r="H286" s="740">
        <f>BQ286</f>
        <v>40</v>
      </c>
      <c r="I286" s="740">
        <v>1</v>
      </c>
      <c r="J286" s="740">
        <f>H286</f>
        <v>40</v>
      </c>
      <c r="K286" s="804">
        <f>BR286</f>
        <v>1.3299999999999983</v>
      </c>
      <c r="L286" s="804">
        <f>BS286</f>
        <v>1.2219999999999978</v>
      </c>
      <c r="M286" s="724">
        <f>ROUND((K286+L286)/2,2)</f>
        <v>1.28</v>
      </c>
      <c r="N286" s="725">
        <f>IF(F286=0,ROUND($D286*10%,2),IF(D286&gt;2.8,0.18,0.15))</f>
        <v>0.04</v>
      </c>
      <c r="O286" s="725">
        <f>IF(F286=0,IF(   ROUND($D286/4,2),   IF(ROUND(($D286*1.2)/6,2)&lt;0.1,0.1,ROUND(($D286*1.2)/6,2))),0.5)</f>
        <v>0.1</v>
      </c>
      <c r="P286" s="724">
        <f>M286+N286+O286</f>
        <v>1.4200000000000002</v>
      </c>
      <c r="Q286" s="724">
        <f>IF(P286&lt;2,(D286+N286*2)+0.6,(D286+N286*2)+0.6+ROUNDUP(P286-2,0)*0.1)*I286</f>
        <v>1.08</v>
      </c>
      <c r="R286" s="726">
        <f>IF($P286&lt;=$X$4,ROUND(IF($P286&lt;1.5,$P286*$H286*$Q286,1.5*$H286*$Q286),2),0)</f>
        <v>61.34</v>
      </c>
      <c r="S286" s="726">
        <f>IF($P286&gt;$X$4,ROUND(IF($P286&lt;1.5,$P286*$H286*$Q286,1.5*$H286*$Q286),2),0)</f>
        <v>0</v>
      </c>
      <c r="T286" s="726">
        <f>IF($P286&gt;$X$4,ROUND(IF($P286&lt;1.5,0,IF($P286&gt;3,1.5*$H286*$Q286,($P286-1.5)*$H286*$Q286)),2),0)</f>
        <v>0</v>
      </c>
      <c r="U286" s="726">
        <f>IF($P286&gt;$X$4,ROUND(IF($P286&lt;3,0,IF($P286&gt;4.5,1.5*$H286*$Q286,($P286-3)*$H286*$Q286)),2),0)</f>
        <v>0</v>
      </c>
      <c r="V286" s="726">
        <f>IF($P286&gt;$X$4,ROUND(IF($P286&lt;4.5,0,IF($P286&gt;6,($P286-4.5)*$H286*$Q286,($P286-4.5)*$H286*$Q286)),2),0)</f>
        <v>0</v>
      </c>
      <c r="W286" s="727">
        <f>IF($P286&gt;$X$4, IF( $P286&lt;=4,   ROUND($H286*($P286+0.5)*2,2),   0),0)</f>
        <v>0</v>
      </c>
      <c r="X286" s="728">
        <f>IF($P286&gt;$X$4, IF( $P286&gt;4,   ROUND($H286*($P286+0.5)*2,2),   0),0)</f>
        <v>0</v>
      </c>
      <c r="Y286" s="720" t="str">
        <f>BO286</f>
        <v>E9-1</v>
      </c>
      <c r="Z286" s="721">
        <f>IF($D286=0.3,IF($I286=1,1.2,IF(I286=2,1.5,"--")),IF($D286=0.4,IF($I286=1,1.2,IF(I286=2,1.5,"--")),IF($D286=0.45,IF($I286=1,1.2,IF(I286=2,1.5,"--")),IF($D286=0.5,IF($I286=1,1.2,IF(I286=2,1.5,"--")),IF($D286=0.6,IF($I286=1,1.2,IF(I286=2,2,"--")),IF($D286=0.75,IF($I286=1,1.3,IF(I286=2,2,"--")),IF($D286=0.8,1.3,IF($D286=1,1.5,IF($D286=1.2,1.7,IF($D286&lt;=2,2,"--"))))))))))</f>
        <v>1.2</v>
      </c>
      <c r="AA286" s="729" t="s">
        <v>31</v>
      </c>
      <c r="AB286" s="722">
        <f t="shared" ref="AB286" si="1327">Z286</f>
        <v>1.2</v>
      </c>
      <c r="AC286" s="730">
        <f>IF($Z286="--","--",K286)</f>
        <v>1.3299999999999983</v>
      </c>
      <c r="AD286" s="731">
        <f>IF($Z286="--","--",IF(D286&gt;1.5,0.15,ROUND($D286*10%,2)))</f>
        <v>0.04</v>
      </c>
      <c r="AE286" s="731">
        <f>IF($Z286="--","--",0.15)</f>
        <v>0.15</v>
      </c>
      <c r="AF286" s="732">
        <f>IF($Z286="--","--",ROUND(AC286+AD286+AE286,2))</f>
        <v>1.52</v>
      </c>
      <c r="AG286" s="732">
        <f>IF($Z286="--","--",IF($AC286&lt;=2,$Z286+1,($Z286+1)+ROUNDUP($AC286-2,0)*0.1))</f>
        <v>2.2000000000000002</v>
      </c>
      <c r="AH286" s="731">
        <f>IF($D286=0.3,1.04,IF($D286=0.4,0.92,IF($D286=0.45,0.86,IF($D286=0.5,0.8,IF($D286=0.75,0.8,IF($D286=0.6,0.68,IF($D286=0.8,0.74,IF($D286=1,0.7,IF($D286=1.2,0.66,IF($D286=1.5,0.6,IF($D286&lt;=2,(2.4-(D286+0.3)),"--")))))))))))</f>
        <v>0.92</v>
      </c>
      <c r="AI286" s="733">
        <f>IF($Z286="--","--",IF($AF286&lt;=$X$4,ROUND(IF($AF286&lt;1.5,$AF286*$AG286*$AH286,1.5*$AG286*$AH286),2),0))</f>
        <v>0</v>
      </c>
      <c r="AJ286" s="733">
        <f>IF($Z286="--","--",IF($AF286&gt;$X$4,ROUND(IF($AF286&lt;1.5,$AF286*$AG286*$AH286,1.5*$AG286*$AH286),2),0))</f>
        <v>3.04</v>
      </c>
      <c r="AK286" s="733">
        <f>IF($Z286="--","--",IF($AF286&gt;$X$4,ROUND(IF($AF286&lt;1.5,0,IF($AF286&gt;3,1.5*$AG286*$AH286,($AF286-1.5)*$AG286*$AH286)),2),0))</f>
        <v>0.04</v>
      </c>
      <c r="AL286" s="733">
        <f>IF($Z286="--","--",IF($AF286&gt;$X$4,ROUND(IF($AF286&lt;3,0,IF($AF286&gt;4.5,1.5*$AG286*$AH286,($AF286-3)*$AG286*$AH286)),2),0))</f>
        <v>0</v>
      </c>
      <c r="AM286" s="733">
        <f>IF($Z286="--","--",IF($AF286&gt;$X$4,ROUND(IF($AF286&lt;4.5,0,IF($AF286&gt;6,($AF286-4.5)*$AG286*$AH286,($AF286-4.5)*$AG286*$AH286)),2),0))</f>
        <v>0</v>
      </c>
      <c r="AN286" s="734">
        <f>IF($Z286="--","--",IF($AF286&gt;$X$4, IF( $AF286&lt;=4,   ROUND(($AH286*4)*($AF286+0.5)*2,2),   0),0))</f>
        <v>14.87</v>
      </c>
      <c r="AO286" s="735">
        <f>IF($Z286="--","--",IF($AF286&gt;$X$4, IF( $AF286&gt;4,   ROUND(($AH286*4)*($AF286+0.5)*2,2),   0),0))</f>
        <v>0</v>
      </c>
      <c r="AP286" s="1216" t="str">
        <f>A286</f>
        <v>E9-1 =&gt; E9-2</v>
      </c>
      <c r="AQ286" s="1217"/>
      <c r="AR286" s="739">
        <f>D286</f>
        <v>0.4</v>
      </c>
      <c r="AS286" s="736"/>
      <c r="AT286" s="736"/>
      <c r="AU286" s="723">
        <f>H286</f>
        <v>40</v>
      </c>
      <c r="AV286" s="721">
        <f>IF($Z286="--","--",Z286+0.2)</f>
        <v>1.4</v>
      </c>
      <c r="AW286" s="729" t="s">
        <v>31</v>
      </c>
      <c r="AX286" s="722">
        <f t="shared" ref="AX286" si="1328">AV286</f>
        <v>1.4</v>
      </c>
      <c r="AY286" s="727">
        <f>IF(D286&gt;2,AU286,AU286-AV286)</f>
        <v>38.6</v>
      </c>
      <c r="AZ286" s="798">
        <f>O286</f>
        <v>0.1</v>
      </c>
      <c r="BA286" s="798"/>
      <c r="BB286" s="727">
        <f>Q286</f>
        <v>1.08</v>
      </c>
      <c r="BC286" s="724">
        <f>IF(F286=0,IF(ROUND( AY286 * ( ( (O286*Q286) +  ( ((D286+N286*2)/6)*Q286 ) ) - ROUND(  ((D286+N286*2)^2)   *   (   ( PI()*96.379 / (4*360) )  -  ( (SIN((96.379/2)*PI()/180)) * (COS((96.379/2)*PI()/180)) / 4 )   ), 4) ),2),   ROUND( AY286 * ( ( (O286*Q286) +  ( ((D286+N286*2)/4)*Q286 ) ) - ROUND(  ((D286+N286*2)^2)   *   (   ( PI()*120 / (4*360) )  -  ( (SIN((120/2)*PI()/180)) * (COS((120/2)*PI()/180)) / 4 )   ), 4) ),2)),0)</f>
        <v>7.8</v>
      </c>
      <c r="BD286" s="737">
        <f>IF(F286&gt;0,ROUND(AY286*O286*Q286,2),0)</f>
        <v>0</v>
      </c>
      <c r="BE286" s="737"/>
      <c r="BF286" s="737">
        <f>SUM(R286:V286,AI286:AM286)</f>
        <v>64.420000000000016</v>
      </c>
      <c r="BG286" s="737">
        <f>IF(F286=0, ROUND( ( PI()*( (D286+N286*2)^2 ) / 4  ) * AY286,2),  ROUND( (D286+N286*2)*(F286+N286*2) * AY286,2))*I286</f>
        <v>6.98</v>
      </c>
      <c r="BH286" s="726">
        <f>IF(($K286+N286-0.15)&lt;=2,($K286+N286+0.15),IF(($K286+N286)&lt;=3,2.35,($K286+N286+0.2)-0.85))</f>
        <v>1.5199999999999982</v>
      </c>
      <c r="BI286" s="726">
        <f>IF(D286&gt;2,   (K286-F286-N286-0.11),IF(($K286+N286)&lt;=2,0,IF(($K286+N286)&gt;3,0.85,(K286+N286+0.2-BH286))))</f>
        <v>0</v>
      </c>
      <c r="BJ286" s="726">
        <f>IF($Z286="--",0,IF(D286&gt;2,ROUND(((1.42+0.4)+(0.91+0.4))*2*BI286,2),ROUND(AV286*AX286*BH286,2)))</f>
        <v>2.98</v>
      </c>
      <c r="BK286" s="726">
        <f t="shared" ref="BK286" si="1329">ROUND(((PI()*0.9^2)/4)*BI286,2)</f>
        <v>0</v>
      </c>
      <c r="BL286" s="738">
        <f t="shared" ref="BL286" si="1330">ROUND(BF286-BG286-BJ286-BK286-BC286-BD286,2)</f>
        <v>46.66</v>
      </c>
      <c r="BM286" s="718"/>
      <c r="BN286" s="779" t="s">
        <v>35383</v>
      </c>
      <c r="BO286" s="793" t="s">
        <v>35458</v>
      </c>
      <c r="BP286" s="784">
        <v>0.4</v>
      </c>
      <c r="BQ286" s="784">
        <v>40</v>
      </c>
      <c r="BR286" s="787">
        <v>1.3299999999999983</v>
      </c>
      <c r="BS286" s="787">
        <v>1.2219999999999978</v>
      </c>
      <c r="BT286" s="795">
        <v>0</v>
      </c>
    </row>
    <row r="287" spans="1:72" ht="14.25">
      <c r="A287" s="1216" t="str">
        <f t="shared" ref="A287:A292" si="1331">BN287</f>
        <v>E9-2 =&gt; E9-3</v>
      </c>
      <c r="B287" s="1218"/>
      <c r="C287" s="1217"/>
      <c r="D287" s="800">
        <f t="shared" ref="D287:D292" si="1332">BP287</f>
        <v>0.4</v>
      </c>
      <c r="E287" s="801"/>
      <c r="F287" s="802"/>
      <c r="G287" s="803" t="s">
        <v>34920</v>
      </c>
      <c r="H287" s="740">
        <f t="shared" ref="H287:H292" si="1333">BQ287</f>
        <v>40</v>
      </c>
      <c r="I287" s="740">
        <v>1</v>
      </c>
      <c r="J287" s="740">
        <f t="shared" ref="J287:J292" si="1334">H287</f>
        <v>40</v>
      </c>
      <c r="K287" s="804">
        <f t="shared" ref="K287:K292" si="1335">BR287</f>
        <v>1.2219999999999978</v>
      </c>
      <c r="L287" s="804">
        <f t="shared" ref="L287:L292" si="1336">BS287</f>
        <v>1.2219999999999978</v>
      </c>
      <c r="M287" s="724">
        <f t="shared" ref="M287:M292" si="1337">ROUND((K287+L287)/2,2)</f>
        <v>1.22</v>
      </c>
      <c r="N287" s="725">
        <f t="shared" ref="N287:N292" si="1338">IF(F287=0,ROUND($D287*10%,2),IF(D287&gt;2.8,0.18,0.15))</f>
        <v>0.04</v>
      </c>
      <c r="O287" s="725">
        <f t="shared" ref="O287:O292" si="1339">IF(F287=0,IF(   ROUND($D287/4,2),   IF(ROUND(($D287*1.2)/6,2)&lt;0.1,0.1,ROUND(($D287*1.2)/6,2))),0.5)</f>
        <v>0.1</v>
      </c>
      <c r="P287" s="724">
        <f t="shared" ref="P287:P292" si="1340">M287+N287+O287</f>
        <v>1.36</v>
      </c>
      <c r="Q287" s="724">
        <f t="shared" ref="Q287:Q292" si="1341">IF(P287&lt;2,(D287+N287*2)+0.6,(D287+N287*2)+0.6+ROUNDUP(P287-2,0)*0.1)*I287</f>
        <v>1.08</v>
      </c>
      <c r="R287" s="726">
        <f t="shared" ref="R287:R292" si="1342">IF($P287&lt;=$X$4,ROUND(IF($P287&lt;1.5,$P287*$H287*$Q287,1.5*$H287*$Q287),2),0)</f>
        <v>58.75</v>
      </c>
      <c r="S287" s="726">
        <f t="shared" ref="S287:S292" si="1343">IF($P287&gt;$X$4,ROUND(IF($P287&lt;1.5,$P287*$H287*$Q287,1.5*$H287*$Q287),2),0)</f>
        <v>0</v>
      </c>
      <c r="T287" s="726">
        <f t="shared" ref="T287:T292" si="1344">IF($P287&gt;$X$4,ROUND(IF($P287&lt;1.5,0,IF($P287&gt;3,1.5*$H287*$Q287,($P287-1.5)*$H287*$Q287)),2),0)</f>
        <v>0</v>
      </c>
      <c r="U287" s="726">
        <f t="shared" ref="U287:U292" si="1345">IF($P287&gt;$X$4,ROUND(IF($P287&lt;3,0,IF($P287&gt;4.5,1.5*$H287*$Q287,($P287-3)*$H287*$Q287)),2),0)</f>
        <v>0</v>
      </c>
      <c r="V287" s="726">
        <f t="shared" ref="V287:V292" si="1346">IF($P287&gt;$X$4,ROUND(IF($P287&lt;4.5,0,IF($P287&gt;6,($P287-4.5)*$H287*$Q287,($P287-4.5)*$H287*$Q287)),2),0)</f>
        <v>0</v>
      </c>
      <c r="W287" s="727">
        <f t="shared" ref="W287:W292" si="1347">IF($P287&gt;$X$4, IF( $P287&lt;=4,   ROUND($H287*($P287+0.5)*2,2),   0),0)</f>
        <v>0</v>
      </c>
      <c r="X287" s="728">
        <f t="shared" ref="X287:X292" si="1348">IF($P287&gt;$X$4, IF( $P287&gt;4,   ROUND($H287*($P287+0.5)*2,2),   0),0)</f>
        <v>0</v>
      </c>
      <c r="Y287" s="720" t="str">
        <f t="shared" ref="Y287:Y292" si="1349">BO287</f>
        <v>E9-2</v>
      </c>
      <c r="Z287" s="721">
        <f t="shared" ref="Z287:Z292" si="1350">IF($D287=0.3,IF($I287=1,1.2,IF(I287=2,1.5,"--")),IF($D287=0.4,IF($I287=1,1.2,IF(I287=2,1.5,"--")),IF($D287=0.45,IF($I287=1,1.2,IF(I287=2,1.5,"--")),IF($D287=0.5,IF($I287=1,1.2,IF(I287=2,1.5,"--")),IF($D287=0.6,IF($I287=1,1.2,IF(I287=2,2,"--")),IF($D287=0.75,IF($I287=1,1.3,IF(I287=2,2,"--")),IF($D287=0.8,1.3,IF($D287=1,1.5,IF($D287=1.2,1.7,IF($D287&lt;=2,2,"--"))))))))))</f>
        <v>1.2</v>
      </c>
      <c r="AA287" s="729" t="s">
        <v>31</v>
      </c>
      <c r="AB287" s="722">
        <f t="shared" ref="AB287:AB292" si="1351">Z287</f>
        <v>1.2</v>
      </c>
      <c r="AC287" s="730">
        <f t="shared" ref="AC287:AC292" si="1352">IF($Z287="--","--",K287)</f>
        <v>1.2219999999999978</v>
      </c>
      <c r="AD287" s="731">
        <f t="shared" ref="AD287:AD292" si="1353">IF($Z287="--","--",IF(D287&gt;1.5,0.15,ROUND($D287*10%,2)))</f>
        <v>0.04</v>
      </c>
      <c r="AE287" s="731">
        <f t="shared" ref="AE287:AE292" si="1354">IF($Z287="--","--",0.15)</f>
        <v>0.15</v>
      </c>
      <c r="AF287" s="732">
        <f t="shared" ref="AF287:AF292" si="1355">IF($Z287="--","--",ROUND(AC287+AD287+AE287,2))</f>
        <v>1.41</v>
      </c>
      <c r="AG287" s="732">
        <f t="shared" ref="AG287:AG292" si="1356">IF($Z287="--","--",IF($AC287&lt;=2,$Z287+1,($Z287+1)+ROUNDUP($AC287-2,0)*0.1))</f>
        <v>2.2000000000000002</v>
      </c>
      <c r="AH287" s="731">
        <f t="shared" ref="AH287:AH292" si="1357">IF($D287=0.3,1.04,IF($D287=0.4,0.92,IF($D287=0.45,0.86,IF($D287=0.5,0.8,IF($D287=0.75,0.8,IF($D287=0.6,0.68,IF($D287=0.8,0.74,IF($D287=1,0.7,IF($D287=1.2,0.66,IF($D287=1.5,0.6,IF($D287&lt;=2,(2.4-(D287+0.3)),"--")))))))))))</f>
        <v>0.92</v>
      </c>
      <c r="AI287" s="733">
        <f t="shared" ref="AI287:AI292" si="1358">IF($Z287="--","--",IF($AF287&lt;=$X$4,ROUND(IF($AF287&lt;1.5,$AF287*$AG287*$AH287,1.5*$AG287*$AH287),2),0))</f>
        <v>2.85</v>
      </c>
      <c r="AJ287" s="733">
        <f t="shared" ref="AJ287:AJ292" si="1359">IF($Z287="--","--",IF($AF287&gt;$X$4,ROUND(IF($AF287&lt;1.5,$AF287*$AG287*$AH287,1.5*$AG287*$AH287),2),0))</f>
        <v>0</v>
      </c>
      <c r="AK287" s="733">
        <f t="shared" ref="AK287:AK292" si="1360">IF($Z287="--","--",IF($AF287&gt;$X$4,ROUND(IF($AF287&lt;1.5,0,IF($AF287&gt;3,1.5*$AG287*$AH287,($AF287-1.5)*$AG287*$AH287)),2),0))</f>
        <v>0</v>
      </c>
      <c r="AL287" s="733">
        <f t="shared" ref="AL287:AL292" si="1361">IF($Z287="--","--",IF($AF287&gt;$X$4,ROUND(IF($AF287&lt;3,0,IF($AF287&gt;4.5,1.5*$AG287*$AH287,($AF287-3)*$AG287*$AH287)),2),0))</f>
        <v>0</v>
      </c>
      <c r="AM287" s="733">
        <f t="shared" ref="AM287:AM292" si="1362">IF($Z287="--","--",IF($AF287&gt;$X$4,ROUND(IF($AF287&lt;4.5,0,IF($AF287&gt;6,($AF287-4.5)*$AG287*$AH287,($AF287-4.5)*$AG287*$AH287)),2),0))</f>
        <v>0</v>
      </c>
      <c r="AN287" s="734">
        <f t="shared" ref="AN287:AN292" si="1363">IF($Z287="--","--",IF($AF287&gt;$X$4, IF( $AF287&lt;=4,   ROUND(($AH287*4)*($AF287+0.5)*2,2),   0),0))</f>
        <v>0</v>
      </c>
      <c r="AO287" s="735">
        <f t="shared" ref="AO287:AO292" si="1364">IF($Z287="--","--",IF($AF287&gt;$X$4, IF( $AF287&gt;4,   ROUND(($AH287*4)*($AF287+0.5)*2,2),   0),0))</f>
        <v>0</v>
      </c>
      <c r="AP287" s="1216" t="str">
        <f t="shared" ref="AP287:AP292" si="1365">A287</f>
        <v>E9-2 =&gt; E9-3</v>
      </c>
      <c r="AQ287" s="1217"/>
      <c r="AR287" s="739">
        <f t="shared" ref="AR287:AR292" si="1366">D287</f>
        <v>0.4</v>
      </c>
      <c r="AS287" s="736"/>
      <c r="AT287" s="736"/>
      <c r="AU287" s="723">
        <f t="shared" ref="AU287:AU292" si="1367">H287</f>
        <v>40</v>
      </c>
      <c r="AV287" s="721">
        <f t="shared" ref="AV287:AV292" si="1368">IF($Z287="--","--",Z287+0.2)</f>
        <v>1.4</v>
      </c>
      <c r="AW287" s="729" t="s">
        <v>31</v>
      </c>
      <c r="AX287" s="722">
        <f t="shared" ref="AX287:AX292" si="1369">AV287</f>
        <v>1.4</v>
      </c>
      <c r="AY287" s="727">
        <f t="shared" ref="AY287:AY292" si="1370">IF(D287&gt;2,AU287,AU287-AV287)</f>
        <v>38.6</v>
      </c>
      <c r="AZ287" s="798">
        <f t="shared" ref="AZ287:AZ292" si="1371">O287</f>
        <v>0.1</v>
      </c>
      <c r="BA287" s="798"/>
      <c r="BB287" s="727">
        <f t="shared" ref="BB287:BB292" si="1372">Q287</f>
        <v>1.08</v>
      </c>
      <c r="BC287" s="724">
        <f t="shared" ref="BC287:BC292" si="1373">IF(F287=0,IF(ROUND( AY287 * ( ( (O287*Q287) +  ( ((D287+N287*2)/6)*Q287 ) ) - ROUND(  ((D287+N287*2)^2)   *   (   ( PI()*96.379 / (4*360) )  -  ( (SIN((96.379/2)*PI()/180)) * (COS((96.379/2)*PI()/180)) / 4 )   ), 4) ),2),   ROUND( AY287 * ( ( (O287*Q287) +  ( ((D287+N287*2)/4)*Q287 ) ) - ROUND(  ((D287+N287*2)^2)   *   (   ( PI()*120 / (4*360) )  -  ( (SIN((120/2)*PI()/180)) * (COS((120/2)*PI()/180)) / 4 )   ), 4) ),2)),0)</f>
        <v>7.8</v>
      </c>
      <c r="BD287" s="737">
        <f t="shared" ref="BD287:BD292" si="1374">IF(F287&gt;0,ROUND(AY287*O287*Q287,2),0)</f>
        <v>0</v>
      </c>
      <c r="BE287" s="737"/>
      <c r="BF287" s="737">
        <f t="shared" ref="BF287:BF292" si="1375">SUM(R287:V287,AI287:AM287)</f>
        <v>61.6</v>
      </c>
      <c r="BG287" s="737">
        <f t="shared" ref="BG287:BG292" si="1376">IF(F287=0, ROUND( ( PI()*( (D287+N287*2)^2 ) / 4  ) * AY287,2),  ROUND( (D287+N287*2)*(F287+N287*2) * AY287,2))*I287</f>
        <v>6.98</v>
      </c>
      <c r="BH287" s="726">
        <f t="shared" ref="BH287:BH292" si="1377">IF(($K287+N287-0.15)&lt;=2,($K287+N287+0.15),IF(($K287+N287)&lt;=3,2.35,($K287+N287+0.2)-0.85))</f>
        <v>1.4119999999999977</v>
      </c>
      <c r="BI287" s="726">
        <f t="shared" ref="BI287:BI292" si="1378">IF(D287&gt;2,   (K287-F287-N287-0.11),IF(($K287+N287)&lt;=2,0,IF(($K287+N287)&gt;3,0.85,(K287+N287+0.2-BH287))))</f>
        <v>0</v>
      </c>
      <c r="BJ287" s="726">
        <f t="shared" ref="BJ287:BJ292" si="1379">IF($Z287="--",0,IF(D287&gt;2,ROUND(((1.42+0.4)+(0.91+0.4))*2*BI287,2),ROUND(AV287*AX287*BH287,2)))</f>
        <v>2.77</v>
      </c>
      <c r="BK287" s="726">
        <f t="shared" ref="BK287:BK292" si="1380">ROUND(((PI()*0.9^2)/4)*BI287,2)</f>
        <v>0</v>
      </c>
      <c r="BL287" s="738">
        <f t="shared" ref="BL287:BL292" si="1381">ROUND(BF287-BG287-BJ287-BK287-BC287-BD287,2)</f>
        <v>44.05</v>
      </c>
      <c r="BM287" s="718"/>
      <c r="BN287" s="779" t="s">
        <v>35384</v>
      </c>
      <c r="BO287" s="793" t="s">
        <v>35459</v>
      </c>
      <c r="BP287" s="784">
        <v>0.4</v>
      </c>
      <c r="BQ287" s="784">
        <v>40</v>
      </c>
      <c r="BR287" s="787">
        <v>1.2219999999999978</v>
      </c>
      <c r="BS287" s="787">
        <v>1.2219999999999978</v>
      </c>
      <c r="BT287" s="795">
        <v>0</v>
      </c>
    </row>
    <row r="288" spans="1:72" ht="14.25">
      <c r="A288" s="1216" t="str">
        <f t="shared" si="1331"/>
        <v>E9-3 =&gt; E9-4</v>
      </c>
      <c r="B288" s="1218"/>
      <c r="C288" s="1217"/>
      <c r="D288" s="800">
        <f t="shared" si="1332"/>
        <v>0.4</v>
      </c>
      <c r="E288" s="801"/>
      <c r="F288" s="802"/>
      <c r="G288" s="803" t="s">
        <v>34920</v>
      </c>
      <c r="H288" s="740">
        <f t="shared" si="1333"/>
        <v>40</v>
      </c>
      <c r="I288" s="740">
        <v>1</v>
      </c>
      <c r="J288" s="740">
        <f t="shared" si="1334"/>
        <v>40</v>
      </c>
      <c r="K288" s="804">
        <f t="shared" si="1335"/>
        <v>1.2219999999999978</v>
      </c>
      <c r="L288" s="804">
        <f t="shared" si="1336"/>
        <v>1.222999999999999</v>
      </c>
      <c r="M288" s="724">
        <f t="shared" si="1337"/>
        <v>1.22</v>
      </c>
      <c r="N288" s="725">
        <f t="shared" si="1338"/>
        <v>0.04</v>
      </c>
      <c r="O288" s="725">
        <f t="shared" si="1339"/>
        <v>0.1</v>
      </c>
      <c r="P288" s="724">
        <f t="shared" si="1340"/>
        <v>1.36</v>
      </c>
      <c r="Q288" s="724">
        <f t="shared" si="1341"/>
        <v>1.08</v>
      </c>
      <c r="R288" s="726">
        <f t="shared" si="1342"/>
        <v>58.75</v>
      </c>
      <c r="S288" s="726">
        <f t="shared" si="1343"/>
        <v>0</v>
      </c>
      <c r="T288" s="726">
        <f t="shared" si="1344"/>
        <v>0</v>
      </c>
      <c r="U288" s="726">
        <f t="shared" si="1345"/>
        <v>0</v>
      </c>
      <c r="V288" s="726">
        <f t="shared" si="1346"/>
        <v>0</v>
      </c>
      <c r="W288" s="727">
        <f t="shared" si="1347"/>
        <v>0</v>
      </c>
      <c r="X288" s="728">
        <f t="shared" si="1348"/>
        <v>0</v>
      </c>
      <c r="Y288" s="720" t="str">
        <f t="shared" si="1349"/>
        <v>E9-3</v>
      </c>
      <c r="Z288" s="721">
        <f t="shared" si="1350"/>
        <v>1.2</v>
      </c>
      <c r="AA288" s="729" t="s">
        <v>31</v>
      </c>
      <c r="AB288" s="722">
        <f t="shared" si="1351"/>
        <v>1.2</v>
      </c>
      <c r="AC288" s="730">
        <f t="shared" si="1352"/>
        <v>1.2219999999999978</v>
      </c>
      <c r="AD288" s="731">
        <f t="shared" si="1353"/>
        <v>0.04</v>
      </c>
      <c r="AE288" s="731">
        <f t="shared" si="1354"/>
        <v>0.15</v>
      </c>
      <c r="AF288" s="732">
        <f t="shared" si="1355"/>
        <v>1.41</v>
      </c>
      <c r="AG288" s="732">
        <f t="shared" si="1356"/>
        <v>2.2000000000000002</v>
      </c>
      <c r="AH288" s="731">
        <f t="shared" si="1357"/>
        <v>0.92</v>
      </c>
      <c r="AI288" s="733">
        <f t="shared" si="1358"/>
        <v>2.85</v>
      </c>
      <c r="AJ288" s="733">
        <f t="shared" si="1359"/>
        <v>0</v>
      </c>
      <c r="AK288" s="733">
        <f t="shared" si="1360"/>
        <v>0</v>
      </c>
      <c r="AL288" s="733">
        <f t="shared" si="1361"/>
        <v>0</v>
      </c>
      <c r="AM288" s="733">
        <f t="shared" si="1362"/>
        <v>0</v>
      </c>
      <c r="AN288" s="734">
        <f t="shared" si="1363"/>
        <v>0</v>
      </c>
      <c r="AO288" s="735">
        <f t="shared" si="1364"/>
        <v>0</v>
      </c>
      <c r="AP288" s="1216" t="str">
        <f t="shared" si="1365"/>
        <v>E9-3 =&gt; E9-4</v>
      </c>
      <c r="AQ288" s="1217"/>
      <c r="AR288" s="739">
        <f t="shared" si="1366"/>
        <v>0.4</v>
      </c>
      <c r="AS288" s="736"/>
      <c r="AT288" s="736"/>
      <c r="AU288" s="723">
        <f t="shared" si="1367"/>
        <v>40</v>
      </c>
      <c r="AV288" s="721">
        <f t="shared" si="1368"/>
        <v>1.4</v>
      </c>
      <c r="AW288" s="729" t="s">
        <v>31</v>
      </c>
      <c r="AX288" s="722">
        <f t="shared" si="1369"/>
        <v>1.4</v>
      </c>
      <c r="AY288" s="727">
        <f t="shared" si="1370"/>
        <v>38.6</v>
      </c>
      <c r="AZ288" s="798">
        <f t="shared" si="1371"/>
        <v>0.1</v>
      </c>
      <c r="BA288" s="798"/>
      <c r="BB288" s="727">
        <f t="shared" si="1372"/>
        <v>1.08</v>
      </c>
      <c r="BC288" s="724">
        <f t="shared" si="1373"/>
        <v>7.8</v>
      </c>
      <c r="BD288" s="737">
        <f t="shared" si="1374"/>
        <v>0</v>
      </c>
      <c r="BE288" s="737"/>
      <c r="BF288" s="737">
        <f t="shared" si="1375"/>
        <v>61.6</v>
      </c>
      <c r="BG288" s="737">
        <f t="shared" si="1376"/>
        <v>6.98</v>
      </c>
      <c r="BH288" s="726">
        <f t="shared" si="1377"/>
        <v>1.4119999999999977</v>
      </c>
      <c r="BI288" s="726">
        <f t="shared" si="1378"/>
        <v>0</v>
      </c>
      <c r="BJ288" s="726">
        <f t="shared" si="1379"/>
        <v>2.77</v>
      </c>
      <c r="BK288" s="726">
        <f t="shared" si="1380"/>
        <v>0</v>
      </c>
      <c r="BL288" s="738">
        <f t="shared" si="1381"/>
        <v>44.05</v>
      </c>
      <c r="BM288" s="718"/>
      <c r="BN288" s="779" t="s">
        <v>35385</v>
      </c>
      <c r="BO288" s="793" t="s">
        <v>35460</v>
      </c>
      <c r="BP288" s="784">
        <v>0.4</v>
      </c>
      <c r="BQ288" s="784">
        <v>40</v>
      </c>
      <c r="BR288" s="787">
        <v>1.2219999999999978</v>
      </c>
      <c r="BS288" s="787">
        <v>1.222999999999999</v>
      </c>
      <c r="BT288" s="795">
        <v>0.3</v>
      </c>
    </row>
    <row r="289" spans="1:72" ht="14.25">
      <c r="A289" s="1216" t="str">
        <f t="shared" si="1331"/>
        <v>E9-4 =&gt; E9-5</v>
      </c>
      <c r="B289" s="1218"/>
      <c r="C289" s="1217"/>
      <c r="D289" s="800">
        <f t="shared" si="1332"/>
        <v>0.4</v>
      </c>
      <c r="E289" s="801"/>
      <c r="F289" s="802"/>
      <c r="G289" s="803" t="s">
        <v>34920</v>
      </c>
      <c r="H289" s="740">
        <f t="shared" si="1333"/>
        <v>40</v>
      </c>
      <c r="I289" s="740">
        <v>1</v>
      </c>
      <c r="J289" s="740">
        <f t="shared" si="1334"/>
        <v>40</v>
      </c>
      <c r="K289" s="804">
        <f t="shared" si="1335"/>
        <v>1.5229999999999997</v>
      </c>
      <c r="L289" s="804">
        <f t="shared" si="1336"/>
        <v>1.5229999999999961</v>
      </c>
      <c r="M289" s="724">
        <f t="shared" si="1337"/>
        <v>1.52</v>
      </c>
      <c r="N289" s="725">
        <f t="shared" si="1338"/>
        <v>0.04</v>
      </c>
      <c r="O289" s="725">
        <f t="shared" si="1339"/>
        <v>0.1</v>
      </c>
      <c r="P289" s="724">
        <f t="shared" si="1340"/>
        <v>1.6600000000000001</v>
      </c>
      <c r="Q289" s="724">
        <f t="shared" si="1341"/>
        <v>1.08</v>
      </c>
      <c r="R289" s="726">
        <f t="shared" si="1342"/>
        <v>0</v>
      </c>
      <c r="S289" s="726">
        <f t="shared" si="1343"/>
        <v>64.8</v>
      </c>
      <c r="T289" s="726">
        <f t="shared" si="1344"/>
        <v>6.91</v>
      </c>
      <c r="U289" s="726">
        <f t="shared" si="1345"/>
        <v>0</v>
      </c>
      <c r="V289" s="726">
        <f t="shared" si="1346"/>
        <v>0</v>
      </c>
      <c r="W289" s="727">
        <f t="shared" si="1347"/>
        <v>172.8</v>
      </c>
      <c r="X289" s="728">
        <f t="shared" si="1348"/>
        <v>0</v>
      </c>
      <c r="Y289" s="720" t="str">
        <f t="shared" si="1349"/>
        <v>E9-4</v>
      </c>
      <c r="Z289" s="721">
        <f t="shared" si="1350"/>
        <v>1.2</v>
      </c>
      <c r="AA289" s="729" t="s">
        <v>31</v>
      </c>
      <c r="AB289" s="722">
        <f t="shared" si="1351"/>
        <v>1.2</v>
      </c>
      <c r="AC289" s="730">
        <f t="shared" si="1352"/>
        <v>1.5229999999999997</v>
      </c>
      <c r="AD289" s="731">
        <f t="shared" si="1353"/>
        <v>0.04</v>
      </c>
      <c r="AE289" s="731">
        <f t="shared" si="1354"/>
        <v>0.15</v>
      </c>
      <c r="AF289" s="732">
        <f t="shared" si="1355"/>
        <v>1.71</v>
      </c>
      <c r="AG289" s="732">
        <f t="shared" si="1356"/>
        <v>2.2000000000000002</v>
      </c>
      <c r="AH289" s="731">
        <f t="shared" si="1357"/>
        <v>0.92</v>
      </c>
      <c r="AI289" s="733">
        <f t="shared" si="1358"/>
        <v>0</v>
      </c>
      <c r="AJ289" s="733">
        <f t="shared" si="1359"/>
        <v>3.04</v>
      </c>
      <c r="AK289" s="733">
        <f t="shared" si="1360"/>
        <v>0.43</v>
      </c>
      <c r="AL289" s="733">
        <f t="shared" si="1361"/>
        <v>0</v>
      </c>
      <c r="AM289" s="733">
        <f t="shared" si="1362"/>
        <v>0</v>
      </c>
      <c r="AN289" s="734">
        <f t="shared" si="1363"/>
        <v>16.27</v>
      </c>
      <c r="AO289" s="735">
        <f t="shared" si="1364"/>
        <v>0</v>
      </c>
      <c r="AP289" s="1216" t="str">
        <f t="shared" si="1365"/>
        <v>E9-4 =&gt; E9-5</v>
      </c>
      <c r="AQ289" s="1217"/>
      <c r="AR289" s="739">
        <f t="shared" si="1366"/>
        <v>0.4</v>
      </c>
      <c r="AS289" s="736"/>
      <c r="AT289" s="736"/>
      <c r="AU289" s="723">
        <f t="shared" si="1367"/>
        <v>40</v>
      </c>
      <c r="AV289" s="721">
        <f t="shared" si="1368"/>
        <v>1.4</v>
      </c>
      <c r="AW289" s="729" t="s">
        <v>31</v>
      </c>
      <c r="AX289" s="722">
        <f t="shared" si="1369"/>
        <v>1.4</v>
      </c>
      <c r="AY289" s="727">
        <f t="shared" si="1370"/>
        <v>38.6</v>
      </c>
      <c r="AZ289" s="798">
        <f t="shared" si="1371"/>
        <v>0.1</v>
      </c>
      <c r="BA289" s="798"/>
      <c r="BB289" s="727">
        <f t="shared" si="1372"/>
        <v>1.08</v>
      </c>
      <c r="BC289" s="724">
        <f t="shared" si="1373"/>
        <v>7.8</v>
      </c>
      <c r="BD289" s="737">
        <f t="shared" si="1374"/>
        <v>0</v>
      </c>
      <c r="BE289" s="737"/>
      <c r="BF289" s="737">
        <f t="shared" si="1375"/>
        <v>75.180000000000007</v>
      </c>
      <c r="BG289" s="737">
        <f t="shared" si="1376"/>
        <v>6.98</v>
      </c>
      <c r="BH289" s="726">
        <f t="shared" si="1377"/>
        <v>1.7129999999999996</v>
      </c>
      <c r="BI289" s="726">
        <f t="shared" si="1378"/>
        <v>0</v>
      </c>
      <c r="BJ289" s="726">
        <f t="shared" si="1379"/>
        <v>3.36</v>
      </c>
      <c r="BK289" s="726">
        <f t="shared" si="1380"/>
        <v>0</v>
      </c>
      <c r="BL289" s="738">
        <f t="shared" si="1381"/>
        <v>57.04</v>
      </c>
      <c r="BM289" s="718"/>
      <c r="BN289" s="779" t="s">
        <v>35386</v>
      </c>
      <c r="BO289" s="793" t="s">
        <v>35461</v>
      </c>
      <c r="BP289" s="784">
        <v>0.4</v>
      </c>
      <c r="BQ289" s="784">
        <v>40</v>
      </c>
      <c r="BR289" s="787">
        <v>1.5229999999999997</v>
      </c>
      <c r="BS289" s="787">
        <v>1.5229999999999961</v>
      </c>
      <c r="BT289" s="795">
        <v>0.2</v>
      </c>
    </row>
    <row r="290" spans="1:72" ht="14.25">
      <c r="A290" s="1216" t="str">
        <f t="shared" si="1331"/>
        <v>E9-5 =&gt; E9-6</v>
      </c>
      <c r="B290" s="1218"/>
      <c r="C290" s="1217"/>
      <c r="D290" s="800">
        <f t="shared" si="1332"/>
        <v>0.6</v>
      </c>
      <c r="E290" s="801"/>
      <c r="F290" s="802"/>
      <c r="G290" s="803" t="s">
        <v>34920</v>
      </c>
      <c r="H290" s="740">
        <f t="shared" si="1333"/>
        <v>40</v>
      </c>
      <c r="I290" s="740">
        <v>1</v>
      </c>
      <c r="J290" s="740">
        <f t="shared" si="1334"/>
        <v>40</v>
      </c>
      <c r="K290" s="804">
        <f t="shared" si="1335"/>
        <v>1.722999999999999</v>
      </c>
      <c r="L290" s="804">
        <f t="shared" si="1336"/>
        <v>1.4559999999999995</v>
      </c>
      <c r="M290" s="724">
        <f t="shared" si="1337"/>
        <v>1.59</v>
      </c>
      <c r="N290" s="725">
        <f t="shared" si="1338"/>
        <v>0.06</v>
      </c>
      <c r="O290" s="725">
        <f t="shared" si="1339"/>
        <v>0.12</v>
      </c>
      <c r="P290" s="724">
        <f t="shared" si="1340"/>
        <v>1.77</v>
      </c>
      <c r="Q290" s="724">
        <f t="shared" si="1341"/>
        <v>1.3199999999999998</v>
      </c>
      <c r="R290" s="726">
        <f t="shared" si="1342"/>
        <v>0</v>
      </c>
      <c r="S290" s="726">
        <f t="shared" si="1343"/>
        <v>79.2</v>
      </c>
      <c r="T290" s="726">
        <f t="shared" si="1344"/>
        <v>14.26</v>
      </c>
      <c r="U290" s="726">
        <f t="shared" si="1345"/>
        <v>0</v>
      </c>
      <c r="V290" s="726">
        <f t="shared" si="1346"/>
        <v>0</v>
      </c>
      <c r="W290" s="727">
        <f t="shared" si="1347"/>
        <v>181.6</v>
      </c>
      <c r="X290" s="728">
        <f t="shared" si="1348"/>
        <v>0</v>
      </c>
      <c r="Y290" s="720" t="str">
        <f t="shared" si="1349"/>
        <v>E9-5</v>
      </c>
      <c r="Z290" s="721">
        <f t="shared" si="1350"/>
        <v>1.2</v>
      </c>
      <c r="AA290" s="729" t="s">
        <v>31</v>
      </c>
      <c r="AB290" s="722">
        <f t="shared" si="1351"/>
        <v>1.2</v>
      </c>
      <c r="AC290" s="730">
        <f t="shared" si="1352"/>
        <v>1.722999999999999</v>
      </c>
      <c r="AD290" s="731">
        <f t="shared" si="1353"/>
        <v>0.06</v>
      </c>
      <c r="AE290" s="731">
        <f t="shared" si="1354"/>
        <v>0.15</v>
      </c>
      <c r="AF290" s="732">
        <f t="shared" si="1355"/>
        <v>1.93</v>
      </c>
      <c r="AG290" s="732">
        <f t="shared" si="1356"/>
        <v>2.2000000000000002</v>
      </c>
      <c r="AH290" s="731">
        <f t="shared" si="1357"/>
        <v>0.68</v>
      </c>
      <c r="AI290" s="733">
        <f t="shared" si="1358"/>
        <v>0</v>
      </c>
      <c r="AJ290" s="733">
        <f t="shared" si="1359"/>
        <v>2.2400000000000002</v>
      </c>
      <c r="AK290" s="733">
        <f t="shared" si="1360"/>
        <v>0.64</v>
      </c>
      <c r="AL290" s="733">
        <f t="shared" si="1361"/>
        <v>0</v>
      </c>
      <c r="AM290" s="733">
        <f t="shared" si="1362"/>
        <v>0</v>
      </c>
      <c r="AN290" s="734">
        <f t="shared" si="1363"/>
        <v>13.22</v>
      </c>
      <c r="AO290" s="735">
        <f t="shared" si="1364"/>
        <v>0</v>
      </c>
      <c r="AP290" s="1216" t="str">
        <f t="shared" si="1365"/>
        <v>E9-5 =&gt; E9-6</v>
      </c>
      <c r="AQ290" s="1217"/>
      <c r="AR290" s="739">
        <f t="shared" si="1366"/>
        <v>0.6</v>
      </c>
      <c r="AS290" s="736"/>
      <c r="AT290" s="736"/>
      <c r="AU290" s="723">
        <f t="shared" si="1367"/>
        <v>40</v>
      </c>
      <c r="AV290" s="721">
        <f t="shared" si="1368"/>
        <v>1.4</v>
      </c>
      <c r="AW290" s="729" t="s">
        <v>31</v>
      </c>
      <c r="AX290" s="722">
        <f t="shared" si="1369"/>
        <v>1.4</v>
      </c>
      <c r="AY290" s="727">
        <f t="shared" si="1370"/>
        <v>38.6</v>
      </c>
      <c r="AZ290" s="798">
        <f t="shared" si="1371"/>
        <v>0.12</v>
      </c>
      <c r="BA290" s="798"/>
      <c r="BB290" s="727">
        <f t="shared" si="1372"/>
        <v>1.3199999999999998</v>
      </c>
      <c r="BC290" s="724">
        <f t="shared" si="1373"/>
        <v>12.21</v>
      </c>
      <c r="BD290" s="737">
        <f t="shared" si="1374"/>
        <v>0</v>
      </c>
      <c r="BE290" s="737"/>
      <c r="BF290" s="737">
        <f t="shared" si="1375"/>
        <v>96.34</v>
      </c>
      <c r="BG290" s="737">
        <f t="shared" si="1376"/>
        <v>15.72</v>
      </c>
      <c r="BH290" s="726">
        <f t="shared" si="1377"/>
        <v>1.9329999999999989</v>
      </c>
      <c r="BI290" s="726">
        <f t="shared" si="1378"/>
        <v>0</v>
      </c>
      <c r="BJ290" s="726">
        <f t="shared" si="1379"/>
        <v>3.79</v>
      </c>
      <c r="BK290" s="726">
        <f t="shared" si="1380"/>
        <v>0</v>
      </c>
      <c r="BL290" s="738">
        <f t="shared" si="1381"/>
        <v>64.62</v>
      </c>
      <c r="BM290" s="718"/>
      <c r="BN290" s="779" t="s">
        <v>35387</v>
      </c>
      <c r="BO290" s="793" t="s">
        <v>35462</v>
      </c>
      <c r="BP290" s="784">
        <v>0.6</v>
      </c>
      <c r="BQ290" s="784">
        <v>40</v>
      </c>
      <c r="BR290" s="787">
        <v>1.722999999999999</v>
      </c>
      <c r="BS290" s="787">
        <v>1.4559999999999995</v>
      </c>
      <c r="BT290" s="795">
        <v>0</v>
      </c>
    </row>
    <row r="291" spans="1:72" ht="14.25">
      <c r="A291" s="1216" t="str">
        <f t="shared" si="1331"/>
        <v>E9-6 =&gt; E9-7</v>
      </c>
      <c r="B291" s="1218"/>
      <c r="C291" s="1217"/>
      <c r="D291" s="800">
        <f t="shared" si="1332"/>
        <v>0.6</v>
      </c>
      <c r="E291" s="801"/>
      <c r="F291" s="802"/>
      <c r="G291" s="803" t="s">
        <v>35026</v>
      </c>
      <c r="H291" s="740">
        <f t="shared" si="1333"/>
        <v>39</v>
      </c>
      <c r="I291" s="740">
        <v>1</v>
      </c>
      <c r="J291" s="740">
        <f t="shared" si="1334"/>
        <v>39</v>
      </c>
      <c r="K291" s="804">
        <f t="shared" si="1335"/>
        <v>1.4559999999999995</v>
      </c>
      <c r="L291" s="804">
        <f t="shared" si="1336"/>
        <v>1.2284000000000006</v>
      </c>
      <c r="M291" s="724">
        <f t="shared" si="1337"/>
        <v>1.34</v>
      </c>
      <c r="N291" s="725">
        <f t="shared" si="1338"/>
        <v>0.06</v>
      </c>
      <c r="O291" s="725">
        <f t="shared" si="1339"/>
        <v>0.12</v>
      </c>
      <c r="P291" s="724">
        <f t="shared" si="1340"/>
        <v>1.52</v>
      </c>
      <c r="Q291" s="724">
        <f t="shared" si="1341"/>
        <v>1.3199999999999998</v>
      </c>
      <c r="R291" s="726">
        <f t="shared" si="1342"/>
        <v>0</v>
      </c>
      <c r="S291" s="726">
        <f t="shared" si="1343"/>
        <v>77.22</v>
      </c>
      <c r="T291" s="726">
        <f t="shared" si="1344"/>
        <v>1.03</v>
      </c>
      <c r="U291" s="726">
        <f t="shared" si="1345"/>
        <v>0</v>
      </c>
      <c r="V291" s="726">
        <f t="shared" si="1346"/>
        <v>0</v>
      </c>
      <c r="W291" s="727">
        <f t="shared" si="1347"/>
        <v>157.56</v>
      </c>
      <c r="X291" s="728">
        <f t="shared" si="1348"/>
        <v>0</v>
      </c>
      <c r="Y291" s="720" t="str">
        <f t="shared" si="1349"/>
        <v>E9-6</v>
      </c>
      <c r="Z291" s="721">
        <f t="shared" si="1350"/>
        <v>1.2</v>
      </c>
      <c r="AA291" s="729" t="s">
        <v>31</v>
      </c>
      <c r="AB291" s="722">
        <f t="shared" si="1351"/>
        <v>1.2</v>
      </c>
      <c r="AC291" s="730">
        <f t="shared" si="1352"/>
        <v>1.4559999999999995</v>
      </c>
      <c r="AD291" s="731">
        <f t="shared" si="1353"/>
        <v>0.06</v>
      </c>
      <c r="AE291" s="731">
        <f t="shared" si="1354"/>
        <v>0.15</v>
      </c>
      <c r="AF291" s="732">
        <f t="shared" si="1355"/>
        <v>1.67</v>
      </c>
      <c r="AG291" s="732">
        <f t="shared" si="1356"/>
        <v>2.2000000000000002</v>
      </c>
      <c r="AH291" s="731">
        <f t="shared" si="1357"/>
        <v>0.68</v>
      </c>
      <c r="AI291" s="733">
        <f t="shared" si="1358"/>
        <v>0</v>
      </c>
      <c r="AJ291" s="733">
        <f t="shared" si="1359"/>
        <v>2.2400000000000002</v>
      </c>
      <c r="AK291" s="733">
        <f t="shared" si="1360"/>
        <v>0.25</v>
      </c>
      <c r="AL291" s="733">
        <f t="shared" si="1361"/>
        <v>0</v>
      </c>
      <c r="AM291" s="733">
        <f t="shared" si="1362"/>
        <v>0</v>
      </c>
      <c r="AN291" s="734">
        <f t="shared" si="1363"/>
        <v>11.8</v>
      </c>
      <c r="AO291" s="735">
        <f t="shared" si="1364"/>
        <v>0</v>
      </c>
      <c r="AP291" s="1216" t="str">
        <f t="shared" si="1365"/>
        <v>E9-6 =&gt; E9-7</v>
      </c>
      <c r="AQ291" s="1217"/>
      <c r="AR291" s="739">
        <f t="shared" si="1366"/>
        <v>0.6</v>
      </c>
      <c r="AS291" s="736"/>
      <c r="AT291" s="736"/>
      <c r="AU291" s="723">
        <f t="shared" si="1367"/>
        <v>39</v>
      </c>
      <c r="AV291" s="721">
        <f t="shared" si="1368"/>
        <v>1.4</v>
      </c>
      <c r="AW291" s="729" t="s">
        <v>31</v>
      </c>
      <c r="AX291" s="722">
        <f t="shared" si="1369"/>
        <v>1.4</v>
      </c>
      <c r="AY291" s="727">
        <f t="shared" si="1370"/>
        <v>37.6</v>
      </c>
      <c r="AZ291" s="798">
        <f t="shared" si="1371"/>
        <v>0.12</v>
      </c>
      <c r="BA291" s="798"/>
      <c r="BB291" s="727">
        <f t="shared" si="1372"/>
        <v>1.3199999999999998</v>
      </c>
      <c r="BC291" s="724">
        <f t="shared" si="1373"/>
        <v>11.9</v>
      </c>
      <c r="BD291" s="737">
        <f t="shared" si="1374"/>
        <v>0</v>
      </c>
      <c r="BE291" s="737"/>
      <c r="BF291" s="737">
        <f t="shared" si="1375"/>
        <v>80.739999999999995</v>
      </c>
      <c r="BG291" s="737">
        <f t="shared" si="1376"/>
        <v>15.31</v>
      </c>
      <c r="BH291" s="726">
        <f t="shared" si="1377"/>
        <v>1.6659999999999995</v>
      </c>
      <c r="BI291" s="726">
        <f t="shared" si="1378"/>
        <v>0</v>
      </c>
      <c r="BJ291" s="726">
        <f t="shared" si="1379"/>
        <v>3.27</v>
      </c>
      <c r="BK291" s="726">
        <f t="shared" si="1380"/>
        <v>0</v>
      </c>
      <c r="BL291" s="738">
        <f t="shared" si="1381"/>
        <v>50.26</v>
      </c>
      <c r="BM291" s="718"/>
      <c r="BN291" s="779" t="s">
        <v>35388</v>
      </c>
      <c r="BO291" s="793" t="s">
        <v>35463</v>
      </c>
      <c r="BP291" s="784">
        <v>0.6</v>
      </c>
      <c r="BQ291" s="784">
        <v>39</v>
      </c>
      <c r="BR291" s="787">
        <v>1.4559999999999995</v>
      </c>
      <c r="BS291" s="787">
        <v>1.2284000000000006</v>
      </c>
      <c r="BT291" s="795">
        <v>0</v>
      </c>
    </row>
    <row r="292" spans="1:72" ht="14.25">
      <c r="A292" s="1216" t="str">
        <f t="shared" si="1331"/>
        <v>E9-7 =&gt; E9</v>
      </c>
      <c r="B292" s="1218"/>
      <c r="C292" s="1217"/>
      <c r="D292" s="800">
        <f t="shared" si="1332"/>
        <v>0.6</v>
      </c>
      <c r="E292" s="801"/>
      <c r="F292" s="802"/>
      <c r="G292" s="803" t="s">
        <v>35026</v>
      </c>
      <c r="H292" s="740">
        <f t="shared" si="1333"/>
        <v>21</v>
      </c>
      <c r="I292" s="740">
        <v>1</v>
      </c>
      <c r="J292" s="740">
        <f t="shared" si="1334"/>
        <v>21</v>
      </c>
      <c r="K292" s="804">
        <f t="shared" si="1335"/>
        <v>1.2284000000000006</v>
      </c>
      <c r="L292" s="804">
        <f t="shared" si="1336"/>
        <v>1.5039999999999978</v>
      </c>
      <c r="M292" s="724">
        <f t="shared" si="1337"/>
        <v>1.37</v>
      </c>
      <c r="N292" s="725">
        <f t="shared" si="1338"/>
        <v>0.06</v>
      </c>
      <c r="O292" s="725">
        <f t="shared" si="1339"/>
        <v>0.12</v>
      </c>
      <c r="P292" s="724">
        <f t="shared" si="1340"/>
        <v>1.5500000000000003</v>
      </c>
      <c r="Q292" s="724">
        <f t="shared" si="1341"/>
        <v>1.3199999999999998</v>
      </c>
      <c r="R292" s="726">
        <f t="shared" si="1342"/>
        <v>0</v>
      </c>
      <c r="S292" s="726">
        <f t="shared" si="1343"/>
        <v>41.58</v>
      </c>
      <c r="T292" s="726">
        <f t="shared" si="1344"/>
        <v>1.39</v>
      </c>
      <c r="U292" s="726">
        <f t="shared" si="1345"/>
        <v>0</v>
      </c>
      <c r="V292" s="726">
        <f t="shared" si="1346"/>
        <v>0</v>
      </c>
      <c r="W292" s="727">
        <f t="shared" si="1347"/>
        <v>86.1</v>
      </c>
      <c r="X292" s="728">
        <f t="shared" si="1348"/>
        <v>0</v>
      </c>
      <c r="Y292" s="720" t="str">
        <f t="shared" si="1349"/>
        <v>E9-7</v>
      </c>
      <c r="Z292" s="721">
        <f t="shared" si="1350"/>
        <v>1.2</v>
      </c>
      <c r="AA292" s="729" t="s">
        <v>31</v>
      </c>
      <c r="AB292" s="722">
        <f t="shared" si="1351"/>
        <v>1.2</v>
      </c>
      <c r="AC292" s="730">
        <f t="shared" si="1352"/>
        <v>1.2284000000000006</v>
      </c>
      <c r="AD292" s="731">
        <f t="shared" si="1353"/>
        <v>0.06</v>
      </c>
      <c r="AE292" s="731">
        <f t="shared" si="1354"/>
        <v>0.15</v>
      </c>
      <c r="AF292" s="732">
        <f t="shared" si="1355"/>
        <v>1.44</v>
      </c>
      <c r="AG292" s="732">
        <f t="shared" si="1356"/>
        <v>2.2000000000000002</v>
      </c>
      <c r="AH292" s="731">
        <f t="shared" si="1357"/>
        <v>0.68</v>
      </c>
      <c r="AI292" s="733">
        <f t="shared" si="1358"/>
        <v>2.15</v>
      </c>
      <c r="AJ292" s="733">
        <f t="shared" si="1359"/>
        <v>0</v>
      </c>
      <c r="AK292" s="733">
        <f t="shared" si="1360"/>
        <v>0</v>
      </c>
      <c r="AL292" s="733">
        <f t="shared" si="1361"/>
        <v>0</v>
      </c>
      <c r="AM292" s="733">
        <f t="shared" si="1362"/>
        <v>0</v>
      </c>
      <c r="AN292" s="734">
        <f t="shared" si="1363"/>
        <v>0</v>
      </c>
      <c r="AO292" s="735">
        <f t="shared" si="1364"/>
        <v>0</v>
      </c>
      <c r="AP292" s="1216" t="str">
        <f t="shared" si="1365"/>
        <v>E9-7 =&gt; E9</v>
      </c>
      <c r="AQ292" s="1217"/>
      <c r="AR292" s="739">
        <f t="shared" si="1366"/>
        <v>0.6</v>
      </c>
      <c r="AS292" s="736"/>
      <c r="AT292" s="736"/>
      <c r="AU292" s="723">
        <f t="shared" si="1367"/>
        <v>21</v>
      </c>
      <c r="AV292" s="721">
        <f t="shared" si="1368"/>
        <v>1.4</v>
      </c>
      <c r="AW292" s="729" t="s">
        <v>31</v>
      </c>
      <c r="AX292" s="722">
        <f t="shared" si="1369"/>
        <v>1.4</v>
      </c>
      <c r="AY292" s="727">
        <f t="shared" si="1370"/>
        <v>19.600000000000001</v>
      </c>
      <c r="AZ292" s="798">
        <f t="shared" si="1371"/>
        <v>0.12</v>
      </c>
      <c r="BA292" s="798"/>
      <c r="BB292" s="727">
        <f t="shared" si="1372"/>
        <v>1.3199999999999998</v>
      </c>
      <c r="BC292" s="724">
        <f t="shared" si="1373"/>
        <v>6.2</v>
      </c>
      <c r="BD292" s="737">
        <f t="shared" si="1374"/>
        <v>0</v>
      </c>
      <c r="BE292" s="737"/>
      <c r="BF292" s="737">
        <f t="shared" si="1375"/>
        <v>45.12</v>
      </c>
      <c r="BG292" s="737">
        <f t="shared" si="1376"/>
        <v>7.98</v>
      </c>
      <c r="BH292" s="726">
        <f t="shared" si="1377"/>
        <v>1.4384000000000006</v>
      </c>
      <c r="BI292" s="726">
        <f t="shared" si="1378"/>
        <v>0</v>
      </c>
      <c r="BJ292" s="726">
        <f t="shared" si="1379"/>
        <v>2.82</v>
      </c>
      <c r="BK292" s="726">
        <f t="shared" si="1380"/>
        <v>0</v>
      </c>
      <c r="BL292" s="738">
        <f t="shared" si="1381"/>
        <v>28.12</v>
      </c>
      <c r="BM292" s="718"/>
      <c r="BN292" s="779" t="s">
        <v>35389</v>
      </c>
      <c r="BO292" s="793" t="s">
        <v>35464</v>
      </c>
      <c r="BP292" s="784">
        <v>0.6</v>
      </c>
      <c r="BQ292" s="784">
        <v>21</v>
      </c>
      <c r="BR292" s="787">
        <v>1.2284000000000006</v>
      </c>
      <c r="BS292" s="787">
        <v>1.5039999999999978</v>
      </c>
      <c r="BT292" s="795">
        <v>0.20899999999999999</v>
      </c>
    </row>
    <row r="293" spans="1:72" ht="14.25">
      <c r="A293" s="719" t="s">
        <v>35390</v>
      </c>
      <c r="B293" s="742"/>
      <c r="C293" s="742"/>
      <c r="D293" s="806"/>
      <c r="E293" s="806"/>
      <c r="F293" s="806"/>
      <c r="G293" s="807"/>
      <c r="H293" s="744"/>
      <c r="I293" s="744"/>
      <c r="J293" s="744"/>
      <c r="K293" s="808"/>
      <c r="L293" s="808"/>
      <c r="M293" s="747"/>
      <c r="N293" s="748"/>
      <c r="O293" s="748"/>
      <c r="P293" s="747"/>
      <c r="Q293" s="747"/>
      <c r="R293" s="749"/>
      <c r="S293" s="749"/>
      <c r="T293" s="749"/>
      <c r="U293" s="749"/>
      <c r="V293" s="749"/>
      <c r="W293" s="750"/>
      <c r="X293" s="715"/>
      <c r="Y293" s="741"/>
      <c r="Z293" s="743"/>
      <c r="AA293" s="751"/>
      <c r="AB293" s="743"/>
      <c r="AC293" s="752"/>
      <c r="AD293" s="751"/>
      <c r="AE293" s="751"/>
      <c r="AF293" s="753"/>
      <c r="AG293" s="753"/>
      <c r="AH293" s="751"/>
      <c r="AI293" s="754"/>
      <c r="AJ293" s="754"/>
      <c r="AK293" s="754"/>
      <c r="AL293" s="754"/>
      <c r="AM293" s="754"/>
      <c r="AN293" s="755"/>
      <c r="AO293" s="756"/>
      <c r="AP293" s="741"/>
      <c r="AQ293" s="742"/>
      <c r="AR293" s="757"/>
      <c r="AS293" s="757"/>
      <c r="AT293" s="757"/>
      <c r="AU293" s="745"/>
      <c r="AV293" s="743"/>
      <c r="AW293" s="751"/>
      <c r="AX293" s="743"/>
      <c r="AY293" s="750"/>
      <c r="AZ293" s="750"/>
      <c r="BA293" s="750"/>
      <c r="BB293" s="750"/>
      <c r="BC293" s="747"/>
      <c r="BD293" s="747"/>
      <c r="BE293" s="747"/>
      <c r="BF293" s="747"/>
      <c r="BG293" s="747"/>
      <c r="BH293" s="749"/>
      <c r="BI293" s="749"/>
      <c r="BJ293" s="749"/>
      <c r="BK293" s="749"/>
      <c r="BL293" s="717"/>
      <c r="BM293" s="718"/>
      <c r="BN293" s="779"/>
      <c r="BO293" s="793"/>
      <c r="BP293" s="784"/>
      <c r="BQ293" s="784"/>
      <c r="BR293" s="787"/>
      <c r="BS293" s="787"/>
      <c r="BT293" s="795"/>
    </row>
    <row r="294" spans="1:72" ht="14.25">
      <c r="A294" s="1216" t="str">
        <f>BN294</f>
        <v>E11-4-1 =&gt; E11-4</v>
      </c>
      <c r="B294" s="1218"/>
      <c r="C294" s="1217"/>
      <c r="D294" s="800">
        <f>BP294</f>
        <v>0.4</v>
      </c>
      <c r="E294" s="801"/>
      <c r="F294" s="802"/>
      <c r="G294" s="803" t="s">
        <v>34920</v>
      </c>
      <c r="H294" s="740">
        <f>BQ294</f>
        <v>36</v>
      </c>
      <c r="I294" s="740">
        <v>1</v>
      </c>
      <c r="J294" s="740">
        <f>H294</f>
        <v>36</v>
      </c>
      <c r="K294" s="804">
        <f>BR294</f>
        <v>1.2999999999999972</v>
      </c>
      <c r="L294" s="804">
        <f>BS294</f>
        <v>1.3170000000000002</v>
      </c>
      <c r="M294" s="724">
        <f>ROUND((K294+L294)/2,2)</f>
        <v>1.31</v>
      </c>
      <c r="N294" s="725">
        <f>IF(F294=0,ROUND($D294*10%,2),IF(D294&gt;2.8,0.18,0.15))</f>
        <v>0.04</v>
      </c>
      <c r="O294" s="725">
        <f>IF(F294=0,IF(   ROUND($D294/4,2),   IF(ROUND(($D294*1.2)/6,2)&lt;0.1,0.1,ROUND(($D294*1.2)/6,2))),0.5)</f>
        <v>0.1</v>
      </c>
      <c r="P294" s="724">
        <f>M294+N294+O294</f>
        <v>1.4500000000000002</v>
      </c>
      <c r="Q294" s="724">
        <f>IF(P294&lt;2,(D294+N294*2)+0.6,(D294+N294*2)+0.6+ROUNDUP(P294-2,0)*0.1)*I294</f>
        <v>1.08</v>
      </c>
      <c r="R294" s="726">
        <f>IF($P294&lt;=$X$4,ROUND(IF($P294&lt;1.5,$P294*$H294*$Q294,1.5*$H294*$Q294),2),0)</f>
        <v>56.38</v>
      </c>
      <c r="S294" s="726">
        <f>IF($P294&gt;$X$4,ROUND(IF($P294&lt;1.5,$P294*$H294*$Q294,1.5*$H294*$Q294),2),0)</f>
        <v>0</v>
      </c>
      <c r="T294" s="726">
        <f>IF($P294&gt;$X$4,ROUND(IF($P294&lt;1.5,0,IF($P294&gt;3,1.5*$H294*$Q294,($P294-1.5)*$H294*$Q294)),2),0)</f>
        <v>0</v>
      </c>
      <c r="U294" s="726">
        <f>IF($P294&gt;$X$4,ROUND(IF($P294&lt;3,0,IF($P294&gt;4.5,1.5*$H294*$Q294,($P294-3)*$H294*$Q294)),2),0)</f>
        <v>0</v>
      </c>
      <c r="V294" s="726">
        <f>IF($P294&gt;$X$4,ROUND(IF($P294&lt;4.5,0,IF($P294&gt;6,($P294-4.5)*$H294*$Q294,($P294-4.5)*$H294*$Q294)),2),0)</f>
        <v>0</v>
      </c>
      <c r="W294" s="727">
        <f>IF($P294&gt;$X$4, IF( $P294&lt;=4,   ROUND($H294*($P294+0.5)*2,2),   0),0)</f>
        <v>0</v>
      </c>
      <c r="X294" s="728">
        <f>IF($P294&gt;$X$4, IF( $P294&gt;4,   ROUND($H294*($P294+0.5)*2,2),   0),0)</f>
        <v>0</v>
      </c>
      <c r="Y294" s="720" t="str">
        <f>BO294</f>
        <v>E11-4-1</v>
      </c>
      <c r="Z294" s="721">
        <f>IF($D294=0.3,IF($I294=1,1.2,IF(I294=2,1.5,"--")),IF($D294=0.4,IF($I294=1,1.2,IF(I294=2,1.5,"--")),IF($D294=0.45,IF($I294=1,1.2,IF(I294=2,1.5,"--")),IF($D294=0.5,IF($I294=1,1.2,IF(I294=2,1.5,"--")),IF($D294=0.6,IF($I294=1,1.2,IF(I294=2,2,"--")),IF($D294=0.75,IF($I294=1,1.3,IF(I294=2,2,"--")),IF($D294=0.8,1.3,IF($D294=1,1.5,IF($D294=1.2,1.7,IF($D294&lt;=2,2,"--"))))))))))</f>
        <v>1.2</v>
      </c>
      <c r="AA294" s="729" t="s">
        <v>31</v>
      </c>
      <c r="AB294" s="722">
        <f t="shared" ref="AB294" si="1382">Z294</f>
        <v>1.2</v>
      </c>
      <c r="AC294" s="730">
        <f>IF($Z294="--","--",K294)</f>
        <v>1.2999999999999972</v>
      </c>
      <c r="AD294" s="731">
        <f>IF($Z294="--","--",IF(D294&gt;1.5,0.15,ROUND($D294*10%,2)))</f>
        <v>0.04</v>
      </c>
      <c r="AE294" s="731">
        <f>IF($Z294="--","--",0.15)</f>
        <v>0.15</v>
      </c>
      <c r="AF294" s="732">
        <f>IF($Z294="--","--",ROUND(AC294+AD294+AE294,2))</f>
        <v>1.49</v>
      </c>
      <c r="AG294" s="732">
        <f>IF($Z294="--","--",IF($AC294&lt;=2,$Z294+1,($Z294+1)+ROUNDUP($AC294-2,0)*0.1))</f>
        <v>2.2000000000000002</v>
      </c>
      <c r="AH294" s="731">
        <f>IF($D294=0.3,1.04,IF($D294=0.4,0.92,IF($D294=0.45,0.86,IF($D294=0.5,0.8,IF($D294=0.75,0.8,IF($D294=0.6,0.68,IF($D294=0.8,0.74,IF($D294=1,0.7,IF($D294=1.2,0.66,IF($D294=1.5,0.6,IF($D294&lt;=2,(2.4-(D294+0.3)),"--")))))))))))</f>
        <v>0.92</v>
      </c>
      <c r="AI294" s="733">
        <f>IF($Z294="--","--",IF($AF294&lt;=$X$4,ROUND(IF($AF294&lt;1.5,$AF294*$AG294*$AH294,1.5*$AG294*$AH294),2),0))</f>
        <v>3.02</v>
      </c>
      <c r="AJ294" s="733">
        <f>IF($Z294="--","--",IF($AF294&gt;$X$4,ROUND(IF($AF294&lt;1.5,$AF294*$AG294*$AH294,1.5*$AG294*$AH294),2),0))</f>
        <v>0</v>
      </c>
      <c r="AK294" s="733">
        <f>IF($Z294="--","--",IF($AF294&gt;$X$4,ROUND(IF($AF294&lt;1.5,0,IF($AF294&gt;3,1.5*$AG294*$AH294,($AF294-1.5)*$AG294*$AH294)),2),0))</f>
        <v>0</v>
      </c>
      <c r="AL294" s="733">
        <f>IF($Z294="--","--",IF($AF294&gt;$X$4,ROUND(IF($AF294&lt;3,0,IF($AF294&gt;4.5,1.5*$AG294*$AH294,($AF294-3)*$AG294*$AH294)),2),0))</f>
        <v>0</v>
      </c>
      <c r="AM294" s="733">
        <f>IF($Z294="--","--",IF($AF294&gt;$X$4,ROUND(IF($AF294&lt;4.5,0,IF($AF294&gt;6,($AF294-4.5)*$AG294*$AH294,($AF294-4.5)*$AG294*$AH294)),2),0))</f>
        <v>0</v>
      </c>
      <c r="AN294" s="734">
        <f>IF($Z294="--","--",IF($AF294&gt;$X$4, IF( $AF294&lt;=4,   ROUND(($AH294*4)*($AF294+0.5)*2,2),   0),0))</f>
        <v>0</v>
      </c>
      <c r="AO294" s="735">
        <f>IF($Z294="--","--",IF($AF294&gt;$X$4, IF( $AF294&gt;4,   ROUND(($AH294*4)*($AF294+0.5)*2,2),   0),0))</f>
        <v>0</v>
      </c>
      <c r="AP294" s="1216" t="str">
        <f>A294</f>
        <v>E11-4-1 =&gt; E11-4</v>
      </c>
      <c r="AQ294" s="1217"/>
      <c r="AR294" s="739">
        <f>D294</f>
        <v>0.4</v>
      </c>
      <c r="AS294" s="736"/>
      <c r="AT294" s="736"/>
      <c r="AU294" s="723">
        <f>H294</f>
        <v>36</v>
      </c>
      <c r="AV294" s="721">
        <f>IF($Z294="--","--",Z294+0.2)</f>
        <v>1.4</v>
      </c>
      <c r="AW294" s="729" t="s">
        <v>31</v>
      </c>
      <c r="AX294" s="722">
        <f t="shared" ref="AX294" si="1383">AV294</f>
        <v>1.4</v>
      </c>
      <c r="AY294" s="727">
        <f>IF(D294&gt;2,AU294,AU294-AV294)</f>
        <v>34.6</v>
      </c>
      <c r="AZ294" s="798">
        <f>O294</f>
        <v>0.1</v>
      </c>
      <c r="BA294" s="798"/>
      <c r="BB294" s="727">
        <f>Q294</f>
        <v>1.08</v>
      </c>
      <c r="BC294" s="724">
        <f>IF(F294=0,IF(ROUND( AY294 * ( ( (O294*Q294) +  ( ((D294+N294*2)/6)*Q294 ) ) - ROUND(  ((D294+N294*2)^2)   *   (   ( PI()*96.379 / (4*360) )  -  ( (SIN((96.379/2)*PI()/180)) * (COS((96.379/2)*PI()/180)) / 4 )   ), 4) ),2),   ROUND( AY294 * ( ( (O294*Q294) +  ( ((D294+N294*2)/4)*Q294 ) ) - ROUND(  ((D294+N294*2)^2)   *   (   ( PI()*120 / (4*360) )  -  ( (SIN((120/2)*PI()/180)) * (COS((120/2)*PI()/180)) / 4 )   ), 4) ),2)),0)</f>
        <v>7</v>
      </c>
      <c r="BD294" s="737">
        <f>IF(F294&gt;0,ROUND(AY294*O294*Q294,2),0)</f>
        <v>0</v>
      </c>
      <c r="BE294" s="737"/>
      <c r="BF294" s="737">
        <f>SUM(R294:V294,AI294:AM294)</f>
        <v>59.400000000000006</v>
      </c>
      <c r="BG294" s="737">
        <f>IF(F294=0, ROUND( ( PI()*( (D294+N294*2)^2 ) / 4  ) * AY294,2),  ROUND( (D294+N294*2)*(F294+N294*2) * AY294,2))*I294</f>
        <v>6.26</v>
      </c>
      <c r="BH294" s="726">
        <f>IF(($K294+N294-0.15)&lt;=2,($K294+N294+0.15),IF(($K294+N294)&lt;=3,2.35,($K294+N294+0.2)-0.85))</f>
        <v>1.4899999999999971</v>
      </c>
      <c r="BI294" s="726">
        <f>IF(D294&gt;2,   (K294-F294-N294-0.11),IF(($K294+N294)&lt;=2,0,IF(($K294+N294)&gt;3,0.85,(K294+N294+0.2-BH294))))</f>
        <v>0</v>
      </c>
      <c r="BJ294" s="726">
        <f>IF($Z294="--",0,IF(D294&gt;2,ROUND(((1.42+0.4)+(0.91+0.4))*2*BI294,2),ROUND(AV294*AX294*BH294,2)))</f>
        <v>2.92</v>
      </c>
      <c r="BK294" s="726">
        <f t="shared" ref="BK294" si="1384">ROUND(((PI()*0.9^2)/4)*BI294,2)</f>
        <v>0</v>
      </c>
      <c r="BL294" s="738">
        <f t="shared" ref="BL294" si="1385">ROUND(BF294-BG294-BJ294-BK294-BC294-BD294,2)</f>
        <v>43.22</v>
      </c>
      <c r="BM294" s="718"/>
      <c r="BN294" s="779" t="s">
        <v>35391</v>
      </c>
      <c r="BO294" s="793" t="s">
        <v>35465</v>
      </c>
      <c r="BP294" s="784">
        <v>0.4</v>
      </c>
      <c r="BQ294" s="784">
        <v>36</v>
      </c>
      <c r="BR294" s="787">
        <v>1.2999999999999972</v>
      </c>
      <c r="BS294" s="787">
        <v>1.3170000000000002</v>
      </c>
      <c r="BT294" s="795">
        <v>0.251</v>
      </c>
    </row>
    <row r="295" spans="1:72" ht="14.25">
      <c r="A295" s="719" t="s">
        <v>35392</v>
      </c>
      <c r="B295" s="742"/>
      <c r="C295" s="742"/>
      <c r="D295" s="806"/>
      <c r="E295" s="806"/>
      <c r="F295" s="806"/>
      <c r="G295" s="807"/>
      <c r="H295" s="744"/>
      <c r="I295" s="744"/>
      <c r="J295" s="744"/>
      <c r="K295" s="808"/>
      <c r="L295" s="808"/>
      <c r="M295" s="747"/>
      <c r="N295" s="748"/>
      <c r="O295" s="748"/>
      <c r="P295" s="747"/>
      <c r="Q295" s="747"/>
      <c r="R295" s="749"/>
      <c r="S295" s="749"/>
      <c r="T295" s="749"/>
      <c r="U295" s="749"/>
      <c r="V295" s="749"/>
      <c r="W295" s="750"/>
      <c r="X295" s="715"/>
      <c r="Y295" s="741"/>
      <c r="Z295" s="743"/>
      <c r="AA295" s="751"/>
      <c r="AB295" s="743"/>
      <c r="AC295" s="752"/>
      <c r="AD295" s="751"/>
      <c r="AE295" s="751"/>
      <c r="AF295" s="753"/>
      <c r="AG295" s="753"/>
      <c r="AH295" s="751"/>
      <c r="AI295" s="754"/>
      <c r="AJ295" s="754"/>
      <c r="AK295" s="754"/>
      <c r="AL295" s="754"/>
      <c r="AM295" s="754"/>
      <c r="AN295" s="755"/>
      <c r="AO295" s="756"/>
      <c r="AP295" s="741"/>
      <c r="AQ295" s="742"/>
      <c r="AR295" s="757"/>
      <c r="AS295" s="757"/>
      <c r="AT295" s="757"/>
      <c r="AU295" s="745"/>
      <c r="AV295" s="743"/>
      <c r="AW295" s="751"/>
      <c r="AX295" s="743"/>
      <c r="AY295" s="750"/>
      <c r="AZ295" s="750"/>
      <c r="BA295" s="750"/>
      <c r="BB295" s="750"/>
      <c r="BC295" s="747"/>
      <c r="BD295" s="747"/>
      <c r="BE295" s="747"/>
      <c r="BF295" s="747"/>
      <c r="BG295" s="747"/>
      <c r="BH295" s="749"/>
      <c r="BI295" s="749"/>
      <c r="BJ295" s="749"/>
      <c r="BK295" s="749"/>
      <c r="BL295" s="717"/>
      <c r="BM295" s="718"/>
      <c r="BN295" s="779"/>
      <c r="BO295" s="793"/>
      <c r="BP295" s="784"/>
      <c r="BQ295" s="784"/>
      <c r="BR295" s="787"/>
      <c r="BS295" s="787"/>
      <c r="BT295" s="795"/>
    </row>
    <row r="296" spans="1:72" ht="14.25">
      <c r="A296" s="1216" t="str">
        <f>BN296</f>
        <v>E11-6-1 =&gt; E11-6-2</v>
      </c>
      <c r="B296" s="1218"/>
      <c r="C296" s="1217"/>
      <c r="D296" s="800">
        <f>BP296</f>
        <v>0.4</v>
      </c>
      <c r="E296" s="801"/>
      <c r="F296" s="802"/>
      <c r="G296" s="803" t="s">
        <v>34920</v>
      </c>
      <c r="H296" s="740">
        <f>BQ296</f>
        <v>34</v>
      </c>
      <c r="I296" s="740">
        <v>1</v>
      </c>
      <c r="J296" s="740">
        <f>H296</f>
        <v>34</v>
      </c>
      <c r="K296" s="804">
        <f>BR296</f>
        <v>1</v>
      </c>
      <c r="L296" s="804">
        <f>BS296</f>
        <v>1.4849999999999994</v>
      </c>
      <c r="M296" s="724">
        <f>ROUND((K296+L296)/2,2)</f>
        <v>1.24</v>
      </c>
      <c r="N296" s="725">
        <f>IF(F296=0,ROUND($D296*10%,2),IF(D296&gt;2.8,0.18,0.15))</f>
        <v>0.04</v>
      </c>
      <c r="O296" s="725">
        <f>IF(F296=0,IF(   ROUND($D296/4,2),   IF(ROUND(($D296*1.2)/6,2)&lt;0.1,0.1,ROUND(($D296*1.2)/6,2))),0.5)</f>
        <v>0.1</v>
      </c>
      <c r="P296" s="724">
        <f>M296+N296+O296</f>
        <v>1.3800000000000001</v>
      </c>
      <c r="Q296" s="724">
        <f>IF(P296&lt;2,(D296+N296*2)+0.6,(D296+N296*2)+0.6+ROUNDUP(P296-2,0)*0.1)*I296</f>
        <v>1.08</v>
      </c>
      <c r="R296" s="726">
        <f>IF($P296&lt;=$X$4,ROUND(IF($P296&lt;1.5,$P296*$H296*$Q296,1.5*$H296*$Q296),2),0)</f>
        <v>50.67</v>
      </c>
      <c r="S296" s="726">
        <f>IF($P296&gt;$X$4,ROUND(IF($P296&lt;1.5,$P296*$H296*$Q296,1.5*$H296*$Q296),2),0)</f>
        <v>0</v>
      </c>
      <c r="T296" s="726">
        <f>IF($P296&gt;$X$4,ROUND(IF($P296&lt;1.5,0,IF($P296&gt;3,1.5*$H296*$Q296,($P296-1.5)*$H296*$Q296)),2),0)</f>
        <v>0</v>
      </c>
      <c r="U296" s="726">
        <f>IF($P296&gt;$X$4,ROUND(IF($P296&lt;3,0,IF($P296&gt;4.5,1.5*$H296*$Q296,($P296-3)*$H296*$Q296)),2),0)</f>
        <v>0</v>
      </c>
      <c r="V296" s="726">
        <f>IF($P296&gt;$X$4,ROUND(IF($P296&lt;4.5,0,IF($P296&gt;6,($P296-4.5)*$H296*$Q296,($P296-4.5)*$H296*$Q296)),2),0)</f>
        <v>0</v>
      </c>
      <c r="W296" s="727">
        <f>IF($P296&gt;$X$4, IF( $P296&lt;=4,   ROUND($H296*($P296+0.5)*2,2),   0),0)</f>
        <v>0</v>
      </c>
      <c r="X296" s="728">
        <f>IF($P296&gt;$X$4, IF( $P296&gt;4,   ROUND($H296*($P296+0.5)*2,2),   0),0)</f>
        <v>0</v>
      </c>
      <c r="Y296" s="720" t="str">
        <f>BO296</f>
        <v>E11-6-1</v>
      </c>
      <c r="Z296" s="721">
        <f>IF($D296=0.3,IF($I296=1,1.2,IF(I296=2,1.5,"--")),IF($D296=0.4,IF($I296=1,1.2,IF(I296=2,1.5,"--")),IF($D296=0.45,IF($I296=1,1.2,IF(I296=2,1.5,"--")),IF($D296=0.5,IF($I296=1,1.2,IF(I296=2,1.5,"--")),IF($D296=0.6,IF($I296=1,1.2,IF(I296=2,2,"--")),IF($D296=0.75,IF($I296=1,1.3,IF(I296=2,2,"--")),IF($D296=0.8,1.3,IF($D296=1,1.5,IF($D296=1.2,1.7,IF($D296&lt;=2,2,"--"))))))))))</f>
        <v>1.2</v>
      </c>
      <c r="AA296" s="729" t="s">
        <v>31</v>
      </c>
      <c r="AB296" s="722">
        <f t="shared" ref="AB296:AB298" si="1386">Z296</f>
        <v>1.2</v>
      </c>
      <c r="AC296" s="730">
        <f>IF($Z296="--","--",K296)</f>
        <v>1</v>
      </c>
      <c r="AD296" s="731">
        <f>IF($Z296="--","--",IF(D296&gt;1.5,0.15,ROUND($D296*10%,2)))</f>
        <v>0.04</v>
      </c>
      <c r="AE296" s="731">
        <f>IF($Z296="--","--",0.15)</f>
        <v>0.15</v>
      </c>
      <c r="AF296" s="732">
        <f>IF($Z296="--","--",ROUND(AC296+AD296+AE296,2))</f>
        <v>1.19</v>
      </c>
      <c r="AG296" s="732">
        <f>IF($Z296="--","--",IF($AC296&lt;=2,$Z296+1,($Z296+1)+ROUNDUP($AC296-2,0)*0.1))</f>
        <v>2.2000000000000002</v>
      </c>
      <c r="AH296" s="731">
        <f>IF($D296=0.3,1.04,IF($D296=0.4,0.92,IF($D296=0.45,0.86,IF($D296=0.5,0.8,IF($D296=0.75,0.8,IF($D296=0.6,0.68,IF($D296=0.8,0.74,IF($D296=1,0.7,IF($D296=1.2,0.66,IF($D296=1.5,0.6,IF($D296&lt;=2,(2.4-(D296+0.3)),"--")))))))))))</f>
        <v>0.92</v>
      </c>
      <c r="AI296" s="733">
        <f>IF($Z296="--","--",IF($AF296&lt;=$X$4,ROUND(IF($AF296&lt;1.5,$AF296*$AG296*$AH296,1.5*$AG296*$AH296),2),0))</f>
        <v>2.41</v>
      </c>
      <c r="AJ296" s="733">
        <f>IF($Z296="--","--",IF($AF296&gt;$X$4,ROUND(IF($AF296&lt;1.5,$AF296*$AG296*$AH296,1.5*$AG296*$AH296),2),0))</f>
        <v>0</v>
      </c>
      <c r="AK296" s="733">
        <f>IF($Z296="--","--",IF($AF296&gt;$X$4,ROUND(IF($AF296&lt;1.5,0,IF($AF296&gt;3,1.5*$AG296*$AH296,($AF296-1.5)*$AG296*$AH296)),2),0))</f>
        <v>0</v>
      </c>
      <c r="AL296" s="733">
        <f>IF($Z296="--","--",IF($AF296&gt;$X$4,ROUND(IF($AF296&lt;3,0,IF($AF296&gt;4.5,1.5*$AG296*$AH296,($AF296-3)*$AG296*$AH296)),2),0))</f>
        <v>0</v>
      </c>
      <c r="AM296" s="733">
        <f>IF($Z296="--","--",IF($AF296&gt;$X$4,ROUND(IF($AF296&lt;4.5,0,IF($AF296&gt;6,($AF296-4.5)*$AG296*$AH296,($AF296-4.5)*$AG296*$AH296)),2),0))</f>
        <v>0</v>
      </c>
      <c r="AN296" s="734">
        <f>IF($Z296="--","--",IF($AF296&gt;$X$4, IF( $AF296&lt;=4,   ROUND(($AH296*4)*($AF296+0.5)*2,2),   0),0))</f>
        <v>0</v>
      </c>
      <c r="AO296" s="735">
        <f>IF($Z296="--","--",IF($AF296&gt;$X$4, IF( $AF296&gt;4,   ROUND(($AH296*4)*($AF296+0.5)*2,2),   0),0))</f>
        <v>0</v>
      </c>
      <c r="AP296" s="1216" t="str">
        <f>A296</f>
        <v>E11-6-1 =&gt; E11-6-2</v>
      </c>
      <c r="AQ296" s="1217"/>
      <c r="AR296" s="739">
        <f>D296</f>
        <v>0.4</v>
      </c>
      <c r="AS296" s="736"/>
      <c r="AT296" s="736"/>
      <c r="AU296" s="723">
        <f>H296</f>
        <v>34</v>
      </c>
      <c r="AV296" s="721">
        <f>IF($Z296="--","--",Z296+0.2)</f>
        <v>1.4</v>
      </c>
      <c r="AW296" s="729" t="s">
        <v>31</v>
      </c>
      <c r="AX296" s="722">
        <f t="shared" ref="AX296:AX298" si="1387">AV296</f>
        <v>1.4</v>
      </c>
      <c r="AY296" s="727">
        <f>IF(D296&gt;2,AU296,AU296-AV296)</f>
        <v>32.6</v>
      </c>
      <c r="AZ296" s="798">
        <f>O296</f>
        <v>0.1</v>
      </c>
      <c r="BA296" s="798"/>
      <c r="BB296" s="727">
        <f>Q296</f>
        <v>1.08</v>
      </c>
      <c r="BC296" s="724">
        <f>IF(F296=0,IF(ROUND( AY296 * ( ( (O296*Q296) +  ( ((D296+N296*2)/6)*Q296 ) ) - ROUND(  ((D296+N296*2)^2)   *   (   ( PI()*96.379 / (4*360) )  -  ( (SIN((96.379/2)*PI()/180)) * (COS((96.379/2)*PI()/180)) / 4 )   ), 4) ),2),   ROUND( AY296 * ( ( (O296*Q296) +  ( ((D296+N296*2)/4)*Q296 ) ) - ROUND(  ((D296+N296*2)^2)   *   (   ( PI()*120 / (4*360) )  -  ( (SIN((120/2)*PI()/180)) * (COS((120/2)*PI()/180)) / 4 )   ), 4) ),2)),0)</f>
        <v>6.59</v>
      </c>
      <c r="BD296" s="737">
        <f>IF(F296&gt;0,ROUND(AY296*O296*Q296,2),0)</f>
        <v>0</v>
      </c>
      <c r="BE296" s="737"/>
      <c r="BF296" s="737">
        <f>SUM(R296:V296,AI296:AM296)</f>
        <v>53.08</v>
      </c>
      <c r="BG296" s="737">
        <f>IF(F296=0, ROUND( ( PI()*( (D296+N296*2)^2 ) / 4  ) * AY296,2),  ROUND( (D296+N296*2)*(F296+N296*2) * AY296,2))*I296</f>
        <v>5.9</v>
      </c>
      <c r="BH296" s="726">
        <f>IF(($K296+N296-0.15)&lt;=2,($K296+N296+0.15),IF(($K296+N296)&lt;=3,2.35,($K296+N296+0.2)-0.85))</f>
        <v>1.19</v>
      </c>
      <c r="BI296" s="726">
        <f>IF(D296&gt;2,   (K296-F296-N296-0.11),IF(($K296+N296)&lt;=2,0,IF(($K296+N296)&gt;3,0.85,(K296+N296+0.2-BH296))))</f>
        <v>0</v>
      </c>
      <c r="BJ296" s="726">
        <f>IF($Z296="--",0,IF(D296&gt;2,ROUND(((1.42+0.4)+(0.91+0.4))*2*BI296,2),ROUND(AV296*AX296*BH296,2)))</f>
        <v>2.33</v>
      </c>
      <c r="BK296" s="726">
        <f t="shared" ref="BK296:BK298" si="1388">ROUND(((PI()*0.9^2)/4)*BI296,2)</f>
        <v>0</v>
      </c>
      <c r="BL296" s="738">
        <f t="shared" ref="BL296:BL298" si="1389">ROUND(BF296-BG296-BJ296-BK296-BC296-BD296,2)</f>
        <v>38.26</v>
      </c>
      <c r="BM296" s="718"/>
      <c r="BN296" s="779" t="s">
        <v>35393</v>
      </c>
      <c r="BO296" s="793" t="s">
        <v>35466</v>
      </c>
      <c r="BP296" s="784">
        <v>0.4</v>
      </c>
      <c r="BQ296" s="784">
        <v>34</v>
      </c>
      <c r="BR296" s="787">
        <v>1</v>
      </c>
      <c r="BS296" s="787">
        <v>1.4849999999999994</v>
      </c>
      <c r="BT296" s="795">
        <v>0</v>
      </c>
    </row>
    <row r="297" spans="1:72" ht="14.25">
      <c r="A297" s="1216" t="str">
        <f t="shared" ref="A297:A298" si="1390">BN297</f>
        <v>E11-6-2 =&gt; E11-6-3</v>
      </c>
      <c r="B297" s="1218"/>
      <c r="C297" s="1217"/>
      <c r="D297" s="800">
        <f t="shared" ref="D297:D298" si="1391">BP297</f>
        <v>0.4</v>
      </c>
      <c r="E297" s="801"/>
      <c r="F297" s="802"/>
      <c r="G297" s="803" t="s">
        <v>34920</v>
      </c>
      <c r="H297" s="740">
        <f t="shared" ref="H297:H298" si="1392">BQ297</f>
        <v>35</v>
      </c>
      <c r="I297" s="740">
        <v>1</v>
      </c>
      <c r="J297" s="740">
        <f t="shared" ref="J297:J298" si="1393">H297</f>
        <v>35</v>
      </c>
      <c r="K297" s="804">
        <f t="shared" ref="K297:K298" si="1394">BR297</f>
        <v>1.4849999999999994</v>
      </c>
      <c r="L297" s="804">
        <f t="shared" ref="L297:L298" si="1395">BS297</f>
        <v>2.036999999999999</v>
      </c>
      <c r="M297" s="724">
        <f t="shared" ref="M297:M298" si="1396">ROUND((K297+L297)/2,2)</f>
        <v>1.76</v>
      </c>
      <c r="N297" s="725">
        <f t="shared" ref="N297:N298" si="1397">IF(F297=0,ROUND($D297*10%,2),IF(D297&gt;2.8,0.18,0.15))</f>
        <v>0.04</v>
      </c>
      <c r="O297" s="725">
        <f t="shared" ref="O297:O298" si="1398">IF(F297=0,IF(   ROUND($D297/4,2),   IF(ROUND(($D297*1.2)/6,2)&lt;0.1,0.1,ROUND(($D297*1.2)/6,2))),0.5)</f>
        <v>0.1</v>
      </c>
      <c r="P297" s="724">
        <f t="shared" ref="P297:P298" si="1399">M297+N297+O297</f>
        <v>1.9000000000000001</v>
      </c>
      <c r="Q297" s="724">
        <f t="shared" ref="Q297:Q298" si="1400">IF(P297&lt;2,(D297+N297*2)+0.6,(D297+N297*2)+0.6+ROUNDUP(P297-2,0)*0.1)*I297</f>
        <v>1.08</v>
      </c>
      <c r="R297" s="726">
        <f t="shared" ref="R297:R298" si="1401">IF($P297&lt;=$X$4,ROUND(IF($P297&lt;1.5,$P297*$H297*$Q297,1.5*$H297*$Q297),2),0)</f>
        <v>0</v>
      </c>
      <c r="S297" s="726">
        <f t="shared" ref="S297:S298" si="1402">IF($P297&gt;$X$4,ROUND(IF($P297&lt;1.5,$P297*$H297*$Q297,1.5*$H297*$Q297),2),0)</f>
        <v>56.7</v>
      </c>
      <c r="T297" s="726">
        <f t="shared" ref="T297:T298" si="1403">IF($P297&gt;$X$4,ROUND(IF($P297&lt;1.5,0,IF($P297&gt;3,1.5*$H297*$Q297,($P297-1.5)*$H297*$Q297)),2),0)</f>
        <v>15.12</v>
      </c>
      <c r="U297" s="726">
        <f t="shared" ref="U297:U298" si="1404">IF($P297&gt;$X$4,ROUND(IF($P297&lt;3,0,IF($P297&gt;4.5,1.5*$H297*$Q297,($P297-3)*$H297*$Q297)),2),0)</f>
        <v>0</v>
      </c>
      <c r="V297" s="726">
        <f t="shared" ref="V297:V298" si="1405">IF($P297&gt;$X$4,ROUND(IF($P297&lt;4.5,0,IF($P297&gt;6,($P297-4.5)*$H297*$Q297,($P297-4.5)*$H297*$Q297)),2),0)</f>
        <v>0</v>
      </c>
      <c r="W297" s="727">
        <f t="shared" ref="W297:W298" si="1406">IF($P297&gt;$X$4, IF( $P297&lt;=4,   ROUND($H297*($P297+0.5)*2,2),   0),0)</f>
        <v>168</v>
      </c>
      <c r="X297" s="728">
        <f t="shared" ref="X297:X298" si="1407">IF($P297&gt;$X$4, IF( $P297&gt;4,   ROUND($H297*($P297+0.5)*2,2),   0),0)</f>
        <v>0</v>
      </c>
      <c r="Y297" s="720" t="str">
        <f t="shared" ref="Y297:Y298" si="1408">BO297</f>
        <v>E11-6-2</v>
      </c>
      <c r="Z297" s="721">
        <f t="shared" ref="Z297:Z298" si="1409">IF($D297=0.3,IF($I297=1,1.2,IF(I297=2,1.5,"--")),IF($D297=0.4,IF($I297=1,1.2,IF(I297=2,1.5,"--")),IF($D297=0.45,IF($I297=1,1.2,IF(I297=2,1.5,"--")),IF($D297=0.5,IF($I297=1,1.2,IF(I297=2,1.5,"--")),IF($D297=0.6,IF($I297=1,1.2,IF(I297=2,2,"--")),IF($D297=0.75,IF($I297=1,1.3,IF(I297=2,2,"--")),IF($D297=0.8,1.3,IF($D297=1,1.5,IF($D297=1.2,1.7,IF($D297&lt;=2,2,"--"))))))))))</f>
        <v>1.2</v>
      </c>
      <c r="AA297" s="729" t="s">
        <v>31</v>
      </c>
      <c r="AB297" s="722">
        <f t="shared" si="1386"/>
        <v>1.2</v>
      </c>
      <c r="AC297" s="730">
        <f t="shared" ref="AC297:AC298" si="1410">IF($Z297="--","--",K297)</f>
        <v>1.4849999999999994</v>
      </c>
      <c r="AD297" s="731">
        <f t="shared" ref="AD297:AD298" si="1411">IF($Z297="--","--",IF(D297&gt;1.5,0.15,ROUND($D297*10%,2)))</f>
        <v>0.04</v>
      </c>
      <c r="AE297" s="731">
        <f t="shared" ref="AE297:AE298" si="1412">IF($Z297="--","--",0.15)</f>
        <v>0.15</v>
      </c>
      <c r="AF297" s="732">
        <f t="shared" ref="AF297:AF298" si="1413">IF($Z297="--","--",ROUND(AC297+AD297+AE297,2))</f>
        <v>1.68</v>
      </c>
      <c r="AG297" s="732">
        <f t="shared" ref="AG297:AG298" si="1414">IF($Z297="--","--",IF($AC297&lt;=2,$Z297+1,($Z297+1)+ROUNDUP($AC297-2,0)*0.1))</f>
        <v>2.2000000000000002</v>
      </c>
      <c r="AH297" s="731">
        <f t="shared" ref="AH297:AH298" si="1415">IF($D297=0.3,1.04,IF($D297=0.4,0.92,IF($D297=0.45,0.86,IF($D297=0.5,0.8,IF($D297=0.75,0.8,IF($D297=0.6,0.68,IF($D297=0.8,0.74,IF($D297=1,0.7,IF($D297=1.2,0.66,IF($D297=1.5,0.6,IF($D297&lt;=2,(2.4-(D297+0.3)),"--")))))))))))</f>
        <v>0.92</v>
      </c>
      <c r="AI297" s="733">
        <f t="shared" ref="AI297:AI298" si="1416">IF($Z297="--","--",IF($AF297&lt;=$X$4,ROUND(IF($AF297&lt;1.5,$AF297*$AG297*$AH297,1.5*$AG297*$AH297),2),0))</f>
        <v>0</v>
      </c>
      <c r="AJ297" s="733">
        <f t="shared" ref="AJ297:AJ298" si="1417">IF($Z297="--","--",IF($AF297&gt;$X$4,ROUND(IF($AF297&lt;1.5,$AF297*$AG297*$AH297,1.5*$AG297*$AH297),2),0))</f>
        <v>3.04</v>
      </c>
      <c r="AK297" s="733">
        <f t="shared" ref="AK297:AK298" si="1418">IF($Z297="--","--",IF($AF297&gt;$X$4,ROUND(IF($AF297&lt;1.5,0,IF($AF297&gt;3,1.5*$AG297*$AH297,($AF297-1.5)*$AG297*$AH297)),2),0))</f>
        <v>0.36</v>
      </c>
      <c r="AL297" s="733">
        <f t="shared" ref="AL297:AL298" si="1419">IF($Z297="--","--",IF($AF297&gt;$X$4,ROUND(IF($AF297&lt;3,0,IF($AF297&gt;4.5,1.5*$AG297*$AH297,($AF297-3)*$AG297*$AH297)),2),0))</f>
        <v>0</v>
      </c>
      <c r="AM297" s="733">
        <f t="shared" ref="AM297:AM298" si="1420">IF($Z297="--","--",IF($AF297&gt;$X$4,ROUND(IF($AF297&lt;4.5,0,IF($AF297&gt;6,($AF297-4.5)*$AG297*$AH297,($AF297-4.5)*$AG297*$AH297)),2),0))</f>
        <v>0</v>
      </c>
      <c r="AN297" s="734">
        <f t="shared" ref="AN297:AN298" si="1421">IF($Z297="--","--",IF($AF297&gt;$X$4, IF( $AF297&lt;=4,   ROUND(($AH297*4)*($AF297+0.5)*2,2),   0),0))</f>
        <v>16.04</v>
      </c>
      <c r="AO297" s="735">
        <f t="shared" ref="AO297:AO298" si="1422">IF($Z297="--","--",IF($AF297&gt;$X$4, IF( $AF297&gt;4,   ROUND(($AH297*4)*($AF297+0.5)*2,2),   0),0))</f>
        <v>0</v>
      </c>
      <c r="AP297" s="1216" t="str">
        <f t="shared" ref="AP297:AP298" si="1423">A297</f>
        <v>E11-6-2 =&gt; E11-6-3</v>
      </c>
      <c r="AQ297" s="1217"/>
      <c r="AR297" s="739">
        <f t="shared" ref="AR297:AR298" si="1424">D297</f>
        <v>0.4</v>
      </c>
      <c r="AS297" s="736"/>
      <c r="AT297" s="736"/>
      <c r="AU297" s="723">
        <f t="shared" ref="AU297:AU298" si="1425">H297</f>
        <v>35</v>
      </c>
      <c r="AV297" s="721">
        <f t="shared" ref="AV297:AV298" si="1426">IF($Z297="--","--",Z297+0.2)</f>
        <v>1.4</v>
      </c>
      <c r="AW297" s="729" t="s">
        <v>31</v>
      </c>
      <c r="AX297" s="722">
        <f t="shared" si="1387"/>
        <v>1.4</v>
      </c>
      <c r="AY297" s="727">
        <f t="shared" ref="AY297:AY298" si="1427">IF(D297&gt;2,AU297,AU297-AV297)</f>
        <v>33.6</v>
      </c>
      <c r="AZ297" s="798">
        <f t="shared" ref="AZ297:AZ298" si="1428">O297</f>
        <v>0.1</v>
      </c>
      <c r="BA297" s="798"/>
      <c r="BB297" s="727">
        <f t="shared" ref="BB297:BB298" si="1429">Q297</f>
        <v>1.08</v>
      </c>
      <c r="BC297" s="724">
        <f t="shared" ref="BC297:BC298" si="1430">IF(F297=0,IF(ROUND( AY297 * ( ( (O297*Q297) +  ( ((D297+N297*2)/6)*Q297 ) ) - ROUND(  ((D297+N297*2)^2)   *   (   ( PI()*96.379 / (4*360) )  -  ( (SIN((96.379/2)*PI()/180)) * (COS((96.379/2)*PI()/180)) / 4 )   ), 4) ),2),   ROUND( AY297 * ( ( (O297*Q297) +  ( ((D297+N297*2)/4)*Q297 ) ) - ROUND(  ((D297+N297*2)^2)   *   (   ( PI()*120 / (4*360) )  -  ( (SIN((120/2)*PI()/180)) * (COS((120/2)*PI()/180)) / 4 )   ), 4) ),2)),0)</f>
        <v>6.79</v>
      </c>
      <c r="BD297" s="737">
        <f t="shared" ref="BD297:BD298" si="1431">IF(F297&gt;0,ROUND(AY297*O297*Q297,2),0)</f>
        <v>0</v>
      </c>
      <c r="BE297" s="737"/>
      <c r="BF297" s="737">
        <f t="shared" ref="BF297:BF298" si="1432">SUM(R297:V297,AI297:AM297)</f>
        <v>75.220000000000013</v>
      </c>
      <c r="BG297" s="737">
        <f t="shared" ref="BG297:BG298" si="1433">IF(F297=0, ROUND( ( PI()*( (D297+N297*2)^2 ) / 4  ) * AY297,2),  ROUND( (D297+N297*2)*(F297+N297*2) * AY297,2))*I297</f>
        <v>6.08</v>
      </c>
      <c r="BH297" s="726">
        <f t="shared" ref="BH297:BH298" si="1434">IF(($K297+N297-0.15)&lt;=2,($K297+N297+0.15),IF(($K297+N297)&lt;=3,2.35,($K297+N297+0.2)-0.85))</f>
        <v>1.6749999999999994</v>
      </c>
      <c r="BI297" s="726">
        <f t="shared" ref="BI297:BI298" si="1435">IF(D297&gt;2,   (K297-F297-N297-0.11),IF(($K297+N297)&lt;=2,0,IF(($K297+N297)&gt;3,0.85,(K297+N297+0.2-BH297))))</f>
        <v>0</v>
      </c>
      <c r="BJ297" s="726">
        <f t="shared" ref="BJ297:BJ298" si="1436">IF($Z297="--",0,IF(D297&gt;2,ROUND(((1.42+0.4)+(0.91+0.4))*2*BI297,2),ROUND(AV297*AX297*BH297,2)))</f>
        <v>3.28</v>
      </c>
      <c r="BK297" s="726">
        <f t="shared" si="1388"/>
        <v>0</v>
      </c>
      <c r="BL297" s="738">
        <f t="shared" si="1389"/>
        <v>59.07</v>
      </c>
      <c r="BM297" s="718"/>
      <c r="BN297" s="779" t="s">
        <v>35394</v>
      </c>
      <c r="BO297" s="793" t="s">
        <v>35467</v>
      </c>
      <c r="BP297" s="784">
        <v>0.4</v>
      </c>
      <c r="BQ297" s="784">
        <v>35</v>
      </c>
      <c r="BR297" s="787">
        <v>1.4849999999999994</v>
      </c>
      <c r="BS297" s="787">
        <v>2.036999999999999</v>
      </c>
      <c r="BT297" s="795">
        <v>0</v>
      </c>
    </row>
    <row r="298" spans="1:72" ht="14.25">
      <c r="A298" s="1216" t="str">
        <f t="shared" si="1390"/>
        <v>E11-6-3 =&gt; E11-6</v>
      </c>
      <c r="B298" s="1218"/>
      <c r="C298" s="1217"/>
      <c r="D298" s="800">
        <f t="shared" si="1391"/>
        <v>0.4</v>
      </c>
      <c r="E298" s="801"/>
      <c r="F298" s="802"/>
      <c r="G298" s="803" t="s">
        <v>35026</v>
      </c>
      <c r="H298" s="740">
        <f t="shared" si="1392"/>
        <v>30</v>
      </c>
      <c r="I298" s="740">
        <v>1</v>
      </c>
      <c r="J298" s="740">
        <f t="shared" si="1393"/>
        <v>30</v>
      </c>
      <c r="K298" s="804">
        <f t="shared" si="1394"/>
        <v>2.036999999999999</v>
      </c>
      <c r="L298" s="804">
        <f t="shared" si="1395"/>
        <v>2.4830000000000005</v>
      </c>
      <c r="M298" s="724">
        <f t="shared" si="1396"/>
        <v>2.2599999999999998</v>
      </c>
      <c r="N298" s="725">
        <f t="shared" si="1397"/>
        <v>0.04</v>
      </c>
      <c r="O298" s="725">
        <f t="shared" si="1398"/>
        <v>0.1</v>
      </c>
      <c r="P298" s="724">
        <f t="shared" si="1399"/>
        <v>2.4</v>
      </c>
      <c r="Q298" s="724">
        <f t="shared" si="1400"/>
        <v>1.1800000000000002</v>
      </c>
      <c r="R298" s="726">
        <f t="shared" si="1401"/>
        <v>0</v>
      </c>
      <c r="S298" s="726">
        <f t="shared" si="1402"/>
        <v>53.1</v>
      </c>
      <c r="T298" s="726">
        <f t="shared" si="1403"/>
        <v>31.86</v>
      </c>
      <c r="U298" s="726">
        <f t="shared" si="1404"/>
        <v>0</v>
      </c>
      <c r="V298" s="726">
        <f t="shared" si="1405"/>
        <v>0</v>
      </c>
      <c r="W298" s="727">
        <f t="shared" si="1406"/>
        <v>174</v>
      </c>
      <c r="X298" s="728">
        <f t="shared" si="1407"/>
        <v>0</v>
      </c>
      <c r="Y298" s="720" t="str">
        <f t="shared" si="1408"/>
        <v>E11-6-3</v>
      </c>
      <c r="Z298" s="721">
        <f t="shared" si="1409"/>
        <v>1.2</v>
      </c>
      <c r="AA298" s="729" t="s">
        <v>31</v>
      </c>
      <c r="AB298" s="722">
        <f t="shared" si="1386"/>
        <v>1.2</v>
      </c>
      <c r="AC298" s="730">
        <f t="shared" si="1410"/>
        <v>2.036999999999999</v>
      </c>
      <c r="AD298" s="731">
        <f t="shared" si="1411"/>
        <v>0.04</v>
      </c>
      <c r="AE298" s="731">
        <f t="shared" si="1412"/>
        <v>0.15</v>
      </c>
      <c r="AF298" s="732">
        <f t="shared" si="1413"/>
        <v>2.23</v>
      </c>
      <c r="AG298" s="732">
        <f t="shared" si="1414"/>
        <v>2.3000000000000003</v>
      </c>
      <c r="AH298" s="731">
        <f t="shared" si="1415"/>
        <v>0.92</v>
      </c>
      <c r="AI298" s="733">
        <f t="shared" si="1416"/>
        <v>0</v>
      </c>
      <c r="AJ298" s="733">
        <f t="shared" si="1417"/>
        <v>3.17</v>
      </c>
      <c r="AK298" s="733">
        <f t="shared" si="1418"/>
        <v>1.54</v>
      </c>
      <c r="AL298" s="733">
        <f t="shared" si="1419"/>
        <v>0</v>
      </c>
      <c r="AM298" s="733">
        <f t="shared" si="1420"/>
        <v>0</v>
      </c>
      <c r="AN298" s="734">
        <f t="shared" si="1421"/>
        <v>20.09</v>
      </c>
      <c r="AO298" s="735">
        <f t="shared" si="1422"/>
        <v>0</v>
      </c>
      <c r="AP298" s="1216" t="str">
        <f t="shared" si="1423"/>
        <v>E11-6-3 =&gt; E11-6</v>
      </c>
      <c r="AQ298" s="1217"/>
      <c r="AR298" s="739">
        <f t="shared" si="1424"/>
        <v>0.4</v>
      </c>
      <c r="AS298" s="736"/>
      <c r="AT298" s="736"/>
      <c r="AU298" s="723">
        <f t="shared" si="1425"/>
        <v>30</v>
      </c>
      <c r="AV298" s="721">
        <f t="shared" si="1426"/>
        <v>1.4</v>
      </c>
      <c r="AW298" s="729" t="s">
        <v>31</v>
      </c>
      <c r="AX298" s="722">
        <f t="shared" si="1387"/>
        <v>1.4</v>
      </c>
      <c r="AY298" s="727">
        <f t="shared" si="1427"/>
        <v>28.6</v>
      </c>
      <c r="AZ298" s="798">
        <f t="shared" si="1428"/>
        <v>0.1</v>
      </c>
      <c r="BA298" s="798"/>
      <c r="BB298" s="727">
        <f t="shared" si="1429"/>
        <v>1.1800000000000002</v>
      </c>
      <c r="BC298" s="724">
        <f t="shared" si="1430"/>
        <v>6.41</v>
      </c>
      <c r="BD298" s="737">
        <f t="shared" si="1431"/>
        <v>0</v>
      </c>
      <c r="BE298" s="737"/>
      <c r="BF298" s="737">
        <f t="shared" si="1432"/>
        <v>89.670000000000016</v>
      </c>
      <c r="BG298" s="737">
        <f t="shared" si="1433"/>
        <v>5.18</v>
      </c>
      <c r="BH298" s="726">
        <f t="shared" si="1434"/>
        <v>2.226999999999999</v>
      </c>
      <c r="BI298" s="726">
        <f t="shared" si="1435"/>
        <v>5.0000000000000266E-2</v>
      </c>
      <c r="BJ298" s="726">
        <f t="shared" si="1436"/>
        <v>4.3600000000000003</v>
      </c>
      <c r="BK298" s="726">
        <f t="shared" si="1388"/>
        <v>0.03</v>
      </c>
      <c r="BL298" s="738">
        <f t="shared" si="1389"/>
        <v>73.69</v>
      </c>
      <c r="BM298" s="718"/>
      <c r="BN298" s="779" t="s">
        <v>35395</v>
      </c>
      <c r="BO298" s="793" t="s">
        <v>35468</v>
      </c>
      <c r="BP298" s="784">
        <v>0.4</v>
      </c>
      <c r="BQ298" s="784">
        <v>30</v>
      </c>
      <c r="BR298" s="787">
        <v>2.036999999999999</v>
      </c>
      <c r="BS298" s="787">
        <v>2.4830000000000005</v>
      </c>
      <c r="BT298" s="795">
        <v>8.0000000000000002E-3</v>
      </c>
    </row>
    <row r="299" spans="1:72" ht="14.25">
      <c r="A299" s="719" t="s">
        <v>35405</v>
      </c>
      <c r="B299" s="742"/>
      <c r="C299" s="742"/>
      <c r="D299" s="806"/>
      <c r="E299" s="806"/>
      <c r="F299" s="806"/>
      <c r="G299" s="807"/>
      <c r="H299" s="744"/>
      <c r="I299" s="744"/>
      <c r="J299" s="744"/>
      <c r="K299" s="808"/>
      <c r="L299" s="808"/>
      <c r="M299" s="747"/>
      <c r="N299" s="748"/>
      <c r="O299" s="748"/>
      <c r="P299" s="747"/>
      <c r="Q299" s="747"/>
      <c r="R299" s="749"/>
      <c r="S299" s="749"/>
      <c r="T299" s="749"/>
      <c r="U299" s="749"/>
      <c r="V299" s="749"/>
      <c r="W299" s="750"/>
      <c r="X299" s="715"/>
      <c r="Y299" s="741"/>
      <c r="Z299" s="743"/>
      <c r="AA299" s="751"/>
      <c r="AB299" s="743"/>
      <c r="AC299" s="752"/>
      <c r="AD299" s="751"/>
      <c r="AE299" s="751"/>
      <c r="AF299" s="753"/>
      <c r="AG299" s="753"/>
      <c r="AH299" s="751"/>
      <c r="AI299" s="754"/>
      <c r="AJ299" s="754"/>
      <c r="AK299" s="754"/>
      <c r="AL299" s="754"/>
      <c r="AM299" s="754"/>
      <c r="AN299" s="755"/>
      <c r="AO299" s="756"/>
      <c r="AP299" s="741"/>
      <c r="AQ299" s="742"/>
      <c r="AR299" s="757"/>
      <c r="AS299" s="757"/>
      <c r="AT299" s="757"/>
      <c r="AU299" s="745"/>
      <c r="AV299" s="743"/>
      <c r="AW299" s="751"/>
      <c r="AX299" s="743"/>
      <c r="AY299" s="750"/>
      <c r="AZ299" s="750"/>
      <c r="BA299" s="750"/>
      <c r="BB299" s="750"/>
      <c r="BC299" s="747"/>
      <c r="BD299" s="747"/>
      <c r="BE299" s="747"/>
      <c r="BF299" s="747"/>
      <c r="BG299" s="747"/>
      <c r="BH299" s="749"/>
      <c r="BI299" s="749"/>
      <c r="BJ299" s="749"/>
      <c r="BK299" s="749"/>
      <c r="BL299" s="717"/>
      <c r="BM299" s="718"/>
      <c r="BN299" s="779"/>
      <c r="BO299" s="793"/>
      <c r="BP299" s="784"/>
      <c r="BQ299" s="784"/>
      <c r="BR299" s="787"/>
      <c r="BS299" s="787"/>
      <c r="BT299" s="795"/>
    </row>
    <row r="300" spans="1:72" ht="14.25">
      <c r="A300" s="1216" t="str">
        <f>BN300</f>
        <v>E11-1 =&gt; E11-2</v>
      </c>
      <c r="B300" s="1218"/>
      <c r="C300" s="1217"/>
      <c r="D300" s="800">
        <f>BP300</f>
        <v>0.4</v>
      </c>
      <c r="E300" s="801"/>
      <c r="F300" s="802"/>
      <c r="G300" s="803" t="s">
        <v>34920</v>
      </c>
      <c r="H300" s="740">
        <f>BQ300</f>
        <v>33</v>
      </c>
      <c r="I300" s="740">
        <v>1</v>
      </c>
      <c r="J300" s="740">
        <f>H300</f>
        <v>33</v>
      </c>
      <c r="K300" s="804">
        <f>BR300</f>
        <v>1</v>
      </c>
      <c r="L300" s="804">
        <f>BS300</f>
        <v>1.4784999999999968</v>
      </c>
      <c r="M300" s="724">
        <f>ROUND((K300+L300)/2,2)</f>
        <v>1.24</v>
      </c>
      <c r="N300" s="725">
        <f>IF(F300=0,ROUND($D300*10%,2),IF(D300&gt;2.8,0.18,0.15))</f>
        <v>0.04</v>
      </c>
      <c r="O300" s="725">
        <f>IF(F300=0,IF(   ROUND($D300/4,2),   IF(ROUND(($D300*1.2)/6,2)&lt;0.1,0.1,ROUND(($D300*1.2)/6,2))),0.5)</f>
        <v>0.1</v>
      </c>
      <c r="P300" s="724">
        <f>M300+N300+O300</f>
        <v>1.3800000000000001</v>
      </c>
      <c r="Q300" s="724">
        <f>IF(P300&lt;2,(D300+N300*2)+0.6,(D300+N300*2)+0.6+ROUNDUP(P300-2,0)*0.1)*I300</f>
        <v>1.08</v>
      </c>
      <c r="R300" s="726">
        <f>IF($P300&lt;=$X$4,ROUND(IF($P300&lt;1.5,$P300*$H300*$Q300,1.5*$H300*$Q300),2),0)</f>
        <v>49.18</v>
      </c>
      <c r="S300" s="726">
        <f>IF($P300&gt;$X$4,ROUND(IF($P300&lt;1.5,$P300*$H300*$Q300,1.5*$H300*$Q300),2),0)</f>
        <v>0</v>
      </c>
      <c r="T300" s="726">
        <f>IF($P300&gt;$X$4,ROUND(IF($P300&lt;1.5,0,IF($P300&gt;3,1.5*$H300*$Q300,($P300-1.5)*$H300*$Q300)),2),0)</f>
        <v>0</v>
      </c>
      <c r="U300" s="726">
        <f>IF($P300&gt;$X$4,ROUND(IF($P300&lt;3,0,IF($P300&gt;4.5,1.5*$H300*$Q300,($P300-3)*$H300*$Q300)),2),0)</f>
        <v>0</v>
      </c>
      <c r="V300" s="726">
        <f>IF($P300&gt;$X$4,ROUND(IF($P300&lt;4.5,0,IF($P300&gt;6,($P300-4.5)*$H300*$Q300,($P300-4.5)*$H300*$Q300)),2),0)</f>
        <v>0</v>
      </c>
      <c r="W300" s="727">
        <f>IF($P300&gt;$X$4, IF( $P300&lt;=4,   ROUND($H300*($P300+0.5)*2,2),   0),0)</f>
        <v>0</v>
      </c>
      <c r="X300" s="728">
        <f>IF($P300&gt;$X$4, IF( $P300&gt;4,   ROUND($H300*($P300+0.5)*2,2),   0),0)</f>
        <v>0</v>
      </c>
      <c r="Y300" s="720" t="str">
        <f>BO300</f>
        <v>E11-1</v>
      </c>
      <c r="Z300" s="721">
        <f>IF($D300=0.3,IF($I300=1,1.2,IF(I300=2,1.5,"--")),IF($D300=0.4,IF($I300=1,1.2,IF(I300=2,1.5,"--")),IF($D300=0.45,IF($I300=1,1.2,IF(I300=2,1.5,"--")),IF($D300=0.5,IF($I300=1,1.2,IF(I300=2,1.5,"--")),IF($D300=0.6,IF($I300=1,1.2,IF(I300=2,2,"--")),IF($D300=0.75,IF($I300=1,1.3,IF(I300=2,2,"--")),IF($D300=0.8,1.3,IF($D300=1,1.5,IF($D300=1.2,1.7,IF($D300&lt;=2,2,"--"))))))))))</f>
        <v>1.2</v>
      </c>
      <c r="AA300" s="729" t="s">
        <v>31</v>
      </c>
      <c r="AB300" s="722">
        <f t="shared" ref="AB300:AB302" si="1437">Z300</f>
        <v>1.2</v>
      </c>
      <c r="AC300" s="730">
        <f>IF($Z300="--","--",K300)</f>
        <v>1</v>
      </c>
      <c r="AD300" s="731">
        <f>IF($Z300="--","--",IF(D300&gt;1.5,0.15,ROUND($D300*10%,2)))</f>
        <v>0.04</v>
      </c>
      <c r="AE300" s="731">
        <f>IF($Z300="--","--",0.15)</f>
        <v>0.15</v>
      </c>
      <c r="AF300" s="732">
        <f>IF($Z300="--","--",ROUND(AC300+AD300+AE300,2))</f>
        <v>1.19</v>
      </c>
      <c r="AG300" s="732">
        <f>IF($Z300="--","--",IF($AC300&lt;=2,$Z300+1,($Z300+1)+ROUNDUP($AC300-2,0)*0.1))</f>
        <v>2.2000000000000002</v>
      </c>
      <c r="AH300" s="731">
        <f>IF($D300=0.3,1.04,IF($D300=0.4,0.92,IF($D300=0.45,0.86,IF($D300=0.5,0.8,IF($D300=0.75,0.8,IF($D300=0.6,0.68,IF($D300=0.8,0.74,IF($D300=1,0.7,IF($D300=1.2,0.66,IF($D300=1.5,0.6,IF($D300&lt;=2,(2.4-(D300+0.3)),"--")))))))))))</f>
        <v>0.92</v>
      </c>
      <c r="AI300" s="733">
        <f>IF($Z300="--","--",IF($AF300&lt;=$X$4,ROUND(IF($AF300&lt;1.5,$AF300*$AG300*$AH300,1.5*$AG300*$AH300),2),0))</f>
        <v>2.41</v>
      </c>
      <c r="AJ300" s="733">
        <f>IF($Z300="--","--",IF($AF300&gt;$X$4,ROUND(IF($AF300&lt;1.5,$AF300*$AG300*$AH300,1.5*$AG300*$AH300),2),0))</f>
        <v>0</v>
      </c>
      <c r="AK300" s="733">
        <f>IF($Z300="--","--",IF($AF300&gt;$X$4,ROUND(IF($AF300&lt;1.5,0,IF($AF300&gt;3,1.5*$AG300*$AH300,($AF300-1.5)*$AG300*$AH300)),2),0))</f>
        <v>0</v>
      </c>
      <c r="AL300" s="733">
        <f>IF($Z300="--","--",IF($AF300&gt;$X$4,ROUND(IF($AF300&lt;3,0,IF($AF300&gt;4.5,1.5*$AG300*$AH300,($AF300-3)*$AG300*$AH300)),2),0))</f>
        <v>0</v>
      </c>
      <c r="AM300" s="733">
        <f>IF($Z300="--","--",IF($AF300&gt;$X$4,ROUND(IF($AF300&lt;4.5,0,IF($AF300&gt;6,($AF300-4.5)*$AG300*$AH300,($AF300-4.5)*$AG300*$AH300)),2),0))</f>
        <v>0</v>
      </c>
      <c r="AN300" s="734">
        <f>IF($Z300="--","--",IF($AF300&gt;$X$4, IF( $AF300&lt;=4,   ROUND(($AH300*4)*($AF300+0.5)*2,2),   0),0))</f>
        <v>0</v>
      </c>
      <c r="AO300" s="735">
        <f>IF($Z300="--","--",IF($AF300&gt;$X$4, IF( $AF300&gt;4,   ROUND(($AH300*4)*($AF300+0.5)*2,2),   0),0))</f>
        <v>0</v>
      </c>
      <c r="AP300" s="1216" t="str">
        <f>A300</f>
        <v>E11-1 =&gt; E11-2</v>
      </c>
      <c r="AQ300" s="1217"/>
      <c r="AR300" s="739">
        <f>D300</f>
        <v>0.4</v>
      </c>
      <c r="AS300" s="736"/>
      <c r="AT300" s="736"/>
      <c r="AU300" s="723">
        <f>H300</f>
        <v>33</v>
      </c>
      <c r="AV300" s="721">
        <f>IF($Z300="--","--",Z300+0.2)</f>
        <v>1.4</v>
      </c>
      <c r="AW300" s="729" t="s">
        <v>31</v>
      </c>
      <c r="AX300" s="722">
        <f t="shared" ref="AX300:AX302" si="1438">AV300</f>
        <v>1.4</v>
      </c>
      <c r="AY300" s="727">
        <f>IF(D300&gt;2,AU300,AU300-AV300)</f>
        <v>31.6</v>
      </c>
      <c r="AZ300" s="798">
        <f>O300</f>
        <v>0.1</v>
      </c>
      <c r="BA300" s="798"/>
      <c r="BB300" s="727">
        <f>Q300</f>
        <v>1.08</v>
      </c>
      <c r="BC300" s="724">
        <f>IF(F300=0,IF(ROUND( AY300 * ( ( (O300*Q300) +  ( ((D300+N300*2)/6)*Q300 ) ) - ROUND(  ((D300+N300*2)^2)   *   (   ( PI()*96.379 / (4*360) )  -  ( (SIN((96.379/2)*PI()/180)) * (COS((96.379/2)*PI()/180)) / 4 )   ), 4) ),2),   ROUND( AY300 * ( ( (O300*Q300) +  ( ((D300+N300*2)/4)*Q300 ) ) - ROUND(  ((D300+N300*2)^2)   *   (   ( PI()*120 / (4*360) )  -  ( (SIN((120/2)*PI()/180)) * (COS((120/2)*PI()/180)) / 4 )   ), 4) ),2)),0)</f>
        <v>6.39</v>
      </c>
      <c r="BD300" s="737">
        <f>IF(F300&gt;0,ROUND(AY300*O300*Q300,2),0)</f>
        <v>0</v>
      </c>
      <c r="BE300" s="737"/>
      <c r="BF300" s="737">
        <f>SUM(R300:V300,AI300:AM300)</f>
        <v>51.59</v>
      </c>
      <c r="BG300" s="737">
        <f>IF(F300=0, ROUND( ( PI()*( (D300+N300*2)^2 ) / 4  ) * AY300,2),  ROUND( (D300+N300*2)*(F300+N300*2) * AY300,2))*I300</f>
        <v>5.72</v>
      </c>
      <c r="BH300" s="726">
        <f>IF(($K300+N300-0.15)&lt;=2,($K300+N300+0.15),IF(($K300+N300)&lt;=3,2.35,($K300+N300+0.2)-0.85))</f>
        <v>1.19</v>
      </c>
      <c r="BI300" s="726">
        <f>IF(D300&gt;2,   (K300-F300-N300-0.11),IF(($K300+N300)&lt;=2,0,IF(($K300+N300)&gt;3,0.85,(K300+N300+0.2-BH300))))</f>
        <v>0</v>
      </c>
      <c r="BJ300" s="726">
        <f>IF($Z300="--",0,IF(D300&gt;2,ROUND(((1.42+0.4)+(0.91+0.4))*2*BI300,2),ROUND(AV300*AX300*BH300,2)))</f>
        <v>2.33</v>
      </c>
      <c r="BK300" s="726">
        <f t="shared" ref="BK300:BK302" si="1439">ROUND(((PI()*0.9^2)/4)*BI300,2)</f>
        <v>0</v>
      </c>
      <c r="BL300" s="738">
        <f t="shared" ref="BL300:BL302" si="1440">ROUND(BF300-BG300-BJ300-BK300-BC300-BD300,2)</f>
        <v>37.15</v>
      </c>
      <c r="BM300" s="718"/>
      <c r="BN300" s="779" t="s">
        <v>35396</v>
      </c>
      <c r="BO300" s="793" t="s">
        <v>35469</v>
      </c>
      <c r="BP300" s="784">
        <v>0.4</v>
      </c>
      <c r="BQ300" s="784">
        <v>33</v>
      </c>
      <c r="BR300" s="787">
        <v>1</v>
      </c>
      <c r="BS300" s="787">
        <v>1.4784999999999968</v>
      </c>
      <c r="BT300" s="795">
        <v>0</v>
      </c>
    </row>
    <row r="301" spans="1:72" ht="14.25">
      <c r="A301" s="1216" t="str">
        <f t="shared" ref="A301:A303" si="1441">BN301</f>
        <v>E11-2 =&gt; E11-3</v>
      </c>
      <c r="B301" s="1218"/>
      <c r="C301" s="1217"/>
      <c r="D301" s="800">
        <f t="shared" ref="D301:D303" si="1442">BP301</f>
        <v>0.4</v>
      </c>
      <c r="E301" s="801"/>
      <c r="F301" s="802"/>
      <c r="G301" s="803" t="s">
        <v>34920</v>
      </c>
      <c r="H301" s="740">
        <f t="shared" ref="H301:H303" si="1443">BQ301</f>
        <v>32</v>
      </c>
      <c r="I301" s="740">
        <v>1</v>
      </c>
      <c r="J301" s="740">
        <f t="shared" ref="J301:J303" si="1444">H301</f>
        <v>32</v>
      </c>
      <c r="K301" s="804">
        <f t="shared" ref="K301:K303" si="1445">BR301</f>
        <v>1.4784999999999968</v>
      </c>
      <c r="L301" s="804">
        <f t="shared" ref="L301:L303" si="1446">BS301</f>
        <v>1.8466999999999985</v>
      </c>
      <c r="M301" s="724">
        <f t="shared" ref="M301:M303" si="1447">ROUND((K301+L301)/2,2)</f>
        <v>1.66</v>
      </c>
      <c r="N301" s="725">
        <f t="shared" ref="N301:N303" si="1448">IF(F301=0,ROUND($D301*10%,2),IF(D301&gt;2.8,0.18,0.15))</f>
        <v>0.04</v>
      </c>
      <c r="O301" s="725">
        <f t="shared" ref="O301:O303" si="1449">IF(F301=0,IF(   ROUND($D301/4,2),   IF(ROUND(($D301*1.2)/6,2)&lt;0.1,0.1,ROUND(($D301*1.2)/6,2))),0.5)</f>
        <v>0.1</v>
      </c>
      <c r="P301" s="724">
        <f t="shared" ref="P301:P303" si="1450">M301+N301+O301</f>
        <v>1.8</v>
      </c>
      <c r="Q301" s="724">
        <f t="shared" ref="Q301:Q303" si="1451">IF(P301&lt;2,(D301+N301*2)+0.6,(D301+N301*2)+0.6+ROUNDUP(P301-2,0)*0.1)*I301</f>
        <v>1.08</v>
      </c>
      <c r="R301" s="726">
        <f t="shared" ref="R301:R308" si="1452">IF($P301&lt;=$X$4,ROUND(IF($P301&lt;1.5,$P301*$H301*$Q301,1.5*$H301*$Q301),2),0)</f>
        <v>0</v>
      </c>
      <c r="S301" s="726">
        <f t="shared" ref="S301:S308" si="1453">IF($P301&gt;$X$4,ROUND(IF($P301&lt;1.5,$P301*$H301*$Q301,1.5*$H301*$Q301),2),0)</f>
        <v>51.84</v>
      </c>
      <c r="T301" s="726">
        <f t="shared" ref="T301:T308" si="1454">IF($P301&gt;$X$4,ROUND(IF($P301&lt;1.5,0,IF($P301&gt;3,1.5*$H301*$Q301,($P301-1.5)*$H301*$Q301)),2),0)</f>
        <v>10.37</v>
      </c>
      <c r="U301" s="726">
        <f t="shared" ref="U301:U308" si="1455">IF($P301&gt;$X$4,ROUND(IF($P301&lt;3,0,IF($P301&gt;4.5,1.5*$H301*$Q301,($P301-3)*$H301*$Q301)),2),0)</f>
        <v>0</v>
      </c>
      <c r="V301" s="726">
        <f t="shared" ref="V301:V308" si="1456">IF($P301&gt;$X$4,ROUND(IF($P301&lt;4.5,0,IF($P301&gt;6,($P301-4.5)*$H301*$Q301,($P301-4.5)*$H301*$Q301)),2),0)</f>
        <v>0</v>
      </c>
      <c r="W301" s="727">
        <f t="shared" ref="W301:W308" si="1457">IF($P301&gt;$X$4, IF( $P301&lt;=4,   ROUND($H301*($P301+0.5)*2,2),   0),0)</f>
        <v>147.19999999999999</v>
      </c>
      <c r="X301" s="728">
        <f t="shared" ref="X301:X308" si="1458">IF($P301&gt;$X$4, IF( $P301&gt;4,   ROUND($H301*($P301+0.5)*2,2),   0),0)</f>
        <v>0</v>
      </c>
      <c r="Y301" s="720" t="str">
        <f t="shared" ref="Y301:Y303" si="1459">BO301</f>
        <v>E11-2</v>
      </c>
      <c r="Z301" s="721">
        <f t="shared" ref="Z301:Z303" si="1460">IF($D301=0.3,IF($I301=1,1.2,IF(I301=2,1.5,"--")),IF($D301=0.4,IF($I301=1,1.2,IF(I301=2,1.5,"--")),IF($D301=0.45,IF($I301=1,1.2,IF(I301=2,1.5,"--")),IF($D301=0.5,IF($I301=1,1.2,IF(I301=2,1.5,"--")),IF($D301=0.6,IF($I301=1,1.2,IF(I301=2,2,"--")),IF($D301=0.75,IF($I301=1,1.3,IF(I301=2,2,"--")),IF($D301=0.8,1.3,IF($D301=1,1.5,IF($D301=1.2,1.7,IF($D301&lt;=2,2,"--"))))))))))</f>
        <v>1.2</v>
      </c>
      <c r="AA301" s="729" t="s">
        <v>31</v>
      </c>
      <c r="AB301" s="722">
        <f t="shared" si="1437"/>
        <v>1.2</v>
      </c>
      <c r="AC301" s="730">
        <f t="shared" ref="AC301:AC303" si="1461">IF($Z301="--","--",K301)</f>
        <v>1.4784999999999968</v>
      </c>
      <c r="AD301" s="731">
        <f t="shared" ref="AD301:AD303" si="1462">IF($Z301="--","--",IF(D301&gt;1.5,0.15,ROUND($D301*10%,2)))</f>
        <v>0.04</v>
      </c>
      <c r="AE301" s="731">
        <f t="shared" ref="AE301:AE308" si="1463">IF($Z301="--","--",0.15)</f>
        <v>0.15</v>
      </c>
      <c r="AF301" s="732">
        <f t="shared" ref="AF301:AF303" si="1464">IF($Z301="--","--",ROUND(AC301+AD301+AE301,2))</f>
        <v>1.67</v>
      </c>
      <c r="AG301" s="732">
        <f t="shared" ref="AG301:AG308" si="1465">IF($Z301="--","--",IF($AC301&lt;=2,$Z301+1,($Z301+1)+ROUNDUP($AC301-2,0)*0.1))</f>
        <v>2.2000000000000002</v>
      </c>
      <c r="AH301" s="731">
        <f t="shared" ref="AH301:AH303" si="1466">IF($D301=0.3,1.04,IF($D301=0.4,0.92,IF($D301=0.45,0.86,IF($D301=0.5,0.8,IF($D301=0.75,0.8,IF($D301=0.6,0.68,IF($D301=0.8,0.74,IF($D301=1,0.7,IF($D301=1.2,0.66,IF($D301=1.5,0.6,IF($D301&lt;=2,(2.4-(D301+0.3)),"--")))))))))))</f>
        <v>0.92</v>
      </c>
      <c r="AI301" s="733">
        <f t="shared" ref="AI301:AI308" si="1467">IF($Z301="--","--",IF($AF301&lt;=$X$4,ROUND(IF($AF301&lt;1.5,$AF301*$AG301*$AH301,1.5*$AG301*$AH301),2),0))</f>
        <v>0</v>
      </c>
      <c r="AJ301" s="733">
        <f t="shared" ref="AJ301:AJ308" si="1468">IF($Z301="--","--",IF($AF301&gt;$X$4,ROUND(IF($AF301&lt;1.5,$AF301*$AG301*$AH301,1.5*$AG301*$AH301),2),0))</f>
        <v>3.04</v>
      </c>
      <c r="AK301" s="733">
        <f t="shared" ref="AK301:AK308" si="1469">IF($Z301="--","--",IF($AF301&gt;$X$4,ROUND(IF($AF301&lt;1.5,0,IF($AF301&gt;3,1.5*$AG301*$AH301,($AF301-1.5)*$AG301*$AH301)),2),0))</f>
        <v>0.34</v>
      </c>
      <c r="AL301" s="733">
        <f t="shared" ref="AL301:AL308" si="1470">IF($Z301="--","--",IF($AF301&gt;$X$4,ROUND(IF($AF301&lt;3,0,IF($AF301&gt;4.5,1.5*$AG301*$AH301,($AF301-3)*$AG301*$AH301)),2),0))</f>
        <v>0</v>
      </c>
      <c r="AM301" s="733">
        <f t="shared" ref="AM301:AM308" si="1471">IF($Z301="--","--",IF($AF301&gt;$X$4,ROUND(IF($AF301&lt;4.5,0,IF($AF301&gt;6,($AF301-4.5)*$AG301*$AH301,($AF301-4.5)*$AG301*$AH301)),2),0))</f>
        <v>0</v>
      </c>
      <c r="AN301" s="734">
        <f t="shared" ref="AN301:AN308" si="1472">IF($Z301="--","--",IF($AF301&gt;$X$4, IF( $AF301&lt;=4,   ROUND(($AH301*4)*($AF301+0.5)*2,2),   0),0))</f>
        <v>15.97</v>
      </c>
      <c r="AO301" s="735">
        <f t="shared" ref="AO301:AO308" si="1473">IF($Z301="--","--",IF($AF301&gt;$X$4, IF( $AF301&gt;4,   ROUND(($AH301*4)*($AF301+0.5)*2,2),   0),0))</f>
        <v>0</v>
      </c>
      <c r="AP301" s="1216" t="str">
        <f t="shared" ref="AP301:AP303" si="1474">A301</f>
        <v>E11-2 =&gt; E11-3</v>
      </c>
      <c r="AQ301" s="1217"/>
      <c r="AR301" s="739">
        <f t="shared" ref="AR301:AR303" si="1475">D301</f>
        <v>0.4</v>
      </c>
      <c r="AS301" s="736"/>
      <c r="AT301" s="736"/>
      <c r="AU301" s="723">
        <f t="shared" ref="AU301:AU303" si="1476">H301</f>
        <v>32</v>
      </c>
      <c r="AV301" s="721">
        <f t="shared" ref="AV301:AV303" si="1477">IF($Z301="--","--",Z301+0.2)</f>
        <v>1.4</v>
      </c>
      <c r="AW301" s="729" t="s">
        <v>31</v>
      </c>
      <c r="AX301" s="722">
        <f t="shared" si="1438"/>
        <v>1.4</v>
      </c>
      <c r="AY301" s="727">
        <f t="shared" ref="AY301:AY303" si="1478">IF(D301&gt;2,AU301,AU301-AV301)</f>
        <v>30.6</v>
      </c>
      <c r="AZ301" s="798">
        <f t="shared" ref="AZ301:AZ303" si="1479">O301</f>
        <v>0.1</v>
      </c>
      <c r="BA301" s="798"/>
      <c r="BB301" s="727">
        <f t="shared" ref="BB301:BB303" si="1480">Q301</f>
        <v>1.08</v>
      </c>
      <c r="BC301" s="724">
        <f t="shared" ref="BC301:BC303" si="1481">IF(F301=0,IF(ROUND( AY301 * ( ( (O301*Q301) +  ( ((D301+N301*2)/6)*Q301 ) ) - ROUND(  ((D301+N301*2)^2)   *   (   ( PI()*96.379 / (4*360) )  -  ( (SIN((96.379/2)*PI()/180)) * (COS((96.379/2)*PI()/180)) / 4 )   ), 4) ),2),   ROUND( AY301 * ( ( (O301*Q301) +  ( ((D301+N301*2)/4)*Q301 ) ) - ROUND(  ((D301+N301*2)^2)   *   (   ( PI()*120 / (4*360) )  -  ( (SIN((120/2)*PI()/180)) * (COS((120/2)*PI()/180)) / 4 )   ), 4) ),2)),0)</f>
        <v>6.19</v>
      </c>
      <c r="BD301" s="737">
        <f t="shared" ref="BD301:BD303" si="1482">IF(F301&gt;0,ROUND(AY301*O301*Q301,2),0)</f>
        <v>0</v>
      </c>
      <c r="BE301" s="737"/>
      <c r="BF301" s="737">
        <f t="shared" ref="BF301:BF303" si="1483">SUM(R301:V301,AI301:AM301)</f>
        <v>65.59</v>
      </c>
      <c r="BG301" s="737">
        <f t="shared" ref="BG301:BG303" si="1484">IF(F301=0, ROUND( ( PI()*( (D301+N301*2)^2 ) / 4  ) * AY301,2),  ROUND( (D301+N301*2)*(F301+N301*2) * AY301,2))*I301</f>
        <v>5.54</v>
      </c>
      <c r="BH301" s="726">
        <f t="shared" ref="BH301:BH303" si="1485">IF(($K301+N301-0.15)&lt;=2,($K301+N301+0.15),IF(($K301+N301)&lt;=3,2.35,($K301+N301+0.2)-0.85))</f>
        <v>1.6684999999999968</v>
      </c>
      <c r="BI301" s="726">
        <f t="shared" ref="BI301:BI303" si="1486">IF(D301&gt;2,   (K301-F301-N301-0.11),IF(($K301+N301)&lt;=2,0,IF(($K301+N301)&gt;3,0.85,(K301+N301+0.2-BH301))))</f>
        <v>0</v>
      </c>
      <c r="BJ301" s="726">
        <f t="shared" ref="BJ301:BJ303" si="1487">IF($Z301="--",0,IF(D301&gt;2,ROUND(((1.42+0.4)+(0.91+0.4))*2*BI301,2),ROUND(AV301*AX301*BH301,2)))</f>
        <v>3.27</v>
      </c>
      <c r="BK301" s="726">
        <f t="shared" si="1439"/>
        <v>0</v>
      </c>
      <c r="BL301" s="738">
        <f t="shared" si="1440"/>
        <v>50.59</v>
      </c>
      <c r="BM301" s="718"/>
      <c r="BN301" s="779" t="s">
        <v>35397</v>
      </c>
      <c r="BO301" s="793" t="s">
        <v>35470</v>
      </c>
      <c r="BP301" s="784">
        <v>0.4</v>
      </c>
      <c r="BQ301" s="784">
        <v>32</v>
      </c>
      <c r="BR301" s="787">
        <v>1.4784999999999968</v>
      </c>
      <c r="BS301" s="787">
        <v>1.8466999999999985</v>
      </c>
      <c r="BT301" s="795">
        <v>0</v>
      </c>
    </row>
    <row r="302" spans="1:72" ht="14.25">
      <c r="A302" s="1216" t="str">
        <f t="shared" si="1441"/>
        <v>E11-3 =&gt; E11-4</v>
      </c>
      <c r="B302" s="1218"/>
      <c r="C302" s="1217"/>
      <c r="D302" s="800">
        <f t="shared" si="1442"/>
        <v>0.4</v>
      </c>
      <c r="E302" s="801"/>
      <c r="F302" s="802"/>
      <c r="G302" s="803" t="s">
        <v>34920</v>
      </c>
      <c r="H302" s="740">
        <f t="shared" si="1443"/>
        <v>33</v>
      </c>
      <c r="I302" s="740">
        <v>1</v>
      </c>
      <c r="J302" s="740">
        <f t="shared" si="1444"/>
        <v>33</v>
      </c>
      <c r="K302" s="804">
        <f t="shared" si="1445"/>
        <v>1.8466999999999985</v>
      </c>
      <c r="L302" s="804">
        <f t="shared" si="1446"/>
        <v>1.5677000000000021</v>
      </c>
      <c r="M302" s="724">
        <f t="shared" si="1447"/>
        <v>1.71</v>
      </c>
      <c r="N302" s="725">
        <f t="shared" si="1448"/>
        <v>0.04</v>
      </c>
      <c r="O302" s="725">
        <f t="shared" si="1449"/>
        <v>0.1</v>
      </c>
      <c r="P302" s="724">
        <f t="shared" si="1450"/>
        <v>1.85</v>
      </c>
      <c r="Q302" s="724">
        <f t="shared" si="1451"/>
        <v>1.08</v>
      </c>
      <c r="R302" s="726">
        <f t="shared" si="1452"/>
        <v>0</v>
      </c>
      <c r="S302" s="726">
        <f t="shared" si="1453"/>
        <v>53.46</v>
      </c>
      <c r="T302" s="726">
        <f t="shared" si="1454"/>
        <v>12.47</v>
      </c>
      <c r="U302" s="726">
        <f t="shared" si="1455"/>
        <v>0</v>
      </c>
      <c r="V302" s="726">
        <f t="shared" si="1456"/>
        <v>0</v>
      </c>
      <c r="W302" s="727">
        <f t="shared" si="1457"/>
        <v>155.1</v>
      </c>
      <c r="X302" s="728">
        <f t="shared" si="1458"/>
        <v>0</v>
      </c>
      <c r="Y302" s="720" t="str">
        <f t="shared" si="1459"/>
        <v>E11-3</v>
      </c>
      <c r="Z302" s="721">
        <f t="shared" si="1460"/>
        <v>1.2</v>
      </c>
      <c r="AA302" s="729" t="s">
        <v>31</v>
      </c>
      <c r="AB302" s="722">
        <f t="shared" si="1437"/>
        <v>1.2</v>
      </c>
      <c r="AC302" s="730">
        <f t="shared" si="1461"/>
        <v>1.8466999999999985</v>
      </c>
      <c r="AD302" s="731">
        <f t="shared" si="1462"/>
        <v>0.04</v>
      </c>
      <c r="AE302" s="731">
        <f t="shared" si="1463"/>
        <v>0.15</v>
      </c>
      <c r="AF302" s="732">
        <f t="shared" si="1464"/>
        <v>2.04</v>
      </c>
      <c r="AG302" s="732">
        <f t="shared" si="1465"/>
        <v>2.2000000000000002</v>
      </c>
      <c r="AH302" s="731">
        <f t="shared" si="1466"/>
        <v>0.92</v>
      </c>
      <c r="AI302" s="733">
        <f t="shared" si="1467"/>
        <v>0</v>
      </c>
      <c r="AJ302" s="733">
        <f t="shared" si="1468"/>
        <v>3.04</v>
      </c>
      <c r="AK302" s="733">
        <f t="shared" si="1469"/>
        <v>1.0900000000000001</v>
      </c>
      <c r="AL302" s="733">
        <f t="shared" si="1470"/>
        <v>0</v>
      </c>
      <c r="AM302" s="733">
        <f t="shared" si="1471"/>
        <v>0</v>
      </c>
      <c r="AN302" s="734">
        <f t="shared" si="1472"/>
        <v>18.690000000000001</v>
      </c>
      <c r="AO302" s="735">
        <f t="shared" si="1473"/>
        <v>0</v>
      </c>
      <c r="AP302" s="1216" t="str">
        <f t="shared" si="1474"/>
        <v>E11-3 =&gt; E11-4</v>
      </c>
      <c r="AQ302" s="1217"/>
      <c r="AR302" s="739">
        <f t="shared" si="1475"/>
        <v>0.4</v>
      </c>
      <c r="AS302" s="736"/>
      <c r="AT302" s="736"/>
      <c r="AU302" s="723">
        <f t="shared" si="1476"/>
        <v>33</v>
      </c>
      <c r="AV302" s="721">
        <f t="shared" si="1477"/>
        <v>1.4</v>
      </c>
      <c r="AW302" s="729" t="s">
        <v>31</v>
      </c>
      <c r="AX302" s="722">
        <f t="shared" si="1438"/>
        <v>1.4</v>
      </c>
      <c r="AY302" s="727">
        <f t="shared" si="1478"/>
        <v>31.6</v>
      </c>
      <c r="AZ302" s="798">
        <f t="shared" si="1479"/>
        <v>0.1</v>
      </c>
      <c r="BA302" s="798"/>
      <c r="BB302" s="727">
        <f t="shared" si="1480"/>
        <v>1.08</v>
      </c>
      <c r="BC302" s="724">
        <f t="shared" si="1481"/>
        <v>6.39</v>
      </c>
      <c r="BD302" s="737">
        <f t="shared" si="1482"/>
        <v>0</v>
      </c>
      <c r="BE302" s="737"/>
      <c r="BF302" s="737">
        <f t="shared" si="1483"/>
        <v>70.060000000000016</v>
      </c>
      <c r="BG302" s="737">
        <f t="shared" si="1484"/>
        <v>5.72</v>
      </c>
      <c r="BH302" s="726">
        <f t="shared" si="1485"/>
        <v>2.0366999999999984</v>
      </c>
      <c r="BI302" s="726">
        <f t="shared" si="1486"/>
        <v>0</v>
      </c>
      <c r="BJ302" s="726">
        <f t="shared" si="1487"/>
        <v>3.99</v>
      </c>
      <c r="BK302" s="726">
        <f t="shared" si="1439"/>
        <v>0</v>
      </c>
      <c r="BL302" s="738">
        <f t="shared" si="1440"/>
        <v>53.96</v>
      </c>
      <c r="BM302" s="718"/>
      <c r="BN302" s="779" t="s">
        <v>35398</v>
      </c>
      <c r="BO302" s="793" t="s">
        <v>35471</v>
      </c>
      <c r="BP302" s="784">
        <v>0.4</v>
      </c>
      <c r="BQ302" s="784">
        <v>33</v>
      </c>
      <c r="BR302" s="787">
        <v>1.8466999999999985</v>
      </c>
      <c r="BS302" s="787">
        <v>1.5677000000000021</v>
      </c>
      <c r="BT302" s="795">
        <v>0</v>
      </c>
    </row>
    <row r="303" spans="1:72" ht="14.25">
      <c r="A303" s="1216" t="str">
        <f t="shared" si="1441"/>
        <v>E11-4 =&gt; E11-5</v>
      </c>
      <c r="B303" s="1218"/>
      <c r="C303" s="1217"/>
      <c r="D303" s="800">
        <f t="shared" si="1442"/>
        <v>0.4</v>
      </c>
      <c r="E303" s="801"/>
      <c r="F303" s="802"/>
      <c r="G303" s="803" t="s">
        <v>34920</v>
      </c>
      <c r="H303" s="740">
        <f t="shared" si="1443"/>
        <v>35</v>
      </c>
      <c r="I303" s="740">
        <v>1</v>
      </c>
      <c r="J303" s="740">
        <f t="shared" si="1444"/>
        <v>35</v>
      </c>
      <c r="K303" s="804">
        <f t="shared" si="1445"/>
        <v>1.5677000000000021</v>
      </c>
      <c r="L303" s="804">
        <f t="shared" si="1446"/>
        <v>1.5456999999999965</v>
      </c>
      <c r="M303" s="724">
        <f t="shared" si="1447"/>
        <v>1.56</v>
      </c>
      <c r="N303" s="725">
        <f t="shared" si="1448"/>
        <v>0.04</v>
      </c>
      <c r="O303" s="725">
        <f t="shared" si="1449"/>
        <v>0.1</v>
      </c>
      <c r="P303" s="724">
        <f t="shared" si="1450"/>
        <v>1.7000000000000002</v>
      </c>
      <c r="Q303" s="724">
        <f t="shared" si="1451"/>
        <v>1.08</v>
      </c>
      <c r="R303" s="726">
        <f t="shared" si="1452"/>
        <v>0</v>
      </c>
      <c r="S303" s="726">
        <f t="shared" si="1453"/>
        <v>56.7</v>
      </c>
      <c r="T303" s="726">
        <f t="shared" si="1454"/>
        <v>7.56</v>
      </c>
      <c r="U303" s="726">
        <f t="shared" si="1455"/>
        <v>0</v>
      </c>
      <c r="V303" s="726">
        <f t="shared" si="1456"/>
        <v>0</v>
      </c>
      <c r="W303" s="727">
        <f t="shared" si="1457"/>
        <v>154</v>
      </c>
      <c r="X303" s="728">
        <f t="shared" si="1458"/>
        <v>0</v>
      </c>
      <c r="Y303" s="720" t="str">
        <f t="shared" si="1459"/>
        <v>E11-4</v>
      </c>
      <c r="Z303" s="721">
        <f t="shared" si="1460"/>
        <v>1.2</v>
      </c>
      <c r="AA303" s="729" t="s">
        <v>31</v>
      </c>
      <c r="AB303" s="722">
        <f t="shared" ref="AB303:AB308" si="1488">Z303</f>
        <v>1.2</v>
      </c>
      <c r="AC303" s="730">
        <f t="shared" si="1461"/>
        <v>1.5677000000000021</v>
      </c>
      <c r="AD303" s="731">
        <f t="shared" si="1462"/>
        <v>0.04</v>
      </c>
      <c r="AE303" s="731">
        <f t="shared" si="1463"/>
        <v>0.15</v>
      </c>
      <c r="AF303" s="732">
        <f t="shared" si="1464"/>
        <v>1.76</v>
      </c>
      <c r="AG303" s="732">
        <f t="shared" si="1465"/>
        <v>2.2000000000000002</v>
      </c>
      <c r="AH303" s="731">
        <f t="shared" si="1466"/>
        <v>0.92</v>
      </c>
      <c r="AI303" s="733">
        <f t="shared" si="1467"/>
        <v>0</v>
      </c>
      <c r="AJ303" s="733">
        <f t="shared" si="1468"/>
        <v>3.04</v>
      </c>
      <c r="AK303" s="733">
        <f t="shared" si="1469"/>
        <v>0.53</v>
      </c>
      <c r="AL303" s="733">
        <f t="shared" si="1470"/>
        <v>0</v>
      </c>
      <c r="AM303" s="733">
        <f t="shared" si="1471"/>
        <v>0</v>
      </c>
      <c r="AN303" s="734">
        <f t="shared" si="1472"/>
        <v>16.63</v>
      </c>
      <c r="AO303" s="735">
        <f t="shared" si="1473"/>
        <v>0</v>
      </c>
      <c r="AP303" s="1216" t="str">
        <f t="shared" si="1474"/>
        <v>E11-4 =&gt; E11-5</v>
      </c>
      <c r="AQ303" s="1217"/>
      <c r="AR303" s="739">
        <f t="shared" si="1475"/>
        <v>0.4</v>
      </c>
      <c r="AS303" s="736"/>
      <c r="AT303" s="736"/>
      <c r="AU303" s="723">
        <f t="shared" si="1476"/>
        <v>35</v>
      </c>
      <c r="AV303" s="721">
        <f t="shared" si="1477"/>
        <v>1.4</v>
      </c>
      <c r="AW303" s="729" t="s">
        <v>31</v>
      </c>
      <c r="AX303" s="722">
        <f t="shared" ref="AX303:AX308" si="1489">AV303</f>
        <v>1.4</v>
      </c>
      <c r="AY303" s="727">
        <f t="shared" si="1478"/>
        <v>33.6</v>
      </c>
      <c r="AZ303" s="798">
        <f t="shared" si="1479"/>
        <v>0.1</v>
      </c>
      <c r="BA303" s="798"/>
      <c r="BB303" s="727">
        <f t="shared" si="1480"/>
        <v>1.08</v>
      </c>
      <c r="BC303" s="724">
        <f t="shared" si="1481"/>
        <v>6.79</v>
      </c>
      <c r="BD303" s="737">
        <f t="shared" si="1482"/>
        <v>0</v>
      </c>
      <c r="BE303" s="737"/>
      <c r="BF303" s="737">
        <f t="shared" si="1483"/>
        <v>67.830000000000013</v>
      </c>
      <c r="BG303" s="737">
        <f t="shared" si="1484"/>
        <v>6.08</v>
      </c>
      <c r="BH303" s="726">
        <f t="shared" si="1485"/>
        <v>1.757700000000002</v>
      </c>
      <c r="BI303" s="726">
        <f t="shared" si="1486"/>
        <v>0</v>
      </c>
      <c r="BJ303" s="726">
        <f t="shared" si="1487"/>
        <v>3.45</v>
      </c>
      <c r="BK303" s="726">
        <f t="shared" ref="BK303:BK308" si="1490">ROUND(((PI()*0.9^2)/4)*BI303,2)</f>
        <v>0</v>
      </c>
      <c r="BL303" s="738">
        <f t="shared" ref="BL303:BL308" si="1491">ROUND(BF303-BG303-BJ303-BK303-BC303-BD303,2)</f>
        <v>51.51</v>
      </c>
      <c r="BM303" s="718"/>
      <c r="BN303" s="779" t="s">
        <v>35399</v>
      </c>
      <c r="BO303" s="793" t="s">
        <v>35472</v>
      </c>
      <c r="BP303" s="784">
        <v>0.4</v>
      </c>
      <c r="BQ303" s="784">
        <v>35</v>
      </c>
      <c r="BR303" s="787">
        <v>1.5677000000000021</v>
      </c>
      <c r="BS303" s="787">
        <v>1.5456999999999965</v>
      </c>
      <c r="BT303" s="795">
        <v>0.14000000000000001</v>
      </c>
    </row>
    <row r="304" spans="1:72" ht="14.25">
      <c r="A304" s="1216" t="str">
        <f t="shared" ref="A304:A308" si="1492">BN304</f>
        <v>E11-5 =&gt; E11-6</v>
      </c>
      <c r="B304" s="1218"/>
      <c r="C304" s="1217"/>
      <c r="D304" s="800">
        <f t="shared" ref="D304:D308" si="1493">BP304</f>
        <v>0.4</v>
      </c>
      <c r="E304" s="801"/>
      <c r="F304" s="802"/>
      <c r="G304" s="803" t="s">
        <v>34920</v>
      </c>
      <c r="H304" s="740">
        <f t="shared" ref="H304:H308" si="1494">BQ304</f>
        <v>36</v>
      </c>
      <c r="I304" s="740">
        <v>1</v>
      </c>
      <c r="J304" s="740">
        <f t="shared" ref="J304:J308" si="1495">H304</f>
        <v>36</v>
      </c>
      <c r="K304" s="804">
        <f t="shared" ref="K304:K308" si="1496">BR304</f>
        <v>1.6856999999999971</v>
      </c>
      <c r="L304" s="804">
        <f t="shared" ref="L304:L308" si="1497">BS304</f>
        <v>1.6806999999999981</v>
      </c>
      <c r="M304" s="724">
        <f t="shared" ref="M304:M308" si="1498">ROUND((K304+L304)/2,2)</f>
        <v>1.68</v>
      </c>
      <c r="N304" s="725">
        <f t="shared" ref="N304:N308" si="1499">IF(F304=0,ROUND($D304*10%,2),IF(D304&gt;2.8,0.18,0.15))</f>
        <v>0.04</v>
      </c>
      <c r="O304" s="725">
        <f t="shared" ref="O304:O308" si="1500">IF(F304=0,IF(   ROUND($D304/4,2),   IF(ROUND(($D304*1.2)/6,2)&lt;0.1,0.1,ROUND(($D304*1.2)/6,2))),0.5)</f>
        <v>0.1</v>
      </c>
      <c r="P304" s="724">
        <f t="shared" ref="P304:P308" si="1501">M304+N304+O304</f>
        <v>1.82</v>
      </c>
      <c r="Q304" s="724">
        <f t="shared" ref="Q304:Q308" si="1502">IF(P304&lt;2,(D304+N304*2)+0.6,(D304+N304*2)+0.6+ROUNDUP(P304-2,0)*0.1)*I304</f>
        <v>1.08</v>
      </c>
      <c r="R304" s="726">
        <f t="shared" si="1452"/>
        <v>0</v>
      </c>
      <c r="S304" s="726">
        <f t="shared" si="1453"/>
        <v>58.32</v>
      </c>
      <c r="T304" s="726">
        <f t="shared" si="1454"/>
        <v>12.44</v>
      </c>
      <c r="U304" s="726">
        <f t="shared" si="1455"/>
        <v>0</v>
      </c>
      <c r="V304" s="726">
        <f t="shared" si="1456"/>
        <v>0</v>
      </c>
      <c r="W304" s="727">
        <f t="shared" si="1457"/>
        <v>167.04</v>
      </c>
      <c r="X304" s="728">
        <f t="shared" si="1458"/>
        <v>0</v>
      </c>
      <c r="Y304" s="720" t="str">
        <f t="shared" ref="Y304:Y308" si="1503">BO304</f>
        <v>E11-5</v>
      </c>
      <c r="Z304" s="721">
        <f t="shared" ref="Z304:Z308" si="1504">IF($D304=0.3,IF($I304=1,1.2,IF(I304=2,1.5,"--")),IF($D304=0.4,IF($I304=1,1.2,IF(I304=2,1.5,"--")),IF($D304=0.45,IF($I304=1,1.2,IF(I304=2,1.5,"--")),IF($D304=0.5,IF($I304=1,1.2,IF(I304=2,1.5,"--")),IF($D304=0.6,IF($I304=1,1.2,IF(I304=2,2,"--")),IF($D304=0.75,IF($I304=1,1.3,IF(I304=2,2,"--")),IF($D304=0.8,1.3,IF($D304=1,1.5,IF($D304=1.2,1.7,IF($D304&lt;=2,2,"--"))))))))))</f>
        <v>1.2</v>
      </c>
      <c r="AA304" s="729" t="s">
        <v>31</v>
      </c>
      <c r="AB304" s="722">
        <f t="shared" si="1488"/>
        <v>1.2</v>
      </c>
      <c r="AC304" s="730">
        <f t="shared" ref="AC304:AC308" si="1505">IF($Z304="--","--",K304)</f>
        <v>1.6856999999999971</v>
      </c>
      <c r="AD304" s="731">
        <f t="shared" ref="AD304:AD308" si="1506">IF($Z304="--","--",IF(D304&gt;1.5,0.15,ROUND($D304*10%,2)))</f>
        <v>0.04</v>
      </c>
      <c r="AE304" s="731">
        <f t="shared" si="1463"/>
        <v>0.15</v>
      </c>
      <c r="AF304" s="732">
        <f t="shared" ref="AF304:AF308" si="1507">IF($Z304="--","--",ROUND(AC304+AD304+AE304,2))</f>
        <v>1.88</v>
      </c>
      <c r="AG304" s="732">
        <f t="shared" si="1465"/>
        <v>2.2000000000000002</v>
      </c>
      <c r="AH304" s="731">
        <f t="shared" ref="AH304:AH308" si="1508">IF($D304=0.3,1.04,IF($D304=0.4,0.92,IF($D304=0.45,0.86,IF($D304=0.5,0.8,IF($D304=0.75,0.8,IF($D304=0.6,0.68,IF($D304=0.8,0.74,IF($D304=1,0.7,IF($D304=1.2,0.66,IF($D304=1.5,0.6,IF($D304&lt;=2,(2.4-(D304+0.3)),"--")))))))))))</f>
        <v>0.92</v>
      </c>
      <c r="AI304" s="733">
        <f t="shared" si="1467"/>
        <v>0</v>
      </c>
      <c r="AJ304" s="733">
        <f t="shared" si="1468"/>
        <v>3.04</v>
      </c>
      <c r="AK304" s="733">
        <f t="shared" si="1469"/>
        <v>0.77</v>
      </c>
      <c r="AL304" s="733">
        <f t="shared" si="1470"/>
        <v>0</v>
      </c>
      <c r="AM304" s="733">
        <f t="shared" si="1471"/>
        <v>0</v>
      </c>
      <c r="AN304" s="734">
        <f t="shared" si="1472"/>
        <v>17.52</v>
      </c>
      <c r="AO304" s="735">
        <f t="shared" si="1473"/>
        <v>0</v>
      </c>
      <c r="AP304" s="1216" t="str">
        <f t="shared" ref="AP304:AP308" si="1509">A304</f>
        <v>E11-5 =&gt; E11-6</v>
      </c>
      <c r="AQ304" s="1217"/>
      <c r="AR304" s="739">
        <f t="shared" ref="AR304:AR308" si="1510">D304</f>
        <v>0.4</v>
      </c>
      <c r="AS304" s="736"/>
      <c r="AT304" s="736"/>
      <c r="AU304" s="723">
        <f t="shared" ref="AU304:AU308" si="1511">H304</f>
        <v>36</v>
      </c>
      <c r="AV304" s="721">
        <f t="shared" ref="AV304:AV308" si="1512">IF($Z304="--","--",Z304+0.2)</f>
        <v>1.4</v>
      </c>
      <c r="AW304" s="729" t="s">
        <v>31</v>
      </c>
      <c r="AX304" s="722">
        <f t="shared" si="1489"/>
        <v>1.4</v>
      </c>
      <c r="AY304" s="727">
        <f t="shared" ref="AY304:AY308" si="1513">IF(D304&gt;2,AU304,AU304-AV304)</f>
        <v>34.6</v>
      </c>
      <c r="AZ304" s="798">
        <f t="shared" ref="AZ304:AZ308" si="1514">O304</f>
        <v>0.1</v>
      </c>
      <c r="BA304" s="798"/>
      <c r="BB304" s="727">
        <f t="shared" ref="BB304:BB308" si="1515">Q304</f>
        <v>1.08</v>
      </c>
      <c r="BC304" s="724">
        <f t="shared" ref="BC304:BC308" si="1516">IF(F304=0,IF(ROUND( AY304 * ( ( (O304*Q304) +  ( ((D304+N304*2)/6)*Q304 ) ) - ROUND(  ((D304+N304*2)^2)   *   (   ( PI()*96.379 / (4*360) )  -  ( (SIN((96.379/2)*PI()/180)) * (COS((96.379/2)*PI()/180)) / 4 )   ), 4) ),2),   ROUND( AY304 * ( ( (O304*Q304) +  ( ((D304+N304*2)/4)*Q304 ) ) - ROUND(  ((D304+N304*2)^2)   *   (   ( PI()*120 / (4*360) )  -  ( (SIN((120/2)*PI()/180)) * (COS((120/2)*PI()/180)) / 4 )   ), 4) ),2)),0)</f>
        <v>7</v>
      </c>
      <c r="BD304" s="737">
        <f t="shared" ref="BD304:BD308" si="1517">IF(F304&gt;0,ROUND(AY304*O304*Q304,2),0)</f>
        <v>0</v>
      </c>
      <c r="BE304" s="737"/>
      <c r="BF304" s="737">
        <f t="shared" ref="BF304:BF308" si="1518">SUM(R304:V304,AI304:AM304)</f>
        <v>74.570000000000007</v>
      </c>
      <c r="BG304" s="737">
        <f t="shared" ref="BG304:BG308" si="1519">IF(F304=0, ROUND( ( PI()*( (D304+N304*2)^2 ) / 4  ) * AY304,2),  ROUND( (D304+N304*2)*(F304+N304*2) * AY304,2))*I304</f>
        <v>6.26</v>
      </c>
      <c r="BH304" s="726">
        <f t="shared" ref="BH304:BH308" si="1520">IF(($K304+N304-0.15)&lt;=2,($K304+N304+0.15),IF(($K304+N304)&lt;=3,2.35,($K304+N304+0.2)-0.85))</f>
        <v>1.875699999999997</v>
      </c>
      <c r="BI304" s="726">
        <f t="shared" ref="BI304:BI308" si="1521">IF(D304&gt;2,   (K304-F304-N304-0.11),IF(($K304+N304)&lt;=2,0,IF(($K304+N304)&gt;3,0.85,(K304+N304+0.2-BH304))))</f>
        <v>0</v>
      </c>
      <c r="BJ304" s="726">
        <f t="shared" ref="BJ304:BJ308" si="1522">IF($Z304="--",0,IF(D304&gt;2,ROUND(((1.42+0.4)+(0.91+0.4))*2*BI304,2),ROUND(AV304*AX304*BH304,2)))</f>
        <v>3.68</v>
      </c>
      <c r="BK304" s="726">
        <f t="shared" si="1490"/>
        <v>0</v>
      </c>
      <c r="BL304" s="738">
        <f t="shared" si="1491"/>
        <v>57.63</v>
      </c>
      <c r="BM304" s="718"/>
      <c r="BN304" s="779" t="s">
        <v>35400</v>
      </c>
      <c r="BO304" s="793" t="s">
        <v>35473</v>
      </c>
      <c r="BP304" s="784">
        <v>0.4</v>
      </c>
      <c r="BQ304" s="784">
        <v>36</v>
      </c>
      <c r="BR304" s="787">
        <v>1.6856999999999971</v>
      </c>
      <c r="BS304" s="787">
        <v>1.6806999999999981</v>
      </c>
      <c r="BT304" s="795">
        <v>0.81</v>
      </c>
    </row>
    <row r="305" spans="1:72" ht="14.25">
      <c r="A305" s="1216" t="str">
        <f t="shared" si="1492"/>
        <v>E11-6 =&gt; E11-7</v>
      </c>
      <c r="B305" s="1218"/>
      <c r="C305" s="1217"/>
      <c r="D305" s="800">
        <f t="shared" si="1493"/>
        <v>0.4</v>
      </c>
      <c r="E305" s="801"/>
      <c r="F305" s="802"/>
      <c r="G305" s="803" t="s">
        <v>35026</v>
      </c>
      <c r="H305" s="740">
        <f t="shared" si="1494"/>
        <v>36</v>
      </c>
      <c r="I305" s="740">
        <v>1</v>
      </c>
      <c r="J305" s="740">
        <f t="shared" si="1495"/>
        <v>36</v>
      </c>
      <c r="K305" s="804">
        <f t="shared" si="1496"/>
        <v>2.4906999999999968</v>
      </c>
      <c r="L305" s="804">
        <f t="shared" si="1497"/>
        <v>2.3706999999999958</v>
      </c>
      <c r="M305" s="724">
        <f t="shared" si="1498"/>
        <v>2.4300000000000002</v>
      </c>
      <c r="N305" s="725">
        <f t="shared" si="1499"/>
        <v>0.04</v>
      </c>
      <c r="O305" s="725">
        <f t="shared" si="1500"/>
        <v>0.1</v>
      </c>
      <c r="P305" s="724">
        <f t="shared" si="1501"/>
        <v>2.5700000000000003</v>
      </c>
      <c r="Q305" s="724">
        <f t="shared" si="1502"/>
        <v>1.1800000000000002</v>
      </c>
      <c r="R305" s="726">
        <f t="shared" si="1452"/>
        <v>0</v>
      </c>
      <c r="S305" s="726">
        <f t="shared" si="1453"/>
        <v>63.72</v>
      </c>
      <c r="T305" s="726">
        <f t="shared" si="1454"/>
        <v>45.45</v>
      </c>
      <c r="U305" s="726">
        <f t="shared" si="1455"/>
        <v>0</v>
      </c>
      <c r="V305" s="726">
        <f t="shared" si="1456"/>
        <v>0</v>
      </c>
      <c r="W305" s="727">
        <f t="shared" si="1457"/>
        <v>221.04</v>
      </c>
      <c r="X305" s="728">
        <f t="shared" si="1458"/>
        <v>0</v>
      </c>
      <c r="Y305" s="720" t="str">
        <f t="shared" si="1503"/>
        <v>E11-6</v>
      </c>
      <c r="Z305" s="721">
        <f t="shared" si="1504"/>
        <v>1.2</v>
      </c>
      <c r="AA305" s="729" t="s">
        <v>31</v>
      </c>
      <c r="AB305" s="722">
        <f t="shared" si="1488"/>
        <v>1.2</v>
      </c>
      <c r="AC305" s="730">
        <f t="shared" si="1505"/>
        <v>2.4906999999999968</v>
      </c>
      <c r="AD305" s="731">
        <f t="shared" si="1506"/>
        <v>0.04</v>
      </c>
      <c r="AE305" s="731">
        <f t="shared" si="1463"/>
        <v>0.15</v>
      </c>
      <c r="AF305" s="732">
        <f t="shared" si="1507"/>
        <v>2.68</v>
      </c>
      <c r="AG305" s="732">
        <f t="shared" si="1465"/>
        <v>2.3000000000000003</v>
      </c>
      <c r="AH305" s="731">
        <f t="shared" si="1508"/>
        <v>0.92</v>
      </c>
      <c r="AI305" s="733">
        <f t="shared" si="1467"/>
        <v>0</v>
      </c>
      <c r="AJ305" s="733">
        <f t="shared" si="1468"/>
        <v>3.17</v>
      </c>
      <c r="AK305" s="733">
        <f t="shared" si="1469"/>
        <v>2.5</v>
      </c>
      <c r="AL305" s="733">
        <f t="shared" si="1470"/>
        <v>0</v>
      </c>
      <c r="AM305" s="733">
        <f t="shared" si="1471"/>
        <v>0</v>
      </c>
      <c r="AN305" s="734">
        <f t="shared" si="1472"/>
        <v>23.4</v>
      </c>
      <c r="AO305" s="735">
        <f t="shared" si="1473"/>
        <v>0</v>
      </c>
      <c r="AP305" s="1216" t="str">
        <f t="shared" si="1509"/>
        <v>E11-6 =&gt; E11-7</v>
      </c>
      <c r="AQ305" s="1217"/>
      <c r="AR305" s="739">
        <f t="shared" si="1510"/>
        <v>0.4</v>
      </c>
      <c r="AS305" s="736"/>
      <c r="AT305" s="736"/>
      <c r="AU305" s="723">
        <f t="shared" si="1511"/>
        <v>36</v>
      </c>
      <c r="AV305" s="721">
        <f t="shared" si="1512"/>
        <v>1.4</v>
      </c>
      <c r="AW305" s="729" t="s">
        <v>31</v>
      </c>
      <c r="AX305" s="722">
        <f t="shared" si="1489"/>
        <v>1.4</v>
      </c>
      <c r="AY305" s="727">
        <f t="shared" si="1513"/>
        <v>34.6</v>
      </c>
      <c r="AZ305" s="798">
        <f t="shared" si="1514"/>
        <v>0.1</v>
      </c>
      <c r="BA305" s="798"/>
      <c r="BB305" s="727">
        <f t="shared" si="1515"/>
        <v>1.1800000000000002</v>
      </c>
      <c r="BC305" s="724">
        <f t="shared" si="1516"/>
        <v>7.76</v>
      </c>
      <c r="BD305" s="737">
        <f t="shared" si="1517"/>
        <v>0</v>
      </c>
      <c r="BE305" s="737"/>
      <c r="BF305" s="737">
        <f t="shared" si="1518"/>
        <v>114.84</v>
      </c>
      <c r="BG305" s="737">
        <f t="shared" si="1519"/>
        <v>6.26</v>
      </c>
      <c r="BH305" s="726">
        <f t="shared" si="1520"/>
        <v>2.35</v>
      </c>
      <c r="BI305" s="726">
        <f t="shared" si="1521"/>
        <v>0.38069999999999693</v>
      </c>
      <c r="BJ305" s="726">
        <f t="shared" si="1522"/>
        <v>4.6100000000000003</v>
      </c>
      <c r="BK305" s="726">
        <f t="shared" si="1490"/>
        <v>0.24</v>
      </c>
      <c r="BL305" s="738">
        <f t="shared" si="1491"/>
        <v>95.97</v>
      </c>
      <c r="BM305" s="718"/>
      <c r="BN305" s="779" t="s">
        <v>35401</v>
      </c>
      <c r="BO305" s="793" t="s">
        <v>35474</v>
      </c>
      <c r="BP305" s="784">
        <v>0.4</v>
      </c>
      <c r="BQ305" s="784">
        <v>36</v>
      </c>
      <c r="BR305" s="787">
        <v>2.4906999999999968</v>
      </c>
      <c r="BS305" s="787">
        <v>2.3706999999999958</v>
      </c>
      <c r="BT305" s="795">
        <v>0.3</v>
      </c>
    </row>
    <row r="306" spans="1:72" ht="14.25">
      <c r="A306" s="1216" t="str">
        <f t="shared" si="1492"/>
        <v>E11-7 =&gt; E11-8</v>
      </c>
      <c r="B306" s="1218"/>
      <c r="C306" s="1217"/>
      <c r="D306" s="800">
        <f t="shared" si="1493"/>
        <v>0.4</v>
      </c>
      <c r="E306" s="801"/>
      <c r="F306" s="802"/>
      <c r="G306" s="803" t="s">
        <v>35026</v>
      </c>
      <c r="H306" s="740">
        <f t="shared" si="1494"/>
        <v>20</v>
      </c>
      <c r="I306" s="740">
        <v>1</v>
      </c>
      <c r="J306" s="740">
        <f t="shared" si="1495"/>
        <v>20</v>
      </c>
      <c r="K306" s="804">
        <f t="shared" si="1496"/>
        <v>2.6706999999999965</v>
      </c>
      <c r="L306" s="804">
        <f t="shared" si="1497"/>
        <v>1.3496999999999986</v>
      </c>
      <c r="M306" s="724">
        <f t="shared" si="1498"/>
        <v>2.0099999999999998</v>
      </c>
      <c r="N306" s="725">
        <f t="shared" si="1499"/>
        <v>0.04</v>
      </c>
      <c r="O306" s="725">
        <f t="shared" si="1500"/>
        <v>0.1</v>
      </c>
      <c r="P306" s="724">
        <f t="shared" si="1501"/>
        <v>2.15</v>
      </c>
      <c r="Q306" s="724">
        <f t="shared" si="1502"/>
        <v>1.1800000000000002</v>
      </c>
      <c r="R306" s="726">
        <f t="shared" si="1452"/>
        <v>0</v>
      </c>
      <c r="S306" s="726">
        <f t="shared" si="1453"/>
        <v>35.4</v>
      </c>
      <c r="T306" s="726">
        <f t="shared" si="1454"/>
        <v>15.34</v>
      </c>
      <c r="U306" s="726">
        <f t="shared" si="1455"/>
        <v>0</v>
      </c>
      <c r="V306" s="726">
        <f t="shared" si="1456"/>
        <v>0</v>
      </c>
      <c r="W306" s="727">
        <f t="shared" si="1457"/>
        <v>106</v>
      </c>
      <c r="X306" s="728">
        <f t="shared" si="1458"/>
        <v>0</v>
      </c>
      <c r="Y306" s="720" t="str">
        <f t="shared" si="1503"/>
        <v>E11-7</v>
      </c>
      <c r="Z306" s="721">
        <f t="shared" si="1504"/>
        <v>1.2</v>
      </c>
      <c r="AA306" s="729" t="s">
        <v>31</v>
      </c>
      <c r="AB306" s="722">
        <f t="shared" si="1488"/>
        <v>1.2</v>
      </c>
      <c r="AC306" s="730">
        <f t="shared" si="1505"/>
        <v>2.6706999999999965</v>
      </c>
      <c r="AD306" s="731">
        <f t="shared" si="1506"/>
        <v>0.04</v>
      </c>
      <c r="AE306" s="731">
        <f t="shared" si="1463"/>
        <v>0.15</v>
      </c>
      <c r="AF306" s="732">
        <f t="shared" si="1507"/>
        <v>2.86</v>
      </c>
      <c r="AG306" s="732">
        <f t="shared" si="1465"/>
        <v>2.3000000000000003</v>
      </c>
      <c r="AH306" s="731">
        <f t="shared" si="1508"/>
        <v>0.92</v>
      </c>
      <c r="AI306" s="733">
        <f t="shared" si="1467"/>
        <v>0</v>
      </c>
      <c r="AJ306" s="733">
        <f t="shared" si="1468"/>
        <v>3.17</v>
      </c>
      <c r="AK306" s="733">
        <f t="shared" si="1469"/>
        <v>2.88</v>
      </c>
      <c r="AL306" s="733">
        <f t="shared" si="1470"/>
        <v>0</v>
      </c>
      <c r="AM306" s="733">
        <f t="shared" si="1471"/>
        <v>0</v>
      </c>
      <c r="AN306" s="734">
        <f t="shared" si="1472"/>
        <v>24.73</v>
      </c>
      <c r="AO306" s="735">
        <f t="shared" si="1473"/>
        <v>0</v>
      </c>
      <c r="AP306" s="1216" t="str">
        <f t="shared" si="1509"/>
        <v>E11-7 =&gt; E11-8</v>
      </c>
      <c r="AQ306" s="1217"/>
      <c r="AR306" s="739">
        <f t="shared" si="1510"/>
        <v>0.4</v>
      </c>
      <c r="AS306" s="736"/>
      <c r="AT306" s="736"/>
      <c r="AU306" s="723">
        <f t="shared" si="1511"/>
        <v>20</v>
      </c>
      <c r="AV306" s="721">
        <f t="shared" si="1512"/>
        <v>1.4</v>
      </c>
      <c r="AW306" s="729" t="s">
        <v>31</v>
      </c>
      <c r="AX306" s="722">
        <f t="shared" si="1489"/>
        <v>1.4</v>
      </c>
      <c r="AY306" s="727">
        <f t="shared" si="1513"/>
        <v>18.600000000000001</v>
      </c>
      <c r="AZ306" s="798">
        <f t="shared" si="1514"/>
        <v>0.1</v>
      </c>
      <c r="BA306" s="798"/>
      <c r="BB306" s="727">
        <f t="shared" si="1515"/>
        <v>1.1800000000000002</v>
      </c>
      <c r="BC306" s="724">
        <f t="shared" si="1516"/>
        <v>4.17</v>
      </c>
      <c r="BD306" s="737">
        <f t="shared" si="1517"/>
        <v>0</v>
      </c>
      <c r="BE306" s="737"/>
      <c r="BF306" s="737">
        <f t="shared" si="1518"/>
        <v>56.79</v>
      </c>
      <c r="BG306" s="737">
        <f t="shared" si="1519"/>
        <v>3.37</v>
      </c>
      <c r="BH306" s="726">
        <f t="shared" si="1520"/>
        <v>2.35</v>
      </c>
      <c r="BI306" s="726">
        <f t="shared" si="1521"/>
        <v>0.56069999999999665</v>
      </c>
      <c r="BJ306" s="726">
        <f t="shared" si="1522"/>
        <v>4.6100000000000003</v>
      </c>
      <c r="BK306" s="726">
        <f t="shared" si="1490"/>
        <v>0.36</v>
      </c>
      <c r="BL306" s="738">
        <f t="shared" si="1491"/>
        <v>44.28</v>
      </c>
      <c r="BM306" s="718"/>
      <c r="BN306" s="779" t="s">
        <v>35402</v>
      </c>
      <c r="BO306" s="793" t="s">
        <v>35475</v>
      </c>
      <c r="BP306" s="784">
        <v>0.4</v>
      </c>
      <c r="BQ306" s="784">
        <v>20</v>
      </c>
      <c r="BR306" s="787">
        <v>2.6706999999999965</v>
      </c>
      <c r="BS306" s="787">
        <v>1.3496999999999986</v>
      </c>
      <c r="BT306" s="795">
        <v>0.6</v>
      </c>
    </row>
    <row r="307" spans="1:72" ht="14.25">
      <c r="A307" s="1216" t="str">
        <f t="shared" si="1492"/>
        <v>E11-8 =&gt; E11-9</v>
      </c>
      <c r="B307" s="1218"/>
      <c r="C307" s="1217"/>
      <c r="D307" s="800">
        <f t="shared" si="1493"/>
        <v>0.4</v>
      </c>
      <c r="E307" s="801"/>
      <c r="F307" s="802"/>
      <c r="G307" s="803" t="s">
        <v>34920</v>
      </c>
      <c r="H307" s="740">
        <f t="shared" si="1494"/>
        <v>20</v>
      </c>
      <c r="I307" s="740">
        <v>1</v>
      </c>
      <c r="J307" s="740">
        <f t="shared" si="1495"/>
        <v>20</v>
      </c>
      <c r="K307" s="804">
        <f t="shared" si="1496"/>
        <v>1.9497</v>
      </c>
      <c r="L307" s="804">
        <f t="shared" si="1497"/>
        <v>1.3496999999999986</v>
      </c>
      <c r="M307" s="724">
        <f t="shared" si="1498"/>
        <v>1.65</v>
      </c>
      <c r="N307" s="725">
        <f t="shared" si="1499"/>
        <v>0.04</v>
      </c>
      <c r="O307" s="725">
        <f t="shared" si="1500"/>
        <v>0.1</v>
      </c>
      <c r="P307" s="724">
        <f t="shared" si="1501"/>
        <v>1.79</v>
      </c>
      <c r="Q307" s="724">
        <f t="shared" si="1502"/>
        <v>1.08</v>
      </c>
      <c r="R307" s="726">
        <f t="shared" si="1452"/>
        <v>0</v>
      </c>
      <c r="S307" s="726">
        <f t="shared" si="1453"/>
        <v>32.4</v>
      </c>
      <c r="T307" s="726">
        <f t="shared" si="1454"/>
        <v>6.26</v>
      </c>
      <c r="U307" s="726">
        <f t="shared" si="1455"/>
        <v>0</v>
      </c>
      <c r="V307" s="726">
        <f t="shared" si="1456"/>
        <v>0</v>
      </c>
      <c r="W307" s="727">
        <f t="shared" si="1457"/>
        <v>91.6</v>
      </c>
      <c r="X307" s="728">
        <f t="shared" si="1458"/>
        <v>0</v>
      </c>
      <c r="Y307" s="720" t="str">
        <f t="shared" si="1503"/>
        <v>E11-8</v>
      </c>
      <c r="Z307" s="721">
        <f t="shared" si="1504"/>
        <v>1.2</v>
      </c>
      <c r="AA307" s="729" t="s">
        <v>31</v>
      </c>
      <c r="AB307" s="722">
        <f t="shared" si="1488"/>
        <v>1.2</v>
      </c>
      <c r="AC307" s="730">
        <f t="shared" si="1505"/>
        <v>1.9497</v>
      </c>
      <c r="AD307" s="731">
        <f t="shared" si="1506"/>
        <v>0.04</v>
      </c>
      <c r="AE307" s="731">
        <f t="shared" si="1463"/>
        <v>0.15</v>
      </c>
      <c r="AF307" s="732">
        <f t="shared" si="1507"/>
        <v>2.14</v>
      </c>
      <c r="AG307" s="732">
        <f t="shared" si="1465"/>
        <v>2.2000000000000002</v>
      </c>
      <c r="AH307" s="731">
        <f t="shared" si="1508"/>
        <v>0.92</v>
      </c>
      <c r="AI307" s="733">
        <f t="shared" si="1467"/>
        <v>0</v>
      </c>
      <c r="AJ307" s="733">
        <f t="shared" si="1468"/>
        <v>3.04</v>
      </c>
      <c r="AK307" s="733">
        <f t="shared" si="1469"/>
        <v>1.3</v>
      </c>
      <c r="AL307" s="733">
        <f t="shared" si="1470"/>
        <v>0</v>
      </c>
      <c r="AM307" s="733">
        <f t="shared" si="1471"/>
        <v>0</v>
      </c>
      <c r="AN307" s="734">
        <f t="shared" si="1472"/>
        <v>19.43</v>
      </c>
      <c r="AO307" s="735">
        <f t="shared" si="1473"/>
        <v>0</v>
      </c>
      <c r="AP307" s="1216" t="str">
        <f t="shared" si="1509"/>
        <v>E11-8 =&gt; E11-9</v>
      </c>
      <c r="AQ307" s="1217"/>
      <c r="AR307" s="739">
        <f t="shared" si="1510"/>
        <v>0.4</v>
      </c>
      <c r="AS307" s="736"/>
      <c r="AT307" s="736"/>
      <c r="AU307" s="723">
        <f t="shared" si="1511"/>
        <v>20</v>
      </c>
      <c r="AV307" s="721">
        <f t="shared" si="1512"/>
        <v>1.4</v>
      </c>
      <c r="AW307" s="729" t="s">
        <v>31</v>
      </c>
      <c r="AX307" s="722">
        <f t="shared" si="1489"/>
        <v>1.4</v>
      </c>
      <c r="AY307" s="727">
        <f t="shared" si="1513"/>
        <v>18.600000000000001</v>
      </c>
      <c r="AZ307" s="798">
        <f t="shared" si="1514"/>
        <v>0.1</v>
      </c>
      <c r="BA307" s="798"/>
      <c r="BB307" s="727">
        <f t="shared" si="1515"/>
        <v>1.08</v>
      </c>
      <c r="BC307" s="724">
        <f t="shared" si="1516"/>
        <v>3.76</v>
      </c>
      <c r="BD307" s="737">
        <f t="shared" si="1517"/>
        <v>0</v>
      </c>
      <c r="BE307" s="737"/>
      <c r="BF307" s="737">
        <f t="shared" si="1518"/>
        <v>42.999999999999993</v>
      </c>
      <c r="BG307" s="737">
        <f t="shared" si="1519"/>
        <v>3.37</v>
      </c>
      <c r="BH307" s="726">
        <f t="shared" si="1520"/>
        <v>2.1396999999999999</v>
      </c>
      <c r="BI307" s="726">
        <f t="shared" si="1521"/>
        <v>0</v>
      </c>
      <c r="BJ307" s="726">
        <f t="shared" si="1522"/>
        <v>4.1900000000000004</v>
      </c>
      <c r="BK307" s="726">
        <f t="shared" si="1490"/>
        <v>0</v>
      </c>
      <c r="BL307" s="738">
        <f t="shared" si="1491"/>
        <v>31.68</v>
      </c>
      <c r="BM307" s="718"/>
      <c r="BN307" s="779" t="s">
        <v>35403</v>
      </c>
      <c r="BO307" s="793" t="s">
        <v>35476</v>
      </c>
      <c r="BP307" s="784">
        <v>0.4</v>
      </c>
      <c r="BQ307" s="784">
        <v>20</v>
      </c>
      <c r="BR307" s="787">
        <v>1.9497</v>
      </c>
      <c r="BS307" s="787">
        <v>1.3496999999999986</v>
      </c>
      <c r="BT307" s="795">
        <v>0.49</v>
      </c>
    </row>
    <row r="308" spans="1:72" ht="14.25">
      <c r="A308" s="1216" t="str">
        <f t="shared" si="1492"/>
        <v>E11-9 =&gt; E11</v>
      </c>
      <c r="B308" s="1218"/>
      <c r="C308" s="1217"/>
      <c r="D308" s="800">
        <f t="shared" si="1493"/>
        <v>0.4</v>
      </c>
      <c r="E308" s="801"/>
      <c r="F308" s="802"/>
      <c r="G308" s="803" t="s">
        <v>34920</v>
      </c>
      <c r="H308" s="740">
        <f t="shared" si="1494"/>
        <v>21</v>
      </c>
      <c r="I308" s="740">
        <v>1</v>
      </c>
      <c r="J308" s="740">
        <f t="shared" si="1495"/>
        <v>21</v>
      </c>
      <c r="K308" s="804">
        <f t="shared" si="1496"/>
        <v>1.839699999999997</v>
      </c>
      <c r="L308" s="804">
        <f t="shared" si="1497"/>
        <v>1.1176999999999992</v>
      </c>
      <c r="M308" s="724">
        <f t="shared" si="1498"/>
        <v>1.48</v>
      </c>
      <c r="N308" s="725">
        <f t="shared" si="1499"/>
        <v>0.04</v>
      </c>
      <c r="O308" s="725">
        <f t="shared" si="1500"/>
        <v>0.1</v>
      </c>
      <c r="P308" s="724">
        <f t="shared" si="1501"/>
        <v>1.62</v>
      </c>
      <c r="Q308" s="724">
        <f t="shared" si="1502"/>
        <v>1.08</v>
      </c>
      <c r="R308" s="726">
        <f t="shared" si="1452"/>
        <v>0</v>
      </c>
      <c r="S308" s="726">
        <f t="shared" si="1453"/>
        <v>34.020000000000003</v>
      </c>
      <c r="T308" s="726">
        <f t="shared" si="1454"/>
        <v>2.72</v>
      </c>
      <c r="U308" s="726">
        <f t="shared" si="1455"/>
        <v>0</v>
      </c>
      <c r="V308" s="726">
        <f t="shared" si="1456"/>
        <v>0</v>
      </c>
      <c r="W308" s="727">
        <f t="shared" si="1457"/>
        <v>89.04</v>
      </c>
      <c r="X308" s="728">
        <f t="shared" si="1458"/>
        <v>0</v>
      </c>
      <c r="Y308" s="720" t="str">
        <f t="shared" si="1503"/>
        <v>E11-9</v>
      </c>
      <c r="Z308" s="721">
        <f t="shared" si="1504"/>
        <v>1.2</v>
      </c>
      <c r="AA308" s="729" t="s">
        <v>31</v>
      </c>
      <c r="AB308" s="722">
        <f t="shared" si="1488"/>
        <v>1.2</v>
      </c>
      <c r="AC308" s="730">
        <f t="shared" si="1505"/>
        <v>1.839699999999997</v>
      </c>
      <c r="AD308" s="731">
        <f t="shared" si="1506"/>
        <v>0.04</v>
      </c>
      <c r="AE308" s="731">
        <f t="shared" si="1463"/>
        <v>0.15</v>
      </c>
      <c r="AF308" s="732">
        <f t="shared" si="1507"/>
        <v>2.0299999999999998</v>
      </c>
      <c r="AG308" s="732">
        <f t="shared" si="1465"/>
        <v>2.2000000000000002</v>
      </c>
      <c r="AH308" s="731">
        <f t="shared" si="1508"/>
        <v>0.92</v>
      </c>
      <c r="AI308" s="733">
        <f t="shared" si="1467"/>
        <v>0</v>
      </c>
      <c r="AJ308" s="733">
        <f t="shared" si="1468"/>
        <v>3.04</v>
      </c>
      <c r="AK308" s="733">
        <f t="shared" si="1469"/>
        <v>1.07</v>
      </c>
      <c r="AL308" s="733">
        <f t="shared" si="1470"/>
        <v>0</v>
      </c>
      <c r="AM308" s="733">
        <f t="shared" si="1471"/>
        <v>0</v>
      </c>
      <c r="AN308" s="734">
        <f t="shared" si="1472"/>
        <v>18.62</v>
      </c>
      <c r="AO308" s="735">
        <f t="shared" si="1473"/>
        <v>0</v>
      </c>
      <c r="AP308" s="1216" t="str">
        <f t="shared" si="1509"/>
        <v>E11-9 =&gt; E11</v>
      </c>
      <c r="AQ308" s="1217"/>
      <c r="AR308" s="739">
        <f t="shared" si="1510"/>
        <v>0.4</v>
      </c>
      <c r="AS308" s="736"/>
      <c r="AT308" s="736"/>
      <c r="AU308" s="723">
        <f t="shared" si="1511"/>
        <v>21</v>
      </c>
      <c r="AV308" s="721">
        <f t="shared" si="1512"/>
        <v>1.4</v>
      </c>
      <c r="AW308" s="729" t="s">
        <v>31</v>
      </c>
      <c r="AX308" s="722">
        <f t="shared" si="1489"/>
        <v>1.4</v>
      </c>
      <c r="AY308" s="727">
        <f t="shared" si="1513"/>
        <v>19.600000000000001</v>
      </c>
      <c r="AZ308" s="798">
        <f t="shared" si="1514"/>
        <v>0.1</v>
      </c>
      <c r="BA308" s="798"/>
      <c r="BB308" s="727">
        <f t="shared" si="1515"/>
        <v>1.08</v>
      </c>
      <c r="BC308" s="724">
        <f t="shared" si="1516"/>
        <v>3.96</v>
      </c>
      <c r="BD308" s="737">
        <f t="shared" si="1517"/>
        <v>0</v>
      </c>
      <c r="BE308" s="737"/>
      <c r="BF308" s="737">
        <f t="shared" si="1518"/>
        <v>40.85</v>
      </c>
      <c r="BG308" s="737">
        <f t="shared" si="1519"/>
        <v>3.55</v>
      </c>
      <c r="BH308" s="726">
        <f t="shared" si="1520"/>
        <v>2.029699999999997</v>
      </c>
      <c r="BI308" s="726">
        <f t="shared" si="1521"/>
        <v>0</v>
      </c>
      <c r="BJ308" s="726">
        <f t="shared" si="1522"/>
        <v>3.98</v>
      </c>
      <c r="BK308" s="726">
        <f t="shared" si="1490"/>
        <v>0</v>
      </c>
      <c r="BL308" s="738">
        <f t="shared" si="1491"/>
        <v>29.36</v>
      </c>
      <c r="BM308" s="718"/>
      <c r="BN308" s="779" t="s">
        <v>35404</v>
      </c>
      <c r="BO308" s="793" t="s">
        <v>35477</v>
      </c>
      <c r="BP308" s="784">
        <v>0.4</v>
      </c>
      <c r="BQ308" s="784">
        <v>21</v>
      </c>
      <c r="BR308" s="787">
        <v>1.839699999999997</v>
      </c>
      <c r="BS308" s="787">
        <v>1.1176999999999992</v>
      </c>
      <c r="BT308" s="795">
        <v>0.40200000000000002</v>
      </c>
    </row>
    <row r="309" spans="1:72" ht="14.25">
      <c r="A309" s="719" t="s">
        <v>35405</v>
      </c>
      <c r="B309" s="742"/>
      <c r="C309" s="742"/>
      <c r="D309" s="806"/>
      <c r="E309" s="806"/>
      <c r="F309" s="806"/>
      <c r="G309" s="807"/>
      <c r="H309" s="744"/>
      <c r="I309" s="744"/>
      <c r="J309" s="744"/>
      <c r="K309" s="808"/>
      <c r="L309" s="808"/>
      <c r="M309" s="747"/>
      <c r="N309" s="748"/>
      <c r="O309" s="748"/>
      <c r="P309" s="747"/>
      <c r="Q309" s="747"/>
      <c r="R309" s="749"/>
      <c r="S309" s="749"/>
      <c r="T309" s="749"/>
      <c r="U309" s="749"/>
      <c r="V309" s="749"/>
      <c r="W309" s="750"/>
      <c r="X309" s="715"/>
      <c r="Y309" s="741"/>
      <c r="Z309" s="743"/>
      <c r="AA309" s="751"/>
      <c r="AB309" s="743"/>
      <c r="AC309" s="752"/>
      <c r="AD309" s="751"/>
      <c r="AE309" s="751"/>
      <c r="AF309" s="753"/>
      <c r="AG309" s="753"/>
      <c r="AH309" s="751"/>
      <c r="AI309" s="754"/>
      <c r="AJ309" s="754"/>
      <c r="AK309" s="754"/>
      <c r="AL309" s="754"/>
      <c r="AM309" s="754"/>
      <c r="AN309" s="755"/>
      <c r="AO309" s="756"/>
      <c r="AP309" s="741"/>
      <c r="AQ309" s="742"/>
      <c r="AR309" s="757"/>
      <c r="AS309" s="757"/>
      <c r="AT309" s="757"/>
      <c r="AU309" s="745"/>
      <c r="AV309" s="743"/>
      <c r="AW309" s="751"/>
      <c r="AX309" s="743"/>
      <c r="AY309" s="750"/>
      <c r="AZ309" s="750"/>
      <c r="BA309" s="750"/>
      <c r="BB309" s="750"/>
      <c r="BC309" s="747"/>
      <c r="BD309" s="747"/>
      <c r="BE309" s="747"/>
      <c r="BF309" s="747"/>
      <c r="BG309" s="747"/>
      <c r="BH309" s="749"/>
      <c r="BI309" s="749"/>
      <c r="BJ309" s="749"/>
      <c r="BK309" s="749"/>
      <c r="BL309" s="717"/>
      <c r="BM309" s="718"/>
      <c r="BN309" s="779"/>
      <c r="BO309" s="793"/>
      <c r="BP309" s="784"/>
      <c r="BQ309" s="784"/>
      <c r="BR309" s="787"/>
      <c r="BS309" s="787"/>
      <c r="BT309" s="795"/>
    </row>
    <row r="310" spans="1:72" ht="14.25">
      <c r="A310" s="1216" t="str">
        <f>BN310</f>
        <v>E14-6-1 =&gt; E14-6</v>
      </c>
      <c r="B310" s="1218"/>
      <c r="C310" s="1217"/>
      <c r="D310" s="800">
        <f>BP310</f>
        <v>0.4</v>
      </c>
      <c r="E310" s="801"/>
      <c r="F310" s="802"/>
      <c r="G310" s="803" t="s">
        <v>34920</v>
      </c>
      <c r="H310" s="740">
        <f>BQ310</f>
        <v>39</v>
      </c>
      <c r="I310" s="740">
        <v>1</v>
      </c>
      <c r="J310" s="740">
        <f>H310</f>
        <v>39</v>
      </c>
      <c r="K310" s="804">
        <f>BR310</f>
        <v>1.5</v>
      </c>
      <c r="L310" s="804">
        <f>BS310</f>
        <v>1.2729999999999997</v>
      </c>
      <c r="M310" s="724">
        <f>ROUND((K310+L310)/2,2)</f>
        <v>1.39</v>
      </c>
      <c r="N310" s="725">
        <f>IF(F310=0,ROUND($D310*10%,2),IF(D310&gt;2.8,0.18,0.15))</f>
        <v>0.04</v>
      </c>
      <c r="O310" s="725">
        <f>IF(F310=0,IF(   ROUND($D310/4,2),   IF(ROUND(($D310*1.2)/6,2)&lt;0.1,0.1,ROUND(($D310*1.2)/6,2))),0.5)</f>
        <v>0.1</v>
      </c>
      <c r="P310" s="724">
        <f>M310+N310+O310</f>
        <v>1.53</v>
      </c>
      <c r="Q310" s="724">
        <f>IF(P310&lt;2,(D310+N310*2)+0.6,(D310+N310*2)+0.6+ROUNDUP(P310-2,0)*0.1)*I310</f>
        <v>1.08</v>
      </c>
      <c r="R310" s="726">
        <f>IF($P310&lt;=$X$4,ROUND(IF($P310&lt;1.5,$P310*$H310*$Q310,1.5*$H310*$Q310),2),0)</f>
        <v>0</v>
      </c>
      <c r="S310" s="726">
        <f>IF($P310&gt;$X$4,ROUND(IF($P310&lt;1.5,$P310*$H310*$Q310,1.5*$H310*$Q310),2),0)</f>
        <v>63.18</v>
      </c>
      <c r="T310" s="726">
        <f>IF($P310&gt;$X$4,ROUND(IF($P310&lt;1.5,0,IF($P310&gt;3,1.5*$H310*$Q310,($P310-1.5)*$H310*$Q310)),2),0)</f>
        <v>1.26</v>
      </c>
      <c r="U310" s="726">
        <f>IF($P310&gt;$X$4,ROUND(IF($P310&lt;3,0,IF($P310&gt;4.5,1.5*$H310*$Q310,($P310-3)*$H310*$Q310)),2),0)</f>
        <v>0</v>
      </c>
      <c r="V310" s="726">
        <f>IF($P310&gt;$X$4,ROUND(IF($P310&lt;4.5,0,IF($P310&gt;6,($P310-4.5)*$H310*$Q310,($P310-4.5)*$H310*$Q310)),2),0)</f>
        <v>0</v>
      </c>
      <c r="W310" s="727">
        <f>IF($P310&gt;$X$4, IF( $P310&lt;=4,   ROUND($H310*($P310+0.5)*2,2),   0),0)</f>
        <v>158.34</v>
      </c>
      <c r="X310" s="728">
        <f>IF($P310&gt;$X$4, IF( $P310&gt;4,   ROUND($H310*($P310+0.5)*2,2),   0),0)</f>
        <v>0</v>
      </c>
      <c r="Y310" s="720" t="str">
        <f>BO310</f>
        <v>E14-6-1</v>
      </c>
      <c r="Z310" s="721">
        <f>IF($D310=0.3,IF($I310=1,1.2,IF(I310=2,1.5,"--")),IF($D310=0.4,IF($I310=1,1.2,IF(I310=2,1.5,"--")),IF($D310=0.45,IF($I310=1,1.2,IF(I310=2,1.5,"--")),IF($D310=0.5,IF($I310=1,1.2,IF(I310=2,1.5,"--")),IF($D310=0.6,IF($I310=1,1.2,IF(I310=2,2,"--")),IF($D310=0.75,IF($I310=1,1.3,IF(I310=2,2,"--")),IF($D310=0.8,1.3,IF($D310=1,1.5,IF($D310=1.2,1.7,IF($D310&lt;=2,2,"--"))))))))))</f>
        <v>1.2</v>
      </c>
      <c r="AA310" s="729" t="s">
        <v>31</v>
      </c>
      <c r="AB310" s="722">
        <f t="shared" ref="AB310" si="1523">Z310</f>
        <v>1.2</v>
      </c>
      <c r="AC310" s="730">
        <f>IF($Z310="--","--",K310)</f>
        <v>1.5</v>
      </c>
      <c r="AD310" s="731">
        <f>IF($Z310="--","--",IF(D310&gt;1.5,0.15,ROUND($D310*10%,2)))</f>
        <v>0.04</v>
      </c>
      <c r="AE310" s="731">
        <f>IF($Z310="--","--",0.15)</f>
        <v>0.15</v>
      </c>
      <c r="AF310" s="732">
        <f>IF($Z310="--","--",ROUND(AC310+AD310+AE310,2))</f>
        <v>1.69</v>
      </c>
      <c r="AG310" s="732">
        <f>IF($Z310="--","--",IF($AC310&lt;=2,$Z310+1,($Z310+1)+ROUNDUP($AC310-2,0)*0.1))</f>
        <v>2.2000000000000002</v>
      </c>
      <c r="AH310" s="731">
        <f>IF($D310=0.3,1.04,IF($D310=0.4,0.92,IF($D310=0.45,0.86,IF($D310=0.5,0.8,IF($D310=0.75,0.8,IF($D310=0.6,0.68,IF($D310=0.8,0.74,IF($D310=1,0.7,IF($D310=1.2,0.66,IF($D310=1.5,0.6,IF($D310&lt;=2,(2.4-(D310+0.3)),"--")))))))))))</f>
        <v>0.92</v>
      </c>
      <c r="AI310" s="733">
        <f>IF($Z310="--","--",IF($AF310&lt;=$X$4,ROUND(IF($AF310&lt;1.5,$AF310*$AG310*$AH310,1.5*$AG310*$AH310),2),0))</f>
        <v>0</v>
      </c>
      <c r="AJ310" s="733">
        <f>IF($Z310="--","--",IF($AF310&gt;$X$4,ROUND(IF($AF310&lt;1.5,$AF310*$AG310*$AH310,1.5*$AG310*$AH310),2),0))</f>
        <v>3.04</v>
      </c>
      <c r="AK310" s="733">
        <f>IF($Z310="--","--",IF($AF310&gt;$X$4,ROUND(IF($AF310&lt;1.5,0,IF($AF310&gt;3,1.5*$AG310*$AH310,($AF310-1.5)*$AG310*$AH310)),2),0))</f>
        <v>0.38</v>
      </c>
      <c r="AL310" s="733">
        <f>IF($Z310="--","--",IF($AF310&gt;$X$4,ROUND(IF($AF310&lt;3,0,IF($AF310&gt;4.5,1.5*$AG310*$AH310,($AF310-3)*$AG310*$AH310)),2),0))</f>
        <v>0</v>
      </c>
      <c r="AM310" s="733">
        <f>IF($Z310="--","--",IF($AF310&gt;$X$4,ROUND(IF($AF310&lt;4.5,0,IF($AF310&gt;6,($AF310-4.5)*$AG310*$AH310,($AF310-4.5)*$AG310*$AH310)),2),0))</f>
        <v>0</v>
      </c>
      <c r="AN310" s="734">
        <f>IF($Z310="--","--",IF($AF310&gt;$X$4, IF( $AF310&lt;=4,   ROUND(($AH310*4)*($AF310+0.5)*2,2),   0),0))</f>
        <v>16.12</v>
      </c>
      <c r="AO310" s="735">
        <f>IF($Z310="--","--",IF($AF310&gt;$X$4, IF( $AF310&gt;4,   ROUND(($AH310*4)*($AF310+0.5)*2,2),   0),0))</f>
        <v>0</v>
      </c>
      <c r="AP310" s="1216" t="str">
        <f>A310</f>
        <v>E14-6-1 =&gt; E14-6</v>
      </c>
      <c r="AQ310" s="1217"/>
      <c r="AR310" s="739">
        <f>D310</f>
        <v>0.4</v>
      </c>
      <c r="AS310" s="736"/>
      <c r="AT310" s="736"/>
      <c r="AU310" s="723">
        <f>H310</f>
        <v>39</v>
      </c>
      <c r="AV310" s="721">
        <f>IF($Z310="--","--",Z310+0.2)</f>
        <v>1.4</v>
      </c>
      <c r="AW310" s="729" t="s">
        <v>31</v>
      </c>
      <c r="AX310" s="722">
        <f t="shared" ref="AX310" si="1524">AV310</f>
        <v>1.4</v>
      </c>
      <c r="AY310" s="727">
        <f>IF(D310&gt;2,AU310,AU310-AV310)</f>
        <v>37.6</v>
      </c>
      <c r="AZ310" s="798">
        <f>O310</f>
        <v>0.1</v>
      </c>
      <c r="BA310" s="798"/>
      <c r="BB310" s="727">
        <f>Q310</f>
        <v>1.08</v>
      </c>
      <c r="BC310" s="724">
        <f>IF(F310=0,IF(ROUND( AY310 * ( ( (O310*Q310) +  ( ((D310+N310*2)/6)*Q310 ) ) - ROUND(  ((D310+N310*2)^2)   *   (   ( PI()*96.379 / (4*360) )  -  ( (SIN((96.379/2)*PI()/180)) * (COS((96.379/2)*PI()/180)) / 4 )   ), 4) ),2),   ROUND( AY310 * ( ( (O310*Q310) +  ( ((D310+N310*2)/4)*Q310 ) ) - ROUND(  ((D310+N310*2)^2)   *   (   ( PI()*120 / (4*360) )  -  ( (SIN((120/2)*PI()/180)) * (COS((120/2)*PI()/180)) / 4 )   ), 4) ),2)),0)</f>
        <v>7.6</v>
      </c>
      <c r="BD310" s="737">
        <f>IF(F310&gt;0,ROUND(AY310*O310*Q310,2),0)</f>
        <v>0</v>
      </c>
      <c r="BE310" s="737"/>
      <c r="BF310" s="737">
        <f>SUM(R310:V310,AI310:AM310)</f>
        <v>67.86</v>
      </c>
      <c r="BG310" s="737">
        <f>IF(F310=0, ROUND( ( PI()*( (D310+N310*2)^2 ) / 4  ) * AY310,2),  ROUND( (D310+N310*2)*(F310+N310*2) * AY310,2))*I310</f>
        <v>6.8</v>
      </c>
      <c r="BH310" s="726">
        <f>IF(($K310+N310-0.15)&lt;=2,($K310+N310+0.15),IF(($K310+N310)&lt;=3,2.35,($K310+N310+0.2)-0.85))</f>
        <v>1.69</v>
      </c>
      <c r="BI310" s="726">
        <f>IF(D310&gt;2,   (K310-F310-N310-0.11),IF(($K310+N310)&lt;=2,0,IF(($K310+N310)&gt;3,0.85,(K310+N310+0.2-BH310))))</f>
        <v>0</v>
      </c>
      <c r="BJ310" s="726">
        <f>IF($Z310="--",0,IF(D310&gt;2,ROUND(((1.42+0.4)+(0.91+0.4))*2*BI310,2),ROUND(AV310*AX310*BH310,2)))</f>
        <v>3.31</v>
      </c>
      <c r="BK310" s="726">
        <f t="shared" ref="BK310" si="1525">ROUND(((PI()*0.9^2)/4)*BI310,2)</f>
        <v>0</v>
      </c>
      <c r="BL310" s="738">
        <f t="shared" ref="BL310" si="1526">ROUND(BF310-BG310-BJ310-BK310-BC310-BD310,2)</f>
        <v>50.15</v>
      </c>
      <c r="BM310" s="718"/>
      <c r="BN310" s="779" t="s">
        <v>35406</v>
      </c>
      <c r="BO310" s="793" t="s">
        <v>35478</v>
      </c>
      <c r="BP310" s="784">
        <v>0.4</v>
      </c>
      <c r="BQ310" s="784">
        <v>39</v>
      </c>
      <c r="BR310" s="787">
        <v>1.5</v>
      </c>
      <c r="BS310" s="787">
        <v>1.2729999999999997</v>
      </c>
      <c r="BT310" s="795">
        <v>0.17699999999999999</v>
      </c>
    </row>
    <row r="311" spans="1:72" ht="14.25">
      <c r="A311" s="719" t="s">
        <v>35417</v>
      </c>
      <c r="B311" s="742"/>
      <c r="C311" s="742"/>
      <c r="D311" s="806"/>
      <c r="E311" s="806"/>
      <c r="F311" s="806"/>
      <c r="G311" s="807"/>
      <c r="H311" s="744"/>
      <c r="I311" s="744"/>
      <c r="J311" s="744"/>
      <c r="K311" s="808"/>
      <c r="L311" s="808"/>
      <c r="M311" s="747"/>
      <c r="N311" s="748"/>
      <c r="O311" s="748"/>
      <c r="P311" s="747"/>
      <c r="Q311" s="747"/>
      <c r="R311" s="749"/>
      <c r="S311" s="749"/>
      <c r="T311" s="749"/>
      <c r="U311" s="749"/>
      <c r="V311" s="749"/>
      <c r="W311" s="750"/>
      <c r="X311" s="715"/>
      <c r="Y311" s="741"/>
      <c r="Z311" s="743"/>
      <c r="AA311" s="751"/>
      <c r="AB311" s="743"/>
      <c r="AC311" s="752"/>
      <c r="AD311" s="751"/>
      <c r="AE311" s="751"/>
      <c r="AF311" s="753"/>
      <c r="AG311" s="753"/>
      <c r="AH311" s="751"/>
      <c r="AI311" s="754"/>
      <c r="AJ311" s="754"/>
      <c r="AK311" s="754"/>
      <c r="AL311" s="754"/>
      <c r="AM311" s="754"/>
      <c r="AN311" s="755"/>
      <c r="AO311" s="756"/>
      <c r="AP311" s="741"/>
      <c r="AQ311" s="742"/>
      <c r="AR311" s="757"/>
      <c r="AS311" s="757"/>
      <c r="AT311" s="757"/>
      <c r="AU311" s="745"/>
      <c r="AV311" s="743"/>
      <c r="AW311" s="751"/>
      <c r="AX311" s="743"/>
      <c r="AY311" s="750"/>
      <c r="AZ311" s="750"/>
      <c r="BA311" s="750"/>
      <c r="BB311" s="750"/>
      <c r="BC311" s="747"/>
      <c r="BD311" s="747"/>
      <c r="BE311" s="747"/>
      <c r="BF311" s="747"/>
      <c r="BG311" s="747"/>
      <c r="BH311" s="749"/>
      <c r="BI311" s="749"/>
      <c r="BJ311" s="749"/>
      <c r="BK311" s="749"/>
      <c r="BL311" s="717"/>
      <c r="BM311" s="718"/>
      <c r="BN311" s="779"/>
      <c r="BO311" s="793"/>
      <c r="BP311" s="784"/>
      <c r="BQ311" s="784"/>
      <c r="BR311" s="787"/>
      <c r="BS311" s="787"/>
      <c r="BT311" s="795"/>
    </row>
    <row r="312" spans="1:72" ht="14.25">
      <c r="A312" s="1216" t="str">
        <f>BN312</f>
        <v>E14-1 =&gt; E14-2</v>
      </c>
      <c r="B312" s="1218"/>
      <c r="C312" s="1217"/>
      <c r="D312" s="800">
        <f>BP312</f>
        <v>0.4</v>
      </c>
      <c r="E312" s="801"/>
      <c r="F312" s="802"/>
      <c r="G312" s="803" t="s">
        <v>34920</v>
      </c>
      <c r="H312" s="740">
        <f>BQ312</f>
        <v>38</v>
      </c>
      <c r="I312" s="740">
        <v>1</v>
      </c>
      <c r="J312" s="740">
        <f>H312</f>
        <v>38</v>
      </c>
      <c r="K312" s="804">
        <f>BR312</f>
        <v>1.2000000000000028</v>
      </c>
      <c r="L312" s="804">
        <f>BS312</f>
        <v>1.2050000000000054</v>
      </c>
      <c r="M312" s="724">
        <f>ROUND((K312+L312)/2,2)</f>
        <v>1.2</v>
      </c>
      <c r="N312" s="725">
        <f>IF(F312=0,ROUND($D312*10%,2),IF(D312&gt;2.8,0.18,0.15))</f>
        <v>0.04</v>
      </c>
      <c r="O312" s="725">
        <f>IF(F312=0,IF(   ROUND($D312/4,2),   IF(ROUND(($D312*1.2)/6,2)&lt;0.1,0.1,ROUND(($D312*1.2)/6,2))),0.5)</f>
        <v>0.1</v>
      </c>
      <c r="P312" s="724">
        <f>M312+N312+O312</f>
        <v>1.34</v>
      </c>
      <c r="Q312" s="724">
        <f>IF(P312&lt;2,(D312+N312*2)+0.6,(D312+N312*2)+0.6+ROUNDUP(P312-2,0)*0.1)*I312</f>
        <v>1.08</v>
      </c>
      <c r="R312" s="726">
        <f>IF($P312&lt;=$X$4,ROUND(IF($P312&lt;1.5,$P312*$H312*$Q312,1.5*$H312*$Q312),2),0)</f>
        <v>54.99</v>
      </c>
      <c r="S312" s="726">
        <f>IF($P312&gt;$X$4,ROUND(IF($P312&lt;1.5,$P312*$H312*$Q312,1.5*$H312*$Q312),2),0)</f>
        <v>0</v>
      </c>
      <c r="T312" s="726">
        <f>IF($P312&gt;$X$4,ROUND(IF($P312&lt;1.5,0,IF($P312&gt;3,1.5*$H312*$Q312,($P312-1.5)*$H312*$Q312)),2),0)</f>
        <v>0</v>
      </c>
      <c r="U312" s="726">
        <f>IF($P312&gt;$X$4,ROUND(IF($P312&lt;3,0,IF($P312&gt;4.5,1.5*$H312*$Q312,($P312-3)*$H312*$Q312)),2),0)</f>
        <v>0</v>
      </c>
      <c r="V312" s="726">
        <f>IF($P312&gt;$X$4,ROUND(IF($P312&lt;4.5,0,IF($P312&gt;6,($P312-4.5)*$H312*$Q312,($P312-4.5)*$H312*$Q312)),2),0)</f>
        <v>0</v>
      </c>
      <c r="W312" s="727">
        <f>IF($P312&gt;$X$4, IF( $P312&lt;=4,   ROUND($H312*($P312+0.5)*2,2),   0),0)</f>
        <v>0</v>
      </c>
      <c r="X312" s="728">
        <f>IF($P312&gt;$X$4, IF( $P312&gt;4,   ROUND($H312*($P312+0.5)*2,2),   0),0)</f>
        <v>0</v>
      </c>
      <c r="Y312" s="720" t="str">
        <f>BO312</f>
        <v>E14-1</v>
      </c>
      <c r="Z312" s="721">
        <f>IF($D312=0.3,IF($I312=1,1.2,IF(I312=2,1.5,"--")),IF($D312=0.4,IF($I312=1,1.2,IF(I312=2,1.5,"--")),IF($D312=0.45,IF($I312=1,1.2,IF(I312=2,1.5,"--")),IF($D312=0.5,IF($I312=1,1.2,IF(I312=2,1.5,"--")),IF($D312=0.6,IF($I312=1,1.2,IF(I312=2,2,"--")),IF($D312=0.75,IF($I312=1,1.3,IF(I312=2,2,"--")),IF($D312=0.8,1.3,IF($D312=1,1.5,IF($D312=1.2,1.7,IF($D312&lt;=2,2,"--"))))))))))</f>
        <v>1.2</v>
      </c>
      <c r="AA312" s="729" t="s">
        <v>31</v>
      </c>
      <c r="AB312" s="722">
        <f t="shared" ref="AB312:AB320" si="1527">Z312</f>
        <v>1.2</v>
      </c>
      <c r="AC312" s="730">
        <f>IF($Z312="--","--",K312)</f>
        <v>1.2000000000000028</v>
      </c>
      <c r="AD312" s="731">
        <f>IF($Z312="--","--",IF(D312&gt;1.5,0.15,ROUND($D312*10%,2)))</f>
        <v>0.04</v>
      </c>
      <c r="AE312" s="731">
        <f>IF($Z312="--","--",0.15)</f>
        <v>0.15</v>
      </c>
      <c r="AF312" s="732">
        <f>IF($Z312="--","--",ROUND(AC312+AD312+AE312,2))</f>
        <v>1.39</v>
      </c>
      <c r="AG312" s="732">
        <f>IF($Z312="--","--",IF($AC312&lt;=2,$Z312+1,($Z312+1)+ROUNDUP($AC312-2,0)*0.1))</f>
        <v>2.2000000000000002</v>
      </c>
      <c r="AH312" s="731">
        <f>IF($D312=0.3,1.04,IF($D312=0.4,0.92,IF($D312=0.45,0.86,IF($D312=0.5,0.8,IF($D312=0.75,0.8,IF($D312=0.6,0.68,IF($D312=0.8,0.74,IF($D312=1,0.7,IF($D312=1.2,0.66,IF($D312=1.5,0.6,IF($D312&lt;=2,(2.4-(D312+0.3)),"--")))))))))))</f>
        <v>0.92</v>
      </c>
      <c r="AI312" s="733">
        <f>IF($Z312="--","--",IF($AF312&lt;=$X$4,ROUND(IF($AF312&lt;1.5,$AF312*$AG312*$AH312,1.5*$AG312*$AH312),2),0))</f>
        <v>2.81</v>
      </c>
      <c r="AJ312" s="733">
        <f>IF($Z312="--","--",IF($AF312&gt;$X$4,ROUND(IF($AF312&lt;1.5,$AF312*$AG312*$AH312,1.5*$AG312*$AH312),2),0))</f>
        <v>0</v>
      </c>
      <c r="AK312" s="733">
        <f>IF($Z312="--","--",IF($AF312&gt;$X$4,ROUND(IF($AF312&lt;1.5,0,IF($AF312&gt;3,1.5*$AG312*$AH312,($AF312-1.5)*$AG312*$AH312)),2),0))</f>
        <v>0</v>
      </c>
      <c r="AL312" s="733">
        <f>IF($Z312="--","--",IF($AF312&gt;$X$4,ROUND(IF($AF312&lt;3,0,IF($AF312&gt;4.5,1.5*$AG312*$AH312,($AF312-3)*$AG312*$AH312)),2),0))</f>
        <v>0</v>
      </c>
      <c r="AM312" s="733">
        <f>IF($Z312="--","--",IF($AF312&gt;$X$4,ROUND(IF($AF312&lt;4.5,0,IF($AF312&gt;6,($AF312-4.5)*$AG312*$AH312,($AF312-4.5)*$AG312*$AH312)),2),0))</f>
        <v>0</v>
      </c>
      <c r="AN312" s="734">
        <f>IF($Z312="--","--",IF($AF312&gt;$X$4, IF( $AF312&lt;=4,   ROUND(($AH312*4)*($AF312+0.5)*2,2),   0),0))</f>
        <v>0</v>
      </c>
      <c r="AO312" s="735">
        <f>IF($Z312="--","--",IF($AF312&gt;$X$4, IF( $AF312&gt;4,   ROUND(($AH312*4)*($AF312+0.5)*2,2),   0),0))</f>
        <v>0</v>
      </c>
      <c r="AP312" s="1216" t="str">
        <f>A312</f>
        <v>E14-1 =&gt; E14-2</v>
      </c>
      <c r="AQ312" s="1217"/>
      <c r="AR312" s="739">
        <f>D312</f>
        <v>0.4</v>
      </c>
      <c r="AS312" s="736"/>
      <c r="AT312" s="736"/>
      <c r="AU312" s="723">
        <f>H312</f>
        <v>38</v>
      </c>
      <c r="AV312" s="721">
        <f>IF($Z312="--","--",Z312+0.2)</f>
        <v>1.4</v>
      </c>
      <c r="AW312" s="729" t="s">
        <v>31</v>
      </c>
      <c r="AX312" s="722">
        <f t="shared" ref="AX312:AX320" si="1528">AV312</f>
        <v>1.4</v>
      </c>
      <c r="AY312" s="727">
        <f>IF(D312&gt;2,AU312,AU312-AV312)</f>
        <v>36.6</v>
      </c>
      <c r="AZ312" s="798">
        <f>O312</f>
        <v>0.1</v>
      </c>
      <c r="BA312" s="798"/>
      <c r="BB312" s="727">
        <f>Q312</f>
        <v>1.08</v>
      </c>
      <c r="BC312" s="724">
        <f>IF(F312=0,IF(ROUND( AY312 * ( ( (O312*Q312) +  ( ((D312+N312*2)/6)*Q312 ) ) - ROUND(  ((D312+N312*2)^2)   *   (   ( PI()*96.379 / (4*360) )  -  ( (SIN((96.379/2)*PI()/180)) * (COS((96.379/2)*PI()/180)) / 4 )   ), 4) ),2),   ROUND( AY312 * ( ( (O312*Q312) +  ( ((D312+N312*2)/4)*Q312 ) ) - ROUND(  ((D312+N312*2)^2)   *   (   ( PI()*120 / (4*360) )  -  ( (SIN((120/2)*PI()/180)) * (COS((120/2)*PI()/180)) / 4 )   ), 4) ),2)),0)</f>
        <v>7.4</v>
      </c>
      <c r="BD312" s="737">
        <f>IF(F312&gt;0,ROUND(AY312*O312*Q312,2),0)</f>
        <v>0</v>
      </c>
      <c r="BE312" s="737"/>
      <c r="BF312" s="737">
        <f>SUM(R312:V312,AI312:AM312)</f>
        <v>57.800000000000004</v>
      </c>
      <c r="BG312" s="737">
        <f>IF(F312=0, ROUND( ( PI()*( (D312+N312*2)^2 ) / 4  ) * AY312,2),  ROUND( (D312+N312*2)*(F312+N312*2) * AY312,2))*I312</f>
        <v>6.62</v>
      </c>
      <c r="BH312" s="726">
        <f>IF(($K312+N312-0.15)&lt;=2,($K312+N312+0.15),IF(($K312+N312)&lt;=3,2.35,($K312+N312+0.2)-0.85))</f>
        <v>1.3900000000000028</v>
      </c>
      <c r="BI312" s="726">
        <f>IF(D312&gt;2,   (K312-F312-N312-0.11),IF(($K312+N312)&lt;=2,0,IF(($K312+N312)&gt;3,0.85,(K312+N312+0.2-BH312))))</f>
        <v>0</v>
      </c>
      <c r="BJ312" s="726">
        <f>IF($Z312="--",0,IF(D312&gt;2,ROUND(((1.42+0.4)+(0.91+0.4))*2*BI312,2),ROUND(AV312*AX312*BH312,2)))</f>
        <v>2.72</v>
      </c>
      <c r="BK312" s="726">
        <f t="shared" ref="BK312:BK320" si="1529">ROUND(((PI()*0.9^2)/4)*BI312,2)</f>
        <v>0</v>
      </c>
      <c r="BL312" s="738">
        <f t="shared" ref="BL312:BL320" si="1530">ROUND(BF312-BG312-BJ312-BK312-BC312-BD312,2)</f>
        <v>41.06</v>
      </c>
      <c r="BM312" s="718"/>
      <c r="BN312" s="779" t="s">
        <v>35407</v>
      </c>
      <c r="BO312" s="793" t="s">
        <v>35479</v>
      </c>
      <c r="BP312" s="784">
        <v>0.4</v>
      </c>
      <c r="BQ312" s="784">
        <v>38</v>
      </c>
      <c r="BR312" s="787">
        <v>1.2000000000000028</v>
      </c>
      <c r="BS312" s="787">
        <v>1.2050000000000054</v>
      </c>
      <c r="BT312" s="795">
        <v>0</v>
      </c>
    </row>
    <row r="313" spans="1:72" ht="14.25">
      <c r="A313" s="1216" t="str">
        <f t="shared" ref="A313:A320" si="1531">BN313</f>
        <v>E14-2 =&gt; E14-3</v>
      </c>
      <c r="B313" s="1218"/>
      <c r="C313" s="1217"/>
      <c r="D313" s="800">
        <f t="shared" ref="D313:D320" si="1532">BP313</f>
        <v>0.4</v>
      </c>
      <c r="E313" s="801"/>
      <c r="F313" s="802"/>
      <c r="G313" s="803" t="s">
        <v>34920</v>
      </c>
      <c r="H313" s="740">
        <f t="shared" ref="H313:H320" si="1533">BQ313</f>
        <v>35</v>
      </c>
      <c r="I313" s="740">
        <v>1</v>
      </c>
      <c r="J313" s="740">
        <f t="shared" ref="J313:J320" si="1534">H313</f>
        <v>35</v>
      </c>
      <c r="K313" s="804">
        <f t="shared" ref="K313:K320" si="1535">BR313</f>
        <v>1.2050000000000054</v>
      </c>
      <c r="L313" s="804">
        <f t="shared" ref="L313:L320" si="1536">BS313</f>
        <v>1.2320000000000064</v>
      </c>
      <c r="M313" s="724">
        <f t="shared" ref="M313:M320" si="1537">ROUND((K313+L313)/2,2)</f>
        <v>1.22</v>
      </c>
      <c r="N313" s="725">
        <f t="shared" ref="N313:N320" si="1538">IF(F313=0,ROUND($D313*10%,2),IF(D313&gt;2.8,0.18,0.15))</f>
        <v>0.04</v>
      </c>
      <c r="O313" s="725">
        <f t="shared" ref="O313:O320" si="1539">IF(F313=0,IF(   ROUND($D313/4,2),   IF(ROUND(($D313*1.2)/6,2)&lt;0.1,0.1,ROUND(($D313*1.2)/6,2))),0.5)</f>
        <v>0.1</v>
      </c>
      <c r="P313" s="724">
        <f t="shared" ref="P313:P320" si="1540">M313+N313+O313</f>
        <v>1.36</v>
      </c>
      <c r="Q313" s="724">
        <f t="shared" ref="Q313:Q320" si="1541">IF(P313&lt;2,(D313+N313*2)+0.6,(D313+N313*2)+0.6+ROUNDUP(P313-2,0)*0.1)*I313</f>
        <v>1.08</v>
      </c>
      <c r="R313" s="726">
        <f t="shared" ref="R313:R321" si="1542">IF($P313&lt;=$X$4,ROUND(IF($P313&lt;1.5,$P313*$H313*$Q313,1.5*$H313*$Q313),2),0)</f>
        <v>51.41</v>
      </c>
      <c r="S313" s="726">
        <f t="shared" ref="S313:S321" si="1543">IF($P313&gt;$X$4,ROUND(IF($P313&lt;1.5,$P313*$H313*$Q313,1.5*$H313*$Q313),2),0)</f>
        <v>0</v>
      </c>
      <c r="T313" s="726">
        <f t="shared" ref="T313:T321" si="1544">IF($P313&gt;$X$4,ROUND(IF($P313&lt;1.5,0,IF($P313&gt;3,1.5*$H313*$Q313,($P313-1.5)*$H313*$Q313)),2),0)</f>
        <v>0</v>
      </c>
      <c r="U313" s="726">
        <f t="shared" ref="U313:U321" si="1545">IF($P313&gt;$X$4,ROUND(IF($P313&lt;3,0,IF($P313&gt;4.5,1.5*$H313*$Q313,($P313-3)*$H313*$Q313)),2),0)</f>
        <v>0</v>
      </c>
      <c r="V313" s="726">
        <f t="shared" ref="V313:V321" si="1546">IF($P313&gt;$X$4,ROUND(IF($P313&lt;4.5,0,IF($P313&gt;6,($P313-4.5)*$H313*$Q313,($P313-4.5)*$H313*$Q313)),2),0)</f>
        <v>0</v>
      </c>
      <c r="W313" s="727">
        <f t="shared" ref="W313:W321" si="1547">IF($P313&gt;$X$4, IF( $P313&lt;=4,   ROUND($H313*($P313+0.5)*2,2),   0),0)</f>
        <v>0</v>
      </c>
      <c r="X313" s="728">
        <f t="shared" ref="X313:X321" si="1548">IF($P313&gt;$X$4, IF( $P313&gt;4,   ROUND($H313*($P313+0.5)*2,2),   0),0)</f>
        <v>0</v>
      </c>
      <c r="Y313" s="720" t="str">
        <f t="shared" ref="Y313:Y320" si="1549">BO313</f>
        <v>E14-2</v>
      </c>
      <c r="Z313" s="721">
        <f t="shared" ref="Z313:Z320" si="1550">IF($D313=0.3,IF($I313=1,1.2,IF(I313=2,1.5,"--")),IF($D313=0.4,IF($I313=1,1.2,IF(I313=2,1.5,"--")),IF($D313=0.45,IF($I313=1,1.2,IF(I313=2,1.5,"--")),IF($D313=0.5,IF($I313=1,1.2,IF(I313=2,1.5,"--")),IF($D313=0.6,IF($I313=1,1.2,IF(I313=2,2,"--")),IF($D313=0.75,IF($I313=1,1.3,IF(I313=2,2,"--")),IF($D313=0.8,1.3,IF($D313=1,1.5,IF($D313=1.2,1.7,IF($D313&lt;=2,2,"--"))))))))))</f>
        <v>1.2</v>
      </c>
      <c r="AA313" s="729" t="s">
        <v>31</v>
      </c>
      <c r="AB313" s="722">
        <f t="shared" si="1527"/>
        <v>1.2</v>
      </c>
      <c r="AC313" s="730">
        <f t="shared" ref="AC313:AC320" si="1551">IF($Z313="--","--",K313)</f>
        <v>1.2050000000000054</v>
      </c>
      <c r="AD313" s="731">
        <f t="shared" ref="AD313:AD320" si="1552">IF($Z313="--","--",IF(D313&gt;1.5,0.15,ROUND($D313*10%,2)))</f>
        <v>0.04</v>
      </c>
      <c r="AE313" s="731">
        <f t="shared" ref="AE313:AE321" si="1553">IF($Z313="--","--",0.15)</f>
        <v>0.15</v>
      </c>
      <c r="AF313" s="732">
        <f t="shared" ref="AF313:AF320" si="1554">IF($Z313="--","--",ROUND(AC313+AD313+AE313,2))</f>
        <v>1.4</v>
      </c>
      <c r="AG313" s="732">
        <f t="shared" ref="AG313:AG321" si="1555">IF($Z313="--","--",IF($AC313&lt;=2,$Z313+1,($Z313+1)+ROUNDUP($AC313-2,0)*0.1))</f>
        <v>2.2000000000000002</v>
      </c>
      <c r="AH313" s="731">
        <f t="shared" ref="AH313:AH320" si="1556">IF($D313=0.3,1.04,IF($D313=0.4,0.92,IF($D313=0.45,0.86,IF($D313=0.5,0.8,IF($D313=0.75,0.8,IF($D313=0.6,0.68,IF($D313=0.8,0.74,IF($D313=1,0.7,IF($D313=1.2,0.66,IF($D313=1.5,0.6,IF($D313&lt;=2,(2.4-(D313+0.3)),"--")))))))))))</f>
        <v>0.92</v>
      </c>
      <c r="AI313" s="733">
        <f t="shared" ref="AI313:AI321" si="1557">IF($Z313="--","--",IF($AF313&lt;=$X$4,ROUND(IF($AF313&lt;1.5,$AF313*$AG313*$AH313,1.5*$AG313*$AH313),2),0))</f>
        <v>2.83</v>
      </c>
      <c r="AJ313" s="733">
        <f t="shared" ref="AJ313:AJ321" si="1558">IF($Z313="--","--",IF($AF313&gt;$X$4,ROUND(IF($AF313&lt;1.5,$AF313*$AG313*$AH313,1.5*$AG313*$AH313),2),0))</f>
        <v>0</v>
      </c>
      <c r="AK313" s="733">
        <f t="shared" ref="AK313:AK321" si="1559">IF($Z313="--","--",IF($AF313&gt;$X$4,ROUND(IF($AF313&lt;1.5,0,IF($AF313&gt;3,1.5*$AG313*$AH313,($AF313-1.5)*$AG313*$AH313)),2),0))</f>
        <v>0</v>
      </c>
      <c r="AL313" s="733">
        <f t="shared" ref="AL313:AL321" si="1560">IF($Z313="--","--",IF($AF313&gt;$X$4,ROUND(IF($AF313&lt;3,0,IF($AF313&gt;4.5,1.5*$AG313*$AH313,($AF313-3)*$AG313*$AH313)),2),0))</f>
        <v>0</v>
      </c>
      <c r="AM313" s="733">
        <f t="shared" ref="AM313:AM321" si="1561">IF($Z313="--","--",IF($AF313&gt;$X$4,ROUND(IF($AF313&lt;4.5,0,IF($AF313&gt;6,($AF313-4.5)*$AG313*$AH313,($AF313-4.5)*$AG313*$AH313)),2),0))</f>
        <v>0</v>
      </c>
      <c r="AN313" s="734">
        <f t="shared" ref="AN313:AN321" si="1562">IF($Z313="--","--",IF($AF313&gt;$X$4, IF( $AF313&lt;=4,   ROUND(($AH313*4)*($AF313+0.5)*2,2),   0),0))</f>
        <v>0</v>
      </c>
      <c r="AO313" s="735">
        <f t="shared" ref="AO313:AO321" si="1563">IF($Z313="--","--",IF($AF313&gt;$X$4, IF( $AF313&gt;4,   ROUND(($AH313*4)*($AF313+0.5)*2,2),   0),0))</f>
        <v>0</v>
      </c>
      <c r="AP313" s="1216" t="str">
        <f t="shared" ref="AP313:AP320" si="1564">A313</f>
        <v>E14-2 =&gt; E14-3</v>
      </c>
      <c r="AQ313" s="1217"/>
      <c r="AR313" s="739">
        <f t="shared" ref="AR313:AR320" si="1565">D313</f>
        <v>0.4</v>
      </c>
      <c r="AS313" s="736"/>
      <c r="AT313" s="736"/>
      <c r="AU313" s="723">
        <f t="shared" ref="AU313:AU320" si="1566">H313</f>
        <v>35</v>
      </c>
      <c r="AV313" s="721">
        <f t="shared" ref="AV313:AV320" si="1567">IF($Z313="--","--",Z313+0.2)</f>
        <v>1.4</v>
      </c>
      <c r="AW313" s="729" t="s">
        <v>31</v>
      </c>
      <c r="AX313" s="722">
        <f t="shared" si="1528"/>
        <v>1.4</v>
      </c>
      <c r="AY313" s="727">
        <f t="shared" ref="AY313:AY320" si="1568">IF(D313&gt;2,AU313,AU313-AV313)</f>
        <v>33.6</v>
      </c>
      <c r="AZ313" s="798">
        <f t="shared" ref="AZ313:AZ320" si="1569">O313</f>
        <v>0.1</v>
      </c>
      <c r="BA313" s="798"/>
      <c r="BB313" s="727">
        <f t="shared" ref="BB313:BB320" si="1570">Q313</f>
        <v>1.08</v>
      </c>
      <c r="BC313" s="724">
        <f t="shared" ref="BC313:BC320" si="1571">IF(F313=0,IF(ROUND( AY313 * ( ( (O313*Q313) +  ( ((D313+N313*2)/6)*Q313 ) ) - ROUND(  ((D313+N313*2)^2)   *   (   ( PI()*96.379 / (4*360) )  -  ( (SIN((96.379/2)*PI()/180)) * (COS((96.379/2)*PI()/180)) / 4 )   ), 4) ),2),   ROUND( AY313 * ( ( (O313*Q313) +  ( ((D313+N313*2)/4)*Q313 ) ) - ROUND(  ((D313+N313*2)^2)   *   (   ( PI()*120 / (4*360) )  -  ( (SIN((120/2)*PI()/180)) * (COS((120/2)*PI()/180)) / 4 )   ), 4) ),2)),0)</f>
        <v>6.79</v>
      </c>
      <c r="BD313" s="737">
        <f t="shared" ref="BD313:BD320" si="1572">IF(F313&gt;0,ROUND(AY313*O313*Q313,2),0)</f>
        <v>0</v>
      </c>
      <c r="BE313" s="737"/>
      <c r="BF313" s="737">
        <f t="shared" ref="BF313:BF320" si="1573">SUM(R313:V313,AI313:AM313)</f>
        <v>54.239999999999995</v>
      </c>
      <c r="BG313" s="737">
        <f t="shared" ref="BG313:BG320" si="1574">IF(F313=0, ROUND( ( PI()*( (D313+N313*2)^2 ) / 4  ) * AY313,2),  ROUND( (D313+N313*2)*(F313+N313*2) * AY313,2))*I313</f>
        <v>6.08</v>
      </c>
      <c r="BH313" s="726">
        <f t="shared" ref="BH313:BH320" si="1575">IF(($K313+N313-0.15)&lt;=2,($K313+N313+0.15),IF(($K313+N313)&lt;=3,2.35,($K313+N313+0.2)-0.85))</f>
        <v>1.3950000000000053</v>
      </c>
      <c r="BI313" s="726">
        <f t="shared" ref="BI313:BI320" si="1576">IF(D313&gt;2,   (K313-F313-N313-0.11),IF(($K313+N313)&lt;=2,0,IF(($K313+N313)&gt;3,0.85,(K313+N313+0.2-BH313))))</f>
        <v>0</v>
      </c>
      <c r="BJ313" s="726">
        <f t="shared" ref="BJ313:BJ320" si="1577">IF($Z313="--",0,IF(D313&gt;2,ROUND(((1.42+0.4)+(0.91+0.4))*2*BI313,2),ROUND(AV313*AX313*BH313,2)))</f>
        <v>2.73</v>
      </c>
      <c r="BK313" s="726">
        <f t="shared" si="1529"/>
        <v>0</v>
      </c>
      <c r="BL313" s="738">
        <f t="shared" si="1530"/>
        <v>38.64</v>
      </c>
      <c r="BM313" s="718"/>
      <c r="BN313" s="779" t="s">
        <v>35408</v>
      </c>
      <c r="BO313" s="793" t="s">
        <v>35480</v>
      </c>
      <c r="BP313" s="784">
        <v>0.4</v>
      </c>
      <c r="BQ313" s="784">
        <v>35</v>
      </c>
      <c r="BR313" s="787">
        <v>1.2050000000000054</v>
      </c>
      <c r="BS313" s="787">
        <v>1.2320000000000064</v>
      </c>
      <c r="BT313" s="795">
        <v>0.11</v>
      </c>
    </row>
    <row r="314" spans="1:72" ht="14.25">
      <c r="A314" s="1216" t="str">
        <f t="shared" si="1531"/>
        <v>E14-3 =&gt; E14-4</v>
      </c>
      <c r="B314" s="1218"/>
      <c r="C314" s="1217"/>
      <c r="D314" s="800">
        <f t="shared" si="1532"/>
        <v>0.4</v>
      </c>
      <c r="E314" s="801"/>
      <c r="F314" s="802"/>
      <c r="G314" s="803" t="s">
        <v>34920</v>
      </c>
      <c r="H314" s="740">
        <f t="shared" si="1533"/>
        <v>12</v>
      </c>
      <c r="I314" s="740">
        <v>1</v>
      </c>
      <c r="J314" s="740">
        <f t="shared" si="1534"/>
        <v>12</v>
      </c>
      <c r="K314" s="804">
        <f t="shared" si="1535"/>
        <v>1.3420000000000059</v>
      </c>
      <c r="L314" s="804">
        <f t="shared" si="1536"/>
        <v>1.3410000000000046</v>
      </c>
      <c r="M314" s="724">
        <f t="shared" si="1537"/>
        <v>1.34</v>
      </c>
      <c r="N314" s="725">
        <f t="shared" si="1538"/>
        <v>0.04</v>
      </c>
      <c r="O314" s="725">
        <f t="shared" si="1539"/>
        <v>0.1</v>
      </c>
      <c r="P314" s="724">
        <f t="shared" si="1540"/>
        <v>1.4800000000000002</v>
      </c>
      <c r="Q314" s="724">
        <f t="shared" si="1541"/>
        <v>1.08</v>
      </c>
      <c r="R314" s="726">
        <f t="shared" si="1542"/>
        <v>19.18</v>
      </c>
      <c r="S314" s="726">
        <f t="shared" si="1543"/>
        <v>0</v>
      </c>
      <c r="T314" s="726">
        <f t="shared" si="1544"/>
        <v>0</v>
      </c>
      <c r="U314" s="726">
        <f t="shared" si="1545"/>
        <v>0</v>
      </c>
      <c r="V314" s="726">
        <f t="shared" si="1546"/>
        <v>0</v>
      </c>
      <c r="W314" s="727">
        <f t="shared" si="1547"/>
        <v>0</v>
      </c>
      <c r="X314" s="728">
        <f t="shared" si="1548"/>
        <v>0</v>
      </c>
      <c r="Y314" s="720" t="str">
        <f t="shared" si="1549"/>
        <v>E14-3</v>
      </c>
      <c r="Z314" s="721">
        <f t="shared" si="1550"/>
        <v>1.2</v>
      </c>
      <c r="AA314" s="729" t="s">
        <v>31</v>
      </c>
      <c r="AB314" s="722">
        <f t="shared" si="1527"/>
        <v>1.2</v>
      </c>
      <c r="AC314" s="730">
        <f t="shared" si="1551"/>
        <v>1.3420000000000059</v>
      </c>
      <c r="AD314" s="731">
        <f t="shared" si="1552"/>
        <v>0.04</v>
      </c>
      <c r="AE314" s="731">
        <f t="shared" si="1553"/>
        <v>0.15</v>
      </c>
      <c r="AF314" s="732">
        <f t="shared" si="1554"/>
        <v>1.53</v>
      </c>
      <c r="AG314" s="732">
        <f t="shared" si="1555"/>
        <v>2.2000000000000002</v>
      </c>
      <c r="AH314" s="731">
        <f t="shared" si="1556"/>
        <v>0.92</v>
      </c>
      <c r="AI314" s="733">
        <f t="shared" si="1557"/>
        <v>0</v>
      </c>
      <c r="AJ314" s="733">
        <f t="shared" si="1558"/>
        <v>3.04</v>
      </c>
      <c r="AK314" s="733">
        <f t="shared" si="1559"/>
        <v>0.06</v>
      </c>
      <c r="AL314" s="733">
        <f t="shared" si="1560"/>
        <v>0</v>
      </c>
      <c r="AM314" s="733">
        <f t="shared" si="1561"/>
        <v>0</v>
      </c>
      <c r="AN314" s="734">
        <f t="shared" si="1562"/>
        <v>14.94</v>
      </c>
      <c r="AO314" s="735">
        <f t="shared" si="1563"/>
        <v>0</v>
      </c>
      <c r="AP314" s="1216" t="str">
        <f t="shared" si="1564"/>
        <v>E14-3 =&gt; E14-4</v>
      </c>
      <c r="AQ314" s="1217"/>
      <c r="AR314" s="739">
        <f t="shared" si="1565"/>
        <v>0.4</v>
      </c>
      <c r="AS314" s="736"/>
      <c r="AT314" s="736"/>
      <c r="AU314" s="723">
        <f t="shared" si="1566"/>
        <v>12</v>
      </c>
      <c r="AV314" s="721">
        <f t="shared" si="1567"/>
        <v>1.4</v>
      </c>
      <c r="AW314" s="729" t="s">
        <v>31</v>
      </c>
      <c r="AX314" s="722">
        <f t="shared" si="1528"/>
        <v>1.4</v>
      </c>
      <c r="AY314" s="727">
        <f t="shared" si="1568"/>
        <v>10.6</v>
      </c>
      <c r="AZ314" s="798">
        <f t="shared" si="1569"/>
        <v>0.1</v>
      </c>
      <c r="BA314" s="798"/>
      <c r="BB314" s="727">
        <f t="shared" si="1570"/>
        <v>1.08</v>
      </c>
      <c r="BC314" s="724">
        <f t="shared" si="1571"/>
        <v>2.14</v>
      </c>
      <c r="BD314" s="737">
        <f t="shared" si="1572"/>
        <v>0</v>
      </c>
      <c r="BE314" s="737"/>
      <c r="BF314" s="737">
        <f t="shared" si="1573"/>
        <v>22.279999999999998</v>
      </c>
      <c r="BG314" s="737">
        <f t="shared" si="1574"/>
        <v>1.92</v>
      </c>
      <c r="BH314" s="726">
        <f t="shared" si="1575"/>
        <v>1.5320000000000058</v>
      </c>
      <c r="BI314" s="726">
        <f t="shared" si="1576"/>
        <v>0</v>
      </c>
      <c r="BJ314" s="726">
        <f t="shared" si="1577"/>
        <v>3</v>
      </c>
      <c r="BK314" s="726">
        <f t="shared" si="1529"/>
        <v>0</v>
      </c>
      <c r="BL314" s="738">
        <f t="shared" si="1530"/>
        <v>15.22</v>
      </c>
      <c r="BM314" s="718"/>
      <c r="BN314" s="779" t="s">
        <v>35409</v>
      </c>
      <c r="BO314" s="793" t="s">
        <v>35481</v>
      </c>
      <c r="BP314" s="784">
        <v>0.4</v>
      </c>
      <c r="BQ314" s="784">
        <v>12</v>
      </c>
      <c r="BR314" s="787">
        <v>1.3420000000000059</v>
      </c>
      <c r="BS314" s="787">
        <v>1.3410000000000046</v>
      </c>
      <c r="BT314" s="795">
        <v>0</v>
      </c>
    </row>
    <row r="315" spans="1:72" ht="14.25">
      <c r="A315" s="1216" t="str">
        <f t="shared" si="1531"/>
        <v>E14-4 =&gt; E14-5</v>
      </c>
      <c r="B315" s="1218"/>
      <c r="C315" s="1217"/>
      <c r="D315" s="800">
        <f t="shared" si="1532"/>
        <v>0.4</v>
      </c>
      <c r="E315" s="801"/>
      <c r="F315" s="802"/>
      <c r="G315" s="803" t="s">
        <v>34920</v>
      </c>
      <c r="H315" s="740">
        <f t="shared" si="1533"/>
        <v>18</v>
      </c>
      <c r="I315" s="740">
        <v>1</v>
      </c>
      <c r="J315" s="740">
        <f t="shared" si="1534"/>
        <v>18</v>
      </c>
      <c r="K315" s="804">
        <f t="shared" si="1535"/>
        <v>1.3410000000000046</v>
      </c>
      <c r="L315" s="804">
        <f t="shared" si="1536"/>
        <v>1.4040000000000035</v>
      </c>
      <c r="M315" s="724">
        <f t="shared" si="1537"/>
        <v>1.37</v>
      </c>
      <c r="N315" s="725">
        <f t="shared" si="1538"/>
        <v>0.04</v>
      </c>
      <c r="O315" s="725">
        <f t="shared" si="1539"/>
        <v>0.1</v>
      </c>
      <c r="P315" s="724">
        <f t="shared" si="1540"/>
        <v>1.5100000000000002</v>
      </c>
      <c r="Q315" s="724">
        <f t="shared" si="1541"/>
        <v>1.08</v>
      </c>
      <c r="R315" s="726">
        <f t="shared" si="1542"/>
        <v>0</v>
      </c>
      <c r="S315" s="726">
        <f t="shared" si="1543"/>
        <v>29.16</v>
      </c>
      <c r="T315" s="726">
        <f t="shared" si="1544"/>
        <v>0.19</v>
      </c>
      <c r="U315" s="726">
        <f t="shared" si="1545"/>
        <v>0</v>
      </c>
      <c r="V315" s="726">
        <f t="shared" si="1546"/>
        <v>0</v>
      </c>
      <c r="W315" s="727">
        <f t="shared" si="1547"/>
        <v>72.36</v>
      </c>
      <c r="X315" s="728">
        <f t="shared" si="1548"/>
        <v>0</v>
      </c>
      <c r="Y315" s="720" t="str">
        <f t="shared" si="1549"/>
        <v>E14-4</v>
      </c>
      <c r="Z315" s="721">
        <f t="shared" si="1550"/>
        <v>1.2</v>
      </c>
      <c r="AA315" s="729" t="s">
        <v>31</v>
      </c>
      <c r="AB315" s="722">
        <f t="shared" si="1527"/>
        <v>1.2</v>
      </c>
      <c r="AC315" s="730">
        <f t="shared" si="1551"/>
        <v>1.3410000000000046</v>
      </c>
      <c r="AD315" s="731">
        <f t="shared" si="1552"/>
        <v>0.04</v>
      </c>
      <c r="AE315" s="731">
        <f t="shared" si="1553"/>
        <v>0.15</v>
      </c>
      <c r="AF315" s="732">
        <f t="shared" si="1554"/>
        <v>1.53</v>
      </c>
      <c r="AG315" s="732">
        <f t="shared" si="1555"/>
        <v>2.2000000000000002</v>
      </c>
      <c r="AH315" s="731">
        <f t="shared" si="1556"/>
        <v>0.92</v>
      </c>
      <c r="AI315" s="733">
        <f t="shared" si="1557"/>
        <v>0</v>
      </c>
      <c r="AJ315" s="733">
        <f t="shared" si="1558"/>
        <v>3.04</v>
      </c>
      <c r="AK315" s="733">
        <f t="shared" si="1559"/>
        <v>0.06</v>
      </c>
      <c r="AL315" s="733">
        <f t="shared" si="1560"/>
        <v>0</v>
      </c>
      <c r="AM315" s="733">
        <f t="shared" si="1561"/>
        <v>0</v>
      </c>
      <c r="AN315" s="734">
        <f t="shared" si="1562"/>
        <v>14.94</v>
      </c>
      <c r="AO315" s="735">
        <f t="shared" si="1563"/>
        <v>0</v>
      </c>
      <c r="AP315" s="1216" t="str">
        <f t="shared" si="1564"/>
        <v>E14-4 =&gt; E14-5</v>
      </c>
      <c r="AQ315" s="1217"/>
      <c r="AR315" s="739">
        <f t="shared" si="1565"/>
        <v>0.4</v>
      </c>
      <c r="AS315" s="736"/>
      <c r="AT315" s="736"/>
      <c r="AU315" s="723">
        <f t="shared" si="1566"/>
        <v>18</v>
      </c>
      <c r="AV315" s="721">
        <f t="shared" si="1567"/>
        <v>1.4</v>
      </c>
      <c r="AW315" s="729" t="s">
        <v>31</v>
      </c>
      <c r="AX315" s="722">
        <f t="shared" si="1528"/>
        <v>1.4</v>
      </c>
      <c r="AY315" s="727">
        <f t="shared" si="1568"/>
        <v>16.600000000000001</v>
      </c>
      <c r="AZ315" s="798">
        <f t="shared" si="1569"/>
        <v>0.1</v>
      </c>
      <c r="BA315" s="798"/>
      <c r="BB315" s="727">
        <f t="shared" si="1570"/>
        <v>1.08</v>
      </c>
      <c r="BC315" s="724">
        <f t="shared" si="1571"/>
        <v>3.36</v>
      </c>
      <c r="BD315" s="737">
        <f t="shared" si="1572"/>
        <v>0</v>
      </c>
      <c r="BE315" s="737"/>
      <c r="BF315" s="737">
        <f t="shared" si="1573"/>
        <v>32.450000000000003</v>
      </c>
      <c r="BG315" s="737">
        <f t="shared" si="1574"/>
        <v>3</v>
      </c>
      <c r="BH315" s="726">
        <f t="shared" si="1575"/>
        <v>1.5310000000000046</v>
      </c>
      <c r="BI315" s="726">
        <f t="shared" si="1576"/>
        <v>0</v>
      </c>
      <c r="BJ315" s="726">
        <f t="shared" si="1577"/>
        <v>3</v>
      </c>
      <c r="BK315" s="726">
        <f t="shared" si="1529"/>
        <v>0</v>
      </c>
      <c r="BL315" s="738">
        <f t="shared" si="1530"/>
        <v>23.09</v>
      </c>
      <c r="BM315" s="718"/>
      <c r="BN315" s="779" t="s">
        <v>35410</v>
      </c>
      <c r="BO315" s="793" t="s">
        <v>35482</v>
      </c>
      <c r="BP315" s="784">
        <v>0.4</v>
      </c>
      <c r="BQ315" s="784">
        <v>18</v>
      </c>
      <c r="BR315" s="787">
        <v>1.3410000000000046</v>
      </c>
      <c r="BS315" s="787">
        <v>1.4040000000000035</v>
      </c>
      <c r="BT315" s="795">
        <v>0</v>
      </c>
    </row>
    <row r="316" spans="1:72" ht="14.25">
      <c r="A316" s="1216" t="str">
        <f t="shared" si="1531"/>
        <v>E14-5 =&gt; E14-6</v>
      </c>
      <c r="B316" s="1218"/>
      <c r="C316" s="1217"/>
      <c r="D316" s="800">
        <f t="shared" si="1532"/>
        <v>0.4</v>
      </c>
      <c r="E316" s="801"/>
      <c r="F316" s="802"/>
      <c r="G316" s="803" t="s">
        <v>34920</v>
      </c>
      <c r="H316" s="740">
        <f t="shared" si="1533"/>
        <v>19</v>
      </c>
      <c r="I316" s="740">
        <v>1</v>
      </c>
      <c r="J316" s="740">
        <f t="shared" si="1534"/>
        <v>19</v>
      </c>
      <c r="K316" s="804">
        <f t="shared" si="1535"/>
        <v>1.4040000000000035</v>
      </c>
      <c r="L316" s="804">
        <f t="shared" si="1536"/>
        <v>1.4500000000000028</v>
      </c>
      <c r="M316" s="724">
        <f t="shared" si="1537"/>
        <v>1.43</v>
      </c>
      <c r="N316" s="725">
        <f t="shared" si="1538"/>
        <v>0.04</v>
      </c>
      <c r="O316" s="725">
        <f t="shared" si="1539"/>
        <v>0.1</v>
      </c>
      <c r="P316" s="724">
        <f t="shared" si="1540"/>
        <v>1.57</v>
      </c>
      <c r="Q316" s="724">
        <f t="shared" si="1541"/>
        <v>1.08</v>
      </c>
      <c r="R316" s="726">
        <f t="shared" si="1542"/>
        <v>0</v>
      </c>
      <c r="S316" s="726">
        <f t="shared" si="1543"/>
        <v>30.78</v>
      </c>
      <c r="T316" s="726">
        <f t="shared" si="1544"/>
        <v>1.44</v>
      </c>
      <c r="U316" s="726">
        <f t="shared" si="1545"/>
        <v>0</v>
      </c>
      <c r="V316" s="726">
        <f t="shared" si="1546"/>
        <v>0</v>
      </c>
      <c r="W316" s="727">
        <f t="shared" si="1547"/>
        <v>78.66</v>
      </c>
      <c r="X316" s="728">
        <f t="shared" si="1548"/>
        <v>0</v>
      </c>
      <c r="Y316" s="720" t="str">
        <f t="shared" si="1549"/>
        <v>E14-5</v>
      </c>
      <c r="Z316" s="721">
        <f t="shared" si="1550"/>
        <v>1.2</v>
      </c>
      <c r="AA316" s="729" t="s">
        <v>31</v>
      </c>
      <c r="AB316" s="722">
        <f t="shared" si="1527"/>
        <v>1.2</v>
      </c>
      <c r="AC316" s="730">
        <f t="shared" si="1551"/>
        <v>1.4040000000000035</v>
      </c>
      <c r="AD316" s="731">
        <f t="shared" si="1552"/>
        <v>0.04</v>
      </c>
      <c r="AE316" s="731">
        <f t="shared" si="1553"/>
        <v>0.15</v>
      </c>
      <c r="AF316" s="732">
        <f t="shared" si="1554"/>
        <v>1.59</v>
      </c>
      <c r="AG316" s="732">
        <f t="shared" si="1555"/>
        <v>2.2000000000000002</v>
      </c>
      <c r="AH316" s="731">
        <f t="shared" si="1556"/>
        <v>0.92</v>
      </c>
      <c r="AI316" s="733">
        <f t="shared" si="1557"/>
        <v>0</v>
      </c>
      <c r="AJ316" s="733">
        <f t="shared" si="1558"/>
        <v>3.04</v>
      </c>
      <c r="AK316" s="733">
        <f t="shared" si="1559"/>
        <v>0.18</v>
      </c>
      <c r="AL316" s="733">
        <f t="shared" si="1560"/>
        <v>0</v>
      </c>
      <c r="AM316" s="733">
        <f t="shared" si="1561"/>
        <v>0</v>
      </c>
      <c r="AN316" s="734">
        <f t="shared" si="1562"/>
        <v>15.38</v>
      </c>
      <c r="AO316" s="735">
        <f t="shared" si="1563"/>
        <v>0</v>
      </c>
      <c r="AP316" s="1216" t="str">
        <f t="shared" si="1564"/>
        <v>E14-5 =&gt; E14-6</v>
      </c>
      <c r="AQ316" s="1217"/>
      <c r="AR316" s="739">
        <f t="shared" si="1565"/>
        <v>0.4</v>
      </c>
      <c r="AS316" s="736"/>
      <c r="AT316" s="736"/>
      <c r="AU316" s="723">
        <f t="shared" si="1566"/>
        <v>19</v>
      </c>
      <c r="AV316" s="721">
        <f t="shared" si="1567"/>
        <v>1.4</v>
      </c>
      <c r="AW316" s="729" t="s">
        <v>31</v>
      </c>
      <c r="AX316" s="722">
        <f t="shared" si="1528"/>
        <v>1.4</v>
      </c>
      <c r="AY316" s="727">
        <f t="shared" si="1568"/>
        <v>17.600000000000001</v>
      </c>
      <c r="AZ316" s="798">
        <f t="shared" si="1569"/>
        <v>0.1</v>
      </c>
      <c r="BA316" s="798"/>
      <c r="BB316" s="727">
        <f t="shared" si="1570"/>
        <v>1.08</v>
      </c>
      <c r="BC316" s="724">
        <f t="shared" si="1571"/>
        <v>3.56</v>
      </c>
      <c r="BD316" s="737">
        <f t="shared" si="1572"/>
        <v>0</v>
      </c>
      <c r="BE316" s="737"/>
      <c r="BF316" s="737">
        <f t="shared" si="1573"/>
        <v>35.44</v>
      </c>
      <c r="BG316" s="737">
        <f t="shared" si="1574"/>
        <v>3.18</v>
      </c>
      <c r="BH316" s="726">
        <f t="shared" si="1575"/>
        <v>1.5940000000000034</v>
      </c>
      <c r="BI316" s="726">
        <f t="shared" si="1576"/>
        <v>0</v>
      </c>
      <c r="BJ316" s="726">
        <f t="shared" si="1577"/>
        <v>3.12</v>
      </c>
      <c r="BK316" s="726">
        <f t="shared" si="1529"/>
        <v>0</v>
      </c>
      <c r="BL316" s="738">
        <f t="shared" si="1530"/>
        <v>25.58</v>
      </c>
      <c r="BM316" s="718"/>
      <c r="BN316" s="779" t="s">
        <v>35411</v>
      </c>
      <c r="BO316" s="793" t="s">
        <v>35483</v>
      </c>
      <c r="BP316" s="784">
        <v>0.4</v>
      </c>
      <c r="BQ316" s="784">
        <v>19</v>
      </c>
      <c r="BR316" s="787">
        <v>1.4040000000000035</v>
      </c>
      <c r="BS316" s="787">
        <v>1.4500000000000028</v>
      </c>
      <c r="BT316" s="795">
        <v>0</v>
      </c>
    </row>
    <row r="317" spans="1:72" ht="14.25">
      <c r="A317" s="1216" t="str">
        <f t="shared" si="1531"/>
        <v>E14-6 =&gt; E14-7</v>
      </c>
      <c r="B317" s="1218"/>
      <c r="C317" s="1217"/>
      <c r="D317" s="800">
        <f t="shared" si="1532"/>
        <v>0.4</v>
      </c>
      <c r="E317" s="801"/>
      <c r="F317" s="802"/>
      <c r="G317" s="803" t="s">
        <v>34920</v>
      </c>
      <c r="H317" s="740">
        <f t="shared" si="1533"/>
        <v>35</v>
      </c>
      <c r="I317" s="740">
        <v>1</v>
      </c>
      <c r="J317" s="740">
        <f t="shared" si="1534"/>
        <v>35</v>
      </c>
      <c r="K317" s="804">
        <f t="shared" si="1535"/>
        <v>1.4500000000000028</v>
      </c>
      <c r="L317" s="804">
        <f t="shared" si="1536"/>
        <v>1.3049999999999997</v>
      </c>
      <c r="M317" s="724">
        <f t="shared" si="1537"/>
        <v>1.38</v>
      </c>
      <c r="N317" s="725">
        <f t="shared" si="1538"/>
        <v>0.04</v>
      </c>
      <c r="O317" s="725">
        <f t="shared" si="1539"/>
        <v>0.1</v>
      </c>
      <c r="P317" s="724">
        <f t="shared" si="1540"/>
        <v>1.52</v>
      </c>
      <c r="Q317" s="724">
        <f t="shared" si="1541"/>
        <v>1.08</v>
      </c>
      <c r="R317" s="726">
        <f t="shared" si="1542"/>
        <v>0</v>
      </c>
      <c r="S317" s="726">
        <f t="shared" si="1543"/>
        <v>56.7</v>
      </c>
      <c r="T317" s="726">
        <f t="shared" si="1544"/>
        <v>0.76</v>
      </c>
      <c r="U317" s="726">
        <f t="shared" si="1545"/>
        <v>0</v>
      </c>
      <c r="V317" s="726">
        <f t="shared" si="1546"/>
        <v>0</v>
      </c>
      <c r="W317" s="727">
        <f t="shared" si="1547"/>
        <v>141.4</v>
      </c>
      <c r="X317" s="728">
        <f t="shared" si="1548"/>
        <v>0</v>
      </c>
      <c r="Y317" s="720" t="str">
        <f t="shared" si="1549"/>
        <v>E14-6</v>
      </c>
      <c r="Z317" s="721">
        <f t="shared" si="1550"/>
        <v>1.2</v>
      </c>
      <c r="AA317" s="729" t="s">
        <v>31</v>
      </c>
      <c r="AB317" s="722">
        <f t="shared" si="1527"/>
        <v>1.2</v>
      </c>
      <c r="AC317" s="730">
        <f t="shared" si="1551"/>
        <v>1.4500000000000028</v>
      </c>
      <c r="AD317" s="731">
        <f t="shared" si="1552"/>
        <v>0.04</v>
      </c>
      <c r="AE317" s="731">
        <f t="shared" si="1553"/>
        <v>0.15</v>
      </c>
      <c r="AF317" s="732">
        <f t="shared" si="1554"/>
        <v>1.64</v>
      </c>
      <c r="AG317" s="732">
        <f t="shared" si="1555"/>
        <v>2.2000000000000002</v>
      </c>
      <c r="AH317" s="731">
        <f t="shared" si="1556"/>
        <v>0.92</v>
      </c>
      <c r="AI317" s="733">
        <f t="shared" si="1557"/>
        <v>0</v>
      </c>
      <c r="AJ317" s="733">
        <f t="shared" si="1558"/>
        <v>3.04</v>
      </c>
      <c r="AK317" s="733">
        <f t="shared" si="1559"/>
        <v>0.28000000000000003</v>
      </c>
      <c r="AL317" s="733">
        <f t="shared" si="1560"/>
        <v>0</v>
      </c>
      <c r="AM317" s="733">
        <f t="shared" si="1561"/>
        <v>0</v>
      </c>
      <c r="AN317" s="734">
        <f t="shared" si="1562"/>
        <v>15.75</v>
      </c>
      <c r="AO317" s="735">
        <f t="shared" si="1563"/>
        <v>0</v>
      </c>
      <c r="AP317" s="1216" t="str">
        <f t="shared" si="1564"/>
        <v>E14-6 =&gt; E14-7</v>
      </c>
      <c r="AQ317" s="1217"/>
      <c r="AR317" s="739">
        <f t="shared" si="1565"/>
        <v>0.4</v>
      </c>
      <c r="AS317" s="736"/>
      <c r="AT317" s="736"/>
      <c r="AU317" s="723">
        <f t="shared" si="1566"/>
        <v>35</v>
      </c>
      <c r="AV317" s="721">
        <f t="shared" si="1567"/>
        <v>1.4</v>
      </c>
      <c r="AW317" s="729" t="s">
        <v>31</v>
      </c>
      <c r="AX317" s="722">
        <f t="shared" si="1528"/>
        <v>1.4</v>
      </c>
      <c r="AY317" s="727">
        <f t="shared" si="1568"/>
        <v>33.6</v>
      </c>
      <c r="AZ317" s="798">
        <f t="shared" si="1569"/>
        <v>0.1</v>
      </c>
      <c r="BA317" s="798"/>
      <c r="BB317" s="727">
        <f t="shared" si="1570"/>
        <v>1.08</v>
      </c>
      <c r="BC317" s="724">
        <f t="shared" si="1571"/>
        <v>6.79</v>
      </c>
      <c r="BD317" s="737">
        <f t="shared" si="1572"/>
        <v>0</v>
      </c>
      <c r="BE317" s="737"/>
      <c r="BF317" s="737">
        <f t="shared" si="1573"/>
        <v>60.78</v>
      </c>
      <c r="BG317" s="737">
        <f t="shared" si="1574"/>
        <v>6.08</v>
      </c>
      <c r="BH317" s="726">
        <f t="shared" si="1575"/>
        <v>1.6400000000000028</v>
      </c>
      <c r="BI317" s="726">
        <f t="shared" si="1576"/>
        <v>0</v>
      </c>
      <c r="BJ317" s="726">
        <f t="shared" si="1577"/>
        <v>3.21</v>
      </c>
      <c r="BK317" s="726">
        <f t="shared" si="1529"/>
        <v>0</v>
      </c>
      <c r="BL317" s="738">
        <f t="shared" si="1530"/>
        <v>44.7</v>
      </c>
      <c r="BM317" s="718"/>
      <c r="BN317" s="779" t="s">
        <v>35412</v>
      </c>
      <c r="BO317" s="793" t="s">
        <v>35484</v>
      </c>
      <c r="BP317" s="784">
        <v>0.4</v>
      </c>
      <c r="BQ317" s="784">
        <v>35</v>
      </c>
      <c r="BR317" s="787">
        <v>1.4500000000000028</v>
      </c>
      <c r="BS317" s="787">
        <v>1.3049999999999997</v>
      </c>
      <c r="BT317" s="795">
        <v>0</v>
      </c>
    </row>
    <row r="318" spans="1:72" ht="14.25">
      <c r="A318" s="1216" t="str">
        <f t="shared" si="1531"/>
        <v>E14-7 =&gt; E14-8</v>
      </c>
      <c r="B318" s="1218"/>
      <c r="C318" s="1217"/>
      <c r="D318" s="800">
        <f t="shared" si="1532"/>
        <v>0.4</v>
      </c>
      <c r="E318" s="801"/>
      <c r="F318" s="802"/>
      <c r="G318" s="803" t="s">
        <v>34920</v>
      </c>
      <c r="H318" s="740">
        <f t="shared" si="1533"/>
        <v>10</v>
      </c>
      <c r="I318" s="740">
        <v>1</v>
      </c>
      <c r="J318" s="740">
        <f t="shared" si="1534"/>
        <v>10</v>
      </c>
      <c r="K318" s="804">
        <f t="shared" si="1535"/>
        <v>1.3049999999999997</v>
      </c>
      <c r="L318" s="804">
        <f t="shared" si="1536"/>
        <v>1.3180000000000014</v>
      </c>
      <c r="M318" s="724">
        <f t="shared" si="1537"/>
        <v>1.31</v>
      </c>
      <c r="N318" s="725">
        <f t="shared" si="1538"/>
        <v>0.04</v>
      </c>
      <c r="O318" s="725">
        <f t="shared" si="1539"/>
        <v>0.1</v>
      </c>
      <c r="P318" s="724">
        <f t="shared" si="1540"/>
        <v>1.4500000000000002</v>
      </c>
      <c r="Q318" s="724">
        <f t="shared" si="1541"/>
        <v>1.08</v>
      </c>
      <c r="R318" s="726">
        <f t="shared" si="1542"/>
        <v>15.66</v>
      </c>
      <c r="S318" s="726">
        <f t="shared" si="1543"/>
        <v>0</v>
      </c>
      <c r="T318" s="726">
        <f t="shared" si="1544"/>
        <v>0</v>
      </c>
      <c r="U318" s="726">
        <f t="shared" si="1545"/>
        <v>0</v>
      </c>
      <c r="V318" s="726">
        <f t="shared" si="1546"/>
        <v>0</v>
      </c>
      <c r="W318" s="727">
        <f t="shared" si="1547"/>
        <v>0</v>
      </c>
      <c r="X318" s="728">
        <f t="shared" si="1548"/>
        <v>0</v>
      </c>
      <c r="Y318" s="720" t="str">
        <f t="shared" si="1549"/>
        <v>E14-7</v>
      </c>
      <c r="Z318" s="721">
        <f t="shared" si="1550"/>
        <v>1.2</v>
      </c>
      <c r="AA318" s="729" t="s">
        <v>31</v>
      </c>
      <c r="AB318" s="722">
        <f t="shared" si="1527"/>
        <v>1.2</v>
      </c>
      <c r="AC318" s="730">
        <f t="shared" si="1551"/>
        <v>1.3049999999999997</v>
      </c>
      <c r="AD318" s="731">
        <f t="shared" si="1552"/>
        <v>0.04</v>
      </c>
      <c r="AE318" s="731">
        <f t="shared" si="1553"/>
        <v>0.15</v>
      </c>
      <c r="AF318" s="732">
        <f t="shared" si="1554"/>
        <v>1.5</v>
      </c>
      <c r="AG318" s="732">
        <f t="shared" si="1555"/>
        <v>2.2000000000000002</v>
      </c>
      <c r="AH318" s="731">
        <f t="shared" si="1556"/>
        <v>0.92</v>
      </c>
      <c r="AI318" s="733">
        <f t="shared" si="1557"/>
        <v>3.04</v>
      </c>
      <c r="AJ318" s="733">
        <f t="shared" si="1558"/>
        <v>0</v>
      </c>
      <c r="AK318" s="733">
        <f t="shared" si="1559"/>
        <v>0</v>
      </c>
      <c r="AL318" s="733">
        <f t="shared" si="1560"/>
        <v>0</v>
      </c>
      <c r="AM318" s="733">
        <f t="shared" si="1561"/>
        <v>0</v>
      </c>
      <c r="AN318" s="734">
        <f t="shared" si="1562"/>
        <v>0</v>
      </c>
      <c r="AO318" s="735">
        <f t="shared" si="1563"/>
        <v>0</v>
      </c>
      <c r="AP318" s="1216" t="str">
        <f t="shared" si="1564"/>
        <v>E14-7 =&gt; E14-8</v>
      </c>
      <c r="AQ318" s="1217"/>
      <c r="AR318" s="739">
        <f t="shared" si="1565"/>
        <v>0.4</v>
      </c>
      <c r="AS318" s="736"/>
      <c r="AT318" s="736"/>
      <c r="AU318" s="723">
        <f t="shared" si="1566"/>
        <v>10</v>
      </c>
      <c r="AV318" s="721">
        <f t="shared" si="1567"/>
        <v>1.4</v>
      </c>
      <c r="AW318" s="729" t="s">
        <v>31</v>
      </c>
      <c r="AX318" s="722">
        <f t="shared" si="1528"/>
        <v>1.4</v>
      </c>
      <c r="AY318" s="727">
        <f t="shared" si="1568"/>
        <v>8.6</v>
      </c>
      <c r="AZ318" s="798">
        <f t="shared" si="1569"/>
        <v>0.1</v>
      </c>
      <c r="BA318" s="798"/>
      <c r="BB318" s="727">
        <f t="shared" si="1570"/>
        <v>1.08</v>
      </c>
      <c r="BC318" s="724">
        <f t="shared" si="1571"/>
        <v>1.74</v>
      </c>
      <c r="BD318" s="737">
        <f t="shared" si="1572"/>
        <v>0</v>
      </c>
      <c r="BE318" s="737"/>
      <c r="BF318" s="737">
        <f t="shared" si="1573"/>
        <v>18.7</v>
      </c>
      <c r="BG318" s="737">
        <f t="shared" si="1574"/>
        <v>1.56</v>
      </c>
      <c r="BH318" s="726">
        <f t="shared" si="1575"/>
        <v>1.4949999999999997</v>
      </c>
      <c r="BI318" s="726">
        <f t="shared" si="1576"/>
        <v>0</v>
      </c>
      <c r="BJ318" s="726">
        <f t="shared" si="1577"/>
        <v>2.93</v>
      </c>
      <c r="BK318" s="726">
        <f t="shared" si="1529"/>
        <v>0</v>
      </c>
      <c r="BL318" s="738">
        <f t="shared" si="1530"/>
        <v>12.47</v>
      </c>
      <c r="BM318" s="718"/>
      <c r="BN318" s="779" t="s">
        <v>35413</v>
      </c>
      <c r="BO318" s="793" t="s">
        <v>35485</v>
      </c>
      <c r="BP318" s="784">
        <v>0.4</v>
      </c>
      <c r="BQ318" s="784">
        <v>10</v>
      </c>
      <c r="BR318" s="787">
        <v>1.3049999999999997</v>
      </c>
      <c r="BS318" s="787">
        <v>1.3180000000000014</v>
      </c>
      <c r="BT318" s="795">
        <v>0</v>
      </c>
    </row>
    <row r="319" spans="1:72" ht="14.25">
      <c r="A319" s="1216" t="str">
        <f t="shared" si="1531"/>
        <v>E14-8 =&gt; E14-9</v>
      </c>
      <c r="B319" s="1218"/>
      <c r="C319" s="1217"/>
      <c r="D319" s="800">
        <f t="shared" si="1532"/>
        <v>0.4</v>
      </c>
      <c r="E319" s="801"/>
      <c r="F319" s="802"/>
      <c r="G319" s="803" t="s">
        <v>34920</v>
      </c>
      <c r="H319" s="740">
        <f t="shared" si="1533"/>
        <v>35</v>
      </c>
      <c r="I319" s="740">
        <v>1</v>
      </c>
      <c r="J319" s="740">
        <f t="shared" si="1534"/>
        <v>35</v>
      </c>
      <c r="K319" s="804">
        <f t="shared" si="1535"/>
        <v>1.3180000000000014</v>
      </c>
      <c r="L319" s="804">
        <f t="shared" si="1536"/>
        <v>1.3840000000000003</v>
      </c>
      <c r="M319" s="724">
        <f t="shared" si="1537"/>
        <v>1.35</v>
      </c>
      <c r="N319" s="725">
        <f t="shared" si="1538"/>
        <v>0.04</v>
      </c>
      <c r="O319" s="725">
        <f t="shared" si="1539"/>
        <v>0.1</v>
      </c>
      <c r="P319" s="724">
        <f t="shared" si="1540"/>
        <v>1.4900000000000002</v>
      </c>
      <c r="Q319" s="724">
        <f t="shared" si="1541"/>
        <v>1.08</v>
      </c>
      <c r="R319" s="726">
        <f t="shared" si="1542"/>
        <v>56.32</v>
      </c>
      <c r="S319" s="726">
        <f t="shared" si="1543"/>
        <v>0</v>
      </c>
      <c r="T319" s="726">
        <f t="shared" si="1544"/>
        <v>0</v>
      </c>
      <c r="U319" s="726">
        <f t="shared" si="1545"/>
        <v>0</v>
      </c>
      <c r="V319" s="726">
        <f t="shared" si="1546"/>
        <v>0</v>
      </c>
      <c r="W319" s="727">
        <f t="shared" si="1547"/>
        <v>0</v>
      </c>
      <c r="X319" s="728">
        <f t="shared" si="1548"/>
        <v>0</v>
      </c>
      <c r="Y319" s="720" t="str">
        <f t="shared" si="1549"/>
        <v>E14-8</v>
      </c>
      <c r="Z319" s="721">
        <f t="shared" si="1550"/>
        <v>1.2</v>
      </c>
      <c r="AA319" s="729" t="s">
        <v>31</v>
      </c>
      <c r="AB319" s="722">
        <f t="shared" si="1527"/>
        <v>1.2</v>
      </c>
      <c r="AC319" s="730">
        <f t="shared" si="1551"/>
        <v>1.3180000000000014</v>
      </c>
      <c r="AD319" s="731">
        <f t="shared" si="1552"/>
        <v>0.04</v>
      </c>
      <c r="AE319" s="731">
        <f t="shared" si="1553"/>
        <v>0.15</v>
      </c>
      <c r="AF319" s="732">
        <f t="shared" si="1554"/>
        <v>1.51</v>
      </c>
      <c r="AG319" s="732">
        <f t="shared" si="1555"/>
        <v>2.2000000000000002</v>
      </c>
      <c r="AH319" s="731">
        <f t="shared" si="1556"/>
        <v>0.92</v>
      </c>
      <c r="AI319" s="733">
        <f t="shared" si="1557"/>
        <v>0</v>
      </c>
      <c r="AJ319" s="733">
        <f t="shared" si="1558"/>
        <v>3.04</v>
      </c>
      <c r="AK319" s="733">
        <f t="shared" si="1559"/>
        <v>0.02</v>
      </c>
      <c r="AL319" s="733">
        <f t="shared" si="1560"/>
        <v>0</v>
      </c>
      <c r="AM319" s="733">
        <f t="shared" si="1561"/>
        <v>0</v>
      </c>
      <c r="AN319" s="734">
        <f t="shared" si="1562"/>
        <v>14.79</v>
      </c>
      <c r="AO319" s="735">
        <f t="shared" si="1563"/>
        <v>0</v>
      </c>
      <c r="AP319" s="1216" t="str">
        <f t="shared" si="1564"/>
        <v>E14-8 =&gt; E14-9</v>
      </c>
      <c r="AQ319" s="1217"/>
      <c r="AR319" s="739">
        <f t="shared" si="1565"/>
        <v>0.4</v>
      </c>
      <c r="AS319" s="736"/>
      <c r="AT319" s="736"/>
      <c r="AU319" s="723">
        <f t="shared" si="1566"/>
        <v>35</v>
      </c>
      <c r="AV319" s="721">
        <f t="shared" si="1567"/>
        <v>1.4</v>
      </c>
      <c r="AW319" s="729" t="s">
        <v>31</v>
      </c>
      <c r="AX319" s="722">
        <f t="shared" si="1528"/>
        <v>1.4</v>
      </c>
      <c r="AY319" s="727">
        <f t="shared" si="1568"/>
        <v>33.6</v>
      </c>
      <c r="AZ319" s="798">
        <f t="shared" si="1569"/>
        <v>0.1</v>
      </c>
      <c r="BA319" s="798"/>
      <c r="BB319" s="727">
        <f t="shared" si="1570"/>
        <v>1.08</v>
      </c>
      <c r="BC319" s="724">
        <f t="shared" si="1571"/>
        <v>6.79</v>
      </c>
      <c r="BD319" s="737">
        <f t="shared" si="1572"/>
        <v>0</v>
      </c>
      <c r="BE319" s="737"/>
      <c r="BF319" s="737">
        <f t="shared" si="1573"/>
        <v>59.38</v>
      </c>
      <c r="BG319" s="737">
        <f t="shared" si="1574"/>
        <v>6.08</v>
      </c>
      <c r="BH319" s="726">
        <f t="shared" si="1575"/>
        <v>1.5080000000000013</v>
      </c>
      <c r="BI319" s="726">
        <f t="shared" si="1576"/>
        <v>0</v>
      </c>
      <c r="BJ319" s="726">
        <f t="shared" si="1577"/>
        <v>2.96</v>
      </c>
      <c r="BK319" s="726">
        <f t="shared" si="1529"/>
        <v>0</v>
      </c>
      <c r="BL319" s="738">
        <f t="shared" si="1530"/>
        <v>43.55</v>
      </c>
      <c r="BM319" s="718"/>
      <c r="BN319" s="779" t="s">
        <v>35414</v>
      </c>
      <c r="BO319" s="793" t="s">
        <v>35486</v>
      </c>
      <c r="BP319" s="784">
        <v>0.4</v>
      </c>
      <c r="BQ319" s="784">
        <v>35</v>
      </c>
      <c r="BR319" s="787">
        <v>1.3180000000000014</v>
      </c>
      <c r="BS319" s="787">
        <v>1.3840000000000003</v>
      </c>
      <c r="BT319" s="795">
        <v>0</v>
      </c>
    </row>
    <row r="320" spans="1:72" ht="14.25">
      <c r="A320" s="1216" t="str">
        <f t="shared" si="1531"/>
        <v>E14-9 =&gt; E14-10</v>
      </c>
      <c r="B320" s="1218"/>
      <c r="C320" s="1217"/>
      <c r="D320" s="800">
        <f t="shared" si="1532"/>
        <v>0.4</v>
      </c>
      <c r="E320" s="801"/>
      <c r="F320" s="802"/>
      <c r="G320" s="803" t="s">
        <v>34920</v>
      </c>
      <c r="H320" s="740">
        <f t="shared" si="1533"/>
        <v>26</v>
      </c>
      <c r="I320" s="740">
        <v>1</v>
      </c>
      <c r="J320" s="740">
        <f t="shared" si="1534"/>
        <v>26</v>
      </c>
      <c r="K320" s="804">
        <f t="shared" si="1535"/>
        <v>1.3840000000000003</v>
      </c>
      <c r="L320" s="804">
        <f t="shared" si="1536"/>
        <v>1.3350000000000009</v>
      </c>
      <c r="M320" s="724">
        <f t="shared" si="1537"/>
        <v>1.36</v>
      </c>
      <c r="N320" s="725">
        <f t="shared" si="1538"/>
        <v>0.04</v>
      </c>
      <c r="O320" s="725">
        <f t="shared" si="1539"/>
        <v>0.1</v>
      </c>
      <c r="P320" s="724">
        <f t="shared" si="1540"/>
        <v>1.5000000000000002</v>
      </c>
      <c r="Q320" s="724">
        <f t="shared" si="1541"/>
        <v>1.08</v>
      </c>
      <c r="R320" s="726">
        <f t="shared" si="1542"/>
        <v>42.12</v>
      </c>
      <c r="S320" s="726">
        <f t="shared" si="1543"/>
        <v>0</v>
      </c>
      <c r="T320" s="726">
        <f t="shared" si="1544"/>
        <v>0</v>
      </c>
      <c r="U320" s="726">
        <f t="shared" si="1545"/>
        <v>0</v>
      </c>
      <c r="V320" s="726">
        <f t="shared" si="1546"/>
        <v>0</v>
      </c>
      <c r="W320" s="727">
        <f t="shared" si="1547"/>
        <v>0</v>
      </c>
      <c r="X320" s="728">
        <f t="shared" si="1548"/>
        <v>0</v>
      </c>
      <c r="Y320" s="720" t="str">
        <f t="shared" si="1549"/>
        <v>E14-9</v>
      </c>
      <c r="Z320" s="721">
        <f t="shared" si="1550"/>
        <v>1.2</v>
      </c>
      <c r="AA320" s="729" t="s">
        <v>31</v>
      </c>
      <c r="AB320" s="722">
        <f t="shared" si="1527"/>
        <v>1.2</v>
      </c>
      <c r="AC320" s="730">
        <f t="shared" si="1551"/>
        <v>1.3840000000000003</v>
      </c>
      <c r="AD320" s="731">
        <f t="shared" si="1552"/>
        <v>0.04</v>
      </c>
      <c r="AE320" s="731">
        <f t="shared" si="1553"/>
        <v>0.15</v>
      </c>
      <c r="AF320" s="732">
        <f t="shared" si="1554"/>
        <v>1.57</v>
      </c>
      <c r="AG320" s="732">
        <f t="shared" si="1555"/>
        <v>2.2000000000000002</v>
      </c>
      <c r="AH320" s="731">
        <f t="shared" si="1556"/>
        <v>0.92</v>
      </c>
      <c r="AI320" s="733">
        <f t="shared" si="1557"/>
        <v>0</v>
      </c>
      <c r="AJ320" s="733">
        <f t="shared" si="1558"/>
        <v>3.04</v>
      </c>
      <c r="AK320" s="733">
        <f t="shared" si="1559"/>
        <v>0.14000000000000001</v>
      </c>
      <c r="AL320" s="733">
        <f t="shared" si="1560"/>
        <v>0</v>
      </c>
      <c r="AM320" s="733">
        <f t="shared" si="1561"/>
        <v>0</v>
      </c>
      <c r="AN320" s="734">
        <f t="shared" si="1562"/>
        <v>15.24</v>
      </c>
      <c r="AO320" s="735">
        <f t="shared" si="1563"/>
        <v>0</v>
      </c>
      <c r="AP320" s="1216" t="str">
        <f t="shared" si="1564"/>
        <v>E14-9 =&gt; E14-10</v>
      </c>
      <c r="AQ320" s="1217"/>
      <c r="AR320" s="739">
        <f t="shared" si="1565"/>
        <v>0.4</v>
      </c>
      <c r="AS320" s="736"/>
      <c r="AT320" s="736"/>
      <c r="AU320" s="723">
        <f t="shared" si="1566"/>
        <v>26</v>
      </c>
      <c r="AV320" s="721">
        <f t="shared" si="1567"/>
        <v>1.4</v>
      </c>
      <c r="AW320" s="729" t="s">
        <v>31</v>
      </c>
      <c r="AX320" s="722">
        <f t="shared" si="1528"/>
        <v>1.4</v>
      </c>
      <c r="AY320" s="727">
        <f t="shared" si="1568"/>
        <v>24.6</v>
      </c>
      <c r="AZ320" s="798">
        <f t="shared" si="1569"/>
        <v>0.1</v>
      </c>
      <c r="BA320" s="798"/>
      <c r="BB320" s="727">
        <f t="shared" si="1570"/>
        <v>1.08</v>
      </c>
      <c r="BC320" s="724">
        <f t="shared" si="1571"/>
        <v>4.97</v>
      </c>
      <c r="BD320" s="737">
        <f t="shared" si="1572"/>
        <v>0</v>
      </c>
      <c r="BE320" s="737"/>
      <c r="BF320" s="737">
        <f t="shared" si="1573"/>
        <v>45.3</v>
      </c>
      <c r="BG320" s="737">
        <f t="shared" si="1574"/>
        <v>4.45</v>
      </c>
      <c r="BH320" s="726">
        <f t="shared" si="1575"/>
        <v>1.5740000000000003</v>
      </c>
      <c r="BI320" s="726">
        <f t="shared" si="1576"/>
        <v>0</v>
      </c>
      <c r="BJ320" s="726">
        <f t="shared" si="1577"/>
        <v>3.09</v>
      </c>
      <c r="BK320" s="726">
        <f t="shared" si="1529"/>
        <v>0</v>
      </c>
      <c r="BL320" s="738">
        <f t="shared" si="1530"/>
        <v>32.79</v>
      </c>
      <c r="BM320" s="718"/>
      <c r="BN320" s="779" t="s">
        <v>35415</v>
      </c>
      <c r="BO320" s="793" t="s">
        <v>35487</v>
      </c>
      <c r="BP320" s="784">
        <v>0.4</v>
      </c>
      <c r="BQ320" s="784">
        <v>26</v>
      </c>
      <c r="BR320" s="787">
        <v>1.3840000000000003</v>
      </c>
      <c r="BS320" s="787">
        <v>1.3350000000000009</v>
      </c>
      <c r="BT320" s="795">
        <v>0</v>
      </c>
    </row>
    <row r="321" spans="1:72" ht="14.25">
      <c r="A321" s="1216" t="str">
        <f t="shared" ref="A321" si="1578">BN321</f>
        <v>E14-10 =&gt; E14</v>
      </c>
      <c r="B321" s="1218"/>
      <c r="C321" s="1217"/>
      <c r="D321" s="800">
        <f t="shared" ref="D321" si="1579">BP321</f>
        <v>0.4</v>
      </c>
      <c r="E321" s="801"/>
      <c r="F321" s="802"/>
      <c r="G321" s="803" t="s">
        <v>34920</v>
      </c>
      <c r="H321" s="740">
        <f t="shared" ref="H321" si="1580">BQ321</f>
        <v>8</v>
      </c>
      <c r="I321" s="740">
        <v>1</v>
      </c>
      <c r="J321" s="740">
        <f t="shared" ref="J321" si="1581">H321</f>
        <v>8</v>
      </c>
      <c r="K321" s="804">
        <f t="shared" ref="K321" si="1582">BR321</f>
        <v>1.3350000000000009</v>
      </c>
      <c r="L321" s="804">
        <f t="shared" ref="L321" si="1583">BS321</f>
        <v>1.3350000000000009</v>
      </c>
      <c r="M321" s="724">
        <f t="shared" ref="M321" si="1584">ROUND((K321+L321)/2,2)</f>
        <v>1.34</v>
      </c>
      <c r="N321" s="725">
        <f t="shared" ref="N321" si="1585">IF(F321=0,ROUND($D321*10%,2),IF(D321&gt;2.8,0.18,0.15))</f>
        <v>0.04</v>
      </c>
      <c r="O321" s="725">
        <f t="shared" ref="O321" si="1586">IF(F321=0,IF(   ROUND($D321/4,2),   IF(ROUND(($D321*1.2)/6,2)&lt;0.1,0.1,ROUND(($D321*1.2)/6,2))),0.5)</f>
        <v>0.1</v>
      </c>
      <c r="P321" s="724">
        <f t="shared" ref="P321" si="1587">M321+N321+O321</f>
        <v>1.4800000000000002</v>
      </c>
      <c r="Q321" s="724">
        <f t="shared" ref="Q321" si="1588">IF(P321&lt;2,(D321+N321*2)+0.6,(D321+N321*2)+0.6+ROUNDUP(P321-2,0)*0.1)*I321</f>
        <v>1.08</v>
      </c>
      <c r="R321" s="726">
        <f t="shared" si="1542"/>
        <v>12.79</v>
      </c>
      <c r="S321" s="726">
        <f t="shared" si="1543"/>
        <v>0</v>
      </c>
      <c r="T321" s="726">
        <f t="shared" si="1544"/>
        <v>0</v>
      </c>
      <c r="U321" s="726">
        <f t="shared" si="1545"/>
        <v>0</v>
      </c>
      <c r="V321" s="726">
        <f t="shared" si="1546"/>
        <v>0</v>
      </c>
      <c r="W321" s="727">
        <f t="shared" si="1547"/>
        <v>0</v>
      </c>
      <c r="X321" s="728">
        <f t="shared" si="1548"/>
        <v>0</v>
      </c>
      <c r="Y321" s="720" t="str">
        <f t="shared" ref="Y321" si="1589">BO321</f>
        <v>E14-10</v>
      </c>
      <c r="Z321" s="721">
        <f t="shared" ref="Z321" si="1590">IF($D321=0.3,IF($I321=1,1.2,IF(I321=2,1.5,"--")),IF($D321=0.4,IF($I321=1,1.2,IF(I321=2,1.5,"--")),IF($D321=0.45,IF($I321=1,1.2,IF(I321=2,1.5,"--")),IF($D321=0.5,IF($I321=1,1.2,IF(I321=2,1.5,"--")),IF($D321=0.6,IF($I321=1,1.2,IF(I321=2,2,"--")),IF($D321=0.75,IF($I321=1,1.3,IF(I321=2,2,"--")),IF($D321=0.8,1.3,IF($D321=1,1.5,IF($D321=1.2,1.7,IF($D321&lt;=2,2,"--"))))))))))</f>
        <v>1.2</v>
      </c>
      <c r="AA321" s="729" t="s">
        <v>31</v>
      </c>
      <c r="AB321" s="722">
        <f t="shared" ref="AB321" si="1591">Z321</f>
        <v>1.2</v>
      </c>
      <c r="AC321" s="730">
        <f t="shared" ref="AC321" si="1592">IF($Z321="--","--",K321)</f>
        <v>1.3350000000000009</v>
      </c>
      <c r="AD321" s="731">
        <f t="shared" ref="AD321" si="1593">IF($Z321="--","--",IF(D321&gt;1.5,0.15,ROUND($D321*10%,2)))</f>
        <v>0.04</v>
      </c>
      <c r="AE321" s="731">
        <f t="shared" si="1553"/>
        <v>0.15</v>
      </c>
      <c r="AF321" s="732">
        <f t="shared" ref="AF321" si="1594">IF($Z321="--","--",ROUND(AC321+AD321+AE321,2))</f>
        <v>1.53</v>
      </c>
      <c r="AG321" s="732">
        <f t="shared" si="1555"/>
        <v>2.2000000000000002</v>
      </c>
      <c r="AH321" s="731">
        <f t="shared" ref="AH321" si="1595">IF($D321=0.3,1.04,IF($D321=0.4,0.92,IF($D321=0.45,0.86,IF($D321=0.5,0.8,IF($D321=0.75,0.8,IF($D321=0.6,0.68,IF($D321=0.8,0.74,IF($D321=1,0.7,IF($D321=1.2,0.66,IF($D321=1.5,0.6,IF($D321&lt;=2,(2.4-(D321+0.3)),"--")))))))))))</f>
        <v>0.92</v>
      </c>
      <c r="AI321" s="733">
        <f t="shared" si="1557"/>
        <v>0</v>
      </c>
      <c r="AJ321" s="733">
        <f t="shared" si="1558"/>
        <v>3.04</v>
      </c>
      <c r="AK321" s="733">
        <f t="shared" si="1559"/>
        <v>0.06</v>
      </c>
      <c r="AL321" s="733">
        <f t="shared" si="1560"/>
        <v>0</v>
      </c>
      <c r="AM321" s="733">
        <f t="shared" si="1561"/>
        <v>0</v>
      </c>
      <c r="AN321" s="734">
        <f t="shared" si="1562"/>
        <v>14.94</v>
      </c>
      <c r="AO321" s="735">
        <f t="shared" si="1563"/>
        <v>0</v>
      </c>
      <c r="AP321" s="1216" t="str">
        <f t="shared" ref="AP321" si="1596">A321</f>
        <v>E14-10 =&gt; E14</v>
      </c>
      <c r="AQ321" s="1217"/>
      <c r="AR321" s="739">
        <f t="shared" ref="AR321" si="1597">D321</f>
        <v>0.4</v>
      </c>
      <c r="AS321" s="736"/>
      <c r="AT321" s="736"/>
      <c r="AU321" s="723">
        <f t="shared" ref="AU321" si="1598">H321</f>
        <v>8</v>
      </c>
      <c r="AV321" s="721">
        <f t="shared" ref="AV321" si="1599">IF($Z321="--","--",Z321+0.2)</f>
        <v>1.4</v>
      </c>
      <c r="AW321" s="729" t="s">
        <v>31</v>
      </c>
      <c r="AX321" s="722">
        <f t="shared" ref="AX321" si="1600">AV321</f>
        <v>1.4</v>
      </c>
      <c r="AY321" s="727">
        <f t="shared" ref="AY321" si="1601">IF(D321&gt;2,AU321,AU321-AV321)</f>
        <v>6.6</v>
      </c>
      <c r="AZ321" s="798">
        <f t="shared" ref="AZ321" si="1602">O321</f>
        <v>0.1</v>
      </c>
      <c r="BA321" s="798"/>
      <c r="BB321" s="727">
        <f t="shared" ref="BB321" si="1603">Q321</f>
        <v>1.08</v>
      </c>
      <c r="BC321" s="724">
        <f t="shared" ref="BC321" si="1604">IF(F321=0,IF(ROUND( AY321 * ( ( (O321*Q321) +  ( ((D321+N321*2)/6)*Q321 ) ) - ROUND(  ((D321+N321*2)^2)   *   (   ( PI()*96.379 / (4*360) )  -  ( (SIN((96.379/2)*PI()/180)) * (COS((96.379/2)*PI()/180)) / 4 )   ), 4) ),2),   ROUND( AY321 * ( ( (O321*Q321) +  ( ((D321+N321*2)/4)*Q321 ) ) - ROUND(  ((D321+N321*2)^2)   *   (   ( PI()*120 / (4*360) )  -  ( (SIN((120/2)*PI()/180)) * (COS((120/2)*PI()/180)) / 4 )   ), 4) ),2)),0)</f>
        <v>1.33</v>
      </c>
      <c r="BD321" s="737">
        <f t="shared" ref="BD321" si="1605">IF(F321&gt;0,ROUND(AY321*O321*Q321,2),0)</f>
        <v>0</v>
      </c>
      <c r="BE321" s="737"/>
      <c r="BF321" s="737">
        <f t="shared" ref="BF321" si="1606">SUM(R321:V321,AI321:AM321)</f>
        <v>15.889999999999999</v>
      </c>
      <c r="BG321" s="737">
        <f t="shared" ref="BG321" si="1607">IF(F321=0, ROUND( ( PI()*( (D321+N321*2)^2 ) / 4  ) * AY321,2),  ROUND( (D321+N321*2)*(F321+N321*2) * AY321,2))*I321</f>
        <v>1.19</v>
      </c>
      <c r="BH321" s="726">
        <f t="shared" ref="BH321" si="1608">IF(($K321+N321-0.15)&lt;=2,($K321+N321+0.15),IF(($K321+N321)&lt;=3,2.35,($K321+N321+0.2)-0.85))</f>
        <v>1.5250000000000008</v>
      </c>
      <c r="BI321" s="726">
        <f t="shared" ref="BI321" si="1609">IF(D321&gt;2,   (K321-F321-N321-0.11),IF(($K321+N321)&lt;=2,0,IF(($K321+N321)&gt;3,0.85,(K321+N321+0.2-BH321))))</f>
        <v>0</v>
      </c>
      <c r="BJ321" s="726">
        <f t="shared" ref="BJ321" si="1610">IF($Z321="--",0,IF(D321&gt;2,ROUND(((1.42+0.4)+(0.91+0.4))*2*BI321,2),ROUND(AV321*AX321*BH321,2)))</f>
        <v>2.99</v>
      </c>
      <c r="BK321" s="726">
        <f t="shared" ref="BK321" si="1611">ROUND(((PI()*0.9^2)/4)*BI321,2)</f>
        <v>0</v>
      </c>
      <c r="BL321" s="738">
        <f t="shared" ref="BL321" si="1612">ROUND(BF321-BG321-BJ321-BK321-BC321-BD321,2)</f>
        <v>10.38</v>
      </c>
      <c r="BM321" s="718"/>
      <c r="BN321" s="779" t="s">
        <v>35416</v>
      </c>
      <c r="BO321" s="793" t="s">
        <v>35488</v>
      </c>
      <c r="BP321" s="784">
        <v>0.4</v>
      </c>
      <c r="BQ321" s="784">
        <v>8</v>
      </c>
      <c r="BR321" s="787">
        <v>1.3350000000000009</v>
      </c>
      <c r="BS321" s="787">
        <v>1.3350000000000009</v>
      </c>
      <c r="BT321" s="795">
        <v>0.66500000000000004</v>
      </c>
    </row>
    <row r="322" spans="1:72" ht="14.25">
      <c r="A322" s="719" t="s">
        <v>35418</v>
      </c>
      <c r="B322" s="742"/>
      <c r="C322" s="742"/>
      <c r="D322" s="806"/>
      <c r="E322" s="806"/>
      <c r="F322" s="806"/>
      <c r="G322" s="807"/>
      <c r="H322" s="744"/>
      <c r="I322" s="744"/>
      <c r="J322" s="744"/>
      <c r="K322" s="808"/>
      <c r="L322" s="808"/>
      <c r="M322" s="747"/>
      <c r="N322" s="748"/>
      <c r="O322" s="748"/>
      <c r="P322" s="747"/>
      <c r="Q322" s="747"/>
      <c r="R322" s="749"/>
      <c r="S322" s="749"/>
      <c r="T322" s="749"/>
      <c r="U322" s="749"/>
      <c r="V322" s="749"/>
      <c r="W322" s="750"/>
      <c r="X322" s="715"/>
      <c r="Y322" s="741"/>
      <c r="Z322" s="743"/>
      <c r="AA322" s="751"/>
      <c r="AB322" s="743"/>
      <c r="AC322" s="752"/>
      <c r="AD322" s="751"/>
      <c r="AE322" s="751"/>
      <c r="AF322" s="753"/>
      <c r="AG322" s="753"/>
      <c r="AH322" s="751"/>
      <c r="AI322" s="754"/>
      <c r="AJ322" s="754"/>
      <c r="AK322" s="754"/>
      <c r="AL322" s="754"/>
      <c r="AM322" s="754"/>
      <c r="AN322" s="755"/>
      <c r="AO322" s="756"/>
      <c r="AP322" s="741"/>
      <c r="AQ322" s="742"/>
      <c r="AR322" s="757"/>
      <c r="AS322" s="757"/>
      <c r="AT322" s="757"/>
      <c r="AU322" s="745"/>
      <c r="AV322" s="743"/>
      <c r="AW322" s="751"/>
      <c r="AX322" s="743"/>
      <c r="AY322" s="750"/>
      <c r="AZ322" s="750"/>
      <c r="BA322" s="750"/>
      <c r="BB322" s="750"/>
      <c r="BC322" s="747"/>
      <c r="BD322" s="747"/>
      <c r="BE322" s="747"/>
      <c r="BF322" s="747"/>
      <c r="BG322" s="747"/>
      <c r="BH322" s="749"/>
      <c r="BI322" s="749"/>
      <c r="BJ322" s="749"/>
      <c r="BK322" s="749"/>
      <c r="BL322" s="717"/>
      <c r="BM322" s="718"/>
      <c r="BN322" s="779"/>
      <c r="BO322" s="793"/>
      <c r="BP322" s="784"/>
      <c r="BQ322" s="784"/>
      <c r="BR322" s="787"/>
      <c r="BS322" s="787"/>
      <c r="BT322" s="795"/>
    </row>
    <row r="323" spans="1:72" ht="14.25">
      <c r="A323" s="1216" t="str">
        <f>BN323</f>
        <v>E1 =&gt; E2</v>
      </c>
      <c r="B323" s="1218"/>
      <c r="C323" s="1217"/>
      <c r="D323" s="800">
        <f>BP323</f>
        <v>0.4</v>
      </c>
      <c r="E323" s="801"/>
      <c r="F323" s="802"/>
      <c r="G323" s="803" t="s">
        <v>34920</v>
      </c>
      <c r="H323" s="740">
        <f>BQ323</f>
        <v>40</v>
      </c>
      <c r="I323" s="740">
        <v>1</v>
      </c>
      <c r="J323" s="740">
        <f>H323</f>
        <v>40</v>
      </c>
      <c r="K323" s="804">
        <f>BR323</f>
        <v>1.1999999999999993</v>
      </c>
      <c r="L323" s="804">
        <f>BS323</f>
        <v>1.2020000000000017</v>
      </c>
      <c r="M323" s="724">
        <f>ROUND((K323+L323)/2,2)</f>
        <v>1.2</v>
      </c>
      <c r="N323" s="725">
        <f>IF(F323=0,ROUND($D323*10%,2),IF(D323&gt;2.8,0.18,0.15))</f>
        <v>0.04</v>
      </c>
      <c r="O323" s="725">
        <f>IF(F323=0,IF(   ROUND($D323/4,2),   IF(ROUND(($D323*1.2)/6,2)&lt;0.1,0.1,ROUND(($D323*1.2)/6,2))),0.5)</f>
        <v>0.1</v>
      </c>
      <c r="P323" s="724">
        <f>M323+N323+O323</f>
        <v>1.34</v>
      </c>
      <c r="Q323" s="724">
        <f>IF(P323&lt;2,(D323+N323*2)+0.6,(D323+N323*2)+0.6+ROUNDUP(P323-2,0)*0.1)*I323</f>
        <v>1.08</v>
      </c>
      <c r="R323" s="726">
        <f>IF($P323&lt;=$X$4,ROUND(IF($P323&lt;1.5,$P323*$H323*$Q323,1.5*$H323*$Q323),2),0)</f>
        <v>57.89</v>
      </c>
      <c r="S323" s="726">
        <f>IF($P323&gt;$X$4,ROUND(IF($P323&lt;1.5,$P323*$H323*$Q323,1.5*$H323*$Q323),2),0)</f>
        <v>0</v>
      </c>
      <c r="T323" s="726">
        <f>IF($P323&gt;$X$4,ROUND(IF($P323&lt;1.5,0,IF($P323&gt;3,1.5*$H323*$Q323,($P323-1.5)*$H323*$Q323)),2),0)</f>
        <v>0</v>
      </c>
      <c r="U323" s="726">
        <f>IF($P323&gt;$X$4,ROUND(IF($P323&lt;3,0,IF($P323&gt;4.5,1.5*$H323*$Q323,($P323-3)*$H323*$Q323)),2),0)</f>
        <v>0</v>
      </c>
      <c r="V323" s="726">
        <f>IF($P323&gt;$X$4,ROUND(IF($P323&lt;4.5,0,IF($P323&gt;6,($P323-4.5)*$H323*$Q323,($P323-4.5)*$H323*$Q323)),2),0)</f>
        <v>0</v>
      </c>
      <c r="W323" s="727">
        <f>IF($P323&gt;$X$4, IF( $P323&lt;=4,   ROUND($H323*($P323+0.5)*2,2),   0),0)</f>
        <v>0</v>
      </c>
      <c r="X323" s="728">
        <f>IF($P323&gt;$X$4, IF( $P323&gt;4,   ROUND($H323*($P323+0.5)*2,2),   0),0)</f>
        <v>0</v>
      </c>
      <c r="Y323" s="720" t="str">
        <f>BO323</f>
        <v>E1</v>
      </c>
      <c r="Z323" s="721">
        <f>IF($D323=0.3,IF($I323=1,1.2,IF(I323=2,1.5,"--")),IF($D323=0.4,IF($I323=1,1.2,IF(I323=2,1.5,"--")),IF($D323=0.45,IF($I323=1,1.2,IF(I323=2,1.5,"--")),IF($D323=0.5,IF($I323=1,1.2,IF(I323=2,1.5,"--")),IF($D323=0.6,IF($I323=1,1.2,IF(I323=2,2,"--")),IF($D323=0.75,IF($I323=1,1.3,IF(I323=2,2,"--")),IF($D323=0.8,1.3,IF($D323=1,1.5,IF($D323=1.2,1.7,IF($D323&lt;=2,2,"--"))))))))))</f>
        <v>1.2</v>
      </c>
      <c r="AA323" s="729" t="s">
        <v>31</v>
      </c>
      <c r="AB323" s="722">
        <f t="shared" ref="AB323:AB334" si="1613">Z323</f>
        <v>1.2</v>
      </c>
      <c r="AC323" s="730">
        <f>IF($Z323="--","--",K323)</f>
        <v>1.1999999999999993</v>
      </c>
      <c r="AD323" s="731">
        <f>IF($Z323="--","--",IF(D323&gt;1.5,0.15,ROUND($D323*10%,2)))</f>
        <v>0.04</v>
      </c>
      <c r="AE323" s="731">
        <f>IF($Z323="--","--",0.15)</f>
        <v>0.15</v>
      </c>
      <c r="AF323" s="732">
        <f>IF($Z323="--","--",ROUND(AC323+AD323+AE323,2))</f>
        <v>1.39</v>
      </c>
      <c r="AG323" s="732">
        <f>IF($Z323="--","--",IF($AC323&lt;=2,$Z323+1,($Z323+1)+ROUNDUP($AC323-2,0)*0.1))</f>
        <v>2.2000000000000002</v>
      </c>
      <c r="AH323" s="731">
        <f>IF($D323=0.3,1.04,IF($D323=0.4,0.92,IF($D323=0.45,0.86,IF($D323=0.5,0.8,IF($D323=0.75,0.8,IF($D323=0.6,0.68,IF($D323=0.8,0.74,IF($D323=1,0.7,IF($D323=1.2,0.66,IF($D323=1.5,0.6,IF($D323&lt;=2,(2.4-(D323+0.3)),"--")))))))))))</f>
        <v>0.92</v>
      </c>
      <c r="AI323" s="733">
        <f>IF($Z323="--","--",IF($AF323&lt;=$X$4,ROUND(IF($AF323&lt;1.5,$AF323*$AG323*$AH323,1.5*$AG323*$AH323),2),0))</f>
        <v>2.81</v>
      </c>
      <c r="AJ323" s="733">
        <f>IF($Z323="--","--",IF($AF323&gt;$X$4,ROUND(IF($AF323&lt;1.5,$AF323*$AG323*$AH323,1.5*$AG323*$AH323),2),0))</f>
        <v>0</v>
      </c>
      <c r="AK323" s="733">
        <f>IF($Z323="--","--",IF($AF323&gt;$X$4,ROUND(IF($AF323&lt;1.5,0,IF($AF323&gt;3,1.5*$AG323*$AH323,($AF323-1.5)*$AG323*$AH323)),2),0))</f>
        <v>0</v>
      </c>
      <c r="AL323" s="733">
        <f>IF($Z323="--","--",IF($AF323&gt;$X$4,ROUND(IF($AF323&lt;3,0,IF($AF323&gt;4.5,1.5*$AG323*$AH323,($AF323-3)*$AG323*$AH323)),2),0))</f>
        <v>0</v>
      </c>
      <c r="AM323" s="733">
        <f>IF($Z323="--","--",IF($AF323&gt;$X$4,ROUND(IF($AF323&lt;4.5,0,IF($AF323&gt;6,($AF323-4.5)*$AG323*$AH323,($AF323-4.5)*$AG323*$AH323)),2),0))</f>
        <v>0</v>
      </c>
      <c r="AN323" s="734">
        <f>IF($Z323="--","--",IF($AF323&gt;$X$4, IF( $AF323&lt;=4,   ROUND(($AH323*4)*($AF323+0.5)*2,2),   0),0))</f>
        <v>0</v>
      </c>
      <c r="AO323" s="735">
        <f>IF($Z323="--","--",IF($AF323&gt;$X$4, IF( $AF323&gt;4,   ROUND(($AH323*4)*($AF323+0.5)*2,2),   0),0))</f>
        <v>0</v>
      </c>
      <c r="AP323" s="1216" t="str">
        <f>A323</f>
        <v>E1 =&gt; E2</v>
      </c>
      <c r="AQ323" s="1217"/>
      <c r="AR323" s="739">
        <f>D323</f>
        <v>0.4</v>
      </c>
      <c r="AS323" s="736"/>
      <c r="AT323" s="736"/>
      <c r="AU323" s="723">
        <f>H323</f>
        <v>40</v>
      </c>
      <c r="AV323" s="721">
        <f>IF($Z323="--","--",Z323+0.2)</f>
        <v>1.4</v>
      </c>
      <c r="AW323" s="729" t="s">
        <v>31</v>
      </c>
      <c r="AX323" s="722">
        <f t="shared" ref="AX323:AX334" si="1614">AV323</f>
        <v>1.4</v>
      </c>
      <c r="AY323" s="727">
        <f>IF(D323&gt;2,AU323,AU323-AV323)</f>
        <v>38.6</v>
      </c>
      <c r="AZ323" s="798">
        <f>O323</f>
        <v>0.1</v>
      </c>
      <c r="BA323" s="798"/>
      <c r="BB323" s="727">
        <f>Q323</f>
        <v>1.08</v>
      </c>
      <c r="BC323" s="724">
        <f>IF(F323=0,IF(ROUND( AY323 * ( ( (O323*Q323) +  ( ((D323+N323*2)/6)*Q323 ) ) - ROUND(  ((D323+N323*2)^2)   *   (   ( PI()*96.379 / (4*360) )  -  ( (SIN((96.379/2)*PI()/180)) * (COS((96.379/2)*PI()/180)) / 4 )   ), 4) ),2),   ROUND( AY323 * ( ( (O323*Q323) +  ( ((D323+N323*2)/4)*Q323 ) ) - ROUND(  ((D323+N323*2)^2)   *   (   ( PI()*120 / (4*360) )  -  ( (SIN((120/2)*PI()/180)) * (COS((120/2)*PI()/180)) / 4 )   ), 4) ),2)),0)</f>
        <v>7.8</v>
      </c>
      <c r="BD323" s="737">
        <f>IF(F323&gt;0,ROUND(AY323*O323*Q323,2),0)</f>
        <v>0</v>
      </c>
      <c r="BE323" s="737"/>
      <c r="BF323" s="737">
        <f>SUM(R323:V323,AI323:AM323)</f>
        <v>60.7</v>
      </c>
      <c r="BG323" s="737">
        <f>IF(F323=0, ROUND( ( PI()*( (D323+N323*2)^2 ) / 4  ) * AY323,2),  ROUND( (D323+N323*2)*(F323+N323*2) * AY323,2))*I323</f>
        <v>6.98</v>
      </c>
      <c r="BH323" s="726">
        <f>IF(($K323+N323-0.15)&lt;=2,($K323+N323+0.15),IF(($K323+N323)&lt;=3,2.35,($K323+N323+0.2)-0.85))</f>
        <v>1.3899999999999992</v>
      </c>
      <c r="BI323" s="726">
        <f>IF(D323&gt;2,   (K323-F323-N323-0.11),IF(($K323+N323)&lt;=2,0,IF(($K323+N323)&gt;3,0.85,(K323+N323+0.2-BH323))))</f>
        <v>0</v>
      </c>
      <c r="BJ323" s="726">
        <f>IF($Z323="--",0,IF(D323&gt;2,ROUND(((1.42+0.4)+(0.91+0.4))*2*BI323,2),ROUND(AV323*AX323*BH323,2)))</f>
        <v>2.72</v>
      </c>
      <c r="BK323" s="726">
        <f t="shared" ref="BK323:BK334" si="1615">ROUND(((PI()*0.9^2)/4)*BI323,2)</f>
        <v>0</v>
      </c>
      <c r="BL323" s="738">
        <f t="shared" ref="BL323:BL334" si="1616">ROUND(BF323-BG323-BJ323-BK323-BC323-BD323,2)</f>
        <v>43.2</v>
      </c>
      <c r="BM323" s="718"/>
      <c r="BN323" s="779" t="s">
        <v>35419</v>
      </c>
      <c r="BO323" s="793" t="s">
        <v>35438</v>
      </c>
      <c r="BP323" s="784">
        <v>0.4</v>
      </c>
      <c r="BQ323" s="784">
        <v>40</v>
      </c>
      <c r="BR323" s="787">
        <v>1.1999999999999993</v>
      </c>
      <c r="BS323" s="787">
        <v>1.2020000000000017</v>
      </c>
      <c r="BT323" s="795">
        <v>0.1</v>
      </c>
    </row>
    <row r="324" spans="1:72" ht="14.25">
      <c r="A324" s="1216" t="str">
        <f t="shared" ref="A324:A334" si="1617">BN324</f>
        <v>E2 =&gt; E3</v>
      </c>
      <c r="B324" s="1218"/>
      <c r="C324" s="1217"/>
      <c r="D324" s="800">
        <f t="shared" ref="D324:D332" si="1618">BP324</f>
        <v>0.4</v>
      </c>
      <c r="E324" s="801"/>
      <c r="F324" s="802"/>
      <c r="G324" s="803" t="s">
        <v>34920</v>
      </c>
      <c r="H324" s="740">
        <f t="shared" ref="H324:H334" si="1619">BQ324</f>
        <v>40</v>
      </c>
      <c r="I324" s="740">
        <v>1</v>
      </c>
      <c r="J324" s="740">
        <f t="shared" ref="J324:J334" si="1620">H324</f>
        <v>40</v>
      </c>
      <c r="K324" s="804">
        <f t="shared" ref="K324:K334" si="1621">BR324</f>
        <v>1.3020000000000032</v>
      </c>
      <c r="L324" s="804">
        <f t="shared" ref="L324:L334" si="1622">BS324</f>
        <v>1.3170000000000037</v>
      </c>
      <c r="M324" s="724">
        <f t="shared" ref="M324:M334" si="1623">ROUND((K324+L324)/2,2)</f>
        <v>1.31</v>
      </c>
      <c r="N324" s="725">
        <f t="shared" ref="N324:N334" si="1624">IF(F324=0,ROUND($D324*10%,2),IF(D324&gt;2.8,0.18,0.15))</f>
        <v>0.04</v>
      </c>
      <c r="O324" s="725">
        <f t="shared" ref="O324:O334" si="1625">IF(F324=0,IF(   ROUND($D324/4,2),   IF(ROUND(($D324*1.2)/6,2)&lt;0.1,0.1,ROUND(($D324*1.2)/6,2))),0.5)</f>
        <v>0.1</v>
      </c>
      <c r="P324" s="724">
        <f t="shared" ref="P324:P334" si="1626">M324+N324+O324</f>
        <v>1.4500000000000002</v>
      </c>
      <c r="Q324" s="724">
        <f t="shared" ref="Q324:Q334" si="1627">IF(P324&lt;2,(D324+N324*2)+0.6,(D324+N324*2)+0.6+ROUNDUP(P324-2,0)*0.1)*I324</f>
        <v>1.08</v>
      </c>
      <c r="R324" s="726">
        <f t="shared" ref="R324:R341" si="1628">IF($P324&lt;=$X$4,ROUND(IF($P324&lt;1.5,$P324*$H324*$Q324,1.5*$H324*$Q324),2),0)</f>
        <v>62.64</v>
      </c>
      <c r="S324" s="726">
        <f t="shared" ref="S324:S341" si="1629">IF($P324&gt;$X$4,ROUND(IF($P324&lt;1.5,$P324*$H324*$Q324,1.5*$H324*$Q324),2),0)</f>
        <v>0</v>
      </c>
      <c r="T324" s="726">
        <f t="shared" ref="T324:T341" si="1630">IF($P324&gt;$X$4,ROUND(IF($P324&lt;1.5,0,IF($P324&gt;3,1.5*$H324*$Q324,($P324-1.5)*$H324*$Q324)),2),0)</f>
        <v>0</v>
      </c>
      <c r="U324" s="726">
        <f t="shared" ref="U324:U341" si="1631">IF($P324&gt;$X$4,ROUND(IF($P324&lt;3,0,IF($P324&gt;4.5,1.5*$H324*$Q324,($P324-3)*$H324*$Q324)),2),0)</f>
        <v>0</v>
      </c>
      <c r="V324" s="726">
        <f t="shared" ref="V324:V341" si="1632">IF($P324&gt;$X$4,ROUND(IF($P324&lt;4.5,0,IF($P324&gt;6,($P324-4.5)*$H324*$Q324,($P324-4.5)*$H324*$Q324)),2),0)</f>
        <v>0</v>
      </c>
      <c r="W324" s="727">
        <f t="shared" ref="W324:W341" si="1633">IF($P324&gt;$X$4, IF( $P324&lt;=4,   ROUND($H324*($P324+0.5)*2,2),   0),0)</f>
        <v>0</v>
      </c>
      <c r="X324" s="728">
        <f t="shared" ref="X324:X341" si="1634">IF($P324&gt;$X$4, IF( $P324&gt;4,   ROUND($H324*($P324+0.5)*2,2),   0),0)</f>
        <v>0</v>
      </c>
      <c r="Y324" s="720" t="str">
        <f t="shared" ref="Y324:Y334" si="1635">BO324</f>
        <v>E2</v>
      </c>
      <c r="Z324" s="721">
        <f t="shared" ref="Z324:Z334" si="1636">IF($D324=0.3,IF($I324=1,1.2,IF(I324=2,1.5,"--")),IF($D324=0.4,IF($I324=1,1.2,IF(I324=2,1.5,"--")),IF($D324=0.45,IF($I324=1,1.2,IF(I324=2,1.5,"--")),IF($D324=0.5,IF($I324=1,1.2,IF(I324=2,1.5,"--")),IF($D324=0.6,IF($I324=1,1.2,IF(I324=2,2,"--")),IF($D324=0.75,IF($I324=1,1.3,IF(I324=2,2,"--")),IF($D324=0.8,1.3,IF($D324=1,1.5,IF($D324=1.2,1.7,IF($D324&lt;=2,2,"--"))))))))))</f>
        <v>1.2</v>
      </c>
      <c r="AA324" s="729" t="s">
        <v>31</v>
      </c>
      <c r="AB324" s="722">
        <f t="shared" si="1613"/>
        <v>1.2</v>
      </c>
      <c r="AC324" s="730">
        <f t="shared" ref="AC324:AC334" si="1637">IF($Z324="--","--",K324)</f>
        <v>1.3020000000000032</v>
      </c>
      <c r="AD324" s="731">
        <f t="shared" ref="AD324:AD334" si="1638">IF($Z324="--","--",IF(D324&gt;1.5,0.15,ROUND($D324*10%,2)))</f>
        <v>0.04</v>
      </c>
      <c r="AE324" s="731">
        <f t="shared" ref="AE324:AE341" si="1639">IF($Z324="--","--",0.15)</f>
        <v>0.15</v>
      </c>
      <c r="AF324" s="732">
        <f t="shared" ref="AF324:AF334" si="1640">IF($Z324="--","--",ROUND(AC324+AD324+AE324,2))</f>
        <v>1.49</v>
      </c>
      <c r="AG324" s="732">
        <f t="shared" ref="AG324:AG341" si="1641">IF($Z324="--","--",IF($AC324&lt;=2,$Z324+1,($Z324+1)+ROUNDUP($AC324-2,0)*0.1))</f>
        <v>2.2000000000000002</v>
      </c>
      <c r="AH324" s="731">
        <f t="shared" ref="AH324:AH334" si="1642">IF($D324=0.3,1.04,IF($D324=0.4,0.92,IF($D324=0.45,0.86,IF($D324=0.5,0.8,IF($D324=0.75,0.8,IF($D324=0.6,0.68,IF($D324=0.8,0.74,IF($D324=1,0.7,IF($D324=1.2,0.66,IF($D324=1.5,0.6,IF($D324&lt;=2,(2.4-(D324+0.3)),"--")))))))))))</f>
        <v>0.92</v>
      </c>
      <c r="AI324" s="733">
        <f t="shared" ref="AI324:AI341" si="1643">IF($Z324="--","--",IF($AF324&lt;=$X$4,ROUND(IF($AF324&lt;1.5,$AF324*$AG324*$AH324,1.5*$AG324*$AH324),2),0))</f>
        <v>3.02</v>
      </c>
      <c r="AJ324" s="733">
        <f t="shared" ref="AJ324:AJ341" si="1644">IF($Z324="--","--",IF($AF324&gt;$X$4,ROUND(IF($AF324&lt;1.5,$AF324*$AG324*$AH324,1.5*$AG324*$AH324),2),0))</f>
        <v>0</v>
      </c>
      <c r="AK324" s="733">
        <f t="shared" ref="AK324:AK341" si="1645">IF($Z324="--","--",IF($AF324&gt;$X$4,ROUND(IF($AF324&lt;1.5,0,IF($AF324&gt;3,1.5*$AG324*$AH324,($AF324-1.5)*$AG324*$AH324)),2),0))</f>
        <v>0</v>
      </c>
      <c r="AL324" s="733">
        <f t="shared" ref="AL324:AL341" si="1646">IF($Z324="--","--",IF($AF324&gt;$X$4,ROUND(IF($AF324&lt;3,0,IF($AF324&gt;4.5,1.5*$AG324*$AH324,($AF324-3)*$AG324*$AH324)),2),0))</f>
        <v>0</v>
      </c>
      <c r="AM324" s="733">
        <f t="shared" ref="AM324:AM341" si="1647">IF($Z324="--","--",IF($AF324&gt;$X$4,ROUND(IF($AF324&lt;4.5,0,IF($AF324&gt;6,($AF324-4.5)*$AG324*$AH324,($AF324-4.5)*$AG324*$AH324)),2),0))</f>
        <v>0</v>
      </c>
      <c r="AN324" s="734">
        <f t="shared" ref="AN324:AN341" si="1648">IF($Z324="--","--",IF($AF324&gt;$X$4, IF( $AF324&lt;=4,   ROUND(($AH324*4)*($AF324+0.5)*2,2),   0),0))</f>
        <v>0</v>
      </c>
      <c r="AO324" s="735">
        <f t="shared" ref="AO324:AO341" si="1649">IF($Z324="--","--",IF($AF324&gt;$X$4, IF( $AF324&gt;4,   ROUND(($AH324*4)*($AF324+0.5)*2,2),   0),0))</f>
        <v>0</v>
      </c>
      <c r="AP324" s="1216" t="str">
        <f t="shared" ref="AP324:AP334" si="1650">A324</f>
        <v>E2 =&gt; E3</v>
      </c>
      <c r="AQ324" s="1217"/>
      <c r="AR324" s="739">
        <f t="shared" ref="AR324:AR334" si="1651">D324</f>
        <v>0.4</v>
      </c>
      <c r="AS324" s="736"/>
      <c r="AT324" s="736"/>
      <c r="AU324" s="723">
        <f t="shared" ref="AU324:AU334" si="1652">H324</f>
        <v>40</v>
      </c>
      <c r="AV324" s="721">
        <f t="shared" ref="AV324:AV334" si="1653">IF($Z324="--","--",Z324+0.2)</f>
        <v>1.4</v>
      </c>
      <c r="AW324" s="729" t="s">
        <v>31</v>
      </c>
      <c r="AX324" s="722">
        <f t="shared" si="1614"/>
        <v>1.4</v>
      </c>
      <c r="AY324" s="727">
        <f t="shared" ref="AY324:AY334" si="1654">IF(D324&gt;2,AU324,AU324-AV324)</f>
        <v>38.6</v>
      </c>
      <c r="AZ324" s="798">
        <f t="shared" ref="AZ324:AZ332" si="1655">O324</f>
        <v>0.1</v>
      </c>
      <c r="BA324" s="798"/>
      <c r="BB324" s="727">
        <f t="shared" ref="BB324:BB334" si="1656">Q324</f>
        <v>1.08</v>
      </c>
      <c r="BC324" s="724">
        <f t="shared" ref="BC324:BC334" si="1657">IF(F324=0,IF(ROUND( AY324 * ( ( (O324*Q324) +  ( ((D324+N324*2)/6)*Q324 ) ) - ROUND(  ((D324+N324*2)^2)   *   (   ( PI()*96.379 / (4*360) )  -  ( (SIN((96.379/2)*PI()/180)) * (COS((96.379/2)*PI()/180)) / 4 )   ), 4) ),2),   ROUND( AY324 * ( ( (O324*Q324) +  ( ((D324+N324*2)/4)*Q324 ) ) - ROUND(  ((D324+N324*2)^2)   *   (   ( PI()*120 / (4*360) )  -  ( (SIN((120/2)*PI()/180)) * (COS((120/2)*PI()/180)) / 4 )   ), 4) ),2)),0)</f>
        <v>7.8</v>
      </c>
      <c r="BD324" s="737">
        <f t="shared" ref="BD324:BD332" si="1658">IF(F324&gt;0,ROUND(AY324*O324*Q324,2),0)</f>
        <v>0</v>
      </c>
      <c r="BE324" s="737"/>
      <c r="BF324" s="737">
        <f t="shared" ref="BF324:BF334" si="1659">SUM(R324:V324,AI324:AM324)</f>
        <v>65.66</v>
      </c>
      <c r="BG324" s="737">
        <f t="shared" ref="BG324:BG334" si="1660">IF(F324=0, ROUND( ( PI()*( (D324+N324*2)^2 ) / 4  ) * AY324,2),  ROUND( (D324+N324*2)*(F324+N324*2) * AY324,2))*I324</f>
        <v>6.98</v>
      </c>
      <c r="BH324" s="726">
        <f t="shared" ref="BH324:BH334" si="1661">IF(($K324+N324-0.15)&lt;=2,($K324+N324+0.15),IF(($K324+N324)&lt;=3,2.35,($K324+N324+0.2)-0.85))</f>
        <v>1.4920000000000031</v>
      </c>
      <c r="BI324" s="726">
        <f t="shared" ref="BI324:BI334" si="1662">IF(D324&gt;2,   (K324-F324-N324-0.11),IF(($K324+N324)&lt;=2,0,IF(($K324+N324)&gt;3,0.85,(K324+N324+0.2-BH324))))</f>
        <v>0</v>
      </c>
      <c r="BJ324" s="726">
        <f t="shared" ref="BJ324:BJ334" si="1663">IF($Z324="--",0,IF(D324&gt;2,ROUND(((1.42+0.4)+(0.91+0.4))*2*BI324,2),ROUND(AV324*AX324*BH324,2)))</f>
        <v>2.92</v>
      </c>
      <c r="BK324" s="726">
        <f t="shared" si="1615"/>
        <v>0</v>
      </c>
      <c r="BL324" s="738">
        <f t="shared" si="1616"/>
        <v>47.96</v>
      </c>
      <c r="BM324" s="718"/>
      <c r="BN324" s="779" t="s">
        <v>35420</v>
      </c>
      <c r="BO324" s="793" t="s">
        <v>35439</v>
      </c>
      <c r="BP324" s="784">
        <v>0.4</v>
      </c>
      <c r="BQ324" s="784">
        <v>40</v>
      </c>
      <c r="BR324" s="787">
        <v>1.3020000000000032</v>
      </c>
      <c r="BS324" s="787">
        <v>1.3170000000000037</v>
      </c>
      <c r="BT324" s="795">
        <v>0.1</v>
      </c>
    </row>
    <row r="325" spans="1:72" ht="14.25">
      <c r="A325" s="1216" t="str">
        <f t="shared" si="1617"/>
        <v>E3 =&gt; E4</v>
      </c>
      <c r="B325" s="1218"/>
      <c r="C325" s="1217"/>
      <c r="D325" s="800">
        <f t="shared" si="1618"/>
        <v>0.4</v>
      </c>
      <c r="E325" s="801"/>
      <c r="F325" s="802"/>
      <c r="G325" s="803" t="s">
        <v>34920</v>
      </c>
      <c r="H325" s="740">
        <f t="shared" si="1619"/>
        <v>33</v>
      </c>
      <c r="I325" s="740">
        <v>1</v>
      </c>
      <c r="J325" s="740">
        <f t="shared" si="1620"/>
        <v>33</v>
      </c>
      <c r="K325" s="804">
        <f t="shared" si="1621"/>
        <v>1.4170000000000016</v>
      </c>
      <c r="L325" s="804">
        <f t="shared" si="1622"/>
        <v>1.6910000000000025</v>
      </c>
      <c r="M325" s="724">
        <f t="shared" si="1623"/>
        <v>1.55</v>
      </c>
      <c r="N325" s="725">
        <f t="shared" si="1624"/>
        <v>0.04</v>
      </c>
      <c r="O325" s="725">
        <f t="shared" si="1625"/>
        <v>0.1</v>
      </c>
      <c r="P325" s="724">
        <f t="shared" si="1626"/>
        <v>1.6900000000000002</v>
      </c>
      <c r="Q325" s="724">
        <f t="shared" si="1627"/>
        <v>1.08</v>
      </c>
      <c r="R325" s="726">
        <f t="shared" si="1628"/>
        <v>0</v>
      </c>
      <c r="S325" s="726">
        <f t="shared" si="1629"/>
        <v>53.46</v>
      </c>
      <c r="T325" s="726">
        <f t="shared" si="1630"/>
        <v>6.77</v>
      </c>
      <c r="U325" s="726">
        <f t="shared" si="1631"/>
        <v>0</v>
      </c>
      <c r="V325" s="726">
        <f t="shared" si="1632"/>
        <v>0</v>
      </c>
      <c r="W325" s="727">
        <f t="shared" si="1633"/>
        <v>144.54</v>
      </c>
      <c r="X325" s="728">
        <f t="shared" si="1634"/>
        <v>0</v>
      </c>
      <c r="Y325" s="720" t="str">
        <f t="shared" si="1635"/>
        <v>E3</v>
      </c>
      <c r="Z325" s="721">
        <f t="shared" si="1636"/>
        <v>1.2</v>
      </c>
      <c r="AA325" s="729" t="s">
        <v>31</v>
      </c>
      <c r="AB325" s="722">
        <f t="shared" si="1613"/>
        <v>1.2</v>
      </c>
      <c r="AC325" s="730">
        <f t="shared" si="1637"/>
        <v>1.4170000000000016</v>
      </c>
      <c r="AD325" s="731">
        <f t="shared" si="1638"/>
        <v>0.04</v>
      </c>
      <c r="AE325" s="731">
        <f t="shared" si="1639"/>
        <v>0.15</v>
      </c>
      <c r="AF325" s="732">
        <f t="shared" si="1640"/>
        <v>1.61</v>
      </c>
      <c r="AG325" s="732">
        <f t="shared" si="1641"/>
        <v>2.2000000000000002</v>
      </c>
      <c r="AH325" s="731">
        <f t="shared" si="1642"/>
        <v>0.92</v>
      </c>
      <c r="AI325" s="733">
        <f t="shared" si="1643"/>
        <v>0</v>
      </c>
      <c r="AJ325" s="733">
        <f t="shared" si="1644"/>
        <v>3.04</v>
      </c>
      <c r="AK325" s="733">
        <f t="shared" si="1645"/>
        <v>0.22</v>
      </c>
      <c r="AL325" s="733">
        <f t="shared" si="1646"/>
        <v>0</v>
      </c>
      <c r="AM325" s="733">
        <f t="shared" si="1647"/>
        <v>0</v>
      </c>
      <c r="AN325" s="734">
        <f t="shared" si="1648"/>
        <v>15.53</v>
      </c>
      <c r="AO325" s="735">
        <f t="shared" si="1649"/>
        <v>0</v>
      </c>
      <c r="AP325" s="1216" t="str">
        <f t="shared" si="1650"/>
        <v>E3 =&gt; E4</v>
      </c>
      <c r="AQ325" s="1217"/>
      <c r="AR325" s="739">
        <f t="shared" si="1651"/>
        <v>0.4</v>
      </c>
      <c r="AS325" s="736"/>
      <c r="AT325" s="736"/>
      <c r="AU325" s="723">
        <f t="shared" si="1652"/>
        <v>33</v>
      </c>
      <c r="AV325" s="721">
        <f t="shared" si="1653"/>
        <v>1.4</v>
      </c>
      <c r="AW325" s="729" t="s">
        <v>31</v>
      </c>
      <c r="AX325" s="722">
        <f t="shared" si="1614"/>
        <v>1.4</v>
      </c>
      <c r="AY325" s="727">
        <f t="shared" si="1654"/>
        <v>31.6</v>
      </c>
      <c r="AZ325" s="798">
        <f t="shared" si="1655"/>
        <v>0.1</v>
      </c>
      <c r="BA325" s="798"/>
      <c r="BB325" s="727">
        <f t="shared" si="1656"/>
        <v>1.08</v>
      </c>
      <c r="BC325" s="724">
        <f t="shared" si="1657"/>
        <v>6.39</v>
      </c>
      <c r="BD325" s="737">
        <f t="shared" si="1658"/>
        <v>0</v>
      </c>
      <c r="BE325" s="737"/>
      <c r="BF325" s="737">
        <f t="shared" si="1659"/>
        <v>63.49</v>
      </c>
      <c r="BG325" s="737">
        <f t="shared" si="1660"/>
        <v>5.72</v>
      </c>
      <c r="BH325" s="726">
        <f t="shared" si="1661"/>
        <v>1.6070000000000015</v>
      </c>
      <c r="BI325" s="726">
        <f t="shared" si="1662"/>
        <v>0</v>
      </c>
      <c r="BJ325" s="726">
        <f t="shared" si="1663"/>
        <v>3.15</v>
      </c>
      <c r="BK325" s="726">
        <f t="shared" si="1615"/>
        <v>0</v>
      </c>
      <c r="BL325" s="738">
        <f t="shared" si="1616"/>
        <v>48.23</v>
      </c>
      <c r="BM325" s="718"/>
      <c r="BN325" s="779" t="s">
        <v>35421</v>
      </c>
      <c r="BO325" s="793" t="s">
        <v>35440</v>
      </c>
      <c r="BP325" s="784">
        <v>0.4</v>
      </c>
      <c r="BQ325" s="784">
        <v>33</v>
      </c>
      <c r="BR325" s="787">
        <v>1.4170000000000016</v>
      </c>
      <c r="BS325" s="787">
        <v>1.6910000000000025</v>
      </c>
      <c r="BT325" s="795">
        <v>0.6</v>
      </c>
    </row>
    <row r="326" spans="1:72" ht="14.25">
      <c r="A326" s="1216" t="str">
        <f t="shared" si="1617"/>
        <v>E4 =&gt; E5</v>
      </c>
      <c r="B326" s="1218"/>
      <c r="C326" s="1217"/>
      <c r="D326" s="800">
        <f t="shared" si="1618"/>
        <v>0.8</v>
      </c>
      <c r="E326" s="801"/>
      <c r="F326" s="802"/>
      <c r="G326" s="803" t="s">
        <v>34920</v>
      </c>
      <c r="H326" s="740">
        <f t="shared" si="1619"/>
        <v>27</v>
      </c>
      <c r="I326" s="740">
        <v>1</v>
      </c>
      <c r="J326" s="740">
        <f t="shared" si="1620"/>
        <v>27</v>
      </c>
      <c r="K326" s="804">
        <f t="shared" si="1621"/>
        <v>2.2910000000000039</v>
      </c>
      <c r="L326" s="804">
        <f t="shared" si="1622"/>
        <v>2.4440000000000026</v>
      </c>
      <c r="M326" s="724">
        <f t="shared" si="1623"/>
        <v>2.37</v>
      </c>
      <c r="N326" s="725">
        <f t="shared" si="1624"/>
        <v>0.08</v>
      </c>
      <c r="O326" s="725">
        <f t="shared" si="1625"/>
        <v>0.16</v>
      </c>
      <c r="P326" s="724">
        <f t="shared" si="1626"/>
        <v>2.6100000000000003</v>
      </c>
      <c r="Q326" s="724">
        <f t="shared" si="1627"/>
        <v>1.6600000000000001</v>
      </c>
      <c r="R326" s="726">
        <f t="shared" si="1628"/>
        <v>0</v>
      </c>
      <c r="S326" s="726">
        <f t="shared" si="1629"/>
        <v>67.23</v>
      </c>
      <c r="T326" s="726">
        <f t="shared" si="1630"/>
        <v>49.75</v>
      </c>
      <c r="U326" s="726">
        <f t="shared" si="1631"/>
        <v>0</v>
      </c>
      <c r="V326" s="726">
        <f t="shared" si="1632"/>
        <v>0</v>
      </c>
      <c r="W326" s="727">
        <f t="shared" si="1633"/>
        <v>167.94</v>
      </c>
      <c r="X326" s="728">
        <f t="shared" si="1634"/>
        <v>0</v>
      </c>
      <c r="Y326" s="720" t="str">
        <f t="shared" si="1635"/>
        <v>E4</v>
      </c>
      <c r="Z326" s="721">
        <f t="shared" si="1636"/>
        <v>1.3</v>
      </c>
      <c r="AA326" s="729" t="s">
        <v>31</v>
      </c>
      <c r="AB326" s="722">
        <f t="shared" si="1613"/>
        <v>1.3</v>
      </c>
      <c r="AC326" s="730">
        <f t="shared" si="1637"/>
        <v>2.2910000000000039</v>
      </c>
      <c r="AD326" s="731">
        <f t="shared" si="1638"/>
        <v>0.08</v>
      </c>
      <c r="AE326" s="731">
        <f t="shared" si="1639"/>
        <v>0.15</v>
      </c>
      <c r="AF326" s="732">
        <f t="shared" si="1640"/>
        <v>2.52</v>
      </c>
      <c r="AG326" s="732">
        <f t="shared" si="1641"/>
        <v>2.4</v>
      </c>
      <c r="AH326" s="731">
        <f t="shared" si="1642"/>
        <v>0.74</v>
      </c>
      <c r="AI326" s="733">
        <f t="shared" si="1643"/>
        <v>0</v>
      </c>
      <c r="AJ326" s="733">
        <f t="shared" si="1644"/>
        <v>2.66</v>
      </c>
      <c r="AK326" s="733">
        <f t="shared" si="1645"/>
        <v>1.81</v>
      </c>
      <c r="AL326" s="733">
        <f t="shared" si="1646"/>
        <v>0</v>
      </c>
      <c r="AM326" s="733">
        <f t="shared" si="1647"/>
        <v>0</v>
      </c>
      <c r="AN326" s="734">
        <f t="shared" si="1648"/>
        <v>17.88</v>
      </c>
      <c r="AO326" s="735">
        <f t="shared" si="1649"/>
        <v>0</v>
      </c>
      <c r="AP326" s="1216" t="str">
        <f t="shared" si="1650"/>
        <v>E4 =&gt; E5</v>
      </c>
      <c r="AQ326" s="1217"/>
      <c r="AR326" s="739">
        <f t="shared" si="1651"/>
        <v>0.8</v>
      </c>
      <c r="AS326" s="736"/>
      <c r="AT326" s="736"/>
      <c r="AU326" s="723">
        <f t="shared" si="1652"/>
        <v>27</v>
      </c>
      <c r="AV326" s="721">
        <f t="shared" si="1653"/>
        <v>1.5</v>
      </c>
      <c r="AW326" s="729" t="s">
        <v>31</v>
      </c>
      <c r="AX326" s="722">
        <f t="shared" si="1614"/>
        <v>1.5</v>
      </c>
      <c r="AY326" s="727">
        <f t="shared" si="1654"/>
        <v>25.5</v>
      </c>
      <c r="AZ326" s="798">
        <f t="shared" si="1655"/>
        <v>0.16</v>
      </c>
      <c r="BA326" s="798"/>
      <c r="BB326" s="727">
        <f t="shared" si="1656"/>
        <v>1.6600000000000001</v>
      </c>
      <c r="BC326" s="724">
        <f t="shared" si="1657"/>
        <v>13.32</v>
      </c>
      <c r="BD326" s="737">
        <f t="shared" si="1658"/>
        <v>0</v>
      </c>
      <c r="BE326" s="737"/>
      <c r="BF326" s="737">
        <f t="shared" si="1659"/>
        <v>121.45</v>
      </c>
      <c r="BG326" s="737">
        <f t="shared" si="1660"/>
        <v>18.46</v>
      </c>
      <c r="BH326" s="726">
        <f t="shared" si="1661"/>
        <v>2.35</v>
      </c>
      <c r="BI326" s="726">
        <f t="shared" si="1662"/>
        <v>0.22100000000000408</v>
      </c>
      <c r="BJ326" s="726">
        <f t="shared" si="1663"/>
        <v>5.29</v>
      </c>
      <c r="BK326" s="726">
        <f t="shared" si="1615"/>
        <v>0.14000000000000001</v>
      </c>
      <c r="BL326" s="738">
        <f t="shared" si="1616"/>
        <v>84.24</v>
      </c>
      <c r="BM326" s="718"/>
      <c r="BN326" s="779" t="s">
        <v>35422</v>
      </c>
      <c r="BO326" s="793" t="s">
        <v>35441</v>
      </c>
      <c r="BP326" s="784">
        <v>0.8</v>
      </c>
      <c r="BQ326" s="784">
        <v>27</v>
      </c>
      <c r="BR326" s="787">
        <v>2.2910000000000039</v>
      </c>
      <c r="BS326" s="787">
        <v>2.4440000000000026</v>
      </c>
      <c r="BT326" s="795">
        <v>0</v>
      </c>
    </row>
    <row r="327" spans="1:72" ht="14.25">
      <c r="A327" s="1216" t="str">
        <f t="shared" si="1617"/>
        <v>E5 =&gt; E6</v>
      </c>
      <c r="B327" s="1218"/>
      <c r="C327" s="1217"/>
      <c r="D327" s="800">
        <f t="shared" si="1618"/>
        <v>0.8</v>
      </c>
      <c r="E327" s="801"/>
      <c r="F327" s="802"/>
      <c r="G327" s="803" t="s">
        <v>34920</v>
      </c>
      <c r="H327" s="740">
        <f t="shared" si="1619"/>
        <v>22</v>
      </c>
      <c r="I327" s="740">
        <v>1</v>
      </c>
      <c r="J327" s="740">
        <f t="shared" si="1620"/>
        <v>22</v>
      </c>
      <c r="K327" s="804">
        <f t="shared" si="1621"/>
        <v>2.4440000000000026</v>
      </c>
      <c r="L327" s="804">
        <f t="shared" si="1622"/>
        <v>2.5750000000000028</v>
      </c>
      <c r="M327" s="724">
        <f t="shared" si="1623"/>
        <v>2.5099999999999998</v>
      </c>
      <c r="N327" s="725">
        <f t="shared" si="1624"/>
        <v>0.08</v>
      </c>
      <c r="O327" s="725">
        <f t="shared" si="1625"/>
        <v>0.16</v>
      </c>
      <c r="P327" s="724">
        <f t="shared" si="1626"/>
        <v>2.75</v>
      </c>
      <c r="Q327" s="724">
        <f t="shared" si="1627"/>
        <v>1.6600000000000001</v>
      </c>
      <c r="R327" s="726">
        <f t="shared" si="1628"/>
        <v>0</v>
      </c>
      <c r="S327" s="726">
        <f t="shared" si="1629"/>
        <v>54.78</v>
      </c>
      <c r="T327" s="726">
        <f t="shared" si="1630"/>
        <v>45.65</v>
      </c>
      <c r="U327" s="726">
        <f t="shared" si="1631"/>
        <v>0</v>
      </c>
      <c r="V327" s="726">
        <f t="shared" si="1632"/>
        <v>0</v>
      </c>
      <c r="W327" s="727">
        <f t="shared" si="1633"/>
        <v>143</v>
      </c>
      <c r="X327" s="728">
        <f t="shared" si="1634"/>
        <v>0</v>
      </c>
      <c r="Y327" s="720" t="str">
        <f t="shared" si="1635"/>
        <v>E5</v>
      </c>
      <c r="Z327" s="721">
        <f t="shared" si="1636"/>
        <v>1.3</v>
      </c>
      <c r="AA327" s="729" t="s">
        <v>31</v>
      </c>
      <c r="AB327" s="722">
        <f t="shared" si="1613"/>
        <v>1.3</v>
      </c>
      <c r="AC327" s="730">
        <f t="shared" si="1637"/>
        <v>2.4440000000000026</v>
      </c>
      <c r="AD327" s="731">
        <f t="shared" si="1638"/>
        <v>0.08</v>
      </c>
      <c r="AE327" s="731">
        <f t="shared" si="1639"/>
        <v>0.15</v>
      </c>
      <c r="AF327" s="732">
        <f t="shared" si="1640"/>
        <v>2.67</v>
      </c>
      <c r="AG327" s="732">
        <f t="shared" si="1641"/>
        <v>2.4</v>
      </c>
      <c r="AH327" s="731">
        <f t="shared" si="1642"/>
        <v>0.74</v>
      </c>
      <c r="AI327" s="733">
        <f t="shared" si="1643"/>
        <v>0</v>
      </c>
      <c r="AJ327" s="733">
        <f t="shared" si="1644"/>
        <v>2.66</v>
      </c>
      <c r="AK327" s="733">
        <f t="shared" si="1645"/>
        <v>2.08</v>
      </c>
      <c r="AL327" s="733">
        <f t="shared" si="1646"/>
        <v>0</v>
      </c>
      <c r="AM327" s="733">
        <f t="shared" si="1647"/>
        <v>0</v>
      </c>
      <c r="AN327" s="734">
        <f t="shared" si="1648"/>
        <v>18.77</v>
      </c>
      <c r="AO327" s="735">
        <f t="shared" si="1649"/>
        <v>0</v>
      </c>
      <c r="AP327" s="1216" t="str">
        <f t="shared" si="1650"/>
        <v>E5 =&gt; E6</v>
      </c>
      <c r="AQ327" s="1217"/>
      <c r="AR327" s="739">
        <f t="shared" si="1651"/>
        <v>0.8</v>
      </c>
      <c r="AS327" s="736"/>
      <c r="AT327" s="736"/>
      <c r="AU327" s="723">
        <f t="shared" si="1652"/>
        <v>22</v>
      </c>
      <c r="AV327" s="721">
        <f t="shared" si="1653"/>
        <v>1.5</v>
      </c>
      <c r="AW327" s="729" t="s">
        <v>31</v>
      </c>
      <c r="AX327" s="722">
        <f t="shared" si="1614"/>
        <v>1.5</v>
      </c>
      <c r="AY327" s="727">
        <f t="shared" si="1654"/>
        <v>20.5</v>
      </c>
      <c r="AZ327" s="798">
        <f t="shared" si="1655"/>
        <v>0.16</v>
      </c>
      <c r="BA327" s="798"/>
      <c r="BB327" s="727">
        <f t="shared" si="1656"/>
        <v>1.6600000000000001</v>
      </c>
      <c r="BC327" s="724">
        <f t="shared" si="1657"/>
        <v>10.71</v>
      </c>
      <c r="BD327" s="737">
        <f t="shared" si="1658"/>
        <v>0</v>
      </c>
      <c r="BE327" s="737"/>
      <c r="BF327" s="737">
        <f t="shared" si="1659"/>
        <v>105.17</v>
      </c>
      <c r="BG327" s="737">
        <f t="shared" si="1660"/>
        <v>14.84</v>
      </c>
      <c r="BH327" s="726">
        <f t="shared" si="1661"/>
        <v>2.35</v>
      </c>
      <c r="BI327" s="726">
        <f t="shared" si="1662"/>
        <v>0.37400000000000277</v>
      </c>
      <c r="BJ327" s="726">
        <f t="shared" si="1663"/>
        <v>5.29</v>
      </c>
      <c r="BK327" s="726">
        <f t="shared" si="1615"/>
        <v>0.24</v>
      </c>
      <c r="BL327" s="738">
        <f t="shared" si="1616"/>
        <v>74.09</v>
      </c>
      <c r="BM327" s="718"/>
      <c r="BN327" s="779" t="s">
        <v>35423</v>
      </c>
      <c r="BO327" s="793" t="s">
        <v>35442</v>
      </c>
      <c r="BP327" s="784">
        <v>0.8</v>
      </c>
      <c r="BQ327" s="784">
        <v>22</v>
      </c>
      <c r="BR327" s="787">
        <v>2.4440000000000026</v>
      </c>
      <c r="BS327" s="787">
        <v>2.5750000000000028</v>
      </c>
      <c r="BT327" s="795">
        <v>0</v>
      </c>
    </row>
    <row r="328" spans="1:72" ht="14.25">
      <c r="A328" s="1216" t="str">
        <f t="shared" si="1617"/>
        <v>E6 =&gt; E7</v>
      </c>
      <c r="B328" s="1218"/>
      <c r="C328" s="1217"/>
      <c r="D328" s="800">
        <f t="shared" si="1618"/>
        <v>0.8</v>
      </c>
      <c r="E328" s="801"/>
      <c r="F328" s="802"/>
      <c r="G328" s="803" t="s">
        <v>34920</v>
      </c>
      <c r="H328" s="740">
        <f t="shared" si="1619"/>
        <v>31</v>
      </c>
      <c r="I328" s="740">
        <v>1</v>
      </c>
      <c r="J328" s="740">
        <f t="shared" si="1620"/>
        <v>31</v>
      </c>
      <c r="K328" s="804">
        <f t="shared" si="1621"/>
        <v>2.5750000000000028</v>
      </c>
      <c r="L328" s="804">
        <f t="shared" si="1622"/>
        <v>1.6910000000000025</v>
      </c>
      <c r="M328" s="724">
        <f t="shared" si="1623"/>
        <v>2.13</v>
      </c>
      <c r="N328" s="725">
        <f t="shared" si="1624"/>
        <v>0.08</v>
      </c>
      <c r="O328" s="725">
        <f t="shared" si="1625"/>
        <v>0.16</v>
      </c>
      <c r="P328" s="724">
        <f t="shared" si="1626"/>
        <v>2.37</v>
      </c>
      <c r="Q328" s="724">
        <f t="shared" si="1627"/>
        <v>1.6600000000000001</v>
      </c>
      <c r="R328" s="726">
        <f t="shared" si="1628"/>
        <v>0</v>
      </c>
      <c r="S328" s="726">
        <f t="shared" si="1629"/>
        <v>77.19</v>
      </c>
      <c r="T328" s="726">
        <f t="shared" si="1630"/>
        <v>44.77</v>
      </c>
      <c r="U328" s="726">
        <f t="shared" si="1631"/>
        <v>0</v>
      </c>
      <c r="V328" s="726">
        <f t="shared" si="1632"/>
        <v>0</v>
      </c>
      <c r="W328" s="727">
        <f t="shared" si="1633"/>
        <v>177.94</v>
      </c>
      <c r="X328" s="728">
        <f t="shared" si="1634"/>
        <v>0</v>
      </c>
      <c r="Y328" s="720" t="str">
        <f t="shared" si="1635"/>
        <v>E6</v>
      </c>
      <c r="Z328" s="721">
        <f t="shared" si="1636"/>
        <v>1.3</v>
      </c>
      <c r="AA328" s="729" t="s">
        <v>31</v>
      </c>
      <c r="AB328" s="722">
        <f t="shared" si="1613"/>
        <v>1.3</v>
      </c>
      <c r="AC328" s="730">
        <f t="shared" si="1637"/>
        <v>2.5750000000000028</v>
      </c>
      <c r="AD328" s="731">
        <f t="shared" si="1638"/>
        <v>0.08</v>
      </c>
      <c r="AE328" s="731">
        <f t="shared" si="1639"/>
        <v>0.15</v>
      </c>
      <c r="AF328" s="732">
        <f t="shared" si="1640"/>
        <v>2.81</v>
      </c>
      <c r="AG328" s="732">
        <f t="shared" si="1641"/>
        <v>2.4</v>
      </c>
      <c r="AH328" s="731">
        <f t="shared" si="1642"/>
        <v>0.74</v>
      </c>
      <c r="AI328" s="733">
        <f t="shared" si="1643"/>
        <v>0</v>
      </c>
      <c r="AJ328" s="733">
        <f t="shared" si="1644"/>
        <v>2.66</v>
      </c>
      <c r="AK328" s="733">
        <f t="shared" si="1645"/>
        <v>2.33</v>
      </c>
      <c r="AL328" s="733">
        <f t="shared" si="1646"/>
        <v>0</v>
      </c>
      <c r="AM328" s="733">
        <f t="shared" si="1647"/>
        <v>0</v>
      </c>
      <c r="AN328" s="734">
        <f t="shared" si="1648"/>
        <v>19.600000000000001</v>
      </c>
      <c r="AO328" s="735">
        <f t="shared" si="1649"/>
        <v>0</v>
      </c>
      <c r="AP328" s="1216" t="str">
        <f t="shared" si="1650"/>
        <v>E6 =&gt; E7</v>
      </c>
      <c r="AQ328" s="1217"/>
      <c r="AR328" s="739">
        <f t="shared" si="1651"/>
        <v>0.8</v>
      </c>
      <c r="AS328" s="736"/>
      <c r="AT328" s="736"/>
      <c r="AU328" s="723">
        <f t="shared" si="1652"/>
        <v>31</v>
      </c>
      <c r="AV328" s="721">
        <f t="shared" si="1653"/>
        <v>1.5</v>
      </c>
      <c r="AW328" s="729" t="s">
        <v>31</v>
      </c>
      <c r="AX328" s="722">
        <f t="shared" si="1614"/>
        <v>1.5</v>
      </c>
      <c r="AY328" s="727">
        <f t="shared" si="1654"/>
        <v>29.5</v>
      </c>
      <c r="AZ328" s="798">
        <f t="shared" si="1655"/>
        <v>0.16</v>
      </c>
      <c r="BA328" s="798"/>
      <c r="BB328" s="727">
        <f t="shared" si="1656"/>
        <v>1.6600000000000001</v>
      </c>
      <c r="BC328" s="724">
        <f t="shared" si="1657"/>
        <v>15.41</v>
      </c>
      <c r="BD328" s="737">
        <f t="shared" si="1658"/>
        <v>0</v>
      </c>
      <c r="BE328" s="737"/>
      <c r="BF328" s="737">
        <f t="shared" si="1659"/>
        <v>126.95</v>
      </c>
      <c r="BG328" s="737">
        <f t="shared" si="1660"/>
        <v>21.35</v>
      </c>
      <c r="BH328" s="726">
        <f t="shared" si="1661"/>
        <v>2.35</v>
      </c>
      <c r="BI328" s="726">
        <f t="shared" si="1662"/>
        <v>0.505000000000003</v>
      </c>
      <c r="BJ328" s="726">
        <f t="shared" si="1663"/>
        <v>5.29</v>
      </c>
      <c r="BK328" s="726">
        <f t="shared" si="1615"/>
        <v>0.32</v>
      </c>
      <c r="BL328" s="738">
        <f t="shared" si="1616"/>
        <v>84.58</v>
      </c>
      <c r="BM328" s="718"/>
      <c r="BN328" s="779" t="s">
        <v>35424</v>
      </c>
      <c r="BO328" s="793" t="s">
        <v>35443</v>
      </c>
      <c r="BP328" s="784">
        <v>0.8</v>
      </c>
      <c r="BQ328" s="784">
        <v>31</v>
      </c>
      <c r="BR328" s="787">
        <v>2.5750000000000028</v>
      </c>
      <c r="BS328" s="787">
        <v>1.6910000000000025</v>
      </c>
      <c r="BT328" s="795">
        <v>0</v>
      </c>
    </row>
    <row r="329" spans="1:72" ht="14.25">
      <c r="A329" s="1216" t="str">
        <f t="shared" si="1617"/>
        <v>E7 =&gt; E8</v>
      </c>
      <c r="B329" s="1218"/>
      <c r="C329" s="1217"/>
      <c r="D329" s="800">
        <f t="shared" si="1618"/>
        <v>0.8</v>
      </c>
      <c r="E329" s="801"/>
      <c r="F329" s="802"/>
      <c r="G329" s="803" t="s">
        <v>34920</v>
      </c>
      <c r="H329" s="740">
        <f t="shared" si="1619"/>
        <v>27</v>
      </c>
      <c r="I329" s="740">
        <v>1</v>
      </c>
      <c r="J329" s="740">
        <f t="shared" si="1620"/>
        <v>27</v>
      </c>
      <c r="K329" s="804">
        <f t="shared" si="1621"/>
        <v>1.6910000000000025</v>
      </c>
      <c r="L329" s="804">
        <f t="shared" si="1622"/>
        <v>1.6840000000000011</v>
      </c>
      <c r="M329" s="724">
        <f t="shared" si="1623"/>
        <v>1.69</v>
      </c>
      <c r="N329" s="725">
        <f t="shared" si="1624"/>
        <v>0.08</v>
      </c>
      <c r="O329" s="725">
        <f t="shared" si="1625"/>
        <v>0.16</v>
      </c>
      <c r="P329" s="724">
        <f t="shared" si="1626"/>
        <v>1.93</v>
      </c>
      <c r="Q329" s="724">
        <f t="shared" si="1627"/>
        <v>1.56</v>
      </c>
      <c r="R329" s="726">
        <f t="shared" si="1628"/>
        <v>0</v>
      </c>
      <c r="S329" s="726">
        <f t="shared" si="1629"/>
        <v>63.18</v>
      </c>
      <c r="T329" s="726">
        <f t="shared" si="1630"/>
        <v>18.11</v>
      </c>
      <c r="U329" s="726">
        <f t="shared" si="1631"/>
        <v>0</v>
      </c>
      <c r="V329" s="726">
        <f t="shared" si="1632"/>
        <v>0</v>
      </c>
      <c r="W329" s="727">
        <f t="shared" si="1633"/>
        <v>131.22</v>
      </c>
      <c r="X329" s="728">
        <f t="shared" si="1634"/>
        <v>0</v>
      </c>
      <c r="Y329" s="720" t="str">
        <f t="shared" si="1635"/>
        <v>E7</v>
      </c>
      <c r="Z329" s="721">
        <f t="shared" si="1636"/>
        <v>1.3</v>
      </c>
      <c r="AA329" s="729" t="s">
        <v>31</v>
      </c>
      <c r="AB329" s="722">
        <f t="shared" si="1613"/>
        <v>1.3</v>
      </c>
      <c r="AC329" s="730">
        <f t="shared" si="1637"/>
        <v>1.6910000000000025</v>
      </c>
      <c r="AD329" s="731">
        <f t="shared" si="1638"/>
        <v>0.08</v>
      </c>
      <c r="AE329" s="731">
        <f t="shared" si="1639"/>
        <v>0.15</v>
      </c>
      <c r="AF329" s="732">
        <f t="shared" si="1640"/>
        <v>1.92</v>
      </c>
      <c r="AG329" s="732">
        <f t="shared" si="1641"/>
        <v>2.2999999999999998</v>
      </c>
      <c r="AH329" s="731">
        <f t="shared" si="1642"/>
        <v>0.74</v>
      </c>
      <c r="AI329" s="733">
        <f t="shared" si="1643"/>
        <v>0</v>
      </c>
      <c r="AJ329" s="733">
        <f t="shared" si="1644"/>
        <v>2.5499999999999998</v>
      </c>
      <c r="AK329" s="733">
        <f t="shared" si="1645"/>
        <v>0.71</v>
      </c>
      <c r="AL329" s="733">
        <f t="shared" si="1646"/>
        <v>0</v>
      </c>
      <c r="AM329" s="733">
        <f t="shared" si="1647"/>
        <v>0</v>
      </c>
      <c r="AN329" s="734">
        <f t="shared" si="1648"/>
        <v>14.33</v>
      </c>
      <c r="AO329" s="735">
        <f t="shared" si="1649"/>
        <v>0</v>
      </c>
      <c r="AP329" s="1216" t="str">
        <f t="shared" si="1650"/>
        <v>E7 =&gt; E8</v>
      </c>
      <c r="AQ329" s="1217"/>
      <c r="AR329" s="739">
        <f t="shared" si="1651"/>
        <v>0.8</v>
      </c>
      <c r="AS329" s="736"/>
      <c r="AT329" s="736"/>
      <c r="AU329" s="723">
        <f t="shared" si="1652"/>
        <v>27</v>
      </c>
      <c r="AV329" s="721">
        <f t="shared" si="1653"/>
        <v>1.5</v>
      </c>
      <c r="AW329" s="729" t="s">
        <v>31</v>
      </c>
      <c r="AX329" s="722">
        <f t="shared" si="1614"/>
        <v>1.5</v>
      </c>
      <c r="AY329" s="727">
        <f t="shared" si="1654"/>
        <v>25.5</v>
      </c>
      <c r="AZ329" s="798">
        <f t="shared" si="1655"/>
        <v>0.16</v>
      </c>
      <c r="BA329" s="798"/>
      <c r="BB329" s="727">
        <f t="shared" si="1656"/>
        <v>1.56</v>
      </c>
      <c r="BC329" s="724">
        <f t="shared" si="1657"/>
        <v>12.3</v>
      </c>
      <c r="BD329" s="737">
        <f t="shared" si="1658"/>
        <v>0</v>
      </c>
      <c r="BE329" s="737"/>
      <c r="BF329" s="737">
        <f t="shared" si="1659"/>
        <v>84.549999999999983</v>
      </c>
      <c r="BG329" s="737">
        <f t="shared" si="1660"/>
        <v>18.46</v>
      </c>
      <c r="BH329" s="726">
        <f t="shared" si="1661"/>
        <v>1.9210000000000025</v>
      </c>
      <c r="BI329" s="726">
        <f t="shared" si="1662"/>
        <v>0</v>
      </c>
      <c r="BJ329" s="726">
        <f t="shared" si="1663"/>
        <v>4.32</v>
      </c>
      <c r="BK329" s="726">
        <f t="shared" si="1615"/>
        <v>0</v>
      </c>
      <c r="BL329" s="738">
        <f t="shared" si="1616"/>
        <v>49.47</v>
      </c>
      <c r="BM329" s="718"/>
      <c r="BN329" s="779" t="s">
        <v>35425</v>
      </c>
      <c r="BO329" s="793" t="s">
        <v>35444</v>
      </c>
      <c r="BP329" s="784">
        <v>0.8</v>
      </c>
      <c r="BQ329" s="784">
        <v>27</v>
      </c>
      <c r="BR329" s="787">
        <v>1.6910000000000025</v>
      </c>
      <c r="BS329" s="787">
        <v>1.6840000000000011</v>
      </c>
      <c r="BT329" s="795">
        <v>0.2</v>
      </c>
    </row>
    <row r="330" spans="1:72" ht="14.25">
      <c r="A330" s="1216" t="str">
        <f t="shared" si="1617"/>
        <v>E8 =&gt; E9</v>
      </c>
      <c r="B330" s="1218"/>
      <c r="C330" s="1217"/>
      <c r="D330" s="800">
        <f t="shared" si="1618"/>
        <v>0.8</v>
      </c>
      <c r="E330" s="801"/>
      <c r="F330" s="802"/>
      <c r="G330" s="803" t="s">
        <v>34920</v>
      </c>
      <c r="H330" s="740">
        <f t="shared" si="1619"/>
        <v>40</v>
      </c>
      <c r="I330" s="740">
        <v>1</v>
      </c>
      <c r="J330" s="740">
        <f t="shared" si="1620"/>
        <v>40</v>
      </c>
      <c r="K330" s="804">
        <f t="shared" si="1621"/>
        <v>1.8840000000000003</v>
      </c>
      <c r="L330" s="804">
        <f t="shared" si="1622"/>
        <v>1.6129999999999995</v>
      </c>
      <c r="M330" s="724">
        <f t="shared" si="1623"/>
        <v>1.75</v>
      </c>
      <c r="N330" s="725">
        <f t="shared" si="1624"/>
        <v>0.08</v>
      </c>
      <c r="O330" s="725">
        <f t="shared" si="1625"/>
        <v>0.16</v>
      </c>
      <c r="P330" s="724">
        <f t="shared" si="1626"/>
        <v>1.99</v>
      </c>
      <c r="Q330" s="724">
        <f t="shared" si="1627"/>
        <v>1.56</v>
      </c>
      <c r="R330" s="726">
        <f t="shared" si="1628"/>
        <v>0</v>
      </c>
      <c r="S330" s="726">
        <f t="shared" si="1629"/>
        <v>93.6</v>
      </c>
      <c r="T330" s="726">
        <f t="shared" si="1630"/>
        <v>30.58</v>
      </c>
      <c r="U330" s="726">
        <f t="shared" si="1631"/>
        <v>0</v>
      </c>
      <c r="V330" s="726">
        <f t="shared" si="1632"/>
        <v>0</v>
      </c>
      <c r="W330" s="727">
        <f t="shared" si="1633"/>
        <v>199.2</v>
      </c>
      <c r="X330" s="728">
        <f t="shared" si="1634"/>
        <v>0</v>
      </c>
      <c r="Y330" s="720" t="str">
        <f t="shared" si="1635"/>
        <v>E8</v>
      </c>
      <c r="Z330" s="721">
        <f t="shared" si="1636"/>
        <v>1.3</v>
      </c>
      <c r="AA330" s="729" t="s">
        <v>31</v>
      </c>
      <c r="AB330" s="722">
        <f t="shared" si="1613"/>
        <v>1.3</v>
      </c>
      <c r="AC330" s="730">
        <f t="shared" si="1637"/>
        <v>1.8840000000000003</v>
      </c>
      <c r="AD330" s="731">
        <f t="shared" si="1638"/>
        <v>0.08</v>
      </c>
      <c r="AE330" s="731">
        <f t="shared" si="1639"/>
        <v>0.15</v>
      </c>
      <c r="AF330" s="732">
        <f t="shared" si="1640"/>
        <v>2.11</v>
      </c>
      <c r="AG330" s="732">
        <f t="shared" si="1641"/>
        <v>2.2999999999999998</v>
      </c>
      <c r="AH330" s="731">
        <f t="shared" si="1642"/>
        <v>0.74</v>
      </c>
      <c r="AI330" s="733">
        <f t="shared" si="1643"/>
        <v>0</v>
      </c>
      <c r="AJ330" s="733">
        <f t="shared" si="1644"/>
        <v>2.5499999999999998</v>
      </c>
      <c r="AK330" s="733">
        <f t="shared" si="1645"/>
        <v>1.04</v>
      </c>
      <c r="AL330" s="733">
        <f t="shared" si="1646"/>
        <v>0</v>
      </c>
      <c r="AM330" s="733">
        <f t="shared" si="1647"/>
        <v>0</v>
      </c>
      <c r="AN330" s="734">
        <f t="shared" si="1648"/>
        <v>15.45</v>
      </c>
      <c r="AO330" s="735">
        <f t="shared" si="1649"/>
        <v>0</v>
      </c>
      <c r="AP330" s="1216" t="str">
        <f t="shared" si="1650"/>
        <v>E8 =&gt; E9</v>
      </c>
      <c r="AQ330" s="1217"/>
      <c r="AR330" s="739">
        <f t="shared" si="1651"/>
        <v>0.8</v>
      </c>
      <c r="AS330" s="736"/>
      <c r="AT330" s="736"/>
      <c r="AU330" s="723">
        <f t="shared" si="1652"/>
        <v>40</v>
      </c>
      <c r="AV330" s="721">
        <f t="shared" si="1653"/>
        <v>1.5</v>
      </c>
      <c r="AW330" s="729" t="s">
        <v>31</v>
      </c>
      <c r="AX330" s="722">
        <f t="shared" si="1614"/>
        <v>1.5</v>
      </c>
      <c r="AY330" s="727">
        <f t="shared" si="1654"/>
        <v>38.5</v>
      </c>
      <c r="AZ330" s="798">
        <f t="shared" si="1655"/>
        <v>0.16</v>
      </c>
      <c r="BA330" s="798"/>
      <c r="BB330" s="727">
        <f t="shared" si="1656"/>
        <v>1.56</v>
      </c>
      <c r="BC330" s="724">
        <f t="shared" si="1657"/>
        <v>18.579999999999998</v>
      </c>
      <c r="BD330" s="737">
        <f t="shared" si="1658"/>
        <v>0</v>
      </c>
      <c r="BE330" s="737"/>
      <c r="BF330" s="737">
        <f t="shared" si="1659"/>
        <v>127.77</v>
      </c>
      <c r="BG330" s="737">
        <f t="shared" si="1660"/>
        <v>27.87</v>
      </c>
      <c r="BH330" s="726">
        <f t="shared" si="1661"/>
        <v>2.1140000000000003</v>
      </c>
      <c r="BI330" s="726">
        <f t="shared" si="1662"/>
        <v>0</v>
      </c>
      <c r="BJ330" s="726">
        <f t="shared" si="1663"/>
        <v>4.76</v>
      </c>
      <c r="BK330" s="726">
        <f t="shared" si="1615"/>
        <v>0</v>
      </c>
      <c r="BL330" s="738">
        <f t="shared" si="1616"/>
        <v>76.56</v>
      </c>
      <c r="BM330" s="718"/>
      <c r="BN330" s="779" t="s">
        <v>35426</v>
      </c>
      <c r="BO330" s="793" t="s">
        <v>35445</v>
      </c>
      <c r="BP330" s="784">
        <v>0.8</v>
      </c>
      <c r="BQ330" s="784">
        <v>40</v>
      </c>
      <c r="BR330" s="787">
        <v>1.8840000000000003</v>
      </c>
      <c r="BS330" s="787">
        <v>1.6129999999999995</v>
      </c>
      <c r="BT330" s="795">
        <v>0.1</v>
      </c>
    </row>
    <row r="331" spans="1:72" ht="14.25">
      <c r="A331" s="1216" t="str">
        <f t="shared" si="1617"/>
        <v>E9 =&gt; E10</v>
      </c>
      <c r="B331" s="1218"/>
      <c r="C331" s="1217"/>
      <c r="D331" s="800">
        <f t="shared" si="1618"/>
        <v>0.8</v>
      </c>
      <c r="E331" s="801"/>
      <c r="F331" s="802"/>
      <c r="G331" s="803" t="s">
        <v>34920</v>
      </c>
      <c r="H331" s="740">
        <f t="shared" si="1619"/>
        <v>20</v>
      </c>
      <c r="I331" s="740">
        <v>1</v>
      </c>
      <c r="J331" s="740">
        <f t="shared" si="1620"/>
        <v>20</v>
      </c>
      <c r="K331" s="804">
        <f t="shared" si="1621"/>
        <v>1.713000000000001</v>
      </c>
      <c r="L331" s="804">
        <f t="shared" si="1622"/>
        <v>1.6290000000000013</v>
      </c>
      <c r="M331" s="724">
        <f t="shared" si="1623"/>
        <v>1.67</v>
      </c>
      <c r="N331" s="725">
        <f t="shared" si="1624"/>
        <v>0.08</v>
      </c>
      <c r="O331" s="725">
        <f t="shared" si="1625"/>
        <v>0.16</v>
      </c>
      <c r="P331" s="724">
        <f t="shared" si="1626"/>
        <v>1.91</v>
      </c>
      <c r="Q331" s="724">
        <f t="shared" si="1627"/>
        <v>1.56</v>
      </c>
      <c r="R331" s="726">
        <f t="shared" si="1628"/>
        <v>0</v>
      </c>
      <c r="S331" s="726">
        <f t="shared" si="1629"/>
        <v>46.8</v>
      </c>
      <c r="T331" s="726">
        <f t="shared" si="1630"/>
        <v>12.79</v>
      </c>
      <c r="U331" s="726">
        <f t="shared" si="1631"/>
        <v>0</v>
      </c>
      <c r="V331" s="726">
        <f t="shared" si="1632"/>
        <v>0</v>
      </c>
      <c r="W331" s="727">
        <f t="shared" si="1633"/>
        <v>96.4</v>
      </c>
      <c r="X331" s="728">
        <f t="shared" si="1634"/>
        <v>0</v>
      </c>
      <c r="Y331" s="720" t="str">
        <f t="shared" si="1635"/>
        <v>E9</v>
      </c>
      <c r="Z331" s="721">
        <f t="shared" si="1636"/>
        <v>1.3</v>
      </c>
      <c r="AA331" s="729" t="s">
        <v>31</v>
      </c>
      <c r="AB331" s="722">
        <f t="shared" si="1613"/>
        <v>1.3</v>
      </c>
      <c r="AC331" s="730">
        <f t="shared" si="1637"/>
        <v>1.713000000000001</v>
      </c>
      <c r="AD331" s="731">
        <f t="shared" si="1638"/>
        <v>0.08</v>
      </c>
      <c r="AE331" s="731">
        <f t="shared" si="1639"/>
        <v>0.15</v>
      </c>
      <c r="AF331" s="732">
        <f t="shared" si="1640"/>
        <v>1.94</v>
      </c>
      <c r="AG331" s="732">
        <f t="shared" si="1641"/>
        <v>2.2999999999999998</v>
      </c>
      <c r="AH331" s="731">
        <f t="shared" si="1642"/>
        <v>0.74</v>
      </c>
      <c r="AI331" s="733">
        <f t="shared" si="1643"/>
        <v>0</v>
      </c>
      <c r="AJ331" s="733">
        <f t="shared" si="1644"/>
        <v>2.5499999999999998</v>
      </c>
      <c r="AK331" s="733">
        <f t="shared" si="1645"/>
        <v>0.75</v>
      </c>
      <c r="AL331" s="733">
        <f t="shared" si="1646"/>
        <v>0</v>
      </c>
      <c r="AM331" s="733">
        <f t="shared" si="1647"/>
        <v>0</v>
      </c>
      <c r="AN331" s="734">
        <f t="shared" si="1648"/>
        <v>14.44</v>
      </c>
      <c r="AO331" s="735">
        <f t="shared" si="1649"/>
        <v>0</v>
      </c>
      <c r="AP331" s="1216" t="str">
        <f t="shared" si="1650"/>
        <v>E9 =&gt; E10</v>
      </c>
      <c r="AQ331" s="1217"/>
      <c r="AR331" s="739">
        <f t="shared" si="1651"/>
        <v>0.8</v>
      </c>
      <c r="AS331" s="736"/>
      <c r="AT331" s="736"/>
      <c r="AU331" s="723">
        <f t="shared" si="1652"/>
        <v>20</v>
      </c>
      <c r="AV331" s="721">
        <f t="shared" si="1653"/>
        <v>1.5</v>
      </c>
      <c r="AW331" s="729" t="s">
        <v>31</v>
      </c>
      <c r="AX331" s="722">
        <f t="shared" si="1614"/>
        <v>1.5</v>
      </c>
      <c r="AY331" s="727">
        <f t="shared" si="1654"/>
        <v>18.5</v>
      </c>
      <c r="AZ331" s="798">
        <f t="shared" si="1655"/>
        <v>0.16</v>
      </c>
      <c r="BA331" s="798"/>
      <c r="BB331" s="727">
        <f t="shared" si="1656"/>
        <v>1.56</v>
      </c>
      <c r="BC331" s="724">
        <f t="shared" si="1657"/>
        <v>8.93</v>
      </c>
      <c r="BD331" s="737">
        <f t="shared" si="1658"/>
        <v>0</v>
      </c>
      <c r="BE331" s="737"/>
      <c r="BF331" s="737">
        <f t="shared" si="1659"/>
        <v>62.889999999999993</v>
      </c>
      <c r="BG331" s="737">
        <f t="shared" si="1660"/>
        <v>13.39</v>
      </c>
      <c r="BH331" s="726">
        <f t="shared" si="1661"/>
        <v>1.9430000000000009</v>
      </c>
      <c r="BI331" s="726">
        <f t="shared" si="1662"/>
        <v>0</v>
      </c>
      <c r="BJ331" s="726">
        <f t="shared" si="1663"/>
        <v>4.37</v>
      </c>
      <c r="BK331" s="726">
        <f t="shared" si="1615"/>
        <v>0</v>
      </c>
      <c r="BL331" s="738">
        <f t="shared" si="1616"/>
        <v>36.200000000000003</v>
      </c>
      <c r="BM331" s="718"/>
      <c r="BN331" s="779" t="s">
        <v>35427</v>
      </c>
      <c r="BO331" s="793" t="s">
        <v>35446</v>
      </c>
      <c r="BP331" s="784">
        <v>0.8</v>
      </c>
      <c r="BQ331" s="784">
        <v>20</v>
      </c>
      <c r="BR331" s="787">
        <v>1.713000000000001</v>
      </c>
      <c r="BS331" s="787">
        <v>1.6290000000000013</v>
      </c>
      <c r="BT331" s="795">
        <v>0</v>
      </c>
    </row>
    <row r="332" spans="1:72" ht="14.25">
      <c r="A332" s="1216" t="str">
        <f t="shared" si="1617"/>
        <v>E10 =&gt; E11</v>
      </c>
      <c r="B332" s="1218"/>
      <c r="C332" s="1217"/>
      <c r="D332" s="800">
        <f t="shared" si="1618"/>
        <v>0.8</v>
      </c>
      <c r="E332" s="801"/>
      <c r="F332" s="802"/>
      <c r="G332" s="803" t="s">
        <v>35026</v>
      </c>
      <c r="H332" s="740">
        <f t="shared" si="1619"/>
        <v>24</v>
      </c>
      <c r="I332" s="740">
        <v>1</v>
      </c>
      <c r="J332" s="740">
        <f t="shared" si="1620"/>
        <v>24</v>
      </c>
      <c r="K332" s="804">
        <f t="shared" si="1621"/>
        <v>1.6290000000000013</v>
      </c>
      <c r="L332" s="804">
        <f t="shared" si="1622"/>
        <v>1.5200000000000031</v>
      </c>
      <c r="M332" s="724">
        <f t="shared" si="1623"/>
        <v>1.57</v>
      </c>
      <c r="N332" s="725">
        <f t="shared" si="1624"/>
        <v>0.08</v>
      </c>
      <c r="O332" s="725">
        <f t="shared" si="1625"/>
        <v>0.16</v>
      </c>
      <c r="P332" s="724">
        <f t="shared" si="1626"/>
        <v>1.81</v>
      </c>
      <c r="Q332" s="724">
        <f t="shared" si="1627"/>
        <v>1.56</v>
      </c>
      <c r="R332" s="726">
        <f t="shared" si="1628"/>
        <v>0</v>
      </c>
      <c r="S332" s="726">
        <f t="shared" si="1629"/>
        <v>56.16</v>
      </c>
      <c r="T332" s="726">
        <f t="shared" si="1630"/>
        <v>11.61</v>
      </c>
      <c r="U332" s="726">
        <f t="shared" si="1631"/>
        <v>0</v>
      </c>
      <c r="V332" s="726">
        <f t="shared" si="1632"/>
        <v>0</v>
      </c>
      <c r="W332" s="727">
        <f t="shared" si="1633"/>
        <v>110.88</v>
      </c>
      <c r="X332" s="728">
        <f t="shared" si="1634"/>
        <v>0</v>
      </c>
      <c r="Y332" s="720" t="str">
        <f t="shared" si="1635"/>
        <v>E10</v>
      </c>
      <c r="Z332" s="721">
        <f t="shared" si="1636"/>
        <v>1.3</v>
      </c>
      <c r="AA332" s="729" t="s">
        <v>31</v>
      </c>
      <c r="AB332" s="722">
        <f t="shared" si="1613"/>
        <v>1.3</v>
      </c>
      <c r="AC332" s="730">
        <f t="shared" si="1637"/>
        <v>1.6290000000000013</v>
      </c>
      <c r="AD332" s="731">
        <f t="shared" si="1638"/>
        <v>0.08</v>
      </c>
      <c r="AE332" s="731">
        <f t="shared" si="1639"/>
        <v>0.15</v>
      </c>
      <c r="AF332" s="732">
        <f t="shared" si="1640"/>
        <v>1.86</v>
      </c>
      <c r="AG332" s="732">
        <f t="shared" si="1641"/>
        <v>2.2999999999999998</v>
      </c>
      <c r="AH332" s="731">
        <f t="shared" si="1642"/>
        <v>0.74</v>
      </c>
      <c r="AI332" s="733">
        <f t="shared" si="1643"/>
        <v>0</v>
      </c>
      <c r="AJ332" s="733">
        <f t="shared" si="1644"/>
        <v>2.5499999999999998</v>
      </c>
      <c r="AK332" s="733">
        <f t="shared" si="1645"/>
        <v>0.61</v>
      </c>
      <c r="AL332" s="733">
        <f t="shared" si="1646"/>
        <v>0</v>
      </c>
      <c r="AM332" s="733">
        <f t="shared" si="1647"/>
        <v>0</v>
      </c>
      <c r="AN332" s="734">
        <f t="shared" si="1648"/>
        <v>13.97</v>
      </c>
      <c r="AO332" s="735">
        <f t="shared" si="1649"/>
        <v>0</v>
      </c>
      <c r="AP332" s="1216" t="str">
        <f t="shared" si="1650"/>
        <v>E10 =&gt; E11</v>
      </c>
      <c r="AQ332" s="1217"/>
      <c r="AR332" s="739">
        <f t="shared" si="1651"/>
        <v>0.8</v>
      </c>
      <c r="AS332" s="736"/>
      <c r="AT332" s="736"/>
      <c r="AU332" s="723">
        <f t="shared" si="1652"/>
        <v>24</v>
      </c>
      <c r="AV332" s="721">
        <f t="shared" si="1653"/>
        <v>1.5</v>
      </c>
      <c r="AW332" s="729" t="s">
        <v>31</v>
      </c>
      <c r="AX332" s="722">
        <f t="shared" si="1614"/>
        <v>1.5</v>
      </c>
      <c r="AY332" s="727">
        <f t="shared" si="1654"/>
        <v>22.5</v>
      </c>
      <c r="AZ332" s="798">
        <f t="shared" si="1655"/>
        <v>0.16</v>
      </c>
      <c r="BA332" s="798"/>
      <c r="BB332" s="727">
        <f t="shared" si="1656"/>
        <v>1.56</v>
      </c>
      <c r="BC332" s="724">
        <f t="shared" si="1657"/>
        <v>10.86</v>
      </c>
      <c r="BD332" s="737">
        <f t="shared" si="1658"/>
        <v>0</v>
      </c>
      <c r="BE332" s="737"/>
      <c r="BF332" s="737">
        <f t="shared" si="1659"/>
        <v>70.929999999999993</v>
      </c>
      <c r="BG332" s="737">
        <f t="shared" si="1660"/>
        <v>16.29</v>
      </c>
      <c r="BH332" s="726">
        <f t="shared" si="1661"/>
        <v>1.8590000000000013</v>
      </c>
      <c r="BI332" s="726">
        <f t="shared" si="1662"/>
        <v>0</v>
      </c>
      <c r="BJ332" s="726">
        <f t="shared" si="1663"/>
        <v>4.18</v>
      </c>
      <c r="BK332" s="726">
        <f t="shared" si="1615"/>
        <v>0</v>
      </c>
      <c r="BL332" s="738">
        <f t="shared" si="1616"/>
        <v>39.6</v>
      </c>
      <c r="BM332" s="718"/>
      <c r="BN332" s="779" t="s">
        <v>35428</v>
      </c>
      <c r="BO332" s="793" t="s">
        <v>35447</v>
      </c>
      <c r="BP332" s="784">
        <v>0.8</v>
      </c>
      <c r="BQ332" s="784">
        <v>24</v>
      </c>
      <c r="BR332" s="787">
        <v>1.6290000000000013</v>
      </c>
      <c r="BS332" s="787">
        <v>1.5200000000000031</v>
      </c>
      <c r="BT332" s="795">
        <v>0</v>
      </c>
    </row>
    <row r="333" spans="1:72" ht="14.25">
      <c r="A333" s="1216" t="str">
        <f t="shared" si="1617"/>
        <v>E11 =&gt; E12</v>
      </c>
      <c r="B333" s="1218"/>
      <c r="C333" s="1217"/>
      <c r="D333" s="800">
        <v>2</v>
      </c>
      <c r="E333" s="801" t="s">
        <v>31</v>
      </c>
      <c r="F333" s="802">
        <v>0.8</v>
      </c>
      <c r="G333" s="803" t="s">
        <v>34870</v>
      </c>
      <c r="H333" s="740">
        <f t="shared" si="1619"/>
        <v>31</v>
      </c>
      <c r="I333" s="740">
        <v>1</v>
      </c>
      <c r="J333" s="740">
        <f t="shared" si="1620"/>
        <v>31</v>
      </c>
      <c r="K333" s="804">
        <f t="shared" si="1621"/>
        <v>1.5200000000000031</v>
      </c>
      <c r="L333" s="804">
        <f t="shared" si="1622"/>
        <v>1.3210000000000015</v>
      </c>
      <c r="M333" s="724">
        <f t="shared" si="1623"/>
        <v>1.42</v>
      </c>
      <c r="N333" s="725">
        <f t="shared" si="1624"/>
        <v>0.15</v>
      </c>
      <c r="O333" s="725">
        <f t="shared" si="1625"/>
        <v>0.5</v>
      </c>
      <c r="P333" s="724">
        <f t="shared" si="1626"/>
        <v>2.0699999999999998</v>
      </c>
      <c r="Q333" s="724">
        <f t="shared" si="1627"/>
        <v>3</v>
      </c>
      <c r="R333" s="726">
        <f t="shared" si="1628"/>
        <v>0</v>
      </c>
      <c r="S333" s="726">
        <f t="shared" si="1629"/>
        <v>139.5</v>
      </c>
      <c r="T333" s="726">
        <f t="shared" si="1630"/>
        <v>53.01</v>
      </c>
      <c r="U333" s="726">
        <f t="shared" si="1631"/>
        <v>0</v>
      </c>
      <c r="V333" s="726">
        <f t="shared" si="1632"/>
        <v>0</v>
      </c>
      <c r="W333" s="727">
        <f t="shared" si="1633"/>
        <v>159.34</v>
      </c>
      <c r="X333" s="728">
        <f t="shared" si="1634"/>
        <v>0</v>
      </c>
      <c r="Y333" s="720" t="str">
        <f t="shared" si="1635"/>
        <v>E11</v>
      </c>
      <c r="Z333" s="721">
        <f t="shared" si="1636"/>
        <v>2</v>
      </c>
      <c r="AA333" s="729" t="s">
        <v>31</v>
      </c>
      <c r="AB333" s="722">
        <f t="shared" si="1613"/>
        <v>2</v>
      </c>
      <c r="AC333" s="730">
        <f t="shared" si="1637"/>
        <v>1.5200000000000031</v>
      </c>
      <c r="AD333" s="731">
        <f t="shared" si="1638"/>
        <v>0.15</v>
      </c>
      <c r="AE333" s="731">
        <f t="shared" si="1639"/>
        <v>0.15</v>
      </c>
      <c r="AF333" s="732">
        <f t="shared" si="1640"/>
        <v>1.82</v>
      </c>
      <c r="AG333" s="732">
        <f t="shared" si="1641"/>
        <v>3</v>
      </c>
      <c r="AH333" s="731">
        <f t="shared" si="1642"/>
        <v>0.10000000000000009</v>
      </c>
      <c r="AI333" s="733">
        <f t="shared" si="1643"/>
        <v>0</v>
      </c>
      <c r="AJ333" s="733">
        <f t="shared" si="1644"/>
        <v>0.45</v>
      </c>
      <c r="AK333" s="733">
        <f t="shared" si="1645"/>
        <v>0.1</v>
      </c>
      <c r="AL333" s="733">
        <f t="shared" si="1646"/>
        <v>0</v>
      </c>
      <c r="AM333" s="733">
        <f t="shared" si="1647"/>
        <v>0</v>
      </c>
      <c r="AN333" s="734">
        <f t="shared" si="1648"/>
        <v>1.86</v>
      </c>
      <c r="AO333" s="735">
        <f t="shared" si="1649"/>
        <v>0</v>
      </c>
      <c r="AP333" s="1216" t="str">
        <f t="shared" si="1650"/>
        <v>E11 =&gt; E12</v>
      </c>
      <c r="AQ333" s="1217">
        <f t="shared" ref="AQ333:AQ334" si="1664">C333</f>
        <v>0</v>
      </c>
      <c r="AR333" s="739">
        <f t="shared" si="1651"/>
        <v>2</v>
      </c>
      <c r="AS333" s="736" t="s">
        <v>35102</v>
      </c>
      <c r="AT333" s="736">
        <f t="shared" ref="AT333:AT334" si="1665">F333</f>
        <v>0.8</v>
      </c>
      <c r="AU333" s="723">
        <f t="shared" si="1652"/>
        <v>31</v>
      </c>
      <c r="AV333" s="721">
        <f t="shared" si="1653"/>
        <v>2.2000000000000002</v>
      </c>
      <c r="AW333" s="729" t="s">
        <v>31</v>
      </c>
      <c r="AX333" s="722">
        <f t="shared" si="1614"/>
        <v>2.2000000000000002</v>
      </c>
      <c r="AY333" s="727">
        <f t="shared" si="1654"/>
        <v>28.8</v>
      </c>
      <c r="AZ333" s="798">
        <v>0.45</v>
      </c>
      <c r="BA333" s="798">
        <v>0.05</v>
      </c>
      <c r="BB333" s="727">
        <f t="shared" si="1656"/>
        <v>3</v>
      </c>
      <c r="BC333" s="724">
        <f t="shared" si="1657"/>
        <v>0</v>
      </c>
      <c r="BD333" s="737">
        <f t="shared" ref="BD333:BD334" si="1666">IF(F333&gt;0,ROUND(AY333*AZ333*Q333,2),0)</f>
        <v>38.880000000000003</v>
      </c>
      <c r="BE333" s="737">
        <f t="shared" ref="BE333:BE334" si="1667">IF(F333&gt;0,ROUND(AY333*BA333*Q333,2),0)</f>
        <v>4.32</v>
      </c>
      <c r="BF333" s="737">
        <f t="shared" si="1659"/>
        <v>193.05999999999997</v>
      </c>
      <c r="BG333" s="737">
        <f t="shared" si="1660"/>
        <v>72.86</v>
      </c>
      <c r="BH333" s="726">
        <f t="shared" si="1661"/>
        <v>1.8200000000000029</v>
      </c>
      <c r="BI333" s="726">
        <f t="shared" si="1662"/>
        <v>0</v>
      </c>
      <c r="BJ333" s="726">
        <f t="shared" si="1663"/>
        <v>8.81</v>
      </c>
      <c r="BK333" s="726">
        <f t="shared" si="1615"/>
        <v>0</v>
      </c>
      <c r="BL333" s="738">
        <f t="shared" si="1616"/>
        <v>72.510000000000005</v>
      </c>
      <c r="BM333" s="718"/>
      <c r="BN333" s="779" t="s">
        <v>35429</v>
      </c>
      <c r="BO333" s="793" t="s">
        <v>35448</v>
      </c>
      <c r="BP333" s="784">
        <v>0.8</v>
      </c>
      <c r="BQ333" s="784">
        <v>31</v>
      </c>
      <c r="BR333" s="787">
        <v>1.5200000000000031</v>
      </c>
      <c r="BS333" s="787">
        <v>1.3210000000000015</v>
      </c>
      <c r="BT333" s="795">
        <v>0</v>
      </c>
    </row>
    <row r="334" spans="1:72" ht="14.25">
      <c r="A334" s="1216" t="str">
        <f t="shared" si="1617"/>
        <v>E12 =&gt; E13</v>
      </c>
      <c r="B334" s="1218"/>
      <c r="C334" s="1217"/>
      <c r="D334" s="800">
        <v>2</v>
      </c>
      <c r="E334" s="801" t="s">
        <v>31</v>
      </c>
      <c r="F334" s="802">
        <v>0.8</v>
      </c>
      <c r="G334" s="803" t="s">
        <v>34870</v>
      </c>
      <c r="H334" s="740">
        <f t="shared" si="1619"/>
        <v>40</v>
      </c>
      <c r="I334" s="740">
        <v>1</v>
      </c>
      <c r="J334" s="740">
        <f t="shared" si="1620"/>
        <v>40</v>
      </c>
      <c r="K334" s="804">
        <f t="shared" si="1621"/>
        <v>1.3210000000000015</v>
      </c>
      <c r="L334" s="804">
        <f t="shared" si="1622"/>
        <v>1.7250000000000014</v>
      </c>
      <c r="M334" s="724">
        <f t="shared" si="1623"/>
        <v>1.52</v>
      </c>
      <c r="N334" s="725">
        <f t="shared" si="1624"/>
        <v>0.15</v>
      </c>
      <c r="O334" s="725">
        <f t="shared" si="1625"/>
        <v>0.5</v>
      </c>
      <c r="P334" s="724">
        <f t="shared" si="1626"/>
        <v>2.17</v>
      </c>
      <c r="Q334" s="724">
        <f t="shared" si="1627"/>
        <v>3</v>
      </c>
      <c r="R334" s="726">
        <f t="shared" si="1628"/>
        <v>0</v>
      </c>
      <c r="S334" s="726">
        <f t="shared" si="1629"/>
        <v>180</v>
      </c>
      <c r="T334" s="726">
        <f t="shared" si="1630"/>
        <v>80.400000000000006</v>
      </c>
      <c r="U334" s="726">
        <f t="shared" si="1631"/>
        <v>0</v>
      </c>
      <c r="V334" s="726">
        <f t="shared" si="1632"/>
        <v>0</v>
      </c>
      <c r="W334" s="727">
        <f t="shared" si="1633"/>
        <v>213.6</v>
      </c>
      <c r="X334" s="728">
        <f t="shared" si="1634"/>
        <v>0</v>
      </c>
      <c r="Y334" s="720" t="str">
        <f t="shared" si="1635"/>
        <v>E12</v>
      </c>
      <c r="Z334" s="721">
        <f t="shared" si="1636"/>
        <v>2</v>
      </c>
      <c r="AA334" s="729" t="s">
        <v>31</v>
      </c>
      <c r="AB334" s="722">
        <f t="shared" si="1613"/>
        <v>2</v>
      </c>
      <c r="AC334" s="730">
        <f t="shared" si="1637"/>
        <v>1.3210000000000015</v>
      </c>
      <c r="AD334" s="731">
        <f t="shared" si="1638"/>
        <v>0.15</v>
      </c>
      <c r="AE334" s="731">
        <f t="shared" si="1639"/>
        <v>0.15</v>
      </c>
      <c r="AF334" s="732">
        <f t="shared" si="1640"/>
        <v>1.62</v>
      </c>
      <c r="AG334" s="732">
        <f t="shared" si="1641"/>
        <v>3</v>
      </c>
      <c r="AH334" s="731">
        <f t="shared" si="1642"/>
        <v>0.10000000000000009</v>
      </c>
      <c r="AI334" s="733">
        <f t="shared" si="1643"/>
        <v>0</v>
      </c>
      <c r="AJ334" s="733">
        <f t="shared" si="1644"/>
        <v>0.45</v>
      </c>
      <c r="AK334" s="733">
        <f t="shared" si="1645"/>
        <v>0.04</v>
      </c>
      <c r="AL334" s="733">
        <f t="shared" si="1646"/>
        <v>0</v>
      </c>
      <c r="AM334" s="733">
        <f t="shared" si="1647"/>
        <v>0</v>
      </c>
      <c r="AN334" s="734">
        <f t="shared" si="1648"/>
        <v>1.7</v>
      </c>
      <c r="AO334" s="735">
        <f t="shared" si="1649"/>
        <v>0</v>
      </c>
      <c r="AP334" s="1216" t="str">
        <f t="shared" si="1650"/>
        <v>E12 =&gt; E13</v>
      </c>
      <c r="AQ334" s="1217">
        <f t="shared" si="1664"/>
        <v>0</v>
      </c>
      <c r="AR334" s="739">
        <f t="shared" si="1651"/>
        <v>2</v>
      </c>
      <c r="AS334" s="736" t="s">
        <v>35102</v>
      </c>
      <c r="AT334" s="736">
        <f t="shared" si="1665"/>
        <v>0.8</v>
      </c>
      <c r="AU334" s="723">
        <f t="shared" si="1652"/>
        <v>40</v>
      </c>
      <c r="AV334" s="721">
        <f t="shared" si="1653"/>
        <v>2.2000000000000002</v>
      </c>
      <c r="AW334" s="729" t="s">
        <v>31</v>
      </c>
      <c r="AX334" s="722">
        <f t="shared" si="1614"/>
        <v>2.2000000000000002</v>
      </c>
      <c r="AY334" s="727">
        <f t="shared" si="1654"/>
        <v>37.799999999999997</v>
      </c>
      <c r="AZ334" s="798">
        <v>0.45</v>
      </c>
      <c r="BA334" s="798">
        <v>0.05</v>
      </c>
      <c r="BB334" s="727">
        <f t="shared" si="1656"/>
        <v>3</v>
      </c>
      <c r="BC334" s="724">
        <f t="shared" si="1657"/>
        <v>0</v>
      </c>
      <c r="BD334" s="737">
        <f t="shared" si="1666"/>
        <v>51.03</v>
      </c>
      <c r="BE334" s="737">
        <f t="shared" si="1667"/>
        <v>5.67</v>
      </c>
      <c r="BF334" s="737">
        <f t="shared" si="1659"/>
        <v>260.89</v>
      </c>
      <c r="BG334" s="737">
        <f t="shared" si="1660"/>
        <v>95.63</v>
      </c>
      <c r="BH334" s="726">
        <f t="shared" si="1661"/>
        <v>1.6210000000000013</v>
      </c>
      <c r="BI334" s="726">
        <f t="shared" si="1662"/>
        <v>0</v>
      </c>
      <c r="BJ334" s="726">
        <f t="shared" si="1663"/>
        <v>7.85</v>
      </c>
      <c r="BK334" s="726">
        <f t="shared" si="1615"/>
        <v>0</v>
      </c>
      <c r="BL334" s="738">
        <f t="shared" si="1616"/>
        <v>106.38</v>
      </c>
      <c r="BM334" s="718"/>
      <c r="BN334" s="779" t="s">
        <v>35430</v>
      </c>
      <c r="BO334" s="793" t="s">
        <v>35449</v>
      </c>
      <c r="BP334" s="784">
        <v>0.8</v>
      </c>
      <c r="BQ334" s="784">
        <v>40</v>
      </c>
      <c r="BR334" s="787">
        <v>1.3210000000000015</v>
      </c>
      <c r="BS334" s="787">
        <v>1.7250000000000014</v>
      </c>
      <c r="BT334" s="795">
        <v>0</v>
      </c>
    </row>
    <row r="335" spans="1:72" ht="14.25">
      <c r="A335" s="1216" t="str">
        <f t="shared" ref="A335:A336" si="1668">BN335</f>
        <v>E13 =&gt; E14</v>
      </c>
      <c r="B335" s="1218"/>
      <c r="C335" s="1217"/>
      <c r="D335" s="800">
        <v>2</v>
      </c>
      <c r="E335" s="801" t="s">
        <v>31</v>
      </c>
      <c r="F335" s="802">
        <v>0.8</v>
      </c>
      <c r="G335" s="803" t="s">
        <v>34870</v>
      </c>
      <c r="H335" s="740">
        <f t="shared" ref="H335:H336" si="1669">BQ335</f>
        <v>17</v>
      </c>
      <c r="I335" s="740">
        <v>1</v>
      </c>
      <c r="J335" s="740">
        <f t="shared" ref="J335:J336" si="1670">H335</f>
        <v>17</v>
      </c>
      <c r="K335" s="804">
        <f t="shared" ref="K335:K336" si="1671">BR335</f>
        <v>1.7250000000000014</v>
      </c>
      <c r="L335" s="804">
        <f t="shared" ref="L335:L336" si="1672">BS335</f>
        <v>2</v>
      </c>
      <c r="M335" s="724">
        <f t="shared" ref="M335:M336" si="1673">ROUND((K335+L335)/2,2)</f>
        <v>1.86</v>
      </c>
      <c r="N335" s="725">
        <f t="shared" ref="N335:N336" si="1674">IF(F335=0,ROUND($D335*10%,2),IF(D335&gt;2.8,0.18,0.15))</f>
        <v>0.15</v>
      </c>
      <c r="O335" s="725">
        <f t="shared" ref="O335:O336" si="1675">IF(F335=0,IF(   ROUND($D335/4,2),   IF(ROUND(($D335*1.2)/6,2)&lt;0.1,0.1,ROUND(($D335*1.2)/6,2))),0.5)</f>
        <v>0.5</v>
      </c>
      <c r="P335" s="724">
        <f t="shared" ref="P335:P336" si="1676">M335+N335+O335</f>
        <v>2.5100000000000002</v>
      </c>
      <c r="Q335" s="724">
        <f t="shared" ref="Q335:Q336" si="1677">IF(P335&lt;2,(D335+N335*2)+0.6,(D335+N335*2)+0.6+ROUNDUP(P335-2,0)*0.1)*I335</f>
        <v>3</v>
      </c>
      <c r="R335" s="726">
        <f t="shared" si="1628"/>
        <v>0</v>
      </c>
      <c r="S335" s="726">
        <f t="shared" si="1629"/>
        <v>76.5</v>
      </c>
      <c r="T335" s="726">
        <f t="shared" si="1630"/>
        <v>51.51</v>
      </c>
      <c r="U335" s="726">
        <f t="shared" si="1631"/>
        <v>0</v>
      </c>
      <c r="V335" s="726">
        <f t="shared" si="1632"/>
        <v>0</v>
      </c>
      <c r="W335" s="727">
        <f t="shared" si="1633"/>
        <v>102.34</v>
      </c>
      <c r="X335" s="728">
        <f t="shared" si="1634"/>
        <v>0</v>
      </c>
      <c r="Y335" s="720" t="str">
        <f t="shared" ref="Y335:Y336" si="1678">BO335</f>
        <v>E13</v>
      </c>
      <c r="Z335" s="721">
        <f t="shared" ref="Z335:Z336" si="1679">IF($D335=0.3,IF($I335=1,1.2,IF(I335=2,1.5,"--")),IF($D335=0.4,IF($I335=1,1.2,IF(I335=2,1.5,"--")),IF($D335=0.45,IF($I335=1,1.2,IF(I335=2,1.5,"--")),IF($D335=0.5,IF($I335=1,1.2,IF(I335=2,1.5,"--")),IF($D335=0.6,IF($I335=1,1.2,IF(I335=2,2,"--")),IF($D335=0.75,IF($I335=1,1.3,IF(I335=2,2,"--")),IF($D335=0.8,1.3,IF($D335=1,1.5,IF($D335=1.2,1.7,IF($D335&lt;=2,2,"--"))))))))))</f>
        <v>2</v>
      </c>
      <c r="AA335" s="729" t="s">
        <v>31</v>
      </c>
      <c r="AB335" s="722">
        <f t="shared" ref="AB335:AB336" si="1680">Z335</f>
        <v>2</v>
      </c>
      <c r="AC335" s="730">
        <f t="shared" ref="AC335:AC336" si="1681">IF($Z335="--","--",K335)</f>
        <v>1.7250000000000014</v>
      </c>
      <c r="AD335" s="731">
        <f t="shared" ref="AD335:AD336" si="1682">IF($Z335="--","--",IF(D335&gt;1.5,0.15,ROUND($D335*10%,2)))</f>
        <v>0.15</v>
      </c>
      <c r="AE335" s="731">
        <f t="shared" si="1639"/>
        <v>0.15</v>
      </c>
      <c r="AF335" s="732">
        <f t="shared" ref="AF335:AF336" si="1683">IF($Z335="--","--",ROUND(AC335+AD335+AE335,2))</f>
        <v>2.0299999999999998</v>
      </c>
      <c r="AG335" s="732">
        <f t="shared" si="1641"/>
        <v>3</v>
      </c>
      <c r="AH335" s="731">
        <f t="shared" ref="AH335:AH336" si="1684">IF($D335=0.3,1.04,IF($D335=0.4,0.92,IF($D335=0.45,0.86,IF($D335=0.5,0.8,IF($D335=0.75,0.8,IF($D335=0.6,0.68,IF($D335=0.8,0.74,IF($D335=1,0.7,IF($D335=1.2,0.66,IF($D335=1.5,0.6,IF($D335&lt;=2,(2.4-(D335+0.3)),"--")))))))))))</f>
        <v>0.10000000000000009</v>
      </c>
      <c r="AI335" s="733">
        <f t="shared" si="1643"/>
        <v>0</v>
      </c>
      <c r="AJ335" s="733">
        <f t="shared" si="1644"/>
        <v>0.45</v>
      </c>
      <c r="AK335" s="733">
        <f t="shared" si="1645"/>
        <v>0.16</v>
      </c>
      <c r="AL335" s="733">
        <f t="shared" si="1646"/>
        <v>0</v>
      </c>
      <c r="AM335" s="733">
        <f t="shared" si="1647"/>
        <v>0</v>
      </c>
      <c r="AN335" s="734">
        <f t="shared" si="1648"/>
        <v>2.02</v>
      </c>
      <c r="AO335" s="735">
        <f t="shared" si="1649"/>
        <v>0</v>
      </c>
      <c r="AP335" s="1216" t="str">
        <f t="shared" ref="AP335:AP336" si="1685">A335</f>
        <v>E13 =&gt; E14</v>
      </c>
      <c r="AQ335" s="1217">
        <f t="shared" ref="AQ335:AQ336" si="1686">C335</f>
        <v>0</v>
      </c>
      <c r="AR335" s="739">
        <f t="shared" ref="AR335:AR336" si="1687">D335</f>
        <v>2</v>
      </c>
      <c r="AS335" s="736" t="s">
        <v>35102</v>
      </c>
      <c r="AT335" s="736">
        <f t="shared" ref="AT335:AT336" si="1688">F335</f>
        <v>0.8</v>
      </c>
      <c r="AU335" s="723">
        <f t="shared" ref="AU335:AU336" si="1689">H335</f>
        <v>17</v>
      </c>
      <c r="AV335" s="721">
        <f t="shared" ref="AV335:AV336" si="1690">IF($Z335="--","--",Z335+0.2)</f>
        <v>2.2000000000000002</v>
      </c>
      <c r="AW335" s="729" t="s">
        <v>31</v>
      </c>
      <c r="AX335" s="722">
        <f t="shared" ref="AX335:AX336" si="1691">AV335</f>
        <v>2.2000000000000002</v>
      </c>
      <c r="AY335" s="727">
        <f t="shared" ref="AY335:AY336" si="1692">IF(D335&gt;2,AU335,AU335-AV335)</f>
        <v>14.8</v>
      </c>
      <c r="AZ335" s="798">
        <v>0.45</v>
      </c>
      <c r="BA335" s="798">
        <v>0.05</v>
      </c>
      <c r="BB335" s="727">
        <f t="shared" ref="BB335:BB336" si="1693">Q335</f>
        <v>3</v>
      </c>
      <c r="BC335" s="724">
        <f t="shared" ref="BC335:BC336" si="1694">IF(F335=0,IF(ROUND( AY335 * ( ( (O335*Q335) +  ( ((D335+N335*2)/6)*Q335 ) ) - ROUND(  ((D335+N335*2)^2)   *   (   ( PI()*96.379 / (4*360) )  -  ( (SIN((96.379/2)*PI()/180)) * (COS((96.379/2)*PI()/180)) / 4 )   ), 4) ),2),   ROUND( AY335 * ( ( (O335*Q335) +  ( ((D335+N335*2)/4)*Q335 ) ) - ROUND(  ((D335+N335*2)^2)   *   (   ( PI()*120 / (4*360) )  -  ( (SIN((120/2)*PI()/180)) * (COS((120/2)*PI()/180)) / 4 )   ), 4) ),2)),0)</f>
        <v>0</v>
      </c>
      <c r="BD335" s="737">
        <f t="shared" ref="BD335:BD336" si="1695">IF(F335&gt;0,ROUND(AY335*AZ335*Q335,2),0)</f>
        <v>19.98</v>
      </c>
      <c r="BE335" s="737">
        <f t="shared" ref="BE335:BE336" si="1696">IF(F335&gt;0,ROUND(AY335*BA335*Q335,2),0)</f>
        <v>2.2200000000000002</v>
      </c>
      <c r="BF335" s="737">
        <f t="shared" ref="BF335:BF336" si="1697">SUM(R335:V335,AI335:AM335)</f>
        <v>128.61999999999998</v>
      </c>
      <c r="BG335" s="737">
        <f t="shared" ref="BG335:BG336" si="1698">IF(F335=0, ROUND( ( PI()*( (D335+N335*2)^2 ) / 4  ) * AY335,2),  ROUND( (D335+N335*2)*(F335+N335*2) * AY335,2))*I335</f>
        <v>37.44</v>
      </c>
      <c r="BH335" s="726">
        <f t="shared" ref="BH335:BH336" si="1699">IF(($K335+N335-0.15)&lt;=2,($K335+N335+0.15),IF(($K335+N335)&lt;=3,2.35,($K335+N335+0.2)-0.85))</f>
        <v>2.0250000000000012</v>
      </c>
      <c r="BI335" s="726">
        <f t="shared" ref="BI335:BI336" si="1700">IF(D335&gt;2,   (K335-F335-N335-0.11),IF(($K335+N335)&lt;=2,0,IF(($K335+N335)&gt;3,0.85,(K335+N335+0.2-BH335))))</f>
        <v>0</v>
      </c>
      <c r="BJ335" s="726">
        <f t="shared" ref="BJ335:BJ336" si="1701">IF($Z335="--",0,IF(D335&gt;2,ROUND(((1.42+0.4)+(0.91+0.4))*2*BI335,2),ROUND(AV335*AX335*BH335,2)))</f>
        <v>9.8000000000000007</v>
      </c>
      <c r="BK335" s="726">
        <f t="shared" ref="BK335:BK336" si="1702">ROUND(((PI()*0.9^2)/4)*BI335,2)</f>
        <v>0</v>
      </c>
      <c r="BL335" s="738">
        <f t="shared" ref="BL335:BL336" si="1703">ROUND(BF335-BG335-BJ335-BK335-BC335-BD335,2)</f>
        <v>61.4</v>
      </c>
      <c r="BM335" s="718"/>
      <c r="BN335" s="779" t="s">
        <v>35431</v>
      </c>
      <c r="BO335" s="793" t="s">
        <v>35450</v>
      </c>
      <c r="BP335" s="784">
        <v>0.8</v>
      </c>
      <c r="BQ335" s="784">
        <v>17</v>
      </c>
      <c r="BR335" s="787">
        <v>1.7250000000000014</v>
      </c>
      <c r="BS335" s="787">
        <v>2</v>
      </c>
      <c r="BT335" s="795">
        <v>0</v>
      </c>
    </row>
    <row r="336" spans="1:72" ht="14.25">
      <c r="A336" s="1216" t="str">
        <f t="shared" si="1668"/>
        <v>E14 =&gt; E15</v>
      </c>
      <c r="B336" s="1218"/>
      <c r="C336" s="1217"/>
      <c r="D336" s="800">
        <v>2</v>
      </c>
      <c r="E336" s="801" t="s">
        <v>31</v>
      </c>
      <c r="F336" s="802">
        <v>0.8</v>
      </c>
      <c r="G336" s="803" t="s">
        <v>34870</v>
      </c>
      <c r="H336" s="740">
        <f t="shared" si="1669"/>
        <v>12</v>
      </c>
      <c r="I336" s="740">
        <v>1</v>
      </c>
      <c r="J336" s="740">
        <f t="shared" si="1670"/>
        <v>12</v>
      </c>
      <c r="K336" s="804">
        <f t="shared" si="1671"/>
        <v>2</v>
      </c>
      <c r="L336" s="804">
        <f t="shared" si="1672"/>
        <v>2.1565999999999974</v>
      </c>
      <c r="M336" s="724">
        <f t="shared" si="1673"/>
        <v>2.08</v>
      </c>
      <c r="N336" s="725">
        <f t="shared" si="1674"/>
        <v>0.15</v>
      </c>
      <c r="O336" s="725">
        <f t="shared" si="1675"/>
        <v>0.5</v>
      </c>
      <c r="P336" s="724">
        <f t="shared" si="1676"/>
        <v>2.73</v>
      </c>
      <c r="Q336" s="724">
        <f t="shared" si="1677"/>
        <v>3</v>
      </c>
      <c r="R336" s="726">
        <f t="shared" si="1628"/>
        <v>0</v>
      </c>
      <c r="S336" s="726">
        <f t="shared" si="1629"/>
        <v>54</v>
      </c>
      <c r="T336" s="726">
        <f t="shared" si="1630"/>
        <v>44.28</v>
      </c>
      <c r="U336" s="726">
        <f t="shared" si="1631"/>
        <v>0</v>
      </c>
      <c r="V336" s="726">
        <f t="shared" si="1632"/>
        <v>0</v>
      </c>
      <c r="W336" s="727">
        <f t="shared" si="1633"/>
        <v>77.52</v>
      </c>
      <c r="X336" s="728">
        <f t="shared" si="1634"/>
        <v>0</v>
      </c>
      <c r="Y336" s="720" t="str">
        <f t="shared" si="1678"/>
        <v>E14</v>
      </c>
      <c r="Z336" s="721">
        <f t="shared" si="1679"/>
        <v>2</v>
      </c>
      <c r="AA336" s="729" t="s">
        <v>31</v>
      </c>
      <c r="AB336" s="722">
        <f t="shared" si="1680"/>
        <v>2</v>
      </c>
      <c r="AC336" s="730">
        <f t="shared" si="1681"/>
        <v>2</v>
      </c>
      <c r="AD336" s="731">
        <f t="shared" si="1682"/>
        <v>0.15</v>
      </c>
      <c r="AE336" s="731">
        <f t="shared" si="1639"/>
        <v>0.15</v>
      </c>
      <c r="AF336" s="732">
        <f t="shared" si="1683"/>
        <v>2.2999999999999998</v>
      </c>
      <c r="AG336" s="732">
        <f t="shared" si="1641"/>
        <v>3</v>
      </c>
      <c r="AH336" s="731">
        <f t="shared" si="1684"/>
        <v>0.10000000000000009</v>
      </c>
      <c r="AI336" s="733">
        <f t="shared" si="1643"/>
        <v>0</v>
      </c>
      <c r="AJ336" s="733">
        <f t="shared" si="1644"/>
        <v>0.45</v>
      </c>
      <c r="AK336" s="733">
        <f t="shared" si="1645"/>
        <v>0.24</v>
      </c>
      <c r="AL336" s="733">
        <f t="shared" si="1646"/>
        <v>0</v>
      </c>
      <c r="AM336" s="733">
        <f t="shared" si="1647"/>
        <v>0</v>
      </c>
      <c r="AN336" s="734">
        <f t="shared" si="1648"/>
        <v>2.2400000000000002</v>
      </c>
      <c r="AO336" s="735">
        <f t="shared" si="1649"/>
        <v>0</v>
      </c>
      <c r="AP336" s="1216" t="str">
        <f t="shared" si="1685"/>
        <v>E14 =&gt; E15</v>
      </c>
      <c r="AQ336" s="1217">
        <f t="shared" si="1686"/>
        <v>0</v>
      </c>
      <c r="AR336" s="739">
        <f t="shared" si="1687"/>
        <v>2</v>
      </c>
      <c r="AS336" s="736" t="s">
        <v>35102</v>
      </c>
      <c r="AT336" s="736">
        <f t="shared" si="1688"/>
        <v>0.8</v>
      </c>
      <c r="AU336" s="723">
        <f t="shared" si="1689"/>
        <v>12</v>
      </c>
      <c r="AV336" s="721">
        <f t="shared" si="1690"/>
        <v>2.2000000000000002</v>
      </c>
      <c r="AW336" s="729" t="s">
        <v>31</v>
      </c>
      <c r="AX336" s="722">
        <f t="shared" si="1691"/>
        <v>2.2000000000000002</v>
      </c>
      <c r="AY336" s="727">
        <f t="shared" si="1692"/>
        <v>9.8000000000000007</v>
      </c>
      <c r="AZ336" s="798">
        <v>0.45</v>
      </c>
      <c r="BA336" s="798">
        <v>0.05</v>
      </c>
      <c r="BB336" s="727">
        <f t="shared" si="1693"/>
        <v>3</v>
      </c>
      <c r="BC336" s="724">
        <f t="shared" si="1694"/>
        <v>0</v>
      </c>
      <c r="BD336" s="737">
        <f t="shared" si="1695"/>
        <v>13.23</v>
      </c>
      <c r="BE336" s="737">
        <f t="shared" si="1696"/>
        <v>1.47</v>
      </c>
      <c r="BF336" s="737">
        <f t="shared" si="1697"/>
        <v>98.97</v>
      </c>
      <c r="BG336" s="737">
        <f t="shared" si="1698"/>
        <v>24.79</v>
      </c>
      <c r="BH336" s="726">
        <f t="shared" si="1699"/>
        <v>2.2999999999999998</v>
      </c>
      <c r="BI336" s="726">
        <f t="shared" si="1700"/>
        <v>5.0000000000000266E-2</v>
      </c>
      <c r="BJ336" s="726">
        <f t="shared" si="1701"/>
        <v>11.13</v>
      </c>
      <c r="BK336" s="726">
        <f t="shared" si="1702"/>
        <v>0.03</v>
      </c>
      <c r="BL336" s="738">
        <f t="shared" si="1703"/>
        <v>49.79</v>
      </c>
      <c r="BM336" s="718"/>
      <c r="BN336" s="779" t="s">
        <v>35432</v>
      </c>
      <c r="BO336" s="793" t="s">
        <v>35451</v>
      </c>
      <c r="BP336" s="784">
        <v>0.8</v>
      </c>
      <c r="BQ336" s="784">
        <v>12</v>
      </c>
      <c r="BR336" s="787">
        <v>2</v>
      </c>
      <c r="BS336" s="787">
        <v>2.1565999999999974</v>
      </c>
      <c r="BT336" s="795">
        <v>0</v>
      </c>
    </row>
    <row r="337" spans="1:72" ht="14.25">
      <c r="A337" s="1216" t="str">
        <f t="shared" ref="A337:A340" si="1704">BN337</f>
        <v>E15 =&gt; E16</v>
      </c>
      <c r="B337" s="1218"/>
      <c r="C337" s="1217"/>
      <c r="D337" s="800">
        <v>2</v>
      </c>
      <c r="E337" s="801" t="s">
        <v>31</v>
      </c>
      <c r="F337" s="802">
        <v>0.8</v>
      </c>
      <c r="G337" s="803" t="s">
        <v>34870</v>
      </c>
      <c r="H337" s="740">
        <f t="shared" ref="H337:H340" si="1705">BQ337</f>
        <v>30</v>
      </c>
      <c r="I337" s="740">
        <v>1</v>
      </c>
      <c r="J337" s="740">
        <f t="shared" ref="J337:J340" si="1706">H337</f>
        <v>30</v>
      </c>
      <c r="K337" s="804">
        <f t="shared" ref="K337:K340" si="1707">BR337</f>
        <v>2.1565999999999974</v>
      </c>
      <c r="L337" s="804">
        <f t="shared" ref="L337:L340" si="1708">BS337</f>
        <v>2.3546000000000014</v>
      </c>
      <c r="M337" s="724">
        <f t="shared" ref="M337:M340" si="1709">ROUND((K337+L337)/2,2)</f>
        <v>2.2599999999999998</v>
      </c>
      <c r="N337" s="725">
        <f t="shared" ref="N337:N340" si="1710">IF(F337=0,ROUND($D337*10%,2),IF(D337&gt;2.8,0.18,0.15))</f>
        <v>0.15</v>
      </c>
      <c r="O337" s="725">
        <f t="shared" ref="O337:O340" si="1711">IF(F337=0,IF(   ROUND($D337/4,2),   IF(ROUND(($D337*1.2)/6,2)&lt;0.1,0.1,ROUND(($D337*1.2)/6,2))),0.5)</f>
        <v>0.5</v>
      </c>
      <c r="P337" s="724">
        <f t="shared" ref="P337:P340" si="1712">M337+N337+O337</f>
        <v>2.9099999999999997</v>
      </c>
      <c r="Q337" s="724">
        <f t="shared" ref="Q337:Q340" si="1713">IF(P337&lt;2,(D337+N337*2)+0.6,(D337+N337*2)+0.6+ROUNDUP(P337-2,0)*0.1)*I337</f>
        <v>3</v>
      </c>
      <c r="R337" s="726">
        <f t="shared" si="1628"/>
        <v>0</v>
      </c>
      <c r="S337" s="726">
        <f t="shared" si="1629"/>
        <v>135</v>
      </c>
      <c r="T337" s="726">
        <f t="shared" si="1630"/>
        <v>126.9</v>
      </c>
      <c r="U337" s="726">
        <f t="shared" si="1631"/>
        <v>0</v>
      </c>
      <c r="V337" s="726">
        <f t="shared" si="1632"/>
        <v>0</v>
      </c>
      <c r="W337" s="727">
        <f t="shared" si="1633"/>
        <v>204.6</v>
      </c>
      <c r="X337" s="728">
        <f t="shared" si="1634"/>
        <v>0</v>
      </c>
      <c r="Y337" s="720" t="str">
        <f t="shared" ref="Y337:Y340" si="1714">BO337</f>
        <v>E15</v>
      </c>
      <c r="Z337" s="721">
        <f t="shared" ref="Z337:Z340" si="1715">IF($D337=0.3,IF($I337=1,1.2,IF(I337=2,1.5,"--")),IF($D337=0.4,IF($I337=1,1.2,IF(I337=2,1.5,"--")),IF($D337=0.45,IF($I337=1,1.2,IF(I337=2,1.5,"--")),IF($D337=0.5,IF($I337=1,1.2,IF(I337=2,1.5,"--")),IF($D337=0.6,IF($I337=1,1.2,IF(I337=2,2,"--")),IF($D337=0.75,IF($I337=1,1.3,IF(I337=2,2,"--")),IF($D337=0.8,1.3,IF($D337=1,1.5,IF($D337=1.2,1.7,IF($D337&lt;=2,2,"--"))))))))))</f>
        <v>2</v>
      </c>
      <c r="AA337" s="729" t="s">
        <v>31</v>
      </c>
      <c r="AB337" s="722">
        <f t="shared" ref="AB337:AB340" si="1716">Z337</f>
        <v>2</v>
      </c>
      <c r="AC337" s="730">
        <f t="shared" ref="AC337:AC340" si="1717">IF($Z337="--","--",K337)</f>
        <v>2.1565999999999974</v>
      </c>
      <c r="AD337" s="731">
        <f t="shared" ref="AD337:AD340" si="1718">IF($Z337="--","--",IF(D337&gt;1.5,0.15,ROUND($D337*10%,2)))</f>
        <v>0.15</v>
      </c>
      <c r="AE337" s="731">
        <f t="shared" si="1639"/>
        <v>0.15</v>
      </c>
      <c r="AF337" s="732">
        <f t="shared" ref="AF337:AF340" si="1719">IF($Z337="--","--",ROUND(AC337+AD337+AE337,2))</f>
        <v>2.46</v>
      </c>
      <c r="AG337" s="732">
        <f t="shared" si="1641"/>
        <v>3.1</v>
      </c>
      <c r="AH337" s="731">
        <f t="shared" ref="AH337:AH340" si="1720">IF($D337=0.3,1.04,IF($D337=0.4,0.92,IF($D337=0.45,0.86,IF($D337=0.5,0.8,IF($D337=0.75,0.8,IF($D337=0.6,0.68,IF($D337=0.8,0.74,IF($D337=1,0.7,IF($D337=1.2,0.66,IF($D337=1.5,0.6,IF($D337&lt;=2,(2.4-(D337+0.3)),"--")))))))))))</f>
        <v>0.10000000000000009</v>
      </c>
      <c r="AI337" s="733">
        <f t="shared" si="1643"/>
        <v>0</v>
      </c>
      <c r="AJ337" s="733">
        <f t="shared" si="1644"/>
        <v>0.47</v>
      </c>
      <c r="AK337" s="733">
        <f t="shared" si="1645"/>
        <v>0.3</v>
      </c>
      <c r="AL337" s="733">
        <f t="shared" si="1646"/>
        <v>0</v>
      </c>
      <c r="AM337" s="733">
        <f t="shared" si="1647"/>
        <v>0</v>
      </c>
      <c r="AN337" s="734">
        <f t="shared" si="1648"/>
        <v>2.37</v>
      </c>
      <c r="AO337" s="735">
        <f t="shared" si="1649"/>
        <v>0</v>
      </c>
      <c r="AP337" s="1216" t="str">
        <f t="shared" ref="AP337:AP340" si="1721">A337</f>
        <v>E15 =&gt; E16</v>
      </c>
      <c r="AQ337" s="1217">
        <f t="shared" ref="AQ337:AQ340" si="1722">C337</f>
        <v>0</v>
      </c>
      <c r="AR337" s="739">
        <f t="shared" ref="AR337:AR340" si="1723">D337</f>
        <v>2</v>
      </c>
      <c r="AS337" s="736" t="s">
        <v>35102</v>
      </c>
      <c r="AT337" s="736">
        <f t="shared" ref="AT337:AT340" si="1724">F337</f>
        <v>0.8</v>
      </c>
      <c r="AU337" s="723">
        <f t="shared" ref="AU337:AU340" si="1725">H337</f>
        <v>30</v>
      </c>
      <c r="AV337" s="721">
        <f t="shared" ref="AV337:AV340" si="1726">IF($Z337="--","--",Z337+0.2)</f>
        <v>2.2000000000000002</v>
      </c>
      <c r="AW337" s="729" t="s">
        <v>31</v>
      </c>
      <c r="AX337" s="722">
        <f t="shared" ref="AX337:AX340" si="1727">AV337</f>
        <v>2.2000000000000002</v>
      </c>
      <c r="AY337" s="727">
        <f t="shared" ref="AY337:AY340" si="1728">IF(D337&gt;2,AU337,AU337-AV337)</f>
        <v>27.8</v>
      </c>
      <c r="AZ337" s="798">
        <v>0.45</v>
      </c>
      <c r="BA337" s="798">
        <v>0.05</v>
      </c>
      <c r="BB337" s="727">
        <f t="shared" ref="BB337:BB340" si="1729">Q337</f>
        <v>3</v>
      </c>
      <c r="BC337" s="724">
        <f t="shared" ref="BC337:BC340" si="1730">IF(F337=0,IF(ROUND( AY337 * ( ( (O337*Q337) +  ( ((D337+N337*2)/6)*Q337 ) ) - ROUND(  ((D337+N337*2)^2)   *   (   ( PI()*96.379 / (4*360) )  -  ( (SIN((96.379/2)*PI()/180)) * (COS((96.379/2)*PI()/180)) / 4 )   ), 4) ),2),   ROUND( AY337 * ( ( (O337*Q337) +  ( ((D337+N337*2)/4)*Q337 ) ) - ROUND(  ((D337+N337*2)^2)   *   (   ( PI()*120 / (4*360) )  -  ( (SIN((120/2)*PI()/180)) * (COS((120/2)*PI()/180)) / 4 )   ), 4) ),2)),0)</f>
        <v>0</v>
      </c>
      <c r="BD337" s="737">
        <f t="shared" ref="BD337:BD340" si="1731">IF(F337&gt;0,ROUND(AY337*AZ337*Q337,2),0)</f>
        <v>37.53</v>
      </c>
      <c r="BE337" s="737">
        <f t="shared" ref="BE337:BE340" si="1732">IF(F337&gt;0,ROUND(AY337*BA337*Q337,2),0)</f>
        <v>4.17</v>
      </c>
      <c r="BF337" s="737">
        <f t="shared" ref="BF337:BF340" si="1733">SUM(R337:V337,AI337:AM337)</f>
        <v>262.67</v>
      </c>
      <c r="BG337" s="737">
        <f t="shared" ref="BG337:BG340" si="1734">IF(F337=0, ROUND( ( PI()*( (D337+N337*2)^2 ) / 4  ) * AY337,2),  ROUND( (D337+N337*2)*(F337+N337*2) * AY337,2))*I337</f>
        <v>70.33</v>
      </c>
      <c r="BH337" s="726">
        <f t="shared" ref="BH337:BH340" si="1735">IF(($K337+N337-0.15)&lt;=2,($K337+N337+0.15),IF(($K337+N337)&lt;=3,2.35,($K337+N337+0.2)-0.85))</f>
        <v>2.35</v>
      </c>
      <c r="BI337" s="726">
        <f t="shared" ref="BI337:BI340" si="1736">IF(D337&gt;2,   (K337-F337-N337-0.11),IF(($K337+N337)&lt;=2,0,IF(($K337+N337)&gt;3,0.85,(K337+N337+0.2-BH337))))</f>
        <v>0.15659999999999741</v>
      </c>
      <c r="BJ337" s="726">
        <f t="shared" ref="BJ337:BJ340" si="1737">IF($Z337="--",0,IF(D337&gt;2,ROUND(((1.42+0.4)+(0.91+0.4))*2*BI337,2),ROUND(AV337*AX337*BH337,2)))</f>
        <v>11.37</v>
      </c>
      <c r="BK337" s="726">
        <f t="shared" ref="BK337:BK340" si="1738">ROUND(((PI()*0.9^2)/4)*BI337,2)</f>
        <v>0.1</v>
      </c>
      <c r="BL337" s="738">
        <f t="shared" ref="BL337:BL340" si="1739">ROUND(BF337-BG337-BJ337-BK337-BC337-BD337,2)</f>
        <v>143.34</v>
      </c>
      <c r="BM337" s="718"/>
      <c r="BN337" s="779" t="s">
        <v>35433</v>
      </c>
      <c r="BO337" s="793" t="s">
        <v>35452</v>
      </c>
      <c r="BP337" s="784">
        <v>0.8</v>
      </c>
      <c r="BQ337" s="784">
        <v>30</v>
      </c>
      <c r="BR337" s="787">
        <v>2.1565999999999974</v>
      </c>
      <c r="BS337" s="787">
        <v>2.3546000000000014</v>
      </c>
      <c r="BT337" s="795">
        <v>0</v>
      </c>
    </row>
    <row r="338" spans="1:72" ht="14.25">
      <c r="A338" s="1216" t="str">
        <f t="shared" si="1704"/>
        <v>E16 =&gt; E17</v>
      </c>
      <c r="B338" s="1218"/>
      <c r="C338" s="1217"/>
      <c r="D338" s="800">
        <v>2</v>
      </c>
      <c r="E338" s="801" t="s">
        <v>31</v>
      </c>
      <c r="F338" s="802">
        <v>0.8</v>
      </c>
      <c r="G338" s="803" t="s">
        <v>34870</v>
      </c>
      <c r="H338" s="740">
        <f t="shared" si="1705"/>
        <v>19</v>
      </c>
      <c r="I338" s="740">
        <v>1</v>
      </c>
      <c r="J338" s="740">
        <f t="shared" si="1706"/>
        <v>19</v>
      </c>
      <c r="K338" s="804">
        <f t="shared" si="1707"/>
        <v>2.3546000000000014</v>
      </c>
      <c r="L338" s="804">
        <f t="shared" si="1708"/>
        <v>2.3392999999999979</v>
      </c>
      <c r="M338" s="724">
        <f t="shared" si="1709"/>
        <v>2.35</v>
      </c>
      <c r="N338" s="725">
        <f t="shared" si="1710"/>
        <v>0.15</v>
      </c>
      <c r="O338" s="725">
        <f t="shared" si="1711"/>
        <v>0.5</v>
      </c>
      <c r="P338" s="724">
        <f t="shared" si="1712"/>
        <v>3</v>
      </c>
      <c r="Q338" s="724">
        <f t="shared" si="1713"/>
        <v>3</v>
      </c>
      <c r="R338" s="726">
        <f t="shared" si="1628"/>
        <v>0</v>
      </c>
      <c r="S338" s="726">
        <f t="shared" si="1629"/>
        <v>85.5</v>
      </c>
      <c r="T338" s="726">
        <f t="shared" si="1630"/>
        <v>85.5</v>
      </c>
      <c r="U338" s="726">
        <f t="shared" si="1631"/>
        <v>0</v>
      </c>
      <c r="V338" s="726">
        <f t="shared" si="1632"/>
        <v>0</v>
      </c>
      <c r="W338" s="727">
        <f t="shared" si="1633"/>
        <v>133</v>
      </c>
      <c r="X338" s="728">
        <f t="shared" si="1634"/>
        <v>0</v>
      </c>
      <c r="Y338" s="720" t="str">
        <f t="shared" si="1714"/>
        <v>E16</v>
      </c>
      <c r="Z338" s="721">
        <f t="shared" si="1715"/>
        <v>2</v>
      </c>
      <c r="AA338" s="729" t="s">
        <v>31</v>
      </c>
      <c r="AB338" s="722">
        <f t="shared" si="1716"/>
        <v>2</v>
      </c>
      <c r="AC338" s="730">
        <f t="shared" si="1717"/>
        <v>2.3546000000000014</v>
      </c>
      <c r="AD338" s="731">
        <f t="shared" si="1718"/>
        <v>0.15</v>
      </c>
      <c r="AE338" s="731">
        <f t="shared" si="1639"/>
        <v>0.15</v>
      </c>
      <c r="AF338" s="732">
        <f t="shared" si="1719"/>
        <v>2.65</v>
      </c>
      <c r="AG338" s="732">
        <f t="shared" si="1641"/>
        <v>3.1</v>
      </c>
      <c r="AH338" s="731">
        <f t="shared" si="1720"/>
        <v>0.10000000000000009</v>
      </c>
      <c r="AI338" s="733">
        <f t="shared" si="1643"/>
        <v>0</v>
      </c>
      <c r="AJ338" s="733">
        <f t="shared" si="1644"/>
        <v>0.47</v>
      </c>
      <c r="AK338" s="733">
        <f t="shared" si="1645"/>
        <v>0.36</v>
      </c>
      <c r="AL338" s="733">
        <f t="shared" si="1646"/>
        <v>0</v>
      </c>
      <c r="AM338" s="733">
        <f t="shared" si="1647"/>
        <v>0</v>
      </c>
      <c r="AN338" s="734">
        <f t="shared" si="1648"/>
        <v>2.52</v>
      </c>
      <c r="AO338" s="735">
        <f t="shared" si="1649"/>
        <v>0</v>
      </c>
      <c r="AP338" s="1216" t="str">
        <f t="shared" si="1721"/>
        <v>E16 =&gt; E17</v>
      </c>
      <c r="AQ338" s="1217">
        <f t="shared" si="1722"/>
        <v>0</v>
      </c>
      <c r="AR338" s="739">
        <f t="shared" si="1723"/>
        <v>2</v>
      </c>
      <c r="AS338" s="736" t="s">
        <v>35102</v>
      </c>
      <c r="AT338" s="736">
        <f t="shared" si="1724"/>
        <v>0.8</v>
      </c>
      <c r="AU338" s="723">
        <f t="shared" si="1725"/>
        <v>19</v>
      </c>
      <c r="AV338" s="721">
        <f t="shared" si="1726"/>
        <v>2.2000000000000002</v>
      </c>
      <c r="AW338" s="729" t="s">
        <v>31</v>
      </c>
      <c r="AX338" s="722">
        <f t="shared" si="1727"/>
        <v>2.2000000000000002</v>
      </c>
      <c r="AY338" s="727">
        <f t="shared" si="1728"/>
        <v>16.8</v>
      </c>
      <c r="AZ338" s="798">
        <v>0.45</v>
      </c>
      <c r="BA338" s="798">
        <v>0.05</v>
      </c>
      <c r="BB338" s="727">
        <f t="shared" si="1729"/>
        <v>3</v>
      </c>
      <c r="BC338" s="724">
        <f t="shared" si="1730"/>
        <v>0</v>
      </c>
      <c r="BD338" s="737">
        <f t="shared" si="1731"/>
        <v>22.68</v>
      </c>
      <c r="BE338" s="737">
        <f t="shared" si="1732"/>
        <v>2.52</v>
      </c>
      <c r="BF338" s="737">
        <f t="shared" si="1733"/>
        <v>171.83</v>
      </c>
      <c r="BG338" s="737">
        <f t="shared" si="1734"/>
        <v>42.5</v>
      </c>
      <c r="BH338" s="726">
        <f t="shared" si="1735"/>
        <v>2.35</v>
      </c>
      <c r="BI338" s="726">
        <f t="shared" si="1736"/>
        <v>0.35460000000000136</v>
      </c>
      <c r="BJ338" s="726">
        <f t="shared" si="1737"/>
        <v>11.37</v>
      </c>
      <c r="BK338" s="726">
        <f t="shared" si="1738"/>
        <v>0.23</v>
      </c>
      <c r="BL338" s="738">
        <f t="shared" si="1739"/>
        <v>95.05</v>
      </c>
      <c r="BM338" s="718"/>
      <c r="BN338" s="779" t="s">
        <v>35434</v>
      </c>
      <c r="BO338" s="793" t="s">
        <v>35453</v>
      </c>
      <c r="BP338" s="784">
        <v>0.8</v>
      </c>
      <c r="BQ338" s="784">
        <v>19</v>
      </c>
      <c r="BR338" s="787">
        <v>2.3546000000000014</v>
      </c>
      <c r="BS338" s="787">
        <v>2.3392999999999979</v>
      </c>
      <c r="BT338" s="795">
        <v>0</v>
      </c>
    </row>
    <row r="339" spans="1:72" ht="14.25">
      <c r="A339" s="1216" t="str">
        <f t="shared" si="1704"/>
        <v>E17 =&gt; E18</v>
      </c>
      <c r="B339" s="1218"/>
      <c r="C339" s="1217"/>
      <c r="D339" s="800">
        <v>2</v>
      </c>
      <c r="E339" s="801" t="s">
        <v>31</v>
      </c>
      <c r="F339" s="802">
        <v>0.8</v>
      </c>
      <c r="G339" s="803" t="s">
        <v>34870</v>
      </c>
      <c r="H339" s="740">
        <f t="shared" si="1705"/>
        <v>30</v>
      </c>
      <c r="I339" s="740">
        <v>1</v>
      </c>
      <c r="J339" s="740">
        <f t="shared" si="1706"/>
        <v>30</v>
      </c>
      <c r="K339" s="804">
        <f t="shared" si="1707"/>
        <v>2.3392999999999979</v>
      </c>
      <c r="L339" s="804">
        <f t="shared" si="1708"/>
        <v>1.388300000000001</v>
      </c>
      <c r="M339" s="724">
        <f t="shared" si="1709"/>
        <v>1.86</v>
      </c>
      <c r="N339" s="725">
        <f t="shared" si="1710"/>
        <v>0.15</v>
      </c>
      <c r="O339" s="725">
        <f t="shared" si="1711"/>
        <v>0.5</v>
      </c>
      <c r="P339" s="724">
        <f t="shared" si="1712"/>
        <v>2.5100000000000002</v>
      </c>
      <c r="Q339" s="724">
        <f t="shared" si="1713"/>
        <v>3</v>
      </c>
      <c r="R339" s="726">
        <f t="shared" si="1628"/>
        <v>0</v>
      </c>
      <c r="S339" s="726">
        <f t="shared" si="1629"/>
        <v>135</v>
      </c>
      <c r="T339" s="726">
        <f t="shared" si="1630"/>
        <v>90.9</v>
      </c>
      <c r="U339" s="726">
        <f t="shared" si="1631"/>
        <v>0</v>
      </c>
      <c r="V339" s="726">
        <f t="shared" si="1632"/>
        <v>0</v>
      </c>
      <c r="W339" s="727">
        <f t="shared" si="1633"/>
        <v>180.6</v>
      </c>
      <c r="X339" s="728">
        <f t="shared" si="1634"/>
        <v>0</v>
      </c>
      <c r="Y339" s="720" t="str">
        <f t="shared" si="1714"/>
        <v>E17</v>
      </c>
      <c r="Z339" s="721">
        <f t="shared" si="1715"/>
        <v>2</v>
      </c>
      <c r="AA339" s="729" t="s">
        <v>31</v>
      </c>
      <c r="AB339" s="722">
        <f t="shared" si="1716"/>
        <v>2</v>
      </c>
      <c r="AC339" s="730">
        <f t="shared" si="1717"/>
        <v>2.3392999999999979</v>
      </c>
      <c r="AD339" s="731">
        <f t="shared" si="1718"/>
        <v>0.15</v>
      </c>
      <c r="AE339" s="731">
        <f t="shared" si="1639"/>
        <v>0.15</v>
      </c>
      <c r="AF339" s="732">
        <f t="shared" si="1719"/>
        <v>2.64</v>
      </c>
      <c r="AG339" s="732">
        <f t="shared" si="1641"/>
        <v>3.1</v>
      </c>
      <c r="AH339" s="731">
        <f t="shared" si="1720"/>
        <v>0.10000000000000009</v>
      </c>
      <c r="AI339" s="733">
        <f t="shared" si="1643"/>
        <v>0</v>
      </c>
      <c r="AJ339" s="733">
        <f t="shared" si="1644"/>
        <v>0.47</v>
      </c>
      <c r="AK339" s="733">
        <f t="shared" si="1645"/>
        <v>0.35</v>
      </c>
      <c r="AL339" s="733">
        <f t="shared" si="1646"/>
        <v>0</v>
      </c>
      <c r="AM339" s="733">
        <f t="shared" si="1647"/>
        <v>0</v>
      </c>
      <c r="AN339" s="734">
        <f t="shared" si="1648"/>
        <v>2.5099999999999998</v>
      </c>
      <c r="AO339" s="735">
        <f t="shared" si="1649"/>
        <v>0</v>
      </c>
      <c r="AP339" s="1216" t="str">
        <f t="shared" si="1721"/>
        <v>E17 =&gt; E18</v>
      </c>
      <c r="AQ339" s="1217">
        <f t="shared" si="1722"/>
        <v>0</v>
      </c>
      <c r="AR339" s="739">
        <f t="shared" si="1723"/>
        <v>2</v>
      </c>
      <c r="AS339" s="736" t="s">
        <v>35102</v>
      </c>
      <c r="AT339" s="736">
        <f t="shared" si="1724"/>
        <v>0.8</v>
      </c>
      <c r="AU339" s="723">
        <f t="shared" si="1725"/>
        <v>30</v>
      </c>
      <c r="AV339" s="721">
        <f t="shared" si="1726"/>
        <v>2.2000000000000002</v>
      </c>
      <c r="AW339" s="729" t="s">
        <v>31</v>
      </c>
      <c r="AX339" s="722">
        <f t="shared" si="1727"/>
        <v>2.2000000000000002</v>
      </c>
      <c r="AY339" s="727">
        <f t="shared" si="1728"/>
        <v>27.8</v>
      </c>
      <c r="AZ339" s="798">
        <v>0.45</v>
      </c>
      <c r="BA339" s="798">
        <v>0.05</v>
      </c>
      <c r="BB339" s="727">
        <f t="shared" si="1729"/>
        <v>3</v>
      </c>
      <c r="BC339" s="724">
        <f t="shared" si="1730"/>
        <v>0</v>
      </c>
      <c r="BD339" s="737">
        <f t="shared" si="1731"/>
        <v>37.53</v>
      </c>
      <c r="BE339" s="737">
        <f t="shared" si="1732"/>
        <v>4.17</v>
      </c>
      <c r="BF339" s="737">
        <f t="shared" si="1733"/>
        <v>226.72</v>
      </c>
      <c r="BG339" s="737">
        <f t="shared" si="1734"/>
        <v>70.33</v>
      </c>
      <c r="BH339" s="726">
        <f t="shared" si="1735"/>
        <v>2.35</v>
      </c>
      <c r="BI339" s="726">
        <f t="shared" si="1736"/>
        <v>0.33929999999999794</v>
      </c>
      <c r="BJ339" s="726">
        <f t="shared" si="1737"/>
        <v>11.37</v>
      </c>
      <c r="BK339" s="726">
        <f t="shared" si="1738"/>
        <v>0.22</v>
      </c>
      <c r="BL339" s="738">
        <f t="shared" si="1739"/>
        <v>107.27</v>
      </c>
      <c r="BM339" s="718"/>
      <c r="BN339" s="779" t="s">
        <v>35435</v>
      </c>
      <c r="BO339" s="793" t="s">
        <v>35454</v>
      </c>
      <c r="BP339" s="784">
        <v>0.8</v>
      </c>
      <c r="BQ339" s="784">
        <v>30</v>
      </c>
      <c r="BR339" s="787">
        <v>2.3392999999999979</v>
      </c>
      <c r="BS339" s="787">
        <v>1.388300000000001</v>
      </c>
      <c r="BT339" s="795">
        <v>0.47</v>
      </c>
    </row>
    <row r="340" spans="1:72" ht="14.25">
      <c r="A340" s="1216" t="str">
        <f t="shared" si="1704"/>
        <v>E18 =&gt; E19</v>
      </c>
      <c r="B340" s="1218"/>
      <c r="C340" s="1217"/>
      <c r="D340" s="800">
        <v>2</v>
      </c>
      <c r="E340" s="801" t="s">
        <v>31</v>
      </c>
      <c r="F340" s="802">
        <v>0.8</v>
      </c>
      <c r="G340" s="803" t="s">
        <v>34870</v>
      </c>
      <c r="H340" s="740">
        <f t="shared" si="1705"/>
        <v>21</v>
      </c>
      <c r="I340" s="740">
        <v>1</v>
      </c>
      <c r="J340" s="740">
        <f t="shared" si="1706"/>
        <v>21</v>
      </c>
      <c r="K340" s="804">
        <f t="shared" si="1707"/>
        <v>1.8580023420421625</v>
      </c>
      <c r="L340" s="804">
        <f t="shared" si="1708"/>
        <v>1.1224023420421609</v>
      </c>
      <c r="M340" s="724">
        <f t="shared" si="1709"/>
        <v>1.49</v>
      </c>
      <c r="N340" s="725">
        <f t="shared" si="1710"/>
        <v>0.15</v>
      </c>
      <c r="O340" s="725">
        <f t="shared" si="1711"/>
        <v>0.5</v>
      </c>
      <c r="P340" s="724">
        <f t="shared" si="1712"/>
        <v>2.1399999999999997</v>
      </c>
      <c r="Q340" s="724">
        <f t="shared" si="1713"/>
        <v>3</v>
      </c>
      <c r="R340" s="726">
        <f t="shared" si="1628"/>
        <v>0</v>
      </c>
      <c r="S340" s="726">
        <f t="shared" si="1629"/>
        <v>94.5</v>
      </c>
      <c r="T340" s="726">
        <f t="shared" si="1630"/>
        <v>40.32</v>
      </c>
      <c r="U340" s="726">
        <f t="shared" si="1631"/>
        <v>0</v>
      </c>
      <c r="V340" s="726">
        <f t="shared" si="1632"/>
        <v>0</v>
      </c>
      <c r="W340" s="727">
        <f t="shared" si="1633"/>
        <v>110.88</v>
      </c>
      <c r="X340" s="728">
        <f t="shared" si="1634"/>
        <v>0</v>
      </c>
      <c r="Y340" s="720" t="str">
        <f t="shared" si="1714"/>
        <v>E18</v>
      </c>
      <c r="Z340" s="721">
        <f t="shared" si="1715"/>
        <v>2</v>
      </c>
      <c r="AA340" s="729" t="s">
        <v>31</v>
      </c>
      <c r="AB340" s="722">
        <f t="shared" si="1716"/>
        <v>2</v>
      </c>
      <c r="AC340" s="730">
        <f t="shared" si="1717"/>
        <v>1.8580023420421625</v>
      </c>
      <c r="AD340" s="731">
        <f t="shared" si="1718"/>
        <v>0.15</v>
      </c>
      <c r="AE340" s="731">
        <f t="shared" si="1639"/>
        <v>0.15</v>
      </c>
      <c r="AF340" s="732">
        <f t="shared" si="1719"/>
        <v>2.16</v>
      </c>
      <c r="AG340" s="732">
        <f t="shared" si="1641"/>
        <v>3</v>
      </c>
      <c r="AH340" s="731">
        <f t="shared" si="1720"/>
        <v>0.10000000000000009</v>
      </c>
      <c r="AI340" s="733">
        <f t="shared" si="1643"/>
        <v>0</v>
      </c>
      <c r="AJ340" s="733">
        <f t="shared" si="1644"/>
        <v>0.45</v>
      </c>
      <c r="AK340" s="733">
        <f t="shared" si="1645"/>
        <v>0.2</v>
      </c>
      <c r="AL340" s="733">
        <f t="shared" si="1646"/>
        <v>0</v>
      </c>
      <c r="AM340" s="733">
        <f t="shared" si="1647"/>
        <v>0</v>
      </c>
      <c r="AN340" s="734">
        <f t="shared" si="1648"/>
        <v>2.13</v>
      </c>
      <c r="AO340" s="735">
        <f t="shared" si="1649"/>
        <v>0</v>
      </c>
      <c r="AP340" s="1216" t="str">
        <f t="shared" si="1721"/>
        <v>E18 =&gt; E19</v>
      </c>
      <c r="AQ340" s="1217">
        <f t="shared" si="1722"/>
        <v>0</v>
      </c>
      <c r="AR340" s="739">
        <f t="shared" si="1723"/>
        <v>2</v>
      </c>
      <c r="AS340" s="736" t="s">
        <v>35102</v>
      </c>
      <c r="AT340" s="736">
        <f t="shared" si="1724"/>
        <v>0.8</v>
      </c>
      <c r="AU340" s="723">
        <f t="shared" si="1725"/>
        <v>21</v>
      </c>
      <c r="AV340" s="721">
        <f t="shared" si="1726"/>
        <v>2.2000000000000002</v>
      </c>
      <c r="AW340" s="729" t="s">
        <v>31</v>
      </c>
      <c r="AX340" s="722">
        <f t="shared" si="1727"/>
        <v>2.2000000000000002</v>
      </c>
      <c r="AY340" s="727">
        <f t="shared" si="1728"/>
        <v>18.8</v>
      </c>
      <c r="AZ340" s="798">
        <v>0.45</v>
      </c>
      <c r="BA340" s="798">
        <v>0.05</v>
      </c>
      <c r="BB340" s="727">
        <f t="shared" si="1729"/>
        <v>3</v>
      </c>
      <c r="BC340" s="724">
        <f t="shared" si="1730"/>
        <v>0</v>
      </c>
      <c r="BD340" s="737">
        <f t="shared" si="1731"/>
        <v>25.38</v>
      </c>
      <c r="BE340" s="737">
        <f t="shared" si="1732"/>
        <v>2.82</v>
      </c>
      <c r="BF340" s="737">
        <f t="shared" si="1733"/>
        <v>135.46999999999997</v>
      </c>
      <c r="BG340" s="737">
        <f t="shared" si="1734"/>
        <v>47.56</v>
      </c>
      <c r="BH340" s="726">
        <f t="shared" si="1735"/>
        <v>2.1580023420421623</v>
      </c>
      <c r="BI340" s="726">
        <f t="shared" si="1736"/>
        <v>5.0000000000000266E-2</v>
      </c>
      <c r="BJ340" s="726">
        <f t="shared" si="1737"/>
        <v>10.44</v>
      </c>
      <c r="BK340" s="726">
        <f t="shared" si="1738"/>
        <v>0.03</v>
      </c>
      <c r="BL340" s="738">
        <f t="shared" si="1739"/>
        <v>52.06</v>
      </c>
      <c r="BM340" s="718"/>
      <c r="BN340" s="779" t="s">
        <v>35436</v>
      </c>
      <c r="BO340" s="793" t="s">
        <v>35455</v>
      </c>
      <c r="BP340" s="784">
        <v>0.8</v>
      </c>
      <c r="BQ340" s="784">
        <v>21</v>
      </c>
      <c r="BR340" s="787">
        <v>1.8580023420421625</v>
      </c>
      <c r="BS340" s="787">
        <v>1.1224023420421609</v>
      </c>
      <c r="BT340" s="795">
        <v>0</v>
      </c>
    </row>
    <row r="341" spans="1:72" ht="14.25">
      <c r="A341" s="1216" t="str">
        <f t="shared" ref="A341" si="1740">BN341</f>
        <v>E19 =&gt; RIOMONJOLOS</v>
      </c>
      <c r="B341" s="1218"/>
      <c r="C341" s="1217"/>
      <c r="D341" s="800">
        <v>2</v>
      </c>
      <c r="E341" s="801" t="s">
        <v>31</v>
      </c>
      <c r="F341" s="802">
        <v>0.8</v>
      </c>
      <c r="G341" s="803" t="s">
        <v>34870</v>
      </c>
      <c r="H341" s="740">
        <f t="shared" ref="H341" si="1741">BQ341</f>
        <v>6</v>
      </c>
      <c r="I341" s="740">
        <v>1</v>
      </c>
      <c r="J341" s="740">
        <f t="shared" ref="J341" si="1742">H341</f>
        <v>6</v>
      </c>
      <c r="K341" s="804">
        <f t="shared" ref="K341" si="1743">BR341</f>
        <v>1.1224023420421609</v>
      </c>
      <c r="L341" s="804">
        <f t="shared" ref="L341" si="1744">BS341</f>
        <v>1.046802342042163</v>
      </c>
      <c r="M341" s="724">
        <f t="shared" ref="M341" si="1745">ROUND((K341+L341)/2,2)</f>
        <v>1.08</v>
      </c>
      <c r="N341" s="725">
        <f t="shared" ref="N341" si="1746">IF(F341=0,ROUND($D341*10%,2),IF(D341&gt;2.8,0.18,0.15))</f>
        <v>0.15</v>
      </c>
      <c r="O341" s="725">
        <f t="shared" ref="O341" si="1747">IF(F341=0,IF(   ROUND($D341/4,2),   IF(ROUND(($D341*1.2)/6,2)&lt;0.1,0.1,ROUND(($D341*1.2)/6,2))),0.5)</f>
        <v>0.5</v>
      </c>
      <c r="P341" s="724">
        <f t="shared" ref="P341" si="1748">M341+N341+O341</f>
        <v>1.73</v>
      </c>
      <c r="Q341" s="724">
        <f t="shared" ref="Q341" si="1749">IF(P341&lt;2,(D341+N341*2)+0.6,(D341+N341*2)+0.6+ROUNDUP(P341-2,0)*0.1)*I341</f>
        <v>2.9</v>
      </c>
      <c r="R341" s="726">
        <f t="shared" si="1628"/>
        <v>0</v>
      </c>
      <c r="S341" s="726">
        <f t="shared" si="1629"/>
        <v>26.1</v>
      </c>
      <c r="T341" s="726">
        <f t="shared" si="1630"/>
        <v>4</v>
      </c>
      <c r="U341" s="726">
        <f t="shared" si="1631"/>
        <v>0</v>
      </c>
      <c r="V341" s="726">
        <f t="shared" si="1632"/>
        <v>0</v>
      </c>
      <c r="W341" s="727">
        <f t="shared" si="1633"/>
        <v>26.76</v>
      </c>
      <c r="X341" s="728">
        <f t="shared" si="1634"/>
        <v>0</v>
      </c>
      <c r="Y341" s="720" t="str">
        <f t="shared" ref="Y341" si="1750">BO341</f>
        <v>E19</v>
      </c>
      <c r="Z341" s="721">
        <f t="shared" ref="Z341" si="1751">IF($D341=0.3,IF($I341=1,1.2,IF(I341=2,1.5,"--")),IF($D341=0.4,IF($I341=1,1.2,IF(I341=2,1.5,"--")),IF($D341=0.45,IF($I341=1,1.2,IF(I341=2,1.5,"--")),IF($D341=0.5,IF($I341=1,1.2,IF(I341=2,1.5,"--")),IF($D341=0.6,IF($I341=1,1.2,IF(I341=2,2,"--")),IF($D341=0.75,IF($I341=1,1.3,IF(I341=2,2,"--")),IF($D341=0.8,1.3,IF($D341=1,1.5,IF($D341=1.2,1.7,IF($D341&lt;=2,2,"--"))))))))))</f>
        <v>2</v>
      </c>
      <c r="AA341" s="729" t="s">
        <v>31</v>
      </c>
      <c r="AB341" s="722">
        <f t="shared" ref="AB341" si="1752">Z341</f>
        <v>2</v>
      </c>
      <c r="AC341" s="730">
        <f t="shared" ref="AC341" si="1753">IF($Z341="--","--",K341)</f>
        <v>1.1224023420421609</v>
      </c>
      <c r="AD341" s="731">
        <f t="shared" ref="AD341" si="1754">IF($Z341="--","--",IF(D341&gt;1.5,0.15,ROUND($D341*10%,2)))</f>
        <v>0.15</v>
      </c>
      <c r="AE341" s="731">
        <f t="shared" si="1639"/>
        <v>0.15</v>
      </c>
      <c r="AF341" s="732">
        <f t="shared" ref="AF341" si="1755">IF($Z341="--","--",ROUND(AC341+AD341+AE341,2))</f>
        <v>1.42</v>
      </c>
      <c r="AG341" s="732">
        <f t="shared" si="1641"/>
        <v>3</v>
      </c>
      <c r="AH341" s="731">
        <f t="shared" ref="AH341" si="1756">IF($D341=0.3,1.04,IF($D341=0.4,0.92,IF($D341=0.45,0.86,IF($D341=0.5,0.8,IF($D341=0.75,0.8,IF($D341=0.6,0.68,IF($D341=0.8,0.74,IF($D341=1,0.7,IF($D341=1.2,0.66,IF($D341=1.5,0.6,IF($D341&lt;=2,(2.4-(D341+0.3)),"--")))))))))))</f>
        <v>0.10000000000000009</v>
      </c>
      <c r="AI341" s="733">
        <f t="shared" si="1643"/>
        <v>0.43</v>
      </c>
      <c r="AJ341" s="733">
        <f t="shared" si="1644"/>
        <v>0</v>
      </c>
      <c r="AK341" s="733">
        <f t="shared" si="1645"/>
        <v>0</v>
      </c>
      <c r="AL341" s="733">
        <f t="shared" si="1646"/>
        <v>0</v>
      </c>
      <c r="AM341" s="733">
        <f t="shared" si="1647"/>
        <v>0</v>
      </c>
      <c r="AN341" s="734">
        <f t="shared" si="1648"/>
        <v>0</v>
      </c>
      <c r="AO341" s="735">
        <f t="shared" si="1649"/>
        <v>0</v>
      </c>
      <c r="AP341" s="1216" t="str">
        <f t="shared" ref="AP341" si="1757">A341</f>
        <v>E19 =&gt; RIOMONJOLOS</v>
      </c>
      <c r="AQ341" s="1217">
        <f t="shared" ref="AQ341" si="1758">C341</f>
        <v>0</v>
      </c>
      <c r="AR341" s="739">
        <f t="shared" ref="AR341" si="1759">D341</f>
        <v>2</v>
      </c>
      <c r="AS341" s="736" t="s">
        <v>35102</v>
      </c>
      <c r="AT341" s="736">
        <f t="shared" ref="AT341" si="1760">F341</f>
        <v>0.8</v>
      </c>
      <c r="AU341" s="723">
        <f t="shared" ref="AU341" si="1761">H341</f>
        <v>6</v>
      </c>
      <c r="AV341" s="721">
        <f t="shared" ref="AV341" si="1762">IF($Z341="--","--",Z341+0.2)</f>
        <v>2.2000000000000002</v>
      </c>
      <c r="AW341" s="729" t="s">
        <v>31</v>
      </c>
      <c r="AX341" s="722">
        <f t="shared" ref="AX341" si="1763">AV341</f>
        <v>2.2000000000000002</v>
      </c>
      <c r="AY341" s="727">
        <f t="shared" ref="AY341" si="1764">IF(D341&gt;2,AU341,AU341-AV341)</f>
        <v>3.8</v>
      </c>
      <c r="AZ341" s="798">
        <v>0.45</v>
      </c>
      <c r="BA341" s="798">
        <v>0.05</v>
      </c>
      <c r="BB341" s="727">
        <f t="shared" ref="BB341" si="1765">Q341</f>
        <v>2.9</v>
      </c>
      <c r="BC341" s="724">
        <f t="shared" ref="BC341" si="1766">IF(F341=0,IF(ROUND( AY341 * ( ( (O341*Q341) +  ( ((D341+N341*2)/6)*Q341 ) ) - ROUND(  ((D341+N341*2)^2)   *   (   ( PI()*96.379 / (4*360) )  -  ( (SIN((96.379/2)*PI()/180)) * (COS((96.379/2)*PI()/180)) / 4 )   ), 4) ),2),   ROUND( AY341 * ( ( (O341*Q341) +  ( ((D341+N341*2)/4)*Q341 ) ) - ROUND(  ((D341+N341*2)^2)   *   (   ( PI()*120 / (4*360) )  -  ( (SIN((120/2)*PI()/180)) * (COS((120/2)*PI()/180)) / 4 )   ), 4) ),2)),0)</f>
        <v>0</v>
      </c>
      <c r="BD341" s="737">
        <f t="shared" ref="BD341" si="1767">IF(F341&gt;0,ROUND(AY341*AZ341*Q341,2),0)</f>
        <v>4.96</v>
      </c>
      <c r="BE341" s="737">
        <f t="shared" ref="BE341" si="1768">IF(F341&gt;0,ROUND(AY341*BA341*Q341,2),0)</f>
        <v>0.55000000000000004</v>
      </c>
      <c r="BF341" s="737">
        <f t="shared" ref="BF341" si="1769">SUM(R341:V341,AI341:AM341)</f>
        <v>30.53</v>
      </c>
      <c r="BG341" s="737">
        <f t="shared" ref="BG341" si="1770">IF(F341=0, ROUND( ( PI()*( (D341+N341*2)^2 ) / 4  ) * AY341,2),  ROUND( (D341+N341*2)*(F341+N341*2) * AY341,2))*I341</f>
        <v>9.61</v>
      </c>
      <c r="BH341" s="726">
        <f t="shared" ref="BH341" si="1771">IF(($K341+N341-0.15)&lt;=2,($K341+N341+0.15),IF(($K341+N341)&lt;=3,2.35,($K341+N341+0.2)-0.85))</f>
        <v>1.4224023420421608</v>
      </c>
      <c r="BI341" s="726">
        <f t="shared" ref="BI341" si="1772">IF(D341&gt;2,   (K341-F341-N341-0.11),IF(($K341+N341)&lt;=2,0,IF(($K341+N341)&gt;3,0.85,(K341+N341+0.2-BH341))))</f>
        <v>0</v>
      </c>
      <c r="BJ341" s="726">
        <f t="shared" ref="BJ341" si="1773">IF($Z341="--",0,IF(D341&gt;2,ROUND(((1.42+0.4)+(0.91+0.4))*2*BI341,2),ROUND(AV341*AX341*BH341,2)))</f>
        <v>6.88</v>
      </c>
      <c r="BK341" s="726">
        <f t="shared" ref="BK341" si="1774">ROUND(((PI()*0.9^2)/4)*BI341,2)</f>
        <v>0</v>
      </c>
      <c r="BL341" s="738">
        <f t="shared" ref="BL341" si="1775">ROUND(BF341-BG341-BJ341-BK341-BC341-BD341,2)</f>
        <v>9.08</v>
      </c>
      <c r="BM341" s="718"/>
      <c r="BN341" s="779" t="s">
        <v>35437</v>
      </c>
      <c r="BO341" s="793" t="s">
        <v>35456</v>
      </c>
      <c r="BP341" s="784">
        <v>0.8</v>
      </c>
      <c r="BQ341" s="784">
        <v>6</v>
      </c>
      <c r="BR341" s="787">
        <v>1.1224023420421609</v>
      </c>
      <c r="BS341" s="787">
        <v>1.046802342042163</v>
      </c>
      <c r="BT341" s="795">
        <v>-4.7E-2</v>
      </c>
    </row>
    <row r="342" spans="1:72" ht="14.25">
      <c r="A342" s="719" t="s">
        <v>35489</v>
      </c>
      <c r="B342" s="742"/>
      <c r="C342" s="742"/>
      <c r="D342" s="777"/>
      <c r="E342" s="777"/>
      <c r="F342" s="777"/>
      <c r="G342" s="743"/>
      <c r="H342" s="745"/>
      <c r="I342" s="745"/>
      <c r="J342" s="745"/>
      <c r="K342" s="746"/>
      <c r="L342" s="746"/>
      <c r="M342" s="747"/>
      <c r="N342" s="748"/>
      <c r="O342" s="748"/>
      <c r="P342" s="747"/>
      <c r="Q342" s="747"/>
      <c r="R342" s="749"/>
      <c r="S342" s="749"/>
      <c r="T342" s="749"/>
      <c r="U342" s="749"/>
      <c r="V342" s="749"/>
      <c r="W342" s="750"/>
      <c r="X342" s="715"/>
      <c r="Y342" s="741"/>
      <c r="Z342" s="743"/>
      <c r="AA342" s="751"/>
      <c r="AB342" s="743"/>
      <c r="AC342" s="752"/>
      <c r="AD342" s="751"/>
      <c r="AE342" s="751"/>
      <c r="AF342" s="753"/>
      <c r="AG342" s="753"/>
      <c r="AH342" s="751"/>
      <c r="AI342" s="754"/>
      <c r="AJ342" s="754"/>
      <c r="AK342" s="754"/>
      <c r="AL342" s="754"/>
      <c r="AM342" s="754"/>
      <c r="AN342" s="755"/>
      <c r="AO342" s="756"/>
      <c r="AP342" s="741"/>
      <c r="AQ342" s="742"/>
      <c r="AR342" s="757"/>
      <c r="AS342" s="757"/>
      <c r="AT342" s="757"/>
      <c r="AU342" s="745"/>
      <c r="AV342" s="743"/>
      <c r="AW342" s="751"/>
      <c r="AX342" s="743"/>
      <c r="AY342" s="750"/>
      <c r="AZ342" s="750"/>
      <c r="BA342" s="750"/>
      <c r="BB342" s="750"/>
      <c r="BC342" s="747"/>
      <c r="BD342" s="747"/>
      <c r="BE342" s="747"/>
      <c r="BF342" s="747"/>
      <c r="BG342" s="747"/>
      <c r="BH342" s="749"/>
      <c r="BI342" s="749"/>
      <c r="BJ342" s="749"/>
      <c r="BK342" s="749"/>
      <c r="BL342" s="717"/>
      <c r="BM342" s="718"/>
      <c r="BN342" s="779"/>
      <c r="BO342" s="793"/>
      <c r="BP342" s="784"/>
      <c r="BQ342" s="784"/>
      <c r="BR342" s="787"/>
      <c r="BS342" s="787"/>
      <c r="BT342" s="795"/>
    </row>
    <row r="343" spans="1:72" ht="14.25">
      <c r="A343" s="719" t="s">
        <v>35490</v>
      </c>
      <c r="B343" s="742"/>
      <c r="C343" s="742"/>
      <c r="D343" s="777"/>
      <c r="E343" s="777"/>
      <c r="F343" s="777"/>
      <c r="G343" s="743"/>
      <c r="H343" s="745"/>
      <c r="I343" s="745"/>
      <c r="J343" s="745"/>
      <c r="K343" s="746"/>
      <c r="L343" s="746"/>
      <c r="M343" s="747"/>
      <c r="N343" s="748"/>
      <c r="O343" s="748"/>
      <c r="P343" s="747"/>
      <c r="Q343" s="747"/>
      <c r="R343" s="749"/>
      <c r="S343" s="749"/>
      <c r="T343" s="749"/>
      <c r="U343" s="749"/>
      <c r="V343" s="749"/>
      <c r="W343" s="750"/>
      <c r="X343" s="715"/>
      <c r="Y343" s="741"/>
      <c r="Z343" s="743"/>
      <c r="AA343" s="751"/>
      <c r="AB343" s="743"/>
      <c r="AC343" s="752"/>
      <c r="AD343" s="751"/>
      <c r="AE343" s="751"/>
      <c r="AF343" s="753"/>
      <c r="AG343" s="753"/>
      <c r="AH343" s="751"/>
      <c r="AI343" s="754"/>
      <c r="AJ343" s="754"/>
      <c r="AK343" s="754"/>
      <c r="AL343" s="754"/>
      <c r="AM343" s="754"/>
      <c r="AN343" s="755"/>
      <c r="AO343" s="756"/>
      <c r="AP343" s="741"/>
      <c r="AQ343" s="742"/>
      <c r="AR343" s="757"/>
      <c r="AS343" s="757"/>
      <c r="AT343" s="757"/>
      <c r="AU343" s="745"/>
      <c r="AV343" s="743"/>
      <c r="AW343" s="751"/>
      <c r="AX343" s="743"/>
      <c r="AY343" s="750"/>
      <c r="AZ343" s="750"/>
      <c r="BA343" s="750"/>
      <c r="BB343" s="750"/>
      <c r="BC343" s="747"/>
      <c r="BD343" s="747"/>
      <c r="BE343" s="747"/>
      <c r="BF343" s="747"/>
      <c r="BG343" s="747"/>
      <c r="BH343" s="749"/>
      <c r="BI343" s="749"/>
      <c r="BJ343" s="749"/>
      <c r="BK343" s="749"/>
      <c r="BL343" s="717"/>
      <c r="BM343" s="718"/>
      <c r="BN343" s="779"/>
      <c r="BO343" s="793"/>
      <c r="BP343" s="784"/>
      <c r="BQ343" s="784"/>
      <c r="BR343" s="787"/>
      <c r="BS343" s="787"/>
      <c r="BT343" s="795"/>
    </row>
    <row r="344" spans="1:72" ht="14.25">
      <c r="A344" s="1216" t="str">
        <f>BN344</f>
        <v>F4-1 =&gt; F4</v>
      </c>
      <c r="B344" s="1218"/>
      <c r="C344" s="1217"/>
      <c r="D344" s="800">
        <f>BP344</f>
        <v>0.4</v>
      </c>
      <c r="E344" s="801"/>
      <c r="F344" s="802"/>
      <c r="G344" s="803" t="s">
        <v>34920</v>
      </c>
      <c r="H344" s="740">
        <f>BQ344</f>
        <v>23</v>
      </c>
      <c r="I344" s="740">
        <v>1</v>
      </c>
      <c r="J344" s="740">
        <f>H344</f>
        <v>23</v>
      </c>
      <c r="K344" s="804">
        <f>BR344</f>
        <v>1.2000000000000028</v>
      </c>
      <c r="L344" s="804">
        <f>BS344</f>
        <v>1.1980000000000075</v>
      </c>
      <c r="M344" s="769">
        <f>ROUND((K344+L344)/2,2)</f>
        <v>1.2</v>
      </c>
      <c r="N344" s="725">
        <f>IF(F344=0,ROUND($D344*10%,2),IF(D344&gt;2.8,0.18,0.15))</f>
        <v>0.04</v>
      </c>
      <c r="O344" s="725">
        <f>IF(F344=0,IF(   ROUND($D344/4,2),   IF(ROUND(($D344*1.2)/6,2)&lt;0.1,0.1,ROUND(($D344*1.2)/6,2))),0.5)</f>
        <v>0.1</v>
      </c>
      <c r="P344" s="724">
        <f>M344+N344+O344</f>
        <v>1.34</v>
      </c>
      <c r="Q344" s="724">
        <f>IF(P344&lt;2,(D344+N344*2)+0.6,(D344+N344*2)+0.6+ROUNDUP(P344-2,0)*0.1)*I344</f>
        <v>1.08</v>
      </c>
      <c r="R344" s="726">
        <f>IF($P344&lt;=$X$4,ROUND(IF($P344&lt;1.5,$P344*$H344*$Q344,1.5*$H344*$Q344),2),0)</f>
        <v>33.29</v>
      </c>
      <c r="S344" s="726">
        <f>IF($P344&gt;$X$4,ROUND(IF($P344&lt;1.5,$P344*$H344*$Q344,1.5*$H344*$Q344),2),0)</f>
        <v>0</v>
      </c>
      <c r="T344" s="726">
        <f>IF($P344&gt;$X$4,ROUND(IF($P344&lt;1.5,0,IF($P344&gt;3,1.5*$H344*$Q344,($P344-1.5)*$H344*$Q344)),2),0)</f>
        <v>0</v>
      </c>
      <c r="U344" s="726">
        <f>IF($P344&gt;$X$4,ROUND(IF($P344&lt;3,0,IF($P344&gt;4.5,1.5*$H344*$Q344,($P344-3)*$H344*$Q344)),2),0)</f>
        <v>0</v>
      </c>
      <c r="V344" s="726">
        <f>IF($P344&gt;$X$4,ROUND(IF($P344&lt;4.5,0,IF($P344&gt;6,($P344-4.5)*$H344*$Q344,($P344-4.5)*$H344*$Q344)),2),0)</f>
        <v>0</v>
      </c>
      <c r="W344" s="727">
        <f>IF($P344&gt;$X$4, IF( $P344&lt;=4,   ROUND($H344*($P344+0.5)*2,2),   0),0)</f>
        <v>0</v>
      </c>
      <c r="X344" s="728">
        <f>IF($P344&gt;$X$4, IF( $P344&gt;4,   ROUND($H344*($P344+0.5)*2,2),   0),0)</f>
        <v>0</v>
      </c>
      <c r="Y344" s="720" t="str">
        <f>BO344</f>
        <v>F4-1</v>
      </c>
      <c r="Z344" s="721">
        <f>IF($D344=0.3,IF($I344=1,1.2,IF(I344=2,1.5,"--")),IF($D344=0.4,IF($I344=1,1.2,IF(I344=2,1.5,"--")),IF($D344=0.45,IF($I344=1,1.2,IF(I344=2,1.5,"--")),IF($D344=0.5,IF($I344=1,1.2,IF(I344=2,1.5,"--")),IF($D344=0.6,IF($I344=1,1.2,IF(I344=2,2,"--")),IF($D344=0.75,IF($I344=1,1.3,IF(I344=2,2,"--")),IF($D344=0.8,1.3,IF($D344=1,1.5,IF($D344=1.2,1.7,IF($D344&lt;=2,2,"--"))))))))))</f>
        <v>1.2</v>
      </c>
      <c r="AA344" s="729" t="s">
        <v>31</v>
      </c>
      <c r="AB344" s="722">
        <f t="shared" ref="AB344" si="1776">Z344</f>
        <v>1.2</v>
      </c>
      <c r="AC344" s="730">
        <f>IF($Z344="--","--",K344)</f>
        <v>1.2000000000000028</v>
      </c>
      <c r="AD344" s="731">
        <f>IF($Z344="--","--",IF(D344&gt;1.5,0.15,ROUND($D344*10%,2)))</f>
        <v>0.04</v>
      </c>
      <c r="AE344" s="731">
        <f>IF($Z344="--","--",0.15)</f>
        <v>0.15</v>
      </c>
      <c r="AF344" s="732">
        <f>IF($Z344="--","--",ROUND(AC344+AD344+AE344,2))</f>
        <v>1.39</v>
      </c>
      <c r="AG344" s="732">
        <f>IF($Z344="--","--",IF($AC344&lt;=2,$Z344+1,($Z344+1)+ROUNDUP($AC344-2,0)*0.1))</f>
        <v>2.2000000000000002</v>
      </c>
      <c r="AH344" s="731">
        <f>IF($D344=0.3,1.04,IF($D344=0.4,0.92,IF($D344=0.45,0.86,IF($D344=0.5,0.8,IF($D344=0.75,0.8,IF($D344=0.6,0.68,IF($D344=0.8,0.74,IF($D344=1,0.7,IF($D344=1.2,0.66,IF($D344=1.5,0.6,IF($D344&lt;=2,(2.4-(D344+0.3)),"--")))))))))))</f>
        <v>0.92</v>
      </c>
      <c r="AI344" s="733">
        <f>IF($Z344="--","--",IF($AF344&lt;=$X$4,ROUND(IF($AF344&lt;1.5,$AF344*$AG344*$AH344,1.5*$AG344*$AH344),2),0))</f>
        <v>2.81</v>
      </c>
      <c r="AJ344" s="733">
        <f>IF($Z344="--","--",IF($AF344&gt;$X$4,ROUND(IF($AF344&lt;1.5,$AF344*$AG344*$AH344,1.5*$AG344*$AH344),2),0))</f>
        <v>0</v>
      </c>
      <c r="AK344" s="733">
        <f>IF($Z344="--","--",IF($AF344&gt;$X$4,ROUND(IF($AF344&lt;1.5,0,IF($AF344&gt;3,1.5*$AG344*$AH344,($AF344-1.5)*$AG344*$AH344)),2),0))</f>
        <v>0</v>
      </c>
      <c r="AL344" s="733">
        <f>IF($Z344="--","--",IF($AF344&gt;$X$4,ROUND(IF($AF344&lt;3,0,IF($AF344&gt;4.5,1.5*$AG344*$AH344,($AF344-3)*$AG344*$AH344)),2),0))</f>
        <v>0</v>
      </c>
      <c r="AM344" s="733">
        <f>IF($Z344="--","--",IF($AF344&gt;$X$4,ROUND(IF($AF344&lt;4.5,0,IF($AF344&gt;6,($AF344-4.5)*$AG344*$AH344,($AF344-4.5)*$AG344*$AH344)),2),0))</f>
        <v>0</v>
      </c>
      <c r="AN344" s="734">
        <f>IF($Z344="--","--",IF($AF344&gt;$X$4, IF( $AF344&lt;=4,   ROUND(($AH344*4)*($AF344+0.5)*2,2),   0),0))</f>
        <v>0</v>
      </c>
      <c r="AO344" s="735">
        <f>IF($Z344="--","--",IF($AF344&gt;$X$4, IF( $AF344&gt;4,   ROUND(($AH344*4)*($AF344+0.5)*2,2),   0),0))</f>
        <v>0</v>
      </c>
      <c r="AP344" s="1216" t="str">
        <f>A344</f>
        <v>F4-1 =&gt; F4</v>
      </c>
      <c r="AQ344" s="1217"/>
      <c r="AR344" s="739">
        <f>D344</f>
        <v>0.4</v>
      </c>
      <c r="AS344" s="736"/>
      <c r="AT344" s="736"/>
      <c r="AU344" s="723">
        <f>H344</f>
        <v>23</v>
      </c>
      <c r="AV344" s="721">
        <f>IF($Z344="--","--",Z344+0.2)</f>
        <v>1.4</v>
      </c>
      <c r="AW344" s="729" t="s">
        <v>31</v>
      </c>
      <c r="AX344" s="722">
        <f t="shared" ref="AX344" si="1777">AV344</f>
        <v>1.4</v>
      </c>
      <c r="AY344" s="727">
        <f>IF(D344&gt;2,AU344,AU344-AV344)</f>
        <v>21.6</v>
      </c>
      <c r="AZ344" s="798">
        <f>O344</f>
        <v>0.1</v>
      </c>
      <c r="BA344" s="798"/>
      <c r="BB344" s="727">
        <f>Q344</f>
        <v>1.08</v>
      </c>
      <c r="BC344" s="724">
        <f>IF(F344=0,IF(ROUND( AY344 * ( ( (O344*Q344) +  ( ((D344+N344*2)/6)*Q344 ) ) - ROUND(  ((D344+N344*2)^2)   *   (   ( PI()*96.379 / (4*360) )  -  ( (SIN((96.379/2)*PI()/180)) * (COS((96.379/2)*PI()/180)) / 4 )   ), 4) ),2),   ROUND( AY344 * ( ( (O344*Q344) +  ( ((D344+N344*2)/4)*Q344 ) ) - ROUND(  ((D344+N344*2)^2)   *   (   ( PI()*120 / (4*360) )  -  ( (SIN((120/2)*PI()/180)) * (COS((120/2)*PI()/180)) / 4 )   ), 4) ),2)),0)</f>
        <v>4.37</v>
      </c>
      <c r="BD344" s="737">
        <f>IF(F344&gt;0,ROUND(AY344*O344*Q344,2),0)</f>
        <v>0</v>
      </c>
      <c r="BE344" s="737"/>
      <c r="BF344" s="737">
        <f>SUM(R344:V344,AI344:AM344)</f>
        <v>36.1</v>
      </c>
      <c r="BG344" s="737">
        <f>IF(F344=0, ROUND( ( PI()*( (D344+N344*2)^2 ) / 4  ) * AY344,2),  ROUND( (D344+N344*2)*(F344+N344*2) * AY344,2))*I344</f>
        <v>3.91</v>
      </c>
      <c r="BH344" s="726">
        <f>IF(($K344+N344-0.15)&lt;=2,($K344+N344+0.15),IF(($K344+N344)&lt;=3,2.35,($K344+N344+0.2)-0.85))</f>
        <v>1.3900000000000028</v>
      </c>
      <c r="BI344" s="726">
        <f>IF(D344&gt;2,   (K344-F344-N344-0.11),IF(($K344+N344)&lt;=2,0,IF(($K344+N344)&gt;3,0.85,(K344+N344+0.2-BH344))))</f>
        <v>0</v>
      </c>
      <c r="BJ344" s="726">
        <f>IF($Z344="--",0,IF(D344&gt;2,ROUND(((1.42+0.4)+(0.91+0.4))*2*BI344,2),ROUND(AV344*AX344*BH344,2)))</f>
        <v>2.72</v>
      </c>
      <c r="BK344" s="726">
        <f t="shared" ref="BK344" si="1778">ROUND(((PI()*0.9^2)/4)*BI344,2)</f>
        <v>0</v>
      </c>
      <c r="BL344" s="738">
        <f t="shared" ref="BL344" si="1779">ROUND(BF344-BG344-BJ344-BK344-BC344-BD344,2)</f>
        <v>25.1</v>
      </c>
      <c r="BM344" s="718"/>
      <c r="BN344" s="779" t="s">
        <v>35491</v>
      </c>
      <c r="BO344" s="793" t="s">
        <v>35521</v>
      </c>
      <c r="BP344" s="784">
        <v>0.4</v>
      </c>
      <c r="BQ344" s="784">
        <v>23</v>
      </c>
      <c r="BR344" s="787">
        <v>1.2000000000000028</v>
      </c>
      <c r="BS344" s="787">
        <v>1.1980000000000075</v>
      </c>
      <c r="BT344" s="795">
        <v>7.6999999999999999E-2</v>
      </c>
    </row>
    <row r="345" spans="1:72" ht="14.25">
      <c r="A345" s="719" t="s">
        <v>35158</v>
      </c>
      <c r="B345" s="742"/>
      <c r="C345" s="742"/>
      <c r="D345" s="777"/>
      <c r="E345" s="777"/>
      <c r="F345" s="777"/>
      <c r="G345" s="743"/>
      <c r="H345" s="745"/>
      <c r="I345" s="745"/>
      <c r="J345" s="745"/>
      <c r="K345" s="746"/>
      <c r="L345" s="746"/>
      <c r="M345" s="747"/>
      <c r="N345" s="748"/>
      <c r="O345" s="748"/>
      <c r="P345" s="747"/>
      <c r="Q345" s="747"/>
      <c r="R345" s="749"/>
      <c r="S345" s="749"/>
      <c r="T345" s="749"/>
      <c r="U345" s="749"/>
      <c r="V345" s="749"/>
      <c r="W345" s="750"/>
      <c r="X345" s="715"/>
      <c r="Y345" s="741"/>
      <c r="Z345" s="743"/>
      <c r="AA345" s="751"/>
      <c r="AB345" s="743"/>
      <c r="AC345" s="752"/>
      <c r="AD345" s="751"/>
      <c r="AE345" s="751"/>
      <c r="AF345" s="753"/>
      <c r="AG345" s="753"/>
      <c r="AH345" s="751"/>
      <c r="AI345" s="754"/>
      <c r="AJ345" s="754"/>
      <c r="AK345" s="754"/>
      <c r="AL345" s="754"/>
      <c r="AM345" s="754"/>
      <c r="AN345" s="755"/>
      <c r="AO345" s="756"/>
      <c r="AP345" s="741"/>
      <c r="AQ345" s="742"/>
      <c r="AR345" s="757"/>
      <c r="AS345" s="757"/>
      <c r="AT345" s="757"/>
      <c r="AU345" s="745"/>
      <c r="AV345" s="743"/>
      <c r="AW345" s="751"/>
      <c r="AX345" s="743"/>
      <c r="AY345" s="750"/>
      <c r="AZ345" s="750"/>
      <c r="BA345" s="750"/>
      <c r="BB345" s="750"/>
      <c r="BC345" s="747"/>
      <c r="BD345" s="747"/>
      <c r="BE345" s="747"/>
      <c r="BF345" s="747"/>
      <c r="BG345" s="747"/>
      <c r="BH345" s="749"/>
      <c r="BI345" s="749"/>
      <c r="BJ345" s="749"/>
      <c r="BK345" s="749"/>
      <c r="BL345" s="717"/>
      <c r="BM345" s="718"/>
      <c r="BN345" s="779"/>
      <c r="BO345" s="793"/>
      <c r="BP345" s="784"/>
      <c r="BQ345" s="784"/>
      <c r="BR345" s="787"/>
      <c r="BS345" s="787"/>
      <c r="BT345" s="795"/>
    </row>
    <row r="346" spans="1:72" ht="14.25">
      <c r="A346" s="1216" t="str">
        <f>BN346</f>
        <v>F9-1 =&gt; F9-2</v>
      </c>
      <c r="B346" s="1218"/>
      <c r="C346" s="1217"/>
      <c r="D346" s="800">
        <f>BP346</f>
        <v>0.4</v>
      </c>
      <c r="E346" s="801"/>
      <c r="F346" s="802"/>
      <c r="G346" s="803" t="s">
        <v>34920</v>
      </c>
      <c r="H346" s="740">
        <f>BQ346</f>
        <v>30</v>
      </c>
      <c r="I346" s="740">
        <v>1</v>
      </c>
      <c r="J346" s="740">
        <f>H346</f>
        <v>30</v>
      </c>
      <c r="K346" s="804">
        <f>BR346</f>
        <v>1.2000000000000028</v>
      </c>
      <c r="L346" s="804">
        <f>BS346</f>
        <v>1.2019999999999982</v>
      </c>
      <c r="M346" s="724">
        <f>ROUND((K346+L346)/2,2)</f>
        <v>1.2</v>
      </c>
      <c r="N346" s="725">
        <f>IF(F346=0,ROUND($D346*10%,2),IF(D346&gt;2.8,0.18,0.15))</f>
        <v>0.04</v>
      </c>
      <c r="O346" s="725">
        <f>IF(F346=0,IF(   ROUND($D346/4,2),   IF(ROUND(($D346*1.2)/6,2)&lt;0.1,0.1,ROUND(($D346*1.2)/6,2))),0.5)</f>
        <v>0.1</v>
      </c>
      <c r="P346" s="724">
        <f>M346+N346+O346</f>
        <v>1.34</v>
      </c>
      <c r="Q346" s="724">
        <f>IF(P346&lt;2,(D346+N346*2)+0.6,(D346+N346*2)+0.6+ROUNDUP(P346-2,0)*0.1)*I346</f>
        <v>1.08</v>
      </c>
      <c r="R346" s="726">
        <f>IF($P346&lt;=$X$4,ROUND(IF($P346&lt;1.5,$P346*$H346*$Q346,1.5*$H346*$Q346),2),0)</f>
        <v>43.42</v>
      </c>
      <c r="S346" s="726">
        <f>IF($P346&gt;$X$4,ROUND(IF($P346&lt;1.5,$P346*$H346*$Q346,1.5*$H346*$Q346),2),0)</f>
        <v>0</v>
      </c>
      <c r="T346" s="726">
        <f>IF($P346&gt;$X$4,ROUND(IF($P346&lt;1.5,0,IF($P346&gt;3,1.5*$H346*$Q346,($P346-1.5)*$H346*$Q346)),2),0)</f>
        <v>0</v>
      </c>
      <c r="U346" s="726">
        <f>IF($P346&gt;$X$4,ROUND(IF($P346&lt;3,0,IF($P346&gt;4.5,1.5*$H346*$Q346,($P346-3)*$H346*$Q346)),2),0)</f>
        <v>0</v>
      </c>
      <c r="V346" s="726">
        <f>IF($P346&gt;$X$4,ROUND(IF($P346&lt;4.5,0,IF($P346&gt;6,($P346-4.5)*$H346*$Q346,($P346-4.5)*$H346*$Q346)),2),0)</f>
        <v>0</v>
      </c>
      <c r="W346" s="727">
        <f>IF($P346&gt;$X$4, IF( $P346&lt;=4,   ROUND($H346*($P346+0.5)*2,2),   0),0)</f>
        <v>0</v>
      </c>
      <c r="X346" s="728">
        <f>IF($P346&gt;$X$4, IF( $P346&gt;4,   ROUND($H346*($P346+0.5)*2,2),   0),0)</f>
        <v>0</v>
      </c>
      <c r="Y346" s="720" t="str">
        <f>BO346</f>
        <v>F9-1</v>
      </c>
      <c r="Z346" s="721">
        <f>IF($D346=0.3,IF($I346=1,1.2,IF(I346=2,1.5,"--")),IF($D346=0.4,IF($I346=1,1.2,IF(I346=2,1.5,"--")),IF($D346=0.45,IF($I346=1,1.2,IF(I346=2,1.5,"--")),IF($D346=0.5,IF($I346=1,1.2,IF(I346=2,1.5,"--")),IF($D346=0.6,IF($I346=1,1.2,IF(I346=2,2,"--")),IF($D346=0.75,IF($I346=1,1.3,IF(I346=2,2,"--")),IF($D346=0.8,1.3,IF($D346=1,1.5,IF($D346=1.2,1.7,IF($D346&lt;=2,2,"--"))))))))))</f>
        <v>1.2</v>
      </c>
      <c r="AA346" s="729" t="s">
        <v>31</v>
      </c>
      <c r="AB346" s="722">
        <f t="shared" ref="AB346:AB349" si="1780">Z346</f>
        <v>1.2</v>
      </c>
      <c r="AC346" s="730">
        <f>IF($Z346="--","--",K346)</f>
        <v>1.2000000000000028</v>
      </c>
      <c r="AD346" s="731">
        <f>IF($Z346="--","--",IF(D346&gt;1.5,0.15,ROUND($D346*10%,2)))</f>
        <v>0.04</v>
      </c>
      <c r="AE346" s="731">
        <f>IF($Z346="--","--",0.15)</f>
        <v>0.15</v>
      </c>
      <c r="AF346" s="732">
        <f>IF($Z346="--","--",ROUND(AC346+AD346+AE346,2))</f>
        <v>1.39</v>
      </c>
      <c r="AG346" s="732">
        <f>IF($Z346="--","--",IF($AC346&lt;=2,$Z346+1,($Z346+1)+ROUNDUP($AC346-2,0)*0.1))</f>
        <v>2.2000000000000002</v>
      </c>
      <c r="AH346" s="731">
        <f>IF($D346=0.3,1.04,IF($D346=0.4,0.92,IF($D346=0.45,0.86,IF($D346=0.5,0.8,IF($D346=0.75,0.8,IF($D346=0.6,0.68,IF($D346=0.8,0.74,IF($D346=1,0.7,IF($D346=1.2,0.66,IF($D346=1.5,0.6,IF($D346&lt;=2,(2.4-(D346+0.3)),"--")))))))))))</f>
        <v>0.92</v>
      </c>
      <c r="AI346" s="733">
        <f>IF($Z346="--","--",IF($AF346&lt;=$X$4,ROUND(IF($AF346&lt;1.5,$AF346*$AG346*$AH346,1.5*$AG346*$AH346),2),0))</f>
        <v>2.81</v>
      </c>
      <c r="AJ346" s="733">
        <f>IF($Z346="--","--",IF($AF346&gt;$X$4,ROUND(IF($AF346&lt;1.5,$AF346*$AG346*$AH346,1.5*$AG346*$AH346),2),0))</f>
        <v>0</v>
      </c>
      <c r="AK346" s="733">
        <f>IF($Z346="--","--",IF($AF346&gt;$X$4,ROUND(IF($AF346&lt;1.5,0,IF($AF346&gt;3,1.5*$AG346*$AH346,($AF346-1.5)*$AG346*$AH346)),2),0))</f>
        <v>0</v>
      </c>
      <c r="AL346" s="733">
        <f>IF($Z346="--","--",IF($AF346&gt;$X$4,ROUND(IF($AF346&lt;3,0,IF($AF346&gt;4.5,1.5*$AG346*$AH346,($AF346-3)*$AG346*$AH346)),2),0))</f>
        <v>0</v>
      </c>
      <c r="AM346" s="733">
        <f>IF($Z346="--","--",IF($AF346&gt;$X$4,ROUND(IF($AF346&lt;4.5,0,IF($AF346&gt;6,($AF346-4.5)*$AG346*$AH346,($AF346-4.5)*$AG346*$AH346)),2),0))</f>
        <v>0</v>
      </c>
      <c r="AN346" s="734">
        <f>IF($Z346="--","--",IF($AF346&gt;$X$4, IF( $AF346&lt;=4,   ROUND(($AH346*4)*($AF346+0.5)*2,2),   0),0))</f>
        <v>0</v>
      </c>
      <c r="AO346" s="735">
        <f>IF($Z346="--","--",IF($AF346&gt;$X$4, IF( $AF346&gt;4,   ROUND(($AH346*4)*($AF346+0.5)*2,2),   0),0))</f>
        <v>0</v>
      </c>
      <c r="AP346" s="1216" t="str">
        <f>A346</f>
        <v>F9-1 =&gt; F9-2</v>
      </c>
      <c r="AQ346" s="1217"/>
      <c r="AR346" s="739">
        <f>D346</f>
        <v>0.4</v>
      </c>
      <c r="AS346" s="736"/>
      <c r="AT346" s="736"/>
      <c r="AU346" s="723">
        <f>H346</f>
        <v>30</v>
      </c>
      <c r="AV346" s="721">
        <f>IF($Z346="--","--",Z346+0.2)</f>
        <v>1.4</v>
      </c>
      <c r="AW346" s="729" t="s">
        <v>31</v>
      </c>
      <c r="AX346" s="722">
        <f t="shared" ref="AX346:AX349" si="1781">AV346</f>
        <v>1.4</v>
      </c>
      <c r="AY346" s="727">
        <f>IF(D346&gt;2,AU346,AU346-AV346)</f>
        <v>28.6</v>
      </c>
      <c r="AZ346" s="798">
        <f>O346</f>
        <v>0.1</v>
      </c>
      <c r="BA346" s="798"/>
      <c r="BB346" s="727">
        <f>Q346</f>
        <v>1.08</v>
      </c>
      <c r="BC346" s="724">
        <f>IF(F346=0,IF(ROUND( AY346 * ( ( (O346*Q346) +  ( ((D346+N346*2)/6)*Q346 ) ) - ROUND(  ((D346+N346*2)^2)   *   (   ( PI()*96.379 / (4*360) )  -  ( (SIN((96.379/2)*PI()/180)) * (COS((96.379/2)*PI()/180)) / 4 )   ), 4) ),2),   ROUND( AY346 * ( ( (O346*Q346) +  ( ((D346+N346*2)/4)*Q346 ) ) - ROUND(  ((D346+N346*2)^2)   *   (   ( PI()*120 / (4*360) )  -  ( (SIN((120/2)*PI()/180)) * (COS((120/2)*PI()/180)) / 4 )   ), 4) ),2)),0)</f>
        <v>5.78</v>
      </c>
      <c r="BD346" s="737">
        <f>IF(F346&gt;0,ROUND(AY346*O346*Q346,2),0)</f>
        <v>0</v>
      </c>
      <c r="BE346" s="737"/>
      <c r="BF346" s="737">
        <f>SUM(R346:V346,AI346:AM346)</f>
        <v>46.230000000000004</v>
      </c>
      <c r="BG346" s="737">
        <f>IF(F346=0, ROUND( ( PI()*( (D346+N346*2)^2 ) / 4  ) * AY346,2),  ROUND( (D346+N346*2)*(F346+N346*2) * AY346,2))*I346</f>
        <v>5.18</v>
      </c>
      <c r="BH346" s="726">
        <f>IF(($K346+N346-0.15)&lt;=2,($K346+N346+0.15),IF(($K346+N346)&lt;=3,2.35,($K346+N346+0.2)-0.85))</f>
        <v>1.3900000000000028</v>
      </c>
      <c r="BI346" s="726">
        <f>IF(D346&gt;2,   (K346-F346-N346-0.11),IF(($K346+N346)&lt;=2,0,IF(($K346+N346)&gt;3,0.85,(K346+N346+0.2-BH346))))</f>
        <v>0</v>
      </c>
      <c r="BJ346" s="726">
        <f>IF($Z346="--",0,IF(D346&gt;2,ROUND(((1.42+0.4)+(0.91+0.4))*2*BI346,2),ROUND(AV346*AX346*BH346,2)))</f>
        <v>2.72</v>
      </c>
      <c r="BK346" s="726">
        <f t="shared" ref="BK346:BK349" si="1782">ROUND(((PI()*0.9^2)/4)*BI346,2)</f>
        <v>0</v>
      </c>
      <c r="BL346" s="738">
        <f t="shared" ref="BL346:BL349" si="1783">ROUND(BF346-BG346-BJ346-BK346-BC346-BD346,2)</f>
        <v>32.549999999999997</v>
      </c>
      <c r="BM346" s="718"/>
      <c r="BN346" s="779" t="s">
        <v>35492</v>
      </c>
      <c r="BO346" s="793" t="s">
        <v>35522</v>
      </c>
      <c r="BP346" s="784">
        <v>0.4</v>
      </c>
      <c r="BQ346" s="784">
        <v>30</v>
      </c>
      <c r="BR346" s="787">
        <v>1.2000000000000028</v>
      </c>
      <c r="BS346" s="787">
        <v>1.2019999999999982</v>
      </c>
      <c r="BT346" s="795">
        <v>0.25</v>
      </c>
    </row>
    <row r="347" spans="1:72" ht="14.25">
      <c r="A347" s="1216" t="str">
        <f t="shared" ref="A347:A349" si="1784">BN347</f>
        <v>F9-2 =&gt; F9-3</v>
      </c>
      <c r="B347" s="1218"/>
      <c r="C347" s="1217"/>
      <c r="D347" s="800">
        <f t="shared" ref="D347:D349" si="1785">BP347</f>
        <v>0.6</v>
      </c>
      <c r="E347" s="801"/>
      <c r="F347" s="802"/>
      <c r="G347" s="803" t="s">
        <v>34920</v>
      </c>
      <c r="H347" s="740">
        <f t="shared" ref="H347:H349" si="1786">BQ347</f>
        <v>35</v>
      </c>
      <c r="I347" s="740">
        <v>1</v>
      </c>
      <c r="J347" s="740">
        <f t="shared" ref="J347:J349" si="1787">H347</f>
        <v>35</v>
      </c>
      <c r="K347" s="804">
        <f t="shared" ref="K347:K349" si="1788">BR347</f>
        <v>1.4519999999999946</v>
      </c>
      <c r="L347" s="804">
        <f t="shared" ref="L347:L349" si="1789">BS347</f>
        <v>1.4679999999999964</v>
      </c>
      <c r="M347" s="724">
        <f t="shared" ref="M347:M349" si="1790">ROUND((K347+L347)/2,2)</f>
        <v>1.46</v>
      </c>
      <c r="N347" s="725">
        <f t="shared" ref="N347:N349" si="1791">IF(F347=0,ROUND($D347*10%,2),IF(D347&gt;2.8,0.18,0.15))</f>
        <v>0.06</v>
      </c>
      <c r="O347" s="725">
        <f t="shared" ref="O347:O349" si="1792">IF(F347=0,IF(   ROUND($D347/4,2),   IF(ROUND(($D347*1.2)/6,2)&lt;0.1,0.1,ROUND(($D347*1.2)/6,2))),0.5)</f>
        <v>0.12</v>
      </c>
      <c r="P347" s="724">
        <f t="shared" ref="P347:P349" si="1793">M347+N347+O347</f>
        <v>1.6400000000000001</v>
      </c>
      <c r="Q347" s="724">
        <f t="shared" ref="Q347:Q349" si="1794">IF(P347&lt;2,(D347+N347*2)+0.6,(D347+N347*2)+0.6+ROUNDUP(P347-2,0)*0.1)*I347</f>
        <v>1.3199999999999998</v>
      </c>
      <c r="R347" s="726">
        <f t="shared" ref="R347:R349" si="1795">IF($P347&lt;=$X$4,ROUND(IF($P347&lt;1.5,$P347*$H347*$Q347,1.5*$H347*$Q347),2),0)</f>
        <v>0</v>
      </c>
      <c r="S347" s="726">
        <f t="shared" ref="S347:S349" si="1796">IF($P347&gt;$X$4,ROUND(IF($P347&lt;1.5,$P347*$H347*$Q347,1.5*$H347*$Q347),2),0)</f>
        <v>69.3</v>
      </c>
      <c r="T347" s="726">
        <f t="shared" ref="T347:T349" si="1797">IF($P347&gt;$X$4,ROUND(IF($P347&lt;1.5,0,IF($P347&gt;3,1.5*$H347*$Q347,($P347-1.5)*$H347*$Q347)),2),0)</f>
        <v>6.47</v>
      </c>
      <c r="U347" s="726">
        <f t="shared" ref="U347:U349" si="1798">IF($P347&gt;$X$4,ROUND(IF($P347&lt;3,0,IF($P347&gt;4.5,1.5*$H347*$Q347,($P347-3)*$H347*$Q347)),2),0)</f>
        <v>0</v>
      </c>
      <c r="V347" s="726">
        <f t="shared" ref="V347:V349" si="1799">IF($P347&gt;$X$4,ROUND(IF($P347&lt;4.5,0,IF($P347&gt;6,($P347-4.5)*$H347*$Q347,($P347-4.5)*$H347*$Q347)),2),0)</f>
        <v>0</v>
      </c>
      <c r="W347" s="727">
        <f t="shared" ref="W347:W349" si="1800">IF($P347&gt;$X$4, IF( $P347&lt;=4,   ROUND($H347*($P347+0.5)*2,2),   0),0)</f>
        <v>149.80000000000001</v>
      </c>
      <c r="X347" s="728">
        <f t="shared" ref="X347:X349" si="1801">IF($P347&gt;$X$4, IF( $P347&gt;4,   ROUND($H347*($P347+0.5)*2,2),   0),0)</f>
        <v>0</v>
      </c>
      <c r="Y347" s="720" t="str">
        <f t="shared" ref="Y347:Y349" si="1802">BO347</f>
        <v>F9-2</v>
      </c>
      <c r="Z347" s="721">
        <f t="shared" ref="Z347:Z349" si="1803">IF($D347=0.3,IF($I347=1,1.2,IF(I347=2,1.5,"--")),IF($D347=0.4,IF($I347=1,1.2,IF(I347=2,1.5,"--")),IF($D347=0.45,IF($I347=1,1.2,IF(I347=2,1.5,"--")),IF($D347=0.5,IF($I347=1,1.2,IF(I347=2,1.5,"--")),IF($D347=0.6,IF($I347=1,1.2,IF(I347=2,2,"--")),IF($D347=0.75,IF($I347=1,1.3,IF(I347=2,2,"--")),IF($D347=0.8,1.3,IF($D347=1,1.5,IF($D347=1.2,1.7,IF($D347&lt;=2,2,"--"))))))))))</f>
        <v>1.2</v>
      </c>
      <c r="AA347" s="729" t="s">
        <v>31</v>
      </c>
      <c r="AB347" s="722">
        <f t="shared" si="1780"/>
        <v>1.2</v>
      </c>
      <c r="AC347" s="730">
        <f t="shared" ref="AC347:AC349" si="1804">IF($Z347="--","--",K347)</f>
        <v>1.4519999999999946</v>
      </c>
      <c r="AD347" s="731">
        <f t="shared" ref="AD347:AD349" si="1805">IF($Z347="--","--",IF(D347&gt;1.5,0.15,ROUND($D347*10%,2)))</f>
        <v>0.06</v>
      </c>
      <c r="AE347" s="731">
        <f t="shared" ref="AE347:AE349" si="1806">IF($Z347="--","--",0.15)</f>
        <v>0.15</v>
      </c>
      <c r="AF347" s="732">
        <f t="shared" ref="AF347:AF349" si="1807">IF($Z347="--","--",ROUND(AC347+AD347+AE347,2))</f>
        <v>1.66</v>
      </c>
      <c r="AG347" s="732">
        <f t="shared" ref="AG347:AG349" si="1808">IF($Z347="--","--",IF($AC347&lt;=2,$Z347+1,($Z347+1)+ROUNDUP($AC347-2,0)*0.1))</f>
        <v>2.2000000000000002</v>
      </c>
      <c r="AH347" s="731">
        <f t="shared" ref="AH347:AH349" si="1809">IF($D347=0.3,1.04,IF($D347=0.4,0.92,IF($D347=0.45,0.86,IF($D347=0.5,0.8,IF($D347=0.75,0.8,IF($D347=0.6,0.68,IF($D347=0.8,0.74,IF($D347=1,0.7,IF($D347=1.2,0.66,IF($D347=1.5,0.6,IF($D347&lt;=2,(2.4-(D347+0.3)),"--")))))))))))</f>
        <v>0.68</v>
      </c>
      <c r="AI347" s="733">
        <f t="shared" ref="AI347:AI349" si="1810">IF($Z347="--","--",IF($AF347&lt;=$X$4,ROUND(IF($AF347&lt;1.5,$AF347*$AG347*$AH347,1.5*$AG347*$AH347),2),0))</f>
        <v>0</v>
      </c>
      <c r="AJ347" s="733">
        <f t="shared" ref="AJ347:AJ349" si="1811">IF($Z347="--","--",IF($AF347&gt;$X$4,ROUND(IF($AF347&lt;1.5,$AF347*$AG347*$AH347,1.5*$AG347*$AH347),2),0))</f>
        <v>2.2400000000000002</v>
      </c>
      <c r="AK347" s="733">
        <f t="shared" ref="AK347:AK349" si="1812">IF($Z347="--","--",IF($AF347&gt;$X$4,ROUND(IF($AF347&lt;1.5,0,IF($AF347&gt;3,1.5*$AG347*$AH347,($AF347-1.5)*$AG347*$AH347)),2),0))</f>
        <v>0.24</v>
      </c>
      <c r="AL347" s="733">
        <f t="shared" ref="AL347:AL349" si="1813">IF($Z347="--","--",IF($AF347&gt;$X$4,ROUND(IF($AF347&lt;3,0,IF($AF347&gt;4.5,1.5*$AG347*$AH347,($AF347-3)*$AG347*$AH347)),2),0))</f>
        <v>0</v>
      </c>
      <c r="AM347" s="733">
        <f t="shared" ref="AM347:AM349" si="1814">IF($Z347="--","--",IF($AF347&gt;$X$4,ROUND(IF($AF347&lt;4.5,0,IF($AF347&gt;6,($AF347-4.5)*$AG347*$AH347,($AF347-4.5)*$AG347*$AH347)),2),0))</f>
        <v>0</v>
      </c>
      <c r="AN347" s="734">
        <f t="shared" ref="AN347:AN349" si="1815">IF($Z347="--","--",IF($AF347&gt;$X$4, IF( $AF347&lt;=4,   ROUND(($AH347*4)*($AF347+0.5)*2,2),   0),0))</f>
        <v>11.75</v>
      </c>
      <c r="AO347" s="735">
        <f t="shared" ref="AO347:AO349" si="1816">IF($Z347="--","--",IF($AF347&gt;$X$4, IF( $AF347&gt;4,   ROUND(($AH347*4)*($AF347+0.5)*2,2),   0),0))</f>
        <v>0</v>
      </c>
      <c r="AP347" s="1216" t="str">
        <f t="shared" ref="AP347:AP349" si="1817">A347</f>
        <v>F9-2 =&gt; F9-3</v>
      </c>
      <c r="AQ347" s="1217"/>
      <c r="AR347" s="739">
        <f t="shared" ref="AR347:AR349" si="1818">D347</f>
        <v>0.6</v>
      </c>
      <c r="AS347" s="736"/>
      <c r="AT347" s="736"/>
      <c r="AU347" s="723">
        <f t="shared" ref="AU347:AU349" si="1819">H347</f>
        <v>35</v>
      </c>
      <c r="AV347" s="721">
        <f t="shared" ref="AV347:AV349" si="1820">IF($Z347="--","--",Z347+0.2)</f>
        <v>1.4</v>
      </c>
      <c r="AW347" s="729" t="s">
        <v>31</v>
      </c>
      <c r="AX347" s="722">
        <f t="shared" si="1781"/>
        <v>1.4</v>
      </c>
      <c r="AY347" s="727">
        <f t="shared" ref="AY347:AY349" si="1821">IF(D347&gt;2,AU347,AU347-AV347)</f>
        <v>33.6</v>
      </c>
      <c r="AZ347" s="798">
        <f t="shared" ref="AZ347:AZ349" si="1822">O347</f>
        <v>0.12</v>
      </c>
      <c r="BA347" s="798"/>
      <c r="BB347" s="727">
        <f t="shared" ref="BB347:BB349" si="1823">Q347</f>
        <v>1.3199999999999998</v>
      </c>
      <c r="BC347" s="724">
        <f t="shared" ref="BC347:BC349" si="1824">IF(F347=0,IF(ROUND( AY347 * ( ( (O347*Q347) +  ( ((D347+N347*2)/6)*Q347 ) ) - ROUND(  ((D347+N347*2)^2)   *   (   ( PI()*96.379 / (4*360) )  -  ( (SIN((96.379/2)*PI()/180)) * (COS((96.379/2)*PI()/180)) / 4 )   ), 4) ),2),   ROUND( AY347 * ( ( (O347*Q347) +  ( ((D347+N347*2)/4)*Q347 ) ) - ROUND(  ((D347+N347*2)^2)   *   (   ( PI()*120 / (4*360) )  -  ( (SIN((120/2)*PI()/180)) * (COS((120/2)*PI()/180)) / 4 )   ), 4) ),2)),0)</f>
        <v>10.63</v>
      </c>
      <c r="BD347" s="737">
        <f t="shared" ref="BD347:BD349" si="1825">IF(F347&gt;0,ROUND(AY347*O347*Q347,2),0)</f>
        <v>0</v>
      </c>
      <c r="BE347" s="737"/>
      <c r="BF347" s="737">
        <f t="shared" ref="BF347:BF349" si="1826">SUM(R347:V347,AI347:AM347)</f>
        <v>78.249999999999986</v>
      </c>
      <c r="BG347" s="737">
        <f t="shared" ref="BG347:BG349" si="1827">IF(F347=0, ROUND( ( PI()*( (D347+N347*2)^2 ) / 4  ) * AY347,2),  ROUND( (D347+N347*2)*(F347+N347*2) * AY347,2))*I347</f>
        <v>13.68</v>
      </c>
      <c r="BH347" s="726">
        <f t="shared" ref="BH347:BH349" si="1828">IF(($K347+N347-0.15)&lt;=2,($K347+N347+0.15),IF(($K347+N347)&lt;=3,2.35,($K347+N347+0.2)-0.85))</f>
        <v>1.6619999999999946</v>
      </c>
      <c r="BI347" s="726">
        <f t="shared" ref="BI347:BI349" si="1829">IF(D347&gt;2,   (K347-F347-N347-0.11),IF(($K347+N347)&lt;=2,0,IF(($K347+N347)&gt;3,0.85,(K347+N347+0.2-BH347))))</f>
        <v>0</v>
      </c>
      <c r="BJ347" s="726">
        <f t="shared" ref="BJ347:BJ349" si="1830">IF($Z347="--",0,IF(D347&gt;2,ROUND(((1.42+0.4)+(0.91+0.4))*2*BI347,2),ROUND(AV347*AX347*BH347,2)))</f>
        <v>3.26</v>
      </c>
      <c r="BK347" s="726">
        <f t="shared" si="1782"/>
        <v>0</v>
      </c>
      <c r="BL347" s="738">
        <f t="shared" si="1783"/>
        <v>50.68</v>
      </c>
      <c r="BM347" s="718"/>
      <c r="BN347" s="779" t="s">
        <v>35493</v>
      </c>
      <c r="BO347" s="793" t="s">
        <v>35523</v>
      </c>
      <c r="BP347" s="784">
        <v>0.6</v>
      </c>
      <c r="BQ347" s="784">
        <v>35</v>
      </c>
      <c r="BR347" s="787">
        <v>1.4519999999999946</v>
      </c>
      <c r="BS347" s="787">
        <v>1.4679999999999964</v>
      </c>
      <c r="BT347" s="795">
        <v>0</v>
      </c>
    </row>
    <row r="348" spans="1:72" ht="14.25">
      <c r="A348" s="1216" t="str">
        <f t="shared" si="1784"/>
        <v>F9-3 =&gt; F9-4</v>
      </c>
      <c r="B348" s="1218"/>
      <c r="C348" s="1217"/>
      <c r="D348" s="800">
        <f t="shared" si="1785"/>
        <v>0.6</v>
      </c>
      <c r="E348" s="801"/>
      <c r="F348" s="802"/>
      <c r="G348" s="803" t="s">
        <v>34920</v>
      </c>
      <c r="H348" s="740">
        <f t="shared" si="1786"/>
        <v>35</v>
      </c>
      <c r="I348" s="740">
        <v>1</v>
      </c>
      <c r="J348" s="740">
        <f t="shared" si="1787"/>
        <v>35</v>
      </c>
      <c r="K348" s="804">
        <f t="shared" si="1788"/>
        <v>1.4679999999999964</v>
      </c>
      <c r="L348" s="804">
        <f t="shared" si="1789"/>
        <v>1.5279999999999951</v>
      </c>
      <c r="M348" s="724">
        <f t="shared" si="1790"/>
        <v>1.5</v>
      </c>
      <c r="N348" s="725">
        <f t="shared" si="1791"/>
        <v>0.06</v>
      </c>
      <c r="O348" s="725">
        <f t="shared" si="1792"/>
        <v>0.12</v>
      </c>
      <c r="P348" s="724">
        <f t="shared" si="1793"/>
        <v>1.6800000000000002</v>
      </c>
      <c r="Q348" s="724">
        <f t="shared" si="1794"/>
        <v>1.3199999999999998</v>
      </c>
      <c r="R348" s="726">
        <f t="shared" si="1795"/>
        <v>0</v>
      </c>
      <c r="S348" s="726">
        <f t="shared" si="1796"/>
        <v>69.3</v>
      </c>
      <c r="T348" s="726">
        <f t="shared" si="1797"/>
        <v>8.32</v>
      </c>
      <c r="U348" s="726">
        <f t="shared" si="1798"/>
        <v>0</v>
      </c>
      <c r="V348" s="726">
        <f t="shared" si="1799"/>
        <v>0</v>
      </c>
      <c r="W348" s="727">
        <f t="shared" si="1800"/>
        <v>152.6</v>
      </c>
      <c r="X348" s="728">
        <f t="shared" si="1801"/>
        <v>0</v>
      </c>
      <c r="Y348" s="720" t="str">
        <f t="shared" si="1802"/>
        <v>F9-3</v>
      </c>
      <c r="Z348" s="721">
        <f t="shared" si="1803"/>
        <v>1.2</v>
      </c>
      <c r="AA348" s="729" t="s">
        <v>31</v>
      </c>
      <c r="AB348" s="722">
        <f t="shared" si="1780"/>
        <v>1.2</v>
      </c>
      <c r="AC348" s="730">
        <f t="shared" si="1804"/>
        <v>1.4679999999999964</v>
      </c>
      <c r="AD348" s="731">
        <f t="shared" si="1805"/>
        <v>0.06</v>
      </c>
      <c r="AE348" s="731">
        <f t="shared" si="1806"/>
        <v>0.15</v>
      </c>
      <c r="AF348" s="732">
        <f t="shared" si="1807"/>
        <v>1.68</v>
      </c>
      <c r="AG348" s="732">
        <f t="shared" si="1808"/>
        <v>2.2000000000000002</v>
      </c>
      <c r="AH348" s="731">
        <f t="shared" si="1809"/>
        <v>0.68</v>
      </c>
      <c r="AI348" s="733">
        <f t="shared" si="1810"/>
        <v>0</v>
      </c>
      <c r="AJ348" s="733">
        <f t="shared" si="1811"/>
        <v>2.2400000000000002</v>
      </c>
      <c r="AK348" s="733">
        <f t="shared" si="1812"/>
        <v>0.27</v>
      </c>
      <c r="AL348" s="733">
        <f t="shared" si="1813"/>
        <v>0</v>
      </c>
      <c r="AM348" s="733">
        <f t="shared" si="1814"/>
        <v>0</v>
      </c>
      <c r="AN348" s="734">
        <f t="shared" si="1815"/>
        <v>11.86</v>
      </c>
      <c r="AO348" s="735">
        <f t="shared" si="1816"/>
        <v>0</v>
      </c>
      <c r="AP348" s="1216" t="str">
        <f t="shared" si="1817"/>
        <v>F9-3 =&gt; F9-4</v>
      </c>
      <c r="AQ348" s="1217"/>
      <c r="AR348" s="739">
        <f t="shared" si="1818"/>
        <v>0.6</v>
      </c>
      <c r="AS348" s="736"/>
      <c r="AT348" s="736"/>
      <c r="AU348" s="723">
        <f t="shared" si="1819"/>
        <v>35</v>
      </c>
      <c r="AV348" s="721">
        <f t="shared" si="1820"/>
        <v>1.4</v>
      </c>
      <c r="AW348" s="729" t="s">
        <v>31</v>
      </c>
      <c r="AX348" s="722">
        <f t="shared" si="1781"/>
        <v>1.4</v>
      </c>
      <c r="AY348" s="727">
        <f t="shared" si="1821"/>
        <v>33.6</v>
      </c>
      <c r="AZ348" s="798">
        <f t="shared" si="1822"/>
        <v>0.12</v>
      </c>
      <c r="BA348" s="798"/>
      <c r="BB348" s="727">
        <f t="shared" si="1823"/>
        <v>1.3199999999999998</v>
      </c>
      <c r="BC348" s="724">
        <f t="shared" si="1824"/>
        <v>10.63</v>
      </c>
      <c r="BD348" s="737">
        <f t="shared" si="1825"/>
        <v>0</v>
      </c>
      <c r="BE348" s="737"/>
      <c r="BF348" s="737">
        <f t="shared" si="1826"/>
        <v>80.13</v>
      </c>
      <c r="BG348" s="737">
        <f t="shared" si="1827"/>
        <v>13.68</v>
      </c>
      <c r="BH348" s="726">
        <f t="shared" si="1828"/>
        <v>1.6779999999999964</v>
      </c>
      <c r="BI348" s="726">
        <f t="shared" si="1829"/>
        <v>0</v>
      </c>
      <c r="BJ348" s="726">
        <f t="shared" si="1830"/>
        <v>3.29</v>
      </c>
      <c r="BK348" s="726">
        <f t="shared" si="1782"/>
        <v>0</v>
      </c>
      <c r="BL348" s="738">
        <f t="shared" si="1783"/>
        <v>52.53</v>
      </c>
      <c r="BM348" s="718"/>
      <c r="BN348" s="779" t="s">
        <v>35494</v>
      </c>
      <c r="BO348" s="793" t="s">
        <v>35524</v>
      </c>
      <c r="BP348" s="784">
        <v>0.6</v>
      </c>
      <c r="BQ348" s="784">
        <v>35</v>
      </c>
      <c r="BR348" s="787">
        <v>1.4679999999999964</v>
      </c>
      <c r="BS348" s="787">
        <v>1.5279999999999951</v>
      </c>
      <c r="BT348" s="795">
        <v>0</v>
      </c>
    </row>
    <row r="349" spans="1:72" ht="14.25">
      <c r="A349" s="1216" t="str">
        <f t="shared" si="1784"/>
        <v>F9-4 =&gt; F9</v>
      </c>
      <c r="B349" s="1218"/>
      <c r="C349" s="1217"/>
      <c r="D349" s="800">
        <f t="shared" si="1785"/>
        <v>0.6</v>
      </c>
      <c r="E349" s="801"/>
      <c r="F349" s="802"/>
      <c r="G349" s="803" t="s">
        <v>34920</v>
      </c>
      <c r="H349" s="740">
        <f t="shared" si="1786"/>
        <v>35</v>
      </c>
      <c r="I349" s="740">
        <v>1</v>
      </c>
      <c r="J349" s="740">
        <f t="shared" si="1787"/>
        <v>35</v>
      </c>
      <c r="K349" s="804">
        <f t="shared" si="1788"/>
        <v>1.5279999999999951</v>
      </c>
      <c r="L349" s="804">
        <f t="shared" si="1789"/>
        <v>1.5459999999999958</v>
      </c>
      <c r="M349" s="724">
        <f t="shared" si="1790"/>
        <v>1.54</v>
      </c>
      <c r="N349" s="725">
        <f t="shared" si="1791"/>
        <v>0.06</v>
      </c>
      <c r="O349" s="725">
        <f t="shared" si="1792"/>
        <v>0.12</v>
      </c>
      <c r="P349" s="724">
        <f t="shared" si="1793"/>
        <v>1.7200000000000002</v>
      </c>
      <c r="Q349" s="724">
        <f t="shared" si="1794"/>
        <v>1.3199999999999998</v>
      </c>
      <c r="R349" s="726">
        <f t="shared" si="1795"/>
        <v>0</v>
      </c>
      <c r="S349" s="726">
        <f t="shared" si="1796"/>
        <v>69.3</v>
      </c>
      <c r="T349" s="726">
        <f t="shared" si="1797"/>
        <v>10.16</v>
      </c>
      <c r="U349" s="726">
        <f t="shared" si="1798"/>
        <v>0</v>
      </c>
      <c r="V349" s="726">
        <f t="shared" si="1799"/>
        <v>0</v>
      </c>
      <c r="W349" s="727">
        <f t="shared" si="1800"/>
        <v>155.4</v>
      </c>
      <c r="X349" s="728">
        <f t="shared" si="1801"/>
        <v>0</v>
      </c>
      <c r="Y349" s="720" t="str">
        <f t="shared" si="1802"/>
        <v>F9-4</v>
      </c>
      <c r="Z349" s="721">
        <f t="shared" si="1803"/>
        <v>1.2</v>
      </c>
      <c r="AA349" s="729" t="s">
        <v>31</v>
      </c>
      <c r="AB349" s="722">
        <f t="shared" si="1780"/>
        <v>1.2</v>
      </c>
      <c r="AC349" s="730">
        <f t="shared" si="1804"/>
        <v>1.5279999999999951</v>
      </c>
      <c r="AD349" s="731">
        <f t="shared" si="1805"/>
        <v>0.06</v>
      </c>
      <c r="AE349" s="731">
        <f t="shared" si="1806"/>
        <v>0.15</v>
      </c>
      <c r="AF349" s="732">
        <f t="shared" si="1807"/>
        <v>1.74</v>
      </c>
      <c r="AG349" s="732">
        <f t="shared" si="1808"/>
        <v>2.2000000000000002</v>
      </c>
      <c r="AH349" s="731">
        <f t="shared" si="1809"/>
        <v>0.68</v>
      </c>
      <c r="AI349" s="733">
        <f t="shared" si="1810"/>
        <v>0</v>
      </c>
      <c r="AJ349" s="733">
        <f t="shared" si="1811"/>
        <v>2.2400000000000002</v>
      </c>
      <c r="AK349" s="733">
        <f t="shared" si="1812"/>
        <v>0.36</v>
      </c>
      <c r="AL349" s="733">
        <f t="shared" si="1813"/>
        <v>0</v>
      </c>
      <c r="AM349" s="733">
        <f t="shared" si="1814"/>
        <v>0</v>
      </c>
      <c r="AN349" s="734">
        <f t="shared" si="1815"/>
        <v>12.19</v>
      </c>
      <c r="AO349" s="735">
        <f t="shared" si="1816"/>
        <v>0</v>
      </c>
      <c r="AP349" s="1216" t="str">
        <f t="shared" si="1817"/>
        <v>F9-4 =&gt; F9</v>
      </c>
      <c r="AQ349" s="1217"/>
      <c r="AR349" s="739">
        <f t="shared" si="1818"/>
        <v>0.6</v>
      </c>
      <c r="AS349" s="736"/>
      <c r="AT349" s="736"/>
      <c r="AU349" s="723">
        <f t="shared" si="1819"/>
        <v>35</v>
      </c>
      <c r="AV349" s="721">
        <f t="shared" si="1820"/>
        <v>1.4</v>
      </c>
      <c r="AW349" s="729" t="s">
        <v>31</v>
      </c>
      <c r="AX349" s="722">
        <f t="shared" si="1781"/>
        <v>1.4</v>
      </c>
      <c r="AY349" s="727">
        <f t="shared" si="1821"/>
        <v>33.6</v>
      </c>
      <c r="AZ349" s="798">
        <f t="shared" si="1822"/>
        <v>0.12</v>
      </c>
      <c r="BA349" s="798"/>
      <c r="BB349" s="727">
        <f t="shared" si="1823"/>
        <v>1.3199999999999998</v>
      </c>
      <c r="BC349" s="724">
        <f t="shared" si="1824"/>
        <v>10.63</v>
      </c>
      <c r="BD349" s="737">
        <f t="shared" si="1825"/>
        <v>0</v>
      </c>
      <c r="BE349" s="737"/>
      <c r="BF349" s="737">
        <f t="shared" si="1826"/>
        <v>82.059999999999988</v>
      </c>
      <c r="BG349" s="737">
        <f t="shared" si="1827"/>
        <v>13.68</v>
      </c>
      <c r="BH349" s="726">
        <f t="shared" si="1828"/>
        <v>1.7379999999999951</v>
      </c>
      <c r="BI349" s="726">
        <f t="shared" si="1829"/>
        <v>0</v>
      </c>
      <c r="BJ349" s="726">
        <f t="shared" si="1830"/>
        <v>3.41</v>
      </c>
      <c r="BK349" s="726">
        <f t="shared" si="1782"/>
        <v>0</v>
      </c>
      <c r="BL349" s="738">
        <f t="shared" si="1783"/>
        <v>54.34</v>
      </c>
      <c r="BM349" s="718"/>
      <c r="BN349" s="779" t="s">
        <v>35495</v>
      </c>
      <c r="BO349" s="793" t="s">
        <v>35525</v>
      </c>
      <c r="BP349" s="784">
        <v>0.6</v>
      </c>
      <c r="BQ349" s="784">
        <v>35</v>
      </c>
      <c r="BR349" s="787">
        <v>1.5279999999999951</v>
      </c>
      <c r="BS349" s="787">
        <v>1.5459999999999958</v>
      </c>
      <c r="BT349" s="795">
        <v>0.14499999999999999</v>
      </c>
    </row>
    <row r="350" spans="1:72" ht="14.25">
      <c r="A350" s="719" t="s">
        <v>35158</v>
      </c>
      <c r="B350" s="742"/>
      <c r="C350" s="742"/>
      <c r="D350" s="806"/>
      <c r="E350" s="806"/>
      <c r="F350" s="806"/>
      <c r="G350" s="807"/>
      <c r="H350" s="744"/>
      <c r="I350" s="744"/>
      <c r="J350" s="744"/>
      <c r="K350" s="808"/>
      <c r="L350" s="808"/>
      <c r="M350" s="747"/>
      <c r="N350" s="748"/>
      <c r="O350" s="748"/>
      <c r="P350" s="747"/>
      <c r="Q350" s="747"/>
      <c r="R350" s="749"/>
      <c r="S350" s="749"/>
      <c r="T350" s="749"/>
      <c r="U350" s="749"/>
      <c r="V350" s="749"/>
      <c r="W350" s="750"/>
      <c r="X350" s="715"/>
      <c r="Y350" s="741"/>
      <c r="Z350" s="743"/>
      <c r="AA350" s="751"/>
      <c r="AB350" s="743"/>
      <c r="AC350" s="752"/>
      <c r="AD350" s="751"/>
      <c r="AE350" s="751"/>
      <c r="AF350" s="753"/>
      <c r="AG350" s="753"/>
      <c r="AH350" s="751"/>
      <c r="AI350" s="754"/>
      <c r="AJ350" s="754"/>
      <c r="AK350" s="754"/>
      <c r="AL350" s="754"/>
      <c r="AM350" s="754"/>
      <c r="AN350" s="755"/>
      <c r="AO350" s="756"/>
      <c r="AP350" s="741"/>
      <c r="AQ350" s="742"/>
      <c r="AR350" s="757"/>
      <c r="AS350" s="757"/>
      <c r="AT350" s="757"/>
      <c r="AU350" s="745"/>
      <c r="AV350" s="743"/>
      <c r="AW350" s="751"/>
      <c r="AX350" s="743"/>
      <c r="AY350" s="750"/>
      <c r="AZ350" s="750"/>
      <c r="BA350" s="750"/>
      <c r="BB350" s="750"/>
      <c r="BC350" s="747"/>
      <c r="BD350" s="747"/>
      <c r="BE350" s="747"/>
      <c r="BF350" s="747"/>
      <c r="BG350" s="747"/>
      <c r="BH350" s="749"/>
      <c r="BI350" s="749"/>
      <c r="BJ350" s="749"/>
      <c r="BK350" s="749"/>
      <c r="BL350" s="717"/>
      <c r="BM350" s="718"/>
      <c r="BN350" s="779"/>
      <c r="BO350" s="793"/>
      <c r="BP350" s="784"/>
      <c r="BQ350" s="784"/>
      <c r="BR350" s="787"/>
      <c r="BS350" s="787"/>
      <c r="BT350" s="795"/>
    </row>
    <row r="351" spans="1:72" ht="14.25">
      <c r="A351" s="1216" t="str">
        <f>BN351</f>
        <v>CAPTAÇÃO =&gt; F13</v>
      </c>
      <c r="B351" s="1218"/>
      <c r="C351" s="1217"/>
      <c r="D351" s="800">
        <v>2</v>
      </c>
      <c r="E351" s="801" t="s">
        <v>31</v>
      </c>
      <c r="F351" s="802">
        <v>1</v>
      </c>
      <c r="G351" s="803" t="s">
        <v>34870</v>
      </c>
      <c r="H351" s="740">
        <f t="shared" ref="H351" si="1831">BQ351</f>
        <v>8</v>
      </c>
      <c r="I351" s="740">
        <v>1</v>
      </c>
      <c r="J351" s="740">
        <f t="shared" ref="J351" si="1832">H351</f>
        <v>8</v>
      </c>
      <c r="K351" s="804">
        <f t="shared" ref="K351" si="1833">BR351</f>
        <v>2.1060000000000016</v>
      </c>
      <c r="L351" s="804">
        <f t="shared" ref="L351" si="1834">BS351</f>
        <v>2.0250000000000021</v>
      </c>
      <c r="M351" s="724">
        <f t="shared" ref="M351" si="1835">ROUND((K351+L351)/2,2)</f>
        <v>2.0699999999999998</v>
      </c>
      <c r="N351" s="725">
        <f t="shared" ref="N351" si="1836">IF(F351=0,ROUND($D351*10%,2),IF(D351&gt;2.8,0.18,0.15))</f>
        <v>0.15</v>
      </c>
      <c r="O351" s="725">
        <f t="shared" ref="O351" si="1837">IF(F351=0,IF(   ROUND($D351/4,2),   IF(ROUND(($D351*1.2)/6,2)&lt;0.1,0.1,ROUND(($D351*1.2)/6,2))),0.5)</f>
        <v>0.5</v>
      </c>
      <c r="P351" s="724">
        <f t="shared" ref="P351" si="1838">M351+N351+O351</f>
        <v>2.7199999999999998</v>
      </c>
      <c r="Q351" s="724">
        <f t="shared" ref="Q351" si="1839">IF(P351&lt;2,(D351+N351*2)+0.6,(D351+N351*2)+0.6+ROUNDUP(P351-2,0)*0.1)*I351</f>
        <v>3</v>
      </c>
      <c r="R351" s="726">
        <f t="shared" ref="R351" si="1840">IF($P351&lt;=$X$4,ROUND(IF($P351&lt;1.5,$P351*$H351*$Q351,1.5*$H351*$Q351),2),0)</f>
        <v>0</v>
      </c>
      <c r="S351" s="726">
        <f t="shared" ref="S351" si="1841">IF($P351&gt;$X$4,ROUND(IF($P351&lt;1.5,$P351*$H351*$Q351,1.5*$H351*$Q351),2),0)</f>
        <v>36</v>
      </c>
      <c r="T351" s="726">
        <f t="shared" ref="T351" si="1842">IF($P351&gt;$X$4,ROUND(IF($P351&lt;1.5,0,IF($P351&gt;3,1.5*$H351*$Q351,($P351-1.5)*$H351*$Q351)),2),0)</f>
        <v>29.28</v>
      </c>
      <c r="U351" s="726">
        <f t="shared" ref="U351" si="1843">IF($P351&gt;$X$4,ROUND(IF($P351&lt;3,0,IF($P351&gt;4.5,1.5*$H351*$Q351,($P351-3)*$H351*$Q351)),2),0)</f>
        <v>0</v>
      </c>
      <c r="V351" s="726">
        <f t="shared" ref="V351" si="1844">IF($P351&gt;$X$4,ROUND(IF($P351&lt;4.5,0,IF($P351&gt;6,($P351-4.5)*$H351*$Q351,($P351-4.5)*$H351*$Q351)),2),0)</f>
        <v>0</v>
      </c>
      <c r="W351" s="727">
        <f t="shared" ref="W351" si="1845">IF($P351&gt;$X$4, IF( $P351&lt;=4,   ROUND($H351*($P351+0.5)*2,2),   0),0)</f>
        <v>51.52</v>
      </c>
      <c r="X351" s="728">
        <f t="shared" ref="X351" si="1846">IF($P351&gt;$X$4, IF( $P351&gt;4,   ROUND($H351*($P351+0.5)*2,2),   0),0)</f>
        <v>0</v>
      </c>
      <c r="Y351" s="782" t="str">
        <f t="shared" ref="Y351" si="1847">BO351</f>
        <v>CAPTAÇÃO</v>
      </c>
      <c r="Z351" s="721">
        <f t="shared" ref="Z351" si="1848">IF($D351=0.3,IF($I351=1,1.2,IF(I351=2,1.5,"--")),IF($D351=0.4,IF($I351=1,1.2,IF(I351=2,1.5,"--")),IF($D351=0.45,IF($I351=1,1.2,IF(I351=2,1.5,"--")),IF($D351=0.5,IF($I351=1,1.2,IF(I351=2,1.5,"--")),IF($D351=0.6,IF($I351=1,1.2,IF(I351=2,2,"--")),IF($D351=0.75,IF($I351=1,1.3,IF(I351=2,2,"--")),IF($D351=0.8,1.3,IF($D351=1,1.5,IF($D351=1.2,1.7,IF($D351&lt;=2,2,"--"))))))))))</f>
        <v>2</v>
      </c>
      <c r="AA351" s="729" t="s">
        <v>31</v>
      </c>
      <c r="AB351" s="722">
        <f t="shared" ref="AB351" si="1849">Z351</f>
        <v>2</v>
      </c>
      <c r="AC351" s="730">
        <f t="shared" ref="AC351" si="1850">IF($Z351="--","--",K351)</f>
        <v>2.1060000000000016</v>
      </c>
      <c r="AD351" s="731">
        <f t="shared" ref="AD351" si="1851">IF($Z351="--","--",IF(D351&gt;1.5,0.15,ROUND($D351*10%,2)))</f>
        <v>0.15</v>
      </c>
      <c r="AE351" s="731">
        <f t="shared" ref="AE351" si="1852">IF($Z351="--","--",0.15)</f>
        <v>0.15</v>
      </c>
      <c r="AF351" s="732">
        <f t="shared" ref="AF351" si="1853">IF($Z351="--","--",ROUND(AC351+AD351+AE351,2))</f>
        <v>2.41</v>
      </c>
      <c r="AG351" s="732">
        <f t="shared" ref="AG351" si="1854">IF($Z351="--","--",IF($AC351&lt;=2,$Z351+1,($Z351+1)+ROUNDUP($AC351-2,0)*0.1))</f>
        <v>3.1</v>
      </c>
      <c r="AH351" s="731">
        <f t="shared" ref="AH351" si="1855">IF($D351=0.3,1.04,IF($D351=0.4,0.92,IF($D351=0.45,0.86,IF($D351=0.5,0.8,IF($D351=0.75,0.8,IF($D351=0.6,0.68,IF($D351=0.8,0.74,IF($D351=1,0.7,IF($D351=1.2,0.66,IF($D351=1.5,0.6,IF($D351&lt;=2,(2.4-(D351+0.3)),"--")))))))))))</f>
        <v>0.10000000000000009</v>
      </c>
      <c r="AI351" s="733">
        <f t="shared" ref="AI351" si="1856">IF($Z351="--","--",IF($AF351&lt;=$X$4,ROUND(IF($AF351&lt;1.5,$AF351*$AG351*$AH351,1.5*$AG351*$AH351),2),0))</f>
        <v>0</v>
      </c>
      <c r="AJ351" s="733">
        <f t="shared" ref="AJ351" si="1857">IF($Z351="--","--",IF($AF351&gt;$X$4,ROUND(IF($AF351&lt;1.5,$AF351*$AG351*$AH351,1.5*$AG351*$AH351),2),0))</f>
        <v>0.47</v>
      </c>
      <c r="AK351" s="733">
        <f t="shared" ref="AK351" si="1858">IF($Z351="--","--",IF($AF351&gt;$X$4,ROUND(IF($AF351&lt;1.5,0,IF($AF351&gt;3,1.5*$AG351*$AH351,($AF351-1.5)*$AG351*$AH351)),2),0))</f>
        <v>0.28000000000000003</v>
      </c>
      <c r="AL351" s="733">
        <f t="shared" ref="AL351" si="1859">IF($Z351="--","--",IF($AF351&gt;$X$4,ROUND(IF($AF351&lt;3,0,IF($AF351&gt;4.5,1.5*$AG351*$AH351,($AF351-3)*$AG351*$AH351)),2),0))</f>
        <v>0</v>
      </c>
      <c r="AM351" s="733">
        <f t="shared" ref="AM351" si="1860">IF($Z351="--","--",IF($AF351&gt;$X$4,ROUND(IF($AF351&lt;4.5,0,IF($AF351&gt;6,($AF351-4.5)*$AG351*$AH351,($AF351-4.5)*$AG351*$AH351)),2),0))</f>
        <v>0</v>
      </c>
      <c r="AN351" s="734">
        <f t="shared" ref="AN351" si="1861">IF($Z351="--","--",IF($AF351&gt;$X$4, IF( $AF351&lt;=4,   ROUND(($AH351*4)*($AF351+0.5)*2,2),   0),0))</f>
        <v>2.33</v>
      </c>
      <c r="AO351" s="735">
        <f t="shared" ref="AO351" si="1862">IF($Z351="--","--",IF($AF351&gt;$X$4, IF( $AF351&gt;4,   ROUND(($AH351*4)*($AF351+0.5)*2,2),   0),0))</f>
        <v>0</v>
      </c>
      <c r="AP351" s="1216" t="str">
        <f t="shared" ref="AP351" si="1863">A351</f>
        <v>CAPTAÇÃO =&gt; F13</v>
      </c>
      <c r="AQ351" s="1217">
        <f t="shared" ref="AQ351" si="1864">C351</f>
        <v>0</v>
      </c>
      <c r="AR351" s="739">
        <f t="shared" ref="AR351" si="1865">D351</f>
        <v>2</v>
      </c>
      <c r="AS351" s="736" t="s">
        <v>35102</v>
      </c>
      <c r="AT351" s="736">
        <f t="shared" ref="AT351" si="1866">F351</f>
        <v>1</v>
      </c>
      <c r="AU351" s="723">
        <f t="shared" ref="AU351" si="1867">H351</f>
        <v>8</v>
      </c>
      <c r="AV351" s="721">
        <f t="shared" ref="AV351" si="1868">IF($Z351="--","--",Z351+0.2)</f>
        <v>2.2000000000000002</v>
      </c>
      <c r="AW351" s="729" t="s">
        <v>31</v>
      </c>
      <c r="AX351" s="722">
        <f t="shared" ref="AX351" si="1869">AV351</f>
        <v>2.2000000000000002</v>
      </c>
      <c r="AY351" s="727">
        <f t="shared" ref="AY351" si="1870">IF(D351&gt;2,AU351,AU351-AV351)</f>
        <v>5.8</v>
      </c>
      <c r="AZ351" s="798">
        <v>0.45</v>
      </c>
      <c r="BA351" s="798">
        <v>0.05</v>
      </c>
      <c r="BB351" s="727">
        <f t="shared" ref="BB351" si="1871">Q351</f>
        <v>3</v>
      </c>
      <c r="BC351" s="724">
        <f t="shared" ref="BC351" si="1872">IF(F351=0,IF(ROUND( AY351 * ( ( (O351*Q351) +  ( ((D351+N351*2)/6)*Q351 ) ) - ROUND(  ((D351+N351*2)^2)   *   (   ( PI()*96.379 / (4*360) )  -  ( (SIN((96.379/2)*PI()/180)) * (COS((96.379/2)*PI()/180)) / 4 )   ), 4) ),2),   ROUND( AY351 * ( ( (O351*Q351) +  ( ((D351+N351*2)/4)*Q351 ) ) - ROUND(  ((D351+N351*2)^2)   *   (   ( PI()*120 / (4*360) )  -  ( (SIN((120/2)*PI()/180)) * (COS((120/2)*PI()/180)) / 4 )   ), 4) ),2)),0)</f>
        <v>0</v>
      </c>
      <c r="BD351" s="737">
        <f t="shared" ref="BD351" si="1873">IF(F351&gt;0,ROUND(AY351*AZ351*Q351,2),0)</f>
        <v>7.83</v>
      </c>
      <c r="BE351" s="737">
        <f t="shared" ref="BE351" si="1874">IF(F351&gt;0,ROUND(AY351*BA351*Q351,2),0)</f>
        <v>0.87</v>
      </c>
      <c r="BF351" s="737">
        <f t="shared" ref="BF351" si="1875">SUM(R351:V351,AI351:AM351)</f>
        <v>66.03</v>
      </c>
      <c r="BG351" s="737">
        <f t="shared" ref="BG351" si="1876">IF(F351=0, ROUND( ( PI()*( (D351+N351*2)^2 ) / 4  ) * AY351,2),  ROUND( (D351+N351*2)*(F351+N351*2) * AY351,2))*I351</f>
        <v>17.34</v>
      </c>
      <c r="BH351" s="726">
        <f t="shared" ref="BH351" si="1877">IF(($K351+N351-0.15)&lt;=2,($K351+N351+0.15),IF(($K351+N351)&lt;=3,2.35,($K351+N351+0.2)-0.85))</f>
        <v>2.35</v>
      </c>
      <c r="BI351" s="726">
        <f t="shared" ref="BI351" si="1878">IF(D351&gt;2,   (K351-F351-N351-0.11),IF(($K351+N351)&lt;=2,0,IF(($K351+N351)&gt;3,0.85,(K351+N351+0.2-BH351))))</f>
        <v>0.10600000000000165</v>
      </c>
      <c r="BJ351" s="726">
        <f t="shared" ref="BJ351" si="1879">IF($Z351="--",0,IF(D351&gt;2,ROUND(((1.42+0.4)+(0.91+0.4))*2*BI351,2),ROUND(AV351*AX351*BH351,2)))</f>
        <v>11.37</v>
      </c>
      <c r="BK351" s="726">
        <f t="shared" ref="BK351" si="1880">ROUND(((PI()*0.9^2)/4)*BI351,2)</f>
        <v>7.0000000000000007E-2</v>
      </c>
      <c r="BL351" s="738">
        <f t="shared" ref="BL351" si="1881">ROUND(BF351-BG351-BJ351-BK351-BC351-BD351,2)</f>
        <v>29.42</v>
      </c>
      <c r="BM351" s="718"/>
      <c r="BN351" s="779" t="s">
        <v>35496</v>
      </c>
      <c r="BO351" s="793" t="s">
        <v>35526</v>
      </c>
      <c r="BP351" s="784">
        <v>1</v>
      </c>
      <c r="BQ351" s="784">
        <v>8</v>
      </c>
      <c r="BR351" s="787">
        <v>2.1060000000000016</v>
      </c>
      <c r="BS351" s="787">
        <v>2.0250000000000021</v>
      </c>
      <c r="BT351" s="795">
        <v>0</v>
      </c>
    </row>
    <row r="352" spans="1:72" ht="14.25">
      <c r="A352" s="719" t="s">
        <v>35497</v>
      </c>
      <c r="B352" s="742"/>
      <c r="C352" s="742"/>
      <c r="D352" s="806"/>
      <c r="E352" s="806"/>
      <c r="F352" s="806"/>
      <c r="G352" s="803"/>
      <c r="H352" s="744"/>
      <c r="I352" s="744"/>
      <c r="J352" s="744"/>
      <c r="K352" s="808"/>
      <c r="L352" s="808"/>
      <c r="M352" s="747"/>
      <c r="N352" s="748"/>
      <c r="O352" s="748"/>
      <c r="P352" s="747"/>
      <c r="Q352" s="747"/>
      <c r="R352" s="749"/>
      <c r="S352" s="749"/>
      <c r="T352" s="749"/>
      <c r="U352" s="749"/>
      <c r="V352" s="749"/>
      <c r="W352" s="750"/>
      <c r="X352" s="715"/>
      <c r="Y352" s="741"/>
      <c r="Z352" s="743"/>
      <c r="AA352" s="751"/>
      <c r="AB352" s="743"/>
      <c r="AC352" s="752"/>
      <c r="AD352" s="751"/>
      <c r="AE352" s="751"/>
      <c r="AF352" s="753"/>
      <c r="AG352" s="753"/>
      <c r="AH352" s="751"/>
      <c r="AI352" s="754"/>
      <c r="AJ352" s="754"/>
      <c r="AK352" s="754"/>
      <c r="AL352" s="754"/>
      <c r="AM352" s="754"/>
      <c r="AN352" s="755"/>
      <c r="AO352" s="756"/>
      <c r="AP352" s="741"/>
      <c r="AQ352" s="742"/>
      <c r="AR352" s="757"/>
      <c r="AS352" s="757"/>
      <c r="AT352" s="757"/>
      <c r="AU352" s="745"/>
      <c r="AV352" s="743"/>
      <c r="AW352" s="751"/>
      <c r="AX352" s="743"/>
      <c r="AY352" s="750"/>
      <c r="AZ352" s="750"/>
      <c r="BA352" s="750"/>
      <c r="BB352" s="750"/>
      <c r="BC352" s="747"/>
      <c r="BD352" s="747"/>
      <c r="BE352" s="747"/>
      <c r="BF352" s="747"/>
      <c r="BG352" s="747"/>
      <c r="BH352" s="749"/>
      <c r="BI352" s="749"/>
      <c r="BJ352" s="749"/>
      <c r="BK352" s="749"/>
      <c r="BL352" s="717"/>
      <c r="BM352" s="718"/>
      <c r="BN352" s="779"/>
      <c r="BO352" s="793"/>
      <c r="BP352" s="784"/>
      <c r="BQ352" s="784"/>
      <c r="BR352" s="787"/>
      <c r="BS352" s="787"/>
      <c r="BT352" s="795"/>
    </row>
    <row r="353" spans="1:72" ht="14.25">
      <c r="A353" s="1216" t="str">
        <f>BN353</f>
        <v>F1 =&gt; F2</v>
      </c>
      <c r="B353" s="1218"/>
      <c r="C353" s="1217"/>
      <c r="D353" s="800">
        <f>BP353</f>
        <v>0.4</v>
      </c>
      <c r="E353" s="801"/>
      <c r="F353" s="802"/>
      <c r="G353" s="803" t="s">
        <v>34920</v>
      </c>
      <c r="H353" s="740">
        <f>BQ353</f>
        <v>33</v>
      </c>
      <c r="I353" s="740">
        <v>1</v>
      </c>
      <c r="J353" s="740">
        <f>H353</f>
        <v>33</v>
      </c>
      <c r="K353" s="804">
        <f>BR353</f>
        <v>1.2000000000000028</v>
      </c>
      <c r="L353" s="804">
        <f>BS353</f>
        <v>1.213000000000001</v>
      </c>
      <c r="M353" s="724">
        <f>ROUND((K353+L353)/2,2)</f>
        <v>1.21</v>
      </c>
      <c r="N353" s="725">
        <f>IF(F353=0,ROUND($D353*10%,2),IF(D353&gt;2.8,0.18,0.15))</f>
        <v>0.04</v>
      </c>
      <c r="O353" s="725">
        <f>IF(F353=0,IF(   ROUND($D353/4,2),   IF(ROUND(($D353*1.2)/6,2)&lt;0.1,0.1,ROUND(($D353*1.2)/6,2))),0.5)</f>
        <v>0.1</v>
      </c>
      <c r="P353" s="724">
        <f>M353+N353+O353</f>
        <v>1.35</v>
      </c>
      <c r="Q353" s="724">
        <f>IF(P353&lt;2,(D353+N353*2)+0.6,(D353+N353*2)+0.6+ROUNDUP(P353-2,0)*0.1)*I353</f>
        <v>1.08</v>
      </c>
      <c r="R353" s="726">
        <f>IF($P353&lt;=$X$4,ROUND(IF($P353&lt;1.5,$P353*$H353*$Q353,1.5*$H353*$Q353),2),0)</f>
        <v>48.11</v>
      </c>
      <c r="S353" s="726">
        <f>IF($P353&gt;$X$4,ROUND(IF($P353&lt;1.5,$P353*$H353*$Q353,1.5*$H353*$Q353),2),0)</f>
        <v>0</v>
      </c>
      <c r="T353" s="726">
        <f>IF($P353&gt;$X$4,ROUND(IF($P353&lt;1.5,0,IF($P353&gt;3,1.5*$H353*$Q353,($P353-1.5)*$H353*$Q353)),2),0)</f>
        <v>0</v>
      </c>
      <c r="U353" s="726">
        <f>IF($P353&gt;$X$4,ROUND(IF($P353&lt;3,0,IF($P353&gt;4.5,1.5*$H353*$Q353,($P353-3)*$H353*$Q353)),2),0)</f>
        <v>0</v>
      </c>
      <c r="V353" s="726">
        <f>IF($P353&gt;$X$4,ROUND(IF($P353&lt;4.5,0,IF($P353&gt;6,($P353-4.5)*$H353*$Q353,($P353-4.5)*$H353*$Q353)),2),0)</f>
        <v>0</v>
      </c>
      <c r="W353" s="727">
        <f>IF($P353&gt;$X$4, IF( $P353&lt;=4,   ROUND($H353*($P353+0.5)*2,2),   0),0)</f>
        <v>0</v>
      </c>
      <c r="X353" s="728">
        <f>IF($P353&gt;$X$4, IF( $P353&gt;4,   ROUND($H353*($P353+0.5)*2,2),   0),0)</f>
        <v>0</v>
      </c>
      <c r="Y353" s="720" t="str">
        <f>BO353</f>
        <v>F1</v>
      </c>
      <c r="Z353" s="721">
        <f>IF($D353=0.3,IF($I353=1,1.2,IF(I353=2,1.5,"--")),IF($D353=0.4,IF($I353=1,1.2,IF(I353=2,1.5,"--")),IF($D353=0.45,IF($I353=1,1.2,IF(I353=2,1.5,"--")),IF($D353=0.5,IF($I353=1,1.2,IF(I353=2,1.5,"--")),IF($D353=0.6,IF($I353=1,1.2,IF(I353=2,2,"--")),IF($D353=0.75,IF($I353=1,1.3,IF(I353=2,2,"--")),IF($D353=0.8,1.3,IF($D353=1,1.5,IF($D353=1.2,1.7,IF($D353&lt;=2,2,"--"))))))))))</f>
        <v>1.2</v>
      </c>
      <c r="AA353" s="729" t="s">
        <v>31</v>
      </c>
      <c r="AB353" s="722">
        <f t="shared" ref="AB353:AB361" si="1882">Z353</f>
        <v>1.2</v>
      </c>
      <c r="AC353" s="730">
        <f>IF($Z353="--","--",K353)</f>
        <v>1.2000000000000028</v>
      </c>
      <c r="AD353" s="731">
        <f>IF($Z353="--","--",IF(D353&gt;1.5,0.15,ROUND($D353*10%,2)))</f>
        <v>0.04</v>
      </c>
      <c r="AE353" s="731">
        <f>IF($Z353="--","--",0.15)</f>
        <v>0.15</v>
      </c>
      <c r="AF353" s="732">
        <f>IF($Z353="--","--",ROUND(AC353+AD353+AE353,2))</f>
        <v>1.39</v>
      </c>
      <c r="AG353" s="732">
        <f>IF($Z353="--","--",IF($AC353&lt;=2,$Z353+1,($Z353+1)+ROUNDUP($AC353-2,0)*0.1))</f>
        <v>2.2000000000000002</v>
      </c>
      <c r="AH353" s="731">
        <f>IF($D353=0.3,1.04,IF($D353=0.4,0.92,IF($D353=0.45,0.86,IF($D353=0.5,0.8,IF($D353=0.75,0.8,IF($D353=0.6,0.68,IF($D353=0.8,0.74,IF($D353=1,0.7,IF($D353=1.2,0.66,IF($D353=1.5,0.6,IF($D353&lt;=2,(2.4-(D353+0.3)),"--")))))))))))</f>
        <v>0.92</v>
      </c>
      <c r="AI353" s="733">
        <f>IF($Z353="--","--",IF($AF353&lt;=$X$4,ROUND(IF($AF353&lt;1.5,$AF353*$AG353*$AH353,1.5*$AG353*$AH353),2),0))</f>
        <v>2.81</v>
      </c>
      <c r="AJ353" s="733">
        <f>IF($Z353="--","--",IF($AF353&gt;$X$4,ROUND(IF($AF353&lt;1.5,$AF353*$AG353*$AH353,1.5*$AG353*$AH353),2),0))</f>
        <v>0</v>
      </c>
      <c r="AK353" s="733">
        <f>IF($Z353="--","--",IF($AF353&gt;$X$4,ROUND(IF($AF353&lt;1.5,0,IF($AF353&gt;3,1.5*$AG353*$AH353,($AF353-1.5)*$AG353*$AH353)),2),0))</f>
        <v>0</v>
      </c>
      <c r="AL353" s="733">
        <f>IF($Z353="--","--",IF($AF353&gt;$X$4,ROUND(IF($AF353&lt;3,0,IF($AF353&gt;4.5,1.5*$AG353*$AH353,($AF353-3)*$AG353*$AH353)),2),0))</f>
        <v>0</v>
      </c>
      <c r="AM353" s="733">
        <f>IF($Z353="--","--",IF($AF353&gt;$X$4,ROUND(IF($AF353&lt;4.5,0,IF($AF353&gt;6,($AF353-4.5)*$AG353*$AH353,($AF353-4.5)*$AG353*$AH353)),2),0))</f>
        <v>0</v>
      </c>
      <c r="AN353" s="734">
        <f>IF($Z353="--","--",IF($AF353&gt;$X$4, IF( $AF353&lt;=4,   ROUND(($AH353*4)*($AF353+0.5)*2,2),   0),0))</f>
        <v>0</v>
      </c>
      <c r="AO353" s="735">
        <f>IF($Z353="--","--",IF($AF353&gt;$X$4, IF( $AF353&gt;4,   ROUND(($AH353*4)*($AF353+0.5)*2,2),   0),0))</f>
        <v>0</v>
      </c>
      <c r="AP353" s="1216" t="str">
        <f>A353</f>
        <v>F1 =&gt; F2</v>
      </c>
      <c r="AQ353" s="1217"/>
      <c r="AR353" s="739">
        <f>D353</f>
        <v>0.4</v>
      </c>
      <c r="AS353" s="736"/>
      <c r="AT353" s="736"/>
      <c r="AU353" s="723">
        <f>H353</f>
        <v>33</v>
      </c>
      <c r="AV353" s="721">
        <f>IF($Z353="--","--",Z353+0.2)</f>
        <v>1.4</v>
      </c>
      <c r="AW353" s="729" t="s">
        <v>31</v>
      </c>
      <c r="AX353" s="722">
        <f t="shared" ref="AX353:AX361" si="1883">AV353</f>
        <v>1.4</v>
      </c>
      <c r="AY353" s="727">
        <f>IF(D353&gt;2,AU353,AU353-AV353)</f>
        <v>31.6</v>
      </c>
      <c r="AZ353" s="798">
        <f>O353</f>
        <v>0.1</v>
      </c>
      <c r="BA353" s="798"/>
      <c r="BB353" s="727">
        <f>Q353</f>
        <v>1.08</v>
      </c>
      <c r="BC353" s="724">
        <f>IF(F353=0,IF(ROUND( AY353 * ( ( (O353*Q353) +  ( ((D353+N353*2)/6)*Q353 ) ) - ROUND(  ((D353+N353*2)^2)   *   (   ( PI()*96.379 / (4*360) )  -  ( (SIN((96.379/2)*PI()/180)) * (COS((96.379/2)*PI()/180)) / 4 )   ), 4) ),2),   ROUND( AY353 * ( ( (O353*Q353) +  ( ((D353+N353*2)/4)*Q353 ) ) - ROUND(  ((D353+N353*2)^2)   *   (   ( PI()*120 / (4*360) )  -  ( (SIN((120/2)*PI()/180)) * (COS((120/2)*PI()/180)) / 4 )   ), 4) ),2)),0)</f>
        <v>6.39</v>
      </c>
      <c r="BD353" s="737">
        <f>IF(F353&gt;0,ROUND(AY353*O353*Q353,2),0)</f>
        <v>0</v>
      </c>
      <c r="BE353" s="737"/>
      <c r="BF353" s="737">
        <f>SUM(R353:V353,AI353:AM353)</f>
        <v>50.92</v>
      </c>
      <c r="BG353" s="737">
        <f>IF(F353=0, ROUND( ( PI()*( (D353+N353*2)^2 ) / 4  ) * AY353,2),  ROUND( (D353+N353*2)*(F353+N353*2) * AY353,2))*I353</f>
        <v>5.72</v>
      </c>
      <c r="BH353" s="726">
        <f>IF(($K353+N353-0.15)&lt;=2,($K353+N353+0.15),IF(($K353+N353)&lt;=3,2.35,($K353+N353+0.2)-0.85))</f>
        <v>1.3900000000000028</v>
      </c>
      <c r="BI353" s="726">
        <f>IF(D353&gt;2,   (K353-F353-N353-0.11),IF(($K353+N353)&lt;=2,0,IF(($K353+N353)&gt;3,0.85,(K353+N353+0.2-BH353))))</f>
        <v>0</v>
      </c>
      <c r="BJ353" s="726">
        <f>IF($Z353="--",0,IF(D353&gt;2,ROUND(((1.42+0.4)+(0.91+0.4))*2*BI353,2),ROUND(AV353*AX353*BH353,2)))</f>
        <v>2.72</v>
      </c>
      <c r="BK353" s="726">
        <f t="shared" ref="BK353:BK361" si="1884">ROUND(((PI()*0.9^2)/4)*BI353,2)</f>
        <v>0</v>
      </c>
      <c r="BL353" s="738">
        <f t="shared" ref="BL353:BL361" si="1885">ROUND(BF353-BG353-BJ353-BK353-BC353-BD353,2)</f>
        <v>36.090000000000003</v>
      </c>
      <c r="BM353" s="718"/>
      <c r="BN353" s="779" t="s">
        <v>35498</v>
      </c>
      <c r="BO353" s="793" t="s">
        <v>35527</v>
      </c>
      <c r="BP353" s="784">
        <v>0.4</v>
      </c>
      <c r="BQ353" s="784">
        <v>33</v>
      </c>
      <c r="BR353" s="787">
        <v>1.2000000000000028</v>
      </c>
      <c r="BS353" s="787">
        <v>1.213000000000001</v>
      </c>
      <c r="BT353" s="795">
        <v>0</v>
      </c>
    </row>
    <row r="354" spans="1:72" ht="14.25">
      <c r="A354" s="1216" t="str">
        <f t="shared" ref="A354:A361" si="1886">BN354</f>
        <v>F2 =&gt; F3</v>
      </c>
      <c r="B354" s="1218"/>
      <c r="C354" s="1217"/>
      <c r="D354" s="800">
        <f t="shared" ref="D354:D361" si="1887">BP354</f>
        <v>0.4</v>
      </c>
      <c r="E354" s="801"/>
      <c r="F354" s="802"/>
      <c r="G354" s="803" t="s">
        <v>34920</v>
      </c>
      <c r="H354" s="740">
        <f t="shared" ref="H354:H361" si="1888">BQ354</f>
        <v>30</v>
      </c>
      <c r="I354" s="740">
        <v>1</v>
      </c>
      <c r="J354" s="740">
        <f t="shared" ref="J354:J361" si="1889">H354</f>
        <v>30</v>
      </c>
      <c r="K354" s="804">
        <f t="shared" ref="K354:K361" si="1890">BR354</f>
        <v>1.213000000000001</v>
      </c>
      <c r="L354" s="804">
        <f t="shared" ref="L354:L361" si="1891">BS354</f>
        <v>1.2220000000000013</v>
      </c>
      <c r="M354" s="724">
        <f t="shared" ref="M354:M361" si="1892">ROUND((K354+L354)/2,2)</f>
        <v>1.22</v>
      </c>
      <c r="N354" s="725">
        <f t="shared" ref="N354:N361" si="1893">IF(F354=0,ROUND($D354*10%,2),IF(D354&gt;2.8,0.18,0.15))</f>
        <v>0.04</v>
      </c>
      <c r="O354" s="725">
        <f t="shared" ref="O354:O361" si="1894">IF(F354=0,IF(   ROUND($D354/4,2),   IF(ROUND(($D354*1.2)/6,2)&lt;0.1,0.1,ROUND(($D354*1.2)/6,2))),0.5)</f>
        <v>0.1</v>
      </c>
      <c r="P354" s="724">
        <f t="shared" ref="P354:P361" si="1895">M354+N354+O354</f>
        <v>1.36</v>
      </c>
      <c r="Q354" s="724">
        <f t="shared" ref="Q354:Q361" si="1896">IF(P354&lt;2,(D354+N354*2)+0.6,(D354+N354*2)+0.6+ROUNDUP(P354-2,0)*0.1)*I354</f>
        <v>1.08</v>
      </c>
      <c r="R354" s="726">
        <f t="shared" ref="R354:R375" si="1897">IF($P354&lt;=$X$4,ROUND(IF($P354&lt;1.5,$P354*$H354*$Q354,1.5*$H354*$Q354),2),0)</f>
        <v>44.06</v>
      </c>
      <c r="S354" s="726">
        <f t="shared" ref="S354:S375" si="1898">IF($P354&gt;$X$4,ROUND(IF($P354&lt;1.5,$P354*$H354*$Q354,1.5*$H354*$Q354),2),0)</f>
        <v>0</v>
      </c>
      <c r="T354" s="726">
        <f t="shared" ref="T354:T375" si="1899">IF($P354&gt;$X$4,ROUND(IF($P354&lt;1.5,0,IF($P354&gt;3,1.5*$H354*$Q354,($P354-1.5)*$H354*$Q354)),2),0)</f>
        <v>0</v>
      </c>
      <c r="U354" s="726">
        <f t="shared" ref="U354:U375" si="1900">IF($P354&gt;$X$4,ROUND(IF($P354&lt;3,0,IF($P354&gt;4.5,1.5*$H354*$Q354,($P354-3)*$H354*$Q354)),2),0)</f>
        <v>0</v>
      </c>
      <c r="V354" s="726">
        <f t="shared" ref="V354:V375" si="1901">IF($P354&gt;$X$4,ROUND(IF($P354&lt;4.5,0,IF($P354&gt;6,($P354-4.5)*$H354*$Q354,($P354-4.5)*$H354*$Q354)),2),0)</f>
        <v>0</v>
      </c>
      <c r="W354" s="727">
        <f t="shared" ref="W354:W375" si="1902">IF($P354&gt;$X$4, IF( $P354&lt;=4,   ROUND($H354*($P354+0.5)*2,2),   0),0)</f>
        <v>0</v>
      </c>
      <c r="X354" s="728">
        <f t="shared" ref="X354:X375" si="1903">IF($P354&gt;$X$4, IF( $P354&gt;4,   ROUND($H354*($P354+0.5)*2,2),   0),0)</f>
        <v>0</v>
      </c>
      <c r="Y354" s="720" t="str">
        <f t="shared" ref="Y354:Y361" si="1904">BO354</f>
        <v>F2</v>
      </c>
      <c r="Z354" s="721">
        <f t="shared" ref="Z354:Z361" si="1905">IF($D354=0.3,IF($I354=1,1.2,IF(I354=2,1.5,"--")),IF($D354=0.4,IF($I354=1,1.2,IF(I354=2,1.5,"--")),IF($D354=0.45,IF($I354=1,1.2,IF(I354=2,1.5,"--")),IF($D354=0.5,IF($I354=1,1.2,IF(I354=2,1.5,"--")),IF($D354=0.6,IF($I354=1,1.2,IF(I354=2,2,"--")),IF($D354=0.75,IF($I354=1,1.3,IF(I354=2,2,"--")),IF($D354=0.8,1.3,IF($D354=1,1.5,IF($D354=1.2,1.7,IF($D354&lt;=2,2,"--"))))))))))</f>
        <v>1.2</v>
      </c>
      <c r="AA354" s="729" t="s">
        <v>31</v>
      </c>
      <c r="AB354" s="722">
        <f t="shared" si="1882"/>
        <v>1.2</v>
      </c>
      <c r="AC354" s="730">
        <f t="shared" ref="AC354:AC361" si="1906">IF($Z354="--","--",K354)</f>
        <v>1.213000000000001</v>
      </c>
      <c r="AD354" s="731">
        <f t="shared" ref="AD354:AD361" si="1907">IF($Z354="--","--",IF(D354&gt;1.5,0.15,ROUND($D354*10%,2)))</f>
        <v>0.04</v>
      </c>
      <c r="AE354" s="731">
        <f t="shared" ref="AE354:AE375" si="1908">IF($Z354="--","--",0.15)</f>
        <v>0.15</v>
      </c>
      <c r="AF354" s="732">
        <f t="shared" ref="AF354:AF361" si="1909">IF($Z354="--","--",ROUND(AC354+AD354+AE354,2))</f>
        <v>1.4</v>
      </c>
      <c r="AG354" s="732">
        <f t="shared" ref="AG354:AG375" si="1910">IF($Z354="--","--",IF($AC354&lt;=2,$Z354+1,($Z354+1)+ROUNDUP($AC354-2,0)*0.1))</f>
        <v>2.2000000000000002</v>
      </c>
      <c r="AH354" s="731">
        <f t="shared" ref="AH354:AH361" si="1911">IF($D354=0.3,1.04,IF($D354=0.4,0.92,IF($D354=0.45,0.86,IF($D354=0.5,0.8,IF($D354=0.75,0.8,IF($D354=0.6,0.68,IF($D354=0.8,0.74,IF($D354=1,0.7,IF($D354=1.2,0.66,IF($D354=1.5,0.6,IF($D354&lt;=2,(2.4-(D354+0.3)),"--")))))))))))</f>
        <v>0.92</v>
      </c>
      <c r="AI354" s="733">
        <f t="shared" ref="AI354:AI375" si="1912">IF($Z354="--","--",IF($AF354&lt;=$X$4,ROUND(IF($AF354&lt;1.5,$AF354*$AG354*$AH354,1.5*$AG354*$AH354),2),0))</f>
        <v>2.83</v>
      </c>
      <c r="AJ354" s="733">
        <f t="shared" ref="AJ354:AJ375" si="1913">IF($Z354="--","--",IF($AF354&gt;$X$4,ROUND(IF($AF354&lt;1.5,$AF354*$AG354*$AH354,1.5*$AG354*$AH354),2),0))</f>
        <v>0</v>
      </c>
      <c r="AK354" s="733">
        <f t="shared" ref="AK354:AK375" si="1914">IF($Z354="--","--",IF($AF354&gt;$X$4,ROUND(IF($AF354&lt;1.5,0,IF($AF354&gt;3,1.5*$AG354*$AH354,($AF354-1.5)*$AG354*$AH354)),2),0))</f>
        <v>0</v>
      </c>
      <c r="AL354" s="733">
        <f t="shared" ref="AL354:AL375" si="1915">IF($Z354="--","--",IF($AF354&gt;$X$4,ROUND(IF($AF354&lt;3,0,IF($AF354&gt;4.5,1.5*$AG354*$AH354,($AF354-3)*$AG354*$AH354)),2),0))</f>
        <v>0</v>
      </c>
      <c r="AM354" s="733">
        <f t="shared" ref="AM354:AM375" si="1916">IF($Z354="--","--",IF($AF354&gt;$X$4,ROUND(IF($AF354&lt;4.5,0,IF($AF354&gt;6,($AF354-4.5)*$AG354*$AH354,($AF354-4.5)*$AG354*$AH354)),2),0))</f>
        <v>0</v>
      </c>
      <c r="AN354" s="734">
        <f t="shared" ref="AN354:AN375" si="1917">IF($Z354="--","--",IF($AF354&gt;$X$4, IF( $AF354&lt;=4,   ROUND(($AH354*4)*($AF354+0.5)*2,2),   0),0))</f>
        <v>0</v>
      </c>
      <c r="AO354" s="735">
        <f t="shared" ref="AO354:AO375" si="1918">IF($Z354="--","--",IF($AF354&gt;$X$4, IF( $AF354&gt;4,   ROUND(($AH354*4)*($AF354+0.5)*2,2),   0),0))</f>
        <v>0</v>
      </c>
      <c r="AP354" s="1216" t="str">
        <f t="shared" ref="AP354:AP361" si="1919">A354</f>
        <v>F2 =&gt; F3</v>
      </c>
      <c r="AQ354" s="1217"/>
      <c r="AR354" s="739">
        <f t="shared" ref="AR354:AR361" si="1920">D354</f>
        <v>0.4</v>
      </c>
      <c r="AS354" s="736"/>
      <c r="AT354" s="736"/>
      <c r="AU354" s="723">
        <f t="shared" ref="AU354:AU361" si="1921">H354</f>
        <v>30</v>
      </c>
      <c r="AV354" s="721">
        <f t="shared" ref="AV354:AV361" si="1922">IF($Z354="--","--",Z354+0.2)</f>
        <v>1.4</v>
      </c>
      <c r="AW354" s="729" t="s">
        <v>31</v>
      </c>
      <c r="AX354" s="722">
        <f t="shared" si="1883"/>
        <v>1.4</v>
      </c>
      <c r="AY354" s="727">
        <f t="shared" ref="AY354:AY361" si="1923">IF(D354&gt;2,AU354,AU354-AV354)</f>
        <v>28.6</v>
      </c>
      <c r="AZ354" s="798">
        <f t="shared" ref="AZ354:AZ361" si="1924">O354</f>
        <v>0.1</v>
      </c>
      <c r="BA354" s="798"/>
      <c r="BB354" s="727">
        <f t="shared" ref="BB354:BB361" si="1925">Q354</f>
        <v>1.08</v>
      </c>
      <c r="BC354" s="724">
        <f t="shared" ref="BC354:BC361" si="1926">IF(F354=0,IF(ROUND( AY354 * ( ( (O354*Q354) +  ( ((D354+N354*2)/6)*Q354 ) ) - ROUND(  ((D354+N354*2)^2)   *   (   ( PI()*96.379 / (4*360) )  -  ( (SIN((96.379/2)*PI()/180)) * (COS((96.379/2)*PI()/180)) / 4 )   ), 4) ),2),   ROUND( AY354 * ( ( (O354*Q354) +  ( ((D354+N354*2)/4)*Q354 ) ) - ROUND(  ((D354+N354*2)^2)   *   (   ( PI()*120 / (4*360) )  -  ( (SIN((120/2)*PI()/180)) * (COS((120/2)*PI()/180)) / 4 )   ), 4) ),2)),0)</f>
        <v>5.78</v>
      </c>
      <c r="BD354" s="737">
        <f t="shared" ref="BD354:BD361" si="1927">IF(F354&gt;0,ROUND(AY354*O354*Q354,2),0)</f>
        <v>0</v>
      </c>
      <c r="BE354" s="737"/>
      <c r="BF354" s="737">
        <f t="shared" ref="BF354:BF361" si="1928">SUM(R354:V354,AI354:AM354)</f>
        <v>46.89</v>
      </c>
      <c r="BG354" s="737">
        <f t="shared" ref="BG354:BG361" si="1929">IF(F354=0, ROUND( ( PI()*( (D354+N354*2)^2 ) / 4  ) * AY354,2),  ROUND( (D354+N354*2)*(F354+N354*2) * AY354,2))*I354</f>
        <v>5.18</v>
      </c>
      <c r="BH354" s="726">
        <f t="shared" ref="BH354:BH361" si="1930">IF(($K354+N354-0.15)&lt;=2,($K354+N354+0.15),IF(($K354+N354)&lt;=3,2.35,($K354+N354+0.2)-0.85))</f>
        <v>1.4030000000000009</v>
      </c>
      <c r="BI354" s="726">
        <f t="shared" ref="BI354:BI361" si="1931">IF(D354&gt;2,   (K354-F354-N354-0.11),IF(($K354+N354)&lt;=2,0,IF(($K354+N354)&gt;3,0.85,(K354+N354+0.2-BH354))))</f>
        <v>0</v>
      </c>
      <c r="BJ354" s="726">
        <f t="shared" ref="BJ354:BJ361" si="1932">IF($Z354="--",0,IF(D354&gt;2,ROUND(((1.42+0.4)+(0.91+0.4))*2*BI354,2),ROUND(AV354*AX354*BH354,2)))</f>
        <v>2.75</v>
      </c>
      <c r="BK354" s="726">
        <f t="shared" si="1884"/>
        <v>0</v>
      </c>
      <c r="BL354" s="738">
        <f t="shared" si="1885"/>
        <v>33.18</v>
      </c>
      <c r="BM354" s="718"/>
      <c r="BN354" s="779" t="s">
        <v>35499</v>
      </c>
      <c r="BO354" s="793" t="s">
        <v>35528</v>
      </c>
      <c r="BP354" s="784">
        <v>0.4</v>
      </c>
      <c r="BQ354" s="784">
        <v>30</v>
      </c>
      <c r="BR354" s="787">
        <v>1.213000000000001</v>
      </c>
      <c r="BS354" s="787">
        <v>1.2220000000000013</v>
      </c>
      <c r="BT354" s="795">
        <v>0</v>
      </c>
    </row>
    <row r="355" spans="1:72" ht="14.25">
      <c r="A355" s="1216" t="str">
        <f t="shared" si="1886"/>
        <v>F3 =&gt; F4</v>
      </c>
      <c r="B355" s="1218"/>
      <c r="C355" s="1217"/>
      <c r="D355" s="800">
        <f t="shared" si="1887"/>
        <v>0.4</v>
      </c>
      <c r="E355" s="801"/>
      <c r="F355" s="802"/>
      <c r="G355" s="803" t="s">
        <v>34920</v>
      </c>
      <c r="H355" s="740">
        <f t="shared" si="1888"/>
        <v>28</v>
      </c>
      <c r="I355" s="740">
        <v>1</v>
      </c>
      <c r="J355" s="740">
        <f t="shared" si="1889"/>
        <v>28</v>
      </c>
      <c r="K355" s="804">
        <f t="shared" si="1890"/>
        <v>1.2220000000000013</v>
      </c>
      <c r="L355" s="804">
        <f t="shared" si="1891"/>
        <v>1.2750000000000057</v>
      </c>
      <c r="M355" s="724">
        <f t="shared" si="1892"/>
        <v>1.25</v>
      </c>
      <c r="N355" s="725">
        <f t="shared" si="1893"/>
        <v>0.04</v>
      </c>
      <c r="O355" s="725">
        <f t="shared" si="1894"/>
        <v>0.1</v>
      </c>
      <c r="P355" s="724">
        <f t="shared" si="1895"/>
        <v>1.3900000000000001</v>
      </c>
      <c r="Q355" s="724">
        <f t="shared" si="1896"/>
        <v>1.08</v>
      </c>
      <c r="R355" s="726">
        <f t="shared" si="1897"/>
        <v>42.03</v>
      </c>
      <c r="S355" s="726">
        <f t="shared" si="1898"/>
        <v>0</v>
      </c>
      <c r="T355" s="726">
        <f t="shared" si="1899"/>
        <v>0</v>
      </c>
      <c r="U355" s="726">
        <f t="shared" si="1900"/>
        <v>0</v>
      </c>
      <c r="V355" s="726">
        <f t="shared" si="1901"/>
        <v>0</v>
      </c>
      <c r="W355" s="727">
        <f t="shared" si="1902"/>
        <v>0</v>
      </c>
      <c r="X355" s="728">
        <f t="shared" si="1903"/>
        <v>0</v>
      </c>
      <c r="Y355" s="720" t="str">
        <f t="shared" si="1904"/>
        <v>F3</v>
      </c>
      <c r="Z355" s="721">
        <f t="shared" si="1905"/>
        <v>1.2</v>
      </c>
      <c r="AA355" s="729" t="s">
        <v>31</v>
      </c>
      <c r="AB355" s="722">
        <f t="shared" si="1882"/>
        <v>1.2</v>
      </c>
      <c r="AC355" s="730">
        <f t="shared" si="1906"/>
        <v>1.2220000000000013</v>
      </c>
      <c r="AD355" s="731">
        <f t="shared" si="1907"/>
        <v>0.04</v>
      </c>
      <c r="AE355" s="731">
        <f t="shared" si="1908"/>
        <v>0.15</v>
      </c>
      <c r="AF355" s="732">
        <f t="shared" si="1909"/>
        <v>1.41</v>
      </c>
      <c r="AG355" s="732">
        <f t="shared" si="1910"/>
        <v>2.2000000000000002</v>
      </c>
      <c r="AH355" s="731">
        <f t="shared" si="1911"/>
        <v>0.92</v>
      </c>
      <c r="AI355" s="733">
        <f t="shared" si="1912"/>
        <v>2.85</v>
      </c>
      <c r="AJ355" s="733">
        <f t="shared" si="1913"/>
        <v>0</v>
      </c>
      <c r="AK355" s="733">
        <f t="shared" si="1914"/>
        <v>0</v>
      </c>
      <c r="AL355" s="733">
        <f t="shared" si="1915"/>
        <v>0</v>
      </c>
      <c r="AM355" s="733">
        <f t="shared" si="1916"/>
        <v>0</v>
      </c>
      <c r="AN355" s="734">
        <f t="shared" si="1917"/>
        <v>0</v>
      </c>
      <c r="AO355" s="735">
        <f t="shared" si="1918"/>
        <v>0</v>
      </c>
      <c r="AP355" s="1216" t="str">
        <f t="shared" si="1919"/>
        <v>F3 =&gt; F4</v>
      </c>
      <c r="AQ355" s="1217"/>
      <c r="AR355" s="739">
        <f t="shared" si="1920"/>
        <v>0.4</v>
      </c>
      <c r="AS355" s="736"/>
      <c r="AT355" s="736"/>
      <c r="AU355" s="723">
        <f t="shared" si="1921"/>
        <v>28</v>
      </c>
      <c r="AV355" s="721">
        <f t="shared" si="1922"/>
        <v>1.4</v>
      </c>
      <c r="AW355" s="729" t="s">
        <v>31</v>
      </c>
      <c r="AX355" s="722">
        <f t="shared" si="1883"/>
        <v>1.4</v>
      </c>
      <c r="AY355" s="727">
        <f t="shared" si="1923"/>
        <v>26.6</v>
      </c>
      <c r="AZ355" s="798">
        <f t="shared" si="1924"/>
        <v>0.1</v>
      </c>
      <c r="BA355" s="798"/>
      <c r="BB355" s="727">
        <f t="shared" si="1925"/>
        <v>1.08</v>
      </c>
      <c r="BC355" s="724">
        <f t="shared" si="1926"/>
        <v>5.38</v>
      </c>
      <c r="BD355" s="737">
        <f t="shared" si="1927"/>
        <v>0</v>
      </c>
      <c r="BE355" s="737"/>
      <c r="BF355" s="737">
        <f t="shared" si="1928"/>
        <v>44.88</v>
      </c>
      <c r="BG355" s="737">
        <f t="shared" si="1929"/>
        <v>4.8099999999999996</v>
      </c>
      <c r="BH355" s="726">
        <f t="shared" si="1930"/>
        <v>1.4120000000000013</v>
      </c>
      <c r="BI355" s="726">
        <f t="shared" si="1931"/>
        <v>0</v>
      </c>
      <c r="BJ355" s="726">
        <f t="shared" si="1932"/>
        <v>2.77</v>
      </c>
      <c r="BK355" s="726">
        <f t="shared" si="1884"/>
        <v>0</v>
      </c>
      <c r="BL355" s="738">
        <f t="shared" si="1885"/>
        <v>31.92</v>
      </c>
      <c r="BM355" s="718"/>
      <c r="BN355" s="779" t="s">
        <v>35500</v>
      </c>
      <c r="BO355" s="793" t="s">
        <v>35529</v>
      </c>
      <c r="BP355" s="784">
        <v>0.4</v>
      </c>
      <c r="BQ355" s="784">
        <v>28</v>
      </c>
      <c r="BR355" s="787">
        <v>1.2220000000000013</v>
      </c>
      <c r="BS355" s="787">
        <v>1.2750000000000057</v>
      </c>
      <c r="BT355" s="795">
        <v>0</v>
      </c>
    </row>
    <row r="356" spans="1:72" ht="14.25">
      <c r="A356" s="1216" t="str">
        <f t="shared" si="1886"/>
        <v>F4 =&gt; F5</v>
      </c>
      <c r="B356" s="1218"/>
      <c r="C356" s="1217"/>
      <c r="D356" s="800">
        <f t="shared" si="1887"/>
        <v>0.4</v>
      </c>
      <c r="E356" s="801"/>
      <c r="F356" s="802"/>
      <c r="G356" s="803" t="s">
        <v>34920</v>
      </c>
      <c r="H356" s="740">
        <f t="shared" si="1888"/>
        <v>39</v>
      </c>
      <c r="I356" s="740">
        <v>1</v>
      </c>
      <c r="J356" s="740">
        <f t="shared" si="1889"/>
        <v>39</v>
      </c>
      <c r="K356" s="804">
        <f t="shared" si="1890"/>
        <v>1.2750000000000057</v>
      </c>
      <c r="L356" s="804">
        <f t="shared" si="1891"/>
        <v>1.3390000000000057</v>
      </c>
      <c r="M356" s="724">
        <f t="shared" si="1892"/>
        <v>1.31</v>
      </c>
      <c r="N356" s="725">
        <f t="shared" si="1893"/>
        <v>0.04</v>
      </c>
      <c r="O356" s="725">
        <f t="shared" si="1894"/>
        <v>0.1</v>
      </c>
      <c r="P356" s="724">
        <f t="shared" si="1895"/>
        <v>1.4500000000000002</v>
      </c>
      <c r="Q356" s="724">
        <f t="shared" si="1896"/>
        <v>1.08</v>
      </c>
      <c r="R356" s="726">
        <f t="shared" si="1897"/>
        <v>61.07</v>
      </c>
      <c r="S356" s="726">
        <f t="shared" si="1898"/>
        <v>0</v>
      </c>
      <c r="T356" s="726">
        <f t="shared" si="1899"/>
        <v>0</v>
      </c>
      <c r="U356" s="726">
        <f t="shared" si="1900"/>
        <v>0</v>
      </c>
      <c r="V356" s="726">
        <f t="shared" si="1901"/>
        <v>0</v>
      </c>
      <c r="W356" s="727">
        <f t="shared" si="1902"/>
        <v>0</v>
      </c>
      <c r="X356" s="728">
        <f t="shared" si="1903"/>
        <v>0</v>
      </c>
      <c r="Y356" s="720" t="str">
        <f t="shared" si="1904"/>
        <v>F4</v>
      </c>
      <c r="Z356" s="721">
        <f t="shared" si="1905"/>
        <v>1.2</v>
      </c>
      <c r="AA356" s="729" t="s">
        <v>31</v>
      </c>
      <c r="AB356" s="722">
        <f t="shared" si="1882"/>
        <v>1.2</v>
      </c>
      <c r="AC356" s="730">
        <f t="shared" si="1906"/>
        <v>1.2750000000000057</v>
      </c>
      <c r="AD356" s="731">
        <f t="shared" si="1907"/>
        <v>0.04</v>
      </c>
      <c r="AE356" s="731">
        <f t="shared" si="1908"/>
        <v>0.15</v>
      </c>
      <c r="AF356" s="732">
        <f t="shared" si="1909"/>
        <v>1.47</v>
      </c>
      <c r="AG356" s="732">
        <f t="shared" si="1910"/>
        <v>2.2000000000000002</v>
      </c>
      <c r="AH356" s="731">
        <f t="shared" si="1911"/>
        <v>0.92</v>
      </c>
      <c r="AI356" s="733">
        <f t="shared" si="1912"/>
        <v>2.98</v>
      </c>
      <c r="AJ356" s="733">
        <f t="shared" si="1913"/>
        <v>0</v>
      </c>
      <c r="AK356" s="733">
        <f t="shared" si="1914"/>
        <v>0</v>
      </c>
      <c r="AL356" s="733">
        <f t="shared" si="1915"/>
        <v>0</v>
      </c>
      <c r="AM356" s="733">
        <f t="shared" si="1916"/>
        <v>0</v>
      </c>
      <c r="AN356" s="734">
        <f t="shared" si="1917"/>
        <v>0</v>
      </c>
      <c r="AO356" s="735">
        <f t="shared" si="1918"/>
        <v>0</v>
      </c>
      <c r="AP356" s="1216" t="str">
        <f t="shared" si="1919"/>
        <v>F4 =&gt; F5</v>
      </c>
      <c r="AQ356" s="1217"/>
      <c r="AR356" s="739">
        <f t="shared" si="1920"/>
        <v>0.4</v>
      </c>
      <c r="AS356" s="736"/>
      <c r="AT356" s="736"/>
      <c r="AU356" s="723">
        <f t="shared" si="1921"/>
        <v>39</v>
      </c>
      <c r="AV356" s="721">
        <f t="shared" si="1922"/>
        <v>1.4</v>
      </c>
      <c r="AW356" s="729" t="s">
        <v>31</v>
      </c>
      <c r="AX356" s="722">
        <f t="shared" si="1883"/>
        <v>1.4</v>
      </c>
      <c r="AY356" s="727">
        <f t="shared" si="1923"/>
        <v>37.6</v>
      </c>
      <c r="AZ356" s="798">
        <f t="shared" si="1924"/>
        <v>0.1</v>
      </c>
      <c r="BA356" s="798"/>
      <c r="BB356" s="727">
        <f t="shared" si="1925"/>
        <v>1.08</v>
      </c>
      <c r="BC356" s="724">
        <f t="shared" si="1926"/>
        <v>7.6</v>
      </c>
      <c r="BD356" s="737">
        <f t="shared" si="1927"/>
        <v>0</v>
      </c>
      <c r="BE356" s="737"/>
      <c r="BF356" s="737">
        <f t="shared" si="1928"/>
        <v>64.05</v>
      </c>
      <c r="BG356" s="737">
        <f t="shared" si="1929"/>
        <v>6.8</v>
      </c>
      <c r="BH356" s="726">
        <f t="shared" si="1930"/>
        <v>1.4650000000000056</v>
      </c>
      <c r="BI356" s="726">
        <f t="shared" si="1931"/>
        <v>0</v>
      </c>
      <c r="BJ356" s="726">
        <f t="shared" si="1932"/>
        <v>2.87</v>
      </c>
      <c r="BK356" s="726">
        <f t="shared" si="1884"/>
        <v>0</v>
      </c>
      <c r="BL356" s="738">
        <f t="shared" si="1885"/>
        <v>46.78</v>
      </c>
      <c r="BM356" s="718"/>
      <c r="BN356" s="779" t="s">
        <v>35501</v>
      </c>
      <c r="BO356" s="793" t="s">
        <v>35530</v>
      </c>
      <c r="BP356" s="784">
        <v>0.4</v>
      </c>
      <c r="BQ356" s="784">
        <v>39</v>
      </c>
      <c r="BR356" s="787">
        <v>1.2750000000000057</v>
      </c>
      <c r="BS356" s="787">
        <v>1.3390000000000057</v>
      </c>
      <c r="BT356" s="795">
        <v>0</v>
      </c>
    </row>
    <row r="357" spans="1:72" ht="14.25">
      <c r="A357" s="1216" t="str">
        <f t="shared" si="1886"/>
        <v>F5 =&gt; F6</v>
      </c>
      <c r="B357" s="1218"/>
      <c r="C357" s="1217"/>
      <c r="D357" s="800">
        <f t="shared" si="1887"/>
        <v>0.4</v>
      </c>
      <c r="E357" s="801"/>
      <c r="F357" s="802"/>
      <c r="G357" s="803" t="s">
        <v>34920</v>
      </c>
      <c r="H357" s="740">
        <f t="shared" si="1888"/>
        <v>38</v>
      </c>
      <c r="I357" s="740">
        <v>1</v>
      </c>
      <c r="J357" s="740">
        <f t="shared" si="1889"/>
        <v>38</v>
      </c>
      <c r="K357" s="804">
        <f t="shared" si="1890"/>
        <v>1.3390000000000057</v>
      </c>
      <c r="L357" s="804">
        <f t="shared" si="1891"/>
        <v>1.5650000000000048</v>
      </c>
      <c r="M357" s="724">
        <f t="shared" si="1892"/>
        <v>1.45</v>
      </c>
      <c r="N357" s="725">
        <f t="shared" si="1893"/>
        <v>0.04</v>
      </c>
      <c r="O357" s="725">
        <f t="shared" si="1894"/>
        <v>0.1</v>
      </c>
      <c r="P357" s="724">
        <f t="shared" si="1895"/>
        <v>1.59</v>
      </c>
      <c r="Q357" s="724">
        <f t="shared" si="1896"/>
        <v>1.08</v>
      </c>
      <c r="R357" s="726">
        <f t="shared" si="1897"/>
        <v>0</v>
      </c>
      <c r="S357" s="726">
        <f t="shared" si="1898"/>
        <v>61.56</v>
      </c>
      <c r="T357" s="726">
        <f t="shared" si="1899"/>
        <v>3.69</v>
      </c>
      <c r="U357" s="726">
        <f t="shared" si="1900"/>
        <v>0</v>
      </c>
      <c r="V357" s="726">
        <f t="shared" si="1901"/>
        <v>0</v>
      </c>
      <c r="W357" s="727">
        <f t="shared" si="1902"/>
        <v>158.84</v>
      </c>
      <c r="X357" s="728">
        <f t="shared" si="1903"/>
        <v>0</v>
      </c>
      <c r="Y357" s="720" t="str">
        <f t="shared" si="1904"/>
        <v>F5</v>
      </c>
      <c r="Z357" s="721">
        <f t="shared" si="1905"/>
        <v>1.2</v>
      </c>
      <c r="AA357" s="729" t="s">
        <v>31</v>
      </c>
      <c r="AB357" s="722">
        <f t="shared" si="1882"/>
        <v>1.2</v>
      </c>
      <c r="AC357" s="730">
        <f t="shared" si="1906"/>
        <v>1.3390000000000057</v>
      </c>
      <c r="AD357" s="731">
        <f t="shared" si="1907"/>
        <v>0.04</v>
      </c>
      <c r="AE357" s="731">
        <f t="shared" si="1908"/>
        <v>0.15</v>
      </c>
      <c r="AF357" s="732">
        <f t="shared" si="1909"/>
        <v>1.53</v>
      </c>
      <c r="AG357" s="732">
        <f t="shared" si="1910"/>
        <v>2.2000000000000002</v>
      </c>
      <c r="AH357" s="731">
        <f t="shared" si="1911"/>
        <v>0.92</v>
      </c>
      <c r="AI357" s="733">
        <f t="shared" si="1912"/>
        <v>0</v>
      </c>
      <c r="AJ357" s="733">
        <f t="shared" si="1913"/>
        <v>3.04</v>
      </c>
      <c r="AK357" s="733">
        <f t="shared" si="1914"/>
        <v>0.06</v>
      </c>
      <c r="AL357" s="733">
        <f t="shared" si="1915"/>
        <v>0</v>
      </c>
      <c r="AM357" s="733">
        <f t="shared" si="1916"/>
        <v>0</v>
      </c>
      <c r="AN357" s="734">
        <f t="shared" si="1917"/>
        <v>14.94</v>
      </c>
      <c r="AO357" s="735">
        <f t="shared" si="1918"/>
        <v>0</v>
      </c>
      <c r="AP357" s="1216" t="str">
        <f t="shared" si="1919"/>
        <v>F5 =&gt; F6</v>
      </c>
      <c r="AQ357" s="1217"/>
      <c r="AR357" s="739">
        <f t="shared" si="1920"/>
        <v>0.4</v>
      </c>
      <c r="AS357" s="736"/>
      <c r="AT357" s="736"/>
      <c r="AU357" s="723">
        <f t="shared" si="1921"/>
        <v>38</v>
      </c>
      <c r="AV357" s="721">
        <f t="shared" si="1922"/>
        <v>1.4</v>
      </c>
      <c r="AW357" s="729" t="s">
        <v>31</v>
      </c>
      <c r="AX357" s="722">
        <f t="shared" si="1883"/>
        <v>1.4</v>
      </c>
      <c r="AY357" s="727">
        <f t="shared" si="1923"/>
        <v>36.6</v>
      </c>
      <c r="AZ357" s="798">
        <f t="shared" si="1924"/>
        <v>0.1</v>
      </c>
      <c r="BA357" s="798"/>
      <c r="BB357" s="727">
        <f t="shared" si="1925"/>
        <v>1.08</v>
      </c>
      <c r="BC357" s="724">
        <f t="shared" si="1926"/>
        <v>7.4</v>
      </c>
      <c r="BD357" s="737">
        <f t="shared" si="1927"/>
        <v>0</v>
      </c>
      <c r="BE357" s="737"/>
      <c r="BF357" s="737">
        <f t="shared" si="1928"/>
        <v>68.350000000000009</v>
      </c>
      <c r="BG357" s="737">
        <f t="shared" si="1929"/>
        <v>6.62</v>
      </c>
      <c r="BH357" s="726">
        <f t="shared" si="1930"/>
        <v>1.5290000000000057</v>
      </c>
      <c r="BI357" s="726">
        <f t="shared" si="1931"/>
        <v>0</v>
      </c>
      <c r="BJ357" s="726">
        <f t="shared" si="1932"/>
        <v>3</v>
      </c>
      <c r="BK357" s="726">
        <f t="shared" si="1884"/>
        <v>0</v>
      </c>
      <c r="BL357" s="738">
        <f t="shared" si="1885"/>
        <v>51.33</v>
      </c>
      <c r="BM357" s="718"/>
      <c r="BN357" s="779" t="s">
        <v>35502</v>
      </c>
      <c r="BO357" s="793" t="s">
        <v>35531</v>
      </c>
      <c r="BP357" s="784">
        <v>0.4</v>
      </c>
      <c r="BQ357" s="784">
        <v>38</v>
      </c>
      <c r="BR357" s="787">
        <v>1.3390000000000057</v>
      </c>
      <c r="BS357" s="787">
        <v>1.5650000000000048</v>
      </c>
      <c r="BT357" s="795">
        <v>8.4000000000000005E-2</v>
      </c>
    </row>
    <row r="358" spans="1:72" ht="14.25">
      <c r="A358" s="1216" t="str">
        <f t="shared" si="1886"/>
        <v>F6 =&gt; F7</v>
      </c>
      <c r="B358" s="1218"/>
      <c r="C358" s="1217"/>
      <c r="D358" s="800">
        <f t="shared" si="1887"/>
        <v>0.4</v>
      </c>
      <c r="E358" s="801"/>
      <c r="F358" s="802"/>
      <c r="G358" s="803" t="s">
        <v>34920</v>
      </c>
      <c r="H358" s="740">
        <f t="shared" si="1888"/>
        <v>25</v>
      </c>
      <c r="I358" s="740">
        <v>1</v>
      </c>
      <c r="J358" s="740">
        <f t="shared" si="1889"/>
        <v>25</v>
      </c>
      <c r="K358" s="804">
        <f t="shared" si="1890"/>
        <v>1.6490000000000045</v>
      </c>
      <c r="L358" s="804">
        <f t="shared" si="1891"/>
        <v>1.3140000000000036</v>
      </c>
      <c r="M358" s="724">
        <f t="shared" si="1892"/>
        <v>1.48</v>
      </c>
      <c r="N358" s="725">
        <f t="shared" si="1893"/>
        <v>0.04</v>
      </c>
      <c r="O358" s="725">
        <f t="shared" si="1894"/>
        <v>0.1</v>
      </c>
      <c r="P358" s="724">
        <f t="shared" si="1895"/>
        <v>1.62</v>
      </c>
      <c r="Q358" s="724">
        <f t="shared" si="1896"/>
        <v>1.08</v>
      </c>
      <c r="R358" s="726">
        <f t="shared" si="1897"/>
        <v>0</v>
      </c>
      <c r="S358" s="726">
        <f t="shared" si="1898"/>
        <v>40.5</v>
      </c>
      <c r="T358" s="726">
        <f t="shared" si="1899"/>
        <v>3.24</v>
      </c>
      <c r="U358" s="726">
        <f t="shared" si="1900"/>
        <v>0</v>
      </c>
      <c r="V358" s="726">
        <f t="shared" si="1901"/>
        <v>0</v>
      </c>
      <c r="W358" s="727">
        <f t="shared" si="1902"/>
        <v>106</v>
      </c>
      <c r="X358" s="728">
        <f t="shared" si="1903"/>
        <v>0</v>
      </c>
      <c r="Y358" s="720" t="str">
        <f t="shared" si="1904"/>
        <v>F6</v>
      </c>
      <c r="Z358" s="721">
        <f t="shared" si="1905"/>
        <v>1.2</v>
      </c>
      <c r="AA358" s="729" t="s">
        <v>31</v>
      </c>
      <c r="AB358" s="722">
        <f t="shared" si="1882"/>
        <v>1.2</v>
      </c>
      <c r="AC358" s="730">
        <f t="shared" si="1906"/>
        <v>1.6490000000000045</v>
      </c>
      <c r="AD358" s="731">
        <f t="shared" si="1907"/>
        <v>0.04</v>
      </c>
      <c r="AE358" s="731">
        <f t="shared" si="1908"/>
        <v>0.15</v>
      </c>
      <c r="AF358" s="732">
        <f t="shared" si="1909"/>
        <v>1.84</v>
      </c>
      <c r="AG358" s="732">
        <f t="shared" si="1910"/>
        <v>2.2000000000000002</v>
      </c>
      <c r="AH358" s="731">
        <f t="shared" si="1911"/>
        <v>0.92</v>
      </c>
      <c r="AI358" s="733">
        <f t="shared" si="1912"/>
        <v>0</v>
      </c>
      <c r="AJ358" s="733">
        <f t="shared" si="1913"/>
        <v>3.04</v>
      </c>
      <c r="AK358" s="733">
        <f t="shared" si="1914"/>
        <v>0.69</v>
      </c>
      <c r="AL358" s="733">
        <f t="shared" si="1915"/>
        <v>0</v>
      </c>
      <c r="AM358" s="733">
        <f t="shared" si="1916"/>
        <v>0</v>
      </c>
      <c r="AN358" s="734">
        <f t="shared" si="1917"/>
        <v>17.22</v>
      </c>
      <c r="AO358" s="735">
        <f t="shared" si="1918"/>
        <v>0</v>
      </c>
      <c r="AP358" s="1216" t="str">
        <f t="shared" si="1919"/>
        <v>F6 =&gt; F7</v>
      </c>
      <c r="AQ358" s="1217"/>
      <c r="AR358" s="739">
        <f t="shared" si="1920"/>
        <v>0.4</v>
      </c>
      <c r="AS358" s="736"/>
      <c r="AT358" s="736"/>
      <c r="AU358" s="723">
        <f t="shared" si="1921"/>
        <v>25</v>
      </c>
      <c r="AV358" s="721">
        <f t="shared" si="1922"/>
        <v>1.4</v>
      </c>
      <c r="AW358" s="729" t="s">
        <v>31</v>
      </c>
      <c r="AX358" s="722">
        <f t="shared" si="1883"/>
        <v>1.4</v>
      </c>
      <c r="AY358" s="727">
        <f t="shared" si="1923"/>
        <v>23.6</v>
      </c>
      <c r="AZ358" s="798">
        <f t="shared" si="1924"/>
        <v>0.1</v>
      </c>
      <c r="BA358" s="798"/>
      <c r="BB358" s="727">
        <f t="shared" si="1925"/>
        <v>1.08</v>
      </c>
      <c r="BC358" s="724">
        <f t="shared" si="1926"/>
        <v>4.7699999999999996</v>
      </c>
      <c r="BD358" s="737">
        <f t="shared" si="1927"/>
        <v>0</v>
      </c>
      <c r="BE358" s="737"/>
      <c r="BF358" s="737">
        <f t="shared" si="1928"/>
        <v>47.47</v>
      </c>
      <c r="BG358" s="737">
        <f t="shared" si="1929"/>
        <v>4.2699999999999996</v>
      </c>
      <c r="BH358" s="726">
        <f t="shared" si="1930"/>
        <v>1.8390000000000044</v>
      </c>
      <c r="BI358" s="726">
        <f t="shared" si="1931"/>
        <v>0</v>
      </c>
      <c r="BJ358" s="726">
        <f t="shared" si="1932"/>
        <v>3.6</v>
      </c>
      <c r="BK358" s="726">
        <f t="shared" si="1884"/>
        <v>0</v>
      </c>
      <c r="BL358" s="738">
        <f t="shared" si="1885"/>
        <v>34.83</v>
      </c>
      <c r="BM358" s="718"/>
      <c r="BN358" s="779" t="s">
        <v>35503</v>
      </c>
      <c r="BO358" s="793" t="s">
        <v>35532</v>
      </c>
      <c r="BP358" s="784">
        <v>0.4</v>
      </c>
      <c r="BQ358" s="784">
        <v>25</v>
      </c>
      <c r="BR358" s="787">
        <v>1.6490000000000045</v>
      </c>
      <c r="BS358" s="787">
        <v>1.3140000000000036</v>
      </c>
      <c r="BT358" s="795">
        <v>8.4000000000000005E-2</v>
      </c>
    </row>
    <row r="359" spans="1:72" ht="14.25">
      <c r="A359" s="1216" t="str">
        <f t="shared" si="1886"/>
        <v>F7 =&gt; F8</v>
      </c>
      <c r="B359" s="1218"/>
      <c r="C359" s="1217"/>
      <c r="D359" s="800">
        <f t="shared" si="1887"/>
        <v>0.4</v>
      </c>
      <c r="E359" s="801"/>
      <c r="F359" s="802"/>
      <c r="G359" s="803" t="s">
        <v>34920</v>
      </c>
      <c r="H359" s="740">
        <f t="shared" si="1888"/>
        <v>20</v>
      </c>
      <c r="I359" s="740">
        <v>1</v>
      </c>
      <c r="J359" s="740">
        <f t="shared" si="1889"/>
        <v>20</v>
      </c>
      <c r="K359" s="804">
        <f t="shared" si="1890"/>
        <v>1.3980000000000032</v>
      </c>
      <c r="L359" s="804">
        <f t="shared" si="1891"/>
        <v>1.3760000000000048</v>
      </c>
      <c r="M359" s="724">
        <f t="shared" si="1892"/>
        <v>1.39</v>
      </c>
      <c r="N359" s="725">
        <f t="shared" si="1893"/>
        <v>0.04</v>
      </c>
      <c r="O359" s="725">
        <f t="shared" si="1894"/>
        <v>0.1</v>
      </c>
      <c r="P359" s="724">
        <f t="shared" si="1895"/>
        <v>1.53</v>
      </c>
      <c r="Q359" s="724">
        <f t="shared" si="1896"/>
        <v>1.08</v>
      </c>
      <c r="R359" s="726">
        <f t="shared" si="1897"/>
        <v>0</v>
      </c>
      <c r="S359" s="726">
        <f t="shared" si="1898"/>
        <v>32.4</v>
      </c>
      <c r="T359" s="726">
        <f t="shared" si="1899"/>
        <v>0.65</v>
      </c>
      <c r="U359" s="726">
        <f t="shared" si="1900"/>
        <v>0</v>
      </c>
      <c r="V359" s="726">
        <f t="shared" si="1901"/>
        <v>0</v>
      </c>
      <c r="W359" s="727">
        <f t="shared" si="1902"/>
        <v>81.2</v>
      </c>
      <c r="X359" s="728">
        <f t="shared" si="1903"/>
        <v>0</v>
      </c>
      <c r="Y359" s="720" t="str">
        <f t="shared" si="1904"/>
        <v>F7</v>
      </c>
      <c r="Z359" s="721">
        <f t="shared" si="1905"/>
        <v>1.2</v>
      </c>
      <c r="AA359" s="729" t="s">
        <v>31</v>
      </c>
      <c r="AB359" s="722">
        <f t="shared" si="1882"/>
        <v>1.2</v>
      </c>
      <c r="AC359" s="730">
        <f t="shared" si="1906"/>
        <v>1.3980000000000032</v>
      </c>
      <c r="AD359" s="731">
        <f t="shared" si="1907"/>
        <v>0.04</v>
      </c>
      <c r="AE359" s="731">
        <f t="shared" si="1908"/>
        <v>0.15</v>
      </c>
      <c r="AF359" s="732">
        <f t="shared" si="1909"/>
        <v>1.59</v>
      </c>
      <c r="AG359" s="732">
        <f t="shared" si="1910"/>
        <v>2.2000000000000002</v>
      </c>
      <c r="AH359" s="731">
        <f t="shared" si="1911"/>
        <v>0.92</v>
      </c>
      <c r="AI359" s="733">
        <f t="shared" si="1912"/>
        <v>0</v>
      </c>
      <c r="AJ359" s="733">
        <f t="shared" si="1913"/>
        <v>3.04</v>
      </c>
      <c r="AK359" s="733">
        <f t="shared" si="1914"/>
        <v>0.18</v>
      </c>
      <c r="AL359" s="733">
        <f t="shared" si="1915"/>
        <v>0</v>
      </c>
      <c r="AM359" s="733">
        <f t="shared" si="1916"/>
        <v>0</v>
      </c>
      <c r="AN359" s="734">
        <f t="shared" si="1917"/>
        <v>15.38</v>
      </c>
      <c r="AO359" s="735">
        <f t="shared" si="1918"/>
        <v>0</v>
      </c>
      <c r="AP359" s="1216" t="str">
        <f t="shared" si="1919"/>
        <v>F7 =&gt; F8</v>
      </c>
      <c r="AQ359" s="1217"/>
      <c r="AR359" s="739">
        <f t="shared" si="1920"/>
        <v>0.4</v>
      </c>
      <c r="AS359" s="736"/>
      <c r="AT359" s="736"/>
      <c r="AU359" s="723">
        <f t="shared" si="1921"/>
        <v>20</v>
      </c>
      <c r="AV359" s="721">
        <f t="shared" si="1922"/>
        <v>1.4</v>
      </c>
      <c r="AW359" s="729" t="s">
        <v>31</v>
      </c>
      <c r="AX359" s="722">
        <f t="shared" si="1883"/>
        <v>1.4</v>
      </c>
      <c r="AY359" s="727">
        <f t="shared" si="1923"/>
        <v>18.600000000000001</v>
      </c>
      <c r="AZ359" s="798">
        <f t="shared" si="1924"/>
        <v>0.1</v>
      </c>
      <c r="BA359" s="798"/>
      <c r="BB359" s="727">
        <f t="shared" si="1925"/>
        <v>1.08</v>
      </c>
      <c r="BC359" s="724">
        <f t="shared" si="1926"/>
        <v>3.76</v>
      </c>
      <c r="BD359" s="737">
        <f t="shared" si="1927"/>
        <v>0</v>
      </c>
      <c r="BE359" s="737"/>
      <c r="BF359" s="737">
        <f t="shared" si="1928"/>
        <v>36.269999999999996</v>
      </c>
      <c r="BG359" s="737">
        <f t="shared" si="1929"/>
        <v>3.37</v>
      </c>
      <c r="BH359" s="726">
        <f t="shared" si="1930"/>
        <v>1.5880000000000032</v>
      </c>
      <c r="BI359" s="726">
        <f t="shared" si="1931"/>
        <v>0</v>
      </c>
      <c r="BJ359" s="726">
        <f t="shared" si="1932"/>
        <v>3.11</v>
      </c>
      <c r="BK359" s="726">
        <f t="shared" si="1884"/>
        <v>0</v>
      </c>
      <c r="BL359" s="738">
        <f t="shared" si="1885"/>
        <v>26.03</v>
      </c>
      <c r="BM359" s="718"/>
      <c r="BN359" s="779" t="s">
        <v>35504</v>
      </c>
      <c r="BO359" s="793" t="s">
        <v>35533</v>
      </c>
      <c r="BP359" s="784">
        <v>0.4</v>
      </c>
      <c r="BQ359" s="784">
        <v>20</v>
      </c>
      <c r="BR359" s="787">
        <v>1.3980000000000032</v>
      </c>
      <c r="BS359" s="787">
        <v>1.3760000000000048</v>
      </c>
      <c r="BT359" s="795">
        <v>0</v>
      </c>
    </row>
    <row r="360" spans="1:72" ht="14.25">
      <c r="A360" s="1216" t="str">
        <f t="shared" si="1886"/>
        <v>F8 =&gt; F9</v>
      </c>
      <c r="B360" s="1218"/>
      <c r="C360" s="1217"/>
      <c r="D360" s="800">
        <f t="shared" si="1887"/>
        <v>0.4</v>
      </c>
      <c r="E360" s="801"/>
      <c r="F360" s="802"/>
      <c r="G360" s="803" t="s">
        <v>34920</v>
      </c>
      <c r="H360" s="740">
        <f t="shared" si="1888"/>
        <v>10</v>
      </c>
      <c r="I360" s="740">
        <v>1</v>
      </c>
      <c r="J360" s="740">
        <f t="shared" si="1889"/>
        <v>10</v>
      </c>
      <c r="K360" s="804">
        <f t="shared" si="1890"/>
        <v>1.3760000000000048</v>
      </c>
      <c r="L360" s="804">
        <f t="shared" si="1891"/>
        <v>1.4910000000000032</v>
      </c>
      <c r="M360" s="724">
        <f t="shared" si="1892"/>
        <v>1.43</v>
      </c>
      <c r="N360" s="725">
        <f t="shared" si="1893"/>
        <v>0.04</v>
      </c>
      <c r="O360" s="725">
        <f t="shared" si="1894"/>
        <v>0.1</v>
      </c>
      <c r="P360" s="724">
        <f t="shared" si="1895"/>
        <v>1.57</v>
      </c>
      <c r="Q360" s="724">
        <f t="shared" si="1896"/>
        <v>1.08</v>
      </c>
      <c r="R360" s="726">
        <f t="shared" si="1897"/>
        <v>0</v>
      </c>
      <c r="S360" s="726">
        <f t="shared" si="1898"/>
        <v>16.2</v>
      </c>
      <c r="T360" s="726">
        <f t="shared" si="1899"/>
        <v>0.76</v>
      </c>
      <c r="U360" s="726">
        <f t="shared" si="1900"/>
        <v>0</v>
      </c>
      <c r="V360" s="726">
        <f t="shared" si="1901"/>
        <v>0</v>
      </c>
      <c r="W360" s="727">
        <f t="shared" si="1902"/>
        <v>41.4</v>
      </c>
      <c r="X360" s="728">
        <f t="shared" si="1903"/>
        <v>0</v>
      </c>
      <c r="Y360" s="720" t="str">
        <f t="shared" si="1904"/>
        <v>F8</v>
      </c>
      <c r="Z360" s="721">
        <f t="shared" si="1905"/>
        <v>1.2</v>
      </c>
      <c r="AA360" s="729" t="s">
        <v>31</v>
      </c>
      <c r="AB360" s="722">
        <f t="shared" si="1882"/>
        <v>1.2</v>
      </c>
      <c r="AC360" s="730">
        <f t="shared" si="1906"/>
        <v>1.3760000000000048</v>
      </c>
      <c r="AD360" s="731">
        <f t="shared" si="1907"/>
        <v>0.04</v>
      </c>
      <c r="AE360" s="731">
        <f t="shared" si="1908"/>
        <v>0.15</v>
      </c>
      <c r="AF360" s="732">
        <f t="shared" si="1909"/>
        <v>1.57</v>
      </c>
      <c r="AG360" s="732">
        <f t="shared" si="1910"/>
        <v>2.2000000000000002</v>
      </c>
      <c r="AH360" s="731">
        <f t="shared" si="1911"/>
        <v>0.92</v>
      </c>
      <c r="AI360" s="733">
        <f t="shared" si="1912"/>
        <v>0</v>
      </c>
      <c r="AJ360" s="733">
        <f t="shared" si="1913"/>
        <v>3.04</v>
      </c>
      <c r="AK360" s="733">
        <f t="shared" si="1914"/>
        <v>0.14000000000000001</v>
      </c>
      <c r="AL360" s="733">
        <f t="shared" si="1915"/>
        <v>0</v>
      </c>
      <c r="AM360" s="733">
        <f t="shared" si="1916"/>
        <v>0</v>
      </c>
      <c r="AN360" s="734">
        <f t="shared" si="1917"/>
        <v>15.24</v>
      </c>
      <c r="AO360" s="735">
        <f t="shared" si="1918"/>
        <v>0</v>
      </c>
      <c r="AP360" s="1216" t="str">
        <f t="shared" si="1919"/>
        <v>F8 =&gt; F9</v>
      </c>
      <c r="AQ360" s="1217"/>
      <c r="AR360" s="739">
        <f t="shared" si="1920"/>
        <v>0.4</v>
      </c>
      <c r="AS360" s="736"/>
      <c r="AT360" s="736"/>
      <c r="AU360" s="723">
        <f t="shared" si="1921"/>
        <v>10</v>
      </c>
      <c r="AV360" s="721">
        <f t="shared" si="1922"/>
        <v>1.4</v>
      </c>
      <c r="AW360" s="729" t="s">
        <v>31</v>
      </c>
      <c r="AX360" s="722">
        <f t="shared" si="1883"/>
        <v>1.4</v>
      </c>
      <c r="AY360" s="727">
        <f t="shared" si="1923"/>
        <v>8.6</v>
      </c>
      <c r="AZ360" s="798">
        <f t="shared" si="1924"/>
        <v>0.1</v>
      </c>
      <c r="BA360" s="798"/>
      <c r="BB360" s="727">
        <f t="shared" si="1925"/>
        <v>1.08</v>
      </c>
      <c r="BC360" s="724">
        <f t="shared" si="1926"/>
        <v>1.74</v>
      </c>
      <c r="BD360" s="737">
        <f t="shared" si="1927"/>
        <v>0</v>
      </c>
      <c r="BE360" s="737"/>
      <c r="BF360" s="737">
        <f t="shared" si="1928"/>
        <v>20.14</v>
      </c>
      <c r="BG360" s="737">
        <f t="shared" si="1929"/>
        <v>1.56</v>
      </c>
      <c r="BH360" s="726">
        <f t="shared" si="1930"/>
        <v>1.5660000000000047</v>
      </c>
      <c r="BI360" s="726">
        <f t="shared" si="1931"/>
        <v>0</v>
      </c>
      <c r="BJ360" s="726">
        <f t="shared" si="1932"/>
        <v>3.07</v>
      </c>
      <c r="BK360" s="726">
        <f t="shared" si="1884"/>
        <v>0</v>
      </c>
      <c r="BL360" s="738">
        <f t="shared" si="1885"/>
        <v>13.77</v>
      </c>
      <c r="BM360" s="718"/>
      <c r="BN360" s="779" t="s">
        <v>35505</v>
      </c>
      <c r="BO360" s="793" t="s">
        <v>35534</v>
      </c>
      <c r="BP360" s="784">
        <v>0.4</v>
      </c>
      <c r="BQ360" s="784">
        <v>10</v>
      </c>
      <c r="BR360" s="787">
        <v>1.3760000000000048</v>
      </c>
      <c r="BS360" s="787">
        <v>1.4910000000000032</v>
      </c>
      <c r="BT360" s="795">
        <v>0.2</v>
      </c>
    </row>
    <row r="361" spans="1:72" ht="14.25">
      <c r="A361" s="1216" t="str">
        <f t="shared" si="1886"/>
        <v>F9 =&gt; F10</v>
      </c>
      <c r="B361" s="1218"/>
      <c r="C361" s="1217"/>
      <c r="D361" s="800">
        <f t="shared" si="1887"/>
        <v>0.6</v>
      </c>
      <c r="E361" s="801"/>
      <c r="F361" s="802"/>
      <c r="G361" s="803" t="s">
        <v>34920</v>
      </c>
      <c r="H361" s="740">
        <f t="shared" si="1888"/>
        <v>40</v>
      </c>
      <c r="I361" s="740">
        <v>1</v>
      </c>
      <c r="J361" s="740">
        <f t="shared" si="1889"/>
        <v>40</v>
      </c>
      <c r="K361" s="804">
        <f t="shared" si="1890"/>
        <v>1.6910000000000025</v>
      </c>
      <c r="L361" s="804">
        <f t="shared" si="1891"/>
        <v>1.6680000000000028</v>
      </c>
      <c r="M361" s="724">
        <f t="shared" si="1892"/>
        <v>1.68</v>
      </c>
      <c r="N361" s="725">
        <f t="shared" si="1893"/>
        <v>0.06</v>
      </c>
      <c r="O361" s="725">
        <f t="shared" si="1894"/>
        <v>0.12</v>
      </c>
      <c r="P361" s="724">
        <f t="shared" si="1895"/>
        <v>1.8599999999999999</v>
      </c>
      <c r="Q361" s="724">
        <f t="shared" si="1896"/>
        <v>1.3199999999999998</v>
      </c>
      <c r="R361" s="726">
        <f t="shared" si="1897"/>
        <v>0</v>
      </c>
      <c r="S361" s="726">
        <f t="shared" si="1898"/>
        <v>79.2</v>
      </c>
      <c r="T361" s="726">
        <f t="shared" si="1899"/>
        <v>19.010000000000002</v>
      </c>
      <c r="U361" s="726">
        <f t="shared" si="1900"/>
        <v>0</v>
      </c>
      <c r="V361" s="726">
        <f t="shared" si="1901"/>
        <v>0</v>
      </c>
      <c r="W361" s="727">
        <f t="shared" si="1902"/>
        <v>188.8</v>
      </c>
      <c r="X361" s="728">
        <f t="shared" si="1903"/>
        <v>0</v>
      </c>
      <c r="Y361" s="720" t="str">
        <f t="shared" si="1904"/>
        <v>F9</v>
      </c>
      <c r="Z361" s="721">
        <f t="shared" si="1905"/>
        <v>1.2</v>
      </c>
      <c r="AA361" s="729" t="s">
        <v>31</v>
      </c>
      <c r="AB361" s="722">
        <f t="shared" si="1882"/>
        <v>1.2</v>
      </c>
      <c r="AC361" s="730">
        <f t="shared" si="1906"/>
        <v>1.6910000000000025</v>
      </c>
      <c r="AD361" s="731">
        <f t="shared" si="1907"/>
        <v>0.06</v>
      </c>
      <c r="AE361" s="731">
        <f t="shared" si="1908"/>
        <v>0.15</v>
      </c>
      <c r="AF361" s="732">
        <f t="shared" si="1909"/>
        <v>1.9</v>
      </c>
      <c r="AG361" s="732">
        <f t="shared" si="1910"/>
        <v>2.2000000000000002</v>
      </c>
      <c r="AH361" s="731">
        <f t="shared" si="1911"/>
        <v>0.68</v>
      </c>
      <c r="AI361" s="733">
        <f t="shared" si="1912"/>
        <v>0</v>
      </c>
      <c r="AJ361" s="733">
        <f t="shared" si="1913"/>
        <v>2.2400000000000002</v>
      </c>
      <c r="AK361" s="733">
        <f t="shared" si="1914"/>
        <v>0.6</v>
      </c>
      <c r="AL361" s="733">
        <f t="shared" si="1915"/>
        <v>0</v>
      </c>
      <c r="AM361" s="733">
        <f t="shared" si="1916"/>
        <v>0</v>
      </c>
      <c r="AN361" s="734">
        <f t="shared" si="1917"/>
        <v>13.06</v>
      </c>
      <c r="AO361" s="735">
        <f t="shared" si="1918"/>
        <v>0</v>
      </c>
      <c r="AP361" s="1216" t="str">
        <f t="shared" si="1919"/>
        <v>F9 =&gt; F10</v>
      </c>
      <c r="AQ361" s="1217"/>
      <c r="AR361" s="739">
        <f t="shared" si="1920"/>
        <v>0.6</v>
      </c>
      <c r="AS361" s="736"/>
      <c r="AT361" s="736"/>
      <c r="AU361" s="723">
        <f t="shared" si="1921"/>
        <v>40</v>
      </c>
      <c r="AV361" s="721">
        <f t="shared" si="1922"/>
        <v>1.4</v>
      </c>
      <c r="AW361" s="729" t="s">
        <v>31</v>
      </c>
      <c r="AX361" s="722">
        <f t="shared" si="1883"/>
        <v>1.4</v>
      </c>
      <c r="AY361" s="727">
        <f t="shared" si="1923"/>
        <v>38.6</v>
      </c>
      <c r="AZ361" s="798">
        <f t="shared" si="1924"/>
        <v>0.12</v>
      </c>
      <c r="BA361" s="798"/>
      <c r="BB361" s="727">
        <f t="shared" si="1925"/>
        <v>1.3199999999999998</v>
      </c>
      <c r="BC361" s="724">
        <f t="shared" si="1926"/>
        <v>12.21</v>
      </c>
      <c r="BD361" s="737">
        <f t="shared" si="1927"/>
        <v>0</v>
      </c>
      <c r="BE361" s="737"/>
      <c r="BF361" s="737">
        <f t="shared" si="1928"/>
        <v>101.05</v>
      </c>
      <c r="BG361" s="737">
        <f t="shared" si="1929"/>
        <v>15.72</v>
      </c>
      <c r="BH361" s="726">
        <f t="shared" si="1930"/>
        <v>1.9010000000000025</v>
      </c>
      <c r="BI361" s="726">
        <f t="shared" si="1931"/>
        <v>0</v>
      </c>
      <c r="BJ361" s="726">
        <f t="shared" si="1932"/>
        <v>3.73</v>
      </c>
      <c r="BK361" s="726">
        <f t="shared" si="1884"/>
        <v>0</v>
      </c>
      <c r="BL361" s="738">
        <f t="shared" si="1885"/>
        <v>69.39</v>
      </c>
      <c r="BM361" s="718"/>
      <c r="BN361" s="779" t="s">
        <v>35506</v>
      </c>
      <c r="BO361" s="793" t="s">
        <v>35535</v>
      </c>
      <c r="BP361" s="784">
        <v>0.6</v>
      </c>
      <c r="BQ361" s="784">
        <v>40</v>
      </c>
      <c r="BR361" s="787">
        <v>1.6910000000000025</v>
      </c>
      <c r="BS361" s="787">
        <v>1.6680000000000028</v>
      </c>
      <c r="BT361" s="795">
        <v>0</v>
      </c>
    </row>
    <row r="362" spans="1:72" ht="14.25">
      <c r="A362" s="1216" t="str">
        <f t="shared" ref="A362:A375" si="1933">BN362</f>
        <v>F10 =&gt; F11</v>
      </c>
      <c r="B362" s="1218"/>
      <c r="C362" s="1217"/>
      <c r="D362" s="800">
        <f t="shared" ref="D362:D364" si="1934">BP362</f>
        <v>0.6</v>
      </c>
      <c r="E362" s="801"/>
      <c r="F362" s="802"/>
      <c r="G362" s="803" t="s">
        <v>34920</v>
      </c>
      <c r="H362" s="740">
        <f t="shared" ref="H362:H375" si="1935">BQ362</f>
        <v>40</v>
      </c>
      <c r="I362" s="740">
        <v>1</v>
      </c>
      <c r="J362" s="740">
        <f t="shared" ref="J362:J375" si="1936">H362</f>
        <v>40</v>
      </c>
      <c r="K362" s="804">
        <f t="shared" ref="K362:K375" si="1937">BR362</f>
        <v>1.6680000000000028</v>
      </c>
      <c r="L362" s="804">
        <f t="shared" ref="L362:L375" si="1938">BS362</f>
        <v>1.5690000000000026</v>
      </c>
      <c r="M362" s="724">
        <f t="shared" ref="M362:M375" si="1939">ROUND((K362+L362)/2,2)</f>
        <v>1.62</v>
      </c>
      <c r="N362" s="725">
        <f t="shared" ref="N362:N375" si="1940">IF(F362=0,ROUND($D362*10%,2),IF(D362&gt;2.8,0.18,0.15))</f>
        <v>0.06</v>
      </c>
      <c r="O362" s="725">
        <f t="shared" ref="O362:O375" si="1941">IF(F362=0,IF(   ROUND($D362/4,2),   IF(ROUND(($D362*1.2)/6,2)&lt;0.1,0.1,ROUND(($D362*1.2)/6,2))),0.5)</f>
        <v>0.12</v>
      </c>
      <c r="P362" s="724">
        <f t="shared" ref="P362:P375" si="1942">M362+N362+O362</f>
        <v>1.8000000000000003</v>
      </c>
      <c r="Q362" s="724">
        <f t="shared" ref="Q362:Q375" si="1943">IF(P362&lt;2,(D362+N362*2)+0.6,(D362+N362*2)+0.6+ROUNDUP(P362-2,0)*0.1)*I362</f>
        <v>1.3199999999999998</v>
      </c>
      <c r="R362" s="726">
        <f t="shared" si="1897"/>
        <v>0</v>
      </c>
      <c r="S362" s="726">
        <f t="shared" si="1898"/>
        <v>79.2</v>
      </c>
      <c r="T362" s="726">
        <f t="shared" si="1899"/>
        <v>15.84</v>
      </c>
      <c r="U362" s="726">
        <f t="shared" si="1900"/>
        <v>0</v>
      </c>
      <c r="V362" s="726">
        <f t="shared" si="1901"/>
        <v>0</v>
      </c>
      <c r="W362" s="727">
        <f t="shared" si="1902"/>
        <v>184</v>
      </c>
      <c r="X362" s="728">
        <f t="shared" si="1903"/>
        <v>0</v>
      </c>
      <c r="Y362" s="720" t="str">
        <f t="shared" ref="Y362:Y375" si="1944">BO362</f>
        <v>F10</v>
      </c>
      <c r="Z362" s="721">
        <f t="shared" ref="Z362:Z375" si="1945">IF($D362=0.3,IF($I362=1,1.2,IF(I362=2,1.5,"--")),IF($D362=0.4,IF($I362=1,1.2,IF(I362=2,1.5,"--")),IF($D362=0.45,IF($I362=1,1.2,IF(I362=2,1.5,"--")),IF($D362=0.5,IF($I362=1,1.2,IF(I362=2,1.5,"--")),IF($D362=0.6,IF($I362=1,1.2,IF(I362=2,2,"--")),IF($D362=0.75,IF($I362=1,1.3,IF(I362=2,2,"--")),IF($D362=0.8,1.3,IF($D362=1,1.5,IF($D362=1.2,1.7,IF($D362&lt;=2,2,"--"))))))))))</f>
        <v>1.2</v>
      </c>
      <c r="AA362" s="729" t="s">
        <v>31</v>
      </c>
      <c r="AB362" s="722">
        <f t="shared" ref="AB362:AB375" si="1946">Z362</f>
        <v>1.2</v>
      </c>
      <c r="AC362" s="730">
        <f t="shared" ref="AC362:AC375" si="1947">IF($Z362="--","--",K362)</f>
        <v>1.6680000000000028</v>
      </c>
      <c r="AD362" s="731">
        <f t="shared" ref="AD362:AD375" si="1948">IF($Z362="--","--",IF(D362&gt;1.5,0.15,ROUND($D362*10%,2)))</f>
        <v>0.06</v>
      </c>
      <c r="AE362" s="731">
        <f t="shared" si="1908"/>
        <v>0.15</v>
      </c>
      <c r="AF362" s="732">
        <f t="shared" ref="AF362:AF375" si="1949">IF($Z362="--","--",ROUND(AC362+AD362+AE362,2))</f>
        <v>1.88</v>
      </c>
      <c r="AG362" s="732">
        <f t="shared" si="1910"/>
        <v>2.2000000000000002</v>
      </c>
      <c r="AH362" s="731">
        <f t="shared" ref="AH362:AH375" si="1950">IF($D362=0.3,1.04,IF($D362=0.4,0.92,IF($D362=0.45,0.86,IF($D362=0.5,0.8,IF($D362=0.75,0.8,IF($D362=0.6,0.68,IF($D362=0.8,0.74,IF($D362=1,0.7,IF($D362=1.2,0.66,IF($D362=1.5,0.6,IF($D362&lt;=2,(2.4-(D362+0.3)),"--")))))))))))</f>
        <v>0.68</v>
      </c>
      <c r="AI362" s="733">
        <f t="shared" si="1912"/>
        <v>0</v>
      </c>
      <c r="AJ362" s="733">
        <f t="shared" si="1913"/>
        <v>2.2400000000000002</v>
      </c>
      <c r="AK362" s="733">
        <f t="shared" si="1914"/>
        <v>0.56999999999999995</v>
      </c>
      <c r="AL362" s="733">
        <f t="shared" si="1915"/>
        <v>0</v>
      </c>
      <c r="AM362" s="733">
        <f t="shared" si="1916"/>
        <v>0</v>
      </c>
      <c r="AN362" s="734">
        <f t="shared" si="1917"/>
        <v>12.95</v>
      </c>
      <c r="AO362" s="735">
        <f t="shared" si="1918"/>
        <v>0</v>
      </c>
      <c r="AP362" s="1216" t="str">
        <f t="shared" ref="AP362:AP375" si="1951">A362</f>
        <v>F10 =&gt; F11</v>
      </c>
      <c r="AQ362" s="1217"/>
      <c r="AR362" s="739">
        <f t="shared" ref="AR362:AR375" si="1952">D362</f>
        <v>0.6</v>
      </c>
      <c r="AS362" s="736"/>
      <c r="AT362" s="736"/>
      <c r="AU362" s="723">
        <f t="shared" ref="AU362:AU375" si="1953">H362</f>
        <v>40</v>
      </c>
      <c r="AV362" s="721">
        <f t="shared" ref="AV362:AV375" si="1954">IF($Z362="--","--",Z362+0.2)</f>
        <v>1.4</v>
      </c>
      <c r="AW362" s="729" t="s">
        <v>31</v>
      </c>
      <c r="AX362" s="722">
        <f t="shared" ref="AX362:AX375" si="1955">AV362</f>
        <v>1.4</v>
      </c>
      <c r="AY362" s="727">
        <f t="shared" ref="AY362:AY375" si="1956">IF(D362&gt;2,AU362,AU362-AV362)</f>
        <v>38.6</v>
      </c>
      <c r="AZ362" s="798">
        <f t="shared" ref="AZ362:AZ364" si="1957">O362</f>
        <v>0.12</v>
      </c>
      <c r="BA362" s="798"/>
      <c r="BB362" s="727">
        <f t="shared" ref="BB362:BB375" si="1958">Q362</f>
        <v>1.3199999999999998</v>
      </c>
      <c r="BC362" s="724">
        <f t="shared" ref="BC362:BC375" si="1959">IF(F362=0,IF(ROUND( AY362 * ( ( (O362*Q362) +  ( ((D362+N362*2)/6)*Q362 ) ) - ROUND(  ((D362+N362*2)^2)   *   (   ( PI()*96.379 / (4*360) )  -  ( (SIN((96.379/2)*PI()/180)) * (COS((96.379/2)*PI()/180)) / 4 )   ), 4) ),2),   ROUND( AY362 * ( ( (O362*Q362) +  ( ((D362+N362*2)/4)*Q362 ) ) - ROUND(  ((D362+N362*2)^2)   *   (   ( PI()*120 / (4*360) )  -  ( (SIN((120/2)*PI()/180)) * (COS((120/2)*PI()/180)) / 4 )   ), 4) ),2)),0)</f>
        <v>12.21</v>
      </c>
      <c r="BD362" s="737">
        <f t="shared" ref="BD362:BD364" si="1960">IF(F362&gt;0,ROUND(AY362*O362*Q362,2),0)</f>
        <v>0</v>
      </c>
      <c r="BE362" s="737"/>
      <c r="BF362" s="737">
        <f t="shared" ref="BF362:BF375" si="1961">SUM(R362:V362,AI362:AM362)</f>
        <v>97.85</v>
      </c>
      <c r="BG362" s="737">
        <f t="shared" ref="BG362:BG375" si="1962">IF(F362=0, ROUND( ( PI()*( (D362+N362*2)^2 ) / 4  ) * AY362,2),  ROUND( (D362+N362*2)*(F362+N362*2) * AY362,2))*I362</f>
        <v>15.72</v>
      </c>
      <c r="BH362" s="726">
        <f t="shared" ref="BH362:BH375" si="1963">IF(($K362+N362-0.15)&lt;=2,($K362+N362+0.15),IF(($K362+N362)&lt;=3,2.35,($K362+N362+0.2)-0.85))</f>
        <v>1.8780000000000028</v>
      </c>
      <c r="BI362" s="726">
        <f t="shared" ref="BI362:BI375" si="1964">IF(D362&gt;2,   (K362-F362-N362-0.11),IF(($K362+N362)&lt;=2,0,IF(($K362+N362)&gt;3,0.85,(K362+N362+0.2-BH362))))</f>
        <v>0</v>
      </c>
      <c r="BJ362" s="726">
        <f t="shared" ref="BJ362:BJ375" si="1965">IF($Z362="--",0,IF(D362&gt;2,ROUND(((1.42+0.4)+(0.91+0.4))*2*BI362,2),ROUND(AV362*AX362*BH362,2)))</f>
        <v>3.68</v>
      </c>
      <c r="BK362" s="726">
        <f t="shared" ref="BK362:BK375" si="1966">ROUND(((PI()*0.9^2)/4)*BI362,2)</f>
        <v>0</v>
      </c>
      <c r="BL362" s="738">
        <f t="shared" ref="BL362:BL375" si="1967">ROUND(BF362-BG362-BJ362-BK362-BC362-BD362,2)</f>
        <v>66.239999999999995</v>
      </c>
      <c r="BM362" s="718"/>
      <c r="BN362" s="779" t="s">
        <v>35507</v>
      </c>
      <c r="BO362" s="793" t="s">
        <v>35536</v>
      </c>
      <c r="BP362" s="784">
        <v>0.6</v>
      </c>
      <c r="BQ362" s="784">
        <v>40</v>
      </c>
      <c r="BR362" s="787">
        <v>1.6680000000000028</v>
      </c>
      <c r="BS362" s="787">
        <v>1.5690000000000026</v>
      </c>
      <c r="BT362" s="795">
        <v>0</v>
      </c>
    </row>
    <row r="363" spans="1:72" ht="14.25">
      <c r="A363" s="1216" t="str">
        <f t="shared" si="1933"/>
        <v>F11 =&gt; F12</v>
      </c>
      <c r="B363" s="1218"/>
      <c r="C363" s="1217"/>
      <c r="D363" s="800">
        <f t="shared" si="1934"/>
        <v>0.6</v>
      </c>
      <c r="E363" s="801"/>
      <c r="F363" s="802"/>
      <c r="G363" s="803" t="s">
        <v>34920</v>
      </c>
      <c r="H363" s="740">
        <f t="shared" si="1935"/>
        <v>40</v>
      </c>
      <c r="I363" s="740">
        <v>1</v>
      </c>
      <c r="J363" s="740">
        <f t="shared" si="1936"/>
        <v>40</v>
      </c>
      <c r="K363" s="804">
        <f t="shared" si="1937"/>
        <v>1.5690000000000026</v>
      </c>
      <c r="L363" s="804">
        <f t="shared" si="1938"/>
        <v>2.0680000000000014</v>
      </c>
      <c r="M363" s="724">
        <f t="shared" si="1939"/>
        <v>1.82</v>
      </c>
      <c r="N363" s="725">
        <f t="shared" si="1940"/>
        <v>0.06</v>
      </c>
      <c r="O363" s="725">
        <f t="shared" si="1941"/>
        <v>0.12</v>
      </c>
      <c r="P363" s="724">
        <f t="shared" si="1942"/>
        <v>2</v>
      </c>
      <c r="Q363" s="724">
        <f t="shared" si="1943"/>
        <v>1.3199999999999998</v>
      </c>
      <c r="R363" s="726">
        <f t="shared" si="1897"/>
        <v>0</v>
      </c>
      <c r="S363" s="726">
        <f t="shared" si="1898"/>
        <v>79.2</v>
      </c>
      <c r="T363" s="726">
        <f t="shared" si="1899"/>
        <v>26.4</v>
      </c>
      <c r="U363" s="726">
        <f t="shared" si="1900"/>
        <v>0</v>
      </c>
      <c r="V363" s="726">
        <f t="shared" si="1901"/>
        <v>0</v>
      </c>
      <c r="W363" s="727">
        <f t="shared" si="1902"/>
        <v>200</v>
      </c>
      <c r="X363" s="728">
        <f t="shared" si="1903"/>
        <v>0</v>
      </c>
      <c r="Y363" s="720" t="str">
        <f t="shared" si="1944"/>
        <v>F11</v>
      </c>
      <c r="Z363" s="721">
        <f t="shared" si="1945"/>
        <v>1.2</v>
      </c>
      <c r="AA363" s="729" t="s">
        <v>31</v>
      </c>
      <c r="AB363" s="722">
        <f t="shared" si="1946"/>
        <v>1.2</v>
      </c>
      <c r="AC363" s="730">
        <f t="shared" si="1947"/>
        <v>1.5690000000000026</v>
      </c>
      <c r="AD363" s="731">
        <f t="shared" si="1948"/>
        <v>0.06</v>
      </c>
      <c r="AE363" s="731">
        <f t="shared" si="1908"/>
        <v>0.15</v>
      </c>
      <c r="AF363" s="732">
        <f t="shared" si="1949"/>
        <v>1.78</v>
      </c>
      <c r="AG363" s="732">
        <f t="shared" si="1910"/>
        <v>2.2000000000000002</v>
      </c>
      <c r="AH363" s="731">
        <f t="shared" si="1950"/>
        <v>0.68</v>
      </c>
      <c r="AI363" s="733">
        <f t="shared" si="1912"/>
        <v>0</v>
      </c>
      <c r="AJ363" s="733">
        <f t="shared" si="1913"/>
        <v>2.2400000000000002</v>
      </c>
      <c r="AK363" s="733">
        <f t="shared" si="1914"/>
        <v>0.42</v>
      </c>
      <c r="AL363" s="733">
        <f t="shared" si="1915"/>
        <v>0</v>
      </c>
      <c r="AM363" s="733">
        <f t="shared" si="1916"/>
        <v>0</v>
      </c>
      <c r="AN363" s="734">
        <f t="shared" si="1917"/>
        <v>12.4</v>
      </c>
      <c r="AO363" s="735">
        <f t="shared" si="1918"/>
        <v>0</v>
      </c>
      <c r="AP363" s="1216" t="str">
        <f t="shared" si="1951"/>
        <v>F11 =&gt; F12</v>
      </c>
      <c r="AQ363" s="1217"/>
      <c r="AR363" s="739">
        <f t="shared" si="1952"/>
        <v>0.6</v>
      </c>
      <c r="AS363" s="736"/>
      <c r="AT363" s="736"/>
      <c r="AU363" s="723">
        <f t="shared" si="1953"/>
        <v>40</v>
      </c>
      <c r="AV363" s="721">
        <f t="shared" si="1954"/>
        <v>1.4</v>
      </c>
      <c r="AW363" s="729" t="s">
        <v>31</v>
      </c>
      <c r="AX363" s="722">
        <f t="shared" si="1955"/>
        <v>1.4</v>
      </c>
      <c r="AY363" s="727">
        <f t="shared" si="1956"/>
        <v>38.6</v>
      </c>
      <c r="AZ363" s="798">
        <f t="shared" si="1957"/>
        <v>0.12</v>
      </c>
      <c r="BA363" s="798"/>
      <c r="BB363" s="727">
        <f t="shared" si="1958"/>
        <v>1.3199999999999998</v>
      </c>
      <c r="BC363" s="724">
        <f t="shared" si="1959"/>
        <v>12.21</v>
      </c>
      <c r="BD363" s="737">
        <f t="shared" si="1960"/>
        <v>0</v>
      </c>
      <c r="BE363" s="737"/>
      <c r="BF363" s="737">
        <f t="shared" si="1961"/>
        <v>108.25999999999999</v>
      </c>
      <c r="BG363" s="737">
        <f t="shared" si="1962"/>
        <v>15.72</v>
      </c>
      <c r="BH363" s="726">
        <f t="shared" si="1963"/>
        <v>1.7790000000000026</v>
      </c>
      <c r="BI363" s="726">
        <f t="shared" si="1964"/>
        <v>0</v>
      </c>
      <c r="BJ363" s="726">
        <f t="shared" si="1965"/>
        <v>3.49</v>
      </c>
      <c r="BK363" s="726">
        <f t="shared" si="1966"/>
        <v>0</v>
      </c>
      <c r="BL363" s="738">
        <f t="shared" si="1967"/>
        <v>76.84</v>
      </c>
      <c r="BM363" s="718"/>
      <c r="BN363" s="779" t="s">
        <v>35508</v>
      </c>
      <c r="BO363" s="793" t="s">
        <v>35537</v>
      </c>
      <c r="BP363" s="784">
        <v>0.6</v>
      </c>
      <c r="BQ363" s="784">
        <v>40</v>
      </c>
      <c r="BR363" s="787">
        <v>1.5690000000000026</v>
      </c>
      <c r="BS363" s="787">
        <v>2.0680000000000014</v>
      </c>
      <c r="BT363" s="795">
        <v>0</v>
      </c>
    </row>
    <row r="364" spans="1:72" ht="14.25">
      <c r="A364" s="1216" t="str">
        <f t="shared" si="1933"/>
        <v>F12 =&gt; F13</v>
      </c>
      <c r="B364" s="1218"/>
      <c r="C364" s="1217"/>
      <c r="D364" s="800">
        <f t="shared" si="1934"/>
        <v>0.6</v>
      </c>
      <c r="E364" s="801"/>
      <c r="F364" s="802"/>
      <c r="G364" s="803" t="s">
        <v>34920</v>
      </c>
      <c r="H364" s="740">
        <f t="shared" si="1935"/>
        <v>39</v>
      </c>
      <c r="I364" s="740">
        <v>1</v>
      </c>
      <c r="J364" s="740">
        <f t="shared" si="1936"/>
        <v>39</v>
      </c>
      <c r="K364" s="804">
        <f t="shared" si="1937"/>
        <v>2.0680000000000014</v>
      </c>
      <c r="L364" s="804">
        <f t="shared" si="1938"/>
        <v>1.625</v>
      </c>
      <c r="M364" s="724">
        <f t="shared" si="1939"/>
        <v>1.85</v>
      </c>
      <c r="N364" s="725">
        <f t="shared" si="1940"/>
        <v>0.06</v>
      </c>
      <c r="O364" s="725">
        <f t="shared" si="1941"/>
        <v>0.12</v>
      </c>
      <c r="P364" s="724">
        <f t="shared" si="1942"/>
        <v>2.0300000000000002</v>
      </c>
      <c r="Q364" s="724">
        <f t="shared" si="1943"/>
        <v>1.42</v>
      </c>
      <c r="R364" s="726">
        <f t="shared" si="1897"/>
        <v>0</v>
      </c>
      <c r="S364" s="726">
        <f t="shared" si="1898"/>
        <v>83.07</v>
      </c>
      <c r="T364" s="726">
        <f t="shared" si="1899"/>
        <v>29.35</v>
      </c>
      <c r="U364" s="726">
        <f t="shared" si="1900"/>
        <v>0</v>
      </c>
      <c r="V364" s="726">
        <f t="shared" si="1901"/>
        <v>0</v>
      </c>
      <c r="W364" s="727">
        <f t="shared" si="1902"/>
        <v>197.34</v>
      </c>
      <c r="X364" s="728">
        <f t="shared" si="1903"/>
        <v>0</v>
      </c>
      <c r="Y364" s="720" t="str">
        <f t="shared" si="1944"/>
        <v>F12</v>
      </c>
      <c r="Z364" s="721">
        <f t="shared" si="1945"/>
        <v>1.2</v>
      </c>
      <c r="AA364" s="729" t="s">
        <v>31</v>
      </c>
      <c r="AB364" s="722">
        <f t="shared" si="1946"/>
        <v>1.2</v>
      </c>
      <c r="AC364" s="730">
        <f t="shared" si="1947"/>
        <v>2.0680000000000014</v>
      </c>
      <c r="AD364" s="731">
        <f t="shared" si="1948"/>
        <v>0.06</v>
      </c>
      <c r="AE364" s="731">
        <f t="shared" si="1908"/>
        <v>0.15</v>
      </c>
      <c r="AF364" s="732">
        <f t="shared" si="1949"/>
        <v>2.2799999999999998</v>
      </c>
      <c r="AG364" s="732">
        <f t="shared" si="1910"/>
        <v>2.3000000000000003</v>
      </c>
      <c r="AH364" s="731">
        <f t="shared" si="1950"/>
        <v>0.68</v>
      </c>
      <c r="AI364" s="733">
        <f t="shared" si="1912"/>
        <v>0</v>
      </c>
      <c r="AJ364" s="733">
        <f t="shared" si="1913"/>
        <v>2.35</v>
      </c>
      <c r="AK364" s="733">
        <f t="shared" si="1914"/>
        <v>1.22</v>
      </c>
      <c r="AL364" s="733">
        <f t="shared" si="1915"/>
        <v>0</v>
      </c>
      <c r="AM364" s="733">
        <f t="shared" si="1916"/>
        <v>0</v>
      </c>
      <c r="AN364" s="734">
        <f t="shared" si="1917"/>
        <v>15.12</v>
      </c>
      <c r="AO364" s="735">
        <f t="shared" si="1918"/>
        <v>0</v>
      </c>
      <c r="AP364" s="1216" t="str">
        <f t="shared" si="1951"/>
        <v>F12 =&gt; F13</v>
      </c>
      <c r="AQ364" s="1217"/>
      <c r="AR364" s="739">
        <f t="shared" si="1952"/>
        <v>0.6</v>
      </c>
      <c r="AS364" s="736"/>
      <c r="AT364" s="736"/>
      <c r="AU364" s="723">
        <f t="shared" si="1953"/>
        <v>39</v>
      </c>
      <c r="AV364" s="721">
        <f t="shared" si="1954"/>
        <v>1.4</v>
      </c>
      <c r="AW364" s="729" t="s">
        <v>31</v>
      </c>
      <c r="AX364" s="722">
        <f t="shared" si="1955"/>
        <v>1.4</v>
      </c>
      <c r="AY364" s="727">
        <f t="shared" si="1956"/>
        <v>37.6</v>
      </c>
      <c r="AZ364" s="798">
        <f t="shared" si="1957"/>
        <v>0.12</v>
      </c>
      <c r="BA364" s="798"/>
      <c r="BB364" s="727">
        <f t="shared" si="1958"/>
        <v>1.42</v>
      </c>
      <c r="BC364" s="724">
        <f t="shared" si="1959"/>
        <v>13.02</v>
      </c>
      <c r="BD364" s="737">
        <f t="shared" si="1960"/>
        <v>0</v>
      </c>
      <c r="BE364" s="737"/>
      <c r="BF364" s="737">
        <f t="shared" si="1961"/>
        <v>115.98999999999998</v>
      </c>
      <c r="BG364" s="737">
        <f t="shared" si="1962"/>
        <v>15.31</v>
      </c>
      <c r="BH364" s="726">
        <f t="shared" si="1963"/>
        <v>2.2780000000000014</v>
      </c>
      <c r="BI364" s="726">
        <f t="shared" si="1964"/>
        <v>5.0000000000000266E-2</v>
      </c>
      <c r="BJ364" s="726">
        <f t="shared" si="1965"/>
        <v>4.46</v>
      </c>
      <c r="BK364" s="726">
        <f t="shared" si="1966"/>
        <v>0.03</v>
      </c>
      <c r="BL364" s="738">
        <f t="shared" si="1967"/>
        <v>83.17</v>
      </c>
      <c r="BM364" s="718"/>
      <c r="BN364" s="779" t="s">
        <v>35509</v>
      </c>
      <c r="BO364" s="793" t="s">
        <v>35538</v>
      </c>
      <c r="BP364" s="784">
        <v>0.6</v>
      </c>
      <c r="BQ364" s="784">
        <v>39</v>
      </c>
      <c r="BR364" s="787">
        <v>2.0680000000000014</v>
      </c>
      <c r="BS364" s="787">
        <v>1.625</v>
      </c>
      <c r="BT364" s="795">
        <v>0.4</v>
      </c>
    </row>
    <row r="365" spans="1:72" ht="14.25">
      <c r="A365" s="1216" t="str">
        <f t="shared" si="1933"/>
        <v>F13 =&gt; F14</v>
      </c>
      <c r="B365" s="1218"/>
      <c r="C365" s="1217"/>
      <c r="D365" s="800">
        <v>2.5</v>
      </c>
      <c r="E365" s="801" t="s">
        <v>31</v>
      </c>
      <c r="F365" s="802">
        <v>1</v>
      </c>
      <c r="G365" s="803" t="s">
        <v>34870</v>
      </c>
      <c r="H365" s="740">
        <f t="shared" si="1935"/>
        <v>36</v>
      </c>
      <c r="I365" s="740">
        <v>1</v>
      </c>
      <c r="J365" s="740">
        <f t="shared" si="1936"/>
        <v>36</v>
      </c>
      <c r="K365" s="804">
        <f t="shared" si="1937"/>
        <v>2.0246000118892091</v>
      </c>
      <c r="L365" s="804">
        <f t="shared" si="1938"/>
        <v>3.1416000118892065</v>
      </c>
      <c r="M365" s="724">
        <f t="shared" si="1939"/>
        <v>2.58</v>
      </c>
      <c r="N365" s="725">
        <f t="shared" si="1940"/>
        <v>0.15</v>
      </c>
      <c r="O365" s="725">
        <f t="shared" si="1941"/>
        <v>0.5</v>
      </c>
      <c r="P365" s="724">
        <f t="shared" si="1942"/>
        <v>3.23</v>
      </c>
      <c r="Q365" s="724">
        <f t="shared" si="1943"/>
        <v>3.6</v>
      </c>
      <c r="R365" s="726">
        <f t="shared" si="1897"/>
        <v>0</v>
      </c>
      <c r="S365" s="726">
        <f t="shared" si="1898"/>
        <v>194.4</v>
      </c>
      <c r="T365" s="726">
        <f t="shared" si="1899"/>
        <v>194.4</v>
      </c>
      <c r="U365" s="726">
        <f t="shared" si="1900"/>
        <v>29.81</v>
      </c>
      <c r="V365" s="726">
        <f t="shared" si="1901"/>
        <v>0</v>
      </c>
      <c r="W365" s="727">
        <f t="shared" si="1902"/>
        <v>268.56</v>
      </c>
      <c r="X365" s="728">
        <f t="shared" si="1903"/>
        <v>0</v>
      </c>
      <c r="Y365" s="720" t="str">
        <f t="shared" si="1944"/>
        <v>F13</v>
      </c>
      <c r="Z365" s="721" t="str">
        <f t="shared" si="1945"/>
        <v>--</v>
      </c>
      <c r="AA365" s="729" t="s">
        <v>31</v>
      </c>
      <c r="AB365" s="722" t="str">
        <f t="shared" si="1946"/>
        <v>--</v>
      </c>
      <c r="AC365" s="730" t="str">
        <f t="shared" si="1947"/>
        <v>--</v>
      </c>
      <c r="AD365" s="731" t="str">
        <f t="shared" si="1948"/>
        <v>--</v>
      </c>
      <c r="AE365" s="731" t="str">
        <f t="shared" si="1908"/>
        <v>--</v>
      </c>
      <c r="AF365" s="732" t="str">
        <f t="shared" si="1949"/>
        <v>--</v>
      </c>
      <c r="AG365" s="732" t="str">
        <f t="shared" si="1910"/>
        <v>--</v>
      </c>
      <c r="AH365" s="731" t="str">
        <f t="shared" si="1950"/>
        <v>--</v>
      </c>
      <c r="AI365" s="733" t="str">
        <f t="shared" si="1912"/>
        <v>--</v>
      </c>
      <c r="AJ365" s="733" t="str">
        <f t="shared" si="1913"/>
        <v>--</v>
      </c>
      <c r="AK365" s="733" t="str">
        <f t="shared" si="1914"/>
        <v>--</v>
      </c>
      <c r="AL365" s="733" t="str">
        <f t="shared" si="1915"/>
        <v>--</v>
      </c>
      <c r="AM365" s="733" t="str">
        <f t="shared" si="1916"/>
        <v>--</v>
      </c>
      <c r="AN365" s="734" t="str">
        <f t="shared" si="1917"/>
        <v>--</v>
      </c>
      <c r="AO365" s="735" t="str">
        <f t="shared" si="1918"/>
        <v>--</v>
      </c>
      <c r="AP365" s="1216" t="str">
        <f t="shared" si="1951"/>
        <v>F13 =&gt; F14</v>
      </c>
      <c r="AQ365" s="1217">
        <f t="shared" ref="AQ365:AQ375" si="1968">C365</f>
        <v>0</v>
      </c>
      <c r="AR365" s="739">
        <f t="shared" si="1952"/>
        <v>2.5</v>
      </c>
      <c r="AS365" s="736" t="s">
        <v>35102</v>
      </c>
      <c r="AT365" s="736">
        <f t="shared" ref="AT365:AT375" si="1969">F365</f>
        <v>1</v>
      </c>
      <c r="AU365" s="723">
        <f t="shared" si="1953"/>
        <v>36</v>
      </c>
      <c r="AV365" s="721" t="str">
        <f t="shared" si="1954"/>
        <v>--</v>
      </c>
      <c r="AW365" s="729" t="s">
        <v>31</v>
      </c>
      <c r="AX365" s="722" t="str">
        <f t="shared" si="1955"/>
        <v>--</v>
      </c>
      <c r="AY365" s="727">
        <f t="shared" si="1956"/>
        <v>36</v>
      </c>
      <c r="AZ365" s="798">
        <v>0.45</v>
      </c>
      <c r="BA365" s="798">
        <v>0.05</v>
      </c>
      <c r="BB365" s="727">
        <f t="shared" si="1958"/>
        <v>3.6</v>
      </c>
      <c r="BC365" s="724">
        <f t="shared" si="1959"/>
        <v>0</v>
      </c>
      <c r="BD365" s="737">
        <f t="shared" ref="BD365:BD375" si="1970">IF(F365&gt;0,ROUND(AY365*AZ365*Q365,2),0)</f>
        <v>58.32</v>
      </c>
      <c r="BE365" s="737">
        <f t="shared" ref="BE365:BE375" si="1971">IF(F365&gt;0,ROUND(AY365*BA365*Q365,2),0)</f>
        <v>6.48</v>
      </c>
      <c r="BF365" s="737">
        <f t="shared" si="1961"/>
        <v>418.61</v>
      </c>
      <c r="BG365" s="737">
        <f t="shared" si="1962"/>
        <v>131.04</v>
      </c>
      <c r="BH365" s="726">
        <f t="shared" si="1963"/>
        <v>2.35</v>
      </c>
      <c r="BI365" s="726">
        <f t="shared" si="1964"/>
        <v>0.76460001188920912</v>
      </c>
      <c r="BJ365" s="726">
        <f t="shared" si="1965"/>
        <v>0</v>
      </c>
      <c r="BK365" s="726">
        <f t="shared" si="1966"/>
        <v>0.49</v>
      </c>
      <c r="BL365" s="738">
        <f t="shared" si="1967"/>
        <v>228.76</v>
      </c>
      <c r="BM365" s="718"/>
      <c r="BN365" s="779" t="s">
        <v>35510</v>
      </c>
      <c r="BO365" s="793" t="s">
        <v>35539</v>
      </c>
      <c r="BP365" s="784">
        <v>1</v>
      </c>
      <c r="BQ365" s="784">
        <v>36</v>
      </c>
      <c r="BR365" s="787">
        <v>2.0246000118892091</v>
      </c>
      <c r="BS365" s="787">
        <v>3.1416000118892065</v>
      </c>
      <c r="BT365" s="795">
        <v>0</v>
      </c>
    </row>
    <row r="366" spans="1:72" ht="14.25">
      <c r="A366" s="1216" t="str">
        <f t="shared" si="1933"/>
        <v>F14 =&gt; F15</v>
      </c>
      <c r="B366" s="1218"/>
      <c r="C366" s="1217"/>
      <c r="D366" s="800">
        <v>2.5</v>
      </c>
      <c r="E366" s="801" t="s">
        <v>31</v>
      </c>
      <c r="F366" s="802">
        <v>1</v>
      </c>
      <c r="G366" s="803" t="s">
        <v>34870</v>
      </c>
      <c r="H366" s="740">
        <f t="shared" si="1935"/>
        <v>40</v>
      </c>
      <c r="I366" s="740">
        <v>1</v>
      </c>
      <c r="J366" s="740">
        <f t="shared" si="1936"/>
        <v>40</v>
      </c>
      <c r="K366" s="804">
        <f t="shared" si="1937"/>
        <v>3.1416000118892065</v>
      </c>
      <c r="L366" s="804">
        <f t="shared" si="1938"/>
        <v>3.8396000118892069</v>
      </c>
      <c r="M366" s="724">
        <f t="shared" si="1939"/>
        <v>3.49</v>
      </c>
      <c r="N366" s="725">
        <f t="shared" si="1940"/>
        <v>0.15</v>
      </c>
      <c r="O366" s="725">
        <f t="shared" si="1941"/>
        <v>0.5</v>
      </c>
      <c r="P366" s="724">
        <f t="shared" si="1942"/>
        <v>4.1400000000000006</v>
      </c>
      <c r="Q366" s="724">
        <f t="shared" si="1943"/>
        <v>3.7</v>
      </c>
      <c r="R366" s="726">
        <f t="shared" si="1897"/>
        <v>0</v>
      </c>
      <c r="S366" s="726">
        <f t="shared" si="1898"/>
        <v>222</v>
      </c>
      <c r="T366" s="726">
        <f t="shared" si="1899"/>
        <v>222</v>
      </c>
      <c r="U366" s="726">
        <f t="shared" si="1900"/>
        <v>168.72</v>
      </c>
      <c r="V366" s="726">
        <f t="shared" si="1901"/>
        <v>0</v>
      </c>
      <c r="W366" s="727">
        <f t="shared" si="1902"/>
        <v>0</v>
      </c>
      <c r="X366" s="728">
        <f t="shared" si="1903"/>
        <v>371.2</v>
      </c>
      <c r="Y366" s="720" t="str">
        <f t="shared" si="1944"/>
        <v>F14</v>
      </c>
      <c r="Z366" s="721" t="str">
        <f t="shared" si="1945"/>
        <v>--</v>
      </c>
      <c r="AA366" s="729" t="s">
        <v>31</v>
      </c>
      <c r="AB366" s="722" t="str">
        <f t="shared" si="1946"/>
        <v>--</v>
      </c>
      <c r="AC366" s="730" t="str">
        <f t="shared" si="1947"/>
        <v>--</v>
      </c>
      <c r="AD366" s="731" t="str">
        <f t="shared" si="1948"/>
        <v>--</v>
      </c>
      <c r="AE366" s="731" t="str">
        <f t="shared" si="1908"/>
        <v>--</v>
      </c>
      <c r="AF366" s="732" t="str">
        <f t="shared" si="1949"/>
        <v>--</v>
      </c>
      <c r="AG366" s="732" t="str">
        <f t="shared" si="1910"/>
        <v>--</v>
      </c>
      <c r="AH366" s="731" t="str">
        <f t="shared" si="1950"/>
        <v>--</v>
      </c>
      <c r="AI366" s="733" t="str">
        <f t="shared" si="1912"/>
        <v>--</v>
      </c>
      <c r="AJ366" s="733" t="str">
        <f t="shared" si="1913"/>
        <v>--</v>
      </c>
      <c r="AK366" s="733" t="str">
        <f t="shared" si="1914"/>
        <v>--</v>
      </c>
      <c r="AL366" s="733" t="str">
        <f t="shared" si="1915"/>
        <v>--</v>
      </c>
      <c r="AM366" s="733" t="str">
        <f t="shared" si="1916"/>
        <v>--</v>
      </c>
      <c r="AN366" s="734" t="str">
        <f t="shared" si="1917"/>
        <v>--</v>
      </c>
      <c r="AO366" s="735" t="str">
        <f t="shared" si="1918"/>
        <v>--</v>
      </c>
      <c r="AP366" s="1216" t="str">
        <f t="shared" si="1951"/>
        <v>F14 =&gt; F15</v>
      </c>
      <c r="AQ366" s="1217">
        <f t="shared" si="1968"/>
        <v>0</v>
      </c>
      <c r="AR366" s="739">
        <f t="shared" si="1952"/>
        <v>2.5</v>
      </c>
      <c r="AS366" s="736" t="s">
        <v>35102</v>
      </c>
      <c r="AT366" s="736">
        <f t="shared" si="1969"/>
        <v>1</v>
      </c>
      <c r="AU366" s="723">
        <f t="shared" si="1953"/>
        <v>40</v>
      </c>
      <c r="AV366" s="721" t="str">
        <f t="shared" si="1954"/>
        <v>--</v>
      </c>
      <c r="AW366" s="729" t="s">
        <v>31</v>
      </c>
      <c r="AX366" s="722" t="str">
        <f t="shared" si="1955"/>
        <v>--</v>
      </c>
      <c r="AY366" s="727">
        <f t="shared" si="1956"/>
        <v>40</v>
      </c>
      <c r="AZ366" s="798">
        <v>0.45</v>
      </c>
      <c r="BA366" s="798">
        <v>0.05</v>
      </c>
      <c r="BB366" s="727">
        <f t="shared" si="1958"/>
        <v>3.7</v>
      </c>
      <c r="BC366" s="724">
        <f t="shared" si="1959"/>
        <v>0</v>
      </c>
      <c r="BD366" s="737">
        <f t="shared" si="1970"/>
        <v>66.599999999999994</v>
      </c>
      <c r="BE366" s="737">
        <f t="shared" si="1971"/>
        <v>7.4</v>
      </c>
      <c r="BF366" s="737">
        <f t="shared" si="1961"/>
        <v>612.72</v>
      </c>
      <c r="BG366" s="737">
        <f t="shared" si="1962"/>
        <v>145.6</v>
      </c>
      <c r="BH366" s="726">
        <f t="shared" si="1963"/>
        <v>2.6416000118892065</v>
      </c>
      <c r="BI366" s="726">
        <f t="shared" si="1964"/>
        <v>1.8816000118892064</v>
      </c>
      <c r="BJ366" s="726">
        <f t="shared" si="1965"/>
        <v>0</v>
      </c>
      <c r="BK366" s="726">
        <f t="shared" si="1966"/>
        <v>1.2</v>
      </c>
      <c r="BL366" s="738">
        <f t="shared" si="1967"/>
        <v>399.32</v>
      </c>
      <c r="BM366" s="718"/>
      <c r="BN366" s="779" t="s">
        <v>35511</v>
      </c>
      <c r="BO366" s="793" t="s">
        <v>35540</v>
      </c>
      <c r="BP366" s="784">
        <v>1</v>
      </c>
      <c r="BQ366" s="784">
        <v>40</v>
      </c>
      <c r="BR366" s="787">
        <v>3.1416000118892065</v>
      </c>
      <c r="BS366" s="787">
        <v>3.8396000118892069</v>
      </c>
      <c r="BT366" s="795">
        <v>0</v>
      </c>
    </row>
    <row r="367" spans="1:72" ht="14.25">
      <c r="A367" s="1216" t="str">
        <f t="shared" si="1933"/>
        <v>F15 =&gt; F16</v>
      </c>
      <c r="B367" s="1218"/>
      <c r="C367" s="1217"/>
      <c r="D367" s="800">
        <v>2.5</v>
      </c>
      <c r="E367" s="801" t="s">
        <v>31</v>
      </c>
      <c r="F367" s="802">
        <v>1</v>
      </c>
      <c r="G367" s="803" t="s">
        <v>34870</v>
      </c>
      <c r="H367" s="740">
        <f t="shared" si="1935"/>
        <v>40</v>
      </c>
      <c r="I367" s="740">
        <v>1</v>
      </c>
      <c r="J367" s="740">
        <f t="shared" si="1936"/>
        <v>40</v>
      </c>
      <c r="K367" s="804">
        <f t="shared" si="1937"/>
        <v>3.8396000118892069</v>
      </c>
      <c r="L367" s="804">
        <f t="shared" si="1938"/>
        <v>3.7286000118892062</v>
      </c>
      <c r="M367" s="724">
        <f t="shared" si="1939"/>
        <v>3.78</v>
      </c>
      <c r="N367" s="725">
        <f t="shared" si="1940"/>
        <v>0.15</v>
      </c>
      <c r="O367" s="725">
        <f t="shared" si="1941"/>
        <v>0.5</v>
      </c>
      <c r="P367" s="724">
        <f t="shared" si="1942"/>
        <v>4.43</v>
      </c>
      <c r="Q367" s="724">
        <f t="shared" si="1943"/>
        <v>3.7</v>
      </c>
      <c r="R367" s="726">
        <f t="shared" si="1897"/>
        <v>0</v>
      </c>
      <c r="S367" s="726">
        <f t="shared" si="1898"/>
        <v>222</v>
      </c>
      <c r="T367" s="726">
        <f t="shared" si="1899"/>
        <v>222</v>
      </c>
      <c r="U367" s="726">
        <f t="shared" si="1900"/>
        <v>211.64</v>
      </c>
      <c r="V367" s="726">
        <f t="shared" si="1901"/>
        <v>0</v>
      </c>
      <c r="W367" s="727">
        <f t="shared" si="1902"/>
        <v>0</v>
      </c>
      <c r="X367" s="728">
        <f t="shared" si="1903"/>
        <v>394.4</v>
      </c>
      <c r="Y367" s="720" t="str">
        <f t="shared" si="1944"/>
        <v>F15</v>
      </c>
      <c r="Z367" s="721" t="str">
        <f t="shared" si="1945"/>
        <v>--</v>
      </c>
      <c r="AA367" s="729" t="s">
        <v>31</v>
      </c>
      <c r="AB367" s="722" t="str">
        <f t="shared" si="1946"/>
        <v>--</v>
      </c>
      <c r="AC367" s="730" t="str">
        <f t="shared" si="1947"/>
        <v>--</v>
      </c>
      <c r="AD367" s="731" t="str">
        <f t="shared" si="1948"/>
        <v>--</v>
      </c>
      <c r="AE367" s="731" t="str">
        <f t="shared" si="1908"/>
        <v>--</v>
      </c>
      <c r="AF367" s="732" t="str">
        <f t="shared" si="1949"/>
        <v>--</v>
      </c>
      <c r="AG367" s="732" t="str">
        <f t="shared" si="1910"/>
        <v>--</v>
      </c>
      <c r="AH367" s="731" t="str">
        <f t="shared" si="1950"/>
        <v>--</v>
      </c>
      <c r="AI367" s="733" t="str">
        <f t="shared" si="1912"/>
        <v>--</v>
      </c>
      <c r="AJ367" s="733" t="str">
        <f t="shared" si="1913"/>
        <v>--</v>
      </c>
      <c r="AK367" s="733" t="str">
        <f t="shared" si="1914"/>
        <v>--</v>
      </c>
      <c r="AL367" s="733" t="str">
        <f t="shared" si="1915"/>
        <v>--</v>
      </c>
      <c r="AM367" s="733" t="str">
        <f t="shared" si="1916"/>
        <v>--</v>
      </c>
      <c r="AN367" s="734" t="str">
        <f t="shared" si="1917"/>
        <v>--</v>
      </c>
      <c r="AO367" s="735" t="str">
        <f t="shared" si="1918"/>
        <v>--</v>
      </c>
      <c r="AP367" s="1216" t="str">
        <f t="shared" si="1951"/>
        <v>F15 =&gt; F16</v>
      </c>
      <c r="AQ367" s="1217">
        <f t="shared" si="1968"/>
        <v>0</v>
      </c>
      <c r="AR367" s="739">
        <f t="shared" si="1952"/>
        <v>2.5</v>
      </c>
      <c r="AS367" s="736" t="s">
        <v>35102</v>
      </c>
      <c r="AT367" s="736">
        <f t="shared" si="1969"/>
        <v>1</v>
      </c>
      <c r="AU367" s="723">
        <f t="shared" si="1953"/>
        <v>40</v>
      </c>
      <c r="AV367" s="721" t="str">
        <f t="shared" si="1954"/>
        <v>--</v>
      </c>
      <c r="AW367" s="729" t="s">
        <v>31</v>
      </c>
      <c r="AX367" s="722" t="str">
        <f t="shared" si="1955"/>
        <v>--</v>
      </c>
      <c r="AY367" s="727">
        <f t="shared" si="1956"/>
        <v>40</v>
      </c>
      <c r="AZ367" s="798">
        <v>0.45</v>
      </c>
      <c r="BA367" s="798">
        <v>0.05</v>
      </c>
      <c r="BB367" s="727">
        <f t="shared" si="1958"/>
        <v>3.7</v>
      </c>
      <c r="BC367" s="724">
        <f t="shared" si="1959"/>
        <v>0</v>
      </c>
      <c r="BD367" s="737">
        <f t="shared" si="1970"/>
        <v>66.599999999999994</v>
      </c>
      <c r="BE367" s="737">
        <f t="shared" si="1971"/>
        <v>7.4</v>
      </c>
      <c r="BF367" s="737">
        <f t="shared" si="1961"/>
        <v>655.64</v>
      </c>
      <c r="BG367" s="737">
        <f t="shared" si="1962"/>
        <v>145.6</v>
      </c>
      <c r="BH367" s="726">
        <f t="shared" si="1963"/>
        <v>3.3396000118892064</v>
      </c>
      <c r="BI367" s="726">
        <f t="shared" si="1964"/>
        <v>2.5796000118892071</v>
      </c>
      <c r="BJ367" s="726">
        <f t="shared" si="1965"/>
        <v>0</v>
      </c>
      <c r="BK367" s="726">
        <f t="shared" si="1966"/>
        <v>1.64</v>
      </c>
      <c r="BL367" s="738">
        <f t="shared" si="1967"/>
        <v>441.8</v>
      </c>
      <c r="BM367" s="718"/>
      <c r="BN367" s="779" t="s">
        <v>35512</v>
      </c>
      <c r="BO367" s="793" t="s">
        <v>35541</v>
      </c>
      <c r="BP367" s="784">
        <v>1</v>
      </c>
      <c r="BQ367" s="784">
        <v>40</v>
      </c>
      <c r="BR367" s="787">
        <v>3.8396000118892069</v>
      </c>
      <c r="BS367" s="787">
        <v>3.7286000118892062</v>
      </c>
      <c r="BT367" s="795">
        <v>0</v>
      </c>
    </row>
    <row r="368" spans="1:72" ht="14.25">
      <c r="A368" s="1216" t="str">
        <f t="shared" si="1933"/>
        <v>F16 =&gt; F17</v>
      </c>
      <c r="B368" s="1218"/>
      <c r="C368" s="1217"/>
      <c r="D368" s="800">
        <v>2.5</v>
      </c>
      <c r="E368" s="801" t="s">
        <v>31</v>
      </c>
      <c r="F368" s="802">
        <v>1</v>
      </c>
      <c r="G368" s="803" t="s">
        <v>34870</v>
      </c>
      <c r="H368" s="740">
        <f t="shared" si="1935"/>
        <v>30</v>
      </c>
      <c r="I368" s="740">
        <v>1</v>
      </c>
      <c r="J368" s="740">
        <f t="shared" si="1936"/>
        <v>30</v>
      </c>
      <c r="K368" s="804">
        <f t="shared" si="1937"/>
        <v>3.7286000118892062</v>
      </c>
      <c r="L368" s="804">
        <f t="shared" si="1938"/>
        <v>4.3726000118892081</v>
      </c>
      <c r="M368" s="724">
        <f t="shared" si="1939"/>
        <v>4.05</v>
      </c>
      <c r="N368" s="725">
        <f t="shared" si="1940"/>
        <v>0.15</v>
      </c>
      <c r="O368" s="725">
        <f t="shared" si="1941"/>
        <v>0.5</v>
      </c>
      <c r="P368" s="724">
        <f t="shared" si="1942"/>
        <v>4.7</v>
      </c>
      <c r="Q368" s="724">
        <f t="shared" si="1943"/>
        <v>3.7</v>
      </c>
      <c r="R368" s="726">
        <f t="shared" si="1897"/>
        <v>0</v>
      </c>
      <c r="S368" s="726">
        <f t="shared" si="1898"/>
        <v>166.5</v>
      </c>
      <c r="T368" s="726">
        <f t="shared" si="1899"/>
        <v>166.5</v>
      </c>
      <c r="U368" s="726">
        <f t="shared" si="1900"/>
        <v>166.5</v>
      </c>
      <c r="V368" s="726">
        <f t="shared" si="1901"/>
        <v>22.2</v>
      </c>
      <c r="W368" s="727">
        <f t="shared" si="1902"/>
        <v>0</v>
      </c>
      <c r="X368" s="728">
        <f t="shared" si="1903"/>
        <v>312</v>
      </c>
      <c r="Y368" s="720" t="str">
        <f t="shared" si="1944"/>
        <v>F16</v>
      </c>
      <c r="Z368" s="721" t="str">
        <f t="shared" si="1945"/>
        <v>--</v>
      </c>
      <c r="AA368" s="729" t="s">
        <v>31</v>
      </c>
      <c r="AB368" s="722" t="str">
        <f t="shared" si="1946"/>
        <v>--</v>
      </c>
      <c r="AC368" s="730" t="str">
        <f t="shared" si="1947"/>
        <v>--</v>
      </c>
      <c r="AD368" s="731" t="str">
        <f t="shared" si="1948"/>
        <v>--</v>
      </c>
      <c r="AE368" s="731" t="str">
        <f t="shared" si="1908"/>
        <v>--</v>
      </c>
      <c r="AF368" s="732" t="str">
        <f t="shared" si="1949"/>
        <v>--</v>
      </c>
      <c r="AG368" s="732" t="str">
        <f t="shared" si="1910"/>
        <v>--</v>
      </c>
      <c r="AH368" s="731" t="str">
        <f t="shared" si="1950"/>
        <v>--</v>
      </c>
      <c r="AI368" s="733" t="str">
        <f t="shared" si="1912"/>
        <v>--</v>
      </c>
      <c r="AJ368" s="733" t="str">
        <f t="shared" si="1913"/>
        <v>--</v>
      </c>
      <c r="AK368" s="733" t="str">
        <f t="shared" si="1914"/>
        <v>--</v>
      </c>
      <c r="AL368" s="733" t="str">
        <f t="shared" si="1915"/>
        <v>--</v>
      </c>
      <c r="AM368" s="733" t="str">
        <f t="shared" si="1916"/>
        <v>--</v>
      </c>
      <c r="AN368" s="734" t="str">
        <f t="shared" si="1917"/>
        <v>--</v>
      </c>
      <c r="AO368" s="735" t="str">
        <f t="shared" si="1918"/>
        <v>--</v>
      </c>
      <c r="AP368" s="1216" t="str">
        <f t="shared" si="1951"/>
        <v>F16 =&gt; F17</v>
      </c>
      <c r="AQ368" s="1217">
        <f t="shared" si="1968"/>
        <v>0</v>
      </c>
      <c r="AR368" s="739">
        <f t="shared" si="1952"/>
        <v>2.5</v>
      </c>
      <c r="AS368" s="736" t="s">
        <v>35102</v>
      </c>
      <c r="AT368" s="736">
        <f t="shared" si="1969"/>
        <v>1</v>
      </c>
      <c r="AU368" s="723">
        <f t="shared" si="1953"/>
        <v>30</v>
      </c>
      <c r="AV368" s="721" t="str">
        <f t="shared" si="1954"/>
        <v>--</v>
      </c>
      <c r="AW368" s="729" t="s">
        <v>31</v>
      </c>
      <c r="AX368" s="722" t="str">
        <f t="shared" si="1955"/>
        <v>--</v>
      </c>
      <c r="AY368" s="727">
        <f t="shared" si="1956"/>
        <v>30</v>
      </c>
      <c r="AZ368" s="798">
        <v>0.45</v>
      </c>
      <c r="BA368" s="798">
        <v>0.05</v>
      </c>
      <c r="BB368" s="727">
        <f t="shared" si="1958"/>
        <v>3.7</v>
      </c>
      <c r="BC368" s="724">
        <f t="shared" si="1959"/>
        <v>0</v>
      </c>
      <c r="BD368" s="737">
        <f t="shared" si="1970"/>
        <v>49.95</v>
      </c>
      <c r="BE368" s="737">
        <f t="shared" si="1971"/>
        <v>5.55</v>
      </c>
      <c r="BF368" s="737">
        <f t="shared" si="1961"/>
        <v>521.70000000000005</v>
      </c>
      <c r="BG368" s="737">
        <f t="shared" si="1962"/>
        <v>109.2</v>
      </c>
      <c r="BH368" s="726">
        <f t="shared" si="1963"/>
        <v>3.2286000118892058</v>
      </c>
      <c r="BI368" s="726">
        <f t="shared" si="1964"/>
        <v>2.4686000118892064</v>
      </c>
      <c r="BJ368" s="726">
        <f t="shared" si="1965"/>
        <v>0</v>
      </c>
      <c r="BK368" s="726">
        <f t="shared" si="1966"/>
        <v>1.57</v>
      </c>
      <c r="BL368" s="738">
        <f t="shared" si="1967"/>
        <v>360.98</v>
      </c>
      <c r="BM368" s="718"/>
      <c r="BN368" s="779" t="s">
        <v>35513</v>
      </c>
      <c r="BO368" s="793" t="s">
        <v>35542</v>
      </c>
      <c r="BP368" s="784">
        <v>1</v>
      </c>
      <c r="BQ368" s="784">
        <v>30</v>
      </c>
      <c r="BR368" s="787">
        <v>3.7286000118892062</v>
      </c>
      <c r="BS368" s="787">
        <v>4.3726000118892081</v>
      </c>
      <c r="BT368" s="795">
        <v>0</v>
      </c>
    </row>
    <row r="369" spans="1:72" ht="14.25">
      <c r="A369" s="1216" t="str">
        <f t="shared" si="1933"/>
        <v>F17 =&gt; F18</v>
      </c>
      <c r="B369" s="1218"/>
      <c r="C369" s="1217"/>
      <c r="D369" s="800">
        <v>2.5</v>
      </c>
      <c r="E369" s="801" t="s">
        <v>31</v>
      </c>
      <c r="F369" s="802">
        <v>1</v>
      </c>
      <c r="G369" s="803" t="s">
        <v>34870</v>
      </c>
      <c r="H369" s="740">
        <f t="shared" si="1935"/>
        <v>26</v>
      </c>
      <c r="I369" s="740">
        <v>1</v>
      </c>
      <c r="J369" s="740">
        <f t="shared" si="1936"/>
        <v>26</v>
      </c>
      <c r="K369" s="804">
        <f t="shared" si="1937"/>
        <v>4.3726000118892081</v>
      </c>
      <c r="L369" s="804">
        <f t="shared" si="1938"/>
        <v>4.7096000118892078</v>
      </c>
      <c r="M369" s="724">
        <f t="shared" si="1939"/>
        <v>4.54</v>
      </c>
      <c r="N369" s="725">
        <f t="shared" si="1940"/>
        <v>0.15</v>
      </c>
      <c r="O369" s="725">
        <f t="shared" si="1941"/>
        <v>0.5</v>
      </c>
      <c r="P369" s="724">
        <f t="shared" si="1942"/>
        <v>5.19</v>
      </c>
      <c r="Q369" s="724">
        <f t="shared" si="1943"/>
        <v>3.8</v>
      </c>
      <c r="R369" s="726">
        <f t="shared" si="1897"/>
        <v>0</v>
      </c>
      <c r="S369" s="726">
        <f t="shared" si="1898"/>
        <v>148.19999999999999</v>
      </c>
      <c r="T369" s="726">
        <f t="shared" si="1899"/>
        <v>148.19999999999999</v>
      </c>
      <c r="U369" s="726">
        <f t="shared" si="1900"/>
        <v>148.19999999999999</v>
      </c>
      <c r="V369" s="726">
        <f t="shared" si="1901"/>
        <v>68.17</v>
      </c>
      <c r="W369" s="727">
        <f t="shared" si="1902"/>
        <v>0</v>
      </c>
      <c r="X369" s="728">
        <f t="shared" si="1903"/>
        <v>295.88</v>
      </c>
      <c r="Y369" s="720" t="str">
        <f t="shared" si="1944"/>
        <v>F17</v>
      </c>
      <c r="Z369" s="721" t="str">
        <f t="shared" si="1945"/>
        <v>--</v>
      </c>
      <c r="AA369" s="729" t="s">
        <v>31</v>
      </c>
      <c r="AB369" s="722" t="str">
        <f t="shared" si="1946"/>
        <v>--</v>
      </c>
      <c r="AC369" s="730" t="str">
        <f t="shared" si="1947"/>
        <v>--</v>
      </c>
      <c r="AD369" s="731" t="str">
        <f t="shared" si="1948"/>
        <v>--</v>
      </c>
      <c r="AE369" s="731" t="str">
        <f t="shared" si="1908"/>
        <v>--</v>
      </c>
      <c r="AF369" s="732" t="str">
        <f t="shared" si="1949"/>
        <v>--</v>
      </c>
      <c r="AG369" s="732" t="str">
        <f t="shared" si="1910"/>
        <v>--</v>
      </c>
      <c r="AH369" s="731" t="str">
        <f t="shared" si="1950"/>
        <v>--</v>
      </c>
      <c r="AI369" s="733" t="str">
        <f t="shared" si="1912"/>
        <v>--</v>
      </c>
      <c r="AJ369" s="733" t="str">
        <f t="shared" si="1913"/>
        <v>--</v>
      </c>
      <c r="AK369" s="733" t="str">
        <f t="shared" si="1914"/>
        <v>--</v>
      </c>
      <c r="AL369" s="733" t="str">
        <f t="shared" si="1915"/>
        <v>--</v>
      </c>
      <c r="AM369" s="733" t="str">
        <f t="shared" si="1916"/>
        <v>--</v>
      </c>
      <c r="AN369" s="734" t="str">
        <f t="shared" si="1917"/>
        <v>--</v>
      </c>
      <c r="AO369" s="735" t="str">
        <f t="shared" si="1918"/>
        <v>--</v>
      </c>
      <c r="AP369" s="1216" t="str">
        <f t="shared" si="1951"/>
        <v>F17 =&gt; F18</v>
      </c>
      <c r="AQ369" s="1217">
        <f t="shared" si="1968"/>
        <v>0</v>
      </c>
      <c r="AR369" s="739">
        <f t="shared" si="1952"/>
        <v>2.5</v>
      </c>
      <c r="AS369" s="736" t="s">
        <v>35102</v>
      </c>
      <c r="AT369" s="736">
        <f t="shared" si="1969"/>
        <v>1</v>
      </c>
      <c r="AU369" s="723">
        <f t="shared" si="1953"/>
        <v>26</v>
      </c>
      <c r="AV369" s="721" t="str">
        <f t="shared" si="1954"/>
        <v>--</v>
      </c>
      <c r="AW369" s="729" t="s">
        <v>31</v>
      </c>
      <c r="AX369" s="722" t="str">
        <f t="shared" si="1955"/>
        <v>--</v>
      </c>
      <c r="AY369" s="727">
        <f t="shared" si="1956"/>
        <v>26</v>
      </c>
      <c r="AZ369" s="798">
        <v>0.45</v>
      </c>
      <c r="BA369" s="798">
        <v>0.05</v>
      </c>
      <c r="BB369" s="727">
        <f t="shared" si="1958"/>
        <v>3.8</v>
      </c>
      <c r="BC369" s="724">
        <f t="shared" si="1959"/>
        <v>0</v>
      </c>
      <c r="BD369" s="737">
        <f t="shared" si="1970"/>
        <v>44.46</v>
      </c>
      <c r="BE369" s="737">
        <f t="shared" si="1971"/>
        <v>4.9400000000000004</v>
      </c>
      <c r="BF369" s="737">
        <f t="shared" si="1961"/>
        <v>512.77</v>
      </c>
      <c r="BG369" s="737">
        <f t="shared" si="1962"/>
        <v>94.64</v>
      </c>
      <c r="BH369" s="726">
        <f t="shared" si="1963"/>
        <v>3.8726000118892085</v>
      </c>
      <c r="BI369" s="726">
        <f t="shared" si="1964"/>
        <v>3.1126000118892083</v>
      </c>
      <c r="BJ369" s="726">
        <f t="shared" si="1965"/>
        <v>0</v>
      </c>
      <c r="BK369" s="726">
        <f t="shared" si="1966"/>
        <v>1.98</v>
      </c>
      <c r="BL369" s="738">
        <f t="shared" si="1967"/>
        <v>371.69</v>
      </c>
      <c r="BM369" s="718"/>
      <c r="BN369" s="779" t="s">
        <v>35514</v>
      </c>
      <c r="BO369" s="793" t="s">
        <v>35543</v>
      </c>
      <c r="BP369" s="784">
        <v>1</v>
      </c>
      <c r="BQ369" s="784">
        <v>26</v>
      </c>
      <c r="BR369" s="787">
        <v>4.3726000118892081</v>
      </c>
      <c r="BS369" s="787">
        <v>4.7096000118892078</v>
      </c>
      <c r="BT369" s="795">
        <v>0</v>
      </c>
    </row>
    <row r="370" spans="1:72" ht="14.25">
      <c r="A370" s="1216" t="str">
        <f t="shared" si="1933"/>
        <v>F18 =&gt; F19</v>
      </c>
      <c r="B370" s="1218"/>
      <c r="C370" s="1217"/>
      <c r="D370" s="800">
        <v>2.5</v>
      </c>
      <c r="E370" s="801" t="s">
        <v>31</v>
      </c>
      <c r="F370" s="802">
        <v>1</v>
      </c>
      <c r="G370" s="803" t="s">
        <v>34870</v>
      </c>
      <c r="H370" s="740">
        <f t="shared" si="1935"/>
        <v>10</v>
      </c>
      <c r="I370" s="740">
        <v>1</v>
      </c>
      <c r="J370" s="740">
        <f t="shared" si="1936"/>
        <v>10</v>
      </c>
      <c r="K370" s="804">
        <f t="shared" si="1937"/>
        <v>4.7096000118892078</v>
      </c>
      <c r="L370" s="804">
        <f t="shared" si="1938"/>
        <v>4.6436000118892053</v>
      </c>
      <c r="M370" s="724">
        <f t="shared" si="1939"/>
        <v>4.68</v>
      </c>
      <c r="N370" s="725">
        <f t="shared" si="1940"/>
        <v>0.15</v>
      </c>
      <c r="O370" s="725">
        <f t="shared" si="1941"/>
        <v>0.5</v>
      </c>
      <c r="P370" s="724">
        <f t="shared" si="1942"/>
        <v>5.33</v>
      </c>
      <c r="Q370" s="724">
        <f t="shared" si="1943"/>
        <v>3.8</v>
      </c>
      <c r="R370" s="726">
        <f t="shared" si="1897"/>
        <v>0</v>
      </c>
      <c r="S370" s="726">
        <f t="shared" si="1898"/>
        <v>57</v>
      </c>
      <c r="T370" s="726">
        <f t="shared" si="1899"/>
        <v>57</v>
      </c>
      <c r="U370" s="726">
        <f t="shared" si="1900"/>
        <v>57</v>
      </c>
      <c r="V370" s="726">
        <f t="shared" si="1901"/>
        <v>31.54</v>
      </c>
      <c r="W370" s="727">
        <f t="shared" si="1902"/>
        <v>0</v>
      </c>
      <c r="X370" s="728">
        <f t="shared" si="1903"/>
        <v>116.6</v>
      </c>
      <c r="Y370" s="720" t="str">
        <f t="shared" si="1944"/>
        <v>F18</v>
      </c>
      <c r="Z370" s="721" t="str">
        <f t="shared" si="1945"/>
        <v>--</v>
      </c>
      <c r="AA370" s="729" t="s">
        <v>31</v>
      </c>
      <c r="AB370" s="722" t="str">
        <f t="shared" si="1946"/>
        <v>--</v>
      </c>
      <c r="AC370" s="730" t="str">
        <f t="shared" si="1947"/>
        <v>--</v>
      </c>
      <c r="AD370" s="731" t="str">
        <f t="shared" si="1948"/>
        <v>--</v>
      </c>
      <c r="AE370" s="731" t="str">
        <f t="shared" si="1908"/>
        <v>--</v>
      </c>
      <c r="AF370" s="732" t="str">
        <f t="shared" si="1949"/>
        <v>--</v>
      </c>
      <c r="AG370" s="732" t="str">
        <f t="shared" si="1910"/>
        <v>--</v>
      </c>
      <c r="AH370" s="731" t="str">
        <f t="shared" si="1950"/>
        <v>--</v>
      </c>
      <c r="AI370" s="733" t="str">
        <f t="shared" si="1912"/>
        <v>--</v>
      </c>
      <c r="AJ370" s="733" t="str">
        <f t="shared" si="1913"/>
        <v>--</v>
      </c>
      <c r="AK370" s="733" t="str">
        <f t="shared" si="1914"/>
        <v>--</v>
      </c>
      <c r="AL370" s="733" t="str">
        <f t="shared" si="1915"/>
        <v>--</v>
      </c>
      <c r="AM370" s="733" t="str">
        <f t="shared" si="1916"/>
        <v>--</v>
      </c>
      <c r="AN370" s="734" t="str">
        <f t="shared" si="1917"/>
        <v>--</v>
      </c>
      <c r="AO370" s="735" t="str">
        <f t="shared" si="1918"/>
        <v>--</v>
      </c>
      <c r="AP370" s="1216" t="str">
        <f t="shared" si="1951"/>
        <v>F18 =&gt; F19</v>
      </c>
      <c r="AQ370" s="1217">
        <f t="shared" si="1968"/>
        <v>0</v>
      </c>
      <c r="AR370" s="739">
        <f t="shared" si="1952"/>
        <v>2.5</v>
      </c>
      <c r="AS370" s="736" t="s">
        <v>35102</v>
      </c>
      <c r="AT370" s="736">
        <f t="shared" si="1969"/>
        <v>1</v>
      </c>
      <c r="AU370" s="723">
        <f t="shared" si="1953"/>
        <v>10</v>
      </c>
      <c r="AV370" s="721" t="str">
        <f t="shared" si="1954"/>
        <v>--</v>
      </c>
      <c r="AW370" s="729" t="s">
        <v>31</v>
      </c>
      <c r="AX370" s="722" t="str">
        <f t="shared" si="1955"/>
        <v>--</v>
      </c>
      <c r="AY370" s="727">
        <f t="shared" si="1956"/>
        <v>10</v>
      </c>
      <c r="AZ370" s="798">
        <v>0.45</v>
      </c>
      <c r="BA370" s="798">
        <v>0.05</v>
      </c>
      <c r="BB370" s="727">
        <f t="shared" si="1958"/>
        <v>3.8</v>
      </c>
      <c r="BC370" s="724">
        <f t="shared" si="1959"/>
        <v>0</v>
      </c>
      <c r="BD370" s="737">
        <f t="shared" si="1970"/>
        <v>17.100000000000001</v>
      </c>
      <c r="BE370" s="737">
        <f t="shared" si="1971"/>
        <v>1.9</v>
      </c>
      <c r="BF370" s="737">
        <f t="shared" si="1961"/>
        <v>202.54</v>
      </c>
      <c r="BG370" s="737">
        <f t="shared" si="1962"/>
        <v>36.4</v>
      </c>
      <c r="BH370" s="726">
        <f t="shared" si="1963"/>
        <v>4.2096000118892087</v>
      </c>
      <c r="BI370" s="726">
        <f t="shared" si="1964"/>
        <v>3.4496000118892081</v>
      </c>
      <c r="BJ370" s="726">
        <f t="shared" si="1965"/>
        <v>0</v>
      </c>
      <c r="BK370" s="726">
        <f t="shared" si="1966"/>
        <v>2.19</v>
      </c>
      <c r="BL370" s="738">
        <f t="shared" si="1967"/>
        <v>146.85</v>
      </c>
      <c r="BM370" s="718"/>
      <c r="BN370" s="779" t="s">
        <v>35515</v>
      </c>
      <c r="BO370" s="793" t="s">
        <v>35544</v>
      </c>
      <c r="BP370" s="784">
        <v>1</v>
      </c>
      <c r="BQ370" s="784">
        <v>10</v>
      </c>
      <c r="BR370" s="787">
        <v>4.7096000118892078</v>
      </c>
      <c r="BS370" s="787">
        <v>4.6436000118892053</v>
      </c>
      <c r="BT370" s="795">
        <v>0</v>
      </c>
    </row>
    <row r="371" spans="1:72" ht="14.25">
      <c r="A371" s="1216" t="str">
        <f t="shared" si="1933"/>
        <v>F19 =&gt; F20</v>
      </c>
      <c r="B371" s="1218"/>
      <c r="C371" s="1217"/>
      <c r="D371" s="800">
        <v>2.5</v>
      </c>
      <c r="E371" s="801" t="s">
        <v>31</v>
      </c>
      <c r="F371" s="802">
        <v>1</v>
      </c>
      <c r="G371" s="803" t="s">
        <v>34870</v>
      </c>
      <c r="H371" s="740">
        <f t="shared" si="1935"/>
        <v>39</v>
      </c>
      <c r="I371" s="740">
        <v>1</v>
      </c>
      <c r="J371" s="740">
        <f t="shared" si="1936"/>
        <v>39</v>
      </c>
      <c r="K371" s="804">
        <f t="shared" si="1937"/>
        <v>4.6436000118892053</v>
      </c>
      <c r="L371" s="804">
        <f t="shared" si="1938"/>
        <v>2.1186000118892068</v>
      </c>
      <c r="M371" s="724">
        <f t="shared" si="1939"/>
        <v>3.38</v>
      </c>
      <c r="N371" s="725">
        <f t="shared" si="1940"/>
        <v>0.15</v>
      </c>
      <c r="O371" s="725">
        <f t="shared" si="1941"/>
        <v>0.5</v>
      </c>
      <c r="P371" s="724">
        <f t="shared" si="1942"/>
        <v>4.0299999999999994</v>
      </c>
      <c r="Q371" s="724">
        <f t="shared" si="1943"/>
        <v>3.7</v>
      </c>
      <c r="R371" s="726">
        <f t="shared" si="1897"/>
        <v>0</v>
      </c>
      <c r="S371" s="726">
        <f t="shared" si="1898"/>
        <v>216.45</v>
      </c>
      <c r="T371" s="726">
        <f t="shared" si="1899"/>
        <v>216.45</v>
      </c>
      <c r="U371" s="726">
        <f t="shared" si="1900"/>
        <v>148.63</v>
      </c>
      <c r="V371" s="726">
        <f t="shared" si="1901"/>
        <v>0</v>
      </c>
      <c r="W371" s="727">
        <f t="shared" si="1902"/>
        <v>0</v>
      </c>
      <c r="X371" s="728">
        <f t="shared" si="1903"/>
        <v>353.34</v>
      </c>
      <c r="Y371" s="720" t="str">
        <f t="shared" si="1944"/>
        <v>F19</v>
      </c>
      <c r="Z371" s="721" t="str">
        <f t="shared" si="1945"/>
        <v>--</v>
      </c>
      <c r="AA371" s="729" t="s">
        <v>31</v>
      </c>
      <c r="AB371" s="722" t="str">
        <f t="shared" si="1946"/>
        <v>--</v>
      </c>
      <c r="AC371" s="730" t="str">
        <f t="shared" si="1947"/>
        <v>--</v>
      </c>
      <c r="AD371" s="731" t="str">
        <f t="shared" si="1948"/>
        <v>--</v>
      </c>
      <c r="AE371" s="731" t="str">
        <f t="shared" si="1908"/>
        <v>--</v>
      </c>
      <c r="AF371" s="732" t="str">
        <f t="shared" si="1949"/>
        <v>--</v>
      </c>
      <c r="AG371" s="732" t="str">
        <f t="shared" si="1910"/>
        <v>--</v>
      </c>
      <c r="AH371" s="731" t="str">
        <f t="shared" si="1950"/>
        <v>--</v>
      </c>
      <c r="AI371" s="733" t="str">
        <f t="shared" si="1912"/>
        <v>--</v>
      </c>
      <c r="AJ371" s="733" t="str">
        <f t="shared" si="1913"/>
        <v>--</v>
      </c>
      <c r="AK371" s="733" t="str">
        <f t="shared" si="1914"/>
        <v>--</v>
      </c>
      <c r="AL371" s="733" t="str">
        <f t="shared" si="1915"/>
        <v>--</v>
      </c>
      <c r="AM371" s="733" t="str">
        <f t="shared" si="1916"/>
        <v>--</v>
      </c>
      <c r="AN371" s="734" t="str">
        <f t="shared" si="1917"/>
        <v>--</v>
      </c>
      <c r="AO371" s="735" t="str">
        <f t="shared" si="1918"/>
        <v>--</v>
      </c>
      <c r="AP371" s="1216" t="str">
        <f t="shared" si="1951"/>
        <v>F19 =&gt; F20</v>
      </c>
      <c r="AQ371" s="1217">
        <f t="shared" si="1968"/>
        <v>0</v>
      </c>
      <c r="AR371" s="739">
        <f t="shared" si="1952"/>
        <v>2.5</v>
      </c>
      <c r="AS371" s="736" t="s">
        <v>35102</v>
      </c>
      <c r="AT371" s="736">
        <f t="shared" si="1969"/>
        <v>1</v>
      </c>
      <c r="AU371" s="723">
        <f t="shared" si="1953"/>
        <v>39</v>
      </c>
      <c r="AV371" s="721" t="str">
        <f t="shared" si="1954"/>
        <v>--</v>
      </c>
      <c r="AW371" s="729" t="s">
        <v>31</v>
      </c>
      <c r="AX371" s="722" t="str">
        <f t="shared" si="1955"/>
        <v>--</v>
      </c>
      <c r="AY371" s="727">
        <f t="shared" si="1956"/>
        <v>39</v>
      </c>
      <c r="AZ371" s="798">
        <v>0.45</v>
      </c>
      <c r="BA371" s="798">
        <v>0.05</v>
      </c>
      <c r="BB371" s="727">
        <f t="shared" si="1958"/>
        <v>3.7</v>
      </c>
      <c r="BC371" s="724">
        <f t="shared" si="1959"/>
        <v>0</v>
      </c>
      <c r="BD371" s="737">
        <f t="shared" si="1970"/>
        <v>64.94</v>
      </c>
      <c r="BE371" s="737">
        <f t="shared" si="1971"/>
        <v>7.22</v>
      </c>
      <c r="BF371" s="737">
        <f t="shared" si="1961"/>
        <v>581.53</v>
      </c>
      <c r="BG371" s="737">
        <f t="shared" si="1962"/>
        <v>141.96</v>
      </c>
      <c r="BH371" s="726">
        <f t="shared" si="1963"/>
        <v>4.1436000118892062</v>
      </c>
      <c r="BI371" s="726">
        <f t="shared" si="1964"/>
        <v>3.3836000118892056</v>
      </c>
      <c r="BJ371" s="726">
        <f t="shared" si="1965"/>
        <v>0</v>
      </c>
      <c r="BK371" s="726">
        <f t="shared" si="1966"/>
        <v>2.15</v>
      </c>
      <c r="BL371" s="738">
        <f t="shared" si="1967"/>
        <v>372.48</v>
      </c>
      <c r="BM371" s="718"/>
      <c r="BN371" s="779" t="s">
        <v>35516</v>
      </c>
      <c r="BO371" s="793" t="s">
        <v>35545</v>
      </c>
      <c r="BP371" s="784">
        <v>1</v>
      </c>
      <c r="BQ371" s="784">
        <v>39</v>
      </c>
      <c r="BR371" s="787">
        <v>4.6436000118892053</v>
      </c>
      <c r="BS371" s="787">
        <v>2.1186000118892068</v>
      </c>
      <c r="BT371" s="795">
        <v>0</v>
      </c>
    </row>
    <row r="372" spans="1:72" ht="14.25">
      <c r="A372" s="1216" t="str">
        <f t="shared" si="1933"/>
        <v>F20 =&gt; F21</v>
      </c>
      <c r="B372" s="1218"/>
      <c r="C372" s="1217"/>
      <c r="D372" s="800">
        <v>2.5</v>
      </c>
      <c r="E372" s="801" t="s">
        <v>31</v>
      </c>
      <c r="F372" s="802">
        <v>1</v>
      </c>
      <c r="G372" s="803" t="s">
        <v>34870</v>
      </c>
      <c r="H372" s="740">
        <f t="shared" si="1935"/>
        <v>36</v>
      </c>
      <c r="I372" s="740">
        <v>1</v>
      </c>
      <c r="J372" s="740">
        <f t="shared" si="1936"/>
        <v>36</v>
      </c>
      <c r="K372" s="804">
        <f t="shared" si="1937"/>
        <v>2.1186000118892068</v>
      </c>
      <c r="L372" s="804">
        <f t="shared" si="1938"/>
        <v>1.6656000118892038</v>
      </c>
      <c r="M372" s="724">
        <f t="shared" si="1939"/>
        <v>1.89</v>
      </c>
      <c r="N372" s="725">
        <f t="shared" si="1940"/>
        <v>0.15</v>
      </c>
      <c r="O372" s="725">
        <f t="shared" si="1941"/>
        <v>0.5</v>
      </c>
      <c r="P372" s="724">
        <f t="shared" si="1942"/>
        <v>2.54</v>
      </c>
      <c r="Q372" s="724">
        <f t="shared" si="1943"/>
        <v>3.5</v>
      </c>
      <c r="R372" s="726">
        <f t="shared" si="1897"/>
        <v>0</v>
      </c>
      <c r="S372" s="726">
        <f t="shared" si="1898"/>
        <v>189</v>
      </c>
      <c r="T372" s="726">
        <f t="shared" si="1899"/>
        <v>131.04</v>
      </c>
      <c r="U372" s="726">
        <f t="shared" si="1900"/>
        <v>0</v>
      </c>
      <c r="V372" s="726">
        <f t="shared" si="1901"/>
        <v>0</v>
      </c>
      <c r="W372" s="727">
        <f t="shared" si="1902"/>
        <v>218.88</v>
      </c>
      <c r="X372" s="728">
        <f t="shared" si="1903"/>
        <v>0</v>
      </c>
      <c r="Y372" s="720" t="str">
        <f t="shared" si="1944"/>
        <v>F20</v>
      </c>
      <c r="Z372" s="721" t="str">
        <f t="shared" si="1945"/>
        <v>--</v>
      </c>
      <c r="AA372" s="729" t="s">
        <v>31</v>
      </c>
      <c r="AB372" s="722" t="str">
        <f t="shared" si="1946"/>
        <v>--</v>
      </c>
      <c r="AC372" s="730" t="str">
        <f t="shared" si="1947"/>
        <v>--</v>
      </c>
      <c r="AD372" s="731" t="str">
        <f t="shared" si="1948"/>
        <v>--</v>
      </c>
      <c r="AE372" s="731" t="str">
        <f t="shared" si="1908"/>
        <v>--</v>
      </c>
      <c r="AF372" s="732" t="str">
        <f t="shared" si="1949"/>
        <v>--</v>
      </c>
      <c r="AG372" s="732" t="str">
        <f t="shared" si="1910"/>
        <v>--</v>
      </c>
      <c r="AH372" s="731" t="str">
        <f t="shared" si="1950"/>
        <v>--</v>
      </c>
      <c r="AI372" s="733" t="str">
        <f t="shared" si="1912"/>
        <v>--</v>
      </c>
      <c r="AJ372" s="733" t="str">
        <f t="shared" si="1913"/>
        <v>--</v>
      </c>
      <c r="AK372" s="733" t="str">
        <f t="shared" si="1914"/>
        <v>--</v>
      </c>
      <c r="AL372" s="733" t="str">
        <f t="shared" si="1915"/>
        <v>--</v>
      </c>
      <c r="AM372" s="733" t="str">
        <f t="shared" si="1916"/>
        <v>--</v>
      </c>
      <c r="AN372" s="734" t="str">
        <f t="shared" si="1917"/>
        <v>--</v>
      </c>
      <c r="AO372" s="735" t="str">
        <f t="shared" si="1918"/>
        <v>--</v>
      </c>
      <c r="AP372" s="1216" t="str">
        <f t="shared" si="1951"/>
        <v>F20 =&gt; F21</v>
      </c>
      <c r="AQ372" s="1217">
        <f t="shared" si="1968"/>
        <v>0</v>
      </c>
      <c r="AR372" s="739">
        <f t="shared" si="1952"/>
        <v>2.5</v>
      </c>
      <c r="AS372" s="736" t="s">
        <v>35102</v>
      </c>
      <c r="AT372" s="736">
        <f t="shared" si="1969"/>
        <v>1</v>
      </c>
      <c r="AU372" s="723">
        <f t="shared" si="1953"/>
        <v>36</v>
      </c>
      <c r="AV372" s="721" t="str">
        <f t="shared" si="1954"/>
        <v>--</v>
      </c>
      <c r="AW372" s="729" t="s">
        <v>31</v>
      </c>
      <c r="AX372" s="722" t="str">
        <f t="shared" si="1955"/>
        <v>--</v>
      </c>
      <c r="AY372" s="727">
        <f t="shared" si="1956"/>
        <v>36</v>
      </c>
      <c r="AZ372" s="798">
        <v>0.45</v>
      </c>
      <c r="BA372" s="798">
        <v>0.05</v>
      </c>
      <c r="BB372" s="727">
        <f t="shared" si="1958"/>
        <v>3.5</v>
      </c>
      <c r="BC372" s="724">
        <f t="shared" si="1959"/>
        <v>0</v>
      </c>
      <c r="BD372" s="737">
        <f t="shared" si="1970"/>
        <v>56.7</v>
      </c>
      <c r="BE372" s="737">
        <f t="shared" si="1971"/>
        <v>6.3</v>
      </c>
      <c r="BF372" s="737">
        <f t="shared" si="1961"/>
        <v>320.03999999999996</v>
      </c>
      <c r="BG372" s="737">
        <f t="shared" si="1962"/>
        <v>131.04</v>
      </c>
      <c r="BH372" s="726">
        <f t="shared" si="1963"/>
        <v>2.35</v>
      </c>
      <c r="BI372" s="726">
        <f t="shared" si="1964"/>
        <v>0.85860001188920676</v>
      </c>
      <c r="BJ372" s="726">
        <f t="shared" si="1965"/>
        <v>0</v>
      </c>
      <c r="BK372" s="726">
        <f t="shared" si="1966"/>
        <v>0.55000000000000004</v>
      </c>
      <c r="BL372" s="738">
        <f t="shared" si="1967"/>
        <v>131.75</v>
      </c>
      <c r="BM372" s="718"/>
      <c r="BN372" s="779" t="s">
        <v>35517</v>
      </c>
      <c r="BO372" s="793" t="s">
        <v>35546</v>
      </c>
      <c r="BP372" s="784">
        <v>1</v>
      </c>
      <c r="BQ372" s="784">
        <v>36</v>
      </c>
      <c r="BR372" s="787">
        <v>2.1186000118892068</v>
      </c>
      <c r="BS372" s="787">
        <v>1.6656000118892038</v>
      </c>
      <c r="BT372" s="795">
        <v>0.3</v>
      </c>
    </row>
    <row r="373" spans="1:72" ht="14.25">
      <c r="A373" s="1216" t="str">
        <f t="shared" si="1933"/>
        <v>F21 =&gt; F22</v>
      </c>
      <c r="B373" s="1218"/>
      <c r="C373" s="1217"/>
      <c r="D373" s="800">
        <v>2.5</v>
      </c>
      <c r="E373" s="801" t="s">
        <v>31</v>
      </c>
      <c r="F373" s="802">
        <v>1</v>
      </c>
      <c r="G373" s="803" t="s">
        <v>34870</v>
      </c>
      <c r="H373" s="740">
        <f t="shared" si="1935"/>
        <v>39</v>
      </c>
      <c r="I373" s="740">
        <v>1</v>
      </c>
      <c r="J373" s="740">
        <f t="shared" si="1936"/>
        <v>39</v>
      </c>
      <c r="K373" s="804">
        <f t="shared" si="1937"/>
        <v>1.9656000118892045</v>
      </c>
      <c r="L373" s="804">
        <f t="shared" si="1938"/>
        <v>1.5166000118892029</v>
      </c>
      <c r="M373" s="724">
        <f t="shared" si="1939"/>
        <v>1.74</v>
      </c>
      <c r="N373" s="725">
        <f t="shared" si="1940"/>
        <v>0.15</v>
      </c>
      <c r="O373" s="725">
        <f t="shared" si="1941"/>
        <v>0.5</v>
      </c>
      <c r="P373" s="724">
        <f t="shared" si="1942"/>
        <v>2.3899999999999997</v>
      </c>
      <c r="Q373" s="724">
        <f t="shared" si="1943"/>
        <v>3.5</v>
      </c>
      <c r="R373" s="726">
        <f t="shared" si="1897"/>
        <v>0</v>
      </c>
      <c r="S373" s="726">
        <f t="shared" si="1898"/>
        <v>204.75</v>
      </c>
      <c r="T373" s="726">
        <f t="shared" si="1899"/>
        <v>121.49</v>
      </c>
      <c r="U373" s="726">
        <f t="shared" si="1900"/>
        <v>0</v>
      </c>
      <c r="V373" s="726">
        <f t="shared" si="1901"/>
        <v>0</v>
      </c>
      <c r="W373" s="727">
        <f t="shared" si="1902"/>
        <v>225.42</v>
      </c>
      <c r="X373" s="728">
        <f t="shared" si="1903"/>
        <v>0</v>
      </c>
      <c r="Y373" s="720" t="str">
        <f t="shared" si="1944"/>
        <v>F21</v>
      </c>
      <c r="Z373" s="721" t="str">
        <f t="shared" si="1945"/>
        <v>--</v>
      </c>
      <c r="AA373" s="729" t="s">
        <v>31</v>
      </c>
      <c r="AB373" s="722" t="str">
        <f t="shared" si="1946"/>
        <v>--</v>
      </c>
      <c r="AC373" s="730" t="str">
        <f t="shared" si="1947"/>
        <v>--</v>
      </c>
      <c r="AD373" s="731" t="str">
        <f t="shared" si="1948"/>
        <v>--</v>
      </c>
      <c r="AE373" s="731" t="str">
        <f t="shared" si="1908"/>
        <v>--</v>
      </c>
      <c r="AF373" s="732" t="str">
        <f t="shared" si="1949"/>
        <v>--</v>
      </c>
      <c r="AG373" s="732" t="str">
        <f t="shared" si="1910"/>
        <v>--</v>
      </c>
      <c r="AH373" s="731" t="str">
        <f t="shared" si="1950"/>
        <v>--</v>
      </c>
      <c r="AI373" s="733" t="str">
        <f t="shared" si="1912"/>
        <v>--</v>
      </c>
      <c r="AJ373" s="733" t="str">
        <f t="shared" si="1913"/>
        <v>--</v>
      </c>
      <c r="AK373" s="733" t="str">
        <f t="shared" si="1914"/>
        <v>--</v>
      </c>
      <c r="AL373" s="733" t="str">
        <f t="shared" si="1915"/>
        <v>--</v>
      </c>
      <c r="AM373" s="733" t="str">
        <f t="shared" si="1916"/>
        <v>--</v>
      </c>
      <c r="AN373" s="734" t="str">
        <f t="shared" si="1917"/>
        <v>--</v>
      </c>
      <c r="AO373" s="735" t="str">
        <f t="shared" si="1918"/>
        <v>--</v>
      </c>
      <c r="AP373" s="1216" t="str">
        <f t="shared" si="1951"/>
        <v>F21 =&gt; F22</v>
      </c>
      <c r="AQ373" s="1217">
        <f t="shared" si="1968"/>
        <v>0</v>
      </c>
      <c r="AR373" s="739">
        <f t="shared" si="1952"/>
        <v>2.5</v>
      </c>
      <c r="AS373" s="736" t="s">
        <v>35102</v>
      </c>
      <c r="AT373" s="736">
        <f t="shared" si="1969"/>
        <v>1</v>
      </c>
      <c r="AU373" s="723">
        <f t="shared" si="1953"/>
        <v>39</v>
      </c>
      <c r="AV373" s="721" t="str">
        <f t="shared" si="1954"/>
        <v>--</v>
      </c>
      <c r="AW373" s="729" t="s">
        <v>31</v>
      </c>
      <c r="AX373" s="722" t="str">
        <f t="shared" si="1955"/>
        <v>--</v>
      </c>
      <c r="AY373" s="727">
        <f t="shared" si="1956"/>
        <v>39</v>
      </c>
      <c r="AZ373" s="798">
        <v>0.45</v>
      </c>
      <c r="BA373" s="798">
        <v>0.05</v>
      </c>
      <c r="BB373" s="727">
        <f t="shared" si="1958"/>
        <v>3.5</v>
      </c>
      <c r="BC373" s="724">
        <f t="shared" si="1959"/>
        <v>0</v>
      </c>
      <c r="BD373" s="737">
        <f t="shared" si="1970"/>
        <v>61.43</v>
      </c>
      <c r="BE373" s="737">
        <f t="shared" si="1971"/>
        <v>6.83</v>
      </c>
      <c r="BF373" s="737">
        <f t="shared" si="1961"/>
        <v>326.24</v>
      </c>
      <c r="BG373" s="737">
        <f t="shared" si="1962"/>
        <v>141.96</v>
      </c>
      <c r="BH373" s="726">
        <f t="shared" si="1963"/>
        <v>2.2656000118892043</v>
      </c>
      <c r="BI373" s="726">
        <f t="shared" si="1964"/>
        <v>0.70560001188920451</v>
      </c>
      <c r="BJ373" s="726">
        <f t="shared" si="1965"/>
        <v>0</v>
      </c>
      <c r="BK373" s="726">
        <f t="shared" si="1966"/>
        <v>0.45</v>
      </c>
      <c r="BL373" s="738">
        <f t="shared" si="1967"/>
        <v>122.4</v>
      </c>
      <c r="BM373" s="718"/>
      <c r="BN373" s="779" t="s">
        <v>35518</v>
      </c>
      <c r="BO373" s="793" t="s">
        <v>35547</v>
      </c>
      <c r="BP373" s="784">
        <v>1</v>
      </c>
      <c r="BQ373" s="784">
        <v>39</v>
      </c>
      <c r="BR373" s="787">
        <v>1.9656000118892045</v>
      </c>
      <c r="BS373" s="787">
        <v>1.5166000118892029</v>
      </c>
      <c r="BT373" s="795">
        <v>0.25</v>
      </c>
    </row>
    <row r="374" spans="1:72" ht="14.25">
      <c r="A374" s="1216" t="str">
        <f t="shared" si="1933"/>
        <v>F22 =&gt; F23</v>
      </c>
      <c r="B374" s="1218"/>
      <c r="C374" s="1217"/>
      <c r="D374" s="800">
        <v>2.5</v>
      </c>
      <c r="E374" s="801" t="s">
        <v>31</v>
      </c>
      <c r="F374" s="802">
        <v>1</v>
      </c>
      <c r="G374" s="803" t="s">
        <v>34870</v>
      </c>
      <c r="H374" s="740">
        <f t="shared" si="1935"/>
        <v>35</v>
      </c>
      <c r="I374" s="740">
        <v>1</v>
      </c>
      <c r="J374" s="740">
        <f t="shared" si="1936"/>
        <v>35</v>
      </c>
      <c r="K374" s="804">
        <f t="shared" si="1937"/>
        <v>1.7666000118892029</v>
      </c>
      <c r="L374" s="804">
        <f t="shared" si="1938"/>
        <v>1.5116000118892039</v>
      </c>
      <c r="M374" s="724">
        <f t="shared" si="1939"/>
        <v>1.64</v>
      </c>
      <c r="N374" s="725">
        <f t="shared" si="1940"/>
        <v>0.15</v>
      </c>
      <c r="O374" s="725">
        <f t="shared" si="1941"/>
        <v>0.5</v>
      </c>
      <c r="P374" s="724">
        <f t="shared" si="1942"/>
        <v>2.29</v>
      </c>
      <c r="Q374" s="724">
        <f t="shared" si="1943"/>
        <v>3.5</v>
      </c>
      <c r="R374" s="726">
        <f t="shared" si="1897"/>
        <v>0</v>
      </c>
      <c r="S374" s="726">
        <f t="shared" si="1898"/>
        <v>183.75</v>
      </c>
      <c r="T374" s="726">
        <f t="shared" si="1899"/>
        <v>96.78</v>
      </c>
      <c r="U374" s="726">
        <f t="shared" si="1900"/>
        <v>0</v>
      </c>
      <c r="V374" s="726">
        <f t="shared" si="1901"/>
        <v>0</v>
      </c>
      <c r="W374" s="727">
        <f t="shared" si="1902"/>
        <v>195.3</v>
      </c>
      <c r="X374" s="728">
        <f t="shared" si="1903"/>
        <v>0</v>
      </c>
      <c r="Y374" s="720" t="str">
        <f t="shared" si="1944"/>
        <v>F22</v>
      </c>
      <c r="Z374" s="721" t="str">
        <f t="shared" si="1945"/>
        <v>--</v>
      </c>
      <c r="AA374" s="729" t="s">
        <v>31</v>
      </c>
      <c r="AB374" s="722" t="str">
        <f t="shared" si="1946"/>
        <v>--</v>
      </c>
      <c r="AC374" s="730" t="str">
        <f t="shared" si="1947"/>
        <v>--</v>
      </c>
      <c r="AD374" s="731" t="str">
        <f t="shared" si="1948"/>
        <v>--</v>
      </c>
      <c r="AE374" s="731" t="str">
        <f t="shared" si="1908"/>
        <v>--</v>
      </c>
      <c r="AF374" s="732" t="str">
        <f t="shared" si="1949"/>
        <v>--</v>
      </c>
      <c r="AG374" s="732" t="str">
        <f t="shared" si="1910"/>
        <v>--</v>
      </c>
      <c r="AH374" s="731" t="str">
        <f t="shared" si="1950"/>
        <v>--</v>
      </c>
      <c r="AI374" s="733" t="str">
        <f t="shared" si="1912"/>
        <v>--</v>
      </c>
      <c r="AJ374" s="733" t="str">
        <f t="shared" si="1913"/>
        <v>--</v>
      </c>
      <c r="AK374" s="733" t="str">
        <f t="shared" si="1914"/>
        <v>--</v>
      </c>
      <c r="AL374" s="733" t="str">
        <f t="shared" si="1915"/>
        <v>--</v>
      </c>
      <c r="AM374" s="733" t="str">
        <f t="shared" si="1916"/>
        <v>--</v>
      </c>
      <c r="AN374" s="734" t="str">
        <f t="shared" si="1917"/>
        <v>--</v>
      </c>
      <c r="AO374" s="735" t="str">
        <f t="shared" si="1918"/>
        <v>--</v>
      </c>
      <c r="AP374" s="1216" t="str">
        <f t="shared" si="1951"/>
        <v>F22 =&gt; F23</v>
      </c>
      <c r="AQ374" s="1217">
        <f t="shared" si="1968"/>
        <v>0</v>
      </c>
      <c r="AR374" s="739">
        <f t="shared" si="1952"/>
        <v>2.5</v>
      </c>
      <c r="AS374" s="736" t="s">
        <v>35102</v>
      </c>
      <c r="AT374" s="736">
        <f t="shared" si="1969"/>
        <v>1</v>
      </c>
      <c r="AU374" s="723">
        <f t="shared" si="1953"/>
        <v>35</v>
      </c>
      <c r="AV374" s="721" t="str">
        <f t="shared" si="1954"/>
        <v>--</v>
      </c>
      <c r="AW374" s="729" t="s">
        <v>31</v>
      </c>
      <c r="AX374" s="722" t="str">
        <f t="shared" si="1955"/>
        <v>--</v>
      </c>
      <c r="AY374" s="727">
        <f t="shared" si="1956"/>
        <v>35</v>
      </c>
      <c r="AZ374" s="798">
        <v>0.45</v>
      </c>
      <c r="BA374" s="798">
        <v>0.05</v>
      </c>
      <c r="BB374" s="727">
        <f t="shared" si="1958"/>
        <v>3.5</v>
      </c>
      <c r="BC374" s="724">
        <f t="shared" si="1959"/>
        <v>0</v>
      </c>
      <c r="BD374" s="737">
        <f t="shared" si="1970"/>
        <v>55.13</v>
      </c>
      <c r="BE374" s="737">
        <f t="shared" si="1971"/>
        <v>6.13</v>
      </c>
      <c r="BF374" s="737">
        <f t="shared" si="1961"/>
        <v>280.52999999999997</v>
      </c>
      <c r="BG374" s="737">
        <f t="shared" si="1962"/>
        <v>127.4</v>
      </c>
      <c r="BH374" s="726">
        <f t="shared" si="1963"/>
        <v>2.0666000118892027</v>
      </c>
      <c r="BI374" s="726">
        <f t="shared" si="1964"/>
        <v>0.50660001188920289</v>
      </c>
      <c r="BJ374" s="726">
        <f t="shared" si="1965"/>
        <v>0</v>
      </c>
      <c r="BK374" s="726">
        <f t="shared" si="1966"/>
        <v>0.32</v>
      </c>
      <c r="BL374" s="738">
        <f t="shared" si="1967"/>
        <v>97.68</v>
      </c>
      <c r="BM374" s="718"/>
      <c r="BN374" s="779" t="s">
        <v>35519</v>
      </c>
      <c r="BO374" s="793" t="s">
        <v>35548</v>
      </c>
      <c r="BP374" s="784">
        <v>1</v>
      </c>
      <c r="BQ374" s="784">
        <v>35</v>
      </c>
      <c r="BR374" s="787">
        <v>1.7666000118892029</v>
      </c>
      <c r="BS374" s="787">
        <v>1.5116000118892039</v>
      </c>
      <c r="BT374" s="795">
        <v>0</v>
      </c>
    </row>
    <row r="375" spans="1:72" ht="14.25">
      <c r="A375" s="1216" t="str">
        <f t="shared" si="1933"/>
        <v>F23 =&gt; RIOMONJOLOS</v>
      </c>
      <c r="B375" s="1218"/>
      <c r="C375" s="1217"/>
      <c r="D375" s="800">
        <v>2.5</v>
      </c>
      <c r="E375" s="801" t="s">
        <v>31</v>
      </c>
      <c r="F375" s="802">
        <v>1</v>
      </c>
      <c r="G375" s="803" t="s">
        <v>34870</v>
      </c>
      <c r="H375" s="740">
        <f t="shared" si="1935"/>
        <v>10</v>
      </c>
      <c r="I375" s="740">
        <v>1</v>
      </c>
      <c r="J375" s="740">
        <f t="shared" si="1936"/>
        <v>10</v>
      </c>
      <c r="K375" s="804">
        <f t="shared" si="1937"/>
        <v>1.5116000118892039</v>
      </c>
      <c r="L375" s="804">
        <f t="shared" si="1938"/>
        <v>1.551600011889203</v>
      </c>
      <c r="M375" s="724">
        <f t="shared" si="1939"/>
        <v>1.53</v>
      </c>
      <c r="N375" s="725">
        <f t="shared" si="1940"/>
        <v>0.15</v>
      </c>
      <c r="O375" s="725">
        <f t="shared" si="1941"/>
        <v>0.5</v>
      </c>
      <c r="P375" s="724">
        <f t="shared" si="1942"/>
        <v>2.1799999999999997</v>
      </c>
      <c r="Q375" s="724">
        <f t="shared" si="1943"/>
        <v>3.5</v>
      </c>
      <c r="R375" s="726">
        <f t="shared" si="1897"/>
        <v>0</v>
      </c>
      <c r="S375" s="726">
        <f t="shared" si="1898"/>
        <v>52.5</v>
      </c>
      <c r="T375" s="726">
        <f t="shared" si="1899"/>
        <v>23.8</v>
      </c>
      <c r="U375" s="726">
        <f t="shared" si="1900"/>
        <v>0</v>
      </c>
      <c r="V375" s="726">
        <f t="shared" si="1901"/>
        <v>0</v>
      </c>
      <c r="W375" s="727">
        <f t="shared" si="1902"/>
        <v>53.6</v>
      </c>
      <c r="X375" s="728">
        <f t="shared" si="1903"/>
        <v>0</v>
      </c>
      <c r="Y375" s="720" t="str">
        <f t="shared" si="1944"/>
        <v>F23</v>
      </c>
      <c r="Z375" s="721" t="str">
        <f t="shared" si="1945"/>
        <v>--</v>
      </c>
      <c r="AA375" s="729" t="s">
        <v>31</v>
      </c>
      <c r="AB375" s="722" t="str">
        <f t="shared" si="1946"/>
        <v>--</v>
      </c>
      <c r="AC375" s="730" t="str">
        <f t="shared" si="1947"/>
        <v>--</v>
      </c>
      <c r="AD375" s="731" t="str">
        <f t="shared" si="1948"/>
        <v>--</v>
      </c>
      <c r="AE375" s="731" t="str">
        <f t="shared" si="1908"/>
        <v>--</v>
      </c>
      <c r="AF375" s="732" t="str">
        <f t="shared" si="1949"/>
        <v>--</v>
      </c>
      <c r="AG375" s="732" t="str">
        <f t="shared" si="1910"/>
        <v>--</v>
      </c>
      <c r="AH375" s="731" t="str">
        <f t="shared" si="1950"/>
        <v>--</v>
      </c>
      <c r="AI375" s="733" t="str">
        <f t="shared" si="1912"/>
        <v>--</v>
      </c>
      <c r="AJ375" s="733" t="str">
        <f t="shared" si="1913"/>
        <v>--</v>
      </c>
      <c r="AK375" s="733" t="str">
        <f t="shared" si="1914"/>
        <v>--</v>
      </c>
      <c r="AL375" s="733" t="str">
        <f t="shared" si="1915"/>
        <v>--</v>
      </c>
      <c r="AM375" s="733" t="str">
        <f t="shared" si="1916"/>
        <v>--</v>
      </c>
      <c r="AN375" s="734" t="str">
        <f t="shared" si="1917"/>
        <v>--</v>
      </c>
      <c r="AO375" s="735" t="str">
        <f t="shared" si="1918"/>
        <v>--</v>
      </c>
      <c r="AP375" s="1216" t="str">
        <f t="shared" si="1951"/>
        <v>F23 =&gt; RIOMONJOLOS</v>
      </c>
      <c r="AQ375" s="1217">
        <f t="shared" si="1968"/>
        <v>0</v>
      </c>
      <c r="AR375" s="739">
        <f t="shared" si="1952"/>
        <v>2.5</v>
      </c>
      <c r="AS375" s="736" t="s">
        <v>35102</v>
      </c>
      <c r="AT375" s="736">
        <f t="shared" si="1969"/>
        <v>1</v>
      </c>
      <c r="AU375" s="723">
        <f t="shared" si="1953"/>
        <v>10</v>
      </c>
      <c r="AV375" s="721" t="str">
        <f t="shared" si="1954"/>
        <v>--</v>
      </c>
      <c r="AW375" s="729" t="s">
        <v>31</v>
      </c>
      <c r="AX375" s="722" t="str">
        <f t="shared" si="1955"/>
        <v>--</v>
      </c>
      <c r="AY375" s="727">
        <f t="shared" si="1956"/>
        <v>10</v>
      </c>
      <c r="AZ375" s="798">
        <v>0.45</v>
      </c>
      <c r="BA375" s="798">
        <v>0.05</v>
      </c>
      <c r="BB375" s="727">
        <f t="shared" si="1958"/>
        <v>3.5</v>
      </c>
      <c r="BC375" s="724">
        <f t="shared" si="1959"/>
        <v>0</v>
      </c>
      <c r="BD375" s="737">
        <f t="shared" si="1970"/>
        <v>15.75</v>
      </c>
      <c r="BE375" s="737">
        <f t="shared" si="1971"/>
        <v>1.75</v>
      </c>
      <c r="BF375" s="737">
        <f t="shared" si="1961"/>
        <v>76.3</v>
      </c>
      <c r="BG375" s="737">
        <f t="shared" si="1962"/>
        <v>36.4</v>
      </c>
      <c r="BH375" s="726">
        <f t="shared" si="1963"/>
        <v>1.8116000118892037</v>
      </c>
      <c r="BI375" s="726">
        <f t="shared" si="1964"/>
        <v>0.25160001188920389</v>
      </c>
      <c r="BJ375" s="726">
        <f t="shared" si="1965"/>
        <v>0</v>
      </c>
      <c r="BK375" s="726">
        <f t="shared" si="1966"/>
        <v>0.16</v>
      </c>
      <c r="BL375" s="738">
        <f t="shared" si="1967"/>
        <v>23.99</v>
      </c>
      <c r="BM375" s="718"/>
      <c r="BN375" s="779" t="s">
        <v>35520</v>
      </c>
      <c r="BO375" s="793" t="s">
        <v>35549</v>
      </c>
      <c r="BP375" s="784">
        <v>1</v>
      </c>
      <c r="BQ375" s="784">
        <v>10</v>
      </c>
      <c r="BR375" s="787">
        <v>1.5116000118892039</v>
      </c>
      <c r="BS375" s="787">
        <v>1.551600011889203</v>
      </c>
      <c r="BT375" s="795">
        <v>4.8000000000000001E-2</v>
      </c>
    </row>
    <row r="376" spans="1:72" ht="14.25">
      <c r="A376" s="719" t="s">
        <v>35550</v>
      </c>
      <c r="B376" s="742"/>
      <c r="C376" s="742"/>
      <c r="D376" s="777"/>
      <c r="E376" s="777"/>
      <c r="F376" s="777"/>
      <c r="G376" s="743"/>
      <c r="H376" s="745"/>
      <c r="I376" s="745"/>
      <c r="J376" s="745"/>
      <c r="K376" s="746"/>
      <c r="L376" s="746"/>
      <c r="M376" s="747"/>
      <c r="N376" s="748"/>
      <c r="O376" s="748"/>
      <c r="P376" s="747"/>
      <c r="Q376" s="747"/>
      <c r="R376" s="749"/>
      <c r="S376" s="749"/>
      <c r="T376" s="749"/>
      <c r="U376" s="749"/>
      <c r="V376" s="749"/>
      <c r="W376" s="750"/>
      <c r="X376" s="715"/>
      <c r="Y376" s="741"/>
      <c r="Z376" s="743"/>
      <c r="AA376" s="751"/>
      <c r="AB376" s="743"/>
      <c r="AC376" s="752"/>
      <c r="AD376" s="751"/>
      <c r="AE376" s="751"/>
      <c r="AF376" s="753"/>
      <c r="AG376" s="753"/>
      <c r="AH376" s="751"/>
      <c r="AI376" s="754"/>
      <c r="AJ376" s="754"/>
      <c r="AK376" s="754"/>
      <c r="AL376" s="754"/>
      <c r="AM376" s="754"/>
      <c r="AN376" s="755"/>
      <c r="AO376" s="756"/>
      <c r="AP376" s="741"/>
      <c r="AQ376" s="742"/>
      <c r="AR376" s="757"/>
      <c r="AS376" s="757"/>
      <c r="AT376" s="757"/>
      <c r="AU376" s="745"/>
      <c r="AV376" s="743"/>
      <c r="AW376" s="751"/>
      <c r="AX376" s="743"/>
      <c r="AY376" s="750"/>
      <c r="AZ376" s="750"/>
      <c r="BA376" s="750"/>
      <c r="BB376" s="750"/>
      <c r="BC376" s="747"/>
      <c r="BD376" s="747"/>
      <c r="BE376" s="747"/>
      <c r="BF376" s="747"/>
      <c r="BG376" s="747"/>
      <c r="BH376" s="749"/>
      <c r="BI376" s="749"/>
      <c r="BJ376" s="749"/>
      <c r="BK376" s="749"/>
      <c r="BL376" s="717"/>
      <c r="BM376" s="718"/>
      <c r="BN376" s="779"/>
      <c r="BO376" s="793"/>
      <c r="BP376" s="784"/>
      <c r="BQ376" s="784"/>
      <c r="BR376" s="787"/>
      <c r="BS376" s="787"/>
      <c r="BT376" s="795"/>
    </row>
    <row r="377" spans="1:72" ht="14.25">
      <c r="A377" s="719" t="s">
        <v>35266</v>
      </c>
      <c r="B377" s="742"/>
      <c r="C377" s="742"/>
      <c r="D377" s="777"/>
      <c r="E377" s="777"/>
      <c r="F377" s="777"/>
      <c r="G377" s="743"/>
      <c r="H377" s="745"/>
      <c r="I377" s="745"/>
      <c r="J377" s="745"/>
      <c r="K377" s="746"/>
      <c r="L377" s="746"/>
      <c r="M377" s="747"/>
      <c r="N377" s="748"/>
      <c r="O377" s="748"/>
      <c r="P377" s="747"/>
      <c r="Q377" s="747"/>
      <c r="R377" s="749"/>
      <c r="S377" s="749"/>
      <c r="T377" s="749"/>
      <c r="U377" s="749"/>
      <c r="V377" s="749"/>
      <c r="W377" s="750"/>
      <c r="X377" s="715"/>
      <c r="Y377" s="741"/>
      <c r="Z377" s="743"/>
      <c r="AA377" s="751"/>
      <c r="AB377" s="743"/>
      <c r="AC377" s="752"/>
      <c r="AD377" s="751"/>
      <c r="AE377" s="751"/>
      <c r="AF377" s="753"/>
      <c r="AG377" s="753"/>
      <c r="AH377" s="751"/>
      <c r="AI377" s="754"/>
      <c r="AJ377" s="754"/>
      <c r="AK377" s="754"/>
      <c r="AL377" s="754"/>
      <c r="AM377" s="754"/>
      <c r="AN377" s="755"/>
      <c r="AO377" s="756"/>
      <c r="AP377" s="741"/>
      <c r="AQ377" s="742"/>
      <c r="AR377" s="757"/>
      <c r="AS377" s="757"/>
      <c r="AT377" s="757"/>
      <c r="AU377" s="745"/>
      <c r="AV377" s="743"/>
      <c r="AW377" s="751"/>
      <c r="AX377" s="743"/>
      <c r="AY377" s="750"/>
      <c r="AZ377" s="750"/>
      <c r="BA377" s="750"/>
      <c r="BB377" s="750"/>
      <c r="BC377" s="747"/>
      <c r="BD377" s="747"/>
      <c r="BE377" s="747"/>
      <c r="BF377" s="747"/>
      <c r="BG377" s="747"/>
      <c r="BH377" s="749"/>
      <c r="BI377" s="749"/>
      <c r="BJ377" s="749"/>
      <c r="BK377" s="749"/>
      <c r="BL377" s="717"/>
      <c r="BM377" s="718"/>
      <c r="BN377" s="779"/>
      <c r="BO377" s="793"/>
      <c r="BP377" s="784"/>
      <c r="BQ377" s="784"/>
      <c r="BR377" s="787"/>
      <c r="BS377" s="787"/>
      <c r="BT377" s="795"/>
    </row>
    <row r="378" spans="1:72" ht="14.25">
      <c r="A378" s="1216" t="str">
        <f>BN378</f>
        <v>G1 =&gt; G2</v>
      </c>
      <c r="B378" s="1218"/>
      <c r="C378" s="1217"/>
      <c r="D378" s="800">
        <f>BP378</f>
        <v>0.4</v>
      </c>
      <c r="E378" s="801"/>
      <c r="F378" s="802"/>
      <c r="G378" s="803" t="s">
        <v>34920</v>
      </c>
      <c r="H378" s="740">
        <f>BQ378</f>
        <v>40</v>
      </c>
      <c r="I378" s="740">
        <v>1</v>
      </c>
      <c r="J378" s="740">
        <f>H378</f>
        <v>40</v>
      </c>
      <c r="K378" s="804">
        <f>BR378</f>
        <v>1.1999999999999993</v>
      </c>
      <c r="L378" s="804">
        <f>BS378</f>
        <v>1.1989999999999981</v>
      </c>
      <c r="M378" s="724">
        <f>ROUND((K378+L378)/2,2)</f>
        <v>1.2</v>
      </c>
      <c r="N378" s="725">
        <f>IF(F378=0,ROUND($D378*10%,2),IF(D378&gt;2.8,0.18,0.15))</f>
        <v>0.04</v>
      </c>
      <c r="O378" s="725">
        <f>IF(F378=0,IF(   ROUND($D378/4,2),   IF(ROUND(($D378*1.2)/6,2)&lt;0.1,0.1,ROUND(($D378*1.2)/6,2))),0.5)</f>
        <v>0.1</v>
      </c>
      <c r="P378" s="724">
        <f>M378+N378+O378</f>
        <v>1.34</v>
      </c>
      <c r="Q378" s="724">
        <f>IF(P378&lt;2,(D378+N378*2)+0.6,(D378+N378*2)+0.6+ROUNDUP(P378-2,0)*0.1)*I378</f>
        <v>1.08</v>
      </c>
      <c r="R378" s="726">
        <f>IF($P378&lt;=$X$4,ROUND(IF($P378&lt;1.5,$P378*$H378*$Q378,1.5*$H378*$Q378),2),0)</f>
        <v>57.89</v>
      </c>
      <c r="S378" s="726">
        <f>IF($P378&gt;$X$4,ROUND(IF($P378&lt;1.5,$P378*$H378*$Q378,1.5*$H378*$Q378),2),0)</f>
        <v>0</v>
      </c>
      <c r="T378" s="726">
        <f>IF($P378&gt;$X$4,ROUND(IF($P378&lt;1.5,0,IF($P378&gt;3,1.5*$H378*$Q378,($P378-1.5)*$H378*$Q378)),2),0)</f>
        <v>0</v>
      </c>
      <c r="U378" s="726">
        <f>IF($P378&gt;$X$4,ROUND(IF($P378&lt;3,0,IF($P378&gt;4.5,1.5*$H378*$Q378,($P378-3)*$H378*$Q378)),2),0)</f>
        <v>0</v>
      </c>
      <c r="V378" s="726">
        <f>IF($P378&gt;$X$4,ROUND(IF($P378&lt;4.5,0,IF($P378&gt;6,($P378-4.5)*$H378*$Q378,($P378-4.5)*$H378*$Q378)),2),0)</f>
        <v>0</v>
      </c>
      <c r="W378" s="727">
        <f>IF($P378&gt;$X$4, IF( $P378&lt;=4,   ROUND($H378*($P378+0.5)*2,2),   0),0)</f>
        <v>0</v>
      </c>
      <c r="X378" s="728">
        <f>IF($P378&gt;$X$4, IF( $P378&gt;4,   ROUND($H378*($P378+0.5)*2,2),   0),0)</f>
        <v>0</v>
      </c>
      <c r="Y378" s="720" t="str">
        <f>BO378</f>
        <v>G1</v>
      </c>
      <c r="Z378" s="721">
        <f>IF($D378=0.3,IF($I378=1,1.2,IF(I378=2,1.5,"--")),IF($D378=0.4,IF($I378=1,1.2,IF(I378=2,1.5,"--")),IF($D378=0.45,IF($I378=1,1.2,IF(I378=2,1.5,"--")),IF($D378=0.5,IF($I378=1,1.2,IF(I378=2,1.5,"--")),IF($D378=0.6,IF($I378=1,1.2,IF(I378=2,2,"--")),IF($D378=0.75,IF($I378=1,1.3,IF(I378=2,2,"--")),IF($D378=0.8,1.3,IF($D378=1,1.5,IF($D378=1.2,1.7,IF($D378&lt;=2,2,"--"))))))))))</f>
        <v>1.2</v>
      </c>
      <c r="AA378" s="729" t="s">
        <v>31</v>
      </c>
      <c r="AB378" s="722">
        <f t="shared" ref="AB378:AB383" si="1972">Z378</f>
        <v>1.2</v>
      </c>
      <c r="AC378" s="730">
        <f>IF($Z378="--","--",K378)</f>
        <v>1.1999999999999993</v>
      </c>
      <c r="AD378" s="731">
        <f>IF($Z378="--","--",IF(D378&gt;1.5,0.15,ROUND($D378*10%,2)))</f>
        <v>0.04</v>
      </c>
      <c r="AE378" s="731">
        <f>IF($Z378="--","--",0.15)</f>
        <v>0.15</v>
      </c>
      <c r="AF378" s="732">
        <f>IF($Z378="--","--",ROUND(AC378+AD378+AE378,2))</f>
        <v>1.39</v>
      </c>
      <c r="AG378" s="732">
        <f>IF($Z378="--","--",IF($AC378&lt;=2,$Z378+1,($Z378+1)+ROUNDUP($AC378-2,0)*0.1))</f>
        <v>2.2000000000000002</v>
      </c>
      <c r="AH378" s="731">
        <f>IF($D378=0.3,1.04,IF($D378=0.4,0.92,IF($D378=0.45,0.86,IF($D378=0.5,0.8,IF($D378=0.75,0.8,IF($D378=0.6,0.68,IF($D378=0.8,0.74,IF($D378=1,0.7,IF($D378=1.2,0.66,IF($D378=1.5,0.6,IF($D378&lt;=2,(2.4-(D378+0.3)),"--")))))))))))</f>
        <v>0.92</v>
      </c>
      <c r="AI378" s="733">
        <f>IF($Z378="--","--",IF($AF378&lt;=$X$4,ROUND(IF($AF378&lt;1.5,$AF378*$AG378*$AH378,1.5*$AG378*$AH378),2),0))</f>
        <v>2.81</v>
      </c>
      <c r="AJ378" s="733">
        <f>IF($Z378="--","--",IF($AF378&gt;$X$4,ROUND(IF($AF378&lt;1.5,$AF378*$AG378*$AH378,1.5*$AG378*$AH378),2),0))</f>
        <v>0</v>
      </c>
      <c r="AK378" s="733">
        <f>IF($Z378="--","--",IF($AF378&gt;$X$4,ROUND(IF($AF378&lt;1.5,0,IF($AF378&gt;3,1.5*$AG378*$AH378,($AF378-1.5)*$AG378*$AH378)),2),0))</f>
        <v>0</v>
      </c>
      <c r="AL378" s="733">
        <f>IF($Z378="--","--",IF($AF378&gt;$X$4,ROUND(IF($AF378&lt;3,0,IF($AF378&gt;4.5,1.5*$AG378*$AH378,($AF378-3)*$AG378*$AH378)),2),0))</f>
        <v>0</v>
      </c>
      <c r="AM378" s="733">
        <f>IF($Z378="--","--",IF($AF378&gt;$X$4,ROUND(IF($AF378&lt;4.5,0,IF($AF378&gt;6,($AF378-4.5)*$AG378*$AH378,($AF378-4.5)*$AG378*$AH378)),2),0))</f>
        <v>0</v>
      </c>
      <c r="AN378" s="734">
        <f>IF($Z378="--","--",IF($AF378&gt;$X$4, IF( $AF378&lt;=4,   ROUND(($AH378*4)*($AF378+0.5)*2,2),   0),0))</f>
        <v>0</v>
      </c>
      <c r="AO378" s="735">
        <f>IF($Z378="--","--",IF($AF378&gt;$X$4, IF( $AF378&gt;4,   ROUND(($AH378*4)*($AF378+0.5)*2,2),   0),0))</f>
        <v>0</v>
      </c>
      <c r="AP378" s="1216" t="str">
        <f>A378</f>
        <v>G1 =&gt; G2</v>
      </c>
      <c r="AQ378" s="1217"/>
      <c r="AR378" s="739">
        <f>D378</f>
        <v>0.4</v>
      </c>
      <c r="AS378" s="736"/>
      <c r="AT378" s="736"/>
      <c r="AU378" s="723">
        <f>H378</f>
        <v>40</v>
      </c>
      <c r="AV378" s="721">
        <f>IF($Z378="--","--",Z378+0.2)</f>
        <v>1.4</v>
      </c>
      <c r="AW378" s="729" t="s">
        <v>31</v>
      </c>
      <c r="AX378" s="722">
        <f t="shared" ref="AX378:AX383" si="1973">AV378</f>
        <v>1.4</v>
      </c>
      <c r="AY378" s="727">
        <f>IF(D378&gt;2,AU378,AU378-AV378)</f>
        <v>38.6</v>
      </c>
      <c r="AZ378" s="798">
        <f>O378</f>
        <v>0.1</v>
      </c>
      <c r="BA378" s="798"/>
      <c r="BB378" s="727">
        <f>Q378</f>
        <v>1.08</v>
      </c>
      <c r="BC378" s="724">
        <f>IF(F378=0,IF(ROUND( AY378 * ( ( (O378*Q378) +  ( ((D378+N378*2)/6)*Q378 ) ) - ROUND(  ((D378+N378*2)^2)   *   (   ( PI()*96.379 / (4*360) )  -  ( (SIN((96.379/2)*PI()/180)) * (COS((96.379/2)*PI()/180)) / 4 )   ), 4) ),2),   ROUND( AY378 * ( ( (O378*Q378) +  ( ((D378+N378*2)/4)*Q378 ) ) - ROUND(  ((D378+N378*2)^2)   *   (   ( PI()*120 / (4*360) )  -  ( (SIN((120/2)*PI()/180)) * (COS((120/2)*PI()/180)) / 4 )   ), 4) ),2)),0)</f>
        <v>7.8</v>
      </c>
      <c r="BD378" s="737">
        <f>IF(F378&gt;0,ROUND(AY378*O378*Q378,2),0)</f>
        <v>0</v>
      </c>
      <c r="BE378" s="737"/>
      <c r="BF378" s="737">
        <f>SUM(R378:V378,AI378:AM378)</f>
        <v>60.7</v>
      </c>
      <c r="BG378" s="737">
        <f>IF(F378=0, ROUND( ( PI()*( (D378+N378*2)^2 ) / 4  ) * AY378,2),  ROUND( (D378+N378*2)*(F378+N378*2) * AY378,2))*I378</f>
        <v>6.98</v>
      </c>
      <c r="BH378" s="726">
        <f>IF(($K378+N378-0.15)&lt;=2,($K378+N378+0.15),IF(($K378+N378)&lt;=3,2.35,($K378+N378+0.2)-0.85))</f>
        <v>1.3899999999999992</v>
      </c>
      <c r="BI378" s="726">
        <f>IF(D378&gt;2,   (K378-F378-N378-0.11),IF(($K378+N378)&lt;=2,0,IF(($K378+N378)&gt;3,0.85,(K378+N378+0.2-BH378))))</f>
        <v>0</v>
      </c>
      <c r="BJ378" s="726">
        <f>IF($Z378="--",0,IF(D378&gt;2,ROUND(((1.42+0.4)+(0.91+0.4))*2*BI378,2),ROUND(AV378*AX378*BH378,2)))</f>
        <v>2.72</v>
      </c>
      <c r="BK378" s="726">
        <f t="shared" ref="BK378:BK383" si="1974">ROUND(((PI()*0.9^2)/4)*BI378,2)</f>
        <v>0</v>
      </c>
      <c r="BL378" s="738">
        <f t="shared" ref="BL378:BL383" si="1975">ROUND(BF378-BG378-BJ378-BK378-BC378-BD378,2)</f>
        <v>43.2</v>
      </c>
      <c r="BM378" s="718"/>
      <c r="BN378" s="779" t="s">
        <v>35551</v>
      </c>
      <c r="BO378" s="793" t="s">
        <v>35561</v>
      </c>
      <c r="BP378" s="784">
        <v>0.4</v>
      </c>
      <c r="BQ378" s="784">
        <v>40</v>
      </c>
      <c r="BR378" s="787">
        <v>1.1999999999999993</v>
      </c>
      <c r="BS378" s="787">
        <v>1.1989999999999981</v>
      </c>
      <c r="BT378" s="795">
        <v>0</v>
      </c>
    </row>
    <row r="379" spans="1:72" ht="14.25">
      <c r="A379" s="1216" t="str">
        <f t="shared" ref="A379:A383" si="1976">BN379</f>
        <v>G2 =&gt; G3</v>
      </c>
      <c r="B379" s="1218"/>
      <c r="C379" s="1217"/>
      <c r="D379" s="800">
        <f t="shared" ref="D379:D383" si="1977">BP379</f>
        <v>0.4</v>
      </c>
      <c r="E379" s="801"/>
      <c r="F379" s="802"/>
      <c r="G379" s="803" t="s">
        <v>34920</v>
      </c>
      <c r="H379" s="740">
        <f t="shared" ref="H379:H383" si="1978">BQ379</f>
        <v>40</v>
      </c>
      <c r="I379" s="740">
        <v>1</v>
      </c>
      <c r="J379" s="740">
        <f t="shared" ref="J379:J383" si="1979">H379</f>
        <v>40</v>
      </c>
      <c r="K379" s="804">
        <f t="shared" ref="K379:K383" si="1980">BR379</f>
        <v>1.1989999999999981</v>
      </c>
      <c r="L379" s="804">
        <f t="shared" ref="L379:L383" si="1981">BS379</f>
        <v>1.2069999999999936</v>
      </c>
      <c r="M379" s="724">
        <f t="shared" ref="M379:M383" si="1982">ROUND((K379+L379)/2,2)</f>
        <v>1.2</v>
      </c>
      <c r="N379" s="725">
        <f t="shared" ref="N379:N383" si="1983">IF(F379=0,ROUND($D379*10%,2),IF(D379&gt;2.8,0.18,0.15))</f>
        <v>0.04</v>
      </c>
      <c r="O379" s="725">
        <f t="shared" ref="O379:O383" si="1984">IF(F379=0,IF(   ROUND($D379/4,2),   IF(ROUND(($D379*1.2)/6,2)&lt;0.1,0.1,ROUND(($D379*1.2)/6,2))),0.5)</f>
        <v>0.1</v>
      </c>
      <c r="P379" s="724">
        <f t="shared" ref="P379:P383" si="1985">M379+N379+O379</f>
        <v>1.34</v>
      </c>
      <c r="Q379" s="724">
        <f t="shared" ref="Q379:Q383" si="1986">IF(P379&lt;2,(D379+N379*2)+0.6,(D379+N379*2)+0.6+ROUNDUP(P379-2,0)*0.1)*I379</f>
        <v>1.08</v>
      </c>
      <c r="R379" s="726">
        <f t="shared" ref="R379:R383" si="1987">IF($P379&lt;=$X$4,ROUND(IF($P379&lt;1.5,$P379*$H379*$Q379,1.5*$H379*$Q379),2),0)</f>
        <v>57.89</v>
      </c>
      <c r="S379" s="726">
        <f t="shared" ref="S379:S383" si="1988">IF($P379&gt;$X$4,ROUND(IF($P379&lt;1.5,$P379*$H379*$Q379,1.5*$H379*$Q379),2),0)</f>
        <v>0</v>
      </c>
      <c r="T379" s="726">
        <f t="shared" ref="T379:T383" si="1989">IF($P379&gt;$X$4,ROUND(IF($P379&lt;1.5,0,IF($P379&gt;3,1.5*$H379*$Q379,($P379-1.5)*$H379*$Q379)),2),0)</f>
        <v>0</v>
      </c>
      <c r="U379" s="726">
        <f t="shared" ref="U379:U383" si="1990">IF($P379&gt;$X$4,ROUND(IF($P379&lt;3,0,IF($P379&gt;4.5,1.5*$H379*$Q379,($P379-3)*$H379*$Q379)),2),0)</f>
        <v>0</v>
      </c>
      <c r="V379" s="726">
        <f t="shared" ref="V379:V383" si="1991">IF($P379&gt;$X$4,ROUND(IF($P379&lt;4.5,0,IF($P379&gt;6,($P379-4.5)*$H379*$Q379,($P379-4.5)*$H379*$Q379)),2),0)</f>
        <v>0</v>
      </c>
      <c r="W379" s="727">
        <f t="shared" ref="W379:W383" si="1992">IF($P379&gt;$X$4, IF( $P379&lt;=4,   ROUND($H379*($P379+0.5)*2,2),   0),0)</f>
        <v>0</v>
      </c>
      <c r="X379" s="728">
        <f t="shared" ref="X379:X383" si="1993">IF($P379&gt;$X$4, IF( $P379&gt;4,   ROUND($H379*($P379+0.5)*2,2),   0),0)</f>
        <v>0</v>
      </c>
      <c r="Y379" s="720" t="str">
        <f t="shared" ref="Y379:Y383" si="1994">BO379</f>
        <v>G2</v>
      </c>
      <c r="Z379" s="721">
        <f t="shared" ref="Z379:Z383" si="1995">IF($D379=0.3,IF($I379=1,1.2,IF(I379=2,1.5,"--")),IF($D379=0.4,IF($I379=1,1.2,IF(I379=2,1.5,"--")),IF($D379=0.45,IF($I379=1,1.2,IF(I379=2,1.5,"--")),IF($D379=0.5,IF($I379=1,1.2,IF(I379=2,1.5,"--")),IF($D379=0.6,IF($I379=1,1.2,IF(I379=2,2,"--")),IF($D379=0.75,IF($I379=1,1.3,IF(I379=2,2,"--")),IF($D379=0.8,1.3,IF($D379=1,1.5,IF($D379=1.2,1.7,IF($D379&lt;=2,2,"--"))))))))))</f>
        <v>1.2</v>
      </c>
      <c r="AA379" s="729" t="s">
        <v>31</v>
      </c>
      <c r="AB379" s="722">
        <f t="shared" si="1972"/>
        <v>1.2</v>
      </c>
      <c r="AC379" s="730">
        <f t="shared" ref="AC379:AC383" si="1996">IF($Z379="--","--",K379)</f>
        <v>1.1989999999999981</v>
      </c>
      <c r="AD379" s="731">
        <f t="shared" ref="AD379:AD383" si="1997">IF($Z379="--","--",IF(D379&gt;1.5,0.15,ROUND($D379*10%,2)))</f>
        <v>0.04</v>
      </c>
      <c r="AE379" s="731">
        <f t="shared" ref="AE379:AE383" si="1998">IF($Z379="--","--",0.15)</f>
        <v>0.15</v>
      </c>
      <c r="AF379" s="732">
        <f t="shared" ref="AF379:AF383" si="1999">IF($Z379="--","--",ROUND(AC379+AD379+AE379,2))</f>
        <v>1.39</v>
      </c>
      <c r="AG379" s="732">
        <f t="shared" ref="AG379:AG383" si="2000">IF($Z379="--","--",IF($AC379&lt;=2,$Z379+1,($Z379+1)+ROUNDUP($AC379-2,0)*0.1))</f>
        <v>2.2000000000000002</v>
      </c>
      <c r="AH379" s="731">
        <f t="shared" ref="AH379:AH383" si="2001">IF($D379=0.3,1.04,IF($D379=0.4,0.92,IF($D379=0.45,0.86,IF($D379=0.5,0.8,IF($D379=0.75,0.8,IF($D379=0.6,0.68,IF($D379=0.8,0.74,IF($D379=1,0.7,IF($D379=1.2,0.66,IF($D379=1.5,0.6,IF($D379&lt;=2,(2.4-(D379+0.3)),"--")))))))))))</f>
        <v>0.92</v>
      </c>
      <c r="AI379" s="733">
        <f t="shared" ref="AI379:AI383" si="2002">IF($Z379="--","--",IF($AF379&lt;=$X$4,ROUND(IF($AF379&lt;1.5,$AF379*$AG379*$AH379,1.5*$AG379*$AH379),2),0))</f>
        <v>2.81</v>
      </c>
      <c r="AJ379" s="733">
        <f t="shared" ref="AJ379:AJ383" si="2003">IF($Z379="--","--",IF($AF379&gt;$X$4,ROUND(IF($AF379&lt;1.5,$AF379*$AG379*$AH379,1.5*$AG379*$AH379),2),0))</f>
        <v>0</v>
      </c>
      <c r="AK379" s="733">
        <f t="shared" ref="AK379:AK383" si="2004">IF($Z379="--","--",IF($AF379&gt;$X$4,ROUND(IF($AF379&lt;1.5,0,IF($AF379&gt;3,1.5*$AG379*$AH379,($AF379-1.5)*$AG379*$AH379)),2),0))</f>
        <v>0</v>
      </c>
      <c r="AL379" s="733">
        <f t="shared" ref="AL379:AL383" si="2005">IF($Z379="--","--",IF($AF379&gt;$X$4,ROUND(IF($AF379&lt;3,0,IF($AF379&gt;4.5,1.5*$AG379*$AH379,($AF379-3)*$AG379*$AH379)),2),0))</f>
        <v>0</v>
      </c>
      <c r="AM379" s="733">
        <f t="shared" ref="AM379:AM383" si="2006">IF($Z379="--","--",IF($AF379&gt;$X$4,ROUND(IF($AF379&lt;4.5,0,IF($AF379&gt;6,($AF379-4.5)*$AG379*$AH379,($AF379-4.5)*$AG379*$AH379)),2),0))</f>
        <v>0</v>
      </c>
      <c r="AN379" s="734">
        <f t="shared" ref="AN379:AN383" si="2007">IF($Z379="--","--",IF($AF379&gt;$X$4, IF( $AF379&lt;=4,   ROUND(($AH379*4)*($AF379+0.5)*2,2),   0),0))</f>
        <v>0</v>
      </c>
      <c r="AO379" s="735">
        <f t="shared" ref="AO379:AO383" si="2008">IF($Z379="--","--",IF($AF379&gt;$X$4, IF( $AF379&gt;4,   ROUND(($AH379*4)*($AF379+0.5)*2,2),   0),0))</f>
        <v>0</v>
      </c>
      <c r="AP379" s="1216" t="str">
        <f t="shared" ref="AP379:AP383" si="2009">A379</f>
        <v>G2 =&gt; G3</v>
      </c>
      <c r="AQ379" s="1217"/>
      <c r="AR379" s="739">
        <f t="shared" ref="AR379:AR383" si="2010">D379</f>
        <v>0.4</v>
      </c>
      <c r="AS379" s="736"/>
      <c r="AT379" s="736"/>
      <c r="AU379" s="723">
        <f t="shared" ref="AU379:AU383" si="2011">H379</f>
        <v>40</v>
      </c>
      <c r="AV379" s="721">
        <f t="shared" ref="AV379:AV383" si="2012">IF($Z379="--","--",Z379+0.2)</f>
        <v>1.4</v>
      </c>
      <c r="AW379" s="729" t="s">
        <v>31</v>
      </c>
      <c r="AX379" s="722">
        <f t="shared" si="1973"/>
        <v>1.4</v>
      </c>
      <c r="AY379" s="727">
        <f t="shared" ref="AY379:AY383" si="2013">IF(D379&gt;2,AU379,AU379-AV379)</f>
        <v>38.6</v>
      </c>
      <c r="AZ379" s="798">
        <f t="shared" ref="AZ379:AZ383" si="2014">O379</f>
        <v>0.1</v>
      </c>
      <c r="BA379" s="798"/>
      <c r="BB379" s="727">
        <f t="shared" ref="BB379:BB383" si="2015">Q379</f>
        <v>1.08</v>
      </c>
      <c r="BC379" s="724">
        <f t="shared" ref="BC379:BC383" si="2016">IF(F379=0,IF(ROUND( AY379 * ( ( (O379*Q379) +  ( ((D379+N379*2)/6)*Q379 ) ) - ROUND(  ((D379+N379*2)^2)   *   (   ( PI()*96.379 / (4*360) )  -  ( (SIN((96.379/2)*PI()/180)) * (COS((96.379/2)*PI()/180)) / 4 )   ), 4) ),2),   ROUND( AY379 * ( ( (O379*Q379) +  ( ((D379+N379*2)/4)*Q379 ) ) - ROUND(  ((D379+N379*2)^2)   *   (   ( PI()*120 / (4*360) )  -  ( (SIN((120/2)*PI()/180)) * (COS((120/2)*PI()/180)) / 4 )   ), 4) ),2)),0)</f>
        <v>7.8</v>
      </c>
      <c r="BD379" s="737">
        <f t="shared" ref="BD379:BD383" si="2017">IF(F379&gt;0,ROUND(AY379*O379*Q379,2),0)</f>
        <v>0</v>
      </c>
      <c r="BE379" s="737"/>
      <c r="BF379" s="737">
        <f t="shared" ref="BF379:BF383" si="2018">SUM(R379:V379,AI379:AM379)</f>
        <v>60.7</v>
      </c>
      <c r="BG379" s="737">
        <f t="shared" ref="BG379:BG383" si="2019">IF(F379=0, ROUND( ( PI()*( (D379+N379*2)^2 ) / 4  ) * AY379,2),  ROUND( (D379+N379*2)*(F379+N379*2) * AY379,2))*I379</f>
        <v>6.98</v>
      </c>
      <c r="BH379" s="726">
        <f t="shared" ref="BH379:BH383" si="2020">IF(($K379+N379-0.15)&lt;=2,($K379+N379+0.15),IF(($K379+N379)&lt;=3,2.35,($K379+N379+0.2)-0.85))</f>
        <v>1.388999999999998</v>
      </c>
      <c r="BI379" s="726">
        <f t="shared" ref="BI379:BI383" si="2021">IF(D379&gt;2,   (K379-F379-N379-0.11),IF(($K379+N379)&lt;=2,0,IF(($K379+N379)&gt;3,0.85,(K379+N379+0.2-BH379))))</f>
        <v>0</v>
      </c>
      <c r="BJ379" s="726">
        <f t="shared" ref="BJ379:BJ383" si="2022">IF($Z379="--",0,IF(D379&gt;2,ROUND(((1.42+0.4)+(0.91+0.4))*2*BI379,2),ROUND(AV379*AX379*BH379,2)))</f>
        <v>2.72</v>
      </c>
      <c r="BK379" s="726">
        <f t="shared" si="1974"/>
        <v>0</v>
      </c>
      <c r="BL379" s="738">
        <f t="shared" si="1975"/>
        <v>43.2</v>
      </c>
      <c r="BM379" s="718"/>
      <c r="BN379" s="779" t="s">
        <v>35552</v>
      </c>
      <c r="BO379" s="793" t="s">
        <v>35562</v>
      </c>
      <c r="BP379" s="784">
        <v>0.4</v>
      </c>
      <c r="BQ379" s="784">
        <v>40</v>
      </c>
      <c r="BR379" s="787">
        <v>1.1989999999999981</v>
      </c>
      <c r="BS379" s="787">
        <v>1.2069999999999936</v>
      </c>
      <c r="BT379" s="795">
        <v>0</v>
      </c>
    </row>
    <row r="380" spans="1:72" ht="14.25">
      <c r="A380" s="1216" t="str">
        <f t="shared" si="1976"/>
        <v>G3 =&gt; G4</v>
      </c>
      <c r="B380" s="1218"/>
      <c r="C380" s="1217"/>
      <c r="D380" s="800">
        <f t="shared" si="1977"/>
        <v>0.4</v>
      </c>
      <c r="E380" s="801"/>
      <c r="F380" s="802"/>
      <c r="G380" s="803" t="s">
        <v>34920</v>
      </c>
      <c r="H380" s="740">
        <f t="shared" si="1978"/>
        <v>40</v>
      </c>
      <c r="I380" s="740">
        <v>1</v>
      </c>
      <c r="J380" s="740">
        <f t="shared" si="1979"/>
        <v>40</v>
      </c>
      <c r="K380" s="804">
        <f t="shared" si="1980"/>
        <v>1.2069999999999936</v>
      </c>
      <c r="L380" s="804">
        <f t="shared" si="1981"/>
        <v>1.2769999999999939</v>
      </c>
      <c r="M380" s="724">
        <f t="shared" si="1982"/>
        <v>1.24</v>
      </c>
      <c r="N380" s="725">
        <f t="shared" si="1983"/>
        <v>0.04</v>
      </c>
      <c r="O380" s="725">
        <f t="shared" si="1984"/>
        <v>0.1</v>
      </c>
      <c r="P380" s="724">
        <f t="shared" si="1985"/>
        <v>1.3800000000000001</v>
      </c>
      <c r="Q380" s="724">
        <f t="shared" si="1986"/>
        <v>1.08</v>
      </c>
      <c r="R380" s="726">
        <f t="shared" si="1987"/>
        <v>59.62</v>
      </c>
      <c r="S380" s="726">
        <f t="shared" si="1988"/>
        <v>0</v>
      </c>
      <c r="T380" s="726">
        <f t="shared" si="1989"/>
        <v>0</v>
      </c>
      <c r="U380" s="726">
        <f t="shared" si="1990"/>
        <v>0</v>
      </c>
      <c r="V380" s="726">
        <f t="shared" si="1991"/>
        <v>0</v>
      </c>
      <c r="W380" s="727">
        <f t="shared" si="1992"/>
        <v>0</v>
      </c>
      <c r="X380" s="728">
        <f t="shared" si="1993"/>
        <v>0</v>
      </c>
      <c r="Y380" s="720" t="str">
        <f t="shared" si="1994"/>
        <v>G3</v>
      </c>
      <c r="Z380" s="721">
        <f t="shared" si="1995"/>
        <v>1.2</v>
      </c>
      <c r="AA380" s="729" t="s">
        <v>31</v>
      </c>
      <c r="AB380" s="722">
        <f t="shared" si="1972"/>
        <v>1.2</v>
      </c>
      <c r="AC380" s="730">
        <f t="shared" si="1996"/>
        <v>1.2069999999999936</v>
      </c>
      <c r="AD380" s="731">
        <f t="shared" si="1997"/>
        <v>0.04</v>
      </c>
      <c r="AE380" s="731">
        <f t="shared" si="1998"/>
        <v>0.15</v>
      </c>
      <c r="AF380" s="732">
        <f t="shared" si="1999"/>
        <v>1.4</v>
      </c>
      <c r="AG380" s="732">
        <f t="shared" si="2000"/>
        <v>2.2000000000000002</v>
      </c>
      <c r="AH380" s="731">
        <f t="shared" si="2001"/>
        <v>0.92</v>
      </c>
      <c r="AI380" s="733">
        <f t="shared" si="2002"/>
        <v>2.83</v>
      </c>
      <c r="AJ380" s="733">
        <f t="shared" si="2003"/>
        <v>0</v>
      </c>
      <c r="AK380" s="733">
        <f t="shared" si="2004"/>
        <v>0</v>
      </c>
      <c r="AL380" s="733">
        <f t="shared" si="2005"/>
        <v>0</v>
      </c>
      <c r="AM380" s="733">
        <f t="shared" si="2006"/>
        <v>0</v>
      </c>
      <c r="AN380" s="734">
        <f t="shared" si="2007"/>
        <v>0</v>
      </c>
      <c r="AO380" s="735">
        <f t="shared" si="2008"/>
        <v>0</v>
      </c>
      <c r="AP380" s="1216" t="str">
        <f t="shared" si="2009"/>
        <v>G3 =&gt; G4</v>
      </c>
      <c r="AQ380" s="1217"/>
      <c r="AR380" s="739">
        <f t="shared" si="2010"/>
        <v>0.4</v>
      </c>
      <c r="AS380" s="736"/>
      <c r="AT380" s="736"/>
      <c r="AU380" s="723">
        <f t="shared" si="2011"/>
        <v>40</v>
      </c>
      <c r="AV380" s="721">
        <f t="shared" si="2012"/>
        <v>1.4</v>
      </c>
      <c r="AW380" s="729" t="s">
        <v>31</v>
      </c>
      <c r="AX380" s="722">
        <f t="shared" si="1973"/>
        <v>1.4</v>
      </c>
      <c r="AY380" s="727">
        <f t="shared" si="2013"/>
        <v>38.6</v>
      </c>
      <c r="AZ380" s="798">
        <f t="shared" si="2014"/>
        <v>0.1</v>
      </c>
      <c r="BA380" s="798"/>
      <c r="BB380" s="727">
        <f t="shared" si="2015"/>
        <v>1.08</v>
      </c>
      <c r="BC380" s="724">
        <f t="shared" si="2016"/>
        <v>7.8</v>
      </c>
      <c r="BD380" s="737">
        <f t="shared" si="2017"/>
        <v>0</v>
      </c>
      <c r="BE380" s="737"/>
      <c r="BF380" s="737">
        <f t="shared" si="2018"/>
        <v>62.449999999999996</v>
      </c>
      <c r="BG380" s="737">
        <f t="shared" si="2019"/>
        <v>6.98</v>
      </c>
      <c r="BH380" s="726">
        <f t="shared" si="2020"/>
        <v>1.3969999999999936</v>
      </c>
      <c r="BI380" s="726">
        <f t="shared" si="2021"/>
        <v>0</v>
      </c>
      <c r="BJ380" s="726">
        <f t="shared" si="2022"/>
        <v>2.74</v>
      </c>
      <c r="BK380" s="726">
        <f t="shared" si="1974"/>
        <v>0</v>
      </c>
      <c r="BL380" s="738">
        <f t="shared" si="1975"/>
        <v>44.93</v>
      </c>
      <c r="BM380" s="718"/>
      <c r="BN380" s="779" t="s">
        <v>35553</v>
      </c>
      <c r="BO380" s="793" t="s">
        <v>35563</v>
      </c>
      <c r="BP380" s="784">
        <v>0.4</v>
      </c>
      <c r="BQ380" s="784">
        <v>40</v>
      </c>
      <c r="BR380" s="787">
        <v>1.2069999999999936</v>
      </c>
      <c r="BS380" s="787">
        <v>1.2769999999999939</v>
      </c>
      <c r="BT380" s="795">
        <v>0</v>
      </c>
    </row>
    <row r="381" spans="1:72" ht="14.25">
      <c r="A381" s="1216" t="str">
        <f t="shared" si="1976"/>
        <v>G4 =&gt; G5</v>
      </c>
      <c r="B381" s="1218"/>
      <c r="C381" s="1217"/>
      <c r="D381" s="800">
        <f t="shared" si="1977"/>
        <v>0.4</v>
      </c>
      <c r="E381" s="801"/>
      <c r="F381" s="802"/>
      <c r="G381" s="803" t="s">
        <v>34920</v>
      </c>
      <c r="H381" s="740">
        <f t="shared" si="1978"/>
        <v>35</v>
      </c>
      <c r="I381" s="740">
        <v>1</v>
      </c>
      <c r="J381" s="740">
        <f t="shared" si="1979"/>
        <v>35</v>
      </c>
      <c r="K381" s="804">
        <f t="shared" si="1980"/>
        <v>1.2769999999999939</v>
      </c>
      <c r="L381" s="804">
        <f t="shared" si="1981"/>
        <v>1.3679999999999914</v>
      </c>
      <c r="M381" s="724">
        <f t="shared" si="1982"/>
        <v>1.32</v>
      </c>
      <c r="N381" s="725">
        <f t="shared" si="1983"/>
        <v>0.04</v>
      </c>
      <c r="O381" s="725">
        <f t="shared" si="1984"/>
        <v>0.1</v>
      </c>
      <c r="P381" s="724">
        <f t="shared" si="1985"/>
        <v>1.4600000000000002</v>
      </c>
      <c r="Q381" s="724">
        <f t="shared" si="1986"/>
        <v>1.08</v>
      </c>
      <c r="R381" s="726">
        <f t="shared" si="1987"/>
        <v>55.19</v>
      </c>
      <c r="S381" s="726">
        <f t="shared" si="1988"/>
        <v>0</v>
      </c>
      <c r="T381" s="726">
        <f t="shared" si="1989"/>
        <v>0</v>
      </c>
      <c r="U381" s="726">
        <f t="shared" si="1990"/>
        <v>0</v>
      </c>
      <c r="V381" s="726">
        <f t="shared" si="1991"/>
        <v>0</v>
      </c>
      <c r="W381" s="727">
        <f t="shared" si="1992"/>
        <v>0</v>
      </c>
      <c r="X381" s="728">
        <f t="shared" si="1993"/>
        <v>0</v>
      </c>
      <c r="Y381" s="720" t="str">
        <f t="shared" si="1994"/>
        <v>G4</v>
      </c>
      <c r="Z381" s="721">
        <f t="shared" si="1995"/>
        <v>1.2</v>
      </c>
      <c r="AA381" s="729" t="s">
        <v>31</v>
      </c>
      <c r="AB381" s="722">
        <f t="shared" si="1972"/>
        <v>1.2</v>
      </c>
      <c r="AC381" s="730">
        <f t="shared" si="1996"/>
        <v>1.2769999999999939</v>
      </c>
      <c r="AD381" s="731">
        <f t="shared" si="1997"/>
        <v>0.04</v>
      </c>
      <c r="AE381" s="731">
        <f t="shared" si="1998"/>
        <v>0.15</v>
      </c>
      <c r="AF381" s="732">
        <f t="shared" si="1999"/>
        <v>1.47</v>
      </c>
      <c r="AG381" s="732">
        <f t="shared" si="2000"/>
        <v>2.2000000000000002</v>
      </c>
      <c r="AH381" s="731">
        <f t="shared" si="2001"/>
        <v>0.92</v>
      </c>
      <c r="AI381" s="733">
        <f t="shared" si="2002"/>
        <v>2.98</v>
      </c>
      <c r="AJ381" s="733">
        <f t="shared" si="2003"/>
        <v>0</v>
      </c>
      <c r="AK381" s="733">
        <f t="shared" si="2004"/>
        <v>0</v>
      </c>
      <c r="AL381" s="733">
        <f t="shared" si="2005"/>
        <v>0</v>
      </c>
      <c r="AM381" s="733">
        <f t="shared" si="2006"/>
        <v>0</v>
      </c>
      <c r="AN381" s="734">
        <f t="shared" si="2007"/>
        <v>0</v>
      </c>
      <c r="AO381" s="735">
        <f t="shared" si="2008"/>
        <v>0</v>
      </c>
      <c r="AP381" s="1216" t="str">
        <f t="shared" si="2009"/>
        <v>G4 =&gt; G5</v>
      </c>
      <c r="AQ381" s="1217"/>
      <c r="AR381" s="739">
        <f t="shared" si="2010"/>
        <v>0.4</v>
      </c>
      <c r="AS381" s="736"/>
      <c r="AT381" s="736"/>
      <c r="AU381" s="723">
        <f t="shared" si="2011"/>
        <v>35</v>
      </c>
      <c r="AV381" s="721">
        <f t="shared" si="2012"/>
        <v>1.4</v>
      </c>
      <c r="AW381" s="729" t="s">
        <v>31</v>
      </c>
      <c r="AX381" s="722">
        <f t="shared" si="1973"/>
        <v>1.4</v>
      </c>
      <c r="AY381" s="727">
        <f t="shared" si="2013"/>
        <v>33.6</v>
      </c>
      <c r="AZ381" s="798">
        <f t="shared" si="2014"/>
        <v>0.1</v>
      </c>
      <c r="BA381" s="798"/>
      <c r="BB381" s="727">
        <f t="shared" si="2015"/>
        <v>1.08</v>
      </c>
      <c r="BC381" s="724">
        <f t="shared" si="2016"/>
        <v>6.79</v>
      </c>
      <c r="BD381" s="737">
        <f t="shared" si="2017"/>
        <v>0</v>
      </c>
      <c r="BE381" s="737"/>
      <c r="BF381" s="737">
        <f t="shared" si="2018"/>
        <v>58.169999999999995</v>
      </c>
      <c r="BG381" s="737">
        <f t="shared" si="2019"/>
        <v>6.08</v>
      </c>
      <c r="BH381" s="726">
        <f t="shared" si="2020"/>
        <v>1.4669999999999939</v>
      </c>
      <c r="BI381" s="726">
        <f t="shared" si="2021"/>
        <v>0</v>
      </c>
      <c r="BJ381" s="726">
        <f t="shared" si="2022"/>
        <v>2.88</v>
      </c>
      <c r="BK381" s="726">
        <f t="shared" si="1974"/>
        <v>0</v>
      </c>
      <c r="BL381" s="738">
        <f t="shared" si="1975"/>
        <v>42.42</v>
      </c>
      <c r="BM381" s="718"/>
      <c r="BN381" s="779" t="s">
        <v>35554</v>
      </c>
      <c r="BO381" s="793" t="s">
        <v>35564</v>
      </c>
      <c r="BP381" s="784">
        <v>0.4</v>
      </c>
      <c r="BQ381" s="784">
        <v>35</v>
      </c>
      <c r="BR381" s="787">
        <v>1.2769999999999939</v>
      </c>
      <c r="BS381" s="787">
        <v>1.3679999999999914</v>
      </c>
      <c r="BT381" s="795">
        <v>0</v>
      </c>
    </row>
    <row r="382" spans="1:72" ht="14.25">
      <c r="A382" s="1216" t="str">
        <f t="shared" si="1976"/>
        <v>G5 =&gt; G6</v>
      </c>
      <c r="B382" s="1218"/>
      <c r="C382" s="1217"/>
      <c r="D382" s="800">
        <f t="shared" si="1977"/>
        <v>0.4</v>
      </c>
      <c r="E382" s="801"/>
      <c r="F382" s="802"/>
      <c r="G382" s="803" t="s">
        <v>34920</v>
      </c>
      <c r="H382" s="740">
        <f t="shared" si="1978"/>
        <v>35</v>
      </c>
      <c r="I382" s="740">
        <v>1</v>
      </c>
      <c r="J382" s="740">
        <f t="shared" si="1979"/>
        <v>35</v>
      </c>
      <c r="K382" s="804">
        <f t="shared" si="1980"/>
        <v>1.3679999999999914</v>
      </c>
      <c r="L382" s="804">
        <f t="shared" si="1981"/>
        <v>1.4069999999999894</v>
      </c>
      <c r="M382" s="724">
        <f t="shared" si="1982"/>
        <v>1.39</v>
      </c>
      <c r="N382" s="725">
        <f t="shared" si="1983"/>
        <v>0.04</v>
      </c>
      <c r="O382" s="725">
        <f t="shared" si="1984"/>
        <v>0.1</v>
      </c>
      <c r="P382" s="724">
        <f t="shared" si="1985"/>
        <v>1.53</v>
      </c>
      <c r="Q382" s="724">
        <f t="shared" si="1986"/>
        <v>1.08</v>
      </c>
      <c r="R382" s="726">
        <f t="shared" si="1987"/>
        <v>0</v>
      </c>
      <c r="S382" s="726">
        <f t="shared" si="1988"/>
        <v>56.7</v>
      </c>
      <c r="T382" s="726">
        <f t="shared" si="1989"/>
        <v>1.1299999999999999</v>
      </c>
      <c r="U382" s="726">
        <f t="shared" si="1990"/>
        <v>0</v>
      </c>
      <c r="V382" s="726">
        <f t="shared" si="1991"/>
        <v>0</v>
      </c>
      <c r="W382" s="727">
        <f t="shared" si="1992"/>
        <v>142.1</v>
      </c>
      <c r="X382" s="728">
        <f t="shared" si="1993"/>
        <v>0</v>
      </c>
      <c r="Y382" s="720" t="str">
        <f t="shared" si="1994"/>
        <v>G5</v>
      </c>
      <c r="Z382" s="721">
        <f t="shared" si="1995"/>
        <v>1.2</v>
      </c>
      <c r="AA382" s="729" t="s">
        <v>31</v>
      </c>
      <c r="AB382" s="722">
        <f t="shared" si="1972"/>
        <v>1.2</v>
      </c>
      <c r="AC382" s="730">
        <f t="shared" si="1996"/>
        <v>1.3679999999999914</v>
      </c>
      <c r="AD382" s="731">
        <f t="shared" si="1997"/>
        <v>0.04</v>
      </c>
      <c r="AE382" s="731">
        <f t="shared" si="1998"/>
        <v>0.15</v>
      </c>
      <c r="AF382" s="732">
        <f t="shared" si="1999"/>
        <v>1.56</v>
      </c>
      <c r="AG382" s="732">
        <f t="shared" si="2000"/>
        <v>2.2000000000000002</v>
      </c>
      <c r="AH382" s="731">
        <f t="shared" si="2001"/>
        <v>0.92</v>
      </c>
      <c r="AI382" s="733">
        <f t="shared" si="2002"/>
        <v>0</v>
      </c>
      <c r="AJ382" s="733">
        <f t="shared" si="2003"/>
        <v>3.04</v>
      </c>
      <c r="AK382" s="733">
        <f t="shared" si="2004"/>
        <v>0.12</v>
      </c>
      <c r="AL382" s="733">
        <f t="shared" si="2005"/>
        <v>0</v>
      </c>
      <c r="AM382" s="733">
        <f t="shared" si="2006"/>
        <v>0</v>
      </c>
      <c r="AN382" s="734">
        <f t="shared" si="2007"/>
        <v>15.16</v>
      </c>
      <c r="AO382" s="735">
        <f t="shared" si="2008"/>
        <v>0</v>
      </c>
      <c r="AP382" s="1216" t="str">
        <f t="shared" si="2009"/>
        <v>G5 =&gt; G6</v>
      </c>
      <c r="AQ382" s="1217"/>
      <c r="AR382" s="739">
        <f t="shared" si="2010"/>
        <v>0.4</v>
      </c>
      <c r="AS382" s="736"/>
      <c r="AT382" s="736"/>
      <c r="AU382" s="723">
        <f t="shared" si="2011"/>
        <v>35</v>
      </c>
      <c r="AV382" s="721">
        <f t="shared" si="2012"/>
        <v>1.4</v>
      </c>
      <c r="AW382" s="729" t="s">
        <v>31</v>
      </c>
      <c r="AX382" s="722">
        <f t="shared" si="1973"/>
        <v>1.4</v>
      </c>
      <c r="AY382" s="727">
        <f t="shared" si="2013"/>
        <v>33.6</v>
      </c>
      <c r="AZ382" s="798">
        <f t="shared" si="2014"/>
        <v>0.1</v>
      </c>
      <c r="BA382" s="798"/>
      <c r="BB382" s="727">
        <f t="shared" si="2015"/>
        <v>1.08</v>
      </c>
      <c r="BC382" s="724">
        <f t="shared" si="2016"/>
        <v>6.79</v>
      </c>
      <c r="BD382" s="737">
        <f t="shared" si="2017"/>
        <v>0</v>
      </c>
      <c r="BE382" s="737"/>
      <c r="BF382" s="737">
        <f t="shared" si="2018"/>
        <v>60.99</v>
      </c>
      <c r="BG382" s="737">
        <f t="shared" si="2019"/>
        <v>6.08</v>
      </c>
      <c r="BH382" s="726">
        <f t="shared" si="2020"/>
        <v>1.5579999999999914</v>
      </c>
      <c r="BI382" s="726">
        <f t="shared" si="2021"/>
        <v>0</v>
      </c>
      <c r="BJ382" s="726">
        <f t="shared" si="2022"/>
        <v>3.05</v>
      </c>
      <c r="BK382" s="726">
        <f t="shared" si="1974"/>
        <v>0</v>
      </c>
      <c r="BL382" s="738">
        <f t="shared" si="1975"/>
        <v>45.07</v>
      </c>
      <c r="BM382" s="718"/>
      <c r="BN382" s="779" t="s">
        <v>35555</v>
      </c>
      <c r="BO382" s="793" t="s">
        <v>35565</v>
      </c>
      <c r="BP382" s="784">
        <v>0.4</v>
      </c>
      <c r="BQ382" s="784">
        <v>35</v>
      </c>
      <c r="BR382" s="787">
        <v>1.3679999999999914</v>
      </c>
      <c r="BS382" s="787">
        <v>1.4069999999999894</v>
      </c>
      <c r="BT382" s="795">
        <v>0</v>
      </c>
    </row>
    <row r="383" spans="1:72" ht="14.25">
      <c r="A383" s="1216" t="str">
        <f t="shared" si="1976"/>
        <v>G6 =&gt; PVEXISTENTE</v>
      </c>
      <c r="B383" s="1218"/>
      <c r="C383" s="1217"/>
      <c r="D383" s="800">
        <f t="shared" si="1977"/>
        <v>0.4</v>
      </c>
      <c r="E383" s="801"/>
      <c r="F383" s="802"/>
      <c r="G383" s="803" t="s">
        <v>34920</v>
      </c>
      <c r="H383" s="740">
        <f t="shared" si="1978"/>
        <v>36</v>
      </c>
      <c r="I383" s="740">
        <v>1</v>
      </c>
      <c r="J383" s="740">
        <f t="shared" si="1979"/>
        <v>36</v>
      </c>
      <c r="K383" s="804">
        <f t="shared" si="1980"/>
        <v>1.4069999999999894</v>
      </c>
      <c r="L383" s="804">
        <f t="shared" si="1981"/>
        <v>1.4419999999999931</v>
      </c>
      <c r="M383" s="724">
        <f t="shared" si="1982"/>
        <v>1.42</v>
      </c>
      <c r="N383" s="725">
        <f t="shared" si="1983"/>
        <v>0.04</v>
      </c>
      <c r="O383" s="725">
        <f t="shared" si="1984"/>
        <v>0.1</v>
      </c>
      <c r="P383" s="724">
        <f t="shared" si="1985"/>
        <v>1.56</v>
      </c>
      <c r="Q383" s="724">
        <f t="shared" si="1986"/>
        <v>1.08</v>
      </c>
      <c r="R383" s="726">
        <f t="shared" si="1987"/>
        <v>0</v>
      </c>
      <c r="S383" s="726">
        <f t="shared" si="1988"/>
        <v>58.32</v>
      </c>
      <c r="T383" s="726">
        <f t="shared" si="1989"/>
        <v>2.33</v>
      </c>
      <c r="U383" s="726">
        <f t="shared" si="1990"/>
        <v>0</v>
      </c>
      <c r="V383" s="726">
        <f t="shared" si="1991"/>
        <v>0</v>
      </c>
      <c r="W383" s="727">
        <f t="shared" si="1992"/>
        <v>148.32</v>
      </c>
      <c r="X383" s="728">
        <f t="shared" si="1993"/>
        <v>0</v>
      </c>
      <c r="Y383" s="720" t="str">
        <f t="shared" si="1994"/>
        <v>G6</v>
      </c>
      <c r="Z383" s="721">
        <f t="shared" si="1995"/>
        <v>1.2</v>
      </c>
      <c r="AA383" s="729" t="s">
        <v>31</v>
      </c>
      <c r="AB383" s="722">
        <f t="shared" si="1972"/>
        <v>1.2</v>
      </c>
      <c r="AC383" s="730">
        <f t="shared" si="1996"/>
        <v>1.4069999999999894</v>
      </c>
      <c r="AD383" s="731">
        <f t="shared" si="1997"/>
        <v>0.04</v>
      </c>
      <c r="AE383" s="731">
        <f t="shared" si="1998"/>
        <v>0.15</v>
      </c>
      <c r="AF383" s="732">
        <f t="shared" si="1999"/>
        <v>1.6</v>
      </c>
      <c r="AG383" s="732">
        <f t="shared" si="2000"/>
        <v>2.2000000000000002</v>
      </c>
      <c r="AH383" s="731">
        <f t="shared" si="2001"/>
        <v>0.92</v>
      </c>
      <c r="AI383" s="733">
        <f t="shared" si="2002"/>
        <v>0</v>
      </c>
      <c r="AJ383" s="733">
        <f t="shared" si="2003"/>
        <v>3.04</v>
      </c>
      <c r="AK383" s="733">
        <f t="shared" si="2004"/>
        <v>0.2</v>
      </c>
      <c r="AL383" s="733">
        <f t="shared" si="2005"/>
        <v>0</v>
      </c>
      <c r="AM383" s="733">
        <f t="shared" si="2006"/>
        <v>0</v>
      </c>
      <c r="AN383" s="734">
        <f t="shared" si="2007"/>
        <v>15.46</v>
      </c>
      <c r="AO383" s="735">
        <f t="shared" si="2008"/>
        <v>0</v>
      </c>
      <c r="AP383" s="1216" t="str">
        <f t="shared" si="2009"/>
        <v>G6 =&gt; PVEXISTENTE</v>
      </c>
      <c r="AQ383" s="1217"/>
      <c r="AR383" s="739">
        <f t="shared" si="2010"/>
        <v>0.4</v>
      </c>
      <c r="AS383" s="736"/>
      <c r="AT383" s="736"/>
      <c r="AU383" s="723">
        <f t="shared" si="2011"/>
        <v>36</v>
      </c>
      <c r="AV383" s="721">
        <f t="shared" si="2012"/>
        <v>1.4</v>
      </c>
      <c r="AW383" s="729" t="s">
        <v>31</v>
      </c>
      <c r="AX383" s="722">
        <f t="shared" si="1973"/>
        <v>1.4</v>
      </c>
      <c r="AY383" s="727">
        <f t="shared" si="2013"/>
        <v>34.6</v>
      </c>
      <c r="AZ383" s="798">
        <f t="shared" si="2014"/>
        <v>0.1</v>
      </c>
      <c r="BA383" s="798"/>
      <c r="BB383" s="727">
        <f t="shared" si="2015"/>
        <v>1.08</v>
      </c>
      <c r="BC383" s="724">
        <f t="shared" si="2016"/>
        <v>7</v>
      </c>
      <c r="BD383" s="737">
        <f t="shared" si="2017"/>
        <v>0</v>
      </c>
      <c r="BE383" s="737"/>
      <c r="BF383" s="737">
        <f t="shared" si="2018"/>
        <v>63.89</v>
      </c>
      <c r="BG383" s="737">
        <f t="shared" si="2019"/>
        <v>6.26</v>
      </c>
      <c r="BH383" s="726">
        <f t="shared" si="2020"/>
        <v>1.5969999999999893</v>
      </c>
      <c r="BI383" s="726">
        <f t="shared" si="2021"/>
        <v>0</v>
      </c>
      <c r="BJ383" s="726">
        <f t="shared" si="2022"/>
        <v>3.13</v>
      </c>
      <c r="BK383" s="726">
        <f t="shared" si="1974"/>
        <v>0</v>
      </c>
      <c r="BL383" s="738">
        <f t="shared" si="1975"/>
        <v>47.5</v>
      </c>
      <c r="BM383" s="718"/>
      <c r="BN383" s="779" t="s">
        <v>35556</v>
      </c>
      <c r="BO383" s="793" t="s">
        <v>35566</v>
      </c>
      <c r="BP383" s="784">
        <v>0.4</v>
      </c>
      <c r="BQ383" s="784">
        <v>36</v>
      </c>
      <c r="BR383" s="787">
        <v>1.4069999999999894</v>
      </c>
      <c r="BS383" s="787">
        <v>1.4419999999999931</v>
      </c>
      <c r="BT383" s="795">
        <v>0.24</v>
      </c>
    </row>
    <row r="384" spans="1:72" ht="14.25">
      <c r="A384" s="719" t="s">
        <v>35265</v>
      </c>
      <c r="B384" s="742"/>
      <c r="C384" s="742"/>
      <c r="D384" s="806"/>
      <c r="E384" s="806"/>
      <c r="F384" s="806"/>
      <c r="G384" s="807"/>
      <c r="H384" s="744"/>
      <c r="I384" s="744"/>
      <c r="J384" s="744"/>
      <c r="K384" s="808"/>
      <c r="L384" s="808"/>
      <c r="M384" s="747"/>
      <c r="N384" s="748"/>
      <c r="O384" s="748"/>
      <c r="P384" s="747"/>
      <c r="Q384" s="747"/>
      <c r="R384" s="749"/>
      <c r="S384" s="749"/>
      <c r="T384" s="749"/>
      <c r="U384" s="749"/>
      <c r="V384" s="749"/>
      <c r="W384" s="750"/>
      <c r="X384" s="715"/>
      <c r="Y384" s="741"/>
      <c r="Z384" s="743"/>
      <c r="AA384" s="751"/>
      <c r="AB384" s="743"/>
      <c r="AC384" s="752"/>
      <c r="AD384" s="751"/>
      <c r="AE384" s="751"/>
      <c r="AF384" s="753"/>
      <c r="AG384" s="753"/>
      <c r="AH384" s="751"/>
      <c r="AI384" s="754"/>
      <c r="AJ384" s="754"/>
      <c r="AK384" s="754"/>
      <c r="AL384" s="754"/>
      <c r="AM384" s="754"/>
      <c r="AN384" s="755"/>
      <c r="AO384" s="756"/>
      <c r="AP384" s="741"/>
      <c r="AQ384" s="742"/>
      <c r="AR384" s="757"/>
      <c r="AS384" s="757"/>
      <c r="AT384" s="757"/>
      <c r="AU384" s="745"/>
      <c r="AV384" s="743"/>
      <c r="AW384" s="751"/>
      <c r="AX384" s="743"/>
      <c r="AY384" s="750"/>
      <c r="AZ384" s="750"/>
      <c r="BA384" s="750"/>
      <c r="BB384" s="750"/>
      <c r="BC384" s="747"/>
      <c r="BD384" s="747"/>
      <c r="BE384" s="747"/>
      <c r="BF384" s="747"/>
      <c r="BG384" s="747"/>
      <c r="BH384" s="749"/>
      <c r="BI384" s="749"/>
      <c r="BJ384" s="749"/>
      <c r="BK384" s="749"/>
      <c r="BL384" s="717"/>
      <c r="BM384" s="718"/>
      <c r="BN384" s="779"/>
      <c r="BO384" s="793"/>
      <c r="BP384" s="784"/>
      <c r="BQ384" s="784"/>
      <c r="BR384" s="787"/>
      <c r="BS384" s="787"/>
      <c r="BT384" s="795"/>
    </row>
    <row r="385" spans="1:72" ht="14.25">
      <c r="A385" s="1216" t="str">
        <f>BN385</f>
        <v>GA =&gt; GB</v>
      </c>
      <c r="B385" s="1218"/>
      <c r="C385" s="1217"/>
      <c r="D385" s="800">
        <f>BP385</f>
        <v>0.4</v>
      </c>
      <c r="E385" s="801"/>
      <c r="F385" s="802"/>
      <c r="G385" s="803" t="s">
        <v>34920</v>
      </c>
      <c r="H385" s="740">
        <f>BQ385</f>
        <v>26</v>
      </c>
      <c r="I385" s="740">
        <v>1</v>
      </c>
      <c r="J385" s="740">
        <f>H385</f>
        <v>26</v>
      </c>
      <c r="K385" s="804">
        <f>BR385</f>
        <v>1.1999999999999993</v>
      </c>
      <c r="L385" s="804">
        <f>BS385</f>
        <v>1.2459999999999987</v>
      </c>
      <c r="M385" s="724">
        <f>ROUND((K385+L385)/2,2)</f>
        <v>1.22</v>
      </c>
      <c r="N385" s="725">
        <f>IF(F385=0,ROUND($D385*10%,2),IF(D385&gt;2.8,0.18,0.15))</f>
        <v>0.04</v>
      </c>
      <c r="O385" s="725">
        <f>IF(F385=0,IF(   ROUND($D385/4,2),   IF(ROUND(($D385*1.2)/6,2)&lt;0.1,0.1,ROUND(($D385*1.2)/6,2))),0.5)</f>
        <v>0.1</v>
      </c>
      <c r="P385" s="724">
        <f>M385+N385+O385</f>
        <v>1.36</v>
      </c>
      <c r="Q385" s="724">
        <f>IF(P385&lt;2,(D385+N385*2)+0.6,(D385+N385*2)+0.6+ROUNDUP(P385-2,0)*0.1)*I385</f>
        <v>1.08</v>
      </c>
      <c r="R385" s="726">
        <f>IF($P385&lt;=$X$4,ROUND(IF($P385&lt;1.5,$P385*$H385*$Q385,1.5*$H385*$Q385),2),0)</f>
        <v>38.19</v>
      </c>
      <c r="S385" s="726">
        <f>IF($P385&gt;$X$4,ROUND(IF($P385&lt;1.5,$P385*$H385*$Q385,1.5*$H385*$Q385),2),0)</f>
        <v>0</v>
      </c>
      <c r="T385" s="726">
        <f>IF($P385&gt;$X$4,ROUND(IF($P385&lt;1.5,0,IF($P385&gt;3,1.5*$H385*$Q385,($P385-1.5)*$H385*$Q385)),2),0)</f>
        <v>0</v>
      </c>
      <c r="U385" s="726">
        <f>IF($P385&gt;$X$4,ROUND(IF($P385&lt;3,0,IF($P385&gt;4.5,1.5*$H385*$Q385,($P385-3)*$H385*$Q385)),2),0)</f>
        <v>0</v>
      </c>
      <c r="V385" s="726">
        <f>IF($P385&gt;$X$4,ROUND(IF($P385&lt;4.5,0,IF($P385&gt;6,($P385-4.5)*$H385*$Q385,($P385-4.5)*$H385*$Q385)),2),0)</f>
        <v>0</v>
      </c>
      <c r="W385" s="727">
        <f>IF($P385&gt;$X$4, IF( $P385&lt;=4,   ROUND($H385*($P385+0.5)*2,2),   0),0)</f>
        <v>0</v>
      </c>
      <c r="X385" s="728">
        <f>IF($P385&gt;$X$4, IF( $P385&gt;4,   ROUND($H385*($P385+0.5)*2,2),   0),0)</f>
        <v>0</v>
      </c>
      <c r="Y385" s="720" t="str">
        <f>BO385</f>
        <v>GA</v>
      </c>
      <c r="Z385" s="721">
        <f>IF($D385=0.3,IF($I385=1,1.2,IF(I385=2,1.5,"--")),IF($D385=0.4,IF($I385=1,1.2,IF(I385=2,1.5,"--")),IF($D385=0.45,IF($I385=1,1.2,IF(I385=2,1.5,"--")),IF($D385=0.5,IF($I385=1,1.2,IF(I385=2,1.5,"--")),IF($D385=0.6,IF($I385=1,1.2,IF(I385=2,2,"--")),IF($D385=0.75,IF($I385=1,1.3,IF(I385=2,2,"--")),IF($D385=0.8,1.3,IF($D385=1,1.5,IF($D385=1.2,1.7,IF($D385&lt;=2,2,"--"))))))))))</f>
        <v>1.2</v>
      </c>
      <c r="AA385" s="729" t="s">
        <v>31</v>
      </c>
      <c r="AB385" s="722">
        <f t="shared" ref="AB385:AB386" si="2023">Z385</f>
        <v>1.2</v>
      </c>
      <c r="AC385" s="730">
        <f>IF($Z385="--","--",K385)</f>
        <v>1.1999999999999993</v>
      </c>
      <c r="AD385" s="731">
        <f>IF($Z385="--","--",IF(D385&gt;1.5,0.15,ROUND($D385*10%,2)))</f>
        <v>0.04</v>
      </c>
      <c r="AE385" s="731">
        <f>IF($Z385="--","--",0.15)</f>
        <v>0.15</v>
      </c>
      <c r="AF385" s="732">
        <f>IF($Z385="--","--",ROUND(AC385+AD385+AE385,2))</f>
        <v>1.39</v>
      </c>
      <c r="AG385" s="732">
        <f>IF($Z385="--","--",IF($AC385&lt;=2,$Z385+1,($Z385+1)+ROUNDUP($AC385-2,0)*0.1))</f>
        <v>2.2000000000000002</v>
      </c>
      <c r="AH385" s="731">
        <f>IF($D385=0.3,1.04,IF($D385=0.4,0.92,IF($D385=0.45,0.86,IF($D385=0.5,0.8,IF($D385=0.75,0.8,IF($D385=0.6,0.68,IF($D385=0.8,0.74,IF($D385=1,0.7,IF($D385=1.2,0.66,IF($D385=1.5,0.6,IF($D385&lt;=2,(2.4-(D385+0.3)),"--")))))))))))</f>
        <v>0.92</v>
      </c>
      <c r="AI385" s="733">
        <f>IF($Z385="--","--",IF($AF385&lt;=$X$4,ROUND(IF($AF385&lt;1.5,$AF385*$AG385*$AH385,1.5*$AG385*$AH385),2),0))</f>
        <v>2.81</v>
      </c>
      <c r="AJ385" s="733">
        <f>IF($Z385="--","--",IF($AF385&gt;$X$4,ROUND(IF($AF385&lt;1.5,$AF385*$AG385*$AH385,1.5*$AG385*$AH385),2),0))</f>
        <v>0</v>
      </c>
      <c r="AK385" s="733">
        <f>IF($Z385="--","--",IF($AF385&gt;$X$4,ROUND(IF($AF385&lt;1.5,0,IF($AF385&gt;3,1.5*$AG385*$AH385,($AF385-1.5)*$AG385*$AH385)),2),0))</f>
        <v>0</v>
      </c>
      <c r="AL385" s="733">
        <f>IF($Z385="--","--",IF($AF385&gt;$X$4,ROUND(IF($AF385&lt;3,0,IF($AF385&gt;4.5,1.5*$AG385*$AH385,($AF385-3)*$AG385*$AH385)),2),0))</f>
        <v>0</v>
      </c>
      <c r="AM385" s="733">
        <f>IF($Z385="--","--",IF($AF385&gt;$X$4,ROUND(IF($AF385&lt;4.5,0,IF($AF385&gt;6,($AF385-4.5)*$AG385*$AH385,($AF385-4.5)*$AG385*$AH385)),2),0))</f>
        <v>0</v>
      </c>
      <c r="AN385" s="734">
        <f>IF($Z385="--","--",IF($AF385&gt;$X$4, IF( $AF385&lt;=4,   ROUND(($AH385*4)*($AF385+0.5)*2,2),   0),0))</f>
        <v>0</v>
      </c>
      <c r="AO385" s="735">
        <f>IF($Z385="--","--",IF($AF385&gt;$X$4, IF( $AF385&gt;4,   ROUND(($AH385*4)*($AF385+0.5)*2,2),   0),0))</f>
        <v>0</v>
      </c>
      <c r="AP385" s="1216" t="str">
        <f>A385</f>
        <v>GA =&gt; GB</v>
      </c>
      <c r="AQ385" s="1217"/>
      <c r="AR385" s="739">
        <f>D385</f>
        <v>0.4</v>
      </c>
      <c r="AS385" s="736"/>
      <c r="AT385" s="736"/>
      <c r="AU385" s="723">
        <f>H385</f>
        <v>26</v>
      </c>
      <c r="AV385" s="721">
        <f>IF($Z385="--","--",Z385+0.2)</f>
        <v>1.4</v>
      </c>
      <c r="AW385" s="729" t="s">
        <v>31</v>
      </c>
      <c r="AX385" s="722">
        <f t="shared" ref="AX385:AX386" si="2024">AV385</f>
        <v>1.4</v>
      </c>
      <c r="AY385" s="727">
        <f>IF(D385&gt;2,AU385,AU385-AV385)</f>
        <v>24.6</v>
      </c>
      <c r="AZ385" s="798">
        <f>O385</f>
        <v>0.1</v>
      </c>
      <c r="BA385" s="798"/>
      <c r="BB385" s="727">
        <f>Q385</f>
        <v>1.08</v>
      </c>
      <c r="BC385" s="724">
        <f>IF(F385=0,IF(ROUND( AY385 * ( ( (O385*Q385) +  ( ((D385+N385*2)/6)*Q385 ) ) - ROUND(  ((D385+N385*2)^2)   *   (   ( PI()*96.379 / (4*360) )  -  ( (SIN((96.379/2)*PI()/180)) * (COS((96.379/2)*PI()/180)) / 4 )   ), 4) ),2),   ROUND( AY385 * ( ( (O385*Q385) +  ( ((D385+N385*2)/4)*Q385 ) ) - ROUND(  ((D385+N385*2)^2)   *   (   ( PI()*120 / (4*360) )  -  ( (SIN((120/2)*PI()/180)) * (COS((120/2)*PI()/180)) / 4 )   ), 4) ),2)),0)</f>
        <v>4.97</v>
      </c>
      <c r="BD385" s="737">
        <f>IF(F385&gt;0,ROUND(AY385*O385*Q385,2),0)</f>
        <v>0</v>
      </c>
      <c r="BE385" s="737"/>
      <c r="BF385" s="737">
        <f>SUM(R385:V385,AI385:AM385)</f>
        <v>41</v>
      </c>
      <c r="BG385" s="737">
        <f>IF(F385=0, ROUND( ( PI()*( (D385+N385*2)^2 ) / 4  ) * AY385,2),  ROUND( (D385+N385*2)*(F385+N385*2) * AY385,2))*I385</f>
        <v>4.45</v>
      </c>
      <c r="BH385" s="726">
        <f>IF(($K385+N385-0.15)&lt;=2,($K385+N385+0.15),IF(($K385+N385)&lt;=3,2.35,($K385+N385+0.2)-0.85))</f>
        <v>1.3899999999999992</v>
      </c>
      <c r="BI385" s="726">
        <f>IF(D385&gt;2,   (K385-F385-N385-0.11),IF(($K385+N385)&lt;=2,0,IF(($K385+N385)&gt;3,0.85,(K385+N385+0.2-BH385))))</f>
        <v>0</v>
      </c>
      <c r="BJ385" s="726">
        <f>IF($Z385="--",0,IF(D385&gt;2,ROUND(((1.42+0.4)+(0.91+0.4))*2*BI385,2),ROUND(AV385*AX385*BH385,2)))</f>
        <v>2.72</v>
      </c>
      <c r="BK385" s="726">
        <f t="shared" ref="BK385:BK386" si="2025">ROUND(((PI()*0.9^2)/4)*BI385,2)</f>
        <v>0</v>
      </c>
      <c r="BL385" s="738">
        <f t="shared" ref="BL385:BL386" si="2026">ROUND(BF385-BG385-BJ385-BK385-BC385-BD385,2)</f>
        <v>28.86</v>
      </c>
      <c r="BM385" s="718"/>
      <c r="BN385" s="779" t="s">
        <v>35557</v>
      </c>
      <c r="BO385" s="793" t="s">
        <v>35559</v>
      </c>
      <c r="BP385" s="784">
        <v>0.4</v>
      </c>
      <c r="BQ385" s="784">
        <v>26</v>
      </c>
      <c r="BR385" s="787">
        <v>1.1999999999999993</v>
      </c>
      <c r="BS385" s="787">
        <v>1.2459999999999987</v>
      </c>
      <c r="BT385" s="795">
        <v>0</v>
      </c>
    </row>
    <row r="386" spans="1:72" ht="15" thickBot="1">
      <c r="A386" s="1216" t="str">
        <f t="shared" ref="A386" si="2027">BN386</f>
        <v>GB =&gt; PVEXISTENTE</v>
      </c>
      <c r="B386" s="1218"/>
      <c r="C386" s="1217"/>
      <c r="D386" s="800">
        <f t="shared" ref="D386" si="2028">BP386</f>
        <v>0.4</v>
      </c>
      <c r="E386" s="801"/>
      <c r="F386" s="802"/>
      <c r="G386" s="803" t="s">
        <v>34920</v>
      </c>
      <c r="H386" s="740">
        <f t="shared" ref="H386" si="2029">BQ386</f>
        <v>31</v>
      </c>
      <c r="I386" s="740">
        <v>1</v>
      </c>
      <c r="J386" s="740">
        <f t="shared" ref="J386" si="2030">H386</f>
        <v>31</v>
      </c>
      <c r="K386" s="804">
        <f t="shared" ref="K386" si="2031">BR386</f>
        <v>1.2459999999999987</v>
      </c>
      <c r="L386" s="804">
        <f t="shared" ref="L386" si="2032">BS386</f>
        <v>1.2989999999999959</v>
      </c>
      <c r="M386" s="724">
        <f t="shared" ref="M386" si="2033">ROUND((K386+L386)/2,2)</f>
        <v>1.27</v>
      </c>
      <c r="N386" s="725">
        <f t="shared" ref="N386" si="2034">IF(F386=0,ROUND($D386*10%,2),IF(D386&gt;2.8,0.18,0.15))</f>
        <v>0.04</v>
      </c>
      <c r="O386" s="725">
        <f t="shared" ref="O386" si="2035">IF(F386=0,IF(   ROUND($D386/4,2),   IF(ROUND(($D386*1.2)/6,2)&lt;0.1,0.1,ROUND(($D386*1.2)/6,2))),0.5)</f>
        <v>0.1</v>
      </c>
      <c r="P386" s="724">
        <f t="shared" ref="P386" si="2036">M386+N386+O386</f>
        <v>1.4100000000000001</v>
      </c>
      <c r="Q386" s="724">
        <f t="shared" ref="Q386" si="2037">IF(P386&lt;2,(D386+N386*2)+0.6,(D386+N386*2)+0.6+ROUNDUP(P386-2,0)*0.1)*I386</f>
        <v>1.08</v>
      </c>
      <c r="R386" s="726">
        <f t="shared" ref="R386" si="2038">IF($P386&lt;=$X$4,ROUND(IF($P386&lt;1.5,$P386*$H386*$Q386,1.5*$H386*$Q386),2),0)</f>
        <v>47.21</v>
      </c>
      <c r="S386" s="726">
        <f t="shared" ref="S386" si="2039">IF($P386&gt;$X$4,ROUND(IF($P386&lt;1.5,$P386*$H386*$Q386,1.5*$H386*$Q386),2),0)</f>
        <v>0</v>
      </c>
      <c r="T386" s="726">
        <f t="shared" ref="T386" si="2040">IF($P386&gt;$X$4,ROUND(IF($P386&lt;1.5,0,IF($P386&gt;3,1.5*$H386*$Q386,($P386-1.5)*$H386*$Q386)),2),0)</f>
        <v>0</v>
      </c>
      <c r="U386" s="726">
        <f t="shared" ref="U386" si="2041">IF($P386&gt;$X$4,ROUND(IF($P386&lt;3,0,IF($P386&gt;4.5,1.5*$H386*$Q386,($P386-3)*$H386*$Q386)),2),0)</f>
        <v>0</v>
      </c>
      <c r="V386" s="726">
        <f t="shared" ref="V386" si="2042">IF($P386&gt;$X$4,ROUND(IF($P386&lt;4.5,0,IF($P386&gt;6,($P386-4.5)*$H386*$Q386,($P386-4.5)*$H386*$Q386)),2),0)</f>
        <v>0</v>
      </c>
      <c r="W386" s="727">
        <f t="shared" ref="W386" si="2043">IF($P386&gt;$X$4, IF( $P386&lt;=4,   ROUND($H386*($P386+0.5)*2,2),   0),0)</f>
        <v>0</v>
      </c>
      <c r="X386" s="728">
        <f t="shared" ref="X386" si="2044">IF($P386&gt;$X$4, IF( $P386&gt;4,   ROUND($H386*($P386+0.5)*2,2),   0),0)</f>
        <v>0</v>
      </c>
      <c r="Y386" s="720" t="str">
        <f t="shared" ref="Y386" si="2045">BO386</f>
        <v>GB</v>
      </c>
      <c r="Z386" s="721">
        <f t="shared" ref="Z386" si="2046">IF($D386=0.3,IF($I386=1,1.2,IF(I386=2,1.5,"--")),IF($D386=0.4,IF($I386=1,1.2,IF(I386=2,1.5,"--")),IF($D386=0.45,IF($I386=1,1.2,IF(I386=2,1.5,"--")),IF($D386=0.5,IF($I386=1,1.2,IF(I386=2,1.5,"--")),IF($D386=0.6,IF($I386=1,1.2,IF(I386=2,2,"--")),IF($D386=0.75,IF($I386=1,1.3,IF(I386=2,2,"--")),IF($D386=0.8,1.3,IF($D386=1,1.5,IF($D386=1.2,1.7,IF($D386&lt;=2,2,"--"))))))))))</f>
        <v>1.2</v>
      </c>
      <c r="AA386" s="729" t="s">
        <v>31</v>
      </c>
      <c r="AB386" s="722">
        <f t="shared" si="2023"/>
        <v>1.2</v>
      </c>
      <c r="AC386" s="730">
        <f t="shared" ref="AC386" si="2047">IF($Z386="--","--",K386)</f>
        <v>1.2459999999999987</v>
      </c>
      <c r="AD386" s="731">
        <f t="shared" ref="AD386" si="2048">IF($Z386="--","--",IF(D386&gt;1.5,0.15,ROUND($D386*10%,2)))</f>
        <v>0.04</v>
      </c>
      <c r="AE386" s="731">
        <f t="shared" ref="AE386" si="2049">IF($Z386="--","--",0.15)</f>
        <v>0.15</v>
      </c>
      <c r="AF386" s="732">
        <f t="shared" ref="AF386" si="2050">IF($Z386="--","--",ROUND(AC386+AD386+AE386,2))</f>
        <v>1.44</v>
      </c>
      <c r="AG386" s="732">
        <f t="shared" ref="AG386" si="2051">IF($Z386="--","--",IF($AC386&lt;=2,$Z386+1,($Z386+1)+ROUNDUP($AC386-2,0)*0.1))</f>
        <v>2.2000000000000002</v>
      </c>
      <c r="AH386" s="731">
        <f t="shared" ref="AH386" si="2052">IF($D386=0.3,1.04,IF($D386=0.4,0.92,IF($D386=0.45,0.86,IF($D386=0.5,0.8,IF($D386=0.75,0.8,IF($D386=0.6,0.68,IF($D386=0.8,0.74,IF($D386=1,0.7,IF($D386=1.2,0.66,IF($D386=1.5,0.6,IF($D386&lt;=2,(2.4-(D386+0.3)),"--")))))))))))</f>
        <v>0.92</v>
      </c>
      <c r="AI386" s="733">
        <f t="shared" ref="AI386" si="2053">IF($Z386="--","--",IF($AF386&lt;=$X$4,ROUND(IF($AF386&lt;1.5,$AF386*$AG386*$AH386,1.5*$AG386*$AH386),2),0))</f>
        <v>2.91</v>
      </c>
      <c r="AJ386" s="733">
        <f t="shared" ref="AJ386" si="2054">IF($Z386="--","--",IF($AF386&gt;$X$4,ROUND(IF($AF386&lt;1.5,$AF386*$AG386*$AH386,1.5*$AG386*$AH386),2),0))</f>
        <v>0</v>
      </c>
      <c r="AK386" s="733">
        <f t="shared" ref="AK386" si="2055">IF($Z386="--","--",IF($AF386&gt;$X$4,ROUND(IF($AF386&lt;1.5,0,IF($AF386&gt;3,1.5*$AG386*$AH386,($AF386-1.5)*$AG386*$AH386)),2),0))</f>
        <v>0</v>
      </c>
      <c r="AL386" s="733">
        <f t="shared" ref="AL386" si="2056">IF($Z386="--","--",IF($AF386&gt;$X$4,ROUND(IF($AF386&lt;3,0,IF($AF386&gt;4.5,1.5*$AG386*$AH386,($AF386-3)*$AG386*$AH386)),2),0))</f>
        <v>0</v>
      </c>
      <c r="AM386" s="733">
        <f t="shared" ref="AM386" si="2057">IF($Z386="--","--",IF($AF386&gt;$X$4,ROUND(IF($AF386&lt;4.5,0,IF($AF386&gt;6,($AF386-4.5)*$AG386*$AH386,($AF386-4.5)*$AG386*$AH386)),2),0))</f>
        <v>0</v>
      </c>
      <c r="AN386" s="734">
        <f t="shared" ref="AN386" si="2058">IF($Z386="--","--",IF($AF386&gt;$X$4, IF( $AF386&lt;=4,   ROUND(($AH386*4)*($AF386+0.5)*2,2),   0),0))</f>
        <v>0</v>
      </c>
      <c r="AO386" s="735">
        <f t="shared" ref="AO386" si="2059">IF($Z386="--","--",IF($AF386&gt;$X$4, IF( $AF386&gt;4,   ROUND(($AH386*4)*($AF386+0.5)*2,2),   0),0))</f>
        <v>0</v>
      </c>
      <c r="AP386" s="1216" t="str">
        <f t="shared" ref="AP386" si="2060">A386</f>
        <v>GB =&gt; PVEXISTENTE</v>
      </c>
      <c r="AQ386" s="1217"/>
      <c r="AR386" s="739">
        <f t="shared" ref="AR386" si="2061">D386</f>
        <v>0.4</v>
      </c>
      <c r="AS386" s="736"/>
      <c r="AT386" s="736"/>
      <c r="AU386" s="723">
        <f t="shared" ref="AU386" si="2062">H386</f>
        <v>31</v>
      </c>
      <c r="AV386" s="721">
        <f t="shared" ref="AV386" si="2063">IF($Z386="--","--",Z386+0.2)</f>
        <v>1.4</v>
      </c>
      <c r="AW386" s="729" t="s">
        <v>31</v>
      </c>
      <c r="AX386" s="722">
        <f t="shared" si="2024"/>
        <v>1.4</v>
      </c>
      <c r="AY386" s="727">
        <f t="shared" ref="AY386" si="2064">IF(D386&gt;2,AU386,AU386-AV386)</f>
        <v>29.6</v>
      </c>
      <c r="AZ386" s="798">
        <f t="shared" ref="AZ386" si="2065">O386</f>
        <v>0.1</v>
      </c>
      <c r="BA386" s="798"/>
      <c r="BB386" s="727">
        <f t="shared" ref="BB386" si="2066">Q386</f>
        <v>1.08</v>
      </c>
      <c r="BC386" s="724">
        <f t="shared" ref="BC386" si="2067">IF(F386=0,IF(ROUND( AY386 * ( ( (O386*Q386) +  ( ((D386+N386*2)/6)*Q386 ) ) - ROUND(  ((D386+N386*2)^2)   *   (   ( PI()*96.379 / (4*360) )  -  ( (SIN((96.379/2)*PI()/180)) * (COS((96.379/2)*PI()/180)) / 4 )   ), 4) ),2),   ROUND( AY386 * ( ( (O386*Q386) +  ( ((D386+N386*2)/4)*Q386 ) ) - ROUND(  ((D386+N386*2)^2)   *   (   ( PI()*120 / (4*360) )  -  ( (SIN((120/2)*PI()/180)) * (COS((120/2)*PI()/180)) / 4 )   ), 4) ),2)),0)</f>
        <v>5.99</v>
      </c>
      <c r="BD386" s="737">
        <f t="shared" ref="BD386" si="2068">IF(F386&gt;0,ROUND(AY386*O386*Q386,2),0)</f>
        <v>0</v>
      </c>
      <c r="BE386" s="737"/>
      <c r="BF386" s="737">
        <f t="shared" ref="BF386" si="2069">SUM(R386:V386,AI386:AM386)</f>
        <v>50.120000000000005</v>
      </c>
      <c r="BG386" s="737">
        <f t="shared" ref="BG386" si="2070">IF(F386=0, ROUND( ( PI()*( (D386+N386*2)^2 ) / 4  ) * AY386,2),  ROUND( (D386+N386*2)*(F386+N386*2) * AY386,2))*I386</f>
        <v>5.36</v>
      </c>
      <c r="BH386" s="726">
        <f t="shared" ref="BH386" si="2071">IF(($K386+N386-0.15)&lt;=2,($K386+N386+0.15),IF(($K386+N386)&lt;=3,2.35,($K386+N386+0.2)-0.85))</f>
        <v>1.4359999999999986</v>
      </c>
      <c r="BI386" s="726">
        <f t="shared" ref="BI386" si="2072">IF(D386&gt;2,   (K386-F386-N386-0.11),IF(($K386+N386)&lt;=2,0,IF(($K386+N386)&gt;3,0.85,(K386+N386+0.2-BH386))))</f>
        <v>0</v>
      </c>
      <c r="BJ386" s="726">
        <f t="shared" ref="BJ386" si="2073">IF($Z386="--",0,IF(D386&gt;2,ROUND(((1.42+0.4)+(0.91+0.4))*2*BI386,2),ROUND(AV386*AX386*BH386,2)))</f>
        <v>2.81</v>
      </c>
      <c r="BK386" s="726">
        <f t="shared" si="2025"/>
        <v>0</v>
      </c>
      <c r="BL386" s="738">
        <f t="shared" si="2026"/>
        <v>35.96</v>
      </c>
      <c r="BM386" s="718"/>
      <c r="BN386" s="781" t="s">
        <v>35558</v>
      </c>
      <c r="BO386" s="794" t="s">
        <v>35560</v>
      </c>
      <c r="BP386" s="785">
        <v>0.4</v>
      </c>
      <c r="BQ386" s="785">
        <v>31</v>
      </c>
      <c r="BR386" s="789">
        <v>1.2459999999999987</v>
      </c>
      <c r="BS386" s="789">
        <v>1.2989999999999959</v>
      </c>
      <c r="BT386" s="797">
        <v>0.21099999999999999</v>
      </c>
    </row>
    <row r="387" spans="1:72" ht="15" thickBot="1">
      <c r="A387" s="812"/>
      <c r="B387" s="813"/>
      <c r="C387" s="813"/>
      <c r="D387" s="814"/>
      <c r="E387" s="814"/>
      <c r="F387" s="814"/>
      <c r="G387" s="814"/>
      <c r="H387" s="815"/>
      <c r="I387" s="815"/>
      <c r="J387" s="815"/>
      <c r="K387" s="816"/>
      <c r="L387" s="816"/>
      <c r="M387" s="817"/>
      <c r="N387" s="817"/>
      <c r="O387" s="817"/>
      <c r="P387" s="1210" t="s">
        <v>34913</v>
      </c>
      <c r="Q387" s="1211"/>
      <c r="R387" s="759">
        <f t="shared" ref="R387:X387" si="2074">SUM(R13:R386)</f>
        <v>6826.0999999999995</v>
      </c>
      <c r="S387" s="759">
        <f t="shared" si="2074"/>
        <v>15737.910000000003</v>
      </c>
      <c r="T387" s="759">
        <f t="shared" si="2074"/>
        <v>8492.9399999999951</v>
      </c>
      <c r="U387" s="759">
        <f t="shared" si="2074"/>
        <v>1830.3899999999999</v>
      </c>
      <c r="V387" s="759">
        <f t="shared" si="2074"/>
        <v>121.91</v>
      </c>
      <c r="W387" s="759">
        <f t="shared" si="2074"/>
        <v>30639.219999999987</v>
      </c>
      <c r="X387" s="809">
        <f t="shared" si="2074"/>
        <v>1843.4199999999998</v>
      </c>
      <c r="Y387" s="818"/>
      <c r="Z387" s="818"/>
      <c r="AA387" s="818"/>
      <c r="AB387" s="819"/>
      <c r="AC387" s="819"/>
      <c r="AD387" s="819"/>
      <c r="AE387" s="819"/>
      <c r="AF387" s="819"/>
      <c r="AG387" s="1212" t="s">
        <v>34913</v>
      </c>
      <c r="AH387" s="1212"/>
      <c r="AI387" s="760">
        <f t="shared" ref="AI387:AO387" si="2075">SUM(AI13:AI386)</f>
        <v>324.33000000000015</v>
      </c>
      <c r="AJ387" s="760">
        <f t="shared" si="2075"/>
        <v>463.40000000000134</v>
      </c>
      <c r="AK387" s="760">
        <f t="shared" si="2075"/>
        <v>160.25000000000003</v>
      </c>
      <c r="AL387" s="760">
        <f t="shared" si="2075"/>
        <v>4.24</v>
      </c>
      <c r="AM387" s="760">
        <f t="shared" si="2075"/>
        <v>0</v>
      </c>
      <c r="AN387" s="760">
        <f t="shared" si="2075"/>
        <v>2699.8199999999993</v>
      </c>
      <c r="AO387" s="799">
        <f t="shared" si="2075"/>
        <v>0</v>
      </c>
      <c r="AP387" s="818"/>
      <c r="AQ387" s="818"/>
      <c r="AR387" s="819"/>
      <c r="AS387" s="819"/>
      <c r="AT387" s="819"/>
      <c r="AU387" s="819"/>
      <c r="AV387" s="819"/>
      <c r="AW387" s="819"/>
      <c r="AX387" s="819"/>
      <c r="AY387" s="819"/>
      <c r="AZ387" s="1210" t="s">
        <v>34913</v>
      </c>
      <c r="BA387" s="1212"/>
      <c r="BB387" s="1211"/>
      <c r="BC387" s="759">
        <f>SUM(BC13:BC386)</f>
        <v>2751.5399999999995</v>
      </c>
      <c r="BD387" s="759">
        <f>SUM(BD13:BD386)</f>
        <v>1501.4800000000002</v>
      </c>
      <c r="BE387" s="759">
        <f>SUM(BE13:BE386)</f>
        <v>166.84000000000003</v>
      </c>
      <c r="BF387" s="761"/>
      <c r="BG387" s="762"/>
      <c r="BH387" s="762"/>
      <c r="BI387" s="759">
        <f>SUM(BI13:BI386)</f>
        <v>61.49160013078157</v>
      </c>
      <c r="BJ387" s="761"/>
      <c r="BK387" s="762"/>
      <c r="BL387" s="809">
        <f>SUM(BL13:BL386)</f>
        <v>21956.950000000019</v>
      </c>
      <c r="BM387" s="758"/>
    </row>
    <row r="388" spans="1:72" ht="14.25">
      <c r="A388" s="758" t="s">
        <v>34914</v>
      </c>
      <c r="B388" s="758"/>
      <c r="C388" s="758"/>
      <c r="D388" s="682"/>
      <c r="E388" s="682"/>
      <c r="F388" s="682"/>
      <c r="G388" s="682"/>
      <c r="H388" s="682"/>
      <c r="I388" s="682"/>
      <c r="J388" s="682"/>
      <c r="K388" s="682"/>
      <c r="L388" s="682"/>
      <c r="M388" s="682"/>
      <c r="N388" s="682"/>
      <c r="O388" s="682"/>
      <c r="P388" s="682"/>
      <c r="Q388" s="682"/>
      <c r="R388" s="758"/>
      <c r="S388" s="758"/>
      <c r="T388" s="758"/>
      <c r="U388" s="758"/>
      <c r="V388" s="763"/>
      <c r="W388" s="758"/>
      <c r="X388" s="758"/>
      <c r="Y388" s="758" t="s">
        <v>34914</v>
      </c>
      <c r="Z388" s="758"/>
      <c r="AA388" s="758"/>
      <c r="AB388" s="682"/>
      <c r="AC388" s="682"/>
      <c r="AD388" s="682"/>
      <c r="AE388" s="682"/>
      <c r="AF388" s="682"/>
      <c r="AG388" s="682"/>
      <c r="AH388" s="682"/>
      <c r="AI388" s="682"/>
      <c r="AJ388" s="682"/>
      <c r="AK388" s="682"/>
      <c r="AL388" s="682"/>
      <c r="AM388" s="682"/>
      <c r="AN388" s="682"/>
      <c r="AO388" s="758"/>
      <c r="AP388" s="764" t="s">
        <v>34915</v>
      </c>
      <c r="AQ388" s="758"/>
      <c r="AR388" s="682"/>
      <c r="AS388" s="682"/>
      <c r="AT388" s="682"/>
      <c r="AU388" s="682"/>
      <c r="AV388" s="682"/>
      <c r="AW388" s="682"/>
      <c r="AX388" s="682"/>
      <c r="AY388" s="682"/>
      <c r="AZ388" s="682"/>
      <c r="BA388" s="682"/>
      <c r="BB388" s="682"/>
      <c r="BC388" s="682"/>
      <c r="BD388" s="682"/>
      <c r="BE388" s="682"/>
      <c r="BF388" s="682"/>
      <c r="BG388" s="758"/>
      <c r="BH388" s="758"/>
      <c r="BI388" s="758"/>
      <c r="BJ388" s="758"/>
      <c r="BK388" s="763"/>
      <c r="BL388" s="758"/>
      <c r="BM388" s="758"/>
    </row>
    <row r="389" spans="1:72" ht="14.25">
      <c r="A389" s="764"/>
      <c r="B389" s="764"/>
      <c r="C389" s="764"/>
      <c r="D389" s="758"/>
      <c r="E389" s="758"/>
      <c r="F389" s="758"/>
      <c r="G389" s="758"/>
      <c r="H389" s="758"/>
      <c r="I389" s="758"/>
      <c r="J389" s="758"/>
      <c r="K389" s="758"/>
      <c r="L389" s="758"/>
      <c r="M389" s="758"/>
      <c r="N389" s="758"/>
      <c r="O389" s="758"/>
      <c r="P389" s="758"/>
      <c r="Q389" s="758"/>
      <c r="R389" s="758"/>
      <c r="S389" s="758"/>
      <c r="T389" s="758"/>
      <c r="U389" s="758"/>
      <c r="V389" s="758"/>
      <c r="W389" s="758"/>
      <c r="X389" s="758"/>
      <c r="Y389" s="764"/>
      <c r="Z389" s="764"/>
      <c r="AA389" s="764"/>
      <c r="AB389" s="758"/>
      <c r="AC389" s="758"/>
      <c r="AD389" s="758"/>
      <c r="AE389" s="758"/>
      <c r="AF389" s="758"/>
      <c r="AG389" s="758"/>
      <c r="AH389" s="758"/>
      <c r="AI389" s="758"/>
      <c r="AJ389" s="758"/>
      <c r="AK389" s="758"/>
      <c r="AL389" s="758"/>
      <c r="AM389" s="758"/>
      <c r="AN389" s="758"/>
      <c r="AO389" s="758"/>
      <c r="AP389" s="764"/>
      <c r="AQ389" s="764"/>
      <c r="AR389" s="758"/>
      <c r="AS389" s="758"/>
      <c r="AT389" s="758"/>
      <c r="AU389" s="758"/>
      <c r="AV389" s="758"/>
      <c r="AW389" s="758"/>
      <c r="AX389" s="758"/>
      <c r="AY389" s="758"/>
      <c r="AZ389" s="758"/>
      <c r="BA389" s="758"/>
      <c r="BB389" s="758"/>
      <c r="BC389" s="758"/>
      <c r="BD389" s="758"/>
      <c r="BE389" s="758"/>
      <c r="BF389" s="758"/>
      <c r="BG389" s="758"/>
      <c r="BH389" s="758"/>
      <c r="BI389" s="758"/>
      <c r="BJ389" s="758"/>
      <c r="BK389" s="758"/>
      <c r="BL389" s="758"/>
      <c r="BM389" s="758"/>
    </row>
    <row r="390" spans="1:72" ht="14.25">
      <c r="A390" s="764"/>
      <c r="B390" s="764"/>
      <c r="C390" s="764"/>
      <c r="D390" s="758"/>
      <c r="E390" s="758"/>
      <c r="F390" s="758"/>
      <c r="G390" s="758"/>
      <c r="H390" s="758"/>
      <c r="I390" s="758"/>
      <c r="J390" s="758"/>
      <c r="K390" s="758"/>
      <c r="L390" s="758"/>
      <c r="M390" s="758"/>
      <c r="N390" s="758"/>
      <c r="O390" s="758"/>
      <c r="P390" s="758"/>
      <c r="Q390" s="758"/>
      <c r="R390" s="758"/>
      <c r="S390" s="758"/>
      <c r="T390" s="758"/>
      <c r="U390" s="758"/>
      <c r="V390" s="758"/>
      <c r="W390" s="758"/>
      <c r="X390" s="758"/>
      <c r="Y390" s="764"/>
      <c r="Z390" s="764">
        <v>1.2</v>
      </c>
      <c r="AA390" s="764"/>
      <c r="AB390" s="758">
        <v>1.2</v>
      </c>
      <c r="AC390" s="758">
        <f>COUNTIF($Z$13:$Z$386,Z390)</f>
        <v>235</v>
      </c>
      <c r="AD390" s="758"/>
      <c r="AE390" s="758"/>
      <c r="AF390" s="758"/>
      <c r="AG390" s="758"/>
      <c r="AH390" s="758"/>
      <c r="AI390" s="758"/>
      <c r="AJ390" s="758"/>
      <c r="AK390" s="758"/>
      <c r="AL390" s="758"/>
      <c r="AM390" s="758"/>
      <c r="AN390" s="758"/>
      <c r="AO390" s="758"/>
      <c r="AP390" s="764"/>
      <c r="AQ390" s="764"/>
      <c r="AR390" s="758"/>
      <c r="AS390" s="758"/>
      <c r="AT390" s="758"/>
      <c r="AU390" s="758"/>
      <c r="AV390" s="758"/>
      <c r="AW390" s="758"/>
      <c r="AX390" s="758"/>
      <c r="AY390" s="758"/>
      <c r="AZ390" s="758"/>
      <c r="BA390" s="758"/>
      <c r="BB390" s="758"/>
      <c r="BC390" s="758"/>
      <c r="BD390" s="758"/>
      <c r="BE390" s="758"/>
      <c r="BF390" s="758"/>
      <c r="BG390" s="758"/>
      <c r="BH390" s="758"/>
      <c r="BI390" s="758"/>
      <c r="BJ390" s="758"/>
      <c r="BK390" s="758"/>
      <c r="BL390" s="758"/>
      <c r="BM390" s="758"/>
    </row>
    <row r="391" spans="1:72" ht="14.25">
      <c r="A391" s="764"/>
      <c r="B391" s="764"/>
      <c r="C391" s="764"/>
      <c r="D391" s="758"/>
      <c r="E391" s="758"/>
      <c r="F391" s="758"/>
      <c r="G391" s="758"/>
      <c r="H391" s="758"/>
      <c r="I391" s="758"/>
      <c r="J391" s="758"/>
      <c r="K391" s="758"/>
      <c r="L391" s="758"/>
      <c r="M391" s="758"/>
      <c r="N391" s="758"/>
      <c r="O391" s="758"/>
      <c r="P391" s="758"/>
      <c r="Q391" s="758"/>
      <c r="R391" s="758"/>
      <c r="S391" s="758"/>
      <c r="T391" s="758"/>
      <c r="U391" s="758"/>
      <c r="V391" s="758"/>
      <c r="W391" s="758"/>
      <c r="X391" s="758"/>
      <c r="Y391" s="764"/>
      <c r="Z391" s="764">
        <v>1.3</v>
      </c>
      <c r="AA391" s="764"/>
      <c r="AB391" s="758">
        <v>1.3</v>
      </c>
      <c r="AC391" s="758">
        <f t="shared" ref="AC391:AC395" si="2076">COUNTIF($Z$13:$Z$386,Z391)</f>
        <v>35</v>
      </c>
      <c r="AD391" s="758"/>
      <c r="AE391" s="758"/>
      <c r="AF391" s="758"/>
      <c r="AG391" s="758"/>
      <c r="AH391" s="758"/>
      <c r="AI391" s="758"/>
      <c r="AJ391" s="758"/>
      <c r="AK391" s="758"/>
      <c r="AL391" s="758"/>
      <c r="AM391" s="758"/>
      <c r="AN391" s="758"/>
      <c r="AO391" s="758"/>
      <c r="AP391" s="764"/>
      <c r="AQ391" s="764"/>
      <c r="AR391" s="758"/>
      <c r="AS391" s="758"/>
      <c r="AT391" s="758"/>
      <c r="AU391" s="758"/>
      <c r="AV391" s="758"/>
      <c r="AW391" s="758"/>
      <c r="AX391" s="758"/>
      <c r="AY391" s="758"/>
      <c r="AZ391" s="758"/>
      <c r="BA391" s="758"/>
      <c r="BB391" s="758"/>
      <c r="BC391" s="758"/>
      <c r="BD391" s="758"/>
      <c r="BE391" s="758"/>
      <c r="BF391" s="758"/>
      <c r="BG391" s="758"/>
      <c r="BH391" s="758"/>
      <c r="BI391" s="758"/>
      <c r="BJ391" s="758"/>
      <c r="BK391" s="758"/>
      <c r="BL391" s="758"/>
      <c r="BM391" s="758"/>
    </row>
    <row r="392" spans="1:72" ht="14.25">
      <c r="A392" s="764"/>
      <c r="B392" s="764"/>
      <c r="C392" s="764"/>
      <c r="D392" s="758"/>
      <c r="E392" s="758"/>
      <c r="F392" s="758"/>
      <c r="G392" s="758"/>
      <c r="H392" s="758"/>
      <c r="I392" s="758"/>
      <c r="J392" s="758"/>
      <c r="K392" s="758"/>
      <c r="L392" s="758"/>
      <c r="M392" s="758"/>
      <c r="N392" s="758"/>
      <c r="O392" s="758"/>
      <c r="P392" s="758"/>
      <c r="Q392" s="758"/>
      <c r="R392" s="758"/>
      <c r="S392" s="758"/>
      <c r="T392" s="758"/>
      <c r="U392" s="758"/>
      <c r="V392" s="758"/>
      <c r="W392" s="758"/>
      <c r="X392" s="758"/>
      <c r="Y392" s="764"/>
      <c r="Z392" s="764">
        <v>1.5</v>
      </c>
      <c r="AA392" s="764"/>
      <c r="AB392" s="758">
        <v>1.5</v>
      </c>
      <c r="AC392" s="758">
        <f t="shared" si="2076"/>
        <v>6</v>
      </c>
      <c r="AD392" s="758"/>
      <c r="AE392" s="758"/>
      <c r="AF392" s="758"/>
      <c r="AG392" s="758"/>
      <c r="AH392" s="758"/>
      <c r="AI392" s="758"/>
      <c r="AJ392" s="758"/>
      <c r="AK392" s="758"/>
      <c r="AL392" s="758"/>
      <c r="AM392" s="758"/>
      <c r="AN392" s="758"/>
      <c r="AO392" s="758"/>
      <c r="AP392" s="764"/>
      <c r="AQ392" s="764"/>
      <c r="AR392" s="758"/>
      <c r="AS392" s="758"/>
      <c r="AT392" s="758"/>
      <c r="AU392" s="758"/>
      <c r="AV392" s="758"/>
      <c r="AW392" s="758"/>
      <c r="AX392" s="758"/>
      <c r="AY392" s="758"/>
      <c r="AZ392" s="758"/>
      <c r="BA392" s="758"/>
      <c r="BB392" s="758"/>
      <c r="BC392" s="758"/>
      <c r="BD392" s="758"/>
      <c r="BE392" s="758"/>
      <c r="BF392" s="758"/>
      <c r="BG392" s="758"/>
      <c r="BH392" s="758"/>
      <c r="BI392" s="758"/>
      <c r="BJ392" s="758"/>
      <c r="BK392" s="758"/>
      <c r="BL392" s="758"/>
      <c r="BM392" s="758"/>
    </row>
    <row r="393" spans="1:72" ht="14.25">
      <c r="A393" s="764"/>
      <c r="B393" s="764"/>
      <c r="C393" s="764"/>
      <c r="D393" s="758"/>
      <c r="E393" s="758"/>
      <c r="F393" s="758"/>
      <c r="G393" s="758"/>
      <c r="H393" s="758"/>
      <c r="I393" s="758"/>
      <c r="J393" s="758"/>
      <c r="K393" s="758"/>
      <c r="L393" s="758"/>
      <c r="M393" s="758"/>
      <c r="N393" s="758"/>
      <c r="O393" s="758"/>
      <c r="P393" s="758"/>
      <c r="Q393" s="758"/>
      <c r="R393" s="758"/>
      <c r="S393" s="758"/>
      <c r="T393" s="758"/>
      <c r="U393" s="758"/>
      <c r="V393" s="758"/>
      <c r="W393" s="758"/>
      <c r="X393" s="758"/>
      <c r="Y393" s="764"/>
      <c r="Z393" s="764">
        <v>1.7</v>
      </c>
      <c r="AA393" s="764"/>
      <c r="AB393" s="758">
        <v>1.7</v>
      </c>
      <c r="AC393" s="758">
        <f t="shared" si="2076"/>
        <v>8</v>
      </c>
      <c r="AD393" s="758"/>
      <c r="AE393" s="758"/>
      <c r="AF393" s="758"/>
      <c r="AG393" s="758"/>
      <c r="AH393" s="758"/>
      <c r="AI393" s="758"/>
      <c r="AJ393" s="758"/>
      <c r="AK393" s="758"/>
      <c r="AL393" s="758"/>
      <c r="AM393" s="758"/>
      <c r="AN393" s="758"/>
      <c r="AO393" s="758"/>
      <c r="AP393" s="764"/>
      <c r="AQ393" s="764"/>
      <c r="AR393" s="758"/>
      <c r="AS393" s="758"/>
      <c r="AT393" s="758"/>
      <c r="AU393" s="758"/>
      <c r="AV393" s="758"/>
      <c r="AW393" s="758"/>
      <c r="AX393" s="758"/>
      <c r="AY393" s="758"/>
      <c r="AZ393" s="758"/>
      <c r="BA393" s="758"/>
      <c r="BB393" s="758"/>
      <c r="BC393" s="758"/>
      <c r="BD393" s="758"/>
      <c r="BE393" s="758"/>
      <c r="BF393" s="758"/>
      <c r="BG393" s="758"/>
      <c r="BH393" s="758"/>
      <c r="BI393" s="758"/>
      <c r="BJ393" s="758"/>
      <c r="BK393" s="758"/>
      <c r="BL393" s="758"/>
      <c r="BM393" s="758"/>
    </row>
    <row r="394" spans="1:72" ht="14.25">
      <c r="A394" s="764"/>
      <c r="B394" s="764"/>
      <c r="C394" s="764"/>
      <c r="D394" s="758">
        <v>2</v>
      </c>
      <c r="E394" s="758" t="s">
        <v>31</v>
      </c>
      <c r="F394" s="758">
        <v>0.8</v>
      </c>
      <c r="G394" s="758">
        <f>SUMIFS($J$13:$J$386,$D$13:$D$386,D394,$F$13:$F$386,F394)</f>
        <v>319</v>
      </c>
      <c r="H394" s="758"/>
      <c r="I394" s="758"/>
      <c r="J394" s="758"/>
      <c r="K394" s="758"/>
      <c r="L394" s="758"/>
      <c r="M394" s="758"/>
      <c r="N394" s="758"/>
      <c r="O394" s="758"/>
      <c r="P394" s="758"/>
      <c r="Q394" s="758"/>
      <c r="R394" s="758"/>
      <c r="S394" s="758"/>
      <c r="T394" s="758"/>
      <c r="U394" s="758"/>
      <c r="V394" s="758"/>
      <c r="W394" s="758"/>
      <c r="X394" s="758"/>
      <c r="Y394" s="764"/>
      <c r="Z394" s="764">
        <v>2</v>
      </c>
      <c r="AA394" s="764"/>
      <c r="AB394" s="758">
        <v>2</v>
      </c>
      <c r="AC394" s="758">
        <f t="shared" si="2076"/>
        <v>18</v>
      </c>
      <c r="AD394" s="758"/>
      <c r="AE394" s="758"/>
      <c r="AF394" s="758"/>
      <c r="AG394" s="758"/>
      <c r="AH394" s="758"/>
      <c r="AI394" s="758"/>
      <c r="AJ394" s="758"/>
      <c r="AK394" s="758"/>
      <c r="AL394" s="758"/>
      <c r="AM394" s="758"/>
      <c r="AN394" s="758"/>
      <c r="AO394" s="758"/>
      <c r="AP394" s="764"/>
      <c r="AQ394" s="764"/>
      <c r="AR394" s="758"/>
      <c r="AS394" s="758"/>
      <c r="AT394" s="758"/>
      <c r="AU394" s="758"/>
      <c r="AV394" s="758"/>
      <c r="AW394" s="758"/>
      <c r="AX394" s="758"/>
      <c r="AY394" s="758"/>
      <c r="AZ394" s="758"/>
      <c r="BA394" s="758"/>
      <c r="BB394" s="758"/>
      <c r="BC394" s="758"/>
      <c r="BD394" s="758"/>
      <c r="BE394" s="758"/>
      <c r="BF394" s="758"/>
      <c r="BG394" s="758"/>
      <c r="BH394" s="758"/>
      <c r="BI394" s="758"/>
      <c r="BJ394" s="758"/>
      <c r="BK394" s="758"/>
      <c r="BL394" s="758"/>
      <c r="BM394" s="758"/>
    </row>
    <row r="395" spans="1:72" ht="14.25">
      <c r="D395" s="117">
        <v>2</v>
      </c>
      <c r="E395" s="117"/>
      <c r="F395" s="117">
        <v>1</v>
      </c>
      <c r="G395" s="758">
        <f>SUMIFS($J$13:$J$386,$D$13:$D$386,D395,$F$13:$F$386,F395)</f>
        <v>8</v>
      </c>
      <c r="Z395" s="714" t="s">
        <v>35698</v>
      </c>
      <c r="AA395" s="714"/>
      <c r="AB395" s="714"/>
      <c r="AC395" s="758">
        <f t="shared" si="2076"/>
        <v>23</v>
      </c>
      <c r="AR395" s="117"/>
      <c r="AS395" s="117"/>
      <c r="AT395" s="117"/>
      <c r="AV395" s="714"/>
      <c r="AW395" s="714"/>
      <c r="AX395" s="714"/>
    </row>
    <row r="396" spans="1:72" ht="14.25">
      <c r="D396" s="117">
        <v>2.5</v>
      </c>
      <c r="E396" s="117"/>
      <c r="F396" s="117">
        <v>1</v>
      </c>
      <c r="G396" s="758">
        <f>SUMIFS($J$13:$J$386,$D$13:$D$386,D396,$F$13:$F$386,F396)</f>
        <v>680</v>
      </c>
      <c r="Z396" s="714"/>
      <c r="AA396" s="714"/>
      <c r="AB396" s="714"/>
      <c r="AR396" s="117"/>
      <c r="AS396" s="117"/>
      <c r="AT396" s="117"/>
      <c r="AV396" s="714"/>
      <c r="AW396" s="714"/>
      <c r="AX396" s="714"/>
    </row>
    <row r="397" spans="1:72" ht="14.25">
      <c r="Z397" s="714"/>
      <c r="AA397" s="714"/>
      <c r="AB397" s="714"/>
      <c r="AV397" s="714"/>
      <c r="AW397" s="714"/>
      <c r="AX397" s="714"/>
    </row>
    <row r="398" spans="1:72" ht="14.25">
      <c r="D398" s="680">
        <v>0.4</v>
      </c>
      <c r="G398" s="758">
        <f t="shared" ref="G398:G403" si="2077">SUMIF($D$13:$D$386,D398,$J$13:$J$386)</f>
        <v>5696</v>
      </c>
      <c r="Z398" s="714"/>
      <c r="AA398" s="714"/>
      <c r="AB398" s="714"/>
      <c r="AV398" s="714"/>
      <c r="AW398" s="714"/>
      <c r="AX398" s="714"/>
    </row>
    <row r="399" spans="1:72" ht="14.25">
      <c r="D399" s="680">
        <v>0.6</v>
      </c>
      <c r="G399" s="758">
        <f t="shared" si="2077"/>
        <v>2193</v>
      </c>
      <c r="Z399" s="714"/>
      <c r="AA399" s="714"/>
      <c r="AB399" s="714"/>
      <c r="AV399" s="714"/>
      <c r="AW399" s="714"/>
      <c r="AX399" s="714"/>
    </row>
    <row r="400" spans="1:72" ht="14.25">
      <c r="D400" s="680">
        <v>0.8</v>
      </c>
      <c r="G400" s="758">
        <f t="shared" si="2077"/>
        <v>1127</v>
      </c>
      <c r="Z400" s="765"/>
      <c r="AA400" s="765"/>
      <c r="AB400" s="765"/>
      <c r="AV400" s="765"/>
      <c r="AW400" s="765"/>
      <c r="AX400" s="765"/>
    </row>
    <row r="401" spans="4:50" ht="14.25">
      <c r="D401" s="680">
        <v>1</v>
      </c>
      <c r="G401" s="758">
        <f t="shared" si="2077"/>
        <v>171</v>
      </c>
      <c r="Z401" s="765"/>
      <c r="AA401" s="765"/>
      <c r="AB401" s="765"/>
      <c r="AV401" s="765"/>
      <c r="AW401" s="765"/>
      <c r="AX401" s="765"/>
    </row>
    <row r="402" spans="4:50" ht="14.25">
      <c r="D402" s="680">
        <v>1.2</v>
      </c>
      <c r="G402" s="758">
        <f t="shared" si="2077"/>
        <v>213</v>
      </c>
      <c r="Z402" s="714"/>
      <c r="AA402" s="714"/>
      <c r="AB402" s="714"/>
      <c r="AV402" s="714"/>
      <c r="AW402" s="714"/>
      <c r="AX402" s="714"/>
    </row>
    <row r="403" spans="4:50" ht="14.25">
      <c r="D403" s="680">
        <v>1.5</v>
      </c>
      <c r="G403" s="758">
        <f t="shared" si="2077"/>
        <v>70</v>
      </c>
      <c r="Z403" s="714"/>
      <c r="AA403" s="714"/>
      <c r="AB403" s="714"/>
      <c r="AV403" s="714"/>
      <c r="AW403" s="714"/>
      <c r="AX403" s="714"/>
    </row>
    <row r="404" spans="4:50" ht="14.25">
      <c r="Z404" s="714"/>
      <c r="AA404" s="714"/>
      <c r="AB404" s="714"/>
      <c r="AV404" s="714"/>
      <c r="AW404" s="714"/>
      <c r="AX404" s="714"/>
    </row>
    <row r="405" spans="4:50" ht="14.25">
      <c r="Z405" s="714"/>
      <c r="AA405" s="714"/>
      <c r="AB405" s="714"/>
      <c r="AV405" s="714"/>
      <c r="AW405" s="714"/>
      <c r="AX405" s="714"/>
    </row>
    <row r="406" spans="4:50" ht="14.25">
      <c r="Z406" s="714"/>
      <c r="AA406" s="714"/>
      <c r="AB406" s="714"/>
      <c r="AV406" s="714"/>
      <c r="AW406" s="714"/>
      <c r="AX406" s="714"/>
    </row>
    <row r="407" spans="4:50" ht="14.25">
      <c r="Z407" s="714"/>
      <c r="AA407" s="714"/>
      <c r="AB407" s="714"/>
      <c r="AV407" s="714"/>
      <c r="AW407" s="714"/>
      <c r="AX407" s="714"/>
    </row>
    <row r="408" spans="4:50" ht="14.25">
      <c r="Z408" s="714"/>
      <c r="AA408" s="714"/>
      <c r="AB408" s="714"/>
      <c r="AV408" s="714"/>
      <c r="AW408" s="714"/>
      <c r="AX408" s="714"/>
    </row>
    <row r="409" spans="4:50" ht="13.5">
      <c r="Z409" s="765"/>
      <c r="AA409" s="765"/>
      <c r="AB409" s="765"/>
      <c r="AV409" s="765"/>
      <c r="AW409" s="765"/>
      <c r="AX409" s="765"/>
    </row>
    <row r="410" spans="4:50" ht="13.5">
      <c r="Z410" s="765"/>
      <c r="AA410" s="765"/>
      <c r="AB410" s="765"/>
      <c r="AV410" s="765"/>
      <c r="AW410" s="765"/>
      <c r="AX410" s="765"/>
    </row>
    <row r="411" spans="4:50" ht="14.25">
      <c r="Z411" s="714"/>
      <c r="AA411" s="714"/>
      <c r="AB411" s="714"/>
      <c r="AV411" s="714"/>
      <c r="AW411" s="714"/>
      <c r="AX411" s="714"/>
    </row>
    <row r="412" spans="4:50" ht="14.25">
      <c r="Z412" s="714"/>
      <c r="AA412" s="714"/>
      <c r="AB412" s="714"/>
      <c r="AV412" s="714"/>
      <c r="AW412" s="714"/>
      <c r="AX412" s="714"/>
    </row>
    <row r="413" spans="4:50" ht="14.25">
      <c r="Z413" s="714"/>
      <c r="AA413" s="714"/>
      <c r="AB413" s="714"/>
      <c r="AV413" s="714"/>
      <c r="AW413" s="714"/>
      <c r="AX413" s="714"/>
    </row>
    <row r="414" spans="4:50" ht="14.25">
      <c r="Z414" s="714"/>
      <c r="AA414" s="714"/>
      <c r="AB414" s="714"/>
      <c r="AV414" s="714"/>
      <c r="AW414" s="714"/>
      <c r="AX414" s="714"/>
    </row>
    <row r="415" spans="4:50" ht="13.5">
      <c r="Z415" s="765"/>
      <c r="AA415" s="765"/>
      <c r="AB415" s="765"/>
      <c r="AV415" s="765"/>
      <c r="AW415" s="765"/>
      <c r="AX415" s="765"/>
    </row>
    <row r="416" spans="4:50" ht="13.5">
      <c r="Z416" s="765"/>
      <c r="AA416" s="765"/>
      <c r="AB416" s="765"/>
      <c r="AV416" s="765"/>
      <c r="AW416" s="765"/>
      <c r="AX416" s="765"/>
    </row>
    <row r="417" spans="26:50" ht="14.25">
      <c r="Z417" s="714"/>
      <c r="AA417" s="714"/>
      <c r="AB417" s="714"/>
      <c r="AV417" s="714"/>
      <c r="AW417" s="714"/>
      <c r="AX417" s="714"/>
    </row>
    <row r="418" spans="26:50" ht="14.25">
      <c r="Z418" s="714"/>
      <c r="AA418" s="714"/>
      <c r="AB418" s="714"/>
      <c r="AV418" s="714"/>
      <c r="AW418" s="714"/>
      <c r="AX418" s="714"/>
    </row>
    <row r="419" spans="26:50" ht="14.25">
      <c r="Z419" s="714"/>
      <c r="AA419" s="714"/>
      <c r="AB419" s="714"/>
      <c r="AV419" s="714"/>
      <c r="AW419" s="714"/>
      <c r="AX419" s="714"/>
    </row>
    <row r="420" spans="26:50" ht="13.5">
      <c r="Z420" s="765"/>
      <c r="AA420" s="765"/>
      <c r="AB420" s="765"/>
      <c r="AV420" s="765"/>
      <c r="AW420" s="765"/>
      <c r="AX420" s="765"/>
    </row>
    <row r="421" spans="26:50" ht="13.5">
      <c r="Z421" s="765"/>
      <c r="AA421" s="765"/>
      <c r="AB421" s="765"/>
      <c r="AV421" s="765"/>
      <c r="AW421" s="765"/>
      <c r="AX421" s="765"/>
    </row>
    <row r="422" spans="26:50" ht="14.25">
      <c r="Z422" s="714"/>
      <c r="AA422" s="714"/>
      <c r="AB422" s="714"/>
      <c r="AV422" s="714"/>
      <c r="AW422" s="714"/>
      <c r="AX422" s="714"/>
    </row>
    <row r="423" spans="26:50" ht="14.25">
      <c r="Z423" s="714"/>
      <c r="AA423" s="714"/>
      <c r="AB423" s="714"/>
      <c r="AV423" s="714"/>
      <c r="AW423" s="714"/>
      <c r="AX423" s="714"/>
    </row>
    <row r="424" spans="26:50" ht="14.25">
      <c r="Z424" s="714"/>
      <c r="AA424" s="714"/>
      <c r="AB424" s="714"/>
      <c r="AV424" s="714"/>
      <c r="AW424" s="714"/>
      <c r="AX424" s="714"/>
    </row>
    <row r="425" spans="26:50" ht="14.25">
      <c r="Z425" s="714"/>
      <c r="AA425" s="714"/>
      <c r="AB425" s="714"/>
      <c r="AV425" s="714"/>
      <c r="AW425" s="714"/>
      <c r="AX425" s="714"/>
    </row>
    <row r="426" spans="26:50" ht="13.5">
      <c r="Z426" s="765"/>
      <c r="AA426" s="765"/>
      <c r="AB426" s="765"/>
      <c r="AV426" s="765"/>
      <c r="AW426" s="765"/>
      <c r="AX426" s="765"/>
    </row>
    <row r="427" spans="26:50" ht="13.5">
      <c r="Z427" s="765"/>
      <c r="AA427" s="765"/>
      <c r="AB427" s="765"/>
      <c r="AV427" s="765"/>
      <c r="AW427" s="765"/>
      <c r="AX427" s="765"/>
    </row>
    <row r="428" spans="26:50" ht="14.25">
      <c r="Z428" s="714"/>
      <c r="AA428" s="714"/>
      <c r="AB428" s="714"/>
      <c r="AV428" s="714"/>
      <c r="AW428" s="714"/>
      <c r="AX428" s="714"/>
    </row>
    <row r="429" spans="26:50" ht="14.25">
      <c r="Z429" s="714"/>
      <c r="AA429" s="714"/>
      <c r="AB429" s="714"/>
      <c r="AV429" s="714"/>
      <c r="AW429" s="714"/>
      <c r="AX429" s="714"/>
    </row>
    <row r="430" spans="26:50" ht="14.25">
      <c r="Z430" s="714"/>
      <c r="AA430" s="714"/>
      <c r="AB430" s="714"/>
      <c r="AV430" s="714"/>
      <c r="AW430" s="714"/>
      <c r="AX430" s="714"/>
    </row>
    <row r="431" spans="26:50" ht="14.25">
      <c r="Z431" s="714"/>
      <c r="AA431" s="714"/>
      <c r="AB431" s="714"/>
      <c r="AV431" s="714"/>
      <c r="AW431" s="714"/>
      <c r="AX431" s="714"/>
    </row>
    <row r="432" spans="26:50" ht="13.5">
      <c r="Z432" s="765"/>
      <c r="AA432" s="765"/>
      <c r="AB432" s="765"/>
      <c r="AV432" s="765"/>
      <c r="AW432" s="765"/>
      <c r="AX432" s="765"/>
    </row>
    <row r="433" spans="26:50" ht="13.5">
      <c r="Z433" s="765"/>
      <c r="AA433" s="765"/>
      <c r="AB433" s="765"/>
      <c r="AV433" s="765"/>
      <c r="AW433" s="765"/>
      <c r="AX433" s="765"/>
    </row>
    <row r="434" spans="26:50" ht="14.25">
      <c r="Z434" s="714"/>
      <c r="AA434" s="714"/>
      <c r="AB434" s="714"/>
      <c r="AV434" s="714"/>
      <c r="AW434" s="714"/>
      <c r="AX434" s="714"/>
    </row>
    <row r="435" spans="26:50" ht="14.25">
      <c r="Z435" s="714"/>
      <c r="AA435" s="714"/>
      <c r="AB435" s="714"/>
      <c r="AV435" s="714"/>
      <c r="AW435" s="714"/>
      <c r="AX435" s="714"/>
    </row>
    <row r="436" spans="26:50" ht="14.25">
      <c r="Z436" s="714"/>
      <c r="AA436" s="714"/>
      <c r="AB436" s="714"/>
      <c r="AV436" s="714"/>
      <c r="AW436" s="714"/>
      <c r="AX436" s="714"/>
    </row>
    <row r="437" spans="26:50" ht="14.25">
      <c r="Z437" s="714"/>
      <c r="AA437" s="714"/>
      <c r="AB437" s="714"/>
      <c r="AV437" s="714"/>
      <c r="AW437" s="714"/>
      <c r="AX437" s="714"/>
    </row>
    <row r="438" spans="26:50" ht="14.25">
      <c r="Z438" s="714"/>
      <c r="AA438" s="714"/>
      <c r="AB438" s="714"/>
      <c r="AV438" s="714"/>
      <c r="AW438" s="714"/>
      <c r="AX438" s="714"/>
    </row>
    <row r="439" spans="26:50" ht="14.25">
      <c r="Z439" s="714"/>
      <c r="AA439" s="714"/>
      <c r="AB439" s="714"/>
      <c r="AV439" s="714"/>
      <c r="AW439" s="714"/>
      <c r="AX439" s="714"/>
    </row>
    <row r="440" spans="26:50" ht="14.25">
      <c r="Z440" s="714"/>
      <c r="AA440" s="714"/>
      <c r="AB440" s="714"/>
      <c r="AV440" s="714"/>
      <c r="AW440" s="714"/>
      <c r="AX440" s="714"/>
    </row>
    <row r="441" spans="26:50" ht="14.25">
      <c r="Z441" s="714"/>
      <c r="AA441" s="714"/>
      <c r="AB441" s="714"/>
      <c r="AV441" s="714"/>
      <c r="AW441" s="714"/>
      <c r="AX441" s="714"/>
    </row>
    <row r="442" spans="26:50" ht="14.25">
      <c r="Z442" s="714"/>
      <c r="AA442" s="714"/>
      <c r="AB442" s="714"/>
      <c r="AV442" s="714"/>
      <c r="AW442" s="714"/>
      <c r="AX442" s="714"/>
    </row>
    <row r="443" spans="26:50" ht="14.25">
      <c r="Z443" s="714"/>
      <c r="AA443" s="714"/>
      <c r="AB443" s="714"/>
      <c r="AV443" s="714"/>
      <c r="AW443" s="714"/>
      <c r="AX443" s="714"/>
    </row>
    <row r="444" spans="26:50" ht="14.25">
      <c r="Z444" s="714"/>
      <c r="AA444" s="714"/>
      <c r="AB444" s="714"/>
      <c r="AV444" s="714"/>
      <c r="AW444" s="714"/>
      <c r="AX444" s="714"/>
    </row>
    <row r="445" spans="26:50" ht="13.5">
      <c r="Z445" s="765"/>
      <c r="AA445" s="765"/>
      <c r="AB445" s="765"/>
      <c r="AV445" s="765"/>
      <c r="AW445" s="765"/>
      <c r="AX445" s="765"/>
    </row>
    <row r="446" spans="26:50" ht="13.5">
      <c r="Z446" s="765"/>
      <c r="AA446" s="765"/>
      <c r="AB446" s="765"/>
      <c r="AV446" s="765"/>
      <c r="AW446" s="765"/>
      <c r="AX446" s="765"/>
    </row>
    <row r="447" spans="26:50" ht="14.25">
      <c r="Z447" s="714"/>
      <c r="AA447" s="714"/>
      <c r="AB447" s="714"/>
      <c r="AV447" s="714"/>
      <c r="AW447" s="714"/>
      <c r="AX447" s="714"/>
    </row>
    <row r="448" spans="26:50" ht="14.25">
      <c r="Z448" s="714"/>
      <c r="AA448" s="714"/>
      <c r="AB448" s="714"/>
      <c r="AV448" s="714"/>
      <c r="AW448" s="714"/>
      <c r="AX448" s="714"/>
    </row>
    <row r="449" spans="26:50" ht="13.5">
      <c r="Z449" s="765"/>
      <c r="AA449" s="765"/>
      <c r="AB449" s="765"/>
      <c r="AV449" s="765"/>
      <c r="AW449" s="765"/>
      <c r="AX449" s="765"/>
    </row>
    <row r="450" spans="26:50" ht="13.5">
      <c r="Z450" s="765"/>
      <c r="AA450" s="765"/>
      <c r="AB450" s="765"/>
      <c r="AV450" s="765"/>
      <c r="AW450" s="765"/>
      <c r="AX450" s="765"/>
    </row>
    <row r="451" spans="26:50" ht="14.25">
      <c r="Z451" s="714"/>
      <c r="AA451" s="714"/>
      <c r="AB451" s="714"/>
      <c r="AV451" s="714"/>
      <c r="AW451" s="714"/>
      <c r="AX451" s="714"/>
    </row>
    <row r="452" spans="26:50" ht="14.25">
      <c r="Z452" s="714"/>
      <c r="AA452" s="714"/>
      <c r="AB452" s="714"/>
      <c r="AV452" s="714"/>
      <c r="AW452" s="714"/>
      <c r="AX452" s="714"/>
    </row>
    <row r="453" spans="26:50" ht="14.25">
      <c r="Z453" s="714"/>
      <c r="AA453" s="714"/>
      <c r="AB453" s="714"/>
      <c r="AV453" s="714"/>
      <c r="AW453" s="714"/>
      <c r="AX453" s="714"/>
    </row>
    <row r="454" spans="26:50" ht="14.25">
      <c r="Z454" s="714"/>
      <c r="AA454" s="714"/>
      <c r="AB454" s="714"/>
      <c r="AV454" s="714"/>
      <c r="AW454" s="714"/>
      <c r="AX454" s="714"/>
    </row>
    <row r="455" spans="26:50" ht="14.25">
      <c r="Z455" s="714"/>
      <c r="AA455" s="714"/>
      <c r="AB455" s="714"/>
      <c r="AV455" s="714"/>
      <c r="AW455" s="714"/>
      <c r="AX455" s="714"/>
    </row>
    <row r="456" spans="26:50" ht="14.25">
      <c r="Z456" s="714"/>
      <c r="AA456" s="714"/>
      <c r="AB456" s="714"/>
      <c r="AV456" s="714"/>
      <c r="AW456" s="714"/>
      <c r="AX456" s="714"/>
    </row>
    <row r="457" spans="26:50" ht="14.25">
      <c r="Z457" s="714"/>
      <c r="AA457" s="714"/>
      <c r="AB457" s="714"/>
      <c r="AV457" s="714"/>
      <c r="AW457" s="714"/>
      <c r="AX457" s="714"/>
    </row>
    <row r="458" spans="26:50" ht="13.5">
      <c r="Z458" s="765"/>
      <c r="AA458" s="765"/>
      <c r="AB458" s="765"/>
      <c r="AV458" s="765"/>
      <c r="AW458" s="765"/>
      <c r="AX458" s="765"/>
    </row>
    <row r="459" spans="26:50" ht="13.5">
      <c r="Z459" s="765"/>
      <c r="AA459" s="765"/>
      <c r="AB459" s="765"/>
      <c r="AV459" s="765"/>
      <c r="AW459" s="765"/>
      <c r="AX459" s="765"/>
    </row>
    <row r="460" spans="26:50" ht="14.25">
      <c r="Z460" s="714"/>
      <c r="AA460" s="714"/>
      <c r="AB460" s="714"/>
      <c r="AV460" s="714"/>
      <c r="AW460" s="714"/>
      <c r="AX460" s="714"/>
    </row>
    <row r="461" spans="26:50" ht="14.25">
      <c r="Z461" s="714"/>
      <c r="AA461" s="714"/>
      <c r="AB461" s="714"/>
      <c r="AV461" s="714"/>
      <c r="AW461" s="714"/>
      <c r="AX461" s="714"/>
    </row>
    <row r="462" spans="26:50" ht="14.25">
      <c r="Z462" s="714"/>
      <c r="AA462" s="714"/>
      <c r="AB462" s="714"/>
      <c r="AV462" s="714"/>
      <c r="AW462" s="714"/>
      <c r="AX462" s="714"/>
    </row>
    <row r="463" spans="26:50" ht="14.25">
      <c r="Z463" s="714"/>
      <c r="AA463" s="714"/>
      <c r="AB463" s="714"/>
      <c r="AV463" s="714"/>
      <c r="AW463" s="714"/>
      <c r="AX463" s="714"/>
    </row>
    <row r="464" spans="26:50" ht="14.25">
      <c r="Z464" s="714"/>
      <c r="AA464" s="714"/>
      <c r="AB464" s="714"/>
      <c r="AV464" s="714"/>
      <c r="AW464" s="714"/>
      <c r="AX464" s="714"/>
    </row>
    <row r="465" spans="26:50" ht="14.25">
      <c r="Z465" s="714"/>
      <c r="AA465" s="714"/>
      <c r="AB465" s="714"/>
      <c r="AV465" s="714"/>
      <c r="AW465" s="714"/>
      <c r="AX465" s="714"/>
    </row>
    <row r="466" spans="26:50" ht="14.25">
      <c r="Z466" s="714"/>
      <c r="AA466" s="714"/>
      <c r="AB466" s="714"/>
      <c r="AV466" s="714"/>
      <c r="AW466" s="714"/>
      <c r="AX466" s="714"/>
    </row>
    <row r="467" spans="26:50" ht="14.25">
      <c r="Z467" s="714"/>
      <c r="AA467" s="714"/>
      <c r="AB467" s="714"/>
      <c r="AV467" s="714"/>
      <c r="AW467" s="714"/>
      <c r="AX467" s="714"/>
    </row>
    <row r="468" spans="26:50" ht="14.25">
      <c r="Z468" s="714"/>
      <c r="AA468" s="714"/>
      <c r="AB468" s="714"/>
      <c r="AV468" s="714"/>
      <c r="AW468" s="714"/>
      <c r="AX468" s="714"/>
    </row>
    <row r="469" spans="26:50" ht="14.25">
      <c r="Z469" s="714"/>
      <c r="AA469" s="714"/>
      <c r="AB469" s="714"/>
      <c r="AV469" s="714"/>
      <c r="AW469" s="714"/>
      <c r="AX469" s="714"/>
    </row>
    <row r="470" spans="26:50" ht="13.5">
      <c r="Z470" s="765"/>
      <c r="AA470" s="765"/>
      <c r="AB470" s="765"/>
      <c r="AV470" s="765"/>
      <c r="AW470" s="765"/>
      <c r="AX470" s="765"/>
    </row>
    <row r="471" spans="26:50" ht="13.5">
      <c r="Z471" s="765"/>
      <c r="AA471" s="765"/>
      <c r="AB471" s="765"/>
      <c r="AV471" s="765"/>
      <c r="AW471" s="765"/>
      <c r="AX471" s="765"/>
    </row>
    <row r="472" spans="26:50" ht="14.25">
      <c r="Z472" s="714"/>
      <c r="AA472" s="714"/>
      <c r="AB472" s="714"/>
      <c r="AV472" s="714"/>
      <c r="AW472" s="714"/>
      <c r="AX472" s="714"/>
    </row>
    <row r="473" spans="26:50" ht="14.25">
      <c r="Z473" s="714"/>
      <c r="AA473" s="714"/>
      <c r="AB473" s="714"/>
      <c r="AV473" s="714"/>
      <c r="AW473" s="714"/>
      <c r="AX473" s="714"/>
    </row>
    <row r="474" spans="26:50" ht="14.25">
      <c r="Z474" s="714"/>
      <c r="AA474" s="714"/>
      <c r="AB474" s="714"/>
      <c r="AV474" s="714"/>
      <c r="AW474" s="714"/>
      <c r="AX474" s="714"/>
    </row>
    <row r="475" spans="26:50" ht="14.25">
      <c r="Z475" s="714"/>
      <c r="AA475" s="714"/>
      <c r="AB475" s="714"/>
      <c r="AV475" s="714"/>
      <c r="AW475" s="714"/>
      <c r="AX475" s="714"/>
    </row>
    <row r="476" spans="26:50" ht="14.25">
      <c r="Z476" s="714"/>
      <c r="AA476" s="714"/>
      <c r="AB476" s="714"/>
      <c r="AV476" s="714"/>
      <c r="AW476" s="714"/>
      <c r="AX476" s="714"/>
    </row>
    <row r="477" spans="26:50" ht="14.25">
      <c r="Z477" s="714"/>
      <c r="AA477" s="714"/>
      <c r="AB477" s="714"/>
      <c r="AV477" s="714"/>
      <c r="AW477" s="714"/>
      <c r="AX477" s="714"/>
    </row>
    <row r="478" spans="26:50" ht="14.25">
      <c r="Z478" s="714"/>
      <c r="AA478" s="714"/>
      <c r="AB478" s="714"/>
      <c r="AV478" s="714"/>
      <c r="AW478" s="714"/>
      <c r="AX478" s="714"/>
    </row>
    <row r="479" spans="26:50" ht="14.25">
      <c r="Z479" s="714"/>
      <c r="AA479" s="714"/>
      <c r="AB479" s="714"/>
      <c r="AV479" s="714"/>
      <c r="AW479" s="714"/>
      <c r="AX479" s="714"/>
    </row>
    <row r="480" spans="26:50" ht="13.5">
      <c r="Z480" s="765"/>
      <c r="AA480" s="765"/>
      <c r="AB480" s="765"/>
      <c r="AV480" s="765"/>
      <c r="AW480" s="765"/>
      <c r="AX480" s="765"/>
    </row>
    <row r="481" spans="26:50" ht="14.25">
      <c r="Z481" s="714"/>
      <c r="AA481" s="714"/>
      <c r="AB481" s="714"/>
      <c r="AV481" s="714"/>
      <c r="AW481" s="714"/>
      <c r="AX481" s="714"/>
    </row>
    <row r="482" spans="26:50" ht="14.25">
      <c r="Z482" s="714"/>
      <c r="AA482" s="714"/>
      <c r="AB482" s="714"/>
      <c r="AV482" s="714"/>
      <c r="AW482" s="714"/>
      <c r="AX482" s="714"/>
    </row>
    <row r="483" spans="26:50" ht="14.25">
      <c r="Z483" s="714"/>
      <c r="AA483" s="714"/>
      <c r="AB483" s="714"/>
      <c r="AV483" s="714"/>
      <c r="AW483" s="714"/>
      <c r="AX483" s="714"/>
    </row>
    <row r="484" spans="26:50" ht="14.25">
      <c r="Z484" s="714"/>
      <c r="AA484" s="714"/>
      <c r="AB484" s="714"/>
      <c r="AV484" s="714"/>
      <c r="AW484" s="714"/>
      <c r="AX484" s="714"/>
    </row>
    <row r="485" spans="26:50" ht="13.5">
      <c r="Z485" s="765"/>
      <c r="AA485" s="765"/>
      <c r="AB485" s="765"/>
      <c r="AV485" s="765"/>
      <c r="AW485" s="765"/>
      <c r="AX485" s="765"/>
    </row>
    <row r="486" spans="26:50" ht="13.5">
      <c r="Z486" s="765"/>
      <c r="AA486" s="765"/>
      <c r="AB486" s="765"/>
      <c r="AV486" s="765"/>
      <c r="AW486" s="765"/>
      <c r="AX486" s="765"/>
    </row>
    <row r="487" spans="26:50" ht="14.25">
      <c r="Z487" s="714"/>
      <c r="AA487" s="714"/>
      <c r="AB487" s="714"/>
      <c r="AV487" s="714"/>
      <c r="AW487" s="714"/>
      <c r="AX487" s="714"/>
    </row>
    <row r="488" spans="26:50" ht="14.25">
      <c r="Z488" s="714"/>
      <c r="AA488" s="714"/>
      <c r="AB488" s="714"/>
      <c r="AV488" s="714"/>
      <c r="AW488" s="714"/>
      <c r="AX488" s="714"/>
    </row>
    <row r="489" spans="26:50" ht="14.25">
      <c r="Z489" s="714"/>
      <c r="AA489" s="714"/>
      <c r="AB489" s="714"/>
      <c r="AV489" s="714"/>
      <c r="AW489" s="714"/>
      <c r="AX489" s="714"/>
    </row>
    <row r="490" spans="26:50" ht="14.25">
      <c r="Z490" s="714"/>
      <c r="AA490" s="714"/>
      <c r="AB490" s="714"/>
      <c r="AV490" s="714"/>
      <c r="AW490" s="714"/>
      <c r="AX490" s="714"/>
    </row>
    <row r="491" spans="26:50" ht="14.25">
      <c r="Z491" s="714"/>
      <c r="AA491" s="714"/>
      <c r="AB491" s="714"/>
      <c r="AV491" s="714"/>
      <c r="AW491" s="714"/>
      <c r="AX491" s="714"/>
    </row>
    <row r="492" spans="26:50" ht="14.25">
      <c r="Z492" s="714"/>
      <c r="AA492" s="714"/>
      <c r="AB492" s="714"/>
      <c r="AV492" s="714"/>
      <c r="AW492" s="714"/>
      <c r="AX492" s="714"/>
    </row>
    <row r="493" spans="26:50" ht="14.25">
      <c r="Z493" s="714"/>
      <c r="AA493" s="714"/>
      <c r="AB493" s="714"/>
      <c r="AV493" s="714"/>
      <c r="AW493" s="714"/>
      <c r="AX493" s="714"/>
    </row>
    <row r="494" spans="26:50" ht="14.25">
      <c r="Z494" s="714"/>
      <c r="AA494" s="714"/>
      <c r="AB494" s="714"/>
      <c r="AV494" s="714"/>
      <c r="AW494" s="714"/>
      <c r="AX494" s="714"/>
    </row>
    <row r="495" spans="26:50" ht="13.5">
      <c r="Z495" s="765"/>
      <c r="AA495" s="765"/>
      <c r="AB495" s="765"/>
      <c r="AV495" s="765"/>
      <c r="AW495" s="765"/>
      <c r="AX495" s="765"/>
    </row>
    <row r="496" spans="26:50" ht="13.5">
      <c r="Z496" s="765"/>
      <c r="AA496" s="765"/>
      <c r="AB496" s="765"/>
      <c r="AV496" s="765"/>
      <c r="AW496" s="765"/>
      <c r="AX496" s="765"/>
    </row>
    <row r="497" spans="26:50" ht="14.25">
      <c r="Z497" s="714"/>
      <c r="AA497" s="714"/>
      <c r="AB497" s="714"/>
      <c r="AV497" s="714"/>
      <c r="AW497" s="714"/>
      <c r="AX497" s="714"/>
    </row>
    <row r="498" spans="26:50" ht="14.25">
      <c r="Z498" s="714"/>
      <c r="AA498" s="714"/>
      <c r="AB498" s="714"/>
      <c r="AV498" s="714"/>
      <c r="AW498" s="714"/>
      <c r="AX498" s="714"/>
    </row>
    <row r="499" spans="26:50" ht="14.25">
      <c r="Z499" s="714"/>
      <c r="AA499" s="714"/>
      <c r="AB499" s="714"/>
      <c r="AV499" s="714"/>
      <c r="AW499" s="714"/>
      <c r="AX499" s="714"/>
    </row>
    <row r="500" spans="26:50" ht="14.25">
      <c r="Z500" s="714"/>
      <c r="AA500" s="714"/>
      <c r="AB500" s="714"/>
      <c r="AV500" s="714"/>
      <c r="AW500" s="714"/>
      <c r="AX500" s="714"/>
    </row>
    <row r="501" spans="26:50" ht="14.25">
      <c r="Z501" s="714"/>
      <c r="AA501" s="714"/>
      <c r="AB501" s="714"/>
      <c r="AV501" s="714"/>
      <c r="AW501" s="714"/>
      <c r="AX501" s="714"/>
    </row>
    <row r="502" spans="26:50" ht="14.25">
      <c r="Z502" s="714"/>
      <c r="AA502" s="714"/>
      <c r="AB502" s="714"/>
      <c r="AV502" s="714"/>
      <c r="AW502" s="714"/>
      <c r="AX502" s="714"/>
    </row>
    <row r="503" spans="26:50" ht="13.5">
      <c r="Z503" s="765"/>
      <c r="AA503" s="765"/>
      <c r="AB503" s="765"/>
      <c r="AV503" s="765"/>
      <c r="AW503" s="765"/>
      <c r="AX503" s="765"/>
    </row>
    <row r="504" spans="26:50" ht="13.5">
      <c r="Z504" s="765"/>
      <c r="AA504" s="765"/>
      <c r="AB504" s="765"/>
      <c r="AV504" s="765"/>
      <c r="AW504" s="765"/>
      <c r="AX504" s="765"/>
    </row>
    <row r="505" spans="26:50" ht="14.25">
      <c r="Z505" s="714"/>
      <c r="AA505" s="714"/>
      <c r="AB505" s="714"/>
      <c r="AV505" s="714"/>
      <c r="AW505" s="714"/>
      <c r="AX505" s="714"/>
    </row>
    <row r="506" spans="26:50" ht="14.25">
      <c r="Z506" s="714"/>
      <c r="AA506" s="714"/>
      <c r="AB506" s="714"/>
      <c r="AV506" s="714"/>
      <c r="AW506" s="714"/>
      <c r="AX506" s="714"/>
    </row>
    <row r="507" spans="26:50" ht="14.25">
      <c r="Z507" s="714"/>
      <c r="AA507" s="714"/>
      <c r="AB507" s="714"/>
      <c r="AV507" s="714"/>
      <c r="AW507" s="714"/>
      <c r="AX507" s="714"/>
    </row>
    <row r="508" spans="26:50" ht="14.25">
      <c r="Z508" s="714"/>
      <c r="AA508" s="714"/>
      <c r="AB508" s="714"/>
      <c r="AV508" s="714"/>
      <c r="AW508" s="714"/>
      <c r="AX508" s="714"/>
    </row>
    <row r="509" spans="26:50" ht="14.25">
      <c r="Z509" s="714"/>
      <c r="AA509" s="714"/>
      <c r="AB509" s="714"/>
      <c r="AV509" s="714"/>
      <c r="AW509" s="714"/>
      <c r="AX509" s="714"/>
    </row>
    <row r="510" spans="26:50" ht="14.25">
      <c r="Z510" s="714"/>
      <c r="AA510" s="714"/>
      <c r="AB510" s="714"/>
      <c r="AV510" s="714"/>
      <c r="AW510" s="714"/>
      <c r="AX510" s="714"/>
    </row>
    <row r="511" spans="26:50" ht="14.25">
      <c r="Z511" s="714"/>
      <c r="AA511" s="714"/>
      <c r="AB511" s="714"/>
      <c r="AV511" s="714"/>
      <c r="AW511" s="714"/>
      <c r="AX511" s="714"/>
    </row>
    <row r="512" spans="26:50" ht="13.5">
      <c r="Z512" s="765"/>
      <c r="AA512" s="765"/>
      <c r="AB512" s="765"/>
      <c r="AV512" s="765"/>
      <c r="AW512" s="765"/>
      <c r="AX512" s="765"/>
    </row>
    <row r="513" spans="4:50" ht="13.5">
      <c r="Z513" s="765"/>
      <c r="AA513" s="765"/>
      <c r="AB513" s="765"/>
      <c r="AV513" s="765"/>
      <c r="AW513" s="765"/>
      <c r="AX513" s="765"/>
    </row>
    <row r="514" spans="4:50" ht="14.25">
      <c r="Z514" s="714"/>
      <c r="AA514" s="714"/>
      <c r="AB514" s="714"/>
      <c r="AV514" s="714"/>
      <c r="AW514" s="714"/>
      <c r="AX514" s="714"/>
    </row>
    <row r="515" spans="4:50" ht="14.25">
      <c r="Z515" s="714"/>
      <c r="AA515" s="714"/>
      <c r="AB515" s="714"/>
      <c r="AV515" s="714"/>
      <c r="AW515" s="714"/>
      <c r="AX515" s="714"/>
    </row>
    <row r="516" spans="4:50" ht="14.25">
      <c r="Z516" s="714"/>
      <c r="AA516" s="714"/>
      <c r="AB516" s="714"/>
      <c r="AV516" s="714"/>
      <c r="AW516" s="714"/>
      <c r="AX516" s="714"/>
    </row>
    <row r="517" spans="4:50" ht="14.25">
      <c r="Z517" s="714"/>
      <c r="AA517" s="714"/>
      <c r="AB517" s="714"/>
      <c r="AV517" s="714"/>
      <c r="AW517" s="714"/>
      <c r="AX517" s="714"/>
    </row>
    <row r="518" spans="4:50" ht="14.25">
      <c r="Z518" s="714"/>
      <c r="AA518" s="714"/>
      <c r="AB518" s="714"/>
      <c r="AV518" s="714"/>
      <c r="AW518" s="714"/>
      <c r="AX518" s="714"/>
    </row>
    <row r="519" spans="4:50" ht="14.25">
      <c r="D519" s="680" t="s">
        <v>6522</v>
      </c>
      <c r="Z519" s="714"/>
      <c r="AA519" s="714"/>
      <c r="AB519" s="714"/>
      <c r="AV519" s="714"/>
      <c r="AW519" s="714"/>
      <c r="AX519" s="714"/>
    </row>
    <row r="520" spans="4:50" ht="14.25">
      <c r="Z520" s="714"/>
      <c r="AA520" s="714"/>
      <c r="AB520" s="714"/>
      <c r="AV520" s="714"/>
      <c r="AW520" s="714"/>
      <c r="AX520" s="714"/>
    </row>
    <row r="521" spans="4:50" ht="14.25">
      <c r="Z521" s="714"/>
      <c r="AA521" s="714"/>
      <c r="AB521" s="714"/>
      <c r="AV521" s="714"/>
      <c r="AW521" s="714"/>
      <c r="AX521" s="714"/>
    </row>
    <row r="522" spans="4:50" ht="14.25">
      <c r="Z522" s="714"/>
      <c r="AA522" s="714"/>
      <c r="AB522" s="714"/>
      <c r="AV522" s="714"/>
      <c r="AW522" s="714"/>
      <c r="AX522" s="714"/>
    </row>
    <row r="523" spans="4:50" ht="14.25">
      <c r="Z523" s="714"/>
      <c r="AA523" s="714"/>
      <c r="AB523" s="714"/>
      <c r="AV523" s="714"/>
      <c r="AW523" s="714"/>
      <c r="AX523" s="714"/>
    </row>
    <row r="524" spans="4:50" ht="13.5">
      <c r="Z524" s="765"/>
      <c r="AA524" s="765"/>
      <c r="AB524" s="765"/>
      <c r="AV524" s="765"/>
      <c r="AW524" s="765"/>
      <c r="AX524" s="765"/>
    </row>
    <row r="525" spans="4:50" ht="13.5">
      <c r="Z525" s="765"/>
      <c r="AA525" s="765"/>
      <c r="AB525" s="765"/>
      <c r="AV525" s="765"/>
      <c r="AW525" s="765"/>
      <c r="AX525" s="765"/>
    </row>
    <row r="526" spans="4:50" ht="14.25">
      <c r="Z526" s="714"/>
      <c r="AA526" s="714"/>
      <c r="AB526" s="714"/>
      <c r="AV526" s="714"/>
      <c r="AW526" s="714"/>
      <c r="AX526" s="714"/>
    </row>
    <row r="527" spans="4:50" ht="14.25">
      <c r="Z527" s="714"/>
      <c r="AA527" s="714"/>
      <c r="AB527" s="714"/>
      <c r="AV527" s="714"/>
      <c r="AW527" s="714"/>
      <c r="AX527" s="714"/>
    </row>
    <row r="528" spans="4:50" ht="14.25">
      <c r="Z528" s="714"/>
      <c r="AA528" s="714"/>
      <c r="AB528" s="714"/>
      <c r="AV528" s="714"/>
      <c r="AW528" s="714"/>
      <c r="AX528" s="714"/>
    </row>
    <row r="529" spans="26:50" ht="14.25">
      <c r="Z529" s="714"/>
      <c r="AA529" s="714"/>
      <c r="AB529" s="714"/>
      <c r="AV529" s="714"/>
      <c r="AW529" s="714"/>
      <c r="AX529" s="714"/>
    </row>
    <row r="530" spans="26:50" ht="14.25">
      <c r="Z530" s="714"/>
      <c r="AA530" s="714"/>
      <c r="AB530" s="714"/>
      <c r="AV530" s="714"/>
      <c r="AW530" s="714"/>
      <c r="AX530" s="714"/>
    </row>
    <row r="531" spans="26:50" ht="14.25">
      <c r="Z531" s="714"/>
      <c r="AA531" s="714"/>
      <c r="AB531" s="714"/>
      <c r="AV531" s="714"/>
      <c r="AW531" s="714"/>
      <c r="AX531" s="714"/>
    </row>
    <row r="532" spans="26:50" ht="14.25">
      <c r="Z532" s="714"/>
      <c r="AA532" s="714"/>
      <c r="AB532" s="714"/>
      <c r="AV532" s="714"/>
      <c r="AW532" s="714"/>
      <c r="AX532" s="714"/>
    </row>
    <row r="533" spans="26:50" ht="14.25">
      <c r="Z533" s="714"/>
      <c r="AA533" s="714"/>
      <c r="AB533" s="714"/>
      <c r="AV533" s="714"/>
      <c r="AW533" s="714"/>
      <c r="AX533" s="714"/>
    </row>
    <row r="534" spans="26:50" ht="14.25">
      <c r="Z534" s="714"/>
      <c r="AA534" s="714"/>
      <c r="AB534" s="714"/>
      <c r="AV534" s="714"/>
      <c r="AW534" s="714"/>
      <c r="AX534" s="714"/>
    </row>
    <row r="535" spans="26:50" ht="14.25">
      <c r="Z535" s="714"/>
      <c r="AA535" s="714"/>
      <c r="AB535" s="714"/>
      <c r="AV535" s="714"/>
      <c r="AW535" s="714"/>
      <c r="AX535" s="714"/>
    </row>
    <row r="536" spans="26:50" ht="14.25">
      <c r="Z536" s="714"/>
      <c r="AA536" s="714"/>
      <c r="AB536" s="714"/>
      <c r="AV536" s="714"/>
      <c r="AW536" s="714"/>
      <c r="AX536" s="714"/>
    </row>
    <row r="537" spans="26:50" ht="14.25">
      <c r="Z537" s="714"/>
      <c r="AA537" s="714"/>
      <c r="AB537" s="714"/>
      <c r="AV537" s="714"/>
      <c r="AW537" s="714"/>
      <c r="AX537" s="714"/>
    </row>
    <row r="538" spans="26:50" ht="14.25">
      <c r="Z538" s="714"/>
      <c r="AA538" s="714"/>
      <c r="AB538" s="714"/>
      <c r="AV538" s="714"/>
      <c r="AW538" s="714"/>
      <c r="AX538" s="714"/>
    </row>
    <row r="539" spans="26:50" ht="14.25">
      <c r="Z539" s="714"/>
      <c r="AA539" s="714"/>
      <c r="AB539" s="714"/>
      <c r="AV539" s="714"/>
      <c r="AW539" s="714"/>
      <c r="AX539" s="714"/>
    </row>
    <row r="540" spans="26:50" ht="14.25">
      <c r="Z540" s="714"/>
      <c r="AA540" s="714"/>
      <c r="AB540" s="714"/>
      <c r="AV540" s="714"/>
      <c r="AW540" s="714"/>
      <c r="AX540" s="714"/>
    </row>
    <row r="541" spans="26:50" ht="14.25">
      <c r="Z541" s="714"/>
      <c r="AA541" s="714"/>
      <c r="AB541" s="714"/>
      <c r="AV541" s="714"/>
      <c r="AW541" s="714"/>
      <c r="AX541" s="714"/>
    </row>
    <row r="542" spans="26:50" ht="14.25">
      <c r="Z542" s="714"/>
      <c r="AA542" s="714"/>
      <c r="AB542" s="714"/>
      <c r="AV542" s="714"/>
      <c r="AW542" s="714"/>
      <c r="AX542" s="714"/>
    </row>
    <row r="543" spans="26:50" ht="14.25">
      <c r="Z543" s="714"/>
      <c r="AA543" s="714"/>
      <c r="AB543" s="714"/>
      <c r="AV543" s="714"/>
      <c r="AW543" s="714"/>
      <c r="AX543" s="714"/>
    </row>
    <row r="544" spans="26:50" ht="14.25">
      <c r="Z544" s="714"/>
      <c r="AA544" s="714"/>
      <c r="AB544" s="714"/>
      <c r="AV544" s="714"/>
      <c r="AW544" s="714"/>
      <c r="AX544" s="714"/>
    </row>
    <row r="545" spans="26:50" ht="14.25">
      <c r="Z545" s="714"/>
      <c r="AA545" s="714"/>
      <c r="AB545" s="714"/>
      <c r="AV545" s="714"/>
      <c r="AW545" s="714"/>
      <c r="AX545" s="714"/>
    </row>
    <row r="546" spans="26:50" ht="14.25">
      <c r="Z546" s="714"/>
      <c r="AA546" s="714"/>
      <c r="AB546" s="714"/>
      <c r="AV546" s="714"/>
      <c r="AW546" s="714"/>
      <c r="AX546" s="714"/>
    </row>
    <row r="547" spans="26:50" ht="14.25">
      <c r="Z547" s="714"/>
      <c r="AA547" s="714"/>
      <c r="AB547" s="714"/>
      <c r="AV547" s="714"/>
      <c r="AW547" s="714"/>
      <c r="AX547" s="714"/>
    </row>
    <row r="548" spans="26:50" ht="14.25">
      <c r="Z548" s="714"/>
      <c r="AA548" s="714"/>
      <c r="AB548" s="714"/>
      <c r="AV548" s="714"/>
      <c r="AW548" s="714"/>
      <c r="AX548" s="714"/>
    </row>
    <row r="549" spans="26:50" ht="14.25">
      <c r="Z549" s="714"/>
      <c r="AA549" s="714"/>
      <c r="AB549" s="714"/>
      <c r="AV549" s="714"/>
      <c r="AW549" s="714"/>
      <c r="AX549" s="714"/>
    </row>
    <row r="550" spans="26:50" ht="14.25">
      <c r="Z550" s="714"/>
      <c r="AA550" s="714"/>
      <c r="AB550" s="714"/>
      <c r="AV550" s="714"/>
      <c r="AW550" s="714"/>
      <c r="AX550" s="714"/>
    </row>
    <row r="551" spans="26:50" ht="14.25">
      <c r="Z551" s="714"/>
      <c r="AA551" s="714"/>
      <c r="AB551" s="714"/>
      <c r="AV551" s="714"/>
      <c r="AW551" s="714"/>
      <c r="AX551" s="714"/>
    </row>
    <row r="552" spans="26:50" ht="14.25">
      <c r="Z552" s="714"/>
      <c r="AA552" s="714"/>
      <c r="AB552" s="714"/>
      <c r="AV552" s="714"/>
      <c r="AW552" s="714"/>
      <c r="AX552" s="714"/>
    </row>
    <row r="553" spans="26:50" ht="14.25">
      <c r="Z553" s="714"/>
      <c r="AA553" s="714"/>
      <c r="AB553" s="714"/>
      <c r="AV553" s="714"/>
      <c r="AW553" s="714"/>
      <c r="AX553" s="714"/>
    </row>
    <row r="554" spans="26:50" ht="14.25">
      <c r="Z554" s="714"/>
      <c r="AA554" s="714"/>
      <c r="AB554" s="714"/>
      <c r="AV554" s="714"/>
      <c r="AW554" s="714"/>
      <c r="AX554" s="714"/>
    </row>
    <row r="555" spans="26:50" ht="14.25">
      <c r="Z555" s="714"/>
      <c r="AA555" s="714"/>
      <c r="AB555" s="714"/>
      <c r="AV555" s="714"/>
      <c r="AW555" s="714"/>
      <c r="AX555" s="714"/>
    </row>
    <row r="556" spans="26:50" ht="14.25">
      <c r="Z556" s="714"/>
      <c r="AA556" s="714"/>
      <c r="AB556" s="714"/>
      <c r="AV556" s="714"/>
      <c r="AW556" s="714"/>
      <c r="AX556" s="714"/>
    </row>
    <row r="557" spans="26:50" ht="14.25">
      <c r="Z557" s="714"/>
      <c r="AA557" s="714"/>
      <c r="AB557" s="714"/>
      <c r="AV557" s="714"/>
      <c r="AW557" s="714"/>
      <c r="AX557" s="714"/>
    </row>
    <row r="558" spans="26:50" ht="14.25">
      <c r="Z558" s="714"/>
      <c r="AA558" s="714"/>
      <c r="AB558" s="714"/>
      <c r="AV558" s="714"/>
      <c r="AW558" s="714"/>
      <c r="AX558" s="714"/>
    </row>
    <row r="559" spans="26:50" ht="14.25">
      <c r="Z559" s="714"/>
      <c r="AA559" s="714"/>
      <c r="AB559" s="714"/>
      <c r="AV559" s="714"/>
      <c r="AW559" s="714"/>
      <c r="AX559" s="714"/>
    </row>
    <row r="560" spans="26:50" ht="14.25">
      <c r="Z560" s="714"/>
      <c r="AA560" s="714"/>
      <c r="AB560" s="714"/>
      <c r="AV560" s="714"/>
      <c r="AW560" s="714"/>
      <c r="AX560" s="714"/>
    </row>
    <row r="561" spans="26:50" ht="14.25">
      <c r="Z561" s="714"/>
      <c r="AA561" s="714"/>
      <c r="AB561" s="714"/>
      <c r="AV561" s="714"/>
      <c r="AW561" s="714"/>
      <c r="AX561" s="714"/>
    </row>
    <row r="562" spans="26:50" ht="14.25">
      <c r="Z562" s="714"/>
      <c r="AA562" s="714"/>
      <c r="AB562" s="714"/>
      <c r="AV562" s="714"/>
      <c r="AW562" s="714"/>
      <c r="AX562" s="714"/>
    </row>
    <row r="563" spans="26:50" ht="14.25">
      <c r="Z563" s="714"/>
      <c r="AA563" s="714"/>
      <c r="AB563" s="714"/>
      <c r="AV563" s="714"/>
      <c r="AW563" s="714"/>
      <c r="AX563" s="714"/>
    </row>
    <row r="564" spans="26:50" ht="14.25">
      <c r="Z564" s="714"/>
      <c r="AA564" s="714"/>
      <c r="AB564" s="714"/>
      <c r="AV564" s="714"/>
      <c r="AW564" s="714"/>
      <c r="AX564" s="714"/>
    </row>
    <row r="565" spans="26:50" ht="14.25">
      <c r="Z565" s="714"/>
      <c r="AA565" s="714"/>
      <c r="AB565" s="714"/>
      <c r="AV565" s="714"/>
      <c r="AW565" s="714"/>
      <c r="AX565" s="714"/>
    </row>
    <row r="566" spans="26:50" ht="14.25">
      <c r="Z566" s="714"/>
      <c r="AA566" s="714"/>
      <c r="AB566" s="714"/>
      <c r="AV566" s="714"/>
      <c r="AW566" s="714"/>
      <c r="AX566" s="714"/>
    </row>
    <row r="567" spans="26:50" ht="14.25">
      <c r="Z567" s="714"/>
      <c r="AA567" s="714"/>
      <c r="AB567" s="714"/>
      <c r="AV567" s="714"/>
      <c r="AW567" s="714"/>
      <c r="AX567" s="714"/>
    </row>
    <row r="568" spans="26:50" ht="14.25">
      <c r="Z568" s="714"/>
      <c r="AA568" s="714"/>
      <c r="AB568" s="714"/>
      <c r="AV568" s="714"/>
      <c r="AW568" s="714"/>
      <c r="AX568" s="714"/>
    </row>
    <row r="569" spans="26:50" ht="14.25">
      <c r="Z569" s="714"/>
      <c r="AA569" s="714"/>
      <c r="AB569" s="714"/>
      <c r="AV569" s="714"/>
      <c r="AW569" s="714"/>
      <c r="AX569" s="714"/>
    </row>
    <row r="570" spans="26:50" ht="14.25">
      <c r="Z570" s="714"/>
      <c r="AA570" s="714"/>
      <c r="AB570" s="714"/>
      <c r="AV570" s="714"/>
      <c r="AW570" s="714"/>
      <c r="AX570" s="714"/>
    </row>
    <row r="571" spans="26:50" ht="14.25">
      <c r="Z571" s="714"/>
      <c r="AA571" s="714"/>
      <c r="AB571" s="714"/>
      <c r="AV571" s="714"/>
      <c r="AW571" s="714"/>
      <c r="AX571" s="714"/>
    </row>
    <row r="572" spans="26:50" ht="14.25">
      <c r="Z572" s="714"/>
      <c r="AA572" s="714"/>
      <c r="AB572" s="714"/>
      <c r="AV572" s="714"/>
      <c r="AW572" s="714"/>
      <c r="AX572" s="714"/>
    </row>
    <row r="573" spans="26:50" ht="14.25">
      <c r="Z573" s="714"/>
      <c r="AA573" s="714"/>
      <c r="AB573" s="714"/>
      <c r="AV573" s="714"/>
      <c r="AW573" s="714"/>
      <c r="AX573" s="714"/>
    </row>
    <row r="574" spans="26:50" ht="14.25">
      <c r="Z574" s="714"/>
      <c r="AA574" s="714"/>
      <c r="AB574" s="714"/>
      <c r="AV574" s="714"/>
      <c r="AW574" s="714"/>
      <c r="AX574" s="714"/>
    </row>
    <row r="575" spans="26:50" ht="14.25">
      <c r="Z575" s="714"/>
      <c r="AA575" s="714"/>
      <c r="AB575" s="714"/>
      <c r="AV575" s="714"/>
      <c r="AW575" s="714"/>
      <c r="AX575" s="714"/>
    </row>
    <row r="576" spans="26:50" ht="13.5">
      <c r="Z576" s="765"/>
      <c r="AA576" s="765"/>
      <c r="AB576" s="765"/>
      <c r="AV576" s="765"/>
      <c r="AW576" s="765"/>
      <c r="AX576" s="765"/>
    </row>
    <row r="577" spans="26:50" ht="13.5">
      <c r="Z577" s="765"/>
      <c r="AA577" s="765"/>
      <c r="AB577" s="765"/>
      <c r="AV577" s="765"/>
      <c r="AW577" s="765"/>
      <c r="AX577" s="765"/>
    </row>
    <row r="578" spans="26:50" ht="14.25">
      <c r="Z578" s="714"/>
      <c r="AA578" s="714"/>
      <c r="AB578" s="714"/>
      <c r="AV578" s="714"/>
      <c r="AW578" s="714"/>
      <c r="AX578" s="714"/>
    </row>
    <row r="579" spans="26:50" ht="14.25">
      <c r="Z579" s="714"/>
      <c r="AA579" s="714"/>
      <c r="AB579" s="714"/>
      <c r="AV579" s="714"/>
      <c r="AW579" s="714"/>
      <c r="AX579" s="714"/>
    </row>
    <row r="580" spans="26:50" ht="14.25">
      <c r="Z580" s="714"/>
      <c r="AA580" s="714"/>
      <c r="AB580" s="714"/>
      <c r="AV580" s="714"/>
      <c r="AW580" s="714"/>
      <c r="AX580" s="714"/>
    </row>
    <row r="581" spans="26:50" ht="14.25">
      <c r="Z581" s="714"/>
      <c r="AA581" s="714"/>
      <c r="AB581" s="714"/>
      <c r="AV581" s="714"/>
      <c r="AW581" s="714"/>
      <c r="AX581" s="714"/>
    </row>
    <row r="582" spans="26:50" ht="14.25">
      <c r="Z582" s="714"/>
      <c r="AA582" s="714"/>
      <c r="AB582" s="714"/>
      <c r="AV582" s="714"/>
      <c r="AW582" s="714"/>
      <c r="AX582" s="714"/>
    </row>
    <row r="583" spans="26:50" ht="14.25">
      <c r="Z583" s="714"/>
      <c r="AA583" s="714"/>
      <c r="AB583" s="714"/>
      <c r="AV583" s="714"/>
      <c r="AW583" s="714"/>
      <c r="AX583" s="714"/>
    </row>
    <row r="584" spans="26:50" ht="14.25">
      <c r="Z584" s="714"/>
      <c r="AA584" s="714"/>
      <c r="AB584" s="714"/>
      <c r="AV584" s="714"/>
      <c r="AW584" s="714"/>
      <c r="AX584" s="714"/>
    </row>
    <row r="585" spans="26:50" ht="14.25">
      <c r="Z585" s="714"/>
      <c r="AA585" s="714"/>
      <c r="AB585" s="714"/>
      <c r="AV585" s="714"/>
      <c r="AW585" s="714"/>
      <c r="AX585" s="714"/>
    </row>
    <row r="586" spans="26:50" ht="14.25">
      <c r="Z586" s="714"/>
      <c r="AA586" s="714"/>
      <c r="AB586" s="714"/>
      <c r="AV586" s="714"/>
      <c r="AW586" s="714"/>
      <c r="AX586" s="714"/>
    </row>
    <row r="587" spans="26:50" ht="14.25">
      <c r="Z587" s="714"/>
      <c r="AA587" s="714"/>
      <c r="AB587" s="714"/>
      <c r="AV587" s="714"/>
      <c r="AW587" s="714"/>
      <c r="AX587" s="714"/>
    </row>
    <row r="588" spans="26:50" ht="14.25">
      <c r="Z588" s="714"/>
      <c r="AA588" s="714"/>
      <c r="AB588" s="714"/>
      <c r="AV588" s="714"/>
      <c r="AW588" s="714"/>
      <c r="AX588" s="714"/>
    </row>
    <row r="589" spans="26:50" ht="14.25">
      <c r="Z589" s="714"/>
      <c r="AA589" s="714"/>
      <c r="AB589" s="714"/>
      <c r="AV589" s="714"/>
      <c r="AW589" s="714"/>
      <c r="AX589" s="714"/>
    </row>
    <row r="590" spans="26:50" ht="13.5">
      <c r="Z590" s="765"/>
      <c r="AA590" s="765"/>
      <c r="AB590" s="765"/>
      <c r="AV590" s="765"/>
      <c r="AW590" s="765"/>
      <c r="AX590" s="765"/>
    </row>
    <row r="591" spans="26:50" ht="13.5">
      <c r="Z591" s="765"/>
      <c r="AA591" s="765"/>
      <c r="AB591" s="765"/>
      <c r="AV591" s="765"/>
      <c r="AW591" s="765"/>
      <c r="AX591" s="765"/>
    </row>
    <row r="592" spans="26:50" ht="14.25">
      <c r="Z592" s="714"/>
      <c r="AA592" s="714"/>
      <c r="AB592" s="714"/>
      <c r="AV592" s="714"/>
      <c r="AW592" s="714"/>
      <c r="AX592" s="714"/>
    </row>
    <row r="593" spans="26:50" ht="14.25">
      <c r="Z593" s="714"/>
      <c r="AA593" s="714"/>
      <c r="AB593" s="714"/>
      <c r="AV593" s="714"/>
      <c r="AW593" s="714"/>
      <c r="AX593" s="714"/>
    </row>
    <row r="594" spans="26:50" ht="14.25">
      <c r="Z594" s="714"/>
      <c r="AA594" s="714"/>
      <c r="AB594" s="714"/>
      <c r="AV594" s="714"/>
      <c r="AW594" s="714"/>
      <c r="AX594" s="714"/>
    </row>
    <row r="595" spans="26:50" ht="14.25">
      <c r="Z595" s="714"/>
      <c r="AA595" s="714"/>
      <c r="AB595" s="714"/>
      <c r="AV595" s="714"/>
      <c r="AW595" s="714"/>
      <c r="AX595" s="714"/>
    </row>
    <row r="596" spans="26:50" ht="14.25">
      <c r="Z596" s="714"/>
      <c r="AA596" s="714"/>
      <c r="AB596" s="714"/>
      <c r="AV596" s="714"/>
      <c r="AW596" s="714"/>
      <c r="AX596" s="714"/>
    </row>
    <row r="597" spans="26:50" ht="14.25">
      <c r="Z597" s="714"/>
      <c r="AA597" s="714"/>
      <c r="AB597" s="714"/>
      <c r="AV597" s="714"/>
      <c r="AW597" s="714"/>
      <c r="AX597" s="714"/>
    </row>
    <row r="598" spans="26:50" ht="14.25">
      <c r="Z598" s="714"/>
      <c r="AA598" s="714"/>
      <c r="AB598" s="714"/>
      <c r="AV598" s="714"/>
      <c r="AW598" s="714"/>
      <c r="AX598" s="714"/>
    </row>
    <row r="599" spans="26:50" ht="14.25">
      <c r="Z599" s="714"/>
      <c r="AA599" s="714"/>
      <c r="AB599" s="714"/>
      <c r="AV599" s="714"/>
      <c r="AW599" s="714"/>
      <c r="AX599" s="714"/>
    </row>
    <row r="600" spans="26:50" ht="13.5">
      <c r="Z600" s="765"/>
      <c r="AA600" s="765"/>
      <c r="AB600" s="765"/>
      <c r="AV600" s="765"/>
      <c r="AW600" s="765"/>
      <c r="AX600" s="765"/>
    </row>
    <row r="601" spans="26:50" ht="13.5">
      <c r="Z601" s="765"/>
      <c r="AA601" s="765"/>
      <c r="AB601" s="765"/>
      <c r="AV601" s="765"/>
      <c r="AW601" s="765"/>
      <c r="AX601" s="765"/>
    </row>
    <row r="602" spans="26:50" ht="14.25">
      <c r="Z602" s="714"/>
      <c r="AA602" s="714"/>
      <c r="AB602" s="714"/>
      <c r="AV602" s="714"/>
      <c r="AW602" s="714"/>
      <c r="AX602" s="714"/>
    </row>
    <row r="603" spans="26:50" ht="14.25">
      <c r="Z603" s="714"/>
      <c r="AA603" s="714"/>
      <c r="AB603" s="714"/>
      <c r="AV603" s="714"/>
      <c r="AW603" s="714"/>
      <c r="AX603" s="714"/>
    </row>
    <row r="604" spans="26:50" ht="14.25">
      <c r="Z604" s="714"/>
      <c r="AA604" s="714"/>
      <c r="AB604" s="714"/>
      <c r="AV604" s="714"/>
      <c r="AW604" s="714"/>
      <c r="AX604" s="714"/>
    </row>
    <row r="605" spans="26:50" ht="14.25">
      <c r="Z605" s="714"/>
      <c r="AA605" s="714"/>
      <c r="AB605" s="714"/>
      <c r="AV605" s="714"/>
      <c r="AW605" s="714"/>
      <c r="AX605" s="714"/>
    </row>
    <row r="606" spans="26:50" ht="14.25">
      <c r="Z606" s="714"/>
      <c r="AA606" s="714"/>
      <c r="AB606" s="714"/>
      <c r="AV606" s="714"/>
      <c r="AW606" s="714"/>
      <c r="AX606" s="714"/>
    </row>
    <row r="607" spans="26:50" ht="14.25">
      <c r="Z607" s="714"/>
      <c r="AA607" s="714"/>
      <c r="AB607" s="714"/>
      <c r="AV607" s="714"/>
      <c r="AW607" s="714"/>
      <c r="AX607" s="714"/>
    </row>
    <row r="608" spans="26:50" ht="14.25">
      <c r="Z608" s="714"/>
      <c r="AA608" s="714"/>
      <c r="AB608" s="714"/>
      <c r="AV608" s="714"/>
      <c r="AW608" s="714"/>
      <c r="AX608" s="714"/>
    </row>
    <row r="609" spans="26:50" ht="14.25">
      <c r="Z609" s="714"/>
      <c r="AA609" s="714"/>
      <c r="AB609" s="714"/>
      <c r="AV609" s="714"/>
      <c r="AW609" s="714"/>
      <c r="AX609" s="714"/>
    </row>
    <row r="610" spans="26:50" ht="14.25">
      <c r="Z610" s="714"/>
      <c r="AA610" s="714"/>
      <c r="AB610" s="714"/>
      <c r="AV610" s="714"/>
      <c r="AW610" s="714"/>
      <c r="AX610" s="714"/>
    </row>
    <row r="611" spans="26:50" ht="14.25">
      <c r="Z611" s="714"/>
      <c r="AA611" s="714"/>
      <c r="AB611" s="714"/>
      <c r="AV611" s="714"/>
      <c r="AW611" s="714"/>
      <c r="AX611" s="714"/>
    </row>
    <row r="612" spans="26:50" ht="14.25">
      <c r="Z612" s="714"/>
      <c r="AA612" s="714"/>
      <c r="AB612" s="714"/>
      <c r="AV612" s="714"/>
      <c r="AW612" s="714"/>
      <c r="AX612" s="714"/>
    </row>
    <row r="613" spans="26:50" ht="13.5">
      <c r="Z613" s="765"/>
      <c r="AA613" s="765"/>
      <c r="AB613" s="765"/>
      <c r="AV613" s="765"/>
      <c r="AW613" s="765"/>
      <c r="AX613" s="765"/>
    </row>
    <row r="614" spans="26:50" ht="13.5">
      <c r="Z614" s="765"/>
      <c r="AA614" s="765"/>
      <c r="AB614" s="765"/>
      <c r="AV614" s="765"/>
      <c r="AW614" s="765"/>
      <c r="AX614" s="765"/>
    </row>
    <row r="615" spans="26:50" ht="14.25">
      <c r="Z615" s="714"/>
      <c r="AA615" s="714"/>
      <c r="AB615" s="714"/>
      <c r="AV615" s="714"/>
      <c r="AW615" s="714"/>
      <c r="AX615" s="714"/>
    </row>
    <row r="616" spans="26:50" ht="14.25">
      <c r="Z616" s="714"/>
      <c r="AA616" s="714"/>
      <c r="AB616" s="714"/>
      <c r="AV616" s="714"/>
      <c r="AW616" s="714"/>
      <c r="AX616" s="714"/>
    </row>
    <row r="617" spans="26:50" ht="14.25">
      <c r="Z617" s="714"/>
      <c r="AA617" s="714"/>
      <c r="AB617" s="714"/>
      <c r="AV617" s="714"/>
      <c r="AW617" s="714"/>
      <c r="AX617" s="714"/>
    </row>
    <row r="618" spans="26:50" ht="14.25">
      <c r="Z618" s="714"/>
      <c r="AA618" s="714"/>
      <c r="AB618" s="714"/>
      <c r="AV618" s="714"/>
      <c r="AW618" s="714"/>
      <c r="AX618" s="714"/>
    </row>
    <row r="619" spans="26:50" ht="14.25">
      <c r="Z619" s="714"/>
      <c r="AA619" s="714"/>
      <c r="AB619" s="714"/>
      <c r="AV619" s="714"/>
      <c r="AW619" s="714"/>
      <c r="AX619" s="714"/>
    </row>
    <row r="620" spans="26:50" ht="14.25">
      <c r="Z620" s="714"/>
      <c r="AA620" s="714"/>
      <c r="AB620" s="714"/>
      <c r="AV620" s="714"/>
      <c r="AW620" s="714"/>
      <c r="AX620" s="714"/>
    </row>
    <row r="621" spans="26:50" ht="14.25">
      <c r="Z621" s="714"/>
      <c r="AA621" s="714"/>
      <c r="AB621" s="714"/>
      <c r="AV621" s="714"/>
      <c r="AW621" s="714"/>
      <c r="AX621" s="714"/>
    </row>
    <row r="622" spans="26:50" ht="14.25">
      <c r="Z622" s="714"/>
      <c r="AA622" s="714"/>
      <c r="AB622" s="714"/>
      <c r="AV622" s="714"/>
      <c r="AW622" s="714"/>
      <c r="AX622" s="714"/>
    </row>
    <row r="623" spans="26:50" ht="14.25">
      <c r="Z623" s="714"/>
      <c r="AA623" s="714"/>
      <c r="AB623" s="714"/>
      <c r="AV623" s="714"/>
      <c r="AW623" s="714"/>
      <c r="AX623" s="714"/>
    </row>
    <row r="624" spans="26:50" ht="14.25">
      <c r="Z624" s="714"/>
      <c r="AA624" s="714"/>
      <c r="AB624" s="714"/>
      <c r="AV624" s="714"/>
      <c r="AW624" s="714"/>
      <c r="AX624" s="714"/>
    </row>
    <row r="625" spans="26:50" ht="14.25">
      <c r="Z625" s="714"/>
      <c r="AA625" s="714"/>
      <c r="AB625" s="714"/>
      <c r="AV625" s="714"/>
      <c r="AW625" s="714"/>
      <c r="AX625" s="714"/>
    </row>
    <row r="626" spans="26:50" ht="14.25">
      <c r="Z626" s="714"/>
      <c r="AA626" s="714"/>
      <c r="AB626" s="714"/>
      <c r="AV626" s="714"/>
      <c r="AW626" s="714"/>
      <c r="AX626" s="714"/>
    </row>
    <row r="627" spans="26:50" ht="14.25">
      <c r="Z627" s="714"/>
      <c r="AA627" s="714"/>
      <c r="AB627" s="714"/>
      <c r="AV627" s="714"/>
      <c r="AW627" s="714"/>
      <c r="AX627" s="714"/>
    </row>
    <row r="628" spans="26:50" ht="14.25">
      <c r="Z628" s="714"/>
      <c r="AA628" s="714"/>
      <c r="AB628" s="714"/>
      <c r="AV628" s="714"/>
      <c r="AW628" s="714"/>
      <c r="AX628" s="714"/>
    </row>
    <row r="629" spans="26:50" ht="14.25">
      <c r="Z629" s="714"/>
      <c r="AA629" s="714"/>
      <c r="AB629" s="714"/>
      <c r="AV629" s="714"/>
      <c r="AW629" s="714"/>
      <c r="AX629" s="714"/>
    </row>
    <row r="630" spans="26:50" ht="14.25">
      <c r="Z630" s="714"/>
      <c r="AA630" s="714"/>
      <c r="AB630" s="714"/>
      <c r="AV630" s="714"/>
      <c r="AW630" s="714"/>
      <c r="AX630" s="714"/>
    </row>
    <row r="631" spans="26:50" ht="14.25">
      <c r="Z631" s="714"/>
      <c r="AA631" s="714"/>
      <c r="AB631" s="714"/>
      <c r="AV631" s="714"/>
      <c r="AW631" s="714"/>
      <c r="AX631" s="714"/>
    </row>
    <row r="632" spans="26:50" ht="14.25">
      <c r="Z632" s="714"/>
      <c r="AA632" s="714"/>
      <c r="AB632" s="714"/>
      <c r="AV632" s="714"/>
      <c r="AW632" s="714"/>
      <c r="AX632" s="714"/>
    </row>
    <row r="633" spans="26:50" ht="14.25">
      <c r="Z633" s="714"/>
      <c r="AA633" s="714"/>
      <c r="AB633" s="714"/>
      <c r="AV633" s="714"/>
      <c r="AW633" s="714"/>
      <c r="AX633" s="714"/>
    </row>
    <row r="634" spans="26:50" ht="14.25">
      <c r="Z634" s="714"/>
      <c r="AA634" s="714"/>
      <c r="AB634" s="714"/>
      <c r="AV634" s="714"/>
      <c r="AW634" s="714"/>
      <c r="AX634" s="714"/>
    </row>
    <row r="635" spans="26:50" ht="14.25">
      <c r="Z635" s="714"/>
      <c r="AA635" s="714"/>
      <c r="AB635" s="714"/>
      <c r="AV635" s="714"/>
      <c r="AW635" s="714"/>
      <c r="AX635" s="714"/>
    </row>
    <row r="636" spans="26:50" ht="14.25">
      <c r="Z636" s="714"/>
      <c r="AA636" s="714"/>
      <c r="AB636" s="714"/>
      <c r="AV636" s="714"/>
      <c r="AW636" s="714"/>
      <c r="AX636" s="714"/>
    </row>
    <row r="637" spans="26:50" ht="13.5">
      <c r="Z637" s="765"/>
      <c r="AA637" s="765"/>
      <c r="AB637" s="765"/>
      <c r="AV637" s="765"/>
      <c r="AW637" s="765"/>
      <c r="AX637" s="765"/>
    </row>
    <row r="638" spans="26:50" ht="13.5">
      <c r="Z638" s="765"/>
      <c r="AA638" s="765"/>
      <c r="AB638" s="765"/>
      <c r="AV638" s="765"/>
      <c r="AW638" s="765"/>
      <c r="AX638" s="765"/>
    </row>
    <row r="639" spans="26:50" ht="14.25">
      <c r="Z639" s="714"/>
      <c r="AA639" s="714"/>
      <c r="AB639" s="714"/>
      <c r="AV639" s="714"/>
      <c r="AW639" s="714"/>
      <c r="AX639" s="714"/>
    </row>
    <row r="640" spans="26:50" ht="14.25">
      <c r="Z640" s="714"/>
      <c r="AA640" s="714"/>
      <c r="AB640" s="714"/>
      <c r="AV640" s="714"/>
      <c r="AW640" s="714"/>
      <c r="AX640" s="714"/>
    </row>
    <row r="641" spans="26:50" ht="14.25">
      <c r="Z641" s="714"/>
      <c r="AA641" s="714"/>
      <c r="AB641" s="714"/>
      <c r="AV641" s="714"/>
      <c r="AW641" s="714"/>
      <c r="AX641" s="714"/>
    </row>
    <row r="642" spans="26:50" ht="14.25">
      <c r="Z642" s="714"/>
      <c r="AA642" s="714"/>
      <c r="AB642" s="714"/>
      <c r="AV642" s="714"/>
      <c r="AW642" s="714"/>
      <c r="AX642" s="714"/>
    </row>
    <row r="643" spans="26:50" ht="14.25">
      <c r="Z643" s="714"/>
      <c r="AA643" s="714"/>
      <c r="AB643" s="714"/>
      <c r="AV643" s="714"/>
      <c r="AW643" s="714"/>
      <c r="AX643" s="714"/>
    </row>
    <row r="644" spans="26:50" ht="14.25">
      <c r="Z644" s="714"/>
      <c r="AA644" s="714"/>
      <c r="AB644" s="714"/>
      <c r="AV644" s="714"/>
      <c r="AW644" s="714"/>
      <c r="AX644" s="714"/>
    </row>
    <row r="645" spans="26:50" ht="14.25">
      <c r="Z645" s="714"/>
      <c r="AA645" s="714"/>
      <c r="AB645" s="714"/>
      <c r="AV645" s="714"/>
      <c r="AW645" s="714"/>
      <c r="AX645" s="714"/>
    </row>
    <row r="646" spans="26:50" ht="14.25">
      <c r="Z646" s="714"/>
      <c r="AA646" s="714"/>
      <c r="AB646" s="714"/>
      <c r="AV646" s="714"/>
      <c r="AW646" s="714"/>
      <c r="AX646" s="714"/>
    </row>
    <row r="647" spans="26:50" ht="14.25">
      <c r="Z647" s="714"/>
      <c r="AA647" s="714"/>
      <c r="AB647" s="714"/>
      <c r="AV647" s="714"/>
      <c r="AW647" s="714"/>
      <c r="AX647" s="714"/>
    </row>
    <row r="648" spans="26:50" ht="13.5">
      <c r="Z648" s="765"/>
      <c r="AA648" s="765"/>
      <c r="AB648" s="765"/>
      <c r="AV648" s="765"/>
      <c r="AW648" s="765"/>
      <c r="AX648" s="765"/>
    </row>
    <row r="649" spans="26:50" ht="13.5">
      <c r="Z649" s="765"/>
      <c r="AA649" s="765"/>
      <c r="AB649" s="765"/>
      <c r="AV649" s="765"/>
      <c r="AW649" s="765"/>
      <c r="AX649" s="765"/>
    </row>
    <row r="650" spans="26:50" ht="14.25">
      <c r="Z650" s="714"/>
      <c r="AA650" s="714"/>
      <c r="AB650" s="714"/>
      <c r="AV650" s="714"/>
      <c r="AW650" s="714"/>
      <c r="AX650" s="714"/>
    </row>
    <row r="651" spans="26:50" ht="14.25">
      <c r="Z651" s="714"/>
      <c r="AA651" s="714"/>
      <c r="AB651" s="714"/>
      <c r="AV651" s="714"/>
      <c r="AW651" s="714"/>
      <c r="AX651" s="714"/>
    </row>
    <row r="652" spans="26:50" ht="14.25">
      <c r="Z652" s="714"/>
      <c r="AA652" s="714"/>
      <c r="AB652" s="714"/>
      <c r="AV652" s="714"/>
      <c r="AW652" s="714"/>
      <c r="AX652" s="714"/>
    </row>
    <row r="653" spans="26:50" ht="14.25">
      <c r="Z653" s="714"/>
      <c r="AA653" s="714"/>
      <c r="AB653" s="714"/>
      <c r="AV653" s="714"/>
      <c r="AW653" s="714"/>
      <c r="AX653" s="714"/>
    </row>
    <row r="654" spans="26:50" ht="14.25">
      <c r="Z654" s="714"/>
      <c r="AA654" s="714"/>
      <c r="AB654" s="714"/>
      <c r="AV654" s="714"/>
      <c r="AW654" s="714"/>
      <c r="AX654" s="714"/>
    </row>
    <row r="655" spans="26:50" ht="14.25">
      <c r="Z655" s="714"/>
      <c r="AA655" s="714"/>
      <c r="AB655" s="714"/>
      <c r="AV655" s="714"/>
      <c r="AW655" s="714"/>
      <c r="AX655" s="714"/>
    </row>
    <row r="656" spans="26:50" ht="14.25">
      <c r="Z656" s="714"/>
      <c r="AA656" s="714"/>
      <c r="AB656" s="714"/>
      <c r="AV656" s="714"/>
      <c r="AW656" s="714"/>
      <c r="AX656" s="714"/>
    </row>
    <row r="657" spans="26:50" ht="14.25">
      <c r="Z657" s="714"/>
      <c r="AA657" s="714"/>
      <c r="AB657" s="714"/>
      <c r="AV657" s="714"/>
      <c r="AW657" s="714"/>
      <c r="AX657" s="714"/>
    </row>
    <row r="658" spans="26:50" ht="13.5">
      <c r="Z658" s="765"/>
      <c r="AA658" s="765"/>
      <c r="AB658" s="765"/>
      <c r="AV658" s="765"/>
      <c r="AW658" s="765"/>
      <c r="AX658" s="765"/>
    </row>
    <row r="659" spans="26:50" ht="13.5">
      <c r="Z659" s="765"/>
      <c r="AA659" s="765"/>
      <c r="AB659" s="765"/>
      <c r="AV659" s="765"/>
      <c r="AW659" s="765"/>
      <c r="AX659" s="765"/>
    </row>
    <row r="660" spans="26:50" ht="14.25">
      <c r="Z660" s="714"/>
      <c r="AA660" s="714"/>
      <c r="AB660" s="714"/>
      <c r="AV660" s="714"/>
      <c r="AW660" s="714"/>
      <c r="AX660" s="714"/>
    </row>
    <row r="661" spans="26:50" ht="14.25">
      <c r="Z661" s="714"/>
      <c r="AA661" s="714"/>
      <c r="AB661" s="714"/>
      <c r="AV661" s="714"/>
      <c r="AW661" s="714"/>
      <c r="AX661" s="714"/>
    </row>
    <row r="662" spans="26:50" ht="14.25">
      <c r="Z662" s="714"/>
      <c r="AA662" s="714"/>
      <c r="AB662" s="714"/>
      <c r="AV662" s="714"/>
      <c r="AW662" s="714"/>
      <c r="AX662" s="714"/>
    </row>
    <row r="663" spans="26:50" ht="14.25">
      <c r="Z663" s="714"/>
      <c r="AA663" s="714"/>
      <c r="AB663" s="714"/>
      <c r="AV663" s="714"/>
      <c r="AW663" s="714"/>
      <c r="AX663" s="714"/>
    </row>
    <row r="664" spans="26:50" ht="14.25">
      <c r="Z664" s="714"/>
      <c r="AA664" s="714"/>
      <c r="AB664" s="714"/>
      <c r="AV664" s="714"/>
      <c r="AW664" s="714"/>
      <c r="AX664" s="714"/>
    </row>
    <row r="665" spans="26:50" ht="14.25">
      <c r="Z665" s="714"/>
      <c r="AA665" s="714"/>
      <c r="AB665" s="714"/>
      <c r="AV665" s="714"/>
      <c r="AW665" s="714"/>
      <c r="AX665" s="714"/>
    </row>
    <row r="666" spans="26:50" ht="14.25">
      <c r="Z666" s="714"/>
      <c r="AA666" s="714"/>
      <c r="AB666" s="714"/>
      <c r="AV666" s="714"/>
      <c r="AW666" s="714"/>
      <c r="AX666" s="714"/>
    </row>
    <row r="667" spans="26:50" ht="14.25">
      <c r="Z667" s="714"/>
      <c r="AA667" s="714"/>
      <c r="AB667" s="714"/>
      <c r="AV667" s="714"/>
      <c r="AW667" s="714"/>
      <c r="AX667" s="714"/>
    </row>
    <row r="668" spans="26:50" ht="14.25">
      <c r="Z668" s="714"/>
      <c r="AA668" s="714"/>
      <c r="AB668" s="714"/>
      <c r="AV668" s="714"/>
      <c r="AW668" s="714"/>
      <c r="AX668" s="714"/>
    </row>
    <row r="669" spans="26:50" ht="14.25">
      <c r="Z669" s="714"/>
      <c r="AA669" s="714"/>
      <c r="AB669" s="714"/>
      <c r="AV669" s="714"/>
      <c r="AW669" s="714"/>
      <c r="AX669" s="714"/>
    </row>
    <row r="670" spans="26:50" ht="13.5">
      <c r="Z670" s="765"/>
      <c r="AA670" s="765"/>
      <c r="AB670" s="765"/>
      <c r="AV670" s="765"/>
      <c r="AW670" s="765"/>
      <c r="AX670" s="765"/>
    </row>
    <row r="671" spans="26:50" ht="13.5">
      <c r="Z671" s="765"/>
      <c r="AA671" s="765"/>
      <c r="AB671" s="765"/>
      <c r="AV671" s="765"/>
      <c r="AW671" s="765"/>
      <c r="AX671" s="765"/>
    </row>
    <row r="672" spans="26:50" ht="14.25">
      <c r="Z672" s="714"/>
      <c r="AA672" s="714"/>
      <c r="AB672" s="714"/>
      <c r="AV672" s="714"/>
      <c r="AW672" s="714"/>
      <c r="AX672" s="714"/>
    </row>
    <row r="673" spans="26:50" ht="14.25">
      <c r="Z673" s="714"/>
      <c r="AA673" s="714"/>
      <c r="AB673" s="714"/>
      <c r="AV673" s="714"/>
      <c r="AW673" s="714"/>
      <c r="AX673" s="714"/>
    </row>
    <row r="674" spans="26:50" ht="14.25">
      <c r="Z674" s="714"/>
      <c r="AA674" s="714"/>
      <c r="AB674" s="714"/>
      <c r="AV674" s="714"/>
      <c r="AW674" s="714"/>
      <c r="AX674" s="714"/>
    </row>
    <row r="675" spans="26:50" ht="14.25">
      <c r="Z675" s="714"/>
      <c r="AA675" s="714"/>
      <c r="AB675" s="714"/>
      <c r="AV675" s="714"/>
      <c r="AW675" s="714"/>
      <c r="AX675" s="714"/>
    </row>
    <row r="676" spans="26:50" ht="14.25">
      <c r="Z676" s="714"/>
      <c r="AA676" s="714"/>
      <c r="AB676" s="714"/>
      <c r="AV676" s="714"/>
      <c r="AW676" s="714"/>
      <c r="AX676" s="714"/>
    </row>
    <row r="677" spans="26:50" ht="14.25">
      <c r="Z677" s="714"/>
      <c r="AA677" s="714"/>
      <c r="AB677" s="714"/>
      <c r="AV677" s="714"/>
      <c r="AW677" s="714"/>
      <c r="AX677" s="714"/>
    </row>
    <row r="678" spans="26:50" ht="13.5">
      <c r="Z678" s="765"/>
      <c r="AA678" s="765"/>
      <c r="AB678" s="765"/>
      <c r="AV678" s="765"/>
      <c r="AW678" s="765"/>
      <c r="AX678" s="765"/>
    </row>
    <row r="679" spans="26:50" ht="13.5">
      <c r="Z679" s="765"/>
      <c r="AA679" s="765"/>
      <c r="AB679" s="765"/>
      <c r="AV679" s="765"/>
      <c r="AW679" s="765"/>
      <c r="AX679" s="765"/>
    </row>
    <row r="680" spans="26:50" ht="14.25">
      <c r="Z680" s="714"/>
      <c r="AA680" s="714"/>
      <c r="AB680" s="714"/>
      <c r="AV680" s="714"/>
      <c r="AW680" s="714"/>
      <c r="AX680" s="714"/>
    </row>
    <row r="681" spans="26:50" ht="14.25">
      <c r="Z681" s="714"/>
      <c r="AA681" s="714"/>
      <c r="AB681" s="714"/>
      <c r="AV681" s="714"/>
      <c r="AW681" s="714"/>
      <c r="AX681" s="714"/>
    </row>
    <row r="682" spans="26:50" ht="14.25">
      <c r="Z682" s="714"/>
      <c r="AA682" s="714"/>
      <c r="AB682" s="714"/>
      <c r="AV682" s="714"/>
      <c r="AW682" s="714"/>
      <c r="AX682" s="714"/>
    </row>
    <row r="683" spans="26:50" ht="14.25">
      <c r="Z683" s="714"/>
      <c r="AA683" s="714"/>
      <c r="AB683" s="714"/>
      <c r="AV683" s="714"/>
      <c r="AW683" s="714"/>
      <c r="AX683" s="714"/>
    </row>
    <row r="684" spans="26:50" ht="14.25">
      <c r="Z684" s="714"/>
      <c r="AA684" s="714"/>
      <c r="AB684" s="714"/>
      <c r="AV684" s="714"/>
      <c r="AW684" s="714"/>
      <c r="AX684" s="714"/>
    </row>
    <row r="685" spans="26:50" ht="14.25">
      <c r="Z685" s="714"/>
      <c r="AA685" s="714"/>
      <c r="AB685" s="714"/>
      <c r="AV685" s="714"/>
      <c r="AW685" s="714"/>
      <c r="AX685" s="714"/>
    </row>
    <row r="686" spans="26:50" ht="14.25">
      <c r="Z686" s="714"/>
      <c r="AA686" s="714"/>
      <c r="AB686" s="714"/>
      <c r="AV686" s="714"/>
      <c r="AW686" s="714"/>
      <c r="AX686" s="714"/>
    </row>
    <row r="687" spans="26:50" ht="13.5">
      <c r="Z687" s="765"/>
      <c r="AA687" s="765"/>
      <c r="AB687" s="765"/>
      <c r="AV687" s="765"/>
      <c r="AW687" s="765"/>
      <c r="AX687" s="765"/>
    </row>
    <row r="688" spans="26:50" ht="13.5">
      <c r="Z688" s="765"/>
      <c r="AA688" s="765"/>
      <c r="AB688" s="765"/>
      <c r="AV688" s="765"/>
      <c r="AW688" s="765"/>
      <c r="AX688" s="765"/>
    </row>
    <row r="689" spans="26:50" ht="14.25">
      <c r="Z689" s="714"/>
      <c r="AA689" s="714"/>
      <c r="AB689" s="714"/>
      <c r="AV689" s="714"/>
      <c r="AW689" s="714"/>
      <c r="AX689" s="714"/>
    </row>
    <row r="690" spans="26:50" ht="14.25">
      <c r="Z690" s="714"/>
      <c r="AA690" s="714"/>
      <c r="AB690" s="714"/>
      <c r="AV690" s="714"/>
      <c r="AW690" s="714"/>
      <c r="AX690" s="714"/>
    </row>
    <row r="691" spans="26:50" ht="13.5">
      <c r="Z691" s="765"/>
      <c r="AA691" s="765"/>
      <c r="AB691" s="765"/>
      <c r="AV691" s="765"/>
      <c r="AW691" s="765"/>
      <c r="AX691" s="765"/>
    </row>
    <row r="692" spans="26:50" ht="13.5">
      <c r="Z692" s="765"/>
      <c r="AA692" s="765"/>
      <c r="AB692" s="765"/>
      <c r="AV692" s="765"/>
      <c r="AW692" s="765"/>
      <c r="AX692" s="765"/>
    </row>
    <row r="693" spans="26:50" ht="14.25">
      <c r="Z693" s="714"/>
      <c r="AA693" s="714"/>
      <c r="AB693" s="714"/>
      <c r="AV693" s="714"/>
      <c r="AW693" s="714"/>
      <c r="AX693" s="714"/>
    </row>
    <row r="694" spans="26:50" ht="14.25">
      <c r="Z694" s="714"/>
      <c r="AA694" s="714"/>
      <c r="AB694" s="714"/>
      <c r="AV694" s="714"/>
      <c r="AW694" s="714"/>
      <c r="AX694" s="714"/>
    </row>
    <row r="695" spans="26:50" ht="13.5">
      <c r="Z695" s="765"/>
      <c r="AA695" s="765"/>
      <c r="AB695" s="765"/>
      <c r="AV695" s="765"/>
      <c r="AW695" s="765"/>
      <c r="AX695" s="765"/>
    </row>
    <row r="696" spans="26:50" ht="13.5">
      <c r="Z696" s="765"/>
      <c r="AA696" s="765"/>
      <c r="AB696" s="765"/>
      <c r="AV696" s="765"/>
      <c r="AW696" s="765"/>
      <c r="AX696" s="765"/>
    </row>
    <row r="697" spans="26:50" ht="14.25">
      <c r="Z697" s="714"/>
      <c r="AA697" s="714"/>
      <c r="AB697" s="714"/>
      <c r="AV697" s="714"/>
      <c r="AW697" s="714"/>
      <c r="AX697" s="714"/>
    </row>
    <row r="698" spans="26:50" ht="14.25">
      <c r="Z698" s="714"/>
      <c r="AA698" s="714"/>
      <c r="AB698" s="714"/>
      <c r="AV698" s="714"/>
      <c r="AW698" s="714"/>
      <c r="AX698" s="714"/>
    </row>
    <row r="699" spans="26:50" ht="14.25">
      <c r="Z699" s="714"/>
      <c r="AA699" s="714"/>
      <c r="AB699" s="714"/>
      <c r="AV699" s="714"/>
      <c r="AW699" s="714"/>
      <c r="AX699" s="714"/>
    </row>
    <row r="700" spans="26:50" ht="14.25">
      <c r="Z700" s="766"/>
      <c r="AA700" s="766"/>
      <c r="AB700" s="766"/>
      <c r="AV700" s="766"/>
      <c r="AW700" s="766"/>
      <c r="AX700" s="766"/>
    </row>
    <row r="701" spans="26:50" ht="14.25">
      <c r="Z701" s="758"/>
      <c r="AA701" s="758"/>
      <c r="AB701" s="758"/>
      <c r="AV701" s="758"/>
      <c r="AW701" s="758"/>
      <c r="AX701" s="758"/>
    </row>
    <row r="702" spans="26:50" ht="14.25">
      <c r="Z702" s="682"/>
      <c r="AA702" s="682"/>
      <c r="AB702" s="682"/>
      <c r="AV702" s="682"/>
      <c r="AW702" s="682"/>
      <c r="AX702" s="682"/>
    </row>
    <row r="703" spans="26:50" ht="14.25">
      <c r="Z703" s="758"/>
      <c r="AA703" s="758"/>
      <c r="AB703" s="758"/>
      <c r="AV703" s="758"/>
      <c r="AW703" s="758"/>
      <c r="AX703" s="758"/>
    </row>
    <row r="704" spans="26:50" ht="14.25">
      <c r="Z704" s="766"/>
      <c r="AA704" s="766"/>
      <c r="AB704" s="766"/>
      <c r="AV704" s="766"/>
      <c r="AW704" s="766"/>
      <c r="AX704" s="766"/>
    </row>
    <row r="705" spans="26:50">
      <c r="Z705" s="767"/>
      <c r="AA705" s="767"/>
      <c r="AB705" s="767"/>
      <c r="AV705" s="767"/>
      <c r="AW705" s="767"/>
      <c r="AX705" s="767"/>
    </row>
    <row r="708" spans="26:50" ht="14.25">
      <c r="Z708" s="714"/>
      <c r="AA708" s="714"/>
      <c r="AB708" s="714"/>
      <c r="AV708" s="714"/>
      <c r="AW708" s="714"/>
      <c r="AX708" s="714"/>
    </row>
    <row r="709" spans="26:50" ht="14.25">
      <c r="Z709" s="714"/>
      <c r="AA709" s="714"/>
      <c r="AB709" s="714"/>
      <c r="AV709" s="714"/>
      <c r="AW709" s="714"/>
      <c r="AX709" s="714"/>
    </row>
    <row r="710" spans="26:50" ht="14.25">
      <c r="Z710" s="714"/>
      <c r="AA710" s="714"/>
      <c r="AB710" s="714"/>
      <c r="AV710" s="714"/>
      <c r="AW710" s="714"/>
      <c r="AX710" s="714"/>
    </row>
    <row r="711" spans="26:50" ht="14.25">
      <c r="Z711" s="714"/>
      <c r="AA711" s="714"/>
      <c r="AB711" s="714"/>
      <c r="AV711" s="714"/>
      <c r="AW711" s="714"/>
      <c r="AX711" s="714"/>
    </row>
    <row r="712" spans="26:50" ht="14.25">
      <c r="Z712" s="714"/>
      <c r="AA712" s="714"/>
      <c r="AB712" s="714"/>
      <c r="AV712" s="714"/>
      <c r="AW712" s="714"/>
      <c r="AX712" s="714"/>
    </row>
    <row r="713" spans="26:50" ht="14.25">
      <c r="Z713" s="714"/>
      <c r="AA713" s="714"/>
      <c r="AB713" s="714"/>
      <c r="AV713" s="714"/>
      <c r="AW713" s="714"/>
      <c r="AX713" s="714"/>
    </row>
    <row r="714" spans="26:50" ht="14.25">
      <c r="Z714" s="714"/>
      <c r="AA714" s="714"/>
      <c r="AB714" s="714"/>
      <c r="AV714" s="714"/>
      <c r="AW714" s="714"/>
      <c r="AX714" s="714"/>
    </row>
    <row r="715" spans="26:50" ht="14.25">
      <c r="Z715" s="714"/>
      <c r="AA715" s="714"/>
      <c r="AB715" s="714"/>
      <c r="AV715" s="714"/>
      <c r="AW715" s="714"/>
      <c r="AX715" s="714"/>
    </row>
    <row r="716" spans="26:50" ht="14.25">
      <c r="Z716" s="714"/>
      <c r="AA716" s="714"/>
      <c r="AB716" s="714"/>
      <c r="AV716" s="714"/>
      <c r="AW716" s="714"/>
      <c r="AX716" s="714"/>
    </row>
    <row r="717" spans="26:50" ht="14.25">
      <c r="Z717" s="714"/>
      <c r="AA717" s="714"/>
      <c r="AB717" s="714"/>
      <c r="AV717" s="714"/>
      <c r="AW717" s="714"/>
      <c r="AX717" s="714"/>
    </row>
    <row r="718" spans="26:50" ht="14.25">
      <c r="Z718" s="714"/>
      <c r="AA718" s="714"/>
      <c r="AB718" s="714"/>
      <c r="AV718" s="714"/>
      <c r="AW718" s="714"/>
      <c r="AX718" s="714"/>
    </row>
    <row r="719" spans="26:50" ht="14.25">
      <c r="Z719" s="714"/>
      <c r="AA719" s="714"/>
      <c r="AB719" s="714"/>
      <c r="AV719" s="714"/>
      <c r="AW719" s="714"/>
      <c r="AX719" s="714"/>
    </row>
    <row r="720" spans="26:50" ht="14.25">
      <c r="Z720" s="714"/>
      <c r="AA720" s="714"/>
      <c r="AB720" s="714"/>
      <c r="AV720" s="714"/>
      <c r="AW720" s="714"/>
      <c r="AX720" s="714"/>
    </row>
    <row r="721" spans="26:50" ht="14.25">
      <c r="Z721" s="714"/>
      <c r="AA721" s="714"/>
      <c r="AB721" s="714"/>
      <c r="AV721" s="714"/>
      <c r="AW721" s="714"/>
      <c r="AX721" s="714"/>
    </row>
    <row r="722" spans="26:50" ht="14.25">
      <c r="Z722" s="714"/>
      <c r="AA722" s="714"/>
      <c r="AB722" s="714"/>
      <c r="AV722" s="714"/>
      <c r="AW722" s="714"/>
      <c r="AX722" s="714"/>
    </row>
    <row r="723" spans="26:50" ht="14.25">
      <c r="Z723" s="714"/>
      <c r="AA723" s="714"/>
      <c r="AB723" s="714"/>
      <c r="AV723" s="714"/>
      <c r="AW723" s="714"/>
      <c r="AX723" s="714"/>
    </row>
    <row r="724" spans="26:50" ht="14.25">
      <c r="Z724" s="714"/>
      <c r="AA724" s="714"/>
      <c r="AB724" s="714"/>
      <c r="AV724" s="714"/>
      <c r="AW724" s="714"/>
      <c r="AX724" s="714"/>
    </row>
    <row r="725" spans="26:50">
      <c r="Z725" s="768"/>
      <c r="AA725" s="768"/>
      <c r="AB725" s="768"/>
      <c r="AV725" s="768"/>
      <c r="AW725" s="768"/>
      <c r="AX725" s="768"/>
    </row>
    <row r="726" spans="26:50">
      <c r="Z726" s="768"/>
      <c r="AA726" s="768"/>
      <c r="AB726" s="768"/>
      <c r="AV726" s="768"/>
      <c r="AW726" s="768"/>
      <c r="AX726" s="768"/>
    </row>
    <row r="727" spans="26:50">
      <c r="Z727" s="768"/>
      <c r="AA727" s="768"/>
      <c r="AB727" s="768"/>
      <c r="AV727" s="768"/>
      <c r="AW727" s="768"/>
      <c r="AX727" s="768"/>
    </row>
    <row r="728" spans="26:50">
      <c r="Z728" s="768"/>
      <c r="AA728" s="768"/>
      <c r="AB728" s="768"/>
      <c r="AV728" s="768"/>
      <c r="AW728" s="768"/>
      <c r="AX728" s="768"/>
    </row>
    <row r="729" spans="26:50">
      <c r="Z729" s="768"/>
      <c r="AA729" s="768"/>
      <c r="AB729" s="768"/>
      <c r="AV729" s="768"/>
      <c r="AW729" s="768"/>
      <c r="AX729" s="768"/>
    </row>
    <row r="730" spans="26:50">
      <c r="Z730" s="768"/>
      <c r="AA730" s="768"/>
      <c r="AB730" s="768"/>
      <c r="AV730" s="768"/>
      <c r="AW730" s="768"/>
      <c r="AX730" s="768"/>
    </row>
    <row r="731" spans="26:50">
      <c r="Z731" s="768"/>
      <c r="AA731" s="768"/>
      <c r="AB731" s="768"/>
      <c r="AV731" s="768"/>
      <c r="AW731" s="768"/>
      <c r="AX731" s="768"/>
    </row>
    <row r="732" spans="26:50" ht="12.75">
      <c r="Z732" s="117"/>
      <c r="AA732" s="117"/>
      <c r="AB732" s="117"/>
      <c r="AV732" s="117"/>
      <c r="AW732" s="117"/>
      <c r="AX732" s="117"/>
    </row>
    <row r="733" spans="26:50" ht="12.75">
      <c r="Z733" s="117"/>
      <c r="AA733" s="117"/>
      <c r="AB733" s="117"/>
      <c r="AV733" s="117"/>
      <c r="AW733" s="117"/>
      <c r="AX733" s="117"/>
    </row>
    <row r="734" spans="26:50" ht="12.75">
      <c r="Z734" s="117"/>
      <c r="AA734" s="117"/>
      <c r="AB734" s="117"/>
      <c r="AV734" s="117"/>
      <c r="AW734" s="117"/>
      <c r="AX734" s="117"/>
    </row>
    <row r="735" spans="26:50" ht="12.75">
      <c r="Z735" s="117"/>
      <c r="AA735" s="117"/>
      <c r="AB735" s="117"/>
      <c r="AV735" s="117"/>
      <c r="AW735" s="117"/>
      <c r="AX735" s="117"/>
    </row>
    <row r="736" spans="26:50" ht="12.75">
      <c r="Z736" s="117"/>
      <c r="AA736" s="117"/>
      <c r="AB736" s="117"/>
      <c r="AV736" s="117"/>
      <c r="AW736" s="117"/>
      <c r="AX736" s="117"/>
    </row>
    <row r="737" spans="26:50" ht="12.75">
      <c r="Z737" s="117"/>
      <c r="AA737" s="117"/>
      <c r="AB737" s="117"/>
      <c r="AV737" s="117"/>
      <c r="AW737" s="117"/>
      <c r="AX737" s="117"/>
    </row>
    <row r="738" spans="26:50" ht="12.75">
      <c r="Z738" s="117"/>
      <c r="AA738" s="117"/>
      <c r="AB738" s="117"/>
      <c r="AV738" s="117"/>
      <c r="AW738" s="117"/>
      <c r="AX738" s="117"/>
    </row>
    <row r="739" spans="26:50" ht="12.75">
      <c r="Z739" s="117"/>
      <c r="AA739" s="117"/>
      <c r="AB739" s="117"/>
      <c r="AV739" s="117"/>
      <c r="AW739" s="117"/>
      <c r="AX739" s="117"/>
    </row>
    <row r="740" spans="26:50" ht="12.75">
      <c r="Z740" s="117"/>
      <c r="AA740" s="117"/>
      <c r="AB740" s="117"/>
      <c r="AV740" s="117"/>
      <c r="AW740" s="117"/>
      <c r="AX740" s="117"/>
    </row>
    <row r="741" spans="26:50" ht="12.75">
      <c r="Z741" s="117"/>
      <c r="AA741" s="117"/>
      <c r="AB741" s="117"/>
      <c r="AV741" s="117"/>
      <c r="AW741" s="117"/>
      <c r="AX741" s="117"/>
    </row>
    <row r="742" spans="26:50" ht="12.75">
      <c r="Z742" s="117"/>
      <c r="AA742" s="117"/>
      <c r="AB742" s="117"/>
      <c r="AV742" s="117"/>
      <c r="AW742" s="117"/>
      <c r="AX742" s="117"/>
    </row>
    <row r="743" spans="26:50" ht="12.75">
      <c r="Z743" s="117"/>
      <c r="AA743" s="117"/>
      <c r="AB743" s="117"/>
      <c r="AV743" s="117"/>
      <c r="AW743" s="117"/>
      <c r="AX743" s="117"/>
    </row>
    <row r="744" spans="26:50" ht="12.75">
      <c r="Z744" s="117"/>
      <c r="AA744" s="117"/>
      <c r="AB744" s="117"/>
      <c r="AV744" s="117"/>
      <c r="AW744" s="117"/>
      <c r="AX744" s="117"/>
    </row>
    <row r="745" spans="26:50" ht="12.75">
      <c r="Z745" s="117"/>
      <c r="AA745" s="117"/>
      <c r="AB745" s="117"/>
      <c r="AV745" s="117"/>
      <c r="AW745" s="117"/>
      <c r="AX745" s="117"/>
    </row>
    <row r="746" spans="26:50" ht="12.75">
      <c r="Z746" s="117"/>
      <c r="AA746" s="117"/>
      <c r="AB746" s="117"/>
      <c r="AV746" s="117"/>
      <c r="AW746" s="117"/>
      <c r="AX746" s="117"/>
    </row>
    <row r="747" spans="26:50" ht="12.75">
      <c r="Z747" s="117"/>
      <c r="AA747" s="117"/>
      <c r="AB747" s="117"/>
      <c r="AV747" s="117"/>
      <c r="AW747" s="117"/>
      <c r="AX747" s="117"/>
    </row>
    <row r="748" spans="26:50" ht="12.75">
      <c r="Z748" s="117"/>
      <c r="AA748" s="117"/>
      <c r="AB748" s="117"/>
      <c r="AV748" s="117"/>
      <c r="AW748" s="117"/>
      <c r="AX748" s="117"/>
    </row>
    <row r="749" spans="26:50" ht="12.75">
      <c r="Z749" s="117"/>
      <c r="AA749" s="117"/>
      <c r="AB749" s="117"/>
      <c r="AV749" s="117"/>
      <c r="AW749" s="117"/>
      <c r="AX749" s="117"/>
    </row>
    <row r="750" spans="26:50" ht="12.75">
      <c r="Z750" s="117"/>
      <c r="AA750" s="117"/>
      <c r="AB750" s="117"/>
      <c r="AV750" s="117"/>
      <c r="AW750" s="117"/>
      <c r="AX750" s="117"/>
    </row>
    <row r="751" spans="26:50" ht="12.75">
      <c r="Z751" s="117"/>
      <c r="AA751" s="117"/>
      <c r="AB751" s="117"/>
      <c r="AV751" s="117"/>
      <c r="AW751" s="117"/>
      <c r="AX751" s="117"/>
    </row>
    <row r="752" spans="26:50" ht="12.75">
      <c r="Z752" s="117"/>
      <c r="AA752" s="117"/>
      <c r="AB752" s="117"/>
      <c r="AV752" s="117"/>
      <c r="AW752" s="117"/>
      <c r="AX752" s="117"/>
    </row>
    <row r="753" spans="26:50" ht="12.75">
      <c r="Z753" s="117"/>
      <c r="AA753" s="117"/>
      <c r="AB753" s="117"/>
      <c r="AV753" s="117"/>
      <c r="AW753" s="117"/>
      <c r="AX753" s="117"/>
    </row>
    <row r="754" spans="26:50" ht="12.75">
      <c r="Z754" s="117"/>
      <c r="AA754" s="117"/>
      <c r="AB754" s="117"/>
      <c r="AV754" s="117"/>
      <c r="AW754" s="117"/>
      <c r="AX754" s="117"/>
    </row>
    <row r="755" spans="26:50" ht="12.75">
      <c r="Z755" s="117"/>
      <c r="AA755" s="117"/>
      <c r="AB755" s="117"/>
      <c r="AV755" s="117"/>
      <c r="AW755" s="117"/>
      <c r="AX755" s="117"/>
    </row>
  </sheetData>
  <autoFilter ref="A1:H755"/>
  <mergeCells count="693">
    <mergeCell ref="A386:C386"/>
    <mergeCell ref="AP386:AQ386"/>
    <mergeCell ref="BN10:BT12"/>
    <mergeCell ref="A382:C382"/>
    <mergeCell ref="AP382:AQ382"/>
    <mergeCell ref="A383:C383"/>
    <mergeCell ref="AP383:AQ383"/>
    <mergeCell ref="A385:C385"/>
    <mergeCell ref="AP385:AQ385"/>
    <mergeCell ref="A379:C379"/>
    <mergeCell ref="AP379:AQ379"/>
    <mergeCell ref="A380:C380"/>
    <mergeCell ref="AP380:AQ380"/>
    <mergeCell ref="A381:C381"/>
    <mergeCell ref="AP381:AQ381"/>
    <mergeCell ref="A374:C374"/>
    <mergeCell ref="AP374:AQ374"/>
    <mergeCell ref="A375:C375"/>
    <mergeCell ref="AP375:AQ375"/>
    <mergeCell ref="A378:C378"/>
    <mergeCell ref="AP378:AQ378"/>
    <mergeCell ref="A371:C371"/>
    <mergeCell ref="AP371:AQ371"/>
    <mergeCell ref="A372:C372"/>
    <mergeCell ref="AP372:AQ372"/>
    <mergeCell ref="A373:C373"/>
    <mergeCell ref="AP373:AQ373"/>
    <mergeCell ref="A368:C368"/>
    <mergeCell ref="AP368:AQ368"/>
    <mergeCell ref="A369:C369"/>
    <mergeCell ref="AP369:AQ369"/>
    <mergeCell ref="A370:C370"/>
    <mergeCell ref="AP370:AQ370"/>
    <mergeCell ref="A365:C365"/>
    <mergeCell ref="AP365:AQ365"/>
    <mergeCell ref="A366:C366"/>
    <mergeCell ref="AP366:AQ366"/>
    <mergeCell ref="A367:C367"/>
    <mergeCell ref="AP367:AQ367"/>
    <mergeCell ref="A362:C362"/>
    <mergeCell ref="AP362:AQ362"/>
    <mergeCell ref="A363:C363"/>
    <mergeCell ref="AP363:AQ363"/>
    <mergeCell ref="A364:C364"/>
    <mergeCell ref="AP364:AQ364"/>
    <mergeCell ref="A359:C359"/>
    <mergeCell ref="AP359:AQ359"/>
    <mergeCell ref="A360:C360"/>
    <mergeCell ref="AP360:AQ360"/>
    <mergeCell ref="A361:C361"/>
    <mergeCell ref="AP361:AQ361"/>
    <mergeCell ref="A356:C356"/>
    <mergeCell ref="AP356:AQ356"/>
    <mergeCell ref="A357:C357"/>
    <mergeCell ref="AP357:AQ357"/>
    <mergeCell ref="A358:C358"/>
    <mergeCell ref="AP358:AQ358"/>
    <mergeCell ref="A353:C353"/>
    <mergeCell ref="AP353:AQ353"/>
    <mergeCell ref="A354:C354"/>
    <mergeCell ref="AP354:AQ354"/>
    <mergeCell ref="A355:C355"/>
    <mergeCell ref="AP355:AQ355"/>
    <mergeCell ref="A348:C348"/>
    <mergeCell ref="AP348:AQ348"/>
    <mergeCell ref="A349:C349"/>
    <mergeCell ref="AP349:AQ349"/>
    <mergeCell ref="A351:C351"/>
    <mergeCell ref="AP351:AQ351"/>
    <mergeCell ref="A344:C344"/>
    <mergeCell ref="AP344:AQ344"/>
    <mergeCell ref="A346:C346"/>
    <mergeCell ref="AP346:AQ346"/>
    <mergeCell ref="A347:C347"/>
    <mergeCell ref="AP347:AQ347"/>
    <mergeCell ref="A334:C334"/>
    <mergeCell ref="AP334:AQ334"/>
    <mergeCell ref="A340:C340"/>
    <mergeCell ref="AP340:AQ340"/>
    <mergeCell ref="A341:C341"/>
    <mergeCell ref="AP341:AQ341"/>
    <mergeCell ref="A332:C332"/>
    <mergeCell ref="AP332:AQ332"/>
    <mergeCell ref="A333:C333"/>
    <mergeCell ref="AP333:AQ333"/>
    <mergeCell ref="A337:C337"/>
    <mergeCell ref="AP337:AQ337"/>
    <mergeCell ref="A338:C338"/>
    <mergeCell ref="AP338:AQ338"/>
    <mergeCell ref="A339:C339"/>
    <mergeCell ref="AP339:AQ339"/>
    <mergeCell ref="A335:C335"/>
    <mergeCell ref="AP335:AQ335"/>
    <mergeCell ref="A336:C336"/>
    <mergeCell ref="AP336:AQ336"/>
    <mergeCell ref="A331:C331"/>
    <mergeCell ref="AP331:AQ331"/>
    <mergeCell ref="A328:C328"/>
    <mergeCell ref="AP328:AQ328"/>
    <mergeCell ref="A329:C329"/>
    <mergeCell ref="AP329:AQ329"/>
    <mergeCell ref="A330:C330"/>
    <mergeCell ref="AP330:AQ330"/>
    <mergeCell ref="A325:C325"/>
    <mergeCell ref="AP325:AQ325"/>
    <mergeCell ref="A326:C326"/>
    <mergeCell ref="AP326:AQ326"/>
    <mergeCell ref="A327:C327"/>
    <mergeCell ref="AP327:AQ327"/>
    <mergeCell ref="A321:C321"/>
    <mergeCell ref="AP321:AQ321"/>
    <mergeCell ref="A323:C323"/>
    <mergeCell ref="AP323:AQ323"/>
    <mergeCell ref="A324:C324"/>
    <mergeCell ref="AP324:AQ324"/>
    <mergeCell ref="A318:C318"/>
    <mergeCell ref="AP318:AQ318"/>
    <mergeCell ref="A319:C319"/>
    <mergeCell ref="AP319:AQ319"/>
    <mergeCell ref="A320:C320"/>
    <mergeCell ref="AP320:AQ320"/>
    <mergeCell ref="A315:C315"/>
    <mergeCell ref="AP315:AQ315"/>
    <mergeCell ref="A316:C316"/>
    <mergeCell ref="AP316:AQ316"/>
    <mergeCell ref="A317:C317"/>
    <mergeCell ref="AP317:AQ317"/>
    <mergeCell ref="A312:C312"/>
    <mergeCell ref="AP312:AQ312"/>
    <mergeCell ref="A313:C313"/>
    <mergeCell ref="AP313:AQ313"/>
    <mergeCell ref="A314:C314"/>
    <mergeCell ref="AP314:AQ314"/>
    <mergeCell ref="A307:C307"/>
    <mergeCell ref="AP307:AQ307"/>
    <mergeCell ref="A308:C308"/>
    <mergeCell ref="AP308:AQ308"/>
    <mergeCell ref="A310:C310"/>
    <mergeCell ref="AP310:AQ310"/>
    <mergeCell ref="A304:C304"/>
    <mergeCell ref="AP304:AQ304"/>
    <mergeCell ref="A305:C305"/>
    <mergeCell ref="AP305:AQ305"/>
    <mergeCell ref="A306:C306"/>
    <mergeCell ref="AP306:AQ306"/>
    <mergeCell ref="A301:C301"/>
    <mergeCell ref="AP301:AQ301"/>
    <mergeCell ref="A302:C302"/>
    <mergeCell ref="AP302:AQ302"/>
    <mergeCell ref="A303:C303"/>
    <mergeCell ref="AP303:AQ303"/>
    <mergeCell ref="A297:C297"/>
    <mergeCell ref="AP297:AQ297"/>
    <mergeCell ref="A298:C298"/>
    <mergeCell ref="AP298:AQ298"/>
    <mergeCell ref="A300:C300"/>
    <mergeCell ref="AP300:AQ300"/>
    <mergeCell ref="A292:C292"/>
    <mergeCell ref="AP292:AQ292"/>
    <mergeCell ref="A294:C294"/>
    <mergeCell ref="AP294:AQ294"/>
    <mergeCell ref="A296:C296"/>
    <mergeCell ref="AP296:AQ296"/>
    <mergeCell ref="A289:C289"/>
    <mergeCell ref="AP289:AQ289"/>
    <mergeCell ref="A290:C290"/>
    <mergeCell ref="AP290:AQ290"/>
    <mergeCell ref="A291:C291"/>
    <mergeCell ref="AP291:AQ291"/>
    <mergeCell ref="A286:C286"/>
    <mergeCell ref="AP286:AQ286"/>
    <mergeCell ref="A287:C287"/>
    <mergeCell ref="AP287:AQ287"/>
    <mergeCell ref="A288:C288"/>
    <mergeCell ref="AP288:AQ288"/>
    <mergeCell ref="A280:C280"/>
    <mergeCell ref="AP280:AQ280"/>
    <mergeCell ref="A281:C281"/>
    <mergeCell ref="AP281:AQ281"/>
    <mergeCell ref="A284:C284"/>
    <mergeCell ref="AP284:AQ284"/>
    <mergeCell ref="A277:C277"/>
    <mergeCell ref="AP277:AQ277"/>
    <mergeCell ref="A278:C278"/>
    <mergeCell ref="AP278:AQ278"/>
    <mergeCell ref="A279:C279"/>
    <mergeCell ref="AP279:AQ279"/>
    <mergeCell ref="A274:C274"/>
    <mergeCell ref="AP274:AQ274"/>
    <mergeCell ref="A275:C275"/>
    <mergeCell ref="AP275:AQ275"/>
    <mergeCell ref="A276:C276"/>
    <mergeCell ref="AP276:AQ276"/>
    <mergeCell ref="A271:C271"/>
    <mergeCell ref="AP271:AQ271"/>
    <mergeCell ref="A272:C272"/>
    <mergeCell ref="AP272:AQ272"/>
    <mergeCell ref="A273:C273"/>
    <mergeCell ref="AP273:AQ273"/>
    <mergeCell ref="A268:C268"/>
    <mergeCell ref="AP268:AQ268"/>
    <mergeCell ref="A269:C269"/>
    <mergeCell ref="AP269:AQ269"/>
    <mergeCell ref="A270:C270"/>
    <mergeCell ref="AP270:AQ270"/>
    <mergeCell ref="A265:C265"/>
    <mergeCell ref="AP265:AQ265"/>
    <mergeCell ref="A266:C266"/>
    <mergeCell ref="AP266:AQ266"/>
    <mergeCell ref="A267:C267"/>
    <mergeCell ref="AP267:AQ267"/>
    <mergeCell ref="A262:C262"/>
    <mergeCell ref="AP262:AQ262"/>
    <mergeCell ref="A263:C263"/>
    <mergeCell ref="AP263:AQ263"/>
    <mergeCell ref="A264:C264"/>
    <mergeCell ref="AP264:AQ264"/>
    <mergeCell ref="A258:C258"/>
    <mergeCell ref="AP258:AQ258"/>
    <mergeCell ref="A259:C259"/>
    <mergeCell ref="AP259:AQ259"/>
    <mergeCell ref="A261:C261"/>
    <mergeCell ref="AP261:AQ261"/>
    <mergeCell ref="A255:C255"/>
    <mergeCell ref="AP255:AQ255"/>
    <mergeCell ref="A256:C256"/>
    <mergeCell ref="AP256:AQ256"/>
    <mergeCell ref="A257:C257"/>
    <mergeCell ref="AP257:AQ257"/>
    <mergeCell ref="A251:C251"/>
    <mergeCell ref="AP251:AQ251"/>
    <mergeCell ref="A252:C252"/>
    <mergeCell ref="AP252:AQ252"/>
    <mergeCell ref="A253:C253"/>
    <mergeCell ref="AP253:AQ253"/>
    <mergeCell ref="A247:C247"/>
    <mergeCell ref="AP247:AQ247"/>
    <mergeCell ref="A248:C248"/>
    <mergeCell ref="AP248:AQ248"/>
    <mergeCell ref="A250:C250"/>
    <mergeCell ref="AP250:AQ250"/>
    <mergeCell ref="A244:C244"/>
    <mergeCell ref="AP244:AQ244"/>
    <mergeCell ref="A245:C245"/>
    <mergeCell ref="AP245:AQ245"/>
    <mergeCell ref="A246:C246"/>
    <mergeCell ref="AP246:AQ246"/>
    <mergeCell ref="A241:C241"/>
    <mergeCell ref="AP241:AQ241"/>
    <mergeCell ref="A242:C242"/>
    <mergeCell ref="AP242:AQ242"/>
    <mergeCell ref="A243:C243"/>
    <mergeCell ref="AP243:AQ243"/>
    <mergeCell ref="A238:C238"/>
    <mergeCell ref="AP238:AQ238"/>
    <mergeCell ref="A239:C239"/>
    <mergeCell ref="AP239:AQ239"/>
    <mergeCell ref="A240:C240"/>
    <mergeCell ref="AP240:AQ240"/>
    <mergeCell ref="A234:C234"/>
    <mergeCell ref="AP234:AQ234"/>
    <mergeCell ref="A235:C235"/>
    <mergeCell ref="AP235:AQ235"/>
    <mergeCell ref="A237:C237"/>
    <mergeCell ref="AP237:AQ237"/>
    <mergeCell ref="A230:C230"/>
    <mergeCell ref="AP230:AQ230"/>
    <mergeCell ref="A231:C231"/>
    <mergeCell ref="AP231:AQ231"/>
    <mergeCell ref="A233:C233"/>
    <mergeCell ref="AP233:AQ233"/>
    <mergeCell ref="A227:C227"/>
    <mergeCell ref="AP227:AQ227"/>
    <mergeCell ref="A228:C228"/>
    <mergeCell ref="AP228:AQ228"/>
    <mergeCell ref="A229:C229"/>
    <mergeCell ref="AP229:AQ229"/>
    <mergeCell ref="A223:C223"/>
    <mergeCell ref="AP223:AQ223"/>
    <mergeCell ref="A224:C224"/>
    <mergeCell ref="AP224:AQ224"/>
    <mergeCell ref="A225:C225"/>
    <mergeCell ref="AP225:AQ225"/>
    <mergeCell ref="A219:C219"/>
    <mergeCell ref="AP219:AQ219"/>
    <mergeCell ref="A220:C220"/>
    <mergeCell ref="AP220:AQ220"/>
    <mergeCell ref="A221:C221"/>
    <mergeCell ref="AP221:AQ221"/>
    <mergeCell ref="A214:C214"/>
    <mergeCell ref="AP214:AQ214"/>
    <mergeCell ref="A215:C215"/>
    <mergeCell ref="AP215:AQ215"/>
    <mergeCell ref="A218:C218"/>
    <mergeCell ref="AP218:AQ218"/>
    <mergeCell ref="A211:C211"/>
    <mergeCell ref="AP211:AQ211"/>
    <mergeCell ref="A212:C212"/>
    <mergeCell ref="AP212:AQ212"/>
    <mergeCell ref="A213:C213"/>
    <mergeCell ref="AP213:AQ213"/>
    <mergeCell ref="A208:C208"/>
    <mergeCell ref="AP208:AQ208"/>
    <mergeCell ref="A209:C209"/>
    <mergeCell ref="AP209:AQ209"/>
    <mergeCell ref="A210:C210"/>
    <mergeCell ref="AP210:AQ210"/>
    <mergeCell ref="A205:C205"/>
    <mergeCell ref="AP205:AQ205"/>
    <mergeCell ref="A206:C206"/>
    <mergeCell ref="AP206:AQ206"/>
    <mergeCell ref="A207:C207"/>
    <mergeCell ref="AP207:AQ207"/>
    <mergeCell ref="A202:C202"/>
    <mergeCell ref="AP202:AQ202"/>
    <mergeCell ref="A203:C203"/>
    <mergeCell ref="AP203:AQ203"/>
    <mergeCell ref="A204:C204"/>
    <mergeCell ref="AP204:AQ204"/>
    <mergeCell ref="A199:C199"/>
    <mergeCell ref="AP199:AQ199"/>
    <mergeCell ref="A200:C200"/>
    <mergeCell ref="AP200:AQ200"/>
    <mergeCell ref="A201:C201"/>
    <mergeCell ref="AP201:AQ201"/>
    <mergeCell ref="A196:C196"/>
    <mergeCell ref="AP196:AQ196"/>
    <mergeCell ref="A197:C197"/>
    <mergeCell ref="AP197:AQ197"/>
    <mergeCell ref="A198:C198"/>
    <mergeCell ref="AP198:AQ198"/>
    <mergeCell ref="A192:C192"/>
    <mergeCell ref="AP192:AQ192"/>
    <mergeCell ref="A194:C194"/>
    <mergeCell ref="AP194:AQ194"/>
    <mergeCell ref="A195:C195"/>
    <mergeCell ref="AP195:AQ195"/>
    <mergeCell ref="A189:C189"/>
    <mergeCell ref="AP189:AQ189"/>
    <mergeCell ref="A190:C190"/>
    <mergeCell ref="AP190:AQ190"/>
    <mergeCell ref="A191:C191"/>
    <mergeCell ref="AP191:AQ191"/>
    <mergeCell ref="A186:C186"/>
    <mergeCell ref="AP186:AQ186"/>
    <mergeCell ref="A187:C187"/>
    <mergeCell ref="AP187:AQ187"/>
    <mergeCell ref="A188:C188"/>
    <mergeCell ref="AP188:AQ188"/>
    <mergeCell ref="A183:C183"/>
    <mergeCell ref="AP183:AQ183"/>
    <mergeCell ref="A184:C184"/>
    <mergeCell ref="AP184:AQ184"/>
    <mergeCell ref="A185:C185"/>
    <mergeCell ref="AP185:AQ185"/>
    <mergeCell ref="A178:C178"/>
    <mergeCell ref="AP178:AQ178"/>
    <mergeCell ref="A180:C180"/>
    <mergeCell ref="AP180:AQ180"/>
    <mergeCell ref="A182:C182"/>
    <mergeCell ref="AP182:AQ182"/>
    <mergeCell ref="A175:C175"/>
    <mergeCell ref="AP175:AQ175"/>
    <mergeCell ref="A176:C176"/>
    <mergeCell ref="AP176:AQ176"/>
    <mergeCell ref="A177:C177"/>
    <mergeCell ref="AP177:AQ177"/>
    <mergeCell ref="A172:C172"/>
    <mergeCell ref="AP172:AQ172"/>
    <mergeCell ref="A173:C173"/>
    <mergeCell ref="AP173:AQ173"/>
    <mergeCell ref="A174:C174"/>
    <mergeCell ref="AP174:AQ174"/>
    <mergeCell ref="A169:C169"/>
    <mergeCell ref="AP169:AQ169"/>
    <mergeCell ref="A170:C170"/>
    <mergeCell ref="AP170:AQ170"/>
    <mergeCell ref="A171:C171"/>
    <mergeCell ref="AP171:AQ171"/>
    <mergeCell ref="A164:C164"/>
    <mergeCell ref="AP164:AQ164"/>
    <mergeCell ref="A166:C166"/>
    <mergeCell ref="AP166:AQ166"/>
    <mergeCell ref="A168:C168"/>
    <mergeCell ref="AP168:AQ168"/>
    <mergeCell ref="A159:C159"/>
    <mergeCell ref="AP159:AQ159"/>
    <mergeCell ref="A160:C160"/>
    <mergeCell ref="AP160:AQ160"/>
    <mergeCell ref="A161:C161"/>
    <mergeCell ref="AP161:AQ161"/>
    <mergeCell ref="A156:C156"/>
    <mergeCell ref="AP156:AQ156"/>
    <mergeCell ref="A157:C157"/>
    <mergeCell ref="AP157:AQ157"/>
    <mergeCell ref="A158:C158"/>
    <mergeCell ref="AP158:AQ158"/>
    <mergeCell ref="A153:C153"/>
    <mergeCell ref="AP153:AQ153"/>
    <mergeCell ref="A154:C154"/>
    <mergeCell ref="AP154:AQ154"/>
    <mergeCell ref="A155:C155"/>
    <mergeCell ref="AP155:AQ155"/>
    <mergeCell ref="A150:C150"/>
    <mergeCell ref="AP150:AQ150"/>
    <mergeCell ref="A151:C151"/>
    <mergeCell ref="AP151:AQ151"/>
    <mergeCell ref="A152:C152"/>
    <mergeCell ref="AP152:AQ152"/>
    <mergeCell ref="A147:C147"/>
    <mergeCell ref="AP147:AQ147"/>
    <mergeCell ref="A148:C148"/>
    <mergeCell ref="AP148:AQ148"/>
    <mergeCell ref="A149:C149"/>
    <mergeCell ref="AP149:AQ149"/>
    <mergeCell ref="A144:C144"/>
    <mergeCell ref="AP144:AQ144"/>
    <mergeCell ref="A145:C145"/>
    <mergeCell ref="AP145:AQ145"/>
    <mergeCell ref="A146:C146"/>
    <mergeCell ref="AP146:AQ146"/>
    <mergeCell ref="A141:C141"/>
    <mergeCell ref="AP141:AQ141"/>
    <mergeCell ref="A142:C142"/>
    <mergeCell ref="AP142:AQ142"/>
    <mergeCell ref="A143:C143"/>
    <mergeCell ref="AP143:AQ143"/>
    <mergeCell ref="A138:C138"/>
    <mergeCell ref="AP138:AQ138"/>
    <mergeCell ref="A139:C139"/>
    <mergeCell ref="AP139:AQ139"/>
    <mergeCell ref="A140:C140"/>
    <mergeCell ref="AP140:AQ140"/>
    <mergeCell ref="A133:C133"/>
    <mergeCell ref="AP133:AQ133"/>
    <mergeCell ref="A135:C135"/>
    <mergeCell ref="AP135:AQ135"/>
    <mergeCell ref="A136:C136"/>
    <mergeCell ref="AP136:AQ136"/>
    <mergeCell ref="A129:C129"/>
    <mergeCell ref="AP129:AQ129"/>
    <mergeCell ref="A130:C130"/>
    <mergeCell ref="AP130:AQ130"/>
    <mergeCell ref="BG5:BK5"/>
    <mergeCell ref="A132:C132"/>
    <mergeCell ref="AP132:AQ132"/>
    <mergeCell ref="AP122:AQ122"/>
    <mergeCell ref="AP123:AQ123"/>
    <mergeCell ref="AP124:AQ124"/>
    <mergeCell ref="AP125:AQ125"/>
    <mergeCell ref="A128:C128"/>
    <mergeCell ref="AP128:AQ128"/>
    <mergeCell ref="AP116:AQ116"/>
    <mergeCell ref="AP117:AQ117"/>
    <mergeCell ref="AP118:AQ118"/>
    <mergeCell ref="AP119:AQ119"/>
    <mergeCell ref="AP120:AQ120"/>
    <mergeCell ref="AP121:AQ121"/>
    <mergeCell ref="AP110:AQ110"/>
    <mergeCell ref="AP111:AQ111"/>
    <mergeCell ref="AP112:AQ112"/>
    <mergeCell ref="AP113:AQ113"/>
    <mergeCell ref="AP114:AQ114"/>
    <mergeCell ref="AP115:AQ115"/>
    <mergeCell ref="AP104:AQ104"/>
    <mergeCell ref="AP105:AQ105"/>
    <mergeCell ref="AP106:AQ106"/>
    <mergeCell ref="AP107:AQ107"/>
    <mergeCell ref="AP108:AQ108"/>
    <mergeCell ref="AP109:AQ109"/>
    <mergeCell ref="AP98:AQ98"/>
    <mergeCell ref="AP99:AQ99"/>
    <mergeCell ref="AP100:AQ100"/>
    <mergeCell ref="AP101:AQ101"/>
    <mergeCell ref="AP102:AQ102"/>
    <mergeCell ref="AP103:AQ103"/>
    <mergeCell ref="AP92:AQ92"/>
    <mergeCell ref="AP93:AQ93"/>
    <mergeCell ref="AP94:AQ94"/>
    <mergeCell ref="AP95:AQ95"/>
    <mergeCell ref="AP96:AQ96"/>
    <mergeCell ref="AP97:AQ97"/>
    <mergeCell ref="AP86:AQ86"/>
    <mergeCell ref="AP87:AQ87"/>
    <mergeCell ref="AP88:AQ88"/>
    <mergeCell ref="AP89:AQ89"/>
    <mergeCell ref="AP90:AQ90"/>
    <mergeCell ref="AP91:AQ91"/>
    <mergeCell ref="AP79:AQ79"/>
    <mergeCell ref="AP80:AQ80"/>
    <mergeCell ref="AP81:AQ81"/>
    <mergeCell ref="AP82:AQ82"/>
    <mergeCell ref="AP84:AQ84"/>
    <mergeCell ref="AP85:AQ85"/>
    <mergeCell ref="AP73:AQ73"/>
    <mergeCell ref="AP74:AQ74"/>
    <mergeCell ref="AP75:AQ75"/>
    <mergeCell ref="AP76:AQ76"/>
    <mergeCell ref="AP77:AQ77"/>
    <mergeCell ref="AP78:AQ78"/>
    <mergeCell ref="AP66:AQ66"/>
    <mergeCell ref="AP67:AQ67"/>
    <mergeCell ref="AP68:AQ68"/>
    <mergeCell ref="AP69:AQ69"/>
    <mergeCell ref="AP70:AQ70"/>
    <mergeCell ref="AP71:AQ71"/>
    <mergeCell ref="AP60:AQ60"/>
    <mergeCell ref="AP61:AQ61"/>
    <mergeCell ref="AP62:AQ62"/>
    <mergeCell ref="AP63:AQ63"/>
    <mergeCell ref="AP64:AQ64"/>
    <mergeCell ref="AP65:AQ65"/>
    <mergeCell ref="AP37:AQ37"/>
    <mergeCell ref="AP53:AQ53"/>
    <mergeCell ref="AP55:AQ55"/>
    <mergeCell ref="AP56:AQ56"/>
    <mergeCell ref="AP57:AQ57"/>
    <mergeCell ref="AP58:AQ58"/>
    <mergeCell ref="AP59:AQ59"/>
    <mergeCell ref="AP45:AQ45"/>
    <mergeCell ref="AP46:AQ46"/>
    <mergeCell ref="AP47:AQ47"/>
    <mergeCell ref="AP49:AQ49"/>
    <mergeCell ref="AP50:AQ50"/>
    <mergeCell ref="AP51:AQ51"/>
    <mergeCell ref="A124:C124"/>
    <mergeCell ref="A125:C125"/>
    <mergeCell ref="AP13:AQ13"/>
    <mergeCell ref="AP14:AQ14"/>
    <mergeCell ref="AP15:AQ15"/>
    <mergeCell ref="AP17:AQ17"/>
    <mergeCell ref="AP18:AQ18"/>
    <mergeCell ref="AP20:AQ20"/>
    <mergeCell ref="AP21:AQ21"/>
    <mergeCell ref="AP23:AQ23"/>
    <mergeCell ref="A118:C118"/>
    <mergeCell ref="A119:C119"/>
    <mergeCell ref="A120:C120"/>
    <mergeCell ref="A121:C121"/>
    <mergeCell ref="A122:C122"/>
    <mergeCell ref="A123:C123"/>
    <mergeCell ref="A111:C111"/>
    <mergeCell ref="A112:C112"/>
    <mergeCell ref="AP38:AQ38"/>
    <mergeCell ref="AP39:AQ39"/>
    <mergeCell ref="AP40:AQ40"/>
    <mergeCell ref="AP41:AQ41"/>
    <mergeCell ref="AP42:AQ42"/>
    <mergeCell ref="AP43:AQ43"/>
    <mergeCell ref="A113:C113"/>
    <mergeCell ref="A114:C114"/>
    <mergeCell ref="A116:C116"/>
    <mergeCell ref="A117:C117"/>
    <mergeCell ref="A105:C105"/>
    <mergeCell ref="A106:C106"/>
    <mergeCell ref="A107:C107"/>
    <mergeCell ref="A108:C108"/>
    <mergeCell ref="A109:C109"/>
    <mergeCell ref="A110:C110"/>
    <mergeCell ref="A115:C115"/>
    <mergeCell ref="A99:C99"/>
    <mergeCell ref="A100:C100"/>
    <mergeCell ref="A101:C101"/>
    <mergeCell ref="A102:C102"/>
    <mergeCell ref="A103:C103"/>
    <mergeCell ref="A104:C104"/>
    <mergeCell ref="A93:C93"/>
    <mergeCell ref="A94:C94"/>
    <mergeCell ref="A95:C95"/>
    <mergeCell ref="A96:C96"/>
    <mergeCell ref="A97:C97"/>
    <mergeCell ref="A98:C98"/>
    <mergeCell ref="A87:C87"/>
    <mergeCell ref="A88:C88"/>
    <mergeCell ref="A89:C89"/>
    <mergeCell ref="A90:C90"/>
    <mergeCell ref="A91:C91"/>
    <mergeCell ref="A92:C92"/>
    <mergeCell ref="A80:C80"/>
    <mergeCell ref="A81:C81"/>
    <mergeCell ref="A82:C82"/>
    <mergeCell ref="A84:C84"/>
    <mergeCell ref="A85:C85"/>
    <mergeCell ref="A86:C86"/>
    <mergeCell ref="A74:C74"/>
    <mergeCell ref="A75:C75"/>
    <mergeCell ref="A76:C76"/>
    <mergeCell ref="A77:C77"/>
    <mergeCell ref="A78:C78"/>
    <mergeCell ref="A79:C79"/>
    <mergeCell ref="A67:C67"/>
    <mergeCell ref="A68:C68"/>
    <mergeCell ref="A69:C69"/>
    <mergeCell ref="A70:C70"/>
    <mergeCell ref="A71:C71"/>
    <mergeCell ref="A73:C73"/>
    <mergeCell ref="A61:C61"/>
    <mergeCell ref="A62:C62"/>
    <mergeCell ref="A63:C63"/>
    <mergeCell ref="A64:C64"/>
    <mergeCell ref="A65:C65"/>
    <mergeCell ref="A66:C66"/>
    <mergeCell ref="A55:C55"/>
    <mergeCell ref="A56:C56"/>
    <mergeCell ref="A57:C57"/>
    <mergeCell ref="A58:C58"/>
    <mergeCell ref="A59:C59"/>
    <mergeCell ref="A60:C60"/>
    <mergeCell ref="A46:C46"/>
    <mergeCell ref="A47:C47"/>
    <mergeCell ref="A49:C49"/>
    <mergeCell ref="A50:C50"/>
    <mergeCell ref="A51:C51"/>
    <mergeCell ref="A53:C53"/>
    <mergeCell ref="A39:C39"/>
    <mergeCell ref="A40:C40"/>
    <mergeCell ref="A41:C41"/>
    <mergeCell ref="A42:C42"/>
    <mergeCell ref="A43:C43"/>
    <mergeCell ref="A45:C45"/>
    <mergeCell ref="A33:C33"/>
    <mergeCell ref="A34:C34"/>
    <mergeCell ref="A35:C35"/>
    <mergeCell ref="A36:C36"/>
    <mergeCell ref="A37:C37"/>
    <mergeCell ref="A38:C38"/>
    <mergeCell ref="A25:C25"/>
    <mergeCell ref="A26:C26"/>
    <mergeCell ref="A28:C28"/>
    <mergeCell ref="A29:C29"/>
    <mergeCell ref="A30:C30"/>
    <mergeCell ref="A31:C31"/>
    <mergeCell ref="A13:C13"/>
    <mergeCell ref="A14:C14"/>
    <mergeCell ref="A15:C15"/>
    <mergeCell ref="A17:C17"/>
    <mergeCell ref="A18:C18"/>
    <mergeCell ref="A20:C20"/>
    <mergeCell ref="A21:C21"/>
    <mergeCell ref="A23:C23"/>
    <mergeCell ref="A24:C24"/>
    <mergeCell ref="BN5:BN9"/>
    <mergeCell ref="BP5:BP8"/>
    <mergeCell ref="BQ5:BQ8"/>
    <mergeCell ref="BR5:BS7"/>
    <mergeCell ref="BT5:BT8"/>
    <mergeCell ref="P387:Q387"/>
    <mergeCell ref="AG387:AH387"/>
    <mergeCell ref="AZ387:BB387"/>
    <mergeCell ref="AY5:BE5"/>
    <mergeCell ref="BL5:BL8"/>
    <mergeCell ref="AU5:AU8"/>
    <mergeCell ref="AV5:AX8"/>
    <mergeCell ref="AV9:AX9"/>
    <mergeCell ref="AP24:AQ24"/>
    <mergeCell ref="AP25:AQ25"/>
    <mergeCell ref="AP26:AQ26"/>
    <mergeCell ref="AP28:AQ28"/>
    <mergeCell ref="AP29:AQ29"/>
    <mergeCell ref="AP30:AQ30"/>
    <mergeCell ref="AP31:AQ31"/>
    <mergeCell ref="AP33:AQ33"/>
    <mergeCell ref="AP34:AQ34"/>
    <mergeCell ref="AP35:AQ35"/>
    <mergeCell ref="AP36:AQ36"/>
    <mergeCell ref="AD6:AD8"/>
    <mergeCell ref="AE6:AE8"/>
    <mergeCell ref="AJ6:AM7"/>
    <mergeCell ref="AH5:AH8"/>
    <mergeCell ref="AI5:AM5"/>
    <mergeCell ref="AN5:AO7"/>
    <mergeCell ref="AP5:AQ9"/>
    <mergeCell ref="Y5:Y9"/>
    <mergeCell ref="Z5:AB8"/>
    <mergeCell ref="AC5:AC8"/>
    <mergeCell ref="AD5:AE5"/>
    <mergeCell ref="AF5:AF8"/>
    <mergeCell ref="AG5:AG8"/>
    <mergeCell ref="Z9:AB9"/>
    <mergeCell ref="M5:M8"/>
    <mergeCell ref="N5:O5"/>
    <mergeCell ref="P5:P8"/>
    <mergeCell ref="Q5:Q8"/>
    <mergeCell ref="R5:V5"/>
    <mergeCell ref="W5:X7"/>
    <mergeCell ref="A5:C9"/>
    <mergeCell ref="G5:G8"/>
    <mergeCell ref="H5:H8"/>
    <mergeCell ref="I5:I8"/>
    <mergeCell ref="J5:J8"/>
    <mergeCell ref="K5:L7"/>
    <mergeCell ref="N6:O6"/>
    <mergeCell ref="S6:V7"/>
  </mergeCells>
  <conditionalFormatting sqref="M14 M126:M127 AC16 AC19 AC22 AC27 AC32 AC44 AC48 AC52 AC54 AC72 AC83 M345">
    <cfRule type="cellIs" dxfId="304" priority="530" operator="greaterThan">
      <formula>6</formula>
    </cfRule>
  </conditionalFormatting>
  <conditionalFormatting sqref="AC10">
    <cfRule type="cellIs" dxfId="303" priority="527" operator="greaterThan">
      <formula>6</formula>
    </cfRule>
  </conditionalFormatting>
  <conditionalFormatting sqref="AC11:AC12">
    <cfRule type="cellIs" dxfId="302" priority="525" operator="greaterThan">
      <formula>6</formula>
    </cfRule>
  </conditionalFormatting>
  <conditionalFormatting sqref="M13">
    <cfRule type="cellIs" dxfId="301" priority="521" operator="greaterThan">
      <formula>6</formula>
    </cfRule>
  </conditionalFormatting>
  <conditionalFormatting sqref="M15">
    <cfRule type="cellIs" dxfId="300" priority="513" operator="greaterThan">
      <formula>6</formula>
    </cfRule>
  </conditionalFormatting>
  <conditionalFormatting sqref="M84">
    <cfRule type="cellIs" dxfId="299" priority="422" operator="greaterThan">
      <formula>6</formula>
    </cfRule>
  </conditionalFormatting>
  <conditionalFormatting sqref="M18">
    <cfRule type="cellIs" dxfId="298" priority="508" operator="greaterThan">
      <formula>6</formula>
    </cfRule>
  </conditionalFormatting>
  <conditionalFormatting sqref="M17">
    <cfRule type="cellIs" dxfId="297" priority="506" operator="greaterThan">
      <formula>6</formula>
    </cfRule>
  </conditionalFormatting>
  <conditionalFormatting sqref="M21">
    <cfRule type="cellIs" dxfId="296" priority="504" operator="greaterThan">
      <formula>6</formula>
    </cfRule>
  </conditionalFormatting>
  <conditionalFormatting sqref="M20">
    <cfRule type="cellIs" dxfId="295" priority="502" operator="greaterThan">
      <formula>6</formula>
    </cfRule>
  </conditionalFormatting>
  <conditionalFormatting sqref="M24">
    <cfRule type="cellIs" dxfId="294" priority="500" operator="greaterThan">
      <formula>6</formula>
    </cfRule>
  </conditionalFormatting>
  <conditionalFormatting sqref="M23">
    <cfRule type="cellIs" dxfId="293" priority="498" operator="greaterThan">
      <formula>6</formula>
    </cfRule>
  </conditionalFormatting>
  <conditionalFormatting sqref="M25">
    <cfRule type="cellIs" dxfId="292" priority="497" operator="greaterThan">
      <formula>6</formula>
    </cfRule>
  </conditionalFormatting>
  <conditionalFormatting sqref="M26">
    <cfRule type="cellIs" dxfId="291" priority="495" operator="greaterThan">
      <formula>6</formula>
    </cfRule>
  </conditionalFormatting>
  <conditionalFormatting sqref="M29">
    <cfRule type="cellIs" dxfId="290" priority="494" operator="greaterThan">
      <formula>6</formula>
    </cfRule>
  </conditionalFormatting>
  <conditionalFormatting sqref="M28">
    <cfRule type="cellIs" dxfId="289" priority="492" operator="greaterThan">
      <formula>6</formula>
    </cfRule>
  </conditionalFormatting>
  <conditionalFormatting sqref="M30">
    <cfRule type="cellIs" dxfId="288" priority="491" operator="greaterThan">
      <formula>6</formula>
    </cfRule>
  </conditionalFormatting>
  <conditionalFormatting sqref="M31">
    <cfRule type="cellIs" dxfId="287" priority="490" operator="greaterThan">
      <formula>6</formula>
    </cfRule>
  </conditionalFormatting>
  <conditionalFormatting sqref="M95:M125">
    <cfRule type="cellIs" dxfId="286" priority="426" operator="greaterThan">
      <formula>6</formula>
    </cfRule>
  </conditionalFormatting>
  <conditionalFormatting sqref="M34">
    <cfRule type="cellIs" dxfId="285" priority="484" operator="greaterThan">
      <formula>6</formula>
    </cfRule>
  </conditionalFormatting>
  <conditionalFormatting sqref="M33">
    <cfRule type="cellIs" dxfId="284" priority="482" operator="greaterThan">
      <formula>6</formula>
    </cfRule>
  </conditionalFormatting>
  <conditionalFormatting sqref="M35">
    <cfRule type="cellIs" dxfId="283" priority="481" operator="greaterThan">
      <formula>6</formula>
    </cfRule>
  </conditionalFormatting>
  <conditionalFormatting sqref="M36">
    <cfRule type="cellIs" dxfId="282" priority="480" operator="greaterThan">
      <formula>6</formula>
    </cfRule>
  </conditionalFormatting>
  <conditionalFormatting sqref="M37:M43">
    <cfRule type="cellIs" dxfId="281" priority="478" operator="greaterThan">
      <formula>6</formula>
    </cfRule>
  </conditionalFormatting>
  <conditionalFormatting sqref="M46">
    <cfRule type="cellIs" dxfId="280" priority="473" operator="greaterThan">
      <formula>6</formula>
    </cfRule>
  </conditionalFormatting>
  <conditionalFormatting sqref="M45">
    <cfRule type="cellIs" dxfId="279" priority="471" operator="greaterThan">
      <formula>6</formula>
    </cfRule>
  </conditionalFormatting>
  <conditionalFormatting sqref="M47">
    <cfRule type="cellIs" dxfId="278" priority="470" operator="greaterThan">
      <formula>6</formula>
    </cfRule>
  </conditionalFormatting>
  <conditionalFormatting sqref="M50">
    <cfRule type="cellIs" dxfId="277" priority="469" operator="greaterThan">
      <formula>6</formula>
    </cfRule>
  </conditionalFormatting>
  <conditionalFormatting sqref="M49">
    <cfRule type="cellIs" dxfId="276" priority="467" operator="greaterThan">
      <formula>6</formula>
    </cfRule>
  </conditionalFormatting>
  <conditionalFormatting sqref="M51">
    <cfRule type="cellIs" dxfId="275" priority="466" operator="greaterThan">
      <formula>6</formula>
    </cfRule>
  </conditionalFormatting>
  <conditionalFormatting sqref="M53">
    <cfRule type="cellIs" dxfId="274" priority="462" operator="greaterThan">
      <formula>6</formula>
    </cfRule>
  </conditionalFormatting>
  <conditionalFormatting sqref="M56">
    <cfRule type="cellIs" dxfId="273" priority="457" operator="greaterThan">
      <formula>6</formula>
    </cfRule>
  </conditionalFormatting>
  <conditionalFormatting sqref="M55">
    <cfRule type="cellIs" dxfId="272" priority="455" operator="greaterThan">
      <formula>6</formula>
    </cfRule>
  </conditionalFormatting>
  <conditionalFormatting sqref="M57">
    <cfRule type="cellIs" dxfId="271" priority="454" operator="greaterThan">
      <formula>6</formula>
    </cfRule>
  </conditionalFormatting>
  <conditionalFormatting sqref="M58:M71">
    <cfRule type="cellIs" dxfId="270" priority="452" operator="greaterThan">
      <formula>6</formula>
    </cfRule>
  </conditionalFormatting>
  <conditionalFormatting sqref="M74">
    <cfRule type="cellIs" dxfId="269" priority="446" operator="greaterThan">
      <formula>6</formula>
    </cfRule>
  </conditionalFormatting>
  <conditionalFormatting sqref="M73">
    <cfRule type="cellIs" dxfId="268" priority="444" operator="greaterThan">
      <formula>6</formula>
    </cfRule>
  </conditionalFormatting>
  <conditionalFormatting sqref="M75">
    <cfRule type="cellIs" dxfId="267" priority="443" operator="greaterThan">
      <formula>6</formula>
    </cfRule>
  </conditionalFormatting>
  <conditionalFormatting sqref="M76:M78">
    <cfRule type="cellIs" dxfId="266" priority="442" operator="greaterThan">
      <formula>6</formula>
    </cfRule>
  </conditionalFormatting>
  <conditionalFormatting sqref="M79:M82">
    <cfRule type="cellIs" dxfId="265" priority="440" operator="greaterThan">
      <formula>6</formula>
    </cfRule>
  </conditionalFormatting>
  <conditionalFormatting sqref="M86">
    <cfRule type="cellIs" dxfId="264" priority="433" operator="greaterThan">
      <formula>6</formula>
    </cfRule>
  </conditionalFormatting>
  <conditionalFormatting sqref="M91:M94">
    <cfRule type="cellIs" dxfId="263" priority="428" operator="greaterThan">
      <formula>6</formula>
    </cfRule>
  </conditionalFormatting>
  <conditionalFormatting sqref="M85">
    <cfRule type="cellIs" dxfId="262" priority="431" operator="greaterThan">
      <formula>6</formula>
    </cfRule>
  </conditionalFormatting>
  <conditionalFormatting sqref="M87">
    <cfRule type="cellIs" dxfId="261" priority="430" operator="greaterThan">
      <formula>6</formula>
    </cfRule>
  </conditionalFormatting>
  <conditionalFormatting sqref="M88:M90">
    <cfRule type="cellIs" dxfId="260" priority="429" operator="greaterThan">
      <formula>6</formula>
    </cfRule>
  </conditionalFormatting>
  <conditionalFormatting sqref="M165">
    <cfRule type="cellIs" dxfId="259" priority="387" operator="greaterThan">
      <formula>6</formula>
    </cfRule>
  </conditionalFormatting>
  <conditionalFormatting sqref="M166">
    <cfRule type="cellIs" dxfId="258" priority="386" operator="greaterThan">
      <formula>6</formula>
    </cfRule>
  </conditionalFormatting>
  <conditionalFormatting sqref="M129">
    <cfRule type="cellIs" dxfId="257" priority="418" operator="greaterThan">
      <formula>6</formula>
    </cfRule>
  </conditionalFormatting>
  <conditionalFormatting sqref="M128">
    <cfRule type="cellIs" dxfId="256" priority="417" operator="greaterThan">
      <formula>6</formula>
    </cfRule>
  </conditionalFormatting>
  <conditionalFormatting sqref="M130">
    <cfRule type="cellIs" dxfId="255" priority="416" operator="greaterThan">
      <formula>6</formula>
    </cfRule>
  </conditionalFormatting>
  <conditionalFormatting sqref="M131">
    <cfRule type="cellIs" dxfId="254" priority="412" operator="greaterThan">
      <formula>6</formula>
    </cfRule>
  </conditionalFormatting>
  <conditionalFormatting sqref="M133">
    <cfRule type="cellIs" dxfId="253" priority="411" operator="greaterThan">
      <formula>6</formula>
    </cfRule>
  </conditionalFormatting>
  <conditionalFormatting sqref="M132">
    <cfRule type="cellIs" dxfId="252" priority="410" operator="greaterThan">
      <formula>6</formula>
    </cfRule>
  </conditionalFormatting>
  <conditionalFormatting sqref="M134">
    <cfRule type="cellIs" dxfId="251" priority="406" operator="greaterThan">
      <formula>6</formula>
    </cfRule>
  </conditionalFormatting>
  <conditionalFormatting sqref="M136">
    <cfRule type="cellIs" dxfId="250" priority="405" operator="greaterThan">
      <formula>6</formula>
    </cfRule>
  </conditionalFormatting>
  <conditionalFormatting sqref="M135">
    <cfRule type="cellIs" dxfId="249" priority="404" operator="greaterThan">
      <formula>6</formula>
    </cfRule>
  </conditionalFormatting>
  <conditionalFormatting sqref="M137">
    <cfRule type="cellIs" dxfId="248" priority="400" operator="greaterThan">
      <formula>6</formula>
    </cfRule>
  </conditionalFormatting>
  <conditionalFormatting sqref="M139">
    <cfRule type="cellIs" dxfId="247" priority="399" operator="greaterThan">
      <formula>6</formula>
    </cfRule>
  </conditionalFormatting>
  <conditionalFormatting sqref="M138">
    <cfRule type="cellIs" dxfId="246" priority="398" operator="greaterThan">
      <formula>6</formula>
    </cfRule>
  </conditionalFormatting>
  <conditionalFormatting sqref="M141 M143 M145 M147 M149 M151 M153 M155 M157 M159 M161">
    <cfRule type="cellIs" dxfId="245" priority="395" operator="greaterThan">
      <formula>6</formula>
    </cfRule>
  </conditionalFormatting>
  <conditionalFormatting sqref="M140 M142 M144 M146 M148 M150 M152 M154 M156 M158 M160">
    <cfRule type="cellIs" dxfId="244" priority="394" operator="greaterThan">
      <formula>6</formula>
    </cfRule>
  </conditionalFormatting>
  <conditionalFormatting sqref="M162:M163">
    <cfRule type="cellIs" dxfId="243" priority="391" operator="greaterThan">
      <formula>6</formula>
    </cfRule>
  </conditionalFormatting>
  <conditionalFormatting sqref="M164">
    <cfRule type="cellIs" dxfId="242" priority="390" operator="greaterThan">
      <formula>6</formula>
    </cfRule>
  </conditionalFormatting>
  <conditionalFormatting sqref="M167">
    <cfRule type="cellIs" dxfId="241" priority="385" operator="greaterThan">
      <formula>6</formula>
    </cfRule>
  </conditionalFormatting>
  <conditionalFormatting sqref="M168">
    <cfRule type="cellIs" dxfId="240" priority="384" operator="greaterThan">
      <formula>6</formula>
    </cfRule>
  </conditionalFormatting>
  <conditionalFormatting sqref="M333:M334">
    <cfRule type="cellIs" dxfId="239" priority="240" operator="greaterThan">
      <formula>6</formula>
    </cfRule>
  </conditionalFormatting>
  <conditionalFormatting sqref="M169:M178">
    <cfRule type="cellIs" dxfId="238" priority="382" operator="greaterThan">
      <formula>6</formula>
    </cfRule>
  </conditionalFormatting>
  <conditionalFormatting sqref="M326 M328 M330 M332">
    <cfRule type="cellIs" dxfId="237" priority="241" operator="greaterThan">
      <formula>6</formula>
    </cfRule>
  </conditionalFormatting>
  <conditionalFormatting sqref="M356 M358 M360">
    <cfRule type="cellIs" dxfId="236" priority="207" operator="greaterThan">
      <formula>6</formula>
    </cfRule>
  </conditionalFormatting>
  <conditionalFormatting sqref="M179">
    <cfRule type="cellIs" dxfId="235" priority="379" operator="greaterThan">
      <formula>6</formula>
    </cfRule>
  </conditionalFormatting>
  <conditionalFormatting sqref="M180">
    <cfRule type="cellIs" dxfId="234" priority="378" operator="greaterThan">
      <formula>6</formula>
    </cfRule>
  </conditionalFormatting>
  <conditionalFormatting sqref="M355 M357 M359 M361">
    <cfRule type="cellIs" dxfId="233" priority="208" operator="greaterThan">
      <formula>6</formula>
    </cfRule>
  </conditionalFormatting>
  <conditionalFormatting sqref="M386">
    <cfRule type="cellIs" dxfId="232" priority="193" operator="greaterThan">
      <formula>6</formula>
    </cfRule>
  </conditionalFormatting>
  <conditionalFormatting sqref="M181">
    <cfRule type="cellIs" dxfId="231" priority="375" operator="greaterThan">
      <formula>6</formula>
    </cfRule>
  </conditionalFormatting>
  <conditionalFormatting sqref="M182">
    <cfRule type="cellIs" dxfId="230" priority="374" operator="greaterThan">
      <formula>6</formula>
    </cfRule>
  </conditionalFormatting>
  <conditionalFormatting sqref="M183:M192">
    <cfRule type="cellIs" dxfId="229" priority="372" operator="greaterThan">
      <formula>6</formula>
    </cfRule>
  </conditionalFormatting>
  <conditionalFormatting sqref="M325 M327 M329 M331">
    <cfRule type="cellIs" dxfId="228" priority="242" operator="greaterThan">
      <formula>6</formula>
    </cfRule>
  </conditionalFormatting>
  <conditionalFormatting sqref="M385">
    <cfRule type="cellIs" dxfId="227" priority="194" operator="greaterThan">
      <formula>6</formula>
    </cfRule>
  </conditionalFormatting>
  <conditionalFormatting sqref="M193">
    <cfRule type="cellIs" dxfId="226" priority="368" operator="greaterThan">
      <formula>6</formula>
    </cfRule>
  </conditionalFormatting>
  <conditionalFormatting sqref="M194">
    <cfRule type="cellIs" dxfId="225" priority="367" operator="greaterThan">
      <formula>6</formula>
    </cfRule>
  </conditionalFormatting>
  <conditionalFormatting sqref="M195">
    <cfRule type="cellIs" dxfId="224" priority="366" operator="greaterThan">
      <formula>6</formula>
    </cfRule>
  </conditionalFormatting>
  <conditionalFormatting sqref="M196 M198 M200 M202 M204 M206 M208 M210 M212">
    <cfRule type="cellIs" dxfId="223" priority="363" operator="greaterThan">
      <formula>6</formula>
    </cfRule>
  </conditionalFormatting>
  <conditionalFormatting sqref="M197 M199 M201 M203 M205 M207 M209 M211">
    <cfRule type="cellIs" dxfId="222" priority="362" operator="greaterThan">
      <formula>6</formula>
    </cfRule>
  </conditionalFormatting>
  <conditionalFormatting sqref="M213:M215">
    <cfRule type="cellIs" dxfId="221" priority="360" operator="greaterThan">
      <formula>6</formula>
    </cfRule>
  </conditionalFormatting>
  <conditionalFormatting sqref="M216:M217">
    <cfRule type="cellIs" dxfId="220" priority="357" operator="greaterThan">
      <formula>6</formula>
    </cfRule>
  </conditionalFormatting>
  <conditionalFormatting sqref="M218">
    <cfRule type="cellIs" dxfId="219" priority="356" operator="greaterThan">
      <formula>6</formula>
    </cfRule>
  </conditionalFormatting>
  <conditionalFormatting sqref="M219:M221">
    <cfRule type="cellIs" dxfId="218" priority="354" operator="greaterThan">
      <formula>6</formula>
    </cfRule>
  </conditionalFormatting>
  <conditionalFormatting sqref="M354">
    <cfRule type="cellIs" dxfId="217" priority="209" operator="greaterThan">
      <formula>6</formula>
    </cfRule>
  </conditionalFormatting>
  <conditionalFormatting sqref="M222">
    <cfRule type="cellIs" dxfId="216" priority="350" operator="greaterThan">
      <formula>6</formula>
    </cfRule>
  </conditionalFormatting>
  <conditionalFormatting sqref="M223">
    <cfRule type="cellIs" dxfId="215" priority="349" operator="greaterThan">
      <formula>6</formula>
    </cfRule>
  </conditionalFormatting>
  <conditionalFormatting sqref="M224:M225">
    <cfRule type="cellIs" dxfId="214" priority="348" operator="greaterThan">
      <formula>6</formula>
    </cfRule>
  </conditionalFormatting>
  <conditionalFormatting sqref="M323">
    <cfRule type="cellIs" dxfId="213" priority="244" operator="greaterThan">
      <formula>6</formula>
    </cfRule>
  </conditionalFormatting>
  <conditionalFormatting sqref="M324">
    <cfRule type="cellIs" dxfId="212" priority="243" operator="greaterThan">
      <formula>6</formula>
    </cfRule>
  </conditionalFormatting>
  <conditionalFormatting sqref="M384">
    <cfRule type="cellIs" dxfId="211" priority="195" operator="greaterThan">
      <formula>6</formula>
    </cfRule>
  </conditionalFormatting>
  <conditionalFormatting sqref="M226">
    <cfRule type="cellIs" dxfId="210" priority="342" operator="greaterThan">
      <formula>6</formula>
    </cfRule>
  </conditionalFormatting>
  <conditionalFormatting sqref="M227">
    <cfRule type="cellIs" dxfId="209" priority="341" operator="greaterThan">
      <formula>6</formula>
    </cfRule>
  </conditionalFormatting>
  <conditionalFormatting sqref="M228">
    <cfRule type="cellIs" dxfId="208" priority="340" operator="greaterThan">
      <formula>6</formula>
    </cfRule>
  </conditionalFormatting>
  <conditionalFormatting sqref="M229 M231">
    <cfRule type="cellIs" dxfId="207" priority="339" operator="greaterThan">
      <formula>6</formula>
    </cfRule>
  </conditionalFormatting>
  <conditionalFormatting sqref="M230">
    <cfRule type="cellIs" dxfId="206" priority="338" operator="greaterThan">
      <formula>6</formula>
    </cfRule>
  </conditionalFormatting>
  <conditionalFormatting sqref="M353">
    <cfRule type="cellIs" dxfId="205" priority="210" operator="greaterThan">
      <formula>6</formula>
    </cfRule>
  </conditionalFormatting>
  <conditionalFormatting sqref="M232">
    <cfRule type="cellIs" dxfId="204" priority="333" operator="greaterThan">
      <formula>6</formula>
    </cfRule>
  </conditionalFormatting>
  <conditionalFormatting sqref="M233">
    <cfRule type="cellIs" dxfId="203" priority="332" operator="greaterThan">
      <formula>6</formula>
    </cfRule>
  </conditionalFormatting>
  <conditionalFormatting sqref="M234">
    <cfRule type="cellIs" dxfId="202" priority="331" operator="greaterThan">
      <formula>6</formula>
    </cfRule>
  </conditionalFormatting>
  <conditionalFormatting sqref="M235">
    <cfRule type="cellIs" dxfId="201" priority="330" operator="greaterThan">
      <formula>6</formula>
    </cfRule>
  </conditionalFormatting>
  <conditionalFormatting sqref="M236">
    <cfRule type="cellIs" dxfId="200" priority="326" operator="greaterThan">
      <formula>6</formula>
    </cfRule>
  </conditionalFormatting>
  <conditionalFormatting sqref="M237">
    <cfRule type="cellIs" dxfId="199" priority="325" operator="greaterThan">
      <formula>6</formula>
    </cfRule>
  </conditionalFormatting>
  <conditionalFormatting sqref="M238">
    <cfRule type="cellIs" dxfId="198" priority="324" operator="greaterThan">
      <formula>6</formula>
    </cfRule>
  </conditionalFormatting>
  <conditionalFormatting sqref="M239:M248">
    <cfRule type="cellIs" dxfId="197" priority="322" operator="greaterThan">
      <formula>6</formula>
    </cfRule>
  </conditionalFormatting>
  <conditionalFormatting sqref="M249">
    <cfRule type="cellIs" dxfId="196" priority="317" operator="greaterThan">
      <formula>6</formula>
    </cfRule>
  </conditionalFormatting>
  <conditionalFormatting sqref="M250">
    <cfRule type="cellIs" dxfId="195" priority="316" operator="greaterThan">
      <formula>6</formula>
    </cfRule>
  </conditionalFormatting>
  <conditionalFormatting sqref="M251">
    <cfRule type="cellIs" dxfId="194" priority="315" operator="greaterThan">
      <formula>6</formula>
    </cfRule>
  </conditionalFormatting>
  <conditionalFormatting sqref="M252:M253">
    <cfRule type="cellIs" dxfId="193" priority="314" operator="greaterThan">
      <formula>6</formula>
    </cfRule>
  </conditionalFormatting>
  <conditionalFormatting sqref="M254">
    <cfRule type="cellIs" dxfId="192" priority="313" operator="greaterThan">
      <formula>6</formula>
    </cfRule>
  </conditionalFormatting>
  <conditionalFormatting sqref="M255">
    <cfRule type="cellIs" dxfId="191" priority="312" operator="greaterThan">
      <formula>6</formula>
    </cfRule>
  </conditionalFormatting>
  <conditionalFormatting sqref="M256">
    <cfRule type="cellIs" dxfId="190" priority="311" operator="greaterThan">
      <formula>6</formula>
    </cfRule>
  </conditionalFormatting>
  <conditionalFormatting sqref="M257:M259">
    <cfRule type="cellIs" dxfId="189" priority="310" operator="greaterThan">
      <formula>6</formula>
    </cfRule>
  </conditionalFormatting>
  <conditionalFormatting sqref="M322">
    <cfRule type="cellIs" dxfId="188" priority="245" operator="greaterThan">
      <formula>6</formula>
    </cfRule>
  </conditionalFormatting>
  <conditionalFormatting sqref="M352">
    <cfRule type="cellIs" dxfId="187" priority="211" operator="greaterThan">
      <formula>6</formula>
    </cfRule>
  </conditionalFormatting>
  <conditionalFormatting sqref="M260">
    <cfRule type="cellIs" dxfId="186" priority="303" operator="greaterThan">
      <formula>6</formula>
    </cfRule>
  </conditionalFormatting>
  <conditionalFormatting sqref="M261">
    <cfRule type="cellIs" dxfId="185" priority="302" operator="greaterThan">
      <formula>6</formula>
    </cfRule>
  </conditionalFormatting>
  <conditionalFormatting sqref="M262">
    <cfRule type="cellIs" dxfId="184" priority="301" operator="greaterThan">
      <formula>6</formula>
    </cfRule>
  </conditionalFormatting>
  <conditionalFormatting sqref="M263 M265 M267 M269 M271 M273 M275 M277 M279">
    <cfRule type="cellIs" dxfId="183" priority="300" operator="greaterThan">
      <formula>6</formula>
    </cfRule>
  </conditionalFormatting>
  <conditionalFormatting sqref="M264 M266 M268 M270 M272 M274 M276 M278">
    <cfRule type="cellIs" dxfId="182" priority="299" operator="greaterThan">
      <formula>6</formula>
    </cfRule>
  </conditionalFormatting>
  <conditionalFormatting sqref="M280:M281">
    <cfRule type="cellIs" dxfId="181" priority="298" operator="greaterThan">
      <formula>6</formula>
    </cfRule>
  </conditionalFormatting>
  <conditionalFormatting sqref="M282:M283">
    <cfRule type="cellIs" dxfId="180" priority="295" operator="greaterThan">
      <formula>6</formula>
    </cfRule>
  </conditionalFormatting>
  <conditionalFormatting sqref="M284">
    <cfRule type="cellIs" dxfId="179" priority="294" operator="greaterThan">
      <formula>6</formula>
    </cfRule>
  </conditionalFormatting>
  <conditionalFormatting sqref="M285">
    <cfRule type="cellIs" dxfId="178" priority="291" operator="greaterThan">
      <formula>6</formula>
    </cfRule>
  </conditionalFormatting>
  <conditionalFormatting sqref="M286">
    <cfRule type="cellIs" dxfId="177" priority="290" operator="greaterThan">
      <formula>6</formula>
    </cfRule>
  </conditionalFormatting>
  <conditionalFormatting sqref="M287:M292">
    <cfRule type="cellIs" dxfId="176" priority="288" operator="greaterThan">
      <formula>6</formula>
    </cfRule>
  </conditionalFormatting>
  <conditionalFormatting sqref="M293">
    <cfRule type="cellIs" dxfId="175" priority="285" operator="greaterThan">
      <formula>6</formula>
    </cfRule>
  </conditionalFormatting>
  <conditionalFormatting sqref="M294">
    <cfRule type="cellIs" dxfId="174" priority="284" operator="greaterThan">
      <formula>6</formula>
    </cfRule>
  </conditionalFormatting>
  <conditionalFormatting sqref="M295">
    <cfRule type="cellIs" dxfId="173" priority="280" operator="greaterThan">
      <formula>6</formula>
    </cfRule>
  </conditionalFormatting>
  <conditionalFormatting sqref="M296">
    <cfRule type="cellIs" dxfId="172" priority="279" operator="greaterThan">
      <formula>6</formula>
    </cfRule>
  </conditionalFormatting>
  <conditionalFormatting sqref="M297:M298">
    <cfRule type="cellIs" dxfId="171" priority="278" operator="greaterThan">
      <formula>6</formula>
    </cfRule>
  </conditionalFormatting>
  <conditionalFormatting sqref="M299">
    <cfRule type="cellIs" dxfId="170" priority="274" operator="greaterThan">
      <formula>6</formula>
    </cfRule>
  </conditionalFormatting>
  <conditionalFormatting sqref="M300">
    <cfRule type="cellIs" dxfId="169" priority="273" operator="greaterThan">
      <formula>6</formula>
    </cfRule>
  </conditionalFormatting>
  <conditionalFormatting sqref="M301:M302">
    <cfRule type="cellIs" dxfId="168" priority="272" operator="greaterThan">
      <formula>6</formula>
    </cfRule>
  </conditionalFormatting>
  <conditionalFormatting sqref="M303 M306">
    <cfRule type="cellIs" dxfId="167" priority="269" operator="greaterThan">
      <formula>6</formula>
    </cfRule>
  </conditionalFormatting>
  <conditionalFormatting sqref="M304:M305 M307:M308">
    <cfRule type="cellIs" dxfId="166" priority="268" operator="greaterThan">
      <formula>6</formula>
    </cfRule>
  </conditionalFormatting>
  <conditionalFormatting sqref="M309">
    <cfRule type="cellIs" dxfId="165" priority="265" operator="greaterThan">
      <formula>6</formula>
    </cfRule>
  </conditionalFormatting>
  <conditionalFormatting sqref="M310">
    <cfRule type="cellIs" dxfId="164" priority="264" operator="greaterThan">
      <formula>6</formula>
    </cfRule>
  </conditionalFormatting>
  <conditionalFormatting sqref="M311">
    <cfRule type="cellIs" dxfId="163" priority="258" operator="greaterThan">
      <formula>6</formula>
    </cfRule>
  </conditionalFormatting>
  <conditionalFormatting sqref="M312">
    <cfRule type="cellIs" dxfId="162" priority="257" operator="greaterThan">
      <formula>6</formula>
    </cfRule>
  </conditionalFormatting>
  <conditionalFormatting sqref="M313:M314">
    <cfRule type="cellIs" dxfId="161" priority="256" operator="greaterThan">
      <formula>6</formula>
    </cfRule>
  </conditionalFormatting>
  <conditionalFormatting sqref="M315 M318">
    <cfRule type="cellIs" dxfId="160" priority="255" operator="greaterThan">
      <formula>6</formula>
    </cfRule>
  </conditionalFormatting>
  <conditionalFormatting sqref="M316:M317 M319:M320">
    <cfRule type="cellIs" dxfId="159" priority="254" operator="greaterThan">
      <formula>6</formula>
    </cfRule>
  </conditionalFormatting>
  <conditionalFormatting sqref="M321">
    <cfRule type="cellIs" dxfId="158" priority="252" operator="greaterThan">
      <formula>6</formula>
    </cfRule>
  </conditionalFormatting>
  <conditionalFormatting sqref="M335:M336">
    <cfRule type="cellIs" dxfId="157" priority="238" operator="greaterThan">
      <formula>6</formula>
    </cfRule>
  </conditionalFormatting>
  <conditionalFormatting sqref="M337:M338">
    <cfRule type="cellIs" dxfId="156" priority="237" operator="greaterThan">
      <formula>6</formula>
    </cfRule>
  </conditionalFormatting>
  <conditionalFormatting sqref="M339:M340">
    <cfRule type="cellIs" dxfId="155" priority="236" operator="greaterThan">
      <formula>6</formula>
    </cfRule>
  </conditionalFormatting>
  <conditionalFormatting sqref="M341">
    <cfRule type="cellIs" dxfId="154" priority="233" operator="greaterThan">
      <formula>6</formula>
    </cfRule>
  </conditionalFormatting>
  <conditionalFormatting sqref="M342:M343">
    <cfRule type="cellIs" dxfId="153" priority="230" operator="greaterThan">
      <formula>6</formula>
    </cfRule>
  </conditionalFormatting>
  <conditionalFormatting sqref="M344">
    <cfRule type="cellIs" dxfId="152" priority="229" operator="greaterThan">
      <formula>6</formula>
    </cfRule>
  </conditionalFormatting>
  <conditionalFormatting sqref="M349">
    <cfRule type="cellIs" dxfId="151" priority="221" operator="greaterThan">
      <formula>6</formula>
    </cfRule>
  </conditionalFormatting>
  <conditionalFormatting sqref="M348">
    <cfRule type="cellIs" dxfId="150" priority="222" operator="greaterThan">
      <formula>6</formula>
    </cfRule>
  </conditionalFormatting>
  <conditionalFormatting sqref="M346">
    <cfRule type="cellIs" dxfId="149" priority="224" operator="greaterThan">
      <formula>6</formula>
    </cfRule>
  </conditionalFormatting>
  <conditionalFormatting sqref="M347">
    <cfRule type="cellIs" dxfId="148" priority="223" operator="greaterThan">
      <formula>6</formula>
    </cfRule>
  </conditionalFormatting>
  <conditionalFormatting sqref="M350">
    <cfRule type="cellIs" dxfId="147" priority="218" operator="greaterThan">
      <formula>6</formula>
    </cfRule>
  </conditionalFormatting>
  <conditionalFormatting sqref="M362:M364">
    <cfRule type="cellIs" dxfId="146" priority="206" operator="greaterThan">
      <formula>6</formula>
    </cfRule>
  </conditionalFormatting>
  <conditionalFormatting sqref="M365:M375">
    <cfRule type="cellIs" dxfId="145" priority="205" operator="greaterThan">
      <formula>6</formula>
    </cfRule>
  </conditionalFormatting>
  <conditionalFormatting sqref="M376:M377">
    <cfRule type="cellIs" dxfId="144" priority="203" operator="greaterThan">
      <formula>6</formula>
    </cfRule>
  </conditionalFormatting>
  <conditionalFormatting sqref="M381 M383">
    <cfRule type="cellIs" dxfId="143" priority="199" operator="greaterThan">
      <formula>6</formula>
    </cfRule>
  </conditionalFormatting>
  <conditionalFormatting sqref="M380 M382">
    <cfRule type="cellIs" dxfId="142" priority="200" operator="greaterThan">
      <formula>6</formula>
    </cfRule>
  </conditionalFormatting>
  <conditionalFormatting sqref="M379">
    <cfRule type="cellIs" dxfId="141" priority="201" operator="greaterThan">
      <formula>6</formula>
    </cfRule>
  </conditionalFormatting>
  <conditionalFormatting sqref="M378">
    <cfRule type="cellIs" dxfId="140" priority="202" operator="greaterThan">
      <formula>6</formula>
    </cfRule>
  </conditionalFormatting>
  <conditionalFormatting sqref="M351">
    <cfRule type="cellIs" dxfId="139" priority="191" operator="greaterThan">
      <formula>6</formula>
    </cfRule>
  </conditionalFormatting>
  <conditionalFormatting sqref="G13">
    <cfRule type="containsText" dxfId="138" priority="184" operator="containsText" text="GALERIA">
      <formula>NOT(ISERROR(SEARCH("GALERIA",G13)))</formula>
    </cfRule>
    <cfRule type="containsText" dxfId="137" priority="188" operator="containsText" text="PA-2">
      <formula>NOT(ISERROR(SEARCH("PA-2",G13)))</formula>
    </cfRule>
    <cfRule type="containsText" dxfId="136" priority="189" operator="containsText" text="PA-1">
      <formula>NOT(ISERROR(SEARCH("PA-1",G13)))</formula>
    </cfRule>
    <cfRule type="colorScale" priority="190">
      <colorScale>
        <cfvo type="min" val="0"/>
        <cfvo type="percentile" val="50"/>
        <cfvo type="max" val="0"/>
        <color rgb="FFF8696B"/>
        <color rgb="FFFFEB84"/>
        <color rgb="FF63BE7B"/>
      </colorScale>
    </cfRule>
  </conditionalFormatting>
  <conditionalFormatting sqref="G16 G32 G19 G22 G44 G48 G52">
    <cfRule type="containsText" dxfId="135" priority="185" operator="containsText" text="PA-2">
      <formula>NOT(ISERROR(SEARCH("PA-2",G16)))</formula>
    </cfRule>
    <cfRule type="containsText" dxfId="134" priority="186" operator="containsText" text="PA-1">
      <formula>NOT(ISERROR(SEARCH("PA-1",G16)))</formula>
    </cfRule>
    <cfRule type="colorScale" priority="187">
      <colorScale>
        <cfvo type="min" val="0"/>
        <cfvo type="percentile" val="50"/>
        <cfvo type="max" val="0"/>
        <color rgb="FFF8696B"/>
        <color rgb="FFFFEB84"/>
        <color rgb="FF63BE7B"/>
      </colorScale>
    </cfRule>
  </conditionalFormatting>
  <conditionalFormatting sqref="G27">
    <cfRule type="containsText" dxfId="133" priority="181" operator="containsText" text="PA-2">
      <formula>NOT(ISERROR(SEARCH("PA-2",G27)))</formula>
    </cfRule>
    <cfRule type="containsText" dxfId="132" priority="182" operator="containsText" text="PA-1">
      <formula>NOT(ISERROR(SEARCH("PA-1",G27)))</formula>
    </cfRule>
    <cfRule type="colorScale" priority="183">
      <colorScale>
        <cfvo type="min" val="0"/>
        <cfvo type="percentile" val="50"/>
        <cfvo type="max" val="0"/>
        <color rgb="FFF8696B"/>
        <color rgb="FFFFEB84"/>
        <color rgb="FF63BE7B"/>
      </colorScale>
    </cfRule>
  </conditionalFormatting>
  <conditionalFormatting sqref="G14:G15">
    <cfRule type="containsText" dxfId="131" priority="177" operator="containsText" text="GALERIA">
      <formula>NOT(ISERROR(SEARCH("GALERIA",G14)))</formula>
    </cfRule>
    <cfRule type="containsText" dxfId="130" priority="178" operator="containsText" text="PA-2">
      <formula>NOT(ISERROR(SEARCH("PA-2",G14)))</formula>
    </cfRule>
    <cfRule type="containsText" dxfId="129" priority="179" operator="containsText" text="PA-1">
      <formula>NOT(ISERROR(SEARCH("PA-1",G14)))</formula>
    </cfRule>
    <cfRule type="colorScale" priority="180">
      <colorScale>
        <cfvo type="min" val="0"/>
        <cfvo type="percentile" val="50"/>
        <cfvo type="max" val="0"/>
        <color rgb="FFF8696B"/>
        <color rgb="FFFFEB84"/>
        <color rgb="FF63BE7B"/>
      </colorScale>
    </cfRule>
  </conditionalFormatting>
  <conditionalFormatting sqref="G17:G18">
    <cfRule type="containsText" dxfId="128" priority="173" operator="containsText" text="GALERIA">
      <formula>NOT(ISERROR(SEARCH("GALERIA",G17)))</formula>
    </cfRule>
    <cfRule type="containsText" dxfId="127" priority="174" operator="containsText" text="PA-2">
      <formula>NOT(ISERROR(SEARCH("PA-2",G17)))</formula>
    </cfRule>
    <cfRule type="containsText" dxfId="126" priority="175" operator="containsText" text="PA-1">
      <formula>NOT(ISERROR(SEARCH("PA-1",G17)))</formula>
    </cfRule>
    <cfRule type="colorScale" priority="176">
      <colorScale>
        <cfvo type="min" val="0"/>
        <cfvo type="percentile" val="50"/>
        <cfvo type="max" val="0"/>
        <color rgb="FFF8696B"/>
        <color rgb="FFFFEB84"/>
        <color rgb="FF63BE7B"/>
      </colorScale>
    </cfRule>
  </conditionalFormatting>
  <conditionalFormatting sqref="G20:G21">
    <cfRule type="containsText" dxfId="125" priority="169" operator="containsText" text="GALERIA">
      <formula>NOT(ISERROR(SEARCH("GALERIA",G20)))</formula>
    </cfRule>
    <cfRule type="containsText" dxfId="124" priority="170" operator="containsText" text="PA-2">
      <formula>NOT(ISERROR(SEARCH("PA-2",G20)))</formula>
    </cfRule>
    <cfRule type="containsText" dxfId="123" priority="171" operator="containsText" text="PA-1">
      <formula>NOT(ISERROR(SEARCH("PA-1",G20)))</formula>
    </cfRule>
    <cfRule type="colorScale" priority="172">
      <colorScale>
        <cfvo type="min" val="0"/>
        <cfvo type="percentile" val="50"/>
        <cfvo type="max" val="0"/>
        <color rgb="FFF8696B"/>
        <color rgb="FFFFEB84"/>
        <color rgb="FF63BE7B"/>
      </colorScale>
    </cfRule>
  </conditionalFormatting>
  <conditionalFormatting sqref="G23:G26">
    <cfRule type="containsText" dxfId="122" priority="165" operator="containsText" text="GALERIA">
      <formula>NOT(ISERROR(SEARCH("GALERIA",G23)))</formula>
    </cfRule>
    <cfRule type="containsText" dxfId="121" priority="166" operator="containsText" text="PA-2">
      <formula>NOT(ISERROR(SEARCH("PA-2",G23)))</formula>
    </cfRule>
    <cfRule type="containsText" dxfId="120" priority="167" operator="containsText" text="PA-1">
      <formula>NOT(ISERROR(SEARCH("PA-1",G23)))</formula>
    </cfRule>
    <cfRule type="colorScale" priority="168">
      <colorScale>
        <cfvo type="min" val="0"/>
        <cfvo type="percentile" val="50"/>
        <cfvo type="max" val="0"/>
        <color rgb="FFF8696B"/>
        <color rgb="FFFFEB84"/>
        <color rgb="FF63BE7B"/>
      </colorScale>
    </cfRule>
  </conditionalFormatting>
  <conditionalFormatting sqref="G28:G31">
    <cfRule type="containsText" dxfId="119" priority="153" operator="containsText" text="GALERIA">
      <formula>NOT(ISERROR(SEARCH("GALERIA",G28)))</formula>
    </cfRule>
    <cfRule type="containsText" dxfId="118" priority="154" operator="containsText" text="PA-2">
      <formula>NOT(ISERROR(SEARCH("PA-2",G28)))</formula>
    </cfRule>
    <cfRule type="containsText" dxfId="117" priority="155" operator="containsText" text="PA-1">
      <formula>NOT(ISERROR(SEARCH("PA-1",G28)))</formula>
    </cfRule>
    <cfRule type="colorScale" priority="156">
      <colorScale>
        <cfvo type="min" val="0"/>
        <cfvo type="percentile" val="50"/>
        <cfvo type="max" val="0"/>
        <color rgb="FFF8696B"/>
        <color rgb="FFFFEB84"/>
        <color rgb="FF63BE7B"/>
      </colorScale>
    </cfRule>
  </conditionalFormatting>
  <conditionalFormatting sqref="G33:G43">
    <cfRule type="containsText" dxfId="116" priority="149" operator="containsText" text="GALERIA">
      <formula>NOT(ISERROR(SEARCH("GALERIA",G33)))</formula>
    </cfRule>
    <cfRule type="containsText" dxfId="115" priority="150" operator="containsText" text="PA-2">
      <formula>NOT(ISERROR(SEARCH("PA-2",G33)))</formula>
    </cfRule>
    <cfRule type="containsText" dxfId="114" priority="151" operator="containsText" text="PA-1">
      <formula>NOT(ISERROR(SEARCH("PA-1",G33)))</formula>
    </cfRule>
    <cfRule type="colorScale" priority="152">
      <colorScale>
        <cfvo type="min" val="0"/>
        <cfvo type="percentile" val="50"/>
        <cfvo type="max" val="0"/>
        <color rgb="FFF8696B"/>
        <color rgb="FFFFEB84"/>
        <color rgb="FF63BE7B"/>
      </colorScale>
    </cfRule>
  </conditionalFormatting>
  <conditionalFormatting sqref="G45:G47">
    <cfRule type="containsText" dxfId="113" priority="145" operator="containsText" text="GALERIA">
      <formula>NOT(ISERROR(SEARCH("GALERIA",G45)))</formula>
    </cfRule>
    <cfRule type="containsText" dxfId="112" priority="146" operator="containsText" text="PA-2">
      <formula>NOT(ISERROR(SEARCH("PA-2",G45)))</formula>
    </cfRule>
    <cfRule type="containsText" dxfId="111" priority="147" operator="containsText" text="PA-1">
      <formula>NOT(ISERROR(SEARCH("PA-1",G45)))</formula>
    </cfRule>
    <cfRule type="colorScale" priority="148">
      <colorScale>
        <cfvo type="min" val="0"/>
        <cfvo type="percentile" val="50"/>
        <cfvo type="max" val="0"/>
        <color rgb="FFF8696B"/>
        <color rgb="FFFFEB84"/>
        <color rgb="FF63BE7B"/>
      </colorScale>
    </cfRule>
  </conditionalFormatting>
  <conditionalFormatting sqref="G49:G51">
    <cfRule type="containsText" dxfId="110" priority="133" operator="containsText" text="GALERIA">
      <formula>NOT(ISERROR(SEARCH("GALERIA",G49)))</formula>
    </cfRule>
    <cfRule type="containsText" dxfId="109" priority="134" operator="containsText" text="PA-2">
      <formula>NOT(ISERROR(SEARCH("PA-2",G49)))</formula>
    </cfRule>
    <cfRule type="containsText" dxfId="108" priority="135" operator="containsText" text="PA-1">
      <formula>NOT(ISERROR(SEARCH("PA-1",G49)))</formula>
    </cfRule>
    <cfRule type="colorScale" priority="136">
      <colorScale>
        <cfvo type="min" val="0"/>
        <cfvo type="percentile" val="50"/>
        <cfvo type="max" val="0"/>
        <color rgb="FFF8696B"/>
        <color rgb="FFFFEB84"/>
        <color rgb="FF63BE7B"/>
      </colorScale>
    </cfRule>
  </conditionalFormatting>
  <conditionalFormatting sqref="G53:G54">
    <cfRule type="containsText" dxfId="107" priority="129" operator="containsText" text="GALERIA">
      <formula>NOT(ISERROR(SEARCH("GALERIA",G53)))</formula>
    </cfRule>
    <cfRule type="containsText" dxfId="106" priority="130" operator="containsText" text="PA-2">
      <formula>NOT(ISERROR(SEARCH("PA-2",G53)))</formula>
    </cfRule>
    <cfRule type="containsText" dxfId="105" priority="131" operator="containsText" text="PA-1">
      <formula>NOT(ISERROR(SEARCH("PA-1",G53)))</formula>
    </cfRule>
    <cfRule type="colorScale" priority="132">
      <colorScale>
        <cfvo type="min" val="0"/>
        <cfvo type="percentile" val="50"/>
        <cfvo type="max" val="0"/>
        <color rgb="FFF8696B"/>
        <color rgb="FFFFEB84"/>
        <color rgb="FF63BE7B"/>
      </colorScale>
    </cfRule>
  </conditionalFormatting>
  <conditionalFormatting sqref="G55:G71">
    <cfRule type="containsText" dxfId="104" priority="125" operator="containsText" text="GALERIA">
      <formula>NOT(ISERROR(SEARCH("GALERIA",G55)))</formula>
    </cfRule>
    <cfRule type="containsText" dxfId="103" priority="126" operator="containsText" text="PA-2">
      <formula>NOT(ISERROR(SEARCH("PA-2",G55)))</formula>
    </cfRule>
    <cfRule type="containsText" dxfId="102" priority="127" operator="containsText" text="PA-1">
      <formula>NOT(ISERROR(SEARCH("PA-1",G55)))</formula>
    </cfRule>
    <cfRule type="colorScale" priority="128">
      <colorScale>
        <cfvo type="min" val="0"/>
        <cfvo type="percentile" val="50"/>
        <cfvo type="max" val="0"/>
        <color rgb="FFF8696B"/>
        <color rgb="FFFFEB84"/>
        <color rgb="FF63BE7B"/>
      </colorScale>
    </cfRule>
  </conditionalFormatting>
  <conditionalFormatting sqref="G73:G82">
    <cfRule type="containsText" dxfId="101" priority="121" operator="containsText" text="GALERIA">
      <formula>NOT(ISERROR(SEARCH("GALERIA",G73)))</formula>
    </cfRule>
    <cfRule type="containsText" dxfId="100" priority="122" operator="containsText" text="PA-2">
      <formula>NOT(ISERROR(SEARCH("PA-2",G73)))</formula>
    </cfRule>
    <cfRule type="containsText" dxfId="99" priority="123" operator="containsText" text="PA-1">
      <formula>NOT(ISERROR(SEARCH("PA-1",G73)))</formula>
    </cfRule>
    <cfRule type="colorScale" priority="124">
      <colorScale>
        <cfvo type="min" val="0"/>
        <cfvo type="percentile" val="50"/>
        <cfvo type="max" val="0"/>
        <color rgb="FFF8696B"/>
        <color rgb="FFFFEB84"/>
        <color rgb="FF63BE7B"/>
      </colorScale>
    </cfRule>
  </conditionalFormatting>
  <conditionalFormatting sqref="G84:G125">
    <cfRule type="containsText" dxfId="98" priority="117" operator="containsText" text="GALERIA">
      <formula>NOT(ISERROR(SEARCH("GALERIA",G84)))</formula>
    </cfRule>
    <cfRule type="containsText" dxfId="97" priority="118" operator="containsText" text="PA-2">
      <formula>NOT(ISERROR(SEARCH("PA-2",G84)))</formula>
    </cfRule>
    <cfRule type="containsText" dxfId="96" priority="119" operator="containsText" text="PA-1">
      <formula>NOT(ISERROR(SEARCH("PA-1",G84)))</formula>
    </cfRule>
    <cfRule type="colorScale" priority="120">
      <colorScale>
        <cfvo type="min" val="0"/>
        <cfvo type="percentile" val="50"/>
        <cfvo type="max" val="0"/>
        <color rgb="FFF8696B"/>
        <color rgb="FFFFEB84"/>
        <color rgb="FF63BE7B"/>
      </colorScale>
    </cfRule>
  </conditionalFormatting>
  <conditionalFormatting sqref="G128:G130">
    <cfRule type="containsText" dxfId="95" priority="113" operator="containsText" text="GALERIA">
      <formula>NOT(ISERROR(SEARCH("GALERIA",G128)))</formula>
    </cfRule>
    <cfRule type="containsText" dxfId="94" priority="114" operator="containsText" text="PA-2">
      <formula>NOT(ISERROR(SEARCH("PA-2",G128)))</formula>
    </cfRule>
    <cfRule type="containsText" dxfId="93" priority="115" operator="containsText" text="PA-1">
      <formula>NOT(ISERROR(SEARCH("PA-1",G128)))</formula>
    </cfRule>
    <cfRule type="colorScale" priority="116">
      <colorScale>
        <cfvo type="min" val="0"/>
        <cfvo type="percentile" val="50"/>
        <cfvo type="max" val="0"/>
        <color rgb="FFF8696B"/>
        <color rgb="FFFFEB84"/>
        <color rgb="FF63BE7B"/>
      </colorScale>
    </cfRule>
  </conditionalFormatting>
  <conditionalFormatting sqref="G132:G133">
    <cfRule type="containsText" dxfId="92" priority="109" operator="containsText" text="GALERIA">
      <formula>NOT(ISERROR(SEARCH("GALERIA",G132)))</formula>
    </cfRule>
    <cfRule type="containsText" dxfId="91" priority="110" operator="containsText" text="PA-2">
      <formula>NOT(ISERROR(SEARCH("PA-2",G132)))</formula>
    </cfRule>
    <cfRule type="containsText" dxfId="90" priority="111" operator="containsText" text="PA-1">
      <formula>NOT(ISERROR(SEARCH("PA-1",G132)))</formula>
    </cfRule>
    <cfRule type="colorScale" priority="112">
      <colorScale>
        <cfvo type="min" val="0"/>
        <cfvo type="percentile" val="50"/>
        <cfvo type="max" val="0"/>
        <color rgb="FFF8696B"/>
        <color rgb="FFFFEB84"/>
        <color rgb="FF63BE7B"/>
      </colorScale>
    </cfRule>
  </conditionalFormatting>
  <conditionalFormatting sqref="G135:G136">
    <cfRule type="containsText" dxfId="89" priority="105" operator="containsText" text="GALERIA">
      <formula>NOT(ISERROR(SEARCH("GALERIA",G135)))</formula>
    </cfRule>
    <cfRule type="containsText" dxfId="88" priority="106" operator="containsText" text="PA-2">
      <formula>NOT(ISERROR(SEARCH("PA-2",G135)))</formula>
    </cfRule>
    <cfRule type="containsText" dxfId="87" priority="107" operator="containsText" text="PA-1">
      <formula>NOT(ISERROR(SEARCH("PA-1",G135)))</formula>
    </cfRule>
    <cfRule type="colorScale" priority="108">
      <colorScale>
        <cfvo type="min" val="0"/>
        <cfvo type="percentile" val="50"/>
        <cfvo type="max" val="0"/>
        <color rgb="FFF8696B"/>
        <color rgb="FFFFEB84"/>
        <color rgb="FF63BE7B"/>
      </colorScale>
    </cfRule>
  </conditionalFormatting>
  <conditionalFormatting sqref="G138:G161">
    <cfRule type="containsText" dxfId="86" priority="101" operator="containsText" text="GALERIA">
      <formula>NOT(ISERROR(SEARCH("GALERIA",G138)))</formula>
    </cfRule>
    <cfRule type="containsText" dxfId="85" priority="102" operator="containsText" text="PA-2">
      <formula>NOT(ISERROR(SEARCH("PA-2",G138)))</formula>
    </cfRule>
    <cfRule type="containsText" dxfId="84" priority="103" operator="containsText" text="PA-1">
      <formula>NOT(ISERROR(SEARCH("PA-1",G138)))</formula>
    </cfRule>
    <cfRule type="colorScale" priority="104">
      <colorScale>
        <cfvo type="min" val="0"/>
        <cfvo type="percentile" val="50"/>
        <cfvo type="max" val="0"/>
        <color rgb="FFF8696B"/>
        <color rgb="FFFFEB84"/>
        <color rgb="FF63BE7B"/>
      </colorScale>
    </cfRule>
  </conditionalFormatting>
  <conditionalFormatting sqref="G164:G187">
    <cfRule type="containsText" dxfId="83" priority="97" operator="containsText" text="GALERIA">
      <formula>NOT(ISERROR(SEARCH("GALERIA",G164)))</formula>
    </cfRule>
    <cfRule type="containsText" dxfId="82" priority="98" operator="containsText" text="PA-2">
      <formula>NOT(ISERROR(SEARCH("PA-2",G164)))</formula>
    </cfRule>
    <cfRule type="containsText" dxfId="81" priority="99" operator="containsText" text="PA-1">
      <formula>NOT(ISERROR(SEARCH("PA-1",G164)))</formula>
    </cfRule>
    <cfRule type="colorScale" priority="100">
      <colorScale>
        <cfvo type="min" val="0"/>
        <cfvo type="percentile" val="50"/>
        <cfvo type="max" val="0"/>
        <color rgb="FFF8696B"/>
        <color rgb="FFFFEB84"/>
        <color rgb="FF63BE7B"/>
      </colorScale>
    </cfRule>
  </conditionalFormatting>
  <conditionalFormatting sqref="G188:G192">
    <cfRule type="containsText" dxfId="80" priority="93" operator="containsText" text="GALERIA">
      <formula>NOT(ISERROR(SEARCH("GALERIA",G188)))</formula>
    </cfRule>
    <cfRule type="containsText" dxfId="79" priority="94" operator="containsText" text="PA-2">
      <formula>NOT(ISERROR(SEARCH("PA-2",G188)))</formula>
    </cfRule>
    <cfRule type="containsText" dxfId="78" priority="95" operator="containsText" text="PA-1">
      <formula>NOT(ISERROR(SEARCH("PA-1",G188)))</formula>
    </cfRule>
    <cfRule type="colorScale" priority="96">
      <colorScale>
        <cfvo type="min" val="0"/>
        <cfvo type="percentile" val="50"/>
        <cfvo type="max" val="0"/>
        <color rgb="FFF8696B"/>
        <color rgb="FFFFEB84"/>
        <color rgb="FF63BE7B"/>
      </colorScale>
    </cfRule>
  </conditionalFormatting>
  <conditionalFormatting sqref="G194:G215">
    <cfRule type="containsText" dxfId="77" priority="89" operator="containsText" text="GALERIA">
      <formula>NOT(ISERROR(SEARCH("GALERIA",G194)))</formula>
    </cfRule>
    <cfRule type="containsText" dxfId="76" priority="90" operator="containsText" text="PA-2">
      <formula>NOT(ISERROR(SEARCH("PA-2",G194)))</formula>
    </cfRule>
    <cfRule type="containsText" dxfId="75" priority="91" operator="containsText" text="PA-1">
      <formula>NOT(ISERROR(SEARCH("PA-1",G194)))</formula>
    </cfRule>
    <cfRule type="colorScale" priority="92">
      <colorScale>
        <cfvo type="min" val="0"/>
        <cfvo type="percentile" val="50"/>
        <cfvo type="max" val="0"/>
        <color rgb="FFF8696B"/>
        <color rgb="FFFFEB84"/>
        <color rgb="FF63BE7B"/>
      </colorScale>
    </cfRule>
  </conditionalFormatting>
  <conditionalFormatting sqref="G218:G221">
    <cfRule type="containsText" dxfId="74" priority="85" operator="containsText" text="GALERIA">
      <formula>NOT(ISERROR(SEARCH("GALERIA",G218)))</formula>
    </cfRule>
    <cfRule type="containsText" dxfId="73" priority="86" operator="containsText" text="PA-2">
      <formula>NOT(ISERROR(SEARCH("PA-2",G218)))</formula>
    </cfRule>
    <cfRule type="containsText" dxfId="72" priority="87" operator="containsText" text="PA-1">
      <formula>NOT(ISERROR(SEARCH("PA-1",G218)))</formula>
    </cfRule>
    <cfRule type="colorScale" priority="88">
      <colorScale>
        <cfvo type="min" val="0"/>
        <cfvo type="percentile" val="50"/>
        <cfvo type="max" val="0"/>
        <color rgb="FFF8696B"/>
        <color rgb="FFFFEB84"/>
        <color rgb="FF63BE7B"/>
      </colorScale>
    </cfRule>
  </conditionalFormatting>
  <conditionalFormatting sqref="G223:G225">
    <cfRule type="containsText" dxfId="71" priority="81" operator="containsText" text="GALERIA">
      <formula>NOT(ISERROR(SEARCH("GALERIA",G223)))</formula>
    </cfRule>
    <cfRule type="containsText" dxfId="70" priority="82" operator="containsText" text="PA-2">
      <formula>NOT(ISERROR(SEARCH("PA-2",G223)))</formula>
    </cfRule>
    <cfRule type="containsText" dxfId="69" priority="83" operator="containsText" text="PA-1">
      <formula>NOT(ISERROR(SEARCH("PA-1",G223)))</formula>
    </cfRule>
    <cfRule type="colorScale" priority="84">
      <colorScale>
        <cfvo type="min" val="0"/>
        <cfvo type="percentile" val="50"/>
        <cfvo type="max" val="0"/>
        <color rgb="FFF8696B"/>
        <color rgb="FFFFEB84"/>
        <color rgb="FF63BE7B"/>
      </colorScale>
    </cfRule>
  </conditionalFormatting>
  <conditionalFormatting sqref="G227:G231">
    <cfRule type="containsText" dxfId="68" priority="77" operator="containsText" text="GALERIA">
      <formula>NOT(ISERROR(SEARCH("GALERIA",G227)))</formula>
    </cfRule>
    <cfRule type="containsText" dxfId="67" priority="78" operator="containsText" text="PA-2">
      <formula>NOT(ISERROR(SEARCH("PA-2",G227)))</formula>
    </cfRule>
    <cfRule type="containsText" dxfId="66" priority="79" operator="containsText" text="PA-1">
      <formula>NOT(ISERROR(SEARCH("PA-1",G227)))</formula>
    </cfRule>
    <cfRule type="colorScale" priority="80">
      <colorScale>
        <cfvo type="min" val="0"/>
        <cfvo type="percentile" val="50"/>
        <cfvo type="max" val="0"/>
        <color rgb="FFF8696B"/>
        <color rgb="FFFFEB84"/>
        <color rgb="FF63BE7B"/>
      </colorScale>
    </cfRule>
  </conditionalFormatting>
  <conditionalFormatting sqref="G233:G235">
    <cfRule type="containsText" dxfId="65" priority="73" operator="containsText" text="GALERIA">
      <formula>NOT(ISERROR(SEARCH("GALERIA",G233)))</formula>
    </cfRule>
    <cfRule type="containsText" dxfId="64" priority="74" operator="containsText" text="PA-2">
      <formula>NOT(ISERROR(SEARCH("PA-2",G233)))</formula>
    </cfRule>
    <cfRule type="containsText" dxfId="63" priority="75" operator="containsText" text="PA-1">
      <formula>NOT(ISERROR(SEARCH("PA-1",G233)))</formula>
    </cfRule>
    <cfRule type="colorScale" priority="76">
      <colorScale>
        <cfvo type="min" val="0"/>
        <cfvo type="percentile" val="50"/>
        <cfvo type="max" val="0"/>
        <color rgb="FFF8696B"/>
        <color rgb="FFFFEB84"/>
        <color rgb="FF63BE7B"/>
      </colorScale>
    </cfRule>
  </conditionalFormatting>
  <conditionalFormatting sqref="G237:G248">
    <cfRule type="containsText" dxfId="62" priority="69" operator="containsText" text="GALERIA">
      <formula>NOT(ISERROR(SEARCH("GALERIA",G237)))</formula>
    </cfRule>
    <cfRule type="containsText" dxfId="61" priority="70" operator="containsText" text="PA-2">
      <formula>NOT(ISERROR(SEARCH("PA-2",G237)))</formula>
    </cfRule>
    <cfRule type="containsText" dxfId="60" priority="71" operator="containsText" text="PA-1">
      <formula>NOT(ISERROR(SEARCH("PA-1",G237)))</formula>
    </cfRule>
    <cfRule type="colorScale" priority="72">
      <colorScale>
        <cfvo type="min" val="0"/>
        <cfvo type="percentile" val="50"/>
        <cfvo type="max" val="0"/>
        <color rgb="FFF8696B"/>
        <color rgb="FFFFEB84"/>
        <color rgb="FF63BE7B"/>
      </colorScale>
    </cfRule>
  </conditionalFormatting>
  <conditionalFormatting sqref="G250:G253">
    <cfRule type="containsText" dxfId="59" priority="65" operator="containsText" text="GALERIA">
      <formula>NOT(ISERROR(SEARCH("GALERIA",G250)))</formula>
    </cfRule>
    <cfRule type="containsText" dxfId="58" priority="66" operator="containsText" text="PA-2">
      <formula>NOT(ISERROR(SEARCH("PA-2",G250)))</formula>
    </cfRule>
    <cfRule type="containsText" dxfId="57" priority="67" operator="containsText" text="PA-1">
      <formula>NOT(ISERROR(SEARCH("PA-1",G250)))</formula>
    </cfRule>
    <cfRule type="colorScale" priority="68">
      <colorScale>
        <cfvo type="min" val="0"/>
        <cfvo type="percentile" val="50"/>
        <cfvo type="max" val="0"/>
        <color rgb="FFF8696B"/>
        <color rgb="FFFFEB84"/>
        <color rgb="FF63BE7B"/>
      </colorScale>
    </cfRule>
  </conditionalFormatting>
  <conditionalFormatting sqref="G255:G259">
    <cfRule type="containsText" dxfId="56" priority="61" operator="containsText" text="GALERIA">
      <formula>NOT(ISERROR(SEARCH("GALERIA",G255)))</formula>
    </cfRule>
    <cfRule type="containsText" dxfId="55" priority="62" operator="containsText" text="PA-2">
      <formula>NOT(ISERROR(SEARCH("PA-2",G255)))</formula>
    </cfRule>
    <cfRule type="containsText" dxfId="54" priority="63" operator="containsText" text="PA-1">
      <formula>NOT(ISERROR(SEARCH("PA-1",G255)))</formula>
    </cfRule>
    <cfRule type="colorScale" priority="64">
      <colorScale>
        <cfvo type="min" val="0"/>
        <cfvo type="percentile" val="50"/>
        <cfvo type="max" val="0"/>
        <color rgb="FFF8696B"/>
        <color rgb="FFFFEB84"/>
        <color rgb="FF63BE7B"/>
      </colorScale>
    </cfRule>
  </conditionalFormatting>
  <conditionalFormatting sqref="G261:G281">
    <cfRule type="containsText" dxfId="53" priority="57" operator="containsText" text="GALERIA">
      <formula>NOT(ISERROR(SEARCH("GALERIA",G261)))</formula>
    </cfRule>
    <cfRule type="containsText" dxfId="52" priority="58" operator="containsText" text="PA-2">
      <formula>NOT(ISERROR(SEARCH("PA-2",G261)))</formula>
    </cfRule>
    <cfRule type="containsText" dxfId="51" priority="59" operator="containsText" text="PA-1">
      <formula>NOT(ISERROR(SEARCH("PA-1",G261)))</formula>
    </cfRule>
    <cfRule type="colorScale" priority="60">
      <colorScale>
        <cfvo type="min" val="0"/>
        <cfvo type="percentile" val="50"/>
        <cfvo type="max" val="0"/>
        <color rgb="FFF8696B"/>
        <color rgb="FFFFEB84"/>
        <color rgb="FF63BE7B"/>
      </colorScale>
    </cfRule>
  </conditionalFormatting>
  <conditionalFormatting sqref="G284">
    <cfRule type="containsText" dxfId="50" priority="53" operator="containsText" text="GALERIA">
      <formula>NOT(ISERROR(SEARCH("GALERIA",G284)))</formula>
    </cfRule>
    <cfRule type="containsText" dxfId="49" priority="54" operator="containsText" text="PA-2">
      <formula>NOT(ISERROR(SEARCH("PA-2",G284)))</formula>
    </cfRule>
    <cfRule type="containsText" dxfId="48" priority="55" operator="containsText" text="PA-1">
      <formula>NOT(ISERROR(SEARCH("PA-1",G284)))</formula>
    </cfRule>
    <cfRule type="colorScale" priority="56">
      <colorScale>
        <cfvo type="min" val="0"/>
        <cfvo type="percentile" val="50"/>
        <cfvo type="max" val="0"/>
        <color rgb="FFF8696B"/>
        <color rgb="FFFFEB84"/>
        <color rgb="FF63BE7B"/>
      </colorScale>
    </cfRule>
  </conditionalFormatting>
  <conditionalFormatting sqref="G286:G292">
    <cfRule type="containsText" dxfId="47" priority="49" operator="containsText" text="GALERIA">
      <formula>NOT(ISERROR(SEARCH("GALERIA",G286)))</formula>
    </cfRule>
    <cfRule type="containsText" dxfId="46" priority="50" operator="containsText" text="PA-2">
      <formula>NOT(ISERROR(SEARCH("PA-2",G286)))</formula>
    </cfRule>
    <cfRule type="containsText" dxfId="45" priority="51" operator="containsText" text="PA-1">
      <formula>NOT(ISERROR(SEARCH("PA-1",G286)))</formula>
    </cfRule>
    <cfRule type="colorScale" priority="52">
      <colorScale>
        <cfvo type="min" val="0"/>
        <cfvo type="percentile" val="50"/>
        <cfvo type="max" val="0"/>
        <color rgb="FFF8696B"/>
        <color rgb="FFFFEB84"/>
        <color rgb="FF63BE7B"/>
      </colorScale>
    </cfRule>
  </conditionalFormatting>
  <conditionalFormatting sqref="G294">
    <cfRule type="containsText" dxfId="44" priority="45" operator="containsText" text="GALERIA">
      <formula>NOT(ISERROR(SEARCH("GALERIA",G294)))</formula>
    </cfRule>
    <cfRule type="containsText" dxfId="43" priority="46" operator="containsText" text="PA-2">
      <formula>NOT(ISERROR(SEARCH("PA-2",G294)))</formula>
    </cfRule>
    <cfRule type="containsText" dxfId="42" priority="47" operator="containsText" text="PA-1">
      <formula>NOT(ISERROR(SEARCH("PA-1",G294)))</formula>
    </cfRule>
    <cfRule type="colorScale" priority="48">
      <colorScale>
        <cfvo type="min" val="0"/>
        <cfvo type="percentile" val="50"/>
        <cfvo type="max" val="0"/>
        <color rgb="FFF8696B"/>
        <color rgb="FFFFEB84"/>
        <color rgb="FF63BE7B"/>
      </colorScale>
    </cfRule>
  </conditionalFormatting>
  <conditionalFormatting sqref="G296:G298">
    <cfRule type="containsText" dxfId="41" priority="41" operator="containsText" text="GALERIA">
      <formula>NOT(ISERROR(SEARCH("GALERIA",G296)))</formula>
    </cfRule>
    <cfRule type="containsText" dxfId="40" priority="42" operator="containsText" text="PA-2">
      <formula>NOT(ISERROR(SEARCH("PA-2",G296)))</formula>
    </cfRule>
    <cfRule type="containsText" dxfId="39" priority="43" operator="containsText" text="PA-1">
      <formula>NOT(ISERROR(SEARCH("PA-1",G296)))</formula>
    </cfRule>
    <cfRule type="colorScale" priority="44">
      <colorScale>
        <cfvo type="min" val="0"/>
        <cfvo type="percentile" val="50"/>
        <cfvo type="max" val="0"/>
        <color rgb="FFF8696B"/>
        <color rgb="FFFFEB84"/>
        <color rgb="FF63BE7B"/>
      </colorScale>
    </cfRule>
  </conditionalFormatting>
  <conditionalFormatting sqref="G300:G308">
    <cfRule type="containsText" dxfId="38" priority="37" operator="containsText" text="GALERIA">
      <formula>NOT(ISERROR(SEARCH("GALERIA",G300)))</formula>
    </cfRule>
    <cfRule type="containsText" dxfId="37" priority="38" operator="containsText" text="PA-2">
      <formula>NOT(ISERROR(SEARCH("PA-2",G300)))</formula>
    </cfRule>
    <cfRule type="containsText" dxfId="36" priority="39" operator="containsText" text="PA-1">
      <formula>NOT(ISERROR(SEARCH("PA-1",G300)))</formula>
    </cfRule>
    <cfRule type="colorScale" priority="40">
      <colorScale>
        <cfvo type="min" val="0"/>
        <cfvo type="percentile" val="50"/>
        <cfvo type="max" val="0"/>
        <color rgb="FFF8696B"/>
        <color rgb="FFFFEB84"/>
        <color rgb="FF63BE7B"/>
      </colorScale>
    </cfRule>
  </conditionalFormatting>
  <conditionalFormatting sqref="G310">
    <cfRule type="containsText" dxfId="35" priority="33" operator="containsText" text="GALERIA">
      <formula>NOT(ISERROR(SEARCH("GALERIA",G310)))</formula>
    </cfRule>
    <cfRule type="containsText" dxfId="34" priority="34" operator="containsText" text="PA-2">
      <formula>NOT(ISERROR(SEARCH("PA-2",G310)))</formula>
    </cfRule>
    <cfRule type="containsText" dxfId="33" priority="35" operator="containsText" text="PA-1">
      <formula>NOT(ISERROR(SEARCH("PA-1",G310)))</formula>
    </cfRule>
    <cfRule type="colorScale" priority="36">
      <colorScale>
        <cfvo type="min" val="0"/>
        <cfvo type="percentile" val="50"/>
        <cfvo type="max" val="0"/>
        <color rgb="FFF8696B"/>
        <color rgb="FFFFEB84"/>
        <color rgb="FF63BE7B"/>
      </colorScale>
    </cfRule>
  </conditionalFormatting>
  <conditionalFormatting sqref="G312:G321">
    <cfRule type="containsText" dxfId="32" priority="29" operator="containsText" text="GALERIA">
      <formula>NOT(ISERROR(SEARCH("GALERIA",G312)))</formula>
    </cfRule>
    <cfRule type="containsText" dxfId="31" priority="30" operator="containsText" text="PA-2">
      <formula>NOT(ISERROR(SEARCH("PA-2",G312)))</formula>
    </cfRule>
    <cfRule type="containsText" dxfId="30" priority="31" operator="containsText" text="PA-1">
      <formula>NOT(ISERROR(SEARCH("PA-1",G312)))</formula>
    </cfRule>
    <cfRule type="colorScale" priority="32">
      <colorScale>
        <cfvo type="min" val="0"/>
        <cfvo type="percentile" val="50"/>
        <cfvo type="max" val="0"/>
        <color rgb="FFF8696B"/>
        <color rgb="FFFFEB84"/>
        <color rgb="FF63BE7B"/>
      </colorScale>
    </cfRule>
  </conditionalFormatting>
  <conditionalFormatting sqref="G323:G341">
    <cfRule type="containsText" dxfId="29" priority="25" operator="containsText" text="GALERIA">
      <formula>NOT(ISERROR(SEARCH("GALERIA",G323)))</formula>
    </cfRule>
    <cfRule type="containsText" dxfId="28" priority="26" operator="containsText" text="PA-2">
      <formula>NOT(ISERROR(SEARCH("PA-2",G323)))</formula>
    </cfRule>
    <cfRule type="containsText" dxfId="27" priority="27" operator="containsText" text="PA-1">
      <formula>NOT(ISERROR(SEARCH("PA-1",G323)))</formula>
    </cfRule>
    <cfRule type="colorScale" priority="28">
      <colorScale>
        <cfvo type="min" val="0"/>
        <cfvo type="percentile" val="50"/>
        <cfvo type="max" val="0"/>
        <color rgb="FFF8696B"/>
        <color rgb="FFFFEB84"/>
        <color rgb="FF63BE7B"/>
      </colorScale>
    </cfRule>
  </conditionalFormatting>
  <conditionalFormatting sqref="G344">
    <cfRule type="containsText" dxfId="26" priority="21" operator="containsText" text="GALERIA">
      <formula>NOT(ISERROR(SEARCH("GALERIA",G344)))</formula>
    </cfRule>
    <cfRule type="containsText" dxfId="25" priority="22" operator="containsText" text="PA-2">
      <formula>NOT(ISERROR(SEARCH("PA-2",G344)))</formula>
    </cfRule>
    <cfRule type="containsText" dxfId="24" priority="23" operator="containsText" text="PA-1">
      <formula>NOT(ISERROR(SEARCH("PA-1",G344)))</formula>
    </cfRule>
    <cfRule type="colorScale" priority="24">
      <colorScale>
        <cfvo type="min" val="0"/>
        <cfvo type="percentile" val="50"/>
        <cfvo type="max" val="0"/>
        <color rgb="FFF8696B"/>
        <color rgb="FFFFEB84"/>
        <color rgb="FF63BE7B"/>
      </colorScale>
    </cfRule>
  </conditionalFormatting>
  <conditionalFormatting sqref="G346:G349">
    <cfRule type="containsText" dxfId="23" priority="17" operator="containsText" text="GALERIA">
      <formula>NOT(ISERROR(SEARCH("GALERIA",G346)))</formula>
    </cfRule>
    <cfRule type="containsText" dxfId="22" priority="18" operator="containsText" text="PA-2">
      <formula>NOT(ISERROR(SEARCH("PA-2",G346)))</formula>
    </cfRule>
    <cfRule type="containsText" dxfId="21" priority="19" operator="containsText" text="PA-1">
      <formula>NOT(ISERROR(SEARCH("PA-1",G346)))</formula>
    </cfRule>
    <cfRule type="colorScale" priority="20">
      <colorScale>
        <cfvo type="min" val="0"/>
        <cfvo type="percentile" val="50"/>
        <cfvo type="max" val="0"/>
        <color rgb="FFF8696B"/>
        <color rgb="FFFFEB84"/>
        <color rgb="FF63BE7B"/>
      </colorScale>
    </cfRule>
  </conditionalFormatting>
  <conditionalFormatting sqref="G351:G354">
    <cfRule type="containsText" dxfId="20" priority="13" operator="containsText" text="GALERIA">
      <formula>NOT(ISERROR(SEARCH("GALERIA",G351)))</formula>
    </cfRule>
    <cfRule type="containsText" dxfId="19" priority="14" operator="containsText" text="PA-2">
      <formula>NOT(ISERROR(SEARCH("PA-2",G351)))</formula>
    </cfRule>
    <cfRule type="containsText" dxfId="18" priority="15" operator="containsText" text="PA-1">
      <formula>NOT(ISERROR(SEARCH("PA-1",G351)))</formula>
    </cfRule>
    <cfRule type="colorScale" priority="16">
      <colorScale>
        <cfvo type="min" val="0"/>
        <cfvo type="percentile" val="50"/>
        <cfvo type="max" val="0"/>
        <color rgb="FFF8696B"/>
        <color rgb="FFFFEB84"/>
        <color rgb="FF63BE7B"/>
      </colorScale>
    </cfRule>
  </conditionalFormatting>
  <conditionalFormatting sqref="G355:G375">
    <cfRule type="containsText" dxfId="17" priority="9" operator="containsText" text="GALERIA">
      <formula>NOT(ISERROR(SEARCH("GALERIA",G355)))</formula>
    </cfRule>
    <cfRule type="containsText" dxfId="16" priority="10" operator="containsText" text="PA-2">
      <formula>NOT(ISERROR(SEARCH("PA-2",G355)))</formula>
    </cfRule>
    <cfRule type="containsText" dxfId="15" priority="11" operator="containsText" text="PA-1">
      <formula>NOT(ISERROR(SEARCH("PA-1",G355)))</formula>
    </cfRule>
    <cfRule type="colorScale" priority="12">
      <colorScale>
        <cfvo type="min" val="0"/>
        <cfvo type="percentile" val="50"/>
        <cfvo type="max" val="0"/>
        <color rgb="FFF8696B"/>
        <color rgb="FFFFEB84"/>
        <color rgb="FF63BE7B"/>
      </colorScale>
    </cfRule>
  </conditionalFormatting>
  <conditionalFormatting sqref="G378:G383">
    <cfRule type="containsText" dxfId="14" priority="5" operator="containsText" text="GALERIA">
      <formula>NOT(ISERROR(SEARCH("GALERIA",G378)))</formula>
    </cfRule>
    <cfRule type="containsText" dxfId="13" priority="6" operator="containsText" text="PA-2">
      <formula>NOT(ISERROR(SEARCH("PA-2",G378)))</formula>
    </cfRule>
    <cfRule type="containsText" dxfId="12" priority="7" operator="containsText" text="PA-1">
      <formula>NOT(ISERROR(SEARCH("PA-1",G378)))</formula>
    </cfRule>
    <cfRule type="colorScale" priority="8">
      <colorScale>
        <cfvo type="min" val="0"/>
        <cfvo type="percentile" val="50"/>
        <cfvo type="max" val="0"/>
        <color rgb="FFF8696B"/>
        <color rgb="FFFFEB84"/>
        <color rgb="FF63BE7B"/>
      </colorScale>
    </cfRule>
  </conditionalFormatting>
  <conditionalFormatting sqref="G385:G386">
    <cfRule type="containsText" dxfId="11" priority="1" operator="containsText" text="GALERIA">
      <formula>NOT(ISERROR(SEARCH("GALERIA",G385)))</formula>
    </cfRule>
    <cfRule type="containsText" dxfId="10" priority="2" operator="containsText" text="PA-2">
      <formula>NOT(ISERROR(SEARCH("PA-2",G385)))</formula>
    </cfRule>
    <cfRule type="containsText" dxfId="9" priority="3" operator="containsText" text="PA-1">
      <formula>NOT(ISERROR(SEARCH("PA-1",G385)))</formula>
    </cfRule>
    <cfRule type="colorScale" priority="4">
      <colorScale>
        <cfvo type="min" val="0"/>
        <cfvo type="percentile" val="50"/>
        <cfvo type="max" val="0"/>
        <color rgb="FFF8696B"/>
        <color rgb="FFFFEB84"/>
        <color rgb="FF63BE7B"/>
      </colorScale>
    </cfRule>
  </conditionalFormatting>
  <printOptions horizontalCentered="1"/>
  <pageMargins left="0.31496062992125984" right="0.31496062992125984" top="0.98425196850393704" bottom="0.59055118110236227" header="0.31496062992125984" footer="0.31496062992125984"/>
  <pageSetup paperSize="9" scale="75" fitToHeight="0" orientation="landscape" r:id="rId1"/>
  <rowBreaks count="1" manualBreakCount="1">
    <brk id="341" max="63" man="1"/>
  </rowBreaks>
  <colBreaks count="2" manualBreakCount="2">
    <brk id="24" max="387" man="1"/>
    <brk id="41" max="387" man="1"/>
  </colBreaks>
</worksheet>
</file>

<file path=xl/worksheets/sheet4.xml><?xml version="1.0" encoding="utf-8"?>
<worksheet xmlns="http://schemas.openxmlformats.org/spreadsheetml/2006/main" xmlns:r="http://schemas.openxmlformats.org/officeDocument/2006/relationships">
  <dimension ref="A1:Q577"/>
  <sheetViews>
    <sheetView workbookViewId="0">
      <selection sqref="A1:L1"/>
    </sheetView>
  </sheetViews>
  <sheetFormatPr defaultColWidth="9.140625" defaultRowHeight="11.25" outlineLevelRow="2"/>
  <cols>
    <col min="1" max="1" width="12.7109375" style="277" customWidth="1"/>
    <col min="2" max="2" width="13.28515625" style="56" customWidth="1"/>
    <col min="3" max="3" width="11.85546875" style="64" customWidth="1"/>
    <col min="4" max="4" width="24" style="64" customWidth="1"/>
    <col min="5" max="5" width="9.85546875" style="64" bestFit="1" customWidth="1"/>
    <col min="6" max="6" width="13.7109375" style="64" customWidth="1"/>
    <col min="7" max="7" width="5.7109375" style="64" customWidth="1"/>
    <col min="8" max="8" width="11.28515625" style="64" customWidth="1"/>
    <col min="9" max="9" width="5.7109375" style="64" customWidth="1"/>
    <col min="10" max="10" width="13.28515625" style="64" customWidth="1"/>
    <col min="11" max="11" width="7.42578125" style="278" customWidth="1"/>
    <col min="12" max="12" width="12.7109375" style="235" customWidth="1"/>
    <col min="13" max="13" width="8.5703125" style="235" customWidth="1"/>
    <col min="14" max="14" width="11.5703125" style="236" customWidth="1"/>
    <col min="15" max="15" width="13.28515625" style="236" customWidth="1"/>
    <col min="16" max="16" width="7.42578125" style="236" customWidth="1"/>
    <col min="17" max="17" width="13.5703125" style="236" customWidth="1"/>
    <col min="18" max="18" width="7" style="236" customWidth="1"/>
    <col min="19" max="19" width="6.85546875" style="236" customWidth="1"/>
    <col min="20" max="20" width="6.5703125" style="236" customWidth="1"/>
    <col min="21" max="21" width="7.28515625" style="236" customWidth="1"/>
    <col min="22" max="22" width="10.140625" style="236" customWidth="1"/>
    <col min="23" max="23" width="13.5703125" style="236" bestFit="1" customWidth="1"/>
    <col min="24" max="24" width="9.140625" style="236"/>
    <col min="25" max="25" width="12.140625" style="236" bestFit="1" customWidth="1"/>
    <col min="26" max="16384" width="9.140625" style="236"/>
  </cols>
  <sheetData>
    <row r="1" spans="1:17" ht="45.75" customHeight="1" thickBot="1">
      <c r="A1" s="1235" t="s">
        <v>34557</v>
      </c>
      <c r="B1" s="1235"/>
      <c r="C1" s="1235"/>
      <c r="D1" s="1235"/>
      <c r="E1" s="1235"/>
      <c r="F1" s="1235"/>
      <c r="G1" s="1235"/>
      <c r="H1" s="1235"/>
      <c r="I1" s="1235"/>
      <c r="J1" s="1235"/>
      <c r="K1" s="1235"/>
      <c r="L1" s="1235"/>
    </row>
    <row r="2" spans="1:17" ht="75" customHeight="1" thickBot="1">
      <c r="A2" s="237"/>
      <c r="B2" s="1236" t="s">
        <v>34558</v>
      </c>
      <c r="C2" s="1236"/>
      <c r="D2" s="1236"/>
      <c r="E2" s="1236"/>
      <c r="F2" s="1236"/>
      <c r="G2" s="1236"/>
      <c r="H2" s="1236"/>
      <c r="I2" s="1236"/>
      <c r="J2" s="1236"/>
      <c r="K2" s="1237"/>
      <c r="L2" s="1238"/>
    </row>
    <row r="3" spans="1:17" ht="50.1" customHeight="1">
      <c r="A3" s="1239" t="s">
        <v>34559</v>
      </c>
      <c r="B3" s="1241" t="str">
        <f>'V - ORÇAMENTO'!C4</f>
        <v>SERVIÇO DE COMPLEMENTAÇÃO DA INFRAESTRUTURA INCLUINDO PAVIMENTAÇÃO E DRENAGEM EM DIVERSOS  LOGRADOUROS NO BAIRRO DE VISTA ALEGRE NO MUNICIPIO DE SÃO GONÇALO</v>
      </c>
      <c r="C3" s="1242"/>
      <c r="D3" s="1242"/>
      <c r="E3" s="1242"/>
      <c r="F3" s="1242"/>
      <c r="G3" s="1242"/>
      <c r="H3" s="1243"/>
      <c r="I3" s="1247" t="s">
        <v>34560</v>
      </c>
      <c r="J3" s="1248"/>
      <c r="K3" s="1249" t="str">
        <f>'V - ORÇAMENTO'!G3</f>
        <v>EMOP - 11/2021</v>
      </c>
      <c r="L3" s="1250"/>
    </row>
    <row r="4" spans="1:17" ht="50.1" customHeight="1">
      <c r="A4" s="1240"/>
      <c r="B4" s="1244"/>
      <c r="C4" s="1245"/>
      <c r="D4" s="1245"/>
      <c r="E4" s="1245"/>
      <c r="F4" s="1245"/>
      <c r="G4" s="1245"/>
      <c r="H4" s="1246"/>
      <c r="I4" s="1251" t="s">
        <v>205</v>
      </c>
      <c r="J4" s="1252"/>
      <c r="K4" s="1253">
        <f>'V - ORÇAMENTO'!G5</f>
        <v>64199997.140000001</v>
      </c>
      <c r="L4" s="1254"/>
    </row>
    <row r="5" spans="1:17" ht="24.95" customHeight="1" thickBot="1">
      <c r="A5" s="238" t="s">
        <v>34561</v>
      </c>
      <c r="B5" s="1255"/>
      <c r="C5" s="1256"/>
      <c r="D5" s="1256"/>
      <c r="E5" s="1256"/>
      <c r="F5" s="1256"/>
      <c r="G5" s="1256"/>
      <c r="H5" s="1257"/>
      <c r="I5" s="1258" t="s">
        <v>34562</v>
      </c>
      <c r="J5" s="1259"/>
      <c r="K5" s="1260" t="str">
        <f>'V - ORÇAMENTO'!G7</f>
        <v xml:space="preserve">15 MESES </v>
      </c>
      <c r="L5" s="1261"/>
    </row>
    <row r="6" spans="1:17" s="242" customFormat="1" ht="9" customHeight="1">
      <c r="A6" s="239"/>
      <c r="B6" s="240"/>
      <c r="C6" s="240"/>
      <c r="D6" s="240"/>
      <c r="E6" s="240"/>
      <c r="F6" s="240"/>
      <c r="G6" s="240"/>
      <c r="H6" s="240"/>
      <c r="I6" s="240"/>
      <c r="J6" s="240"/>
      <c r="K6" s="240"/>
      <c r="L6" s="241"/>
      <c r="N6" s="243"/>
    </row>
    <row r="7" spans="1:17" s="242" customFormat="1" ht="15.75" customHeight="1">
      <c r="A7" s="244" t="s">
        <v>9</v>
      </c>
      <c r="B7" s="245" t="s">
        <v>34563</v>
      </c>
      <c r="C7" s="1262" t="s">
        <v>10</v>
      </c>
      <c r="D7" s="1263"/>
      <c r="E7" s="1263"/>
      <c r="F7" s="1263"/>
      <c r="G7" s="1263"/>
      <c r="H7" s="1263"/>
      <c r="I7" s="1263"/>
      <c r="J7" s="1264"/>
      <c r="K7" s="245" t="s">
        <v>34564</v>
      </c>
      <c r="L7" s="246" t="s">
        <v>8</v>
      </c>
      <c r="N7" s="243"/>
      <c r="Q7" s="247"/>
    </row>
    <row r="8" spans="1:17" s="242" customFormat="1" ht="15" customHeight="1">
      <c r="A8" s="248">
        <v>1</v>
      </c>
      <c r="B8" s="249" t="s">
        <v>34572</v>
      </c>
      <c r="C8" s="250"/>
      <c r="D8" s="250"/>
      <c r="E8" s="250"/>
      <c r="F8" s="250"/>
      <c r="G8" s="250"/>
      <c r="H8" s="250"/>
      <c r="I8" s="250"/>
      <c r="J8" s="250"/>
      <c r="K8" s="250"/>
      <c r="L8" s="251"/>
      <c r="Q8" s="252"/>
    </row>
    <row r="9" spans="1:17" s="242" customFormat="1" ht="55.5" customHeight="1" outlineLevel="2">
      <c r="A9" s="253" t="s">
        <v>176</v>
      </c>
      <c r="B9" s="254" t="s">
        <v>177</v>
      </c>
      <c r="C9" s="1265" t="str">
        <f>VLOOKUP(B9,'DESCRIÇÃO EMOP'!A:B,2,1)</f>
        <v>BARRACAO OBRA C/PAREDES CHAPAS MADEIRA COMPENSADA,PLASTIF.,LISA,COLAGEM FENOLICA,PROVA D`AGUA, COM 10MM ESP.PISO E ESTRUTURA MADEIRA 3ª,COBERTURA TELHAS ONDULADAS 6MM,FIBROCIMENTO,EXCL.PINT.E LIGACOES PROVISORIAS,INCL.INST.,APARELHOS, ESQUADRIAS E FERRAG.,PROJ.Nº2007/EMOP,ESCRITORIO,SANITARIOS,DEPOSITOS E TORRE C/CAIXA D`AGUA 500L,REAPROVEITADO 5 VEZES</v>
      </c>
      <c r="D9" s="1266"/>
      <c r="E9" s="1266"/>
      <c r="F9" s="1266"/>
      <c r="G9" s="1266"/>
      <c r="H9" s="1266"/>
      <c r="I9" s="1266"/>
      <c r="J9" s="1267"/>
      <c r="K9" s="280" t="str">
        <f>'XI - MEMORIA'!C15</f>
        <v>M2</v>
      </c>
      <c r="L9" s="276">
        <f>'XI - MEMORIA'!B15</f>
        <v>96</v>
      </c>
      <c r="N9" s="255" t="e">
        <f>VLOOKUP(B9,#REF!,2,FALSE)</f>
        <v>#REF!</v>
      </c>
      <c r="O9" s="247" t="e">
        <f>L9*N9</f>
        <v>#REF!</v>
      </c>
      <c r="Q9" s="252"/>
    </row>
    <row r="10" spans="1:17" s="260" customFormat="1" ht="15" customHeight="1" outlineLevel="2">
      <c r="A10" s="256"/>
      <c r="B10" s="257"/>
      <c r="C10" s="258"/>
      <c r="D10" s="258"/>
      <c r="E10" s="258"/>
      <c r="F10" s="258"/>
      <c r="G10" s="258"/>
      <c r="H10" s="258"/>
      <c r="I10" s="258"/>
      <c r="J10" s="258"/>
      <c r="K10" s="258"/>
      <c r="L10" s="259"/>
      <c r="Q10" s="252"/>
    </row>
    <row r="11" spans="1:17" s="242" customFormat="1" ht="15" customHeight="1" outlineLevel="2">
      <c r="A11" s="282"/>
      <c r="B11" s="283"/>
      <c r="C11" s="298" t="s">
        <v>178</v>
      </c>
      <c r="D11" s="285"/>
      <c r="E11" s="286" t="s">
        <v>103</v>
      </c>
      <c r="F11" s="283"/>
      <c r="G11" s="287"/>
      <c r="H11" s="287"/>
      <c r="I11" s="287"/>
      <c r="J11" s="287"/>
      <c r="K11" s="287"/>
      <c r="L11" s="288"/>
      <c r="Q11" s="289"/>
    </row>
    <row r="12" spans="1:17" s="242" customFormat="1" ht="15" customHeight="1" outlineLevel="2">
      <c r="A12" s="290"/>
      <c r="B12" s="291"/>
      <c r="C12" s="292">
        <v>16</v>
      </c>
      <c r="D12" s="293" t="s">
        <v>18</v>
      </c>
      <c r="E12" s="294">
        <v>6</v>
      </c>
      <c r="F12" s="291" t="s">
        <v>24226</v>
      </c>
      <c r="G12" s="299">
        <f>E12*C12</f>
        <v>96</v>
      </c>
      <c r="H12" s="287"/>
      <c r="I12" s="287"/>
      <c r="J12" s="287"/>
      <c r="K12" s="295"/>
      <c r="L12" s="296"/>
      <c r="Q12" s="289"/>
    </row>
    <row r="13" spans="1:17" s="260" customFormat="1" ht="15" customHeight="1" outlineLevel="2">
      <c r="A13" s="256"/>
      <c r="B13" s="268"/>
      <c r="C13" s="264"/>
      <c r="D13" s="269"/>
      <c r="E13" s="270"/>
      <c r="F13" s="271"/>
      <c r="G13" s="270"/>
      <c r="H13" s="268"/>
      <c r="I13" s="272"/>
      <c r="J13" s="272"/>
      <c r="K13" s="258"/>
      <c r="L13" s="259"/>
      <c r="Q13" s="252"/>
    </row>
    <row r="14" spans="1:17" s="242" customFormat="1" ht="51.75" customHeight="1" outlineLevel="2">
      <c r="A14" s="275" t="s">
        <v>179</v>
      </c>
      <c r="B14" s="254" t="s">
        <v>189</v>
      </c>
      <c r="C14" s="1229" t="str">
        <f>VLOOKUP(B14,'DESCRIÇÃO EMOP'!A:B,2,1)</f>
        <v>LEVANTAMENTO PLANIALTIMETRICO CADASTRAL DE AREA URBANA OU SUBURBANA,DESTINADA A REGULARIZACAO FUNDIARIA,PROJETOS VIARIOSE DE INFRAESTRUTURA,URBANIZACAO E ASSEMELHADOS,UTILIZANDO POLIGONAL III PAC,DESENHO NA ESCALA DE 1:250 A 1:100,EM AREASDENSAMENTE OCUPADAS(ACIMA DE 50% DE QUADRAS),EM AREAS ACIMADE 10000M2</v>
      </c>
      <c r="D14" s="1230"/>
      <c r="E14" s="1230"/>
      <c r="F14" s="1230"/>
      <c r="G14" s="1230"/>
      <c r="H14" s="1230"/>
      <c r="I14" s="1230"/>
      <c r="J14" s="1231"/>
      <c r="K14" s="306" t="str">
        <f>K23</f>
        <v>M2</v>
      </c>
      <c r="L14" s="276" t="e">
        <f>J23</f>
        <v>#N/A</v>
      </c>
      <c r="N14" s="255" t="e">
        <f>VLOOKUP(B14,#REF!,2,FALSE)</f>
        <v>#REF!</v>
      </c>
      <c r="O14" s="247" t="e">
        <f>L14*N14</f>
        <v>#N/A</v>
      </c>
      <c r="Q14" s="252"/>
    </row>
    <row r="15" spans="1:17" s="260" customFormat="1" ht="15" customHeight="1" outlineLevel="2">
      <c r="A15" s="256"/>
      <c r="B15" s="257"/>
      <c r="C15" s="300"/>
      <c r="D15" s="301"/>
      <c r="E15" s="297" t="s">
        <v>178</v>
      </c>
      <c r="F15" s="284" t="s">
        <v>31</v>
      </c>
      <c r="G15" s="286" t="s">
        <v>103</v>
      </c>
      <c r="H15" s="258"/>
      <c r="I15" s="258"/>
      <c r="J15" s="258"/>
      <c r="K15" s="258"/>
      <c r="L15" s="259"/>
      <c r="Q15" s="252"/>
    </row>
    <row r="16" spans="1:17" s="260" customFormat="1" ht="15" customHeight="1" outlineLevel="2">
      <c r="A16" s="261"/>
      <c r="B16" s="262"/>
      <c r="C16" s="302" t="s">
        <v>34467</v>
      </c>
      <c r="D16" s="301"/>
      <c r="E16" s="292">
        <v>260</v>
      </c>
      <c r="F16" s="303" t="s">
        <v>31</v>
      </c>
      <c r="G16" s="304">
        <v>14</v>
      </c>
      <c r="H16" s="263"/>
      <c r="I16" s="263" t="s">
        <v>24226</v>
      </c>
      <c r="J16" s="305">
        <f>E16*G16</f>
        <v>3640</v>
      </c>
      <c r="K16" s="263"/>
      <c r="L16" s="265"/>
      <c r="Q16" s="252"/>
    </row>
    <row r="17" spans="1:17" s="260" customFormat="1" ht="15" customHeight="1" outlineLevel="2">
      <c r="A17" s="256"/>
      <c r="B17" s="266"/>
      <c r="C17" s="302" t="s">
        <v>34468</v>
      </c>
      <c r="D17" s="301"/>
      <c r="E17" s="292">
        <v>300</v>
      </c>
      <c r="F17" s="303" t="s">
        <v>31</v>
      </c>
      <c r="G17" s="294">
        <v>14</v>
      </c>
      <c r="H17" s="263"/>
      <c r="I17" s="263" t="s">
        <v>24226</v>
      </c>
      <c r="J17" s="305" t="e">
        <f>#N/A</f>
        <v>#N/A</v>
      </c>
      <c r="K17" s="258"/>
      <c r="L17" s="259"/>
      <c r="Q17" s="252"/>
    </row>
    <row r="18" spans="1:17" s="260" customFormat="1" ht="15" customHeight="1" outlineLevel="2">
      <c r="A18" s="256"/>
      <c r="B18" s="268"/>
      <c r="C18" s="302" t="s">
        <v>34469</v>
      </c>
      <c r="D18" s="301"/>
      <c r="E18" s="292">
        <v>560</v>
      </c>
      <c r="F18" s="303" t="s">
        <v>31</v>
      </c>
      <c r="G18" s="294">
        <v>14</v>
      </c>
      <c r="H18" s="268"/>
      <c r="I18" s="263" t="s">
        <v>24226</v>
      </c>
      <c r="J18" s="305" t="e">
        <f>#N/A</f>
        <v>#N/A</v>
      </c>
      <c r="K18" s="258"/>
      <c r="L18" s="259"/>
      <c r="Q18" s="252"/>
    </row>
    <row r="19" spans="1:17" s="260" customFormat="1" ht="15" customHeight="1" outlineLevel="2">
      <c r="A19" s="256"/>
      <c r="B19" s="262"/>
      <c r="C19" s="302" t="s">
        <v>34470</v>
      </c>
      <c r="D19" s="301"/>
      <c r="E19" s="292">
        <v>560</v>
      </c>
      <c r="F19" s="303" t="s">
        <v>31</v>
      </c>
      <c r="G19" s="294">
        <v>14</v>
      </c>
      <c r="H19" s="267"/>
      <c r="I19" s="263" t="s">
        <v>24226</v>
      </c>
      <c r="J19" s="305" t="e">
        <f>#N/A</f>
        <v>#N/A</v>
      </c>
      <c r="K19" s="258"/>
      <c r="L19" s="259"/>
      <c r="Q19" s="252"/>
    </row>
    <row r="20" spans="1:17" s="260" customFormat="1" ht="15" customHeight="1" outlineLevel="2">
      <c r="A20" s="256"/>
      <c r="B20" s="266"/>
      <c r="C20" s="302" t="s">
        <v>34471</v>
      </c>
      <c r="D20" s="301"/>
      <c r="E20" s="292">
        <v>560</v>
      </c>
      <c r="F20" s="303" t="s">
        <v>31</v>
      </c>
      <c r="G20" s="294">
        <v>14</v>
      </c>
      <c r="H20" s="266"/>
      <c r="I20" s="263" t="s">
        <v>24226</v>
      </c>
      <c r="J20" s="305" t="e">
        <f>#N/A</f>
        <v>#N/A</v>
      </c>
      <c r="K20" s="258"/>
      <c r="L20" s="259"/>
      <c r="Q20" s="252"/>
    </row>
    <row r="21" spans="1:17" s="260" customFormat="1" ht="15" customHeight="1" outlineLevel="2">
      <c r="A21" s="256"/>
      <c r="B21" s="257"/>
      <c r="C21" s="302" t="s">
        <v>34472</v>
      </c>
      <c r="D21" s="301"/>
      <c r="E21" s="292">
        <v>620</v>
      </c>
      <c r="F21" s="303" t="s">
        <v>31</v>
      </c>
      <c r="G21" s="294">
        <v>14</v>
      </c>
      <c r="H21" s="258"/>
      <c r="I21" s="263" t="s">
        <v>24226</v>
      </c>
      <c r="J21" s="305" t="e">
        <f>#N/A</f>
        <v>#N/A</v>
      </c>
      <c r="K21" s="258"/>
      <c r="L21" s="259"/>
      <c r="Q21" s="252"/>
    </row>
    <row r="22" spans="1:17" s="260" customFormat="1" ht="15" customHeight="1" outlineLevel="2">
      <c r="A22" s="274"/>
      <c r="B22" s="257"/>
      <c r="C22" s="302" t="s">
        <v>34473</v>
      </c>
      <c r="D22" s="301"/>
      <c r="E22" s="292">
        <v>340</v>
      </c>
      <c r="F22" s="303" t="s">
        <v>31</v>
      </c>
      <c r="G22" s="294">
        <v>14</v>
      </c>
      <c r="H22" s="258"/>
      <c r="I22" s="263" t="s">
        <v>24226</v>
      </c>
      <c r="J22" s="313" t="e">
        <f>#N/A</f>
        <v>#N/A</v>
      </c>
      <c r="K22" s="258"/>
      <c r="L22" s="259"/>
      <c r="Q22" s="252"/>
    </row>
    <row r="23" spans="1:17" s="260" customFormat="1" ht="15" customHeight="1" outlineLevel="2">
      <c r="A23" s="274"/>
      <c r="B23" s="257"/>
      <c r="C23" s="302"/>
      <c r="D23" s="301"/>
      <c r="E23" s="292"/>
      <c r="F23" s="303"/>
      <c r="G23" s="294"/>
      <c r="H23" s="258" t="s">
        <v>34566</v>
      </c>
      <c r="I23" s="258"/>
      <c r="J23" s="305" t="e">
        <f>SUM(J16:J22)</f>
        <v>#N/A</v>
      </c>
      <c r="K23" s="258" t="s">
        <v>13</v>
      </c>
      <c r="L23" s="259"/>
      <c r="Q23" s="252"/>
    </row>
    <row r="24" spans="1:17" s="242" customFormat="1" ht="33" customHeight="1" outlineLevel="2">
      <c r="A24" s="275" t="s">
        <v>181</v>
      </c>
      <c r="B24" s="254" t="s">
        <v>1709</v>
      </c>
      <c r="C24" s="1229" t="str">
        <f>VLOOKUP(B24,'DESCRIÇÃO EMOP'!A:B,2,1)</f>
        <v>TAPUME DE VEDACAO OU PROTECAO,EXECUTADO COM TELHAS TRAPEZOIDAIS DE ACO GALVANIZADO,ESPESSURA DE 0,5MM,ESTAS COM 2 VEZESDE UTILIZACAO,INCLUSIVE ENGRADAMENTO DE MADEIRA,UTILIZADO 2VEZES E PINTURA ESMALTE SINTETICO NAS FACES INTERNA E EXTERNA</v>
      </c>
      <c r="D24" s="1230"/>
      <c r="E24" s="1230"/>
      <c r="F24" s="1230"/>
      <c r="G24" s="1230"/>
      <c r="H24" s="1230"/>
      <c r="I24" s="1230"/>
      <c r="J24" s="1231"/>
      <c r="K24" s="306" t="str">
        <f>K28</f>
        <v>M2</v>
      </c>
      <c r="L24" s="276">
        <f>J28</f>
        <v>220.00000000000003</v>
      </c>
      <c r="N24" s="255" t="e">
        <f>VLOOKUP(B24,#REF!,2,FALSE)</f>
        <v>#REF!</v>
      </c>
      <c r="O24" s="247" t="e">
        <f>L24*N24</f>
        <v>#REF!</v>
      </c>
      <c r="Q24" s="252"/>
    </row>
    <row r="25" spans="1:17" s="260" customFormat="1" ht="15" customHeight="1" outlineLevel="2">
      <c r="A25" s="256"/>
      <c r="B25" s="257"/>
      <c r="C25" s="258"/>
      <c r="D25" s="258"/>
      <c r="E25" s="258"/>
      <c r="F25" s="258"/>
      <c r="G25" s="258"/>
      <c r="H25" s="258"/>
      <c r="I25" s="258"/>
      <c r="J25" s="258"/>
      <c r="K25" s="258"/>
      <c r="L25" s="259"/>
      <c r="Q25" s="252"/>
    </row>
    <row r="26" spans="1:17" s="260" customFormat="1" ht="15" customHeight="1" outlineLevel="2">
      <c r="A26" s="261"/>
      <c r="B26" s="262"/>
      <c r="C26" s="284" t="s">
        <v>178</v>
      </c>
      <c r="D26" s="285"/>
      <c r="E26" s="285"/>
      <c r="F26" s="286" t="s">
        <v>2</v>
      </c>
      <c r="G26" s="263"/>
      <c r="H26" s="263"/>
      <c r="I26" s="263"/>
      <c r="J26" s="263"/>
      <c r="K26" s="263"/>
      <c r="L26" s="265"/>
      <c r="Q26" s="252"/>
    </row>
    <row r="27" spans="1:17" s="260" customFormat="1" ht="15" customHeight="1" outlineLevel="2">
      <c r="A27" s="1268" t="s">
        <v>34567</v>
      </c>
      <c r="B27" s="1269"/>
      <c r="C27" s="307">
        <v>100</v>
      </c>
      <c r="D27" s="293" t="s">
        <v>18</v>
      </c>
      <c r="E27" s="293"/>
      <c r="F27" s="294">
        <v>2.2000000000000002</v>
      </c>
      <c r="G27" s="263"/>
      <c r="H27" s="263"/>
      <c r="I27" s="263" t="s">
        <v>24226</v>
      </c>
      <c r="J27" s="313">
        <f>C27*F27</f>
        <v>220.00000000000003</v>
      </c>
      <c r="K27" s="258"/>
      <c r="L27" s="259"/>
      <c r="Q27" s="252"/>
    </row>
    <row r="28" spans="1:17" s="260" customFormat="1" ht="15" customHeight="1" outlineLevel="2">
      <c r="A28" s="256"/>
      <c r="B28" s="268"/>
      <c r="C28" s="264"/>
      <c r="D28" s="269"/>
      <c r="E28" s="270"/>
      <c r="F28" s="271"/>
      <c r="G28" s="270"/>
      <c r="H28" s="258" t="s">
        <v>34566</v>
      </c>
      <c r="I28" s="258"/>
      <c r="J28" s="305">
        <f>J27</f>
        <v>220.00000000000003</v>
      </c>
      <c r="K28" s="258" t="s">
        <v>13</v>
      </c>
      <c r="L28" s="259"/>
      <c r="Q28" s="252"/>
    </row>
    <row r="29" spans="1:17" s="260" customFormat="1" ht="15" customHeight="1" outlineLevel="2">
      <c r="A29" s="256"/>
      <c r="B29" s="262"/>
      <c r="C29" s="264"/>
      <c r="D29" s="264"/>
      <c r="E29" s="270"/>
      <c r="F29" s="270"/>
      <c r="G29" s="270"/>
      <c r="H29" s="267"/>
      <c r="I29" s="273"/>
      <c r="J29" s="273"/>
      <c r="K29" s="258"/>
      <c r="L29" s="259"/>
      <c r="Q29" s="252"/>
    </row>
    <row r="30" spans="1:17" s="242" customFormat="1" ht="25.5" customHeight="1" outlineLevel="2">
      <c r="A30" s="275" t="s">
        <v>184</v>
      </c>
      <c r="B30" s="254" t="s">
        <v>182</v>
      </c>
      <c r="C30" s="1229" t="str">
        <f>VLOOKUP(B30,'DESCRIÇÃO EMOP'!A:B,2,1)</f>
        <v>PLACA DE IDENTIFICACAO DE OBRA PUBLICA,INCLUSIVE PINTURA E SUPORTES DE MADEIRA.FORNECIMENTO E COLOCACAO</v>
      </c>
      <c r="D30" s="1230"/>
      <c r="E30" s="1230"/>
      <c r="F30" s="1230"/>
      <c r="G30" s="1230"/>
      <c r="H30" s="1230"/>
      <c r="I30" s="1230"/>
      <c r="J30" s="1231"/>
      <c r="K30" s="306" t="str">
        <f>K34</f>
        <v>M2</v>
      </c>
      <c r="L30" s="276">
        <f>J34</f>
        <v>12</v>
      </c>
      <c r="N30" s="255" t="e">
        <f>VLOOKUP(B30,#REF!,2,FALSE)</f>
        <v>#REF!</v>
      </c>
      <c r="O30" s="247" t="e">
        <f>L30*N30</f>
        <v>#REF!</v>
      </c>
      <c r="Q30" s="252"/>
    </row>
    <row r="31" spans="1:17" s="260" customFormat="1" ht="15" customHeight="1" outlineLevel="2">
      <c r="A31" s="256"/>
      <c r="B31" s="257"/>
      <c r="C31" s="258"/>
      <c r="D31" s="258"/>
      <c r="E31" s="258"/>
      <c r="F31" s="258"/>
      <c r="G31" s="258"/>
      <c r="H31" s="258"/>
      <c r="I31" s="258"/>
      <c r="J31" s="258"/>
      <c r="K31" s="258"/>
      <c r="L31" s="259"/>
      <c r="Q31" s="252"/>
    </row>
    <row r="32" spans="1:17" s="260" customFormat="1" ht="15" customHeight="1" outlineLevel="2">
      <c r="A32" s="261"/>
      <c r="B32" s="262"/>
      <c r="C32" s="308" t="s">
        <v>2</v>
      </c>
      <c r="D32" s="309"/>
      <c r="E32" s="308" t="s">
        <v>1</v>
      </c>
      <c r="F32" s="310"/>
      <c r="G32" s="310" t="s">
        <v>3</v>
      </c>
      <c r="H32" s="263"/>
      <c r="I32" s="263"/>
      <c r="J32" s="263"/>
      <c r="K32" s="263"/>
      <c r="L32" s="265"/>
      <c r="Q32" s="252"/>
    </row>
    <row r="33" spans="1:17" s="260" customFormat="1" ht="15" customHeight="1" outlineLevel="2">
      <c r="A33" s="256"/>
      <c r="B33" s="266"/>
      <c r="C33" s="307">
        <v>2</v>
      </c>
      <c r="D33" s="311" t="s">
        <v>18</v>
      </c>
      <c r="E33" s="307">
        <v>3</v>
      </c>
      <c r="F33" s="311" t="s">
        <v>18</v>
      </c>
      <c r="G33" s="312">
        <v>2</v>
      </c>
      <c r="H33" s="263"/>
      <c r="I33" s="263" t="s">
        <v>24226</v>
      </c>
      <c r="J33" s="313">
        <f>C33*E33*G33</f>
        <v>12</v>
      </c>
      <c r="K33" s="258"/>
      <c r="L33" s="259"/>
      <c r="Q33" s="252"/>
    </row>
    <row r="34" spans="1:17" s="260" customFormat="1" ht="15" customHeight="1" outlineLevel="2">
      <c r="A34" s="256"/>
      <c r="B34" s="268"/>
      <c r="C34" s="264"/>
      <c r="D34" s="269"/>
      <c r="E34" s="270"/>
      <c r="F34" s="271"/>
      <c r="G34" s="270"/>
      <c r="H34" s="268"/>
      <c r="I34" s="258"/>
      <c r="J34" s="305">
        <f>J33</f>
        <v>12</v>
      </c>
      <c r="K34" s="258" t="s">
        <v>13</v>
      </c>
      <c r="L34" s="259"/>
      <c r="Q34" s="252"/>
    </row>
    <row r="35" spans="1:17" s="260" customFormat="1" ht="15" customHeight="1" outlineLevel="2">
      <c r="A35" s="256"/>
      <c r="B35" s="262"/>
      <c r="C35" s="264"/>
      <c r="D35" s="264"/>
      <c r="E35" s="270"/>
      <c r="F35" s="270"/>
      <c r="G35" s="270"/>
      <c r="H35" s="267"/>
      <c r="I35" s="273"/>
      <c r="J35" s="273"/>
      <c r="K35" s="258"/>
      <c r="L35" s="259"/>
      <c r="Q35" s="252"/>
    </row>
    <row r="36" spans="1:17" s="242" customFormat="1" ht="25.5" customHeight="1" outlineLevel="2">
      <c r="A36" s="275" t="s">
        <v>187</v>
      </c>
      <c r="B36" s="254" t="s">
        <v>185</v>
      </c>
      <c r="C36" s="1229" t="s">
        <v>34565</v>
      </c>
      <c r="D36" s="1230"/>
      <c r="E36" s="1230"/>
      <c r="F36" s="1230"/>
      <c r="G36" s="1230"/>
      <c r="H36" s="1230"/>
      <c r="I36" s="1230"/>
      <c r="J36" s="1231"/>
      <c r="K36" s="306">
        <f>K40</f>
        <v>0</v>
      </c>
      <c r="L36" s="276">
        <f>H39</f>
        <v>20175.936000000002</v>
      </c>
      <c r="N36" s="255" t="e">
        <f>VLOOKUP(B36,#REF!,2,FALSE)</f>
        <v>#REF!</v>
      </c>
      <c r="O36" s="247" t="e">
        <f>L36*N36</f>
        <v>#REF!</v>
      </c>
      <c r="Q36" s="252"/>
    </row>
    <row r="37" spans="1:17" s="260" customFormat="1" ht="15" customHeight="1" outlineLevel="2">
      <c r="A37" s="256"/>
      <c r="B37" s="257"/>
      <c r="C37" s="258"/>
      <c r="D37" s="258"/>
      <c r="E37" s="258"/>
      <c r="F37" s="258"/>
      <c r="G37" s="258"/>
      <c r="H37" s="258"/>
      <c r="I37" s="258"/>
      <c r="J37" s="258"/>
      <c r="K37" s="258"/>
      <c r="L37" s="259"/>
      <c r="Q37" s="252"/>
    </row>
    <row r="38" spans="1:17" s="260" customFormat="1" ht="15" customHeight="1" outlineLevel="2">
      <c r="A38" s="274"/>
      <c r="B38" s="257"/>
      <c r="C38" s="314" t="s">
        <v>34477</v>
      </c>
      <c r="D38" s="315"/>
      <c r="E38" s="316" t="s">
        <v>24099</v>
      </c>
      <c r="F38" s="317"/>
      <c r="G38" s="258"/>
      <c r="H38" s="258" t="s">
        <v>24022</v>
      </c>
      <c r="I38" s="258"/>
      <c r="J38" s="258"/>
      <c r="K38" s="258"/>
      <c r="L38" s="259"/>
      <c r="Q38" s="252"/>
    </row>
    <row r="39" spans="1:17" s="324" customFormat="1" ht="15" customHeight="1" outlineLevel="2">
      <c r="A39" s="319"/>
      <c r="B39" s="268"/>
      <c r="C39" s="320">
        <f>ADM!F21</f>
        <v>2017593.6</v>
      </c>
      <c r="D39" s="321" t="s">
        <v>24027</v>
      </c>
      <c r="E39" s="322">
        <v>100</v>
      </c>
      <c r="F39" s="323" t="s">
        <v>23749</v>
      </c>
      <c r="G39" s="270"/>
      <c r="H39" s="326">
        <f>C39/E39</f>
        <v>20175.936000000002</v>
      </c>
      <c r="I39" s="272"/>
      <c r="J39" s="272"/>
      <c r="K39" s="258" t="s">
        <v>24226</v>
      </c>
      <c r="L39" s="325">
        <f>'V - ORÇAMENTO'!G18/'V - ORÇAMENTO'!G130</f>
        <v>2.0653301075832416E-2</v>
      </c>
      <c r="Q39" s="252"/>
    </row>
    <row r="41" spans="1:17" s="242" customFormat="1" ht="22.5" customHeight="1" outlineLevel="2">
      <c r="A41" s="275" t="s">
        <v>188</v>
      </c>
      <c r="B41" s="254" t="s">
        <v>1463</v>
      </c>
      <c r="C41" s="1229" t="str">
        <f>VLOOKUP(B41,'DESCRIÇÃO EMOP'!A:B,2,1)</f>
        <v>PROJETO EXECUTIVO DE INSTALACAO DE ESGOTO SANITARIO E AGUASPLUVIAIS PARA URBANIZACAO ATE 15.000M2,INCLUSIVE PROJETO BASICO,APRESENTADO EM AUTOCAD,INCLUSIVE AS LEGALIZACOES PERTINENTES</v>
      </c>
      <c r="D41" s="1230"/>
      <c r="E41" s="1230"/>
      <c r="F41" s="1230"/>
      <c r="G41" s="1230"/>
      <c r="H41" s="1230"/>
      <c r="I41" s="1230"/>
      <c r="J41" s="1231"/>
      <c r="K41" s="306" t="str">
        <f>K45</f>
        <v>M2</v>
      </c>
      <c r="L41" s="276">
        <f>J45</f>
        <v>38400</v>
      </c>
      <c r="N41" s="255" t="e">
        <f>VLOOKUP(B41,#REF!,2,FALSE)</f>
        <v>#REF!</v>
      </c>
      <c r="O41" s="247" t="e">
        <f>L41*N41</f>
        <v>#REF!</v>
      </c>
      <c r="Q41" s="252"/>
    </row>
    <row r="42" spans="1:17">
      <c r="F42" s="279"/>
    </row>
    <row r="43" spans="1:17">
      <c r="C43" s="327" t="s">
        <v>4</v>
      </c>
      <c r="D43" s="310"/>
      <c r="E43" s="310" t="s">
        <v>1</v>
      </c>
    </row>
    <row r="44" spans="1:17" ht="12">
      <c r="C44" s="328">
        <v>3200</v>
      </c>
      <c r="D44" s="311" t="s">
        <v>18</v>
      </c>
      <c r="E44" s="304">
        <v>12</v>
      </c>
      <c r="I44" s="263" t="s">
        <v>24226</v>
      </c>
      <c r="J44" s="313">
        <f>C44*E44</f>
        <v>38400</v>
      </c>
      <c r="K44" s="258"/>
    </row>
    <row r="45" spans="1:17" ht="12">
      <c r="I45" s="258"/>
      <c r="J45" s="305">
        <f>J44</f>
        <v>38400</v>
      </c>
      <c r="K45" s="258" t="s">
        <v>13</v>
      </c>
    </row>
    <row r="47" spans="1:17" s="242" customFormat="1" ht="33.75" customHeight="1" outlineLevel="2">
      <c r="A47" s="275" t="s">
        <v>24028</v>
      </c>
      <c r="B47" s="254" t="s">
        <v>1576</v>
      </c>
      <c r="C47" s="1229" t="str">
        <f>VLOOKUP(B47,'DESCRIÇÃO EMOP'!A:B,2,1)</f>
        <v>PROJETO EXECUTIVO DE VIA PARA VEICULOS E PEDESTRES EM RUAS EAVENIDAS URBANAS,COM CALCADAS EM AMBOS OS LADOS E 2 FAIXASDE ROLAMENTO COM LARGURA MAXIMA DE 13M,APRESENTADO EM AUTOCAD NOS PADROES DA CONTRATANTE</v>
      </c>
      <c r="D47" s="1230"/>
      <c r="E47" s="1230"/>
      <c r="F47" s="1230"/>
      <c r="G47" s="1230"/>
      <c r="H47" s="1230"/>
      <c r="I47" s="1230"/>
      <c r="J47" s="1231"/>
      <c r="K47" s="306" t="str">
        <f>K50</f>
        <v>.HA</v>
      </c>
      <c r="L47" s="276">
        <f>J50</f>
        <v>4.4800000000000004</v>
      </c>
      <c r="N47" s="255" t="e">
        <f>VLOOKUP(B47,#REF!,2,FALSE)</f>
        <v>#REF!</v>
      </c>
      <c r="O47" s="247" t="e">
        <f>L47*N47</f>
        <v>#REF!</v>
      </c>
      <c r="Q47" s="252"/>
    </row>
    <row r="49" spans="1:17">
      <c r="C49" s="329" t="s">
        <v>34496</v>
      </c>
      <c r="D49" s="330"/>
      <c r="E49" s="329" t="s">
        <v>24101</v>
      </c>
      <c r="F49" s="329"/>
      <c r="H49" s="331" t="s">
        <v>24102</v>
      </c>
      <c r="I49" s="332"/>
      <c r="J49" s="331" t="s">
        <v>24103</v>
      </c>
    </row>
    <row r="50" spans="1:17">
      <c r="C50" s="304">
        <v>3200</v>
      </c>
      <c r="D50" s="330" t="s">
        <v>18</v>
      </c>
      <c r="E50" s="333">
        <v>14</v>
      </c>
      <c r="F50" s="333"/>
      <c r="G50" s="64" t="s">
        <v>18</v>
      </c>
      <c r="H50" s="333">
        <f>C50*E50</f>
        <v>44800</v>
      </c>
      <c r="I50" s="334" t="s">
        <v>24226</v>
      </c>
      <c r="J50" s="335">
        <f>TRUNC(H50/10000,2)</f>
        <v>4.4800000000000004</v>
      </c>
      <c r="K50" s="278" t="s">
        <v>24100</v>
      </c>
    </row>
    <row r="52" spans="1:17" s="242" customFormat="1" ht="33.75" customHeight="1" outlineLevel="2">
      <c r="A52" s="275" t="s">
        <v>34497</v>
      </c>
      <c r="B52" s="254" t="s">
        <v>69</v>
      </c>
      <c r="C52" s="1229" t="str">
        <f>VLOOKUP(B52,'DESCRIÇÃO EMOP'!A:B,2,1)</f>
        <v>ALUGUEL DE BANHEIRO QUIMICO,PORTATIL,MEDINDO 2,31M ALTURA X1,56M LARGURA E 1,16M PROFUNDIDADE,INCLUSIVE INSTALACAO E RETIRADA DO EQUIPAMENTO,FORNECIMENTO DE QUIMICA DESODORIZANTE,BACTERICIDA E BACTERIOSTATICA,PAPEL HIGIENICO E VEICULO PROPRIO COM UNIDADE MOVEL DE SUCCAO PARA LIMPEZA</v>
      </c>
      <c r="D52" s="1230"/>
      <c r="E52" s="1230"/>
      <c r="F52" s="1230"/>
      <c r="G52" s="1230"/>
      <c r="H52" s="1230"/>
      <c r="I52" s="1230"/>
      <c r="J52" s="1231"/>
      <c r="K52" s="306" t="s">
        <v>35</v>
      </c>
      <c r="L52" s="276">
        <f>L56</f>
        <v>32</v>
      </c>
      <c r="N52" s="255" t="e">
        <f>VLOOKUP(B52,#REF!,2,FALSE)</f>
        <v>#REF!</v>
      </c>
      <c r="O52" s="247" t="e">
        <f>L52*N52</f>
        <v>#REF!</v>
      </c>
      <c r="Q52" s="252"/>
    </row>
    <row r="55" spans="1:17">
      <c r="C55" s="336" t="s">
        <v>3</v>
      </c>
      <c r="D55" s="337"/>
      <c r="E55" s="338" t="s">
        <v>129</v>
      </c>
      <c r="F55" s="339"/>
      <c r="G55" s="339"/>
      <c r="H55" s="339" t="s">
        <v>136</v>
      </c>
    </row>
    <row r="56" spans="1:17">
      <c r="C56" s="340">
        <v>1</v>
      </c>
      <c r="D56" s="340" t="s">
        <v>37</v>
      </c>
      <c r="E56" s="340">
        <v>4</v>
      </c>
      <c r="F56" s="340" t="s">
        <v>37</v>
      </c>
      <c r="G56" s="340"/>
      <c r="H56" s="340">
        <v>8</v>
      </c>
      <c r="K56" s="278" t="s">
        <v>24226</v>
      </c>
      <c r="L56" s="341">
        <f>H56*E56*C56</f>
        <v>32</v>
      </c>
    </row>
    <row r="58" spans="1:17" s="242" customFormat="1" ht="33.75" customHeight="1" outlineLevel="2">
      <c r="A58" s="275" t="s">
        <v>34498</v>
      </c>
      <c r="B58" s="254" t="s">
        <v>1745</v>
      </c>
      <c r="C58" s="1229" t="str">
        <f>VLOOKUP(B58,'DESCRIÇÃO EMOP'!A:B,2,1)</f>
        <v>GALPAO ABERTO PARA OFICINAS E DEPOSITOS DE CANTEIRO DE OBRAS,ESTRUTURADO EM MADEIRA DE LEI,COBERTURA DE TELHAS DE CIMENTO SEM AMIANTO ONDULADAS,DE 6MM DE ESPESSURA,PISO CIMENTADO EPREPARO DO TERRENO</v>
      </c>
      <c r="D58" s="1230"/>
      <c r="E58" s="1230"/>
      <c r="F58" s="1230"/>
      <c r="G58" s="1230"/>
      <c r="H58" s="1230"/>
      <c r="I58" s="1230"/>
      <c r="J58" s="1231"/>
      <c r="K58" s="306" t="s">
        <v>13</v>
      </c>
      <c r="L58" s="276">
        <f>G61</f>
        <v>48</v>
      </c>
      <c r="N58" s="255" t="e">
        <f>VLOOKUP(B58,#REF!,2,FALSE)</f>
        <v>#REF!</v>
      </c>
      <c r="O58" s="247" t="e">
        <f>L58*N58</f>
        <v>#REF!</v>
      </c>
      <c r="Q58" s="252"/>
    </row>
    <row r="60" spans="1:17">
      <c r="C60" s="329" t="s">
        <v>34496</v>
      </c>
      <c r="D60" s="330"/>
      <c r="E60" s="329" t="s">
        <v>24101</v>
      </c>
      <c r="F60" s="329"/>
      <c r="G60" s="331" t="s">
        <v>24102</v>
      </c>
      <c r="H60" s="332"/>
    </row>
    <row r="61" spans="1:17">
      <c r="C61" s="342">
        <v>8</v>
      </c>
      <c r="D61" s="343" t="s">
        <v>18</v>
      </c>
      <c r="E61" s="344">
        <v>6</v>
      </c>
      <c r="F61" s="311" t="s">
        <v>17</v>
      </c>
      <c r="G61" s="344">
        <f>E61*C61</f>
        <v>48</v>
      </c>
      <c r="H61" s="332"/>
    </row>
    <row r="63" spans="1:17" s="242" customFormat="1" ht="44.25" customHeight="1" outlineLevel="2">
      <c r="A63" s="275" t="s">
        <v>34527</v>
      </c>
      <c r="B63" s="254" t="s">
        <v>1734</v>
      </c>
      <c r="C63" s="1229" t="str">
        <f>VLOOKUP(B63,'DESCRIÇÃO EMOP'!A:B,2,1)</f>
        <v>ALUGUEL DE CONTAINER PARA ESCRITORIO,MEDINDO 2,20M LARGURA,6,20M COMPRIMENTO E 2,50M ALTURA,COMPOSTO DE CHAPAS DE ACO C/NERVURAS TRAPEZOIDAIS,ISOLAMENTO TERMO-ACUSTICO NO FORRO,CHASSIS REFORCADO E PISO EM COMPENSADO NAVAL, INCLUINDO INSTALACOES ELETRICAS,EXCLUSIVE TRANSPORTE(VIDE ITEM 04.005.0300) ECARGA E DESCARGA(VIDE ITEM 04.013.0015)</v>
      </c>
      <c r="D63" s="1230"/>
      <c r="E63" s="1230"/>
      <c r="F63" s="1230"/>
      <c r="G63" s="1230"/>
      <c r="H63" s="1230"/>
      <c r="I63" s="1230"/>
      <c r="J63" s="1231"/>
      <c r="K63" s="306" t="s">
        <v>35</v>
      </c>
      <c r="L63" s="276">
        <f>H66</f>
        <v>16</v>
      </c>
      <c r="N63" s="255" t="e">
        <f>VLOOKUP(B63,#REF!,2,FALSE)</f>
        <v>#REF!</v>
      </c>
      <c r="O63" s="247" t="e">
        <f>L63*N63</f>
        <v>#REF!</v>
      </c>
      <c r="Q63" s="252"/>
    </row>
    <row r="65" spans="1:17">
      <c r="C65" s="336" t="s">
        <v>3</v>
      </c>
      <c r="D65" s="337"/>
      <c r="E65" s="339" t="s">
        <v>136</v>
      </c>
      <c r="H65" s="346" t="s">
        <v>34495</v>
      </c>
    </row>
    <row r="66" spans="1:17">
      <c r="C66" s="340">
        <v>2</v>
      </c>
      <c r="D66" s="340" t="s">
        <v>37</v>
      </c>
      <c r="E66" s="340">
        <v>8</v>
      </c>
      <c r="G66" s="64" t="s">
        <v>17</v>
      </c>
      <c r="H66" s="345">
        <f>E66*C66</f>
        <v>16</v>
      </c>
    </row>
    <row r="68" spans="1:17" s="242" customFormat="1" ht="15.75" customHeight="1" outlineLevel="2">
      <c r="A68" s="275" t="s">
        <v>34528</v>
      </c>
      <c r="B68" s="254" t="s">
        <v>345</v>
      </c>
      <c r="C68" s="1229" t="str">
        <f>VLOOKUP(B68,'DESCRIÇÃO EMOP'!A:B,2,1)</f>
        <v>SONDAGEM MANUAL,COM TRADO CAVADEIRA,POR METRO LINEAR OU FRACAO</v>
      </c>
      <c r="D68" s="1230"/>
      <c r="E68" s="1230"/>
      <c r="F68" s="1230"/>
      <c r="G68" s="1230"/>
      <c r="H68" s="1230"/>
      <c r="I68" s="1230"/>
      <c r="J68" s="1231"/>
      <c r="K68" s="306" t="str">
        <f>K78</f>
        <v>M</v>
      </c>
      <c r="L68" s="276" t="e">
        <f>L78</f>
        <v>#N/A</v>
      </c>
      <c r="N68" s="255" t="e">
        <f>VLOOKUP(B68,#REF!,2,FALSE)</f>
        <v>#REF!</v>
      </c>
      <c r="O68" s="247" t="e">
        <f>L68*N68</f>
        <v>#N/A</v>
      </c>
      <c r="Q68" s="252"/>
    </row>
    <row r="69" spans="1:17" s="242" customFormat="1" ht="12.75" customHeight="1" outlineLevel="2">
      <c r="A69" s="347"/>
      <c r="B69" s="348"/>
      <c r="C69" s="349"/>
      <c r="D69" s="349"/>
      <c r="E69" s="352" t="s">
        <v>34539</v>
      </c>
      <c r="F69" s="349"/>
      <c r="G69" s="349"/>
      <c r="H69" s="349"/>
      <c r="I69" s="349"/>
      <c r="J69" s="349"/>
      <c r="K69" s="350"/>
      <c r="L69" s="351"/>
      <c r="N69" s="255"/>
      <c r="O69" s="247"/>
      <c r="Q69" s="252"/>
    </row>
    <row r="70" spans="1:17" s="260" customFormat="1" ht="15" customHeight="1" outlineLevel="2">
      <c r="A70" s="256"/>
      <c r="B70" s="257"/>
      <c r="C70" s="300"/>
      <c r="D70" s="301"/>
      <c r="E70" s="297" t="s">
        <v>34568</v>
      </c>
      <c r="F70" s="284" t="s">
        <v>31</v>
      </c>
      <c r="G70" s="286" t="s">
        <v>34538</v>
      </c>
      <c r="H70" s="258"/>
      <c r="I70" s="258"/>
      <c r="J70" s="258"/>
      <c r="K70" s="258"/>
      <c r="L70" s="259"/>
      <c r="Q70" s="252"/>
    </row>
    <row r="71" spans="1:17" s="260" customFormat="1" ht="15" customHeight="1" outlineLevel="2">
      <c r="A71" s="261"/>
      <c r="B71" s="262"/>
      <c r="C71" s="302" t="s">
        <v>34541</v>
      </c>
      <c r="D71" s="301"/>
      <c r="E71" s="292">
        <v>7</v>
      </c>
      <c r="F71" s="303" t="s">
        <v>31</v>
      </c>
      <c r="G71" s="304">
        <v>1</v>
      </c>
      <c r="H71" s="263"/>
      <c r="K71" s="267" t="s">
        <v>24226</v>
      </c>
      <c r="L71" s="305" t="e">
        <f>#N/A</f>
        <v>#N/A</v>
      </c>
      <c r="Q71" s="252"/>
    </row>
    <row r="72" spans="1:17" s="260" customFormat="1" ht="15" customHeight="1" outlineLevel="2">
      <c r="A72" s="256"/>
      <c r="B72" s="266"/>
      <c r="C72" s="302" t="s">
        <v>34542</v>
      </c>
      <c r="D72" s="301"/>
      <c r="E72" s="292">
        <v>8</v>
      </c>
      <c r="F72" s="303" t="s">
        <v>31</v>
      </c>
      <c r="G72" s="294">
        <v>1</v>
      </c>
      <c r="H72" s="263"/>
      <c r="K72" s="267" t="s">
        <v>24226</v>
      </c>
      <c r="L72" s="305" t="e">
        <f>#N/A</f>
        <v>#N/A</v>
      </c>
      <c r="Q72" s="252"/>
    </row>
    <row r="73" spans="1:17" s="260" customFormat="1" ht="15" customHeight="1" outlineLevel="2">
      <c r="A73" s="256"/>
      <c r="B73" s="268"/>
      <c r="C73" s="302" t="s">
        <v>34543</v>
      </c>
      <c r="D73" s="301"/>
      <c r="E73" s="292">
        <v>14</v>
      </c>
      <c r="F73" s="303" t="s">
        <v>31</v>
      </c>
      <c r="G73" s="294">
        <v>1</v>
      </c>
      <c r="H73" s="268"/>
      <c r="K73" s="267" t="s">
        <v>24226</v>
      </c>
      <c r="L73" s="305" t="e">
        <f>#N/A</f>
        <v>#N/A</v>
      </c>
      <c r="Q73" s="252"/>
    </row>
    <row r="74" spans="1:17" s="260" customFormat="1" ht="15" customHeight="1" outlineLevel="2">
      <c r="A74" s="256"/>
      <c r="B74" s="262"/>
      <c r="C74" s="302" t="s">
        <v>34544</v>
      </c>
      <c r="D74" s="301"/>
      <c r="E74" s="292">
        <v>14</v>
      </c>
      <c r="F74" s="303" t="s">
        <v>31</v>
      </c>
      <c r="G74" s="294">
        <v>1</v>
      </c>
      <c r="H74" s="267"/>
      <c r="K74" s="267" t="s">
        <v>24226</v>
      </c>
      <c r="L74" s="305" t="e">
        <f>#N/A</f>
        <v>#N/A</v>
      </c>
      <c r="Q74" s="252"/>
    </row>
    <row r="75" spans="1:17" s="260" customFormat="1" ht="15" customHeight="1" outlineLevel="2">
      <c r="A75" s="256"/>
      <c r="B75" s="266"/>
      <c r="C75" s="302" t="s">
        <v>34545</v>
      </c>
      <c r="D75" s="301"/>
      <c r="E75" s="292">
        <v>14</v>
      </c>
      <c r="F75" s="303" t="s">
        <v>31</v>
      </c>
      <c r="G75" s="294">
        <v>1</v>
      </c>
      <c r="H75" s="266"/>
      <c r="K75" s="267" t="s">
        <v>24226</v>
      </c>
      <c r="L75" s="305" t="e">
        <f>#N/A</f>
        <v>#N/A</v>
      </c>
      <c r="Q75" s="252"/>
    </row>
    <row r="76" spans="1:17" s="260" customFormat="1" ht="15" customHeight="1" outlineLevel="2">
      <c r="A76" s="256"/>
      <c r="B76" s="257"/>
      <c r="C76" s="302" t="s">
        <v>34546</v>
      </c>
      <c r="D76" s="301"/>
      <c r="E76" s="292">
        <v>14</v>
      </c>
      <c r="F76" s="303" t="s">
        <v>31</v>
      </c>
      <c r="G76" s="294">
        <v>1</v>
      </c>
      <c r="H76" s="258"/>
      <c r="K76" s="267" t="s">
        <v>24226</v>
      </c>
      <c r="L76" s="305" t="e">
        <f>#N/A</f>
        <v>#N/A</v>
      </c>
      <c r="Q76" s="252"/>
    </row>
    <row r="77" spans="1:17" s="260" customFormat="1" ht="15" customHeight="1" outlineLevel="2">
      <c r="A77" s="274"/>
      <c r="B77" s="257"/>
      <c r="C77" s="302" t="s">
        <v>34547</v>
      </c>
      <c r="D77" s="301"/>
      <c r="E77" s="292">
        <v>8</v>
      </c>
      <c r="F77" s="303" t="s">
        <v>31</v>
      </c>
      <c r="G77" s="294">
        <v>1</v>
      </c>
      <c r="H77" s="258"/>
      <c r="K77" s="267" t="s">
        <v>24226</v>
      </c>
      <c r="L77" s="313" t="e">
        <f>#N/A</f>
        <v>#N/A</v>
      </c>
      <c r="Q77" s="252"/>
    </row>
    <row r="78" spans="1:17" s="260" customFormat="1" ht="15" customHeight="1" outlineLevel="2">
      <c r="A78" s="274"/>
      <c r="B78" s="257"/>
      <c r="C78" s="302"/>
      <c r="D78" s="301"/>
      <c r="E78" s="292"/>
      <c r="F78" s="303"/>
      <c r="G78" s="294"/>
      <c r="J78" s="356" t="s">
        <v>34566</v>
      </c>
      <c r="K78" s="411" t="s">
        <v>14</v>
      </c>
      <c r="L78" s="412" t="e">
        <f>SUM(L71:L77)</f>
        <v>#N/A</v>
      </c>
      <c r="Q78" s="252"/>
    </row>
    <row r="80" spans="1:17" s="242" customFormat="1" ht="17.25" customHeight="1" outlineLevel="2">
      <c r="A80" s="275" t="s">
        <v>34529</v>
      </c>
      <c r="B80" s="254" t="s">
        <v>280</v>
      </c>
      <c r="C80" s="1229" t="str">
        <f>VLOOKUP(B80,'DESCRIÇÃO EMOP'!A:B,2,1)</f>
        <v>INDICE SUPORTE CALIFORNIA,POR 1 PONTO,COMPACTACAO COM ENERGIA PROCTOR NORMAL</v>
      </c>
      <c r="D80" s="1230"/>
      <c r="E80" s="1230"/>
      <c r="F80" s="1230"/>
      <c r="G80" s="1230"/>
      <c r="H80" s="1230"/>
      <c r="I80" s="1230"/>
      <c r="J80" s="1231"/>
      <c r="K80" s="306" t="s">
        <v>34569</v>
      </c>
      <c r="L80" s="276">
        <f>C83</f>
        <v>79</v>
      </c>
      <c r="N80" s="255" t="e">
        <f>VLOOKUP(B80,#REF!,2,FALSE)</f>
        <v>#REF!</v>
      </c>
      <c r="O80" s="247" t="e">
        <f>L80*N80</f>
        <v>#REF!</v>
      </c>
      <c r="Q80" s="252"/>
    </row>
    <row r="82" spans="1:17">
      <c r="C82" s="297" t="s">
        <v>34568</v>
      </c>
      <c r="E82" s="297"/>
    </row>
    <row r="83" spans="1:17">
      <c r="C83" s="353">
        <v>79</v>
      </c>
      <c r="D83" s="352" t="s">
        <v>34548</v>
      </c>
      <c r="E83" s="292"/>
      <c r="F83" s="352"/>
    </row>
    <row r="85" spans="1:17" s="242" customFormat="1" ht="18" customHeight="1" outlineLevel="2">
      <c r="A85" s="275" t="s">
        <v>34530</v>
      </c>
      <c r="B85" s="254" t="s">
        <v>407</v>
      </c>
      <c r="C85" s="1229" t="str">
        <f>VLOOKUP(B85,'DESCRIÇÃO EMOP'!A:B,2,1)</f>
        <v>ENSAIO DE CARACTERIZACAO GEOTECNICA DE SOLOS,COM UTILIZACAODE DILATOMETRO,EXCLUSIVE PERFURACAO</v>
      </c>
      <c r="D85" s="1230"/>
      <c r="E85" s="1230"/>
      <c r="F85" s="1230"/>
      <c r="G85" s="1230"/>
      <c r="H85" s="1230"/>
      <c r="I85" s="1230"/>
      <c r="J85" s="1231"/>
      <c r="K85" s="306" t="s">
        <v>34569</v>
      </c>
      <c r="L85" s="276">
        <f>C88</f>
        <v>79</v>
      </c>
      <c r="N85" s="255" t="e">
        <f>VLOOKUP(B85,#REF!,2,FALSE)</f>
        <v>#REF!</v>
      </c>
      <c r="O85" s="247" t="e">
        <f>L85*N85</f>
        <v>#REF!</v>
      </c>
      <c r="Q85" s="252"/>
    </row>
    <row r="87" spans="1:17">
      <c r="C87" s="297" t="s">
        <v>34568</v>
      </c>
      <c r="E87" s="297"/>
    </row>
    <row r="88" spans="1:17">
      <c r="C88" s="353">
        <v>79</v>
      </c>
      <c r="D88" s="352" t="s">
        <v>34548</v>
      </c>
      <c r="E88" s="292"/>
      <c r="F88" s="352"/>
    </row>
    <row r="90" spans="1:17" s="242" customFormat="1" ht="24.75" customHeight="1" outlineLevel="2">
      <c r="A90" s="275" t="s">
        <v>34531</v>
      </c>
      <c r="B90" s="254" t="s">
        <v>1758</v>
      </c>
      <c r="C90" s="1229" t="str">
        <f>VLOOKUP(B90,'DESCRIÇÃO EMOP'!A:B,2,1)</f>
        <v>INSTALACAO E LIGACAO PROVISORIA PARA ABASTECIMENTO DE AGUA EESGOTAMENTO SANITARIO EM CANTEIRO DE OBRAS,INCLUSIVE ESCAVACAO,EXCLUSIVE REPOSICAO DA PAVIMENTACAO DO LOGRADOURO PUBLICO</v>
      </c>
      <c r="D90" s="1230"/>
      <c r="E90" s="1230"/>
      <c r="F90" s="1230"/>
      <c r="G90" s="1230"/>
      <c r="H90" s="1230"/>
      <c r="I90" s="1230"/>
      <c r="J90" s="1231"/>
      <c r="K90" s="306" t="s">
        <v>34569</v>
      </c>
      <c r="L90" s="276">
        <f>C93</f>
        <v>1</v>
      </c>
      <c r="N90" s="255" t="e">
        <f>VLOOKUP(B90,#REF!,2,FALSE)</f>
        <v>#REF!</v>
      </c>
      <c r="O90" s="247" t="e">
        <f>L90*N90</f>
        <v>#REF!</v>
      </c>
      <c r="Q90" s="252"/>
    </row>
    <row r="92" spans="1:17">
      <c r="C92" s="297" t="s">
        <v>3</v>
      </c>
      <c r="E92" s="297"/>
    </row>
    <row r="93" spans="1:17">
      <c r="C93" s="353">
        <v>1</v>
      </c>
      <c r="E93" s="353"/>
      <c r="F93" s="352"/>
    </row>
    <row r="95" spans="1:17" s="242" customFormat="1" ht="24.75" customHeight="1" outlineLevel="2">
      <c r="A95" s="275" t="s">
        <v>34532</v>
      </c>
      <c r="B95" s="254" t="s">
        <v>1760</v>
      </c>
      <c r="C95" s="1229" t="str">
        <f>VLOOKUP(B95,'DESCRIÇÃO EMOP'!A:B,2,1)</f>
        <v>INSTALACAO E LIGACAO PROVISORIA DE ALIMENTACAO DE ENERGIA ELETRICA,EM BAIXA TENSAO,PARA CANTEIRO DE OBRAS,M3-CHAVE 100A,CARGA 3KW,20CV,EXCLUSIVE O FORNECIMENTO DO MEDIDOR</v>
      </c>
      <c r="D95" s="1230"/>
      <c r="E95" s="1230"/>
      <c r="F95" s="1230"/>
      <c r="G95" s="1230"/>
      <c r="H95" s="1230"/>
      <c r="I95" s="1230"/>
      <c r="J95" s="1231"/>
      <c r="K95" s="306" t="s">
        <v>34569</v>
      </c>
      <c r="L95" s="276">
        <f>C98</f>
        <v>1</v>
      </c>
      <c r="N95" s="255" t="e">
        <f>VLOOKUP(B95,#REF!,2,FALSE)</f>
        <v>#REF!</v>
      </c>
      <c r="O95" s="247" t="e">
        <f>L95*N95</f>
        <v>#REF!</v>
      </c>
      <c r="Q95" s="252"/>
    </row>
    <row r="97" spans="1:17">
      <c r="C97" s="297" t="s">
        <v>3</v>
      </c>
      <c r="E97" s="297"/>
    </row>
    <row r="98" spans="1:17">
      <c r="C98" s="353">
        <v>1</v>
      </c>
      <c r="E98" s="353"/>
      <c r="F98" s="352"/>
    </row>
    <row r="100" spans="1:17" s="242" customFormat="1" ht="20.25" customHeight="1" outlineLevel="2">
      <c r="A100" s="275" t="s">
        <v>34533</v>
      </c>
      <c r="B100" s="254" t="s">
        <v>2498</v>
      </c>
      <c r="C100" s="1229" t="str">
        <f>VLOOKUP(B100,'DESCRIÇÃO EMOP'!A:B,2,1)</f>
        <v>CARGA E DESCARGA DE CONTAINER,SEGUNDO DESCRICAO DA FAMILIA 02.006</v>
      </c>
      <c r="D100" s="1230"/>
      <c r="E100" s="1230"/>
      <c r="F100" s="1230"/>
      <c r="G100" s="1230"/>
      <c r="H100" s="1230"/>
      <c r="I100" s="1230"/>
      <c r="J100" s="1231"/>
      <c r="K100" s="306" t="s">
        <v>34569</v>
      </c>
      <c r="L100" s="276">
        <f>C103</f>
        <v>4</v>
      </c>
      <c r="N100" s="255" t="e">
        <f>VLOOKUP(B100,#REF!,2,FALSE)</f>
        <v>#REF!</v>
      </c>
      <c r="O100" s="247" t="e">
        <f>L100*N100</f>
        <v>#REF!</v>
      </c>
      <c r="Q100" s="252"/>
    </row>
    <row r="102" spans="1:17">
      <c r="C102" s="297" t="s">
        <v>3</v>
      </c>
      <c r="E102" s="297"/>
    </row>
    <row r="103" spans="1:17">
      <c r="C103" s="353">
        <v>4</v>
      </c>
      <c r="E103" s="353"/>
      <c r="F103" s="352"/>
    </row>
    <row r="105" spans="1:17" s="242" customFormat="1" ht="20.25" customHeight="1" outlineLevel="2">
      <c r="A105" s="275" t="s">
        <v>34534</v>
      </c>
      <c r="B105" s="254" t="s">
        <v>2405</v>
      </c>
      <c r="C105" s="1229" t="str">
        <f>VLOOKUP(B105,'DESCRIÇÃO EMOP'!A:B,2,1)</f>
        <v>TRANSPORTE DE CONTAINER,SEGUNDO DESCRICAO DA FAMILIA 02.006,EXCLUSIVE CARGA E DESCARGA(VIDE ITEM 04.013.0015)</v>
      </c>
      <c r="D105" s="1230"/>
      <c r="E105" s="1230"/>
      <c r="F105" s="1230"/>
      <c r="G105" s="1230"/>
      <c r="H105" s="1230"/>
      <c r="I105" s="1230"/>
      <c r="J105" s="1231"/>
      <c r="K105" s="306" t="s">
        <v>2404</v>
      </c>
      <c r="L105" s="276">
        <f>L108</f>
        <v>160</v>
      </c>
      <c r="N105" s="255" t="e">
        <f>VLOOKUP(B105,#REF!,2,FALSE)</f>
        <v>#REF!</v>
      </c>
      <c r="O105" s="247" t="e">
        <f>L105*N105</f>
        <v>#REF!</v>
      </c>
      <c r="Q105" s="252"/>
    </row>
    <row r="107" spans="1:17">
      <c r="C107" s="297" t="s">
        <v>3</v>
      </c>
      <c r="D107" s="310"/>
      <c r="E107" s="310" t="s">
        <v>34570</v>
      </c>
    </row>
    <row r="108" spans="1:17">
      <c r="C108" s="353">
        <v>4</v>
      </c>
      <c r="D108" s="311" t="s">
        <v>18</v>
      </c>
      <c r="E108" s="344">
        <v>40</v>
      </c>
      <c r="F108" s="352"/>
      <c r="J108" s="335" t="s">
        <v>2404</v>
      </c>
      <c r="K108" s="64" t="s">
        <v>24226</v>
      </c>
      <c r="L108" s="345">
        <f>E108*C108</f>
        <v>160</v>
      </c>
    </row>
    <row r="110" spans="1:17" s="242" customFormat="1" ht="18" customHeight="1" outlineLevel="2">
      <c r="A110" s="275" t="s">
        <v>34535</v>
      </c>
      <c r="B110" s="254" t="s">
        <v>671</v>
      </c>
      <c r="C110" s="1229" t="str">
        <f>VLOOKUP(B110,'DESCRIÇÃO EMOP'!A:B,2,1)</f>
        <v>CONTROLE DE COMPACTACAO,POR PONTO(METODO DO ANEL)</v>
      </c>
      <c r="D110" s="1230"/>
      <c r="E110" s="1230"/>
      <c r="F110" s="1230"/>
      <c r="G110" s="1230"/>
      <c r="H110" s="1230"/>
      <c r="I110" s="1230"/>
      <c r="J110" s="1231"/>
      <c r="K110" s="306" t="s">
        <v>34537</v>
      </c>
      <c r="L110" s="276">
        <f>L120</f>
        <v>161</v>
      </c>
      <c r="N110" s="255" t="e">
        <f>VLOOKUP(B110,#REF!,2,FALSE)</f>
        <v>#REF!</v>
      </c>
      <c r="O110" s="247" t="e">
        <f>L110*N110</f>
        <v>#REF!</v>
      </c>
      <c r="Q110" s="252"/>
    </row>
    <row r="111" spans="1:17">
      <c r="C111" s="349"/>
      <c r="D111" s="349"/>
      <c r="E111" s="352" t="s">
        <v>34549</v>
      </c>
      <c r="F111" s="349"/>
      <c r="G111" s="349"/>
      <c r="H111" s="349"/>
      <c r="I111" s="349"/>
      <c r="J111" s="349"/>
      <c r="K111" s="350"/>
    </row>
    <row r="112" spans="1:17" ht="12">
      <c r="C112" s="300"/>
      <c r="D112" s="301"/>
      <c r="E112" s="297"/>
      <c r="F112" s="284"/>
      <c r="G112" s="286"/>
      <c r="H112" s="258"/>
      <c r="I112" s="258"/>
      <c r="J112" s="258"/>
      <c r="K112" s="258"/>
    </row>
    <row r="113" spans="1:17" ht="12">
      <c r="C113" s="302" t="s">
        <v>34541</v>
      </c>
      <c r="D113" s="301"/>
      <c r="F113" s="303"/>
      <c r="G113" s="304"/>
      <c r="H113" s="263"/>
      <c r="I113" s="263"/>
      <c r="J113" s="305"/>
      <c r="K113" s="263"/>
      <c r="L113" s="353">
        <v>13</v>
      </c>
    </row>
    <row r="114" spans="1:17" ht="12">
      <c r="C114" s="302" t="s">
        <v>34542</v>
      </c>
      <c r="D114" s="301"/>
      <c r="F114" s="303"/>
      <c r="G114" s="294"/>
      <c r="H114" s="263"/>
      <c r="I114" s="263"/>
      <c r="J114" s="305"/>
      <c r="K114" s="258"/>
      <c r="L114" s="353">
        <v>15</v>
      </c>
    </row>
    <row r="115" spans="1:17" ht="12">
      <c r="C115" s="302" t="s">
        <v>34543</v>
      </c>
      <c r="D115" s="301"/>
      <c r="F115" s="303"/>
      <c r="G115" s="294"/>
      <c r="H115" s="268"/>
      <c r="I115" s="263"/>
      <c r="J115" s="305"/>
      <c r="K115" s="258"/>
      <c r="L115" s="353">
        <v>28</v>
      </c>
    </row>
    <row r="116" spans="1:17" ht="12">
      <c r="C116" s="302" t="s">
        <v>34544</v>
      </c>
      <c r="D116" s="301"/>
      <c r="F116" s="303"/>
      <c r="G116" s="294"/>
      <c r="H116" s="267"/>
      <c r="I116" s="263"/>
      <c r="J116" s="305"/>
      <c r="K116" s="258"/>
      <c r="L116" s="353">
        <v>28</v>
      </c>
    </row>
    <row r="117" spans="1:17" ht="12">
      <c r="C117" s="302" t="s">
        <v>34545</v>
      </c>
      <c r="D117" s="301"/>
      <c r="F117" s="303"/>
      <c r="G117" s="294"/>
      <c r="H117" s="266"/>
      <c r="I117" s="263"/>
      <c r="J117" s="305"/>
      <c r="K117" s="258"/>
      <c r="L117" s="353">
        <v>28</v>
      </c>
    </row>
    <row r="118" spans="1:17" ht="12">
      <c r="C118" s="302" t="s">
        <v>34546</v>
      </c>
      <c r="D118" s="301"/>
      <c r="F118" s="303"/>
      <c r="G118" s="294"/>
      <c r="H118" s="258"/>
      <c r="I118" s="263"/>
      <c r="J118" s="305"/>
      <c r="K118" s="258"/>
      <c r="L118" s="353">
        <v>32</v>
      </c>
    </row>
    <row r="119" spans="1:17" ht="12">
      <c r="C119" s="302" t="s">
        <v>34547</v>
      </c>
      <c r="D119" s="301"/>
      <c r="F119" s="303"/>
      <c r="G119" s="294"/>
      <c r="H119" s="258"/>
      <c r="I119" s="263"/>
      <c r="J119" s="305"/>
      <c r="K119" s="258"/>
      <c r="L119" s="354">
        <v>17</v>
      </c>
    </row>
    <row r="120" spans="1:17" ht="12">
      <c r="C120" s="302"/>
      <c r="G120" s="294"/>
      <c r="H120" s="258"/>
      <c r="I120" s="258"/>
      <c r="J120" s="356" t="s">
        <v>34566</v>
      </c>
      <c r="K120" s="411" t="s">
        <v>34537</v>
      </c>
      <c r="L120" s="412">
        <f>SUM(L113:L119)</f>
        <v>161</v>
      </c>
    </row>
    <row r="122" spans="1:17" s="242" customFormat="1" ht="15.75" customHeight="1" outlineLevel="2">
      <c r="A122" s="275" t="s">
        <v>34536</v>
      </c>
      <c r="B122" s="254" t="s">
        <v>851</v>
      </c>
      <c r="C122" s="1229" t="str">
        <f>VLOOKUP(B122,'DESCRIÇÃO EMOP'!A:B,2,1)</f>
        <v>DETERMINACAO DA DEFORMACAO DE PAVIMENTOS COM O AUXILIO DA VIGA BENKELMANN,POR PONTO</v>
      </c>
      <c r="D122" s="1230"/>
      <c r="E122" s="1230"/>
      <c r="F122" s="1230"/>
      <c r="G122" s="1230"/>
      <c r="H122" s="1230"/>
      <c r="I122" s="1230"/>
      <c r="J122" s="1231"/>
      <c r="K122" s="306" t="str">
        <f>K132</f>
        <v>UNI.</v>
      </c>
      <c r="L122" s="276" t="e">
        <f>L132</f>
        <v>#N/A</v>
      </c>
      <c r="N122" s="255" t="e">
        <f>VLOOKUP(B122,#REF!,2,FALSE)</f>
        <v>#REF!</v>
      </c>
      <c r="O122" s="247" t="e">
        <f>L122*N122</f>
        <v>#N/A</v>
      </c>
      <c r="Q122" s="252"/>
    </row>
    <row r="123" spans="1:17" s="242" customFormat="1" ht="12.75" customHeight="1" outlineLevel="2">
      <c r="A123" s="347"/>
      <c r="B123" s="348"/>
      <c r="C123" s="349"/>
      <c r="D123" s="349"/>
      <c r="E123" s="352" t="s">
        <v>34549</v>
      </c>
      <c r="F123" s="349"/>
      <c r="G123" s="349"/>
      <c r="H123" s="349"/>
      <c r="I123" s="349"/>
      <c r="J123" s="349"/>
      <c r="K123" s="350"/>
      <c r="L123" s="351"/>
      <c r="N123" s="255"/>
      <c r="O123" s="247"/>
      <c r="Q123" s="252"/>
    </row>
    <row r="124" spans="1:17" s="260" customFormat="1" ht="15" customHeight="1" outlineLevel="2">
      <c r="A124" s="256"/>
      <c r="B124" s="257"/>
      <c r="C124" s="300"/>
      <c r="D124" s="301"/>
      <c r="E124" s="297" t="s">
        <v>34550</v>
      </c>
      <c r="F124" s="284" t="s">
        <v>31</v>
      </c>
      <c r="G124" s="286" t="s">
        <v>34551</v>
      </c>
      <c r="H124" s="258"/>
      <c r="I124" s="258"/>
      <c r="J124" s="258"/>
      <c r="K124" s="258"/>
      <c r="L124" s="259"/>
      <c r="Q124" s="252"/>
    </row>
    <row r="125" spans="1:17" s="260" customFormat="1" ht="15" customHeight="1" outlineLevel="2">
      <c r="A125" s="261"/>
      <c r="B125" s="262"/>
      <c r="C125" s="302" t="s">
        <v>34541</v>
      </c>
      <c r="D125" s="301"/>
      <c r="E125" s="353">
        <v>13</v>
      </c>
      <c r="F125" s="303" t="s">
        <v>31</v>
      </c>
      <c r="G125" s="344">
        <v>2</v>
      </c>
      <c r="H125" s="263"/>
      <c r="K125" s="267" t="s">
        <v>24226</v>
      </c>
      <c r="L125" s="305" t="e">
        <f>#N/A</f>
        <v>#N/A</v>
      </c>
      <c r="Q125" s="252"/>
    </row>
    <row r="126" spans="1:17" s="260" customFormat="1" ht="15" customHeight="1" outlineLevel="2">
      <c r="A126" s="256"/>
      <c r="B126" s="266"/>
      <c r="C126" s="302" t="s">
        <v>34542</v>
      </c>
      <c r="D126" s="301"/>
      <c r="E126" s="353">
        <v>15</v>
      </c>
      <c r="F126" s="303" t="s">
        <v>31</v>
      </c>
      <c r="G126" s="355">
        <v>2</v>
      </c>
      <c r="H126" s="263"/>
      <c r="K126" s="267" t="s">
        <v>24226</v>
      </c>
      <c r="L126" s="305" t="e">
        <f>#N/A</f>
        <v>#N/A</v>
      </c>
      <c r="Q126" s="252"/>
    </row>
    <row r="127" spans="1:17" s="260" customFormat="1" ht="15" customHeight="1" outlineLevel="2">
      <c r="A127" s="256"/>
      <c r="B127" s="268"/>
      <c r="C127" s="302" t="s">
        <v>34543</v>
      </c>
      <c r="D127" s="301"/>
      <c r="E127" s="353">
        <v>28</v>
      </c>
      <c r="F127" s="303" t="s">
        <v>31</v>
      </c>
      <c r="G127" s="355">
        <v>2</v>
      </c>
      <c r="H127" s="268"/>
      <c r="K127" s="267" t="s">
        <v>24226</v>
      </c>
      <c r="L127" s="305" t="e">
        <f>#N/A</f>
        <v>#N/A</v>
      </c>
      <c r="Q127" s="252"/>
    </row>
    <row r="128" spans="1:17" s="260" customFormat="1" ht="15" customHeight="1" outlineLevel="2">
      <c r="A128" s="256"/>
      <c r="B128" s="262"/>
      <c r="C128" s="302" t="s">
        <v>34544</v>
      </c>
      <c r="D128" s="301"/>
      <c r="E128" s="353">
        <v>28</v>
      </c>
      <c r="F128" s="303" t="s">
        <v>31</v>
      </c>
      <c r="G128" s="355">
        <v>2</v>
      </c>
      <c r="H128" s="267"/>
      <c r="K128" s="267" t="s">
        <v>24226</v>
      </c>
      <c r="L128" s="305" t="e">
        <f>#N/A</f>
        <v>#N/A</v>
      </c>
      <c r="Q128" s="252"/>
    </row>
    <row r="129" spans="1:17" s="260" customFormat="1" ht="15" customHeight="1" outlineLevel="2">
      <c r="A129" s="256"/>
      <c r="B129" s="266"/>
      <c r="C129" s="302" t="s">
        <v>34545</v>
      </c>
      <c r="D129" s="301"/>
      <c r="E129" s="353">
        <v>28</v>
      </c>
      <c r="F129" s="303" t="s">
        <v>31</v>
      </c>
      <c r="G129" s="355">
        <v>2</v>
      </c>
      <c r="H129" s="266"/>
      <c r="K129" s="267" t="s">
        <v>24226</v>
      </c>
      <c r="L129" s="305" t="e">
        <f>#N/A</f>
        <v>#N/A</v>
      </c>
      <c r="Q129" s="252"/>
    </row>
    <row r="130" spans="1:17" s="260" customFormat="1" ht="15" customHeight="1" outlineLevel="2">
      <c r="A130" s="256"/>
      <c r="B130" s="257"/>
      <c r="C130" s="302" t="s">
        <v>34546</v>
      </c>
      <c r="D130" s="301"/>
      <c r="E130" s="353">
        <v>32</v>
      </c>
      <c r="F130" s="303" t="s">
        <v>31</v>
      </c>
      <c r="G130" s="355">
        <v>2</v>
      </c>
      <c r="H130" s="258"/>
      <c r="K130" s="267" t="s">
        <v>24226</v>
      </c>
      <c r="L130" s="305" t="e">
        <f>#N/A</f>
        <v>#N/A</v>
      </c>
      <c r="Q130" s="252"/>
    </row>
    <row r="131" spans="1:17" s="260" customFormat="1" ht="15" customHeight="1" outlineLevel="2">
      <c r="A131" s="274"/>
      <c r="B131" s="257"/>
      <c r="C131" s="302" t="s">
        <v>34547</v>
      </c>
      <c r="D131" s="301"/>
      <c r="E131" s="353">
        <v>17</v>
      </c>
      <c r="F131" s="303" t="s">
        <v>31</v>
      </c>
      <c r="G131" s="355">
        <v>2</v>
      </c>
      <c r="H131" s="258"/>
      <c r="K131" s="267" t="s">
        <v>24226</v>
      </c>
      <c r="L131" s="313" t="e">
        <f>#N/A</f>
        <v>#N/A</v>
      </c>
      <c r="Q131" s="252"/>
    </row>
    <row r="132" spans="1:17" s="260" customFormat="1" ht="15" customHeight="1" outlineLevel="2">
      <c r="A132" s="274"/>
      <c r="B132" s="257"/>
      <c r="C132" s="302"/>
      <c r="D132" s="301"/>
      <c r="E132" s="292"/>
      <c r="F132" s="303"/>
      <c r="G132" s="294"/>
      <c r="I132" s="258"/>
      <c r="J132" s="356" t="s">
        <v>34566</v>
      </c>
      <c r="K132" s="258" t="s">
        <v>34537</v>
      </c>
      <c r="L132" s="412" t="e">
        <f>SUM(L125:L131)</f>
        <v>#N/A</v>
      </c>
      <c r="Q132" s="252"/>
    </row>
    <row r="134" spans="1:17" s="363" customFormat="1" ht="15" customHeight="1">
      <c r="A134" s="250">
        <v>2</v>
      </c>
      <c r="B134" s="249" t="s">
        <v>34571</v>
      </c>
      <c r="C134" s="250"/>
      <c r="D134" s="250"/>
      <c r="E134" s="250"/>
      <c r="F134" s="250"/>
      <c r="G134" s="250"/>
      <c r="H134" s="250"/>
      <c r="I134" s="250"/>
      <c r="J134" s="250"/>
      <c r="K134" s="250"/>
      <c r="L134" s="249"/>
      <c r="Q134" s="252"/>
    </row>
    <row r="135" spans="1:17" s="242" customFormat="1" ht="37.5" customHeight="1" outlineLevel="2">
      <c r="A135" s="359" t="s">
        <v>21</v>
      </c>
      <c r="B135" s="360" t="s">
        <v>71</v>
      </c>
      <c r="C135" s="1232" t="str">
        <f>VLOOKUP(B135,'DESCRIÇÃO EMOP'!A:B,2,1)</f>
        <v>SEMAFORO PARA SINALIZACAO DE BLOQUEIO DE OBRA NA VIA PUBLICA,DE ACORDO COM A RESOLUCAO DA PREFEITURA-RJ,COMPREENDENDO FORNECIMENTO E COLOCACAO DE TODOS OS MATERIAIS NECESSARIOS,INCLUSIVE MATERIAIS ELETRICOS,CONSIDERANDO 40 VEZES O REAPROVEITAMENTO DA MADEIRA</v>
      </c>
      <c r="D135" s="1233"/>
      <c r="E135" s="1233"/>
      <c r="F135" s="1233"/>
      <c r="G135" s="1233"/>
      <c r="H135" s="1233"/>
      <c r="I135" s="1233"/>
      <c r="J135" s="1234"/>
      <c r="K135" s="361" t="str">
        <f>K122</f>
        <v>UNI.</v>
      </c>
      <c r="L135" s="362">
        <f>L138</f>
        <v>504</v>
      </c>
      <c r="N135" s="255" t="e">
        <f>VLOOKUP(B135,#REF!,2,FALSE)</f>
        <v>#REF!</v>
      </c>
      <c r="O135" s="247" t="e">
        <f>L135*N135</f>
        <v>#REF!</v>
      </c>
      <c r="Q135" s="252"/>
    </row>
    <row r="137" spans="1:17">
      <c r="C137" s="357" t="s">
        <v>62</v>
      </c>
      <c r="D137" s="357"/>
      <c r="E137" s="357" t="s">
        <v>63</v>
      </c>
      <c r="F137" s="357"/>
      <c r="G137" s="357"/>
      <c r="H137" s="357" t="s">
        <v>58</v>
      </c>
    </row>
    <row r="138" spans="1:17">
      <c r="C138" s="340">
        <v>9</v>
      </c>
      <c r="D138" s="340" t="s">
        <v>37</v>
      </c>
      <c r="E138" s="340">
        <v>7</v>
      </c>
      <c r="F138" s="340" t="s">
        <v>37</v>
      </c>
      <c r="G138" s="340"/>
      <c r="H138" s="340">
        <v>8</v>
      </c>
      <c r="K138" s="64" t="s">
        <v>17</v>
      </c>
      <c r="L138" s="345">
        <f>H138*E138*C138</f>
        <v>504</v>
      </c>
    </row>
    <row r="140" spans="1:17" s="242" customFormat="1" ht="30" customHeight="1" outlineLevel="2">
      <c r="A140" s="275" t="s">
        <v>22</v>
      </c>
      <c r="B140" s="254" t="s">
        <v>72</v>
      </c>
      <c r="C140" s="1229" t="str">
        <f>VLOOKUP(B140,'DESCRIÇÃO EMOP'!A:B,2,1)</f>
        <v>PLACA DE SINALIZACAO PREVENTIVA PARA OBRA NA VIA PUBLICA,DEACORDO COM A RESOLUCAO DA PREFEITURA-RJ, COMPREENDENDO FORNECIMENTO E PINTURA DA PLACA E DOS SUPORTES DE MADEIRA.FORNECIMENTO E COLOCACAO</v>
      </c>
      <c r="D140" s="1230"/>
      <c r="E140" s="1230"/>
      <c r="F140" s="1230"/>
      <c r="G140" s="1230"/>
      <c r="H140" s="1230"/>
      <c r="I140" s="1230"/>
      <c r="J140" s="1231"/>
      <c r="K140" s="306" t="s">
        <v>34537</v>
      </c>
      <c r="L140" s="276">
        <f>L143</f>
        <v>143.44</v>
      </c>
      <c r="N140" s="255" t="e">
        <f>VLOOKUP(B140,#REF!,2,FALSE)</f>
        <v>#REF!</v>
      </c>
      <c r="O140" s="247" t="e">
        <f>L140*N140</f>
        <v>#REF!</v>
      </c>
      <c r="Q140" s="252"/>
    </row>
    <row r="142" spans="1:17">
      <c r="C142" s="357" t="s">
        <v>64</v>
      </c>
      <c r="D142" s="357"/>
      <c r="E142" s="357" t="s">
        <v>56</v>
      </c>
      <c r="K142" s="64"/>
      <c r="L142" s="357"/>
    </row>
    <row r="143" spans="1:17">
      <c r="C143" s="358">
        <v>3586</v>
      </c>
      <c r="D143" s="340" t="s">
        <v>38</v>
      </c>
      <c r="E143" s="340">
        <v>25</v>
      </c>
      <c r="K143" s="64" t="s">
        <v>17</v>
      </c>
      <c r="L143" s="345">
        <f>C143/E143</f>
        <v>143.44</v>
      </c>
    </row>
    <row r="145" spans="1:17" s="242" customFormat="1" ht="22.5" customHeight="1" outlineLevel="2">
      <c r="A145" s="275" t="s">
        <v>25</v>
      </c>
      <c r="B145" s="254" t="s">
        <v>70</v>
      </c>
      <c r="C145" s="1229" t="str">
        <f>VLOOKUP(B145,'DESCRIÇÃO EMOP'!A:B,2,1)</f>
        <v>CERCA PROTETORA DE BORDA DE VALA OU OBRA,COM TELA PLASTICA NA COR LARANJA OU AMARELA,CONSIDERANDO 1 VEZ DE UTILIZACAO,INCLUSIVE APOIOS,FORNECIMENTO,COLOCACAO E RETIRADA</v>
      </c>
      <c r="D145" s="1230"/>
      <c r="E145" s="1230"/>
      <c r="F145" s="1230"/>
      <c r="G145" s="1230"/>
      <c r="H145" s="1230"/>
      <c r="I145" s="1230"/>
      <c r="J145" s="1231"/>
      <c r="K145" s="306" t="str">
        <f>K150</f>
        <v>M2</v>
      </c>
      <c r="L145" s="276">
        <f>L150</f>
        <v>7356</v>
      </c>
      <c r="N145" s="255" t="e">
        <f>VLOOKUP(B145,#REF!,2,FALSE)</f>
        <v>#REF!</v>
      </c>
      <c r="O145" s="247" t="e">
        <f>L145*N145</f>
        <v>#REF!</v>
      </c>
      <c r="Q145" s="252"/>
    </row>
    <row r="147" spans="1:17">
      <c r="C147" s="365" t="s">
        <v>64</v>
      </c>
      <c r="D147" s="364" t="s">
        <v>18</v>
      </c>
      <c r="E147" s="357" t="s">
        <v>30</v>
      </c>
      <c r="F147" s="364" t="s">
        <v>18</v>
      </c>
      <c r="G147" s="365" t="s">
        <v>67</v>
      </c>
    </row>
    <row r="148" spans="1:17">
      <c r="C148" s="358">
        <v>3586</v>
      </c>
      <c r="D148" s="340" t="s">
        <v>18</v>
      </c>
      <c r="E148" s="340">
        <v>2</v>
      </c>
      <c r="F148" s="311" t="s">
        <v>18</v>
      </c>
      <c r="G148" s="344">
        <v>1</v>
      </c>
      <c r="K148" s="64" t="s">
        <v>17</v>
      </c>
      <c r="L148" s="345">
        <f>C148*E148*G148</f>
        <v>7172</v>
      </c>
    </row>
    <row r="149" spans="1:17">
      <c r="C149" s="358">
        <v>92</v>
      </c>
      <c r="D149" s="340" t="s">
        <v>18</v>
      </c>
      <c r="E149" s="340">
        <v>2</v>
      </c>
      <c r="F149" s="311" t="s">
        <v>18</v>
      </c>
      <c r="G149" s="344">
        <v>1</v>
      </c>
      <c r="H149" s="378" t="s">
        <v>34511</v>
      </c>
      <c r="K149" s="64" t="s">
        <v>17</v>
      </c>
      <c r="L149" s="367">
        <f>C149*E149*G149</f>
        <v>184</v>
      </c>
    </row>
    <row r="150" spans="1:17" ht="12">
      <c r="I150" s="258"/>
      <c r="J150" s="356" t="s">
        <v>34566</v>
      </c>
      <c r="K150" s="258" t="s">
        <v>13</v>
      </c>
      <c r="L150" s="412">
        <f>SUM(L148:L149)</f>
        <v>7356</v>
      </c>
    </row>
    <row r="151" spans="1:17" s="242" customFormat="1" ht="22.5" customHeight="1" outlineLevel="2">
      <c r="A151" s="275" t="s">
        <v>59</v>
      </c>
      <c r="B151" s="254" t="s">
        <v>193</v>
      </c>
      <c r="C151" s="1229" t="str">
        <f>VLOOKUP(B151,'DESCRIÇÃO EMOP'!A:B,2,1)</f>
        <v>ESCAVACAO MANUAL DE VALA/CAVA EM MATERIAL DE 1ª CATEGORIA (A(AREIA,ARGILA OU PICARRA),ATE 1,50M DE PROFUNDIDADE,EXCLUSIVE ESCORAMENTO E ESGOTAMENTO</v>
      </c>
      <c r="D151" s="1230"/>
      <c r="E151" s="1230"/>
      <c r="F151" s="1230"/>
      <c r="G151" s="1230"/>
      <c r="H151" s="1230"/>
      <c r="I151" s="1230"/>
      <c r="J151" s="1231"/>
      <c r="K151" s="306" t="str">
        <f>K154</f>
        <v>=</v>
      </c>
      <c r="L151" s="276">
        <f>L154</f>
        <v>164</v>
      </c>
      <c r="N151" s="255" t="e">
        <f>VLOOKUP(B151,#REF!,2,FALSE)</f>
        <v>#REF!</v>
      </c>
      <c r="O151" s="247" t="e">
        <f>L151*N151</f>
        <v>#REF!</v>
      </c>
      <c r="Q151" s="252"/>
    </row>
    <row r="153" spans="1:17">
      <c r="C153" s="365" t="s">
        <v>34573</v>
      </c>
      <c r="D153" s="364" t="s">
        <v>18</v>
      </c>
      <c r="E153" s="357" t="s">
        <v>34574</v>
      </c>
      <c r="F153" s="364" t="s">
        <v>18</v>
      </c>
      <c r="G153" s="366" t="s">
        <v>34575</v>
      </c>
    </row>
    <row r="154" spans="1:17" s="371" customFormat="1">
      <c r="A154" s="368"/>
      <c r="B154" s="369"/>
      <c r="C154" s="345">
        <v>164</v>
      </c>
      <c r="D154" s="345" t="s">
        <v>31</v>
      </c>
      <c r="E154" s="345">
        <v>1</v>
      </c>
      <c r="F154" s="345" t="s">
        <v>31</v>
      </c>
      <c r="G154" s="345">
        <v>1</v>
      </c>
      <c r="H154" s="345"/>
      <c r="I154" s="345"/>
      <c r="J154" s="345"/>
      <c r="K154" s="345" t="s">
        <v>17</v>
      </c>
      <c r="L154" s="345">
        <f>C154*E154*G154</f>
        <v>164</v>
      </c>
      <c r="M154" s="341"/>
    </row>
    <row r="156" spans="1:17" s="242" customFormat="1" ht="18" customHeight="1" outlineLevel="2">
      <c r="A156" s="275" t="s">
        <v>39</v>
      </c>
      <c r="B156" s="254" t="s">
        <v>2083</v>
      </c>
      <c r="C156" s="1229" t="str">
        <f>VLOOKUP(B156,'DESCRIÇÃO EMOP'!A:B,2,1)</f>
        <v>REATERRO DE VALA/CAVA COM PO-DE-PEDRA,INCLUSIVE FORNECIMENTODO MATERIAL E COMPACTACAO MANUAL</v>
      </c>
      <c r="D156" s="1230"/>
      <c r="E156" s="1230"/>
      <c r="F156" s="1230"/>
      <c r="G156" s="1230"/>
      <c r="H156" s="1230"/>
      <c r="I156" s="1230"/>
      <c r="J156" s="1231"/>
      <c r="K156" s="306" t="s">
        <v>16</v>
      </c>
      <c r="L156" s="276" t="e">
        <f>L164+L174+L187+ROUND(2,L164+L174+L187)</f>
        <v>#N/A</v>
      </c>
      <c r="N156" s="255" t="e">
        <f>VLOOKUP(B156,#REF!,2,FALSE)</f>
        <v>#REF!</v>
      </c>
      <c r="O156" s="247" t="e">
        <f>L156*N156</f>
        <v>#N/A</v>
      </c>
      <c r="Q156" s="252"/>
    </row>
    <row r="158" spans="1:17">
      <c r="C158" s="365" t="s">
        <v>34573</v>
      </c>
      <c r="D158" s="357" t="s">
        <v>18</v>
      </c>
      <c r="E158" s="357" t="s">
        <v>34576</v>
      </c>
      <c r="F158" s="357" t="s">
        <v>18</v>
      </c>
      <c r="G158" s="366" t="s">
        <v>34577</v>
      </c>
      <c r="I158" s="357" t="s">
        <v>31</v>
      </c>
      <c r="J158" s="357" t="s">
        <v>34575</v>
      </c>
    </row>
    <row r="159" spans="1:17" s="371" customFormat="1">
      <c r="A159" s="368"/>
      <c r="B159" s="355" t="s">
        <v>34579</v>
      </c>
      <c r="C159" s="335">
        <v>42</v>
      </c>
      <c r="D159" s="345" t="s">
        <v>31</v>
      </c>
      <c r="E159" s="345">
        <v>1.2</v>
      </c>
      <c r="F159" s="345" t="s">
        <v>31</v>
      </c>
      <c r="G159" s="345">
        <v>1.2</v>
      </c>
      <c r="H159" s="345"/>
      <c r="I159" s="345" t="s">
        <v>31</v>
      </c>
      <c r="J159" s="345">
        <v>1.5</v>
      </c>
      <c r="K159" s="370" t="s">
        <v>17</v>
      </c>
      <c r="L159" s="341">
        <f>C159*E159*G159*J159</f>
        <v>90.72</v>
      </c>
      <c r="M159" s="341"/>
    </row>
    <row r="160" spans="1:17">
      <c r="B160" s="56" t="s">
        <v>34474</v>
      </c>
      <c r="C160" s="335">
        <v>8</v>
      </c>
      <c r="D160" s="345" t="s">
        <v>31</v>
      </c>
      <c r="E160" s="345">
        <v>2</v>
      </c>
      <c r="F160" s="345" t="s">
        <v>31</v>
      </c>
      <c r="G160" s="345">
        <v>2</v>
      </c>
      <c r="I160" s="345" t="s">
        <v>31</v>
      </c>
      <c r="J160" s="345">
        <v>1.5</v>
      </c>
      <c r="K160" s="370" t="s">
        <v>17</v>
      </c>
      <c r="L160" s="341">
        <f>C160*E160*G160*J160</f>
        <v>48</v>
      </c>
    </row>
    <row r="161" spans="2:13">
      <c r="B161" s="56" t="s">
        <v>141</v>
      </c>
      <c r="C161" s="335">
        <v>25</v>
      </c>
      <c r="D161" s="345" t="s">
        <v>31</v>
      </c>
      <c r="E161" s="345">
        <v>2.5</v>
      </c>
      <c r="F161" s="345" t="s">
        <v>31</v>
      </c>
      <c r="G161" s="345">
        <v>2.5</v>
      </c>
      <c r="I161" s="345" t="s">
        <v>31</v>
      </c>
      <c r="J161" s="345">
        <v>2.5</v>
      </c>
      <c r="K161" s="370" t="s">
        <v>17</v>
      </c>
      <c r="L161" s="341">
        <f>C161*E161*G161*J161</f>
        <v>390.625</v>
      </c>
    </row>
    <row r="162" spans="2:13">
      <c r="B162" s="56" t="s">
        <v>34507</v>
      </c>
      <c r="C162" s="335">
        <v>3</v>
      </c>
      <c r="D162" s="345" t="s">
        <v>31</v>
      </c>
      <c r="E162" s="345">
        <v>3</v>
      </c>
      <c r="F162" s="345" t="s">
        <v>31</v>
      </c>
      <c r="G162" s="345">
        <v>3</v>
      </c>
      <c r="I162" s="345" t="s">
        <v>31</v>
      </c>
      <c r="J162" s="345">
        <v>2.5</v>
      </c>
      <c r="K162" s="370" t="s">
        <v>17</v>
      </c>
      <c r="L162" s="341">
        <f>C162*E162*G162*J162</f>
        <v>67.5</v>
      </c>
    </row>
    <row r="163" spans="2:13">
      <c r="B163" s="378" t="s">
        <v>42</v>
      </c>
      <c r="C163" s="335">
        <v>167</v>
      </c>
      <c r="D163" s="345" t="s">
        <v>31</v>
      </c>
      <c r="E163" s="345">
        <v>1</v>
      </c>
      <c r="F163" s="345" t="s">
        <v>31</v>
      </c>
      <c r="G163" s="345">
        <v>1</v>
      </c>
      <c r="I163" s="345" t="s">
        <v>31</v>
      </c>
      <c r="J163" s="345">
        <v>1.2</v>
      </c>
      <c r="K163" s="370" t="s">
        <v>17</v>
      </c>
      <c r="L163" s="372">
        <f>C163*E163*G163*J163</f>
        <v>200.4</v>
      </c>
    </row>
    <row r="164" spans="2:13">
      <c r="K164" s="376" t="s">
        <v>34578</v>
      </c>
      <c r="L164" s="374">
        <f>SUM(L159:L163)</f>
        <v>797.245</v>
      </c>
    </row>
    <row r="165" spans="2:13">
      <c r="K165" s="373"/>
      <c r="L165" s="375"/>
    </row>
    <row r="166" spans="2:13">
      <c r="C166" s="365" t="s">
        <v>34496</v>
      </c>
      <c r="D166" s="357" t="s">
        <v>18</v>
      </c>
      <c r="E166" s="357" t="s">
        <v>34574</v>
      </c>
      <c r="F166" s="357" t="s">
        <v>18</v>
      </c>
      <c r="G166" s="366" t="s">
        <v>34575</v>
      </c>
    </row>
    <row r="167" spans="2:13">
      <c r="B167" s="56" t="s">
        <v>0</v>
      </c>
      <c r="C167" s="345">
        <v>1217</v>
      </c>
      <c r="D167" s="345" t="s">
        <v>31</v>
      </c>
      <c r="E167" s="345">
        <v>1</v>
      </c>
      <c r="G167" s="345">
        <v>1.5</v>
      </c>
      <c r="I167" s="345" t="s">
        <v>31</v>
      </c>
      <c r="K167" s="370" t="s">
        <v>17</v>
      </c>
      <c r="L167" s="379">
        <f>C167*E167*G167</f>
        <v>1825.5</v>
      </c>
    </row>
    <row r="168" spans="2:13">
      <c r="B168" s="56" t="s">
        <v>24</v>
      </c>
      <c r="C168" s="345">
        <v>656</v>
      </c>
      <c r="D168" s="345" t="s">
        <v>31</v>
      </c>
      <c r="E168" s="345">
        <v>1</v>
      </c>
      <c r="G168" s="345">
        <v>1</v>
      </c>
      <c r="I168" s="345" t="s">
        <v>31</v>
      </c>
      <c r="K168" s="370" t="s">
        <v>17</v>
      </c>
      <c r="L168" s="379" t="e">
        <f>#N/A</f>
        <v>#N/A</v>
      </c>
    </row>
    <row r="169" spans="2:13">
      <c r="B169" s="56" t="s">
        <v>24230</v>
      </c>
      <c r="C169" s="345">
        <v>720</v>
      </c>
      <c r="D169" s="345" t="s">
        <v>31</v>
      </c>
      <c r="E169" s="345">
        <v>1.6</v>
      </c>
      <c r="G169" s="345">
        <v>1.5</v>
      </c>
      <c r="I169" s="345" t="s">
        <v>31</v>
      </c>
      <c r="K169" s="370" t="s">
        <v>17</v>
      </c>
      <c r="L169" s="379" t="e">
        <f>#N/A</f>
        <v>#N/A</v>
      </c>
    </row>
    <row r="170" spans="2:13">
      <c r="B170" s="56" t="s">
        <v>24231</v>
      </c>
      <c r="C170" s="345">
        <v>355</v>
      </c>
      <c r="D170" s="345" t="s">
        <v>31</v>
      </c>
      <c r="E170" s="345">
        <v>1.8</v>
      </c>
      <c r="G170" s="345">
        <v>1.5</v>
      </c>
      <c r="I170" s="345" t="s">
        <v>31</v>
      </c>
      <c r="K170" s="370" t="s">
        <v>17</v>
      </c>
      <c r="L170" s="379" t="e">
        <f>#N/A</f>
        <v>#N/A</v>
      </c>
    </row>
    <row r="171" spans="2:13">
      <c r="B171" s="56" t="s">
        <v>142</v>
      </c>
      <c r="C171" s="345">
        <v>395</v>
      </c>
      <c r="D171" s="345" t="s">
        <v>31</v>
      </c>
      <c r="E171" s="345">
        <v>2</v>
      </c>
      <c r="G171" s="345">
        <v>1.5</v>
      </c>
      <c r="I171" s="345" t="s">
        <v>31</v>
      </c>
      <c r="K171" s="370" t="s">
        <v>17</v>
      </c>
      <c r="L171" s="379" t="e">
        <f>#N/A</f>
        <v>#N/A</v>
      </c>
    </row>
    <row r="172" spans="2:13">
      <c r="B172" s="56" t="s">
        <v>34490</v>
      </c>
      <c r="C172" s="345">
        <v>243</v>
      </c>
      <c r="E172" s="345">
        <v>2</v>
      </c>
      <c r="G172" s="345">
        <v>1</v>
      </c>
      <c r="K172" s="370" t="s">
        <v>17</v>
      </c>
      <c r="L172" s="379" t="e">
        <f>#N/A</f>
        <v>#N/A</v>
      </c>
    </row>
    <row r="173" spans="2:13">
      <c r="B173" s="64" t="s">
        <v>34524</v>
      </c>
      <c r="C173" s="345">
        <v>92</v>
      </c>
      <c r="E173" s="345">
        <v>2.5</v>
      </c>
      <c r="G173" s="345">
        <v>2.5</v>
      </c>
      <c r="K173" s="370" t="s">
        <v>17</v>
      </c>
      <c r="L173" s="380" t="e">
        <f>#N/A</f>
        <v>#N/A</v>
      </c>
    </row>
    <row r="174" spans="2:13">
      <c r="K174" s="376" t="s">
        <v>34486</v>
      </c>
      <c r="L174" s="381" t="e">
        <f>SUM(L167:L173)</f>
        <v>#N/A</v>
      </c>
    </row>
    <row r="175" spans="2:13">
      <c r="K175" s="370"/>
    </row>
    <row r="176" spans="2:13">
      <c r="B176" s="382" t="s">
        <v>32</v>
      </c>
      <c r="C176" s="384">
        <v>42</v>
      </c>
      <c r="E176" s="382" t="s">
        <v>7</v>
      </c>
      <c r="K176" s="383" t="s">
        <v>17</v>
      </c>
      <c r="L176" s="387">
        <f>C176*M176*-1</f>
        <v>-161.28000000000003</v>
      </c>
      <c r="M176" s="235">
        <v>3.8400000000000007</v>
      </c>
    </row>
    <row r="177" spans="1:17">
      <c r="B177" s="382" t="s">
        <v>34475</v>
      </c>
      <c r="C177" s="384">
        <v>8</v>
      </c>
      <c r="E177" s="382" t="s">
        <v>65</v>
      </c>
      <c r="K177" s="383" t="s">
        <v>17</v>
      </c>
      <c r="L177" s="387">
        <f>C177*M177*-1</f>
        <v>-38.880000000000003</v>
      </c>
      <c r="M177" s="235">
        <v>4.8600000000000003</v>
      </c>
    </row>
    <row r="178" spans="1:17">
      <c r="B178" s="382" t="s">
        <v>143</v>
      </c>
      <c r="C178" s="384">
        <v>25</v>
      </c>
      <c r="E178" s="382" t="s">
        <v>60</v>
      </c>
      <c r="K178" s="383" t="s">
        <v>17</v>
      </c>
      <c r="L178" s="387">
        <f>C178*M178*-1</f>
        <v>-135.375</v>
      </c>
      <c r="M178" s="235">
        <v>5.415</v>
      </c>
    </row>
    <row r="179" spans="1:17">
      <c r="B179" s="382" t="s">
        <v>33</v>
      </c>
      <c r="C179" s="384">
        <v>167</v>
      </c>
      <c r="E179" s="382" t="s">
        <v>34</v>
      </c>
      <c r="K179" s="383" t="s">
        <v>17</v>
      </c>
      <c r="L179" s="387">
        <f>C179*M179*-1</f>
        <v>-45.09</v>
      </c>
      <c r="M179" s="235">
        <v>0.27</v>
      </c>
    </row>
    <row r="180" spans="1:17">
      <c r="B180" s="382" t="s">
        <v>5</v>
      </c>
      <c r="C180" s="384">
        <v>1217</v>
      </c>
      <c r="E180" s="382">
        <v>0.19625000000000001</v>
      </c>
      <c r="G180" s="385" t="s">
        <v>6</v>
      </c>
      <c r="H180" s="386"/>
      <c r="K180" s="383" t="s">
        <v>17</v>
      </c>
      <c r="L180" s="387">
        <f>C180*E180*-1</f>
        <v>-238.83625000000001</v>
      </c>
    </row>
    <row r="181" spans="1:17">
      <c r="B181" s="382" t="s">
        <v>24</v>
      </c>
      <c r="C181" s="384">
        <v>656</v>
      </c>
      <c r="E181" s="382">
        <v>0.19625000000000001</v>
      </c>
      <c r="G181" s="385" t="s">
        <v>6</v>
      </c>
      <c r="H181" s="386"/>
      <c r="K181" s="383" t="s">
        <v>17</v>
      </c>
      <c r="L181" s="387">
        <v>-185.39</v>
      </c>
    </row>
    <row r="182" spans="1:17">
      <c r="B182" s="382" t="s">
        <v>34487</v>
      </c>
      <c r="C182" s="384">
        <v>720</v>
      </c>
      <c r="E182" s="382">
        <v>0.28260000000000002</v>
      </c>
      <c r="G182" s="385" t="s">
        <v>6</v>
      </c>
      <c r="H182" s="386"/>
      <c r="K182" s="383" t="s">
        <v>17</v>
      </c>
      <c r="L182" s="387">
        <v>-361.73</v>
      </c>
    </row>
    <row r="183" spans="1:17">
      <c r="B183" s="382" t="s">
        <v>34488</v>
      </c>
      <c r="C183" s="384">
        <v>355</v>
      </c>
      <c r="E183" s="382">
        <v>0.50239999999999996</v>
      </c>
      <c r="G183" s="385" t="s">
        <v>6</v>
      </c>
      <c r="H183" s="386"/>
      <c r="K183" s="383" t="s">
        <v>17</v>
      </c>
      <c r="L183" s="387">
        <v>-278.68</v>
      </c>
    </row>
    <row r="184" spans="1:17">
      <c r="B184" s="382" t="s">
        <v>144</v>
      </c>
      <c r="C184" s="384">
        <v>395</v>
      </c>
      <c r="E184" s="382">
        <v>0.78500000000000003</v>
      </c>
      <c r="G184" s="385" t="s">
        <v>6</v>
      </c>
      <c r="H184" s="386"/>
      <c r="K184" s="383" t="s">
        <v>17</v>
      </c>
      <c r="L184" s="387">
        <v>-395</v>
      </c>
    </row>
    <row r="185" spans="1:17">
      <c r="B185" s="382" t="s">
        <v>34490</v>
      </c>
      <c r="C185" s="384">
        <v>243</v>
      </c>
      <c r="E185" s="384">
        <f>1*1</f>
        <v>1</v>
      </c>
      <c r="G185" s="385" t="s">
        <v>31</v>
      </c>
      <c r="H185" s="386">
        <v>1.5</v>
      </c>
      <c r="K185" s="383" t="s">
        <v>17</v>
      </c>
      <c r="L185" s="387">
        <f>C185*E185*-1*H185</f>
        <v>-364.5</v>
      </c>
    </row>
    <row r="186" spans="1:17">
      <c r="B186" s="383" t="s">
        <v>34524</v>
      </c>
      <c r="C186" s="384">
        <v>92</v>
      </c>
      <c r="E186" s="384">
        <f>1*1</f>
        <v>1</v>
      </c>
      <c r="G186" s="385" t="s">
        <v>31</v>
      </c>
      <c r="H186" s="386">
        <v>1.5</v>
      </c>
      <c r="K186" s="383" t="s">
        <v>17</v>
      </c>
      <c r="L186" s="388">
        <f>C186*E186*-1*H186</f>
        <v>-138</v>
      </c>
    </row>
    <row r="187" spans="1:17">
      <c r="B187" s="383"/>
      <c r="C187" s="345"/>
      <c r="E187" s="382"/>
      <c r="K187" s="390" t="s">
        <v>34580</v>
      </c>
      <c r="L187" s="389">
        <f>SUM(L176:L186)</f>
        <v>-2342.7612500000005</v>
      </c>
    </row>
    <row r="189" spans="1:17" s="242" customFormat="1" ht="36.75" customHeight="1" outlineLevel="2">
      <c r="A189" s="275" t="s">
        <v>40</v>
      </c>
      <c r="B189" s="254" t="s">
        <v>76</v>
      </c>
      <c r="C189" s="1229" t="str">
        <f>VLOOKUP(B189,'DESCRIÇÃO EMOP'!A:B,2,1)</f>
        <v>ESCAVACAO MECANICA DE VALA NAO ESCORADA EM MATERIAL DE 1ªCATEGORIA COM PEDRAS,INSTALACOES PREDIAIS OU OUTROS REDUTORES DE PRODUTIVIDADE OU CAVAS DE FUNDACAO,ATE 1,50M DE PROFUNDIDADE,UTILIZANDO RETRO-ESCAVADEIRA,EXCLUSIVE ESGOTAMENTO</v>
      </c>
      <c r="D189" s="1230"/>
      <c r="E189" s="1230"/>
      <c r="F189" s="1230"/>
      <c r="G189" s="1230"/>
      <c r="H189" s="1230"/>
      <c r="I189" s="1230"/>
      <c r="J189" s="1231"/>
      <c r="K189" s="306" t="s">
        <v>16</v>
      </c>
      <c r="L189" s="276">
        <f>L206</f>
        <v>8021.7300000000005</v>
      </c>
      <c r="N189" s="255" t="e">
        <f>VLOOKUP(B189,#REF!,2,FALSE)</f>
        <v>#REF!</v>
      </c>
      <c r="O189" s="247" t="e">
        <f>L189*N189</f>
        <v>#REF!</v>
      </c>
      <c r="Q189" s="252"/>
    </row>
    <row r="191" spans="1:17">
      <c r="C191" s="365" t="s">
        <v>34496</v>
      </c>
      <c r="D191" s="357" t="s">
        <v>18</v>
      </c>
      <c r="E191" s="357" t="s">
        <v>34574</v>
      </c>
      <c r="F191" s="357" t="s">
        <v>18</v>
      </c>
      <c r="G191" s="366" t="s">
        <v>34575</v>
      </c>
    </row>
    <row r="192" spans="1:17">
      <c r="B192" s="378" t="s">
        <v>0</v>
      </c>
      <c r="C192" s="345">
        <v>1217</v>
      </c>
      <c r="D192" s="345" t="s">
        <v>31</v>
      </c>
      <c r="E192" s="391">
        <v>1</v>
      </c>
      <c r="F192" s="345" t="s">
        <v>31</v>
      </c>
      <c r="G192" s="345">
        <v>1.5</v>
      </c>
      <c r="K192" s="278" t="s">
        <v>17</v>
      </c>
      <c r="L192" s="392">
        <v>1800.84</v>
      </c>
    </row>
    <row r="193" spans="1:17">
      <c r="B193" s="378" t="s">
        <v>24</v>
      </c>
      <c r="C193" s="345">
        <v>668</v>
      </c>
      <c r="D193" s="345" t="s">
        <v>31</v>
      </c>
      <c r="E193" s="391">
        <v>1</v>
      </c>
      <c r="F193" s="345" t="s">
        <v>31</v>
      </c>
      <c r="G193" s="345">
        <v>1.5</v>
      </c>
      <c r="K193" s="278" t="s">
        <v>17</v>
      </c>
      <c r="L193" s="392">
        <v>1002</v>
      </c>
    </row>
    <row r="194" spans="1:17">
      <c r="B194" s="378" t="s">
        <v>24230</v>
      </c>
      <c r="C194" s="345">
        <v>720</v>
      </c>
      <c r="D194" s="345" t="s">
        <v>31</v>
      </c>
      <c r="E194" s="391">
        <v>1.2</v>
      </c>
      <c r="F194" s="345" t="s">
        <v>31</v>
      </c>
      <c r="G194" s="345">
        <v>1.5</v>
      </c>
      <c r="K194" s="278" t="s">
        <v>17</v>
      </c>
      <c r="L194" s="392">
        <v>1711.8</v>
      </c>
    </row>
    <row r="195" spans="1:17">
      <c r="B195" s="378" t="s">
        <v>24231</v>
      </c>
      <c r="C195" s="345">
        <v>355</v>
      </c>
      <c r="D195" s="345" t="s">
        <v>31</v>
      </c>
      <c r="E195" s="391">
        <v>1.6</v>
      </c>
      <c r="F195" s="345" t="s">
        <v>31</v>
      </c>
      <c r="G195" s="345">
        <v>1.5</v>
      </c>
      <c r="K195" s="278" t="s">
        <v>17</v>
      </c>
      <c r="L195" s="392">
        <v>892.33</v>
      </c>
    </row>
    <row r="196" spans="1:17">
      <c r="B196" s="378" t="s">
        <v>142</v>
      </c>
      <c r="C196" s="345">
        <v>395</v>
      </c>
      <c r="D196" s="345" t="s">
        <v>31</v>
      </c>
      <c r="E196" s="391">
        <v>2</v>
      </c>
      <c r="F196" s="345" t="s">
        <v>31</v>
      </c>
      <c r="G196" s="345">
        <v>1.5</v>
      </c>
      <c r="K196" s="278" t="s">
        <v>17</v>
      </c>
      <c r="L196" s="392">
        <v>1185</v>
      </c>
    </row>
    <row r="197" spans="1:17">
      <c r="B197" s="378" t="s">
        <v>34508</v>
      </c>
      <c r="C197" s="345"/>
      <c r="D197" s="366" t="s">
        <v>34581</v>
      </c>
      <c r="E197" s="391"/>
      <c r="G197" s="345"/>
      <c r="K197" s="278" t="s">
        <v>17</v>
      </c>
      <c r="L197" s="392">
        <v>679.76</v>
      </c>
    </row>
    <row r="198" spans="1:17">
      <c r="B198" s="378" t="s">
        <v>34582</v>
      </c>
      <c r="C198" s="345"/>
      <c r="D198" s="366" t="s">
        <v>34581</v>
      </c>
      <c r="E198" s="391"/>
      <c r="G198" s="345"/>
      <c r="K198" s="278" t="s">
        <v>17</v>
      </c>
      <c r="L198" s="392">
        <v>345</v>
      </c>
    </row>
    <row r="199" spans="1:17">
      <c r="L199" s="341"/>
    </row>
    <row r="200" spans="1:17">
      <c r="L200" s="341"/>
    </row>
    <row r="201" spans="1:17">
      <c r="C201" s="365" t="s">
        <v>34573</v>
      </c>
      <c r="D201" s="357" t="s">
        <v>18</v>
      </c>
      <c r="E201" s="357" t="s">
        <v>34576</v>
      </c>
      <c r="F201" s="357" t="s">
        <v>18</v>
      </c>
      <c r="G201" s="366" t="s">
        <v>34577</v>
      </c>
      <c r="I201" s="366" t="s">
        <v>34575</v>
      </c>
    </row>
    <row r="202" spans="1:17">
      <c r="B202" s="332" t="s">
        <v>20</v>
      </c>
      <c r="C202" s="345">
        <v>33</v>
      </c>
      <c r="D202" s="345"/>
      <c r="E202" s="345">
        <v>2</v>
      </c>
      <c r="F202" s="345"/>
      <c r="G202" s="345">
        <v>2</v>
      </c>
      <c r="H202" s="345"/>
      <c r="I202" s="345">
        <v>1.5</v>
      </c>
      <c r="K202" s="278" t="s">
        <v>17</v>
      </c>
      <c r="L202" s="341">
        <f>C202*E202*G202*I202</f>
        <v>198</v>
      </c>
    </row>
    <row r="203" spans="1:17">
      <c r="B203" s="332" t="s">
        <v>34474</v>
      </c>
      <c r="C203" s="345">
        <v>9</v>
      </c>
      <c r="D203" s="345"/>
      <c r="E203" s="345">
        <v>2</v>
      </c>
      <c r="F203" s="345"/>
      <c r="G203" s="345">
        <v>2</v>
      </c>
      <c r="H203" s="345"/>
      <c r="I203" s="345">
        <v>1.5</v>
      </c>
      <c r="K203" s="278" t="s">
        <v>17</v>
      </c>
      <c r="L203" s="341">
        <f>C203*E203*G203*I203</f>
        <v>54</v>
      </c>
    </row>
    <row r="204" spans="1:17">
      <c r="B204" s="332" t="s">
        <v>141</v>
      </c>
      <c r="C204" s="345">
        <v>12</v>
      </c>
      <c r="D204" s="345"/>
      <c r="E204" s="345">
        <v>2.5</v>
      </c>
      <c r="F204" s="345"/>
      <c r="G204" s="345">
        <v>2.5</v>
      </c>
      <c r="H204" s="345"/>
      <c r="I204" s="345">
        <v>1.5</v>
      </c>
      <c r="K204" s="278" t="s">
        <v>17</v>
      </c>
      <c r="L204" s="341">
        <f>C204*E204*G204*I204</f>
        <v>112.5</v>
      </c>
    </row>
    <row r="205" spans="1:17">
      <c r="B205" s="332" t="s">
        <v>34506</v>
      </c>
      <c r="C205" s="345">
        <v>3</v>
      </c>
      <c r="D205" s="345"/>
      <c r="E205" s="345">
        <v>3</v>
      </c>
      <c r="F205" s="345"/>
      <c r="G205" s="345">
        <v>3</v>
      </c>
      <c r="H205" s="345"/>
      <c r="I205" s="345">
        <v>1.5</v>
      </c>
      <c r="K205" s="278" t="s">
        <v>17</v>
      </c>
      <c r="L205" s="372">
        <f>C205*E205*G205*I205</f>
        <v>40.5</v>
      </c>
    </row>
    <row r="206" spans="1:17">
      <c r="I206" s="394"/>
      <c r="J206" s="395" t="s">
        <v>34566</v>
      </c>
      <c r="K206" s="373" t="s">
        <v>16</v>
      </c>
      <c r="L206" s="393">
        <f>SUM(L192:L205)</f>
        <v>8021.7300000000005</v>
      </c>
    </row>
    <row r="208" spans="1:17" s="242" customFormat="1" ht="36.75" customHeight="1" outlineLevel="2">
      <c r="A208" s="275" t="s">
        <v>41</v>
      </c>
      <c r="B208" s="254" t="s">
        <v>77</v>
      </c>
      <c r="C208" s="1229" t="str">
        <f>VLOOKUP(B208,'DESCRIÇÃO EMOP'!A:B,2,1)</f>
        <v>ESCAVACAO MECANICA DE VALA NAO ESCORADA EM MATERIAL DE 1ªCATEGORIA COM PEDRAS,INSTALACOES PREDIAIS OU OUTROS REDUTORES DE PRODUTIVIDADE OU CAVAS DE FUNDACAO,ENTRE 1,50 E 3,00M DE PROFUNDIDADE,UTILIZANDO RETRO-ESCAVADEIRA,EXCLUSIVE ESGOTAMENTO</v>
      </c>
      <c r="D208" s="1230"/>
      <c r="E208" s="1230"/>
      <c r="F208" s="1230"/>
      <c r="G208" s="1230"/>
      <c r="H208" s="1230"/>
      <c r="I208" s="1230"/>
      <c r="J208" s="1231"/>
      <c r="K208" s="306" t="s">
        <v>16</v>
      </c>
      <c r="L208" s="276">
        <f>L220</f>
        <v>1797.42</v>
      </c>
      <c r="N208" s="255" t="e">
        <f>VLOOKUP(B208,#REF!,2,FALSE)</f>
        <v>#REF!</v>
      </c>
      <c r="O208" s="247" t="e">
        <f>L208*N208</f>
        <v>#REF!</v>
      </c>
      <c r="Q208" s="252"/>
    </row>
    <row r="210" spans="1:17">
      <c r="D210" s="332" t="s">
        <v>0</v>
      </c>
      <c r="K210" s="278" t="s">
        <v>17</v>
      </c>
      <c r="L210" s="345">
        <v>2.4</v>
      </c>
    </row>
    <row r="211" spans="1:17">
      <c r="D211" s="332" t="s">
        <v>24230</v>
      </c>
      <c r="K211" s="278" t="s">
        <v>17</v>
      </c>
      <c r="L211" s="345">
        <v>282.12</v>
      </c>
    </row>
    <row r="212" spans="1:17">
      <c r="D212" s="332" t="s">
        <v>24231</v>
      </c>
      <c r="K212" s="278" t="s">
        <v>17</v>
      </c>
      <c r="L212" s="345">
        <v>382.38</v>
      </c>
    </row>
    <row r="213" spans="1:17">
      <c r="D213" s="332" t="s">
        <v>142</v>
      </c>
      <c r="K213" s="278" t="s">
        <v>17</v>
      </c>
      <c r="L213" s="345">
        <v>786.6</v>
      </c>
    </row>
    <row r="214" spans="1:17">
      <c r="D214" s="396" t="s">
        <v>34484</v>
      </c>
      <c r="K214" s="278" t="s">
        <v>17</v>
      </c>
      <c r="L214" s="345">
        <v>28</v>
      </c>
    </row>
    <row r="215" spans="1:17">
      <c r="D215" s="396" t="s">
        <v>34524</v>
      </c>
      <c r="K215" s="278" t="s">
        <v>17</v>
      </c>
      <c r="L215" s="345">
        <v>189.18</v>
      </c>
    </row>
    <row r="216" spans="1:17">
      <c r="D216" s="332" t="s">
        <v>20</v>
      </c>
      <c r="K216" s="278" t="s">
        <v>17</v>
      </c>
      <c r="L216" s="345">
        <v>8.2799999999999994</v>
      </c>
    </row>
    <row r="217" spans="1:17">
      <c r="D217" s="332" t="s">
        <v>34474</v>
      </c>
      <c r="K217" s="278" t="s">
        <v>17</v>
      </c>
      <c r="L217" s="345">
        <v>9.33</v>
      </c>
    </row>
    <row r="218" spans="1:17">
      <c r="D218" s="332" t="s">
        <v>141</v>
      </c>
      <c r="K218" s="278" t="s">
        <v>17</v>
      </c>
      <c r="L218" s="345">
        <v>84.38</v>
      </c>
    </row>
    <row r="219" spans="1:17">
      <c r="D219" s="332" t="s">
        <v>34506</v>
      </c>
      <c r="K219" s="278" t="s">
        <v>17</v>
      </c>
      <c r="L219" s="367">
        <v>24.75</v>
      </c>
    </row>
    <row r="220" spans="1:17">
      <c r="J220" s="395" t="s">
        <v>34566</v>
      </c>
      <c r="K220" s="373" t="s">
        <v>16</v>
      </c>
      <c r="L220" s="374">
        <f>SUM(L210:L219)</f>
        <v>1797.42</v>
      </c>
    </row>
    <row r="222" spans="1:17" s="242" customFormat="1" ht="36.75" customHeight="1" outlineLevel="2">
      <c r="A222" s="275" t="s">
        <v>133</v>
      </c>
      <c r="B222" s="254" t="s">
        <v>2112</v>
      </c>
      <c r="C222" s="1229" t="str">
        <f>VLOOKUP(B222,'DESCRIÇÃO EMOP'!A:B,2,1)</f>
        <v>ESCAVACAO MECANICA DE VALA NAO ESCORADA,EM MATERIAL DE 1ªCATEGORIA COM PEDRAS,INSTALACOES PREDIAIS OU OUTROS REDUTORES DE PRODUTIVIDADE,OU CAVAS DE FUNDACAO,ENTRE 3,00 E 4,50M DE PROFUNDIDADE,UTILIZANDO ESCAVADEIRA HIDRAULICA DE 0,78M3,EXCLUSIVE ESGOTAMENTO</v>
      </c>
      <c r="D222" s="1230"/>
      <c r="E222" s="1230"/>
      <c r="F222" s="1230"/>
      <c r="G222" s="1230"/>
      <c r="H222" s="1230"/>
      <c r="I222" s="1230"/>
      <c r="J222" s="1231"/>
      <c r="K222" s="306" t="s">
        <v>16</v>
      </c>
      <c r="L222" s="276">
        <f>L227</f>
        <v>393.58750000000003</v>
      </c>
      <c r="N222" s="255" t="e">
        <f>VLOOKUP(B222,#REF!,2,FALSE)</f>
        <v>#REF!</v>
      </c>
      <c r="O222" s="247" t="e">
        <f>L222*N222</f>
        <v>#REF!</v>
      </c>
      <c r="Q222" s="252"/>
    </row>
    <row r="224" spans="1:17">
      <c r="C224" s="365" t="s">
        <v>34496</v>
      </c>
      <c r="D224" s="357" t="s">
        <v>18</v>
      </c>
      <c r="E224" s="357" t="s">
        <v>34574</v>
      </c>
      <c r="F224" s="357" t="s">
        <v>18</v>
      </c>
      <c r="G224" s="366" t="s">
        <v>34575</v>
      </c>
      <c r="I224" s="366" t="s">
        <v>34583</v>
      </c>
    </row>
    <row r="225" spans="1:17">
      <c r="B225" s="332" t="s">
        <v>142</v>
      </c>
      <c r="C225" s="318">
        <v>40</v>
      </c>
      <c r="E225" s="345">
        <v>2</v>
      </c>
      <c r="G225" s="345">
        <v>4.1675000000000004</v>
      </c>
      <c r="K225" s="278" t="s">
        <v>17</v>
      </c>
      <c r="L225" s="341">
        <f>C225*E225*G225</f>
        <v>333.40000000000003</v>
      </c>
    </row>
    <row r="226" spans="1:17">
      <c r="B226" s="396" t="s">
        <v>34494</v>
      </c>
      <c r="C226" s="318">
        <v>1.5</v>
      </c>
      <c r="E226" s="345">
        <v>1.5</v>
      </c>
      <c r="G226" s="345">
        <v>1.07</v>
      </c>
      <c r="I226" s="64">
        <v>25</v>
      </c>
      <c r="K226" s="278" t="s">
        <v>17</v>
      </c>
      <c r="L226" s="372">
        <f>C226*E226*G226*I226</f>
        <v>60.187500000000007</v>
      </c>
    </row>
    <row r="227" spans="1:17">
      <c r="J227" s="395" t="s">
        <v>34566</v>
      </c>
      <c r="K227" s="373" t="s">
        <v>16</v>
      </c>
      <c r="L227" s="374">
        <f>SUM(L225:L226)</f>
        <v>393.58750000000003</v>
      </c>
    </row>
    <row r="229" spans="1:17" s="242" customFormat="1" ht="36.75" customHeight="1" outlineLevel="2">
      <c r="A229" s="275" t="s">
        <v>43</v>
      </c>
      <c r="B229" s="254" t="s">
        <v>2114</v>
      </c>
      <c r="C229" s="1229" t="str">
        <f>VLOOKUP(B229,'DESCRIÇÃO EMOP'!A:B,2,1)</f>
        <v>ESCAVACAO MECANICA DE VALA NAO ESCORADA,EM MATERIAL DE 1ªCATEGORIA COM PEDRAS,INSTALACOES PREDIAIS,OU OUTROS REDUTORES DE PRODUTIVIDADE,OU CAVAS DE FUNDACAO,ENTRE 4,50 E 6,00M DE PROFUNDIDADE,UTILIZANDO ESCAVADEIRA HIDRAULICA DE 0,78M3,EXCLUSIVE ESGOTAMENTO</v>
      </c>
      <c r="D229" s="1230"/>
      <c r="E229" s="1230"/>
      <c r="F229" s="1230"/>
      <c r="G229" s="1230"/>
      <c r="H229" s="1230"/>
      <c r="I229" s="1230"/>
      <c r="J229" s="1231"/>
      <c r="K229" s="306" t="s">
        <v>16</v>
      </c>
      <c r="L229" s="276">
        <f>L234</f>
        <v>8.2249999999999996</v>
      </c>
      <c r="N229" s="255" t="e">
        <f>VLOOKUP(B229,#REF!,2,FALSE)</f>
        <v>#REF!</v>
      </c>
      <c r="O229" s="247" t="e">
        <f>L229*N229</f>
        <v>#REF!</v>
      </c>
      <c r="Q229" s="252"/>
    </row>
    <row r="231" spans="1:17">
      <c r="C231" s="365" t="s">
        <v>34496</v>
      </c>
      <c r="D231" s="357" t="s">
        <v>18</v>
      </c>
      <c r="E231" s="357" t="s">
        <v>34574</v>
      </c>
      <c r="F231" s="357" t="s">
        <v>18</v>
      </c>
      <c r="G231" s="366" t="s">
        <v>34575</v>
      </c>
    </row>
    <row r="232" spans="1:17">
      <c r="B232" s="332" t="s">
        <v>142</v>
      </c>
      <c r="C232" s="318">
        <v>40</v>
      </c>
      <c r="E232" s="345">
        <v>2</v>
      </c>
      <c r="G232" s="345">
        <v>0.1</v>
      </c>
      <c r="K232" s="278" t="s">
        <v>17</v>
      </c>
      <c r="L232" s="341">
        <f>C232*E232*G232</f>
        <v>8</v>
      </c>
    </row>
    <row r="233" spans="1:17">
      <c r="B233" s="396" t="s">
        <v>34494</v>
      </c>
      <c r="C233" s="318">
        <v>1.5</v>
      </c>
      <c r="E233" s="345">
        <v>1.5</v>
      </c>
      <c r="G233" s="345">
        <v>0.1</v>
      </c>
      <c r="K233" s="278" t="s">
        <v>17</v>
      </c>
      <c r="L233" s="372">
        <f>C233*E233*G233</f>
        <v>0.22500000000000001</v>
      </c>
    </row>
    <row r="234" spans="1:17">
      <c r="J234" s="395" t="s">
        <v>34566</v>
      </c>
      <c r="K234" s="373" t="s">
        <v>16</v>
      </c>
      <c r="L234" s="374">
        <f>SUM(L232:L233)</f>
        <v>8.2249999999999996</v>
      </c>
    </row>
    <row r="236" spans="1:17" s="242" customFormat="1" ht="36.75" customHeight="1" outlineLevel="2">
      <c r="A236" s="275" t="s">
        <v>44</v>
      </c>
      <c r="B236" s="254" t="s">
        <v>2462</v>
      </c>
      <c r="C236" s="1229" t="str">
        <f>VLOOKUP(B236,'DESCRIÇÃO EMOP'!A:B,2,1)</f>
        <v>CARGA E DESCARGA MECANICA DE AGREGADOS,TERRA,ESCOMBROS,MATERIAL A GRANEL,UTILIZANDO CAMINHAO BASCULANTE A OLEO DIESEL,COM CAPACIDADE UTIL DE 12T,CONSIDERANDO O TEMPO PARA CARGA,DESCARGA E MANOBRA,EXCLUSIVE DESPESAS COM A PA-CARREGADEIRA EMPREGADA NA CARGA,COM A CAPACIDADE DE 1,50M3</v>
      </c>
      <c r="D236" s="1230"/>
      <c r="E236" s="1230"/>
      <c r="F236" s="1230"/>
      <c r="G236" s="1230"/>
      <c r="H236" s="1230"/>
      <c r="I236" s="1230"/>
      <c r="J236" s="1231"/>
      <c r="K236" s="306" t="s">
        <v>163</v>
      </c>
      <c r="L236" s="276">
        <f>L242</f>
        <v>19604.657999999999</v>
      </c>
      <c r="N236" s="255" t="e">
        <f>VLOOKUP(B236,#REF!,2,FALSE)</f>
        <v>#REF!</v>
      </c>
      <c r="O236" s="247" t="e">
        <f>L236*N236</f>
        <v>#REF!</v>
      </c>
      <c r="Q236" s="252"/>
    </row>
    <row r="238" spans="1:17">
      <c r="E238" s="357" t="s">
        <v>26</v>
      </c>
      <c r="F238" s="357" t="s">
        <v>18</v>
      </c>
      <c r="G238" s="366" t="s">
        <v>27</v>
      </c>
    </row>
    <row r="239" spans="1:17">
      <c r="C239" s="396" t="s">
        <v>147</v>
      </c>
      <c r="E239" s="318">
        <v>10450.56</v>
      </c>
      <c r="F239" s="311" t="s">
        <v>18</v>
      </c>
      <c r="G239" s="391">
        <v>1.8</v>
      </c>
      <c r="H239" s="378" t="s">
        <v>19</v>
      </c>
      <c r="K239" s="278" t="s">
        <v>17</v>
      </c>
      <c r="L239" s="341">
        <f>E239*G239</f>
        <v>18811.007999999998</v>
      </c>
    </row>
    <row r="240" spans="1:17">
      <c r="C240" s="396" t="s">
        <v>34510</v>
      </c>
      <c r="E240" s="318">
        <v>410.25</v>
      </c>
      <c r="F240" s="311" t="s">
        <v>18</v>
      </c>
      <c r="G240" s="391">
        <v>1.8</v>
      </c>
      <c r="H240" s="378" t="s">
        <v>19</v>
      </c>
      <c r="K240" s="278" t="s">
        <v>17</v>
      </c>
      <c r="L240" s="341">
        <f>E240*G240</f>
        <v>738.45</v>
      </c>
    </row>
    <row r="241" spans="1:17">
      <c r="C241" s="396" t="s">
        <v>34509</v>
      </c>
      <c r="E241" s="318">
        <f>230*0.1</f>
        <v>23</v>
      </c>
      <c r="F241" s="311" t="s">
        <v>18</v>
      </c>
      <c r="G241" s="391">
        <v>2.4</v>
      </c>
      <c r="H241" s="378" t="s">
        <v>19</v>
      </c>
      <c r="K241" s="278" t="s">
        <v>17</v>
      </c>
      <c r="L241" s="372">
        <f>E241*G241</f>
        <v>55.199999999999996</v>
      </c>
    </row>
    <row r="242" spans="1:17">
      <c r="J242" s="395" t="s">
        <v>34566</v>
      </c>
      <c r="K242" s="373" t="s">
        <v>163</v>
      </c>
      <c r="L242" s="374">
        <f>SUM(L239:L241)</f>
        <v>19604.657999999999</v>
      </c>
    </row>
    <row r="244" spans="1:17" s="242" customFormat="1" ht="36.75" customHeight="1" outlineLevel="2">
      <c r="A244" s="275" t="s">
        <v>45</v>
      </c>
      <c r="B244" s="254" t="s">
        <v>2360</v>
      </c>
      <c r="C244" s="1229" t="str">
        <f>VLOOKUP(B244,'DESCRIÇÃO EMOP'!A:B,2,1)</f>
        <v>TRANSPORTE DE CARGA DE QUALQUER NATUREZA,EXCLUSIVE AS DESPESAS DE CARGA E DESCARGA,TANTO DE ESPERA DO CAMINHAO COMO DO SERVENTE OU EQUIPAMENTO AUXILIAR,A VELOCIDADE MEDIA DE 50KM/H,EM CAMINHAO BASCULANTE A OLEO DIESEL,COM CAPACIDADE UTIL DE12T</v>
      </c>
      <c r="D244" s="1230"/>
      <c r="E244" s="1230"/>
      <c r="F244" s="1230"/>
      <c r="G244" s="1230"/>
      <c r="H244" s="1230"/>
      <c r="I244" s="1230"/>
      <c r="J244" s="1231"/>
      <c r="K244" s="306" t="s">
        <v>164</v>
      </c>
      <c r="L244" s="276">
        <f>L248</f>
        <v>490116.56249999994</v>
      </c>
      <c r="N244" s="255" t="e">
        <f>VLOOKUP(B244,#REF!,2,FALSE)</f>
        <v>#REF!</v>
      </c>
      <c r="O244" s="247" t="e">
        <f>L244*N244</f>
        <v>#REF!</v>
      </c>
      <c r="Q244" s="252"/>
    </row>
    <row r="246" spans="1:17">
      <c r="E246" s="357" t="s">
        <v>29</v>
      </c>
      <c r="F246" s="357" t="s">
        <v>18</v>
      </c>
      <c r="G246" s="366" t="s">
        <v>28</v>
      </c>
    </row>
    <row r="247" spans="1:17">
      <c r="C247" s="396" t="s">
        <v>34584</v>
      </c>
      <c r="E247" s="318">
        <v>19604.662499999999</v>
      </c>
      <c r="F247" s="311" t="s">
        <v>18</v>
      </c>
      <c r="G247" s="391">
        <v>25</v>
      </c>
      <c r="H247" s="378" t="s">
        <v>23</v>
      </c>
      <c r="K247" s="278" t="s">
        <v>17</v>
      </c>
      <c r="L247" s="372">
        <f>E247*G247</f>
        <v>490116.56249999994</v>
      </c>
    </row>
    <row r="248" spans="1:17">
      <c r="J248" s="395" t="s">
        <v>34566</v>
      </c>
      <c r="K248" s="373" t="s">
        <v>164</v>
      </c>
      <c r="L248" s="374">
        <f>SUM(L247)</f>
        <v>490116.56249999994</v>
      </c>
    </row>
    <row r="250" spans="1:17" s="242" customFormat="1" ht="30" customHeight="1" outlineLevel="2">
      <c r="A250" s="275" t="s">
        <v>46</v>
      </c>
      <c r="B250" s="254" t="s">
        <v>79</v>
      </c>
      <c r="C250" s="1229" t="str">
        <f>VLOOKUP(B250,'DESCRIÇÃO EMOP'!A:B,2,1)</f>
        <v>ESPALHAMENTO DE MATERIAL DE 1ª CATEGORIA E ATERROS,COM TRATOR DE LAMINA COM POTENCIA EM TORNO DE 80CV.MEDIDO PELO VOLUMESOLTO</v>
      </c>
      <c r="D250" s="1230"/>
      <c r="E250" s="1230"/>
      <c r="F250" s="1230"/>
      <c r="G250" s="1230"/>
      <c r="H250" s="1230"/>
      <c r="I250" s="1230"/>
      <c r="J250" s="1231"/>
      <c r="K250" s="306" t="s">
        <v>16</v>
      </c>
      <c r="L250" s="276">
        <f>L254</f>
        <v>13063.199999999999</v>
      </c>
      <c r="N250" s="255" t="e">
        <f>VLOOKUP(B250,#REF!,2,FALSE)</f>
        <v>#REF!</v>
      </c>
      <c r="O250" s="247" t="e">
        <f>L250*N250</f>
        <v>#REF!</v>
      </c>
      <c r="Q250" s="252"/>
    </row>
    <row r="252" spans="1:17">
      <c r="E252" s="365" t="s">
        <v>34586</v>
      </c>
      <c r="F252" s="357" t="s">
        <v>18</v>
      </c>
      <c r="G252" s="366" t="s">
        <v>34585</v>
      </c>
    </row>
    <row r="253" spans="1:17">
      <c r="C253" s="396"/>
      <c r="E253" s="318">
        <v>10450.56</v>
      </c>
      <c r="F253" s="311" t="s">
        <v>18</v>
      </c>
      <c r="G253" s="391">
        <v>1.25</v>
      </c>
      <c r="H253" s="378"/>
      <c r="K253" s="278" t="s">
        <v>17</v>
      </c>
      <c r="L253" s="372">
        <f>E253*G253</f>
        <v>13063.199999999999</v>
      </c>
    </row>
    <row r="254" spans="1:17">
      <c r="J254" s="395" t="s">
        <v>34566</v>
      </c>
      <c r="K254" s="373" t="s">
        <v>164</v>
      </c>
      <c r="L254" s="374">
        <f>SUM(L253)</f>
        <v>13063.199999999999</v>
      </c>
    </row>
    <row r="256" spans="1:17" s="242" customFormat="1" ht="27" customHeight="1" outlineLevel="2">
      <c r="A256" s="275" t="s">
        <v>47</v>
      </c>
      <c r="B256" s="254" t="s">
        <v>83</v>
      </c>
      <c r="C256" s="1229" t="str">
        <f>VLOOKUP(B256,'DESCRIÇÃO EMOP'!A:B,2,1)</f>
        <v>ESGOTAMENTO NORMAL DE VALAS,MEDIDO POR VOLUME D`AGUA ESGOTADO,UTILIZANDO BOMBA ACIONADA POR MOTOR A GASOLINA DE 12,5CV,DIAMETRO DE SUCCAO E DESCARGA DE 1.1/2",CONSIDERANDO UMA ALTURA MANOMETRICA ATE 10,00M</v>
      </c>
      <c r="D256" s="1230"/>
      <c r="E256" s="1230"/>
      <c r="F256" s="1230"/>
      <c r="G256" s="1230"/>
      <c r="H256" s="1230"/>
      <c r="I256" s="1230"/>
      <c r="J256" s="1231"/>
      <c r="K256" s="306" t="s">
        <v>16</v>
      </c>
      <c r="L256" s="276">
        <f>L260</f>
        <v>3135.1679999999997</v>
      </c>
      <c r="N256" s="255" t="e">
        <f>VLOOKUP(B256,#REF!,2,FALSE)</f>
        <v>#REF!</v>
      </c>
      <c r="O256" s="247" t="e">
        <f>L256*N256</f>
        <v>#REF!</v>
      </c>
      <c r="Q256" s="252"/>
    </row>
    <row r="258" spans="1:17">
      <c r="E258" s="365" t="s">
        <v>34586</v>
      </c>
      <c r="F258" s="357" t="s">
        <v>18</v>
      </c>
      <c r="G258" s="366" t="s">
        <v>34587</v>
      </c>
    </row>
    <row r="259" spans="1:17">
      <c r="C259" s="396"/>
      <c r="E259" s="318">
        <v>10450.56</v>
      </c>
      <c r="F259" s="311" t="s">
        <v>18</v>
      </c>
      <c r="G259" s="397">
        <v>0.3</v>
      </c>
      <c r="H259" s="378"/>
      <c r="K259" s="278" t="s">
        <v>17</v>
      </c>
      <c r="L259" s="372">
        <f>E259*G259</f>
        <v>3135.1679999999997</v>
      </c>
    </row>
    <row r="260" spans="1:17">
      <c r="J260" s="395" t="s">
        <v>34566</v>
      </c>
      <c r="K260" s="373" t="s">
        <v>16</v>
      </c>
      <c r="L260" s="374">
        <f>SUM(L259)</f>
        <v>3135.1679999999997</v>
      </c>
    </row>
    <row r="262" spans="1:17" s="242" customFormat="1" ht="45.75" customHeight="1" outlineLevel="2">
      <c r="A262" s="275" t="s">
        <v>48</v>
      </c>
      <c r="B262" s="254" t="s">
        <v>5599</v>
      </c>
      <c r="C262" s="1229" t="str">
        <f>VLOOKUP(B262,'DESCRIÇÃO EMOP'!A:B,2,1)</f>
        <v>CAIXA DE RALO EM ALVENARIA DE BLOCOS DE CONCRETO(20X20X40CM),EM PAREDES DE 0,20M DE ESPESSURA,DE 0,30X0,90X0,90M,PARA AGUAS PLUVIAIS,SENDO AS PAREDES CHAPISCADAS E REVESTIDAS INTERNAMENTE COM ARGAMASSA,ENCHIMENTO DOS BLOCOS E BASE EM CONCRETO SIMPLES FCK=10MPA E GRELHA DE FERRO FUNDIDO DE 135KG,INCLUSIVE FORNECIMENTO DE TODOS OS MATERIAIS</v>
      </c>
      <c r="D262" s="1230"/>
      <c r="E262" s="1230"/>
      <c r="F262" s="1230"/>
      <c r="G262" s="1230"/>
      <c r="H262" s="1230"/>
      <c r="I262" s="1230"/>
      <c r="J262" s="1231"/>
      <c r="K262" s="306" t="str">
        <f>K280</f>
        <v>UNI.</v>
      </c>
      <c r="L262" s="276">
        <f>L280</f>
        <v>167</v>
      </c>
      <c r="N262" s="255" t="e">
        <f>VLOOKUP(B262,#REF!,2,FALSE)</f>
        <v>#REF!</v>
      </c>
      <c r="O262" s="247" t="e">
        <f>L262*N262</f>
        <v>#REF!</v>
      </c>
      <c r="Q262" s="252"/>
    </row>
    <row r="264" spans="1:17">
      <c r="C264" s="332" t="s">
        <v>24224</v>
      </c>
      <c r="K264" s="278" t="s">
        <v>17</v>
      </c>
      <c r="L264" s="318">
        <v>8</v>
      </c>
    </row>
    <row r="265" spans="1:17">
      <c r="C265" s="332" t="s">
        <v>24225</v>
      </c>
      <c r="K265" s="278" t="s">
        <v>17</v>
      </c>
      <c r="L265" s="318">
        <v>8</v>
      </c>
    </row>
    <row r="266" spans="1:17">
      <c r="C266" s="332" t="s">
        <v>24214</v>
      </c>
      <c r="K266" s="278" t="s">
        <v>17</v>
      </c>
      <c r="L266" s="318">
        <v>8</v>
      </c>
    </row>
    <row r="267" spans="1:17">
      <c r="C267" s="332" t="s">
        <v>24215</v>
      </c>
      <c r="K267" s="278" t="s">
        <v>17</v>
      </c>
      <c r="L267" s="318">
        <v>8</v>
      </c>
    </row>
    <row r="268" spans="1:17">
      <c r="C268" s="398" t="s">
        <v>24216</v>
      </c>
      <c r="K268" s="278" t="s">
        <v>17</v>
      </c>
      <c r="L268" s="318">
        <v>14</v>
      </c>
    </row>
    <row r="269" spans="1:17">
      <c r="C269" s="398" t="s">
        <v>24217</v>
      </c>
      <c r="K269" s="278" t="s">
        <v>17</v>
      </c>
      <c r="L269" s="318">
        <v>14</v>
      </c>
    </row>
    <row r="270" spans="1:17">
      <c r="C270" s="398" t="s">
        <v>24218</v>
      </c>
      <c r="K270" s="278" t="s">
        <v>17</v>
      </c>
      <c r="L270" s="318">
        <v>14</v>
      </c>
    </row>
    <row r="271" spans="1:17">
      <c r="C271" s="398" t="s">
        <v>24219</v>
      </c>
      <c r="K271" s="278" t="s">
        <v>17</v>
      </c>
      <c r="L271" s="318">
        <v>14</v>
      </c>
    </row>
    <row r="272" spans="1:17">
      <c r="C272" s="398" t="s">
        <v>24220</v>
      </c>
      <c r="K272" s="278" t="s">
        <v>17</v>
      </c>
      <c r="L272" s="318">
        <v>10</v>
      </c>
    </row>
    <row r="273" spans="1:17">
      <c r="C273" s="398" t="s">
        <v>24221</v>
      </c>
      <c r="K273" s="278" t="s">
        <v>17</v>
      </c>
      <c r="L273" s="318">
        <v>10</v>
      </c>
    </row>
    <row r="274" spans="1:17">
      <c r="C274" s="398" t="s">
        <v>24222</v>
      </c>
      <c r="K274" s="278" t="s">
        <v>17</v>
      </c>
      <c r="L274" s="318">
        <v>9</v>
      </c>
    </row>
    <row r="275" spans="1:17">
      <c r="C275" s="398" t="s">
        <v>24223</v>
      </c>
      <c r="K275" s="278" t="s">
        <v>17</v>
      </c>
      <c r="L275" s="318">
        <v>9</v>
      </c>
    </row>
    <row r="276" spans="1:17">
      <c r="C276" s="398" t="s">
        <v>34480</v>
      </c>
      <c r="K276" s="278" t="s">
        <v>17</v>
      </c>
      <c r="L276" s="318">
        <v>17</v>
      </c>
    </row>
    <row r="277" spans="1:17">
      <c r="C277" s="398" t="s">
        <v>34481</v>
      </c>
      <c r="K277" s="278" t="s">
        <v>17</v>
      </c>
      <c r="L277" s="318">
        <v>17</v>
      </c>
    </row>
    <row r="278" spans="1:17">
      <c r="C278" s="398" t="s">
        <v>34489</v>
      </c>
      <c r="K278" s="278" t="s">
        <v>17</v>
      </c>
      <c r="L278" s="322">
        <v>4</v>
      </c>
    </row>
    <row r="279" spans="1:17">
      <c r="C279" s="398" t="s">
        <v>34526</v>
      </c>
      <c r="K279" s="278" t="s">
        <v>17</v>
      </c>
      <c r="L279" s="399">
        <v>3</v>
      </c>
    </row>
    <row r="280" spans="1:17">
      <c r="J280" s="395" t="s">
        <v>34566</v>
      </c>
      <c r="K280" s="373" t="s">
        <v>34537</v>
      </c>
      <c r="L280" s="393">
        <f>SUM(L264:L279)</f>
        <v>167</v>
      </c>
    </row>
    <row r="282" spans="1:17" s="242" customFormat="1" ht="45.75" customHeight="1" outlineLevel="2">
      <c r="A282" s="275" t="s">
        <v>49</v>
      </c>
      <c r="B282" s="254" t="s">
        <v>84</v>
      </c>
      <c r="C282" s="1229" t="str">
        <f>VLOOKUP(B282,'DESCRIÇÃO EMOP'!A:B,2,1)</f>
        <v>TUBO DE CONCRETO ARMADO,CLASSE PA-1(NBR 8890/03),PARA GALERIAS DE AGUAS PLUVIAIS,COM DIAMETRO DE 400MM,ATERRO E SOCA ATEA ALTURA DA GERATRIZ SUPERIOR DO TUBO,CONSIDERANDO O MATERIAL DA PROPRIA ESCAVACAO,INCLUSIVE FORNECIMENTO DO MATERIAL PARA REJUNTAMENTO COM ARGAMASSA DE CIMENTO E AREIA,NO TRACO 1:4 E ACERTO DE FUNDO DE VALA.FORNECIMENTO E ASSENTAMENTO</v>
      </c>
      <c r="D282" s="1230"/>
      <c r="E282" s="1230"/>
      <c r="F282" s="1230"/>
      <c r="G282" s="1230"/>
      <c r="H282" s="1230"/>
      <c r="I282" s="1230"/>
      <c r="J282" s="1231"/>
      <c r="K282" s="306" t="s">
        <v>14</v>
      </c>
      <c r="L282" s="276">
        <f>L289</f>
        <v>1217</v>
      </c>
      <c r="N282" s="255" t="e">
        <f>VLOOKUP(B282,#REF!,2,FALSE)</f>
        <v>#REF!</v>
      </c>
      <c r="O282" s="247" t="e">
        <f>L282*N282</f>
        <v>#REF!</v>
      </c>
      <c r="Q282" s="252"/>
    </row>
    <row r="283" spans="1:17">
      <c r="L283" s="400" t="s">
        <v>64</v>
      </c>
    </row>
    <row r="284" spans="1:17">
      <c r="D284" s="332" t="s">
        <v>24211</v>
      </c>
      <c r="K284" s="278" t="s">
        <v>17</v>
      </c>
      <c r="L284" s="401">
        <v>370</v>
      </c>
    </row>
    <row r="285" spans="1:17">
      <c r="D285" s="332" t="s">
        <v>24228</v>
      </c>
      <c r="K285" s="278" t="s">
        <v>17</v>
      </c>
      <c r="L285" s="401">
        <v>407</v>
      </c>
    </row>
    <row r="286" spans="1:17">
      <c r="D286" s="332" t="s">
        <v>24212</v>
      </c>
      <c r="K286" s="278" t="s">
        <v>17</v>
      </c>
      <c r="L286" s="402">
        <v>150</v>
      </c>
    </row>
    <row r="287" spans="1:17">
      <c r="D287" s="332" t="s">
        <v>24213</v>
      </c>
      <c r="K287" s="278" t="s">
        <v>17</v>
      </c>
      <c r="L287" s="402">
        <v>250</v>
      </c>
    </row>
    <row r="288" spans="1:17">
      <c r="D288" s="332" t="s">
        <v>34483</v>
      </c>
      <c r="K288" s="278" t="s">
        <v>17</v>
      </c>
      <c r="L288" s="403">
        <v>40</v>
      </c>
    </row>
    <row r="289" spans="1:17">
      <c r="J289" s="395" t="s">
        <v>34566</v>
      </c>
      <c r="K289" s="373" t="s">
        <v>14</v>
      </c>
      <c r="L289" s="404">
        <f>SUM(L284:L288)</f>
        <v>1217</v>
      </c>
    </row>
    <row r="291" spans="1:17" s="242" customFormat="1" ht="45.75" customHeight="1" outlineLevel="2">
      <c r="A291" s="275" t="s">
        <v>50</v>
      </c>
      <c r="B291" s="254" t="s">
        <v>4550</v>
      </c>
      <c r="C291" s="1229" t="str">
        <f>VLOOKUP(B291,'DESCRIÇÃO EMOP'!A:B,2,1)</f>
        <v>TUBO DE CONCRETO ARMADO,CLASSE PA-1(NBR 8890/03),PARA GALERIAS DE AGUAS PLUVIAIS,COM DIAMETRO DE 600MM,ATERRO E SOCA ATEA ALTURA DA GERATRIZ SUPERIOR DO TUBO,CONSIDERANDO O MATERIAL DA PROPRIA ESCAVACAO,INCLUSIVE FORNECIMENTO DO MATERIAL PARA REJUNTAMENTO COM ARGAMASSA DE CIMENTO E AREIA,NO TRACO 1:4 E ACERTO DE FUNDO DE VALA.FORNECIMENTO E ASSENTAMENTO</v>
      </c>
      <c r="D291" s="1230"/>
      <c r="E291" s="1230"/>
      <c r="F291" s="1230"/>
      <c r="G291" s="1230"/>
      <c r="H291" s="1230"/>
      <c r="I291" s="1230"/>
      <c r="J291" s="1231"/>
      <c r="K291" s="306" t="s">
        <v>14</v>
      </c>
      <c r="L291" s="276">
        <f>L298</f>
        <v>720</v>
      </c>
      <c r="N291" s="255" t="e">
        <f>VLOOKUP(B291,#REF!,2,FALSE)</f>
        <v>#REF!</v>
      </c>
      <c r="O291" s="247" t="e">
        <f>L291*N291</f>
        <v>#REF!</v>
      </c>
      <c r="Q291" s="252"/>
    </row>
    <row r="292" spans="1:17">
      <c r="L292" s="400" t="s">
        <v>64</v>
      </c>
    </row>
    <row r="293" spans="1:17">
      <c r="D293" s="332" t="s">
        <v>24211</v>
      </c>
      <c r="K293" s="278" t="s">
        <v>17</v>
      </c>
      <c r="L293" s="401">
        <v>80</v>
      </c>
    </row>
    <row r="294" spans="1:17">
      <c r="D294" s="332" t="s">
        <v>24228</v>
      </c>
      <c r="K294" s="278" t="s">
        <v>17</v>
      </c>
      <c r="L294" s="401">
        <v>210</v>
      </c>
    </row>
    <row r="295" spans="1:17">
      <c r="D295" s="332" t="s">
        <v>24212</v>
      </c>
      <c r="K295" s="278" t="s">
        <v>17</v>
      </c>
      <c r="L295" s="402">
        <v>30</v>
      </c>
    </row>
    <row r="296" spans="1:17">
      <c r="D296" s="332" t="s">
        <v>24213</v>
      </c>
      <c r="K296" s="278" t="s">
        <v>17</v>
      </c>
      <c r="L296" s="402">
        <v>120</v>
      </c>
    </row>
    <row r="297" spans="1:17">
      <c r="D297" s="332" t="s">
        <v>34483</v>
      </c>
      <c r="K297" s="278" t="s">
        <v>17</v>
      </c>
      <c r="L297" s="403">
        <v>280</v>
      </c>
    </row>
    <row r="298" spans="1:17">
      <c r="J298" s="395" t="s">
        <v>34566</v>
      </c>
      <c r="K298" s="373" t="s">
        <v>14</v>
      </c>
      <c r="L298" s="404">
        <f>SUM(L293:L297)</f>
        <v>720</v>
      </c>
    </row>
    <row r="300" spans="1:17" s="242" customFormat="1" ht="45.75" customHeight="1" outlineLevel="2">
      <c r="A300" s="275" t="s">
        <v>51</v>
      </c>
      <c r="B300" s="254" t="s">
        <v>4553</v>
      </c>
      <c r="C300" s="1229" t="str">
        <f>VLOOKUP(B300,'DESCRIÇÃO EMOP'!A:B,2,1)</f>
        <v>TUBO DE CONCRETO ARMADO,CLASSE PA-1(NBR 8890/03),PARA GALERIAS DE AGUAS PLUVIAIS,COM DIAMETRO DE 800MM,ATERRO E SOCA ATEA ALTURA DA GERATRIZ SUPERIOR DO TUBO,CONSIDERANDO O MATERIAL DA PROPRIA ESCAVACAO,INCLUSIVE FORNECIMENTO DO MATERIAL PARA REJUNTAMENTO COM ARGAMASSA DE CIMENTO E AREIA,NO TRACO 1:4 E ACERTO DE FUNDO DE VALA.FORNECIMENTO E ASSENTAMENTO</v>
      </c>
      <c r="D300" s="1230"/>
      <c r="E300" s="1230"/>
      <c r="F300" s="1230"/>
      <c r="G300" s="1230"/>
      <c r="H300" s="1230"/>
      <c r="I300" s="1230"/>
      <c r="J300" s="1231"/>
      <c r="K300" s="306" t="s">
        <v>14</v>
      </c>
      <c r="L300" s="276">
        <f>L306</f>
        <v>355</v>
      </c>
      <c r="N300" s="255" t="e">
        <f>VLOOKUP(B300,#REF!,2,FALSE)</f>
        <v>#REF!</v>
      </c>
      <c r="O300" s="247" t="e">
        <f>L300*N300</f>
        <v>#REF!</v>
      </c>
      <c r="Q300" s="252"/>
    </row>
    <row r="301" spans="1:17">
      <c r="L301" s="400" t="s">
        <v>64</v>
      </c>
    </row>
    <row r="302" spans="1:17">
      <c r="D302" s="332" t="s">
        <v>34452</v>
      </c>
      <c r="K302" s="278" t="s">
        <v>17</v>
      </c>
      <c r="L302" s="401">
        <v>33</v>
      </c>
    </row>
    <row r="303" spans="1:17">
      <c r="D303" s="332" t="s">
        <v>24211</v>
      </c>
      <c r="K303" s="278" t="s">
        <v>17</v>
      </c>
      <c r="L303" s="401">
        <v>76</v>
      </c>
    </row>
    <row r="304" spans="1:17">
      <c r="D304" s="332" t="s">
        <v>24212</v>
      </c>
      <c r="K304" s="278" t="s">
        <v>17</v>
      </c>
      <c r="L304" s="402">
        <v>80</v>
      </c>
    </row>
    <row r="305" spans="1:17">
      <c r="D305" s="332" t="s">
        <v>34483</v>
      </c>
      <c r="K305" s="278" t="s">
        <v>17</v>
      </c>
      <c r="L305" s="403">
        <v>166</v>
      </c>
    </row>
    <row r="306" spans="1:17">
      <c r="J306" s="395" t="s">
        <v>34566</v>
      </c>
      <c r="K306" s="373" t="s">
        <v>14</v>
      </c>
      <c r="L306" s="404">
        <f>SUM(L302:L305)</f>
        <v>355</v>
      </c>
    </row>
    <row r="308" spans="1:17" s="242" customFormat="1" ht="45.75" customHeight="1" outlineLevel="2">
      <c r="A308" s="275" t="s">
        <v>52</v>
      </c>
      <c r="B308" s="254" t="s">
        <v>137</v>
      </c>
      <c r="C308" s="1229" t="str">
        <f>VLOOKUP(B308,'DESCRIÇÃO EMOP'!A:B,2,1)</f>
        <v>TUBO DE CONCRETO ARMADO,CLASSE PA-1(NBR 8890/03),PARA GALERIAS DE AGUAS PLUVIAIS,COM DIAMETRO DE 1.000MM,ATERRO E SOCA ATE A ALTURA DA GERATRIZ SUPERIOR DO TUBO,CONSIDERANDO O MATERIAL DA PROPRIA ESCAVACAO,INCLUSIVE FORNECIMENTO DO MATERIALPARA REJUNTAMENTO COM ARGAMASSA DE CIMENTO E AREIA,NO TRACO1:4 E ACERTO DE FUNDO DE VALA.FORNECIMENTO E ASSENTAMENTO</v>
      </c>
      <c r="D308" s="1230"/>
      <c r="E308" s="1230"/>
      <c r="F308" s="1230"/>
      <c r="G308" s="1230"/>
      <c r="H308" s="1230"/>
      <c r="I308" s="1230"/>
      <c r="J308" s="1231"/>
      <c r="K308" s="306" t="s">
        <v>14</v>
      </c>
      <c r="L308" s="276">
        <f>L313</f>
        <v>395</v>
      </c>
      <c r="N308" s="255" t="e">
        <f>VLOOKUP(B308,#REF!,2,FALSE)</f>
        <v>#REF!</v>
      </c>
      <c r="O308" s="247" t="e">
        <f>L308*N308</f>
        <v>#REF!</v>
      </c>
      <c r="Q308" s="252"/>
    </row>
    <row r="309" spans="1:17">
      <c r="L309" s="400" t="s">
        <v>64</v>
      </c>
    </row>
    <row r="310" spans="1:17">
      <c r="D310" s="332" t="s">
        <v>34476</v>
      </c>
      <c r="K310" s="278" t="s">
        <v>17</v>
      </c>
      <c r="L310" s="401">
        <v>280</v>
      </c>
    </row>
    <row r="311" spans="1:17">
      <c r="D311" s="332" t="s">
        <v>24211</v>
      </c>
      <c r="K311" s="278" t="s">
        <v>17</v>
      </c>
      <c r="L311" s="401">
        <v>75</v>
      </c>
    </row>
    <row r="312" spans="1:17">
      <c r="D312" s="332" t="s">
        <v>34483</v>
      </c>
      <c r="K312" s="278" t="s">
        <v>17</v>
      </c>
      <c r="L312" s="403">
        <v>40</v>
      </c>
    </row>
    <row r="313" spans="1:17">
      <c r="J313" s="395" t="s">
        <v>34566</v>
      </c>
      <c r="K313" s="373" t="s">
        <v>14</v>
      </c>
      <c r="L313" s="404">
        <f>SUM(L310:L312)</f>
        <v>395</v>
      </c>
    </row>
    <row r="315" spans="1:17" s="242" customFormat="1" ht="24.75" customHeight="1" outlineLevel="2">
      <c r="A315" s="275" t="s">
        <v>53</v>
      </c>
      <c r="B315" s="254" t="s">
        <v>4644</v>
      </c>
      <c r="C315" s="1229" t="str">
        <f>VLOOKUP(B315,'DESCRIÇÃO EMOP'!A:B,2,1)</f>
        <v>CANAL PRE-FABRICADO,EM CONCRETO PROTENDIDO E/OU ARMADO,COM SECAO EM "U",MEDIDO PELA AREA DO PERIMETRO INTERNO DA SECAO VEZES O COMPRIMENTO DO CANAL.FORNECIMENTO E ASSENTAMENTO</v>
      </c>
      <c r="D315" s="1230"/>
      <c r="E315" s="1230"/>
      <c r="F315" s="1230"/>
      <c r="G315" s="1230"/>
      <c r="H315" s="1230"/>
      <c r="I315" s="1230"/>
      <c r="J315" s="1231"/>
      <c r="K315" s="306" t="s">
        <v>13</v>
      </c>
      <c r="L315" s="276">
        <f>L321</f>
        <v>381</v>
      </c>
      <c r="N315" s="255" t="e">
        <f>VLOOKUP(B315,#REF!,2,FALSE)</f>
        <v>#REF!</v>
      </c>
      <c r="O315" s="247" t="e">
        <f>L315*N315</f>
        <v>#REF!</v>
      </c>
      <c r="Q315" s="252"/>
    </row>
    <row r="317" spans="1:17">
      <c r="E317" s="365" t="s">
        <v>34496</v>
      </c>
      <c r="F317" s="357" t="s">
        <v>18</v>
      </c>
      <c r="G317" s="366" t="s">
        <v>34588</v>
      </c>
    </row>
    <row r="318" spans="1:17">
      <c r="D318" s="378" t="s">
        <v>34505</v>
      </c>
      <c r="E318" s="345">
        <v>92</v>
      </c>
      <c r="G318" s="377">
        <v>1.5</v>
      </c>
      <c r="H318" s="377"/>
      <c r="K318" s="278" t="s">
        <v>17</v>
      </c>
      <c r="L318" s="341">
        <f>E318*G318</f>
        <v>138</v>
      </c>
    </row>
    <row r="319" spans="1:17">
      <c r="D319" s="378" t="s">
        <v>34482</v>
      </c>
      <c r="E319" s="345">
        <v>131</v>
      </c>
      <c r="G319" s="377">
        <v>1</v>
      </c>
      <c r="H319" s="377"/>
      <c r="K319" s="278" t="s">
        <v>17</v>
      </c>
      <c r="L319" s="341">
        <f>E319*G319</f>
        <v>131</v>
      </c>
    </row>
    <row r="320" spans="1:17">
      <c r="D320" s="378" t="s">
        <v>34472</v>
      </c>
      <c r="E320" s="345">
        <v>112</v>
      </c>
      <c r="G320" s="377">
        <v>1</v>
      </c>
      <c r="H320" s="377"/>
      <c r="K320" s="278" t="s">
        <v>17</v>
      </c>
      <c r="L320" s="372">
        <f>E320*G320</f>
        <v>112</v>
      </c>
    </row>
    <row r="321" spans="1:17">
      <c r="J321" s="395" t="s">
        <v>34566</v>
      </c>
      <c r="K321" s="373" t="s">
        <v>13</v>
      </c>
      <c r="L321" s="374">
        <f>SUM(L318:L320)</f>
        <v>381</v>
      </c>
    </row>
    <row r="323" spans="1:17" s="242" customFormat="1" ht="24.75" customHeight="1" outlineLevel="2">
      <c r="A323" s="275" t="s">
        <v>61</v>
      </c>
      <c r="B323" s="254" t="s">
        <v>4646</v>
      </c>
      <c r="C323" s="1229" t="str">
        <f>VLOOKUP(B323,'DESCRIÇÃO EMOP'!A:B,2,1)</f>
        <v>COBERTURA DE CANAL PRE-FABRICADO,EM CONCRETO PROTENDIDO E/OUARMADO,PARA VAOS ATE 5,00M.FORNECIMENTO E ASSENTAMENTO</v>
      </c>
      <c r="D323" s="1230"/>
      <c r="E323" s="1230"/>
      <c r="F323" s="1230"/>
      <c r="G323" s="1230"/>
      <c r="H323" s="1230"/>
      <c r="I323" s="1230"/>
      <c r="J323" s="1231"/>
      <c r="K323" s="306" t="s">
        <v>13</v>
      </c>
      <c r="L323" s="276">
        <f>L329</f>
        <v>514.99999999999989</v>
      </c>
      <c r="N323" s="255" t="e">
        <f>VLOOKUP(B323,#REF!,2,FALSE)</f>
        <v>#REF!</v>
      </c>
      <c r="O323" s="247" t="e">
        <f>L323*N323</f>
        <v>#REF!</v>
      </c>
      <c r="Q323" s="252"/>
    </row>
    <row r="325" spans="1:17">
      <c r="E325" s="365" t="s">
        <v>34496</v>
      </c>
      <c r="F325" s="357" t="s">
        <v>18</v>
      </c>
      <c r="G325" s="366" t="s">
        <v>34588</v>
      </c>
      <c r="I325" s="366" t="s">
        <v>34589</v>
      </c>
      <c r="K325" s="366" t="s">
        <v>34523</v>
      </c>
    </row>
    <row r="326" spans="1:17">
      <c r="D326" s="378" t="s">
        <v>34505</v>
      </c>
      <c r="E326" s="345">
        <v>92</v>
      </c>
      <c r="F326" s="345" t="s">
        <v>31</v>
      </c>
      <c r="G326" s="377">
        <v>1.5</v>
      </c>
      <c r="H326" s="345" t="s">
        <v>31</v>
      </c>
      <c r="I326" s="345">
        <v>0.2</v>
      </c>
      <c r="J326" s="345" t="s">
        <v>31</v>
      </c>
      <c r="K326" s="370">
        <v>2</v>
      </c>
      <c r="L326" s="341">
        <f>E326*(G326+(I326*K326))</f>
        <v>174.79999999999998</v>
      </c>
    </row>
    <row r="327" spans="1:17">
      <c r="D327" s="378" t="s">
        <v>34482</v>
      </c>
      <c r="E327" s="345">
        <v>131</v>
      </c>
      <c r="F327" s="345" t="s">
        <v>31</v>
      </c>
      <c r="G327" s="377">
        <v>1</v>
      </c>
      <c r="H327" s="345" t="s">
        <v>31</v>
      </c>
      <c r="I327" s="345">
        <v>0.2</v>
      </c>
      <c r="J327" s="345" t="s">
        <v>31</v>
      </c>
      <c r="K327" s="370">
        <v>2</v>
      </c>
      <c r="L327" s="341">
        <f>E327*(G327+(I327*K327))</f>
        <v>183.39999999999998</v>
      </c>
    </row>
    <row r="328" spans="1:17">
      <c r="D328" s="378" t="s">
        <v>34472</v>
      </c>
      <c r="E328" s="345">
        <v>112</v>
      </c>
      <c r="F328" s="345" t="s">
        <v>31</v>
      </c>
      <c r="G328" s="377">
        <v>1</v>
      </c>
      <c r="H328" s="345" t="s">
        <v>31</v>
      </c>
      <c r="I328" s="345">
        <v>0.2</v>
      </c>
      <c r="J328" s="345" t="s">
        <v>31</v>
      </c>
      <c r="K328" s="370">
        <v>2</v>
      </c>
      <c r="L328" s="372">
        <f>E328*(G328+(I328*K328))</f>
        <v>156.79999999999998</v>
      </c>
    </row>
    <row r="329" spans="1:17">
      <c r="J329" s="395" t="s">
        <v>34566</v>
      </c>
      <c r="K329" s="373" t="s">
        <v>13</v>
      </c>
      <c r="L329" s="374">
        <f>SUM(L326:L328)</f>
        <v>514.99999999999989</v>
      </c>
    </row>
    <row r="331" spans="1:17" s="242" customFormat="1" ht="45.75" customHeight="1" outlineLevel="2">
      <c r="A331" s="275" t="s">
        <v>34479</v>
      </c>
      <c r="B331" s="254" t="s">
        <v>5589</v>
      </c>
      <c r="C331" s="1229" t="str">
        <f>VLOOKUP(B331,'DESCRIÇÃO EMOP'!A:B,2,1)</f>
        <v>POCO DE VISITA EM ALVENARIA DE BLOCOS DE CONCRETO(20X20X40CM),PAREDES 0,20M DE ESP.C/1,20X1,20X1,40M,P/COLETOR AGUAS PLUVIAIS 0,40 A 0,70M DE DIAM.UTILIZANDO ARG.CIM.AREIA,TRACO 1:4,SENDO PAREDES CHAPISCADAS E REVESTIDAS INTERNAMENTE C/ARG.,ENCHIMENTO BLOCOS E BASE EM CONCRETO SIMPLES,TAMPA DE CONCR.ARMADO,DEGRAUS FERRO FUNDIDO,INCL.FORN.TODOS OS MATERIAIS</v>
      </c>
      <c r="D331" s="1230"/>
      <c r="E331" s="1230"/>
      <c r="F331" s="1230"/>
      <c r="G331" s="1230"/>
      <c r="H331" s="1230"/>
      <c r="I331" s="1230"/>
      <c r="J331" s="1231"/>
      <c r="K331" s="306" t="s">
        <v>34590</v>
      </c>
      <c r="L331" s="276">
        <f>L339</f>
        <v>42</v>
      </c>
      <c r="N331" s="255" t="e">
        <f>VLOOKUP(B331,#REF!,2,FALSE)</f>
        <v>#REF!</v>
      </c>
      <c r="O331" s="247" t="e">
        <f>L331*N331</f>
        <v>#REF!</v>
      </c>
      <c r="Q331" s="252"/>
    </row>
    <row r="332" spans="1:17">
      <c r="L332" s="400" t="s">
        <v>3</v>
      </c>
    </row>
    <row r="333" spans="1:17">
      <c r="D333" s="332" t="s">
        <v>24227</v>
      </c>
      <c r="K333" s="278" t="s">
        <v>17</v>
      </c>
      <c r="L333" s="405">
        <v>2</v>
      </c>
    </row>
    <row r="334" spans="1:17">
      <c r="D334" s="332" t="s">
        <v>24211</v>
      </c>
      <c r="K334" s="278" t="s">
        <v>17</v>
      </c>
      <c r="L334" s="405">
        <v>8</v>
      </c>
    </row>
    <row r="335" spans="1:17">
      <c r="D335" s="332" t="s">
        <v>24228</v>
      </c>
      <c r="K335" s="278" t="s">
        <v>17</v>
      </c>
      <c r="L335" s="405">
        <v>12</v>
      </c>
    </row>
    <row r="336" spans="1:17">
      <c r="D336" s="378" t="s">
        <v>24229</v>
      </c>
      <c r="J336" s="395"/>
      <c r="K336" s="278" t="s">
        <v>17</v>
      </c>
      <c r="L336" s="341">
        <v>7</v>
      </c>
    </row>
    <row r="337" spans="1:17">
      <c r="D337" s="378" t="s">
        <v>24213</v>
      </c>
      <c r="K337" s="278" t="s">
        <v>17</v>
      </c>
      <c r="L337" s="341">
        <v>5</v>
      </c>
    </row>
    <row r="338" spans="1:17">
      <c r="D338" s="378" t="s">
        <v>34483</v>
      </c>
      <c r="K338" s="278" t="s">
        <v>17</v>
      </c>
      <c r="L338" s="372">
        <v>8</v>
      </c>
    </row>
    <row r="339" spans="1:17">
      <c r="J339" s="395" t="s">
        <v>34566</v>
      </c>
      <c r="K339" s="373" t="s">
        <v>34590</v>
      </c>
      <c r="L339" s="404">
        <f>SUM(L333:L338)</f>
        <v>42</v>
      </c>
    </row>
    <row r="341" spans="1:17" s="242" customFormat="1" ht="45.75" customHeight="1" outlineLevel="2">
      <c r="A341" s="275" t="s">
        <v>216</v>
      </c>
      <c r="B341" s="254" t="s">
        <v>5590</v>
      </c>
      <c r="C341" s="1229" t="str">
        <f>VLOOKUP(B341,'DESCRIÇÃO EMOP'!A:B,2,1)</f>
        <v>POCO DE VISITA EM ALVENARIA DE BLOCOS DE CONCRETO(20X20X40CM),EM PAREDES DE 0,20M DE ESP.C/1,30X1,30X1,40M,P/COLETOR DEAGUAS PLUVIAIS DE 0,80M DE DIAM.UTILIZ.ARG.CIM.AREIA,TRACO 1:4,SENDO AS PAREDES REVESTIDAS INTERNAMENTE C/ARG.ENCHIMENTODOS BLOCOS E BASE EM CONCRETO SIMPLES,TAMPA DE CONCRETO ARMADO,DEGRAU DE FERRO FUNDIDO,INCL.FORN.DE TODOS OS MATERIAIS</v>
      </c>
      <c r="D341" s="1230"/>
      <c r="E341" s="1230"/>
      <c r="F341" s="1230"/>
      <c r="G341" s="1230"/>
      <c r="H341" s="1230"/>
      <c r="I341" s="1230"/>
      <c r="J341" s="1231"/>
      <c r="K341" s="306" t="s">
        <v>34590</v>
      </c>
      <c r="L341" s="276">
        <f>L347</f>
        <v>8</v>
      </c>
      <c r="N341" s="255" t="e">
        <f>VLOOKUP(B341,#REF!,2,FALSE)</f>
        <v>#REF!</v>
      </c>
      <c r="O341" s="247" t="e">
        <f>L341*N341</f>
        <v>#REF!</v>
      </c>
      <c r="Q341" s="252"/>
    </row>
    <row r="342" spans="1:17">
      <c r="L342" s="400" t="s">
        <v>3</v>
      </c>
    </row>
    <row r="343" spans="1:17">
      <c r="D343" s="332" t="s">
        <v>24227</v>
      </c>
      <c r="K343" s="278" t="s">
        <v>17</v>
      </c>
      <c r="L343" s="405">
        <v>1</v>
      </c>
    </row>
    <row r="344" spans="1:17">
      <c r="D344" s="332" t="s">
        <v>24211</v>
      </c>
      <c r="K344" s="278" t="s">
        <v>17</v>
      </c>
      <c r="L344" s="405">
        <v>2</v>
      </c>
    </row>
    <row r="345" spans="1:17">
      <c r="D345" s="332" t="s">
        <v>24228</v>
      </c>
      <c r="K345" s="278" t="s">
        <v>17</v>
      </c>
      <c r="L345" s="405">
        <v>2</v>
      </c>
    </row>
    <row r="346" spans="1:17">
      <c r="D346" s="378" t="s">
        <v>34483</v>
      </c>
      <c r="K346" s="278" t="s">
        <v>17</v>
      </c>
      <c r="L346" s="372">
        <v>3</v>
      </c>
    </row>
    <row r="347" spans="1:17">
      <c r="J347" s="395" t="s">
        <v>34566</v>
      </c>
      <c r="K347" s="373" t="s">
        <v>34590</v>
      </c>
      <c r="L347" s="404">
        <f>SUM(L343:L346)</f>
        <v>8</v>
      </c>
    </row>
    <row r="349" spans="1:17" s="242" customFormat="1" ht="45.75" customHeight="1" outlineLevel="2">
      <c r="A349" s="275" t="s">
        <v>219</v>
      </c>
      <c r="B349" s="254" t="s">
        <v>5593</v>
      </c>
      <c r="C349" s="1229" t="str">
        <f>VLOOKUP(B349,'DESCRIÇÃO EMOP'!A:B,2,1)</f>
        <v>POCO DE VISITA EM ALVENARIA DE BLOCOS DE CONCRETO(20X20X40CM),EM PAREDES DE 0,20M DE ESP.C/1,50X1,50X1,60M,P/COLETOR DEAGUAS PLUVIAIS DE 1,00M DE DIAM.SENDO AS PAREDES CHAPISCADASE REVESTIDAS INTERNAMENTE C/ARGAMASSA,ENCHIMENTO DOS BLOCOSE BASE EM CONCRETO SIMPLES,TAMPA DE CONCRETO ARMADO,DEGRAUSDE FERRO FUNDIDO,INCL.FORNECIMENTO DE TODOS OS MATERIAIS</v>
      </c>
      <c r="D349" s="1230"/>
      <c r="E349" s="1230"/>
      <c r="F349" s="1230"/>
      <c r="G349" s="1230"/>
      <c r="H349" s="1230"/>
      <c r="I349" s="1230"/>
      <c r="J349" s="1231"/>
      <c r="K349" s="306" t="s">
        <v>34590</v>
      </c>
      <c r="L349" s="276">
        <f>L355</f>
        <v>25</v>
      </c>
      <c r="N349" s="255" t="e">
        <f>VLOOKUP(B349,#REF!,2,FALSE)</f>
        <v>#REF!</v>
      </c>
      <c r="O349" s="247" t="e">
        <f>L349*N349</f>
        <v>#REF!</v>
      </c>
      <c r="Q349" s="252"/>
    </row>
    <row r="350" spans="1:17">
      <c r="L350" s="400" t="s">
        <v>3</v>
      </c>
    </row>
    <row r="351" spans="1:17">
      <c r="D351" s="332" t="s">
        <v>24227</v>
      </c>
      <c r="K351" s="278" t="s">
        <v>17</v>
      </c>
      <c r="L351" s="405">
        <v>7</v>
      </c>
    </row>
    <row r="352" spans="1:17">
      <c r="D352" s="332" t="s">
        <v>34476</v>
      </c>
      <c r="K352" s="278" t="s">
        <v>17</v>
      </c>
      <c r="L352" s="405">
        <v>9</v>
      </c>
    </row>
    <row r="353" spans="1:17">
      <c r="D353" s="332" t="s">
        <v>24211</v>
      </c>
      <c r="K353" s="278" t="s">
        <v>17</v>
      </c>
      <c r="L353" s="405">
        <v>3</v>
      </c>
    </row>
    <row r="354" spans="1:17">
      <c r="D354" s="378" t="s">
        <v>34483</v>
      </c>
      <c r="K354" s="278" t="s">
        <v>17</v>
      </c>
      <c r="L354" s="372">
        <v>6</v>
      </c>
    </row>
    <row r="355" spans="1:17">
      <c r="J355" s="395" t="s">
        <v>34566</v>
      </c>
      <c r="K355" s="373" t="s">
        <v>34590</v>
      </c>
      <c r="L355" s="404">
        <f>SUM(L351:L354)</f>
        <v>25</v>
      </c>
    </row>
    <row r="357" spans="1:17" s="242" customFormat="1" ht="45.75" customHeight="1" outlineLevel="2">
      <c r="A357" s="275" t="s">
        <v>222</v>
      </c>
      <c r="B357" s="254" t="s">
        <v>5597</v>
      </c>
      <c r="C357" s="1229" t="str">
        <f>VLOOKUP(B357,'DESCRIÇÃO EMOP'!A:B,2,1)</f>
        <v>POCO DE VISITA EM ALVENARIA DE BLOCOS DE CONCRETO(20X20X40CM),EM PAREDES DE 0,20M DE ESP.C/2,00X2,00X2,10M,P/COLETOR DEAGUAS PLUVIAIS DE 1,50M DE DIAM.SENDO AS PAREDES CHAPISCADASE REVESTIDAS INTERNAMENTE C/ARGAMASSA,ENCHIMENTO DOS BLOCOSE BASE EM CONCRETO SIMPLES,TAMPA DE CONCRETO ARMADO,DEGRAUSDE FERRO FUNDIDO,INCL.FORNECIMENTO DE TODOS OS MATERIAIS</v>
      </c>
      <c r="D357" s="1230"/>
      <c r="E357" s="1230"/>
      <c r="F357" s="1230"/>
      <c r="G357" s="1230"/>
      <c r="H357" s="1230"/>
      <c r="I357" s="1230"/>
      <c r="J357" s="1231"/>
      <c r="K357" s="306" t="s">
        <v>34590</v>
      </c>
      <c r="L357" s="276">
        <f>L360</f>
        <v>3</v>
      </c>
      <c r="N357" s="255" t="e">
        <f>VLOOKUP(B357,#REF!,2,FALSE)</f>
        <v>#REF!</v>
      </c>
      <c r="O357" s="247" t="e">
        <f>L357*N357</f>
        <v>#REF!</v>
      </c>
      <c r="Q357" s="252"/>
    </row>
    <row r="358" spans="1:17">
      <c r="L358" s="400" t="s">
        <v>3</v>
      </c>
    </row>
    <row r="359" spans="1:17">
      <c r="D359" s="332" t="s">
        <v>34505</v>
      </c>
      <c r="L359" s="354">
        <v>3</v>
      </c>
    </row>
    <row r="360" spans="1:17">
      <c r="J360" s="395" t="s">
        <v>34566</v>
      </c>
      <c r="K360" s="373" t="s">
        <v>34590</v>
      </c>
      <c r="L360" s="404">
        <f>SUM(L359:L359)</f>
        <v>3</v>
      </c>
    </row>
    <row r="362" spans="1:17" s="242" customFormat="1" ht="35.25" customHeight="1" outlineLevel="2">
      <c r="A362" s="275" t="s">
        <v>54</v>
      </c>
      <c r="B362" s="254" t="s">
        <v>98</v>
      </c>
      <c r="C362" s="1229" t="str">
        <f>VLOOKUP(B362,'DESCRIÇÃO EMOP'!A:B,2,1)</f>
        <v>INTERVENCAO NO RAMAL CONFORME ESPECIFICACOES CEDAE,INCLUSIVEESCAVACAO E REATERRO COM O FORNECIMENTO DE TODO O MATERIALNECESSARIO,EXCLUSIVE REMOCAO E REPOSICAO DE PAVIMENTOS E RETIRADA DO CAVALETE,COM DIAMETRO DE 1/2"</v>
      </c>
      <c r="D362" s="1230"/>
      <c r="E362" s="1230"/>
      <c r="F362" s="1230"/>
      <c r="G362" s="1230"/>
      <c r="H362" s="1230"/>
      <c r="I362" s="1230"/>
      <c r="J362" s="1231"/>
      <c r="K362" s="306" t="s">
        <v>34590</v>
      </c>
      <c r="L362" s="276">
        <f>L365</f>
        <v>50</v>
      </c>
      <c r="N362" s="255" t="e">
        <f>VLOOKUP(B362,#REF!,2,FALSE)</f>
        <v>#REF!</v>
      </c>
      <c r="O362" s="247" t="e">
        <f>L362*N362</f>
        <v>#REF!</v>
      </c>
      <c r="Q362" s="252"/>
    </row>
    <row r="363" spans="1:17">
      <c r="L363" s="400" t="s">
        <v>3</v>
      </c>
    </row>
    <row r="364" spans="1:17">
      <c r="D364" s="332" t="s">
        <v>34591</v>
      </c>
      <c r="L364" s="354">
        <v>50</v>
      </c>
    </row>
    <row r="365" spans="1:17">
      <c r="J365" s="395" t="s">
        <v>34566</v>
      </c>
      <c r="K365" s="373" t="s">
        <v>34590</v>
      </c>
      <c r="L365" s="404">
        <f>SUM(L364:L364)</f>
        <v>50</v>
      </c>
    </row>
    <row r="367" spans="1:17" s="242" customFormat="1" ht="35.25" customHeight="1" outlineLevel="2">
      <c r="A367" s="275" t="s">
        <v>55</v>
      </c>
      <c r="B367" s="254" t="s">
        <v>99</v>
      </c>
      <c r="C367" s="1229" t="str">
        <f>VLOOKUP(B367,'DESCRIÇÃO EMOP'!A:B,2,1)</f>
        <v>INTERVENCAO NO RAMAL CONFORME ESPECIFICACOES CEDAE,INCLUSIVEESCAVACAO E REATERRO COM O FORNECIMENTO DE TODO O MATERIALNECESSARIO,EXCLUSIVE REMOCAO E REPOSICAO DE PAVIMENTOS E RETIRADA DO CAVALETE,COM DIAMETRO DE 3/4"</v>
      </c>
      <c r="D367" s="1230"/>
      <c r="E367" s="1230"/>
      <c r="F367" s="1230"/>
      <c r="G367" s="1230"/>
      <c r="H367" s="1230"/>
      <c r="I367" s="1230"/>
      <c r="J367" s="1231"/>
      <c r="K367" s="306" t="s">
        <v>34590</v>
      </c>
      <c r="L367" s="276">
        <f>L370</f>
        <v>70</v>
      </c>
      <c r="N367" s="255" t="e">
        <f>VLOOKUP(B367,#REF!,2,FALSE)</f>
        <v>#REF!</v>
      </c>
      <c r="O367" s="247" t="e">
        <f>L367*N367</f>
        <v>#REF!</v>
      </c>
      <c r="Q367" s="252"/>
    </row>
    <row r="368" spans="1:17">
      <c r="L368" s="400" t="s">
        <v>3</v>
      </c>
    </row>
    <row r="369" spans="1:17">
      <c r="D369" s="332" t="s">
        <v>34591</v>
      </c>
      <c r="L369" s="354">
        <v>70</v>
      </c>
    </row>
    <row r="370" spans="1:17">
      <c r="J370" s="395" t="s">
        <v>34566</v>
      </c>
      <c r="K370" s="373" t="s">
        <v>34590</v>
      </c>
      <c r="L370" s="404">
        <f>SUM(L369:L369)</f>
        <v>70</v>
      </c>
    </row>
    <row r="372" spans="1:17" s="242" customFormat="1" ht="35.25" customHeight="1" outlineLevel="2">
      <c r="A372" s="275" t="s">
        <v>151</v>
      </c>
      <c r="B372" s="254" t="s">
        <v>99</v>
      </c>
      <c r="C372" s="1229" t="str">
        <f>VLOOKUP(B372,'DESCRIÇÃO EMOP'!A:B,2,1)</f>
        <v>INTERVENCAO NO RAMAL CONFORME ESPECIFICACOES CEDAE,INCLUSIVEESCAVACAO E REATERRO COM O FORNECIMENTO DE TODO O MATERIALNECESSARIO,EXCLUSIVE REMOCAO E REPOSICAO DE PAVIMENTOS E RETIRADA DO CAVALETE,COM DIAMETRO DE 3/4"</v>
      </c>
      <c r="D372" s="1230"/>
      <c r="E372" s="1230"/>
      <c r="F372" s="1230"/>
      <c r="G372" s="1230"/>
      <c r="H372" s="1230"/>
      <c r="I372" s="1230"/>
      <c r="J372" s="1231"/>
      <c r="K372" s="306" t="s">
        <v>34590</v>
      </c>
      <c r="L372" s="276">
        <f>L376</f>
        <v>78</v>
      </c>
      <c r="N372" s="255" t="e">
        <f>VLOOKUP(B372,#REF!,2,FALSE)</f>
        <v>#REF!</v>
      </c>
      <c r="O372" s="247" t="e">
        <f>L372*N372</f>
        <v>#REF!</v>
      </c>
      <c r="Q372" s="252"/>
    </row>
    <row r="373" spans="1:17">
      <c r="L373" s="400" t="s">
        <v>3</v>
      </c>
    </row>
    <row r="374" spans="1:17">
      <c r="D374" s="378" t="s">
        <v>34517</v>
      </c>
      <c r="L374" s="400">
        <v>75</v>
      </c>
    </row>
    <row r="375" spans="1:17">
      <c r="D375" s="332" t="s">
        <v>34525</v>
      </c>
      <c r="L375" s="354">
        <v>3</v>
      </c>
    </row>
    <row r="376" spans="1:17">
      <c r="J376" s="395" t="s">
        <v>34566</v>
      </c>
      <c r="K376" s="373" t="s">
        <v>34590</v>
      </c>
      <c r="L376" s="404">
        <f>SUM(L374:L375)</f>
        <v>78</v>
      </c>
    </row>
    <row r="378" spans="1:17" s="242" customFormat="1" ht="36.75" customHeight="1" outlineLevel="2">
      <c r="A378" s="275" t="s">
        <v>152</v>
      </c>
      <c r="B378" s="254" t="s">
        <v>2114</v>
      </c>
      <c r="C378" s="1229" t="str">
        <f>VLOOKUP(B378,'DESCRIÇÃO EMOP'!A:B,2,1)</f>
        <v>ESCAVACAO MECANICA DE VALA NAO ESCORADA,EM MATERIAL DE 1ªCATEGORIA COM PEDRAS,INSTALACOES PREDIAIS,OU OUTROS REDUTORES DE PRODUTIVIDADE,OU CAVAS DE FUNDACAO,ENTRE 4,50 E 6,00M DE PROFUNDIDADE,UTILIZANDO ESCAVADEIRA HIDRAULICA DE 0,78M3,EXCLUSIVE ESGOTAMENTO</v>
      </c>
      <c r="D378" s="1230"/>
      <c r="E378" s="1230"/>
      <c r="F378" s="1230"/>
      <c r="G378" s="1230"/>
      <c r="H378" s="1230"/>
      <c r="I378" s="1230"/>
      <c r="J378" s="1231"/>
      <c r="K378" s="306" t="s">
        <v>16</v>
      </c>
      <c r="L378" s="276" t="e">
        <f>L388</f>
        <v>#N/A</v>
      </c>
      <c r="N378" s="255" t="e">
        <f>VLOOKUP(B378,#REF!,2,FALSE)</f>
        <v>#REF!</v>
      </c>
      <c r="O378" s="247" t="e">
        <f>L378*N378</f>
        <v>#N/A</v>
      </c>
      <c r="Q378" s="252"/>
    </row>
    <row r="380" spans="1:17">
      <c r="C380" s="365" t="s">
        <v>34496</v>
      </c>
      <c r="D380" s="357" t="s">
        <v>18</v>
      </c>
      <c r="E380" s="357" t="s">
        <v>34574</v>
      </c>
      <c r="F380" s="357" t="s">
        <v>18</v>
      </c>
      <c r="G380" s="366" t="s">
        <v>34575</v>
      </c>
    </row>
    <row r="381" spans="1:17">
      <c r="B381" s="332" t="s">
        <v>0</v>
      </c>
      <c r="C381" s="318">
        <v>1217</v>
      </c>
      <c r="D381" s="64" t="s">
        <v>31</v>
      </c>
      <c r="E381" s="345">
        <v>1</v>
      </c>
      <c r="F381" s="64" t="s">
        <v>31</v>
      </c>
      <c r="G381" s="345">
        <v>0.1</v>
      </c>
      <c r="K381" s="278" t="s">
        <v>17</v>
      </c>
      <c r="L381" s="341">
        <f>C381*E381*G381</f>
        <v>121.7</v>
      </c>
    </row>
    <row r="382" spans="1:17">
      <c r="B382" s="332" t="s">
        <v>24</v>
      </c>
      <c r="C382" s="318">
        <v>668</v>
      </c>
      <c r="D382" s="64" t="s">
        <v>31</v>
      </c>
      <c r="E382" s="345">
        <v>1</v>
      </c>
      <c r="F382" s="64" t="s">
        <v>31</v>
      </c>
      <c r="G382" s="345">
        <v>0.1</v>
      </c>
      <c r="K382" s="278" t="s">
        <v>17</v>
      </c>
      <c r="L382" s="341" t="e">
        <f>#N/A</f>
        <v>#N/A</v>
      </c>
    </row>
    <row r="383" spans="1:17">
      <c r="B383" s="332" t="s">
        <v>24230</v>
      </c>
      <c r="C383" s="318">
        <v>720</v>
      </c>
      <c r="D383" s="64" t="s">
        <v>31</v>
      </c>
      <c r="E383" s="345">
        <v>1.2</v>
      </c>
      <c r="F383" s="64" t="s">
        <v>31</v>
      </c>
      <c r="G383" s="345">
        <v>0.15</v>
      </c>
      <c r="K383" s="278" t="s">
        <v>17</v>
      </c>
      <c r="L383" s="341" t="e">
        <f>#N/A</f>
        <v>#N/A</v>
      </c>
    </row>
    <row r="384" spans="1:17">
      <c r="B384" s="332" t="s">
        <v>24231</v>
      </c>
      <c r="C384" s="318">
        <v>355</v>
      </c>
      <c r="D384" s="64" t="s">
        <v>31</v>
      </c>
      <c r="E384" s="345">
        <v>1.6</v>
      </c>
      <c r="F384" s="64" t="s">
        <v>31</v>
      </c>
      <c r="G384" s="345">
        <v>0.15</v>
      </c>
      <c r="K384" s="278" t="s">
        <v>17</v>
      </c>
      <c r="L384" s="341" t="e">
        <f>#N/A</f>
        <v>#N/A</v>
      </c>
    </row>
    <row r="385" spans="1:17">
      <c r="B385" s="332" t="s">
        <v>142</v>
      </c>
      <c r="C385" s="318">
        <v>395</v>
      </c>
      <c r="D385" s="64" t="s">
        <v>31</v>
      </c>
      <c r="E385" s="345">
        <v>2</v>
      </c>
      <c r="F385" s="64" t="s">
        <v>31</v>
      </c>
      <c r="G385" s="345">
        <v>0.2</v>
      </c>
      <c r="K385" s="278" t="s">
        <v>17</v>
      </c>
      <c r="L385" s="341" t="e">
        <f>#N/A</f>
        <v>#N/A</v>
      </c>
    </row>
    <row r="386" spans="1:17">
      <c r="B386" s="332" t="s">
        <v>34490</v>
      </c>
      <c r="C386" s="318">
        <v>243</v>
      </c>
      <c r="D386" s="64" t="s">
        <v>31</v>
      </c>
      <c r="E386" s="345">
        <v>2</v>
      </c>
      <c r="F386" s="64" t="s">
        <v>31</v>
      </c>
      <c r="G386" s="345">
        <v>0.2</v>
      </c>
      <c r="K386" s="278" t="s">
        <v>17</v>
      </c>
      <c r="L386" s="341" t="e">
        <f>#N/A</f>
        <v>#N/A</v>
      </c>
    </row>
    <row r="387" spans="1:17">
      <c r="B387" s="311" t="s">
        <v>34552</v>
      </c>
      <c r="C387" s="318">
        <v>92</v>
      </c>
      <c r="D387" s="64" t="s">
        <v>31</v>
      </c>
      <c r="E387" s="345">
        <v>2.5</v>
      </c>
      <c r="F387" s="64" t="s">
        <v>31</v>
      </c>
      <c r="G387" s="345">
        <v>0.2</v>
      </c>
      <c r="K387" s="278" t="s">
        <v>17</v>
      </c>
      <c r="L387" s="372" t="e">
        <f>#N/A</f>
        <v>#N/A</v>
      </c>
    </row>
    <row r="388" spans="1:17">
      <c r="J388" s="395" t="s">
        <v>34566</v>
      </c>
      <c r="K388" s="373" t="s">
        <v>16</v>
      </c>
      <c r="L388" s="374" t="e">
        <f>SUM(L381:L387)</f>
        <v>#N/A</v>
      </c>
    </row>
    <row r="390" spans="1:17" s="242" customFormat="1" ht="29.25" customHeight="1" outlineLevel="2">
      <c r="A390" s="275" t="s">
        <v>158</v>
      </c>
      <c r="B390" s="254" t="s">
        <v>3584</v>
      </c>
      <c r="C390" s="1229" t="str">
        <f>VLOOKUP(B390,'DESCRIÇÃO EMOP'!A:B,2,1)</f>
        <v>ESCORAMENTO DE VALAS EM PRANCHADA HORIZONTAL,EMPREGANDO-SE MADEIRA DE 3ª E PERFIL METALICO "H" DE 6"X6",REUTILIZADOS EM5 VEZES,INCLUSIVE FORNECIMENTO DE TODOS OS MATERIAIS,COLOCACAO E RETIRADA</v>
      </c>
      <c r="D390" s="1230"/>
      <c r="E390" s="1230"/>
      <c r="F390" s="1230"/>
      <c r="G390" s="1230"/>
      <c r="H390" s="1230"/>
      <c r="I390" s="1230"/>
      <c r="J390" s="1231"/>
      <c r="K390" s="306" t="str">
        <f>K396</f>
        <v>M2</v>
      </c>
      <c r="L390" s="276">
        <f>L396</f>
        <v>8277.14</v>
      </c>
      <c r="N390" s="255" t="e">
        <f>VLOOKUP(B390,#REF!,2,FALSE)</f>
        <v>#REF!</v>
      </c>
      <c r="O390" s="247" t="e">
        <f>L390*N390</f>
        <v>#REF!</v>
      </c>
      <c r="Q390" s="252"/>
    </row>
    <row r="392" spans="1:17">
      <c r="C392" s="365" t="s">
        <v>34499</v>
      </c>
      <c r="D392" s="357" t="s">
        <v>18</v>
      </c>
      <c r="E392" s="357" t="s">
        <v>30</v>
      </c>
      <c r="F392" s="357"/>
      <c r="G392" s="366"/>
    </row>
    <row r="393" spans="1:17">
      <c r="B393" s="332" t="s">
        <v>34515</v>
      </c>
      <c r="C393" s="318">
        <v>3476.08</v>
      </c>
      <c r="D393" s="64" t="s">
        <v>31</v>
      </c>
      <c r="E393" s="345">
        <v>2</v>
      </c>
      <c r="G393" s="345"/>
      <c r="K393" s="278" t="s">
        <v>17</v>
      </c>
      <c r="L393" s="341">
        <f>C393*E393</f>
        <v>6952.16</v>
      </c>
    </row>
    <row r="394" spans="1:17">
      <c r="B394" s="332" t="s">
        <v>34516</v>
      </c>
      <c r="C394" s="318">
        <v>226.1</v>
      </c>
      <c r="D394" s="64" t="s">
        <v>31</v>
      </c>
      <c r="E394" s="345">
        <v>2</v>
      </c>
      <c r="G394" s="345"/>
      <c r="K394" s="278" t="s">
        <v>17</v>
      </c>
      <c r="L394" s="341">
        <f>C394*E394</f>
        <v>452.2</v>
      </c>
    </row>
    <row r="395" spans="1:17">
      <c r="B395" s="332" t="s">
        <v>34511</v>
      </c>
      <c r="C395" s="318">
        <v>436.39</v>
      </c>
      <c r="D395" s="64" t="s">
        <v>31</v>
      </c>
      <c r="E395" s="345">
        <v>2</v>
      </c>
      <c r="G395" s="345"/>
      <c r="K395" s="278" t="s">
        <v>17</v>
      </c>
      <c r="L395" s="372">
        <f>C395*E395</f>
        <v>872.78</v>
      </c>
    </row>
    <row r="396" spans="1:17">
      <c r="J396" s="395" t="s">
        <v>34566</v>
      </c>
      <c r="K396" s="373" t="s">
        <v>13</v>
      </c>
      <c r="L396" s="374">
        <f>SUM(L393:L395)</f>
        <v>8277.14</v>
      </c>
    </row>
    <row r="398" spans="1:17" s="242" customFormat="1" ht="36.75" customHeight="1" outlineLevel="2">
      <c r="A398" s="275" t="s">
        <v>34518</v>
      </c>
      <c r="B398" s="254" t="s">
        <v>3626</v>
      </c>
      <c r="C398" s="1229" t="str">
        <f>VLOOKUP(B398,'DESCRIÇÃO EMOP'!A:B,2,1)</f>
        <v>ESCORAMENTO PARA VALAS "TIPO BLINDAGEM",COM LARGURA DE 3,00ME PROFUNDIDADE DE 4,50M,INCLUSIVE MOVIMENTACAO COM ESCAVADEIRA HIDRAULICA E MAO-DE-OBRA.A MEDICAO SERA FEITA PELO PRODUTO DAS ALTURAS DAS PAREDES ESCORADAS (2 LADOS) VEZES O COMPRIMENTO DA VALA</v>
      </c>
      <c r="D398" s="1230"/>
      <c r="E398" s="1230"/>
      <c r="F398" s="1230"/>
      <c r="G398" s="1230"/>
      <c r="H398" s="1230"/>
      <c r="I398" s="1230"/>
      <c r="J398" s="1231"/>
      <c r="K398" s="306" t="str">
        <f>K402</f>
        <v>M2</v>
      </c>
      <c r="L398" s="276">
        <f>L402</f>
        <v>1395</v>
      </c>
      <c r="N398" s="255" t="e">
        <f>VLOOKUP(B398,#REF!,2,FALSE)</f>
        <v>#REF!</v>
      </c>
      <c r="O398" s="247" t="e">
        <f>L398*N398</f>
        <v>#REF!</v>
      </c>
      <c r="Q398" s="252"/>
    </row>
    <row r="399" spans="1:17">
      <c r="A399" s="277" t="s">
        <v>34500</v>
      </c>
    </row>
    <row r="400" spans="1:17">
      <c r="C400" s="365" t="s">
        <v>34496</v>
      </c>
      <c r="D400" s="357" t="s">
        <v>18</v>
      </c>
      <c r="E400" s="357" t="s">
        <v>34592</v>
      </c>
      <c r="F400" s="357" t="s">
        <v>18</v>
      </c>
      <c r="G400" s="366" t="s">
        <v>34575</v>
      </c>
    </row>
    <row r="401" spans="1:17">
      <c r="B401" s="332"/>
      <c r="C401" s="318">
        <v>155</v>
      </c>
      <c r="D401" s="64" t="s">
        <v>31</v>
      </c>
      <c r="E401" s="345">
        <v>2</v>
      </c>
      <c r="F401" s="64" t="s">
        <v>31</v>
      </c>
      <c r="G401" s="345">
        <v>4.5</v>
      </c>
      <c r="K401" s="278" t="s">
        <v>17</v>
      </c>
      <c r="L401" s="372">
        <f>C401*E401*G401</f>
        <v>1395</v>
      </c>
    </row>
    <row r="402" spans="1:17">
      <c r="J402" s="395" t="s">
        <v>34566</v>
      </c>
      <c r="K402" s="373" t="s">
        <v>13</v>
      </c>
      <c r="L402" s="374">
        <f>SUM(L401)</f>
        <v>1395</v>
      </c>
    </row>
    <row r="404" spans="1:17" s="363" customFormat="1" ht="15" customHeight="1">
      <c r="A404" s="250">
        <v>3</v>
      </c>
      <c r="B404" s="249" t="s">
        <v>100</v>
      </c>
      <c r="C404" s="250"/>
      <c r="D404" s="250"/>
      <c r="E404" s="250"/>
      <c r="F404" s="250"/>
      <c r="G404" s="250"/>
      <c r="H404" s="250"/>
      <c r="I404" s="250"/>
      <c r="J404" s="250"/>
      <c r="K404" s="250"/>
      <c r="L404" s="249"/>
      <c r="Q404" s="252"/>
    </row>
    <row r="405" spans="1:17" s="242" customFormat="1" ht="29.25" customHeight="1" outlineLevel="2">
      <c r="A405" s="275" t="s">
        <v>108</v>
      </c>
      <c r="B405" s="254" t="s">
        <v>68</v>
      </c>
      <c r="C405" s="1229" t="str">
        <f>VLOOKUP(B405,'DESCRIÇÃO EMOP'!A:B,2,1)</f>
        <v>PREPARO MANUAL DE TERRENO,COMPREENDENDO ACERTO,RASPAGEM EVENTUALMENTE ATE 0.30M DE PROFUNDIDADE E AFASTAMENTO LATERAL DOMATERIAL EXCEDENTE,INCLUSIVE COMPACTACAO MECANICA</v>
      </c>
      <c r="D405" s="1230"/>
      <c r="E405" s="1230"/>
      <c r="F405" s="1230"/>
      <c r="G405" s="1230"/>
      <c r="H405" s="1230"/>
      <c r="I405" s="1230"/>
      <c r="J405" s="1231"/>
      <c r="K405" s="306" t="s">
        <v>13</v>
      </c>
      <c r="L405" s="276" t="e">
        <f>L424</f>
        <v>#N/A</v>
      </c>
      <c r="N405" s="255" t="e">
        <f>VLOOKUP(B405,#REF!,2,FALSE)</f>
        <v>#REF!</v>
      </c>
      <c r="O405" s="247" t="e">
        <f>L405*N405</f>
        <v>#N/A</v>
      </c>
      <c r="Q405" s="252"/>
    </row>
    <row r="407" spans="1:17">
      <c r="C407" s="1270"/>
      <c r="D407" s="1270"/>
      <c r="F407" s="365" t="s">
        <v>34496</v>
      </c>
      <c r="G407" s="357" t="s">
        <v>18</v>
      </c>
      <c r="H407" s="366" t="s">
        <v>34574</v>
      </c>
      <c r="I407" s="357" t="s">
        <v>18</v>
      </c>
      <c r="J407" s="357" t="s">
        <v>34592</v>
      </c>
    </row>
    <row r="408" spans="1:17" ht="12.75" customHeight="1">
      <c r="C408" s="1271" t="s">
        <v>34453</v>
      </c>
      <c r="D408" s="1271"/>
      <c r="F408" s="345">
        <v>260</v>
      </c>
      <c r="G408" s="64" t="s">
        <v>31</v>
      </c>
      <c r="H408" s="345">
        <v>1.5</v>
      </c>
      <c r="I408" s="64" t="s">
        <v>31</v>
      </c>
      <c r="J408" s="409">
        <v>1</v>
      </c>
      <c r="K408" s="278" t="s">
        <v>17</v>
      </c>
      <c r="L408" s="341" t="e">
        <f>#N/A</f>
        <v>#N/A</v>
      </c>
    </row>
    <row r="409" spans="1:17" ht="12.75" customHeight="1">
      <c r="C409" s="1271" t="s">
        <v>34454</v>
      </c>
      <c r="D409" s="1271"/>
      <c r="F409" s="345">
        <v>141</v>
      </c>
      <c r="G409" s="64" t="s">
        <v>31</v>
      </c>
      <c r="H409" s="345">
        <v>1.5</v>
      </c>
      <c r="I409" s="64" t="s">
        <v>31</v>
      </c>
      <c r="J409" s="409">
        <v>1</v>
      </c>
      <c r="K409" s="278" t="s">
        <v>17</v>
      </c>
      <c r="L409" s="341" t="e">
        <f>#N/A</f>
        <v>#N/A</v>
      </c>
    </row>
    <row r="410" spans="1:17" ht="12.75" customHeight="1">
      <c r="C410" s="1271" t="s">
        <v>34455</v>
      </c>
      <c r="D410" s="1271"/>
      <c r="F410" s="345">
        <v>120</v>
      </c>
      <c r="G410" s="64" t="s">
        <v>31</v>
      </c>
      <c r="H410" s="345">
        <v>1.5</v>
      </c>
      <c r="I410" s="64" t="s">
        <v>31</v>
      </c>
      <c r="J410" s="409">
        <v>1</v>
      </c>
      <c r="K410" s="278" t="s">
        <v>17</v>
      </c>
      <c r="L410" s="341" t="e">
        <f>#N/A</f>
        <v>#N/A</v>
      </c>
    </row>
    <row r="411" spans="1:17" ht="12.75" customHeight="1">
      <c r="C411" s="1271" t="s">
        <v>34456</v>
      </c>
      <c r="D411" s="1271"/>
      <c r="F411" s="345">
        <v>220</v>
      </c>
      <c r="G411" s="64" t="s">
        <v>31</v>
      </c>
      <c r="H411" s="345">
        <v>1.5</v>
      </c>
      <c r="I411" s="64" t="s">
        <v>31</v>
      </c>
      <c r="J411" s="409">
        <v>1</v>
      </c>
      <c r="K411" s="278" t="s">
        <v>17</v>
      </c>
      <c r="L411" s="341" t="e">
        <f>#N/A</f>
        <v>#N/A</v>
      </c>
    </row>
    <row r="412" spans="1:17" ht="12.75" customHeight="1">
      <c r="C412" s="1271" t="s">
        <v>34457</v>
      </c>
      <c r="D412" s="1271"/>
      <c r="F412" s="345">
        <v>80</v>
      </c>
      <c r="G412" s="64" t="s">
        <v>31</v>
      </c>
      <c r="H412" s="345">
        <v>1.5</v>
      </c>
      <c r="I412" s="64" t="s">
        <v>31</v>
      </c>
      <c r="J412" s="409">
        <v>1</v>
      </c>
      <c r="K412" s="278" t="s">
        <v>17</v>
      </c>
      <c r="L412" s="341" t="e">
        <f>#N/A</f>
        <v>#N/A</v>
      </c>
    </row>
    <row r="413" spans="1:17" ht="12.75" customHeight="1">
      <c r="C413" s="1271" t="s">
        <v>34458</v>
      </c>
      <c r="D413" s="1271"/>
      <c r="F413" s="345">
        <v>300</v>
      </c>
      <c r="G413" s="64" t="s">
        <v>31</v>
      </c>
      <c r="H413" s="345">
        <v>1.5</v>
      </c>
      <c r="I413" s="64" t="s">
        <v>31</v>
      </c>
      <c r="J413" s="409">
        <v>1</v>
      </c>
      <c r="K413" s="278" t="s">
        <v>17</v>
      </c>
      <c r="L413" s="341" t="e">
        <f>#N/A</f>
        <v>#N/A</v>
      </c>
    </row>
    <row r="414" spans="1:17" ht="12.75" customHeight="1">
      <c r="C414" s="1271" t="s">
        <v>34459</v>
      </c>
      <c r="D414" s="1271"/>
      <c r="F414" s="345">
        <v>280</v>
      </c>
      <c r="G414" s="64" t="s">
        <v>31</v>
      </c>
      <c r="H414" s="345">
        <v>1.5</v>
      </c>
      <c r="I414" s="64" t="s">
        <v>31</v>
      </c>
      <c r="J414" s="409">
        <v>2</v>
      </c>
      <c r="K414" s="278" t="s">
        <v>17</v>
      </c>
      <c r="L414" s="341" t="e">
        <f>#N/A</f>
        <v>#N/A</v>
      </c>
    </row>
    <row r="415" spans="1:17" ht="12.75" customHeight="1">
      <c r="C415" s="1271" t="s">
        <v>34460</v>
      </c>
      <c r="D415" s="1271"/>
      <c r="F415" s="345">
        <v>280</v>
      </c>
      <c r="G415" s="64" t="s">
        <v>31</v>
      </c>
      <c r="H415" s="345">
        <v>1.5</v>
      </c>
      <c r="I415" s="64" t="s">
        <v>31</v>
      </c>
      <c r="J415" s="409">
        <v>2</v>
      </c>
      <c r="K415" s="278" t="s">
        <v>17</v>
      </c>
      <c r="L415" s="341" t="e">
        <f>#N/A</f>
        <v>#N/A</v>
      </c>
    </row>
    <row r="416" spans="1:17" ht="12.75" customHeight="1">
      <c r="C416" s="1271" t="s">
        <v>34461</v>
      </c>
      <c r="D416" s="1271"/>
      <c r="F416" s="345">
        <v>280</v>
      </c>
      <c r="G416" s="64" t="s">
        <v>31</v>
      </c>
      <c r="H416" s="345">
        <v>1.5</v>
      </c>
      <c r="I416" s="64" t="s">
        <v>31</v>
      </c>
      <c r="J416" s="409">
        <v>2</v>
      </c>
      <c r="K416" s="278" t="s">
        <v>17</v>
      </c>
      <c r="L416" s="341" t="e">
        <f>#N/A</f>
        <v>#N/A</v>
      </c>
    </row>
    <row r="417" spans="1:17" ht="12.75" customHeight="1">
      <c r="C417" s="1271" t="s">
        <v>34462</v>
      </c>
      <c r="D417" s="1271"/>
      <c r="F417" s="345">
        <v>280</v>
      </c>
      <c r="G417" s="64" t="s">
        <v>31</v>
      </c>
      <c r="H417" s="345">
        <v>1.5</v>
      </c>
      <c r="I417" s="64" t="s">
        <v>31</v>
      </c>
      <c r="J417" s="409">
        <v>2</v>
      </c>
      <c r="K417" s="278" t="s">
        <v>17</v>
      </c>
      <c r="L417" s="341" t="e">
        <f>#N/A</f>
        <v>#N/A</v>
      </c>
    </row>
    <row r="418" spans="1:17" ht="12.75" customHeight="1">
      <c r="C418" s="1271" t="s">
        <v>34463</v>
      </c>
      <c r="D418" s="1271"/>
      <c r="F418" s="345">
        <v>300</v>
      </c>
      <c r="G418" s="64" t="s">
        <v>31</v>
      </c>
      <c r="H418" s="345">
        <v>1.5</v>
      </c>
      <c r="I418" s="64" t="s">
        <v>31</v>
      </c>
      <c r="J418" s="409">
        <v>2</v>
      </c>
      <c r="K418" s="278" t="s">
        <v>17</v>
      </c>
      <c r="L418" s="341" t="e">
        <f>#N/A</f>
        <v>#N/A</v>
      </c>
    </row>
    <row r="419" spans="1:17" ht="12.75" customHeight="1">
      <c r="C419" s="1271" t="s">
        <v>34491</v>
      </c>
      <c r="D419" s="1271"/>
      <c r="F419" s="345">
        <v>300</v>
      </c>
      <c r="G419" s="64" t="s">
        <v>31</v>
      </c>
      <c r="H419" s="345">
        <v>1.5</v>
      </c>
      <c r="I419" s="64" t="s">
        <v>31</v>
      </c>
      <c r="J419" s="409">
        <v>2</v>
      </c>
      <c r="K419" s="278" t="s">
        <v>17</v>
      </c>
      <c r="L419" s="341" t="e">
        <f>#N/A</f>
        <v>#N/A</v>
      </c>
    </row>
    <row r="420" spans="1:17" ht="12.75" customHeight="1">
      <c r="C420" s="1271" t="s">
        <v>34492</v>
      </c>
      <c r="D420" s="1271"/>
      <c r="F420" s="345">
        <v>320</v>
      </c>
      <c r="G420" s="64" t="s">
        <v>31</v>
      </c>
      <c r="H420" s="345">
        <v>1.5</v>
      </c>
      <c r="I420" s="64" t="s">
        <v>31</v>
      </c>
      <c r="J420" s="409">
        <v>2</v>
      </c>
      <c r="K420" s="278" t="s">
        <v>17</v>
      </c>
      <c r="L420" s="341" t="e">
        <f>#N/A</f>
        <v>#N/A</v>
      </c>
    </row>
    <row r="421" spans="1:17" ht="12.75" customHeight="1">
      <c r="C421" s="1271" t="s">
        <v>34464</v>
      </c>
      <c r="D421" s="1271"/>
      <c r="F421" s="345">
        <v>120</v>
      </c>
      <c r="G421" s="64" t="s">
        <v>31</v>
      </c>
      <c r="H421" s="345">
        <v>1.5</v>
      </c>
      <c r="I421" s="64" t="s">
        <v>31</v>
      </c>
      <c r="J421" s="409">
        <v>2</v>
      </c>
      <c r="K421" s="278" t="s">
        <v>17</v>
      </c>
      <c r="L421" s="341" t="e">
        <f>#N/A</f>
        <v>#N/A</v>
      </c>
    </row>
    <row r="422" spans="1:17" ht="12.75" customHeight="1">
      <c r="C422" s="1271" t="s">
        <v>34465</v>
      </c>
      <c r="D422" s="1271"/>
      <c r="F422" s="345">
        <v>100</v>
      </c>
      <c r="G422" s="64" t="s">
        <v>31</v>
      </c>
      <c r="H422" s="345">
        <v>1.5</v>
      </c>
      <c r="I422" s="64" t="s">
        <v>31</v>
      </c>
      <c r="J422" s="409">
        <v>2</v>
      </c>
      <c r="K422" s="278" t="s">
        <v>17</v>
      </c>
      <c r="L422" s="341" t="e">
        <f>#N/A</f>
        <v>#N/A</v>
      </c>
    </row>
    <row r="423" spans="1:17" ht="12.75" customHeight="1">
      <c r="C423" s="1271" t="s">
        <v>34466</v>
      </c>
      <c r="D423" s="1271"/>
      <c r="F423" s="345">
        <v>120</v>
      </c>
      <c r="G423" s="64" t="s">
        <v>31</v>
      </c>
      <c r="H423" s="345">
        <v>1.5</v>
      </c>
      <c r="I423" s="64" t="s">
        <v>31</v>
      </c>
      <c r="J423" s="409">
        <v>2</v>
      </c>
      <c r="K423" s="278" t="s">
        <v>17</v>
      </c>
      <c r="L423" s="372">
        <f>F423*H423*J423</f>
        <v>360</v>
      </c>
    </row>
    <row r="424" spans="1:17">
      <c r="C424" s="1270"/>
      <c r="D424" s="1270"/>
      <c r="J424" s="395" t="s">
        <v>34566</v>
      </c>
      <c r="K424" s="373" t="s">
        <v>13</v>
      </c>
      <c r="L424" s="374" t="e">
        <f>SUM(L408:L423)</f>
        <v>#N/A</v>
      </c>
    </row>
    <row r="425" spans="1:17">
      <c r="C425" s="1270"/>
      <c r="D425" s="1270"/>
    </row>
    <row r="426" spans="1:17" s="242" customFormat="1" ht="33.75" customHeight="1" outlineLevel="2">
      <c r="A426" s="275" t="s">
        <v>109</v>
      </c>
      <c r="B426" s="254" t="s">
        <v>71</v>
      </c>
      <c r="C426" s="1229" t="str">
        <f>VLOOKUP(B426,'DESCRIÇÃO EMOP'!A:B,2,1)</f>
        <v>SEMAFORO PARA SINALIZACAO DE BLOQUEIO DE OBRA NA VIA PUBLICA,DE ACORDO COM A RESOLUCAO DA PREFEITURA-RJ,COMPREENDENDO FORNECIMENTO E COLOCACAO DE TODOS OS MATERIAIS NECESSARIOS,INCLUSIVE MATERIAIS ELETRICOS,CONSIDERANDO 40 VEZES O REAPROVEITAMENTO DA MADEIRA</v>
      </c>
      <c r="D426" s="1230"/>
      <c r="E426" s="1230"/>
      <c r="F426" s="1230"/>
      <c r="G426" s="1230"/>
      <c r="H426" s="1230"/>
      <c r="I426" s="1230"/>
      <c r="J426" s="1231"/>
      <c r="K426" s="306" t="s">
        <v>34596</v>
      </c>
      <c r="L426" s="276">
        <f>L431</f>
        <v>544</v>
      </c>
      <c r="N426" s="255" t="e">
        <f>VLOOKUP(B426,#REF!,2,FALSE)</f>
        <v>#REF!</v>
      </c>
      <c r="O426" s="247" t="e">
        <f>L426*N426</f>
        <v>#REF!</v>
      </c>
      <c r="Q426" s="252"/>
    </row>
    <row r="428" spans="1:17">
      <c r="C428" s="1270"/>
      <c r="D428" s="1270"/>
      <c r="F428" s="365" t="s">
        <v>62</v>
      </c>
      <c r="G428" s="357" t="s">
        <v>18</v>
      </c>
      <c r="H428" s="366" t="s">
        <v>34595</v>
      </c>
      <c r="I428" s="357" t="s">
        <v>18</v>
      </c>
      <c r="J428" s="357" t="s">
        <v>101</v>
      </c>
    </row>
    <row r="429" spans="1:17" ht="12.75" customHeight="1">
      <c r="C429" s="1271"/>
      <c r="D429" s="1271"/>
      <c r="F429" s="345">
        <v>9</v>
      </c>
      <c r="G429" s="64" t="s">
        <v>31</v>
      </c>
      <c r="H429" s="345">
        <v>7</v>
      </c>
      <c r="I429" s="64" t="s">
        <v>31</v>
      </c>
      <c r="J429" s="409">
        <v>8</v>
      </c>
      <c r="K429" s="278" t="s">
        <v>17</v>
      </c>
      <c r="L429" s="341">
        <f>F429*H429*J429</f>
        <v>504</v>
      </c>
    </row>
    <row r="430" spans="1:17" ht="12.75" customHeight="1">
      <c r="C430" s="1272" t="s">
        <v>34525</v>
      </c>
      <c r="D430" s="1272"/>
      <c r="F430" s="345">
        <v>4</v>
      </c>
      <c r="G430" s="64" t="s">
        <v>31</v>
      </c>
      <c r="H430" s="345">
        <v>5</v>
      </c>
      <c r="I430" s="64" t="s">
        <v>31</v>
      </c>
      <c r="J430" s="409">
        <v>2</v>
      </c>
      <c r="K430" s="278" t="s">
        <v>17</v>
      </c>
      <c r="L430" s="413">
        <f>F430*H430*J430</f>
        <v>40</v>
      </c>
    </row>
    <row r="431" spans="1:17">
      <c r="J431" s="395" t="s">
        <v>34566</v>
      </c>
      <c r="K431" s="373" t="s">
        <v>34596</v>
      </c>
      <c r="L431" s="374">
        <f>SUM(L429:L430)</f>
        <v>544</v>
      </c>
    </row>
    <row r="433" spans="1:17" s="242" customFormat="1" ht="27.75" customHeight="1" outlineLevel="2">
      <c r="A433" s="275" t="s">
        <v>110</v>
      </c>
      <c r="B433" s="254" t="s">
        <v>72</v>
      </c>
      <c r="C433" s="1229" t="str">
        <f>VLOOKUP(B433,'DESCRIÇÃO EMOP'!A:B,2,1)</f>
        <v>PLACA DE SINALIZACAO PREVENTIVA PARA OBRA NA VIA PUBLICA,DEACORDO COM A RESOLUCAO DA PREFEITURA-RJ, COMPREENDENDO FORNECIMENTO E PINTURA DA PLACA E DOS SUPORTES DE MADEIRA.FORNECIMENTO E COLOCACAO</v>
      </c>
      <c r="D433" s="1230"/>
      <c r="E433" s="1230"/>
      <c r="F433" s="1230"/>
      <c r="G433" s="1230"/>
      <c r="H433" s="1230"/>
      <c r="I433" s="1230"/>
      <c r="J433" s="1231"/>
      <c r="K433" s="306" t="s">
        <v>34596</v>
      </c>
      <c r="L433" s="276">
        <f>L438</f>
        <v>153.12</v>
      </c>
      <c r="N433" s="255" t="e">
        <f>VLOOKUP(B433,#REF!,2,FALSE)</f>
        <v>#REF!</v>
      </c>
      <c r="O433" s="247" t="e">
        <f>L433*N433</f>
        <v>#REF!</v>
      </c>
      <c r="Q433" s="252"/>
    </row>
    <row r="435" spans="1:17">
      <c r="C435" s="1270"/>
      <c r="D435" s="1270"/>
      <c r="F435" s="365" t="s">
        <v>34598</v>
      </c>
      <c r="G435" s="357" t="s">
        <v>24027</v>
      </c>
      <c r="H435" s="366" t="s">
        <v>34597</v>
      </c>
      <c r="I435" s="357"/>
      <c r="J435" s="357"/>
    </row>
    <row r="436" spans="1:17" ht="12.75" customHeight="1">
      <c r="C436" s="1271"/>
      <c r="D436" s="1271"/>
      <c r="F436" s="345">
        <v>3736</v>
      </c>
      <c r="G436" s="64" t="s">
        <v>24027</v>
      </c>
      <c r="H436" s="345">
        <v>25</v>
      </c>
      <c r="J436" s="409"/>
      <c r="K436" s="278" t="s">
        <v>17</v>
      </c>
      <c r="L436" s="341">
        <f>F436/H436</f>
        <v>149.44</v>
      </c>
    </row>
    <row r="437" spans="1:17" ht="12.75" customHeight="1">
      <c r="C437" s="1272" t="s">
        <v>34525</v>
      </c>
      <c r="D437" s="1272"/>
      <c r="F437" s="345">
        <v>92</v>
      </c>
      <c r="G437" s="64" t="s">
        <v>24027</v>
      </c>
      <c r="H437" s="345">
        <v>25</v>
      </c>
      <c r="J437" s="409"/>
      <c r="K437" s="278" t="s">
        <v>17</v>
      </c>
      <c r="L437" s="372">
        <f>F437/H437</f>
        <v>3.68</v>
      </c>
    </row>
    <row r="438" spans="1:17">
      <c r="J438" s="395" t="s">
        <v>34566</v>
      </c>
      <c r="K438" s="373" t="s">
        <v>34596</v>
      </c>
      <c r="L438" s="374">
        <f>SUM(L436:L437)</f>
        <v>153.12</v>
      </c>
    </row>
    <row r="440" spans="1:17" s="242" customFormat="1" ht="38.25" customHeight="1" outlineLevel="2">
      <c r="A440" s="275" t="s">
        <v>111</v>
      </c>
      <c r="B440" s="254" t="s">
        <v>156</v>
      </c>
      <c r="C440" s="1229" t="str">
        <f>VLOOKUP(B440,'DESCRIÇÃO EMOP'!A:B,2,1)</f>
        <v>ATERRO COM MATERIAL DE 1ªCATEGORIA,COMPACTADO MANUALMENTE EMCAMADAS DE 20CM,ATE UMA ALTURA MAXIMA DE 80CM,PARA SUPORTEDE CAMADA DE CONCRETO,INCLUSIVE DOIS TIROS DE PA,ESPALHAMENTO E REGA,EXCLUSIVE FORNECIMENTO DA TERRA</v>
      </c>
      <c r="D440" s="1230"/>
      <c r="E440" s="1230"/>
      <c r="F440" s="1230"/>
      <c r="G440" s="1230"/>
      <c r="H440" s="1230"/>
      <c r="I440" s="1230"/>
      <c r="J440" s="1231"/>
      <c r="K440" s="306" t="s">
        <v>16</v>
      </c>
      <c r="L440" s="276" t="e">
        <f>L459</f>
        <v>#N/A</v>
      </c>
      <c r="N440" s="255" t="e">
        <f>VLOOKUP(B440,#REF!,2,FALSE)</f>
        <v>#REF!</v>
      </c>
      <c r="O440" s="247" t="e">
        <f>L440*N440</f>
        <v>#N/A</v>
      </c>
      <c r="Q440" s="252"/>
    </row>
    <row r="442" spans="1:17">
      <c r="C442" s="1270"/>
      <c r="D442" s="1270"/>
      <c r="E442" s="365" t="s">
        <v>34496</v>
      </c>
      <c r="F442" s="357" t="s">
        <v>18</v>
      </c>
      <c r="G442" s="366" t="s">
        <v>34574</v>
      </c>
      <c r="H442" s="357" t="s">
        <v>18</v>
      </c>
      <c r="I442" s="366" t="s">
        <v>2</v>
      </c>
      <c r="J442" s="357" t="s">
        <v>34592</v>
      </c>
    </row>
    <row r="443" spans="1:17" ht="12.75" customHeight="1">
      <c r="C443" s="1271" t="s">
        <v>34453</v>
      </c>
      <c r="D443" s="1271"/>
      <c r="E443" s="345">
        <v>260</v>
      </c>
      <c r="F443" s="64" t="s">
        <v>31</v>
      </c>
      <c r="G443" s="345">
        <v>1.5</v>
      </c>
      <c r="H443" s="64" t="s">
        <v>31</v>
      </c>
      <c r="I443" s="345">
        <v>0.2</v>
      </c>
      <c r="J443" s="409">
        <v>2</v>
      </c>
      <c r="K443" s="278" t="s">
        <v>17</v>
      </c>
      <c r="L443" s="341">
        <f>E443*G443*I443*J443</f>
        <v>156</v>
      </c>
    </row>
    <row r="444" spans="1:17" ht="12.75" customHeight="1">
      <c r="C444" s="1271" t="s">
        <v>34454</v>
      </c>
      <c r="D444" s="1271"/>
      <c r="E444" s="345">
        <v>141</v>
      </c>
      <c r="F444" s="64" t="s">
        <v>31</v>
      </c>
      <c r="G444" s="345">
        <v>1.5</v>
      </c>
      <c r="H444" s="64" t="s">
        <v>31</v>
      </c>
      <c r="I444" s="345">
        <v>0.2</v>
      </c>
      <c r="J444" s="409">
        <v>2</v>
      </c>
      <c r="K444" s="278" t="s">
        <v>17</v>
      </c>
      <c r="L444" s="341" t="e">
        <f>#N/A</f>
        <v>#N/A</v>
      </c>
    </row>
    <row r="445" spans="1:17" ht="12.75" customHeight="1">
      <c r="C445" s="1271" t="s">
        <v>34455</v>
      </c>
      <c r="D445" s="1271"/>
      <c r="E445" s="345">
        <v>120</v>
      </c>
      <c r="F445" s="64" t="s">
        <v>31</v>
      </c>
      <c r="G445" s="345">
        <v>1.5</v>
      </c>
      <c r="H445" s="64" t="s">
        <v>31</v>
      </c>
      <c r="I445" s="345">
        <v>0.2</v>
      </c>
      <c r="J445" s="409">
        <v>2</v>
      </c>
      <c r="K445" s="278" t="s">
        <v>17</v>
      </c>
      <c r="L445" s="341" t="e">
        <f>#N/A</f>
        <v>#N/A</v>
      </c>
    </row>
    <row r="446" spans="1:17" ht="12.75" customHeight="1">
      <c r="C446" s="1271" t="s">
        <v>34456</v>
      </c>
      <c r="D446" s="1271"/>
      <c r="E446" s="345">
        <v>220</v>
      </c>
      <c r="F446" s="64" t="s">
        <v>31</v>
      </c>
      <c r="G446" s="345">
        <v>1.5</v>
      </c>
      <c r="H446" s="64" t="s">
        <v>31</v>
      </c>
      <c r="I446" s="345">
        <v>0.2</v>
      </c>
      <c r="J446" s="409">
        <v>2</v>
      </c>
      <c r="K446" s="278" t="s">
        <v>17</v>
      </c>
      <c r="L446" s="341" t="e">
        <f>#N/A</f>
        <v>#N/A</v>
      </c>
    </row>
    <row r="447" spans="1:17" ht="12.75" customHeight="1">
      <c r="C447" s="1271" t="s">
        <v>34457</v>
      </c>
      <c r="D447" s="1271"/>
      <c r="E447" s="345">
        <v>80</v>
      </c>
      <c r="F447" s="64" t="s">
        <v>31</v>
      </c>
      <c r="G447" s="345">
        <v>1.5</v>
      </c>
      <c r="H447" s="64" t="s">
        <v>31</v>
      </c>
      <c r="I447" s="345">
        <v>0.2</v>
      </c>
      <c r="J447" s="409">
        <v>2</v>
      </c>
      <c r="K447" s="278" t="s">
        <v>17</v>
      </c>
      <c r="L447" s="341" t="e">
        <f>#N/A</f>
        <v>#N/A</v>
      </c>
    </row>
    <row r="448" spans="1:17" ht="12.75" customHeight="1">
      <c r="C448" s="1271" t="s">
        <v>34458</v>
      </c>
      <c r="D448" s="1271"/>
      <c r="E448" s="345">
        <v>300</v>
      </c>
      <c r="F448" s="64" t="s">
        <v>31</v>
      </c>
      <c r="G448" s="345">
        <v>1.5</v>
      </c>
      <c r="H448" s="64" t="s">
        <v>31</v>
      </c>
      <c r="I448" s="345">
        <v>0.2</v>
      </c>
      <c r="J448" s="409">
        <v>2</v>
      </c>
      <c r="K448" s="278" t="s">
        <v>17</v>
      </c>
      <c r="L448" s="341" t="e">
        <f>#N/A</f>
        <v>#N/A</v>
      </c>
    </row>
    <row r="449" spans="1:17" ht="12.75" customHeight="1">
      <c r="C449" s="1271" t="s">
        <v>34459</v>
      </c>
      <c r="D449" s="1271"/>
      <c r="E449" s="345">
        <v>280</v>
      </c>
      <c r="F449" s="64" t="s">
        <v>31</v>
      </c>
      <c r="G449" s="345">
        <v>1.5</v>
      </c>
      <c r="H449" s="64" t="s">
        <v>31</v>
      </c>
      <c r="I449" s="345">
        <v>0.2</v>
      </c>
      <c r="J449" s="409">
        <v>2</v>
      </c>
      <c r="K449" s="278" t="s">
        <v>17</v>
      </c>
      <c r="L449" s="341" t="e">
        <f>#N/A</f>
        <v>#N/A</v>
      </c>
    </row>
    <row r="450" spans="1:17" ht="12.75" customHeight="1">
      <c r="C450" s="1271" t="s">
        <v>34460</v>
      </c>
      <c r="D450" s="1271"/>
      <c r="E450" s="345">
        <v>280</v>
      </c>
      <c r="F450" s="64" t="s">
        <v>31</v>
      </c>
      <c r="G450" s="345">
        <v>1.5</v>
      </c>
      <c r="H450" s="64" t="s">
        <v>31</v>
      </c>
      <c r="I450" s="345">
        <v>0.2</v>
      </c>
      <c r="J450" s="409">
        <v>2</v>
      </c>
      <c r="K450" s="278" t="s">
        <v>17</v>
      </c>
      <c r="L450" s="341" t="e">
        <f>#N/A</f>
        <v>#N/A</v>
      </c>
    </row>
    <row r="451" spans="1:17" ht="12.75" customHeight="1">
      <c r="C451" s="1271" t="s">
        <v>34461</v>
      </c>
      <c r="D451" s="1271"/>
      <c r="E451" s="345">
        <v>280</v>
      </c>
      <c r="F451" s="64" t="s">
        <v>31</v>
      </c>
      <c r="G451" s="345">
        <v>1.5</v>
      </c>
      <c r="H451" s="64" t="s">
        <v>31</v>
      </c>
      <c r="I451" s="345">
        <v>0.2</v>
      </c>
      <c r="J451" s="409">
        <v>2</v>
      </c>
      <c r="K451" s="278" t="s">
        <v>17</v>
      </c>
      <c r="L451" s="341" t="e">
        <f>#N/A</f>
        <v>#N/A</v>
      </c>
    </row>
    <row r="452" spans="1:17" ht="12.75" customHeight="1">
      <c r="C452" s="1271" t="s">
        <v>34462</v>
      </c>
      <c r="D452" s="1271"/>
      <c r="E452" s="345">
        <v>280</v>
      </c>
      <c r="F452" s="64" t="s">
        <v>31</v>
      </c>
      <c r="G452" s="345">
        <v>1.5</v>
      </c>
      <c r="H452" s="64" t="s">
        <v>31</v>
      </c>
      <c r="I452" s="345">
        <v>0.2</v>
      </c>
      <c r="J452" s="409">
        <v>2</v>
      </c>
      <c r="K452" s="278" t="s">
        <v>17</v>
      </c>
      <c r="L452" s="341" t="e">
        <f>#N/A</f>
        <v>#N/A</v>
      </c>
    </row>
    <row r="453" spans="1:17" ht="12.75" customHeight="1">
      <c r="C453" s="1271" t="s">
        <v>34463</v>
      </c>
      <c r="D453" s="1271"/>
      <c r="E453" s="345">
        <v>310</v>
      </c>
      <c r="F453" s="64" t="s">
        <v>31</v>
      </c>
      <c r="G453" s="345">
        <v>1.5</v>
      </c>
      <c r="H453" s="64" t="s">
        <v>31</v>
      </c>
      <c r="I453" s="345">
        <v>0.2</v>
      </c>
      <c r="J453" s="409">
        <v>2</v>
      </c>
      <c r="K453" s="278" t="s">
        <v>17</v>
      </c>
      <c r="L453" s="341" t="e">
        <f>#N/A</f>
        <v>#N/A</v>
      </c>
    </row>
    <row r="454" spans="1:17" ht="12.75" customHeight="1">
      <c r="C454" s="1271" t="s">
        <v>34491</v>
      </c>
      <c r="D454" s="1271"/>
      <c r="E454" s="345">
        <v>300</v>
      </c>
      <c r="F454" s="64" t="s">
        <v>31</v>
      </c>
      <c r="G454" s="345">
        <v>1.5</v>
      </c>
      <c r="H454" s="64" t="s">
        <v>31</v>
      </c>
      <c r="I454" s="345">
        <v>0.2</v>
      </c>
      <c r="J454" s="409">
        <v>2</v>
      </c>
      <c r="K454" s="278" t="s">
        <v>17</v>
      </c>
      <c r="L454" s="341" t="e">
        <f>#N/A</f>
        <v>#N/A</v>
      </c>
    </row>
    <row r="455" spans="1:17" ht="12.75" customHeight="1">
      <c r="C455" s="1271" t="s">
        <v>34492</v>
      </c>
      <c r="D455" s="1271"/>
      <c r="E455" s="345">
        <v>320</v>
      </c>
      <c r="F455" s="64" t="s">
        <v>31</v>
      </c>
      <c r="G455" s="345">
        <v>1.5</v>
      </c>
      <c r="H455" s="64" t="s">
        <v>31</v>
      </c>
      <c r="I455" s="345">
        <v>0.2</v>
      </c>
      <c r="J455" s="409">
        <v>2</v>
      </c>
      <c r="K455" s="278" t="s">
        <v>17</v>
      </c>
      <c r="L455" s="341" t="e">
        <f>#N/A</f>
        <v>#N/A</v>
      </c>
    </row>
    <row r="456" spans="1:17" ht="12.75" customHeight="1">
      <c r="C456" s="1271" t="s">
        <v>34464</v>
      </c>
      <c r="D456" s="1271"/>
      <c r="E456" s="345">
        <v>120</v>
      </c>
      <c r="F456" s="64" t="s">
        <v>31</v>
      </c>
      <c r="G456" s="345">
        <v>1.5</v>
      </c>
      <c r="H456" s="64" t="s">
        <v>31</v>
      </c>
      <c r="I456" s="345">
        <v>0.2</v>
      </c>
      <c r="J456" s="409">
        <v>2</v>
      </c>
      <c r="K456" s="278" t="s">
        <v>17</v>
      </c>
      <c r="L456" s="341" t="e">
        <f>#N/A</f>
        <v>#N/A</v>
      </c>
    </row>
    <row r="457" spans="1:17" ht="12.75" customHeight="1">
      <c r="C457" s="1271" t="s">
        <v>34465</v>
      </c>
      <c r="D457" s="1271"/>
      <c r="E457" s="345">
        <v>100</v>
      </c>
      <c r="F457" s="64" t="s">
        <v>31</v>
      </c>
      <c r="G457" s="345">
        <v>1.5</v>
      </c>
      <c r="H457" s="64" t="s">
        <v>31</v>
      </c>
      <c r="I457" s="345">
        <v>0.2</v>
      </c>
      <c r="J457" s="409">
        <v>2</v>
      </c>
      <c r="K457" s="278" t="s">
        <v>17</v>
      </c>
      <c r="L457" s="341" t="e">
        <f>#N/A</f>
        <v>#N/A</v>
      </c>
    </row>
    <row r="458" spans="1:17" ht="12.75" customHeight="1">
      <c r="C458" s="1271" t="s">
        <v>34466</v>
      </c>
      <c r="D458" s="1271"/>
      <c r="E458" s="345">
        <v>120</v>
      </c>
      <c r="F458" s="64" t="s">
        <v>31</v>
      </c>
      <c r="G458" s="345">
        <v>1.5</v>
      </c>
      <c r="I458" s="345">
        <v>0.2</v>
      </c>
      <c r="J458" s="409">
        <v>2</v>
      </c>
      <c r="K458" s="278" t="s">
        <v>17</v>
      </c>
      <c r="L458" s="372" t="e">
        <f>#N/A</f>
        <v>#N/A</v>
      </c>
    </row>
    <row r="459" spans="1:17">
      <c r="C459" s="1270"/>
      <c r="D459" s="1270"/>
      <c r="J459" s="395" t="s">
        <v>34566</v>
      </c>
      <c r="K459" s="373" t="s">
        <v>16</v>
      </c>
      <c r="L459" s="374" t="e">
        <f>SUM(L443:L458)</f>
        <v>#N/A</v>
      </c>
    </row>
    <row r="461" spans="1:17" s="242" customFormat="1" ht="29.25" customHeight="1" outlineLevel="2">
      <c r="A461" s="275" t="s">
        <v>112</v>
      </c>
      <c r="B461" s="254" t="s">
        <v>78</v>
      </c>
      <c r="C461" s="1229" t="str">
        <f>VLOOKUP(B461,'DESCRIÇÃO EMOP'!A:B,2,1)</f>
        <v>ESCAVACAO MECANICA,COM TRATOR DE LAMINA COM POTENCIA EM TORNO DE 200CV,EM MATERIAL DE 1ªCATEGORIA,COM TRANSPORTE ENTRE 50,00 E 100,00M</v>
      </c>
      <c r="D461" s="1230"/>
      <c r="E461" s="1230"/>
      <c r="F461" s="1230"/>
      <c r="G461" s="1230"/>
      <c r="H461" s="1230"/>
      <c r="I461" s="1230"/>
      <c r="J461" s="1231"/>
      <c r="K461" s="306" t="s">
        <v>16</v>
      </c>
      <c r="L461" s="276" t="e">
        <f>L471</f>
        <v>#N/A</v>
      </c>
      <c r="N461" s="255" t="e">
        <f>VLOOKUP(B461,#REF!,2,FALSE)</f>
        <v>#REF!</v>
      </c>
      <c r="O461" s="247" t="e">
        <f>L461*N461</f>
        <v>#N/A</v>
      </c>
      <c r="Q461" s="252"/>
    </row>
    <row r="463" spans="1:17">
      <c r="C463" s="1270"/>
      <c r="D463" s="1270"/>
      <c r="F463" s="365" t="s">
        <v>34496</v>
      </c>
      <c r="G463" s="357" t="s">
        <v>18</v>
      </c>
      <c r="H463" s="366" t="s">
        <v>34574</v>
      </c>
      <c r="I463" s="357" t="s">
        <v>18</v>
      </c>
      <c r="J463" s="357" t="s">
        <v>34575</v>
      </c>
    </row>
    <row r="464" spans="1:17">
      <c r="C464" s="407" t="s">
        <v>34467</v>
      </c>
      <c r="F464" s="318">
        <v>260</v>
      </c>
      <c r="G464" s="64" t="s">
        <v>31</v>
      </c>
      <c r="H464" s="279">
        <v>7.6</v>
      </c>
      <c r="I464" s="64" t="s">
        <v>31</v>
      </c>
      <c r="J464" s="409">
        <v>0.5</v>
      </c>
      <c r="K464" s="278" t="s">
        <v>17</v>
      </c>
      <c r="L464" s="341">
        <f>F464*H464*J464</f>
        <v>988</v>
      </c>
    </row>
    <row r="465" spans="1:17">
      <c r="C465" s="407" t="s">
        <v>34468</v>
      </c>
      <c r="F465" s="318">
        <v>300</v>
      </c>
      <c r="G465" s="64" t="s">
        <v>31</v>
      </c>
      <c r="H465" s="279">
        <v>7.6</v>
      </c>
      <c r="I465" s="64" t="s">
        <v>31</v>
      </c>
      <c r="J465" s="409">
        <v>0.5</v>
      </c>
      <c r="K465" s="278" t="s">
        <v>17</v>
      </c>
      <c r="L465" s="341" t="e">
        <f>#N/A</f>
        <v>#N/A</v>
      </c>
    </row>
    <row r="466" spans="1:17">
      <c r="C466" s="407" t="s">
        <v>34469</v>
      </c>
      <c r="F466" s="318">
        <v>560</v>
      </c>
      <c r="G466" s="64" t="s">
        <v>31</v>
      </c>
      <c r="H466" s="279">
        <v>6.6</v>
      </c>
      <c r="I466" s="64" t="s">
        <v>31</v>
      </c>
      <c r="J466" s="409">
        <v>0.5</v>
      </c>
      <c r="K466" s="278" t="s">
        <v>17</v>
      </c>
      <c r="L466" s="341" t="e">
        <f>#N/A</f>
        <v>#N/A</v>
      </c>
    </row>
    <row r="467" spans="1:17">
      <c r="C467" s="407" t="s">
        <v>34470</v>
      </c>
      <c r="F467" s="318">
        <v>560</v>
      </c>
      <c r="G467" s="64" t="s">
        <v>31</v>
      </c>
      <c r="H467" s="279">
        <v>6.6</v>
      </c>
      <c r="I467" s="64" t="s">
        <v>31</v>
      </c>
      <c r="J467" s="409">
        <v>0.5</v>
      </c>
      <c r="K467" s="278" t="s">
        <v>17</v>
      </c>
      <c r="L467" s="341" t="e">
        <f>#N/A</f>
        <v>#N/A</v>
      </c>
    </row>
    <row r="468" spans="1:17">
      <c r="C468" s="407" t="s">
        <v>34471</v>
      </c>
      <c r="F468" s="318">
        <v>560</v>
      </c>
      <c r="G468" s="64" t="s">
        <v>31</v>
      </c>
      <c r="H468" s="279">
        <v>6.6</v>
      </c>
      <c r="I468" s="64" t="s">
        <v>31</v>
      </c>
      <c r="J468" s="409">
        <v>0.5</v>
      </c>
      <c r="K468" s="278" t="s">
        <v>17</v>
      </c>
      <c r="L468" s="341" t="e">
        <f>#N/A</f>
        <v>#N/A</v>
      </c>
    </row>
    <row r="469" spans="1:17">
      <c r="C469" s="407" t="s">
        <v>34472</v>
      </c>
      <c r="F469" s="318">
        <v>620</v>
      </c>
      <c r="G469" s="64" t="s">
        <v>31</v>
      </c>
      <c r="H469" s="279">
        <v>6.6</v>
      </c>
      <c r="I469" s="64" t="s">
        <v>31</v>
      </c>
      <c r="J469" s="409">
        <v>0.5</v>
      </c>
      <c r="K469" s="278" t="s">
        <v>17</v>
      </c>
      <c r="L469" s="341" t="e">
        <f>#N/A</f>
        <v>#N/A</v>
      </c>
    </row>
    <row r="470" spans="1:17">
      <c r="C470" s="407" t="s">
        <v>34473</v>
      </c>
      <c r="F470" s="318">
        <v>340</v>
      </c>
      <c r="G470" s="64" t="s">
        <v>31</v>
      </c>
      <c r="H470" s="279">
        <v>6.6</v>
      </c>
      <c r="I470" s="64" t="s">
        <v>31</v>
      </c>
      <c r="J470" s="409">
        <v>0.5</v>
      </c>
      <c r="K470" s="278" t="s">
        <v>17</v>
      </c>
      <c r="L470" s="372" t="e">
        <f>#N/A</f>
        <v>#N/A</v>
      </c>
    </row>
    <row r="471" spans="1:17">
      <c r="J471" s="395" t="s">
        <v>34566</v>
      </c>
      <c r="K471" s="373" t="s">
        <v>16</v>
      </c>
      <c r="L471" s="374" t="e">
        <f>SUM(L464:L470)</f>
        <v>#N/A</v>
      </c>
    </row>
    <row r="473" spans="1:17" s="242" customFormat="1" ht="33" customHeight="1" outlineLevel="2">
      <c r="A473" s="275" t="s">
        <v>113</v>
      </c>
      <c r="B473" s="254" t="s">
        <v>2360</v>
      </c>
      <c r="C473" s="1229" t="str">
        <f>VLOOKUP(B473,'DESCRIÇÃO EMOP'!A:B,2,1)</f>
        <v>TRANSPORTE DE CARGA DE QUALQUER NATUREZA,EXCLUSIVE AS DESPESAS DE CARGA E DESCARGA,TANTO DE ESPERA DO CAMINHAO COMO DO SERVENTE OU EQUIPAMENTO AUXILIAR,A VELOCIDADE MEDIA DE 50KM/H,EM CAMINHAO BASCULANTE A OLEO DIESEL,COM CAPACIDADE UTIL DE12T</v>
      </c>
      <c r="D473" s="1230"/>
      <c r="E473" s="1230"/>
      <c r="F473" s="1230"/>
      <c r="G473" s="1230"/>
      <c r="H473" s="1230"/>
      <c r="I473" s="1230"/>
      <c r="J473" s="1231"/>
      <c r="K473" s="306" t="s">
        <v>34602</v>
      </c>
      <c r="L473" s="276">
        <f>L478</f>
        <v>574756.80000000005</v>
      </c>
      <c r="N473" s="255" t="e">
        <f>VLOOKUP(B473,#REF!,2,FALSE)</f>
        <v>#REF!</v>
      </c>
      <c r="O473" s="247" t="e">
        <f>L473*N473</f>
        <v>#REF!</v>
      </c>
      <c r="Q473" s="252"/>
    </row>
    <row r="475" spans="1:17">
      <c r="C475" s="1270"/>
      <c r="D475" s="1270"/>
      <c r="F475" s="357" t="s">
        <v>34599</v>
      </c>
      <c r="G475" s="357" t="s">
        <v>18</v>
      </c>
      <c r="H475" s="366" t="s">
        <v>34570</v>
      </c>
      <c r="I475" s="357"/>
      <c r="J475" s="357"/>
    </row>
    <row r="476" spans="1:17">
      <c r="C476" s="1273" t="s">
        <v>34600</v>
      </c>
      <c r="D476" s="1273"/>
      <c r="F476" s="345">
        <v>19512</v>
      </c>
      <c r="H476" s="64">
        <v>25</v>
      </c>
      <c r="K476" s="278" t="s">
        <v>17</v>
      </c>
      <c r="L476" s="379">
        <f>F476*H476</f>
        <v>487800</v>
      </c>
    </row>
    <row r="477" spans="1:17">
      <c r="C477" s="1273" t="s">
        <v>34601</v>
      </c>
      <c r="D477" s="1273"/>
      <c r="F477" s="345">
        <v>2173.92</v>
      </c>
      <c r="H477" s="64">
        <v>40</v>
      </c>
      <c r="K477" s="278" t="s">
        <v>17</v>
      </c>
      <c r="L477" s="380">
        <f>F477*H477</f>
        <v>86956.800000000003</v>
      </c>
    </row>
    <row r="478" spans="1:17">
      <c r="J478" s="395" t="s">
        <v>34566</v>
      </c>
      <c r="K478" s="373" t="s">
        <v>34602</v>
      </c>
      <c r="L478" s="381">
        <f>SUM(L476:L477)</f>
        <v>574756.80000000005</v>
      </c>
    </row>
    <row r="480" spans="1:17">
      <c r="F480" s="365" t="s">
        <v>34604</v>
      </c>
      <c r="G480" s="357" t="s">
        <v>18</v>
      </c>
      <c r="H480" s="357" t="s">
        <v>107</v>
      </c>
      <c r="I480" s="357" t="s">
        <v>18</v>
      </c>
      <c r="J480" s="357" t="s">
        <v>34603</v>
      </c>
    </row>
    <row r="481" spans="1:17">
      <c r="D481" s="396" t="s">
        <v>153</v>
      </c>
      <c r="E481" s="417">
        <v>2140.8000000000002</v>
      </c>
      <c r="F481" s="345">
        <v>17840</v>
      </c>
      <c r="G481" s="345" t="s">
        <v>31</v>
      </c>
      <c r="H481" s="414">
        <v>0.05</v>
      </c>
      <c r="I481" s="345" t="s">
        <v>31</v>
      </c>
      <c r="J481" s="409">
        <v>2.4</v>
      </c>
    </row>
    <row r="482" spans="1:17">
      <c r="D482" s="406" t="s">
        <v>34513</v>
      </c>
      <c r="E482" s="417"/>
      <c r="F482" s="345">
        <v>276</v>
      </c>
      <c r="G482" s="345" t="s">
        <v>31</v>
      </c>
      <c r="H482" s="414">
        <v>0.05</v>
      </c>
      <c r="I482" s="345" t="s">
        <v>31</v>
      </c>
      <c r="J482" s="409">
        <v>2.4</v>
      </c>
    </row>
    <row r="484" spans="1:17" s="242" customFormat="1" ht="33" customHeight="1" outlineLevel="2">
      <c r="A484" s="275" t="s">
        <v>114</v>
      </c>
      <c r="B484" s="254" t="s">
        <v>2462</v>
      </c>
      <c r="C484" s="1229" t="str">
        <f>VLOOKUP(B484,'DESCRIÇÃO EMOP'!A:B,2,1)</f>
        <v>CARGA E DESCARGA MECANICA DE AGREGADOS,TERRA,ESCOMBROS,MATERIAL A GRANEL,UTILIZANDO CAMINHAO BASCULANTE A OLEO DIESEL,COM CAPACIDADE UTIL DE 12T,CONSIDERANDO O TEMPO PARA CARGA,DESCARGA E MANOBRA,EXCLUSIVE DESPESAS COM A PA-CARREGADEIRA EMPREGADA NA CARGA,COM A CAPACIDADE DE 1,50M3</v>
      </c>
      <c r="D484" s="1230"/>
      <c r="E484" s="1230"/>
      <c r="F484" s="1230"/>
      <c r="G484" s="1230"/>
      <c r="H484" s="1230"/>
      <c r="I484" s="1230"/>
      <c r="J484" s="1231"/>
      <c r="K484" s="306" t="s">
        <v>163</v>
      </c>
      <c r="L484" s="276">
        <f>L489</f>
        <v>19545.12</v>
      </c>
      <c r="N484" s="255" t="e">
        <f>VLOOKUP(B484,#REF!,2,FALSE)</f>
        <v>#REF!</v>
      </c>
      <c r="O484" s="247" t="e">
        <f>L484*N484</f>
        <v>#REF!</v>
      </c>
      <c r="Q484" s="252"/>
    </row>
    <row r="486" spans="1:17">
      <c r="C486" s="1270"/>
      <c r="D486" s="1270"/>
      <c r="F486" s="357" t="s">
        <v>34605</v>
      </c>
      <c r="G486" s="357" t="s">
        <v>18</v>
      </c>
      <c r="H486" s="357" t="s">
        <v>34603</v>
      </c>
      <c r="I486" s="357"/>
      <c r="J486" s="357"/>
    </row>
    <row r="487" spans="1:17">
      <c r="C487" s="1273" t="s">
        <v>104</v>
      </c>
      <c r="D487" s="1273"/>
      <c r="F487" s="409">
        <v>10840</v>
      </c>
      <c r="G487" s="64" t="s">
        <v>18</v>
      </c>
      <c r="H487" s="64">
        <v>1.8</v>
      </c>
      <c r="K487" s="278" t="s">
        <v>17</v>
      </c>
      <c r="L487" s="379">
        <f>F487*H487</f>
        <v>19512</v>
      </c>
    </row>
    <row r="488" spans="1:17">
      <c r="C488" s="1273" t="s">
        <v>34606</v>
      </c>
      <c r="D488" s="1273"/>
      <c r="F488" s="279">
        <v>13.8</v>
      </c>
      <c r="G488" s="64" t="s">
        <v>18</v>
      </c>
      <c r="H488" s="64">
        <v>2.4</v>
      </c>
      <c r="K488" s="278" t="s">
        <v>17</v>
      </c>
      <c r="L488" s="380">
        <f>F488*H488</f>
        <v>33.119999999999997</v>
      </c>
    </row>
    <row r="489" spans="1:17">
      <c r="J489" s="395" t="s">
        <v>34566</v>
      </c>
      <c r="K489" s="373" t="s">
        <v>163</v>
      </c>
      <c r="L489" s="381">
        <f>SUM(L487:L488)</f>
        <v>19545.12</v>
      </c>
    </row>
    <row r="491" spans="1:17" s="242" customFormat="1" ht="27.75" customHeight="1" outlineLevel="2">
      <c r="A491" s="275" t="s">
        <v>115</v>
      </c>
      <c r="B491" s="254" t="s">
        <v>82</v>
      </c>
      <c r="C491" s="1229" t="str">
        <f>VLOOKUP(B491,'DESCRIÇÃO EMOP'!A:B,2,1)</f>
        <v>LEVANTAMENTO OU REBAIXAMENTO DE TAMPAO DE RUA,CONSIDERANDO DEMOLICAO DE CAMADA DE ASFALTO E CONCRETO,MOVIMENTACAO E CONCRETAGEM,EXCLUSIVE CERCA PROTETORA</v>
      </c>
      <c r="D491" s="1230"/>
      <c r="E491" s="1230"/>
      <c r="F491" s="1230"/>
      <c r="G491" s="1230"/>
      <c r="H491" s="1230"/>
      <c r="I491" s="1230"/>
      <c r="J491" s="1231"/>
      <c r="K491" s="306" t="s">
        <v>34596</v>
      </c>
      <c r="L491" s="276">
        <f>L495</f>
        <v>78</v>
      </c>
      <c r="N491" s="255" t="e">
        <f>VLOOKUP(B491,#REF!,2,FALSE)</f>
        <v>#REF!</v>
      </c>
      <c r="O491" s="247" t="e">
        <f>L491*N491</f>
        <v>#REF!</v>
      </c>
      <c r="Q491" s="252"/>
    </row>
    <row r="493" spans="1:17">
      <c r="D493" s="410" t="s">
        <v>34519</v>
      </c>
      <c r="K493" s="278" t="s">
        <v>17</v>
      </c>
      <c r="L493" s="415">
        <v>75</v>
      </c>
    </row>
    <row r="494" spans="1:17">
      <c r="D494" s="410" t="s">
        <v>34520</v>
      </c>
      <c r="K494" s="278" t="s">
        <v>17</v>
      </c>
      <c r="L494" s="416">
        <v>3</v>
      </c>
    </row>
    <row r="495" spans="1:17">
      <c r="J495" s="395" t="s">
        <v>34566</v>
      </c>
      <c r="K495" s="373" t="s">
        <v>34596</v>
      </c>
      <c r="L495" s="418">
        <f>SUM(L493:L494)</f>
        <v>78</v>
      </c>
    </row>
    <row r="497" spans="1:17" s="242" customFormat="1" ht="17.25" customHeight="1" outlineLevel="2">
      <c r="A497" s="275" t="s">
        <v>116</v>
      </c>
      <c r="B497" s="254" t="s">
        <v>8734</v>
      </c>
      <c r="C497" s="1229" t="str">
        <f>VLOOKUP(B497,'DESCRIÇÃO EMOP'!A:B,2,1)</f>
        <v>CAMADA DE BLOQUEIO(COLCHAO)DE PO-DE-PEDRA,ESPALHADO E COMPRIMIDO MANUALMENTE,MEDIDA APOS COMPACTACAO</v>
      </c>
      <c r="D497" s="1230"/>
      <c r="E497" s="1230"/>
      <c r="F497" s="1230"/>
      <c r="G497" s="1230"/>
      <c r="H497" s="1230"/>
      <c r="I497" s="1230"/>
      <c r="J497" s="1231"/>
      <c r="K497" s="306" t="s">
        <v>16</v>
      </c>
      <c r="L497" s="276">
        <f>L503</f>
        <v>3751.2</v>
      </c>
      <c r="N497" s="255" t="e">
        <f>VLOOKUP(B497,#REF!,2,FALSE)</f>
        <v>#REF!</v>
      </c>
      <c r="O497" s="247" t="e">
        <f>L497*N497</f>
        <v>#REF!</v>
      </c>
      <c r="Q497" s="252"/>
    </row>
    <row r="499" spans="1:17">
      <c r="C499" s="1270"/>
      <c r="D499" s="1270"/>
      <c r="F499" s="365" t="s">
        <v>34496</v>
      </c>
      <c r="G499" s="357" t="s">
        <v>18</v>
      </c>
      <c r="H499" s="366" t="s">
        <v>34574</v>
      </c>
      <c r="I499" s="357" t="s">
        <v>18</v>
      </c>
      <c r="J499" s="357" t="s">
        <v>34575</v>
      </c>
    </row>
    <row r="500" spans="1:17">
      <c r="D500" s="406" t="s">
        <v>34607</v>
      </c>
      <c r="F500" s="279">
        <v>560</v>
      </c>
      <c r="G500" s="279" t="s">
        <v>31</v>
      </c>
      <c r="H500" s="279">
        <v>6.6</v>
      </c>
      <c r="I500" s="279" t="s">
        <v>31</v>
      </c>
      <c r="J500" s="279">
        <v>0.2</v>
      </c>
      <c r="K500" s="278" t="s">
        <v>17</v>
      </c>
      <c r="L500" s="341">
        <f>F500*H500*J500</f>
        <v>739.2</v>
      </c>
    </row>
    <row r="501" spans="1:17">
      <c r="D501" s="406" t="s">
        <v>34608</v>
      </c>
      <c r="F501" s="279">
        <v>2640</v>
      </c>
      <c r="G501" s="279" t="s">
        <v>31</v>
      </c>
      <c r="H501" s="279">
        <v>5.6</v>
      </c>
      <c r="I501" s="279" t="s">
        <v>31</v>
      </c>
      <c r="J501" s="279">
        <v>0.2</v>
      </c>
      <c r="K501" s="278" t="s">
        <v>17</v>
      </c>
      <c r="L501" s="341">
        <f>F501*H501*J501</f>
        <v>2956.7999999999997</v>
      </c>
    </row>
    <row r="502" spans="1:17">
      <c r="D502" s="406" t="s">
        <v>34512</v>
      </c>
      <c r="F502" s="279">
        <v>92</v>
      </c>
      <c r="G502" s="279" t="s">
        <v>31</v>
      </c>
      <c r="H502" s="279">
        <v>3</v>
      </c>
      <c r="I502" s="279" t="s">
        <v>31</v>
      </c>
      <c r="J502" s="279">
        <v>0.2</v>
      </c>
      <c r="K502" s="278" t="s">
        <v>17</v>
      </c>
      <c r="L502" s="372">
        <f>F502*H502*J502</f>
        <v>55.2</v>
      </c>
    </row>
    <row r="503" spans="1:17">
      <c r="J503" s="395" t="s">
        <v>34566</v>
      </c>
      <c r="K503" s="373" t="s">
        <v>16</v>
      </c>
      <c r="L503" s="374">
        <f>SUM(L500:L502)</f>
        <v>3751.2</v>
      </c>
    </row>
    <row r="504" spans="1:17" s="242" customFormat="1" ht="17.25" customHeight="1" outlineLevel="2">
      <c r="A504" s="275" t="s">
        <v>117</v>
      </c>
      <c r="B504" s="254" t="s">
        <v>8426</v>
      </c>
      <c r="C504" s="1229" t="str">
        <f>VLOOKUP(B504,'DESCRIÇÃO EMOP'!A:B,2,1)</f>
        <v>BASE DE BRITA GRADUADA,INCLUSIVE FORNECIMENTO DOS MATERIAIS,MEDIDA APOS A COMPACTACAO</v>
      </c>
      <c r="D504" s="1230"/>
      <c r="E504" s="1230"/>
      <c r="F504" s="1230"/>
      <c r="G504" s="1230"/>
      <c r="H504" s="1230"/>
      <c r="I504" s="1230"/>
      <c r="J504" s="1231"/>
      <c r="K504" s="306" t="s">
        <v>16</v>
      </c>
      <c r="L504" s="276">
        <f>L510</f>
        <v>3751.2</v>
      </c>
      <c r="N504" s="255" t="e">
        <f>VLOOKUP(B504,#REF!,2,FALSE)</f>
        <v>#REF!</v>
      </c>
      <c r="O504" s="247" t="e">
        <f>L504*N504</f>
        <v>#REF!</v>
      </c>
      <c r="Q504" s="252"/>
    </row>
    <row r="506" spans="1:17">
      <c r="C506" s="1270"/>
      <c r="D506" s="1270"/>
      <c r="F506" s="365" t="s">
        <v>34496</v>
      </c>
      <c r="G506" s="357" t="s">
        <v>18</v>
      </c>
      <c r="H506" s="366" t="s">
        <v>34574</v>
      </c>
      <c r="I506" s="357" t="s">
        <v>18</v>
      </c>
      <c r="J506" s="357" t="s">
        <v>34575</v>
      </c>
    </row>
    <row r="507" spans="1:17">
      <c r="D507" s="406" t="s">
        <v>34607</v>
      </c>
      <c r="F507" s="279">
        <v>560</v>
      </c>
      <c r="G507" s="279" t="s">
        <v>31</v>
      </c>
      <c r="H507" s="279">
        <v>6.6</v>
      </c>
      <c r="I507" s="279" t="s">
        <v>31</v>
      </c>
      <c r="J507" s="279">
        <v>0.2</v>
      </c>
      <c r="K507" s="278" t="s">
        <v>17</v>
      </c>
      <c r="L507" s="341">
        <f>F507*H507*J507</f>
        <v>739.2</v>
      </c>
    </row>
    <row r="508" spans="1:17">
      <c r="D508" s="406" t="s">
        <v>34608</v>
      </c>
      <c r="F508" s="279">
        <v>2640</v>
      </c>
      <c r="G508" s="279" t="s">
        <v>31</v>
      </c>
      <c r="H508" s="279">
        <v>5.6</v>
      </c>
      <c r="I508" s="279" t="s">
        <v>31</v>
      </c>
      <c r="J508" s="279">
        <v>0.2</v>
      </c>
      <c r="K508" s="278" t="s">
        <v>17</v>
      </c>
      <c r="L508" s="341">
        <f>F508*H508*J508</f>
        <v>2956.7999999999997</v>
      </c>
    </row>
    <row r="509" spans="1:17">
      <c r="D509" s="406" t="s">
        <v>34512</v>
      </c>
      <c r="F509" s="279">
        <v>92</v>
      </c>
      <c r="G509" s="279" t="s">
        <v>31</v>
      </c>
      <c r="H509" s="279">
        <v>3</v>
      </c>
      <c r="I509" s="279" t="s">
        <v>31</v>
      </c>
      <c r="J509" s="279">
        <v>0.2</v>
      </c>
      <c r="K509" s="278" t="s">
        <v>17</v>
      </c>
      <c r="L509" s="372">
        <f>F509*H509*J509</f>
        <v>55.2</v>
      </c>
    </row>
    <row r="510" spans="1:17">
      <c r="J510" s="395" t="s">
        <v>34566</v>
      </c>
      <c r="K510" s="373" t="s">
        <v>16</v>
      </c>
      <c r="L510" s="374">
        <f>SUM(L507:L509)</f>
        <v>3751.2</v>
      </c>
    </row>
    <row r="512" spans="1:17" s="242" customFormat="1" ht="38.25" customHeight="1" outlineLevel="2">
      <c r="A512" s="275" t="s">
        <v>118</v>
      </c>
      <c r="B512" s="254" t="s">
        <v>24132</v>
      </c>
      <c r="C512" s="1229" t="str">
        <f>VLOOKUP(B512,'DESCRIÇÃO EMOP'!A:B,2,1)</f>
        <v>REVESTIMENTO DE CONCRETO BETUMINOSO USINADO A QUENTE,IMPORTADO DE USINA,EXECUTADO EM UMA CAMADA,DE ACORDO COM AS INSTRUCOES/ESPECIFICACOES DO CONTRATANTE,COMPREENDENDO PREPARO,ESPALHAMENTO E COMPACATACAO MECANICOS E OS MATERIAIS,EXCLUSIVE TRANSPORTE DA USINA PARA PISTA</v>
      </c>
      <c r="D512" s="1230"/>
      <c r="E512" s="1230"/>
      <c r="F512" s="1230"/>
      <c r="G512" s="1230"/>
      <c r="H512" s="1230"/>
      <c r="I512" s="1230"/>
      <c r="J512" s="1231"/>
      <c r="K512" s="306" t="s">
        <v>163</v>
      </c>
      <c r="L512" s="276" t="e">
        <f>L523</f>
        <v>#N/A</v>
      </c>
      <c r="N512" s="255" t="e">
        <f>VLOOKUP(B512,#REF!,2,FALSE)</f>
        <v>#REF!</v>
      </c>
      <c r="O512" s="247" t="e">
        <f>L512*N512</f>
        <v>#N/A</v>
      </c>
      <c r="Q512" s="252"/>
    </row>
    <row r="514" spans="1:17">
      <c r="C514" s="1270"/>
      <c r="D514" s="1270"/>
      <c r="E514" s="365" t="s">
        <v>34496</v>
      </c>
      <c r="F514" s="357" t="s">
        <v>18</v>
      </c>
      <c r="G514" s="366" t="s">
        <v>34609</v>
      </c>
      <c r="H514" s="357" t="s">
        <v>18</v>
      </c>
      <c r="I514" s="366" t="s">
        <v>2</v>
      </c>
      <c r="J514" s="357" t="s">
        <v>34610</v>
      </c>
    </row>
    <row r="515" spans="1:17" ht="12.75" customHeight="1">
      <c r="C515" s="407"/>
      <c r="D515" s="407" t="s">
        <v>34467</v>
      </c>
      <c r="E515" s="409">
        <v>260</v>
      </c>
      <c r="F515" s="64" t="s">
        <v>31</v>
      </c>
      <c r="G515" s="409">
        <v>6.4</v>
      </c>
      <c r="H515" s="64" t="s">
        <v>31</v>
      </c>
      <c r="I515" s="409">
        <v>0.05</v>
      </c>
      <c r="J515" s="409">
        <v>2.4</v>
      </c>
      <c r="K515" s="278" t="s">
        <v>17</v>
      </c>
      <c r="L515" s="341">
        <f>E515*G515*I515*J515</f>
        <v>199.68</v>
      </c>
    </row>
    <row r="516" spans="1:17">
      <c r="C516" s="407"/>
      <c r="D516" s="407" t="s">
        <v>34468</v>
      </c>
      <c r="E516" s="279">
        <v>300</v>
      </c>
      <c r="F516" s="64" t="s">
        <v>31</v>
      </c>
      <c r="G516" s="279">
        <v>6.4</v>
      </c>
      <c r="H516" s="64" t="s">
        <v>31</v>
      </c>
      <c r="I516" s="279">
        <v>0.05</v>
      </c>
      <c r="J516" s="279">
        <v>2.4</v>
      </c>
      <c r="K516" s="278" t="s">
        <v>17</v>
      </c>
      <c r="L516" s="341" t="e">
        <f>#N/A</f>
        <v>#N/A</v>
      </c>
    </row>
    <row r="517" spans="1:17">
      <c r="C517" s="407"/>
      <c r="D517" s="407" t="s">
        <v>34469</v>
      </c>
      <c r="E517" s="279">
        <v>560</v>
      </c>
      <c r="F517" s="64" t="s">
        <v>31</v>
      </c>
      <c r="G517" s="279">
        <v>5.4</v>
      </c>
      <c r="H517" s="64" t="s">
        <v>31</v>
      </c>
      <c r="I517" s="279">
        <v>0.05</v>
      </c>
      <c r="J517" s="279">
        <v>2.4</v>
      </c>
      <c r="K517" s="278" t="s">
        <v>17</v>
      </c>
      <c r="L517" s="341" t="e">
        <f>#N/A</f>
        <v>#N/A</v>
      </c>
    </row>
    <row r="518" spans="1:17">
      <c r="C518" s="407"/>
      <c r="D518" s="407" t="s">
        <v>34470</v>
      </c>
      <c r="E518" s="279">
        <v>560</v>
      </c>
      <c r="F518" s="64" t="s">
        <v>31</v>
      </c>
      <c r="G518" s="279">
        <v>5.4</v>
      </c>
      <c r="H518" s="64" t="s">
        <v>31</v>
      </c>
      <c r="I518" s="279">
        <v>0.05</v>
      </c>
      <c r="J518" s="279">
        <v>2.4</v>
      </c>
      <c r="K518" s="278" t="s">
        <v>17</v>
      </c>
      <c r="L518" s="341" t="e">
        <f>#N/A</f>
        <v>#N/A</v>
      </c>
    </row>
    <row r="519" spans="1:17">
      <c r="C519" s="407"/>
      <c r="D519" s="407" t="s">
        <v>34471</v>
      </c>
      <c r="E519" s="279">
        <v>560</v>
      </c>
      <c r="F519" s="64" t="s">
        <v>31</v>
      </c>
      <c r="G519" s="279">
        <v>5.4</v>
      </c>
      <c r="H519" s="64" t="s">
        <v>31</v>
      </c>
      <c r="I519" s="279">
        <v>0.05</v>
      </c>
      <c r="J519" s="279">
        <v>2.4</v>
      </c>
      <c r="K519" s="278" t="s">
        <v>17</v>
      </c>
      <c r="L519" s="341" t="e">
        <f>#N/A</f>
        <v>#N/A</v>
      </c>
    </row>
    <row r="520" spans="1:17">
      <c r="C520" s="407"/>
      <c r="D520" s="407" t="s">
        <v>34472</v>
      </c>
      <c r="E520" s="279">
        <v>620</v>
      </c>
      <c r="F520" s="64" t="s">
        <v>31</v>
      </c>
      <c r="G520" s="279">
        <v>5.4</v>
      </c>
      <c r="H520" s="64" t="s">
        <v>31</v>
      </c>
      <c r="I520" s="279">
        <v>0.05</v>
      </c>
      <c r="J520" s="279">
        <v>2.4</v>
      </c>
      <c r="K520" s="278" t="s">
        <v>17</v>
      </c>
      <c r="L520" s="341" t="e">
        <f>#N/A</f>
        <v>#N/A</v>
      </c>
    </row>
    <row r="521" spans="1:17">
      <c r="C521" s="407"/>
      <c r="D521" s="407" t="s">
        <v>34473</v>
      </c>
      <c r="E521" s="279">
        <v>340</v>
      </c>
      <c r="F521" s="64" t="s">
        <v>31</v>
      </c>
      <c r="G521" s="279">
        <v>5.4</v>
      </c>
      <c r="H521" s="64" t="s">
        <v>31</v>
      </c>
      <c r="I521" s="279">
        <v>0.05</v>
      </c>
      <c r="J521" s="279">
        <v>2.4</v>
      </c>
      <c r="K521" s="278" t="s">
        <v>17</v>
      </c>
      <c r="L521" s="341" t="e">
        <f>#N/A</f>
        <v>#N/A</v>
      </c>
    </row>
    <row r="522" spans="1:17">
      <c r="C522" s="407"/>
      <c r="D522" s="407" t="s">
        <v>34511</v>
      </c>
      <c r="E522" s="279">
        <v>92</v>
      </c>
      <c r="F522" s="64" t="s">
        <v>31</v>
      </c>
      <c r="G522" s="279">
        <v>3</v>
      </c>
      <c r="H522" s="64" t="s">
        <v>31</v>
      </c>
      <c r="I522" s="279">
        <v>0.05</v>
      </c>
      <c r="J522" s="279">
        <v>2.4</v>
      </c>
      <c r="K522" s="278" t="s">
        <v>17</v>
      </c>
      <c r="L522" s="372" t="e">
        <f>#N/A</f>
        <v>#N/A</v>
      </c>
    </row>
    <row r="523" spans="1:17">
      <c r="J523" s="395" t="s">
        <v>34566</v>
      </c>
      <c r="K523" s="373" t="s">
        <v>163</v>
      </c>
      <c r="L523" s="374" t="e">
        <f>SUM(L515:L522)</f>
        <v>#N/A</v>
      </c>
    </row>
    <row r="525" spans="1:17" s="242" customFormat="1" ht="38.25" customHeight="1" outlineLevel="2">
      <c r="A525" s="275" t="s">
        <v>119</v>
      </c>
      <c r="B525" s="254" t="s">
        <v>196</v>
      </c>
      <c r="C525" s="1229" t="str">
        <f>VLOOKUP(B525,'DESCRIÇÃO EMOP'!A:B,2,1)</f>
        <v>REGULARIZACAO DE SUBLEITO,DE ACORDO COM AS "INSTRUCOES PARAEXECUCAO",DO DER-RJ.O CUSTO INDENIZA AS OPERACOES DE EXECUCAO E TRANSPORTE DE AGUA E SE APLICA A AREA EFETIVAMENTE REGULARIZADA,EXCLUSIVE TRANSPORTE E ESCAVACAO DE CORRETIVOS</v>
      </c>
      <c r="D525" s="1230"/>
      <c r="E525" s="1230"/>
      <c r="F525" s="1230"/>
      <c r="G525" s="1230"/>
      <c r="H525" s="1230"/>
      <c r="I525" s="1230"/>
      <c r="J525" s="1231"/>
      <c r="K525" s="306" t="s">
        <v>13</v>
      </c>
      <c r="L525" s="276" t="e">
        <f>L536</f>
        <v>#N/A</v>
      </c>
      <c r="N525" s="255" t="e">
        <f>VLOOKUP(B525,#REF!,2,FALSE)</f>
        <v>#REF!</v>
      </c>
      <c r="O525" s="247" t="e">
        <f>L525*N525</f>
        <v>#N/A</v>
      </c>
      <c r="Q525" s="252"/>
    </row>
    <row r="527" spans="1:17">
      <c r="C527" s="1270"/>
      <c r="D527" s="1270"/>
      <c r="E527" s="365" t="s">
        <v>34496</v>
      </c>
      <c r="F527" s="357" t="s">
        <v>18</v>
      </c>
      <c r="G527" s="366" t="s">
        <v>34611</v>
      </c>
      <c r="H527" s="357"/>
      <c r="I527" s="366"/>
      <c r="J527" s="357"/>
    </row>
    <row r="528" spans="1:17" ht="12.75" customHeight="1">
      <c r="C528" s="407"/>
      <c r="D528" s="407" t="s">
        <v>34467</v>
      </c>
      <c r="E528" s="409">
        <v>260</v>
      </c>
      <c r="F528" s="64" t="s">
        <v>31</v>
      </c>
      <c r="G528" s="409">
        <v>7.6</v>
      </c>
      <c r="I528" s="409"/>
      <c r="J528" s="409"/>
      <c r="K528" s="278" t="s">
        <v>17</v>
      </c>
      <c r="L528" s="341">
        <f>E528*G528</f>
        <v>1976</v>
      </c>
    </row>
    <row r="529" spans="1:17">
      <c r="C529" s="407"/>
      <c r="D529" s="407" t="s">
        <v>34468</v>
      </c>
      <c r="E529" s="279">
        <v>300</v>
      </c>
      <c r="F529" s="64" t="s">
        <v>31</v>
      </c>
      <c r="G529" s="279">
        <v>7.6</v>
      </c>
      <c r="I529" s="279"/>
      <c r="J529" s="279"/>
      <c r="K529" s="278" t="s">
        <v>17</v>
      </c>
      <c r="L529" s="341" t="e">
        <f>#N/A</f>
        <v>#N/A</v>
      </c>
    </row>
    <row r="530" spans="1:17">
      <c r="C530" s="407"/>
      <c r="D530" s="407" t="s">
        <v>34469</v>
      </c>
      <c r="E530" s="279">
        <v>560</v>
      </c>
      <c r="F530" s="64" t="s">
        <v>31</v>
      </c>
      <c r="G530" s="279">
        <v>6.6</v>
      </c>
      <c r="I530" s="279"/>
      <c r="J530" s="279"/>
      <c r="K530" s="278" t="s">
        <v>17</v>
      </c>
      <c r="L530" s="341" t="e">
        <f>#N/A</f>
        <v>#N/A</v>
      </c>
    </row>
    <row r="531" spans="1:17">
      <c r="C531" s="407"/>
      <c r="D531" s="407" t="s">
        <v>34470</v>
      </c>
      <c r="E531" s="279">
        <v>560</v>
      </c>
      <c r="F531" s="64" t="s">
        <v>31</v>
      </c>
      <c r="G531" s="279">
        <v>6.6</v>
      </c>
      <c r="I531" s="279"/>
      <c r="J531" s="279"/>
      <c r="K531" s="278" t="s">
        <v>17</v>
      </c>
      <c r="L531" s="341" t="e">
        <f>#N/A</f>
        <v>#N/A</v>
      </c>
    </row>
    <row r="532" spans="1:17">
      <c r="C532" s="407"/>
      <c r="D532" s="407" t="s">
        <v>34471</v>
      </c>
      <c r="E532" s="279">
        <v>560</v>
      </c>
      <c r="F532" s="64" t="s">
        <v>31</v>
      </c>
      <c r="G532" s="279">
        <v>6.6</v>
      </c>
      <c r="I532" s="279"/>
      <c r="J532" s="279"/>
      <c r="K532" s="278" t="s">
        <v>17</v>
      </c>
      <c r="L532" s="341" t="e">
        <f>#N/A</f>
        <v>#N/A</v>
      </c>
    </row>
    <row r="533" spans="1:17">
      <c r="C533" s="407"/>
      <c r="D533" s="407" t="s">
        <v>34472</v>
      </c>
      <c r="E533" s="279">
        <v>620</v>
      </c>
      <c r="F533" s="64" t="s">
        <v>31</v>
      </c>
      <c r="G533" s="279">
        <v>6.6</v>
      </c>
      <c r="I533" s="279"/>
      <c r="J533" s="279"/>
      <c r="K533" s="278" t="s">
        <v>17</v>
      </c>
      <c r="L533" s="341" t="e">
        <f>#N/A</f>
        <v>#N/A</v>
      </c>
    </row>
    <row r="534" spans="1:17">
      <c r="C534" s="407"/>
      <c r="D534" s="407" t="s">
        <v>34473</v>
      </c>
      <c r="E534" s="279">
        <v>340</v>
      </c>
      <c r="F534" s="64" t="s">
        <v>31</v>
      </c>
      <c r="G534" s="279">
        <v>6.6</v>
      </c>
      <c r="I534" s="279"/>
      <c r="J534" s="279"/>
      <c r="K534" s="278" t="s">
        <v>17</v>
      </c>
      <c r="L534" s="341" t="e">
        <f>#N/A</f>
        <v>#N/A</v>
      </c>
    </row>
    <row r="535" spans="1:17">
      <c r="C535" s="407"/>
      <c r="D535" s="407" t="s">
        <v>34511</v>
      </c>
      <c r="E535" s="279">
        <v>92</v>
      </c>
      <c r="F535" s="64" t="s">
        <v>31</v>
      </c>
      <c r="G535" s="279">
        <v>3</v>
      </c>
      <c r="I535" s="279"/>
      <c r="J535" s="279"/>
      <c r="K535" s="278" t="s">
        <v>17</v>
      </c>
      <c r="L535" s="372" t="e">
        <f>#N/A</f>
        <v>#N/A</v>
      </c>
    </row>
    <row r="536" spans="1:17">
      <c r="J536" s="395" t="s">
        <v>34566</v>
      </c>
      <c r="K536" s="373" t="s">
        <v>13</v>
      </c>
      <c r="L536" s="374" t="e">
        <f>SUM(L528:L535)</f>
        <v>#N/A</v>
      </c>
    </row>
    <row r="538" spans="1:17" s="242" customFormat="1" ht="27" customHeight="1" outlineLevel="2">
      <c r="A538" s="275" t="s">
        <v>120</v>
      </c>
      <c r="B538" s="254" t="s">
        <v>94</v>
      </c>
      <c r="C538" s="1229" t="str">
        <f>VLOOKUP(B538,'DESCRIÇÃO EMOP'!A:B,2,1)</f>
        <v>IMPRIMACAO DE BASE DE PAVIMENTACAO,UTILIZANDO CM ECO XISTO,DE ACORDO COM AS "INSTRUCOES PARA EXECUCAO",DO DER-RJ</v>
      </c>
      <c r="D538" s="1230"/>
      <c r="E538" s="1230"/>
      <c r="F538" s="1230"/>
      <c r="G538" s="1230"/>
      <c r="H538" s="1230"/>
      <c r="I538" s="1230"/>
      <c r="J538" s="1231"/>
      <c r="K538" s="306" t="s">
        <v>13</v>
      </c>
      <c r="L538" s="276" t="e">
        <f>L549</f>
        <v>#N/A</v>
      </c>
      <c r="N538" s="255" t="e">
        <f>VLOOKUP(B538,#REF!,2,FALSE)</f>
        <v>#REF!</v>
      </c>
      <c r="O538" s="247" t="e">
        <f>L538*N538</f>
        <v>#N/A</v>
      </c>
      <c r="Q538" s="252"/>
    </row>
    <row r="540" spans="1:17">
      <c r="C540" s="1270"/>
      <c r="D540" s="1270"/>
      <c r="E540" s="365" t="s">
        <v>34496</v>
      </c>
      <c r="F540" s="357" t="s">
        <v>18</v>
      </c>
      <c r="G540" s="366" t="s">
        <v>34611</v>
      </c>
      <c r="H540" s="357"/>
      <c r="I540" s="366"/>
      <c r="J540" s="357"/>
    </row>
    <row r="541" spans="1:17" ht="12.75" customHeight="1">
      <c r="C541" s="407"/>
      <c r="D541" s="407" t="s">
        <v>34467</v>
      </c>
      <c r="E541" s="409">
        <v>260</v>
      </c>
      <c r="F541" s="64" t="s">
        <v>31</v>
      </c>
      <c r="G541" s="409">
        <v>6.4</v>
      </c>
      <c r="I541" s="409"/>
      <c r="J541" s="409"/>
      <c r="K541" s="278" t="s">
        <v>17</v>
      </c>
      <c r="L541" s="341">
        <f>E541*G541</f>
        <v>1664</v>
      </c>
    </row>
    <row r="542" spans="1:17">
      <c r="C542" s="407"/>
      <c r="D542" s="407" t="s">
        <v>34468</v>
      </c>
      <c r="E542" s="279">
        <v>300</v>
      </c>
      <c r="F542" s="64" t="s">
        <v>31</v>
      </c>
      <c r="G542" s="279">
        <v>6.4</v>
      </c>
      <c r="I542" s="279"/>
      <c r="J542" s="279"/>
      <c r="K542" s="278" t="s">
        <v>17</v>
      </c>
      <c r="L542" s="341" t="e">
        <f>#N/A</f>
        <v>#N/A</v>
      </c>
    </row>
    <row r="543" spans="1:17">
      <c r="C543" s="407"/>
      <c r="D543" s="407" t="s">
        <v>34469</v>
      </c>
      <c r="E543" s="279">
        <v>560</v>
      </c>
      <c r="F543" s="64" t="s">
        <v>31</v>
      </c>
      <c r="G543" s="279">
        <v>5.4</v>
      </c>
      <c r="I543" s="279"/>
      <c r="J543" s="279"/>
      <c r="K543" s="278" t="s">
        <v>17</v>
      </c>
      <c r="L543" s="341" t="e">
        <f>#N/A</f>
        <v>#N/A</v>
      </c>
    </row>
    <row r="544" spans="1:17">
      <c r="C544" s="407"/>
      <c r="D544" s="407" t="s">
        <v>34470</v>
      </c>
      <c r="E544" s="279">
        <v>560</v>
      </c>
      <c r="F544" s="64" t="s">
        <v>31</v>
      </c>
      <c r="G544" s="279">
        <v>5.4</v>
      </c>
      <c r="I544" s="279"/>
      <c r="J544" s="279"/>
      <c r="K544" s="278" t="s">
        <v>17</v>
      </c>
      <c r="L544" s="341" t="e">
        <f>#N/A</f>
        <v>#N/A</v>
      </c>
    </row>
    <row r="545" spans="1:17">
      <c r="C545" s="407"/>
      <c r="D545" s="407" t="s">
        <v>34471</v>
      </c>
      <c r="E545" s="279">
        <v>560</v>
      </c>
      <c r="F545" s="64" t="s">
        <v>31</v>
      </c>
      <c r="G545" s="279">
        <v>5.4</v>
      </c>
      <c r="I545" s="279"/>
      <c r="J545" s="279"/>
      <c r="K545" s="278" t="s">
        <v>17</v>
      </c>
      <c r="L545" s="341" t="e">
        <f>#N/A</f>
        <v>#N/A</v>
      </c>
    </row>
    <row r="546" spans="1:17">
      <c r="C546" s="407"/>
      <c r="D546" s="407" t="s">
        <v>34472</v>
      </c>
      <c r="E546" s="279">
        <v>620</v>
      </c>
      <c r="F546" s="64" t="s">
        <v>31</v>
      </c>
      <c r="G546" s="279">
        <v>5.4</v>
      </c>
      <c r="I546" s="279"/>
      <c r="J546" s="279"/>
      <c r="K546" s="278" t="s">
        <v>17</v>
      </c>
      <c r="L546" s="341" t="e">
        <f>#N/A</f>
        <v>#N/A</v>
      </c>
    </row>
    <row r="547" spans="1:17">
      <c r="C547" s="407"/>
      <c r="D547" s="407" t="s">
        <v>34473</v>
      </c>
      <c r="E547" s="279">
        <v>340</v>
      </c>
      <c r="F547" s="64" t="s">
        <v>31</v>
      </c>
      <c r="G547" s="279">
        <v>5.4</v>
      </c>
      <c r="I547" s="279"/>
      <c r="J547" s="279"/>
      <c r="K547" s="278" t="s">
        <v>17</v>
      </c>
      <c r="L547" s="341" t="e">
        <f>#N/A</f>
        <v>#N/A</v>
      </c>
    </row>
    <row r="548" spans="1:17">
      <c r="C548" s="407"/>
      <c r="D548" s="407" t="s">
        <v>34511</v>
      </c>
      <c r="E548" s="279">
        <v>92</v>
      </c>
      <c r="F548" s="64" t="s">
        <v>31</v>
      </c>
      <c r="G548" s="279">
        <v>3</v>
      </c>
      <c r="I548" s="279"/>
      <c r="J548" s="279"/>
      <c r="K548" s="278" t="s">
        <v>17</v>
      </c>
      <c r="L548" s="372" t="e">
        <f>#N/A</f>
        <v>#N/A</v>
      </c>
    </row>
    <row r="549" spans="1:17">
      <c r="J549" s="395" t="s">
        <v>34566</v>
      </c>
      <c r="K549" s="373" t="s">
        <v>13</v>
      </c>
      <c r="L549" s="374" t="e">
        <f>SUM(L541:L548)</f>
        <v>#N/A</v>
      </c>
    </row>
    <row r="551" spans="1:17" s="242" customFormat="1" ht="36" customHeight="1" outlineLevel="2">
      <c r="A551" s="275" t="s">
        <v>121</v>
      </c>
      <c r="B551" s="254" t="s">
        <v>8687</v>
      </c>
      <c r="C551" s="1229" t="str">
        <f>VLOOKUP(B551,'DESCRIÇÃO EMOP'!A:B,2,1)</f>
        <v>SARJETA E MEIO-FIO CONJUGADO RETO,DE CONCRETO SIMPLES FCK=15MPA,MOLDADO NO LOCAL,TIPO DER-RJ,MEDINDO 0,45M DE BASE E 0,30M DE ALTURA,REJUNTAMENTO COM ARGAMASSA DE CIMENTO E AREIA,NO TRACO 1:3,5,COM FORNECIMENTO DE TODOS OS MATERIAIS</v>
      </c>
      <c r="D551" s="1230"/>
      <c r="E551" s="1230"/>
      <c r="F551" s="1230"/>
      <c r="G551" s="1230"/>
      <c r="H551" s="1230"/>
      <c r="I551" s="1230"/>
      <c r="J551" s="1231"/>
      <c r="K551" s="306" t="s">
        <v>14</v>
      </c>
      <c r="L551" s="276">
        <f>L556</f>
        <v>6605</v>
      </c>
      <c r="N551" s="255" t="e">
        <f>VLOOKUP(B551,#REF!,2,FALSE)</f>
        <v>#REF!</v>
      </c>
      <c r="O551" s="247" t="e">
        <f>L551*N551</f>
        <v>#REF!</v>
      </c>
      <c r="Q551" s="252"/>
    </row>
    <row r="553" spans="1:17">
      <c r="C553" s="1270"/>
      <c r="D553" s="1270"/>
      <c r="E553" s="365" t="s">
        <v>34496</v>
      </c>
      <c r="F553" s="357" t="s">
        <v>18</v>
      </c>
      <c r="G553" s="366" t="s">
        <v>30</v>
      </c>
      <c r="H553" s="357"/>
      <c r="I553" s="366"/>
      <c r="J553" s="357"/>
    </row>
    <row r="554" spans="1:17" ht="12.75" customHeight="1">
      <c r="C554" s="407"/>
      <c r="D554" s="408" t="s">
        <v>202</v>
      </c>
      <c r="E554" s="409">
        <v>3292</v>
      </c>
      <c r="F554" s="64" t="s">
        <v>31</v>
      </c>
      <c r="G554" s="409">
        <v>2</v>
      </c>
      <c r="I554" s="409"/>
      <c r="J554" s="409"/>
      <c r="K554" s="278" t="s">
        <v>17</v>
      </c>
      <c r="L554" s="341">
        <f>E554*G554</f>
        <v>6584</v>
      </c>
    </row>
    <row r="555" spans="1:17">
      <c r="C555" s="407"/>
      <c r="D555" s="408" t="s">
        <v>34514</v>
      </c>
      <c r="E555" s="279">
        <v>10.5</v>
      </c>
      <c r="F555" s="64" t="s">
        <v>31</v>
      </c>
      <c r="G555" s="279">
        <v>2</v>
      </c>
      <c r="I555" s="279"/>
      <c r="J555" s="279"/>
      <c r="K555" s="278" t="s">
        <v>17</v>
      </c>
      <c r="L555" s="372">
        <f>E555*G555</f>
        <v>21</v>
      </c>
    </row>
    <row r="556" spans="1:17">
      <c r="J556" s="395" t="s">
        <v>34566</v>
      </c>
      <c r="K556" s="373" t="s">
        <v>14</v>
      </c>
      <c r="L556" s="374">
        <f>SUM(L554:L555)</f>
        <v>6605</v>
      </c>
    </row>
    <row r="558" spans="1:17" s="242" customFormat="1" ht="29.25" customHeight="1" outlineLevel="2">
      <c r="A558" s="275" t="s">
        <v>134</v>
      </c>
      <c r="B558" s="254" t="s">
        <v>97</v>
      </c>
      <c r="C558" s="1229" t="str">
        <f>VLOOKUP(B558,'DESCRIÇÃO EMOP'!A:B,2,1)</f>
        <v>PATIO DE CONCRETO,NA ESPESSURA DE 8CM,NO TRACO 1:3:3 EM VOLUME, FORMANDO QUADROS DE 1,00X1,00M, COM SARRAFOS DE MADEIRAINCORPORADOS,EXCLUSIVE PREPARO DO TERRENO</v>
      </c>
      <c r="D558" s="1230"/>
      <c r="E558" s="1230"/>
      <c r="F558" s="1230"/>
      <c r="G558" s="1230"/>
      <c r="H558" s="1230"/>
      <c r="I558" s="1230"/>
      <c r="J558" s="1231"/>
      <c r="K558" s="306" t="s">
        <v>13</v>
      </c>
      <c r="L558" s="276" t="e">
        <f>L568</f>
        <v>#N/A</v>
      </c>
      <c r="N558" s="255" t="e">
        <f>VLOOKUP(B558,#REF!,2,FALSE)</f>
        <v>#REF!</v>
      </c>
      <c r="O558" s="247" t="e">
        <f>L558*N558</f>
        <v>#N/A</v>
      </c>
      <c r="Q558" s="252"/>
    </row>
    <row r="560" spans="1:17">
      <c r="C560" s="1270"/>
      <c r="D560" s="1270"/>
      <c r="F560" s="365" t="s">
        <v>34496</v>
      </c>
      <c r="G560" s="357" t="s">
        <v>18</v>
      </c>
      <c r="H560" s="366" t="s">
        <v>154</v>
      </c>
      <c r="I560" s="357" t="s">
        <v>18</v>
      </c>
      <c r="J560" s="357" t="s">
        <v>30</v>
      </c>
    </row>
    <row r="561" spans="1:17">
      <c r="D561" s="407" t="s">
        <v>34467</v>
      </c>
      <c r="F561" s="279">
        <v>260</v>
      </c>
      <c r="G561" s="64" t="s">
        <v>31</v>
      </c>
      <c r="H561" s="279">
        <v>1.5</v>
      </c>
      <c r="I561" s="64" t="s">
        <v>31</v>
      </c>
      <c r="J561" s="279">
        <v>2</v>
      </c>
      <c r="K561" s="278" t="s">
        <v>17</v>
      </c>
      <c r="L561" s="341">
        <f>F561*H561*J561</f>
        <v>780</v>
      </c>
    </row>
    <row r="562" spans="1:17">
      <c r="D562" s="407" t="s">
        <v>34468</v>
      </c>
      <c r="F562" s="279">
        <v>300</v>
      </c>
      <c r="G562" s="64" t="s">
        <v>31</v>
      </c>
      <c r="H562" s="279">
        <v>1.5</v>
      </c>
      <c r="I562" s="64" t="s">
        <v>31</v>
      </c>
      <c r="J562" s="279">
        <v>2</v>
      </c>
      <c r="K562" s="278" t="s">
        <v>17</v>
      </c>
      <c r="L562" s="341" t="e">
        <f>#N/A</f>
        <v>#N/A</v>
      </c>
    </row>
    <row r="563" spans="1:17">
      <c r="D563" s="407" t="s">
        <v>34469</v>
      </c>
      <c r="F563" s="279">
        <v>560</v>
      </c>
      <c r="G563" s="64" t="s">
        <v>31</v>
      </c>
      <c r="H563" s="279">
        <v>1.5</v>
      </c>
      <c r="I563" s="64" t="s">
        <v>31</v>
      </c>
      <c r="J563" s="279">
        <v>2</v>
      </c>
      <c r="K563" s="278" t="s">
        <v>17</v>
      </c>
      <c r="L563" s="341" t="e">
        <f>#N/A</f>
        <v>#N/A</v>
      </c>
    </row>
    <row r="564" spans="1:17">
      <c r="D564" s="407" t="s">
        <v>34470</v>
      </c>
      <c r="F564" s="279">
        <v>560</v>
      </c>
      <c r="G564" s="64" t="s">
        <v>31</v>
      </c>
      <c r="H564" s="279">
        <v>1.5</v>
      </c>
      <c r="I564" s="64" t="s">
        <v>31</v>
      </c>
      <c r="J564" s="279">
        <v>2</v>
      </c>
      <c r="K564" s="278" t="s">
        <v>17</v>
      </c>
      <c r="L564" s="341" t="e">
        <f>#N/A</f>
        <v>#N/A</v>
      </c>
    </row>
    <row r="565" spans="1:17">
      <c r="D565" s="407" t="s">
        <v>34471</v>
      </c>
      <c r="F565" s="279">
        <v>560</v>
      </c>
      <c r="G565" s="64" t="s">
        <v>31</v>
      </c>
      <c r="H565" s="279">
        <v>1.5</v>
      </c>
      <c r="I565" s="64" t="s">
        <v>31</v>
      </c>
      <c r="J565" s="279">
        <v>2</v>
      </c>
      <c r="K565" s="278" t="s">
        <v>17</v>
      </c>
      <c r="L565" s="341" t="e">
        <f>#N/A</f>
        <v>#N/A</v>
      </c>
    </row>
    <row r="566" spans="1:17">
      <c r="D566" s="407" t="s">
        <v>34472</v>
      </c>
      <c r="F566" s="279">
        <v>620</v>
      </c>
      <c r="G566" s="64" t="s">
        <v>31</v>
      </c>
      <c r="H566" s="279">
        <v>1.5</v>
      </c>
      <c r="I566" s="64" t="s">
        <v>31</v>
      </c>
      <c r="J566" s="279">
        <v>2</v>
      </c>
      <c r="K566" s="278" t="s">
        <v>17</v>
      </c>
      <c r="L566" s="341" t="e">
        <f>#N/A</f>
        <v>#N/A</v>
      </c>
    </row>
    <row r="567" spans="1:17">
      <c r="D567" s="407" t="s">
        <v>34473</v>
      </c>
      <c r="F567" s="279">
        <v>340</v>
      </c>
      <c r="G567" s="64" t="s">
        <v>31</v>
      </c>
      <c r="H567" s="279">
        <v>1.5</v>
      </c>
      <c r="I567" s="64" t="s">
        <v>31</v>
      </c>
      <c r="J567" s="279">
        <v>2</v>
      </c>
      <c r="K567" s="278" t="s">
        <v>17</v>
      </c>
      <c r="L567" s="372" t="e">
        <f>#N/A</f>
        <v>#N/A</v>
      </c>
    </row>
    <row r="568" spans="1:17">
      <c r="J568" s="395" t="s">
        <v>34566</v>
      </c>
      <c r="K568" s="373" t="s">
        <v>13</v>
      </c>
      <c r="L568" s="374" t="e">
        <f>SUM(L561:L567)</f>
        <v>#N/A</v>
      </c>
    </row>
    <row r="570" spans="1:17" s="363" customFormat="1" ht="15" customHeight="1">
      <c r="A570" s="250">
        <v>4</v>
      </c>
      <c r="B570" s="249" t="s">
        <v>130</v>
      </c>
      <c r="C570" s="250"/>
      <c r="D570" s="250"/>
      <c r="E570" s="250"/>
      <c r="F570" s="250"/>
      <c r="G570" s="250"/>
      <c r="H570" s="250"/>
      <c r="I570" s="250"/>
      <c r="J570" s="250"/>
      <c r="K570" s="250"/>
      <c r="L570" s="249"/>
      <c r="Q570" s="252"/>
    </row>
    <row r="571" spans="1:17" s="242" customFormat="1" ht="29.25" customHeight="1" outlineLevel="2">
      <c r="A571" s="275" t="s">
        <v>131</v>
      </c>
      <c r="B571" s="254" t="s">
        <v>235</v>
      </c>
      <c r="C571" s="1229" t="str">
        <f>VLOOKUP(B571,'DESCRIÇÃO EMOP'!A:B,2,1)</f>
        <v>SINALIZACAO HORIZONTAL,MECANICA,COM TINTA TERMOPLASTICA A BASE DE RESINAS NATURAIS E/OU SINTETICAS,EM VIAS URBANAS,APLICADA POR EXTRUSAO,CONFORME NORMAS DO DER-RJ</v>
      </c>
      <c r="D571" s="1230"/>
      <c r="E571" s="1230"/>
      <c r="F571" s="1230"/>
      <c r="G571" s="1230"/>
      <c r="H571" s="1230"/>
      <c r="I571" s="1230"/>
      <c r="J571" s="1231"/>
      <c r="K571" s="306" t="s">
        <v>13</v>
      </c>
      <c r="L571" s="276">
        <f>L577</f>
        <v>578.71999999999991</v>
      </c>
      <c r="N571" s="255" t="e">
        <f>VLOOKUP(B571,#REF!,2,FALSE)</f>
        <v>#REF!</v>
      </c>
      <c r="O571" s="247" t="e">
        <f>L571*N571</f>
        <v>#REF!</v>
      </c>
      <c r="Q571" s="252"/>
    </row>
    <row r="573" spans="1:17">
      <c r="C573" s="1270"/>
      <c r="D573" s="1270"/>
      <c r="F573" s="365" t="s">
        <v>34496</v>
      </c>
      <c r="G573" s="357" t="s">
        <v>18</v>
      </c>
      <c r="H573" s="366" t="s">
        <v>34615</v>
      </c>
      <c r="I573" s="357" t="s">
        <v>18</v>
      </c>
      <c r="J573" s="357" t="s">
        <v>34616</v>
      </c>
      <c r="K573" s="357" t="s">
        <v>34495</v>
      </c>
    </row>
    <row r="574" spans="1:17" ht="12.75" customHeight="1">
      <c r="C574" s="1271" t="s">
        <v>34612</v>
      </c>
      <c r="D574" s="1271"/>
      <c r="F574" s="345">
        <v>3200</v>
      </c>
      <c r="G574" s="64" t="s">
        <v>31</v>
      </c>
      <c r="H574" s="345">
        <v>0.1</v>
      </c>
      <c r="I574" s="64" t="s">
        <v>31</v>
      </c>
      <c r="J574" s="409">
        <v>1</v>
      </c>
      <c r="L574" s="341">
        <f>F574*H574*J574</f>
        <v>320</v>
      </c>
    </row>
    <row r="575" spans="1:17" ht="12.75" customHeight="1">
      <c r="C575" s="1271" t="s">
        <v>34613</v>
      </c>
      <c r="D575" s="1271"/>
      <c r="F575" s="345">
        <v>4</v>
      </c>
      <c r="G575" s="64" t="s">
        <v>31</v>
      </c>
      <c r="H575" s="345">
        <v>0.3</v>
      </c>
      <c r="I575" s="64" t="s">
        <v>31</v>
      </c>
      <c r="J575" s="409">
        <v>9</v>
      </c>
      <c r="K575" s="370">
        <v>22</v>
      </c>
      <c r="L575" s="341">
        <f>F575*H575*J575*K575</f>
        <v>237.59999999999997</v>
      </c>
    </row>
    <row r="576" spans="1:17" ht="12.75" customHeight="1">
      <c r="C576" s="1271" t="s">
        <v>34614</v>
      </c>
      <c r="D576" s="1271"/>
      <c r="F576" s="345">
        <v>3.2</v>
      </c>
      <c r="G576" s="64" t="s">
        <v>31</v>
      </c>
      <c r="H576" s="345">
        <v>0.3</v>
      </c>
      <c r="I576" s="64" t="s">
        <v>31</v>
      </c>
      <c r="J576" s="409">
        <v>1</v>
      </c>
      <c r="K576" s="370">
        <v>22</v>
      </c>
      <c r="L576" s="372">
        <f>F576*H576*J576*K576</f>
        <v>21.119999999999997</v>
      </c>
    </row>
    <row r="577" spans="10:12">
      <c r="J577" s="395" t="s">
        <v>34566</v>
      </c>
      <c r="K577" s="373" t="s">
        <v>13</v>
      </c>
      <c r="L577" s="374">
        <f>SUM(L574:L576)</f>
        <v>578.71999999999991</v>
      </c>
    </row>
  </sheetData>
  <mergeCells count="140">
    <mergeCell ref="C484:J484"/>
    <mergeCell ref="C575:D575"/>
    <mergeCell ref="C576:D576"/>
    <mergeCell ref="C553:D553"/>
    <mergeCell ref="C558:J558"/>
    <mergeCell ref="C560:D560"/>
    <mergeCell ref="C571:J571"/>
    <mergeCell ref="C573:D573"/>
    <mergeCell ref="C574:D574"/>
    <mergeCell ref="C538:J538"/>
    <mergeCell ref="C540:D540"/>
    <mergeCell ref="C551:J551"/>
    <mergeCell ref="C514:D514"/>
    <mergeCell ref="C457:D457"/>
    <mergeCell ref="C458:D458"/>
    <mergeCell ref="C459:D459"/>
    <mergeCell ref="C461:J461"/>
    <mergeCell ref="C463:D463"/>
    <mergeCell ref="C473:J473"/>
    <mergeCell ref="C475:D475"/>
    <mergeCell ref="C476:D476"/>
    <mergeCell ref="C477:D477"/>
    <mergeCell ref="C448:D448"/>
    <mergeCell ref="C449:D449"/>
    <mergeCell ref="C450:D450"/>
    <mergeCell ref="C451:D451"/>
    <mergeCell ref="C452:D452"/>
    <mergeCell ref="C453:D453"/>
    <mergeCell ref="C454:D454"/>
    <mergeCell ref="C455:D455"/>
    <mergeCell ref="C456:D456"/>
    <mergeCell ref="C436:D436"/>
    <mergeCell ref="C437:D437"/>
    <mergeCell ref="C440:J440"/>
    <mergeCell ref="C442:D442"/>
    <mergeCell ref="C443:D443"/>
    <mergeCell ref="C444:D444"/>
    <mergeCell ref="C445:D445"/>
    <mergeCell ref="C446:D446"/>
    <mergeCell ref="C447:D447"/>
    <mergeCell ref="C372:J372"/>
    <mergeCell ref="C378:J378"/>
    <mergeCell ref="C390:J390"/>
    <mergeCell ref="C398:J398"/>
    <mergeCell ref="C499:D499"/>
    <mergeCell ref="C504:J504"/>
    <mergeCell ref="C506:D506"/>
    <mergeCell ref="C512:J512"/>
    <mergeCell ref="C407:D407"/>
    <mergeCell ref="C486:D486"/>
    <mergeCell ref="C487:D487"/>
    <mergeCell ref="C488:D488"/>
    <mergeCell ref="C491:J491"/>
    <mergeCell ref="C497:J497"/>
    <mergeCell ref="C413:D413"/>
    <mergeCell ref="C408:D408"/>
    <mergeCell ref="C409:D409"/>
    <mergeCell ref="C410:D410"/>
    <mergeCell ref="C411:D411"/>
    <mergeCell ref="C405:J405"/>
    <mergeCell ref="C424:D424"/>
    <mergeCell ref="C425:D425"/>
    <mergeCell ref="C433:J433"/>
    <mergeCell ref="C435:D435"/>
    <mergeCell ref="C323:J323"/>
    <mergeCell ref="C331:J331"/>
    <mergeCell ref="C341:J341"/>
    <mergeCell ref="C349:J349"/>
    <mergeCell ref="C357:J357"/>
    <mergeCell ref="C362:J362"/>
    <mergeCell ref="C525:J525"/>
    <mergeCell ref="C527:D527"/>
    <mergeCell ref="C412:D412"/>
    <mergeCell ref="C414:D414"/>
    <mergeCell ref="C415:D415"/>
    <mergeCell ref="C416:D416"/>
    <mergeCell ref="C417:D417"/>
    <mergeCell ref="C418:D418"/>
    <mergeCell ref="C420:D420"/>
    <mergeCell ref="C421:D421"/>
    <mergeCell ref="C419:D419"/>
    <mergeCell ref="C422:D422"/>
    <mergeCell ref="C423:D423"/>
    <mergeCell ref="C426:J426"/>
    <mergeCell ref="C428:D428"/>
    <mergeCell ref="C429:D429"/>
    <mergeCell ref="C430:D430"/>
    <mergeCell ref="C367:J367"/>
    <mergeCell ref="C24:J24"/>
    <mergeCell ref="C30:J30"/>
    <mergeCell ref="B5:H5"/>
    <mergeCell ref="I5:J5"/>
    <mergeCell ref="K5:L5"/>
    <mergeCell ref="C7:J7"/>
    <mergeCell ref="C9:J9"/>
    <mergeCell ref="C14:J14"/>
    <mergeCell ref="A27:B27"/>
    <mergeCell ref="A1:L1"/>
    <mergeCell ref="B2:J2"/>
    <mergeCell ref="K2:L2"/>
    <mergeCell ref="A3:A4"/>
    <mergeCell ref="B3:H4"/>
    <mergeCell ref="I3:J3"/>
    <mergeCell ref="K3:L3"/>
    <mergeCell ref="I4:J4"/>
    <mergeCell ref="K4:L4"/>
    <mergeCell ref="C68:J68"/>
    <mergeCell ref="C80:J80"/>
    <mergeCell ref="C85:J85"/>
    <mergeCell ref="C90:J90"/>
    <mergeCell ref="C95:J95"/>
    <mergeCell ref="C100:J100"/>
    <mergeCell ref="C36:J36"/>
    <mergeCell ref="C41:J41"/>
    <mergeCell ref="C47:J47"/>
    <mergeCell ref="C52:J52"/>
    <mergeCell ref="C58:J58"/>
    <mergeCell ref="C63:J63"/>
    <mergeCell ref="C151:J151"/>
    <mergeCell ref="C156:J156"/>
    <mergeCell ref="C189:J189"/>
    <mergeCell ref="C208:J208"/>
    <mergeCell ref="C222:J222"/>
    <mergeCell ref="C229:J229"/>
    <mergeCell ref="C105:J105"/>
    <mergeCell ref="C110:J110"/>
    <mergeCell ref="C122:J122"/>
    <mergeCell ref="C135:J135"/>
    <mergeCell ref="C140:J140"/>
    <mergeCell ref="C145:J145"/>
    <mergeCell ref="C291:J291"/>
    <mergeCell ref="C300:J300"/>
    <mergeCell ref="C308:J308"/>
    <mergeCell ref="C315:J315"/>
    <mergeCell ref="C236:J236"/>
    <mergeCell ref="C244:J244"/>
    <mergeCell ref="C250:J250"/>
    <mergeCell ref="C256:J256"/>
    <mergeCell ref="C262:J262"/>
    <mergeCell ref="C282:J282"/>
  </mergeCells>
  <pageMargins left="0.7" right="0.7" top="0.75" bottom="0.75" header="0.3" footer="0.3"/>
  <pageSetup paperSize="9" scale="61" orientation="portrait" r:id="rId1"/>
  <rowBreaks count="2" manualBreakCount="2">
    <brk id="62" max="11" man="1"/>
    <brk id="330" max="11" man="1"/>
  </rowBreaks>
  <colBreaks count="1" manualBreakCount="1">
    <brk id="12" max="1048575" man="1"/>
  </colBreaks>
  <drawing r:id="rId2"/>
</worksheet>
</file>

<file path=xl/worksheets/sheet5.xml><?xml version="1.0" encoding="utf-8"?>
<worksheet xmlns="http://schemas.openxmlformats.org/spreadsheetml/2006/main" xmlns:r="http://schemas.openxmlformats.org/officeDocument/2006/relationships">
  <sheetPr>
    <tabColor rgb="FFC00000"/>
    <pageSetUpPr fitToPage="1"/>
  </sheetPr>
  <dimension ref="A1:S35"/>
  <sheetViews>
    <sheetView workbookViewId="0">
      <pane xSplit="3" ySplit="14" topLeftCell="D22" activePane="bottomRight" state="frozen"/>
      <selection pane="topRight" activeCell="D1" sqref="D1"/>
      <selection pane="bottomLeft" activeCell="A13" sqref="A13"/>
      <selection pane="bottomRight" activeCell="G41" sqref="G41"/>
    </sheetView>
  </sheetViews>
  <sheetFormatPr defaultRowHeight="12.75"/>
  <cols>
    <col min="1" max="1" width="41.7109375" customWidth="1"/>
    <col min="2" max="2" width="10.42578125" customWidth="1"/>
    <col min="3" max="3" width="19.7109375" customWidth="1"/>
    <col min="4" max="4" width="15.5703125" customWidth="1"/>
    <col min="5" max="5" width="16.42578125" customWidth="1"/>
    <col min="6" max="6" width="15.85546875" customWidth="1"/>
    <col min="7" max="7" width="17.140625" customWidth="1"/>
    <col min="8" max="8" width="16.42578125" customWidth="1"/>
    <col min="9" max="11" width="17.28515625" customWidth="1"/>
    <col min="12" max="12" width="17.140625" customWidth="1"/>
    <col min="13" max="18" width="16.28515625" customWidth="1"/>
  </cols>
  <sheetData>
    <row r="1" spans="1:19">
      <c r="A1" s="69"/>
      <c r="B1" s="69"/>
      <c r="C1" s="69"/>
      <c r="D1" s="69"/>
      <c r="E1" s="69"/>
      <c r="F1" s="69"/>
      <c r="G1" s="69"/>
      <c r="H1" s="69"/>
      <c r="I1" s="69"/>
      <c r="J1" s="69"/>
      <c r="K1" s="69"/>
      <c r="L1" s="69"/>
      <c r="M1" s="69"/>
      <c r="N1" s="69"/>
      <c r="O1" s="69"/>
      <c r="P1" s="69"/>
      <c r="Q1" s="69"/>
      <c r="R1" s="69"/>
      <c r="S1" s="69"/>
    </row>
    <row r="2" spans="1:19" ht="18">
      <c r="A2" s="1294" t="s">
        <v>23735</v>
      </c>
      <c r="B2" s="1294"/>
      <c r="C2" s="1294"/>
      <c r="D2" s="1294"/>
      <c r="E2" s="1294"/>
      <c r="F2" s="1294"/>
      <c r="G2" s="1294"/>
      <c r="H2" s="1294"/>
      <c r="I2" s="1294"/>
      <c r="J2" s="1294"/>
      <c r="K2" s="1294"/>
      <c r="L2" s="1294"/>
      <c r="M2" s="1294"/>
      <c r="N2" s="1294"/>
      <c r="O2" s="1294"/>
      <c r="P2" s="1294"/>
      <c r="Q2" s="1294"/>
      <c r="R2" s="1294"/>
      <c r="S2" s="69"/>
    </row>
    <row r="3" spans="1:19" ht="18">
      <c r="A3" s="1294" t="s">
        <v>204</v>
      </c>
      <c r="B3" s="1294"/>
      <c r="C3" s="1294"/>
      <c r="D3" s="1294"/>
      <c r="E3" s="1294"/>
      <c r="F3" s="1294"/>
      <c r="G3" s="1294"/>
      <c r="H3" s="1294"/>
      <c r="I3" s="1294"/>
      <c r="J3" s="1294"/>
      <c r="K3" s="1294"/>
      <c r="L3" s="1294"/>
      <c r="M3" s="1294"/>
      <c r="N3" s="1294"/>
      <c r="O3" s="1294"/>
      <c r="P3" s="1294"/>
      <c r="Q3" s="1294"/>
      <c r="R3" s="1294"/>
      <c r="S3" s="69"/>
    </row>
    <row r="4" spans="1:19" ht="18">
      <c r="A4" s="1294" t="s">
        <v>35731</v>
      </c>
      <c r="B4" s="1294"/>
      <c r="C4" s="1294"/>
      <c r="D4" s="1294"/>
      <c r="E4" s="1294"/>
      <c r="F4" s="1294"/>
      <c r="G4" s="1294"/>
      <c r="H4" s="1294"/>
      <c r="I4" s="1294"/>
      <c r="J4" s="1294"/>
      <c r="K4" s="1294"/>
      <c r="L4" s="1294"/>
      <c r="M4" s="1294"/>
      <c r="N4" s="1294"/>
      <c r="O4" s="1294"/>
      <c r="P4" s="1294"/>
      <c r="Q4" s="1294"/>
      <c r="R4" s="1294"/>
      <c r="S4" s="69"/>
    </row>
    <row r="5" spans="1:19" ht="18">
      <c r="A5" s="70"/>
      <c r="B5" s="1107"/>
      <c r="C5" s="1107"/>
      <c r="D5" s="1107"/>
      <c r="E5" s="1107"/>
      <c r="F5" s="1107"/>
      <c r="G5" s="71"/>
      <c r="H5" s="71"/>
      <c r="I5" s="71"/>
      <c r="J5" s="71"/>
      <c r="K5" s="71"/>
      <c r="L5" s="71"/>
      <c r="M5" s="71"/>
      <c r="N5" s="71"/>
      <c r="O5" s="71"/>
      <c r="P5" s="71"/>
      <c r="Q5" s="71"/>
      <c r="R5" s="71"/>
      <c r="S5" s="69"/>
    </row>
    <row r="6" spans="1:19" ht="18.75" customHeight="1" thickBot="1">
      <c r="A6" s="1293" t="s">
        <v>34557</v>
      </c>
      <c r="B6" s="1293"/>
      <c r="C6" s="1293"/>
      <c r="D6" s="1293"/>
      <c r="E6" s="1293"/>
      <c r="F6" s="1293"/>
      <c r="G6" s="1293"/>
      <c r="H6" s="1293"/>
      <c r="I6" s="1293"/>
      <c r="J6" s="1293"/>
      <c r="K6" s="1293"/>
      <c r="L6" s="1293"/>
      <c r="M6" s="1293"/>
      <c r="N6" s="1293"/>
      <c r="O6" s="1293"/>
      <c r="P6" s="1293"/>
      <c r="Q6" s="1293"/>
      <c r="R6" s="1293"/>
      <c r="S6" s="69"/>
    </row>
    <row r="7" spans="1:19" ht="28.5" customHeight="1">
      <c r="A7" s="1303" t="s">
        <v>23736</v>
      </c>
      <c r="B7" s="1304"/>
      <c r="C7" s="1304"/>
      <c r="D7" s="1304"/>
      <c r="E7" s="1304"/>
      <c r="F7" s="1304"/>
      <c r="G7" s="1304"/>
      <c r="H7" s="1304"/>
      <c r="I7" s="1304"/>
      <c r="J7" s="1304"/>
      <c r="K7" s="1304"/>
      <c r="L7" s="1304"/>
      <c r="M7" s="1304"/>
      <c r="N7" s="1304"/>
      <c r="O7" s="1304"/>
      <c r="P7" s="1304"/>
      <c r="Q7" s="1304"/>
      <c r="R7" s="1305"/>
      <c r="S7" s="69"/>
    </row>
    <row r="8" spans="1:19" ht="15.75" customHeight="1">
      <c r="A8" s="1297" t="str">
        <f>'V - ORÇAMENTO'!C4</f>
        <v>SERVIÇO DE COMPLEMENTAÇÃO DA INFRAESTRUTURA INCLUINDO PAVIMENTAÇÃO E DRENAGEM EM DIVERSOS  LOGRADOUROS NO BAIRRO DE VISTA ALEGRE NO MUNICIPIO DE SÃO GONÇALO</v>
      </c>
      <c r="B8" s="1298"/>
      <c r="C8" s="1298"/>
      <c r="D8" s="1298"/>
      <c r="E8" s="1298"/>
      <c r="F8" s="1298"/>
      <c r="G8" s="1298"/>
      <c r="H8" s="1298"/>
      <c r="I8" s="1298"/>
      <c r="J8" s="1298"/>
      <c r="K8" s="1298"/>
      <c r="L8" s="1298"/>
      <c r="M8" s="1298"/>
      <c r="N8" s="1298"/>
      <c r="O8" s="1298"/>
      <c r="P8" s="1298"/>
      <c r="Q8" s="1298"/>
      <c r="R8" s="1299"/>
      <c r="S8" s="69"/>
    </row>
    <row r="9" spans="1:19" ht="22.5" customHeight="1" thickBot="1">
      <c r="A9" s="1300"/>
      <c r="B9" s="1301"/>
      <c r="C9" s="1301"/>
      <c r="D9" s="1301"/>
      <c r="E9" s="1301"/>
      <c r="F9" s="1301"/>
      <c r="G9" s="1301"/>
      <c r="H9" s="1301"/>
      <c r="I9" s="1301"/>
      <c r="J9" s="1301"/>
      <c r="K9" s="1301"/>
      <c r="L9" s="1301"/>
      <c r="M9" s="1301"/>
      <c r="N9" s="1301"/>
      <c r="O9" s="1301"/>
      <c r="P9" s="1301"/>
      <c r="Q9" s="1301"/>
      <c r="R9" s="1302"/>
      <c r="S9" s="69"/>
    </row>
    <row r="10" spans="1:19" ht="15.75" thickBot="1">
      <c r="A10" s="1045"/>
      <c r="B10" s="1046"/>
      <c r="C10" s="1046"/>
      <c r="D10" s="1046"/>
      <c r="E10" s="1046"/>
      <c r="F10" s="1046"/>
      <c r="G10" s="1046"/>
      <c r="H10" s="1046"/>
      <c r="I10" s="1046"/>
      <c r="J10" s="1046"/>
      <c r="K10" s="1046"/>
      <c r="L10" s="1046"/>
      <c r="M10" s="1046"/>
      <c r="N10" s="1046"/>
      <c r="O10" s="1046"/>
      <c r="P10" s="1046"/>
      <c r="Q10" s="1046"/>
      <c r="R10" s="1047"/>
      <c r="S10" s="69"/>
    </row>
    <row r="11" spans="1:19" s="194" customFormat="1" ht="15" customHeight="1">
      <c r="A11" s="1306" t="s">
        <v>23737</v>
      </c>
      <c r="B11" s="1307"/>
      <c r="C11" s="1310" t="s">
        <v>23738</v>
      </c>
      <c r="D11" s="1295" t="s">
        <v>23739</v>
      </c>
      <c r="E11" s="1296"/>
      <c r="F11" s="1296"/>
      <c r="G11" s="1296"/>
      <c r="H11" s="1296"/>
      <c r="I11" s="1296"/>
      <c r="J11" s="1296"/>
      <c r="K11" s="1296"/>
      <c r="L11" s="1296"/>
      <c r="M11" s="1296"/>
      <c r="N11" s="1296"/>
      <c r="O11" s="1296"/>
      <c r="P11" s="1296"/>
      <c r="Q11" s="1296"/>
      <c r="R11" s="1296"/>
      <c r="S11" s="193"/>
    </row>
    <row r="12" spans="1:19" s="194" customFormat="1" ht="15">
      <c r="A12" s="1308"/>
      <c r="B12" s="1309"/>
      <c r="C12" s="1311"/>
      <c r="D12" s="195" t="s">
        <v>23740</v>
      </c>
      <c r="E12" s="195" t="s">
        <v>23740</v>
      </c>
      <c r="F12" s="195" t="s">
        <v>23740</v>
      </c>
      <c r="G12" s="195" t="s">
        <v>23740</v>
      </c>
      <c r="H12" s="195" t="s">
        <v>23740</v>
      </c>
      <c r="I12" s="195" t="s">
        <v>23740</v>
      </c>
      <c r="J12" s="1005"/>
      <c r="K12" s="1005"/>
      <c r="L12" s="195" t="s">
        <v>23740</v>
      </c>
      <c r="M12" s="1061" t="s">
        <v>23740</v>
      </c>
      <c r="N12" s="1068" t="s">
        <v>23740</v>
      </c>
      <c r="O12" s="1068" t="s">
        <v>23740</v>
      </c>
      <c r="P12" s="1068" t="s">
        <v>23740</v>
      </c>
      <c r="Q12" s="1068" t="s">
        <v>23740</v>
      </c>
      <c r="R12" s="1054" t="s">
        <v>23740</v>
      </c>
      <c r="S12" s="193"/>
    </row>
    <row r="13" spans="1:19" ht="12.75" customHeight="1">
      <c r="A13" s="1313" t="s">
        <v>23741</v>
      </c>
      <c r="B13" s="1314"/>
      <c r="C13" s="1311"/>
      <c r="D13" s="1284">
        <v>1</v>
      </c>
      <c r="E13" s="1284" t="s">
        <v>23742</v>
      </c>
      <c r="F13" s="1284" t="s">
        <v>23743</v>
      </c>
      <c r="G13" s="1284" t="s">
        <v>23744</v>
      </c>
      <c r="H13" s="1284" t="s">
        <v>23745</v>
      </c>
      <c r="I13" s="1284" t="s">
        <v>23746</v>
      </c>
      <c r="J13" s="1284" t="s">
        <v>23747</v>
      </c>
      <c r="K13" s="1284" t="s">
        <v>23748</v>
      </c>
      <c r="L13" s="1284" t="s">
        <v>35678</v>
      </c>
      <c r="M13" s="1286" t="s">
        <v>35679</v>
      </c>
      <c r="N13" s="1289" t="s">
        <v>35708</v>
      </c>
      <c r="O13" s="1289" t="s">
        <v>35709</v>
      </c>
      <c r="P13" s="1289" t="s">
        <v>35710</v>
      </c>
      <c r="Q13" s="1289" t="s">
        <v>35711</v>
      </c>
      <c r="R13" s="1291" t="s">
        <v>35712</v>
      </c>
      <c r="S13" s="69"/>
    </row>
    <row r="14" spans="1:19" ht="12.75" customHeight="1">
      <c r="A14" s="1315"/>
      <c r="B14" s="1316"/>
      <c r="C14" s="1312"/>
      <c r="D14" s="1285"/>
      <c r="E14" s="1285"/>
      <c r="F14" s="1285"/>
      <c r="G14" s="1285"/>
      <c r="H14" s="1285"/>
      <c r="I14" s="1285"/>
      <c r="J14" s="1285"/>
      <c r="K14" s="1285"/>
      <c r="L14" s="1285"/>
      <c r="M14" s="1287"/>
      <c r="N14" s="1290"/>
      <c r="O14" s="1290"/>
      <c r="P14" s="1290"/>
      <c r="Q14" s="1290"/>
      <c r="R14" s="1292"/>
      <c r="S14" s="69"/>
    </row>
    <row r="15" spans="1:19" ht="15" customHeight="1">
      <c r="A15" s="1288" t="s">
        <v>35680</v>
      </c>
      <c r="B15" s="72" t="s">
        <v>23749</v>
      </c>
      <c r="C15" s="73">
        <f>D15+E15+F15+G15+H15+I15+L15+M15+J15+K15+N15+O15+P15+Q15+R15</f>
        <v>1.0000000000000004</v>
      </c>
      <c r="D15" s="73">
        <v>7.0000000000000007E-2</v>
      </c>
      <c r="E15" s="73">
        <v>7.0000000000000007E-2</v>
      </c>
      <c r="F15" s="73">
        <v>7.0000000000000007E-2</v>
      </c>
      <c r="G15" s="73">
        <v>7.0000000000000007E-2</v>
      </c>
      <c r="H15" s="73">
        <v>7.0000000000000007E-2</v>
      </c>
      <c r="I15" s="73">
        <v>7.0000000000000007E-2</v>
      </c>
      <c r="J15" s="73">
        <v>7.0000000000000007E-2</v>
      </c>
      <c r="K15" s="73">
        <v>7.0000000000000007E-2</v>
      </c>
      <c r="L15" s="73">
        <v>7.0000000000000007E-2</v>
      </c>
      <c r="M15" s="1055">
        <v>7.0000000000000007E-2</v>
      </c>
      <c r="N15" s="1062">
        <v>7.0000000000000007E-2</v>
      </c>
      <c r="O15" s="1062">
        <v>7.0000000000000007E-2</v>
      </c>
      <c r="P15" s="1062">
        <v>7.0000000000000007E-2</v>
      </c>
      <c r="Q15" s="1062">
        <v>0.05</v>
      </c>
      <c r="R15" s="1048">
        <v>0.04</v>
      </c>
      <c r="S15" s="69"/>
    </row>
    <row r="16" spans="1:19" ht="15.75">
      <c r="A16" s="1278"/>
      <c r="B16" s="74" t="s">
        <v>23750</v>
      </c>
      <c r="C16" s="75">
        <f>'V - ORÇAMENTO'!G33</f>
        <v>2502982.2400000007</v>
      </c>
      <c r="D16" s="75">
        <f>$C$16*D15</f>
        <v>175208.75680000006</v>
      </c>
      <c r="E16" s="75">
        <f t="shared" ref="E16:I16" si="0">$C$16*E15</f>
        <v>175208.75680000006</v>
      </c>
      <c r="F16" s="75">
        <f t="shared" si="0"/>
        <v>175208.75680000006</v>
      </c>
      <c r="G16" s="75">
        <f t="shared" si="0"/>
        <v>175208.75680000006</v>
      </c>
      <c r="H16" s="75">
        <f t="shared" si="0"/>
        <v>175208.75680000006</v>
      </c>
      <c r="I16" s="75">
        <f t="shared" si="0"/>
        <v>175208.75680000006</v>
      </c>
      <c r="J16" s="75">
        <f t="shared" ref="J16:M16" si="1">$C$16*J15</f>
        <v>175208.75680000006</v>
      </c>
      <c r="K16" s="75">
        <f t="shared" si="1"/>
        <v>175208.75680000006</v>
      </c>
      <c r="L16" s="75">
        <f t="shared" si="1"/>
        <v>175208.75680000006</v>
      </c>
      <c r="M16" s="1056">
        <f t="shared" si="1"/>
        <v>175208.75680000006</v>
      </c>
      <c r="N16" s="1063">
        <f t="shared" ref="N16:R16" si="2">$C$16*N15</f>
        <v>175208.75680000006</v>
      </c>
      <c r="O16" s="1063">
        <f t="shared" si="2"/>
        <v>175208.75680000006</v>
      </c>
      <c r="P16" s="1063">
        <f t="shared" si="2"/>
        <v>175208.75680000006</v>
      </c>
      <c r="Q16" s="1063">
        <f t="shared" si="2"/>
        <v>125149.11200000004</v>
      </c>
      <c r="R16" s="1049">
        <f t="shared" si="2"/>
        <v>100119.28960000003</v>
      </c>
      <c r="S16" s="69"/>
    </row>
    <row r="17" spans="1:19" ht="15">
      <c r="A17" s="1277" t="s">
        <v>35681</v>
      </c>
      <c r="B17" s="72" t="s">
        <v>23749</v>
      </c>
      <c r="C17" s="73">
        <f>D17+E17+F17+G17+H17+I17+L17+M17+J17+K17+N17+O17+P17+Q17+R17</f>
        <v>1</v>
      </c>
      <c r="D17" s="73">
        <v>0.12</v>
      </c>
      <c r="E17" s="73">
        <v>0.12</v>
      </c>
      <c r="F17" s="73">
        <v>0.12</v>
      </c>
      <c r="G17" s="73">
        <v>0.1</v>
      </c>
      <c r="H17" s="73">
        <v>0.1</v>
      </c>
      <c r="I17" s="73">
        <v>0.1</v>
      </c>
      <c r="J17" s="73">
        <v>0.08</v>
      </c>
      <c r="K17" s="73">
        <v>0.06</v>
      </c>
      <c r="L17" s="73">
        <v>0.06</v>
      </c>
      <c r="M17" s="1055">
        <v>0.06</v>
      </c>
      <c r="N17" s="1062">
        <v>0.05</v>
      </c>
      <c r="O17" s="1062">
        <v>0.03</v>
      </c>
      <c r="P17" s="1062"/>
      <c r="Q17" s="1062"/>
      <c r="R17" s="1048"/>
      <c r="S17" s="69"/>
    </row>
    <row r="18" spans="1:19" ht="15.75">
      <c r="A18" s="1278"/>
      <c r="B18" s="74" t="s">
        <v>23750</v>
      </c>
      <c r="C18" s="75">
        <f>'V - ORÇAMENTO'!G85</f>
        <v>25148012.98</v>
      </c>
      <c r="D18" s="75">
        <f>$C$18*D17</f>
        <v>3017761.5575999999</v>
      </c>
      <c r="E18" s="75">
        <f t="shared" ref="E18:I18" si="3">$C$18*E17</f>
        <v>3017761.5575999999</v>
      </c>
      <c r="F18" s="75">
        <f t="shared" si="3"/>
        <v>3017761.5575999999</v>
      </c>
      <c r="G18" s="75">
        <f t="shared" si="3"/>
        <v>2514801.2980000004</v>
      </c>
      <c r="H18" s="75">
        <f t="shared" si="3"/>
        <v>2514801.2980000004</v>
      </c>
      <c r="I18" s="75">
        <f t="shared" si="3"/>
        <v>2514801.2980000004</v>
      </c>
      <c r="J18" s="75">
        <f t="shared" ref="J18:O18" si="4">$C$18*J17</f>
        <v>2011841.0384</v>
      </c>
      <c r="K18" s="75">
        <f t="shared" si="4"/>
        <v>1508880.7788</v>
      </c>
      <c r="L18" s="75">
        <f t="shared" si="4"/>
        <v>1508880.7788</v>
      </c>
      <c r="M18" s="75">
        <f t="shared" si="4"/>
        <v>1508880.7788</v>
      </c>
      <c r="N18" s="75">
        <f t="shared" si="4"/>
        <v>1257400.6490000002</v>
      </c>
      <c r="O18" s="75">
        <f t="shared" si="4"/>
        <v>754440.38939999999</v>
      </c>
      <c r="P18" s="75"/>
      <c r="Q18" s="75"/>
      <c r="R18" s="1074"/>
      <c r="S18" s="69"/>
    </row>
    <row r="19" spans="1:19" ht="15">
      <c r="A19" s="1277" t="s">
        <v>23751</v>
      </c>
      <c r="B19" s="72" t="s">
        <v>23749</v>
      </c>
      <c r="C19" s="73">
        <f>D19+E19+F19+G19+H19+I19+L19+M19+J19+K19+N19+O19+P19+Q19+R19</f>
        <v>1.0000000000000002</v>
      </c>
      <c r="D19" s="73"/>
      <c r="E19" s="73"/>
      <c r="F19" s="73">
        <v>0.08</v>
      </c>
      <c r="G19" s="73">
        <v>0.08</v>
      </c>
      <c r="H19" s="73">
        <v>0.08</v>
      </c>
      <c r="I19" s="73">
        <v>0.08</v>
      </c>
      <c r="J19" s="73">
        <v>0.15</v>
      </c>
      <c r="K19" s="73">
        <v>0.15</v>
      </c>
      <c r="L19" s="73">
        <v>0.1</v>
      </c>
      <c r="M19" s="1055">
        <v>0.06</v>
      </c>
      <c r="N19" s="1062">
        <v>0.06</v>
      </c>
      <c r="O19" s="1062">
        <v>0.06</v>
      </c>
      <c r="P19" s="1062">
        <v>0.05</v>
      </c>
      <c r="Q19" s="1062">
        <v>0.05</v>
      </c>
      <c r="R19" s="1048"/>
      <c r="S19" s="69"/>
    </row>
    <row r="20" spans="1:19" ht="16.5" customHeight="1">
      <c r="A20" s="1278"/>
      <c r="B20" s="74" t="s">
        <v>23752</v>
      </c>
      <c r="C20" s="75">
        <f>'V - ORÇAMENTO'!G116</f>
        <v>19749551.879999995</v>
      </c>
      <c r="D20" s="75"/>
      <c r="E20" s="75"/>
      <c r="F20" s="75">
        <f t="shared" ref="F20:I20" si="5">$C$20*F19</f>
        <v>1579964.1503999997</v>
      </c>
      <c r="G20" s="75">
        <f t="shared" si="5"/>
        <v>1579964.1503999997</v>
      </c>
      <c r="H20" s="75">
        <f t="shared" si="5"/>
        <v>1579964.1503999997</v>
      </c>
      <c r="I20" s="75">
        <f t="shared" si="5"/>
        <v>1579964.1503999997</v>
      </c>
      <c r="J20" s="75">
        <f t="shared" ref="J20:M20" si="6">$C$20*J19</f>
        <v>2962432.7819999992</v>
      </c>
      <c r="K20" s="75">
        <f t="shared" si="6"/>
        <v>2962432.7819999992</v>
      </c>
      <c r="L20" s="75">
        <f t="shared" si="6"/>
        <v>1974955.1879999996</v>
      </c>
      <c r="M20" s="1056">
        <f t="shared" si="6"/>
        <v>1184973.1127999998</v>
      </c>
      <c r="N20" s="1063">
        <f t="shared" ref="N20:Q20" si="7">$C$20*N19</f>
        <v>1184973.1127999998</v>
      </c>
      <c r="O20" s="1063">
        <f t="shared" si="7"/>
        <v>1184973.1127999998</v>
      </c>
      <c r="P20" s="1063">
        <f t="shared" si="7"/>
        <v>987477.59399999981</v>
      </c>
      <c r="Q20" s="1063">
        <f t="shared" si="7"/>
        <v>987477.59399999981</v>
      </c>
      <c r="R20" s="1049"/>
      <c r="S20" s="69"/>
    </row>
    <row r="21" spans="1:19" ht="15">
      <c r="A21" s="1277" t="s">
        <v>23753</v>
      </c>
      <c r="B21" s="72" t="s">
        <v>23749</v>
      </c>
      <c r="C21" s="73">
        <f>D21+E21+F21+G21+H21+I21+L21+M21+J21+K21+N21+O21+P21+Q21+R21</f>
        <v>1</v>
      </c>
      <c r="D21" s="76"/>
      <c r="E21" s="76"/>
      <c r="F21" s="76"/>
      <c r="G21" s="76"/>
      <c r="H21" s="73"/>
      <c r="I21" s="73"/>
      <c r="J21" s="73"/>
      <c r="K21" s="73">
        <v>0.1</v>
      </c>
      <c r="L21" s="73">
        <v>0.15</v>
      </c>
      <c r="M21" s="1057">
        <v>0.15</v>
      </c>
      <c r="N21" s="1064">
        <v>0.15</v>
      </c>
      <c r="O21" s="1064">
        <v>0.15</v>
      </c>
      <c r="P21" s="1064">
        <v>0.1</v>
      </c>
      <c r="Q21" s="1064">
        <v>0.1</v>
      </c>
      <c r="R21" s="1050">
        <v>0.1</v>
      </c>
      <c r="S21" s="69"/>
    </row>
    <row r="22" spans="1:19" ht="16.5" customHeight="1">
      <c r="A22" s="1278"/>
      <c r="B22" s="74" t="s">
        <v>23752</v>
      </c>
      <c r="C22" s="75">
        <f>'V - ORÇAMENTO'!G122</f>
        <v>515745.23</v>
      </c>
      <c r="D22" s="75"/>
      <c r="E22" s="75"/>
      <c r="F22" s="75"/>
      <c r="G22" s="75"/>
      <c r="H22" s="75"/>
      <c r="I22" s="75"/>
      <c r="J22" s="75"/>
      <c r="K22" s="75">
        <f t="shared" ref="K22:M22" si="8">$C$22*K21</f>
        <v>51574.523000000001</v>
      </c>
      <c r="L22" s="75">
        <f t="shared" si="8"/>
        <v>77361.784499999994</v>
      </c>
      <c r="M22" s="1056">
        <f t="shared" si="8"/>
        <v>77361.784499999994</v>
      </c>
      <c r="N22" s="1063">
        <f t="shared" ref="N22:R22" si="9">$C$22*N21</f>
        <v>77361.784499999994</v>
      </c>
      <c r="O22" s="1063">
        <f t="shared" si="9"/>
        <v>77361.784499999994</v>
      </c>
      <c r="P22" s="1063">
        <f t="shared" si="9"/>
        <v>51574.523000000001</v>
      </c>
      <c r="Q22" s="1063">
        <f t="shared" si="9"/>
        <v>51574.523000000001</v>
      </c>
      <c r="R22" s="1049">
        <f t="shared" si="9"/>
        <v>51574.523000000001</v>
      </c>
      <c r="S22" s="69"/>
    </row>
    <row r="23" spans="1:19" ht="15" customHeight="1">
      <c r="A23" s="1277" t="s">
        <v>35682</v>
      </c>
      <c r="B23" s="72" t="s">
        <v>23749</v>
      </c>
      <c r="C23" s="73">
        <f>D23+E23+F23+G23+H23+I23+L23+M23+J23+K23+N23+O23+P23+Q23+R23</f>
        <v>0.99999999899999981</v>
      </c>
      <c r="D23" s="73">
        <v>6.6666666599999994E-2</v>
      </c>
      <c r="E23" s="73">
        <v>6.6666666599999994E-2</v>
      </c>
      <c r="F23" s="73">
        <v>6.6666666599999994E-2</v>
      </c>
      <c r="G23" s="73">
        <v>6.6666666599999994E-2</v>
      </c>
      <c r="H23" s="73">
        <v>6.6666666599999994E-2</v>
      </c>
      <c r="I23" s="73">
        <v>6.6666666599999994E-2</v>
      </c>
      <c r="J23" s="73">
        <v>6.6666666599999994E-2</v>
      </c>
      <c r="K23" s="73">
        <v>6.6666666599999994E-2</v>
      </c>
      <c r="L23" s="73">
        <v>6.6666666599999994E-2</v>
      </c>
      <c r="M23" s="73">
        <v>6.6666666599999994E-2</v>
      </c>
      <c r="N23" s="73">
        <v>6.6666666599999994E-2</v>
      </c>
      <c r="O23" s="73">
        <v>6.6666666599999994E-2</v>
      </c>
      <c r="P23" s="73">
        <v>6.6666666599999994E-2</v>
      </c>
      <c r="Q23" s="73">
        <v>6.6666666599999994E-2</v>
      </c>
      <c r="R23" s="73">
        <v>6.6666666599999994E-2</v>
      </c>
      <c r="S23" s="69"/>
    </row>
    <row r="24" spans="1:19" ht="15.75" customHeight="1">
      <c r="A24" s="1278"/>
      <c r="B24" s="74" t="s">
        <v>23752</v>
      </c>
      <c r="C24" s="75">
        <f>'V - ORÇAMENTO'!G125</f>
        <v>2017593.6</v>
      </c>
      <c r="D24" s="75">
        <f>$C$24*D23</f>
        <v>134506.23986549376</v>
      </c>
      <c r="E24" s="75">
        <f t="shared" ref="E24:I24" si="10">$C$24*E23</f>
        <v>134506.23986549376</v>
      </c>
      <c r="F24" s="75">
        <f t="shared" si="10"/>
        <v>134506.23986549376</v>
      </c>
      <c r="G24" s="75">
        <f t="shared" si="10"/>
        <v>134506.23986549376</v>
      </c>
      <c r="H24" s="75">
        <f t="shared" si="10"/>
        <v>134506.23986549376</v>
      </c>
      <c r="I24" s="75">
        <f t="shared" si="10"/>
        <v>134506.23986549376</v>
      </c>
      <c r="J24" s="75">
        <f t="shared" ref="J24:M24" si="11">$C$24*J23</f>
        <v>134506.23986549376</v>
      </c>
      <c r="K24" s="75">
        <f t="shared" si="11"/>
        <v>134506.23986549376</v>
      </c>
      <c r="L24" s="75">
        <f t="shared" si="11"/>
        <v>134506.23986549376</v>
      </c>
      <c r="M24" s="1056">
        <f t="shared" si="11"/>
        <v>134506.23986549376</v>
      </c>
      <c r="N24" s="1063">
        <f t="shared" ref="N24:R24" si="12">$C$24*N23</f>
        <v>134506.23986549376</v>
      </c>
      <c r="O24" s="1063">
        <f t="shared" si="12"/>
        <v>134506.23986549376</v>
      </c>
      <c r="P24" s="1063">
        <f t="shared" si="12"/>
        <v>134506.23986549376</v>
      </c>
      <c r="Q24" s="1063">
        <f t="shared" si="12"/>
        <v>134506.23986549376</v>
      </c>
      <c r="R24" s="1049">
        <f t="shared" si="12"/>
        <v>134506.23986549376</v>
      </c>
      <c r="S24" s="69"/>
    </row>
    <row r="25" spans="1:19" s="194" customFormat="1" ht="15.75">
      <c r="A25" s="196"/>
      <c r="B25" s="197"/>
      <c r="C25" s="198"/>
      <c r="D25" s="198"/>
      <c r="E25" s="198"/>
      <c r="F25" s="198"/>
      <c r="G25" s="199"/>
      <c r="H25" s="199"/>
      <c r="I25" s="199"/>
      <c r="J25" s="1006"/>
      <c r="K25" s="1006"/>
      <c r="L25" s="199"/>
      <c r="M25" s="1058"/>
      <c r="N25" s="1065"/>
      <c r="O25" s="1065"/>
      <c r="P25" s="1065"/>
      <c r="Q25" s="1065"/>
      <c r="R25" s="1051"/>
      <c r="S25" s="193"/>
    </row>
    <row r="26" spans="1:19" ht="15" customHeight="1">
      <c r="A26" s="1279" t="s">
        <v>23754</v>
      </c>
      <c r="B26" s="72" t="s">
        <v>23749</v>
      </c>
      <c r="C26" s="73">
        <f>D26+E26+F26+G26+H26+I26+L26+M26+J26+K26</f>
        <v>0.83799347252693379</v>
      </c>
      <c r="D26" s="73">
        <f>D27/$C$27</f>
        <v>6.6637644804512328E-2</v>
      </c>
      <c r="E26" s="73">
        <f t="shared" ref="E26:R26" si="13">E27/$C$27</f>
        <v>6.6637644804512328E-2</v>
      </c>
      <c r="F26" s="73">
        <f t="shared" si="13"/>
        <v>9.8278766279358887E-2</v>
      </c>
      <c r="G26" s="73">
        <f t="shared" si="13"/>
        <v>8.8206242376208943E-2</v>
      </c>
      <c r="H26" s="73">
        <f t="shared" si="13"/>
        <v>8.8206242376208943E-2</v>
      </c>
      <c r="I26" s="73">
        <f t="shared" si="13"/>
        <v>8.8206242376208943E-2</v>
      </c>
      <c r="J26" s="73">
        <f t="shared" si="13"/>
        <v>0.10581969976354974</v>
      </c>
      <c r="K26" s="73">
        <f t="shared" si="13"/>
        <v>9.6780032046938691E-2</v>
      </c>
      <c r="L26" s="73">
        <f t="shared" si="13"/>
        <v>7.7520759218429061E-2</v>
      </c>
      <c r="M26" s="1055">
        <f t="shared" si="13"/>
        <v>6.1700198481005782E-2</v>
      </c>
      <c r="N26" s="1062">
        <f t="shared" si="13"/>
        <v>5.6663936529430831E-2</v>
      </c>
      <c r="O26" s="1062">
        <f t="shared" si="13"/>
        <v>4.6591412626280901E-2</v>
      </c>
      <c r="P26" s="1062">
        <f t="shared" si="13"/>
        <v>2.7011058493930776E-2</v>
      </c>
      <c r="Q26" s="1062">
        <f t="shared" si="13"/>
        <v>2.6008539986340923E-2</v>
      </c>
      <c r="R26" s="1048">
        <f t="shared" si="13"/>
        <v>5.7315798107669151E-3</v>
      </c>
      <c r="S26" s="69"/>
    </row>
    <row r="27" spans="1:19" ht="15.75">
      <c r="A27" s="1280"/>
      <c r="B27" s="74" t="s">
        <v>23750</v>
      </c>
      <c r="C27" s="75">
        <f>'V - ORÇAMENTO'!G128</f>
        <v>14266111.210000001</v>
      </c>
      <c r="D27" s="75">
        <f>(D16+D18+D20+D22+D24)*'V - ORÇAMENTO'!$D$128</f>
        <v>950660.05155365169</v>
      </c>
      <c r="E27" s="75">
        <f>(E16+E18+E20+E22+E24)*'V - ORÇAMENTO'!$D$128</f>
        <v>950660.05155365169</v>
      </c>
      <c r="F27" s="75">
        <f>(F16+F18+F20+F22+F24)*'V - ORÇAMENTO'!$D$128</f>
        <v>1402055.8093229318</v>
      </c>
      <c r="G27" s="75">
        <f>(G16+G18+G20+G22+G24)*'V - ORÇAMENTO'!$D$128</f>
        <v>1258360.0631552115</v>
      </c>
      <c r="H27" s="75">
        <f>(H16+H18+H20+H22+H24)*'V - ORÇAMENTO'!$D$128</f>
        <v>1258360.0631552115</v>
      </c>
      <c r="I27" s="75">
        <f>(I16+I18+I20+I22+I24)*'V - ORÇAMENTO'!$D$128</f>
        <v>1258360.0631552115</v>
      </c>
      <c r="J27" s="75">
        <f>(J16+J18+J20+J22+J24)*'V - ORÇAMENTO'!$D$128</f>
        <v>1509635.6050356114</v>
      </c>
      <c r="K27" s="75">
        <f>(K16+K18+K20+K22+K24)*'V - ORÇAMENTO'!$D$128</f>
        <v>1380674.7000889913</v>
      </c>
      <c r="L27" s="75">
        <f>(L16+L18+L20+L22+L24)*'V - ORÇAMENTO'!$D$128</f>
        <v>1105919.7720937417</v>
      </c>
      <c r="M27" s="1056">
        <f>(M16+M18+M20+M22+M24)*'V - ORÇAMENTO'!$D$128</f>
        <v>880221.89320910163</v>
      </c>
      <c r="N27" s="1063">
        <f>(N16+N18+N20+N22+N24)*'V - ORÇAMENTO'!$D$128</f>
        <v>808374.02012524172</v>
      </c>
      <c r="O27" s="1063">
        <f>(O16+O18+O20+O22+O24)*'V - ORÇAMENTO'!$D$128</f>
        <v>664678.27395752154</v>
      </c>
      <c r="P27" s="1063">
        <f>(P16+P18+P20+P22+P24)*'V - ORÇAMENTO'!$D$128</f>
        <v>385342.76437423157</v>
      </c>
      <c r="Q27" s="1063">
        <f>(Q16+Q18+Q20+Q22+Q24)*'V - ORÇAMENTO'!$D$128</f>
        <v>371040.72385487152</v>
      </c>
      <c r="R27" s="1049">
        <f>(R16+R18+R20+R22+R24)*'V - ORÇAMENTO'!$D$128</f>
        <v>81767.354989391577</v>
      </c>
      <c r="S27" s="69"/>
    </row>
    <row r="28" spans="1:19" ht="31.5">
      <c r="A28" s="77"/>
      <c r="B28" s="74" t="s">
        <v>23752</v>
      </c>
      <c r="C28" s="567" t="s">
        <v>23755</v>
      </c>
      <c r="D28" s="76">
        <f>D16+D18+D20+D22+D24+D27</f>
        <v>4278136.6058191452</v>
      </c>
      <c r="E28" s="76">
        <f t="shared" ref="E28:M28" si="14">E16+E18+E20+E22+E24+E27</f>
        <v>4278136.6058191452</v>
      </c>
      <c r="F28" s="76">
        <f t="shared" si="14"/>
        <v>6309496.513988426</v>
      </c>
      <c r="G28" s="76">
        <f t="shared" si="14"/>
        <v>5662840.5082207052</v>
      </c>
      <c r="H28" s="76">
        <f t="shared" si="14"/>
        <v>5662840.5082207052</v>
      </c>
      <c r="I28" s="76">
        <f>I16+I18+I20+I22+I24+I27</f>
        <v>5662840.5082207052</v>
      </c>
      <c r="J28" s="76">
        <f t="shared" ref="J28:K28" si="15">J16+J18+J20+J22+J24+J27</f>
        <v>6793624.4221011046</v>
      </c>
      <c r="K28" s="76">
        <f t="shared" si="15"/>
        <v>6213277.7805544846</v>
      </c>
      <c r="L28" s="76">
        <f t="shared" si="14"/>
        <v>4976832.5200592354</v>
      </c>
      <c r="M28" s="1059">
        <f t="shared" si="14"/>
        <v>3961152.5659745955</v>
      </c>
      <c r="N28" s="1066">
        <f t="shared" ref="N28:R28" si="16">N16+N18+N20+N22+N24+N27</f>
        <v>3637824.563090736</v>
      </c>
      <c r="O28" s="1066">
        <f t="shared" si="16"/>
        <v>2991168.5573230153</v>
      </c>
      <c r="P28" s="1066">
        <f t="shared" si="16"/>
        <v>1734109.8780397251</v>
      </c>
      <c r="Q28" s="1066">
        <f t="shared" si="16"/>
        <v>1669748.192720365</v>
      </c>
      <c r="R28" s="1052">
        <f t="shared" si="16"/>
        <v>367967.40745488537</v>
      </c>
      <c r="S28" s="69"/>
    </row>
    <row r="29" spans="1:19" ht="32.25" thickBot="1">
      <c r="A29" s="78" t="s">
        <v>23756</v>
      </c>
      <c r="B29" s="79" t="s">
        <v>23752</v>
      </c>
      <c r="C29" s="80">
        <f>C16+C18+C20+C22+C24+C27</f>
        <v>64199997.139999993</v>
      </c>
      <c r="D29" s="86">
        <f>D28</f>
        <v>4278136.6058191452</v>
      </c>
      <c r="E29" s="86">
        <f t="shared" ref="E29:L29" si="17">D29+E28</f>
        <v>8556273.2116382904</v>
      </c>
      <c r="F29" s="86">
        <f t="shared" si="17"/>
        <v>14865769.725626716</v>
      </c>
      <c r="G29" s="86">
        <f t="shared" si="17"/>
        <v>20528610.233847421</v>
      </c>
      <c r="H29" s="86">
        <f t="shared" si="17"/>
        <v>26191450.742068127</v>
      </c>
      <c r="I29" s="86">
        <f t="shared" si="17"/>
        <v>31854291.250288833</v>
      </c>
      <c r="J29" s="86">
        <f t="shared" si="17"/>
        <v>38647915.672389939</v>
      </c>
      <c r="K29" s="86">
        <f t="shared" si="17"/>
        <v>44861193.452944428</v>
      </c>
      <c r="L29" s="86">
        <f t="shared" si="17"/>
        <v>49838025.973003663</v>
      </c>
      <c r="M29" s="1060">
        <f>L29+M28</f>
        <v>53799178.538978256</v>
      </c>
      <c r="N29" s="1067">
        <f t="shared" ref="N29:R29" si="18">M29+N28</f>
        <v>57437003.10206899</v>
      </c>
      <c r="O29" s="1067">
        <f t="shared" si="18"/>
        <v>60428171.659392007</v>
      </c>
      <c r="P29" s="1067">
        <f t="shared" si="18"/>
        <v>62162281.537431732</v>
      </c>
      <c r="Q29" s="1067">
        <f t="shared" si="18"/>
        <v>63832029.7301521</v>
      </c>
      <c r="R29" s="1053">
        <f t="shared" si="18"/>
        <v>64199997.137606986</v>
      </c>
      <c r="S29" s="69"/>
    </row>
    <row r="30" spans="1:19" ht="15.75">
      <c r="A30" s="81"/>
      <c r="B30" s="82"/>
      <c r="C30" s="83"/>
      <c r="D30" s="83"/>
      <c r="E30" s="83"/>
      <c r="F30" s="83"/>
      <c r="G30" s="83"/>
      <c r="H30" s="83"/>
      <c r="I30" s="83"/>
      <c r="J30" s="83"/>
      <c r="K30" s="83"/>
      <c r="L30" s="83"/>
      <c r="M30" s="87"/>
      <c r="N30" s="87"/>
      <c r="O30" s="87"/>
      <c r="P30" s="87"/>
      <c r="Q30" s="87"/>
      <c r="R30" s="87"/>
      <c r="S30" s="69"/>
    </row>
    <row r="31" spans="1:19" ht="16.5" thickBot="1">
      <c r="A31" s="84"/>
      <c r="B31" s="82"/>
      <c r="C31" s="82"/>
      <c r="D31" s="82"/>
      <c r="E31" s="82"/>
      <c r="F31" s="82"/>
      <c r="G31" s="82"/>
      <c r="H31" s="82"/>
      <c r="I31" s="82"/>
      <c r="J31" s="82"/>
      <c r="K31" s="82"/>
      <c r="L31" s="82"/>
      <c r="M31" s="82"/>
      <c r="N31" s="82"/>
      <c r="O31" s="82"/>
      <c r="P31" s="82"/>
      <c r="Q31" s="82"/>
      <c r="R31" s="82"/>
      <c r="S31" s="69"/>
    </row>
    <row r="32" spans="1:19" ht="15.75">
      <c r="A32" s="1281" t="s">
        <v>23757</v>
      </c>
      <c r="B32" s="1282"/>
      <c r="C32" s="1283"/>
      <c r="D32" s="88">
        <f>+D28/$C$29</f>
        <v>6.6637644803782078E-2</v>
      </c>
      <c r="E32" s="88">
        <f t="shared" ref="E32:M32" si="19">+E28/$C$29</f>
        <v>6.6637644803782078E-2</v>
      </c>
      <c r="F32" s="88">
        <f t="shared" si="19"/>
        <v>9.8278766278281901E-2</v>
      </c>
      <c r="G32" s="88">
        <f t="shared" si="19"/>
        <v>8.8206242375242355E-2</v>
      </c>
      <c r="H32" s="88">
        <f t="shared" si="19"/>
        <v>8.8206242375242355E-2</v>
      </c>
      <c r="I32" s="88">
        <f>+I28/$C$29</f>
        <v>8.8206242375242355E-2</v>
      </c>
      <c r="J32" s="88">
        <f t="shared" ref="J32:K32" si="20">+J28/$C$29</f>
        <v>0.10581969976239014</v>
      </c>
      <c r="K32" s="88">
        <f t="shared" si="20"/>
        <v>9.678003204587815E-2</v>
      </c>
      <c r="L32" s="88">
        <f t="shared" si="19"/>
        <v>7.7520759217579546E-2</v>
      </c>
      <c r="M32" s="88">
        <f t="shared" si="19"/>
        <v>6.1700198480329649E-2</v>
      </c>
      <c r="N32" s="88">
        <f t="shared" ref="N32:R32" si="21">+N28/$C$29</f>
        <v>5.666393652880989E-2</v>
      </c>
      <c r="O32" s="88">
        <f t="shared" si="21"/>
        <v>4.6591412625770337E-2</v>
      </c>
      <c r="P32" s="88">
        <f t="shared" si="21"/>
        <v>2.7011058493634776E-2</v>
      </c>
      <c r="Q32" s="88">
        <f t="shared" si="21"/>
        <v>2.6008539986055911E-2</v>
      </c>
      <c r="R32" s="88">
        <f t="shared" si="21"/>
        <v>5.7315798107041068E-3</v>
      </c>
      <c r="S32" s="69"/>
    </row>
    <row r="33" spans="1:19" ht="16.5" thickBot="1">
      <c r="A33" s="1274" t="s">
        <v>23758</v>
      </c>
      <c r="B33" s="1275"/>
      <c r="C33" s="1276"/>
      <c r="D33" s="85">
        <f>+D32</f>
        <v>6.6637644803782078E-2</v>
      </c>
      <c r="E33" s="85">
        <f t="shared" ref="E33:M33" si="22">+D33+E32</f>
        <v>0.13327528960756416</v>
      </c>
      <c r="F33" s="85">
        <f t="shared" si="22"/>
        <v>0.23155405588584604</v>
      </c>
      <c r="G33" s="85">
        <f t="shared" si="22"/>
        <v>0.31976029826108843</v>
      </c>
      <c r="H33" s="85">
        <f t="shared" si="22"/>
        <v>0.40796654063633075</v>
      </c>
      <c r="I33" s="85">
        <f>+H33+I32</f>
        <v>0.49617278301157308</v>
      </c>
      <c r="J33" s="85">
        <f>+I33+J32</f>
        <v>0.60199248277396322</v>
      </c>
      <c r="K33" s="85">
        <f>+J33+K32</f>
        <v>0.69877251481984137</v>
      </c>
      <c r="L33" s="85">
        <f>+K33+L32</f>
        <v>0.77629327403742088</v>
      </c>
      <c r="M33" s="85">
        <f t="shared" si="22"/>
        <v>0.83799347251775047</v>
      </c>
      <c r="N33" s="85">
        <f t="shared" ref="N33" si="23">+M33+N32</f>
        <v>0.89465740904656033</v>
      </c>
      <c r="O33" s="85">
        <f t="shared" ref="O33" si="24">+N33+O32</f>
        <v>0.9412488216723307</v>
      </c>
      <c r="P33" s="85">
        <f t="shared" ref="P33" si="25">+O33+P32</f>
        <v>0.96825988016596543</v>
      </c>
      <c r="Q33" s="85">
        <f t="shared" ref="Q33" si="26">+P33+Q32</f>
        <v>0.99426842015202133</v>
      </c>
      <c r="R33" s="85">
        <f t="shared" ref="R33" si="27">+Q33+R32</f>
        <v>0.99999999996272548</v>
      </c>
      <c r="S33" s="69"/>
    </row>
    <row r="34" spans="1:19">
      <c r="A34" s="69"/>
      <c r="B34" s="69"/>
      <c r="C34" s="69"/>
      <c r="D34" s="69"/>
      <c r="E34" s="69"/>
      <c r="F34" s="69"/>
      <c r="G34" s="69"/>
      <c r="H34" s="69"/>
      <c r="I34" s="69"/>
      <c r="J34" s="69"/>
      <c r="K34" s="69"/>
      <c r="L34" s="69"/>
      <c r="M34" s="69"/>
      <c r="N34" s="69"/>
      <c r="O34" s="69"/>
      <c r="P34" s="69"/>
      <c r="Q34" s="69"/>
      <c r="R34" s="69"/>
      <c r="S34" s="69"/>
    </row>
    <row r="35" spans="1:19">
      <c r="A35" s="69"/>
      <c r="B35" s="69"/>
      <c r="C35" s="69"/>
      <c r="D35" s="69"/>
      <c r="E35" s="69"/>
      <c r="F35" s="69"/>
      <c r="G35" s="69"/>
      <c r="H35" s="69"/>
      <c r="I35" s="69"/>
      <c r="J35" s="69"/>
      <c r="K35" s="69"/>
      <c r="L35" s="69"/>
      <c r="M35" s="69"/>
      <c r="N35" s="69"/>
      <c r="O35" s="69"/>
      <c r="P35" s="69"/>
      <c r="Q35" s="69"/>
      <c r="R35" s="69"/>
      <c r="S35" s="69"/>
    </row>
  </sheetData>
  <mergeCells count="33">
    <mergeCell ref="A6:R6"/>
    <mergeCell ref="A2:R2"/>
    <mergeCell ref="A3:R3"/>
    <mergeCell ref="A4:R4"/>
    <mergeCell ref="D11:R11"/>
    <mergeCell ref="A8:R9"/>
    <mergeCell ref="A7:R7"/>
    <mergeCell ref="A11:B12"/>
    <mergeCell ref="C11:C14"/>
    <mergeCell ref="A13:B14"/>
    <mergeCell ref="G13:G14"/>
    <mergeCell ref="H13:H14"/>
    <mergeCell ref="D13:D14"/>
    <mergeCell ref="E13:E14"/>
    <mergeCell ref="F13:F14"/>
    <mergeCell ref="I13:I14"/>
    <mergeCell ref="N13:N14"/>
    <mergeCell ref="O13:O14"/>
    <mergeCell ref="P13:P14"/>
    <mergeCell ref="Q13:Q14"/>
    <mergeCell ref="R13:R14"/>
    <mergeCell ref="L13:L14"/>
    <mergeCell ref="M13:M14"/>
    <mergeCell ref="J13:J14"/>
    <mergeCell ref="K13:K14"/>
    <mergeCell ref="A15:A16"/>
    <mergeCell ref="A33:C33"/>
    <mergeCell ref="A17:A18"/>
    <mergeCell ref="A19:A20"/>
    <mergeCell ref="A21:A22"/>
    <mergeCell ref="A23:A24"/>
    <mergeCell ref="A26:A27"/>
    <mergeCell ref="A32:C32"/>
  </mergeCells>
  <pageMargins left="0.51181102362204722" right="0.51181102362204722" top="0.78740157480314965" bottom="0.78740157480314965" header="0.31496062992125984" footer="0.31496062992125984"/>
  <pageSetup paperSize="9" scale="43" fitToHeight="0" orientation="landscape" r:id="rId1"/>
  <drawing r:id="rId2"/>
</worksheet>
</file>

<file path=xl/worksheets/sheet6.xml><?xml version="1.0" encoding="utf-8"?>
<worksheet xmlns="http://schemas.openxmlformats.org/spreadsheetml/2006/main" xmlns:r="http://schemas.openxmlformats.org/officeDocument/2006/relationships">
  <sheetPr>
    <tabColor rgb="FFC00000"/>
  </sheetPr>
  <dimension ref="A1:K41"/>
  <sheetViews>
    <sheetView view="pageBreakPreview" zoomScaleSheetLayoutView="100" workbookViewId="0">
      <selection activeCell="G21" sqref="G21"/>
    </sheetView>
  </sheetViews>
  <sheetFormatPr defaultRowHeight="12.75"/>
  <cols>
    <col min="1" max="1" width="11.28515625" customWidth="1"/>
    <col min="2" max="5" width="12.85546875" bestFit="1" customWidth="1"/>
    <col min="6" max="6" width="18" customWidth="1"/>
    <col min="7" max="7" width="16.28515625" customWidth="1"/>
    <col min="8" max="8" width="12.85546875" bestFit="1" customWidth="1"/>
    <col min="9" max="9" width="10.28515625" bestFit="1" customWidth="1"/>
  </cols>
  <sheetData>
    <row r="1" spans="1:8" ht="15.75">
      <c r="A1" s="89"/>
      <c r="B1" s="90"/>
      <c r="C1" s="430" t="s">
        <v>23735</v>
      </c>
      <c r="D1" s="430"/>
      <c r="E1" s="430"/>
      <c r="F1" s="430"/>
      <c r="G1" s="430"/>
      <c r="H1" s="431"/>
    </row>
    <row r="2" spans="1:8" ht="15.75">
      <c r="A2" s="91"/>
      <c r="B2" s="92"/>
      <c r="C2" s="432" t="s">
        <v>204</v>
      </c>
      <c r="D2" s="432"/>
      <c r="E2" s="432"/>
      <c r="F2" s="432"/>
      <c r="G2" s="432"/>
      <c r="H2" s="433"/>
    </row>
    <row r="3" spans="1:8" ht="15.75">
      <c r="A3" s="91"/>
      <c r="B3" s="94"/>
      <c r="C3" s="1320" t="s">
        <v>35731</v>
      </c>
      <c r="D3" s="1320"/>
      <c r="E3" s="1320"/>
      <c r="F3" s="1320"/>
      <c r="G3" s="1320"/>
      <c r="H3" s="1321"/>
    </row>
    <row r="4" spans="1:8" ht="15.75">
      <c r="A4" s="91"/>
      <c r="B4" s="94"/>
      <c r="C4" s="95"/>
      <c r="D4" s="95"/>
      <c r="E4" s="95"/>
      <c r="F4" s="95"/>
      <c r="G4" s="92"/>
      <c r="H4" s="93"/>
    </row>
    <row r="5" spans="1:8" s="429" customFormat="1" ht="15.75">
      <c r="A5" s="434"/>
      <c r="B5" s="432"/>
      <c r="C5" s="435" t="s">
        <v>35736</v>
      </c>
      <c r="D5" s="435"/>
      <c r="E5" s="435"/>
      <c r="F5" s="435"/>
      <c r="G5" s="435"/>
      <c r="H5" s="436"/>
    </row>
    <row r="6" spans="1:8" ht="15.75">
      <c r="A6" s="91"/>
      <c r="B6" s="94"/>
      <c r="C6" s="95"/>
      <c r="D6" s="95"/>
      <c r="E6" s="95"/>
      <c r="F6" s="95"/>
      <c r="G6" s="92"/>
      <c r="H6" s="93"/>
    </row>
    <row r="7" spans="1:8" ht="15.75">
      <c r="A7" s="91"/>
      <c r="B7" s="94"/>
      <c r="C7" s="95"/>
      <c r="D7" s="95"/>
      <c r="E7" s="95"/>
      <c r="F7" s="95"/>
      <c r="G7" s="92"/>
      <c r="H7" s="93"/>
    </row>
    <row r="8" spans="1:8" ht="16.5" thickBot="1">
      <c r="A8" s="1329" t="s">
        <v>35734</v>
      </c>
      <c r="B8" s="1330"/>
      <c r="C8" s="1330"/>
      <c r="D8" s="1330"/>
      <c r="E8" s="1330"/>
      <c r="F8" s="1330"/>
      <c r="G8" s="1330"/>
      <c r="H8" s="1331"/>
    </row>
    <row r="9" spans="1:8" s="194" customFormat="1" ht="19.5" thickBot="1">
      <c r="A9" s="1007"/>
      <c r="B9" s="1322" t="s">
        <v>23759</v>
      </c>
      <c r="C9" s="1322"/>
      <c r="D9" s="1322"/>
      <c r="E9" s="1322"/>
      <c r="F9" s="1322"/>
      <c r="G9" s="1322"/>
      <c r="H9" s="1323"/>
    </row>
    <row r="10" spans="1:8" ht="15.75">
      <c r="A10" s="91"/>
      <c r="B10" s="94"/>
      <c r="C10" s="95"/>
      <c r="D10" s="95"/>
      <c r="E10" s="95"/>
      <c r="F10" s="95"/>
      <c r="G10" s="92"/>
      <c r="H10" s="93"/>
    </row>
    <row r="11" spans="1:8" ht="15.75">
      <c r="A11" s="91"/>
      <c r="B11" s="94"/>
      <c r="C11" s="95"/>
      <c r="D11" s="95"/>
      <c r="E11" s="95"/>
      <c r="F11" s="95"/>
      <c r="G11" s="96"/>
      <c r="H11" s="93"/>
    </row>
    <row r="12" spans="1:8" ht="15.75">
      <c r="A12" s="91"/>
      <c r="B12" s="94"/>
      <c r="C12" s="95"/>
      <c r="D12" s="95"/>
      <c r="E12" s="95"/>
      <c r="F12" s="95"/>
      <c r="G12" s="92"/>
      <c r="H12" s="93"/>
    </row>
    <row r="13" spans="1:8" ht="50.25" customHeight="1">
      <c r="A13" s="1324" t="str">
        <f>'VI - CRONOGRAMA'!A8</f>
        <v>SERVIÇO DE COMPLEMENTAÇÃO DA INFRAESTRUTURA INCLUINDO PAVIMENTAÇÃO E DRENAGEM EM DIVERSOS  LOGRADOUROS NO BAIRRO DE VISTA ALEGRE NO MUNICIPIO DE SÃO GONÇALO</v>
      </c>
      <c r="B13" s="1325"/>
      <c r="C13" s="1325"/>
      <c r="D13" s="1325"/>
      <c r="E13" s="1325"/>
      <c r="F13" s="1325"/>
      <c r="G13" s="1325"/>
      <c r="H13" s="1326"/>
    </row>
    <row r="14" spans="1:8">
      <c r="A14" s="97"/>
      <c r="B14" s="98"/>
      <c r="C14" s="98"/>
      <c r="D14" s="98"/>
      <c r="E14" s="98"/>
      <c r="F14" s="98"/>
      <c r="G14" s="98"/>
      <c r="H14" s="99"/>
    </row>
    <row r="15" spans="1:8" ht="15.75" thickBot="1">
      <c r="A15" s="91"/>
      <c r="B15" s="92"/>
      <c r="C15" s="92"/>
      <c r="D15" s="92"/>
      <c r="E15" s="92"/>
      <c r="F15" s="92"/>
      <c r="G15" s="92"/>
      <c r="H15" s="93"/>
    </row>
    <row r="16" spans="1:8" ht="15.75">
      <c r="A16" s="91"/>
      <c r="B16" s="92"/>
      <c r="C16" s="157" t="s">
        <v>23760</v>
      </c>
      <c r="D16" s="1327" t="s">
        <v>23757</v>
      </c>
      <c r="E16" s="1327"/>
      <c r="F16" s="1327" t="s">
        <v>23761</v>
      </c>
      <c r="G16" s="1328"/>
      <c r="H16" s="93"/>
    </row>
    <row r="17" spans="1:11" ht="15.75">
      <c r="A17" s="91"/>
      <c r="B17" s="92"/>
      <c r="C17" s="158" t="s">
        <v>23739</v>
      </c>
      <c r="D17" s="1317" t="s">
        <v>23762</v>
      </c>
      <c r="E17" s="1317"/>
      <c r="F17" s="1318" t="s">
        <v>23763</v>
      </c>
      <c r="G17" s="1319"/>
      <c r="H17" s="93"/>
    </row>
    <row r="18" spans="1:11" ht="15.75">
      <c r="A18" s="91"/>
      <c r="B18" s="92"/>
      <c r="C18" s="159"/>
      <c r="D18" s="1071" t="s">
        <v>23764</v>
      </c>
      <c r="E18" s="1071" t="s">
        <v>23765</v>
      </c>
      <c r="F18" s="1071" t="s">
        <v>23764</v>
      </c>
      <c r="G18" s="1038" t="s">
        <v>23765</v>
      </c>
      <c r="H18" s="93"/>
      <c r="K18" s="31"/>
    </row>
    <row r="19" spans="1:11" ht="24.95" customHeight="1">
      <c r="A19" s="91"/>
      <c r="B19" s="92"/>
      <c r="C19" s="160" t="s">
        <v>23766</v>
      </c>
      <c r="D19" s="1069">
        <f>'VI - CRONOGRAMA'!D32</f>
        <v>6.6637644803782078E-2</v>
      </c>
      <c r="E19" s="1069">
        <f>D19</f>
        <v>6.6637644803782078E-2</v>
      </c>
      <c r="F19" s="1070">
        <f>'VI - CRONOGRAMA'!D28</f>
        <v>4278136.6058191452</v>
      </c>
      <c r="G19" s="161">
        <f>F19</f>
        <v>4278136.6058191452</v>
      </c>
      <c r="H19" s="93"/>
      <c r="K19" s="31"/>
    </row>
    <row r="20" spans="1:11" ht="24.95" customHeight="1">
      <c r="A20" s="91"/>
      <c r="B20" s="92"/>
      <c r="C20" s="160" t="s">
        <v>23767</v>
      </c>
      <c r="D20" s="1069">
        <f>'VI - CRONOGRAMA'!E32</f>
        <v>6.6637644803782078E-2</v>
      </c>
      <c r="E20" s="1069">
        <f>E19+D20</f>
        <v>0.13327528960756416</v>
      </c>
      <c r="F20" s="1070">
        <f>'VI - CRONOGRAMA'!E28</f>
        <v>4278136.6058191452</v>
      </c>
      <c r="G20" s="161">
        <f>F20+G19</f>
        <v>8556273.2116382904</v>
      </c>
      <c r="H20" s="93"/>
    </row>
    <row r="21" spans="1:11" ht="24.95" customHeight="1">
      <c r="A21" s="91"/>
      <c r="B21" s="92"/>
      <c r="C21" s="160" t="s">
        <v>23768</v>
      </c>
      <c r="D21" s="1069">
        <f>'VI - CRONOGRAMA'!F32</f>
        <v>9.8278766278281901E-2</v>
      </c>
      <c r="E21" s="1069">
        <f t="shared" ref="E21:E28" si="0">E20+D21</f>
        <v>0.23155405588584604</v>
      </c>
      <c r="F21" s="1070">
        <f>'VI - CRONOGRAMA'!F28</f>
        <v>6309496.513988426</v>
      </c>
      <c r="G21" s="161">
        <f t="shared" ref="G21:G27" si="1">F21+G20</f>
        <v>14865769.725626716</v>
      </c>
      <c r="H21" s="93"/>
    </row>
    <row r="22" spans="1:11" ht="24.95" customHeight="1">
      <c r="A22" s="91"/>
      <c r="B22" s="92"/>
      <c r="C22" s="160" t="s">
        <v>23769</v>
      </c>
      <c r="D22" s="1069">
        <f>'VI - CRONOGRAMA'!G32</f>
        <v>8.8206242375242355E-2</v>
      </c>
      <c r="E22" s="1069">
        <f t="shared" si="0"/>
        <v>0.31976029826108843</v>
      </c>
      <c r="F22" s="1070">
        <f>'VI - CRONOGRAMA'!G28</f>
        <v>5662840.5082207052</v>
      </c>
      <c r="G22" s="161">
        <f t="shared" si="1"/>
        <v>20528610.233847421</v>
      </c>
      <c r="H22" s="93"/>
    </row>
    <row r="23" spans="1:11" ht="24.95" customHeight="1">
      <c r="A23" s="100"/>
      <c r="B23" s="101"/>
      <c r="C23" s="160" t="s">
        <v>23770</v>
      </c>
      <c r="D23" s="1069">
        <f>'VI - CRONOGRAMA'!H32</f>
        <v>8.8206242375242355E-2</v>
      </c>
      <c r="E23" s="1069">
        <f t="shared" si="0"/>
        <v>0.40796654063633075</v>
      </c>
      <c r="F23" s="1070">
        <f>'VI - CRONOGRAMA'!H28</f>
        <v>5662840.5082207052</v>
      </c>
      <c r="G23" s="161">
        <f t="shared" si="1"/>
        <v>26191450.742068127</v>
      </c>
      <c r="H23" s="93"/>
    </row>
    <row r="24" spans="1:11" ht="24.95" customHeight="1">
      <c r="A24" s="100"/>
      <c r="B24" s="101"/>
      <c r="C24" s="160" t="s">
        <v>23771</v>
      </c>
      <c r="D24" s="1069">
        <f>'VI - CRONOGRAMA'!I32</f>
        <v>8.8206242375242355E-2</v>
      </c>
      <c r="E24" s="1069">
        <f t="shared" si="0"/>
        <v>0.49617278301157308</v>
      </c>
      <c r="F24" s="1070">
        <f>'VI - CRONOGRAMA'!I28</f>
        <v>5662840.5082207052</v>
      </c>
      <c r="G24" s="161">
        <f t="shared" si="1"/>
        <v>31854291.250288833</v>
      </c>
      <c r="H24" s="93"/>
    </row>
    <row r="25" spans="1:11" ht="24.95" customHeight="1">
      <c r="A25" s="100"/>
      <c r="B25" s="101"/>
      <c r="C25" s="160" t="s">
        <v>23772</v>
      </c>
      <c r="D25" s="1069">
        <f>'VI - CRONOGRAMA'!J32</f>
        <v>0.10581969976239014</v>
      </c>
      <c r="E25" s="1069">
        <f t="shared" si="0"/>
        <v>0.60199248277396322</v>
      </c>
      <c r="F25" s="1070">
        <f>'VI - CRONOGRAMA'!J28</f>
        <v>6793624.4221011046</v>
      </c>
      <c r="G25" s="161">
        <f t="shared" si="1"/>
        <v>38647915.672389939</v>
      </c>
      <c r="H25" s="93"/>
    </row>
    <row r="26" spans="1:11" ht="24.95" customHeight="1">
      <c r="A26" s="100"/>
      <c r="B26" s="101"/>
      <c r="C26" s="160" t="s">
        <v>23773</v>
      </c>
      <c r="D26" s="1069">
        <f>'VI - CRONOGRAMA'!K32</f>
        <v>9.678003204587815E-2</v>
      </c>
      <c r="E26" s="1069">
        <f t="shared" si="0"/>
        <v>0.69877251481984137</v>
      </c>
      <c r="F26" s="1070">
        <f>'VI - CRONOGRAMA'!K28</f>
        <v>6213277.7805544846</v>
      </c>
      <c r="G26" s="161">
        <f t="shared" si="1"/>
        <v>44861193.452944428</v>
      </c>
      <c r="H26" s="93"/>
    </row>
    <row r="27" spans="1:11" ht="24.95" customHeight="1">
      <c r="A27" s="100"/>
      <c r="B27" s="101"/>
      <c r="C27" s="160" t="s">
        <v>35676</v>
      </c>
      <c r="D27" s="1069">
        <f>'VI - CRONOGRAMA'!L32</f>
        <v>7.7520759217579546E-2</v>
      </c>
      <c r="E27" s="1069">
        <f t="shared" si="0"/>
        <v>0.77629327403742088</v>
      </c>
      <c r="F27" s="1070">
        <f>'VI - CRONOGRAMA'!L28</f>
        <v>4976832.5200592354</v>
      </c>
      <c r="G27" s="161">
        <f t="shared" si="1"/>
        <v>49838025.973003663</v>
      </c>
      <c r="H27" s="93"/>
    </row>
    <row r="28" spans="1:11" ht="24.95" customHeight="1">
      <c r="A28" s="100"/>
      <c r="B28" s="101"/>
      <c r="C28" s="160" t="s">
        <v>35677</v>
      </c>
      <c r="D28" s="1069">
        <f>'VI - CRONOGRAMA'!M32</f>
        <v>6.1700198480329649E-2</v>
      </c>
      <c r="E28" s="1069">
        <f t="shared" si="0"/>
        <v>0.83799347251775047</v>
      </c>
      <c r="F28" s="1070">
        <f>'VI - CRONOGRAMA'!M28</f>
        <v>3961152.5659745955</v>
      </c>
      <c r="G28" s="161">
        <f>F28+G27</f>
        <v>53799178.538978256</v>
      </c>
      <c r="H28" s="93"/>
    </row>
    <row r="29" spans="1:11" ht="24.95" customHeight="1">
      <c r="A29" s="100"/>
      <c r="B29" s="101"/>
      <c r="C29" s="160" t="s">
        <v>35713</v>
      </c>
      <c r="D29" s="1069">
        <f>'VI - CRONOGRAMA'!N32</f>
        <v>5.666393652880989E-2</v>
      </c>
      <c r="E29" s="1069">
        <f t="shared" ref="E29:E33" si="2">E28+D29</f>
        <v>0.89465740904656033</v>
      </c>
      <c r="F29" s="1070">
        <f>'VI - CRONOGRAMA'!N28</f>
        <v>3637824.563090736</v>
      </c>
      <c r="G29" s="161">
        <f t="shared" ref="G29:G33" si="3">F29+G28</f>
        <v>57437003.10206899</v>
      </c>
      <c r="H29" s="93"/>
    </row>
    <row r="30" spans="1:11" ht="24.95" customHeight="1">
      <c r="A30" s="100"/>
      <c r="B30" s="101"/>
      <c r="C30" s="160" t="s">
        <v>35714</v>
      </c>
      <c r="D30" s="1069">
        <f>'VI - CRONOGRAMA'!O32</f>
        <v>4.6591412625770337E-2</v>
      </c>
      <c r="E30" s="1069">
        <f t="shared" si="2"/>
        <v>0.9412488216723307</v>
      </c>
      <c r="F30" s="1070">
        <f>'VI - CRONOGRAMA'!O28</f>
        <v>2991168.5573230153</v>
      </c>
      <c r="G30" s="161">
        <f t="shared" si="3"/>
        <v>60428171.659392007</v>
      </c>
      <c r="H30" s="93"/>
    </row>
    <row r="31" spans="1:11" ht="24.95" customHeight="1">
      <c r="A31" s="100"/>
      <c r="B31" s="101"/>
      <c r="C31" s="160" t="s">
        <v>35715</v>
      </c>
      <c r="D31" s="1069">
        <f>'VI - CRONOGRAMA'!P32</f>
        <v>2.7011058493634776E-2</v>
      </c>
      <c r="E31" s="1069">
        <f t="shared" si="2"/>
        <v>0.96825988016596543</v>
      </c>
      <c r="F31" s="1070">
        <f>'VI - CRONOGRAMA'!P28</f>
        <v>1734109.8780397251</v>
      </c>
      <c r="G31" s="161">
        <f t="shared" si="3"/>
        <v>62162281.537431732</v>
      </c>
      <c r="H31" s="93"/>
    </row>
    <row r="32" spans="1:11" ht="24.95" customHeight="1">
      <c r="A32" s="100"/>
      <c r="B32" s="101"/>
      <c r="C32" s="160" t="s">
        <v>35716</v>
      </c>
      <c r="D32" s="1069">
        <f>'VI - CRONOGRAMA'!Q32</f>
        <v>2.6008539986055911E-2</v>
      </c>
      <c r="E32" s="1069">
        <f t="shared" si="2"/>
        <v>0.99426842015202133</v>
      </c>
      <c r="F32" s="1070">
        <f>'VI - CRONOGRAMA'!Q28</f>
        <v>1669748.192720365</v>
      </c>
      <c r="G32" s="161">
        <f t="shared" si="3"/>
        <v>63832029.7301521</v>
      </c>
      <c r="H32" s="93"/>
    </row>
    <row r="33" spans="1:9" ht="24.95" customHeight="1" thickBot="1">
      <c r="A33" s="100"/>
      <c r="B33" s="101"/>
      <c r="C33" s="162" t="s">
        <v>35717</v>
      </c>
      <c r="D33" s="163">
        <f>'VI - CRONOGRAMA'!R32</f>
        <v>5.7315798107041068E-3</v>
      </c>
      <c r="E33" s="163">
        <f t="shared" si="2"/>
        <v>0.99999999996272548</v>
      </c>
      <c r="F33" s="164">
        <f>'VI - CRONOGRAMA'!R28</f>
        <v>367967.40745488537</v>
      </c>
      <c r="G33" s="165">
        <f t="shared" si="3"/>
        <v>64199997.137606986</v>
      </c>
      <c r="H33" s="93"/>
    </row>
    <row r="34" spans="1:9">
      <c r="A34" s="100"/>
      <c r="B34" s="101"/>
      <c r="C34" s="102"/>
      <c r="D34" s="52"/>
      <c r="E34" s="103"/>
      <c r="F34" s="103"/>
      <c r="G34" s="103"/>
      <c r="H34" s="93"/>
    </row>
    <row r="35" spans="1:9" ht="13.5" thickBot="1">
      <c r="A35" s="104"/>
      <c r="B35" s="105"/>
      <c r="C35" s="106"/>
      <c r="D35" s="107"/>
      <c r="E35" s="108"/>
      <c r="F35" s="108"/>
      <c r="G35" s="108"/>
      <c r="H35" s="109"/>
    </row>
    <row r="40" spans="1:9">
      <c r="A40" s="110"/>
      <c r="B40" s="110"/>
      <c r="C40" s="110"/>
      <c r="D40" s="110"/>
      <c r="E40" s="110"/>
      <c r="F40" s="110"/>
      <c r="G40" s="110"/>
      <c r="H40" s="110"/>
      <c r="I40" s="111"/>
    </row>
    <row r="41" spans="1:9">
      <c r="A41" s="110"/>
      <c r="B41" s="110"/>
      <c r="C41" s="110"/>
      <c r="D41" s="110"/>
      <c r="E41" s="110"/>
      <c r="F41" s="110"/>
      <c r="G41" s="110"/>
      <c r="H41" s="110"/>
      <c r="I41" s="111"/>
    </row>
  </sheetData>
  <mergeCells count="8">
    <mergeCell ref="D17:E17"/>
    <mergeCell ref="F17:G17"/>
    <mergeCell ref="C3:H3"/>
    <mergeCell ref="B9:H9"/>
    <mergeCell ref="A13:H13"/>
    <mergeCell ref="D16:E16"/>
    <mergeCell ref="F16:G16"/>
    <mergeCell ref="A8:H8"/>
  </mergeCells>
  <pageMargins left="0.51181102362204722" right="0.51181102362204722" top="0.78740157480314965" bottom="0.78740157480314965" header="0.31496062992125984" footer="0.31496062992125984"/>
  <pageSetup paperSize="9" scale="85" orientation="portrait" r:id="rId1"/>
  <ignoredErrors>
    <ignoredError sqref="F19" formula="1"/>
  </ignoredErrors>
  <drawing r:id="rId2"/>
</worksheet>
</file>

<file path=xl/worksheets/sheet7.xml><?xml version="1.0" encoding="utf-8"?>
<worksheet xmlns="http://schemas.openxmlformats.org/spreadsheetml/2006/main" xmlns:r="http://schemas.openxmlformats.org/officeDocument/2006/relationships">
  <dimension ref="A1:N619"/>
  <sheetViews>
    <sheetView view="pageBreakPreview" zoomScale="115" zoomScaleSheetLayoutView="115" workbookViewId="0">
      <selection activeCell="D15" sqref="D15"/>
    </sheetView>
  </sheetViews>
  <sheetFormatPr defaultColWidth="9.140625" defaultRowHeight="12.75"/>
  <cols>
    <col min="1" max="1" width="35.42578125" style="117" bestFit="1" customWidth="1"/>
    <col min="2" max="2" width="16.5703125" style="135" customWidth="1"/>
    <col min="3" max="3" width="15.5703125" style="117" customWidth="1"/>
    <col min="4" max="4" width="13.42578125" style="117" bestFit="1" customWidth="1"/>
    <col min="5" max="5" width="11.28515625" style="117" customWidth="1"/>
    <col min="6" max="6" width="15.28515625" style="117" customWidth="1"/>
    <col min="7" max="7" width="3" style="117" bestFit="1" customWidth="1"/>
    <col min="8" max="8" width="17.85546875" style="135" bestFit="1" customWidth="1"/>
    <col min="9" max="9" width="6.42578125" style="117" customWidth="1"/>
    <col min="10" max="10" width="4.7109375" style="117" customWidth="1"/>
    <col min="11" max="11" width="5.42578125" style="117" customWidth="1"/>
    <col min="12" max="12" width="12.140625" style="117" bestFit="1" customWidth="1"/>
    <col min="13" max="13" width="9.140625" style="117"/>
    <col min="14" max="14" width="14.42578125" style="117" customWidth="1"/>
    <col min="15" max="16384" width="9.140625" style="117"/>
  </cols>
  <sheetData>
    <row r="1" spans="1:13" ht="57.75" customHeight="1" thickBot="1">
      <c r="A1" s="122" t="s">
        <v>24012</v>
      </c>
      <c r="B1" s="1342" t="str">
        <f>'V - ORÇAMENTO'!C4</f>
        <v>SERVIÇO DE COMPLEMENTAÇÃO DA INFRAESTRUTURA INCLUINDO PAVIMENTAÇÃO E DRENAGEM EM DIVERSOS  LOGRADOUROS NO BAIRRO DE VISTA ALEGRE NO MUNICIPIO DE SÃO GONÇALO</v>
      </c>
      <c r="C1" s="1343"/>
      <c r="D1" s="1343"/>
      <c r="E1" s="1343"/>
      <c r="F1" s="1343"/>
      <c r="G1" s="1343"/>
      <c r="H1" s="1343"/>
      <c r="I1" s="1343"/>
      <c r="J1" s="1343"/>
      <c r="K1" s="1343"/>
      <c r="L1" s="1344"/>
      <c r="M1" s="118"/>
    </row>
    <row r="2" spans="1:13" s="116" customFormat="1" ht="42" customHeight="1" thickBot="1">
      <c r="A2" s="122" t="s">
        <v>24013</v>
      </c>
      <c r="B2" s="1345" t="s">
        <v>34478</v>
      </c>
      <c r="C2" s="1346"/>
      <c r="D2" s="1346"/>
      <c r="E2" s="1346"/>
      <c r="F2" s="1346"/>
      <c r="G2" s="1346"/>
      <c r="H2" s="1346"/>
      <c r="I2" s="1346"/>
      <c r="J2" s="1346"/>
      <c r="K2" s="1346"/>
      <c r="L2" s="1347"/>
      <c r="M2" s="121"/>
    </row>
    <row r="3" spans="1:13" ht="13.5" customHeight="1" thickBot="1">
      <c r="A3" s="120" t="s">
        <v>24014</v>
      </c>
      <c r="B3" s="1348" t="s">
        <v>34916</v>
      </c>
      <c r="C3" s="1348"/>
      <c r="D3" s="1348"/>
      <c r="E3" s="1348"/>
      <c r="F3" s="1348"/>
      <c r="G3" s="1348"/>
      <c r="H3" s="1348"/>
      <c r="I3" s="1348"/>
      <c r="J3" s="1348"/>
      <c r="K3" s="1348"/>
      <c r="L3" s="1348"/>
      <c r="M3" s="118"/>
    </row>
    <row r="4" spans="1:13" ht="13.5" thickBot="1">
      <c r="A4" s="120" t="s">
        <v>208</v>
      </c>
      <c r="B4" s="1349"/>
      <c r="C4" s="1350"/>
      <c r="D4" s="1350"/>
      <c r="E4" s="1350"/>
      <c r="F4" s="1350"/>
      <c r="G4" s="177"/>
      <c r="H4" s="177"/>
      <c r="I4" s="177"/>
      <c r="J4" s="177"/>
      <c r="K4" s="177"/>
      <c r="L4" s="174"/>
      <c r="M4" s="118"/>
    </row>
    <row r="5" spans="1:13" ht="13.5" thickBot="1">
      <c r="A5" s="1351" t="s">
        <v>24015</v>
      </c>
      <c r="B5" s="1352"/>
      <c r="C5" s="1352"/>
      <c r="D5" s="1353"/>
      <c r="E5" s="178" t="s">
        <v>35640</v>
      </c>
      <c r="F5" s="1354"/>
      <c r="G5" s="191"/>
      <c r="H5" s="191"/>
      <c r="I5" s="191"/>
      <c r="J5" s="191"/>
      <c r="K5" s="191"/>
      <c r="L5" s="189"/>
    </row>
    <row r="6" spans="1:13" ht="13.5" thickBot="1">
      <c r="A6" s="1356"/>
      <c r="B6" s="1357"/>
      <c r="C6" s="1357"/>
      <c r="D6" s="1358"/>
      <c r="E6" s="126" t="s">
        <v>35642</v>
      </c>
      <c r="F6" s="1355"/>
      <c r="G6" s="186"/>
      <c r="H6" s="1359"/>
      <c r="I6" s="1359"/>
      <c r="J6" s="1359"/>
      <c r="K6" s="1359"/>
      <c r="L6" s="172"/>
    </row>
    <row r="7" spans="1:13">
      <c r="A7" s="1334" t="s">
        <v>35643</v>
      </c>
      <c r="B7" s="1334"/>
      <c r="C7" s="1334"/>
      <c r="D7" s="1334"/>
      <c r="E7" s="1334"/>
      <c r="F7" s="1335"/>
      <c r="G7" s="184"/>
      <c r="H7" s="1340"/>
      <c r="I7" s="1340"/>
      <c r="J7" s="1340"/>
      <c r="K7" s="1340"/>
      <c r="L7" s="171"/>
    </row>
    <row r="8" spans="1:13">
      <c r="A8" s="1336"/>
      <c r="B8" s="1336"/>
      <c r="C8" s="1336"/>
      <c r="D8" s="1336"/>
      <c r="E8" s="1336"/>
      <c r="F8" s="1337"/>
      <c r="G8" s="175"/>
      <c r="H8" s="1341"/>
      <c r="I8" s="1341"/>
      <c r="J8" s="1341"/>
      <c r="K8" s="1341"/>
      <c r="L8" s="182"/>
    </row>
    <row r="9" spans="1:13" ht="13.5" thickBot="1">
      <c r="A9" s="1338"/>
      <c r="B9" s="1338"/>
      <c r="C9" s="1338"/>
      <c r="D9" s="1338"/>
      <c r="E9" s="1338"/>
      <c r="F9" s="1339"/>
      <c r="G9" s="143"/>
      <c r="H9" s="1341"/>
      <c r="I9" s="1341"/>
      <c r="J9" s="1341"/>
      <c r="K9" s="1341"/>
      <c r="L9" s="173"/>
    </row>
    <row r="10" spans="1:13">
      <c r="A10" s="119" t="s">
        <v>24016</v>
      </c>
      <c r="B10" s="119" t="s">
        <v>24017</v>
      </c>
      <c r="C10" s="119" t="s">
        <v>24018</v>
      </c>
      <c r="D10" s="119" t="s">
        <v>24019</v>
      </c>
      <c r="E10" s="119" t="s">
        <v>24020</v>
      </c>
      <c r="F10" s="119" t="s">
        <v>24021</v>
      </c>
      <c r="G10" s="139"/>
      <c r="H10" s="1341"/>
      <c r="I10" s="1341"/>
      <c r="J10" s="1341"/>
      <c r="K10" s="1341"/>
      <c r="L10" s="173"/>
      <c r="M10" s="127"/>
    </row>
    <row r="11" spans="1:13" ht="13.5" thickBot="1">
      <c r="A11" s="128"/>
      <c r="B11" s="129"/>
      <c r="C11" s="124" t="s">
        <v>24022</v>
      </c>
      <c r="D11" s="129"/>
      <c r="E11" s="129"/>
      <c r="F11" s="129"/>
      <c r="G11" s="143"/>
      <c r="H11" s="1341"/>
      <c r="I11" s="1341"/>
      <c r="J11" s="139"/>
      <c r="K11" s="125"/>
      <c r="L11" s="152"/>
    </row>
    <row r="12" spans="1:13">
      <c r="A12" s="130" t="s">
        <v>24023</v>
      </c>
      <c r="B12" s="131" t="s">
        <v>3791</v>
      </c>
      <c r="C12" s="212">
        <f>VLOOKUP(B12,'EMOP 092021'!A:B,2,FALSE)</f>
        <v>28636.959999999999</v>
      </c>
      <c r="D12" s="132">
        <f>1*15</f>
        <v>15</v>
      </c>
      <c r="E12" s="131" t="s">
        <v>24149</v>
      </c>
      <c r="F12" s="207">
        <f t="shared" ref="F12:F19" si="0">+D12*C12</f>
        <v>429554.39999999997</v>
      </c>
      <c r="G12" s="143"/>
      <c r="H12" s="134"/>
      <c r="I12" s="125"/>
      <c r="J12" s="133"/>
      <c r="K12" s="125"/>
      <c r="L12" s="180"/>
    </row>
    <row r="13" spans="1:13">
      <c r="A13" s="130" t="s">
        <v>24024</v>
      </c>
      <c r="B13" s="211" t="s">
        <v>3785</v>
      </c>
      <c r="C13" s="212">
        <f>VLOOKUP(B13,'EMOP 092021'!A:B,2,FALSE)</f>
        <v>7972.8</v>
      </c>
      <c r="D13" s="132">
        <f>1*15</f>
        <v>15</v>
      </c>
      <c r="E13" s="131" t="s">
        <v>24149</v>
      </c>
      <c r="F13" s="207">
        <f t="shared" si="0"/>
        <v>119592</v>
      </c>
      <c r="G13" s="187"/>
      <c r="H13" s="134"/>
      <c r="I13" s="134"/>
      <c r="J13" s="135"/>
      <c r="K13" s="135"/>
      <c r="L13" s="180"/>
    </row>
    <row r="14" spans="1:13">
      <c r="A14" s="130" t="s">
        <v>34503</v>
      </c>
      <c r="B14" s="211" t="s">
        <v>3783</v>
      </c>
      <c r="C14" s="212">
        <f>VLOOKUP(B14,'EMOP 092021'!A:B,2,FALSE)</f>
        <v>5804.48</v>
      </c>
      <c r="D14" s="132">
        <f>8*15</f>
        <v>120</v>
      </c>
      <c r="E14" s="131" t="s">
        <v>24149</v>
      </c>
      <c r="F14" s="207">
        <f t="shared" si="0"/>
        <v>696537.59999999998</v>
      </c>
      <c r="G14" s="187"/>
      <c r="H14" s="134"/>
      <c r="I14" s="134"/>
      <c r="J14" s="135"/>
      <c r="K14" s="135"/>
      <c r="L14" s="180"/>
    </row>
    <row r="15" spans="1:13">
      <c r="A15" s="130" t="s">
        <v>24025</v>
      </c>
      <c r="B15" s="211" t="s">
        <v>3728</v>
      </c>
      <c r="C15" s="212">
        <f>VLOOKUP(B15,'EMOP 092021'!A:B,2,FALSE)</f>
        <v>2659.36</v>
      </c>
      <c r="D15" s="132">
        <f>2*15</f>
        <v>30</v>
      </c>
      <c r="E15" s="131" t="s">
        <v>24149</v>
      </c>
      <c r="F15" s="207">
        <f t="shared" si="0"/>
        <v>79780.800000000003</v>
      </c>
      <c r="G15" s="187"/>
      <c r="H15" s="134"/>
      <c r="I15" s="134"/>
      <c r="J15" s="135"/>
      <c r="K15" s="135"/>
      <c r="L15" s="180"/>
    </row>
    <row r="16" spans="1:13">
      <c r="A16" s="130" t="s">
        <v>24026</v>
      </c>
      <c r="B16" s="211" t="s">
        <v>3773</v>
      </c>
      <c r="C16" s="212">
        <f>VLOOKUP(B16,'EMOP 092021'!A:B,2,FALSE)</f>
        <v>4127.2</v>
      </c>
      <c r="D16" s="132">
        <f>1*15</f>
        <v>15</v>
      </c>
      <c r="E16" s="131" t="s">
        <v>24149</v>
      </c>
      <c r="F16" s="207">
        <f t="shared" si="0"/>
        <v>61908</v>
      </c>
      <c r="G16" s="187"/>
      <c r="H16" s="134"/>
      <c r="I16" s="134"/>
      <c r="J16" s="135"/>
      <c r="K16" s="135"/>
      <c r="L16" s="180"/>
    </row>
    <row r="17" spans="1:14">
      <c r="A17" s="130" t="s">
        <v>34504</v>
      </c>
      <c r="B17" s="211" t="s">
        <v>3771</v>
      </c>
      <c r="C17" s="212">
        <f>VLOOKUP(B17,'EMOP 092021'!A:B,2,FALSE)</f>
        <v>4127.2</v>
      </c>
      <c r="D17" s="132">
        <f>8*15</f>
        <v>120</v>
      </c>
      <c r="E17" s="131" t="s">
        <v>24149</v>
      </c>
      <c r="F17" s="207">
        <f t="shared" si="0"/>
        <v>495264</v>
      </c>
      <c r="G17" s="187"/>
      <c r="H17" s="134"/>
      <c r="I17" s="134"/>
      <c r="J17" s="135"/>
      <c r="K17" s="135"/>
      <c r="L17" s="180"/>
    </row>
    <row r="18" spans="1:14">
      <c r="A18" s="130" t="s">
        <v>34501</v>
      </c>
      <c r="B18" s="131" t="s">
        <v>3816</v>
      </c>
      <c r="C18" s="212">
        <f>VLOOKUP(B18,'EMOP 092021'!A:B,2,FALSE)</f>
        <v>5804.48</v>
      </c>
      <c r="D18" s="132">
        <f>1*15</f>
        <v>15</v>
      </c>
      <c r="E18" s="131" t="s">
        <v>24149</v>
      </c>
      <c r="F18" s="207">
        <f t="shared" si="0"/>
        <v>87067.199999999997</v>
      </c>
      <c r="G18" s="187"/>
      <c r="H18" s="134"/>
      <c r="I18" s="134"/>
      <c r="J18" s="135"/>
      <c r="K18" s="135"/>
      <c r="L18" s="152"/>
    </row>
    <row r="19" spans="1:14" ht="13.5" thickBot="1">
      <c r="A19" s="136" t="s">
        <v>34502</v>
      </c>
      <c r="B19" s="124" t="s">
        <v>3806</v>
      </c>
      <c r="C19" s="215">
        <f>VLOOKUP(B19,'EMOP 092021'!A:B,2,FALSE)</f>
        <v>3192.64</v>
      </c>
      <c r="D19" s="213">
        <f>1*15</f>
        <v>15</v>
      </c>
      <c r="E19" s="124" t="s">
        <v>24149</v>
      </c>
      <c r="F19" s="214">
        <f t="shared" si="0"/>
        <v>47889.599999999999</v>
      </c>
      <c r="G19" s="135"/>
      <c r="I19" s="135"/>
      <c r="J19" s="135"/>
      <c r="K19" s="135"/>
      <c r="L19" s="152"/>
    </row>
    <row r="20" spans="1:14" ht="13.5" thickBot="1">
      <c r="A20" s="154"/>
      <c r="C20" s="135"/>
      <c r="D20" s="135"/>
      <c r="E20" s="135"/>
      <c r="F20" s="135"/>
      <c r="G20" s="135"/>
      <c r="I20" s="135"/>
      <c r="J20" s="135"/>
      <c r="K20" s="135"/>
      <c r="L20" s="152"/>
    </row>
    <row r="21" spans="1:14" ht="13.5" thickBot="1">
      <c r="A21" s="123"/>
      <c r="B21" s="139"/>
      <c r="C21" s="140"/>
      <c r="D21" s="141"/>
      <c r="E21" s="139"/>
      <c r="F21" s="208">
        <f>SUM(F12:F19)</f>
        <v>2017593.6</v>
      </c>
      <c r="G21" s="142"/>
      <c r="I21" s="134"/>
      <c r="J21" s="135"/>
      <c r="K21" s="135"/>
      <c r="L21" s="152"/>
    </row>
    <row r="22" spans="1:14" ht="13.5" thickBot="1">
      <c r="A22" s="176"/>
      <c r="B22" s="190"/>
      <c r="C22" s="188"/>
      <c r="D22" s="185"/>
      <c r="E22" s="190"/>
      <c r="F22" s="185"/>
      <c r="G22" s="183"/>
      <c r="H22" s="181"/>
      <c r="I22" s="181"/>
      <c r="J22" s="181"/>
      <c r="K22" s="181"/>
      <c r="L22" s="179"/>
    </row>
    <row r="23" spans="1:14">
      <c r="A23" s="144"/>
      <c r="B23" s="145"/>
      <c r="C23" s="146"/>
      <c r="D23" s="1332"/>
      <c r="E23" s="1332"/>
      <c r="F23" s="145"/>
      <c r="G23" s="145"/>
      <c r="H23" s="145"/>
      <c r="I23" s="145"/>
      <c r="J23" s="147"/>
      <c r="K23" s="145"/>
      <c r="L23" s="148"/>
    </row>
    <row r="24" spans="1:14">
      <c r="A24" s="149" t="s">
        <v>35639</v>
      </c>
      <c r="B24" s="150" t="s">
        <v>17</v>
      </c>
      <c r="C24" s="209">
        <f>F21</f>
        <v>2017593.6</v>
      </c>
      <c r="D24" s="150" t="s">
        <v>24027</v>
      </c>
      <c r="E24" s="150">
        <v>100</v>
      </c>
      <c r="F24" s="150" t="s">
        <v>17</v>
      </c>
      <c r="G24" s="1333">
        <f>C24/E24</f>
        <v>20175.936000000002</v>
      </c>
      <c r="H24" s="1333"/>
      <c r="I24" s="150"/>
      <c r="J24" s="151"/>
      <c r="K24" s="135"/>
      <c r="L24" s="152"/>
      <c r="N24" s="153"/>
    </row>
    <row r="25" spans="1:14">
      <c r="A25" s="892"/>
      <c r="C25" s="135"/>
      <c r="D25" s="135"/>
      <c r="E25" s="135"/>
      <c r="F25" s="135"/>
      <c r="G25" s="135"/>
      <c r="I25" s="135"/>
      <c r="J25" s="135"/>
      <c r="K25" s="135"/>
      <c r="L25" s="152"/>
    </row>
    <row r="26" spans="1:14" ht="13.5" thickBot="1">
      <c r="A26" s="137"/>
      <c r="B26" s="138"/>
      <c r="C26" s="138"/>
      <c r="D26" s="138"/>
      <c r="E26" s="138"/>
      <c r="F26" s="138"/>
      <c r="G26" s="138"/>
      <c r="H26" s="138"/>
      <c r="I26" s="138"/>
      <c r="J26" s="138"/>
      <c r="K26" s="138"/>
      <c r="L26" s="155"/>
    </row>
    <row r="27" spans="1:14">
      <c r="C27" s="135"/>
      <c r="D27" s="135"/>
      <c r="E27" s="135"/>
      <c r="F27" s="135"/>
      <c r="G27" s="135"/>
    </row>
    <row r="28" spans="1:14">
      <c r="C28" s="135"/>
      <c r="E28" s="135"/>
      <c r="F28" s="135"/>
      <c r="G28" s="135"/>
    </row>
    <row r="29" spans="1:14">
      <c r="D29" s="135"/>
      <c r="E29" s="135"/>
      <c r="F29" s="135"/>
      <c r="G29" s="135"/>
    </row>
    <row r="30" spans="1:14">
      <c r="D30" s="135"/>
      <c r="E30" s="135"/>
      <c r="F30" s="135"/>
      <c r="G30" s="135"/>
    </row>
    <row r="31" spans="1:14">
      <c r="C31" s="135"/>
      <c r="D31" s="135"/>
      <c r="E31" s="135"/>
      <c r="F31" s="135"/>
      <c r="G31" s="135"/>
    </row>
    <row r="32" spans="1:14">
      <c r="C32" s="135"/>
      <c r="D32" s="135"/>
      <c r="E32" s="135"/>
      <c r="F32" s="135"/>
      <c r="G32" s="135"/>
    </row>
    <row r="33" spans="2:8">
      <c r="C33" s="135"/>
      <c r="D33" s="135"/>
      <c r="E33" s="135"/>
      <c r="F33" s="135"/>
      <c r="G33" s="135"/>
    </row>
    <row r="34" spans="2:8">
      <c r="C34" s="135"/>
      <c r="D34" s="135"/>
      <c r="E34" s="135"/>
      <c r="F34" s="135"/>
      <c r="G34" s="135"/>
    </row>
    <row r="35" spans="2:8">
      <c r="D35" s="135"/>
      <c r="E35" s="135"/>
      <c r="F35" s="135"/>
      <c r="G35" s="135"/>
    </row>
    <row r="36" spans="2:8">
      <c r="B36" s="117"/>
      <c r="C36" s="135"/>
      <c r="D36" s="135"/>
      <c r="E36" s="134"/>
      <c r="F36" s="135"/>
      <c r="G36" s="135"/>
      <c r="H36" s="117"/>
    </row>
    <row r="37" spans="2:8">
      <c r="B37" s="117"/>
      <c r="C37" s="135"/>
      <c r="D37" s="135"/>
      <c r="E37" s="135"/>
      <c r="F37" s="135"/>
      <c r="G37" s="135"/>
      <c r="H37" s="117"/>
    </row>
    <row r="38" spans="2:8">
      <c r="B38" s="117"/>
      <c r="C38" s="135"/>
      <c r="D38" s="135"/>
      <c r="E38" s="135"/>
      <c r="F38" s="135"/>
      <c r="G38" s="135"/>
      <c r="H38" s="117"/>
    </row>
    <row r="39" spans="2:8">
      <c r="B39" s="117"/>
      <c r="C39" s="135"/>
      <c r="D39" s="135"/>
      <c r="E39" s="135"/>
      <c r="F39" s="135"/>
      <c r="G39" s="135"/>
      <c r="H39" s="117"/>
    </row>
    <row r="40" spans="2:8">
      <c r="B40" s="117"/>
      <c r="C40" s="135"/>
      <c r="D40" s="135"/>
      <c r="E40" s="135"/>
      <c r="F40" s="135"/>
      <c r="G40" s="135"/>
      <c r="H40" s="117"/>
    </row>
    <row r="41" spans="2:8">
      <c r="B41" s="117"/>
      <c r="C41" s="135"/>
      <c r="D41" s="135"/>
      <c r="E41" s="135"/>
      <c r="F41" s="135"/>
      <c r="G41" s="135"/>
      <c r="H41" s="117"/>
    </row>
    <row r="42" spans="2:8">
      <c r="B42" s="117"/>
      <c r="C42" s="135"/>
      <c r="D42" s="135"/>
      <c r="E42" s="135"/>
      <c r="F42" s="135"/>
      <c r="G42" s="135"/>
      <c r="H42" s="117"/>
    </row>
    <row r="43" spans="2:8">
      <c r="B43" s="117"/>
      <c r="C43" s="135"/>
      <c r="D43" s="135"/>
      <c r="E43" s="135"/>
      <c r="F43" s="135"/>
      <c r="G43" s="135"/>
      <c r="H43" s="117"/>
    </row>
    <row r="44" spans="2:8">
      <c r="B44" s="117"/>
      <c r="C44" s="135"/>
      <c r="D44" s="135"/>
      <c r="E44" s="135"/>
      <c r="F44" s="135"/>
      <c r="G44" s="135"/>
      <c r="H44" s="117"/>
    </row>
    <row r="45" spans="2:8">
      <c r="B45" s="117"/>
      <c r="C45" s="135"/>
      <c r="D45" s="135"/>
      <c r="E45" s="135"/>
      <c r="F45" s="135"/>
      <c r="G45" s="135"/>
      <c r="H45" s="117"/>
    </row>
    <row r="46" spans="2:8">
      <c r="B46" s="117"/>
      <c r="C46" s="135"/>
      <c r="D46" s="135"/>
      <c r="E46" s="135"/>
      <c r="F46" s="135"/>
      <c r="G46" s="135"/>
      <c r="H46" s="117"/>
    </row>
    <row r="47" spans="2:8">
      <c r="B47" s="117"/>
      <c r="C47" s="135"/>
      <c r="D47" s="135"/>
      <c r="E47" s="135"/>
      <c r="F47" s="135"/>
      <c r="G47" s="135"/>
      <c r="H47" s="117"/>
    </row>
    <row r="48" spans="2:8">
      <c r="B48" s="117"/>
      <c r="C48" s="135"/>
      <c r="D48" s="135"/>
      <c r="E48" s="135"/>
      <c r="F48" s="135"/>
      <c r="G48" s="135"/>
      <c r="H48" s="117"/>
    </row>
    <row r="49" spans="2:8">
      <c r="B49" s="117"/>
      <c r="C49" s="135"/>
      <c r="D49" s="135"/>
      <c r="E49" s="135"/>
      <c r="F49" s="135"/>
      <c r="G49" s="135"/>
      <c r="H49" s="117"/>
    </row>
    <row r="50" spans="2:8">
      <c r="B50" s="117"/>
      <c r="C50" s="135"/>
      <c r="D50" s="135"/>
      <c r="E50" s="135"/>
      <c r="F50" s="135"/>
      <c r="G50" s="135"/>
      <c r="H50" s="117"/>
    </row>
    <row r="51" spans="2:8">
      <c r="B51" s="117"/>
      <c r="C51" s="135"/>
      <c r="D51" s="135"/>
      <c r="E51" s="135"/>
      <c r="F51" s="135"/>
      <c r="G51" s="135"/>
      <c r="H51" s="117"/>
    </row>
    <row r="52" spans="2:8">
      <c r="C52" s="135"/>
      <c r="D52" s="135"/>
      <c r="E52" s="135"/>
      <c r="F52" s="135"/>
      <c r="G52" s="135"/>
      <c r="H52" s="117"/>
    </row>
    <row r="53" spans="2:8">
      <c r="C53" s="135"/>
      <c r="D53" s="135"/>
      <c r="E53" s="135"/>
      <c r="F53" s="135"/>
      <c r="G53" s="135"/>
      <c r="H53" s="117"/>
    </row>
    <row r="54" spans="2:8">
      <c r="C54" s="135"/>
      <c r="D54" s="135"/>
      <c r="E54" s="135"/>
      <c r="F54" s="135"/>
      <c r="G54" s="135"/>
      <c r="H54" s="117"/>
    </row>
    <row r="55" spans="2:8">
      <c r="C55" s="135"/>
      <c r="D55" s="135"/>
      <c r="E55" s="135"/>
      <c r="F55" s="135"/>
      <c r="G55" s="135"/>
      <c r="H55" s="117"/>
    </row>
    <row r="56" spans="2:8">
      <c r="C56" s="135"/>
      <c r="D56" s="135"/>
      <c r="E56" s="135"/>
      <c r="F56" s="135"/>
      <c r="G56" s="135"/>
      <c r="H56" s="117"/>
    </row>
    <row r="57" spans="2:8">
      <c r="C57" s="135"/>
      <c r="D57" s="135"/>
      <c r="E57" s="135"/>
      <c r="F57" s="135"/>
      <c r="G57" s="135"/>
      <c r="H57" s="117"/>
    </row>
    <row r="58" spans="2:8">
      <c r="C58" s="135"/>
      <c r="D58" s="135"/>
      <c r="E58" s="135"/>
      <c r="F58" s="135"/>
      <c r="G58" s="135"/>
      <c r="H58" s="117"/>
    </row>
    <row r="59" spans="2:8">
      <c r="C59" s="135"/>
      <c r="D59" s="135"/>
      <c r="E59" s="135"/>
      <c r="F59" s="135"/>
      <c r="G59" s="135"/>
      <c r="H59" s="117"/>
    </row>
    <row r="60" spans="2:8">
      <c r="C60" s="135"/>
      <c r="D60" s="135"/>
      <c r="E60" s="135"/>
      <c r="F60" s="135"/>
      <c r="G60" s="135"/>
      <c r="H60" s="117"/>
    </row>
    <row r="61" spans="2:8">
      <c r="C61" s="135"/>
      <c r="D61" s="135"/>
      <c r="E61" s="135"/>
      <c r="F61" s="135"/>
      <c r="G61" s="135"/>
      <c r="H61" s="117"/>
    </row>
    <row r="62" spans="2:8">
      <c r="C62" s="135"/>
      <c r="D62" s="135"/>
      <c r="E62" s="135"/>
      <c r="F62" s="135"/>
      <c r="G62" s="135"/>
      <c r="H62" s="117"/>
    </row>
    <row r="63" spans="2:8">
      <c r="C63" s="135"/>
      <c r="D63" s="135"/>
      <c r="E63" s="135"/>
      <c r="F63" s="135"/>
      <c r="G63" s="135"/>
      <c r="H63" s="117"/>
    </row>
    <row r="64" spans="2:8">
      <c r="C64" s="135"/>
      <c r="D64" s="135"/>
      <c r="E64" s="135"/>
      <c r="F64" s="135"/>
      <c r="G64" s="135"/>
      <c r="H64" s="117"/>
    </row>
    <row r="65" spans="2:8">
      <c r="C65" s="135"/>
      <c r="D65" s="135"/>
      <c r="E65" s="135"/>
      <c r="F65" s="135"/>
      <c r="G65" s="135"/>
      <c r="H65" s="117"/>
    </row>
    <row r="66" spans="2:8">
      <c r="C66" s="135"/>
      <c r="D66" s="135"/>
      <c r="E66" s="135"/>
      <c r="F66" s="135"/>
      <c r="G66" s="135"/>
      <c r="H66" s="117"/>
    </row>
    <row r="67" spans="2:8">
      <c r="C67" s="135"/>
      <c r="D67" s="135"/>
      <c r="E67" s="135"/>
      <c r="F67" s="135"/>
      <c r="G67" s="135"/>
      <c r="H67" s="117"/>
    </row>
    <row r="68" spans="2:8">
      <c r="B68" s="117"/>
      <c r="C68" s="135"/>
      <c r="D68" s="135"/>
      <c r="E68" s="135"/>
      <c r="F68" s="135"/>
      <c r="G68" s="135"/>
      <c r="H68" s="117"/>
    </row>
    <row r="69" spans="2:8">
      <c r="B69" s="117"/>
      <c r="C69" s="135"/>
      <c r="D69" s="135"/>
      <c r="E69" s="135"/>
      <c r="F69" s="135"/>
      <c r="G69" s="135"/>
      <c r="H69" s="117"/>
    </row>
    <row r="70" spans="2:8">
      <c r="B70" s="117"/>
      <c r="C70" s="135"/>
      <c r="D70" s="135"/>
      <c r="E70" s="135"/>
      <c r="F70" s="135"/>
      <c r="G70" s="135"/>
      <c r="H70" s="117"/>
    </row>
    <row r="71" spans="2:8">
      <c r="B71" s="117"/>
      <c r="C71" s="135"/>
      <c r="D71" s="135"/>
      <c r="E71" s="135"/>
      <c r="F71" s="135"/>
      <c r="G71" s="135"/>
      <c r="H71" s="117"/>
    </row>
    <row r="72" spans="2:8">
      <c r="B72" s="117"/>
      <c r="C72" s="135"/>
      <c r="D72" s="135"/>
      <c r="E72" s="135"/>
      <c r="F72" s="135"/>
      <c r="G72" s="135"/>
      <c r="H72" s="117"/>
    </row>
    <row r="73" spans="2:8">
      <c r="B73" s="117"/>
      <c r="C73" s="135"/>
      <c r="D73" s="135"/>
      <c r="E73" s="135"/>
      <c r="F73" s="135"/>
      <c r="G73" s="135"/>
      <c r="H73" s="117"/>
    </row>
    <row r="74" spans="2:8">
      <c r="B74" s="117"/>
      <c r="C74" s="135"/>
      <c r="D74" s="135"/>
      <c r="E74" s="135"/>
      <c r="F74" s="135"/>
      <c r="G74" s="135"/>
      <c r="H74" s="117"/>
    </row>
    <row r="75" spans="2:8">
      <c r="B75" s="117"/>
      <c r="C75" s="135"/>
      <c r="D75" s="135"/>
      <c r="E75" s="135"/>
      <c r="F75" s="135"/>
      <c r="G75" s="135"/>
      <c r="H75" s="117"/>
    </row>
    <row r="76" spans="2:8">
      <c r="B76" s="117"/>
      <c r="C76" s="135"/>
      <c r="D76" s="135"/>
      <c r="E76" s="135"/>
      <c r="F76" s="135"/>
      <c r="G76" s="135"/>
      <c r="H76" s="117"/>
    </row>
    <row r="77" spans="2:8">
      <c r="B77" s="117"/>
      <c r="C77" s="135"/>
      <c r="D77" s="135"/>
      <c r="E77" s="135"/>
      <c r="F77" s="135"/>
      <c r="G77" s="135"/>
      <c r="H77" s="117"/>
    </row>
    <row r="78" spans="2:8">
      <c r="B78" s="117"/>
      <c r="C78" s="135"/>
      <c r="D78" s="135"/>
      <c r="E78" s="135"/>
      <c r="F78" s="135"/>
      <c r="G78" s="135"/>
      <c r="H78" s="117"/>
    </row>
    <row r="79" spans="2:8">
      <c r="B79" s="117"/>
      <c r="C79" s="135"/>
      <c r="D79" s="135"/>
      <c r="E79" s="135"/>
      <c r="F79" s="135"/>
      <c r="G79" s="135"/>
      <c r="H79" s="117"/>
    </row>
    <row r="80" spans="2:8">
      <c r="B80" s="117"/>
      <c r="C80" s="135"/>
      <c r="D80" s="135"/>
      <c r="E80" s="135"/>
      <c r="F80" s="135"/>
      <c r="G80" s="135"/>
      <c r="H80" s="117"/>
    </row>
    <row r="81" spans="2:8">
      <c r="B81" s="117"/>
      <c r="C81" s="135"/>
      <c r="D81" s="135"/>
      <c r="E81" s="135"/>
      <c r="F81" s="135"/>
      <c r="G81" s="135"/>
      <c r="H81" s="117"/>
    </row>
    <row r="82" spans="2:8">
      <c r="B82" s="117"/>
      <c r="C82" s="135"/>
      <c r="D82" s="135"/>
      <c r="E82" s="135"/>
      <c r="F82" s="135"/>
      <c r="G82" s="135"/>
      <c r="H82" s="117"/>
    </row>
    <row r="83" spans="2:8">
      <c r="B83" s="117"/>
      <c r="C83" s="135"/>
      <c r="D83" s="135"/>
      <c r="E83" s="135"/>
      <c r="F83" s="135"/>
      <c r="G83" s="135"/>
      <c r="H83" s="117"/>
    </row>
    <row r="84" spans="2:8">
      <c r="B84" s="117"/>
      <c r="C84" s="135"/>
      <c r="D84" s="135"/>
      <c r="E84" s="135"/>
      <c r="F84" s="135"/>
      <c r="G84" s="135"/>
      <c r="H84" s="117"/>
    </row>
    <row r="85" spans="2:8">
      <c r="B85" s="117"/>
      <c r="C85" s="135"/>
      <c r="D85" s="135"/>
      <c r="E85" s="135"/>
      <c r="F85" s="135"/>
      <c r="G85" s="135"/>
      <c r="H85" s="117"/>
    </row>
    <row r="86" spans="2:8">
      <c r="B86" s="117"/>
      <c r="C86" s="135"/>
      <c r="D86" s="135"/>
      <c r="E86" s="135"/>
      <c r="F86" s="135"/>
      <c r="G86" s="135"/>
      <c r="H86" s="117"/>
    </row>
    <row r="87" spans="2:8">
      <c r="B87" s="117"/>
      <c r="C87" s="135"/>
      <c r="D87" s="135"/>
      <c r="E87" s="135"/>
      <c r="F87" s="135"/>
      <c r="G87" s="135"/>
      <c r="H87" s="117"/>
    </row>
    <row r="88" spans="2:8">
      <c r="B88" s="117"/>
      <c r="C88" s="135"/>
      <c r="D88" s="135"/>
      <c r="E88" s="135"/>
      <c r="F88" s="135"/>
      <c r="G88" s="135"/>
      <c r="H88" s="117"/>
    </row>
    <row r="89" spans="2:8">
      <c r="B89" s="117"/>
      <c r="C89" s="135"/>
      <c r="D89" s="135"/>
      <c r="E89" s="135"/>
      <c r="F89" s="135"/>
      <c r="G89" s="135"/>
      <c r="H89" s="117"/>
    </row>
    <row r="90" spans="2:8">
      <c r="B90" s="117"/>
      <c r="C90" s="135"/>
      <c r="D90" s="135"/>
      <c r="E90" s="135"/>
      <c r="F90" s="135"/>
      <c r="G90" s="135"/>
      <c r="H90" s="117"/>
    </row>
    <row r="91" spans="2:8">
      <c r="B91" s="117"/>
      <c r="C91" s="135"/>
      <c r="D91" s="135"/>
      <c r="E91" s="135"/>
      <c r="F91" s="135"/>
      <c r="G91" s="135"/>
      <c r="H91" s="117"/>
    </row>
    <row r="92" spans="2:8">
      <c r="B92" s="117"/>
      <c r="C92" s="135"/>
      <c r="D92" s="135"/>
      <c r="E92" s="135"/>
      <c r="F92" s="135"/>
      <c r="G92" s="135"/>
      <c r="H92" s="117"/>
    </row>
    <row r="93" spans="2:8">
      <c r="B93" s="117"/>
      <c r="C93" s="135"/>
      <c r="D93" s="135"/>
      <c r="E93" s="135"/>
      <c r="F93" s="135"/>
      <c r="G93" s="135"/>
      <c r="H93" s="117"/>
    </row>
    <row r="94" spans="2:8">
      <c r="B94" s="117"/>
      <c r="C94" s="135"/>
      <c r="D94" s="135"/>
      <c r="E94" s="135"/>
      <c r="F94" s="135"/>
      <c r="G94" s="135"/>
      <c r="H94" s="117"/>
    </row>
    <row r="95" spans="2:8">
      <c r="B95" s="117"/>
      <c r="C95" s="135"/>
      <c r="D95" s="135"/>
      <c r="E95" s="135"/>
      <c r="F95" s="135"/>
      <c r="G95" s="135"/>
      <c r="H95" s="117"/>
    </row>
    <row r="96" spans="2:8">
      <c r="B96" s="117"/>
      <c r="C96" s="135"/>
      <c r="D96" s="135"/>
      <c r="E96" s="135"/>
      <c r="F96" s="135"/>
      <c r="G96" s="135"/>
      <c r="H96" s="117"/>
    </row>
    <row r="97" spans="1:8">
      <c r="B97" s="117"/>
      <c r="C97" s="135"/>
      <c r="D97" s="135"/>
      <c r="E97" s="135"/>
      <c r="F97" s="135"/>
      <c r="G97" s="135"/>
      <c r="H97" s="117"/>
    </row>
    <row r="98" spans="1:8">
      <c r="B98" s="117"/>
      <c r="C98" s="135"/>
      <c r="D98" s="135"/>
      <c r="E98" s="135"/>
      <c r="F98" s="135"/>
      <c r="G98" s="135"/>
      <c r="H98" s="117"/>
    </row>
    <row r="99" spans="1:8">
      <c r="B99" s="117"/>
      <c r="C99" s="135"/>
      <c r="D99" s="135"/>
      <c r="E99" s="135"/>
      <c r="F99" s="135"/>
      <c r="G99" s="135"/>
      <c r="H99" s="117"/>
    </row>
    <row r="100" spans="1:8">
      <c r="C100" s="135"/>
      <c r="D100" s="135"/>
      <c r="E100" s="135"/>
      <c r="F100" s="135"/>
      <c r="G100" s="135"/>
      <c r="H100" s="117"/>
    </row>
    <row r="101" spans="1:8">
      <c r="C101" s="135"/>
      <c r="D101" s="135"/>
      <c r="E101" s="135"/>
      <c r="F101" s="135"/>
      <c r="G101" s="135"/>
      <c r="H101" s="117"/>
    </row>
    <row r="102" spans="1:8">
      <c r="C102" s="135"/>
      <c r="D102" s="135"/>
      <c r="E102" s="135"/>
      <c r="F102" s="135"/>
      <c r="G102" s="135"/>
      <c r="H102" s="117"/>
    </row>
    <row r="103" spans="1:8">
      <c r="C103" s="135"/>
      <c r="D103" s="135"/>
      <c r="E103" s="135"/>
      <c r="F103" s="135"/>
      <c r="G103" s="135"/>
      <c r="H103" s="117"/>
    </row>
    <row r="104" spans="1:8">
      <c r="C104" s="135"/>
      <c r="D104" s="135"/>
      <c r="E104" s="135"/>
      <c r="F104" s="135"/>
      <c r="G104" s="135"/>
      <c r="H104" s="117"/>
    </row>
    <row r="105" spans="1:8">
      <c r="C105" s="135"/>
      <c r="D105" s="135"/>
      <c r="E105" s="135"/>
      <c r="F105" s="135"/>
      <c r="G105" s="135"/>
      <c r="H105" s="117"/>
    </row>
    <row r="106" spans="1:8">
      <c r="C106" s="135"/>
      <c r="D106" s="135"/>
      <c r="E106" s="135"/>
      <c r="F106" s="135"/>
      <c r="G106" s="135"/>
      <c r="H106" s="117"/>
    </row>
    <row r="107" spans="1:8">
      <c r="A107" s="135"/>
      <c r="C107" s="135"/>
      <c r="D107" s="135"/>
      <c r="E107" s="135"/>
      <c r="F107" s="135"/>
      <c r="G107" s="135"/>
    </row>
    <row r="108" spans="1:8">
      <c r="C108" s="135"/>
      <c r="D108" s="135"/>
      <c r="E108" s="135"/>
      <c r="F108" s="135"/>
      <c r="G108" s="135"/>
      <c r="H108" s="117"/>
    </row>
    <row r="109" spans="1:8">
      <c r="C109" s="135"/>
      <c r="D109" s="135"/>
      <c r="E109" s="135"/>
      <c r="F109" s="135"/>
      <c r="G109" s="135"/>
      <c r="H109" s="117"/>
    </row>
    <row r="110" spans="1:8">
      <c r="C110" s="135"/>
      <c r="D110" s="135"/>
      <c r="E110" s="135"/>
      <c r="F110" s="135"/>
      <c r="G110" s="135"/>
      <c r="H110" s="117"/>
    </row>
    <row r="111" spans="1:8">
      <c r="C111" s="135"/>
      <c r="D111" s="135"/>
      <c r="E111" s="135"/>
      <c r="F111" s="135"/>
      <c r="G111" s="135"/>
      <c r="H111" s="117"/>
    </row>
    <row r="112" spans="1:8">
      <c r="C112" s="135"/>
      <c r="D112" s="135"/>
      <c r="E112" s="135"/>
      <c r="F112" s="135"/>
      <c r="G112" s="135"/>
      <c r="H112" s="117"/>
    </row>
    <row r="113" spans="2:8">
      <c r="C113" s="135"/>
      <c r="D113" s="135"/>
      <c r="E113" s="135"/>
      <c r="F113" s="135"/>
      <c r="G113" s="135"/>
      <c r="H113" s="117"/>
    </row>
    <row r="114" spans="2:8">
      <c r="C114" s="135"/>
      <c r="D114" s="135"/>
      <c r="E114" s="135"/>
      <c r="F114" s="135"/>
      <c r="G114" s="135"/>
      <c r="H114" s="117"/>
    </row>
    <row r="115" spans="2:8">
      <c r="C115" s="135"/>
      <c r="D115" s="135"/>
      <c r="E115" s="135"/>
      <c r="F115" s="135"/>
      <c r="G115" s="135"/>
      <c r="H115" s="117"/>
    </row>
    <row r="116" spans="2:8">
      <c r="B116" s="117"/>
      <c r="C116" s="135"/>
      <c r="D116" s="135"/>
      <c r="E116" s="135"/>
      <c r="F116" s="135"/>
      <c r="G116" s="135"/>
      <c r="H116" s="117"/>
    </row>
    <row r="117" spans="2:8">
      <c r="B117" s="117"/>
      <c r="C117" s="135"/>
      <c r="D117" s="135"/>
      <c r="E117" s="135"/>
      <c r="F117" s="135"/>
      <c r="G117" s="135"/>
      <c r="H117" s="117"/>
    </row>
    <row r="118" spans="2:8">
      <c r="B118" s="117"/>
      <c r="C118" s="135"/>
      <c r="D118" s="135"/>
      <c r="E118" s="135"/>
      <c r="F118" s="135"/>
      <c r="G118" s="135"/>
      <c r="H118" s="117"/>
    </row>
    <row r="119" spans="2:8">
      <c r="B119" s="117"/>
      <c r="C119" s="135"/>
      <c r="D119" s="135"/>
      <c r="E119" s="135"/>
      <c r="F119" s="135"/>
      <c r="G119" s="135"/>
      <c r="H119" s="117"/>
    </row>
    <row r="120" spans="2:8">
      <c r="B120" s="117"/>
      <c r="C120" s="135"/>
      <c r="D120" s="135"/>
      <c r="E120" s="135"/>
      <c r="F120" s="135"/>
      <c r="G120" s="135"/>
      <c r="H120" s="117"/>
    </row>
    <row r="121" spans="2:8">
      <c r="B121" s="117"/>
      <c r="C121" s="135"/>
      <c r="D121" s="135"/>
      <c r="E121" s="135"/>
      <c r="F121" s="135"/>
      <c r="G121" s="135"/>
      <c r="H121" s="117"/>
    </row>
    <row r="122" spans="2:8">
      <c r="B122" s="117"/>
      <c r="C122" s="135"/>
      <c r="D122" s="135"/>
      <c r="E122" s="135"/>
      <c r="F122" s="135"/>
      <c r="G122" s="135"/>
      <c r="H122" s="117"/>
    </row>
    <row r="123" spans="2:8">
      <c r="B123" s="117"/>
      <c r="C123" s="135"/>
      <c r="D123" s="135"/>
      <c r="E123" s="135"/>
      <c r="F123" s="135"/>
      <c r="G123" s="135"/>
      <c r="H123" s="117"/>
    </row>
    <row r="124" spans="2:8">
      <c r="B124" s="117"/>
      <c r="C124" s="135"/>
      <c r="D124" s="135"/>
      <c r="E124" s="135"/>
      <c r="F124" s="135"/>
      <c r="G124" s="135"/>
      <c r="H124" s="117"/>
    </row>
    <row r="125" spans="2:8">
      <c r="B125" s="117"/>
      <c r="C125" s="135"/>
      <c r="D125" s="135"/>
      <c r="E125" s="135"/>
      <c r="F125" s="135"/>
      <c r="G125" s="135"/>
      <c r="H125" s="117"/>
    </row>
    <row r="126" spans="2:8">
      <c r="B126" s="117"/>
      <c r="C126" s="135"/>
      <c r="D126" s="135"/>
      <c r="E126" s="135"/>
      <c r="F126" s="135"/>
      <c r="G126" s="135"/>
      <c r="H126" s="117"/>
    </row>
    <row r="127" spans="2:8">
      <c r="B127" s="117"/>
      <c r="C127" s="135"/>
      <c r="D127" s="135"/>
      <c r="E127" s="135"/>
      <c r="F127" s="135"/>
      <c r="G127" s="135"/>
      <c r="H127" s="117"/>
    </row>
    <row r="128" spans="2:8">
      <c r="B128" s="117"/>
      <c r="C128" s="135"/>
      <c r="D128" s="135"/>
      <c r="E128" s="135"/>
      <c r="F128" s="135"/>
      <c r="G128" s="135"/>
      <c r="H128" s="117"/>
    </row>
    <row r="129" spans="2:8">
      <c r="B129" s="117"/>
      <c r="C129" s="135"/>
      <c r="D129" s="135"/>
      <c r="E129" s="135"/>
      <c r="F129" s="135"/>
      <c r="G129" s="135"/>
      <c r="H129" s="117"/>
    </row>
    <row r="130" spans="2:8">
      <c r="B130" s="117"/>
      <c r="C130" s="135"/>
      <c r="D130" s="135"/>
      <c r="E130" s="135"/>
      <c r="F130" s="135"/>
      <c r="G130" s="135"/>
      <c r="H130" s="117"/>
    </row>
    <row r="131" spans="2:8">
      <c r="B131" s="117"/>
      <c r="C131" s="135"/>
      <c r="D131" s="135"/>
      <c r="E131" s="135"/>
      <c r="F131" s="135"/>
      <c r="G131" s="135"/>
      <c r="H131" s="117"/>
    </row>
    <row r="132" spans="2:8">
      <c r="B132" s="117"/>
      <c r="C132" s="135"/>
      <c r="D132" s="135"/>
      <c r="E132" s="135"/>
      <c r="F132" s="135"/>
      <c r="G132" s="135"/>
      <c r="H132" s="117"/>
    </row>
    <row r="133" spans="2:8">
      <c r="B133" s="117"/>
      <c r="C133" s="135"/>
      <c r="D133" s="135"/>
      <c r="E133" s="135"/>
      <c r="F133" s="135"/>
      <c r="G133" s="135"/>
      <c r="H133" s="117"/>
    </row>
    <row r="134" spans="2:8">
      <c r="B134" s="117"/>
      <c r="C134" s="135"/>
      <c r="D134" s="135"/>
      <c r="E134" s="135"/>
      <c r="F134" s="135"/>
      <c r="G134" s="135"/>
      <c r="H134" s="117"/>
    </row>
    <row r="135" spans="2:8">
      <c r="B135" s="117"/>
      <c r="C135" s="135"/>
      <c r="D135" s="135"/>
      <c r="E135" s="135"/>
      <c r="F135" s="135"/>
      <c r="G135" s="135"/>
      <c r="H135" s="117"/>
    </row>
    <row r="136" spans="2:8">
      <c r="B136" s="117"/>
      <c r="C136" s="135"/>
      <c r="D136" s="135"/>
      <c r="E136" s="135"/>
      <c r="F136" s="135"/>
      <c r="G136" s="135"/>
      <c r="H136" s="117"/>
    </row>
    <row r="137" spans="2:8">
      <c r="B137" s="117"/>
      <c r="C137" s="135"/>
      <c r="D137" s="135"/>
      <c r="E137" s="135"/>
      <c r="F137" s="135"/>
      <c r="G137" s="135"/>
      <c r="H137" s="117"/>
    </row>
    <row r="138" spans="2:8">
      <c r="B138" s="117"/>
      <c r="C138" s="135"/>
      <c r="D138" s="135"/>
      <c r="E138" s="135"/>
      <c r="F138" s="135"/>
      <c r="G138" s="135"/>
      <c r="H138" s="117"/>
    </row>
    <row r="139" spans="2:8">
      <c r="B139" s="117"/>
      <c r="C139" s="135"/>
      <c r="D139" s="135"/>
      <c r="E139" s="135"/>
      <c r="F139" s="135"/>
      <c r="G139" s="135"/>
      <c r="H139" s="117"/>
    </row>
    <row r="140" spans="2:8">
      <c r="B140" s="117"/>
      <c r="C140" s="135"/>
      <c r="D140" s="135"/>
      <c r="E140" s="135"/>
      <c r="F140" s="135"/>
      <c r="G140" s="135"/>
      <c r="H140" s="117"/>
    </row>
    <row r="141" spans="2:8">
      <c r="B141" s="117"/>
      <c r="C141" s="135"/>
      <c r="D141" s="135"/>
      <c r="E141" s="135"/>
      <c r="F141" s="135"/>
      <c r="G141" s="135"/>
      <c r="H141" s="117"/>
    </row>
    <row r="142" spans="2:8">
      <c r="B142" s="117"/>
      <c r="C142" s="135"/>
      <c r="D142" s="135"/>
      <c r="E142" s="135"/>
      <c r="F142" s="135"/>
      <c r="G142" s="135"/>
      <c r="H142" s="117"/>
    </row>
    <row r="143" spans="2:8">
      <c r="B143" s="117"/>
      <c r="C143" s="135"/>
      <c r="D143" s="135"/>
      <c r="E143" s="135"/>
      <c r="F143" s="135"/>
      <c r="G143" s="135"/>
      <c r="H143" s="117"/>
    </row>
    <row r="144" spans="2:8">
      <c r="B144" s="117"/>
      <c r="C144" s="135"/>
      <c r="D144" s="135"/>
      <c r="E144" s="135"/>
      <c r="F144" s="135"/>
      <c r="G144" s="135"/>
      <c r="H144" s="117"/>
    </row>
    <row r="145" spans="2:8">
      <c r="B145" s="117"/>
      <c r="C145" s="135"/>
      <c r="D145" s="135"/>
      <c r="E145" s="135"/>
      <c r="F145" s="135"/>
      <c r="G145" s="135"/>
      <c r="H145" s="117"/>
    </row>
    <row r="146" spans="2:8">
      <c r="B146" s="117"/>
      <c r="C146" s="135"/>
      <c r="D146" s="135"/>
      <c r="E146" s="135"/>
      <c r="F146" s="135"/>
      <c r="G146" s="135"/>
      <c r="H146" s="117"/>
    </row>
    <row r="147" spans="2:8">
      <c r="B147" s="117"/>
      <c r="C147" s="135"/>
      <c r="D147" s="135"/>
      <c r="E147" s="135"/>
      <c r="F147" s="135"/>
      <c r="G147" s="135"/>
      <c r="H147" s="117"/>
    </row>
    <row r="148" spans="2:8">
      <c r="C148" s="135"/>
      <c r="D148" s="135"/>
      <c r="E148" s="135"/>
      <c r="F148" s="135"/>
      <c r="G148" s="135"/>
      <c r="H148" s="117"/>
    </row>
    <row r="149" spans="2:8">
      <c r="C149" s="135"/>
      <c r="D149" s="135"/>
      <c r="E149" s="135"/>
      <c r="F149" s="135"/>
      <c r="G149" s="135"/>
      <c r="H149" s="117"/>
    </row>
    <row r="150" spans="2:8">
      <c r="C150" s="135"/>
      <c r="D150" s="135"/>
      <c r="E150" s="135"/>
      <c r="F150" s="135"/>
      <c r="G150" s="135"/>
      <c r="H150" s="117"/>
    </row>
    <row r="151" spans="2:8">
      <c r="C151" s="135"/>
      <c r="D151" s="135"/>
      <c r="E151" s="135"/>
      <c r="F151" s="135"/>
      <c r="G151" s="135"/>
      <c r="H151" s="117"/>
    </row>
    <row r="152" spans="2:8">
      <c r="C152" s="135"/>
      <c r="D152" s="135"/>
      <c r="E152" s="135"/>
      <c r="F152" s="135"/>
      <c r="G152" s="135"/>
      <c r="H152" s="117"/>
    </row>
    <row r="153" spans="2:8">
      <c r="C153" s="135"/>
      <c r="D153" s="135"/>
      <c r="E153" s="135"/>
      <c r="F153" s="135"/>
      <c r="G153" s="135"/>
      <c r="H153" s="117"/>
    </row>
    <row r="154" spans="2:8">
      <c r="C154" s="135"/>
      <c r="D154" s="135"/>
      <c r="E154" s="135"/>
      <c r="F154" s="135"/>
      <c r="G154" s="135"/>
      <c r="H154" s="117"/>
    </row>
    <row r="155" spans="2:8">
      <c r="C155" s="135"/>
      <c r="D155" s="135"/>
      <c r="E155" s="135"/>
      <c r="F155" s="135"/>
      <c r="G155" s="135"/>
      <c r="H155" s="117"/>
    </row>
    <row r="156" spans="2:8">
      <c r="C156" s="135"/>
      <c r="D156" s="135"/>
      <c r="E156" s="135"/>
      <c r="F156" s="135"/>
      <c r="G156" s="135"/>
      <c r="H156" s="117"/>
    </row>
    <row r="157" spans="2:8">
      <c r="C157" s="135"/>
      <c r="D157" s="135"/>
      <c r="E157" s="135"/>
      <c r="F157" s="135"/>
      <c r="G157" s="135"/>
      <c r="H157" s="117"/>
    </row>
    <row r="158" spans="2:8">
      <c r="C158" s="135"/>
      <c r="D158" s="135"/>
      <c r="E158" s="135"/>
      <c r="F158" s="135"/>
      <c r="G158" s="135"/>
      <c r="H158" s="117"/>
    </row>
    <row r="159" spans="2:8">
      <c r="C159" s="135"/>
      <c r="D159" s="135"/>
      <c r="E159" s="135"/>
      <c r="F159" s="135"/>
      <c r="G159" s="135"/>
      <c r="H159" s="117"/>
    </row>
    <row r="160" spans="2:8">
      <c r="C160" s="135"/>
      <c r="D160" s="135"/>
      <c r="E160" s="135"/>
      <c r="F160" s="135"/>
      <c r="G160" s="135"/>
      <c r="H160" s="117"/>
    </row>
    <row r="161" spans="2:8">
      <c r="C161" s="135"/>
      <c r="D161" s="135"/>
      <c r="E161" s="135"/>
      <c r="F161" s="135"/>
      <c r="G161" s="135"/>
      <c r="H161" s="117"/>
    </row>
    <row r="162" spans="2:8">
      <c r="C162" s="135"/>
      <c r="D162" s="135"/>
      <c r="E162" s="135"/>
      <c r="F162" s="135"/>
      <c r="G162" s="135"/>
      <c r="H162" s="117"/>
    </row>
    <row r="163" spans="2:8">
      <c r="C163" s="135"/>
      <c r="D163" s="135"/>
      <c r="E163" s="135"/>
      <c r="F163" s="135"/>
      <c r="G163" s="135"/>
      <c r="H163" s="117"/>
    </row>
    <row r="164" spans="2:8">
      <c r="B164" s="117"/>
      <c r="C164" s="135"/>
      <c r="D164" s="135"/>
      <c r="E164" s="135"/>
      <c r="F164" s="135"/>
      <c r="G164" s="135"/>
      <c r="H164" s="117"/>
    </row>
    <row r="165" spans="2:8">
      <c r="B165" s="117"/>
      <c r="C165" s="135"/>
      <c r="D165" s="135"/>
      <c r="E165" s="135"/>
      <c r="F165" s="135"/>
      <c r="G165" s="135"/>
      <c r="H165" s="117"/>
    </row>
    <row r="166" spans="2:8">
      <c r="B166" s="117"/>
      <c r="C166" s="135"/>
      <c r="D166" s="135"/>
      <c r="E166" s="135"/>
      <c r="F166" s="135"/>
      <c r="G166" s="135"/>
      <c r="H166" s="117"/>
    </row>
    <row r="167" spans="2:8">
      <c r="B167" s="117"/>
      <c r="C167" s="135"/>
      <c r="D167" s="135"/>
      <c r="E167" s="135"/>
      <c r="F167" s="135"/>
      <c r="G167" s="135"/>
      <c r="H167" s="117"/>
    </row>
    <row r="168" spans="2:8">
      <c r="B168" s="117"/>
      <c r="C168" s="135"/>
      <c r="D168" s="135"/>
      <c r="E168" s="135"/>
      <c r="F168" s="135"/>
      <c r="G168" s="135"/>
      <c r="H168" s="117"/>
    </row>
    <row r="169" spans="2:8">
      <c r="B169" s="117"/>
      <c r="C169" s="135"/>
      <c r="D169" s="135"/>
      <c r="E169" s="135"/>
      <c r="F169" s="135"/>
      <c r="G169" s="135"/>
      <c r="H169" s="117"/>
    </row>
    <row r="170" spans="2:8">
      <c r="B170" s="117"/>
      <c r="C170" s="135"/>
      <c r="D170" s="135"/>
      <c r="E170" s="135"/>
      <c r="F170" s="135"/>
      <c r="G170" s="135"/>
      <c r="H170" s="117"/>
    </row>
    <row r="171" spans="2:8">
      <c r="B171" s="117"/>
      <c r="C171" s="135"/>
      <c r="D171" s="135"/>
      <c r="E171" s="135"/>
      <c r="F171" s="135"/>
      <c r="G171" s="135"/>
      <c r="H171" s="117"/>
    </row>
    <row r="172" spans="2:8">
      <c r="B172" s="117"/>
      <c r="C172" s="135"/>
      <c r="D172" s="135"/>
      <c r="E172" s="135"/>
      <c r="F172" s="135"/>
      <c r="G172" s="135"/>
      <c r="H172" s="117"/>
    </row>
    <row r="173" spans="2:8">
      <c r="B173" s="117"/>
      <c r="C173" s="135"/>
      <c r="D173" s="135"/>
      <c r="E173" s="135"/>
      <c r="F173" s="135"/>
      <c r="G173" s="135"/>
      <c r="H173" s="117"/>
    </row>
    <row r="174" spans="2:8">
      <c r="B174" s="117"/>
      <c r="C174" s="135"/>
      <c r="D174" s="135"/>
      <c r="E174" s="135"/>
      <c r="F174" s="135"/>
      <c r="G174" s="135"/>
      <c r="H174" s="117"/>
    </row>
    <row r="175" spans="2:8">
      <c r="B175" s="117"/>
      <c r="C175" s="135"/>
      <c r="D175" s="135"/>
      <c r="E175" s="135"/>
      <c r="F175" s="135"/>
      <c r="G175" s="135"/>
      <c r="H175" s="117"/>
    </row>
    <row r="176" spans="2:8">
      <c r="B176" s="117"/>
      <c r="C176" s="135"/>
      <c r="D176" s="135"/>
      <c r="E176" s="135"/>
      <c r="F176" s="135"/>
      <c r="G176" s="135"/>
      <c r="H176" s="117"/>
    </row>
    <row r="177" spans="2:8">
      <c r="B177" s="117"/>
      <c r="C177" s="135"/>
      <c r="D177" s="135"/>
      <c r="E177" s="135"/>
      <c r="F177" s="135"/>
      <c r="G177" s="135"/>
      <c r="H177" s="117"/>
    </row>
    <row r="178" spans="2:8">
      <c r="B178" s="117"/>
      <c r="C178" s="135"/>
      <c r="D178" s="135"/>
      <c r="E178" s="135"/>
      <c r="F178" s="135"/>
      <c r="G178" s="135"/>
      <c r="H178" s="117"/>
    </row>
    <row r="179" spans="2:8">
      <c r="B179" s="117"/>
      <c r="C179" s="135"/>
      <c r="D179" s="135"/>
      <c r="E179" s="135"/>
      <c r="F179" s="135"/>
      <c r="G179" s="135"/>
      <c r="H179" s="117"/>
    </row>
    <row r="180" spans="2:8">
      <c r="C180" s="135"/>
      <c r="D180" s="135"/>
      <c r="E180" s="135"/>
      <c r="F180" s="135"/>
      <c r="G180" s="135"/>
      <c r="H180" s="117"/>
    </row>
    <row r="181" spans="2:8">
      <c r="C181" s="135"/>
      <c r="D181" s="135"/>
      <c r="E181" s="135"/>
      <c r="F181" s="135"/>
      <c r="G181" s="135"/>
      <c r="H181" s="117"/>
    </row>
    <row r="182" spans="2:8">
      <c r="C182" s="135"/>
      <c r="D182" s="135"/>
      <c r="E182" s="135"/>
      <c r="F182" s="135"/>
      <c r="G182" s="135"/>
      <c r="H182" s="117"/>
    </row>
    <row r="183" spans="2:8">
      <c r="C183" s="135"/>
      <c r="D183" s="135"/>
      <c r="E183" s="135"/>
      <c r="F183" s="135"/>
      <c r="G183" s="135"/>
      <c r="H183" s="117"/>
    </row>
    <row r="184" spans="2:8">
      <c r="C184" s="135"/>
      <c r="D184" s="135"/>
      <c r="E184" s="135"/>
      <c r="F184" s="135"/>
      <c r="G184" s="135"/>
      <c r="H184" s="117"/>
    </row>
    <row r="185" spans="2:8">
      <c r="C185" s="135"/>
      <c r="D185" s="135"/>
      <c r="E185" s="135"/>
      <c r="F185" s="135"/>
      <c r="G185" s="135"/>
      <c r="H185" s="117"/>
    </row>
    <row r="186" spans="2:8">
      <c r="C186" s="135"/>
      <c r="D186" s="135"/>
      <c r="E186" s="135"/>
      <c r="F186" s="135"/>
      <c r="G186" s="135"/>
      <c r="H186" s="117"/>
    </row>
    <row r="187" spans="2:8">
      <c r="C187" s="135"/>
      <c r="D187" s="135"/>
      <c r="E187" s="135"/>
      <c r="F187" s="135"/>
      <c r="G187" s="135"/>
      <c r="H187" s="117"/>
    </row>
    <row r="188" spans="2:8">
      <c r="C188" s="135"/>
      <c r="D188" s="135"/>
      <c r="E188" s="135"/>
      <c r="F188" s="135"/>
      <c r="G188" s="135"/>
      <c r="H188" s="117"/>
    </row>
    <row r="189" spans="2:8">
      <c r="C189" s="135"/>
      <c r="D189" s="135"/>
      <c r="E189" s="135"/>
      <c r="F189" s="135"/>
      <c r="G189" s="135"/>
      <c r="H189" s="117"/>
    </row>
    <row r="190" spans="2:8">
      <c r="C190" s="135"/>
      <c r="D190" s="135"/>
      <c r="E190" s="135"/>
      <c r="F190" s="135"/>
      <c r="G190" s="135"/>
      <c r="H190" s="117"/>
    </row>
    <row r="191" spans="2:8">
      <c r="C191" s="135"/>
      <c r="D191" s="135"/>
      <c r="E191" s="135"/>
      <c r="F191" s="135"/>
      <c r="G191" s="135"/>
      <c r="H191" s="117"/>
    </row>
    <row r="192" spans="2:8">
      <c r="C192" s="135"/>
      <c r="D192" s="135"/>
      <c r="E192" s="135"/>
      <c r="F192" s="135"/>
      <c r="G192" s="135"/>
      <c r="H192" s="117"/>
    </row>
    <row r="193" spans="2:8">
      <c r="C193" s="135"/>
      <c r="D193" s="135"/>
      <c r="E193" s="135"/>
      <c r="F193" s="135"/>
      <c r="G193" s="135"/>
      <c r="H193" s="117"/>
    </row>
    <row r="194" spans="2:8">
      <c r="C194" s="135"/>
      <c r="D194" s="135"/>
      <c r="E194" s="135"/>
      <c r="F194" s="135"/>
      <c r="G194" s="135"/>
      <c r="H194" s="117"/>
    </row>
    <row r="195" spans="2:8">
      <c r="C195" s="135"/>
      <c r="D195" s="135"/>
      <c r="E195" s="135"/>
      <c r="F195" s="135"/>
      <c r="G195" s="135"/>
      <c r="H195" s="117"/>
    </row>
    <row r="196" spans="2:8">
      <c r="B196" s="117"/>
      <c r="C196" s="135"/>
      <c r="D196" s="135"/>
      <c r="E196" s="135"/>
      <c r="F196" s="135"/>
      <c r="G196" s="135"/>
      <c r="H196" s="117"/>
    </row>
    <row r="197" spans="2:8">
      <c r="B197" s="117"/>
      <c r="C197" s="135"/>
      <c r="D197" s="135"/>
      <c r="E197" s="135"/>
      <c r="F197" s="135"/>
      <c r="G197" s="135"/>
      <c r="H197" s="117"/>
    </row>
    <row r="198" spans="2:8">
      <c r="B198" s="117"/>
      <c r="C198" s="135"/>
      <c r="D198" s="135"/>
      <c r="E198" s="135"/>
      <c r="F198" s="135"/>
      <c r="G198" s="135"/>
      <c r="H198" s="117"/>
    </row>
    <row r="199" spans="2:8">
      <c r="B199" s="117"/>
      <c r="C199" s="135"/>
      <c r="D199" s="135"/>
      <c r="E199" s="135"/>
      <c r="F199" s="135"/>
      <c r="G199" s="135"/>
      <c r="H199" s="117"/>
    </row>
    <row r="200" spans="2:8">
      <c r="B200" s="117"/>
      <c r="C200" s="135"/>
      <c r="D200" s="135"/>
      <c r="E200" s="135"/>
      <c r="F200" s="135"/>
      <c r="G200" s="135"/>
      <c r="H200" s="117"/>
    </row>
    <row r="201" spans="2:8">
      <c r="B201" s="117"/>
      <c r="C201" s="135"/>
      <c r="D201" s="135"/>
      <c r="E201" s="135"/>
      <c r="F201" s="135"/>
      <c r="G201" s="135"/>
      <c r="H201" s="117"/>
    </row>
    <row r="202" spans="2:8">
      <c r="B202" s="117"/>
      <c r="C202" s="135"/>
      <c r="D202" s="135"/>
      <c r="E202" s="135"/>
      <c r="F202" s="135"/>
      <c r="G202" s="135"/>
      <c r="H202" s="117"/>
    </row>
    <row r="203" spans="2:8">
      <c r="B203" s="117"/>
      <c r="C203" s="135"/>
      <c r="D203" s="135"/>
      <c r="E203" s="135"/>
      <c r="F203" s="135"/>
      <c r="G203" s="135"/>
      <c r="H203" s="117"/>
    </row>
    <row r="204" spans="2:8">
      <c r="B204" s="117"/>
      <c r="C204" s="135"/>
      <c r="D204" s="135"/>
      <c r="E204" s="135"/>
      <c r="F204" s="135"/>
      <c r="G204" s="135"/>
      <c r="H204" s="117"/>
    </row>
    <row r="205" spans="2:8">
      <c r="B205" s="117"/>
      <c r="C205" s="135"/>
      <c r="D205" s="135"/>
      <c r="E205" s="135"/>
      <c r="F205" s="135"/>
      <c r="G205" s="135"/>
      <c r="H205" s="117"/>
    </row>
    <row r="206" spans="2:8">
      <c r="B206" s="117"/>
      <c r="C206" s="135"/>
      <c r="D206" s="135"/>
      <c r="E206" s="135"/>
      <c r="F206" s="135"/>
      <c r="G206" s="135"/>
      <c r="H206" s="117"/>
    </row>
    <row r="207" spans="2:8">
      <c r="B207" s="117"/>
      <c r="C207" s="135"/>
      <c r="D207" s="135"/>
      <c r="E207" s="135"/>
      <c r="F207" s="135"/>
      <c r="G207" s="135"/>
      <c r="H207" s="117"/>
    </row>
    <row r="208" spans="2:8">
      <c r="B208" s="117"/>
      <c r="C208" s="135"/>
      <c r="D208" s="135"/>
      <c r="E208" s="135"/>
      <c r="F208" s="135"/>
      <c r="G208" s="135"/>
      <c r="H208" s="117"/>
    </row>
    <row r="209" spans="2:8">
      <c r="B209" s="117"/>
      <c r="C209" s="135"/>
      <c r="D209" s="135"/>
      <c r="E209" s="135"/>
      <c r="F209" s="135"/>
      <c r="G209" s="135"/>
      <c r="H209" s="117"/>
    </row>
    <row r="210" spans="2:8">
      <c r="B210" s="117"/>
      <c r="C210" s="135"/>
      <c r="D210" s="135"/>
      <c r="E210" s="135"/>
      <c r="F210" s="135"/>
      <c r="G210" s="135"/>
      <c r="H210" s="117"/>
    </row>
    <row r="211" spans="2:8">
      <c r="B211" s="117"/>
      <c r="C211" s="135"/>
      <c r="D211" s="135"/>
      <c r="E211" s="135"/>
      <c r="F211" s="135"/>
      <c r="G211" s="135"/>
      <c r="H211" s="117"/>
    </row>
    <row r="212" spans="2:8">
      <c r="B212" s="117"/>
      <c r="C212" s="135"/>
      <c r="D212" s="135"/>
      <c r="E212" s="135"/>
      <c r="F212" s="135"/>
      <c r="G212" s="135"/>
      <c r="H212" s="117"/>
    </row>
    <row r="213" spans="2:8">
      <c r="B213" s="117"/>
      <c r="C213" s="135"/>
      <c r="D213" s="135"/>
      <c r="E213" s="135"/>
      <c r="F213" s="135"/>
      <c r="G213" s="135"/>
      <c r="H213" s="117"/>
    </row>
    <row r="214" spans="2:8">
      <c r="B214" s="117"/>
      <c r="C214" s="135"/>
      <c r="D214" s="135"/>
      <c r="E214" s="135"/>
      <c r="F214" s="135"/>
      <c r="G214" s="135"/>
      <c r="H214" s="117"/>
    </row>
    <row r="215" spans="2:8">
      <c r="B215" s="117"/>
      <c r="C215" s="135"/>
      <c r="D215" s="135"/>
      <c r="E215" s="135"/>
      <c r="F215" s="135"/>
      <c r="G215" s="135"/>
      <c r="H215" s="117"/>
    </row>
    <row r="216" spans="2:8">
      <c r="B216" s="117"/>
      <c r="C216" s="135"/>
      <c r="D216" s="135"/>
      <c r="E216" s="135"/>
      <c r="F216" s="135"/>
      <c r="G216" s="135"/>
      <c r="H216" s="117"/>
    </row>
    <row r="217" spans="2:8">
      <c r="B217" s="117"/>
      <c r="C217" s="135"/>
      <c r="D217" s="135"/>
      <c r="E217" s="135"/>
      <c r="F217" s="135"/>
      <c r="G217" s="135"/>
      <c r="H217" s="117"/>
    </row>
    <row r="218" spans="2:8">
      <c r="B218" s="117"/>
      <c r="C218" s="135"/>
      <c r="D218" s="135"/>
      <c r="E218" s="135"/>
      <c r="F218" s="135"/>
      <c r="G218" s="135"/>
      <c r="H218" s="117"/>
    </row>
    <row r="219" spans="2:8">
      <c r="B219" s="117"/>
      <c r="C219" s="135"/>
      <c r="D219" s="135"/>
      <c r="E219" s="135"/>
      <c r="F219" s="135"/>
      <c r="G219" s="135"/>
      <c r="H219" s="117"/>
    </row>
    <row r="220" spans="2:8">
      <c r="B220" s="117"/>
      <c r="C220" s="135"/>
      <c r="D220" s="135"/>
      <c r="E220" s="135"/>
      <c r="F220" s="135"/>
      <c r="G220" s="135"/>
      <c r="H220" s="117"/>
    </row>
    <row r="221" spans="2:8">
      <c r="B221" s="117"/>
      <c r="C221" s="135"/>
      <c r="D221" s="135"/>
      <c r="E221" s="135"/>
      <c r="F221" s="135"/>
      <c r="G221" s="135"/>
      <c r="H221" s="117"/>
    </row>
    <row r="222" spans="2:8">
      <c r="B222" s="117"/>
      <c r="C222" s="135"/>
      <c r="D222" s="135"/>
      <c r="E222" s="135"/>
      <c r="F222" s="135"/>
      <c r="G222" s="135"/>
      <c r="H222" s="117"/>
    </row>
    <row r="223" spans="2:8">
      <c r="B223" s="117"/>
      <c r="C223" s="135"/>
      <c r="D223" s="135"/>
      <c r="E223" s="135"/>
      <c r="F223" s="135"/>
      <c r="G223" s="135"/>
      <c r="H223" s="117"/>
    </row>
    <row r="224" spans="2:8">
      <c r="B224" s="117"/>
      <c r="C224" s="135"/>
      <c r="D224" s="135"/>
      <c r="E224" s="135"/>
      <c r="F224" s="135"/>
      <c r="G224" s="135"/>
      <c r="H224" s="117"/>
    </row>
    <row r="225" spans="2:8">
      <c r="B225" s="117"/>
      <c r="C225" s="135"/>
      <c r="D225" s="135"/>
      <c r="E225" s="135"/>
      <c r="F225" s="135"/>
      <c r="G225" s="135"/>
      <c r="H225" s="117"/>
    </row>
    <row r="226" spans="2:8">
      <c r="B226" s="117"/>
      <c r="C226" s="135"/>
      <c r="D226" s="135"/>
      <c r="E226" s="135"/>
      <c r="F226" s="135"/>
      <c r="G226" s="135"/>
      <c r="H226" s="117"/>
    </row>
    <row r="227" spans="2:8">
      <c r="B227" s="117"/>
      <c r="C227" s="135"/>
      <c r="D227" s="135"/>
      <c r="E227" s="135"/>
      <c r="F227" s="135"/>
      <c r="G227" s="135"/>
      <c r="H227" s="117"/>
    </row>
    <row r="228" spans="2:8">
      <c r="C228" s="135"/>
      <c r="D228" s="135"/>
      <c r="E228" s="135"/>
      <c r="F228" s="135"/>
      <c r="G228" s="135"/>
      <c r="H228" s="117"/>
    </row>
    <row r="229" spans="2:8">
      <c r="C229" s="135"/>
      <c r="D229" s="135"/>
      <c r="E229" s="135"/>
      <c r="F229" s="135"/>
      <c r="G229" s="135"/>
      <c r="H229" s="117"/>
    </row>
    <row r="230" spans="2:8">
      <c r="C230" s="135"/>
      <c r="D230" s="135"/>
      <c r="E230" s="135"/>
      <c r="F230" s="135"/>
      <c r="G230" s="135"/>
      <c r="H230" s="117"/>
    </row>
    <row r="231" spans="2:8">
      <c r="C231" s="135"/>
      <c r="D231" s="135"/>
      <c r="E231" s="135"/>
      <c r="F231" s="135"/>
      <c r="G231" s="135"/>
      <c r="H231" s="117"/>
    </row>
    <row r="232" spans="2:8">
      <c r="C232" s="135"/>
      <c r="D232" s="135"/>
      <c r="E232" s="135"/>
      <c r="F232" s="135"/>
      <c r="G232" s="135"/>
      <c r="H232" s="117"/>
    </row>
    <row r="233" spans="2:8">
      <c r="C233" s="135"/>
      <c r="D233" s="135"/>
      <c r="E233" s="135"/>
      <c r="F233" s="135"/>
      <c r="G233" s="135"/>
      <c r="H233" s="117"/>
    </row>
    <row r="234" spans="2:8">
      <c r="C234" s="135"/>
      <c r="D234" s="135"/>
      <c r="E234" s="135"/>
      <c r="F234" s="135"/>
      <c r="G234" s="135"/>
      <c r="H234" s="117"/>
    </row>
    <row r="235" spans="2:8">
      <c r="C235" s="135"/>
      <c r="D235" s="135"/>
      <c r="E235" s="135"/>
      <c r="F235" s="135"/>
      <c r="G235" s="135"/>
      <c r="H235" s="117"/>
    </row>
    <row r="236" spans="2:8">
      <c r="C236" s="135"/>
      <c r="D236" s="135"/>
      <c r="E236" s="135"/>
      <c r="F236" s="135"/>
      <c r="G236" s="135"/>
      <c r="H236" s="117"/>
    </row>
    <row r="237" spans="2:8">
      <c r="C237" s="135"/>
      <c r="D237" s="135"/>
      <c r="E237" s="135"/>
      <c r="F237" s="135"/>
      <c r="G237" s="135"/>
      <c r="H237" s="117"/>
    </row>
    <row r="238" spans="2:8">
      <c r="C238" s="135"/>
      <c r="D238" s="135"/>
      <c r="E238" s="135"/>
      <c r="F238" s="135"/>
      <c r="G238" s="135"/>
      <c r="H238" s="117"/>
    </row>
    <row r="239" spans="2:8">
      <c r="C239" s="135"/>
      <c r="D239" s="135"/>
      <c r="E239" s="135"/>
      <c r="F239" s="135"/>
      <c r="G239" s="135"/>
      <c r="H239" s="117"/>
    </row>
    <row r="240" spans="2:8">
      <c r="C240" s="135"/>
      <c r="D240" s="135"/>
      <c r="E240" s="135"/>
      <c r="F240" s="135"/>
      <c r="G240" s="135"/>
      <c r="H240" s="117"/>
    </row>
    <row r="241" spans="2:8">
      <c r="C241" s="135"/>
      <c r="D241" s="135"/>
      <c r="E241" s="135"/>
      <c r="F241" s="135"/>
      <c r="G241" s="135"/>
      <c r="H241" s="117"/>
    </row>
    <row r="242" spans="2:8">
      <c r="C242" s="135"/>
      <c r="D242" s="135"/>
      <c r="E242" s="135"/>
      <c r="F242" s="135"/>
      <c r="G242" s="135"/>
      <c r="H242" s="117"/>
    </row>
    <row r="243" spans="2:8">
      <c r="C243" s="135"/>
      <c r="D243" s="135"/>
      <c r="E243" s="135"/>
      <c r="F243" s="135"/>
      <c r="G243" s="135"/>
      <c r="H243" s="117"/>
    </row>
    <row r="244" spans="2:8">
      <c r="B244" s="117"/>
      <c r="C244" s="135"/>
      <c r="D244" s="135"/>
      <c r="E244" s="135"/>
      <c r="F244" s="135"/>
      <c r="G244" s="135"/>
      <c r="H244" s="117"/>
    </row>
    <row r="245" spans="2:8">
      <c r="B245" s="117"/>
      <c r="C245" s="135"/>
      <c r="D245" s="135"/>
      <c r="E245" s="135"/>
      <c r="F245" s="135"/>
      <c r="G245" s="135"/>
      <c r="H245" s="117"/>
    </row>
    <row r="246" spans="2:8">
      <c r="B246" s="117"/>
      <c r="C246" s="135"/>
      <c r="D246" s="135"/>
      <c r="E246" s="135"/>
      <c r="F246" s="135"/>
      <c r="G246" s="135"/>
      <c r="H246" s="117"/>
    </row>
    <row r="247" spans="2:8">
      <c r="B247" s="117"/>
      <c r="C247" s="135"/>
      <c r="D247" s="135"/>
      <c r="E247" s="135"/>
      <c r="F247" s="135"/>
      <c r="G247" s="135"/>
      <c r="H247" s="117"/>
    </row>
    <row r="248" spans="2:8">
      <c r="B248" s="117"/>
      <c r="C248" s="135"/>
      <c r="D248" s="135"/>
      <c r="E248" s="135"/>
      <c r="F248" s="135"/>
      <c r="G248" s="135"/>
      <c r="H248" s="117"/>
    </row>
    <row r="249" spans="2:8">
      <c r="B249" s="117"/>
      <c r="C249" s="135"/>
      <c r="D249" s="135"/>
      <c r="E249" s="135"/>
      <c r="F249" s="135"/>
      <c r="G249" s="135"/>
      <c r="H249" s="117"/>
    </row>
    <row r="250" spans="2:8">
      <c r="B250" s="117"/>
      <c r="C250" s="135"/>
      <c r="D250" s="135"/>
      <c r="E250" s="135"/>
      <c r="F250" s="135"/>
      <c r="G250" s="135"/>
      <c r="H250" s="117"/>
    </row>
    <row r="251" spans="2:8">
      <c r="B251" s="117"/>
      <c r="C251" s="135"/>
      <c r="D251" s="135"/>
      <c r="E251" s="135"/>
      <c r="F251" s="135"/>
      <c r="G251" s="135"/>
      <c r="H251" s="117"/>
    </row>
    <row r="252" spans="2:8">
      <c r="B252" s="117"/>
      <c r="C252" s="135"/>
      <c r="D252" s="135"/>
      <c r="E252" s="135"/>
      <c r="F252" s="135"/>
      <c r="G252" s="135"/>
      <c r="H252" s="117"/>
    </row>
    <row r="253" spans="2:8">
      <c r="B253" s="117"/>
      <c r="C253" s="135"/>
      <c r="D253" s="135"/>
      <c r="E253" s="135"/>
      <c r="F253" s="135"/>
      <c r="G253" s="135"/>
      <c r="H253" s="117"/>
    </row>
    <row r="254" spans="2:8">
      <c r="B254" s="117"/>
      <c r="C254" s="135"/>
      <c r="D254" s="135"/>
      <c r="E254" s="135"/>
      <c r="F254" s="135"/>
      <c r="G254" s="135"/>
      <c r="H254" s="117"/>
    </row>
    <row r="255" spans="2:8">
      <c r="B255" s="117"/>
      <c r="C255" s="135"/>
      <c r="D255" s="135"/>
      <c r="E255" s="135"/>
      <c r="F255" s="135"/>
      <c r="G255" s="135"/>
      <c r="H255" s="117"/>
    </row>
    <row r="256" spans="2:8">
      <c r="B256" s="117"/>
      <c r="C256" s="135"/>
      <c r="D256" s="135"/>
      <c r="E256" s="135"/>
      <c r="F256" s="135"/>
      <c r="G256" s="135"/>
      <c r="H256" s="117"/>
    </row>
    <row r="257" spans="2:8">
      <c r="B257" s="117"/>
      <c r="C257" s="135"/>
      <c r="D257" s="135"/>
      <c r="E257" s="135"/>
      <c r="F257" s="135"/>
      <c r="G257" s="135"/>
      <c r="H257" s="117"/>
    </row>
    <row r="258" spans="2:8">
      <c r="B258" s="117"/>
      <c r="C258" s="135"/>
      <c r="D258" s="135"/>
      <c r="E258" s="135"/>
      <c r="F258" s="135"/>
      <c r="G258" s="135"/>
      <c r="H258" s="117"/>
    </row>
    <row r="259" spans="2:8">
      <c r="B259" s="117"/>
      <c r="C259" s="135"/>
      <c r="D259" s="135"/>
      <c r="E259" s="135"/>
      <c r="F259" s="135"/>
      <c r="G259" s="135"/>
      <c r="H259" s="117"/>
    </row>
    <row r="260" spans="2:8">
      <c r="C260" s="135"/>
      <c r="D260" s="135"/>
      <c r="E260" s="135"/>
      <c r="F260" s="135"/>
      <c r="G260" s="135"/>
      <c r="H260" s="117"/>
    </row>
    <row r="261" spans="2:8">
      <c r="C261" s="135"/>
      <c r="D261" s="135"/>
      <c r="E261" s="135"/>
      <c r="F261" s="135"/>
      <c r="G261" s="135"/>
      <c r="H261" s="117"/>
    </row>
    <row r="262" spans="2:8">
      <c r="C262" s="135"/>
      <c r="D262" s="135"/>
      <c r="E262" s="135"/>
      <c r="F262" s="135"/>
      <c r="G262" s="135"/>
      <c r="H262" s="117"/>
    </row>
    <row r="263" spans="2:8">
      <c r="C263" s="135"/>
      <c r="D263" s="135"/>
      <c r="E263" s="135"/>
      <c r="F263" s="135"/>
      <c r="G263" s="135"/>
      <c r="H263" s="117"/>
    </row>
    <row r="264" spans="2:8">
      <c r="C264" s="135"/>
      <c r="D264" s="135"/>
      <c r="E264" s="135"/>
      <c r="F264" s="135"/>
      <c r="G264" s="135"/>
      <c r="H264" s="117"/>
    </row>
    <row r="265" spans="2:8">
      <c r="C265" s="135"/>
      <c r="D265" s="135"/>
      <c r="E265" s="135"/>
      <c r="F265" s="135"/>
      <c r="G265" s="135"/>
      <c r="H265" s="117"/>
    </row>
    <row r="266" spans="2:8">
      <c r="C266" s="135"/>
      <c r="D266" s="135"/>
      <c r="E266" s="135"/>
      <c r="F266" s="135"/>
      <c r="G266" s="135"/>
      <c r="H266" s="117"/>
    </row>
    <row r="267" spans="2:8">
      <c r="C267" s="135"/>
      <c r="D267" s="135"/>
      <c r="E267" s="135"/>
      <c r="F267" s="135"/>
      <c r="G267" s="135"/>
      <c r="H267" s="117"/>
    </row>
    <row r="268" spans="2:8">
      <c r="C268" s="135"/>
      <c r="D268" s="135"/>
      <c r="E268" s="135"/>
      <c r="F268" s="135"/>
      <c r="G268" s="135"/>
      <c r="H268" s="117"/>
    </row>
    <row r="269" spans="2:8">
      <c r="C269" s="135"/>
      <c r="D269" s="135"/>
      <c r="E269" s="135"/>
      <c r="F269" s="135"/>
      <c r="G269" s="135"/>
      <c r="H269" s="117"/>
    </row>
    <row r="270" spans="2:8">
      <c r="C270" s="135"/>
      <c r="D270" s="135"/>
      <c r="E270" s="135"/>
      <c r="F270" s="135"/>
      <c r="G270" s="135"/>
      <c r="H270" s="117"/>
    </row>
    <row r="271" spans="2:8">
      <c r="C271" s="135"/>
      <c r="D271" s="135"/>
      <c r="E271" s="135"/>
      <c r="F271" s="135"/>
      <c r="G271" s="135"/>
      <c r="H271" s="117"/>
    </row>
    <row r="272" spans="2:8">
      <c r="C272" s="135"/>
      <c r="D272" s="135"/>
      <c r="E272" s="135"/>
      <c r="F272" s="135"/>
      <c r="G272" s="135"/>
      <c r="H272" s="117"/>
    </row>
    <row r="273" spans="2:8">
      <c r="C273" s="135"/>
      <c r="D273" s="135"/>
      <c r="E273" s="135"/>
      <c r="F273" s="135"/>
      <c r="G273" s="135"/>
      <c r="H273" s="117"/>
    </row>
    <row r="274" spans="2:8">
      <c r="C274" s="135"/>
      <c r="D274" s="135"/>
      <c r="E274" s="135"/>
      <c r="F274" s="135"/>
      <c r="G274" s="135"/>
      <c r="H274" s="117"/>
    </row>
    <row r="275" spans="2:8">
      <c r="C275" s="135"/>
      <c r="D275" s="135"/>
      <c r="E275" s="135"/>
      <c r="F275" s="135"/>
      <c r="G275" s="135"/>
      <c r="H275" s="117"/>
    </row>
    <row r="276" spans="2:8">
      <c r="B276" s="117"/>
      <c r="C276" s="135"/>
      <c r="D276" s="135"/>
      <c r="E276" s="135"/>
      <c r="F276" s="135"/>
      <c r="G276" s="135"/>
      <c r="H276" s="117"/>
    </row>
    <row r="277" spans="2:8">
      <c r="B277" s="117"/>
      <c r="C277" s="135"/>
      <c r="D277" s="135"/>
      <c r="E277" s="135"/>
      <c r="F277" s="135"/>
      <c r="G277" s="135"/>
      <c r="H277" s="117"/>
    </row>
    <row r="278" spans="2:8">
      <c r="B278" s="117"/>
      <c r="C278" s="135"/>
      <c r="D278" s="135"/>
      <c r="E278" s="135"/>
      <c r="F278" s="135"/>
      <c r="G278" s="135"/>
      <c r="H278" s="117"/>
    </row>
    <row r="279" spans="2:8">
      <c r="B279" s="117"/>
      <c r="C279" s="135"/>
      <c r="D279" s="135"/>
      <c r="E279" s="135"/>
      <c r="F279" s="135"/>
      <c r="G279" s="135"/>
      <c r="H279" s="117"/>
    </row>
    <row r="280" spans="2:8">
      <c r="B280" s="117"/>
      <c r="C280" s="135"/>
      <c r="D280" s="135"/>
      <c r="E280" s="135"/>
      <c r="F280" s="135"/>
      <c r="G280" s="135"/>
      <c r="H280" s="117"/>
    </row>
    <row r="281" spans="2:8">
      <c r="B281" s="117"/>
      <c r="C281" s="135"/>
      <c r="D281" s="135"/>
      <c r="E281" s="135"/>
      <c r="F281" s="135"/>
      <c r="G281" s="135"/>
      <c r="H281" s="117"/>
    </row>
    <row r="282" spans="2:8">
      <c r="B282" s="117"/>
      <c r="C282" s="135"/>
      <c r="D282" s="135"/>
      <c r="E282" s="135"/>
      <c r="F282" s="135"/>
      <c r="G282" s="135"/>
      <c r="H282" s="117"/>
    </row>
    <row r="283" spans="2:8">
      <c r="B283" s="117"/>
      <c r="C283" s="135"/>
      <c r="D283" s="135"/>
      <c r="E283" s="135"/>
      <c r="F283" s="135"/>
      <c r="G283" s="135"/>
      <c r="H283" s="117"/>
    </row>
    <row r="284" spans="2:8">
      <c r="B284" s="117"/>
      <c r="C284" s="135"/>
      <c r="D284" s="135"/>
      <c r="E284" s="135"/>
      <c r="F284" s="135"/>
      <c r="G284" s="135"/>
      <c r="H284" s="117"/>
    </row>
    <row r="285" spans="2:8">
      <c r="B285" s="117"/>
      <c r="C285" s="135"/>
      <c r="D285" s="135"/>
      <c r="E285" s="135"/>
      <c r="F285" s="135"/>
      <c r="G285" s="135"/>
      <c r="H285" s="117"/>
    </row>
    <row r="286" spans="2:8">
      <c r="B286" s="117"/>
      <c r="C286" s="135"/>
      <c r="D286" s="135"/>
      <c r="E286" s="135"/>
      <c r="F286" s="135"/>
      <c r="G286" s="135"/>
      <c r="H286" s="117"/>
    </row>
    <row r="287" spans="2:8">
      <c r="B287" s="117"/>
      <c r="C287" s="135"/>
      <c r="D287" s="135"/>
      <c r="E287" s="135"/>
      <c r="F287" s="135"/>
      <c r="G287" s="135"/>
      <c r="H287" s="117"/>
    </row>
    <row r="288" spans="2:8">
      <c r="B288" s="117"/>
      <c r="C288" s="135"/>
      <c r="D288" s="135"/>
      <c r="E288" s="135"/>
      <c r="F288" s="135"/>
      <c r="G288" s="135"/>
      <c r="H288" s="117"/>
    </row>
    <row r="289" spans="2:8">
      <c r="B289" s="117"/>
      <c r="C289" s="135"/>
      <c r="D289" s="135"/>
      <c r="E289" s="135"/>
      <c r="F289" s="135"/>
      <c r="G289" s="135"/>
      <c r="H289" s="117"/>
    </row>
    <row r="290" spans="2:8">
      <c r="B290" s="117"/>
      <c r="C290" s="135"/>
      <c r="D290" s="135"/>
      <c r="E290" s="135"/>
      <c r="F290" s="135"/>
      <c r="G290" s="135"/>
      <c r="H290" s="117"/>
    </row>
    <row r="291" spans="2:8">
      <c r="B291" s="117"/>
      <c r="C291" s="135"/>
      <c r="D291" s="135"/>
      <c r="E291" s="135"/>
      <c r="F291" s="135"/>
      <c r="G291" s="135"/>
      <c r="H291" s="117"/>
    </row>
    <row r="292" spans="2:8">
      <c r="B292" s="117"/>
      <c r="C292" s="135"/>
      <c r="D292" s="135"/>
      <c r="E292" s="135"/>
      <c r="F292" s="135"/>
      <c r="G292" s="135"/>
      <c r="H292" s="117"/>
    </row>
    <row r="293" spans="2:8">
      <c r="B293" s="117"/>
      <c r="C293" s="135"/>
      <c r="D293" s="135"/>
      <c r="E293" s="135"/>
      <c r="F293" s="135"/>
      <c r="G293" s="135"/>
      <c r="H293" s="117"/>
    </row>
    <row r="294" spans="2:8">
      <c r="B294" s="117"/>
      <c r="C294" s="135"/>
      <c r="D294" s="135"/>
      <c r="E294" s="135"/>
      <c r="F294" s="135"/>
      <c r="G294" s="135"/>
      <c r="H294" s="117"/>
    </row>
    <row r="295" spans="2:8">
      <c r="B295" s="117"/>
      <c r="C295" s="135"/>
      <c r="D295" s="135"/>
      <c r="E295" s="135"/>
      <c r="F295" s="135"/>
      <c r="G295" s="135"/>
      <c r="H295" s="117"/>
    </row>
    <row r="296" spans="2:8">
      <c r="B296" s="117"/>
      <c r="C296" s="135"/>
      <c r="D296" s="135"/>
      <c r="E296" s="135"/>
      <c r="F296" s="135"/>
      <c r="G296" s="135"/>
      <c r="H296" s="117"/>
    </row>
    <row r="297" spans="2:8">
      <c r="B297" s="117"/>
      <c r="C297" s="135"/>
      <c r="D297" s="135"/>
      <c r="E297" s="135"/>
      <c r="F297" s="135"/>
      <c r="G297" s="135"/>
      <c r="H297" s="117"/>
    </row>
    <row r="298" spans="2:8">
      <c r="B298" s="117"/>
      <c r="C298" s="135"/>
      <c r="D298" s="135"/>
      <c r="E298" s="135"/>
      <c r="F298" s="135"/>
      <c r="G298" s="135"/>
      <c r="H298" s="117"/>
    </row>
    <row r="299" spans="2:8">
      <c r="B299" s="117"/>
      <c r="C299" s="135"/>
      <c r="D299" s="135"/>
      <c r="E299" s="135"/>
      <c r="F299" s="135"/>
      <c r="G299" s="135"/>
      <c r="H299" s="117"/>
    </row>
    <row r="300" spans="2:8">
      <c r="B300" s="117"/>
      <c r="C300" s="135"/>
      <c r="D300" s="135"/>
      <c r="E300" s="135"/>
      <c r="F300" s="135"/>
      <c r="G300" s="135"/>
      <c r="H300" s="117"/>
    </row>
    <row r="301" spans="2:8">
      <c r="B301" s="117"/>
      <c r="C301" s="135"/>
      <c r="D301" s="135"/>
      <c r="E301" s="135"/>
      <c r="F301" s="135"/>
      <c r="G301" s="135"/>
      <c r="H301" s="117"/>
    </row>
    <row r="302" spans="2:8">
      <c r="B302" s="117"/>
      <c r="C302" s="135"/>
      <c r="D302" s="135"/>
      <c r="E302" s="135"/>
      <c r="F302" s="135"/>
      <c r="G302" s="135"/>
      <c r="H302" s="117"/>
    </row>
    <row r="303" spans="2:8">
      <c r="B303" s="117"/>
      <c r="C303" s="135"/>
      <c r="D303" s="135"/>
      <c r="E303" s="135"/>
      <c r="F303" s="135"/>
      <c r="G303" s="135"/>
      <c r="H303" s="117"/>
    </row>
    <row r="304" spans="2:8">
      <c r="B304" s="117"/>
      <c r="C304" s="135"/>
      <c r="D304" s="135"/>
      <c r="E304" s="135"/>
      <c r="F304" s="135"/>
      <c r="G304" s="135"/>
      <c r="H304" s="117"/>
    </row>
    <row r="305" spans="2:8">
      <c r="B305" s="117"/>
      <c r="C305" s="135"/>
      <c r="D305" s="135"/>
      <c r="E305" s="135"/>
      <c r="F305" s="135"/>
      <c r="G305" s="135"/>
      <c r="H305" s="117"/>
    </row>
    <row r="306" spans="2:8">
      <c r="B306" s="117"/>
      <c r="C306" s="135"/>
      <c r="D306" s="135"/>
      <c r="E306" s="135"/>
      <c r="F306" s="135"/>
      <c r="G306" s="135"/>
      <c r="H306" s="117"/>
    </row>
    <row r="307" spans="2:8">
      <c r="B307" s="117"/>
      <c r="C307" s="135"/>
      <c r="D307" s="135"/>
      <c r="E307" s="135"/>
      <c r="F307" s="135"/>
      <c r="G307" s="135"/>
      <c r="H307" s="117"/>
    </row>
    <row r="308" spans="2:8">
      <c r="C308" s="135"/>
      <c r="D308" s="135"/>
      <c r="E308" s="135"/>
      <c r="F308" s="135"/>
      <c r="G308" s="135"/>
      <c r="H308" s="117"/>
    </row>
    <row r="309" spans="2:8">
      <c r="C309" s="135"/>
      <c r="D309" s="135"/>
      <c r="E309" s="135"/>
      <c r="F309" s="135"/>
      <c r="G309" s="135"/>
      <c r="H309" s="117"/>
    </row>
    <row r="310" spans="2:8">
      <c r="C310" s="135"/>
      <c r="D310" s="135"/>
      <c r="E310" s="135"/>
      <c r="F310" s="135"/>
      <c r="G310" s="135"/>
      <c r="H310" s="117"/>
    </row>
    <row r="311" spans="2:8">
      <c r="C311" s="135"/>
      <c r="D311" s="135"/>
      <c r="E311" s="135"/>
      <c r="F311" s="135"/>
      <c r="G311" s="135"/>
      <c r="H311" s="117"/>
    </row>
    <row r="312" spans="2:8">
      <c r="C312" s="135"/>
      <c r="D312" s="135"/>
      <c r="E312" s="135"/>
      <c r="F312" s="135"/>
      <c r="G312" s="135"/>
      <c r="H312" s="117"/>
    </row>
    <row r="313" spans="2:8">
      <c r="C313" s="135"/>
      <c r="D313" s="135"/>
      <c r="E313" s="135"/>
      <c r="F313" s="135"/>
      <c r="G313" s="135"/>
      <c r="H313" s="117"/>
    </row>
    <row r="314" spans="2:8">
      <c r="C314" s="135"/>
      <c r="D314" s="135"/>
      <c r="E314" s="135"/>
      <c r="F314" s="135"/>
      <c r="G314" s="135"/>
      <c r="H314" s="117"/>
    </row>
    <row r="315" spans="2:8">
      <c r="C315" s="135"/>
      <c r="D315" s="135"/>
      <c r="E315" s="135"/>
      <c r="F315" s="135"/>
      <c r="G315" s="135"/>
      <c r="H315" s="117"/>
    </row>
    <row r="316" spans="2:8">
      <c r="C316" s="135"/>
      <c r="D316" s="135"/>
      <c r="E316" s="135"/>
      <c r="F316" s="135"/>
      <c r="G316" s="135"/>
      <c r="H316" s="117"/>
    </row>
    <row r="317" spans="2:8">
      <c r="C317" s="135"/>
      <c r="D317" s="135"/>
      <c r="E317" s="135"/>
      <c r="F317" s="135"/>
      <c r="G317" s="135"/>
      <c r="H317" s="117"/>
    </row>
    <row r="318" spans="2:8">
      <c r="C318" s="135"/>
      <c r="D318" s="135"/>
      <c r="E318" s="135"/>
      <c r="F318" s="135"/>
      <c r="G318" s="135"/>
      <c r="H318" s="117"/>
    </row>
    <row r="319" spans="2:8">
      <c r="C319" s="135"/>
      <c r="D319" s="135"/>
      <c r="E319" s="135"/>
      <c r="F319" s="135"/>
      <c r="G319" s="135"/>
      <c r="H319" s="117"/>
    </row>
    <row r="320" spans="2:8">
      <c r="C320" s="135"/>
      <c r="D320" s="135"/>
      <c r="E320" s="135"/>
      <c r="F320" s="135"/>
      <c r="G320" s="135"/>
      <c r="H320" s="117"/>
    </row>
    <row r="321" spans="2:8">
      <c r="C321" s="135"/>
      <c r="D321" s="135"/>
      <c r="E321" s="135"/>
      <c r="F321" s="135"/>
      <c r="G321" s="135"/>
      <c r="H321" s="117"/>
    </row>
    <row r="322" spans="2:8">
      <c r="C322" s="135"/>
      <c r="D322" s="135"/>
      <c r="E322" s="135"/>
      <c r="F322" s="135"/>
      <c r="G322" s="135"/>
      <c r="H322" s="117"/>
    </row>
    <row r="323" spans="2:8">
      <c r="C323" s="135"/>
      <c r="D323" s="135"/>
      <c r="E323" s="135"/>
      <c r="F323" s="135"/>
      <c r="G323" s="135"/>
      <c r="H323" s="117"/>
    </row>
    <row r="324" spans="2:8">
      <c r="B324" s="117"/>
      <c r="C324" s="135"/>
      <c r="D324" s="135"/>
      <c r="E324" s="135"/>
      <c r="F324" s="135"/>
      <c r="G324" s="135"/>
      <c r="H324" s="117"/>
    </row>
    <row r="325" spans="2:8">
      <c r="B325" s="117"/>
      <c r="C325" s="135"/>
      <c r="D325" s="135"/>
      <c r="E325" s="135"/>
      <c r="F325" s="135"/>
      <c r="G325" s="135"/>
      <c r="H325" s="117"/>
    </row>
    <row r="326" spans="2:8">
      <c r="B326" s="117"/>
      <c r="C326" s="135"/>
      <c r="D326" s="135"/>
      <c r="E326" s="135"/>
      <c r="F326" s="135"/>
      <c r="G326" s="135"/>
      <c r="H326" s="117"/>
    </row>
    <row r="327" spans="2:8">
      <c r="B327" s="117"/>
      <c r="C327" s="135"/>
      <c r="D327" s="135"/>
      <c r="E327" s="135"/>
      <c r="F327" s="135"/>
      <c r="G327" s="135"/>
      <c r="H327" s="117"/>
    </row>
    <row r="328" spans="2:8">
      <c r="B328" s="117"/>
      <c r="C328" s="135"/>
      <c r="D328" s="135"/>
      <c r="E328" s="135"/>
      <c r="F328" s="135"/>
      <c r="G328" s="135"/>
      <c r="H328" s="117"/>
    </row>
    <row r="329" spans="2:8">
      <c r="B329" s="117"/>
      <c r="C329" s="135"/>
      <c r="D329" s="135"/>
      <c r="E329" s="135"/>
      <c r="F329" s="135"/>
      <c r="G329" s="135"/>
      <c r="H329" s="117"/>
    </row>
    <row r="330" spans="2:8">
      <c r="B330" s="117"/>
      <c r="C330" s="135"/>
      <c r="D330" s="135"/>
      <c r="E330" s="135"/>
      <c r="F330" s="135"/>
      <c r="G330" s="135"/>
      <c r="H330" s="117"/>
    </row>
    <row r="331" spans="2:8">
      <c r="B331" s="117"/>
      <c r="C331" s="135"/>
      <c r="D331" s="135"/>
      <c r="E331" s="135"/>
      <c r="F331" s="135"/>
      <c r="G331" s="135"/>
      <c r="H331" s="117"/>
    </row>
    <row r="332" spans="2:8">
      <c r="B332" s="117"/>
      <c r="C332" s="135"/>
      <c r="D332" s="135"/>
      <c r="E332" s="135"/>
      <c r="F332" s="135"/>
      <c r="G332" s="135"/>
      <c r="H332" s="117"/>
    </row>
    <row r="333" spans="2:8">
      <c r="B333" s="117"/>
      <c r="C333" s="135"/>
      <c r="D333" s="135"/>
      <c r="E333" s="135"/>
      <c r="F333" s="135"/>
      <c r="G333" s="135"/>
      <c r="H333" s="117"/>
    </row>
    <row r="334" spans="2:8">
      <c r="B334" s="117"/>
      <c r="C334" s="135"/>
      <c r="D334" s="135"/>
      <c r="E334" s="135"/>
      <c r="F334" s="135"/>
      <c r="G334" s="135"/>
      <c r="H334" s="117"/>
    </row>
    <row r="335" spans="2:8">
      <c r="B335" s="117"/>
      <c r="C335" s="135"/>
      <c r="D335" s="135"/>
      <c r="E335" s="135"/>
      <c r="F335" s="135"/>
      <c r="G335" s="135"/>
      <c r="H335" s="117"/>
    </row>
    <row r="336" spans="2:8">
      <c r="B336" s="117"/>
      <c r="C336" s="135"/>
      <c r="D336" s="135"/>
      <c r="E336" s="135"/>
      <c r="F336" s="135"/>
      <c r="G336" s="135"/>
      <c r="H336" s="117"/>
    </row>
    <row r="337" spans="2:8">
      <c r="B337" s="117"/>
      <c r="C337" s="135"/>
      <c r="D337" s="135"/>
      <c r="E337" s="135"/>
      <c r="F337" s="135"/>
      <c r="G337" s="135"/>
      <c r="H337" s="117"/>
    </row>
    <row r="338" spans="2:8">
      <c r="B338" s="117"/>
      <c r="C338" s="135"/>
      <c r="D338" s="135"/>
      <c r="E338" s="135"/>
      <c r="F338" s="135"/>
      <c r="G338" s="135"/>
      <c r="H338" s="117"/>
    </row>
    <row r="339" spans="2:8">
      <c r="B339" s="117"/>
      <c r="C339" s="135"/>
      <c r="D339" s="135"/>
      <c r="E339" s="135"/>
      <c r="F339" s="135"/>
      <c r="G339" s="135"/>
      <c r="H339" s="117"/>
    </row>
    <row r="340" spans="2:8">
      <c r="C340" s="135"/>
      <c r="D340" s="135"/>
      <c r="E340" s="135"/>
      <c r="F340" s="135"/>
      <c r="G340" s="135"/>
      <c r="H340" s="117"/>
    </row>
    <row r="341" spans="2:8">
      <c r="C341" s="135"/>
      <c r="D341" s="135"/>
      <c r="E341" s="135"/>
      <c r="F341" s="135"/>
      <c r="G341" s="135"/>
      <c r="H341" s="117"/>
    </row>
    <row r="342" spans="2:8">
      <c r="C342" s="135"/>
      <c r="D342" s="135"/>
      <c r="E342" s="135"/>
      <c r="F342" s="135"/>
      <c r="G342" s="135"/>
      <c r="H342" s="117"/>
    </row>
    <row r="343" spans="2:8">
      <c r="C343" s="135"/>
      <c r="D343" s="135"/>
      <c r="E343" s="135"/>
      <c r="F343" s="135"/>
      <c r="G343" s="135"/>
      <c r="H343" s="117"/>
    </row>
    <row r="344" spans="2:8">
      <c r="C344" s="135"/>
      <c r="D344" s="135"/>
      <c r="E344" s="135"/>
      <c r="F344" s="135"/>
      <c r="G344" s="135"/>
      <c r="H344" s="117"/>
    </row>
    <row r="345" spans="2:8">
      <c r="C345" s="135"/>
      <c r="D345" s="135"/>
      <c r="E345" s="135"/>
      <c r="F345" s="135"/>
      <c r="G345" s="135"/>
      <c r="H345" s="117"/>
    </row>
    <row r="346" spans="2:8">
      <c r="C346" s="135"/>
      <c r="D346" s="135"/>
      <c r="E346" s="135"/>
      <c r="F346" s="135"/>
      <c r="G346" s="135"/>
      <c r="H346" s="117"/>
    </row>
    <row r="347" spans="2:8">
      <c r="C347" s="135"/>
      <c r="D347" s="135"/>
      <c r="E347" s="135"/>
      <c r="F347" s="135"/>
      <c r="G347" s="135"/>
      <c r="H347" s="117"/>
    </row>
    <row r="348" spans="2:8">
      <c r="C348" s="135"/>
      <c r="D348" s="135"/>
      <c r="E348" s="135"/>
      <c r="F348" s="135"/>
      <c r="G348" s="135"/>
      <c r="H348" s="117"/>
    </row>
    <row r="349" spans="2:8">
      <c r="C349" s="135"/>
      <c r="D349" s="135"/>
      <c r="E349" s="135"/>
      <c r="F349" s="135"/>
      <c r="G349" s="135"/>
      <c r="H349" s="117"/>
    </row>
    <row r="350" spans="2:8">
      <c r="C350" s="135"/>
      <c r="D350" s="135"/>
      <c r="E350" s="135"/>
      <c r="F350" s="135"/>
      <c r="G350" s="135"/>
      <c r="H350" s="117"/>
    </row>
    <row r="351" spans="2:8">
      <c r="C351" s="135"/>
      <c r="D351" s="135"/>
      <c r="E351" s="135"/>
      <c r="F351" s="135"/>
      <c r="G351" s="135"/>
    </row>
    <row r="352" spans="2:8">
      <c r="C352" s="135"/>
      <c r="D352" s="135"/>
      <c r="E352" s="135"/>
      <c r="F352" s="135"/>
      <c r="G352" s="135"/>
      <c r="H352" s="117"/>
    </row>
    <row r="353" spans="2:8">
      <c r="C353" s="135"/>
      <c r="D353" s="135"/>
      <c r="E353" s="135"/>
      <c r="F353" s="135"/>
      <c r="G353" s="135"/>
      <c r="H353" s="117"/>
    </row>
    <row r="354" spans="2:8">
      <c r="C354" s="135"/>
      <c r="D354" s="135"/>
      <c r="E354" s="135"/>
      <c r="F354" s="135"/>
      <c r="G354" s="135"/>
      <c r="H354" s="117"/>
    </row>
    <row r="355" spans="2:8">
      <c r="C355" s="135"/>
      <c r="D355" s="135"/>
      <c r="E355" s="135"/>
      <c r="F355" s="135"/>
      <c r="G355" s="135"/>
      <c r="H355" s="117"/>
    </row>
    <row r="356" spans="2:8">
      <c r="B356" s="117"/>
      <c r="C356" s="135"/>
      <c r="D356" s="135"/>
      <c r="E356" s="135"/>
      <c r="F356" s="135"/>
      <c r="G356" s="135"/>
      <c r="H356" s="117"/>
    </row>
    <row r="357" spans="2:8">
      <c r="B357" s="117"/>
      <c r="C357" s="135"/>
      <c r="D357" s="135"/>
      <c r="E357" s="135"/>
      <c r="F357" s="135"/>
      <c r="G357" s="135"/>
      <c r="H357" s="117"/>
    </row>
    <row r="358" spans="2:8">
      <c r="B358" s="117"/>
      <c r="C358" s="135"/>
      <c r="D358" s="135"/>
      <c r="E358" s="135"/>
      <c r="F358" s="135"/>
      <c r="G358" s="135"/>
      <c r="H358" s="117"/>
    </row>
    <row r="359" spans="2:8">
      <c r="B359" s="117"/>
      <c r="C359" s="135"/>
      <c r="D359" s="135"/>
      <c r="E359" s="135"/>
      <c r="F359" s="135"/>
      <c r="G359" s="135"/>
      <c r="H359" s="117"/>
    </row>
    <row r="360" spans="2:8">
      <c r="B360" s="117"/>
      <c r="C360" s="135"/>
      <c r="D360" s="135"/>
      <c r="E360" s="135"/>
      <c r="F360" s="135"/>
      <c r="G360" s="135"/>
      <c r="H360" s="117"/>
    </row>
    <row r="361" spans="2:8">
      <c r="B361" s="117"/>
      <c r="C361" s="135"/>
      <c r="D361" s="135"/>
      <c r="E361" s="135"/>
      <c r="F361" s="135"/>
      <c r="G361" s="135"/>
      <c r="H361" s="117"/>
    </row>
    <row r="362" spans="2:8">
      <c r="B362" s="117"/>
      <c r="C362" s="135"/>
      <c r="D362" s="135"/>
      <c r="E362" s="135"/>
      <c r="F362" s="135"/>
      <c r="G362" s="135"/>
      <c r="H362" s="117"/>
    </row>
    <row r="363" spans="2:8">
      <c r="B363" s="117"/>
      <c r="C363" s="135"/>
      <c r="D363" s="135"/>
      <c r="E363" s="135"/>
      <c r="F363" s="135"/>
      <c r="G363" s="135"/>
      <c r="H363" s="117"/>
    </row>
    <row r="364" spans="2:8">
      <c r="B364" s="117"/>
      <c r="C364" s="135"/>
      <c r="D364" s="135"/>
      <c r="E364" s="135"/>
      <c r="F364" s="135"/>
      <c r="G364" s="135"/>
      <c r="H364" s="117"/>
    </row>
    <row r="365" spans="2:8">
      <c r="B365" s="117"/>
      <c r="C365" s="135"/>
      <c r="D365" s="135"/>
      <c r="E365" s="135"/>
      <c r="F365" s="135"/>
      <c r="G365" s="135"/>
      <c r="H365" s="117"/>
    </row>
    <row r="366" spans="2:8">
      <c r="B366" s="117"/>
      <c r="C366" s="135"/>
      <c r="D366" s="135"/>
      <c r="E366" s="135"/>
      <c r="F366" s="135"/>
      <c r="G366" s="135"/>
      <c r="H366" s="117"/>
    </row>
    <row r="367" spans="2:8">
      <c r="B367" s="117"/>
      <c r="C367" s="135"/>
      <c r="D367" s="135"/>
      <c r="E367" s="135"/>
      <c r="F367" s="135"/>
      <c r="G367" s="135"/>
      <c r="H367" s="117"/>
    </row>
    <row r="368" spans="2:8">
      <c r="B368" s="117"/>
      <c r="C368" s="135"/>
      <c r="D368" s="135"/>
      <c r="E368" s="135"/>
      <c r="F368" s="135"/>
      <c r="G368" s="135"/>
      <c r="H368" s="117"/>
    </row>
    <row r="369" spans="2:8">
      <c r="B369" s="117"/>
      <c r="C369" s="135"/>
      <c r="D369" s="135"/>
      <c r="E369" s="135"/>
      <c r="F369" s="135"/>
      <c r="G369" s="135"/>
      <c r="H369" s="117"/>
    </row>
    <row r="370" spans="2:8">
      <c r="B370" s="117"/>
      <c r="C370" s="135"/>
      <c r="D370" s="135"/>
      <c r="E370" s="135"/>
      <c r="F370" s="135"/>
      <c r="G370" s="135"/>
      <c r="H370" s="117"/>
    </row>
    <row r="371" spans="2:8">
      <c r="B371" s="117"/>
      <c r="C371" s="135"/>
      <c r="D371" s="135"/>
      <c r="E371" s="135"/>
      <c r="F371" s="135"/>
      <c r="G371" s="135"/>
      <c r="H371" s="117"/>
    </row>
    <row r="372" spans="2:8">
      <c r="B372" s="117"/>
      <c r="C372" s="135"/>
      <c r="D372" s="135"/>
      <c r="E372" s="135"/>
      <c r="F372" s="135"/>
      <c r="G372" s="135"/>
      <c r="H372" s="117"/>
    </row>
    <row r="373" spans="2:8">
      <c r="B373" s="117"/>
      <c r="C373" s="135"/>
      <c r="D373" s="135"/>
      <c r="E373" s="135"/>
      <c r="F373" s="135"/>
      <c r="G373" s="135"/>
      <c r="H373" s="117"/>
    </row>
    <row r="374" spans="2:8">
      <c r="B374" s="117"/>
      <c r="C374" s="135"/>
      <c r="D374" s="135"/>
      <c r="E374" s="135"/>
      <c r="F374" s="135"/>
      <c r="G374" s="135"/>
      <c r="H374" s="117"/>
    </row>
    <row r="375" spans="2:8">
      <c r="B375" s="117"/>
      <c r="C375" s="135"/>
      <c r="D375" s="135"/>
      <c r="E375" s="135"/>
      <c r="F375" s="135"/>
      <c r="G375" s="135"/>
      <c r="H375" s="117"/>
    </row>
    <row r="376" spans="2:8">
      <c r="B376" s="117"/>
      <c r="C376" s="135"/>
      <c r="D376" s="135"/>
      <c r="E376" s="135"/>
      <c r="F376" s="135"/>
      <c r="G376" s="135"/>
      <c r="H376" s="117"/>
    </row>
    <row r="377" spans="2:8">
      <c r="B377" s="117"/>
      <c r="C377" s="135"/>
      <c r="D377" s="135"/>
      <c r="E377" s="135"/>
      <c r="F377" s="135"/>
      <c r="G377" s="135"/>
      <c r="H377" s="117"/>
    </row>
    <row r="378" spans="2:8">
      <c r="B378" s="117"/>
      <c r="C378" s="135"/>
      <c r="D378" s="135"/>
      <c r="E378" s="135"/>
      <c r="F378" s="135"/>
      <c r="G378" s="135"/>
      <c r="H378" s="117"/>
    </row>
    <row r="379" spans="2:8">
      <c r="B379" s="117"/>
      <c r="C379" s="135"/>
      <c r="D379" s="135"/>
      <c r="E379" s="135"/>
      <c r="F379" s="135"/>
      <c r="G379" s="135"/>
      <c r="H379" s="117"/>
    </row>
    <row r="380" spans="2:8">
      <c r="B380" s="117"/>
      <c r="C380" s="135"/>
      <c r="D380" s="135"/>
      <c r="E380" s="135"/>
      <c r="F380" s="135"/>
      <c r="G380" s="135"/>
      <c r="H380" s="117"/>
    </row>
    <row r="381" spans="2:8">
      <c r="B381" s="117"/>
      <c r="C381" s="135"/>
      <c r="D381" s="135"/>
      <c r="E381" s="135"/>
      <c r="F381" s="135"/>
      <c r="G381" s="135"/>
      <c r="H381" s="117"/>
    </row>
    <row r="382" spans="2:8">
      <c r="B382" s="117"/>
      <c r="C382" s="135"/>
      <c r="D382" s="135"/>
      <c r="E382" s="135"/>
      <c r="F382" s="135"/>
      <c r="G382" s="135"/>
      <c r="H382" s="117"/>
    </row>
    <row r="383" spans="2:8">
      <c r="B383" s="117"/>
      <c r="C383" s="135"/>
      <c r="D383" s="135"/>
      <c r="E383" s="135"/>
      <c r="F383" s="135"/>
      <c r="G383" s="135"/>
      <c r="H383" s="117"/>
    </row>
    <row r="384" spans="2:8">
      <c r="B384" s="117"/>
      <c r="C384" s="135"/>
      <c r="D384" s="135"/>
      <c r="E384" s="135"/>
      <c r="F384" s="135"/>
      <c r="G384" s="135"/>
      <c r="H384" s="117"/>
    </row>
    <row r="385" spans="2:8">
      <c r="B385" s="117"/>
      <c r="C385" s="135"/>
      <c r="D385" s="135"/>
      <c r="E385" s="135"/>
      <c r="F385" s="135"/>
      <c r="G385" s="135"/>
      <c r="H385" s="117"/>
    </row>
    <row r="386" spans="2:8">
      <c r="B386" s="117"/>
      <c r="C386" s="135"/>
      <c r="D386" s="135"/>
      <c r="E386" s="135"/>
      <c r="F386" s="135"/>
      <c r="G386" s="135"/>
      <c r="H386" s="117"/>
    </row>
    <row r="387" spans="2:8">
      <c r="B387" s="117"/>
      <c r="C387" s="135"/>
      <c r="D387" s="135"/>
      <c r="E387" s="135"/>
      <c r="F387" s="135"/>
      <c r="G387" s="135"/>
      <c r="H387" s="117"/>
    </row>
    <row r="388" spans="2:8">
      <c r="C388" s="135"/>
      <c r="D388" s="135"/>
      <c r="E388" s="135"/>
      <c r="F388" s="135"/>
      <c r="G388" s="135"/>
      <c r="H388" s="117"/>
    </row>
    <row r="389" spans="2:8">
      <c r="C389" s="135"/>
      <c r="D389" s="135"/>
      <c r="E389" s="135"/>
      <c r="F389" s="135"/>
      <c r="G389" s="135"/>
      <c r="H389" s="117"/>
    </row>
    <row r="390" spans="2:8">
      <c r="C390" s="135"/>
      <c r="D390" s="135"/>
      <c r="E390" s="135"/>
      <c r="F390" s="135"/>
      <c r="G390" s="135"/>
      <c r="H390" s="117"/>
    </row>
    <row r="391" spans="2:8">
      <c r="C391" s="135"/>
      <c r="D391" s="135"/>
      <c r="E391" s="135"/>
      <c r="F391" s="135"/>
      <c r="G391" s="135"/>
      <c r="H391" s="117"/>
    </row>
    <row r="392" spans="2:8">
      <c r="C392" s="135"/>
      <c r="D392" s="135"/>
      <c r="E392" s="135"/>
      <c r="F392" s="135"/>
      <c r="G392" s="135"/>
      <c r="H392" s="117"/>
    </row>
    <row r="393" spans="2:8">
      <c r="C393" s="135"/>
      <c r="D393" s="135"/>
      <c r="E393" s="135"/>
      <c r="F393" s="135"/>
      <c r="G393" s="135"/>
      <c r="H393" s="117"/>
    </row>
    <row r="394" spans="2:8">
      <c r="C394" s="135"/>
      <c r="D394" s="135"/>
      <c r="E394" s="135"/>
      <c r="F394" s="135"/>
      <c r="G394" s="135"/>
      <c r="H394" s="117"/>
    </row>
    <row r="395" spans="2:8">
      <c r="C395" s="135"/>
      <c r="D395" s="135"/>
      <c r="E395" s="135"/>
      <c r="F395" s="135"/>
      <c r="G395" s="135"/>
      <c r="H395" s="117"/>
    </row>
    <row r="396" spans="2:8">
      <c r="C396" s="135"/>
      <c r="D396" s="135"/>
      <c r="E396" s="135"/>
      <c r="F396" s="135"/>
      <c r="G396" s="135"/>
      <c r="H396" s="117"/>
    </row>
    <row r="397" spans="2:8">
      <c r="C397" s="135"/>
      <c r="D397" s="135"/>
      <c r="E397" s="135"/>
      <c r="F397" s="135"/>
      <c r="G397" s="135"/>
      <c r="H397" s="117"/>
    </row>
    <row r="398" spans="2:8">
      <c r="C398" s="135"/>
      <c r="D398" s="135"/>
      <c r="E398" s="135"/>
      <c r="F398" s="135"/>
      <c r="G398" s="135"/>
      <c r="H398" s="117"/>
    </row>
    <row r="399" spans="2:8">
      <c r="C399" s="135"/>
      <c r="D399" s="135"/>
      <c r="E399" s="135"/>
      <c r="F399" s="135"/>
      <c r="G399" s="135"/>
      <c r="H399" s="117"/>
    </row>
    <row r="400" spans="2:8">
      <c r="C400" s="135"/>
      <c r="D400" s="135"/>
      <c r="E400" s="135"/>
      <c r="F400" s="135"/>
      <c r="G400" s="135"/>
      <c r="H400" s="117"/>
    </row>
    <row r="401" spans="2:8">
      <c r="C401" s="135"/>
      <c r="D401" s="135"/>
      <c r="E401" s="135"/>
      <c r="F401" s="135"/>
      <c r="G401" s="135"/>
      <c r="H401" s="117"/>
    </row>
    <row r="402" spans="2:8">
      <c r="C402" s="135"/>
      <c r="D402" s="135"/>
      <c r="E402" s="135"/>
      <c r="F402" s="135"/>
      <c r="G402" s="135"/>
      <c r="H402" s="117"/>
    </row>
    <row r="403" spans="2:8">
      <c r="C403" s="135"/>
      <c r="D403" s="135"/>
      <c r="E403" s="135"/>
      <c r="F403" s="135"/>
      <c r="G403" s="135"/>
      <c r="H403" s="117"/>
    </row>
    <row r="404" spans="2:8">
      <c r="B404" s="117"/>
      <c r="C404" s="135"/>
      <c r="D404" s="135"/>
      <c r="E404" s="135"/>
      <c r="F404" s="135"/>
      <c r="G404" s="135"/>
      <c r="H404" s="117"/>
    </row>
    <row r="405" spans="2:8">
      <c r="B405" s="117"/>
      <c r="C405" s="135"/>
      <c r="D405" s="135"/>
      <c r="E405" s="135"/>
      <c r="F405" s="135"/>
      <c r="G405" s="135"/>
      <c r="H405" s="117"/>
    </row>
    <row r="406" spans="2:8">
      <c r="B406" s="117"/>
      <c r="C406" s="135"/>
      <c r="D406" s="135"/>
      <c r="E406" s="135"/>
      <c r="F406" s="135"/>
      <c r="G406" s="135"/>
      <c r="H406" s="117"/>
    </row>
    <row r="407" spans="2:8">
      <c r="B407" s="117"/>
      <c r="C407" s="135"/>
      <c r="D407" s="135"/>
      <c r="E407" s="135"/>
      <c r="F407" s="135"/>
      <c r="G407" s="135"/>
      <c r="H407" s="117"/>
    </row>
    <row r="408" spans="2:8">
      <c r="B408" s="117"/>
      <c r="C408" s="135"/>
      <c r="D408" s="135"/>
      <c r="E408" s="135"/>
      <c r="F408" s="135"/>
      <c r="G408" s="135"/>
      <c r="H408" s="117"/>
    </row>
    <row r="409" spans="2:8">
      <c r="B409" s="117"/>
      <c r="C409" s="135"/>
      <c r="D409" s="135"/>
      <c r="E409" s="135"/>
      <c r="F409" s="135"/>
      <c r="G409" s="135"/>
      <c r="H409" s="117"/>
    </row>
    <row r="410" spans="2:8">
      <c r="B410" s="117"/>
      <c r="C410" s="135"/>
      <c r="D410" s="135"/>
      <c r="E410" s="135"/>
      <c r="F410" s="135"/>
      <c r="G410" s="135"/>
      <c r="H410" s="117"/>
    </row>
    <row r="411" spans="2:8">
      <c r="B411" s="117"/>
      <c r="C411" s="135"/>
      <c r="D411" s="135"/>
      <c r="E411" s="135"/>
      <c r="F411" s="135"/>
      <c r="G411" s="135"/>
      <c r="H411" s="117"/>
    </row>
    <row r="412" spans="2:8">
      <c r="B412" s="117"/>
      <c r="C412" s="135"/>
      <c r="D412" s="135"/>
      <c r="E412" s="135"/>
      <c r="F412" s="135"/>
      <c r="G412" s="135"/>
      <c r="H412" s="117"/>
    </row>
    <row r="413" spans="2:8">
      <c r="B413" s="117"/>
      <c r="C413" s="135"/>
      <c r="D413" s="135"/>
      <c r="E413" s="135"/>
      <c r="F413" s="135"/>
      <c r="G413" s="135"/>
      <c r="H413" s="117"/>
    </row>
    <row r="414" spans="2:8">
      <c r="B414" s="117"/>
      <c r="C414" s="135"/>
      <c r="D414" s="135"/>
      <c r="E414" s="135"/>
      <c r="F414" s="135"/>
      <c r="G414" s="135"/>
      <c r="H414" s="117"/>
    </row>
    <row r="415" spans="2:8">
      <c r="B415" s="117"/>
      <c r="C415" s="135"/>
      <c r="D415" s="135"/>
      <c r="E415" s="135"/>
      <c r="F415" s="135"/>
      <c r="G415" s="135"/>
      <c r="H415" s="117"/>
    </row>
    <row r="416" spans="2:8">
      <c r="B416" s="117"/>
      <c r="C416" s="135"/>
      <c r="D416" s="135"/>
      <c r="E416" s="135"/>
      <c r="F416" s="135"/>
      <c r="G416" s="135"/>
      <c r="H416" s="117"/>
    </row>
    <row r="417" spans="2:8">
      <c r="B417" s="117"/>
      <c r="C417" s="135"/>
      <c r="D417" s="135"/>
      <c r="E417" s="135"/>
      <c r="F417" s="135"/>
      <c r="G417" s="135"/>
      <c r="H417" s="117"/>
    </row>
    <row r="418" spans="2:8">
      <c r="B418" s="117"/>
      <c r="C418" s="135"/>
      <c r="D418" s="135"/>
      <c r="E418" s="135"/>
      <c r="F418" s="135"/>
      <c r="G418" s="135"/>
      <c r="H418" s="117"/>
    </row>
    <row r="419" spans="2:8">
      <c r="B419" s="117"/>
      <c r="C419" s="135"/>
      <c r="D419" s="135"/>
      <c r="E419" s="135"/>
      <c r="F419" s="135"/>
      <c r="G419" s="135"/>
      <c r="H419" s="117"/>
    </row>
    <row r="420" spans="2:8">
      <c r="C420" s="135"/>
      <c r="D420" s="135"/>
      <c r="E420" s="135"/>
      <c r="F420" s="135"/>
      <c r="G420" s="135"/>
      <c r="H420" s="117"/>
    </row>
    <row r="421" spans="2:8">
      <c r="C421" s="135"/>
      <c r="D421" s="135"/>
      <c r="E421" s="135"/>
      <c r="F421" s="135"/>
      <c r="G421" s="135"/>
      <c r="H421" s="117"/>
    </row>
    <row r="422" spans="2:8">
      <c r="C422" s="135"/>
      <c r="D422" s="135"/>
      <c r="E422" s="135"/>
      <c r="F422" s="135"/>
      <c r="G422" s="135"/>
      <c r="H422" s="117"/>
    </row>
    <row r="423" spans="2:8">
      <c r="C423" s="135"/>
      <c r="D423" s="135"/>
      <c r="E423" s="135"/>
      <c r="F423" s="135"/>
      <c r="G423" s="135"/>
      <c r="H423" s="117"/>
    </row>
    <row r="424" spans="2:8">
      <c r="C424" s="135"/>
      <c r="D424" s="135"/>
      <c r="E424" s="135"/>
      <c r="F424" s="135"/>
      <c r="G424" s="135"/>
      <c r="H424" s="117"/>
    </row>
    <row r="425" spans="2:8">
      <c r="C425" s="135"/>
      <c r="D425" s="135"/>
      <c r="E425" s="135"/>
      <c r="F425" s="135"/>
      <c r="G425" s="135"/>
      <c r="H425" s="117"/>
    </row>
    <row r="426" spans="2:8">
      <c r="C426" s="135"/>
      <c r="D426" s="135"/>
      <c r="E426" s="135"/>
      <c r="F426" s="135"/>
      <c r="G426" s="135"/>
      <c r="H426" s="117"/>
    </row>
    <row r="427" spans="2:8">
      <c r="C427" s="135"/>
      <c r="D427" s="135"/>
      <c r="E427" s="135"/>
      <c r="F427" s="135"/>
      <c r="G427" s="135"/>
      <c r="H427" s="117"/>
    </row>
    <row r="428" spans="2:8">
      <c r="C428" s="135"/>
      <c r="D428" s="135"/>
      <c r="E428" s="135"/>
      <c r="F428" s="135"/>
      <c r="G428" s="135"/>
      <c r="H428" s="117"/>
    </row>
    <row r="429" spans="2:8">
      <c r="C429" s="135"/>
      <c r="D429" s="135"/>
      <c r="E429" s="135"/>
      <c r="F429" s="135"/>
      <c r="G429" s="135"/>
      <c r="H429" s="117"/>
    </row>
    <row r="430" spans="2:8">
      <c r="C430" s="135"/>
      <c r="D430" s="135"/>
      <c r="E430" s="135"/>
      <c r="F430" s="135"/>
      <c r="G430" s="135"/>
      <c r="H430" s="117"/>
    </row>
    <row r="431" spans="2:8">
      <c r="C431" s="135"/>
      <c r="D431" s="135"/>
      <c r="E431" s="135"/>
      <c r="F431" s="135"/>
      <c r="G431" s="135"/>
      <c r="H431" s="117"/>
    </row>
    <row r="432" spans="2:8">
      <c r="C432" s="135"/>
      <c r="D432" s="135"/>
      <c r="E432" s="135"/>
      <c r="F432" s="135"/>
      <c r="G432" s="135"/>
      <c r="H432" s="117"/>
    </row>
    <row r="433" spans="2:8">
      <c r="C433" s="135"/>
      <c r="D433" s="135"/>
      <c r="E433" s="135"/>
      <c r="F433" s="135"/>
      <c r="G433" s="135"/>
      <c r="H433" s="117"/>
    </row>
    <row r="434" spans="2:8">
      <c r="C434" s="135"/>
      <c r="D434" s="135"/>
      <c r="E434" s="135"/>
      <c r="F434" s="135"/>
      <c r="G434" s="135"/>
      <c r="H434" s="117"/>
    </row>
    <row r="435" spans="2:8">
      <c r="C435" s="135"/>
      <c r="D435" s="135"/>
      <c r="E435" s="135"/>
      <c r="F435" s="135"/>
      <c r="G435" s="135"/>
      <c r="H435" s="117"/>
    </row>
    <row r="436" spans="2:8">
      <c r="B436" s="117"/>
      <c r="C436" s="135"/>
      <c r="D436" s="135"/>
      <c r="E436" s="135"/>
      <c r="F436" s="135"/>
      <c r="G436" s="135"/>
      <c r="H436" s="117"/>
    </row>
    <row r="437" spans="2:8">
      <c r="B437" s="117"/>
      <c r="C437" s="135"/>
      <c r="D437" s="135"/>
      <c r="E437" s="135"/>
      <c r="F437" s="135"/>
      <c r="G437" s="135"/>
      <c r="H437" s="117"/>
    </row>
    <row r="438" spans="2:8">
      <c r="B438" s="117"/>
      <c r="C438" s="135"/>
      <c r="D438" s="135"/>
      <c r="E438" s="135"/>
      <c r="F438" s="135"/>
      <c r="G438" s="135"/>
      <c r="H438" s="117"/>
    </row>
    <row r="439" spans="2:8">
      <c r="B439" s="117"/>
      <c r="C439" s="135"/>
      <c r="D439" s="135"/>
      <c r="E439" s="135"/>
      <c r="F439" s="135"/>
      <c r="G439" s="135"/>
      <c r="H439" s="117"/>
    </row>
    <row r="440" spans="2:8">
      <c r="B440" s="117"/>
      <c r="C440" s="135"/>
      <c r="D440" s="135"/>
      <c r="E440" s="135"/>
      <c r="F440" s="135"/>
      <c r="G440" s="135"/>
      <c r="H440" s="117"/>
    </row>
    <row r="441" spans="2:8">
      <c r="B441" s="117"/>
      <c r="C441" s="135"/>
      <c r="D441" s="135"/>
      <c r="E441" s="135"/>
      <c r="F441" s="135"/>
      <c r="G441" s="135"/>
      <c r="H441" s="117"/>
    </row>
    <row r="442" spans="2:8">
      <c r="B442" s="117"/>
      <c r="C442" s="135"/>
      <c r="D442" s="135"/>
      <c r="E442" s="135"/>
      <c r="F442" s="135"/>
      <c r="G442" s="135"/>
      <c r="H442" s="117"/>
    </row>
    <row r="443" spans="2:8">
      <c r="B443" s="117"/>
      <c r="C443" s="135"/>
      <c r="D443" s="135"/>
      <c r="E443" s="135"/>
      <c r="F443" s="135"/>
      <c r="G443" s="135"/>
      <c r="H443" s="117"/>
    </row>
    <row r="444" spans="2:8">
      <c r="B444" s="117"/>
      <c r="C444" s="135"/>
      <c r="D444" s="135"/>
      <c r="E444" s="135"/>
      <c r="F444" s="135"/>
      <c r="G444" s="135"/>
      <c r="H444" s="117"/>
    </row>
    <row r="445" spans="2:8">
      <c r="B445" s="117"/>
      <c r="C445" s="135"/>
      <c r="D445" s="135"/>
      <c r="E445" s="135"/>
      <c r="F445" s="135"/>
      <c r="G445" s="135"/>
      <c r="H445" s="117"/>
    </row>
    <row r="446" spans="2:8">
      <c r="B446" s="117"/>
      <c r="C446" s="135"/>
      <c r="D446" s="135"/>
      <c r="E446" s="135"/>
      <c r="F446" s="135"/>
      <c r="G446" s="135"/>
      <c r="H446" s="117"/>
    </row>
    <row r="447" spans="2:8">
      <c r="B447" s="117"/>
      <c r="C447" s="135"/>
      <c r="D447" s="135"/>
      <c r="E447" s="135"/>
      <c r="F447" s="135"/>
      <c r="G447" s="135"/>
      <c r="H447" s="117"/>
    </row>
    <row r="448" spans="2:8">
      <c r="B448" s="117"/>
      <c r="C448" s="135"/>
      <c r="D448" s="135"/>
      <c r="E448" s="135"/>
      <c r="F448" s="135"/>
      <c r="G448" s="135"/>
      <c r="H448" s="117"/>
    </row>
    <row r="449" spans="2:8">
      <c r="B449" s="117"/>
      <c r="C449" s="135"/>
      <c r="D449" s="135"/>
      <c r="E449" s="135"/>
      <c r="F449" s="135"/>
      <c r="G449" s="135"/>
      <c r="H449" s="117"/>
    </row>
    <row r="450" spans="2:8">
      <c r="B450" s="117"/>
      <c r="C450" s="135"/>
      <c r="D450" s="135"/>
      <c r="E450" s="135"/>
      <c r="F450" s="135"/>
      <c r="G450" s="135"/>
      <c r="H450" s="117"/>
    </row>
    <row r="451" spans="2:8">
      <c r="B451" s="117"/>
      <c r="C451" s="135"/>
      <c r="D451" s="135"/>
      <c r="E451" s="135"/>
      <c r="F451" s="135"/>
      <c r="G451" s="135"/>
      <c r="H451" s="117"/>
    </row>
    <row r="452" spans="2:8">
      <c r="B452" s="117"/>
      <c r="C452" s="135"/>
      <c r="D452" s="135"/>
      <c r="E452" s="135"/>
      <c r="F452" s="135"/>
      <c r="G452" s="135"/>
      <c r="H452" s="117"/>
    </row>
    <row r="453" spans="2:8">
      <c r="B453" s="117"/>
      <c r="C453" s="135"/>
      <c r="D453" s="135"/>
      <c r="E453" s="135"/>
      <c r="F453" s="135"/>
      <c r="G453" s="135"/>
      <c r="H453" s="117"/>
    </row>
    <row r="454" spans="2:8">
      <c r="B454" s="117"/>
      <c r="C454" s="135"/>
      <c r="D454" s="135"/>
      <c r="E454" s="135"/>
      <c r="F454" s="135"/>
      <c r="G454" s="135"/>
      <c r="H454" s="117"/>
    </row>
    <row r="455" spans="2:8">
      <c r="B455" s="117"/>
      <c r="C455" s="135"/>
      <c r="D455" s="135"/>
      <c r="E455" s="135"/>
      <c r="F455" s="135"/>
      <c r="G455" s="135"/>
      <c r="H455" s="117"/>
    </row>
    <row r="456" spans="2:8">
      <c r="B456" s="117"/>
      <c r="C456" s="135"/>
      <c r="D456" s="135"/>
      <c r="E456" s="135"/>
      <c r="F456" s="135"/>
      <c r="G456" s="135"/>
      <c r="H456" s="117"/>
    </row>
    <row r="457" spans="2:8">
      <c r="B457" s="117"/>
      <c r="C457" s="135"/>
      <c r="D457" s="135"/>
      <c r="E457" s="135"/>
      <c r="F457" s="135"/>
      <c r="G457" s="135"/>
      <c r="H457" s="117"/>
    </row>
    <row r="458" spans="2:8">
      <c r="B458" s="117"/>
      <c r="C458" s="135"/>
      <c r="D458" s="135"/>
      <c r="E458" s="135"/>
      <c r="F458" s="135"/>
      <c r="G458" s="135"/>
      <c r="H458" s="117"/>
    </row>
    <row r="459" spans="2:8">
      <c r="B459" s="117"/>
      <c r="C459" s="135"/>
      <c r="D459" s="135"/>
      <c r="E459" s="135"/>
      <c r="F459" s="135"/>
      <c r="G459" s="135"/>
      <c r="H459" s="117"/>
    </row>
    <row r="460" spans="2:8">
      <c r="B460" s="117"/>
      <c r="C460" s="135"/>
      <c r="D460" s="135"/>
      <c r="E460" s="135"/>
      <c r="F460" s="135"/>
      <c r="G460" s="135"/>
      <c r="H460" s="117"/>
    </row>
    <row r="461" spans="2:8">
      <c r="B461" s="117"/>
      <c r="C461" s="135"/>
      <c r="D461" s="135"/>
      <c r="E461" s="135"/>
      <c r="F461" s="135"/>
      <c r="G461" s="135"/>
      <c r="H461" s="117"/>
    </row>
    <row r="462" spans="2:8">
      <c r="B462" s="117"/>
      <c r="C462" s="135"/>
      <c r="D462" s="135"/>
      <c r="E462" s="135"/>
      <c r="F462" s="135"/>
      <c r="G462" s="135"/>
      <c r="H462" s="117"/>
    </row>
    <row r="463" spans="2:8">
      <c r="B463" s="117"/>
      <c r="C463" s="135"/>
      <c r="D463" s="135"/>
      <c r="E463" s="135"/>
      <c r="F463" s="135"/>
      <c r="G463" s="135"/>
      <c r="H463" s="117"/>
    </row>
    <row r="464" spans="2:8">
      <c r="B464" s="117"/>
      <c r="C464" s="135"/>
      <c r="D464" s="135"/>
      <c r="E464" s="135"/>
      <c r="F464" s="135"/>
      <c r="G464" s="135"/>
      <c r="H464" s="117"/>
    </row>
    <row r="465" spans="2:8">
      <c r="B465" s="117"/>
      <c r="C465" s="135"/>
      <c r="D465" s="135"/>
      <c r="E465" s="135"/>
      <c r="F465" s="135"/>
      <c r="G465" s="135"/>
      <c r="H465" s="117"/>
    </row>
    <row r="466" spans="2:8">
      <c r="B466" s="117"/>
      <c r="C466" s="135"/>
      <c r="D466" s="135"/>
      <c r="E466" s="135"/>
      <c r="F466" s="135"/>
      <c r="G466" s="135"/>
      <c r="H466" s="117"/>
    </row>
    <row r="467" spans="2:8">
      <c r="B467" s="117"/>
      <c r="C467" s="135"/>
      <c r="D467" s="135"/>
      <c r="E467" s="135"/>
      <c r="F467" s="135"/>
      <c r="G467" s="135"/>
      <c r="H467" s="117"/>
    </row>
    <row r="468" spans="2:8">
      <c r="C468" s="135"/>
      <c r="D468" s="135"/>
      <c r="E468" s="135"/>
      <c r="F468" s="135"/>
      <c r="G468" s="135"/>
      <c r="H468" s="117"/>
    </row>
    <row r="469" spans="2:8">
      <c r="C469" s="135"/>
      <c r="D469" s="135"/>
      <c r="E469" s="135"/>
      <c r="F469" s="135"/>
      <c r="G469" s="135"/>
      <c r="H469" s="117"/>
    </row>
    <row r="470" spans="2:8">
      <c r="C470" s="135"/>
      <c r="D470" s="135"/>
      <c r="E470" s="135"/>
      <c r="F470" s="135"/>
      <c r="G470" s="135"/>
      <c r="H470" s="117"/>
    </row>
    <row r="471" spans="2:8">
      <c r="C471" s="135"/>
      <c r="D471" s="135"/>
      <c r="E471" s="135"/>
      <c r="F471" s="135"/>
      <c r="G471" s="135"/>
      <c r="H471" s="117"/>
    </row>
    <row r="472" spans="2:8">
      <c r="C472" s="135"/>
      <c r="D472" s="135"/>
      <c r="E472" s="135"/>
      <c r="F472" s="135"/>
      <c r="G472" s="135"/>
      <c r="H472" s="117"/>
    </row>
    <row r="473" spans="2:8">
      <c r="C473" s="135"/>
      <c r="D473" s="135"/>
      <c r="E473" s="135"/>
      <c r="F473" s="135"/>
      <c r="G473" s="135"/>
      <c r="H473" s="117"/>
    </row>
    <row r="474" spans="2:8">
      <c r="C474" s="135"/>
      <c r="D474" s="135"/>
      <c r="E474" s="135"/>
      <c r="F474" s="135"/>
      <c r="G474" s="135"/>
      <c r="H474" s="117"/>
    </row>
    <row r="475" spans="2:8">
      <c r="C475" s="135"/>
      <c r="D475" s="135"/>
      <c r="E475" s="135"/>
      <c r="F475" s="135"/>
      <c r="G475" s="135"/>
      <c r="H475" s="117"/>
    </row>
    <row r="476" spans="2:8">
      <c r="C476" s="135"/>
      <c r="D476" s="135"/>
      <c r="E476" s="135"/>
      <c r="F476" s="135"/>
      <c r="G476" s="135"/>
    </row>
    <row r="477" spans="2:8">
      <c r="C477" s="135"/>
      <c r="D477" s="135"/>
      <c r="E477" s="135"/>
      <c r="F477" s="135"/>
      <c r="G477" s="135"/>
      <c r="H477" s="117"/>
    </row>
    <row r="478" spans="2:8">
      <c r="C478" s="135"/>
      <c r="D478" s="135"/>
      <c r="E478" s="135"/>
      <c r="F478" s="135"/>
      <c r="G478" s="135"/>
      <c r="H478" s="117"/>
    </row>
    <row r="479" spans="2:8">
      <c r="C479" s="135"/>
      <c r="D479" s="135"/>
      <c r="E479" s="135"/>
      <c r="F479" s="135"/>
      <c r="G479" s="135"/>
      <c r="H479" s="117"/>
    </row>
    <row r="480" spans="2:8">
      <c r="C480" s="135"/>
      <c r="D480" s="135"/>
      <c r="E480" s="135"/>
      <c r="F480" s="135"/>
      <c r="G480" s="135"/>
      <c r="H480" s="117"/>
    </row>
    <row r="481" spans="2:14">
      <c r="C481" s="135"/>
      <c r="D481" s="135"/>
      <c r="E481" s="135"/>
      <c r="F481" s="135"/>
      <c r="G481" s="135"/>
      <c r="H481" s="117"/>
    </row>
    <row r="482" spans="2:14">
      <c r="C482" s="135"/>
      <c r="D482" s="135"/>
      <c r="E482" s="135"/>
      <c r="F482" s="135"/>
      <c r="G482" s="135"/>
      <c r="H482" s="117"/>
    </row>
    <row r="483" spans="2:14">
      <c r="C483" s="135"/>
      <c r="D483" s="135"/>
      <c r="E483" s="135"/>
      <c r="F483" s="135"/>
      <c r="G483" s="135"/>
      <c r="H483" s="117"/>
    </row>
    <row r="484" spans="2:14">
      <c r="B484" s="117"/>
      <c r="C484" s="135"/>
      <c r="D484" s="135"/>
      <c r="E484" s="135"/>
      <c r="F484" s="135"/>
      <c r="G484" s="135"/>
      <c r="H484" s="117"/>
      <c r="N484" s="135"/>
    </row>
    <row r="485" spans="2:14">
      <c r="B485" s="117"/>
      <c r="C485" s="135"/>
      <c r="D485" s="135"/>
      <c r="E485" s="135"/>
      <c r="F485" s="135"/>
      <c r="G485" s="135"/>
      <c r="H485" s="117"/>
    </row>
    <row r="486" spans="2:14">
      <c r="B486" s="117"/>
      <c r="C486" s="135"/>
      <c r="D486" s="135"/>
      <c r="E486" s="135"/>
      <c r="F486" s="135"/>
      <c r="G486" s="135"/>
      <c r="H486" s="117"/>
    </row>
    <row r="487" spans="2:14">
      <c r="B487" s="117"/>
      <c r="C487" s="135"/>
      <c r="D487" s="135"/>
      <c r="E487" s="135"/>
      <c r="F487" s="135"/>
      <c r="G487" s="135"/>
      <c r="H487" s="117"/>
    </row>
    <row r="488" spans="2:14">
      <c r="B488" s="117"/>
      <c r="C488" s="135"/>
      <c r="D488" s="135"/>
      <c r="E488" s="135"/>
      <c r="F488" s="135"/>
      <c r="G488" s="135"/>
      <c r="H488" s="117"/>
    </row>
    <row r="489" spans="2:14">
      <c r="B489" s="117"/>
      <c r="C489" s="135"/>
      <c r="D489" s="135"/>
      <c r="E489" s="135"/>
      <c r="F489" s="135"/>
      <c r="G489" s="135"/>
      <c r="H489" s="117"/>
    </row>
    <row r="490" spans="2:14">
      <c r="B490" s="117"/>
      <c r="C490" s="135"/>
      <c r="D490" s="135"/>
      <c r="E490" s="135"/>
      <c r="F490" s="135"/>
      <c r="G490" s="135"/>
      <c r="H490" s="117"/>
    </row>
    <row r="491" spans="2:14">
      <c r="B491" s="117"/>
      <c r="C491" s="135"/>
      <c r="D491" s="135"/>
      <c r="E491" s="135"/>
      <c r="F491" s="135"/>
      <c r="G491" s="135"/>
      <c r="H491" s="117"/>
    </row>
    <row r="492" spans="2:14">
      <c r="B492" s="117"/>
      <c r="C492" s="135"/>
      <c r="D492" s="135"/>
      <c r="E492" s="135"/>
      <c r="F492" s="135"/>
      <c r="G492" s="135"/>
      <c r="H492" s="117"/>
    </row>
    <row r="493" spans="2:14">
      <c r="B493" s="117"/>
      <c r="C493" s="135"/>
      <c r="D493" s="135"/>
      <c r="E493" s="135"/>
      <c r="F493" s="135"/>
      <c r="G493" s="135"/>
      <c r="H493" s="117"/>
    </row>
    <row r="494" spans="2:14">
      <c r="B494" s="117"/>
      <c r="C494" s="135"/>
      <c r="D494" s="135"/>
      <c r="E494" s="135"/>
      <c r="F494" s="135"/>
      <c r="G494" s="135"/>
      <c r="H494" s="117"/>
    </row>
    <row r="495" spans="2:14">
      <c r="B495" s="117"/>
      <c r="C495" s="135"/>
      <c r="D495" s="135"/>
      <c r="E495" s="135"/>
      <c r="F495" s="135"/>
      <c r="G495" s="135"/>
      <c r="H495" s="117"/>
    </row>
    <row r="496" spans="2:14">
      <c r="B496" s="117"/>
      <c r="C496" s="135"/>
      <c r="D496" s="135"/>
      <c r="E496" s="135"/>
      <c r="F496" s="135"/>
      <c r="G496" s="135"/>
      <c r="H496" s="117"/>
    </row>
    <row r="497" spans="2:8">
      <c r="B497" s="117"/>
      <c r="C497" s="135"/>
      <c r="D497" s="135"/>
      <c r="E497" s="135"/>
      <c r="F497" s="135"/>
      <c r="G497" s="135"/>
      <c r="H497" s="117"/>
    </row>
    <row r="498" spans="2:8">
      <c r="B498" s="117"/>
      <c r="C498" s="135"/>
      <c r="D498" s="135"/>
      <c r="E498" s="135"/>
      <c r="F498" s="135"/>
      <c r="G498" s="135"/>
      <c r="H498" s="117"/>
    </row>
    <row r="499" spans="2:8">
      <c r="B499" s="117"/>
      <c r="C499" s="135"/>
      <c r="D499" s="135"/>
      <c r="E499" s="135"/>
      <c r="F499" s="135"/>
      <c r="G499" s="135"/>
      <c r="H499" s="117"/>
    </row>
    <row r="500" spans="2:8">
      <c r="B500" s="117"/>
      <c r="C500" s="135"/>
      <c r="D500" s="135"/>
      <c r="E500" s="135"/>
      <c r="F500" s="135"/>
      <c r="G500" s="135"/>
      <c r="H500" s="117"/>
    </row>
    <row r="501" spans="2:8">
      <c r="B501" s="117"/>
      <c r="C501" s="135"/>
      <c r="D501" s="135"/>
      <c r="E501" s="135"/>
      <c r="F501" s="135"/>
      <c r="G501" s="135"/>
      <c r="H501" s="117"/>
    </row>
    <row r="502" spans="2:8">
      <c r="B502" s="117"/>
      <c r="C502" s="135"/>
      <c r="D502" s="135"/>
      <c r="E502" s="135"/>
      <c r="F502" s="135"/>
      <c r="G502" s="135"/>
      <c r="H502" s="117"/>
    </row>
    <row r="503" spans="2:8">
      <c r="B503" s="117"/>
      <c r="C503" s="135"/>
      <c r="D503" s="135"/>
      <c r="E503" s="135"/>
      <c r="F503" s="135"/>
      <c r="G503" s="135"/>
      <c r="H503" s="117"/>
    </row>
    <row r="504" spans="2:8">
      <c r="B504" s="117"/>
      <c r="C504" s="135"/>
      <c r="D504" s="135"/>
      <c r="E504" s="135"/>
      <c r="F504" s="135"/>
      <c r="G504" s="135"/>
      <c r="H504" s="117"/>
    </row>
    <row r="505" spans="2:8">
      <c r="B505" s="117"/>
      <c r="C505" s="135"/>
      <c r="D505" s="135"/>
      <c r="E505" s="135"/>
      <c r="F505" s="135"/>
      <c r="G505" s="135"/>
      <c r="H505" s="117"/>
    </row>
    <row r="506" spans="2:8">
      <c r="B506" s="117"/>
      <c r="C506" s="135"/>
      <c r="D506" s="135"/>
      <c r="E506" s="135"/>
      <c r="F506" s="135"/>
      <c r="G506" s="135"/>
      <c r="H506" s="117"/>
    </row>
    <row r="507" spans="2:8">
      <c r="B507" s="117"/>
      <c r="C507" s="135"/>
      <c r="D507" s="135"/>
      <c r="E507" s="135"/>
      <c r="F507" s="135"/>
      <c r="G507" s="135"/>
      <c r="H507" s="117"/>
    </row>
    <row r="508" spans="2:8">
      <c r="B508" s="117"/>
      <c r="C508" s="135"/>
      <c r="D508" s="135"/>
      <c r="E508" s="135"/>
      <c r="F508" s="135"/>
      <c r="G508" s="135"/>
      <c r="H508" s="117"/>
    </row>
    <row r="509" spans="2:8">
      <c r="B509" s="117"/>
      <c r="C509" s="135"/>
      <c r="D509" s="135"/>
      <c r="E509" s="135"/>
      <c r="F509" s="135"/>
      <c r="G509" s="135"/>
      <c r="H509" s="117"/>
    </row>
    <row r="510" spans="2:8">
      <c r="B510" s="117"/>
      <c r="C510" s="135"/>
      <c r="D510" s="135"/>
      <c r="E510" s="135"/>
      <c r="F510" s="135"/>
      <c r="G510" s="135"/>
      <c r="H510" s="117"/>
    </row>
    <row r="511" spans="2:8">
      <c r="B511" s="117"/>
      <c r="C511" s="135"/>
      <c r="D511" s="135"/>
      <c r="E511" s="135"/>
      <c r="F511" s="135"/>
      <c r="G511" s="135"/>
      <c r="H511" s="117"/>
    </row>
    <row r="512" spans="2:8">
      <c r="B512" s="117"/>
      <c r="C512" s="135"/>
      <c r="D512" s="135"/>
      <c r="E512" s="135"/>
      <c r="F512" s="135"/>
      <c r="G512" s="135"/>
      <c r="H512" s="117"/>
    </row>
    <row r="513" spans="2:8">
      <c r="B513" s="117"/>
      <c r="C513" s="135"/>
      <c r="D513" s="135"/>
      <c r="E513" s="135"/>
      <c r="F513" s="135"/>
      <c r="G513" s="135"/>
      <c r="H513" s="117"/>
    </row>
    <row r="514" spans="2:8">
      <c r="B514" s="117"/>
      <c r="C514" s="135"/>
      <c r="D514" s="135"/>
      <c r="E514" s="135"/>
      <c r="F514" s="135"/>
      <c r="G514" s="135"/>
      <c r="H514" s="117"/>
    </row>
    <row r="515" spans="2:8">
      <c r="B515" s="117"/>
      <c r="C515" s="135"/>
      <c r="D515" s="135"/>
      <c r="E515" s="135"/>
      <c r="F515" s="135"/>
      <c r="G515" s="135"/>
      <c r="H515" s="117"/>
    </row>
    <row r="516" spans="2:8">
      <c r="C516" s="135"/>
      <c r="D516" s="135"/>
      <c r="E516" s="135"/>
      <c r="F516" s="135"/>
      <c r="G516" s="135"/>
      <c r="H516" s="117"/>
    </row>
    <row r="517" spans="2:8">
      <c r="C517" s="135"/>
      <c r="D517" s="135"/>
      <c r="E517" s="135"/>
      <c r="F517" s="135"/>
      <c r="G517" s="135"/>
    </row>
    <row r="518" spans="2:8">
      <c r="C518" s="135"/>
      <c r="D518" s="135"/>
      <c r="E518" s="135"/>
      <c r="F518" s="135"/>
      <c r="G518" s="135"/>
      <c r="H518" s="117"/>
    </row>
    <row r="519" spans="2:8">
      <c r="C519" s="135"/>
      <c r="D519" s="135"/>
      <c r="E519" s="135"/>
      <c r="F519" s="135"/>
      <c r="G519" s="135"/>
      <c r="H519" s="117"/>
    </row>
    <row r="520" spans="2:8">
      <c r="C520" s="135"/>
      <c r="D520" s="135"/>
      <c r="E520" s="135"/>
      <c r="F520" s="135"/>
      <c r="G520" s="135"/>
      <c r="H520" s="117"/>
    </row>
    <row r="521" spans="2:8">
      <c r="C521" s="135"/>
      <c r="D521" s="135"/>
      <c r="E521" s="135"/>
      <c r="F521" s="135"/>
      <c r="G521" s="135"/>
      <c r="H521" s="117"/>
    </row>
    <row r="522" spans="2:8">
      <c r="C522" s="135"/>
      <c r="D522" s="135"/>
      <c r="E522" s="135"/>
      <c r="F522" s="135"/>
      <c r="G522" s="135"/>
      <c r="H522" s="117"/>
    </row>
    <row r="523" spans="2:8">
      <c r="C523" s="135"/>
      <c r="D523" s="135"/>
      <c r="E523" s="135"/>
      <c r="F523" s="135"/>
      <c r="G523" s="135"/>
      <c r="H523" s="117"/>
    </row>
    <row r="524" spans="2:8">
      <c r="C524" s="135"/>
      <c r="D524" s="135"/>
      <c r="E524" s="135"/>
      <c r="F524" s="135"/>
      <c r="G524" s="135"/>
      <c r="H524" s="117"/>
    </row>
    <row r="525" spans="2:8">
      <c r="C525" s="135"/>
      <c r="D525" s="135"/>
      <c r="E525" s="135"/>
      <c r="F525" s="135"/>
      <c r="G525" s="135"/>
      <c r="H525" s="117"/>
    </row>
    <row r="526" spans="2:8">
      <c r="C526" s="135"/>
      <c r="D526" s="135"/>
      <c r="E526" s="135"/>
      <c r="F526" s="135"/>
      <c r="G526" s="135"/>
      <c r="H526" s="117"/>
    </row>
    <row r="527" spans="2:8">
      <c r="C527" s="135"/>
      <c r="D527" s="135"/>
      <c r="E527" s="135"/>
      <c r="F527" s="135"/>
      <c r="G527" s="135"/>
      <c r="H527" s="117"/>
    </row>
    <row r="528" spans="2:8">
      <c r="C528" s="135"/>
      <c r="D528" s="135"/>
      <c r="E528" s="135"/>
      <c r="F528" s="135"/>
      <c r="G528" s="135"/>
      <c r="H528" s="117"/>
    </row>
    <row r="529" spans="2:8">
      <c r="C529" s="135"/>
      <c r="D529" s="135"/>
      <c r="E529" s="135"/>
      <c r="F529" s="135"/>
      <c r="G529" s="135"/>
      <c r="H529" s="117"/>
    </row>
    <row r="530" spans="2:8">
      <c r="C530" s="135"/>
      <c r="D530" s="135"/>
      <c r="E530" s="135"/>
      <c r="F530" s="135"/>
      <c r="G530" s="135"/>
      <c r="H530" s="117"/>
    </row>
    <row r="531" spans="2:8">
      <c r="C531" s="135"/>
      <c r="D531" s="135"/>
      <c r="E531" s="135"/>
      <c r="F531" s="135"/>
      <c r="G531" s="135"/>
      <c r="H531" s="117"/>
    </row>
    <row r="532" spans="2:8">
      <c r="B532" s="117"/>
      <c r="C532" s="135"/>
      <c r="D532" s="135"/>
      <c r="E532" s="135"/>
      <c r="F532" s="135"/>
      <c r="G532" s="135"/>
      <c r="H532" s="117"/>
    </row>
    <row r="533" spans="2:8">
      <c r="B533" s="117"/>
      <c r="C533" s="135"/>
      <c r="D533" s="135"/>
      <c r="E533" s="135"/>
      <c r="F533" s="135"/>
      <c r="G533" s="135"/>
      <c r="H533" s="117"/>
    </row>
    <row r="534" spans="2:8">
      <c r="B534" s="117"/>
      <c r="C534" s="135"/>
      <c r="D534" s="135"/>
      <c r="E534" s="135"/>
      <c r="F534" s="135"/>
      <c r="G534" s="135"/>
      <c r="H534" s="117"/>
    </row>
    <row r="535" spans="2:8">
      <c r="B535" s="117"/>
      <c r="C535" s="135"/>
      <c r="D535" s="135"/>
      <c r="E535" s="135"/>
      <c r="F535" s="135"/>
      <c r="G535" s="135"/>
      <c r="H535" s="117"/>
    </row>
    <row r="536" spans="2:8">
      <c r="B536" s="117"/>
      <c r="C536" s="135"/>
      <c r="D536" s="135"/>
      <c r="E536" s="135"/>
      <c r="F536" s="135"/>
      <c r="G536" s="135"/>
      <c r="H536" s="117"/>
    </row>
    <row r="537" spans="2:8">
      <c r="B537" s="117"/>
      <c r="C537" s="135"/>
      <c r="D537" s="135"/>
      <c r="E537" s="135"/>
      <c r="F537" s="135"/>
      <c r="G537" s="135"/>
      <c r="H537" s="117"/>
    </row>
    <row r="538" spans="2:8">
      <c r="B538" s="117"/>
      <c r="C538" s="135"/>
      <c r="D538" s="135"/>
      <c r="E538" s="135"/>
      <c r="F538" s="135"/>
      <c r="G538" s="135"/>
      <c r="H538" s="117"/>
    </row>
    <row r="539" spans="2:8">
      <c r="B539" s="117"/>
      <c r="C539" s="135"/>
      <c r="D539" s="135"/>
      <c r="E539" s="135"/>
      <c r="F539" s="135"/>
      <c r="G539" s="135"/>
      <c r="H539" s="117"/>
    </row>
    <row r="540" spans="2:8">
      <c r="B540" s="117"/>
      <c r="C540" s="135"/>
      <c r="D540" s="135"/>
      <c r="E540" s="135"/>
      <c r="F540" s="135"/>
      <c r="G540" s="135"/>
      <c r="H540" s="117"/>
    </row>
    <row r="541" spans="2:8">
      <c r="B541" s="117"/>
      <c r="C541" s="135"/>
      <c r="D541" s="135"/>
      <c r="E541" s="135"/>
      <c r="F541" s="135"/>
      <c r="G541" s="135"/>
      <c r="H541" s="117"/>
    </row>
    <row r="542" spans="2:8">
      <c r="B542" s="117"/>
      <c r="C542" s="135"/>
      <c r="D542" s="135"/>
      <c r="E542" s="135"/>
      <c r="F542" s="135"/>
      <c r="G542" s="135"/>
      <c r="H542" s="117"/>
    </row>
    <row r="543" spans="2:8">
      <c r="B543" s="117"/>
      <c r="C543" s="135"/>
      <c r="D543" s="135"/>
      <c r="E543" s="135"/>
      <c r="F543" s="135"/>
      <c r="G543" s="135"/>
      <c r="H543" s="117"/>
    </row>
    <row r="544" spans="2:8">
      <c r="B544" s="117"/>
      <c r="C544" s="135"/>
      <c r="D544" s="135"/>
      <c r="E544" s="135"/>
      <c r="F544" s="135"/>
      <c r="G544" s="135"/>
      <c r="H544" s="117"/>
    </row>
    <row r="545" spans="2:8">
      <c r="B545" s="117"/>
      <c r="C545" s="135"/>
      <c r="D545" s="135"/>
      <c r="E545" s="135"/>
      <c r="F545" s="135"/>
      <c r="G545" s="135"/>
      <c r="H545" s="117"/>
    </row>
    <row r="546" spans="2:8">
      <c r="B546" s="117"/>
      <c r="C546" s="135"/>
      <c r="D546" s="135"/>
      <c r="E546" s="135"/>
      <c r="F546" s="135"/>
      <c r="G546" s="135"/>
      <c r="H546" s="117"/>
    </row>
    <row r="547" spans="2:8">
      <c r="B547" s="117"/>
      <c r="C547" s="135"/>
      <c r="D547" s="135"/>
      <c r="E547" s="135"/>
      <c r="F547" s="135"/>
      <c r="G547" s="135"/>
      <c r="H547" s="117"/>
    </row>
    <row r="548" spans="2:8">
      <c r="C548" s="135"/>
      <c r="D548" s="135"/>
      <c r="E548" s="135"/>
      <c r="F548" s="135"/>
      <c r="G548" s="135"/>
      <c r="H548" s="117"/>
    </row>
    <row r="549" spans="2:8">
      <c r="C549" s="135"/>
      <c r="D549" s="135"/>
      <c r="E549" s="135"/>
      <c r="F549" s="135"/>
      <c r="G549" s="135"/>
      <c r="H549" s="117"/>
    </row>
    <row r="550" spans="2:8">
      <c r="C550" s="135"/>
      <c r="D550" s="135"/>
      <c r="E550" s="135"/>
      <c r="F550" s="135"/>
      <c r="G550" s="135"/>
      <c r="H550" s="117"/>
    </row>
    <row r="551" spans="2:8">
      <c r="C551" s="135"/>
      <c r="D551" s="135"/>
      <c r="E551" s="135"/>
      <c r="F551" s="135"/>
      <c r="G551" s="135"/>
      <c r="H551" s="117"/>
    </row>
    <row r="552" spans="2:8">
      <c r="C552" s="135"/>
      <c r="D552" s="135"/>
      <c r="E552" s="135"/>
      <c r="F552" s="135"/>
      <c r="G552" s="135"/>
      <c r="H552" s="117"/>
    </row>
    <row r="553" spans="2:8">
      <c r="C553" s="135"/>
      <c r="D553" s="135"/>
      <c r="E553" s="135"/>
      <c r="F553" s="135"/>
      <c r="G553" s="135"/>
      <c r="H553" s="117"/>
    </row>
    <row r="554" spans="2:8">
      <c r="C554" s="135"/>
      <c r="D554" s="135"/>
      <c r="E554" s="135"/>
      <c r="F554" s="135"/>
      <c r="G554" s="135"/>
      <c r="H554" s="117"/>
    </row>
    <row r="555" spans="2:8">
      <c r="C555" s="135"/>
      <c r="D555" s="135"/>
      <c r="E555" s="135"/>
      <c r="F555" s="135"/>
      <c r="G555" s="135"/>
      <c r="H555" s="117"/>
    </row>
    <row r="556" spans="2:8">
      <c r="C556" s="135"/>
      <c r="D556" s="135"/>
      <c r="E556" s="135"/>
      <c r="F556" s="135"/>
      <c r="G556" s="135"/>
      <c r="H556" s="117"/>
    </row>
    <row r="557" spans="2:8">
      <c r="C557" s="135"/>
      <c r="D557" s="135"/>
      <c r="E557" s="135"/>
      <c r="F557" s="135"/>
      <c r="G557" s="135"/>
    </row>
    <row r="558" spans="2:8">
      <c r="C558" s="135"/>
      <c r="D558" s="135"/>
      <c r="E558" s="135"/>
      <c r="F558" s="135"/>
      <c r="G558" s="135"/>
      <c r="H558" s="117"/>
    </row>
    <row r="559" spans="2:8">
      <c r="C559" s="135"/>
      <c r="D559" s="135"/>
      <c r="E559" s="135"/>
      <c r="F559" s="135"/>
      <c r="G559" s="135"/>
      <c r="H559" s="117"/>
    </row>
    <row r="560" spans="2:8">
      <c r="C560" s="135"/>
      <c r="D560" s="135"/>
      <c r="E560" s="135"/>
      <c r="F560" s="135"/>
      <c r="G560" s="135"/>
      <c r="H560" s="117"/>
    </row>
    <row r="561" spans="2:8">
      <c r="C561" s="135"/>
      <c r="D561" s="135"/>
      <c r="E561" s="135"/>
      <c r="F561" s="135"/>
      <c r="G561" s="135"/>
      <c r="H561" s="117"/>
    </row>
    <row r="562" spans="2:8">
      <c r="C562" s="135"/>
      <c r="D562" s="135"/>
      <c r="E562" s="135"/>
      <c r="F562" s="135"/>
      <c r="G562" s="135"/>
      <c r="H562" s="117"/>
    </row>
    <row r="563" spans="2:8">
      <c r="C563" s="135"/>
      <c r="D563" s="135"/>
      <c r="E563" s="135"/>
      <c r="F563" s="135"/>
      <c r="G563" s="135"/>
      <c r="H563" s="117"/>
    </row>
    <row r="564" spans="2:8">
      <c r="B564" s="117"/>
      <c r="C564" s="135"/>
      <c r="D564" s="135"/>
      <c r="E564" s="135"/>
      <c r="F564" s="135"/>
      <c r="G564" s="135"/>
      <c r="H564" s="117"/>
    </row>
    <row r="565" spans="2:8">
      <c r="B565" s="117"/>
      <c r="C565" s="135"/>
      <c r="D565" s="135"/>
      <c r="E565" s="135"/>
      <c r="F565" s="135"/>
      <c r="G565" s="135"/>
      <c r="H565" s="117"/>
    </row>
    <row r="566" spans="2:8">
      <c r="B566" s="117"/>
      <c r="C566" s="135"/>
      <c r="D566" s="135"/>
      <c r="E566" s="135"/>
      <c r="F566" s="135"/>
      <c r="G566" s="135"/>
      <c r="H566" s="117"/>
    </row>
    <row r="567" spans="2:8">
      <c r="B567" s="117"/>
      <c r="C567" s="135"/>
      <c r="D567" s="135"/>
      <c r="E567" s="135"/>
      <c r="F567" s="135"/>
      <c r="G567" s="135"/>
      <c r="H567" s="117"/>
    </row>
    <row r="568" spans="2:8">
      <c r="B568" s="117"/>
      <c r="C568" s="135"/>
      <c r="D568" s="135"/>
      <c r="E568" s="135"/>
      <c r="F568" s="135"/>
      <c r="G568" s="135"/>
      <c r="H568" s="117"/>
    </row>
    <row r="569" spans="2:8">
      <c r="B569" s="117"/>
      <c r="C569" s="135"/>
      <c r="D569" s="135"/>
      <c r="E569" s="135"/>
      <c r="F569" s="135"/>
      <c r="G569" s="135"/>
      <c r="H569" s="117"/>
    </row>
    <row r="570" spans="2:8">
      <c r="B570" s="117"/>
      <c r="C570" s="135"/>
      <c r="D570" s="135"/>
      <c r="E570" s="135"/>
      <c r="F570" s="135"/>
      <c r="G570" s="135"/>
      <c r="H570" s="117"/>
    </row>
    <row r="571" spans="2:8">
      <c r="B571" s="117"/>
      <c r="C571" s="135"/>
      <c r="D571" s="135"/>
      <c r="E571" s="135"/>
      <c r="F571" s="135"/>
      <c r="G571" s="135"/>
      <c r="H571" s="117"/>
    </row>
    <row r="572" spans="2:8">
      <c r="B572" s="117"/>
      <c r="C572" s="135"/>
      <c r="D572" s="135"/>
      <c r="E572" s="135"/>
      <c r="F572" s="135"/>
      <c r="G572" s="135"/>
      <c r="H572" s="117"/>
    </row>
    <row r="573" spans="2:8">
      <c r="B573" s="117"/>
      <c r="C573" s="135"/>
      <c r="D573" s="135"/>
      <c r="E573" s="135"/>
      <c r="F573" s="135"/>
      <c r="G573" s="135"/>
      <c r="H573" s="117"/>
    </row>
    <row r="574" spans="2:8">
      <c r="B574" s="117"/>
      <c r="C574" s="135"/>
      <c r="D574" s="135"/>
      <c r="E574" s="135"/>
      <c r="F574" s="135"/>
      <c r="G574" s="135"/>
      <c r="H574" s="117"/>
    </row>
    <row r="575" spans="2:8">
      <c r="B575" s="117"/>
      <c r="C575" s="135"/>
      <c r="D575" s="135"/>
      <c r="E575" s="135"/>
      <c r="F575" s="135"/>
      <c r="G575" s="135"/>
      <c r="H575" s="117"/>
    </row>
    <row r="576" spans="2:8">
      <c r="B576" s="117"/>
      <c r="C576" s="135"/>
      <c r="D576" s="135"/>
      <c r="E576" s="135"/>
      <c r="F576" s="135"/>
      <c r="G576" s="135"/>
      <c r="H576" s="117"/>
    </row>
    <row r="577" spans="2:8">
      <c r="B577" s="117"/>
      <c r="C577" s="135"/>
      <c r="D577" s="135"/>
      <c r="E577" s="135"/>
      <c r="F577" s="135"/>
      <c r="G577" s="135"/>
      <c r="H577" s="117"/>
    </row>
    <row r="578" spans="2:8">
      <c r="B578" s="117"/>
      <c r="C578" s="135"/>
      <c r="D578" s="135"/>
      <c r="E578" s="135"/>
      <c r="F578" s="135"/>
      <c r="G578" s="135"/>
      <c r="H578" s="117"/>
    </row>
    <row r="579" spans="2:8">
      <c r="B579" s="117"/>
      <c r="C579" s="135"/>
      <c r="D579" s="135"/>
      <c r="E579" s="135"/>
      <c r="F579" s="135"/>
      <c r="G579" s="135"/>
      <c r="H579" s="117"/>
    </row>
    <row r="580" spans="2:8">
      <c r="B580" s="117"/>
      <c r="C580" s="135"/>
      <c r="D580" s="135"/>
      <c r="E580" s="135"/>
      <c r="F580" s="135"/>
      <c r="G580" s="135"/>
      <c r="H580" s="117"/>
    </row>
    <row r="581" spans="2:8">
      <c r="B581" s="117"/>
      <c r="C581" s="135"/>
      <c r="D581" s="135"/>
      <c r="E581" s="135"/>
      <c r="F581" s="135"/>
      <c r="G581" s="135"/>
      <c r="H581" s="117"/>
    </row>
    <row r="582" spans="2:8">
      <c r="B582" s="117"/>
      <c r="C582" s="135"/>
      <c r="D582" s="135"/>
      <c r="E582" s="135"/>
      <c r="F582" s="135"/>
      <c r="G582" s="135"/>
      <c r="H582" s="117"/>
    </row>
    <row r="583" spans="2:8">
      <c r="B583" s="117"/>
      <c r="C583" s="135"/>
      <c r="D583" s="135"/>
      <c r="E583" s="135"/>
      <c r="F583" s="135"/>
      <c r="G583" s="135"/>
      <c r="H583" s="117"/>
    </row>
    <row r="584" spans="2:8">
      <c r="B584" s="117"/>
      <c r="C584" s="135"/>
      <c r="D584" s="135"/>
      <c r="E584" s="135"/>
      <c r="F584" s="135"/>
      <c r="G584" s="135"/>
      <c r="H584" s="117"/>
    </row>
    <row r="585" spans="2:8">
      <c r="B585" s="117"/>
      <c r="C585" s="135"/>
      <c r="D585" s="135"/>
      <c r="E585" s="135"/>
      <c r="F585" s="135"/>
      <c r="G585" s="135"/>
      <c r="H585" s="117"/>
    </row>
    <row r="586" spans="2:8">
      <c r="B586" s="117"/>
      <c r="C586" s="135"/>
      <c r="D586" s="135"/>
      <c r="E586" s="135"/>
      <c r="F586" s="135"/>
      <c r="G586" s="135"/>
      <c r="H586" s="117"/>
    </row>
    <row r="587" spans="2:8">
      <c r="B587" s="117"/>
      <c r="C587" s="135"/>
      <c r="D587" s="135"/>
      <c r="E587" s="135"/>
      <c r="F587" s="135"/>
      <c r="G587" s="135"/>
      <c r="H587" s="117"/>
    </row>
    <row r="588" spans="2:8">
      <c r="B588" s="117"/>
      <c r="C588" s="135"/>
      <c r="D588" s="135"/>
      <c r="E588" s="135"/>
      <c r="F588" s="135"/>
      <c r="G588" s="135"/>
      <c r="H588" s="117"/>
    </row>
    <row r="589" spans="2:8">
      <c r="B589" s="117"/>
      <c r="C589" s="135"/>
      <c r="D589" s="135"/>
      <c r="E589" s="135"/>
      <c r="F589" s="135"/>
      <c r="G589" s="135"/>
      <c r="H589" s="117"/>
    </row>
    <row r="590" spans="2:8">
      <c r="B590" s="117"/>
      <c r="C590" s="135"/>
      <c r="D590" s="135"/>
      <c r="E590" s="135"/>
      <c r="F590" s="135"/>
      <c r="G590" s="135"/>
      <c r="H590" s="117"/>
    </row>
    <row r="591" spans="2:8">
      <c r="B591" s="117"/>
      <c r="C591" s="135"/>
      <c r="D591" s="135"/>
      <c r="E591" s="135"/>
      <c r="F591" s="135"/>
      <c r="G591" s="135"/>
      <c r="H591" s="117"/>
    </row>
    <row r="592" spans="2:8">
      <c r="B592" s="117"/>
      <c r="C592" s="135"/>
      <c r="D592" s="135"/>
      <c r="E592" s="135"/>
      <c r="F592" s="135"/>
      <c r="G592" s="135"/>
      <c r="H592" s="117"/>
    </row>
    <row r="593" spans="1:12">
      <c r="B593" s="117"/>
      <c r="C593" s="135"/>
      <c r="D593" s="135"/>
      <c r="E593" s="135"/>
      <c r="F593" s="135"/>
      <c r="G593" s="135"/>
      <c r="H593" s="117"/>
    </row>
    <row r="594" spans="1:12">
      <c r="B594" s="117"/>
      <c r="C594" s="135"/>
      <c r="D594" s="135"/>
      <c r="E594" s="135"/>
      <c r="F594" s="135"/>
      <c r="G594" s="135"/>
      <c r="H594" s="117"/>
    </row>
    <row r="595" spans="1:12">
      <c r="B595" s="117"/>
      <c r="C595" s="135"/>
      <c r="D595" s="135"/>
      <c r="E595" s="135"/>
      <c r="F595" s="135"/>
      <c r="G595" s="135"/>
      <c r="H595" s="117"/>
    </row>
    <row r="596" spans="1:12">
      <c r="C596" s="135"/>
      <c r="D596" s="135"/>
      <c r="E596" s="135"/>
      <c r="F596" s="135"/>
      <c r="G596" s="135"/>
      <c r="H596" s="117"/>
    </row>
    <row r="597" spans="1:12">
      <c r="C597" s="135"/>
      <c r="D597" s="135"/>
      <c r="E597" s="135"/>
      <c r="F597" s="135"/>
      <c r="G597" s="135"/>
      <c r="H597" s="117"/>
    </row>
    <row r="598" spans="1:12">
      <c r="C598" s="135"/>
      <c r="D598" s="135"/>
      <c r="E598" s="135"/>
      <c r="F598" s="135"/>
      <c r="G598" s="135"/>
      <c r="H598" s="117"/>
    </row>
    <row r="599" spans="1:12">
      <c r="A599" s="135"/>
      <c r="C599" s="135"/>
      <c r="D599" s="135"/>
      <c r="E599" s="135"/>
      <c r="F599" s="135"/>
      <c r="G599" s="135"/>
      <c r="I599" s="135"/>
      <c r="J599" s="135"/>
      <c r="K599" s="135"/>
      <c r="L599" s="135"/>
    </row>
    <row r="600" spans="1:12">
      <c r="A600" s="135"/>
      <c r="C600" s="135"/>
      <c r="D600" s="135"/>
      <c r="E600" s="135"/>
      <c r="F600" s="135"/>
      <c r="G600" s="135"/>
      <c r="I600" s="135"/>
      <c r="J600" s="135"/>
      <c r="K600" s="135"/>
      <c r="L600" s="135"/>
    </row>
    <row r="601" spans="1:12">
      <c r="A601" s="135"/>
      <c r="C601" s="135"/>
      <c r="D601" s="135"/>
      <c r="E601" s="135"/>
      <c r="F601" s="135"/>
      <c r="G601" s="135"/>
      <c r="I601" s="135"/>
      <c r="J601" s="135"/>
      <c r="K601" s="135"/>
      <c r="L601" s="135"/>
    </row>
    <row r="602" spans="1:12">
      <c r="A602" s="135"/>
      <c r="C602" s="135"/>
      <c r="D602" s="135"/>
      <c r="E602" s="135"/>
      <c r="F602" s="135"/>
      <c r="G602" s="135"/>
      <c r="I602" s="135"/>
      <c r="J602" s="135"/>
      <c r="K602" s="135"/>
      <c r="L602" s="135"/>
    </row>
    <row r="603" spans="1:12">
      <c r="A603" s="135"/>
      <c r="C603" s="135"/>
      <c r="D603" s="135"/>
      <c r="E603" s="135"/>
      <c r="F603" s="135"/>
      <c r="G603" s="135"/>
      <c r="I603" s="135"/>
      <c r="J603" s="135"/>
      <c r="K603" s="135"/>
      <c r="L603" s="135"/>
    </row>
    <row r="604" spans="1:12">
      <c r="A604" s="135"/>
      <c r="C604" s="135"/>
      <c r="D604" s="135"/>
      <c r="E604" s="135"/>
      <c r="F604" s="135"/>
      <c r="G604" s="135"/>
      <c r="I604" s="135"/>
      <c r="J604" s="135"/>
      <c r="K604" s="135"/>
      <c r="L604" s="135"/>
    </row>
    <row r="605" spans="1:12">
      <c r="A605" s="135"/>
      <c r="C605" s="135"/>
      <c r="D605" s="135"/>
      <c r="E605" s="135"/>
      <c r="F605" s="135"/>
      <c r="G605" s="135"/>
      <c r="I605" s="135"/>
      <c r="J605" s="135"/>
      <c r="K605" s="135"/>
      <c r="L605" s="135"/>
    </row>
    <row r="606" spans="1:12">
      <c r="A606" s="135"/>
      <c r="C606" s="135"/>
      <c r="D606" s="135"/>
      <c r="E606" s="135"/>
      <c r="F606" s="135"/>
      <c r="G606" s="135"/>
      <c r="I606" s="135"/>
      <c r="J606" s="135"/>
      <c r="K606" s="135"/>
      <c r="L606" s="135"/>
    </row>
    <row r="607" spans="1:12">
      <c r="A607" s="135"/>
      <c r="C607" s="135"/>
      <c r="D607" s="135"/>
      <c r="E607" s="135"/>
      <c r="F607" s="135"/>
      <c r="G607" s="135"/>
      <c r="I607" s="135"/>
      <c r="J607" s="135"/>
      <c r="K607" s="135"/>
      <c r="L607" s="135"/>
    </row>
    <row r="608" spans="1:12">
      <c r="A608" s="135"/>
      <c r="C608" s="135"/>
      <c r="D608" s="135"/>
      <c r="E608" s="135"/>
      <c r="F608" s="135"/>
      <c r="G608" s="135"/>
      <c r="I608" s="135"/>
      <c r="J608" s="135"/>
      <c r="K608" s="135"/>
      <c r="L608" s="135"/>
    </row>
    <row r="609" spans="1:12">
      <c r="A609" s="135"/>
      <c r="C609" s="135"/>
      <c r="D609" s="135"/>
      <c r="E609" s="135"/>
      <c r="F609" s="135"/>
      <c r="G609" s="135"/>
      <c r="I609" s="135"/>
      <c r="J609" s="135"/>
      <c r="K609" s="135"/>
      <c r="L609" s="135"/>
    </row>
    <row r="610" spans="1:12">
      <c r="A610" s="135"/>
      <c r="C610" s="135"/>
      <c r="D610" s="135"/>
      <c r="E610" s="135"/>
      <c r="F610" s="135"/>
      <c r="G610" s="135"/>
      <c r="I610" s="135"/>
      <c r="J610" s="135"/>
      <c r="K610" s="135"/>
      <c r="L610" s="135"/>
    </row>
    <row r="611" spans="1:12">
      <c r="A611" s="135"/>
      <c r="C611" s="135"/>
      <c r="D611" s="135"/>
      <c r="E611" s="135"/>
      <c r="F611" s="135"/>
      <c r="G611" s="135"/>
      <c r="I611" s="135"/>
      <c r="J611" s="135"/>
      <c r="K611" s="135"/>
      <c r="L611" s="135"/>
    </row>
    <row r="612" spans="1:12">
      <c r="A612" s="135"/>
      <c r="C612" s="135"/>
      <c r="D612" s="135"/>
      <c r="E612" s="135"/>
      <c r="F612" s="135"/>
      <c r="G612" s="135"/>
      <c r="I612" s="135"/>
      <c r="J612" s="135"/>
      <c r="K612" s="135"/>
      <c r="L612" s="135"/>
    </row>
    <row r="613" spans="1:12">
      <c r="A613" s="135"/>
      <c r="B613" s="156"/>
      <c r="C613" s="135"/>
      <c r="D613" s="135"/>
      <c r="E613" s="135"/>
      <c r="F613" s="135"/>
      <c r="G613" s="135"/>
      <c r="I613" s="135"/>
      <c r="J613" s="135"/>
      <c r="K613" s="135"/>
      <c r="L613" s="135"/>
    </row>
    <row r="614" spans="1:12">
      <c r="A614" s="135"/>
      <c r="C614" s="135"/>
      <c r="D614" s="135"/>
      <c r="E614" s="135"/>
      <c r="F614" s="135"/>
      <c r="G614" s="135"/>
      <c r="I614" s="135"/>
      <c r="J614" s="135"/>
      <c r="K614" s="135"/>
      <c r="L614" s="135"/>
    </row>
    <row r="615" spans="1:12">
      <c r="A615" s="135"/>
      <c r="C615" s="135"/>
      <c r="D615" s="135"/>
      <c r="E615" s="135"/>
      <c r="F615" s="135"/>
      <c r="G615" s="135"/>
      <c r="I615" s="135"/>
      <c r="J615" s="135"/>
      <c r="K615" s="135"/>
      <c r="L615" s="135"/>
    </row>
    <row r="616" spans="1:12">
      <c r="A616" s="135"/>
      <c r="C616" s="135"/>
      <c r="D616" s="135"/>
      <c r="E616" s="135"/>
      <c r="F616" s="135"/>
      <c r="G616" s="135"/>
      <c r="I616" s="135"/>
      <c r="J616" s="135"/>
      <c r="K616" s="135"/>
      <c r="L616" s="135"/>
    </row>
    <row r="617" spans="1:12">
      <c r="A617" s="135"/>
      <c r="C617" s="135"/>
      <c r="D617" s="135"/>
      <c r="E617" s="135"/>
      <c r="F617" s="135"/>
      <c r="G617" s="135"/>
      <c r="I617" s="135"/>
      <c r="J617" s="135"/>
      <c r="K617" s="135"/>
      <c r="L617" s="135"/>
    </row>
    <row r="618" spans="1:12">
      <c r="H618" s="117"/>
    </row>
    <row r="619" spans="1:12">
      <c r="H619" s="117"/>
    </row>
  </sheetData>
  <mergeCells count="16">
    <mergeCell ref="B1:L1"/>
    <mergeCell ref="B2:L2"/>
    <mergeCell ref="B3:L3"/>
    <mergeCell ref="B4:F4"/>
    <mergeCell ref="A5:D5"/>
    <mergeCell ref="F5:F6"/>
    <mergeCell ref="A6:D6"/>
    <mergeCell ref="H6:K6"/>
    <mergeCell ref="D23:E23"/>
    <mergeCell ref="G24:H24"/>
    <mergeCell ref="A7:F9"/>
    <mergeCell ref="H7:K7"/>
    <mergeCell ref="H8:K8"/>
    <mergeCell ref="H9:K9"/>
    <mergeCell ref="H10:K10"/>
    <mergeCell ref="H11:I11"/>
  </mergeCells>
  <pageMargins left="0.51181102362204722" right="0.51181102362204722" top="0.78740157480314965" bottom="0.78740157480314965" header="0.31496062992125984" footer="0.31496062992125984"/>
  <pageSetup paperSize="9" scale="87" orientation="landscape" r:id="rId1"/>
  <ignoredErrors>
    <ignoredError sqref="D17" formula="1"/>
  </ignoredErrors>
  <drawing r:id="rId2"/>
</worksheet>
</file>

<file path=xl/worksheets/sheet8.xml><?xml version="1.0" encoding="utf-8"?>
<worksheet xmlns="http://schemas.openxmlformats.org/spreadsheetml/2006/main" xmlns:r="http://schemas.openxmlformats.org/officeDocument/2006/relationships">
  <sheetPr>
    <pageSetUpPr fitToPage="1"/>
  </sheetPr>
  <dimension ref="B1:P48"/>
  <sheetViews>
    <sheetView view="pageBreakPreview" zoomScale="115" zoomScaleSheetLayoutView="115" workbookViewId="0">
      <selection activeCell="D38" sqref="D38"/>
    </sheetView>
  </sheetViews>
  <sheetFormatPr defaultColWidth="8" defaultRowHeight="12.75"/>
  <cols>
    <col min="1" max="1" width="1.85546875" style="893" customWidth="1"/>
    <col min="2" max="3" width="10" style="893" customWidth="1"/>
    <col min="4" max="4" width="12.85546875" style="893" customWidth="1"/>
    <col min="5" max="5" width="9.5703125" style="894" customWidth="1"/>
    <col min="6" max="6" width="14" style="893" customWidth="1"/>
    <col min="7" max="9" width="11" style="893" customWidth="1"/>
    <col min="10" max="16384" width="8" style="893"/>
  </cols>
  <sheetData>
    <row r="1" spans="2:9" ht="16.5" thickBot="1">
      <c r="B1" s="1360" t="s">
        <v>35644</v>
      </c>
      <c r="C1" s="1361"/>
      <c r="D1" s="1361"/>
      <c r="E1" s="1361"/>
      <c r="F1" s="1361"/>
      <c r="G1" s="1361"/>
      <c r="H1" s="1361"/>
      <c r="I1" s="1362"/>
    </row>
    <row r="2" spans="2:9">
      <c r="B2" s="905"/>
      <c r="C2" s="905"/>
      <c r="D2" s="905"/>
      <c r="E2" s="906"/>
      <c r="F2" s="905"/>
      <c r="G2" s="905"/>
      <c r="H2" s="905"/>
      <c r="I2" s="905"/>
    </row>
    <row r="3" spans="2:9" ht="13.5" thickBot="1">
      <c r="B3" s="1368" t="s">
        <v>35735</v>
      </c>
      <c r="C3" s="1368"/>
      <c r="D3" s="1368"/>
      <c r="E3" s="1368"/>
      <c r="F3" s="1368"/>
      <c r="G3" s="1368"/>
      <c r="H3" s="1368"/>
      <c r="I3" s="1368"/>
    </row>
    <row r="4" spans="2:9" ht="16.5" thickBot="1">
      <c r="B4" s="1360" t="s">
        <v>35645</v>
      </c>
      <c r="C4" s="1361"/>
      <c r="D4" s="1361"/>
      <c r="E4" s="1361"/>
      <c r="F4" s="1361"/>
      <c r="G4" s="1361"/>
      <c r="H4" s="1361"/>
      <c r="I4" s="1362"/>
    </row>
    <row r="5" spans="2:9" ht="13.5" thickBot="1">
      <c r="B5" s="907"/>
      <c r="C5" s="907"/>
      <c r="D5" s="907"/>
      <c r="E5" s="908"/>
      <c r="F5" s="907"/>
      <c r="G5" s="907"/>
      <c r="H5" s="907"/>
      <c r="I5" s="907"/>
    </row>
    <row r="6" spans="2:9" ht="13.5" thickBot="1">
      <c r="B6" s="959" t="s">
        <v>9</v>
      </c>
      <c r="C6" s="1363" t="s">
        <v>10</v>
      </c>
      <c r="D6" s="1364"/>
      <c r="E6" s="1364"/>
      <c r="F6" s="960" t="s">
        <v>35646</v>
      </c>
      <c r="G6" s="895"/>
      <c r="H6" s="895"/>
      <c r="I6" s="895"/>
    </row>
    <row r="7" spans="2:9" ht="13.5" thickBot="1">
      <c r="B7" s="909" t="s">
        <v>35647</v>
      </c>
      <c r="C7" s="1365" t="s">
        <v>35648</v>
      </c>
      <c r="D7" s="1366"/>
      <c r="E7" s="1366"/>
      <c r="F7" s="910">
        <f>SUM(F8:F11)</f>
        <v>6.3</v>
      </c>
      <c r="G7" s="896"/>
      <c r="H7" s="896"/>
      <c r="I7" s="896"/>
    </row>
    <row r="8" spans="2:9">
      <c r="B8" s="911" t="s">
        <v>176</v>
      </c>
      <c r="C8" s="912" t="s">
        <v>35649</v>
      </c>
      <c r="D8" s="913"/>
      <c r="E8" s="914" t="s">
        <v>35650</v>
      </c>
      <c r="F8" s="898">
        <v>4</v>
      </c>
      <c r="G8" s="897"/>
      <c r="H8" s="897"/>
      <c r="I8" s="897"/>
    </row>
    <row r="9" spans="2:9">
      <c r="B9" s="911" t="s">
        <v>179</v>
      </c>
      <c r="C9" s="915" t="s">
        <v>35651</v>
      </c>
      <c r="D9" s="916"/>
      <c r="E9" s="917" t="s">
        <v>35652</v>
      </c>
      <c r="F9" s="898">
        <v>0.8</v>
      </c>
      <c r="G9" s="897"/>
      <c r="H9" s="897"/>
      <c r="I9" s="897"/>
    </row>
    <row r="10" spans="2:9">
      <c r="B10" s="911" t="s">
        <v>181</v>
      </c>
      <c r="C10" s="915" t="s">
        <v>35653</v>
      </c>
      <c r="D10" s="916"/>
      <c r="E10" s="917" t="s">
        <v>35654</v>
      </c>
      <c r="F10" s="918">
        <v>1</v>
      </c>
      <c r="G10" s="897"/>
      <c r="H10" s="897"/>
      <c r="I10" s="897"/>
    </row>
    <row r="11" spans="2:9" ht="13.5" thickBot="1">
      <c r="B11" s="919" t="s">
        <v>184</v>
      </c>
      <c r="C11" s="920" t="s">
        <v>35655</v>
      </c>
      <c r="D11" s="921"/>
      <c r="E11" s="922" t="s">
        <v>35654</v>
      </c>
      <c r="F11" s="923">
        <v>0.5</v>
      </c>
      <c r="G11" s="897"/>
      <c r="H11" s="897"/>
      <c r="I11" s="897"/>
    </row>
    <row r="12" spans="2:9" ht="13.5" thickBot="1">
      <c r="B12" s="961" t="s">
        <v>35656</v>
      </c>
      <c r="C12" s="962" t="s">
        <v>35657</v>
      </c>
      <c r="D12" s="963"/>
      <c r="E12" s="964" t="s">
        <v>35658</v>
      </c>
      <c r="F12" s="965">
        <f>SUM(F13:F16)</f>
        <v>13.15</v>
      </c>
      <c r="G12" s="896"/>
      <c r="H12" s="896"/>
      <c r="I12" s="896"/>
    </row>
    <row r="13" spans="2:9">
      <c r="B13" s="911" t="s">
        <v>21</v>
      </c>
      <c r="C13" s="912" t="s">
        <v>35659</v>
      </c>
      <c r="D13" s="913"/>
      <c r="E13" s="914" t="s">
        <v>35658</v>
      </c>
      <c r="F13" s="898">
        <v>3</v>
      </c>
      <c r="G13" s="897"/>
      <c r="H13" s="897"/>
      <c r="I13" s="897"/>
    </row>
    <row r="14" spans="2:9">
      <c r="B14" s="924" t="s">
        <v>22</v>
      </c>
      <c r="C14" s="915" t="s">
        <v>35660</v>
      </c>
      <c r="D14" s="916"/>
      <c r="E14" s="917" t="s">
        <v>35658</v>
      </c>
      <c r="F14" s="918">
        <v>0.65</v>
      </c>
      <c r="G14" s="897"/>
      <c r="H14" s="897"/>
      <c r="I14" s="897"/>
    </row>
    <row r="15" spans="2:9">
      <c r="B15" s="924" t="s">
        <v>25</v>
      </c>
      <c r="C15" s="915" t="s">
        <v>35661</v>
      </c>
      <c r="D15" s="916"/>
      <c r="E15" s="917" t="s">
        <v>35658</v>
      </c>
      <c r="F15" s="918">
        <v>5</v>
      </c>
      <c r="G15" s="897"/>
      <c r="H15" s="897"/>
      <c r="I15" s="897"/>
    </row>
    <row r="16" spans="2:9" ht="13.5" thickBot="1">
      <c r="B16" s="925" t="s">
        <v>59</v>
      </c>
      <c r="C16" s="926" t="s">
        <v>35662</v>
      </c>
      <c r="D16" s="927"/>
      <c r="E16" s="928" t="s">
        <v>35658</v>
      </c>
      <c r="F16" s="929">
        <v>4.5</v>
      </c>
      <c r="G16" s="897"/>
      <c r="H16" s="897"/>
      <c r="I16" s="897"/>
    </row>
    <row r="17" spans="2:16" ht="13.5" thickBot="1">
      <c r="B17" s="961" t="s">
        <v>35663</v>
      </c>
      <c r="C17" s="962" t="s">
        <v>35664</v>
      </c>
      <c r="D17" s="963"/>
      <c r="E17" s="964" t="s">
        <v>14496</v>
      </c>
      <c r="F17" s="965">
        <f>F18</f>
        <v>5</v>
      </c>
      <c r="G17" s="896"/>
      <c r="H17" s="896"/>
      <c r="I17" s="896"/>
    </row>
    <row r="18" spans="2:16" ht="13.5" thickBot="1">
      <c r="B18" s="930" t="s">
        <v>108</v>
      </c>
      <c r="C18" s="931" t="s">
        <v>35665</v>
      </c>
      <c r="D18" s="932"/>
      <c r="E18" s="933"/>
      <c r="F18" s="899">
        <v>5</v>
      </c>
      <c r="G18" s="897"/>
      <c r="H18" s="897"/>
      <c r="I18" s="897"/>
    </row>
    <row r="19" spans="2:16" ht="13.5" thickBot="1">
      <c r="B19" s="934"/>
      <c r="C19" s="1367"/>
      <c r="D19" s="1367"/>
      <c r="E19" s="1367"/>
      <c r="F19" s="935"/>
      <c r="G19" s="907"/>
      <c r="H19" s="907"/>
      <c r="I19" s="907"/>
    </row>
    <row r="20" spans="2:16">
      <c r="B20" s="934"/>
      <c r="C20" s="936" t="s">
        <v>35666</v>
      </c>
      <c r="D20" s="937" t="s">
        <v>35667</v>
      </c>
      <c r="E20" s="937" t="s">
        <v>35668</v>
      </c>
      <c r="F20" s="937" t="s">
        <v>35669</v>
      </c>
      <c r="G20" s="938" t="s">
        <v>35670</v>
      </c>
      <c r="H20" s="939"/>
      <c r="I20" s="907"/>
    </row>
    <row r="21" spans="2:16" s="894" customFormat="1">
      <c r="B21" s="908"/>
      <c r="C21" s="940"/>
      <c r="D21" s="906"/>
      <c r="E21" s="941" t="s">
        <v>35671</v>
      </c>
      <c r="F21" s="941"/>
      <c r="G21" s="906"/>
      <c r="H21" s="942"/>
      <c r="I21" s="908"/>
      <c r="P21" s="901"/>
    </row>
    <row r="22" spans="2:16" s="894" customFormat="1">
      <c r="B22" s="908"/>
      <c r="C22" s="940"/>
      <c r="D22" s="906"/>
      <c r="E22" s="906"/>
      <c r="F22" s="906"/>
      <c r="G22" s="906"/>
      <c r="H22" s="942"/>
      <c r="I22" s="908"/>
    </row>
    <row r="23" spans="2:16" s="894" customFormat="1">
      <c r="B23" s="908"/>
      <c r="C23" s="943"/>
      <c r="D23" s="905"/>
      <c r="E23" s="906"/>
      <c r="F23" s="905"/>
      <c r="G23" s="905"/>
      <c r="H23" s="944"/>
      <c r="I23" s="908"/>
      <c r="K23" s="893"/>
      <c r="L23" s="893"/>
      <c r="M23" s="893"/>
      <c r="N23" s="893"/>
      <c r="O23" s="893"/>
      <c r="P23" s="893"/>
    </row>
    <row r="24" spans="2:16">
      <c r="B24" s="907"/>
      <c r="C24" s="945" t="s">
        <v>35672</v>
      </c>
      <c r="D24" s="946">
        <f>(1+(F8+F10+F11)/100)</f>
        <v>1.0549999999999999</v>
      </c>
      <c r="E24" s="947">
        <f>(1+F9/100)</f>
        <v>1.008</v>
      </c>
      <c r="F24" s="948">
        <f>(1+F17/100)</f>
        <v>1.05</v>
      </c>
      <c r="G24" s="949" t="s">
        <v>35670</v>
      </c>
      <c r="H24" s="950"/>
      <c r="I24" s="907"/>
    </row>
    <row r="25" spans="2:16" s="894" customFormat="1">
      <c r="B25" s="908"/>
      <c r="C25" s="951"/>
      <c r="D25" s="906"/>
      <c r="E25" s="952">
        <f>1-(F12/100)</f>
        <v>0.86850000000000005</v>
      </c>
      <c r="F25" s="952"/>
      <c r="G25" s="905"/>
      <c r="H25" s="944"/>
      <c r="I25" s="908"/>
      <c r="K25" s="893"/>
      <c r="L25" s="893"/>
      <c r="M25" s="893"/>
      <c r="N25" s="893"/>
      <c r="O25" s="893"/>
      <c r="P25" s="893"/>
    </row>
    <row r="26" spans="2:16">
      <c r="B26" s="907"/>
      <c r="C26" s="951"/>
      <c r="D26" s="905"/>
      <c r="E26" s="906"/>
      <c r="F26" s="905"/>
      <c r="G26" s="905"/>
      <c r="H26" s="944"/>
      <c r="I26" s="907"/>
    </row>
    <row r="27" spans="2:16">
      <c r="B27" s="907"/>
      <c r="C27" s="945" t="s">
        <v>35672</v>
      </c>
      <c r="D27" s="953">
        <f>ROUND(D24*E24*F24,4)</f>
        <v>1.1166</v>
      </c>
      <c r="E27" s="949" t="s">
        <v>35673</v>
      </c>
      <c r="F27" s="906"/>
      <c r="G27" s="949"/>
      <c r="H27" s="944"/>
      <c r="I27" s="907"/>
    </row>
    <row r="28" spans="2:16">
      <c r="B28" s="907"/>
      <c r="C28" s="951"/>
      <c r="D28" s="906">
        <f>E25</f>
        <v>0.86850000000000005</v>
      </c>
      <c r="E28" s="906"/>
      <c r="F28" s="905"/>
      <c r="G28" s="905"/>
      <c r="H28" s="944"/>
      <c r="I28" s="907"/>
    </row>
    <row r="29" spans="2:16">
      <c r="B29" s="907"/>
      <c r="C29" s="951"/>
      <c r="D29" s="905"/>
      <c r="E29" s="906"/>
      <c r="F29" s="905"/>
      <c r="G29" s="905"/>
      <c r="H29" s="944"/>
      <c r="I29" s="907"/>
    </row>
    <row r="30" spans="2:16">
      <c r="B30" s="907"/>
      <c r="C30" s="945" t="s">
        <v>35672</v>
      </c>
      <c r="D30" s="905">
        <f>D27/D28</f>
        <v>1.2856649395509498</v>
      </c>
      <c r="E30" s="949" t="s">
        <v>35673</v>
      </c>
      <c r="F30" s="905"/>
      <c r="G30" s="905"/>
      <c r="H30" s="944"/>
      <c r="I30" s="907"/>
    </row>
    <row r="31" spans="2:16">
      <c r="B31" s="907"/>
      <c r="C31" s="951"/>
      <c r="D31" s="905"/>
      <c r="E31" s="906"/>
      <c r="F31" s="905"/>
      <c r="G31" s="905"/>
      <c r="H31" s="944"/>
      <c r="I31" s="907"/>
    </row>
    <row r="32" spans="2:16">
      <c r="B32" s="907"/>
      <c r="C32" s="945" t="s">
        <v>35672</v>
      </c>
      <c r="D32" s="905">
        <f>D30-1</f>
        <v>0.28566493955094985</v>
      </c>
      <c r="E32" s="949" t="s">
        <v>35674</v>
      </c>
      <c r="F32" s="905"/>
      <c r="G32" s="905"/>
      <c r="H32" s="944"/>
      <c r="I32" s="907"/>
    </row>
    <row r="33" spans="2:16" ht="13.5" thickBot="1">
      <c r="B33" s="907"/>
      <c r="C33" s="943"/>
      <c r="D33" s="905"/>
      <c r="E33" s="906"/>
      <c r="F33" s="905"/>
      <c r="G33" s="905"/>
      <c r="H33" s="944"/>
      <c r="I33" s="907"/>
    </row>
    <row r="34" spans="2:16" ht="13.5" thickBot="1">
      <c r="B34" s="907"/>
      <c r="C34" s="957" t="s">
        <v>35675</v>
      </c>
      <c r="D34" s="958">
        <f>ROUNDUP(D32,4)</f>
        <v>0.28570000000000001</v>
      </c>
      <c r="E34" s="954"/>
      <c r="F34" s="955"/>
      <c r="G34" s="955"/>
      <c r="H34" s="956"/>
      <c r="I34" s="907"/>
    </row>
    <row r="35" spans="2:16">
      <c r="C35" s="900"/>
      <c r="D35" s="900"/>
      <c r="E35" s="902"/>
      <c r="F35" s="900"/>
    </row>
    <row r="36" spans="2:16">
      <c r="C36" s="894"/>
      <c r="D36" s="894"/>
      <c r="F36" s="894"/>
      <c r="G36" s="903"/>
      <c r="H36" s="894"/>
      <c r="K36" s="894"/>
      <c r="L36" s="894"/>
      <c r="M36" s="894"/>
      <c r="N36" s="894"/>
      <c r="O36" s="894"/>
      <c r="P36" s="894"/>
    </row>
    <row r="37" spans="2:16">
      <c r="G37" s="151"/>
    </row>
    <row r="38" spans="2:16">
      <c r="C38" s="894"/>
      <c r="D38" s="894"/>
      <c r="F38" s="894"/>
      <c r="G38" s="904"/>
      <c r="H38" s="894"/>
      <c r="K38" s="894"/>
      <c r="L38" s="894"/>
      <c r="M38" s="894"/>
      <c r="N38" s="894"/>
      <c r="O38" s="894"/>
      <c r="P38" s="894"/>
    </row>
    <row r="39" spans="2:16">
      <c r="G39" s="151"/>
    </row>
    <row r="40" spans="2:16">
      <c r="G40" s="151"/>
    </row>
    <row r="41" spans="2:16">
      <c r="G41" s="903"/>
    </row>
    <row r="42" spans="2:16">
      <c r="G42" s="151"/>
    </row>
    <row r="43" spans="2:16">
      <c r="G43" s="151"/>
    </row>
    <row r="44" spans="2:16">
      <c r="G44" s="151"/>
    </row>
    <row r="45" spans="2:16">
      <c r="G45" s="151"/>
    </row>
    <row r="46" spans="2:16">
      <c r="G46" s="151"/>
    </row>
    <row r="47" spans="2:16">
      <c r="G47" s="151"/>
    </row>
    <row r="48" spans="2:16">
      <c r="G48" s="151"/>
    </row>
  </sheetData>
  <mergeCells count="6">
    <mergeCell ref="B1:I1"/>
    <mergeCell ref="B4:I4"/>
    <mergeCell ref="C6:E6"/>
    <mergeCell ref="C7:E7"/>
    <mergeCell ref="C19:E19"/>
    <mergeCell ref="B3:I3"/>
  </mergeCells>
  <printOptions horizontalCentered="1"/>
  <pageMargins left="0.98425196850393704" right="0.78740157480314965" top="0.78740157480314965" bottom="0.78740157480314965" header="0.31496062992125984" footer="0.31496062992125984"/>
  <pageSetup paperSize="9" scale="92" orientation="portrait" r:id="rId1"/>
</worksheet>
</file>

<file path=xl/worksheets/sheet9.xml><?xml version="1.0" encoding="utf-8"?>
<worksheet xmlns="http://schemas.openxmlformats.org/spreadsheetml/2006/main" xmlns:r="http://schemas.openxmlformats.org/officeDocument/2006/relationships">
  <dimension ref="A1:D23020"/>
  <sheetViews>
    <sheetView workbookViewId="0">
      <selection activeCell="B26" sqref="B26"/>
    </sheetView>
  </sheetViews>
  <sheetFormatPr defaultRowHeight="12.75"/>
  <cols>
    <col min="1" max="1" width="13.7109375" style="68" customWidth="1"/>
    <col min="2" max="2" width="101" style="68" customWidth="1"/>
    <col min="3" max="3" width="6.7109375" style="68" customWidth="1"/>
  </cols>
  <sheetData>
    <row r="1" spans="1:4">
      <c r="A1" s="568" t="s">
        <v>35629</v>
      </c>
      <c r="B1" s="569"/>
      <c r="C1" s="569"/>
      <c r="D1" s="166"/>
    </row>
    <row r="2" spans="1:4">
      <c r="A2" s="68" t="s">
        <v>239</v>
      </c>
      <c r="B2" s="68" t="s">
        <v>10</v>
      </c>
      <c r="C2" s="68" t="s">
        <v>169</v>
      </c>
    </row>
    <row r="3" spans="1:4" s="67" customFormat="1" ht="51">
      <c r="A3" s="1042" t="s">
        <v>34652</v>
      </c>
      <c r="B3" s="1043" t="s">
        <v>34646</v>
      </c>
      <c r="C3" s="1042" t="s">
        <v>163</v>
      </c>
      <c r="D3" s="1044" t="s">
        <v>19</v>
      </c>
    </row>
    <row r="4" spans="1:4" ht="51" hidden="1">
      <c r="A4" s="572" t="s">
        <v>34653</v>
      </c>
      <c r="B4" s="573" t="s">
        <v>34654</v>
      </c>
      <c r="C4" s="570" t="s">
        <v>163</v>
      </c>
      <c r="D4" s="571" t="s">
        <v>19</v>
      </c>
    </row>
    <row r="5" spans="1:4">
      <c r="A5" s="568" t="s">
        <v>35630</v>
      </c>
      <c r="B5" s="569"/>
      <c r="C5" s="569"/>
      <c r="D5" s="166"/>
    </row>
    <row r="6" spans="1:4">
      <c r="A6" s="68" t="s">
        <v>239</v>
      </c>
      <c r="B6" s="68" t="s">
        <v>10</v>
      </c>
      <c r="C6" s="68" t="s">
        <v>169</v>
      </c>
    </row>
    <row r="7" spans="1:4">
      <c r="A7" s="68" t="s">
        <v>240</v>
      </c>
      <c r="B7" s="68" t="s">
        <v>241</v>
      </c>
      <c r="C7" s="68" t="s">
        <v>15</v>
      </c>
      <c r="D7" t="str">
        <f t="shared" ref="D7:D70" si="0">LOWER(C7)</f>
        <v>un</v>
      </c>
    </row>
    <row r="8" spans="1:4">
      <c r="A8" s="68" t="s">
        <v>242</v>
      </c>
      <c r="B8" s="68" t="s">
        <v>241</v>
      </c>
      <c r="C8" s="68" t="s">
        <v>15</v>
      </c>
      <c r="D8" t="str">
        <f t="shared" si="0"/>
        <v>un</v>
      </c>
    </row>
    <row r="9" spans="1:4">
      <c r="A9" s="68" t="s">
        <v>243</v>
      </c>
      <c r="B9" s="68" t="s">
        <v>244</v>
      </c>
      <c r="C9" s="68" t="s">
        <v>15</v>
      </c>
      <c r="D9" t="str">
        <f t="shared" si="0"/>
        <v>un</v>
      </c>
    </row>
    <row r="10" spans="1:4">
      <c r="A10" s="68" t="s">
        <v>245</v>
      </c>
      <c r="B10" s="68" t="s">
        <v>244</v>
      </c>
      <c r="C10" s="68" t="s">
        <v>15</v>
      </c>
      <c r="D10" t="str">
        <f t="shared" si="0"/>
        <v>un</v>
      </c>
    </row>
    <row r="11" spans="1:4">
      <c r="A11" s="68" t="s">
        <v>246</v>
      </c>
      <c r="B11" s="68" t="s">
        <v>247</v>
      </c>
      <c r="C11" s="68" t="s">
        <v>15</v>
      </c>
      <c r="D11" t="str">
        <f t="shared" si="0"/>
        <v>un</v>
      </c>
    </row>
    <row r="12" spans="1:4">
      <c r="A12" s="68" t="s">
        <v>248</v>
      </c>
      <c r="B12" s="68" t="s">
        <v>247</v>
      </c>
      <c r="C12" s="68" t="s">
        <v>15</v>
      </c>
      <c r="D12" t="str">
        <f t="shared" si="0"/>
        <v>un</v>
      </c>
    </row>
    <row r="13" spans="1:4">
      <c r="A13" s="68" t="s">
        <v>249</v>
      </c>
      <c r="B13" s="68" t="s">
        <v>250</v>
      </c>
      <c r="C13" s="68" t="s">
        <v>15</v>
      </c>
      <c r="D13" t="str">
        <f t="shared" si="0"/>
        <v>un</v>
      </c>
    </row>
    <row r="14" spans="1:4">
      <c r="A14" s="68" t="s">
        <v>251</v>
      </c>
      <c r="B14" s="68" t="s">
        <v>250</v>
      </c>
      <c r="C14" s="68" t="s">
        <v>15</v>
      </c>
      <c r="D14" t="str">
        <f t="shared" si="0"/>
        <v>un</v>
      </c>
    </row>
    <row r="15" spans="1:4">
      <c r="A15" s="68" t="s">
        <v>252</v>
      </c>
      <c r="B15" s="68" t="s">
        <v>253</v>
      </c>
      <c r="C15" s="68" t="s">
        <v>15</v>
      </c>
      <c r="D15" t="str">
        <f t="shared" si="0"/>
        <v>un</v>
      </c>
    </row>
    <row r="16" spans="1:4">
      <c r="A16" s="68" t="s">
        <v>254</v>
      </c>
      <c r="B16" s="68" t="s">
        <v>253</v>
      </c>
      <c r="C16" s="68" t="s">
        <v>15</v>
      </c>
      <c r="D16" t="str">
        <f t="shared" si="0"/>
        <v>un</v>
      </c>
    </row>
    <row r="17" spans="1:4">
      <c r="A17" s="68" t="s">
        <v>255</v>
      </c>
      <c r="B17" s="68" t="s">
        <v>256</v>
      </c>
      <c r="C17" s="68" t="s">
        <v>15</v>
      </c>
      <c r="D17" t="str">
        <f t="shared" si="0"/>
        <v>un</v>
      </c>
    </row>
    <row r="18" spans="1:4">
      <c r="A18" s="68" t="s">
        <v>257</v>
      </c>
      <c r="B18" s="68" t="s">
        <v>256</v>
      </c>
      <c r="C18" s="68" t="s">
        <v>15</v>
      </c>
      <c r="D18" t="str">
        <f t="shared" si="0"/>
        <v>un</v>
      </c>
    </row>
    <row r="19" spans="1:4">
      <c r="A19" s="68" t="s">
        <v>258</v>
      </c>
      <c r="B19" s="68" t="s">
        <v>259</v>
      </c>
      <c r="C19" s="68" t="s">
        <v>15</v>
      </c>
      <c r="D19" t="str">
        <f t="shared" si="0"/>
        <v>un</v>
      </c>
    </row>
    <row r="20" spans="1:4">
      <c r="A20" s="68" t="s">
        <v>260</v>
      </c>
      <c r="B20" s="68" t="s">
        <v>259</v>
      </c>
      <c r="C20" s="68" t="s">
        <v>15</v>
      </c>
      <c r="D20" t="str">
        <f t="shared" si="0"/>
        <v>un</v>
      </c>
    </row>
    <row r="21" spans="1:4">
      <c r="A21" s="68" t="s">
        <v>261</v>
      </c>
      <c r="B21" s="68" t="s">
        <v>262</v>
      </c>
      <c r="C21" s="68" t="s">
        <v>15</v>
      </c>
      <c r="D21" t="str">
        <f t="shared" si="0"/>
        <v>un</v>
      </c>
    </row>
    <row r="22" spans="1:4">
      <c r="A22" s="68" t="s">
        <v>263</v>
      </c>
      <c r="B22" s="68" t="s">
        <v>262</v>
      </c>
      <c r="C22" s="68" t="s">
        <v>15</v>
      </c>
      <c r="D22" t="str">
        <f t="shared" si="0"/>
        <v>un</v>
      </c>
    </row>
    <row r="23" spans="1:4">
      <c r="A23" s="68" t="s">
        <v>264</v>
      </c>
      <c r="B23" s="68" t="s">
        <v>265</v>
      </c>
      <c r="C23" s="68" t="s">
        <v>15</v>
      </c>
      <c r="D23" t="str">
        <f t="shared" si="0"/>
        <v>un</v>
      </c>
    </row>
    <row r="24" spans="1:4">
      <c r="A24" s="68" t="s">
        <v>266</v>
      </c>
      <c r="B24" s="68" t="s">
        <v>265</v>
      </c>
      <c r="C24" s="68" t="s">
        <v>15</v>
      </c>
      <c r="D24" t="str">
        <f t="shared" si="0"/>
        <v>un</v>
      </c>
    </row>
    <row r="25" spans="1:4">
      <c r="A25" s="68" t="s">
        <v>267</v>
      </c>
      <c r="B25" s="68" t="s">
        <v>268</v>
      </c>
      <c r="C25" s="68" t="s">
        <v>15</v>
      </c>
      <c r="D25" t="str">
        <f t="shared" si="0"/>
        <v>un</v>
      </c>
    </row>
    <row r="26" spans="1:4">
      <c r="A26" s="68" t="s">
        <v>269</v>
      </c>
      <c r="B26" s="68" t="s">
        <v>268</v>
      </c>
      <c r="C26" s="68" t="s">
        <v>15</v>
      </c>
      <c r="D26" t="str">
        <f t="shared" si="0"/>
        <v>un</v>
      </c>
    </row>
    <row r="27" spans="1:4">
      <c r="A27" s="68" t="s">
        <v>270</v>
      </c>
      <c r="B27" s="68" t="s">
        <v>271</v>
      </c>
      <c r="C27" s="68" t="s">
        <v>15</v>
      </c>
      <c r="D27" t="str">
        <f t="shared" si="0"/>
        <v>un</v>
      </c>
    </row>
    <row r="28" spans="1:4">
      <c r="A28" s="68" t="s">
        <v>272</v>
      </c>
      <c r="B28" s="68" t="s">
        <v>271</v>
      </c>
      <c r="C28" s="68" t="s">
        <v>15</v>
      </c>
      <c r="D28" t="str">
        <f t="shared" si="0"/>
        <v>un</v>
      </c>
    </row>
    <row r="29" spans="1:4">
      <c r="A29" s="68" t="s">
        <v>273</v>
      </c>
      <c r="B29" s="68" t="s">
        <v>274</v>
      </c>
      <c r="C29" s="68" t="s">
        <v>15</v>
      </c>
      <c r="D29" t="str">
        <f t="shared" si="0"/>
        <v>un</v>
      </c>
    </row>
    <row r="30" spans="1:4">
      <c r="A30" s="68" t="s">
        <v>275</v>
      </c>
      <c r="B30" s="68" t="s">
        <v>274</v>
      </c>
      <c r="C30" s="68" t="s">
        <v>15</v>
      </c>
      <c r="D30" t="str">
        <f t="shared" si="0"/>
        <v>un</v>
      </c>
    </row>
    <row r="31" spans="1:4">
      <c r="A31" s="68" t="s">
        <v>276</v>
      </c>
      <c r="B31" s="68" t="s">
        <v>277</v>
      </c>
      <c r="C31" s="68" t="s">
        <v>15</v>
      </c>
      <c r="D31" t="str">
        <f t="shared" si="0"/>
        <v>un</v>
      </c>
    </row>
    <row r="32" spans="1:4">
      <c r="A32" s="68" t="s">
        <v>278</v>
      </c>
      <c r="B32" s="68" t="s">
        <v>277</v>
      </c>
      <c r="C32" s="68" t="s">
        <v>15</v>
      </c>
      <c r="D32" t="str">
        <f t="shared" si="0"/>
        <v>un</v>
      </c>
    </row>
    <row r="33" spans="1:4">
      <c r="A33" s="68" t="s">
        <v>279</v>
      </c>
      <c r="B33" s="68" t="s">
        <v>24232</v>
      </c>
      <c r="C33" s="68" t="s">
        <v>15</v>
      </c>
      <c r="D33" t="str">
        <f t="shared" si="0"/>
        <v>un</v>
      </c>
    </row>
    <row r="34" spans="1:4">
      <c r="A34" s="68" t="s">
        <v>280</v>
      </c>
      <c r="B34" s="68" t="s">
        <v>24232</v>
      </c>
      <c r="C34" s="68" t="s">
        <v>15</v>
      </c>
      <c r="D34" t="str">
        <f t="shared" si="0"/>
        <v>un</v>
      </c>
    </row>
    <row r="35" spans="1:4">
      <c r="A35" s="68" t="s">
        <v>281</v>
      </c>
      <c r="B35" s="68" t="s">
        <v>24233</v>
      </c>
      <c r="C35" s="68" t="s">
        <v>15</v>
      </c>
      <c r="D35" t="str">
        <f t="shared" si="0"/>
        <v>un</v>
      </c>
    </row>
    <row r="36" spans="1:4">
      <c r="A36" s="68" t="s">
        <v>282</v>
      </c>
      <c r="B36" s="68" t="s">
        <v>24233</v>
      </c>
      <c r="C36" s="68" t="s">
        <v>15</v>
      </c>
      <c r="D36" t="str">
        <f t="shared" si="0"/>
        <v>un</v>
      </c>
    </row>
    <row r="37" spans="1:4">
      <c r="A37" s="68" t="s">
        <v>283</v>
      </c>
      <c r="B37" s="68" t="s">
        <v>24234</v>
      </c>
      <c r="C37" s="68" t="s">
        <v>15</v>
      </c>
      <c r="D37" t="str">
        <f t="shared" si="0"/>
        <v>un</v>
      </c>
    </row>
    <row r="38" spans="1:4">
      <c r="A38" s="68" t="s">
        <v>284</v>
      </c>
      <c r="B38" s="68" t="s">
        <v>24234</v>
      </c>
      <c r="C38" s="68" t="s">
        <v>15</v>
      </c>
      <c r="D38" t="str">
        <f t="shared" si="0"/>
        <v>un</v>
      </c>
    </row>
    <row r="39" spans="1:4">
      <c r="A39" s="68" t="s">
        <v>285</v>
      </c>
      <c r="B39" s="68" t="s">
        <v>24235</v>
      </c>
      <c r="C39" s="68" t="s">
        <v>15</v>
      </c>
      <c r="D39" t="str">
        <f t="shared" si="0"/>
        <v>un</v>
      </c>
    </row>
    <row r="40" spans="1:4">
      <c r="A40" s="68" t="s">
        <v>286</v>
      </c>
      <c r="B40" s="68" t="s">
        <v>24235</v>
      </c>
      <c r="C40" s="68" t="s">
        <v>15</v>
      </c>
      <c r="D40" t="str">
        <f t="shared" si="0"/>
        <v>un</v>
      </c>
    </row>
    <row r="41" spans="1:4">
      <c r="A41" s="68" t="s">
        <v>287</v>
      </c>
      <c r="B41" s="68" t="s">
        <v>24236</v>
      </c>
      <c r="C41" s="68" t="s">
        <v>15</v>
      </c>
      <c r="D41" t="str">
        <f t="shared" si="0"/>
        <v>un</v>
      </c>
    </row>
    <row r="42" spans="1:4">
      <c r="A42" s="68" t="s">
        <v>288</v>
      </c>
      <c r="B42" s="68" t="s">
        <v>24236</v>
      </c>
      <c r="C42" s="68" t="s">
        <v>15</v>
      </c>
      <c r="D42" t="str">
        <f t="shared" si="0"/>
        <v>un</v>
      </c>
    </row>
    <row r="43" spans="1:4">
      <c r="A43" s="68" t="s">
        <v>289</v>
      </c>
      <c r="B43" s="68" t="s">
        <v>24237</v>
      </c>
      <c r="C43" s="68" t="s">
        <v>15</v>
      </c>
      <c r="D43" t="str">
        <f t="shared" si="0"/>
        <v>un</v>
      </c>
    </row>
    <row r="44" spans="1:4">
      <c r="A44" s="68" t="s">
        <v>290</v>
      </c>
      <c r="B44" s="68" t="s">
        <v>24237</v>
      </c>
      <c r="C44" s="68" t="s">
        <v>15</v>
      </c>
      <c r="D44" t="str">
        <f t="shared" si="0"/>
        <v>un</v>
      </c>
    </row>
    <row r="45" spans="1:4">
      <c r="A45" s="68" t="s">
        <v>291</v>
      </c>
      <c r="B45" s="68" t="s">
        <v>24238</v>
      </c>
      <c r="C45" s="68" t="s">
        <v>15</v>
      </c>
      <c r="D45" t="str">
        <f t="shared" si="0"/>
        <v>un</v>
      </c>
    </row>
    <row r="46" spans="1:4">
      <c r="A46" s="68" t="s">
        <v>292</v>
      </c>
      <c r="B46" s="68" t="s">
        <v>24238</v>
      </c>
      <c r="C46" s="68" t="s">
        <v>15</v>
      </c>
      <c r="D46" t="str">
        <f t="shared" si="0"/>
        <v>un</v>
      </c>
    </row>
    <row r="47" spans="1:4">
      <c r="A47" s="68" t="s">
        <v>293</v>
      </c>
      <c r="B47" s="68" t="s">
        <v>24239</v>
      </c>
      <c r="C47" s="68" t="s">
        <v>15</v>
      </c>
      <c r="D47" t="str">
        <f t="shared" si="0"/>
        <v>un</v>
      </c>
    </row>
    <row r="48" spans="1:4">
      <c r="A48" s="68" t="s">
        <v>294</v>
      </c>
      <c r="B48" s="68" t="s">
        <v>24239</v>
      </c>
      <c r="C48" s="68" t="s">
        <v>15</v>
      </c>
      <c r="D48" t="str">
        <f t="shared" si="0"/>
        <v>un</v>
      </c>
    </row>
    <row r="49" spans="1:4">
      <c r="A49" s="68" t="s">
        <v>295</v>
      </c>
      <c r="B49" s="68" t="s">
        <v>24240</v>
      </c>
      <c r="C49" s="68" t="s">
        <v>15</v>
      </c>
      <c r="D49" t="str">
        <f t="shared" si="0"/>
        <v>un</v>
      </c>
    </row>
    <row r="50" spans="1:4">
      <c r="A50" s="68" t="s">
        <v>296</v>
      </c>
      <c r="B50" s="68" t="s">
        <v>24240</v>
      </c>
      <c r="C50" s="68" t="s">
        <v>15</v>
      </c>
      <c r="D50" t="str">
        <f t="shared" si="0"/>
        <v>un</v>
      </c>
    </row>
    <row r="51" spans="1:4">
      <c r="A51" s="68" t="s">
        <v>297</v>
      </c>
      <c r="B51" s="68" t="s">
        <v>298</v>
      </c>
      <c r="C51" s="68" t="s">
        <v>15</v>
      </c>
      <c r="D51" t="str">
        <f t="shared" si="0"/>
        <v>un</v>
      </c>
    </row>
    <row r="52" spans="1:4">
      <c r="A52" s="68" t="s">
        <v>299</v>
      </c>
      <c r="B52" s="68" t="s">
        <v>298</v>
      </c>
      <c r="C52" s="68" t="s">
        <v>15</v>
      </c>
      <c r="D52" t="str">
        <f t="shared" si="0"/>
        <v>un</v>
      </c>
    </row>
    <row r="53" spans="1:4">
      <c r="A53" s="68" t="s">
        <v>300</v>
      </c>
      <c r="B53" s="68" t="s">
        <v>301</v>
      </c>
      <c r="C53" s="68" t="s">
        <v>15</v>
      </c>
      <c r="D53" t="str">
        <f t="shared" si="0"/>
        <v>un</v>
      </c>
    </row>
    <row r="54" spans="1:4">
      <c r="A54" s="68" t="s">
        <v>302</v>
      </c>
      <c r="B54" s="68" t="s">
        <v>301</v>
      </c>
      <c r="C54" s="68" t="s">
        <v>15</v>
      </c>
      <c r="D54" t="str">
        <f t="shared" si="0"/>
        <v>un</v>
      </c>
    </row>
    <row r="55" spans="1:4">
      <c r="A55" s="68" t="s">
        <v>303</v>
      </c>
      <c r="B55" s="68" t="s">
        <v>304</v>
      </c>
      <c r="C55" s="68" t="s">
        <v>15</v>
      </c>
      <c r="D55" t="str">
        <f t="shared" si="0"/>
        <v>un</v>
      </c>
    </row>
    <row r="56" spans="1:4">
      <c r="A56" s="68" t="s">
        <v>305</v>
      </c>
      <c r="B56" s="68" t="s">
        <v>304</v>
      </c>
      <c r="C56" s="68" t="s">
        <v>15</v>
      </c>
      <c r="D56" t="str">
        <f t="shared" si="0"/>
        <v>un</v>
      </c>
    </row>
    <row r="57" spans="1:4">
      <c r="A57" s="68" t="s">
        <v>306</v>
      </c>
      <c r="B57" s="68" t="s">
        <v>307</v>
      </c>
      <c r="C57" s="68" t="s">
        <v>15</v>
      </c>
      <c r="D57" t="str">
        <f t="shared" si="0"/>
        <v>un</v>
      </c>
    </row>
    <row r="58" spans="1:4">
      <c r="A58" s="68" t="s">
        <v>308</v>
      </c>
      <c r="B58" s="68" t="s">
        <v>307</v>
      </c>
      <c r="C58" s="68" t="s">
        <v>15</v>
      </c>
      <c r="D58" t="str">
        <f t="shared" si="0"/>
        <v>un</v>
      </c>
    </row>
    <row r="59" spans="1:4">
      <c r="A59" s="68" t="s">
        <v>309</v>
      </c>
      <c r="B59" s="68" t="s">
        <v>310</v>
      </c>
      <c r="C59" s="68" t="s">
        <v>15</v>
      </c>
      <c r="D59" t="str">
        <f t="shared" si="0"/>
        <v>un</v>
      </c>
    </row>
    <row r="60" spans="1:4">
      <c r="A60" s="68" t="s">
        <v>311</v>
      </c>
      <c r="B60" s="68" t="s">
        <v>310</v>
      </c>
      <c r="C60" s="68" t="s">
        <v>15</v>
      </c>
      <c r="D60" t="str">
        <f t="shared" si="0"/>
        <v>un</v>
      </c>
    </row>
    <row r="61" spans="1:4">
      <c r="A61" s="68" t="s">
        <v>312</v>
      </c>
      <c r="B61" s="68" t="s">
        <v>313</v>
      </c>
      <c r="C61" s="68" t="s">
        <v>15</v>
      </c>
      <c r="D61" t="str">
        <f t="shared" si="0"/>
        <v>un</v>
      </c>
    </row>
    <row r="62" spans="1:4">
      <c r="A62" s="68" t="s">
        <v>314</v>
      </c>
      <c r="B62" s="68" t="s">
        <v>313</v>
      </c>
      <c r="C62" s="68" t="s">
        <v>15</v>
      </c>
      <c r="D62" t="str">
        <f t="shared" si="0"/>
        <v>un</v>
      </c>
    </row>
    <row r="63" spans="1:4">
      <c r="A63" s="68" t="s">
        <v>315</v>
      </c>
      <c r="B63" s="68" t="s">
        <v>316</v>
      </c>
      <c r="C63" s="68" t="s">
        <v>15</v>
      </c>
      <c r="D63" t="str">
        <f t="shared" si="0"/>
        <v>un</v>
      </c>
    </row>
    <row r="64" spans="1:4">
      <c r="A64" s="68" t="s">
        <v>317</v>
      </c>
      <c r="B64" s="68" t="s">
        <v>316</v>
      </c>
      <c r="C64" s="68" t="s">
        <v>15</v>
      </c>
      <c r="D64" t="str">
        <f t="shared" si="0"/>
        <v>un</v>
      </c>
    </row>
    <row r="65" spans="1:4">
      <c r="A65" s="68" t="s">
        <v>318</v>
      </c>
      <c r="B65" s="68" t="s">
        <v>24241</v>
      </c>
      <c r="C65" s="68" t="s">
        <v>15</v>
      </c>
      <c r="D65" t="str">
        <f t="shared" si="0"/>
        <v>un</v>
      </c>
    </row>
    <row r="66" spans="1:4">
      <c r="A66" s="68" t="s">
        <v>319</v>
      </c>
      <c r="B66" s="68" t="s">
        <v>24241</v>
      </c>
      <c r="C66" s="68" t="s">
        <v>15</v>
      </c>
      <c r="D66" t="str">
        <f t="shared" si="0"/>
        <v>un</v>
      </c>
    </row>
    <row r="67" spans="1:4">
      <c r="A67" s="68" t="s">
        <v>320</v>
      </c>
      <c r="B67" s="68" t="s">
        <v>321</v>
      </c>
      <c r="C67" s="68" t="s">
        <v>15</v>
      </c>
      <c r="D67" t="str">
        <f t="shared" si="0"/>
        <v>un</v>
      </c>
    </row>
    <row r="68" spans="1:4">
      <c r="A68" s="68" t="s">
        <v>322</v>
      </c>
      <c r="B68" s="68" t="s">
        <v>321</v>
      </c>
      <c r="C68" s="68" t="s">
        <v>15</v>
      </c>
      <c r="D68" t="str">
        <f t="shared" si="0"/>
        <v>un</v>
      </c>
    </row>
    <row r="69" spans="1:4">
      <c r="A69" s="68" t="s">
        <v>323</v>
      </c>
      <c r="B69" s="68" t="s">
        <v>324</v>
      </c>
      <c r="C69" s="68" t="s">
        <v>15</v>
      </c>
      <c r="D69" t="str">
        <f t="shared" si="0"/>
        <v>un</v>
      </c>
    </row>
    <row r="70" spans="1:4">
      <c r="A70" s="68" t="s">
        <v>325</v>
      </c>
      <c r="B70" s="68" t="s">
        <v>324</v>
      </c>
      <c r="C70" s="68" t="s">
        <v>15</v>
      </c>
      <c r="D70" t="str">
        <f t="shared" si="0"/>
        <v>un</v>
      </c>
    </row>
    <row r="71" spans="1:4">
      <c r="A71" s="68" t="s">
        <v>326</v>
      </c>
      <c r="B71" s="68" t="s">
        <v>327</v>
      </c>
      <c r="C71" s="68" t="s">
        <v>15</v>
      </c>
      <c r="D71" t="str">
        <f t="shared" ref="D71:D134" si="1">LOWER(C71)</f>
        <v>un</v>
      </c>
    </row>
    <row r="72" spans="1:4">
      <c r="A72" s="68" t="s">
        <v>328</v>
      </c>
      <c r="B72" s="68" t="s">
        <v>327</v>
      </c>
      <c r="C72" s="68" t="s">
        <v>15</v>
      </c>
      <c r="D72" t="str">
        <f t="shared" si="1"/>
        <v>un</v>
      </c>
    </row>
    <row r="73" spans="1:4">
      <c r="A73" s="68" t="s">
        <v>329</v>
      </c>
      <c r="B73" s="68" t="s">
        <v>330</v>
      </c>
      <c r="C73" s="68" t="s">
        <v>15</v>
      </c>
      <c r="D73" t="str">
        <f t="shared" si="1"/>
        <v>un</v>
      </c>
    </row>
    <row r="74" spans="1:4">
      <c r="A74" s="68" t="s">
        <v>331</v>
      </c>
      <c r="B74" s="68" t="s">
        <v>330</v>
      </c>
      <c r="C74" s="68" t="s">
        <v>15</v>
      </c>
      <c r="D74" t="str">
        <f t="shared" si="1"/>
        <v>un</v>
      </c>
    </row>
    <row r="75" spans="1:4">
      <c r="A75" s="68" t="s">
        <v>332</v>
      </c>
      <c r="B75" s="68" t="s">
        <v>333</v>
      </c>
      <c r="C75" s="68" t="s">
        <v>15</v>
      </c>
      <c r="D75" t="str">
        <f t="shared" si="1"/>
        <v>un</v>
      </c>
    </row>
    <row r="76" spans="1:4">
      <c r="A76" s="68" t="s">
        <v>334</v>
      </c>
      <c r="B76" s="68" t="s">
        <v>333</v>
      </c>
      <c r="C76" s="68" t="s">
        <v>15</v>
      </c>
      <c r="D76" t="str">
        <f t="shared" si="1"/>
        <v>un</v>
      </c>
    </row>
    <row r="77" spans="1:4">
      <c r="A77" s="68" t="s">
        <v>335</v>
      </c>
      <c r="B77" s="68" t="s">
        <v>336</v>
      </c>
      <c r="C77" s="68" t="s">
        <v>15</v>
      </c>
      <c r="D77" t="str">
        <f t="shared" si="1"/>
        <v>un</v>
      </c>
    </row>
    <row r="78" spans="1:4">
      <c r="A78" s="68" t="s">
        <v>337</v>
      </c>
      <c r="B78" s="68" t="s">
        <v>336</v>
      </c>
      <c r="C78" s="68" t="s">
        <v>15</v>
      </c>
      <c r="D78" t="str">
        <f t="shared" si="1"/>
        <v>un</v>
      </c>
    </row>
    <row r="79" spans="1:4">
      <c r="A79" s="68" t="s">
        <v>338</v>
      </c>
      <c r="B79" s="68" t="s">
        <v>24242</v>
      </c>
      <c r="C79" s="68" t="s">
        <v>15</v>
      </c>
      <c r="D79" t="str">
        <f t="shared" si="1"/>
        <v>un</v>
      </c>
    </row>
    <row r="80" spans="1:4">
      <c r="A80" s="68" t="s">
        <v>339</v>
      </c>
      <c r="B80" s="68" t="s">
        <v>24242</v>
      </c>
      <c r="C80" s="68" t="s">
        <v>15</v>
      </c>
      <c r="D80" t="str">
        <f t="shared" si="1"/>
        <v>un</v>
      </c>
    </row>
    <row r="81" spans="1:4">
      <c r="A81" s="68" t="s">
        <v>340</v>
      </c>
      <c r="B81" s="68" t="s">
        <v>24243</v>
      </c>
      <c r="C81" s="68" t="s">
        <v>15</v>
      </c>
      <c r="D81" t="str">
        <f t="shared" si="1"/>
        <v>un</v>
      </c>
    </row>
    <row r="82" spans="1:4">
      <c r="A82" s="68" t="s">
        <v>341</v>
      </c>
      <c r="B82" s="68" t="s">
        <v>24243</v>
      </c>
      <c r="C82" s="68" t="s">
        <v>15</v>
      </c>
      <c r="D82" t="str">
        <f t="shared" si="1"/>
        <v>un</v>
      </c>
    </row>
    <row r="83" spans="1:4">
      <c r="A83" s="68" t="s">
        <v>342</v>
      </c>
      <c r="B83" s="68" t="s">
        <v>24244</v>
      </c>
      <c r="C83" s="68" t="s">
        <v>15</v>
      </c>
      <c r="D83" t="str">
        <f t="shared" si="1"/>
        <v>un</v>
      </c>
    </row>
    <row r="84" spans="1:4">
      <c r="A84" s="68" t="s">
        <v>343</v>
      </c>
      <c r="B84" s="68" t="s">
        <v>24244</v>
      </c>
      <c r="C84" s="68" t="s">
        <v>15</v>
      </c>
      <c r="D84" t="str">
        <f t="shared" si="1"/>
        <v>un</v>
      </c>
    </row>
    <row r="85" spans="1:4">
      <c r="A85" s="68" t="s">
        <v>344</v>
      </c>
      <c r="B85" s="68" t="s">
        <v>24245</v>
      </c>
      <c r="C85" s="68" t="s">
        <v>14</v>
      </c>
      <c r="D85" t="str">
        <f t="shared" si="1"/>
        <v>m</v>
      </c>
    </row>
    <row r="86" spans="1:4">
      <c r="A86" s="68" t="s">
        <v>345</v>
      </c>
      <c r="B86" s="68" t="s">
        <v>24245</v>
      </c>
      <c r="C86" s="68" t="s">
        <v>14</v>
      </c>
      <c r="D86" t="str">
        <f t="shared" si="1"/>
        <v>m</v>
      </c>
    </row>
    <row r="87" spans="1:4">
      <c r="A87" s="68" t="s">
        <v>346</v>
      </c>
      <c r="B87" s="68" t="s">
        <v>347</v>
      </c>
      <c r="C87" s="68" t="s">
        <v>14</v>
      </c>
      <c r="D87" t="str">
        <f t="shared" si="1"/>
        <v>m</v>
      </c>
    </row>
    <row r="88" spans="1:4">
      <c r="A88" s="68" t="s">
        <v>348</v>
      </c>
      <c r="B88" s="68" t="s">
        <v>347</v>
      </c>
      <c r="C88" s="68" t="s">
        <v>14</v>
      </c>
      <c r="D88" t="str">
        <f t="shared" si="1"/>
        <v>m</v>
      </c>
    </row>
    <row r="89" spans="1:4">
      <c r="A89" s="68" t="s">
        <v>349</v>
      </c>
      <c r="B89" s="68" t="s">
        <v>24246</v>
      </c>
      <c r="C89" s="68" t="s">
        <v>14</v>
      </c>
      <c r="D89" t="str">
        <f t="shared" si="1"/>
        <v>m</v>
      </c>
    </row>
    <row r="90" spans="1:4">
      <c r="A90" s="68" t="s">
        <v>350</v>
      </c>
      <c r="B90" s="68" t="s">
        <v>24246</v>
      </c>
      <c r="C90" s="68" t="s">
        <v>14</v>
      </c>
      <c r="D90" t="str">
        <f t="shared" si="1"/>
        <v>m</v>
      </c>
    </row>
    <row r="91" spans="1:4">
      <c r="A91" s="68" t="s">
        <v>351</v>
      </c>
      <c r="B91" s="68" t="s">
        <v>24247</v>
      </c>
      <c r="C91" s="68" t="s">
        <v>14</v>
      </c>
      <c r="D91" t="str">
        <f t="shared" si="1"/>
        <v>m</v>
      </c>
    </row>
    <row r="92" spans="1:4">
      <c r="A92" s="68" t="s">
        <v>352</v>
      </c>
      <c r="B92" s="68" t="s">
        <v>24247</v>
      </c>
      <c r="C92" s="68" t="s">
        <v>14</v>
      </c>
      <c r="D92" t="str">
        <f t="shared" si="1"/>
        <v>m</v>
      </c>
    </row>
    <row r="93" spans="1:4">
      <c r="A93" s="68" t="s">
        <v>353</v>
      </c>
      <c r="B93" s="68" t="s">
        <v>354</v>
      </c>
      <c r="C93" s="68" t="s">
        <v>15</v>
      </c>
      <c r="D93" t="str">
        <f t="shared" si="1"/>
        <v>un</v>
      </c>
    </row>
    <row r="94" spans="1:4">
      <c r="A94" s="68" t="s">
        <v>355</v>
      </c>
      <c r="B94" s="68" t="s">
        <v>354</v>
      </c>
      <c r="C94" s="68" t="s">
        <v>15</v>
      </c>
      <c r="D94" t="str">
        <f t="shared" si="1"/>
        <v>un</v>
      </c>
    </row>
    <row r="95" spans="1:4">
      <c r="A95" s="68" t="s">
        <v>356</v>
      </c>
      <c r="B95" s="68" t="s">
        <v>24159</v>
      </c>
      <c r="C95" s="68" t="s">
        <v>15</v>
      </c>
      <c r="D95" t="str">
        <f t="shared" si="1"/>
        <v>un</v>
      </c>
    </row>
    <row r="96" spans="1:4">
      <c r="A96" s="68" t="s">
        <v>357</v>
      </c>
      <c r="B96" s="68" t="s">
        <v>24159</v>
      </c>
      <c r="C96" s="68" t="s">
        <v>15</v>
      </c>
      <c r="D96" t="str">
        <f t="shared" si="1"/>
        <v>un</v>
      </c>
    </row>
    <row r="97" spans="1:4">
      <c r="A97" s="68" t="s">
        <v>358</v>
      </c>
      <c r="B97" s="68" t="s">
        <v>359</v>
      </c>
      <c r="C97" s="68" t="s">
        <v>15</v>
      </c>
      <c r="D97" t="str">
        <f t="shared" si="1"/>
        <v>un</v>
      </c>
    </row>
    <row r="98" spans="1:4">
      <c r="A98" s="68" t="s">
        <v>360</v>
      </c>
      <c r="B98" s="68" t="s">
        <v>359</v>
      </c>
      <c r="C98" s="68" t="s">
        <v>15</v>
      </c>
      <c r="D98" t="str">
        <f t="shared" si="1"/>
        <v>un</v>
      </c>
    </row>
    <row r="99" spans="1:4">
      <c r="A99" s="68" t="s">
        <v>361</v>
      </c>
      <c r="B99" s="68" t="s">
        <v>362</v>
      </c>
      <c r="C99" s="68" t="s">
        <v>14</v>
      </c>
      <c r="D99" t="str">
        <f t="shared" si="1"/>
        <v>m</v>
      </c>
    </row>
    <row r="100" spans="1:4">
      <c r="A100" s="68" t="s">
        <v>363</v>
      </c>
      <c r="B100" s="68" t="s">
        <v>362</v>
      </c>
      <c r="C100" s="68" t="s">
        <v>14</v>
      </c>
      <c r="D100" t="str">
        <f t="shared" si="1"/>
        <v>m</v>
      </c>
    </row>
    <row r="101" spans="1:4">
      <c r="A101" s="68" t="s">
        <v>364</v>
      </c>
      <c r="B101" s="68" t="s">
        <v>24248</v>
      </c>
      <c r="C101" s="68" t="s">
        <v>14</v>
      </c>
      <c r="D101" t="str">
        <f t="shared" si="1"/>
        <v>m</v>
      </c>
    </row>
    <row r="102" spans="1:4">
      <c r="A102" s="68" t="s">
        <v>365</v>
      </c>
      <c r="B102" s="68" t="s">
        <v>24248</v>
      </c>
      <c r="C102" s="68" t="s">
        <v>14</v>
      </c>
      <c r="D102" t="str">
        <f t="shared" si="1"/>
        <v>m</v>
      </c>
    </row>
    <row r="103" spans="1:4">
      <c r="A103" s="68" t="s">
        <v>366</v>
      </c>
      <c r="B103" s="68" t="s">
        <v>24249</v>
      </c>
      <c r="C103" s="68" t="s">
        <v>15</v>
      </c>
      <c r="D103" t="str">
        <f t="shared" si="1"/>
        <v>un</v>
      </c>
    </row>
    <row r="104" spans="1:4">
      <c r="A104" s="68" t="s">
        <v>367</v>
      </c>
      <c r="B104" s="68" t="s">
        <v>24249</v>
      </c>
      <c r="C104" s="68" t="s">
        <v>15</v>
      </c>
      <c r="D104" t="str">
        <f t="shared" si="1"/>
        <v>un</v>
      </c>
    </row>
    <row r="105" spans="1:4">
      <c r="A105" s="68" t="s">
        <v>368</v>
      </c>
      <c r="B105" s="68" t="s">
        <v>24250</v>
      </c>
      <c r="C105" s="68" t="s">
        <v>15</v>
      </c>
      <c r="D105" t="str">
        <f t="shared" si="1"/>
        <v>un</v>
      </c>
    </row>
    <row r="106" spans="1:4">
      <c r="A106" s="68" t="s">
        <v>369</v>
      </c>
      <c r="B106" s="68" t="s">
        <v>24250</v>
      </c>
      <c r="C106" s="68" t="s">
        <v>15</v>
      </c>
      <c r="D106" t="str">
        <f t="shared" si="1"/>
        <v>un</v>
      </c>
    </row>
    <row r="107" spans="1:4">
      <c r="A107" s="68" t="s">
        <v>370</v>
      </c>
      <c r="B107" s="68" t="s">
        <v>371</v>
      </c>
      <c r="C107" s="68" t="s">
        <v>15</v>
      </c>
      <c r="D107" t="str">
        <f t="shared" si="1"/>
        <v>un</v>
      </c>
    </row>
    <row r="108" spans="1:4">
      <c r="A108" s="68" t="s">
        <v>372</v>
      </c>
      <c r="B108" s="68" t="s">
        <v>371</v>
      </c>
      <c r="C108" s="68" t="s">
        <v>15</v>
      </c>
      <c r="D108" t="str">
        <f t="shared" si="1"/>
        <v>un</v>
      </c>
    </row>
    <row r="109" spans="1:4">
      <c r="A109" s="68" t="s">
        <v>373</v>
      </c>
      <c r="B109" s="68" t="s">
        <v>24251</v>
      </c>
      <c r="C109" s="68" t="s">
        <v>15</v>
      </c>
      <c r="D109" t="str">
        <f t="shared" si="1"/>
        <v>un</v>
      </c>
    </row>
    <row r="110" spans="1:4">
      <c r="A110" s="68" t="s">
        <v>374</v>
      </c>
      <c r="B110" s="68" t="s">
        <v>24251</v>
      </c>
      <c r="C110" s="68" t="s">
        <v>15</v>
      </c>
      <c r="D110" t="str">
        <f t="shared" si="1"/>
        <v>un</v>
      </c>
    </row>
    <row r="111" spans="1:4">
      <c r="A111" s="68" t="s">
        <v>375</v>
      </c>
      <c r="B111" s="68" t="s">
        <v>24252</v>
      </c>
      <c r="C111" s="68" t="s">
        <v>15</v>
      </c>
      <c r="D111" t="str">
        <f t="shared" si="1"/>
        <v>un</v>
      </c>
    </row>
    <row r="112" spans="1:4">
      <c r="A112" s="68" t="s">
        <v>376</v>
      </c>
      <c r="B112" s="68" t="s">
        <v>24252</v>
      </c>
      <c r="C112" s="68" t="s">
        <v>15</v>
      </c>
      <c r="D112" t="str">
        <f t="shared" si="1"/>
        <v>un</v>
      </c>
    </row>
    <row r="113" spans="1:4">
      <c r="A113" s="68" t="s">
        <v>377</v>
      </c>
      <c r="B113" s="68" t="s">
        <v>24253</v>
      </c>
      <c r="C113" s="68" t="s">
        <v>15</v>
      </c>
      <c r="D113" t="str">
        <f t="shared" si="1"/>
        <v>un</v>
      </c>
    </row>
    <row r="114" spans="1:4">
      <c r="A114" s="68" t="s">
        <v>378</v>
      </c>
      <c r="B114" s="68" t="s">
        <v>24253</v>
      </c>
      <c r="C114" s="68" t="s">
        <v>15</v>
      </c>
      <c r="D114" t="str">
        <f t="shared" si="1"/>
        <v>un</v>
      </c>
    </row>
    <row r="115" spans="1:4">
      <c r="A115" s="68" t="s">
        <v>379</v>
      </c>
      <c r="B115" s="68" t="s">
        <v>24254</v>
      </c>
      <c r="C115" s="68" t="s">
        <v>15</v>
      </c>
      <c r="D115" t="str">
        <f t="shared" si="1"/>
        <v>un</v>
      </c>
    </row>
    <row r="116" spans="1:4">
      <c r="A116" s="68" t="s">
        <v>380</v>
      </c>
      <c r="B116" s="68" t="s">
        <v>24254</v>
      </c>
      <c r="C116" s="68" t="s">
        <v>15</v>
      </c>
      <c r="D116" t="str">
        <f t="shared" si="1"/>
        <v>un</v>
      </c>
    </row>
    <row r="117" spans="1:4">
      <c r="A117" s="68" t="s">
        <v>381</v>
      </c>
      <c r="B117" s="68" t="s">
        <v>24255</v>
      </c>
      <c r="C117" s="68" t="s">
        <v>15</v>
      </c>
      <c r="D117" t="str">
        <f t="shared" si="1"/>
        <v>un</v>
      </c>
    </row>
    <row r="118" spans="1:4">
      <c r="A118" s="68" t="s">
        <v>382</v>
      </c>
      <c r="B118" s="68" t="s">
        <v>24255</v>
      </c>
      <c r="C118" s="68" t="s">
        <v>15</v>
      </c>
      <c r="D118" t="str">
        <f t="shared" si="1"/>
        <v>un</v>
      </c>
    </row>
    <row r="119" spans="1:4">
      <c r="A119" s="68" t="s">
        <v>383</v>
      </c>
      <c r="B119" s="68" t="s">
        <v>24256</v>
      </c>
      <c r="C119" s="68" t="s">
        <v>15</v>
      </c>
      <c r="D119" t="str">
        <f t="shared" si="1"/>
        <v>un</v>
      </c>
    </row>
    <row r="120" spans="1:4">
      <c r="A120" s="68" t="s">
        <v>384</v>
      </c>
      <c r="B120" s="68" t="s">
        <v>24256</v>
      </c>
      <c r="C120" s="68" t="s">
        <v>15</v>
      </c>
      <c r="D120" t="str">
        <f t="shared" si="1"/>
        <v>un</v>
      </c>
    </row>
    <row r="121" spans="1:4">
      <c r="A121" s="68" t="s">
        <v>385</v>
      </c>
      <c r="B121" s="68" t="s">
        <v>24257</v>
      </c>
      <c r="C121" s="68" t="s">
        <v>15</v>
      </c>
      <c r="D121" t="str">
        <f t="shared" si="1"/>
        <v>un</v>
      </c>
    </row>
    <row r="122" spans="1:4">
      <c r="A122" s="68" t="s">
        <v>386</v>
      </c>
      <c r="B122" s="68" t="s">
        <v>24257</v>
      </c>
      <c r="C122" s="68" t="s">
        <v>15</v>
      </c>
      <c r="D122" t="str">
        <f t="shared" si="1"/>
        <v>un</v>
      </c>
    </row>
    <row r="123" spans="1:4">
      <c r="A123" s="68" t="s">
        <v>387</v>
      </c>
      <c r="B123" s="68" t="s">
        <v>388</v>
      </c>
      <c r="C123" s="68" t="s">
        <v>15</v>
      </c>
      <c r="D123" t="str">
        <f t="shared" si="1"/>
        <v>un</v>
      </c>
    </row>
    <row r="124" spans="1:4">
      <c r="A124" s="68" t="s">
        <v>389</v>
      </c>
      <c r="B124" s="68" t="s">
        <v>388</v>
      </c>
      <c r="C124" s="68" t="s">
        <v>15</v>
      </c>
      <c r="D124" t="str">
        <f t="shared" si="1"/>
        <v>un</v>
      </c>
    </row>
    <row r="125" spans="1:4">
      <c r="A125" s="68" t="s">
        <v>390</v>
      </c>
      <c r="B125" s="68" t="s">
        <v>391</v>
      </c>
      <c r="C125" s="68" t="s">
        <v>15</v>
      </c>
      <c r="D125" t="str">
        <f t="shared" si="1"/>
        <v>un</v>
      </c>
    </row>
    <row r="126" spans="1:4">
      <c r="A126" s="68" t="s">
        <v>392</v>
      </c>
      <c r="B126" s="68" t="s">
        <v>391</v>
      </c>
      <c r="C126" s="68" t="s">
        <v>15</v>
      </c>
      <c r="D126" t="str">
        <f t="shared" si="1"/>
        <v>un</v>
      </c>
    </row>
    <row r="127" spans="1:4">
      <c r="A127" s="68" t="s">
        <v>393</v>
      </c>
      <c r="B127" s="68" t="s">
        <v>394</v>
      </c>
      <c r="C127" s="68" t="s">
        <v>15</v>
      </c>
      <c r="D127" t="str">
        <f t="shared" si="1"/>
        <v>un</v>
      </c>
    </row>
    <row r="128" spans="1:4">
      <c r="A128" s="68" t="s">
        <v>395</v>
      </c>
      <c r="B128" s="68" t="s">
        <v>394</v>
      </c>
      <c r="C128" s="68" t="s">
        <v>15</v>
      </c>
      <c r="D128" t="str">
        <f t="shared" si="1"/>
        <v>un</v>
      </c>
    </row>
    <row r="129" spans="1:4">
      <c r="A129" s="68" t="s">
        <v>396</v>
      </c>
      <c r="B129" s="68" t="s">
        <v>24258</v>
      </c>
      <c r="C129" s="68" t="s">
        <v>15</v>
      </c>
      <c r="D129" t="str">
        <f t="shared" si="1"/>
        <v>un</v>
      </c>
    </row>
    <row r="130" spans="1:4">
      <c r="A130" s="68" t="s">
        <v>397</v>
      </c>
      <c r="B130" s="68" t="s">
        <v>24258</v>
      </c>
      <c r="C130" s="68" t="s">
        <v>15</v>
      </c>
      <c r="D130" t="str">
        <f t="shared" si="1"/>
        <v>un</v>
      </c>
    </row>
    <row r="131" spans="1:4">
      <c r="A131" s="68" t="s">
        <v>398</v>
      </c>
      <c r="B131" s="68" t="s">
        <v>24259</v>
      </c>
      <c r="C131" s="68" t="s">
        <v>15</v>
      </c>
      <c r="D131" t="str">
        <f t="shared" si="1"/>
        <v>un</v>
      </c>
    </row>
    <row r="132" spans="1:4">
      <c r="A132" s="68" t="s">
        <v>399</v>
      </c>
      <c r="B132" s="68" t="s">
        <v>24259</v>
      </c>
      <c r="C132" s="68" t="s">
        <v>15</v>
      </c>
      <c r="D132" t="str">
        <f t="shared" si="1"/>
        <v>un</v>
      </c>
    </row>
    <row r="133" spans="1:4">
      <c r="A133" s="68" t="s">
        <v>400</v>
      </c>
      <c r="B133" s="68" t="s">
        <v>401</v>
      </c>
      <c r="C133" s="68" t="s">
        <v>14</v>
      </c>
      <c r="D133" t="str">
        <f t="shared" si="1"/>
        <v>m</v>
      </c>
    </row>
    <row r="134" spans="1:4">
      <c r="A134" s="68" t="s">
        <v>402</v>
      </c>
      <c r="B134" s="68" t="s">
        <v>401</v>
      </c>
      <c r="C134" s="68" t="s">
        <v>14</v>
      </c>
      <c r="D134" t="str">
        <f t="shared" si="1"/>
        <v>m</v>
      </c>
    </row>
    <row r="135" spans="1:4">
      <c r="A135" s="68" t="s">
        <v>403</v>
      </c>
      <c r="B135" s="68" t="s">
        <v>404</v>
      </c>
      <c r="C135" s="68" t="s">
        <v>15</v>
      </c>
      <c r="D135" t="str">
        <f t="shared" ref="D135:D198" si="2">LOWER(C135)</f>
        <v>un</v>
      </c>
    </row>
    <row r="136" spans="1:4">
      <c r="A136" s="68" t="s">
        <v>405</v>
      </c>
      <c r="B136" s="68" t="s">
        <v>404</v>
      </c>
      <c r="C136" s="68" t="s">
        <v>15</v>
      </c>
      <c r="D136" t="str">
        <f t="shared" si="2"/>
        <v>un</v>
      </c>
    </row>
    <row r="137" spans="1:4">
      <c r="A137" s="68" t="s">
        <v>406</v>
      </c>
      <c r="B137" s="68" t="s">
        <v>24260</v>
      </c>
      <c r="C137" s="68" t="s">
        <v>15</v>
      </c>
      <c r="D137" t="str">
        <f t="shared" si="2"/>
        <v>un</v>
      </c>
    </row>
    <row r="138" spans="1:4">
      <c r="A138" s="68" t="s">
        <v>407</v>
      </c>
      <c r="B138" s="68" t="s">
        <v>24260</v>
      </c>
      <c r="C138" s="68" t="s">
        <v>15</v>
      </c>
      <c r="D138" t="str">
        <f t="shared" si="2"/>
        <v>un</v>
      </c>
    </row>
    <row r="139" spans="1:4">
      <c r="A139" s="68" t="s">
        <v>408</v>
      </c>
      <c r="B139" s="68" t="s">
        <v>409</v>
      </c>
      <c r="C139" s="68" t="s">
        <v>15</v>
      </c>
      <c r="D139" t="str">
        <f t="shared" si="2"/>
        <v>un</v>
      </c>
    </row>
    <row r="140" spans="1:4">
      <c r="A140" s="68" t="s">
        <v>410</v>
      </c>
      <c r="B140" s="68" t="s">
        <v>409</v>
      </c>
      <c r="C140" s="68" t="s">
        <v>15</v>
      </c>
      <c r="D140" t="str">
        <f t="shared" si="2"/>
        <v>un</v>
      </c>
    </row>
    <row r="141" spans="1:4">
      <c r="A141" s="68" t="s">
        <v>411</v>
      </c>
      <c r="B141" s="68" t="s">
        <v>412</v>
      </c>
      <c r="C141" s="68" t="s">
        <v>14</v>
      </c>
      <c r="D141" t="str">
        <f t="shared" si="2"/>
        <v>m</v>
      </c>
    </row>
    <row r="142" spans="1:4">
      <c r="A142" s="68" t="s">
        <v>413</v>
      </c>
      <c r="B142" s="68" t="s">
        <v>412</v>
      </c>
      <c r="C142" s="68" t="s">
        <v>14</v>
      </c>
      <c r="D142" t="str">
        <f t="shared" si="2"/>
        <v>m</v>
      </c>
    </row>
    <row r="143" spans="1:4">
      <c r="A143" s="68" t="s">
        <v>414</v>
      </c>
      <c r="B143" s="68" t="s">
        <v>415</v>
      </c>
      <c r="C143" s="68" t="s">
        <v>14</v>
      </c>
      <c r="D143" t="str">
        <f t="shared" si="2"/>
        <v>m</v>
      </c>
    </row>
    <row r="144" spans="1:4">
      <c r="A144" s="68" t="s">
        <v>416</v>
      </c>
      <c r="B144" s="68" t="s">
        <v>415</v>
      </c>
      <c r="C144" s="68" t="s">
        <v>14</v>
      </c>
      <c r="D144" t="str">
        <f t="shared" si="2"/>
        <v>m</v>
      </c>
    </row>
    <row r="145" spans="1:4">
      <c r="A145" s="68" t="s">
        <v>417</v>
      </c>
      <c r="B145" s="68" t="s">
        <v>418</v>
      </c>
      <c r="C145" s="68" t="s">
        <v>14</v>
      </c>
      <c r="D145" t="str">
        <f t="shared" si="2"/>
        <v>m</v>
      </c>
    </row>
    <row r="146" spans="1:4">
      <c r="A146" s="68" t="s">
        <v>419</v>
      </c>
      <c r="B146" s="68" t="s">
        <v>418</v>
      </c>
      <c r="C146" s="68" t="s">
        <v>14</v>
      </c>
      <c r="D146" t="str">
        <f t="shared" si="2"/>
        <v>m</v>
      </c>
    </row>
    <row r="147" spans="1:4">
      <c r="A147" s="68" t="s">
        <v>420</v>
      </c>
      <c r="B147" s="68" t="s">
        <v>421</v>
      </c>
      <c r="C147" s="68" t="s">
        <v>14</v>
      </c>
      <c r="D147" t="str">
        <f t="shared" si="2"/>
        <v>m</v>
      </c>
    </row>
    <row r="148" spans="1:4">
      <c r="A148" s="68" t="s">
        <v>422</v>
      </c>
      <c r="B148" s="68" t="s">
        <v>421</v>
      </c>
      <c r="C148" s="68" t="s">
        <v>14</v>
      </c>
      <c r="D148" t="str">
        <f t="shared" si="2"/>
        <v>m</v>
      </c>
    </row>
    <row r="149" spans="1:4">
      <c r="A149" s="68" t="s">
        <v>423</v>
      </c>
      <c r="B149" s="68" t="s">
        <v>424</v>
      </c>
      <c r="C149" s="68" t="s">
        <v>15</v>
      </c>
      <c r="D149" t="str">
        <f t="shared" si="2"/>
        <v>un</v>
      </c>
    </row>
    <row r="150" spans="1:4">
      <c r="A150" s="68" t="s">
        <v>425</v>
      </c>
      <c r="B150" s="68" t="s">
        <v>424</v>
      </c>
      <c r="C150" s="68" t="s">
        <v>15</v>
      </c>
      <c r="D150" t="str">
        <f t="shared" si="2"/>
        <v>un</v>
      </c>
    </row>
    <row r="151" spans="1:4">
      <c r="A151" s="68" t="s">
        <v>426</v>
      </c>
      <c r="B151" s="68" t="s">
        <v>427</v>
      </c>
      <c r="C151" s="68" t="s">
        <v>15</v>
      </c>
      <c r="D151" t="str">
        <f t="shared" si="2"/>
        <v>un</v>
      </c>
    </row>
    <row r="152" spans="1:4">
      <c r="A152" s="68" t="s">
        <v>428</v>
      </c>
      <c r="B152" s="68" t="s">
        <v>427</v>
      </c>
      <c r="C152" s="68" t="s">
        <v>15</v>
      </c>
      <c r="D152" t="str">
        <f t="shared" si="2"/>
        <v>un</v>
      </c>
    </row>
    <row r="153" spans="1:4">
      <c r="A153" s="68" t="s">
        <v>429</v>
      </c>
      <c r="B153" s="68" t="s">
        <v>430</v>
      </c>
      <c r="C153" s="68" t="s">
        <v>15</v>
      </c>
      <c r="D153" t="str">
        <f t="shared" si="2"/>
        <v>un</v>
      </c>
    </row>
    <row r="154" spans="1:4">
      <c r="A154" s="68" t="s">
        <v>431</v>
      </c>
      <c r="B154" s="68" t="s">
        <v>430</v>
      </c>
      <c r="C154" s="68" t="s">
        <v>15</v>
      </c>
      <c r="D154" t="str">
        <f t="shared" si="2"/>
        <v>un</v>
      </c>
    </row>
    <row r="155" spans="1:4">
      <c r="A155" s="68" t="s">
        <v>432</v>
      </c>
      <c r="B155" s="68" t="s">
        <v>24261</v>
      </c>
      <c r="C155" s="68" t="s">
        <v>15</v>
      </c>
      <c r="D155" t="str">
        <f t="shared" si="2"/>
        <v>un</v>
      </c>
    </row>
    <row r="156" spans="1:4">
      <c r="A156" s="68" t="s">
        <v>433</v>
      </c>
      <c r="B156" s="68" t="s">
        <v>24261</v>
      </c>
      <c r="C156" s="68" t="s">
        <v>15</v>
      </c>
      <c r="D156" t="str">
        <f t="shared" si="2"/>
        <v>un</v>
      </c>
    </row>
    <row r="157" spans="1:4">
      <c r="A157" s="68" t="s">
        <v>434</v>
      </c>
      <c r="B157" s="68" t="s">
        <v>435</v>
      </c>
      <c r="C157" s="68" t="s">
        <v>15</v>
      </c>
      <c r="D157" t="str">
        <f t="shared" si="2"/>
        <v>un</v>
      </c>
    </row>
    <row r="158" spans="1:4">
      <c r="A158" s="68" t="s">
        <v>436</v>
      </c>
      <c r="B158" s="68" t="s">
        <v>435</v>
      </c>
      <c r="C158" s="68" t="s">
        <v>15</v>
      </c>
      <c r="D158" t="str">
        <f t="shared" si="2"/>
        <v>un</v>
      </c>
    </row>
    <row r="159" spans="1:4">
      <c r="A159" s="68" t="s">
        <v>437</v>
      </c>
      <c r="B159" s="68" t="s">
        <v>438</v>
      </c>
      <c r="C159" s="68" t="s">
        <v>15</v>
      </c>
      <c r="D159" t="str">
        <f t="shared" si="2"/>
        <v>un</v>
      </c>
    </row>
    <row r="160" spans="1:4">
      <c r="A160" s="68" t="s">
        <v>439</v>
      </c>
      <c r="B160" s="68" t="s">
        <v>438</v>
      </c>
      <c r="C160" s="68" t="s">
        <v>15</v>
      </c>
      <c r="D160" t="str">
        <f t="shared" si="2"/>
        <v>un</v>
      </c>
    </row>
    <row r="161" spans="1:4">
      <c r="A161" s="68" t="s">
        <v>440</v>
      </c>
      <c r="B161" s="68" t="s">
        <v>441</v>
      </c>
      <c r="C161" s="68" t="s">
        <v>15</v>
      </c>
      <c r="D161" t="str">
        <f t="shared" si="2"/>
        <v>un</v>
      </c>
    </row>
    <row r="162" spans="1:4">
      <c r="A162" s="68" t="s">
        <v>442</v>
      </c>
      <c r="B162" s="68" t="s">
        <v>441</v>
      </c>
      <c r="C162" s="68" t="s">
        <v>15</v>
      </c>
      <c r="D162" t="str">
        <f t="shared" si="2"/>
        <v>un</v>
      </c>
    </row>
    <row r="163" spans="1:4">
      <c r="A163" s="68" t="s">
        <v>443</v>
      </c>
      <c r="B163" s="68" t="s">
        <v>444</v>
      </c>
      <c r="C163" s="68" t="s">
        <v>15</v>
      </c>
      <c r="D163" t="str">
        <f t="shared" si="2"/>
        <v>un</v>
      </c>
    </row>
    <row r="164" spans="1:4">
      <c r="A164" s="68" t="s">
        <v>445</v>
      </c>
      <c r="B164" s="68" t="s">
        <v>444</v>
      </c>
      <c r="C164" s="68" t="s">
        <v>15</v>
      </c>
      <c r="D164" t="str">
        <f t="shared" si="2"/>
        <v>un</v>
      </c>
    </row>
    <row r="165" spans="1:4">
      <c r="A165" s="68" t="s">
        <v>446</v>
      </c>
      <c r="B165" s="68" t="s">
        <v>447</v>
      </c>
      <c r="C165" s="68" t="s">
        <v>15</v>
      </c>
      <c r="D165" t="str">
        <f t="shared" si="2"/>
        <v>un</v>
      </c>
    </row>
    <row r="166" spans="1:4">
      <c r="A166" s="68" t="s">
        <v>448</v>
      </c>
      <c r="B166" s="68" t="s">
        <v>447</v>
      </c>
      <c r="C166" s="68" t="s">
        <v>15</v>
      </c>
      <c r="D166" t="str">
        <f t="shared" si="2"/>
        <v>un</v>
      </c>
    </row>
    <row r="167" spans="1:4">
      <c r="A167" s="68" t="s">
        <v>449</v>
      </c>
      <c r="B167" s="68" t="s">
        <v>450</v>
      </c>
      <c r="C167" s="68" t="s">
        <v>15</v>
      </c>
      <c r="D167" t="str">
        <f t="shared" si="2"/>
        <v>un</v>
      </c>
    </row>
    <row r="168" spans="1:4">
      <c r="A168" s="68" t="s">
        <v>451</v>
      </c>
      <c r="B168" s="68" t="s">
        <v>450</v>
      </c>
      <c r="C168" s="68" t="s">
        <v>15</v>
      </c>
      <c r="D168" t="str">
        <f t="shared" si="2"/>
        <v>un</v>
      </c>
    </row>
    <row r="169" spans="1:4">
      <c r="A169" s="68" t="s">
        <v>452</v>
      </c>
      <c r="B169" s="68" t="s">
        <v>453</v>
      </c>
      <c r="C169" s="68" t="s">
        <v>15</v>
      </c>
      <c r="D169" t="str">
        <f t="shared" si="2"/>
        <v>un</v>
      </c>
    </row>
    <row r="170" spans="1:4">
      <c r="A170" s="68" t="s">
        <v>454</v>
      </c>
      <c r="B170" s="68" t="s">
        <v>453</v>
      </c>
      <c r="C170" s="68" t="s">
        <v>15</v>
      </c>
      <c r="D170" t="str">
        <f t="shared" si="2"/>
        <v>un</v>
      </c>
    </row>
    <row r="171" spans="1:4">
      <c r="A171" s="68" t="s">
        <v>455</v>
      </c>
      <c r="B171" s="68" t="s">
        <v>456</v>
      </c>
      <c r="C171" s="68" t="s">
        <v>15</v>
      </c>
      <c r="D171" t="str">
        <f t="shared" si="2"/>
        <v>un</v>
      </c>
    </row>
    <row r="172" spans="1:4">
      <c r="A172" s="68" t="s">
        <v>457</v>
      </c>
      <c r="B172" s="68" t="s">
        <v>456</v>
      </c>
      <c r="C172" s="68" t="s">
        <v>15</v>
      </c>
      <c r="D172" t="str">
        <f t="shared" si="2"/>
        <v>un</v>
      </c>
    </row>
    <row r="173" spans="1:4">
      <c r="A173" s="68" t="s">
        <v>458</v>
      </c>
      <c r="B173" s="68" t="s">
        <v>459</v>
      </c>
      <c r="C173" s="68" t="s">
        <v>15</v>
      </c>
      <c r="D173" t="str">
        <f t="shared" si="2"/>
        <v>un</v>
      </c>
    </row>
    <row r="174" spans="1:4">
      <c r="A174" s="68" t="s">
        <v>460</v>
      </c>
      <c r="B174" s="68" t="s">
        <v>459</v>
      </c>
      <c r="C174" s="68" t="s">
        <v>15</v>
      </c>
      <c r="D174" t="str">
        <f t="shared" si="2"/>
        <v>un</v>
      </c>
    </row>
    <row r="175" spans="1:4">
      <c r="A175" s="68" t="s">
        <v>461</v>
      </c>
      <c r="B175" s="68" t="s">
        <v>462</v>
      </c>
      <c r="C175" s="68" t="s">
        <v>15</v>
      </c>
      <c r="D175" t="str">
        <f t="shared" si="2"/>
        <v>un</v>
      </c>
    </row>
    <row r="176" spans="1:4">
      <c r="A176" s="68" t="s">
        <v>463</v>
      </c>
      <c r="B176" s="68" t="s">
        <v>462</v>
      </c>
      <c r="C176" s="68" t="s">
        <v>15</v>
      </c>
      <c r="D176" t="str">
        <f t="shared" si="2"/>
        <v>un</v>
      </c>
    </row>
    <row r="177" spans="1:4">
      <c r="A177" s="68" t="s">
        <v>464</v>
      </c>
      <c r="B177" s="68" t="s">
        <v>465</v>
      </c>
      <c r="C177" s="68" t="s">
        <v>15</v>
      </c>
      <c r="D177" t="str">
        <f t="shared" si="2"/>
        <v>un</v>
      </c>
    </row>
    <row r="178" spans="1:4">
      <c r="A178" s="68" t="s">
        <v>466</v>
      </c>
      <c r="B178" s="68" t="s">
        <v>465</v>
      </c>
      <c r="C178" s="68" t="s">
        <v>15</v>
      </c>
      <c r="D178" t="str">
        <f t="shared" si="2"/>
        <v>un</v>
      </c>
    </row>
    <row r="179" spans="1:4">
      <c r="A179" s="68" t="s">
        <v>467</v>
      </c>
      <c r="B179" s="68" t="s">
        <v>468</v>
      </c>
      <c r="C179" s="68" t="s">
        <v>15</v>
      </c>
      <c r="D179" t="str">
        <f t="shared" si="2"/>
        <v>un</v>
      </c>
    </row>
    <row r="180" spans="1:4">
      <c r="A180" s="68" t="s">
        <v>469</v>
      </c>
      <c r="B180" s="68" t="s">
        <v>468</v>
      </c>
      <c r="C180" s="68" t="s">
        <v>15</v>
      </c>
      <c r="D180" t="str">
        <f t="shared" si="2"/>
        <v>un</v>
      </c>
    </row>
    <row r="181" spans="1:4">
      <c r="A181" s="68" t="s">
        <v>470</v>
      </c>
      <c r="B181" s="68" t="s">
        <v>24262</v>
      </c>
      <c r="C181" s="68" t="s">
        <v>15</v>
      </c>
      <c r="D181" t="str">
        <f t="shared" si="2"/>
        <v>un</v>
      </c>
    </row>
    <row r="182" spans="1:4">
      <c r="A182" s="68" t="s">
        <v>471</v>
      </c>
      <c r="B182" s="68" t="s">
        <v>24262</v>
      </c>
      <c r="C182" s="68" t="s">
        <v>15</v>
      </c>
      <c r="D182" t="str">
        <f t="shared" si="2"/>
        <v>un</v>
      </c>
    </row>
    <row r="183" spans="1:4">
      <c r="A183" s="68" t="s">
        <v>472</v>
      </c>
      <c r="B183" s="68" t="s">
        <v>24263</v>
      </c>
      <c r="C183" s="68" t="s">
        <v>15</v>
      </c>
      <c r="D183" t="str">
        <f t="shared" si="2"/>
        <v>un</v>
      </c>
    </row>
    <row r="184" spans="1:4">
      <c r="A184" s="68" t="s">
        <v>473</v>
      </c>
      <c r="B184" s="68" t="s">
        <v>24263</v>
      </c>
      <c r="C184" s="68" t="s">
        <v>15</v>
      </c>
      <c r="D184" t="str">
        <f t="shared" si="2"/>
        <v>un</v>
      </c>
    </row>
    <row r="185" spans="1:4">
      <c r="A185" s="68" t="s">
        <v>474</v>
      </c>
      <c r="B185" s="68" t="s">
        <v>24264</v>
      </c>
      <c r="C185" s="68" t="s">
        <v>15</v>
      </c>
      <c r="D185" t="str">
        <f t="shared" si="2"/>
        <v>un</v>
      </c>
    </row>
    <row r="186" spans="1:4">
      <c r="A186" s="68" t="s">
        <v>475</v>
      </c>
      <c r="B186" s="68" t="s">
        <v>24264</v>
      </c>
      <c r="C186" s="68" t="s">
        <v>15</v>
      </c>
      <c r="D186" t="str">
        <f t="shared" si="2"/>
        <v>un</v>
      </c>
    </row>
    <row r="187" spans="1:4">
      <c r="A187" s="68" t="s">
        <v>476</v>
      </c>
      <c r="B187" s="68" t="s">
        <v>24265</v>
      </c>
      <c r="C187" s="68" t="s">
        <v>15</v>
      </c>
      <c r="D187" t="str">
        <f t="shared" si="2"/>
        <v>un</v>
      </c>
    </row>
    <row r="188" spans="1:4">
      <c r="A188" s="68" t="s">
        <v>477</v>
      </c>
      <c r="B188" s="68" t="s">
        <v>24265</v>
      </c>
      <c r="C188" s="68" t="s">
        <v>15</v>
      </c>
      <c r="D188" t="str">
        <f t="shared" si="2"/>
        <v>un</v>
      </c>
    </row>
    <row r="189" spans="1:4">
      <c r="A189" s="68" t="s">
        <v>478</v>
      </c>
      <c r="B189" s="68" t="s">
        <v>24266</v>
      </c>
      <c r="C189" s="68" t="s">
        <v>15</v>
      </c>
      <c r="D189" t="str">
        <f t="shared" si="2"/>
        <v>un</v>
      </c>
    </row>
    <row r="190" spans="1:4">
      <c r="A190" s="68" t="s">
        <v>479</v>
      </c>
      <c r="B190" s="68" t="s">
        <v>24266</v>
      </c>
      <c r="C190" s="68" t="s">
        <v>15</v>
      </c>
      <c r="D190" t="str">
        <f t="shared" si="2"/>
        <v>un</v>
      </c>
    </row>
    <row r="191" spans="1:4">
      <c r="A191" s="68" t="s">
        <v>480</v>
      </c>
      <c r="B191" s="68" t="s">
        <v>24267</v>
      </c>
      <c r="C191" s="68" t="s">
        <v>15</v>
      </c>
      <c r="D191" t="str">
        <f t="shared" si="2"/>
        <v>un</v>
      </c>
    </row>
    <row r="192" spans="1:4">
      <c r="A192" s="68" t="s">
        <v>481</v>
      </c>
      <c r="B192" s="68" t="s">
        <v>24267</v>
      </c>
      <c r="C192" s="68" t="s">
        <v>15</v>
      </c>
      <c r="D192" t="str">
        <f t="shared" si="2"/>
        <v>un</v>
      </c>
    </row>
    <row r="193" spans="1:4">
      <c r="A193" s="68" t="s">
        <v>482</v>
      </c>
      <c r="B193" s="68" t="s">
        <v>24268</v>
      </c>
      <c r="C193" s="68" t="s">
        <v>15</v>
      </c>
      <c r="D193" t="str">
        <f t="shared" si="2"/>
        <v>un</v>
      </c>
    </row>
    <row r="194" spans="1:4">
      <c r="A194" s="68" t="s">
        <v>483</v>
      </c>
      <c r="B194" s="68" t="s">
        <v>24268</v>
      </c>
      <c r="C194" s="68" t="s">
        <v>15</v>
      </c>
      <c r="D194" t="str">
        <f t="shared" si="2"/>
        <v>un</v>
      </c>
    </row>
    <row r="195" spans="1:4">
      <c r="A195" s="68" t="s">
        <v>484</v>
      </c>
      <c r="B195" s="68" t="s">
        <v>24269</v>
      </c>
      <c r="C195" s="68" t="s">
        <v>15</v>
      </c>
      <c r="D195" t="str">
        <f t="shared" si="2"/>
        <v>un</v>
      </c>
    </row>
    <row r="196" spans="1:4">
      <c r="A196" s="68" t="s">
        <v>485</v>
      </c>
      <c r="B196" s="68" t="s">
        <v>24269</v>
      </c>
      <c r="C196" s="68" t="s">
        <v>15</v>
      </c>
      <c r="D196" t="str">
        <f t="shared" si="2"/>
        <v>un</v>
      </c>
    </row>
    <row r="197" spans="1:4">
      <c r="A197" s="68" t="s">
        <v>486</v>
      </c>
      <c r="B197" s="68" t="s">
        <v>24270</v>
      </c>
      <c r="C197" s="68" t="s">
        <v>15</v>
      </c>
      <c r="D197" t="str">
        <f t="shared" si="2"/>
        <v>un</v>
      </c>
    </row>
    <row r="198" spans="1:4">
      <c r="A198" s="68" t="s">
        <v>487</v>
      </c>
      <c r="B198" s="68" t="s">
        <v>24270</v>
      </c>
      <c r="C198" s="68" t="s">
        <v>15</v>
      </c>
      <c r="D198" t="str">
        <f t="shared" si="2"/>
        <v>un</v>
      </c>
    </row>
    <row r="199" spans="1:4">
      <c r="A199" s="68" t="s">
        <v>488</v>
      </c>
      <c r="B199" s="68" t="s">
        <v>489</v>
      </c>
      <c r="C199" s="68" t="s">
        <v>15</v>
      </c>
      <c r="D199" t="str">
        <f t="shared" ref="D199:D262" si="3">LOWER(C199)</f>
        <v>un</v>
      </c>
    </row>
    <row r="200" spans="1:4">
      <c r="A200" s="68" t="s">
        <v>490</v>
      </c>
      <c r="B200" s="68" t="s">
        <v>489</v>
      </c>
      <c r="C200" s="68" t="s">
        <v>15</v>
      </c>
      <c r="D200" t="str">
        <f t="shared" si="3"/>
        <v>un</v>
      </c>
    </row>
    <row r="201" spans="1:4">
      <c r="A201" s="68" t="s">
        <v>491</v>
      </c>
      <c r="B201" s="68" t="s">
        <v>24271</v>
      </c>
      <c r="C201" s="68" t="s">
        <v>15</v>
      </c>
      <c r="D201" t="str">
        <f t="shared" si="3"/>
        <v>un</v>
      </c>
    </row>
    <row r="202" spans="1:4">
      <c r="A202" s="68" t="s">
        <v>492</v>
      </c>
      <c r="B202" s="68" t="s">
        <v>24271</v>
      </c>
      <c r="C202" s="68" t="s">
        <v>15</v>
      </c>
      <c r="D202" t="str">
        <f t="shared" si="3"/>
        <v>un</v>
      </c>
    </row>
    <row r="203" spans="1:4">
      <c r="A203" s="68" t="s">
        <v>493</v>
      </c>
      <c r="B203" s="68" t="s">
        <v>24272</v>
      </c>
      <c r="C203" s="68" t="s">
        <v>15</v>
      </c>
      <c r="D203" t="str">
        <f t="shared" si="3"/>
        <v>un</v>
      </c>
    </row>
    <row r="204" spans="1:4">
      <c r="A204" s="68" t="s">
        <v>494</v>
      </c>
      <c r="B204" s="68" t="s">
        <v>24272</v>
      </c>
      <c r="C204" s="68" t="s">
        <v>15</v>
      </c>
      <c r="D204" t="str">
        <f t="shared" si="3"/>
        <v>un</v>
      </c>
    </row>
    <row r="205" spans="1:4">
      <c r="A205" s="68" t="s">
        <v>495</v>
      </c>
      <c r="B205" s="68" t="s">
        <v>24273</v>
      </c>
      <c r="C205" s="68" t="s">
        <v>15</v>
      </c>
      <c r="D205" t="str">
        <f t="shared" si="3"/>
        <v>un</v>
      </c>
    </row>
    <row r="206" spans="1:4">
      <c r="A206" s="68" t="s">
        <v>496</v>
      </c>
      <c r="B206" s="68" t="s">
        <v>24273</v>
      </c>
      <c r="C206" s="68" t="s">
        <v>15</v>
      </c>
      <c r="D206" t="str">
        <f t="shared" si="3"/>
        <v>un</v>
      </c>
    </row>
    <row r="207" spans="1:4">
      <c r="A207" s="68" t="s">
        <v>497</v>
      </c>
      <c r="B207" s="68" t="s">
        <v>24274</v>
      </c>
      <c r="C207" s="68" t="s">
        <v>15</v>
      </c>
      <c r="D207" t="str">
        <f t="shared" si="3"/>
        <v>un</v>
      </c>
    </row>
    <row r="208" spans="1:4">
      <c r="A208" s="68" t="s">
        <v>498</v>
      </c>
      <c r="B208" s="68" t="s">
        <v>24274</v>
      </c>
      <c r="C208" s="68" t="s">
        <v>15</v>
      </c>
      <c r="D208" t="str">
        <f t="shared" si="3"/>
        <v>un</v>
      </c>
    </row>
    <row r="209" spans="1:4">
      <c r="A209" s="68" t="s">
        <v>499</v>
      </c>
      <c r="B209" s="68" t="s">
        <v>24275</v>
      </c>
      <c r="C209" s="68" t="s">
        <v>15</v>
      </c>
      <c r="D209" t="str">
        <f t="shared" si="3"/>
        <v>un</v>
      </c>
    </row>
    <row r="210" spans="1:4">
      <c r="A210" s="68" t="s">
        <v>500</v>
      </c>
      <c r="B210" s="68" t="s">
        <v>24275</v>
      </c>
      <c r="C210" s="68" t="s">
        <v>15</v>
      </c>
      <c r="D210" t="str">
        <f t="shared" si="3"/>
        <v>un</v>
      </c>
    </row>
    <row r="211" spans="1:4">
      <c r="A211" s="68" t="s">
        <v>501</v>
      </c>
      <c r="B211" s="68" t="s">
        <v>24276</v>
      </c>
      <c r="C211" s="68" t="s">
        <v>15</v>
      </c>
      <c r="D211" t="str">
        <f t="shared" si="3"/>
        <v>un</v>
      </c>
    </row>
    <row r="212" spans="1:4">
      <c r="A212" s="68" t="s">
        <v>502</v>
      </c>
      <c r="B212" s="68" t="s">
        <v>24276</v>
      </c>
      <c r="C212" s="68" t="s">
        <v>15</v>
      </c>
      <c r="D212" t="str">
        <f t="shared" si="3"/>
        <v>un</v>
      </c>
    </row>
    <row r="213" spans="1:4">
      <c r="A213" s="68" t="s">
        <v>503</v>
      </c>
      <c r="B213" s="68" t="s">
        <v>24277</v>
      </c>
      <c r="C213" s="68" t="s">
        <v>15</v>
      </c>
      <c r="D213" t="str">
        <f t="shared" si="3"/>
        <v>un</v>
      </c>
    </row>
    <row r="214" spans="1:4">
      <c r="A214" s="68" t="s">
        <v>504</v>
      </c>
      <c r="B214" s="68" t="s">
        <v>24277</v>
      </c>
      <c r="C214" s="68" t="s">
        <v>15</v>
      </c>
      <c r="D214" t="str">
        <f t="shared" si="3"/>
        <v>un</v>
      </c>
    </row>
    <row r="215" spans="1:4">
      <c r="A215" s="68" t="s">
        <v>505</v>
      </c>
      <c r="B215" s="68" t="s">
        <v>24278</v>
      </c>
      <c r="C215" s="68" t="s">
        <v>15</v>
      </c>
      <c r="D215" t="str">
        <f t="shared" si="3"/>
        <v>un</v>
      </c>
    </row>
    <row r="216" spans="1:4">
      <c r="A216" s="68" t="s">
        <v>506</v>
      </c>
      <c r="B216" s="68" t="s">
        <v>24278</v>
      </c>
      <c r="C216" s="68" t="s">
        <v>15</v>
      </c>
      <c r="D216" t="str">
        <f t="shared" si="3"/>
        <v>un</v>
      </c>
    </row>
    <row r="217" spans="1:4">
      <c r="A217" s="68" t="s">
        <v>507</v>
      </c>
      <c r="B217" s="68" t="s">
        <v>23700</v>
      </c>
      <c r="C217" s="68" t="s">
        <v>15</v>
      </c>
      <c r="D217" t="str">
        <f t="shared" si="3"/>
        <v>un</v>
      </c>
    </row>
    <row r="218" spans="1:4">
      <c r="A218" s="68" t="s">
        <v>508</v>
      </c>
      <c r="B218" s="68" t="s">
        <v>23700</v>
      </c>
      <c r="C218" s="68" t="s">
        <v>15</v>
      </c>
      <c r="D218" t="str">
        <f t="shared" si="3"/>
        <v>un</v>
      </c>
    </row>
    <row r="219" spans="1:4">
      <c r="A219" s="68" t="s">
        <v>509</v>
      </c>
      <c r="B219" s="68" t="s">
        <v>24279</v>
      </c>
      <c r="C219" s="68" t="s">
        <v>15</v>
      </c>
      <c r="D219" t="str">
        <f t="shared" si="3"/>
        <v>un</v>
      </c>
    </row>
    <row r="220" spans="1:4">
      <c r="A220" s="68" t="s">
        <v>510</v>
      </c>
      <c r="B220" s="68" t="s">
        <v>24279</v>
      </c>
      <c r="C220" s="68" t="s">
        <v>15</v>
      </c>
      <c r="D220" t="str">
        <f t="shared" si="3"/>
        <v>un</v>
      </c>
    </row>
    <row r="221" spans="1:4">
      <c r="A221" s="68" t="s">
        <v>511</v>
      </c>
      <c r="B221" s="68" t="s">
        <v>24280</v>
      </c>
      <c r="C221" s="68" t="s">
        <v>15</v>
      </c>
      <c r="D221" t="str">
        <f t="shared" si="3"/>
        <v>un</v>
      </c>
    </row>
    <row r="222" spans="1:4">
      <c r="A222" s="68" t="s">
        <v>512</v>
      </c>
      <c r="B222" s="68" t="s">
        <v>24280</v>
      </c>
      <c r="C222" s="68" t="s">
        <v>15</v>
      </c>
      <c r="D222" t="str">
        <f t="shared" si="3"/>
        <v>un</v>
      </c>
    </row>
    <row r="223" spans="1:4">
      <c r="A223" s="68" t="s">
        <v>513</v>
      </c>
      <c r="B223" s="68" t="s">
        <v>24281</v>
      </c>
      <c r="C223" s="68" t="s">
        <v>15</v>
      </c>
      <c r="D223" t="str">
        <f t="shared" si="3"/>
        <v>un</v>
      </c>
    </row>
    <row r="224" spans="1:4">
      <c r="A224" s="68" t="s">
        <v>514</v>
      </c>
      <c r="B224" s="68" t="s">
        <v>24281</v>
      </c>
      <c r="C224" s="68" t="s">
        <v>15</v>
      </c>
      <c r="D224" t="str">
        <f t="shared" si="3"/>
        <v>un</v>
      </c>
    </row>
    <row r="225" spans="1:4">
      <c r="A225" s="68" t="s">
        <v>515</v>
      </c>
      <c r="B225" s="68" t="s">
        <v>24282</v>
      </c>
      <c r="C225" s="68" t="s">
        <v>15</v>
      </c>
      <c r="D225" t="str">
        <f t="shared" si="3"/>
        <v>un</v>
      </c>
    </row>
    <row r="226" spans="1:4">
      <c r="A226" s="68" t="s">
        <v>516</v>
      </c>
      <c r="B226" s="68" t="s">
        <v>24282</v>
      </c>
      <c r="C226" s="68" t="s">
        <v>15</v>
      </c>
      <c r="D226" t="str">
        <f t="shared" si="3"/>
        <v>un</v>
      </c>
    </row>
    <row r="227" spans="1:4">
      <c r="A227" s="68" t="s">
        <v>517</v>
      </c>
      <c r="B227" s="68" t="s">
        <v>24283</v>
      </c>
      <c r="C227" s="68" t="s">
        <v>15</v>
      </c>
      <c r="D227" t="str">
        <f t="shared" si="3"/>
        <v>un</v>
      </c>
    </row>
    <row r="228" spans="1:4">
      <c r="A228" s="68" t="s">
        <v>518</v>
      </c>
      <c r="B228" s="68" t="s">
        <v>24283</v>
      </c>
      <c r="C228" s="68" t="s">
        <v>15</v>
      </c>
      <c r="D228" t="str">
        <f t="shared" si="3"/>
        <v>un</v>
      </c>
    </row>
    <row r="229" spans="1:4">
      <c r="A229" s="68" t="s">
        <v>519</v>
      </c>
      <c r="B229" s="68" t="s">
        <v>24284</v>
      </c>
      <c r="C229" s="68" t="s">
        <v>15</v>
      </c>
      <c r="D229" t="str">
        <f t="shared" si="3"/>
        <v>un</v>
      </c>
    </row>
    <row r="230" spans="1:4">
      <c r="A230" s="68" t="s">
        <v>520</v>
      </c>
      <c r="B230" s="68" t="s">
        <v>24284</v>
      </c>
      <c r="C230" s="68" t="s">
        <v>15</v>
      </c>
      <c r="D230" t="str">
        <f t="shared" si="3"/>
        <v>un</v>
      </c>
    </row>
    <row r="231" spans="1:4">
      <c r="A231" s="68" t="s">
        <v>521</v>
      </c>
      <c r="B231" s="68" t="s">
        <v>24285</v>
      </c>
      <c r="C231" s="68" t="s">
        <v>15</v>
      </c>
      <c r="D231" t="str">
        <f t="shared" si="3"/>
        <v>un</v>
      </c>
    </row>
    <row r="232" spans="1:4">
      <c r="A232" s="68" t="s">
        <v>522</v>
      </c>
      <c r="B232" s="68" t="s">
        <v>24285</v>
      </c>
      <c r="C232" s="68" t="s">
        <v>15</v>
      </c>
      <c r="D232" t="str">
        <f t="shared" si="3"/>
        <v>un</v>
      </c>
    </row>
    <row r="233" spans="1:4">
      <c r="A233" s="68" t="s">
        <v>523</v>
      </c>
      <c r="B233" s="68" t="s">
        <v>24286</v>
      </c>
      <c r="C233" s="68" t="s">
        <v>15</v>
      </c>
      <c r="D233" t="str">
        <f t="shared" si="3"/>
        <v>un</v>
      </c>
    </row>
    <row r="234" spans="1:4">
      <c r="A234" s="68" t="s">
        <v>524</v>
      </c>
      <c r="B234" s="68" t="s">
        <v>24286</v>
      </c>
      <c r="C234" s="68" t="s">
        <v>15</v>
      </c>
      <c r="D234" t="str">
        <f t="shared" si="3"/>
        <v>un</v>
      </c>
    </row>
    <row r="235" spans="1:4">
      <c r="A235" s="68" t="s">
        <v>525</v>
      </c>
      <c r="B235" s="68" t="s">
        <v>24287</v>
      </c>
      <c r="C235" s="68" t="s">
        <v>15</v>
      </c>
      <c r="D235" t="str">
        <f t="shared" si="3"/>
        <v>un</v>
      </c>
    </row>
    <row r="236" spans="1:4">
      <c r="A236" s="68" t="s">
        <v>526</v>
      </c>
      <c r="B236" s="68" t="s">
        <v>24287</v>
      </c>
      <c r="C236" s="68" t="s">
        <v>15</v>
      </c>
      <c r="D236" t="str">
        <f t="shared" si="3"/>
        <v>un</v>
      </c>
    </row>
    <row r="237" spans="1:4">
      <c r="A237" s="68" t="s">
        <v>527</v>
      </c>
      <c r="B237" s="68" t="s">
        <v>24288</v>
      </c>
      <c r="C237" s="68" t="s">
        <v>16</v>
      </c>
      <c r="D237" t="str">
        <f t="shared" si="3"/>
        <v>m3</v>
      </c>
    </row>
    <row r="238" spans="1:4">
      <c r="A238" s="68" t="s">
        <v>528</v>
      </c>
      <c r="B238" s="68" t="s">
        <v>24288</v>
      </c>
      <c r="C238" s="68" t="s">
        <v>16</v>
      </c>
      <c r="D238" t="str">
        <f t="shared" si="3"/>
        <v>m3</v>
      </c>
    </row>
    <row r="239" spans="1:4">
      <c r="A239" s="68" t="s">
        <v>529</v>
      </c>
      <c r="B239" s="68" t="s">
        <v>24289</v>
      </c>
      <c r="C239" s="68" t="s">
        <v>16</v>
      </c>
      <c r="D239" t="str">
        <f t="shared" si="3"/>
        <v>m3</v>
      </c>
    </row>
    <row r="240" spans="1:4">
      <c r="A240" s="68" t="s">
        <v>530</v>
      </c>
      <c r="B240" s="68" t="s">
        <v>24289</v>
      </c>
      <c r="C240" s="68" t="s">
        <v>16</v>
      </c>
      <c r="D240" t="str">
        <f t="shared" si="3"/>
        <v>m3</v>
      </c>
    </row>
    <row r="241" spans="1:4">
      <c r="A241" s="68" t="s">
        <v>531</v>
      </c>
      <c r="B241" s="68" t="s">
        <v>24290</v>
      </c>
      <c r="C241" s="68" t="s">
        <v>16</v>
      </c>
      <c r="D241" t="str">
        <f t="shared" si="3"/>
        <v>m3</v>
      </c>
    </row>
    <row r="242" spans="1:4">
      <c r="A242" s="68" t="s">
        <v>532</v>
      </c>
      <c r="B242" s="68" t="s">
        <v>24290</v>
      </c>
      <c r="C242" s="68" t="s">
        <v>16</v>
      </c>
      <c r="D242" t="str">
        <f t="shared" si="3"/>
        <v>m3</v>
      </c>
    </row>
    <row r="243" spans="1:4">
      <c r="A243" s="68" t="s">
        <v>533</v>
      </c>
      <c r="B243" s="68" t="s">
        <v>534</v>
      </c>
      <c r="C243" s="68" t="s">
        <v>15</v>
      </c>
      <c r="D243" t="str">
        <f t="shared" si="3"/>
        <v>un</v>
      </c>
    </row>
    <row r="244" spans="1:4">
      <c r="A244" s="68" t="s">
        <v>535</v>
      </c>
      <c r="B244" s="68" t="s">
        <v>534</v>
      </c>
      <c r="C244" s="68" t="s">
        <v>15</v>
      </c>
      <c r="D244" t="str">
        <f t="shared" si="3"/>
        <v>un</v>
      </c>
    </row>
    <row r="245" spans="1:4">
      <c r="A245" s="68" t="s">
        <v>536</v>
      </c>
      <c r="B245" s="68" t="s">
        <v>537</v>
      </c>
      <c r="C245" s="68" t="s">
        <v>15</v>
      </c>
      <c r="D245" t="str">
        <f t="shared" si="3"/>
        <v>un</v>
      </c>
    </row>
    <row r="246" spans="1:4">
      <c r="A246" s="68" t="s">
        <v>538</v>
      </c>
      <c r="B246" s="68" t="s">
        <v>537</v>
      </c>
      <c r="C246" s="68" t="s">
        <v>15</v>
      </c>
      <c r="D246" t="str">
        <f t="shared" si="3"/>
        <v>un</v>
      </c>
    </row>
    <row r="247" spans="1:4">
      <c r="A247" s="68" t="s">
        <v>539</v>
      </c>
      <c r="B247" s="68" t="s">
        <v>540</v>
      </c>
      <c r="C247" s="68" t="s">
        <v>15</v>
      </c>
      <c r="D247" t="str">
        <f t="shared" si="3"/>
        <v>un</v>
      </c>
    </row>
    <row r="248" spans="1:4">
      <c r="A248" s="68" t="s">
        <v>541</v>
      </c>
      <c r="B248" s="68" t="s">
        <v>540</v>
      </c>
      <c r="C248" s="68" t="s">
        <v>15</v>
      </c>
      <c r="D248" t="str">
        <f t="shared" si="3"/>
        <v>un</v>
      </c>
    </row>
    <row r="249" spans="1:4">
      <c r="A249" s="68" t="s">
        <v>542</v>
      </c>
      <c r="B249" s="68" t="s">
        <v>543</v>
      </c>
      <c r="C249" s="68" t="s">
        <v>15</v>
      </c>
      <c r="D249" t="str">
        <f t="shared" si="3"/>
        <v>un</v>
      </c>
    </row>
    <row r="250" spans="1:4">
      <c r="A250" s="68" t="s">
        <v>544</v>
      </c>
      <c r="B250" s="68" t="s">
        <v>543</v>
      </c>
      <c r="C250" s="68" t="s">
        <v>15</v>
      </c>
      <c r="D250" t="str">
        <f t="shared" si="3"/>
        <v>un</v>
      </c>
    </row>
    <row r="251" spans="1:4">
      <c r="A251" s="68" t="s">
        <v>545</v>
      </c>
      <c r="B251" s="68" t="s">
        <v>546</v>
      </c>
      <c r="C251" s="68" t="s">
        <v>15</v>
      </c>
      <c r="D251" t="str">
        <f t="shared" si="3"/>
        <v>un</v>
      </c>
    </row>
    <row r="252" spans="1:4">
      <c r="A252" s="68" t="s">
        <v>547</v>
      </c>
      <c r="B252" s="68" t="s">
        <v>546</v>
      </c>
      <c r="C252" s="68" t="s">
        <v>15</v>
      </c>
      <c r="D252" t="str">
        <f t="shared" si="3"/>
        <v>un</v>
      </c>
    </row>
    <row r="253" spans="1:4">
      <c r="A253" s="68" t="s">
        <v>548</v>
      </c>
      <c r="B253" s="68" t="s">
        <v>549</v>
      </c>
      <c r="C253" s="68" t="s">
        <v>15</v>
      </c>
      <c r="D253" t="str">
        <f t="shared" si="3"/>
        <v>un</v>
      </c>
    </row>
    <row r="254" spans="1:4">
      <c r="A254" s="68" t="s">
        <v>550</v>
      </c>
      <c r="B254" s="68" t="s">
        <v>549</v>
      </c>
      <c r="C254" s="68" t="s">
        <v>15</v>
      </c>
      <c r="D254" t="str">
        <f t="shared" si="3"/>
        <v>un</v>
      </c>
    </row>
    <row r="255" spans="1:4">
      <c r="A255" s="68" t="s">
        <v>551</v>
      </c>
      <c r="B255" s="68" t="s">
        <v>552</v>
      </c>
      <c r="C255" s="68" t="s">
        <v>15</v>
      </c>
      <c r="D255" t="str">
        <f t="shared" si="3"/>
        <v>un</v>
      </c>
    </row>
    <row r="256" spans="1:4">
      <c r="A256" s="68" t="s">
        <v>553</v>
      </c>
      <c r="B256" s="68" t="s">
        <v>552</v>
      </c>
      <c r="C256" s="68" t="s">
        <v>15</v>
      </c>
      <c r="D256" t="str">
        <f t="shared" si="3"/>
        <v>un</v>
      </c>
    </row>
    <row r="257" spans="1:4">
      <c r="A257" s="68" t="s">
        <v>554</v>
      </c>
      <c r="B257" s="68" t="s">
        <v>555</v>
      </c>
      <c r="C257" s="68" t="s">
        <v>15</v>
      </c>
      <c r="D257" t="str">
        <f t="shared" si="3"/>
        <v>un</v>
      </c>
    </row>
    <row r="258" spans="1:4">
      <c r="A258" s="68" t="s">
        <v>556</v>
      </c>
      <c r="B258" s="68" t="s">
        <v>555</v>
      </c>
      <c r="C258" s="68" t="s">
        <v>15</v>
      </c>
      <c r="D258" t="str">
        <f t="shared" si="3"/>
        <v>un</v>
      </c>
    </row>
    <row r="259" spans="1:4">
      <c r="A259" s="68" t="s">
        <v>557</v>
      </c>
      <c r="B259" s="68" t="s">
        <v>558</v>
      </c>
      <c r="C259" s="68" t="s">
        <v>15</v>
      </c>
      <c r="D259" t="str">
        <f t="shared" si="3"/>
        <v>un</v>
      </c>
    </row>
    <row r="260" spans="1:4">
      <c r="A260" s="68" t="s">
        <v>559</v>
      </c>
      <c r="B260" s="68" t="s">
        <v>558</v>
      </c>
      <c r="C260" s="68" t="s">
        <v>15</v>
      </c>
      <c r="D260" t="str">
        <f t="shared" si="3"/>
        <v>un</v>
      </c>
    </row>
    <row r="261" spans="1:4">
      <c r="A261" s="68" t="s">
        <v>560</v>
      </c>
      <c r="B261" s="68" t="s">
        <v>24291</v>
      </c>
      <c r="C261" s="68" t="s">
        <v>15</v>
      </c>
      <c r="D261" t="str">
        <f t="shared" si="3"/>
        <v>un</v>
      </c>
    </row>
    <row r="262" spans="1:4">
      <c r="A262" s="68" t="s">
        <v>561</v>
      </c>
      <c r="B262" s="68" t="s">
        <v>24291</v>
      </c>
      <c r="C262" s="68" t="s">
        <v>15</v>
      </c>
      <c r="D262" t="str">
        <f t="shared" si="3"/>
        <v>un</v>
      </c>
    </row>
    <row r="263" spans="1:4">
      <c r="A263" s="68" t="s">
        <v>562</v>
      </c>
      <c r="B263" s="68" t="s">
        <v>563</v>
      </c>
      <c r="C263" s="68" t="s">
        <v>15</v>
      </c>
      <c r="D263" t="str">
        <f t="shared" ref="D263:D326" si="4">LOWER(C263)</f>
        <v>un</v>
      </c>
    </row>
    <row r="264" spans="1:4">
      <c r="A264" s="68" t="s">
        <v>564</v>
      </c>
      <c r="B264" s="68" t="s">
        <v>563</v>
      </c>
      <c r="C264" s="68" t="s">
        <v>15</v>
      </c>
      <c r="D264" t="str">
        <f t="shared" si="4"/>
        <v>un</v>
      </c>
    </row>
    <row r="265" spans="1:4">
      <c r="A265" s="68" t="s">
        <v>565</v>
      </c>
      <c r="B265" s="68" t="s">
        <v>566</v>
      </c>
      <c r="C265" s="68" t="s">
        <v>15</v>
      </c>
      <c r="D265" t="str">
        <f t="shared" si="4"/>
        <v>un</v>
      </c>
    </row>
    <row r="266" spans="1:4">
      <c r="A266" s="68" t="s">
        <v>567</v>
      </c>
      <c r="B266" s="68" t="s">
        <v>566</v>
      </c>
      <c r="C266" s="68" t="s">
        <v>15</v>
      </c>
      <c r="D266" t="str">
        <f t="shared" si="4"/>
        <v>un</v>
      </c>
    </row>
    <row r="267" spans="1:4">
      <c r="A267" s="68" t="s">
        <v>568</v>
      </c>
      <c r="B267" s="68" t="s">
        <v>569</v>
      </c>
      <c r="C267" s="68" t="s">
        <v>15</v>
      </c>
      <c r="D267" t="str">
        <f t="shared" si="4"/>
        <v>un</v>
      </c>
    </row>
    <row r="268" spans="1:4">
      <c r="A268" s="68" t="s">
        <v>570</v>
      </c>
      <c r="B268" s="68" t="s">
        <v>569</v>
      </c>
      <c r="C268" s="68" t="s">
        <v>15</v>
      </c>
      <c r="D268" t="str">
        <f t="shared" si="4"/>
        <v>un</v>
      </c>
    </row>
    <row r="269" spans="1:4">
      <c r="A269" s="68" t="s">
        <v>571</v>
      </c>
      <c r="B269" s="68" t="s">
        <v>572</v>
      </c>
      <c r="C269" s="68" t="s">
        <v>15</v>
      </c>
      <c r="D269" t="str">
        <f t="shared" si="4"/>
        <v>un</v>
      </c>
    </row>
    <row r="270" spans="1:4">
      <c r="A270" s="68" t="s">
        <v>573</v>
      </c>
      <c r="B270" s="68" t="s">
        <v>572</v>
      </c>
      <c r="C270" s="68" t="s">
        <v>15</v>
      </c>
      <c r="D270" t="str">
        <f t="shared" si="4"/>
        <v>un</v>
      </c>
    </row>
    <row r="271" spans="1:4">
      <c r="A271" s="68" t="s">
        <v>574</v>
      </c>
      <c r="B271" s="68" t="s">
        <v>575</v>
      </c>
      <c r="C271" s="68" t="s">
        <v>15</v>
      </c>
      <c r="D271" t="str">
        <f t="shared" si="4"/>
        <v>un</v>
      </c>
    </row>
    <row r="272" spans="1:4">
      <c r="A272" s="68" t="s">
        <v>576</v>
      </c>
      <c r="B272" s="68" t="s">
        <v>575</v>
      </c>
      <c r="C272" s="68" t="s">
        <v>15</v>
      </c>
      <c r="D272" t="str">
        <f t="shared" si="4"/>
        <v>un</v>
      </c>
    </row>
    <row r="273" spans="1:4">
      <c r="A273" s="68" t="s">
        <v>577</v>
      </c>
      <c r="B273" s="68" t="s">
        <v>578</v>
      </c>
      <c r="C273" s="68" t="s">
        <v>15</v>
      </c>
      <c r="D273" t="str">
        <f t="shared" si="4"/>
        <v>un</v>
      </c>
    </row>
    <row r="274" spans="1:4">
      <c r="A274" s="68" t="s">
        <v>579</v>
      </c>
      <c r="B274" s="68" t="s">
        <v>578</v>
      </c>
      <c r="C274" s="68" t="s">
        <v>15</v>
      </c>
      <c r="D274" t="str">
        <f t="shared" si="4"/>
        <v>un</v>
      </c>
    </row>
    <row r="275" spans="1:4">
      <c r="A275" s="68" t="s">
        <v>580</v>
      </c>
      <c r="B275" s="68" t="s">
        <v>581</v>
      </c>
      <c r="C275" s="68" t="s">
        <v>15</v>
      </c>
      <c r="D275" t="str">
        <f t="shared" si="4"/>
        <v>un</v>
      </c>
    </row>
    <row r="276" spans="1:4">
      <c r="A276" s="68" t="s">
        <v>582</v>
      </c>
      <c r="B276" s="68" t="s">
        <v>581</v>
      </c>
      <c r="C276" s="68" t="s">
        <v>15</v>
      </c>
      <c r="D276" t="str">
        <f t="shared" si="4"/>
        <v>un</v>
      </c>
    </row>
    <row r="277" spans="1:4">
      <c r="A277" s="68" t="s">
        <v>583</v>
      </c>
      <c r="B277" s="68" t="s">
        <v>584</v>
      </c>
      <c r="C277" s="68" t="s">
        <v>15</v>
      </c>
      <c r="D277" t="str">
        <f t="shared" si="4"/>
        <v>un</v>
      </c>
    </row>
    <row r="278" spans="1:4">
      <c r="A278" s="68" t="s">
        <v>585</v>
      </c>
      <c r="B278" s="68" t="s">
        <v>584</v>
      </c>
      <c r="C278" s="68" t="s">
        <v>15</v>
      </c>
      <c r="D278" t="str">
        <f t="shared" si="4"/>
        <v>un</v>
      </c>
    </row>
    <row r="279" spans="1:4">
      <c r="A279" s="68" t="s">
        <v>586</v>
      </c>
      <c r="B279" s="68" t="s">
        <v>587</v>
      </c>
      <c r="C279" s="68" t="s">
        <v>15</v>
      </c>
      <c r="D279" t="str">
        <f t="shared" si="4"/>
        <v>un</v>
      </c>
    </row>
    <row r="280" spans="1:4">
      <c r="A280" s="68" t="s">
        <v>588</v>
      </c>
      <c r="B280" s="68" t="s">
        <v>587</v>
      </c>
      <c r="C280" s="68" t="s">
        <v>15</v>
      </c>
      <c r="D280" t="str">
        <f t="shared" si="4"/>
        <v>un</v>
      </c>
    </row>
    <row r="281" spans="1:4">
      <c r="A281" s="68" t="s">
        <v>589</v>
      </c>
      <c r="B281" s="68" t="s">
        <v>590</v>
      </c>
      <c r="C281" s="68" t="s">
        <v>15</v>
      </c>
      <c r="D281" t="str">
        <f t="shared" si="4"/>
        <v>un</v>
      </c>
    </row>
    <row r="282" spans="1:4">
      <c r="A282" s="68" t="s">
        <v>591</v>
      </c>
      <c r="B282" s="68" t="s">
        <v>590</v>
      </c>
      <c r="C282" s="68" t="s">
        <v>15</v>
      </c>
      <c r="D282" t="str">
        <f t="shared" si="4"/>
        <v>un</v>
      </c>
    </row>
    <row r="283" spans="1:4">
      <c r="A283" s="68" t="s">
        <v>592</v>
      </c>
      <c r="B283" s="68" t="s">
        <v>593</v>
      </c>
      <c r="C283" s="68" t="s">
        <v>15</v>
      </c>
      <c r="D283" t="str">
        <f t="shared" si="4"/>
        <v>un</v>
      </c>
    </row>
    <row r="284" spans="1:4">
      <c r="A284" s="68" t="s">
        <v>594</v>
      </c>
      <c r="B284" s="68" t="s">
        <v>593</v>
      </c>
      <c r="C284" s="68" t="s">
        <v>15</v>
      </c>
      <c r="D284" t="str">
        <f t="shared" si="4"/>
        <v>un</v>
      </c>
    </row>
    <row r="285" spans="1:4">
      <c r="A285" s="68" t="s">
        <v>595</v>
      </c>
      <c r="B285" s="68" t="s">
        <v>596</v>
      </c>
      <c r="C285" s="68" t="s">
        <v>15</v>
      </c>
      <c r="D285" t="str">
        <f t="shared" si="4"/>
        <v>un</v>
      </c>
    </row>
    <row r="286" spans="1:4">
      <c r="A286" s="68" t="s">
        <v>597</v>
      </c>
      <c r="B286" s="68" t="s">
        <v>596</v>
      </c>
      <c r="C286" s="68" t="s">
        <v>15</v>
      </c>
      <c r="D286" t="str">
        <f t="shared" si="4"/>
        <v>un</v>
      </c>
    </row>
    <row r="287" spans="1:4">
      <c r="A287" s="68" t="s">
        <v>598</v>
      </c>
      <c r="B287" s="68" t="s">
        <v>599</v>
      </c>
      <c r="C287" s="68" t="s">
        <v>15</v>
      </c>
      <c r="D287" t="str">
        <f t="shared" si="4"/>
        <v>un</v>
      </c>
    </row>
    <row r="288" spans="1:4">
      <c r="A288" s="68" t="s">
        <v>600</v>
      </c>
      <c r="B288" s="68" t="s">
        <v>599</v>
      </c>
      <c r="C288" s="68" t="s">
        <v>15</v>
      </c>
      <c r="D288" t="str">
        <f t="shared" si="4"/>
        <v>un</v>
      </c>
    </row>
    <row r="289" spans="1:4">
      <c r="A289" s="68" t="s">
        <v>601</v>
      </c>
      <c r="B289" s="68" t="s">
        <v>602</v>
      </c>
      <c r="C289" s="68" t="s">
        <v>15</v>
      </c>
      <c r="D289" t="str">
        <f t="shared" si="4"/>
        <v>un</v>
      </c>
    </row>
    <row r="290" spans="1:4">
      <c r="A290" s="68" t="s">
        <v>603</v>
      </c>
      <c r="B290" s="68" t="s">
        <v>602</v>
      </c>
      <c r="C290" s="68" t="s">
        <v>15</v>
      </c>
      <c r="D290" t="str">
        <f t="shared" si="4"/>
        <v>un</v>
      </c>
    </row>
    <row r="291" spans="1:4">
      <c r="A291" s="68" t="s">
        <v>604</v>
      </c>
      <c r="B291" s="68" t="s">
        <v>605</v>
      </c>
      <c r="C291" s="68" t="s">
        <v>15</v>
      </c>
      <c r="D291" t="str">
        <f t="shared" si="4"/>
        <v>un</v>
      </c>
    </row>
    <row r="292" spans="1:4">
      <c r="A292" s="68" t="s">
        <v>606</v>
      </c>
      <c r="B292" s="68" t="s">
        <v>605</v>
      </c>
      <c r="C292" s="68" t="s">
        <v>15</v>
      </c>
      <c r="D292" t="str">
        <f t="shared" si="4"/>
        <v>un</v>
      </c>
    </row>
    <row r="293" spans="1:4">
      <c r="A293" s="68" t="s">
        <v>607</v>
      </c>
      <c r="B293" s="68" t="s">
        <v>608</v>
      </c>
      <c r="C293" s="68" t="s">
        <v>15</v>
      </c>
      <c r="D293" t="str">
        <f t="shared" si="4"/>
        <v>un</v>
      </c>
    </row>
    <row r="294" spans="1:4">
      <c r="A294" s="68" t="s">
        <v>609</v>
      </c>
      <c r="B294" s="68" t="s">
        <v>608</v>
      </c>
      <c r="C294" s="68" t="s">
        <v>15</v>
      </c>
      <c r="D294" t="str">
        <f t="shared" si="4"/>
        <v>un</v>
      </c>
    </row>
    <row r="295" spans="1:4">
      <c r="A295" s="68" t="s">
        <v>610</v>
      </c>
      <c r="B295" s="68" t="s">
        <v>611</v>
      </c>
      <c r="C295" s="68" t="s">
        <v>15</v>
      </c>
      <c r="D295" t="str">
        <f t="shared" si="4"/>
        <v>un</v>
      </c>
    </row>
    <row r="296" spans="1:4">
      <c r="A296" s="68" t="s">
        <v>612</v>
      </c>
      <c r="B296" s="68" t="s">
        <v>611</v>
      </c>
      <c r="C296" s="68" t="s">
        <v>15</v>
      </c>
      <c r="D296" t="str">
        <f t="shared" si="4"/>
        <v>un</v>
      </c>
    </row>
    <row r="297" spans="1:4">
      <c r="A297" s="68" t="s">
        <v>613</v>
      </c>
      <c r="B297" s="68" t="s">
        <v>614</v>
      </c>
      <c r="C297" s="68" t="s">
        <v>15</v>
      </c>
      <c r="D297" t="str">
        <f t="shared" si="4"/>
        <v>un</v>
      </c>
    </row>
    <row r="298" spans="1:4">
      <c r="A298" s="68" t="s">
        <v>615</v>
      </c>
      <c r="B298" s="68" t="s">
        <v>614</v>
      </c>
      <c r="C298" s="68" t="s">
        <v>15</v>
      </c>
      <c r="D298" t="str">
        <f t="shared" si="4"/>
        <v>un</v>
      </c>
    </row>
    <row r="299" spans="1:4">
      <c r="A299" s="68" t="s">
        <v>616</v>
      </c>
      <c r="B299" s="68" t="s">
        <v>617</v>
      </c>
      <c r="C299" s="68" t="s">
        <v>15</v>
      </c>
      <c r="D299" t="str">
        <f t="shared" si="4"/>
        <v>un</v>
      </c>
    </row>
    <row r="300" spans="1:4">
      <c r="A300" s="68" t="s">
        <v>618</v>
      </c>
      <c r="B300" s="68" t="s">
        <v>617</v>
      </c>
      <c r="C300" s="68" t="s">
        <v>15</v>
      </c>
      <c r="D300" t="str">
        <f t="shared" si="4"/>
        <v>un</v>
      </c>
    </row>
    <row r="301" spans="1:4">
      <c r="A301" s="68" t="s">
        <v>619</v>
      </c>
      <c r="B301" s="68" t="s">
        <v>620</v>
      </c>
      <c r="C301" s="68" t="s">
        <v>15</v>
      </c>
      <c r="D301" t="str">
        <f t="shared" si="4"/>
        <v>un</v>
      </c>
    </row>
    <row r="302" spans="1:4">
      <c r="A302" s="68" t="s">
        <v>621</v>
      </c>
      <c r="B302" s="68" t="s">
        <v>620</v>
      </c>
      <c r="C302" s="68" t="s">
        <v>15</v>
      </c>
      <c r="D302" t="str">
        <f t="shared" si="4"/>
        <v>un</v>
      </c>
    </row>
    <row r="303" spans="1:4">
      <c r="A303" s="68" t="s">
        <v>622</v>
      </c>
      <c r="B303" s="68" t="s">
        <v>623</v>
      </c>
      <c r="C303" s="68" t="s">
        <v>15</v>
      </c>
      <c r="D303" t="str">
        <f t="shared" si="4"/>
        <v>un</v>
      </c>
    </row>
    <row r="304" spans="1:4">
      <c r="A304" s="68" t="s">
        <v>624</v>
      </c>
      <c r="B304" s="68" t="s">
        <v>623</v>
      </c>
      <c r="C304" s="68" t="s">
        <v>15</v>
      </c>
      <c r="D304" t="str">
        <f t="shared" si="4"/>
        <v>un</v>
      </c>
    </row>
    <row r="305" spans="1:4">
      <c r="A305" s="68" t="s">
        <v>625</v>
      </c>
      <c r="B305" s="68" t="s">
        <v>626</v>
      </c>
      <c r="C305" s="68" t="s">
        <v>15</v>
      </c>
      <c r="D305" t="str">
        <f t="shared" si="4"/>
        <v>un</v>
      </c>
    </row>
    <row r="306" spans="1:4">
      <c r="A306" s="68" t="s">
        <v>627</v>
      </c>
      <c r="B306" s="68" t="s">
        <v>626</v>
      </c>
      <c r="C306" s="68" t="s">
        <v>15</v>
      </c>
      <c r="D306" t="str">
        <f t="shared" si="4"/>
        <v>un</v>
      </c>
    </row>
    <row r="307" spans="1:4">
      <c r="A307" s="68" t="s">
        <v>628</v>
      </c>
      <c r="B307" s="68" t="s">
        <v>629</v>
      </c>
      <c r="C307" s="68" t="s">
        <v>15</v>
      </c>
      <c r="D307" t="str">
        <f t="shared" si="4"/>
        <v>un</v>
      </c>
    </row>
    <row r="308" spans="1:4">
      <c r="A308" s="68" t="s">
        <v>630</v>
      </c>
      <c r="B308" s="68" t="s">
        <v>629</v>
      </c>
      <c r="C308" s="68" t="s">
        <v>15</v>
      </c>
      <c r="D308" t="str">
        <f t="shared" si="4"/>
        <v>un</v>
      </c>
    </row>
    <row r="309" spans="1:4">
      <c r="A309" s="68" t="s">
        <v>631</v>
      </c>
      <c r="B309" s="68" t="s">
        <v>632</v>
      </c>
      <c r="C309" s="68" t="s">
        <v>15</v>
      </c>
      <c r="D309" t="str">
        <f t="shared" si="4"/>
        <v>un</v>
      </c>
    </row>
    <row r="310" spans="1:4">
      <c r="A310" s="68" t="s">
        <v>633</v>
      </c>
      <c r="B310" s="68" t="s">
        <v>632</v>
      </c>
      <c r="C310" s="68" t="s">
        <v>15</v>
      </c>
      <c r="D310" t="str">
        <f t="shared" si="4"/>
        <v>un</v>
      </c>
    </row>
    <row r="311" spans="1:4">
      <c r="A311" s="68" t="s">
        <v>634</v>
      </c>
      <c r="B311" s="68" t="s">
        <v>635</v>
      </c>
      <c r="C311" s="68" t="s">
        <v>15</v>
      </c>
      <c r="D311" t="str">
        <f t="shared" si="4"/>
        <v>un</v>
      </c>
    </row>
    <row r="312" spans="1:4">
      <c r="A312" s="68" t="s">
        <v>636</v>
      </c>
      <c r="B312" s="68" t="s">
        <v>635</v>
      </c>
      <c r="C312" s="68" t="s">
        <v>15</v>
      </c>
      <c r="D312" t="str">
        <f t="shared" si="4"/>
        <v>un</v>
      </c>
    </row>
    <row r="313" spans="1:4">
      <c r="A313" s="68" t="s">
        <v>637</v>
      </c>
      <c r="B313" s="68" t="s">
        <v>638</v>
      </c>
      <c r="C313" s="68" t="s">
        <v>15</v>
      </c>
      <c r="D313" t="str">
        <f t="shared" si="4"/>
        <v>un</v>
      </c>
    </row>
    <row r="314" spans="1:4">
      <c r="A314" s="68" t="s">
        <v>639</v>
      </c>
      <c r="B314" s="68" t="s">
        <v>638</v>
      </c>
      <c r="C314" s="68" t="s">
        <v>15</v>
      </c>
      <c r="D314" t="str">
        <f t="shared" si="4"/>
        <v>un</v>
      </c>
    </row>
    <row r="315" spans="1:4">
      <c r="A315" s="68" t="s">
        <v>640</v>
      </c>
      <c r="B315" s="68" t="s">
        <v>641</v>
      </c>
      <c r="C315" s="68" t="s">
        <v>15</v>
      </c>
      <c r="D315" t="str">
        <f t="shared" si="4"/>
        <v>un</v>
      </c>
    </row>
    <row r="316" spans="1:4">
      <c r="A316" s="68" t="s">
        <v>642</v>
      </c>
      <c r="B316" s="68" t="s">
        <v>641</v>
      </c>
      <c r="C316" s="68" t="s">
        <v>15</v>
      </c>
      <c r="D316" t="str">
        <f t="shared" si="4"/>
        <v>un</v>
      </c>
    </row>
    <row r="317" spans="1:4">
      <c r="A317" s="68" t="s">
        <v>643</v>
      </c>
      <c r="B317" s="68" t="s">
        <v>644</v>
      </c>
      <c r="C317" s="68" t="s">
        <v>15</v>
      </c>
      <c r="D317" t="str">
        <f t="shared" si="4"/>
        <v>un</v>
      </c>
    </row>
    <row r="318" spans="1:4">
      <c r="A318" s="68" t="s">
        <v>645</v>
      </c>
      <c r="B318" s="68" t="s">
        <v>644</v>
      </c>
      <c r="C318" s="68" t="s">
        <v>15</v>
      </c>
      <c r="D318" t="str">
        <f t="shared" si="4"/>
        <v>un</v>
      </c>
    </row>
    <row r="319" spans="1:4">
      <c r="A319" s="68" t="s">
        <v>646</v>
      </c>
      <c r="B319" s="68" t="s">
        <v>647</v>
      </c>
      <c r="C319" s="68" t="s">
        <v>15</v>
      </c>
      <c r="D319" t="str">
        <f t="shared" si="4"/>
        <v>un</v>
      </c>
    </row>
    <row r="320" spans="1:4">
      <c r="A320" s="68" t="s">
        <v>648</v>
      </c>
      <c r="B320" s="68" t="s">
        <v>647</v>
      </c>
      <c r="C320" s="68" t="s">
        <v>15</v>
      </c>
      <c r="D320" t="str">
        <f t="shared" si="4"/>
        <v>un</v>
      </c>
    </row>
    <row r="321" spans="1:4">
      <c r="A321" s="68" t="s">
        <v>649</v>
      </c>
      <c r="B321" s="68" t="s">
        <v>650</v>
      </c>
      <c r="C321" s="68" t="s">
        <v>15</v>
      </c>
      <c r="D321" t="str">
        <f t="shared" si="4"/>
        <v>un</v>
      </c>
    </row>
    <row r="322" spans="1:4">
      <c r="A322" s="68" t="s">
        <v>651</v>
      </c>
      <c r="B322" s="68" t="s">
        <v>650</v>
      </c>
      <c r="C322" s="68" t="s">
        <v>15</v>
      </c>
      <c r="D322" t="str">
        <f t="shared" si="4"/>
        <v>un</v>
      </c>
    </row>
    <row r="323" spans="1:4">
      <c r="A323" s="68" t="s">
        <v>652</v>
      </c>
      <c r="B323" s="68" t="s">
        <v>653</v>
      </c>
      <c r="C323" s="68" t="s">
        <v>15</v>
      </c>
      <c r="D323" t="str">
        <f t="shared" si="4"/>
        <v>un</v>
      </c>
    </row>
    <row r="324" spans="1:4">
      <c r="A324" s="68" t="s">
        <v>654</v>
      </c>
      <c r="B324" s="68" t="s">
        <v>653</v>
      </c>
      <c r="C324" s="68" t="s">
        <v>15</v>
      </c>
      <c r="D324" t="str">
        <f t="shared" si="4"/>
        <v>un</v>
      </c>
    </row>
    <row r="325" spans="1:4">
      <c r="A325" s="68" t="s">
        <v>655</v>
      </c>
      <c r="B325" s="68" t="s">
        <v>656</v>
      </c>
      <c r="C325" s="68" t="s">
        <v>15</v>
      </c>
      <c r="D325" t="str">
        <f t="shared" si="4"/>
        <v>un</v>
      </c>
    </row>
    <row r="326" spans="1:4">
      <c r="A326" s="68" t="s">
        <v>657</v>
      </c>
      <c r="B326" s="68" t="s">
        <v>656</v>
      </c>
      <c r="C326" s="68" t="s">
        <v>15</v>
      </c>
      <c r="D326" t="str">
        <f t="shared" si="4"/>
        <v>un</v>
      </c>
    </row>
    <row r="327" spans="1:4">
      <c r="A327" s="68" t="s">
        <v>658</v>
      </c>
      <c r="B327" s="68" t="s">
        <v>659</v>
      </c>
      <c r="C327" s="68" t="s">
        <v>15</v>
      </c>
      <c r="D327" t="str">
        <f t="shared" ref="D327:D390" si="5">LOWER(C327)</f>
        <v>un</v>
      </c>
    </row>
    <row r="328" spans="1:4">
      <c r="A328" s="68" t="s">
        <v>660</v>
      </c>
      <c r="B328" s="68" t="s">
        <v>659</v>
      </c>
      <c r="C328" s="68" t="s">
        <v>15</v>
      </c>
      <c r="D328" t="str">
        <f t="shared" si="5"/>
        <v>un</v>
      </c>
    </row>
    <row r="329" spans="1:4">
      <c r="A329" s="68" t="s">
        <v>661</v>
      </c>
      <c r="B329" s="68" t="s">
        <v>662</v>
      </c>
      <c r="C329" s="68" t="s">
        <v>15</v>
      </c>
      <c r="D329" t="str">
        <f t="shared" si="5"/>
        <v>un</v>
      </c>
    </row>
    <row r="330" spans="1:4">
      <c r="A330" s="68" t="s">
        <v>663</v>
      </c>
      <c r="B330" s="68" t="s">
        <v>662</v>
      </c>
      <c r="C330" s="68" t="s">
        <v>15</v>
      </c>
      <c r="D330" t="str">
        <f t="shared" si="5"/>
        <v>un</v>
      </c>
    </row>
    <row r="331" spans="1:4">
      <c r="A331" s="68" t="s">
        <v>664</v>
      </c>
      <c r="B331" s="68" t="s">
        <v>665</v>
      </c>
      <c r="C331" s="68" t="s">
        <v>15</v>
      </c>
      <c r="D331" t="str">
        <f t="shared" si="5"/>
        <v>un</v>
      </c>
    </row>
    <row r="332" spans="1:4">
      <c r="A332" s="68" t="s">
        <v>666</v>
      </c>
      <c r="B332" s="68" t="s">
        <v>665</v>
      </c>
      <c r="C332" s="68" t="s">
        <v>15</v>
      </c>
      <c r="D332" t="str">
        <f t="shared" si="5"/>
        <v>un</v>
      </c>
    </row>
    <row r="333" spans="1:4">
      <c r="A333" s="68" t="s">
        <v>667</v>
      </c>
      <c r="B333" s="68" t="s">
        <v>24292</v>
      </c>
      <c r="C333" s="68" t="s">
        <v>15</v>
      </c>
      <c r="D333" t="str">
        <f t="shared" si="5"/>
        <v>un</v>
      </c>
    </row>
    <row r="334" spans="1:4">
      <c r="A334" s="68" t="s">
        <v>668</v>
      </c>
      <c r="B334" s="68" t="s">
        <v>24292</v>
      </c>
      <c r="C334" s="68" t="s">
        <v>15</v>
      </c>
      <c r="D334" t="str">
        <f t="shared" si="5"/>
        <v>un</v>
      </c>
    </row>
    <row r="335" spans="1:4">
      <c r="A335" s="68" t="s">
        <v>669</v>
      </c>
      <c r="B335" s="68" t="s">
        <v>670</v>
      </c>
      <c r="C335" s="68" t="s">
        <v>15</v>
      </c>
      <c r="D335" t="str">
        <f t="shared" si="5"/>
        <v>un</v>
      </c>
    </row>
    <row r="336" spans="1:4">
      <c r="A336" s="68" t="s">
        <v>671</v>
      </c>
      <c r="B336" s="68" t="s">
        <v>670</v>
      </c>
      <c r="C336" s="68" t="s">
        <v>15</v>
      </c>
      <c r="D336" t="str">
        <f t="shared" si="5"/>
        <v>un</v>
      </c>
    </row>
    <row r="337" spans="1:4">
      <c r="A337" s="68" t="s">
        <v>672</v>
      </c>
      <c r="B337" s="68" t="s">
        <v>24293</v>
      </c>
      <c r="C337" s="68" t="s">
        <v>15</v>
      </c>
      <c r="D337" t="str">
        <f t="shared" si="5"/>
        <v>un</v>
      </c>
    </row>
    <row r="338" spans="1:4">
      <c r="A338" s="68" t="s">
        <v>673</v>
      </c>
      <c r="B338" s="68" t="s">
        <v>24293</v>
      </c>
      <c r="C338" s="68" t="s">
        <v>15</v>
      </c>
      <c r="D338" t="str">
        <f t="shared" si="5"/>
        <v>un</v>
      </c>
    </row>
    <row r="339" spans="1:4">
      <c r="A339" s="68" t="s">
        <v>674</v>
      </c>
      <c r="B339" s="68" t="s">
        <v>24294</v>
      </c>
      <c r="C339" s="68" t="s">
        <v>15</v>
      </c>
      <c r="D339" t="str">
        <f t="shared" si="5"/>
        <v>un</v>
      </c>
    </row>
    <row r="340" spans="1:4">
      <c r="A340" s="68" t="s">
        <v>675</v>
      </c>
      <c r="B340" s="68" t="s">
        <v>24294</v>
      </c>
      <c r="C340" s="68" t="s">
        <v>15</v>
      </c>
      <c r="D340" t="str">
        <f t="shared" si="5"/>
        <v>un</v>
      </c>
    </row>
    <row r="341" spans="1:4">
      <c r="A341" s="68" t="s">
        <v>676</v>
      </c>
      <c r="B341" s="68" t="s">
        <v>24295</v>
      </c>
      <c r="C341" s="68" t="s">
        <v>15</v>
      </c>
      <c r="D341" t="str">
        <f t="shared" si="5"/>
        <v>un</v>
      </c>
    </row>
    <row r="342" spans="1:4">
      <c r="A342" s="68" t="s">
        <v>677</v>
      </c>
      <c r="B342" s="68" t="s">
        <v>24295</v>
      </c>
      <c r="C342" s="68" t="s">
        <v>15</v>
      </c>
      <c r="D342" t="str">
        <f t="shared" si="5"/>
        <v>un</v>
      </c>
    </row>
    <row r="343" spans="1:4">
      <c r="A343" s="68" t="s">
        <v>678</v>
      </c>
      <c r="B343" s="68" t="s">
        <v>679</v>
      </c>
      <c r="C343" s="68" t="s">
        <v>15</v>
      </c>
      <c r="D343" t="str">
        <f t="shared" si="5"/>
        <v>un</v>
      </c>
    </row>
    <row r="344" spans="1:4">
      <c r="A344" s="68" t="s">
        <v>680</v>
      </c>
      <c r="B344" s="68" t="s">
        <v>679</v>
      </c>
      <c r="C344" s="68" t="s">
        <v>15</v>
      </c>
      <c r="D344" t="str">
        <f t="shared" si="5"/>
        <v>un</v>
      </c>
    </row>
    <row r="345" spans="1:4">
      <c r="A345" s="68" t="s">
        <v>681</v>
      </c>
      <c r="B345" s="68" t="s">
        <v>682</v>
      </c>
      <c r="C345" s="68" t="s">
        <v>15</v>
      </c>
      <c r="D345" t="str">
        <f t="shared" si="5"/>
        <v>un</v>
      </c>
    </row>
    <row r="346" spans="1:4">
      <c r="A346" s="68" t="s">
        <v>683</v>
      </c>
      <c r="B346" s="68" t="s">
        <v>682</v>
      </c>
      <c r="C346" s="68" t="s">
        <v>15</v>
      </c>
      <c r="D346" t="str">
        <f t="shared" si="5"/>
        <v>un</v>
      </c>
    </row>
    <row r="347" spans="1:4">
      <c r="A347" s="68" t="s">
        <v>684</v>
      </c>
      <c r="B347" s="68" t="s">
        <v>685</v>
      </c>
      <c r="C347" s="68" t="s">
        <v>15</v>
      </c>
      <c r="D347" t="str">
        <f t="shared" si="5"/>
        <v>un</v>
      </c>
    </row>
    <row r="348" spans="1:4">
      <c r="A348" s="68" t="s">
        <v>686</v>
      </c>
      <c r="B348" s="68" t="s">
        <v>685</v>
      </c>
      <c r="C348" s="68" t="s">
        <v>15</v>
      </c>
      <c r="D348" t="str">
        <f t="shared" si="5"/>
        <v>un</v>
      </c>
    </row>
    <row r="349" spans="1:4">
      <c r="A349" s="68" t="s">
        <v>687</v>
      </c>
      <c r="B349" s="68" t="s">
        <v>688</v>
      </c>
      <c r="C349" s="68" t="s">
        <v>15</v>
      </c>
      <c r="D349" t="str">
        <f t="shared" si="5"/>
        <v>un</v>
      </c>
    </row>
    <row r="350" spans="1:4">
      <c r="A350" s="68" t="s">
        <v>689</v>
      </c>
      <c r="B350" s="68" t="s">
        <v>688</v>
      </c>
      <c r="C350" s="68" t="s">
        <v>15</v>
      </c>
      <c r="D350" t="str">
        <f t="shared" si="5"/>
        <v>un</v>
      </c>
    </row>
    <row r="351" spans="1:4">
      <c r="A351" s="68" t="s">
        <v>690</v>
      </c>
      <c r="B351" s="68" t="s">
        <v>691</v>
      </c>
      <c r="C351" s="68" t="s">
        <v>15</v>
      </c>
      <c r="D351" t="str">
        <f t="shared" si="5"/>
        <v>un</v>
      </c>
    </row>
    <row r="352" spans="1:4">
      <c r="A352" s="68" t="s">
        <v>692</v>
      </c>
      <c r="B352" s="68" t="s">
        <v>691</v>
      </c>
      <c r="C352" s="68" t="s">
        <v>15</v>
      </c>
      <c r="D352" t="str">
        <f t="shared" si="5"/>
        <v>un</v>
      </c>
    </row>
    <row r="353" spans="1:4">
      <c r="A353" s="68" t="s">
        <v>693</v>
      </c>
      <c r="B353" s="68" t="s">
        <v>694</v>
      </c>
      <c r="C353" s="68" t="s">
        <v>15</v>
      </c>
      <c r="D353" t="str">
        <f t="shared" si="5"/>
        <v>un</v>
      </c>
    </row>
    <row r="354" spans="1:4">
      <c r="A354" s="68" t="s">
        <v>695</v>
      </c>
      <c r="B354" s="68" t="s">
        <v>694</v>
      </c>
      <c r="C354" s="68" t="s">
        <v>15</v>
      </c>
      <c r="D354" t="str">
        <f t="shared" si="5"/>
        <v>un</v>
      </c>
    </row>
    <row r="355" spans="1:4">
      <c r="A355" s="68" t="s">
        <v>696</v>
      </c>
      <c r="B355" s="68" t="s">
        <v>697</v>
      </c>
      <c r="C355" s="68" t="s">
        <v>15</v>
      </c>
      <c r="D355" t="str">
        <f t="shared" si="5"/>
        <v>un</v>
      </c>
    </row>
    <row r="356" spans="1:4">
      <c r="A356" s="68" t="s">
        <v>698</v>
      </c>
      <c r="B356" s="68" t="s">
        <v>697</v>
      </c>
      <c r="C356" s="68" t="s">
        <v>15</v>
      </c>
      <c r="D356" t="str">
        <f t="shared" si="5"/>
        <v>un</v>
      </c>
    </row>
    <row r="357" spans="1:4">
      <c r="A357" s="68" t="s">
        <v>699</v>
      </c>
      <c r="B357" s="68" t="s">
        <v>700</v>
      </c>
      <c r="C357" s="68" t="s">
        <v>15</v>
      </c>
      <c r="D357" t="str">
        <f t="shared" si="5"/>
        <v>un</v>
      </c>
    </row>
    <row r="358" spans="1:4">
      <c r="A358" s="68" t="s">
        <v>701</v>
      </c>
      <c r="B358" s="68" t="s">
        <v>700</v>
      </c>
      <c r="C358" s="68" t="s">
        <v>15</v>
      </c>
      <c r="D358" t="str">
        <f t="shared" si="5"/>
        <v>un</v>
      </c>
    </row>
    <row r="359" spans="1:4">
      <c r="A359" s="68" t="s">
        <v>702</v>
      </c>
      <c r="B359" s="68" t="s">
        <v>703</v>
      </c>
      <c r="C359" s="68" t="s">
        <v>15</v>
      </c>
      <c r="D359" t="str">
        <f t="shared" si="5"/>
        <v>un</v>
      </c>
    </row>
    <row r="360" spans="1:4">
      <c r="A360" s="68" t="s">
        <v>704</v>
      </c>
      <c r="B360" s="68" t="s">
        <v>703</v>
      </c>
      <c r="C360" s="68" t="s">
        <v>15</v>
      </c>
      <c r="D360" t="str">
        <f t="shared" si="5"/>
        <v>un</v>
      </c>
    </row>
    <row r="361" spans="1:4">
      <c r="A361" s="68" t="s">
        <v>705</v>
      </c>
      <c r="B361" s="68" t="s">
        <v>706</v>
      </c>
      <c r="C361" s="68" t="s">
        <v>15</v>
      </c>
      <c r="D361" t="str">
        <f t="shared" si="5"/>
        <v>un</v>
      </c>
    </row>
    <row r="362" spans="1:4">
      <c r="A362" s="68" t="s">
        <v>707</v>
      </c>
      <c r="B362" s="68" t="s">
        <v>706</v>
      </c>
      <c r="C362" s="68" t="s">
        <v>15</v>
      </c>
      <c r="D362" t="str">
        <f t="shared" si="5"/>
        <v>un</v>
      </c>
    </row>
    <row r="363" spans="1:4">
      <c r="A363" s="68" t="s">
        <v>708</v>
      </c>
      <c r="B363" s="68" t="s">
        <v>709</v>
      </c>
      <c r="C363" s="68" t="s">
        <v>15</v>
      </c>
      <c r="D363" t="str">
        <f t="shared" si="5"/>
        <v>un</v>
      </c>
    </row>
    <row r="364" spans="1:4">
      <c r="A364" s="68" t="s">
        <v>710</v>
      </c>
      <c r="B364" s="68" t="s">
        <v>709</v>
      </c>
      <c r="C364" s="68" t="s">
        <v>15</v>
      </c>
      <c r="D364" t="str">
        <f t="shared" si="5"/>
        <v>un</v>
      </c>
    </row>
    <row r="365" spans="1:4">
      <c r="A365" s="68" t="s">
        <v>711</v>
      </c>
      <c r="B365" s="68" t="s">
        <v>712</v>
      </c>
      <c r="C365" s="68" t="s">
        <v>15</v>
      </c>
      <c r="D365" t="str">
        <f t="shared" si="5"/>
        <v>un</v>
      </c>
    </row>
    <row r="366" spans="1:4">
      <c r="A366" s="68" t="s">
        <v>713</v>
      </c>
      <c r="B366" s="68" t="s">
        <v>712</v>
      </c>
      <c r="C366" s="68" t="s">
        <v>15</v>
      </c>
      <c r="D366" t="str">
        <f t="shared" si="5"/>
        <v>un</v>
      </c>
    </row>
    <row r="367" spans="1:4">
      <c r="A367" s="68" t="s">
        <v>714</v>
      </c>
      <c r="B367" s="68" t="s">
        <v>715</v>
      </c>
      <c r="C367" s="68" t="s">
        <v>15</v>
      </c>
      <c r="D367" t="str">
        <f t="shared" si="5"/>
        <v>un</v>
      </c>
    </row>
    <row r="368" spans="1:4">
      <c r="A368" s="68" t="s">
        <v>716</v>
      </c>
      <c r="B368" s="68" t="s">
        <v>715</v>
      </c>
      <c r="C368" s="68" t="s">
        <v>15</v>
      </c>
      <c r="D368" t="str">
        <f t="shared" si="5"/>
        <v>un</v>
      </c>
    </row>
    <row r="369" spans="1:4">
      <c r="A369" s="68" t="s">
        <v>717</v>
      </c>
      <c r="B369" s="68" t="s">
        <v>718</v>
      </c>
      <c r="C369" s="68" t="s">
        <v>15</v>
      </c>
      <c r="D369" t="str">
        <f t="shared" si="5"/>
        <v>un</v>
      </c>
    </row>
    <row r="370" spans="1:4">
      <c r="A370" s="68" t="s">
        <v>719</v>
      </c>
      <c r="B370" s="68" t="s">
        <v>718</v>
      </c>
      <c r="C370" s="68" t="s">
        <v>15</v>
      </c>
      <c r="D370" t="str">
        <f t="shared" si="5"/>
        <v>un</v>
      </c>
    </row>
    <row r="371" spans="1:4">
      <c r="A371" s="68" t="s">
        <v>720</v>
      </c>
      <c r="B371" s="68" t="s">
        <v>721</v>
      </c>
      <c r="C371" s="68" t="s">
        <v>15</v>
      </c>
      <c r="D371" t="str">
        <f t="shared" si="5"/>
        <v>un</v>
      </c>
    </row>
    <row r="372" spans="1:4">
      <c r="A372" s="68" t="s">
        <v>722</v>
      </c>
      <c r="B372" s="68" t="s">
        <v>721</v>
      </c>
      <c r="C372" s="68" t="s">
        <v>15</v>
      </c>
      <c r="D372" t="str">
        <f t="shared" si="5"/>
        <v>un</v>
      </c>
    </row>
    <row r="373" spans="1:4">
      <c r="A373" s="68" t="s">
        <v>723</v>
      </c>
      <c r="B373" s="68" t="s">
        <v>724</v>
      </c>
      <c r="C373" s="68" t="s">
        <v>15</v>
      </c>
      <c r="D373" t="str">
        <f t="shared" si="5"/>
        <v>un</v>
      </c>
    </row>
    <row r="374" spans="1:4">
      <c r="A374" s="68" t="s">
        <v>725</v>
      </c>
      <c r="B374" s="68" t="s">
        <v>724</v>
      </c>
      <c r="C374" s="68" t="s">
        <v>15</v>
      </c>
      <c r="D374" t="str">
        <f t="shared" si="5"/>
        <v>un</v>
      </c>
    </row>
    <row r="375" spans="1:4">
      <c r="A375" s="68" t="s">
        <v>726</v>
      </c>
      <c r="B375" s="68" t="s">
        <v>727</v>
      </c>
      <c r="C375" s="68" t="s">
        <v>15</v>
      </c>
      <c r="D375" t="str">
        <f t="shared" si="5"/>
        <v>un</v>
      </c>
    </row>
    <row r="376" spans="1:4">
      <c r="A376" s="68" t="s">
        <v>728</v>
      </c>
      <c r="B376" s="68" t="s">
        <v>727</v>
      </c>
      <c r="C376" s="68" t="s">
        <v>15</v>
      </c>
      <c r="D376" t="str">
        <f t="shared" si="5"/>
        <v>un</v>
      </c>
    </row>
    <row r="377" spans="1:4">
      <c r="A377" s="68" t="s">
        <v>729</v>
      </c>
      <c r="B377" s="68" t="s">
        <v>730</v>
      </c>
      <c r="C377" s="68" t="s">
        <v>15</v>
      </c>
      <c r="D377" t="str">
        <f t="shared" si="5"/>
        <v>un</v>
      </c>
    </row>
    <row r="378" spans="1:4">
      <c r="A378" s="68" t="s">
        <v>731</v>
      </c>
      <c r="B378" s="68" t="s">
        <v>730</v>
      </c>
      <c r="C378" s="68" t="s">
        <v>15</v>
      </c>
      <c r="D378" t="str">
        <f t="shared" si="5"/>
        <v>un</v>
      </c>
    </row>
    <row r="379" spans="1:4">
      <c r="A379" s="68" t="s">
        <v>732</v>
      </c>
      <c r="B379" s="68" t="s">
        <v>733</v>
      </c>
      <c r="C379" s="68" t="s">
        <v>15</v>
      </c>
      <c r="D379" t="str">
        <f t="shared" si="5"/>
        <v>un</v>
      </c>
    </row>
    <row r="380" spans="1:4">
      <c r="A380" s="68" t="s">
        <v>734</v>
      </c>
      <c r="B380" s="68" t="s">
        <v>733</v>
      </c>
      <c r="C380" s="68" t="s">
        <v>15</v>
      </c>
      <c r="D380" t="str">
        <f t="shared" si="5"/>
        <v>un</v>
      </c>
    </row>
    <row r="381" spans="1:4">
      <c r="A381" s="68" t="s">
        <v>735</v>
      </c>
      <c r="B381" s="68" t="s">
        <v>736</v>
      </c>
      <c r="C381" s="68" t="s">
        <v>15</v>
      </c>
      <c r="D381" t="str">
        <f t="shared" si="5"/>
        <v>un</v>
      </c>
    </row>
    <row r="382" spans="1:4">
      <c r="A382" s="68" t="s">
        <v>737</v>
      </c>
      <c r="B382" s="68" t="s">
        <v>736</v>
      </c>
      <c r="C382" s="68" t="s">
        <v>15</v>
      </c>
      <c r="D382" t="str">
        <f t="shared" si="5"/>
        <v>un</v>
      </c>
    </row>
    <row r="383" spans="1:4">
      <c r="A383" s="68" t="s">
        <v>738</v>
      </c>
      <c r="B383" s="68" t="s">
        <v>739</v>
      </c>
      <c r="C383" s="68" t="s">
        <v>15</v>
      </c>
      <c r="D383" t="str">
        <f t="shared" si="5"/>
        <v>un</v>
      </c>
    </row>
    <row r="384" spans="1:4">
      <c r="A384" s="68" t="s">
        <v>740</v>
      </c>
      <c r="B384" s="68" t="s">
        <v>739</v>
      </c>
      <c r="C384" s="68" t="s">
        <v>15</v>
      </c>
      <c r="D384" t="str">
        <f t="shared" si="5"/>
        <v>un</v>
      </c>
    </row>
    <row r="385" spans="1:4">
      <c r="A385" s="68" t="s">
        <v>741</v>
      </c>
      <c r="B385" s="68" t="s">
        <v>742</v>
      </c>
      <c r="C385" s="68" t="s">
        <v>15</v>
      </c>
      <c r="D385" t="str">
        <f t="shared" si="5"/>
        <v>un</v>
      </c>
    </row>
    <row r="386" spans="1:4">
      <c r="A386" s="68" t="s">
        <v>743</v>
      </c>
      <c r="B386" s="68" t="s">
        <v>742</v>
      </c>
      <c r="C386" s="68" t="s">
        <v>15</v>
      </c>
      <c r="D386" t="str">
        <f t="shared" si="5"/>
        <v>un</v>
      </c>
    </row>
    <row r="387" spans="1:4">
      <c r="A387" s="68" t="s">
        <v>744</v>
      </c>
      <c r="B387" s="68" t="s">
        <v>745</v>
      </c>
      <c r="C387" s="68" t="s">
        <v>15</v>
      </c>
      <c r="D387" t="str">
        <f t="shared" si="5"/>
        <v>un</v>
      </c>
    </row>
    <row r="388" spans="1:4">
      <c r="A388" s="68" t="s">
        <v>746</v>
      </c>
      <c r="B388" s="68" t="s">
        <v>745</v>
      </c>
      <c r="C388" s="68" t="s">
        <v>15</v>
      </c>
      <c r="D388" t="str">
        <f t="shared" si="5"/>
        <v>un</v>
      </c>
    </row>
    <row r="389" spans="1:4">
      <c r="A389" s="68" t="s">
        <v>747</v>
      </c>
      <c r="B389" s="68" t="s">
        <v>748</v>
      </c>
      <c r="C389" s="68" t="s">
        <v>15</v>
      </c>
      <c r="D389" t="str">
        <f t="shared" si="5"/>
        <v>un</v>
      </c>
    </row>
    <row r="390" spans="1:4">
      <c r="A390" s="68" t="s">
        <v>749</v>
      </c>
      <c r="B390" s="68" t="s">
        <v>748</v>
      </c>
      <c r="C390" s="68" t="s">
        <v>15</v>
      </c>
      <c r="D390" t="str">
        <f t="shared" si="5"/>
        <v>un</v>
      </c>
    </row>
    <row r="391" spans="1:4">
      <c r="A391" s="68" t="s">
        <v>750</v>
      </c>
      <c r="B391" s="68" t="s">
        <v>751</v>
      </c>
      <c r="C391" s="68" t="s">
        <v>15</v>
      </c>
      <c r="D391" t="str">
        <f t="shared" ref="D391:D454" si="6">LOWER(C391)</f>
        <v>un</v>
      </c>
    </row>
    <row r="392" spans="1:4">
      <c r="A392" s="68" t="s">
        <v>752</v>
      </c>
      <c r="B392" s="68" t="s">
        <v>751</v>
      </c>
      <c r="C392" s="68" t="s">
        <v>15</v>
      </c>
      <c r="D392" t="str">
        <f t="shared" si="6"/>
        <v>un</v>
      </c>
    </row>
    <row r="393" spans="1:4">
      <c r="A393" s="68" t="s">
        <v>753</v>
      </c>
      <c r="B393" s="68" t="s">
        <v>24296</v>
      </c>
      <c r="C393" s="68" t="s">
        <v>15</v>
      </c>
      <c r="D393" t="str">
        <f t="shared" si="6"/>
        <v>un</v>
      </c>
    </row>
    <row r="394" spans="1:4">
      <c r="A394" s="68" t="s">
        <v>754</v>
      </c>
      <c r="B394" s="68" t="s">
        <v>24296</v>
      </c>
      <c r="C394" s="68" t="s">
        <v>15</v>
      </c>
      <c r="D394" t="str">
        <f t="shared" si="6"/>
        <v>un</v>
      </c>
    </row>
    <row r="395" spans="1:4">
      <c r="A395" s="68" t="s">
        <v>755</v>
      </c>
      <c r="B395" s="68" t="s">
        <v>756</v>
      </c>
      <c r="C395" s="68" t="s">
        <v>15</v>
      </c>
      <c r="D395" t="str">
        <f t="shared" si="6"/>
        <v>un</v>
      </c>
    </row>
    <row r="396" spans="1:4">
      <c r="A396" s="68" t="s">
        <v>757</v>
      </c>
      <c r="B396" s="68" t="s">
        <v>756</v>
      </c>
      <c r="C396" s="68" t="s">
        <v>15</v>
      </c>
      <c r="D396" t="str">
        <f t="shared" si="6"/>
        <v>un</v>
      </c>
    </row>
    <row r="397" spans="1:4">
      <c r="A397" s="68" t="s">
        <v>758</v>
      </c>
      <c r="B397" s="68" t="s">
        <v>24297</v>
      </c>
      <c r="C397" s="68" t="s">
        <v>163</v>
      </c>
      <c r="D397" t="str">
        <f t="shared" si="6"/>
        <v>t</v>
      </c>
    </row>
    <row r="398" spans="1:4">
      <c r="A398" s="68" t="s">
        <v>759</v>
      </c>
      <c r="B398" s="68" t="s">
        <v>24297</v>
      </c>
      <c r="C398" s="68" t="s">
        <v>163</v>
      </c>
      <c r="D398" t="str">
        <f t="shared" si="6"/>
        <v>t</v>
      </c>
    </row>
    <row r="399" spans="1:4">
      <c r="A399" s="68" t="s">
        <v>760</v>
      </c>
      <c r="B399" s="68" t="s">
        <v>24298</v>
      </c>
      <c r="C399" s="68" t="s">
        <v>163</v>
      </c>
      <c r="D399" t="str">
        <f t="shared" si="6"/>
        <v>t</v>
      </c>
    </row>
    <row r="400" spans="1:4">
      <c r="A400" s="68" t="s">
        <v>761</v>
      </c>
      <c r="B400" s="68" t="s">
        <v>24298</v>
      </c>
      <c r="C400" s="68" t="s">
        <v>163</v>
      </c>
      <c r="D400" t="str">
        <f t="shared" si="6"/>
        <v>t</v>
      </c>
    </row>
    <row r="401" spans="1:4">
      <c r="A401" s="68" t="s">
        <v>762</v>
      </c>
      <c r="B401" s="68" t="s">
        <v>24299</v>
      </c>
      <c r="C401" s="68" t="s">
        <v>163</v>
      </c>
      <c r="D401" t="str">
        <f t="shared" si="6"/>
        <v>t</v>
      </c>
    </row>
    <row r="402" spans="1:4">
      <c r="A402" s="68" t="s">
        <v>763</v>
      </c>
      <c r="B402" s="68" t="s">
        <v>24299</v>
      </c>
      <c r="C402" s="68" t="s">
        <v>163</v>
      </c>
      <c r="D402" t="str">
        <f t="shared" si="6"/>
        <v>t</v>
      </c>
    </row>
    <row r="403" spans="1:4">
      <c r="A403" s="68" t="s">
        <v>764</v>
      </c>
      <c r="B403" s="68" t="s">
        <v>765</v>
      </c>
      <c r="C403" s="68" t="s">
        <v>15</v>
      </c>
      <c r="D403" t="str">
        <f t="shared" si="6"/>
        <v>un</v>
      </c>
    </row>
    <row r="404" spans="1:4">
      <c r="A404" s="68" t="s">
        <v>766</v>
      </c>
      <c r="B404" s="68" t="s">
        <v>765</v>
      </c>
      <c r="C404" s="68" t="s">
        <v>15</v>
      </c>
      <c r="D404" t="str">
        <f t="shared" si="6"/>
        <v>un</v>
      </c>
    </row>
    <row r="405" spans="1:4">
      <c r="A405" s="68" t="s">
        <v>767</v>
      </c>
      <c r="B405" s="68" t="s">
        <v>768</v>
      </c>
      <c r="C405" s="68" t="s">
        <v>15</v>
      </c>
      <c r="D405" t="str">
        <f t="shared" si="6"/>
        <v>un</v>
      </c>
    </row>
    <row r="406" spans="1:4">
      <c r="A406" s="68" t="s">
        <v>769</v>
      </c>
      <c r="B406" s="68" t="s">
        <v>768</v>
      </c>
      <c r="C406" s="68" t="s">
        <v>15</v>
      </c>
      <c r="D406" t="str">
        <f t="shared" si="6"/>
        <v>un</v>
      </c>
    </row>
    <row r="407" spans="1:4">
      <c r="A407" s="68" t="s">
        <v>770</v>
      </c>
      <c r="B407" s="68" t="s">
        <v>771</v>
      </c>
      <c r="C407" s="68" t="s">
        <v>15</v>
      </c>
      <c r="D407" t="str">
        <f t="shared" si="6"/>
        <v>un</v>
      </c>
    </row>
    <row r="408" spans="1:4">
      <c r="A408" s="68" t="s">
        <v>772</v>
      </c>
      <c r="B408" s="68" t="s">
        <v>771</v>
      </c>
      <c r="C408" s="68" t="s">
        <v>15</v>
      </c>
      <c r="D408" t="str">
        <f t="shared" si="6"/>
        <v>un</v>
      </c>
    </row>
    <row r="409" spans="1:4">
      <c r="A409" s="68" t="s">
        <v>773</v>
      </c>
      <c r="B409" s="68" t="s">
        <v>774</v>
      </c>
      <c r="C409" s="68" t="s">
        <v>15</v>
      </c>
      <c r="D409" t="str">
        <f t="shared" si="6"/>
        <v>un</v>
      </c>
    </row>
    <row r="410" spans="1:4">
      <c r="A410" s="68" t="s">
        <v>775</v>
      </c>
      <c r="B410" s="68" t="s">
        <v>774</v>
      </c>
      <c r="C410" s="68" t="s">
        <v>15</v>
      </c>
      <c r="D410" t="str">
        <f t="shared" si="6"/>
        <v>un</v>
      </c>
    </row>
    <row r="411" spans="1:4">
      <c r="A411" s="68" t="s">
        <v>776</v>
      </c>
      <c r="B411" s="68" t="s">
        <v>777</v>
      </c>
      <c r="C411" s="68" t="s">
        <v>15</v>
      </c>
      <c r="D411" t="str">
        <f t="shared" si="6"/>
        <v>un</v>
      </c>
    </row>
    <row r="412" spans="1:4">
      <c r="A412" s="68" t="s">
        <v>778</v>
      </c>
      <c r="B412" s="68" t="s">
        <v>777</v>
      </c>
      <c r="C412" s="68" t="s">
        <v>15</v>
      </c>
      <c r="D412" t="str">
        <f t="shared" si="6"/>
        <v>un</v>
      </c>
    </row>
    <row r="413" spans="1:4">
      <c r="A413" s="68" t="s">
        <v>779</v>
      </c>
      <c r="B413" s="68" t="s">
        <v>780</v>
      </c>
      <c r="C413" s="68" t="s">
        <v>15</v>
      </c>
      <c r="D413" t="str">
        <f t="shared" si="6"/>
        <v>un</v>
      </c>
    </row>
    <row r="414" spans="1:4">
      <c r="A414" s="68" t="s">
        <v>781</v>
      </c>
      <c r="B414" s="68" t="s">
        <v>780</v>
      </c>
      <c r="C414" s="68" t="s">
        <v>15</v>
      </c>
      <c r="D414" t="str">
        <f t="shared" si="6"/>
        <v>un</v>
      </c>
    </row>
    <row r="415" spans="1:4">
      <c r="A415" s="68" t="s">
        <v>782</v>
      </c>
      <c r="B415" s="68" t="s">
        <v>783</v>
      </c>
      <c r="C415" s="68" t="s">
        <v>15</v>
      </c>
      <c r="D415" t="str">
        <f t="shared" si="6"/>
        <v>un</v>
      </c>
    </row>
    <row r="416" spans="1:4">
      <c r="A416" s="68" t="s">
        <v>784</v>
      </c>
      <c r="B416" s="68" t="s">
        <v>783</v>
      </c>
      <c r="C416" s="68" t="s">
        <v>15</v>
      </c>
      <c r="D416" t="str">
        <f t="shared" si="6"/>
        <v>un</v>
      </c>
    </row>
    <row r="417" spans="1:4">
      <c r="A417" s="68" t="s">
        <v>785</v>
      </c>
      <c r="B417" s="68" t="s">
        <v>24300</v>
      </c>
      <c r="C417" s="68" t="s">
        <v>15</v>
      </c>
      <c r="D417" t="str">
        <f t="shared" si="6"/>
        <v>un</v>
      </c>
    </row>
    <row r="418" spans="1:4">
      <c r="A418" s="68" t="s">
        <v>786</v>
      </c>
      <c r="B418" s="68" t="s">
        <v>24300</v>
      </c>
      <c r="C418" s="68" t="s">
        <v>15</v>
      </c>
      <c r="D418" t="str">
        <f t="shared" si="6"/>
        <v>un</v>
      </c>
    </row>
    <row r="419" spans="1:4">
      <c r="A419" s="68" t="s">
        <v>787</v>
      </c>
      <c r="B419" s="68" t="s">
        <v>24301</v>
      </c>
      <c r="C419" s="68" t="s">
        <v>15</v>
      </c>
      <c r="D419" t="str">
        <f t="shared" si="6"/>
        <v>un</v>
      </c>
    </row>
    <row r="420" spans="1:4">
      <c r="A420" s="68" t="s">
        <v>788</v>
      </c>
      <c r="B420" s="68" t="s">
        <v>24301</v>
      </c>
      <c r="C420" s="68" t="s">
        <v>15</v>
      </c>
      <c r="D420" t="str">
        <f t="shared" si="6"/>
        <v>un</v>
      </c>
    </row>
    <row r="421" spans="1:4">
      <c r="A421" s="68" t="s">
        <v>789</v>
      </c>
      <c r="B421" s="68" t="s">
        <v>24302</v>
      </c>
      <c r="C421" s="68" t="s">
        <v>15</v>
      </c>
      <c r="D421" t="str">
        <f t="shared" si="6"/>
        <v>un</v>
      </c>
    </row>
    <row r="422" spans="1:4">
      <c r="A422" s="68" t="s">
        <v>790</v>
      </c>
      <c r="B422" s="68" t="s">
        <v>24302</v>
      </c>
      <c r="C422" s="68" t="s">
        <v>15</v>
      </c>
      <c r="D422" t="str">
        <f t="shared" si="6"/>
        <v>un</v>
      </c>
    </row>
    <row r="423" spans="1:4">
      <c r="A423" s="68" t="s">
        <v>791</v>
      </c>
      <c r="B423" s="68" t="s">
        <v>24303</v>
      </c>
      <c r="C423" s="68" t="s">
        <v>15</v>
      </c>
      <c r="D423" t="str">
        <f t="shared" si="6"/>
        <v>un</v>
      </c>
    </row>
    <row r="424" spans="1:4">
      <c r="A424" s="68" t="s">
        <v>792</v>
      </c>
      <c r="B424" s="68" t="s">
        <v>24303</v>
      </c>
      <c r="C424" s="68" t="s">
        <v>15</v>
      </c>
      <c r="D424" t="str">
        <f t="shared" si="6"/>
        <v>un</v>
      </c>
    </row>
    <row r="425" spans="1:4">
      <c r="A425" s="68" t="s">
        <v>793</v>
      </c>
      <c r="B425" s="68" t="s">
        <v>794</v>
      </c>
      <c r="C425" s="68" t="s">
        <v>15</v>
      </c>
      <c r="D425" t="str">
        <f t="shared" si="6"/>
        <v>un</v>
      </c>
    </row>
    <row r="426" spans="1:4">
      <c r="A426" s="68" t="s">
        <v>795</v>
      </c>
      <c r="B426" s="68" t="s">
        <v>794</v>
      </c>
      <c r="C426" s="68" t="s">
        <v>15</v>
      </c>
      <c r="D426" t="str">
        <f t="shared" si="6"/>
        <v>un</v>
      </c>
    </row>
    <row r="427" spans="1:4">
      <c r="A427" s="68" t="s">
        <v>796</v>
      </c>
      <c r="B427" s="68" t="s">
        <v>797</v>
      </c>
      <c r="C427" s="68" t="s">
        <v>15</v>
      </c>
      <c r="D427" t="str">
        <f t="shared" si="6"/>
        <v>un</v>
      </c>
    </row>
    <row r="428" spans="1:4">
      <c r="A428" s="68" t="s">
        <v>798</v>
      </c>
      <c r="B428" s="68" t="s">
        <v>797</v>
      </c>
      <c r="C428" s="68" t="s">
        <v>15</v>
      </c>
      <c r="D428" t="str">
        <f t="shared" si="6"/>
        <v>un</v>
      </c>
    </row>
    <row r="429" spans="1:4">
      <c r="A429" s="68" t="s">
        <v>799</v>
      </c>
      <c r="B429" s="68" t="s">
        <v>800</v>
      </c>
      <c r="C429" s="68" t="s">
        <v>15</v>
      </c>
      <c r="D429" t="str">
        <f t="shared" si="6"/>
        <v>un</v>
      </c>
    </row>
    <row r="430" spans="1:4">
      <c r="A430" s="68" t="s">
        <v>801</v>
      </c>
      <c r="B430" s="68" t="s">
        <v>800</v>
      </c>
      <c r="C430" s="68" t="s">
        <v>15</v>
      </c>
      <c r="D430" t="str">
        <f t="shared" si="6"/>
        <v>un</v>
      </c>
    </row>
    <row r="431" spans="1:4">
      <c r="A431" s="68" t="s">
        <v>802</v>
      </c>
      <c r="B431" s="68" t="s">
        <v>803</v>
      </c>
      <c r="C431" s="68" t="s">
        <v>15</v>
      </c>
      <c r="D431" t="str">
        <f t="shared" si="6"/>
        <v>un</v>
      </c>
    </row>
    <row r="432" spans="1:4">
      <c r="A432" s="68" t="s">
        <v>804</v>
      </c>
      <c r="B432" s="68" t="s">
        <v>803</v>
      </c>
      <c r="C432" s="68" t="s">
        <v>15</v>
      </c>
      <c r="D432" t="str">
        <f t="shared" si="6"/>
        <v>un</v>
      </c>
    </row>
    <row r="433" spans="1:4">
      <c r="A433" s="68" t="s">
        <v>805</v>
      </c>
      <c r="B433" s="68" t="s">
        <v>24304</v>
      </c>
      <c r="C433" s="68" t="s">
        <v>15</v>
      </c>
      <c r="D433" t="str">
        <f t="shared" si="6"/>
        <v>un</v>
      </c>
    </row>
    <row r="434" spans="1:4">
      <c r="A434" s="68" t="s">
        <v>806</v>
      </c>
      <c r="B434" s="68" t="s">
        <v>24304</v>
      </c>
      <c r="C434" s="68" t="s">
        <v>15</v>
      </c>
      <c r="D434" t="str">
        <f t="shared" si="6"/>
        <v>un</v>
      </c>
    </row>
    <row r="435" spans="1:4">
      <c r="A435" s="68" t="s">
        <v>807</v>
      </c>
      <c r="B435" s="68" t="s">
        <v>24305</v>
      </c>
      <c r="C435" s="68" t="s">
        <v>15</v>
      </c>
      <c r="D435" t="str">
        <f t="shared" si="6"/>
        <v>un</v>
      </c>
    </row>
    <row r="436" spans="1:4">
      <c r="A436" s="68" t="s">
        <v>808</v>
      </c>
      <c r="B436" s="68" t="s">
        <v>24305</v>
      </c>
      <c r="C436" s="68" t="s">
        <v>15</v>
      </c>
      <c r="D436" t="str">
        <f t="shared" si="6"/>
        <v>un</v>
      </c>
    </row>
    <row r="437" spans="1:4">
      <c r="A437" s="68" t="s">
        <v>809</v>
      </c>
      <c r="B437" s="68" t="s">
        <v>24306</v>
      </c>
      <c r="C437" s="68" t="s">
        <v>15</v>
      </c>
      <c r="D437" t="str">
        <f t="shared" si="6"/>
        <v>un</v>
      </c>
    </row>
    <row r="438" spans="1:4">
      <c r="A438" s="68" t="s">
        <v>810</v>
      </c>
      <c r="B438" s="68" t="s">
        <v>24306</v>
      </c>
      <c r="C438" s="68" t="s">
        <v>15</v>
      </c>
      <c r="D438" t="str">
        <f t="shared" si="6"/>
        <v>un</v>
      </c>
    </row>
    <row r="439" spans="1:4">
      <c r="A439" s="68" t="s">
        <v>811</v>
      </c>
      <c r="B439" s="68" t="s">
        <v>24307</v>
      </c>
      <c r="C439" s="68" t="s">
        <v>15</v>
      </c>
      <c r="D439" t="str">
        <f t="shared" si="6"/>
        <v>un</v>
      </c>
    </row>
    <row r="440" spans="1:4">
      <c r="A440" s="68" t="s">
        <v>812</v>
      </c>
      <c r="B440" s="68" t="s">
        <v>24307</v>
      </c>
      <c r="C440" s="68" t="s">
        <v>15</v>
      </c>
      <c r="D440" t="str">
        <f t="shared" si="6"/>
        <v>un</v>
      </c>
    </row>
    <row r="441" spans="1:4">
      <c r="A441" s="68" t="s">
        <v>813</v>
      </c>
      <c r="B441" s="68" t="s">
        <v>24308</v>
      </c>
      <c r="C441" s="68" t="s">
        <v>15</v>
      </c>
      <c r="D441" t="str">
        <f t="shared" si="6"/>
        <v>un</v>
      </c>
    </row>
    <row r="442" spans="1:4">
      <c r="A442" s="68" t="s">
        <v>814</v>
      </c>
      <c r="B442" s="68" t="s">
        <v>24308</v>
      </c>
      <c r="C442" s="68" t="s">
        <v>15</v>
      </c>
      <c r="D442" t="str">
        <f t="shared" si="6"/>
        <v>un</v>
      </c>
    </row>
    <row r="443" spans="1:4">
      <c r="A443" s="68" t="s">
        <v>815</v>
      </c>
      <c r="B443" s="68" t="s">
        <v>800</v>
      </c>
      <c r="C443" s="68" t="s">
        <v>15</v>
      </c>
      <c r="D443" t="str">
        <f t="shared" si="6"/>
        <v>un</v>
      </c>
    </row>
    <row r="444" spans="1:4">
      <c r="A444" s="68" t="s">
        <v>816</v>
      </c>
      <c r="B444" s="68" t="s">
        <v>800</v>
      </c>
      <c r="C444" s="68" t="s">
        <v>15</v>
      </c>
      <c r="D444" t="str">
        <f t="shared" si="6"/>
        <v>un</v>
      </c>
    </row>
    <row r="445" spans="1:4">
      <c r="A445" s="68" t="s">
        <v>817</v>
      </c>
      <c r="B445" s="68" t="s">
        <v>797</v>
      </c>
      <c r="C445" s="68" t="s">
        <v>15</v>
      </c>
      <c r="D445" t="str">
        <f t="shared" si="6"/>
        <v>un</v>
      </c>
    </row>
    <row r="446" spans="1:4">
      <c r="A446" s="68" t="s">
        <v>818</v>
      </c>
      <c r="B446" s="68" t="s">
        <v>797</v>
      </c>
      <c r="C446" s="68" t="s">
        <v>15</v>
      </c>
      <c r="D446" t="str">
        <f t="shared" si="6"/>
        <v>un</v>
      </c>
    </row>
    <row r="447" spans="1:4">
      <c r="A447" s="68" t="s">
        <v>819</v>
      </c>
      <c r="B447" s="68" t="s">
        <v>820</v>
      </c>
      <c r="C447" s="68" t="s">
        <v>15</v>
      </c>
      <c r="D447" t="str">
        <f t="shared" si="6"/>
        <v>un</v>
      </c>
    </row>
    <row r="448" spans="1:4">
      <c r="A448" s="68" t="s">
        <v>821</v>
      </c>
      <c r="B448" s="68" t="s">
        <v>820</v>
      </c>
      <c r="C448" s="68" t="s">
        <v>15</v>
      </c>
      <c r="D448" t="str">
        <f t="shared" si="6"/>
        <v>un</v>
      </c>
    </row>
    <row r="449" spans="1:4">
      <c r="A449" s="68" t="s">
        <v>822</v>
      </c>
      <c r="B449" s="68" t="s">
        <v>823</v>
      </c>
      <c r="C449" s="68" t="s">
        <v>15</v>
      </c>
      <c r="D449" t="str">
        <f t="shared" si="6"/>
        <v>un</v>
      </c>
    </row>
    <row r="450" spans="1:4">
      <c r="A450" s="68" t="s">
        <v>824</v>
      </c>
      <c r="B450" s="68" t="s">
        <v>823</v>
      </c>
      <c r="C450" s="68" t="s">
        <v>15</v>
      </c>
      <c r="D450" t="str">
        <f t="shared" si="6"/>
        <v>un</v>
      </c>
    </row>
    <row r="451" spans="1:4">
      <c r="A451" s="68" t="s">
        <v>825</v>
      </c>
      <c r="B451" s="68" t="s">
        <v>826</v>
      </c>
      <c r="C451" s="68" t="s">
        <v>15</v>
      </c>
      <c r="D451" t="str">
        <f t="shared" si="6"/>
        <v>un</v>
      </c>
    </row>
    <row r="452" spans="1:4">
      <c r="A452" s="68" t="s">
        <v>827</v>
      </c>
      <c r="B452" s="68" t="s">
        <v>826</v>
      </c>
      <c r="C452" s="68" t="s">
        <v>15</v>
      </c>
      <c r="D452" t="str">
        <f t="shared" si="6"/>
        <v>un</v>
      </c>
    </row>
    <row r="453" spans="1:4">
      <c r="A453" s="68" t="s">
        <v>828</v>
      </c>
      <c r="B453" s="68" t="s">
        <v>829</v>
      </c>
      <c r="C453" s="68" t="s">
        <v>15</v>
      </c>
      <c r="D453" t="str">
        <f t="shared" si="6"/>
        <v>un</v>
      </c>
    </row>
    <row r="454" spans="1:4">
      <c r="A454" s="68" t="s">
        <v>830</v>
      </c>
      <c r="B454" s="68" t="s">
        <v>829</v>
      </c>
      <c r="C454" s="68" t="s">
        <v>15</v>
      </c>
      <c r="D454" t="str">
        <f t="shared" si="6"/>
        <v>un</v>
      </c>
    </row>
    <row r="455" spans="1:4">
      <c r="A455" s="68" t="s">
        <v>831</v>
      </c>
      <c r="B455" s="68" t="s">
        <v>832</v>
      </c>
      <c r="C455" s="68" t="s">
        <v>15</v>
      </c>
      <c r="D455" t="str">
        <f t="shared" ref="D455:D518" si="7">LOWER(C455)</f>
        <v>un</v>
      </c>
    </row>
    <row r="456" spans="1:4">
      <c r="A456" s="68" t="s">
        <v>833</v>
      </c>
      <c r="B456" s="68" t="s">
        <v>832</v>
      </c>
      <c r="C456" s="68" t="s">
        <v>15</v>
      </c>
      <c r="D456" t="str">
        <f t="shared" si="7"/>
        <v>un</v>
      </c>
    </row>
    <row r="457" spans="1:4">
      <c r="A457" s="68" t="s">
        <v>834</v>
      </c>
      <c r="B457" s="68" t="s">
        <v>835</v>
      </c>
      <c r="C457" s="68" t="s">
        <v>15</v>
      </c>
      <c r="D457" t="str">
        <f t="shared" si="7"/>
        <v>un</v>
      </c>
    </row>
    <row r="458" spans="1:4">
      <c r="A458" s="68" t="s">
        <v>836</v>
      </c>
      <c r="B458" s="68" t="s">
        <v>835</v>
      </c>
      <c r="C458" s="68" t="s">
        <v>15</v>
      </c>
      <c r="D458" t="str">
        <f t="shared" si="7"/>
        <v>un</v>
      </c>
    </row>
    <row r="459" spans="1:4">
      <c r="A459" s="68" t="s">
        <v>837</v>
      </c>
      <c r="B459" s="68" t="s">
        <v>24309</v>
      </c>
      <c r="C459" s="68" t="s">
        <v>15</v>
      </c>
      <c r="D459" t="str">
        <f t="shared" si="7"/>
        <v>un</v>
      </c>
    </row>
    <row r="460" spans="1:4">
      <c r="A460" s="68" t="s">
        <v>838</v>
      </c>
      <c r="B460" s="68" t="s">
        <v>24309</v>
      </c>
      <c r="C460" s="68" t="s">
        <v>15</v>
      </c>
      <c r="D460" t="str">
        <f t="shared" si="7"/>
        <v>un</v>
      </c>
    </row>
    <row r="461" spans="1:4">
      <c r="A461" s="68" t="s">
        <v>839</v>
      </c>
      <c r="B461" s="68" t="s">
        <v>24310</v>
      </c>
      <c r="C461" s="68" t="s">
        <v>15</v>
      </c>
      <c r="D461" t="str">
        <f t="shared" si="7"/>
        <v>un</v>
      </c>
    </row>
    <row r="462" spans="1:4">
      <c r="A462" s="68" t="s">
        <v>840</v>
      </c>
      <c r="B462" s="68" t="s">
        <v>24310</v>
      </c>
      <c r="C462" s="68" t="s">
        <v>15</v>
      </c>
      <c r="D462" t="str">
        <f t="shared" si="7"/>
        <v>un</v>
      </c>
    </row>
    <row r="463" spans="1:4">
      <c r="A463" s="68" t="s">
        <v>841</v>
      </c>
      <c r="B463" s="68" t="s">
        <v>24311</v>
      </c>
      <c r="C463" s="68" t="s">
        <v>15</v>
      </c>
      <c r="D463" t="str">
        <f t="shared" si="7"/>
        <v>un</v>
      </c>
    </row>
    <row r="464" spans="1:4">
      <c r="A464" s="68" t="s">
        <v>842</v>
      </c>
      <c r="B464" s="68" t="s">
        <v>24311</v>
      </c>
      <c r="C464" s="68" t="s">
        <v>15</v>
      </c>
      <c r="D464" t="str">
        <f t="shared" si="7"/>
        <v>un</v>
      </c>
    </row>
    <row r="465" spans="1:4">
      <c r="A465" s="68" t="s">
        <v>843</v>
      </c>
      <c r="B465" s="68" t="s">
        <v>844</v>
      </c>
      <c r="C465" s="68" t="s">
        <v>15</v>
      </c>
      <c r="D465" t="str">
        <f t="shared" si="7"/>
        <v>un</v>
      </c>
    </row>
    <row r="466" spans="1:4">
      <c r="A466" s="68" t="s">
        <v>845</v>
      </c>
      <c r="B466" s="68" t="s">
        <v>844</v>
      </c>
      <c r="C466" s="68" t="s">
        <v>15</v>
      </c>
      <c r="D466" t="str">
        <f t="shared" si="7"/>
        <v>un</v>
      </c>
    </row>
    <row r="467" spans="1:4">
      <c r="A467" s="68" t="s">
        <v>846</v>
      </c>
      <c r="B467" s="68" t="s">
        <v>23701</v>
      </c>
      <c r="C467" s="68" t="s">
        <v>15</v>
      </c>
      <c r="D467" t="str">
        <f t="shared" si="7"/>
        <v>un</v>
      </c>
    </row>
    <row r="468" spans="1:4">
      <c r="A468" s="68" t="s">
        <v>847</v>
      </c>
      <c r="B468" s="68" t="s">
        <v>23701</v>
      </c>
      <c r="C468" s="68" t="s">
        <v>15</v>
      </c>
      <c r="D468" t="str">
        <f t="shared" si="7"/>
        <v>un</v>
      </c>
    </row>
    <row r="469" spans="1:4">
      <c r="A469" s="68" t="s">
        <v>848</v>
      </c>
      <c r="B469" s="68" t="s">
        <v>23702</v>
      </c>
      <c r="C469" s="68" t="s">
        <v>15</v>
      </c>
      <c r="D469" t="str">
        <f t="shared" si="7"/>
        <v>un</v>
      </c>
    </row>
    <row r="470" spans="1:4">
      <c r="A470" s="68" t="s">
        <v>849</v>
      </c>
      <c r="B470" s="68" t="s">
        <v>23702</v>
      </c>
      <c r="C470" s="68" t="s">
        <v>15</v>
      </c>
      <c r="D470" t="str">
        <f t="shared" si="7"/>
        <v>un</v>
      </c>
    </row>
    <row r="471" spans="1:4">
      <c r="A471" s="68" t="s">
        <v>850</v>
      </c>
      <c r="B471" s="68" t="s">
        <v>24312</v>
      </c>
      <c r="C471" s="68" t="s">
        <v>15</v>
      </c>
      <c r="D471" t="str">
        <f t="shared" si="7"/>
        <v>un</v>
      </c>
    </row>
    <row r="472" spans="1:4">
      <c r="A472" s="68" t="s">
        <v>851</v>
      </c>
      <c r="B472" s="68" t="s">
        <v>24312</v>
      </c>
      <c r="C472" s="68" t="s">
        <v>15</v>
      </c>
      <c r="D472" t="str">
        <f t="shared" si="7"/>
        <v>un</v>
      </c>
    </row>
    <row r="473" spans="1:4">
      <c r="A473" s="68" t="s">
        <v>852</v>
      </c>
      <c r="B473" s="68" t="s">
        <v>24313</v>
      </c>
      <c r="C473" s="68" t="s">
        <v>15</v>
      </c>
      <c r="D473" t="str">
        <f t="shared" si="7"/>
        <v>un</v>
      </c>
    </row>
    <row r="474" spans="1:4">
      <c r="A474" s="68" t="s">
        <v>853</v>
      </c>
      <c r="B474" s="68" t="s">
        <v>24313</v>
      </c>
      <c r="C474" s="68" t="s">
        <v>15</v>
      </c>
      <c r="D474" t="str">
        <f t="shared" si="7"/>
        <v>un</v>
      </c>
    </row>
    <row r="475" spans="1:4">
      <c r="A475" s="68" t="s">
        <v>854</v>
      </c>
      <c r="B475" s="68" t="s">
        <v>24314</v>
      </c>
      <c r="C475" s="68" t="s">
        <v>15</v>
      </c>
      <c r="D475" t="str">
        <f t="shared" si="7"/>
        <v>un</v>
      </c>
    </row>
    <row r="476" spans="1:4">
      <c r="A476" s="68" t="s">
        <v>855</v>
      </c>
      <c r="B476" s="68" t="s">
        <v>24314</v>
      </c>
      <c r="C476" s="68" t="s">
        <v>15</v>
      </c>
      <c r="D476" t="str">
        <f t="shared" si="7"/>
        <v>un</v>
      </c>
    </row>
    <row r="477" spans="1:4">
      <c r="A477" s="68" t="s">
        <v>856</v>
      </c>
      <c r="B477" s="68" t="s">
        <v>24315</v>
      </c>
      <c r="C477" s="68" t="s">
        <v>15</v>
      </c>
      <c r="D477" t="str">
        <f t="shared" si="7"/>
        <v>un</v>
      </c>
    </row>
    <row r="478" spans="1:4">
      <c r="A478" s="68" t="s">
        <v>857</v>
      </c>
      <c r="B478" s="68" t="s">
        <v>24315</v>
      </c>
      <c r="C478" s="68" t="s">
        <v>15</v>
      </c>
      <c r="D478" t="str">
        <f t="shared" si="7"/>
        <v>un</v>
      </c>
    </row>
    <row r="479" spans="1:4">
      <c r="A479" s="68" t="s">
        <v>858</v>
      </c>
      <c r="B479" s="68" t="s">
        <v>24316</v>
      </c>
      <c r="C479" s="68" t="s">
        <v>15</v>
      </c>
      <c r="D479" t="str">
        <f t="shared" si="7"/>
        <v>un</v>
      </c>
    </row>
    <row r="480" spans="1:4">
      <c r="A480" s="68" t="s">
        <v>859</v>
      </c>
      <c r="B480" s="68" t="s">
        <v>24316</v>
      </c>
      <c r="C480" s="68" t="s">
        <v>15</v>
      </c>
      <c r="D480" t="str">
        <f t="shared" si="7"/>
        <v>un</v>
      </c>
    </row>
    <row r="481" spans="1:4">
      <c r="A481" s="68" t="s">
        <v>860</v>
      </c>
      <c r="B481" s="68" t="s">
        <v>24317</v>
      </c>
      <c r="C481" s="68" t="s">
        <v>15</v>
      </c>
      <c r="D481" t="str">
        <f t="shared" si="7"/>
        <v>un</v>
      </c>
    </row>
    <row r="482" spans="1:4">
      <c r="A482" s="68" t="s">
        <v>861</v>
      </c>
      <c r="B482" s="68" t="s">
        <v>24317</v>
      </c>
      <c r="C482" s="68" t="s">
        <v>15</v>
      </c>
      <c r="D482" t="str">
        <f t="shared" si="7"/>
        <v>un</v>
      </c>
    </row>
    <row r="483" spans="1:4">
      <c r="A483" s="68" t="s">
        <v>862</v>
      </c>
      <c r="B483" s="68" t="s">
        <v>24318</v>
      </c>
      <c r="C483" s="68" t="s">
        <v>15</v>
      </c>
      <c r="D483" t="str">
        <f t="shared" si="7"/>
        <v>un</v>
      </c>
    </row>
    <row r="484" spans="1:4">
      <c r="A484" s="68" t="s">
        <v>863</v>
      </c>
      <c r="B484" s="68" t="s">
        <v>24318</v>
      </c>
      <c r="C484" s="68" t="s">
        <v>15</v>
      </c>
      <c r="D484" t="str">
        <f t="shared" si="7"/>
        <v>un</v>
      </c>
    </row>
    <row r="485" spans="1:4">
      <c r="A485" s="68" t="s">
        <v>864</v>
      </c>
      <c r="B485" s="68" t="s">
        <v>24319</v>
      </c>
      <c r="C485" s="68" t="s">
        <v>15</v>
      </c>
      <c r="D485" t="str">
        <f t="shared" si="7"/>
        <v>un</v>
      </c>
    </row>
    <row r="486" spans="1:4">
      <c r="A486" s="68" t="s">
        <v>865</v>
      </c>
      <c r="B486" s="68" t="s">
        <v>24319</v>
      </c>
      <c r="C486" s="68" t="s">
        <v>15</v>
      </c>
      <c r="D486" t="str">
        <f t="shared" si="7"/>
        <v>un</v>
      </c>
    </row>
    <row r="487" spans="1:4">
      <c r="A487" s="68" t="s">
        <v>866</v>
      </c>
      <c r="B487" s="68" t="s">
        <v>24320</v>
      </c>
      <c r="C487" s="68" t="s">
        <v>15</v>
      </c>
      <c r="D487" t="str">
        <f t="shared" si="7"/>
        <v>un</v>
      </c>
    </row>
    <row r="488" spans="1:4">
      <c r="A488" s="68" t="s">
        <v>867</v>
      </c>
      <c r="B488" s="68" t="s">
        <v>24320</v>
      </c>
      <c r="C488" s="68" t="s">
        <v>15</v>
      </c>
      <c r="D488" t="str">
        <f t="shared" si="7"/>
        <v>un</v>
      </c>
    </row>
    <row r="489" spans="1:4">
      <c r="A489" s="68" t="s">
        <v>868</v>
      </c>
      <c r="B489" s="68" t="s">
        <v>24321</v>
      </c>
      <c r="C489" s="68" t="s">
        <v>14</v>
      </c>
      <c r="D489" t="str">
        <f t="shared" si="7"/>
        <v>m</v>
      </c>
    </row>
    <row r="490" spans="1:4">
      <c r="A490" s="68" t="s">
        <v>869</v>
      </c>
      <c r="B490" s="68" t="s">
        <v>24321</v>
      </c>
      <c r="C490" s="68" t="s">
        <v>14</v>
      </c>
      <c r="D490" t="str">
        <f t="shared" si="7"/>
        <v>m</v>
      </c>
    </row>
    <row r="491" spans="1:4">
      <c r="A491" s="68" t="s">
        <v>870</v>
      </c>
      <c r="B491" s="68" t="s">
        <v>24322</v>
      </c>
      <c r="C491" s="68" t="s">
        <v>14</v>
      </c>
      <c r="D491" t="str">
        <f t="shared" si="7"/>
        <v>m</v>
      </c>
    </row>
    <row r="492" spans="1:4">
      <c r="A492" s="68" t="s">
        <v>871</v>
      </c>
      <c r="B492" s="68" t="s">
        <v>24322</v>
      </c>
      <c r="C492" s="68" t="s">
        <v>14</v>
      </c>
      <c r="D492" t="str">
        <f t="shared" si="7"/>
        <v>m</v>
      </c>
    </row>
    <row r="493" spans="1:4">
      <c r="A493" s="68" t="s">
        <v>872</v>
      </c>
      <c r="B493" s="68" t="s">
        <v>24323</v>
      </c>
      <c r="C493" s="68" t="s">
        <v>14</v>
      </c>
      <c r="D493" t="str">
        <f t="shared" si="7"/>
        <v>m</v>
      </c>
    </row>
    <row r="494" spans="1:4">
      <c r="A494" s="68" t="s">
        <v>873</v>
      </c>
      <c r="B494" s="68" t="s">
        <v>24323</v>
      </c>
      <c r="C494" s="68" t="s">
        <v>14</v>
      </c>
      <c r="D494" t="str">
        <f t="shared" si="7"/>
        <v>m</v>
      </c>
    </row>
    <row r="495" spans="1:4">
      <c r="A495" s="68" t="s">
        <v>874</v>
      </c>
      <c r="B495" s="68" t="s">
        <v>24324</v>
      </c>
      <c r="C495" s="68" t="s">
        <v>14</v>
      </c>
      <c r="D495" t="str">
        <f t="shared" si="7"/>
        <v>m</v>
      </c>
    </row>
    <row r="496" spans="1:4">
      <c r="A496" s="68" t="s">
        <v>875</v>
      </c>
      <c r="B496" s="68" t="s">
        <v>24324</v>
      </c>
      <c r="C496" s="68" t="s">
        <v>14</v>
      </c>
      <c r="D496" t="str">
        <f t="shared" si="7"/>
        <v>m</v>
      </c>
    </row>
    <row r="497" spans="1:4">
      <c r="A497" s="68" t="s">
        <v>876</v>
      </c>
      <c r="B497" s="68" t="s">
        <v>24325</v>
      </c>
      <c r="C497" s="68" t="s">
        <v>14</v>
      </c>
      <c r="D497" t="str">
        <f t="shared" si="7"/>
        <v>m</v>
      </c>
    </row>
    <row r="498" spans="1:4">
      <c r="A498" s="68" t="s">
        <v>877</v>
      </c>
      <c r="B498" s="68" t="s">
        <v>24325</v>
      </c>
      <c r="C498" s="68" t="s">
        <v>14</v>
      </c>
      <c r="D498" t="str">
        <f t="shared" si="7"/>
        <v>m</v>
      </c>
    </row>
    <row r="499" spans="1:4">
      <c r="A499" s="68" t="s">
        <v>878</v>
      </c>
      <c r="B499" s="68" t="s">
        <v>24326</v>
      </c>
      <c r="C499" s="68" t="s">
        <v>14</v>
      </c>
      <c r="D499" t="str">
        <f t="shared" si="7"/>
        <v>m</v>
      </c>
    </row>
    <row r="500" spans="1:4">
      <c r="A500" s="68" t="s">
        <v>879</v>
      </c>
      <c r="B500" s="68" t="s">
        <v>24326</v>
      </c>
      <c r="C500" s="68" t="s">
        <v>14</v>
      </c>
      <c r="D500" t="str">
        <f t="shared" si="7"/>
        <v>m</v>
      </c>
    </row>
    <row r="501" spans="1:4">
      <c r="A501" s="68" t="s">
        <v>880</v>
      </c>
      <c r="B501" s="68" t="s">
        <v>24327</v>
      </c>
      <c r="C501" s="68" t="s">
        <v>14</v>
      </c>
      <c r="D501" t="str">
        <f t="shared" si="7"/>
        <v>m</v>
      </c>
    </row>
    <row r="502" spans="1:4">
      <c r="A502" s="68" t="s">
        <v>881</v>
      </c>
      <c r="B502" s="68" t="s">
        <v>24327</v>
      </c>
      <c r="C502" s="68" t="s">
        <v>14</v>
      </c>
      <c r="D502" t="str">
        <f t="shared" si="7"/>
        <v>m</v>
      </c>
    </row>
    <row r="503" spans="1:4">
      <c r="A503" s="68" t="s">
        <v>882</v>
      </c>
      <c r="B503" s="68" t="s">
        <v>24328</v>
      </c>
      <c r="C503" s="68" t="s">
        <v>14</v>
      </c>
      <c r="D503" t="str">
        <f t="shared" si="7"/>
        <v>m</v>
      </c>
    </row>
    <row r="504" spans="1:4">
      <c r="A504" s="68" t="s">
        <v>883</v>
      </c>
      <c r="B504" s="68" t="s">
        <v>24328</v>
      </c>
      <c r="C504" s="68" t="s">
        <v>14</v>
      </c>
      <c r="D504" t="str">
        <f t="shared" si="7"/>
        <v>m</v>
      </c>
    </row>
    <row r="505" spans="1:4">
      <c r="A505" s="68" t="s">
        <v>884</v>
      </c>
      <c r="B505" s="68" t="s">
        <v>24329</v>
      </c>
      <c r="C505" s="68" t="s">
        <v>14</v>
      </c>
      <c r="D505" t="str">
        <f t="shared" si="7"/>
        <v>m</v>
      </c>
    </row>
    <row r="506" spans="1:4">
      <c r="A506" s="68" t="s">
        <v>885</v>
      </c>
      <c r="B506" s="68" t="s">
        <v>24329</v>
      </c>
      <c r="C506" s="68" t="s">
        <v>14</v>
      </c>
      <c r="D506" t="str">
        <f t="shared" si="7"/>
        <v>m</v>
      </c>
    </row>
    <row r="507" spans="1:4">
      <c r="A507" s="68" t="s">
        <v>886</v>
      </c>
      <c r="B507" s="68" t="s">
        <v>24330</v>
      </c>
      <c r="C507" s="68" t="s">
        <v>14</v>
      </c>
      <c r="D507" t="str">
        <f t="shared" si="7"/>
        <v>m</v>
      </c>
    </row>
    <row r="508" spans="1:4">
      <c r="A508" s="68" t="s">
        <v>887</v>
      </c>
      <c r="B508" s="68" t="s">
        <v>24330</v>
      </c>
      <c r="C508" s="68" t="s">
        <v>14</v>
      </c>
      <c r="D508" t="str">
        <f t="shared" si="7"/>
        <v>m</v>
      </c>
    </row>
    <row r="509" spans="1:4">
      <c r="A509" s="68" t="s">
        <v>888</v>
      </c>
      <c r="B509" s="68" t="s">
        <v>24331</v>
      </c>
      <c r="C509" s="68" t="s">
        <v>14</v>
      </c>
      <c r="D509" t="str">
        <f t="shared" si="7"/>
        <v>m</v>
      </c>
    </row>
    <row r="510" spans="1:4">
      <c r="A510" s="68" t="s">
        <v>889</v>
      </c>
      <c r="B510" s="68" t="s">
        <v>24331</v>
      </c>
      <c r="C510" s="68" t="s">
        <v>14</v>
      </c>
      <c r="D510" t="str">
        <f t="shared" si="7"/>
        <v>m</v>
      </c>
    </row>
    <row r="511" spans="1:4">
      <c r="A511" s="68" t="s">
        <v>890</v>
      </c>
      <c r="B511" s="68" t="s">
        <v>24332</v>
      </c>
      <c r="C511" s="68" t="s">
        <v>14</v>
      </c>
      <c r="D511" t="str">
        <f t="shared" si="7"/>
        <v>m</v>
      </c>
    </row>
    <row r="512" spans="1:4">
      <c r="A512" s="68" t="s">
        <v>891</v>
      </c>
      <c r="B512" s="68" t="s">
        <v>24332</v>
      </c>
      <c r="C512" s="68" t="s">
        <v>14</v>
      </c>
      <c r="D512" t="str">
        <f t="shared" si="7"/>
        <v>m</v>
      </c>
    </row>
    <row r="513" spans="1:4">
      <c r="A513" s="68" t="s">
        <v>892</v>
      </c>
      <c r="B513" s="68" t="s">
        <v>24333</v>
      </c>
      <c r="C513" s="68" t="s">
        <v>14</v>
      </c>
      <c r="D513" t="str">
        <f t="shared" si="7"/>
        <v>m</v>
      </c>
    </row>
    <row r="514" spans="1:4">
      <c r="A514" s="68" t="s">
        <v>893</v>
      </c>
      <c r="B514" s="68" t="s">
        <v>24333</v>
      </c>
      <c r="C514" s="68" t="s">
        <v>14</v>
      </c>
      <c r="D514" t="str">
        <f t="shared" si="7"/>
        <v>m</v>
      </c>
    </row>
    <row r="515" spans="1:4">
      <c r="A515" s="68" t="s">
        <v>894</v>
      </c>
      <c r="B515" s="68" t="s">
        <v>24334</v>
      </c>
      <c r="C515" s="68" t="s">
        <v>14</v>
      </c>
      <c r="D515" t="str">
        <f t="shared" si="7"/>
        <v>m</v>
      </c>
    </row>
    <row r="516" spans="1:4">
      <c r="A516" s="68" t="s">
        <v>895</v>
      </c>
      <c r="B516" s="68" t="s">
        <v>24334</v>
      </c>
      <c r="C516" s="68" t="s">
        <v>14</v>
      </c>
      <c r="D516" t="str">
        <f t="shared" si="7"/>
        <v>m</v>
      </c>
    </row>
    <row r="517" spans="1:4">
      <c r="A517" s="68" t="s">
        <v>896</v>
      </c>
      <c r="B517" s="68" t="s">
        <v>24335</v>
      </c>
      <c r="C517" s="68" t="s">
        <v>14</v>
      </c>
      <c r="D517" t="str">
        <f t="shared" si="7"/>
        <v>m</v>
      </c>
    </row>
    <row r="518" spans="1:4">
      <c r="A518" s="68" t="s">
        <v>897</v>
      </c>
      <c r="B518" s="68" t="s">
        <v>24335</v>
      </c>
      <c r="C518" s="68" t="s">
        <v>14</v>
      </c>
      <c r="D518" t="str">
        <f t="shared" si="7"/>
        <v>m</v>
      </c>
    </row>
    <row r="519" spans="1:4">
      <c r="A519" s="68" t="s">
        <v>898</v>
      </c>
      <c r="B519" s="68" t="s">
        <v>24336</v>
      </c>
      <c r="C519" s="68" t="s">
        <v>14</v>
      </c>
      <c r="D519" t="str">
        <f t="shared" ref="D519:D582" si="8">LOWER(C519)</f>
        <v>m</v>
      </c>
    </row>
    <row r="520" spans="1:4">
      <c r="A520" s="68" t="s">
        <v>899</v>
      </c>
      <c r="B520" s="68" t="s">
        <v>24336</v>
      </c>
      <c r="C520" s="68" t="s">
        <v>14</v>
      </c>
      <c r="D520" t="str">
        <f t="shared" si="8"/>
        <v>m</v>
      </c>
    </row>
    <row r="521" spans="1:4">
      <c r="A521" s="68" t="s">
        <v>900</v>
      </c>
      <c r="B521" s="68" t="s">
        <v>24337</v>
      </c>
      <c r="C521" s="68" t="s">
        <v>14</v>
      </c>
      <c r="D521" t="str">
        <f t="shared" si="8"/>
        <v>m</v>
      </c>
    </row>
    <row r="522" spans="1:4">
      <c r="A522" s="68" t="s">
        <v>901</v>
      </c>
      <c r="B522" s="68" t="s">
        <v>24337</v>
      </c>
      <c r="C522" s="68" t="s">
        <v>14</v>
      </c>
      <c r="D522" t="str">
        <f t="shared" si="8"/>
        <v>m</v>
      </c>
    </row>
    <row r="523" spans="1:4">
      <c r="A523" s="68" t="s">
        <v>902</v>
      </c>
      <c r="B523" s="68" t="s">
        <v>24338</v>
      </c>
      <c r="C523" s="68" t="s">
        <v>14</v>
      </c>
      <c r="D523" t="str">
        <f t="shared" si="8"/>
        <v>m</v>
      </c>
    </row>
    <row r="524" spans="1:4">
      <c r="A524" s="68" t="s">
        <v>903</v>
      </c>
      <c r="B524" s="68" t="s">
        <v>24338</v>
      </c>
      <c r="C524" s="68" t="s">
        <v>14</v>
      </c>
      <c r="D524" t="str">
        <f t="shared" si="8"/>
        <v>m</v>
      </c>
    </row>
    <row r="525" spans="1:4">
      <c r="A525" s="68" t="s">
        <v>904</v>
      </c>
      <c r="B525" s="68" t="s">
        <v>24339</v>
      </c>
      <c r="C525" s="68" t="s">
        <v>14</v>
      </c>
      <c r="D525" t="str">
        <f t="shared" si="8"/>
        <v>m</v>
      </c>
    </row>
    <row r="526" spans="1:4">
      <c r="A526" s="68" t="s">
        <v>905</v>
      </c>
      <c r="B526" s="68" t="s">
        <v>24339</v>
      </c>
      <c r="C526" s="68" t="s">
        <v>14</v>
      </c>
      <c r="D526" t="str">
        <f t="shared" si="8"/>
        <v>m</v>
      </c>
    </row>
    <row r="527" spans="1:4">
      <c r="A527" s="68" t="s">
        <v>906</v>
      </c>
      <c r="B527" s="68" t="s">
        <v>24340</v>
      </c>
      <c r="C527" s="68" t="s">
        <v>14</v>
      </c>
      <c r="D527" t="str">
        <f t="shared" si="8"/>
        <v>m</v>
      </c>
    </row>
    <row r="528" spans="1:4">
      <c r="A528" s="68" t="s">
        <v>907</v>
      </c>
      <c r="B528" s="68" t="s">
        <v>24340</v>
      </c>
      <c r="C528" s="68" t="s">
        <v>14</v>
      </c>
      <c r="D528" t="str">
        <f t="shared" si="8"/>
        <v>m</v>
      </c>
    </row>
    <row r="529" spans="1:4">
      <c r="A529" s="68" t="s">
        <v>908</v>
      </c>
      <c r="B529" s="68" t="s">
        <v>24341</v>
      </c>
      <c r="C529" s="68" t="s">
        <v>14</v>
      </c>
      <c r="D529" t="str">
        <f t="shared" si="8"/>
        <v>m</v>
      </c>
    </row>
    <row r="530" spans="1:4">
      <c r="A530" s="68" t="s">
        <v>909</v>
      </c>
      <c r="B530" s="68" t="s">
        <v>24341</v>
      </c>
      <c r="C530" s="68" t="s">
        <v>14</v>
      </c>
      <c r="D530" t="str">
        <f t="shared" si="8"/>
        <v>m</v>
      </c>
    </row>
    <row r="531" spans="1:4">
      <c r="A531" s="68" t="s">
        <v>910</v>
      </c>
      <c r="B531" s="68" t="s">
        <v>24342</v>
      </c>
      <c r="C531" s="68" t="s">
        <v>14</v>
      </c>
      <c r="D531" t="str">
        <f t="shared" si="8"/>
        <v>m</v>
      </c>
    </row>
    <row r="532" spans="1:4">
      <c r="A532" s="68" t="s">
        <v>911</v>
      </c>
      <c r="B532" s="68" t="s">
        <v>24342</v>
      </c>
      <c r="C532" s="68" t="s">
        <v>14</v>
      </c>
      <c r="D532" t="str">
        <f t="shared" si="8"/>
        <v>m</v>
      </c>
    </row>
    <row r="533" spans="1:4">
      <c r="A533" s="68" t="s">
        <v>912</v>
      </c>
      <c r="B533" s="68" t="s">
        <v>24343</v>
      </c>
      <c r="C533" s="68" t="s">
        <v>14</v>
      </c>
      <c r="D533" t="str">
        <f t="shared" si="8"/>
        <v>m</v>
      </c>
    </row>
    <row r="534" spans="1:4">
      <c r="A534" s="68" t="s">
        <v>913</v>
      </c>
      <c r="B534" s="68" t="s">
        <v>24343</v>
      </c>
      <c r="C534" s="68" t="s">
        <v>14</v>
      </c>
      <c r="D534" t="str">
        <f t="shared" si="8"/>
        <v>m</v>
      </c>
    </row>
    <row r="535" spans="1:4">
      <c r="A535" s="68" t="s">
        <v>914</v>
      </c>
      <c r="B535" s="68" t="s">
        <v>24344</v>
      </c>
      <c r="C535" s="68" t="s">
        <v>14</v>
      </c>
      <c r="D535" t="str">
        <f t="shared" si="8"/>
        <v>m</v>
      </c>
    </row>
    <row r="536" spans="1:4">
      <c r="A536" s="68" t="s">
        <v>915</v>
      </c>
      <c r="B536" s="68" t="s">
        <v>24344</v>
      </c>
      <c r="C536" s="68" t="s">
        <v>14</v>
      </c>
      <c r="D536" t="str">
        <f t="shared" si="8"/>
        <v>m</v>
      </c>
    </row>
    <row r="537" spans="1:4">
      <c r="A537" s="68" t="s">
        <v>916</v>
      </c>
      <c r="B537" s="68" t="s">
        <v>24345</v>
      </c>
      <c r="C537" s="68" t="s">
        <v>14</v>
      </c>
      <c r="D537" t="str">
        <f t="shared" si="8"/>
        <v>m</v>
      </c>
    </row>
    <row r="538" spans="1:4">
      <c r="A538" s="68" t="s">
        <v>917</v>
      </c>
      <c r="B538" s="68" t="s">
        <v>24345</v>
      </c>
      <c r="C538" s="68" t="s">
        <v>14</v>
      </c>
      <c r="D538" t="str">
        <f t="shared" si="8"/>
        <v>m</v>
      </c>
    </row>
    <row r="539" spans="1:4">
      <c r="A539" s="68" t="s">
        <v>918</v>
      </c>
      <c r="B539" s="68" t="s">
        <v>24346</v>
      </c>
      <c r="C539" s="68" t="s">
        <v>14</v>
      </c>
      <c r="D539" t="str">
        <f t="shared" si="8"/>
        <v>m</v>
      </c>
    </row>
    <row r="540" spans="1:4">
      <c r="A540" s="68" t="s">
        <v>919</v>
      </c>
      <c r="B540" s="68" t="s">
        <v>24346</v>
      </c>
      <c r="C540" s="68" t="s">
        <v>14</v>
      </c>
      <c r="D540" t="str">
        <f t="shared" si="8"/>
        <v>m</v>
      </c>
    </row>
    <row r="541" spans="1:4">
      <c r="A541" s="68" t="s">
        <v>920</v>
      </c>
      <c r="B541" s="68" t="s">
        <v>24347</v>
      </c>
      <c r="C541" s="68" t="s">
        <v>14</v>
      </c>
      <c r="D541" t="str">
        <f t="shared" si="8"/>
        <v>m</v>
      </c>
    </row>
    <row r="542" spans="1:4">
      <c r="A542" s="68" t="s">
        <v>921</v>
      </c>
      <c r="B542" s="68" t="s">
        <v>24347</v>
      </c>
      <c r="C542" s="68" t="s">
        <v>14</v>
      </c>
      <c r="D542" t="str">
        <f t="shared" si="8"/>
        <v>m</v>
      </c>
    </row>
    <row r="543" spans="1:4">
      <c r="A543" s="68" t="s">
        <v>922</v>
      </c>
      <c r="B543" s="68" t="s">
        <v>24348</v>
      </c>
      <c r="C543" s="68" t="s">
        <v>14</v>
      </c>
      <c r="D543" t="str">
        <f t="shared" si="8"/>
        <v>m</v>
      </c>
    </row>
    <row r="544" spans="1:4">
      <c r="A544" s="68" t="s">
        <v>923</v>
      </c>
      <c r="B544" s="68" t="s">
        <v>24348</v>
      </c>
      <c r="C544" s="68" t="s">
        <v>14</v>
      </c>
      <c r="D544" t="str">
        <f t="shared" si="8"/>
        <v>m</v>
      </c>
    </row>
    <row r="545" spans="1:4">
      <c r="A545" s="68" t="s">
        <v>924</v>
      </c>
      <c r="B545" s="68" t="s">
        <v>24349</v>
      </c>
      <c r="C545" s="68" t="s">
        <v>14</v>
      </c>
      <c r="D545" t="str">
        <f t="shared" si="8"/>
        <v>m</v>
      </c>
    </row>
    <row r="546" spans="1:4">
      <c r="A546" s="68" t="s">
        <v>925</v>
      </c>
      <c r="B546" s="68" t="s">
        <v>24349</v>
      </c>
      <c r="C546" s="68" t="s">
        <v>14</v>
      </c>
      <c r="D546" t="str">
        <f t="shared" si="8"/>
        <v>m</v>
      </c>
    </row>
    <row r="547" spans="1:4">
      <c r="A547" s="68" t="s">
        <v>926</v>
      </c>
      <c r="B547" s="68" t="s">
        <v>24350</v>
      </c>
      <c r="C547" s="68" t="s">
        <v>14</v>
      </c>
      <c r="D547" t="str">
        <f t="shared" si="8"/>
        <v>m</v>
      </c>
    </row>
    <row r="548" spans="1:4">
      <c r="A548" s="68" t="s">
        <v>927</v>
      </c>
      <c r="B548" s="68" t="s">
        <v>24350</v>
      </c>
      <c r="C548" s="68" t="s">
        <v>14</v>
      </c>
      <c r="D548" t="str">
        <f t="shared" si="8"/>
        <v>m</v>
      </c>
    </row>
    <row r="549" spans="1:4">
      <c r="A549" s="68" t="s">
        <v>928</v>
      </c>
      <c r="B549" s="68" t="s">
        <v>24351</v>
      </c>
      <c r="C549" s="68" t="s">
        <v>14</v>
      </c>
      <c r="D549" t="str">
        <f t="shared" si="8"/>
        <v>m</v>
      </c>
    </row>
    <row r="550" spans="1:4">
      <c r="A550" s="68" t="s">
        <v>929</v>
      </c>
      <c r="B550" s="68" t="s">
        <v>24351</v>
      </c>
      <c r="C550" s="68" t="s">
        <v>14</v>
      </c>
      <c r="D550" t="str">
        <f t="shared" si="8"/>
        <v>m</v>
      </c>
    </row>
    <row r="551" spans="1:4">
      <c r="A551" s="68" t="s">
        <v>930</v>
      </c>
      <c r="B551" s="68" t="s">
        <v>24352</v>
      </c>
      <c r="C551" s="68" t="s">
        <v>14</v>
      </c>
      <c r="D551" t="str">
        <f t="shared" si="8"/>
        <v>m</v>
      </c>
    </row>
    <row r="552" spans="1:4">
      <c r="A552" s="68" t="s">
        <v>931</v>
      </c>
      <c r="B552" s="68" t="s">
        <v>24352</v>
      </c>
      <c r="C552" s="68" t="s">
        <v>14</v>
      </c>
      <c r="D552" t="str">
        <f t="shared" si="8"/>
        <v>m</v>
      </c>
    </row>
    <row r="553" spans="1:4">
      <c r="A553" s="68" t="s">
        <v>932</v>
      </c>
      <c r="B553" s="68" t="s">
        <v>24353</v>
      </c>
      <c r="C553" s="68" t="s">
        <v>14</v>
      </c>
      <c r="D553" t="str">
        <f t="shared" si="8"/>
        <v>m</v>
      </c>
    </row>
    <row r="554" spans="1:4">
      <c r="A554" s="68" t="s">
        <v>933</v>
      </c>
      <c r="B554" s="68" t="s">
        <v>24353</v>
      </c>
      <c r="C554" s="68" t="s">
        <v>14</v>
      </c>
      <c r="D554" t="str">
        <f t="shared" si="8"/>
        <v>m</v>
      </c>
    </row>
    <row r="555" spans="1:4">
      <c r="A555" s="68" t="s">
        <v>934</v>
      </c>
      <c r="B555" s="68" t="s">
        <v>24354</v>
      </c>
      <c r="C555" s="68" t="s">
        <v>14</v>
      </c>
      <c r="D555" t="str">
        <f t="shared" si="8"/>
        <v>m</v>
      </c>
    </row>
    <row r="556" spans="1:4">
      <c r="A556" s="68" t="s">
        <v>935</v>
      </c>
      <c r="B556" s="68" t="s">
        <v>24354</v>
      </c>
      <c r="C556" s="68" t="s">
        <v>14</v>
      </c>
      <c r="D556" t="str">
        <f t="shared" si="8"/>
        <v>m</v>
      </c>
    </row>
    <row r="557" spans="1:4">
      <c r="A557" s="68" t="s">
        <v>936</v>
      </c>
      <c r="B557" s="68" t="s">
        <v>24355</v>
      </c>
      <c r="C557" s="68" t="s">
        <v>14</v>
      </c>
      <c r="D557" t="str">
        <f t="shared" si="8"/>
        <v>m</v>
      </c>
    </row>
    <row r="558" spans="1:4">
      <c r="A558" s="68" t="s">
        <v>937</v>
      </c>
      <c r="B558" s="68" t="s">
        <v>24355</v>
      </c>
      <c r="C558" s="68" t="s">
        <v>14</v>
      </c>
      <c r="D558" t="str">
        <f t="shared" si="8"/>
        <v>m</v>
      </c>
    </row>
    <row r="559" spans="1:4">
      <c r="A559" s="68" t="s">
        <v>938</v>
      </c>
      <c r="B559" s="68" t="s">
        <v>24356</v>
      </c>
      <c r="C559" s="68" t="s">
        <v>14</v>
      </c>
      <c r="D559" t="str">
        <f t="shared" si="8"/>
        <v>m</v>
      </c>
    </row>
    <row r="560" spans="1:4">
      <c r="A560" s="68" t="s">
        <v>939</v>
      </c>
      <c r="B560" s="68" t="s">
        <v>24356</v>
      </c>
      <c r="C560" s="68" t="s">
        <v>14</v>
      </c>
      <c r="D560" t="str">
        <f t="shared" si="8"/>
        <v>m</v>
      </c>
    </row>
    <row r="561" spans="1:4">
      <c r="A561" s="68" t="s">
        <v>940</v>
      </c>
      <c r="B561" s="68" t="s">
        <v>24357</v>
      </c>
      <c r="C561" s="68" t="s">
        <v>14</v>
      </c>
      <c r="D561" t="str">
        <f t="shared" si="8"/>
        <v>m</v>
      </c>
    </row>
    <row r="562" spans="1:4">
      <c r="A562" s="68" t="s">
        <v>941</v>
      </c>
      <c r="B562" s="68" t="s">
        <v>24357</v>
      </c>
      <c r="C562" s="68" t="s">
        <v>14</v>
      </c>
      <c r="D562" t="str">
        <f t="shared" si="8"/>
        <v>m</v>
      </c>
    </row>
    <row r="563" spans="1:4">
      <c r="A563" s="68" t="s">
        <v>942</v>
      </c>
      <c r="B563" s="68" t="s">
        <v>24358</v>
      </c>
      <c r="C563" s="68" t="s">
        <v>14</v>
      </c>
      <c r="D563" t="str">
        <f t="shared" si="8"/>
        <v>m</v>
      </c>
    </row>
    <row r="564" spans="1:4">
      <c r="A564" s="68" t="s">
        <v>943</v>
      </c>
      <c r="B564" s="68" t="s">
        <v>24358</v>
      </c>
      <c r="C564" s="68" t="s">
        <v>14</v>
      </c>
      <c r="D564" t="str">
        <f t="shared" si="8"/>
        <v>m</v>
      </c>
    </row>
    <row r="565" spans="1:4">
      <c r="A565" s="68" t="s">
        <v>944</v>
      </c>
      <c r="B565" s="68" t="s">
        <v>24359</v>
      </c>
      <c r="C565" s="68" t="s">
        <v>14</v>
      </c>
      <c r="D565" t="str">
        <f t="shared" si="8"/>
        <v>m</v>
      </c>
    </row>
    <row r="566" spans="1:4">
      <c r="A566" s="68" t="s">
        <v>945</v>
      </c>
      <c r="B566" s="68" t="s">
        <v>24359</v>
      </c>
      <c r="C566" s="68" t="s">
        <v>14</v>
      </c>
      <c r="D566" t="str">
        <f t="shared" si="8"/>
        <v>m</v>
      </c>
    </row>
    <row r="567" spans="1:4">
      <c r="A567" s="68" t="s">
        <v>946</v>
      </c>
      <c r="B567" s="68" t="s">
        <v>24360</v>
      </c>
      <c r="C567" s="68" t="s">
        <v>14</v>
      </c>
      <c r="D567" t="str">
        <f t="shared" si="8"/>
        <v>m</v>
      </c>
    </row>
    <row r="568" spans="1:4">
      <c r="A568" s="68" t="s">
        <v>947</v>
      </c>
      <c r="B568" s="68" t="s">
        <v>24360</v>
      </c>
      <c r="C568" s="68" t="s">
        <v>14</v>
      </c>
      <c r="D568" t="str">
        <f t="shared" si="8"/>
        <v>m</v>
      </c>
    </row>
    <row r="569" spans="1:4">
      <c r="A569" s="68" t="s">
        <v>948</v>
      </c>
      <c r="B569" s="68" t="s">
        <v>24361</v>
      </c>
      <c r="C569" s="68" t="s">
        <v>14</v>
      </c>
      <c r="D569" t="str">
        <f t="shared" si="8"/>
        <v>m</v>
      </c>
    </row>
    <row r="570" spans="1:4">
      <c r="A570" s="68" t="s">
        <v>949</v>
      </c>
      <c r="B570" s="68" t="s">
        <v>24361</v>
      </c>
      <c r="C570" s="68" t="s">
        <v>14</v>
      </c>
      <c r="D570" t="str">
        <f t="shared" si="8"/>
        <v>m</v>
      </c>
    </row>
    <row r="571" spans="1:4">
      <c r="A571" s="68" t="s">
        <v>950</v>
      </c>
      <c r="B571" s="68" t="s">
        <v>24362</v>
      </c>
      <c r="C571" s="68" t="s">
        <v>14</v>
      </c>
      <c r="D571" t="str">
        <f t="shared" si="8"/>
        <v>m</v>
      </c>
    </row>
    <row r="572" spans="1:4">
      <c r="A572" s="68" t="s">
        <v>951</v>
      </c>
      <c r="B572" s="68" t="s">
        <v>24362</v>
      </c>
      <c r="C572" s="68" t="s">
        <v>14</v>
      </c>
      <c r="D572" t="str">
        <f t="shared" si="8"/>
        <v>m</v>
      </c>
    </row>
    <row r="573" spans="1:4">
      <c r="A573" s="68" t="s">
        <v>952</v>
      </c>
      <c r="B573" s="68" t="s">
        <v>24363</v>
      </c>
      <c r="C573" s="68" t="s">
        <v>14</v>
      </c>
      <c r="D573" t="str">
        <f t="shared" si="8"/>
        <v>m</v>
      </c>
    </row>
    <row r="574" spans="1:4">
      <c r="A574" s="68" t="s">
        <v>953</v>
      </c>
      <c r="B574" s="68" t="s">
        <v>24363</v>
      </c>
      <c r="C574" s="68" t="s">
        <v>14</v>
      </c>
      <c r="D574" t="str">
        <f t="shared" si="8"/>
        <v>m</v>
      </c>
    </row>
    <row r="575" spans="1:4">
      <c r="A575" s="68" t="s">
        <v>954</v>
      </c>
      <c r="B575" s="68" t="s">
        <v>24364</v>
      </c>
      <c r="C575" s="68" t="s">
        <v>14</v>
      </c>
      <c r="D575" t="str">
        <f t="shared" si="8"/>
        <v>m</v>
      </c>
    </row>
    <row r="576" spans="1:4">
      <c r="A576" s="68" t="s">
        <v>955</v>
      </c>
      <c r="B576" s="68" t="s">
        <v>24364</v>
      </c>
      <c r="C576" s="68" t="s">
        <v>14</v>
      </c>
      <c r="D576" t="str">
        <f t="shared" si="8"/>
        <v>m</v>
      </c>
    </row>
    <row r="577" spans="1:4">
      <c r="A577" s="68" t="s">
        <v>956</v>
      </c>
      <c r="B577" s="68" t="s">
        <v>24365</v>
      </c>
      <c r="C577" s="68" t="s">
        <v>14</v>
      </c>
      <c r="D577" t="str">
        <f t="shared" si="8"/>
        <v>m</v>
      </c>
    </row>
    <row r="578" spans="1:4">
      <c r="A578" s="68" t="s">
        <v>957</v>
      </c>
      <c r="B578" s="68" t="s">
        <v>24365</v>
      </c>
      <c r="C578" s="68" t="s">
        <v>14</v>
      </c>
      <c r="D578" t="str">
        <f t="shared" si="8"/>
        <v>m</v>
      </c>
    </row>
    <row r="579" spans="1:4">
      <c r="A579" s="68" t="s">
        <v>958</v>
      </c>
      <c r="B579" s="68" t="s">
        <v>24366</v>
      </c>
      <c r="C579" s="68" t="s">
        <v>14</v>
      </c>
      <c r="D579" t="str">
        <f t="shared" si="8"/>
        <v>m</v>
      </c>
    </row>
    <row r="580" spans="1:4">
      <c r="A580" s="68" t="s">
        <v>959</v>
      </c>
      <c r="B580" s="68" t="s">
        <v>24366</v>
      </c>
      <c r="C580" s="68" t="s">
        <v>14</v>
      </c>
      <c r="D580" t="str">
        <f t="shared" si="8"/>
        <v>m</v>
      </c>
    </row>
    <row r="581" spans="1:4">
      <c r="A581" s="68" t="s">
        <v>960</v>
      </c>
      <c r="B581" s="68" t="s">
        <v>24367</v>
      </c>
      <c r="C581" s="68" t="s">
        <v>14</v>
      </c>
      <c r="D581" t="str">
        <f t="shared" si="8"/>
        <v>m</v>
      </c>
    </row>
    <row r="582" spans="1:4">
      <c r="A582" s="68" t="s">
        <v>961</v>
      </c>
      <c r="B582" s="68" t="s">
        <v>24367</v>
      </c>
      <c r="C582" s="68" t="s">
        <v>14</v>
      </c>
      <c r="D582" t="str">
        <f t="shared" si="8"/>
        <v>m</v>
      </c>
    </row>
    <row r="583" spans="1:4">
      <c r="A583" s="68" t="s">
        <v>962</v>
      </c>
      <c r="B583" s="68" t="s">
        <v>24368</v>
      </c>
      <c r="C583" s="68" t="s">
        <v>14</v>
      </c>
      <c r="D583" t="str">
        <f t="shared" ref="D583:D646" si="9">LOWER(C583)</f>
        <v>m</v>
      </c>
    </row>
    <row r="584" spans="1:4">
      <c r="A584" s="68" t="s">
        <v>963</v>
      </c>
      <c r="B584" s="68" t="s">
        <v>24368</v>
      </c>
      <c r="C584" s="68" t="s">
        <v>14</v>
      </c>
      <c r="D584" t="str">
        <f t="shared" si="9"/>
        <v>m</v>
      </c>
    </row>
    <row r="585" spans="1:4">
      <c r="A585" s="68" t="s">
        <v>964</v>
      </c>
      <c r="B585" s="68" t="s">
        <v>24369</v>
      </c>
      <c r="C585" s="68" t="s">
        <v>14</v>
      </c>
      <c r="D585" t="str">
        <f t="shared" si="9"/>
        <v>m</v>
      </c>
    </row>
    <row r="586" spans="1:4">
      <c r="A586" s="68" t="s">
        <v>965</v>
      </c>
      <c r="B586" s="68" t="s">
        <v>24369</v>
      </c>
      <c r="C586" s="68" t="s">
        <v>14</v>
      </c>
      <c r="D586" t="str">
        <f t="shared" si="9"/>
        <v>m</v>
      </c>
    </row>
    <row r="587" spans="1:4">
      <c r="A587" s="68" t="s">
        <v>966</v>
      </c>
      <c r="B587" s="68" t="s">
        <v>24370</v>
      </c>
      <c r="C587" s="68" t="s">
        <v>14</v>
      </c>
      <c r="D587" t="str">
        <f t="shared" si="9"/>
        <v>m</v>
      </c>
    </row>
    <row r="588" spans="1:4">
      <c r="A588" s="68" t="s">
        <v>967</v>
      </c>
      <c r="B588" s="68" t="s">
        <v>24370</v>
      </c>
      <c r="C588" s="68" t="s">
        <v>14</v>
      </c>
      <c r="D588" t="str">
        <f t="shared" si="9"/>
        <v>m</v>
      </c>
    </row>
    <row r="589" spans="1:4">
      <c r="A589" s="68" t="s">
        <v>968</v>
      </c>
      <c r="B589" s="68" t="s">
        <v>24371</v>
      </c>
      <c r="C589" s="68" t="s">
        <v>14</v>
      </c>
      <c r="D589" t="str">
        <f t="shared" si="9"/>
        <v>m</v>
      </c>
    </row>
    <row r="590" spans="1:4">
      <c r="A590" s="68" t="s">
        <v>969</v>
      </c>
      <c r="B590" s="68" t="s">
        <v>24371</v>
      </c>
      <c r="C590" s="68" t="s">
        <v>14</v>
      </c>
      <c r="D590" t="str">
        <f t="shared" si="9"/>
        <v>m</v>
      </c>
    </row>
    <row r="591" spans="1:4">
      <c r="A591" s="68" t="s">
        <v>970</v>
      </c>
      <c r="B591" s="68" t="s">
        <v>24372</v>
      </c>
      <c r="C591" s="68" t="s">
        <v>14</v>
      </c>
      <c r="D591" t="str">
        <f t="shared" si="9"/>
        <v>m</v>
      </c>
    </row>
    <row r="592" spans="1:4">
      <c r="A592" s="68" t="s">
        <v>971</v>
      </c>
      <c r="B592" s="68" t="s">
        <v>24372</v>
      </c>
      <c r="C592" s="68" t="s">
        <v>14</v>
      </c>
      <c r="D592" t="str">
        <f t="shared" si="9"/>
        <v>m</v>
      </c>
    </row>
    <row r="593" spans="1:4">
      <c r="A593" s="68" t="s">
        <v>972</v>
      </c>
      <c r="B593" s="68" t="s">
        <v>24373</v>
      </c>
      <c r="C593" s="68" t="s">
        <v>14</v>
      </c>
      <c r="D593" t="str">
        <f t="shared" si="9"/>
        <v>m</v>
      </c>
    </row>
    <row r="594" spans="1:4">
      <c r="A594" s="68" t="s">
        <v>973</v>
      </c>
      <c r="B594" s="68" t="s">
        <v>24373</v>
      </c>
      <c r="C594" s="68" t="s">
        <v>14</v>
      </c>
      <c r="D594" t="str">
        <f t="shared" si="9"/>
        <v>m</v>
      </c>
    </row>
    <row r="595" spans="1:4">
      <c r="A595" s="68" t="s">
        <v>974</v>
      </c>
      <c r="B595" s="68" t="s">
        <v>24374</v>
      </c>
      <c r="C595" s="68" t="s">
        <v>14</v>
      </c>
      <c r="D595" t="str">
        <f t="shared" si="9"/>
        <v>m</v>
      </c>
    </row>
    <row r="596" spans="1:4">
      <c r="A596" s="68" t="s">
        <v>975</v>
      </c>
      <c r="B596" s="68" t="s">
        <v>24374</v>
      </c>
      <c r="C596" s="68" t="s">
        <v>14</v>
      </c>
      <c r="D596" t="str">
        <f t="shared" si="9"/>
        <v>m</v>
      </c>
    </row>
    <row r="597" spans="1:4">
      <c r="A597" s="68" t="s">
        <v>976</v>
      </c>
      <c r="B597" s="68" t="s">
        <v>24375</v>
      </c>
      <c r="C597" s="68" t="s">
        <v>14</v>
      </c>
      <c r="D597" t="str">
        <f t="shared" si="9"/>
        <v>m</v>
      </c>
    </row>
    <row r="598" spans="1:4">
      <c r="A598" s="68" t="s">
        <v>977</v>
      </c>
      <c r="B598" s="68" t="s">
        <v>24375</v>
      </c>
      <c r="C598" s="68" t="s">
        <v>14</v>
      </c>
      <c r="D598" t="str">
        <f t="shared" si="9"/>
        <v>m</v>
      </c>
    </row>
    <row r="599" spans="1:4">
      <c r="A599" s="68" t="s">
        <v>978</v>
      </c>
      <c r="B599" s="68" t="s">
        <v>24376</v>
      </c>
      <c r="C599" s="68" t="s">
        <v>14</v>
      </c>
      <c r="D599" t="str">
        <f t="shared" si="9"/>
        <v>m</v>
      </c>
    </row>
    <row r="600" spans="1:4">
      <c r="A600" s="68" t="s">
        <v>979</v>
      </c>
      <c r="B600" s="68" t="s">
        <v>24376</v>
      </c>
      <c r="C600" s="68" t="s">
        <v>14</v>
      </c>
      <c r="D600" t="str">
        <f t="shared" si="9"/>
        <v>m</v>
      </c>
    </row>
    <row r="601" spans="1:4">
      <c r="A601" s="68" t="s">
        <v>980</v>
      </c>
      <c r="B601" s="68" t="s">
        <v>24377</v>
      </c>
      <c r="C601" s="68" t="s">
        <v>14</v>
      </c>
      <c r="D601" t="str">
        <f t="shared" si="9"/>
        <v>m</v>
      </c>
    </row>
    <row r="602" spans="1:4">
      <c r="A602" s="68" t="s">
        <v>981</v>
      </c>
      <c r="B602" s="68" t="s">
        <v>24377</v>
      </c>
      <c r="C602" s="68" t="s">
        <v>14</v>
      </c>
      <c r="D602" t="str">
        <f t="shared" si="9"/>
        <v>m</v>
      </c>
    </row>
    <row r="603" spans="1:4">
      <c r="A603" s="68" t="s">
        <v>982</v>
      </c>
      <c r="B603" s="68" t="s">
        <v>24378</v>
      </c>
      <c r="C603" s="68" t="s">
        <v>14</v>
      </c>
      <c r="D603" t="str">
        <f t="shared" si="9"/>
        <v>m</v>
      </c>
    </row>
    <row r="604" spans="1:4">
      <c r="A604" s="68" t="s">
        <v>983</v>
      </c>
      <c r="B604" s="68" t="s">
        <v>24378</v>
      </c>
      <c r="C604" s="68" t="s">
        <v>14</v>
      </c>
      <c r="D604" t="str">
        <f t="shared" si="9"/>
        <v>m</v>
      </c>
    </row>
    <row r="605" spans="1:4">
      <c r="A605" s="68" t="s">
        <v>984</v>
      </c>
      <c r="B605" s="68" t="s">
        <v>24379</v>
      </c>
      <c r="C605" s="68" t="s">
        <v>14</v>
      </c>
      <c r="D605" t="str">
        <f t="shared" si="9"/>
        <v>m</v>
      </c>
    </row>
    <row r="606" spans="1:4">
      <c r="A606" s="68" t="s">
        <v>985</v>
      </c>
      <c r="B606" s="68" t="s">
        <v>24379</v>
      </c>
      <c r="C606" s="68" t="s">
        <v>14</v>
      </c>
      <c r="D606" t="str">
        <f t="shared" si="9"/>
        <v>m</v>
      </c>
    </row>
    <row r="607" spans="1:4">
      <c r="A607" s="68" t="s">
        <v>986</v>
      </c>
      <c r="B607" s="68" t="s">
        <v>24380</v>
      </c>
      <c r="C607" s="68" t="s">
        <v>14</v>
      </c>
      <c r="D607" t="str">
        <f t="shared" si="9"/>
        <v>m</v>
      </c>
    </row>
    <row r="608" spans="1:4">
      <c r="A608" s="68" t="s">
        <v>987</v>
      </c>
      <c r="B608" s="68" t="s">
        <v>24380</v>
      </c>
      <c r="C608" s="68" t="s">
        <v>14</v>
      </c>
      <c r="D608" t="str">
        <f t="shared" si="9"/>
        <v>m</v>
      </c>
    </row>
    <row r="609" spans="1:4">
      <c r="A609" s="68" t="s">
        <v>988</v>
      </c>
      <c r="B609" s="68" t="s">
        <v>24381</v>
      </c>
      <c r="C609" s="68" t="s">
        <v>14</v>
      </c>
      <c r="D609" t="str">
        <f t="shared" si="9"/>
        <v>m</v>
      </c>
    </row>
    <row r="610" spans="1:4">
      <c r="A610" s="68" t="s">
        <v>989</v>
      </c>
      <c r="B610" s="68" t="s">
        <v>24381</v>
      </c>
      <c r="C610" s="68" t="s">
        <v>14</v>
      </c>
      <c r="D610" t="str">
        <f t="shared" si="9"/>
        <v>m</v>
      </c>
    </row>
    <row r="611" spans="1:4">
      <c r="A611" s="68" t="s">
        <v>990</v>
      </c>
      <c r="B611" s="68" t="s">
        <v>24382</v>
      </c>
      <c r="C611" s="68" t="s">
        <v>14</v>
      </c>
      <c r="D611" t="str">
        <f t="shared" si="9"/>
        <v>m</v>
      </c>
    </row>
    <row r="612" spans="1:4">
      <c r="A612" s="68" t="s">
        <v>991</v>
      </c>
      <c r="B612" s="68" t="s">
        <v>24382</v>
      </c>
      <c r="C612" s="68" t="s">
        <v>14</v>
      </c>
      <c r="D612" t="str">
        <f t="shared" si="9"/>
        <v>m</v>
      </c>
    </row>
    <row r="613" spans="1:4">
      <c r="A613" s="68" t="s">
        <v>992</v>
      </c>
      <c r="B613" s="68" t="s">
        <v>24383</v>
      </c>
      <c r="C613" s="68" t="s">
        <v>14</v>
      </c>
      <c r="D613" t="str">
        <f t="shared" si="9"/>
        <v>m</v>
      </c>
    </row>
    <row r="614" spans="1:4">
      <c r="A614" s="68" t="s">
        <v>993</v>
      </c>
      <c r="B614" s="68" t="s">
        <v>24383</v>
      </c>
      <c r="C614" s="68" t="s">
        <v>14</v>
      </c>
      <c r="D614" t="str">
        <f t="shared" si="9"/>
        <v>m</v>
      </c>
    </row>
    <row r="615" spans="1:4">
      <c r="A615" s="68" t="s">
        <v>994</v>
      </c>
      <c r="B615" s="68" t="s">
        <v>24384</v>
      </c>
      <c r="C615" s="68" t="s">
        <v>14</v>
      </c>
      <c r="D615" t="str">
        <f t="shared" si="9"/>
        <v>m</v>
      </c>
    </row>
    <row r="616" spans="1:4">
      <c r="A616" s="68" t="s">
        <v>995</v>
      </c>
      <c r="B616" s="68" t="s">
        <v>24384</v>
      </c>
      <c r="C616" s="68" t="s">
        <v>14</v>
      </c>
      <c r="D616" t="str">
        <f t="shared" si="9"/>
        <v>m</v>
      </c>
    </row>
    <row r="617" spans="1:4">
      <c r="A617" s="68" t="s">
        <v>996</v>
      </c>
      <c r="B617" s="68" t="s">
        <v>24385</v>
      </c>
      <c r="C617" s="68" t="s">
        <v>14</v>
      </c>
      <c r="D617" t="str">
        <f t="shared" si="9"/>
        <v>m</v>
      </c>
    </row>
    <row r="618" spans="1:4">
      <c r="A618" s="68" t="s">
        <v>997</v>
      </c>
      <c r="B618" s="68" t="s">
        <v>24385</v>
      </c>
      <c r="C618" s="68" t="s">
        <v>14</v>
      </c>
      <c r="D618" t="str">
        <f t="shared" si="9"/>
        <v>m</v>
      </c>
    </row>
    <row r="619" spans="1:4">
      <c r="A619" s="68" t="s">
        <v>998</v>
      </c>
      <c r="B619" s="68" t="s">
        <v>24386</v>
      </c>
      <c r="C619" s="68" t="s">
        <v>14</v>
      </c>
      <c r="D619" t="str">
        <f t="shared" si="9"/>
        <v>m</v>
      </c>
    </row>
    <row r="620" spans="1:4">
      <c r="A620" s="68" t="s">
        <v>999</v>
      </c>
      <c r="B620" s="68" t="s">
        <v>24386</v>
      </c>
      <c r="C620" s="68" t="s">
        <v>14</v>
      </c>
      <c r="D620" t="str">
        <f t="shared" si="9"/>
        <v>m</v>
      </c>
    </row>
    <row r="621" spans="1:4">
      <c r="A621" s="68" t="s">
        <v>1000</v>
      </c>
      <c r="B621" s="68" t="s">
        <v>24387</v>
      </c>
      <c r="C621" s="68" t="s">
        <v>14</v>
      </c>
      <c r="D621" t="str">
        <f t="shared" si="9"/>
        <v>m</v>
      </c>
    </row>
    <row r="622" spans="1:4">
      <c r="A622" s="68" t="s">
        <v>1001</v>
      </c>
      <c r="B622" s="68" t="s">
        <v>24387</v>
      </c>
      <c r="C622" s="68" t="s">
        <v>14</v>
      </c>
      <c r="D622" t="str">
        <f t="shared" si="9"/>
        <v>m</v>
      </c>
    </row>
    <row r="623" spans="1:4">
      <c r="A623" s="68" t="s">
        <v>1002</v>
      </c>
      <c r="B623" s="68" t="s">
        <v>24388</v>
      </c>
      <c r="C623" s="68" t="s">
        <v>14</v>
      </c>
      <c r="D623" t="str">
        <f t="shared" si="9"/>
        <v>m</v>
      </c>
    </row>
    <row r="624" spans="1:4">
      <c r="A624" s="68" t="s">
        <v>1003</v>
      </c>
      <c r="B624" s="68" t="s">
        <v>24388</v>
      </c>
      <c r="C624" s="68" t="s">
        <v>14</v>
      </c>
      <c r="D624" t="str">
        <f t="shared" si="9"/>
        <v>m</v>
      </c>
    </row>
    <row r="625" spans="1:4">
      <c r="A625" s="68" t="s">
        <v>1004</v>
      </c>
      <c r="B625" s="68" t="s">
        <v>24389</v>
      </c>
      <c r="C625" s="68" t="s">
        <v>14</v>
      </c>
      <c r="D625" t="str">
        <f t="shared" si="9"/>
        <v>m</v>
      </c>
    </row>
    <row r="626" spans="1:4">
      <c r="A626" s="68" t="s">
        <v>1005</v>
      </c>
      <c r="B626" s="68" t="s">
        <v>24389</v>
      </c>
      <c r="C626" s="68" t="s">
        <v>14</v>
      </c>
      <c r="D626" t="str">
        <f t="shared" si="9"/>
        <v>m</v>
      </c>
    </row>
    <row r="627" spans="1:4">
      <c r="A627" s="68" t="s">
        <v>1006</v>
      </c>
      <c r="B627" s="68" t="s">
        <v>24390</v>
      </c>
      <c r="C627" s="68" t="s">
        <v>14</v>
      </c>
      <c r="D627" t="str">
        <f t="shared" si="9"/>
        <v>m</v>
      </c>
    </row>
    <row r="628" spans="1:4">
      <c r="A628" s="68" t="s">
        <v>1007</v>
      </c>
      <c r="B628" s="68" t="s">
        <v>24390</v>
      </c>
      <c r="C628" s="68" t="s">
        <v>14</v>
      </c>
      <c r="D628" t="str">
        <f t="shared" si="9"/>
        <v>m</v>
      </c>
    </row>
    <row r="629" spans="1:4">
      <c r="A629" s="68" t="s">
        <v>1008</v>
      </c>
      <c r="B629" s="68" t="s">
        <v>24391</v>
      </c>
      <c r="C629" s="68" t="s">
        <v>14</v>
      </c>
      <c r="D629" t="str">
        <f t="shared" si="9"/>
        <v>m</v>
      </c>
    </row>
    <row r="630" spans="1:4">
      <c r="A630" s="68" t="s">
        <v>1009</v>
      </c>
      <c r="B630" s="68" t="s">
        <v>24391</v>
      </c>
      <c r="C630" s="68" t="s">
        <v>14</v>
      </c>
      <c r="D630" t="str">
        <f t="shared" si="9"/>
        <v>m</v>
      </c>
    </row>
    <row r="631" spans="1:4">
      <c r="A631" s="68" t="s">
        <v>1010</v>
      </c>
      <c r="B631" s="68" t="s">
        <v>24392</v>
      </c>
      <c r="C631" s="68" t="s">
        <v>14</v>
      </c>
      <c r="D631" t="str">
        <f t="shared" si="9"/>
        <v>m</v>
      </c>
    </row>
    <row r="632" spans="1:4">
      <c r="A632" s="68" t="s">
        <v>1011</v>
      </c>
      <c r="B632" s="68" t="s">
        <v>24392</v>
      </c>
      <c r="C632" s="68" t="s">
        <v>14</v>
      </c>
      <c r="D632" t="str">
        <f t="shared" si="9"/>
        <v>m</v>
      </c>
    </row>
    <row r="633" spans="1:4">
      <c r="A633" s="68" t="s">
        <v>1012</v>
      </c>
      <c r="B633" s="68" t="s">
        <v>24393</v>
      </c>
      <c r="C633" s="68" t="s">
        <v>14</v>
      </c>
      <c r="D633" t="str">
        <f t="shared" si="9"/>
        <v>m</v>
      </c>
    </row>
    <row r="634" spans="1:4">
      <c r="A634" s="68" t="s">
        <v>1013</v>
      </c>
      <c r="B634" s="68" t="s">
        <v>24393</v>
      </c>
      <c r="C634" s="68" t="s">
        <v>14</v>
      </c>
      <c r="D634" t="str">
        <f t="shared" si="9"/>
        <v>m</v>
      </c>
    </row>
    <row r="635" spans="1:4">
      <c r="A635" s="68" t="s">
        <v>1014</v>
      </c>
      <c r="B635" s="68" t="s">
        <v>24394</v>
      </c>
      <c r="C635" s="68" t="s">
        <v>14</v>
      </c>
      <c r="D635" t="str">
        <f t="shared" si="9"/>
        <v>m</v>
      </c>
    </row>
    <row r="636" spans="1:4">
      <c r="A636" s="68" t="s">
        <v>1015</v>
      </c>
      <c r="B636" s="68" t="s">
        <v>24394</v>
      </c>
      <c r="C636" s="68" t="s">
        <v>14</v>
      </c>
      <c r="D636" t="str">
        <f t="shared" si="9"/>
        <v>m</v>
      </c>
    </row>
    <row r="637" spans="1:4">
      <c r="A637" s="68" t="s">
        <v>1016</v>
      </c>
      <c r="B637" s="68" t="s">
        <v>24395</v>
      </c>
      <c r="C637" s="68" t="s">
        <v>14</v>
      </c>
      <c r="D637" t="str">
        <f t="shared" si="9"/>
        <v>m</v>
      </c>
    </row>
    <row r="638" spans="1:4">
      <c r="A638" s="68" t="s">
        <v>1017</v>
      </c>
      <c r="B638" s="68" t="s">
        <v>24395</v>
      </c>
      <c r="C638" s="68" t="s">
        <v>14</v>
      </c>
      <c r="D638" t="str">
        <f t="shared" si="9"/>
        <v>m</v>
      </c>
    </row>
    <row r="639" spans="1:4">
      <c r="A639" s="68" t="s">
        <v>1018</v>
      </c>
      <c r="B639" s="68" t="s">
        <v>24396</v>
      </c>
      <c r="C639" s="68" t="s">
        <v>14</v>
      </c>
      <c r="D639" t="str">
        <f t="shared" si="9"/>
        <v>m</v>
      </c>
    </row>
    <row r="640" spans="1:4">
      <c r="A640" s="68" t="s">
        <v>1019</v>
      </c>
      <c r="B640" s="68" t="s">
        <v>24396</v>
      </c>
      <c r="C640" s="68" t="s">
        <v>14</v>
      </c>
      <c r="D640" t="str">
        <f t="shared" si="9"/>
        <v>m</v>
      </c>
    </row>
    <row r="641" spans="1:4">
      <c r="A641" s="68" t="s">
        <v>1020</v>
      </c>
      <c r="B641" s="68" t="s">
        <v>24397</v>
      </c>
      <c r="C641" s="68" t="s">
        <v>14</v>
      </c>
      <c r="D641" t="str">
        <f t="shared" si="9"/>
        <v>m</v>
      </c>
    </row>
    <row r="642" spans="1:4">
      <c r="A642" s="68" t="s">
        <v>1021</v>
      </c>
      <c r="B642" s="68" t="s">
        <v>24397</v>
      </c>
      <c r="C642" s="68" t="s">
        <v>14</v>
      </c>
      <c r="D642" t="str">
        <f t="shared" si="9"/>
        <v>m</v>
      </c>
    </row>
    <row r="643" spans="1:4">
      <c r="A643" s="68" t="s">
        <v>1022</v>
      </c>
      <c r="B643" s="68" t="s">
        <v>24398</v>
      </c>
      <c r="C643" s="68" t="s">
        <v>14</v>
      </c>
      <c r="D643" t="str">
        <f t="shared" si="9"/>
        <v>m</v>
      </c>
    </row>
    <row r="644" spans="1:4">
      <c r="A644" s="68" t="s">
        <v>1023</v>
      </c>
      <c r="B644" s="68" t="s">
        <v>24398</v>
      </c>
      <c r="C644" s="68" t="s">
        <v>14</v>
      </c>
      <c r="D644" t="str">
        <f t="shared" si="9"/>
        <v>m</v>
      </c>
    </row>
    <row r="645" spans="1:4">
      <c r="A645" s="68" t="s">
        <v>1024</v>
      </c>
      <c r="B645" s="68" t="s">
        <v>24399</v>
      </c>
      <c r="C645" s="68" t="s">
        <v>14</v>
      </c>
      <c r="D645" t="str">
        <f t="shared" si="9"/>
        <v>m</v>
      </c>
    </row>
    <row r="646" spans="1:4">
      <c r="A646" s="68" t="s">
        <v>1025</v>
      </c>
      <c r="B646" s="68" t="s">
        <v>24399</v>
      </c>
      <c r="C646" s="68" t="s">
        <v>14</v>
      </c>
      <c r="D646" t="str">
        <f t="shared" si="9"/>
        <v>m</v>
      </c>
    </row>
    <row r="647" spans="1:4">
      <c r="A647" s="68" t="s">
        <v>1026</v>
      </c>
      <c r="B647" s="68" t="s">
        <v>24400</v>
      </c>
      <c r="C647" s="68" t="s">
        <v>14</v>
      </c>
      <c r="D647" t="str">
        <f t="shared" ref="D647:D710" si="10">LOWER(C647)</f>
        <v>m</v>
      </c>
    </row>
    <row r="648" spans="1:4">
      <c r="A648" s="68" t="s">
        <v>1027</v>
      </c>
      <c r="B648" s="68" t="s">
        <v>24400</v>
      </c>
      <c r="C648" s="68" t="s">
        <v>14</v>
      </c>
      <c r="D648" t="str">
        <f t="shared" si="10"/>
        <v>m</v>
      </c>
    </row>
    <row r="649" spans="1:4">
      <c r="A649" s="68" t="s">
        <v>1028</v>
      </c>
      <c r="B649" s="68" t="s">
        <v>24401</v>
      </c>
      <c r="C649" s="68" t="s">
        <v>14</v>
      </c>
      <c r="D649" t="str">
        <f t="shared" si="10"/>
        <v>m</v>
      </c>
    </row>
    <row r="650" spans="1:4">
      <c r="A650" s="68" t="s">
        <v>1029</v>
      </c>
      <c r="B650" s="68" t="s">
        <v>24401</v>
      </c>
      <c r="C650" s="68" t="s">
        <v>14</v>
      </c>
      <c r="D650" t="str">
        <f t="shared" si="10"/>
        <v>m</v>
      </c>
    </row>
    <row r="651" spans="1:4">
      <c r="A651" s="68" t="s">
        <v>1030</v>
      </c>
      <c r="B651" s="68" t="s">
        <v>24402</v>
      </c>
      <c r="C651" s="68" t="s">
        <v>14</v>
      </c>
      <c r="D651" t="str">
        <f t="shared" si="10"/>
        <v>m</v>
      </c>
    </row>
    <row r="652" spans="1:4">
      <c r="A652" s="68" t="s">
        <v>1031</v>
      </c>
      <c r="B652" s="68" t="s">
        <v>24402</v>
      </c>
      <c r="C652" s="68" t="s">
        <v>14</v>
      </c>
      <c r="D652" t="str">
        <f t="shared" si="10"/>
        <v>m</v>
      </c>
    </row>
    <row r="653" spans="1:4">
      <c r="A653" s="68" t="s">
        <v>1032</v>
      </c>
      <c r="B653" s="68" t="s">
        <v>24403</v>
      </c>
      <c r="C653" s="68" t="s">
        <v>14</v>
      </c>
      <c r="D653" t="str">
        <f t="shared" si="10"/>
        <v>m</v>
      </c>
    </row>
    <row r="654" spans="1:4">
      <c r="A654" s="68" t="s">
        <v>1033</v>
      </c>
      <c r="B654" s="68" t="s">
        <v>24403</v>
      </c>
      <c r="C654" s="68" t="s">
        <v>14</v>
      </c>
      <c r="D654" t="str">
        <f t="shared" si="10"/>
        <v>m</v>
      </c>
    </row>
    <row r="655" spans="1:4">
      <c r="A655" s="68" t="s">
        <v>1034</v>
      </c>
      <c r="B655" s="68" t="s">
        <v>24404</v>
      </c>
      <c r="C655" s="68" t="s">
        <v>14</v>
      </c>
      <c r="D655" t="str">
        <f t="shared" si="10"/>
        <v>m</v>
      </c>
    </row>
    <row r="656" spans="1:4">
      <c r="A656" s="68" t="s">
        <v>1035</v>
      </c>
      <c r="B656" s="68" t="s">
        <v>24404</v>
      </c>
      <c r="C656" s="68" t="s">
        <v>14</v>
      </c>
      <c r="D656" t="str">
        <f t="shared" si="10"/>
        <v>m</v>
      </c>
    </row>
    <row r="657" spans="1:4">
      <c r="A657" s="68" t="s">
        <v>1036</v>
      </c>
      <c r="B657" s="68" t="s">
        <v>24405</v>
      </c>
      <c r="C657" s="68" t="s">
        <v>14</v>
      </c>
      <c r="D657" t="str">
        <f t="shared" si="10"/>
        <v>m</v>
      </c>
    </row>
    <row r="658" spans="1:4">
      <c r="A658" s="68" t="s">
        <v>1037</v>
      </c>
      <c r="B658" s="68" t="s">
        <v>24405</v>
      </c>
      <c r="C658" s="68" t="s">
        <v>14</v>
      </c>
      <c r="D658" t="str">
        <f t="shared" si="10"/>
        <v>m</v>
      </c>
    </row>
    <row r="659" spans="1:4">
      <c r="A659" s="68" t="s">
        <v>1038</v>
      </c>
      <c r="B659" s="68" t="s">
        <v>24406</v>
      </c>
      <c r="C659" s="68" t="s">
        <v>14</v>
      </c>
      <c r="D659" t="str">
        <f t="shared" si="10"/>
        <v>m</v>
      </c>
    </row>
    <row r="660" spans="1:4">
      <c r="A660" s="68" t="s">
        <v>1039</v>
      </c>
      <c r="B660" s="68" t="s">
        <v>24406</v>
      </c>
      <c r="C660" s="68" t="s">
        <v>14</v>
      </c>
      <c r="D660" t="str">
        <f t="shared" si="10"/>
        <v>m</v>
      </c>
    </row>
    <row r="661" spans="1:4">
      <c r="A661" s="68" t="s">
        <v>1040</v>
      </c>
      <c r="B661" s="68" t="s">
        <v>24407</v>
      </c>
      <c r="C661" s="68" t="s">
        <v>14</v>
      </c>
      <c r="D661" t="str">
        <f t="shared" si="10"/>
        <v>m</v>
      </c>
    </row>
    <row r="662" spans="1:4">
      <c r="A662" s="68" t="s">
        <v>1041</v>
      </c>
      <c r="B662" s="68" t="s">
        <v>24407</v>
      </c>
      <c r="C662" s="68" t="s">
        <v>14</v>
      </c>
      <c r="D662" t="str">
        <f t="shared" si="10"/>
        <v>m</v>
      </c>
    </row>
    <row r="663" spans="1:4">
      <c r="A663" s="68" t="s">
        <v>1042</v>
      </c>
      <c r="B663" s="68" t="s">
        <v>24408</v>
      </c>
      <c r="C663" s="68" t="s">
        <v>14</v>
      </c>
      <c r="D663" t="str">
        <f t="shared" si="10"/>
        <v>m</v>
      </c>
    </row>
    <row r="664" spans="1:4">
      <c r="A664" s="68" t="s">
        <v>1043</v>
      </c>
      <c r="B664" s="68" t="s">
        <v>24408</v>
      </c>
      <c r="C664" s="68" t="s">
        <v>14</v>
      </c>
      <c r="D664" t="str">
        <f t="shared" si="10"/>
        <v>m</v>
      </c>
    </row>
    <row r="665" spans="1:4">
      <c r="A665" s="68" t="s">
        <v>1044</v>
      </c>
      <c r="B665" s="68" t="s">
        <v>24409</v>
      </c>
      <c r="C665" s="68" t="s">
        <v>14</v>
      </c>
      <c r="D665" t="str">
        <f t="shared" si="10"/>
        <v>m</v>
      </c>
    </row>
    <row r="666" spans="1:4">
      <c r="A666" s="68" t="s">
        <v>1045</v>
      </c>
      <c r="B666" s="68" t="s">
        <v>24409</v>
      </c>
      <c r="C666" s="68" t="s">
        <v>14</v>
      </c>
      <c r="D666" t="str">
        <f t="shared" si="10"/>
        <v>m</v>
      </c>
    </row>
    <row r="667" spans="1:4">
      <c r="A667" s="68" t="s">
        <v>1046</v>
      </c>
      <c r="B667" s="68" t="s">
        <v>24410</v>
      </c>
      <c r="C667" s="68" t="s">
        <v>14</v>
      </c>
      <c r="D667" t="str">
        <f t="shared" si="10"/>
        <v>m</v>
      </c>
    </row>
    <row r="668" spans="1:4">
      <c r="A668" s="68" t="s">
        <v>1047</v>
      </c>
      <c r="B668" s="68" t="s">
        <v>24410</v>
      </c>
      <c r="C668" s="68" t="s">
        <v>14</v>
      </c>
      <c r="D668" t="str">
        <f t="shared" si="10"/>
        <v>m</v>
      </c>
    </row>
    <row r="669" spans="1:4">
      <c r="A669" s="68" t="s">
        <v>1048</v>
      </c>
      <c r="B669" s="68" t="s">
        <v>24411</v>
      </c>
      <c r="C669" s="68" t="s">
        <v>14</v>
      </c>
      <c r="D669" t="str">
        <f t="shared" si="10"/>
        <v>m</v>
      </c>
    </row>
    <row r="670" spans="1:4">
      <c r="A670" s="68" t="s">
        <v>1049</v>
      </c>
      <c r="B670" s="68" t="s">
        <v>24411</v>
      </c>
      <c r="C670" s="68" t="s">
        <v>14</v>
      </c>
      <c r="D670" t="str">
        <f t="shared" si="10"/>
        <v>m</v>
      </c>
    </row>
    <row r="671" spans="1:4">
      <c r="A671" s="68" t="s">
        <v>1050</v>
      </c>
      <c r="B671" s="68" t="s">
        <v>24412</v>
      </c>
      <c r="C671" s="68" t="s">
        <v>14</v>
      </c>
      <c r="D671" t="str">
        <f t="shared" si="10"/>
        <v>m</v>
      </c>
    </row>
    <row r="672" spans="1:4">
      <c r="A672" s="68" t="s">
        <v>1051</v>
      </c>
      <c r="B672" s="68" t="s">
        <v>24412</v>
      </c>
      <c r="C672" s="68" t="s">
        <v>14</v>
      </c>
      <c r="D672" t="str">
        <f t="shared" si="10"/>
        <v>m</v>
      </c>
    </row>
    <row r="673" spans="1:4">
      <c r="A673" s="68" t="s">
        <v>1052</v>
      </c>
      <c r="B673" s="68" t="s">
        <v>24413</v>
      </c>
      <c r="C673" s="68" t="s">
        <v>14</v>
      </c>
      <c r="D673" t="str">
        <f t="shared" si="10"/>
        <v>m</v>
      </c>
    </row>
    <row r="674" spans="1:4">
      <c r="A674" s="68" t="s">
        <v>1053</v>
      </c>
      <c r="B674" s="68" t="s">
        <v>24413</v>
      </c>
      <c r="C674" s="68" t="s">
        <v>14</v>
      </c>
      <c r="D674" t="str">
        <f t="shared" si="10"/>
        <v>m</v>
      </c>
    </row>
    <row r="675" spans="1:4">
      <c r="A675" s="68" t="s">
        <v>1054</v>
      </c>
      <c r="B675" s="68" t="s">
        <v>24414</v>
      </c>
      <c r="C675" s="68" t="s">
        <v>14</v>
      </c>
      <c r="D675" t="str">
        <f t="shared" si="10"/>
        <v>m</v>
      </c>
    </row>
    <row r="676" spans="1:4">
      <c r="A676" s="68" t="s">
        <v>1055</v>
      </c>
      <c r="B676" s="68" t="s">
        <v>24414</v>
      </c>
      <c r="C676" s="68" t="s">
        <v>14</v>
      </c>
      <c r="D676" t="str">
        <f t="shared" si="10"/>
        <v>m</v>
      </c>
    </row>
    <row r="677" spans="1:4">
      <c r="A677" s="68" t="s">
        <v>1056</v>
      </c>
      <c r="B677" s="68" t="s">
        <v>24415</v>
      </c>
      <c r="C677" s="68" t="s">
        <v>14</v>
      </c>
      <c r="D677" t="str">
        <f t="shared" si="10"/>
        <v>m</v>
      </c>
    </row>
    <row r="678" spans="1:4">
      <c r="A678" s="68" t="s">
        <v>1057</v>
      </c>
      <c r="B678" s="68" t="s">
        <v>24415</v>
      </c>
      <c r="C678" s="68" t="s">
        <v>14</v>
      </c>
      <c r="D678" t="str">
        <f t="shared" si="10"/>
        <v>m</v>
      </c>
    </row>
    <row r="679" spans="1:4">
      <c r="A679" s="68" t="s">
        <v>1058</v>
      </c>
      <c r="B679" s="68" t="s">
        <v>24416</v>
      </c>
      <c r="C679" s="68" t="s">
        <v>14</v>
      </c>
      <c r="D679" t="str">
        <f t="shared" si="10"/>
        <v>m</v>
      </c>
    </row>
    <row r="680" spans="1:4">
      <c r="A680" s="68" t="s">
        <v>1059</v>
      </c>
      <c r="B680" s="68" t="s">
        <v>24416</v>
      </c>
      <c r="C680" s="68" t="s">
        <v>14</v>
      </c>
      <c r="D680" t="str">
        <f t="shared" si="10"/>
        <v>m</v>
      </c>
    </row>
    <row r="681" spans="1:4">
      <c r="A681" s="68" t="s">
        <v>1060</v>
      </c>
      <c r="B681" s="68" t="s">
        <v>24417</v>
      </c>
      <c r="C681" s="68" t="s">
        <v>14</v>
      </c>
      <c r="D681" t="str">
        <f t="shared" si="10"/>
        <v>m</v>
      </c>
    </row>
    <row r="682" spans="1:4">
      <c r="A682" s="68" t="s">
        <v>1061</v>
      </c>
      <c r="B682" s="68" t="s">
        <v>24417</v>
      </c>
      <c r="C682" s="68" t="s">
        <v>14</v>
      </c>
      <c r="D682" t="str">
        <f t="shared" si="10"/>
        <v>m</v>
      </c>
    </row>
    <row r="683" spans="1:4">
      <c r="A683" s="68" t="s">
        <v>1062</v>
      </c>
      <c r="B683" s="68" t="s">
        <v>24418</v>
      </c>
      <c r="C683" s="68" t="s">
        <v>14</v>
      </c>
      <c r="D683" t="str">
        <f t="shared" si="10"/>
        <v>m</v>
      </c>
    </row>
    <row r="684" spans="1:4">
      <c r="A684" s="68" t="s">
        <v>1063</v>
      </c>
      <c r="B684" s="68" t="s">
        <v>24418</v>
      </c>
      <c r="C684" s="68" t="s">
        <v>14</v>
      </c>
      <c r="D684" t="str">
        <f t="shared" si="10"/>
        <v>m</v>
      </c>
    </row>
    <row r="685" spans="1:4">
      <c r="A685" s="68" t="s">
        <v>1064</v>
      </c>
      <c r="B685" s="68" t="s">
        <v>24419</v>
      </c>
      <c r="C685" s="68" t="s">
        <v>14</v>
      </c>
      <c r="D685" t="str">
        <f t="shared" si="10"/>
        <v>m</v>
      </c>
    </row>
    <row r="686" spans="1:4">
      <c r="A686" s="68" t="s">
        <v>1065</v>
      </c>
      <c r="B686" s="68" t="s">
        <v>24419</v>
      </c>
      <c r="C686" s="68" t="s">
        <v>14</v>
      </c>
      <c r="D686" t="str">
        <f t="shared" si="10"/>
        <v>m</v>
      </c>
    </row>
    <row r="687" spans="1:4">
      <c r="A687" s="68" t="s">
        <v>1066</v>
      </c>
      <c r="B687" s="68" t="s">
        <v>24420</v>
      </c>
      <c r="C687" s="68" t="s">
        <v>14</v>
      </c>
      <c r="D687" t="str">
        <f t="shared" si="10"/>
        <v>m</v>
      </c>
    </row>
    <row r="688" spans="1:4">
      <c r="A688" s="68" t="s">
        <v>1067</v>
      </c>
      <c r="B688" s="68" t="s">
        <v>24420</v>
      </c>
      <c r="C688" s="68" t="s">
        <v>14</v>
      </c>
      <c r="D688" t="str">
        <f t="shared" si="10"/>
        <v>m</v>
      </c>
    </row>
    <row r="689" spans="1:4">
      <c r="A689" s="68" t="s">
        <v>1068</v>
      </c>
      <c r="B689" s="68" t="s">
        <v>24421</v>
      </c>
      <c r="C689" s="68" t="s">
        <v>14</v>
      </c>
      <c r="D689" t="str">
        <f t="shared" si="10"/>
        <v>m</v>
      </c>
    </row>
    <row r="690" spans="1:4">
      <c r="A690" s="68" t="s">
        <v>1069</v>
      </c>
      <c r="B690" s="68" t="s">
        <v>24421</v>
      </c>
      <c r="C690" s="68" t="s">
        <v>14</v>
      </c>
      <c r="D690" t="str">
        <f t="shared" si="10"/>
        <v>m</v>
      </c>
    </row>
    <row r="691" spans="1:4">
      <c r="A691" s="68" t="s">
        <v>1070</v>
      </c>
      <c r="B691" s="68" t="s">
        <v>24422</v>
      </c>
      <c r="C691" s="68" t="s">
        <v>14</v>
      </c>
      <c r="D691" t="str">
        <f t="shared" si="10"/>
        <v>m</v>
      </c>
    </row>
    <row r="692" spans="1:4">
      <c r="A692" s="68" t="s">
        <v>1071</v>
      </c>
      <c r="B692" s="68" t="s">
        <v>24422</v>
      </c>
      <c r="C692" s="68" t="s">
        <v>14</v>
      </c>
      <c r="D692" t="str">
        <f t="shared" si="10"/>
        <v>m</v>
      </c>
    </row>
    <row r="693" spans="1:4">
      <c r="A693" s="68" t="s">
        <v>1072</v>
      </c>
      <c r="B693" s="68" t="s">
        <v>24423</v>
      </c>
      <c r="C693" s="68" t="s">
        <v>14</v>
      </c>
      <c r="D693" t="str">
        <f t="shared" si="10"/>
        <v>m</v>
      </c>
    </row>
    <row r="694" spans="1:4">
      <c r="A694" s="68" t="s">
        <v>1073</v>
      </c>
      <c r="B694" s="68" t="s">
        <v>24423</v>
      </c>
      <c r="C694" s="68" t="s">
        <v>14</v>
      </c>
      <c r="D694" t="str">
        <f t="shared" si="10"/>
        <v>m</v>
      </c>
    </row>
    <row r="695" spans="1:4">
      <c r="A695" s="68" t="s">
        <v>1074</v>
      </c>
      <c r="B695" s="68" t="s">
        <v>24424</v>
      </c>
      <c r="C695" s="68" t="s">
        <v>15</v>
      </c>
      <c r="D695" t="str">
        <f t="shared" si="10"/>
        <v>un</v>
      </c>
    </row>
    <row r="696" spans="1:4">
      <c r="A696" s="68" t="s">
        <v>1075</v>
      </c>
      <c r="B696" s="68" t="s">
        <v>24424</v>
      </c>
      <c r="C696" s="68" t="s">
        <v>15</v>
      </c>
      <c r="D696" t="str">
        <f t="shared" si="10"/>
        <v>un</v>
      </c>
    </row>
    <row r="697" spans="1:4">
      <c r="A697" s="68" t="s">
        <v>1076</v>
      </c>
      <c r="B697" s="68" t="s">
        <v>24425</v>
      </c>
      <c r="C697" s="68" t="s">
        <v>14</v>
      </c>
      <c r="D697" t="str">
        <f t="shared" si="10"/>
        <v>m</v>
      </c>
    </row>
    <row r="698" spans="1:4">
      <c r="A698" s="68" t="s">
        <v>1077</v>
      </c>
      <c r="B698" s="68" t="s">
        <v>24425</v>
      </c>
      <c r="C698" s="68" t="s">
        <v>14</v>
      </c>
      <c r="D698" t="str">
        <f t="shared" si="10"/>
        <v>m</v>
      </c>
    </row>
    <row r="699" spans="1:4">
      <c r="A699" s="68" t="s">
        <v>1078</v>
      </c>
      <c r="B699" s="68" t="s">
        <v>24426</v>
      </c>
      <c r="C699" s="68" t="s">
        <v>14</v>
      </c>
      <c r="D699" t="str">
        <f t="shared" si="10"/>
        <v>m</v>
      </c>
    </row>
    <row r="700" spans="1:4">
      <c r="A700" s="68" t="s">
        <v>1079</v>
      </c>
      <c r="B700" s="68" t="s">
        <v>24426</v>
      </c>
      <c r="C700" s="68" t="s">
        <v>14</v>
      </c>
      <c r="D700" t="str">
        <f t="shared" si="10"/>
        <v>m</v>
      </c>
    </row>
    <row r="701" spans="1:4">
      <c r="A701" s="68" t="s">
        <v>1080</v>
      </c>
      <c r="B701" s="68" t="s">
        <v>24427</v>
      </c>
      <c r="C701" s="68" t="s">
        <v>14</v>
      </c>
      <c r="D701" t="str">
        <f t="shared" si="10"/>
        <v>m</v>
      </c>
    </row>
    <row r="702" spans="1:4">
      <c r="A702" s="68" t="s">
        <v>1081</v>
      </c>
      <c r="B702" s="68" t="s">
        <v>24427</v>
      </c>
      <c r="C702" s="68" t="s">
        <v>14</v>
      </c>
      <c r="D702" t="str">
        <f t="shared" si="10"/>
        <v>m</v>
      </c>
    </row>
    <row r="703" spans="1:4">
      <c r="A703" s="68" t="s">
        <v>1082</v>
      </c>
      <c r="B703" s="68" t="s">
        <v>24428</v>
      </c>
      <c r="C703" s="68" t="s">
        <v>14</v>
      </c>
      <c r="D703" t="str">
        <f t="shared" si="10"/>
        <v>m</v>
      </c>
    </row>
    <row r="704" spans="1:4">
      <c r="A704" s="68" t="s">
        <v>1083</v>
      </c>
      <c r="B704" s="68" t="s">
        <v>24428</v>
      </c>
      <c r="C704" s="68" t="s">
        <v>14</v>
      </c>
      <c r="D704" t="str">
        <f t="shared" si="10"/>
        <v>m</v>
      </c>
    </row>
    <row r="705" spans="1:4">
      <c r="A705" s="68" t="s">
        <v>1084</v>
      </c>
      <c r="B705" s="68" t="s">
        <v>24429</v>
      </c>
      <c r="C705" s="68" t="s">
        <v>14</v>
      </c>
      <c r="D705" t="str">
        <f t="shared" si="10"/>
        <v>m</v>
      </c>
    </row>
    <row r="706" spans="1:4">
      <c r="A706" s="68" t="s">
        <v>1085</v>
      </c>
      <c r="B706" s="68" t="s">
        <v>24429</v>
      </c>
      <c r="C706" s="68" t="s">
        <v>14</v>
      </c>
      <c r="D706" t="str">
        <f t="shared" si="10"/>
        <v>m</v>
      </c>
    </row>
    <row r="707" spans="1:4">
      <c r="A707" s="68" t="s">
        <v>1086</v>
      </c>
      <c r="B707" s="68" t="s">
        <v>24430</v>
      </c>
      <c r="C707" s="68" t="s">
        <v>14</v>
      </c>
      <c r="D707" t="str">
        <f t="shared" si="10"/>
        <v>m</v>
      </c>
    </row>
    <row r="708" spans="1:4">
      <c r="A708" s="68" t="s">
        <v>1087</v>
      </c>
      <c r="B708" s="68" t="s">
        <v>24430</v>
      </c>
      <c r="C708" s="68" t="s">
        <v>14</v>
      </c>
      <c r="D708" t="str">
        <f t="shared" si="10"/>
        <v>m</v>
      </c>
    </row>
    <row r="709" spans="1:4">
      <c r="A709" s="68" t="s">
        <v>1088</v>
      </c>
      <c r="B709" s="68" t="s">
        <v>24431</v>
      </c>
      <c r="C709" s="68" t="s">
        <v>14</v>
      </c>
      <c r="D709" t="str">
        <f t="shared" si="10"/>
        <v>m</v>
      </c>
    </row>
    <row r="710" spans="1:4">
      <c r="A710" s="68" t="s">
        <v>1089</v>
      </c>
      <c r="B710" s="68" t="s">
        <v>24431</v>
      </c>
      <c r="C710" s="68" t="s">
        <v>14</v>
      </c>
      <c r="D710" t="str">
        <f t="shared" si="10"/>
        <v>m</v>
      </c>
    </row>
    <row r="711" spans="1:4">
      <c r="A711" s="68" t="s">
        <v>1090</v>
      </c>
      <c r="B711" s="68" t="s">
        <v>24432</v>
      </c>
      <c r="C711" s="68" t="s">
        <v>14</v>
      </c>
      <c r="D711" t="str">
        <f t="shared" ref="D711:D774" si="11">LOWER(C711)</f>
        <v>m</v>
      </c>
    </row>
    <row r="712" spans="1:4">
      <c r="A712" s="68" t="s">
        <v>1091</v>
      </c>
      <c r="B712" s="68" t="s">
        <v>24432</v>
      </c>
      <c r="C712" s="68" t="s">
        <v>14</v>
      </c>
      <c r="D712" t="str">
        <f t="shared" si="11"/>
        <v>m</v>
      </c>
    </row>
    <row r="713" spans="1:4">
      <c r="A713" s="68" t="s">
        <v>1092</v>
      </c>
      <c r="B713" s="68" t="s">
        <v>24433</v>
      </c>
      <c r="C713" s="68" t="s">
        <v>14</v>
      </c>
      <c r="D713" t="str">
        <f t="shared" si="11"/>
        <v>m</v>
      </c>
    </row>
    <row r="714" spans="1:4">
      <c r="A714" s="68" t="s">
        <v>1093</v>
      </c>
      <c r="B714" s="68" t="s">
        <v>24433</v>
      </c>
      <c r="C714" s="68" t="s">
        <v>14</v>
      </c>
      <c r="D714" t="str">
        <f t="shared" si="11"/>
        <v>m</v>
      </c>
    </row>
    <row r="715" spans="1:4">
      <c r="A715" s="68" t="s">
        <v>1094</v>
      </c>
      <c r="B715" s="68" t="s">
        <v>24434</v>
      </c>
      <c r="C715" s="68" t="s">
        <v>13</v>
      </c>
      <c r="D715" t="str">
        <f t="shared" si="11"/>
        <v>m2</v>
      </c>
    </row>
    <row r="716" spans="1:4">
      <c r="A716" s="68" t="s">
        <v>1095</v>
      </c>
      <c r="B716" s="68" t="s">
        <v>24434</v>
      </c>
      <c r="C716" s="68" t="s">
        <v>13</v>
      </c>
      <c r="D716" t="str">
        <f t="shared" si="11"/>
        <v>m2</v>
      </c>
    </row>
    <row r="717" spans="1:4">
      <c r="A717" s="68" t="s">
        <v>1096</v>
      </c>
      <c r="B717" s="68" t="s">
        <v>24183</v>
      </c>
      <c r="C717" s="68" t="s">
        <v>13</v>
      </c>
      <c r="D717" t="str">
        <f t="shared" si="11"/>
        <v>m2</v>
      </c>
    </row>
    <row r="718" spans="1:4">
      <c r="A718" s="68" t="s">
        <v>68</v>
      </c>
      <c r="B718" s="68" t="s">
        <v>24183</v>
      </c>
      <c r="C718" s="68" t="s">
        <v>13</v>
      </c>
      <c r="D718" t="str">
        <f t="shared" si="11"/>
        <v>m2</v>
      </c>
    </row>
    <row r="719" spans="1:4">
      <c r="A719" s="68" t="s">
        <v>1097</v>
      </c>
      <c r="B719" s="68" t="s">
        <v>24435</v>
      </c>
      <c r="C719" s="68" t="s">
        <v>13</v>
      </c>
      <c r="D719" t="str">
        <f t="shared" si="11"/>
        <v>m2</v>
      </c>
    </row>
    <row r="720" spans="1:4">
      <c r="A720" s="68" t="s">
        <v>1098</v>
      </c>
      <c r="B720" s="68" t="s">
        <v>24435</v>
      </c>
      <c r="C720" s="68" t="s">
        <v>13</v>
      </c>
      <c r="D720" t="str">
        <f t="shared" si="11"/>
        <v>m2</v>
      </c>
    </row>
    <row r="721" spans="1:4">
      <c r="A721" s="68" t="s">
        <v>1099</v>
      </c>
      <c r="B721" s="68" t="s">
        <v>24436</v>
      </c>
      <c r="C721" s="68" t="s">
        <v>13</v>
      </c>
      <c r="D721" t="str">
        <f t="shared" si="11"/>
        <v>m2</v>
      </c>
    </row>
    <row r="722" spans="1:4">
      <c r="A722" s="68" t="s">
        <v>1100</v>
      </c>
      <c r="B722" s="68" t="s">
        <v>24436</v>
      </c>
      <c r="C722" s="68" t="s">
        <v>13</v>
      </c>
      <c r="D722" t="str">
        <f t="shared" si="11"/>
        <v>m2</v>
      </c>
    </row>
    <row r="723" spans="1:4">
      <c r="A723" s="68" t="s">
        <v>1101</v>
      </c>
      <c r="B723" s="68" t="s">
        <v>24437</v>
      </c>
      <c r="C723" s="68" t="s">
        <v>13</v>
      </c>
      <c r="D723" t="str">
        <f t="shared" si="11"/>
        <v>m2</v>
      </c>
    </row>
    <row r="724" spans="1:4">
      <c r="A724" s="68" t="s">
        <v>1102</v>
      </c>
      <c r="B724" s="68" t="s">
        <v>24437</v>
      </c>
      <c r="C724" s="68" t="s">
        <v>13</v>
      </c>
      <c r="D724" t="str">
        <f t="shared" si="11"/>
        <v>m2</v>
      </c>
    </row>
    <row r="725" spans="1:4">
      <c r="A725" s="68" t="s">
        <v>1103</v>
      </c>
      <c r="B725" s="68" t="s">
        <v>24438</v>
      </c>
      <c r="C725" s="68" t="s">
        <v>13</v>
      </c>
      <c r="D725" t="str">
        <f t="shared" si="11"/>
        <v>m2</v>
      </c>
    </row>
    <row r="726" spans="1:4">
      <c r="A726" s="68" t="s">
        <v>1104</v>
      </c>
      <c r="B726" s="68" t="s">
        <v>24438</v>
      </c>
      <c r="C726" s="68" t="s">
        <v>13</v>
      </c>
      <c r="D726" t="str">
        <f t="shared" si="11"/>
        <v>m2</v>
      </c>
    </row>
    <row r="727" spans="1:4">
      <c r="A727" s="68" t="s">
        <v>1105</v>
      </c>
      <c r="B727" s="68" t="s">
        <v>24439</v>
      </c>
      <c r="C727" s="68" t="s">
        <v>15</v>
      </c>
      <c r="D727" t="str">
        <f t="shared" si="11"/>
        <v>un</v>
      </c>
    </row>
    <row r="728" spans="1:4">
      <c r="A728" s="68" t="s">
        <v>1106</v>
      </c>
      <c r="B728" s="68" t="s">
        <v>24439</v>
      </c>
      <c r="C728" s="68" t="s">
        <v>15</v>
      </c>
      <c r="D728" t="str">
        <f t="shared" si="11"/>
        <v>un</v>
      </c>
    </row>
    <row r="729" spans="1:4">
      <c r="A729" s="68" t="s">
        <v>1107</v>
      </c>
      <c r="B729" s="68" t="s">
        <v>1108</v>
      </c>
      <c r="C729" s="68" t="s">
        <v>14</v>
      </c>
      <c r="D729" t="str">
        <f t="shared" si="11"/>
        <v>m</v>
      </c>
    </row>
    <row r="730" spans="1:4">
      <c r="A730" s="68" t="s">
        <v>1109</v>
      </c>
      <c r="B730" s="68" t="s">
        <v>1108</v>
      </c>
      <c r="C730" s="68" t="s">
        <v>14</v>
      </c>
      <c r="D730" t="str">
        <f t="shared" si="11"/>
        <v>m</v>
      </c>
    </row>
    <row r="731" spans="1:4">
      <c r="A731" s="68" t="s">
        <v>1110</v>
      </c>
      <c r="B731" s="68" t="s">
        <v>24440</v>
      </c>
      <c r="C731" s="68" t="s">
        <v>175</v>
      </c>
      <c r="D731" t="str">
        <f t="shared" si="11"/>
        <v>km</v>
      </c>
    </row>
    <row r="732" spans="1:4">
      <c r="A732" s="68" t="s">
        <v>1111</v>
      </c>
      <c r="B732" s="68" t="s">
        <v>24440</v>
      </c>
      <c r="C732" s="68" t="s">
        <v>175</v>
      </c>
      <c r="D732" t="str">
        <f t="shared" si="11"/>
        <v>km</v>
      </c>
    </row>
    <row r="733" spans="1:4">
      <c r="A733" s="68" t="s">
        <v>1112</v>
      </c>
      <c r="B733" s="68" t="s">
        <v>24441</v>
      </c>
      <c r="C733" s="68" t="s">
        <v>175</v>
      </c>
      <c r="D733" t="str">
        <f t="shared" si="11"/>
        <v>km</v>
      </c>
    </row>
    <row r="734" spans="1:4">
      <c r="A734" s="68" t="s">
        <v>1113</v>
      </c>
      <c r="B734" s="68" t="s">
        <v>24441</v>
      </c>
      <c r="C734" s="68" t="s">
        <v>175</v>
      </c>
      <c r="D734" t="str">
        <f t="shared" si="11"/>
        <v>km</v>
      </c>
    </row>
    <row r="735" spans="1:4">
      <c r="A735" s="68" t="s">
        <v>1114</v>
      </c>
      <c r="B735" s="68" t="s">
        <v>24442</v>
      </c>
      <c r="C735" s="68" t="s">
        <v>16</v>
      </c>
      <c r="D735" t="str">
        <f t="shared" si="11"/>
        <v>m3</v>
      </c>
    </row>
    <row r="736" spans="1:4">
      <c r="A736" s="68" t="s">
        <v>1115</v>
      </c>
      <c r="B736" s="68" t="s">
        <v>24442</v>
      </c>
      <c r="C736" s="68" t="s">
        <v>16</v>
      </c>
      <c r="D736" t="str">
        <f t="shared" si="11"/>
        <v>m3</v>
      </c>
    </row>
    <row r="737" spans="1:4">
      <c r="A737" s="68" t="s">
        <v>1116</v>
      </c>
      <c r="B737" s="68" t="s">
        <v>24443</v>
      </c>
      <c r="C737" s="68" t="s">
        <v>16</v>
      </c>
      <c r="D737" t="str">
        <f t="shared" si="11"/>
        <v>m3</v>
      </c>
    </row>
    <row r="738" spans="1:4">
      <c r="A738" s="68" t="s">
        <v>1117</v>
      </c>
      <c r="B738" s="68" t="s">
        <v>24443</v>
      </c>
      <c r="C738" s="68" t="s">
        <v>16</v>
      </c>
      <c r="D738" t="str">
        <f t="shared" si="11"/>
        <v>m3</v>
      </c>
    </row>
    <row r="739" spans="1:4">
      <c r="A739" s="68" t="s">
        <v>1118</v>
      </c>
      <c r="B739" s="68" t="s">
        <v>24444</v>
      </c>
      <c r="C739" s="68" t="s">
        <v>16</v>
      </c>
      <c r="D739" t="str">
        <f t="shared" si="11"/>
        <v>m3</v>
      </c>
    </row>
    <row r="740" spans="1:4">
      <c r="A740" s="68" t="s">
        <v>1119</v>
      </c>
      <c r="B740" s="68" t="s">
        <v>24444</v>
      </c>
      <c r="C740" s="68" t="s">
        <v>16</v>
      </c>
      <c r="D740" t="str">
        <f t="shared" si="11"/>
        <v>m3</v>
      </c>
    </row>
    <row r="741" spans="1:4">
      <c r="A741" s="68" t="s">
        <v>1120</v>
      </c>
      <c r="B741" s="68" t="s">
        <v>1121</v>
      </c>
      <c r="C741" s="68" t="s">
        <v>15</v>
      </c>
      <c r="D741" t="str">
        <f t="shared" si="11"/>
        <v>un</v>
      </c>
    </row>
    <row r="742" spans="1:4">
      <c r="A742" s="68" t="s">
        <v>1122</v>
      </c>
      <c r="B742" s="68" t="s">
        <v>1121</v>
      </c>
      <c r="C742" s="68" t="s">
        <v>15</v>
      </c>
      <c r="D742" t="str">
        <f t="shared" si="11"/>
        <v>un</v>
      </c>
    </row>
    <row r="743" spans="1:4">
      <c r="A743" s="68" t="s">
        <v>1123</v>
      </c>
      <c r="B743" s="68" t="s">
        <v>1124</v>
      </c>
      <c r="C743" s="68" t="s">
        <v>15</v>
      </c>
      <c r="D743" t="str">
        <f t="shared" si="11"/>
        <v>un</v>
      </c>
    </row>
    <row r="744" spans="1:4">
      <c r="A744" s="68" t="s">
        <v>1125</v>
      </c>
      <c r="B744" s="68" t="s">
        <v>1124</v>
      </c>
      <c r="C744" s="68" t="s">
        <v>15</v>
      </c>
      <c r="D744" t="str">
        <f t="shared" si="11"/>
        <v>un</v>
      </c>
    </row>
    <row r="745" spans="1:4">
      <c r="A745" s="68" t="s">
        <v>1126</v>
      </c>
      <c r="B745" s="68" t="s">
        <v>1127</v>
      </c>
      <c r="C745" s="68" t="s">
        <v>15</v>
      </c>
      <c r="D745" t="str">
        <f t="shared" si="11"/>
        <v>un</v>
      </c>
    </row>
    <row r="746" spans="1:4">
      <c r="A746" s="68" t="s">
        <v>1128</v>
      </c>
      <c r="B746" s="68" t="s">
        <v>1127</v>
      </c>
      <c r="C746" s="68" t="s">
        <v>15</v>
      </c>
      <c r="D746" t="str">
        <f t="shared" si="11"/>
        <v>un</v>
      </c>
    </row>
    <row r="747" spans="1:4">
      <c r="A747" s="68" t="s">
        <v>1129</v>
      </c>
      <c r="B747" s="68" t="s">
        <v>24445</v>
      </c>
      <c r="C747" s="68" t="s">
        <v>13</v>
      </c>
      <c r="D747" t="str">
        <f t="shared" si="11"/>
        <v>m2</v>
      </c>
    </row>
    <row r="748" spans="1:4">
      <c r="A748" s="68" t="s">
        <v>1130</v>
      </c>
      <c r="B748" s="68" t="s">
        <v>24445</v>
      </c>
      <c r="C748" s="68" t="s">
        <v>13</v>
      </c>
      <c r="D748" t="str">
        <f t="shared" si="11"/>
        <v>m2</v>
      </c>
    </row>
    <row r="749" spans="1:4">
      <c r="A749" s="68" t="s">
        <v>1131</v>
      </c>
      <c r="B749" s="68" t="s">
        <v>24446</v>
      </c>
      <c r="C749" s="68" t="s">
        <v>13</v>
      </c>
      <c r="D749" t="str">
        <f t="shared" si="11"/>
        <v>m2</v>
      </c>
    </row>
    <row r="750" spans="1:4">
      <c r="A750" s="68" t="s">
        <v>1132</v>
      </c>
      <c r="B750" s="68" t="s">
        <v>24446</v>
      </c>
      <c r="C750" s="68" t="s">
        <v>13</v>
      </c>
      <c r="D750" t="str">
        <f t="shared" si="11"/>
        <v>m2</v>
      </c>
    </row>
    <row r="751" spans="1:4">
      <c r="A751" s="68" t="s">
        <v>1133</v>
      </c>
      <c r="B751" s="68" t="s">
        <v>24447</v>
      </c>
      <c r="C751" s="68" t="s">
        <v>15</v>
      </c>
      <c r="D751" t="str">
        <f t="shared" si="11"/>
        <v>un</v>
      </c>
    </row>
    <row r="752" spans="1:4">
      <c r="A752" s="68" t="s">
        <v>1134</v>
      </c>
      <c r="B752" s="68" t="s">
        <v>24447</v>
      </c>
      <c r="C752" s="68" t="s">
        <v>15</v>
      </c>
      <c r="D752" t="str">
        <f t="shared" si="11"/>
        <v>un</v>
      </c>
    </row>
    <row r="753" spans="1:4">
      <c r="A753" s="68" t="s">
        <v>1135</v>
      </c>
      <c r="B753" s="68" t="s">
        <v>1136</v>
      </c>
      <c r="C753" s="68" t="s">
        <v>15</v>
      </c>
      <c r="D753" t="str">
        <f t="shared" si="11"/>
        <v>un</v>
      </c>
    </row>
    <row r="754" spans="1:4">
      <c r="A754" s="68" t="s">
        <v>1137</v>
      </c>
      <c r="B754" s="68" t="s">
        <v>1136</v>
      </c>
      <c r="C754" s="68" t="s">
        <v>15</v>
      </c>
      <c r="D754" t="str">
        <f t="shared" si="11"/>
        <v>un</v>
      </c>
    </row>
    <row r="755" spans="1:4">
      <c r="A755" s="68" t="s">
        <v>1138</v>
      </c>
      <c r="B755" s="68" t="s">
        <v>24448</v>
      </c>
      <c r="C755" s="68" t="s">
        <v>1139</v>
      </c>
      <c r="D755" t="str">
        <f t="shared" si="11"/>
        <v>dia</v>
      </c>
    </row>
    <row r="756" spans="1:4">
      <c r="A756" s="68" t="s">
        <v>1140</v>
      </c>
      <c r="B756" s="68" t="s">
        <v>24448</v>
      </c>
      <c r="C756" s="68" t="s">
        <v>1139</v>
      </c>
      <c r="D756" t="str">
        <f t="shared" si="11"/>
        <v>dia</v>
      </c>
    </row>
    <row r="757" spans="1:4">
      <c r="A757" s="68" t="s">
        <v>1141</v>
      </c>
      <c r="B757" s="68" t="s">
        <v>24449</v>
      </c>
      <c r="C757" s="68" t="s">
        <v>1142</v>
      </c>
      <c r="D757" t="str">
        <f t="shared" si="11"/>
        <v>cv x h</v>
      </c>
    </row>
    <row r="758" spans="1:4">
      <c r="A758" s="68" t="s">
        <v>1143</v>
      </c>
      <c r="B758" s="68" t="s">
        <v>24449</v>
      </c>
      <c r="C758" s="68" t="s">
        <v>1142</v>
      </c>
      <c r="D758" t="str">
        <f t="shared" si="11"/>
        <v>cv x h</v>
      </c>
    </row>
    <row r="759" spans="1:4">
      <c r="A759" s="68" t="s">
        <v>1144</v>
      </c>
      <c r="B759" s="68" t="s">
        <v>24450</v>
      </c>
      <c r="C759" s="68" t="s">
        <v>14</v>
      </c>
      <c r="D759" t="str">
        <f t="shared" si="11"/>
        <v>m</v>
      </c>
    </row>
    <row r="760" spans="1:4">
      <c r="A760" s="68" t="s">
        <v>1145</v>
      </c>
      <c r="B760" s="68" t="s">
        <v>24450</v>
      </c>
      <c r="C760" s="68" t="s">
        <v>14</v>
      </c>
      <c r="D760" t="str">
        <f t="shared" si="11"/>
        <v>m</v>
      </c>
    </row>
    <row r="761" spans="1:4">
      <c r="A761" s="68" t="s">
        <v>1146</v>
      </c>
      <c r="B761" s="68" t="s">
        <v>24451</v>
      </c>
      <c r="C761" s="68" t="s">
        <v>14</v>
      </c>
      <c r="D761" t="str">
        <f t="shared" si="11"/>
        <v>m</v>
      </c>
    </row>
    <row r="762" spans="1:4">
      <c r="A762" s="68" t="s">
        <v>1147</v>
      </c>
      <c r="B762" s="68" t="s">
        <v>24451</v>
      </c>
      <c r="C762" s="68" t="s">
        <v>14</v>
      </c>
      <c r="D762" t="str">
        <f t="shared" si="11"/>
        <v>m</v>
      </c>
    </row>
    <row r="763" spans="1:4">
      <c r="A763" s="68" t="s">
        <v>1148</v>
      </c>
      <c r="B763" s="68" t="s">
        <v>24452</v>
      </c>
      <c r="C763" s="68" t="s">
        <v>15</v>
      </c>
      <c r="D763" t="str">
        <f t="shared" si="11"/>
        <v>un</v>
      </c>
    </row>
    <row r="764" spans="1:4">
      <c r="A764" s="68" t="s">
        <v>1149</v>
      </c>
      <c r="B764" s="68" t="s">
        <v>24452</v>
      </c>
      <c r="C764" s="68" t="s">
        <v>15</v>
      </c>
      <c r="D764" t="str">
        <f t="shared" si="11"/>
        <v>un</v>
      </c>
    </row>
    <row r="765" spans="1:4">
      <c r="A765" s="68" t="s">
        <v>1150</v>
      </c>
      <c r="B765" s="68" t="s">
        <v>24453</v>
      </c>
      <c r="C765" s="68" t="s">
        <v>15</v>
      </c>
      <c r="D765" t="str">
        <f t="shared" si="11"/>
        <v>un</v>
      </c>
    </row>
    <row r="766" spans="1:4">
      <c r="A766" s="68" t="s">
        <v>1151</v>
      </c>
      <c r="B766" s="68" t="s">
        <v>24453</v>
      </c>
      <c r="C766" s="68" t="s">
        <v>15</v>
      </c>
      <c r="D766" t="str">
        <f t="shared" si="11"/>
        <v>un</v>
      </c>
    </row>
    <row r="767" spans="1:4">
      <c r="A767" s="68" t="s">
        <v>1152</v>
      </c>
      <c r="B767" s="68" t="s">
        <v>24454</v>
      </c>
      <c r="C767" s="68" t="s">
        <v>15</v>
      </c>
      <c r="D767" t="str">
        <f t="shared" si="11"/>
        <v>un</v>
      </c>
    </row>
    <row r="768" spans="1:4">
      <c r="A768" s="68" t="s">
        <v>1153</v>
      </c>
      <c r="B768" s="68" t="s">
        <v>24454</v>
      </c>
      <c r="C768" s="68" t="s">
        <v>15</v>
      </c>
      <c r="D768" t="str">
        <f t="shared" si="11"/>
        <v>un</v>
      </c>
    </row>
    <row r="769" spans="1:4">
      <c r="A769" s="68" t="s">
        <v>1154</v>
      </c>
      <c r="B769" s="68" t="s">
        <v>24455</v>
      </c>
      <c r="C769" s="68" t="s">
        <v>15</v>
      </c>
      <c r="D769" t="str">
        <f t="shared" si="11"/>
        <v>un</v>
      </c>
    </row>
    <row r="770" spans="1:4">
      <c r="A770" s="68" t="s">
        <v>1155</v>
      </c>
      <c r="B770" s="68" t="s">
        <v>24455</v>
      </c>
      <c r="C770" s="68" t="s">
        <v>15</v>
      </c>
      <c r="D770" t="str">
        <f t="shared" si="11"/>
        <v>un</v>
      </c>
    </row>
    <row r="771" spans="1:4">
      <c r="A771" s="68" t="s">
        <v>1156</v>
      </c>
      <c r="B771" s="68" t="s">
        <v>24456</v>
      </c>
      <c r="C771" s="68" t="s">
        <v>15</v>
      </c>
      <c r="D771" t="str">
        <f t="shared" si="11"/>
        <v>un</v>
      </c>
    </row>
    <row r="772" spans="1:4">
      <c r="A772" s="68" t="s">
        <v>1157</v>
      </c>
      <c r="B772" s="68" t="s">
        <v>24456</v>
      </c>
      <c r="C772" s="68" t="s">
        <v>15</v>
      </c>
      <c r="D772" t="str">
        <f t="shared" si="11"/>
        <v>un</v>
      </c>
    </row>
    <row r="773" spans="1:4">
      <c r="A773" s="68" t="s">
        <v>1158</v>
      </c>
      <c r="B773" s="68" t="s">
        <v>24457</v>
      </c>
      <c r="C773" s="68" t="s">
        <v>15</v>
      </c>
      <c r="D773" t="str">
        <f t="shared" si="11"/>
        <v>un</v>
      </c>
    </row>
    <row r="774" spans="1:4">
      <c r="A774" s="68" t="s">
        <v>1159</v>
      </c>
      <c r="B774" s="68" t="s">
        <v>24457</v>
      </c>
      <c r="C774" s="68" t="s">
        <v>15</v>
      </c>
      <c r="D774" t="str">
        <f t="shared" si="11"/>
        <v>un</v>
      </c>
    </row>
    <row r="775" spans="1:4">
      <c r="A775" s="68" t="s">
        <v>1160</v>
      </c>
      <c r="B775" s="68" t="s">
        <v>24458</v>
      </c>
      <c r="C775" s="68" t="s">
        <v>1161</v>
      </c>
      <c r="D775" t="str">
        <f t="shared" ref="D775:D838" si="12">LOWER(C775)</f>
        <v>ha</v>
      </c>
    </row>
    <row r="776" spans="1:4">
      <c r="A776" s="68" t="s">
        <v>1162</v>
      </c>
      <c r="B776" s="68" t="s">
        <v>24458</v>
      </c>
      <c r="C776" s="68" t="s">
        <v>1161</v>
      </c>
      <c r="D776" t="str">
        <f t="shared" si="12"/>
        <v>ha</v>
      </c>
    </row>
    <row r="777" spans="1:4">
      <c r="A777" s="68" t="s">
        <v>1163</v>
      </c>
      <c r="B777" s="68" t="s">
        <v>24459</v>
      </c>
      <c r="C777" s="68" t="s">
        <v>1161</v>
      </c>
      <c r="D777" t="str">
        <f t="shared" si="12"/>
        <v>ha</v>
      </c>
    </row>
    <row r="778" spans="1:4">
      <c r="A778" s="68" t="s">
        <v>1164</v>
      </c>
      <c r="B778" s="68" t="s">
        <v>24459</v>
      </c>
      <c r="C778" s="68" t="s">
        <v>1161</v>
      </c>
      <c r="D778" t="str">
        <f t="shared" si="12"/>
        <v>ha</v>
      </c>
    </row>
    <row r="779" spans="1:4">
      <c r="A779" s="68" t="s">
        <v>1165</v>
      </c>
      <c r="B779" s="68" t="s">
        <v>24460</v>
      </c>
      <c r="C779" s="68" t="s">
        <v>1161</v>
      </c>
      <c r="D779" t="str">
        <f t="shared" si="12"/>
        <v>ha</v>
      </c>
    </row>
    <row r="780" spans="1:4">
      <c r="A780" s="68" t="s">
        <v>1166</v>
      </c>
      <c r="B780" s="68" t="s">
        <v>24460</v>
      </c>
      <c r="C780" s="68" t="s">
        <v>1161</v>
      </c>
      <c r="D780" t="str">
        <f t="shared" si="12"/>
        <v>ha</v>
      </c>
    </row>
    <row r="781" spans="1:4">
      <c r="A781" s="68" t="s">
        <v>1167</v>
      </c>
      <c r="B781" s="68" t="s">
        <v>24461</v>
      </c>
      <c r="C781" s="68" t="s">
        <v>1161</v>
      </c>
      <c r="D781" t="str">
        <f t="shared" si="12"/>
        <v>ha</v>
      </c>
    </row>
    <row r="782" spans="1:4">
      <c r="A782" s="68" t="s">
        <v>1168</v>
      </c>
      <c r="B782" s="68" t="s">
        <v>24461</v>
      </c>
      <c r="C782" s="68" t="s">
        <v>1161</v>
      </c>
      <c r="D782" t="str">
        <f t="shared" si="12"/>
        <v>ha</v>
      </c>
    </row>
    <row r="783" spans="1:4">
      <c r="A783" s="68" t="s">
        <v>1169</v>
      </c>
      <c r="B783" s="68" t="s">
        <v>24462</v>
      </c>
      <c r="C783" s="68" t="s">
        <v>1161</v>
      </c>
      <c r="D783" t="str">
        <f t="shared" si="12"/>
        <v>ha</v>
      </c>
    </row>
    <row r="784" spans="1:4">
      <c r="A784" s="68" t="s">
        <v>1170</v>
      </c>
      <c r="B784" s="68" t="s">
        <v>24462</v>
      </c>
      <c r="C784" s="68" t="s">
        <v>1161</v>
      </c>
      <c r="D784" t="str">
        <f t="shared" si="12"/>
        <v>ha</v>
      </c>
    </row>
    <row r="785" spans="1:4">
      <c r="A785" s="68" t="s">
        <v>1171</v>
      </c>
      <c r="B785" s="68" t="s">
        <v>24463</v>
      </c>
      <c r="C785" s="68" t="s">
        <v>1161</v>
      </c>
      <c r="D785" t="str">
        <f t="shared" si="12"/>
        <v>ha</v>
      </c>
    </row>
    <row r="786" spans="1:4">
      <c r="A786" s="68" t="s">
        <v>1172</v>
      </c>
      <c r="B786" s="68" t="s">
        <v>24463</v>
      </c>
      <c r="C786" s="68" t="s">
        <v>1161</v>
      </c>
      <c r="D786" t="str">
        <f t="shared" si="12"/>
        <v>ha</v>
      </c>
    </row>
    <row r="787" spans="1:4">
      <c r="A787" s="68" t="s">
        <v>1173</v>
      </c>
      <c r="B787" s="68" t="s">
        <v>24464</v>
      </c>
      <c r="C787" s="68" t="s">
        <v>1161</v>
      </c>
      <c r="D787" t="str">
        <f t="shared" si="12"/>
        <v>ha</v>
      </c>
    </row>
    <row r="788" spans="1:4">
      <c r="A788" s="68" t="s">
        <v>1174</v>
      </c>
      <c r="B788" s="68" t="s">
        <v>24464</v>
      </c>
      <c r="C788" s="68" t="s">
        <v>1161</v>
      </c>
      <c r="D788" t="str">
        <f t="shared" si="12"/>
        <v>ha</v>
      </c>
    </row>
    <row r="789" spans="1:4">
      <c r="A789" s="68" t="s">
        <v>1175</v>
      </c>
      <c r="B789" s="68" t="s">
        <v>24465</v>
      </c>
      <c r="C789" s="68" t="s">
        <v>1161</v>
      </c>
      <c r="D789" t="str">
        <f t="shared" si="12"/>
        <v>ha</v>
      </c>
    </row>
    <row r="790" spans="1:4">
      <c r="A790" s="68" t="s">
        <v>1176</v>
      </c>
      <c r="B790" s="68" t="s">
        <v>24465</v>
      </c>
      <c r="C790" s="68" t="s">
        <v>1161</v>
      </c>
      <c r="D790" t="str">
        <f t="shared" si="12"/>
        <v>ha</v>
      </c>
    </row>
    <row r="791" spans="1:4">
      <c r="A791" s="68" t="s">
        <v>1177</v>
      </c>
      <c r="B791" s="68" t="s">
        <v>24466</v>
      </c>
      <c r="C791" s="68" t="s">
        <v>1161</v>
      </c>
      <c r="D791" t="str">
        <f t="shared" si="12"/>
        <v>ha</v>
      </c>
    </row>
    <row r="792" spans="1:4">
      <c r="A792" s="68" t="s">
        <v>1178</v>
      </c>
      <c r="B792" s="68" t="s">
        <v>24466</v>
      </c>
      <c r="C792" s="68" t="s">
        <v>1161</v>
      </c>
      <c r="D792" t="str">
        <f t="shared" si="12"/>
        <v>ha</v>
      </c>
    </row>
    <row r="793" spans="1:4">
      <c r="A793" s="68" t="s">
        <v>1179</v>
      </c>
      <c r="B793" s="68" t="s">
        <v>24467</v>
      </c>
      <c r="C793" s="68" t="s">
        <v>1161</v>
      </c>
      <c r="D793" t="str">
        <f t="shared" si="12"/>
        <v>ha</v>
      </c>
    </row>
    <row r="794" spans="1:4">
      <c r="A794" s="68" t="s">
        <v>1180</v>
      </c>
      <c r="B794" s="68" t="s">
        <v>24467</v>
      </c>
      <c r="C794" s="68" t="s">
        <v>1161</v>
      </c>
      <c r="D794" t="str">
        <f t="shared" si="12"/>
        <v>ha</v>
      </c>
    </row>
    <row r="795" spans="1:4">
      <c r="A795" s="68" t="s">
        <v>1181</v>
      </c>
      <c r="B795" s="68" t="s">
        <v>24468</v>
      </c>
      <c r="C795" s="68" t="s">
        <v>1161</v>
      </c>
      <c r="D795" t="str">
        <f t="shared" si="12"/>
        <v>ha</v>
      </c>
    </row>
    <row r="796" spans="1:4">
      <c r="A796" s="68" t="s">
        <v>1182</v>
      </c>
      <c r="B796" s="68" t="s">
        <v>24468</v>
      </c>
      <c r="C796" s="68" t="s">
        <v>1161</v>
      </c>
      <c r="D796" t="str">
        <f t="shared" si="12"/>
        <v>ha</v>
      </c>
    </row>
    <row r="797" spans="1:4">
      <c r="A797" s="68" t="s">
        <v>1183</v>
      </c>
      <c r="B797" s="68" t="s">
        <v>24469</v>
      </c>
      <c r="C797" s="68" t="s">
        <v>1161</v>
      </c>
      <c r="D797" t="str">
        <f t="shared" si="12"/>
        <v>ha</v>
      </c>
    </row>
    <row r="798" spans="1:4">
      <c r="A798" s="68" t="s">
        <v>1184</v>
      </c>
      <c r="B798" s="68" t="s">
        <v>24469</v>
      </c>
      <c r="C798" s="68" t="s">
        <v>1161</v>
      </c>
      <c r="D798" t="str">
        <f t="shared" si="12"/>
        <v>ha</v>
      </c>
    </row>
    <row r="799" spans="1:4">
      <c r="A799" s="68" t="s">
        <v>1185</v>
      </c>
      <c r="B799" s="68" t="s">
        <v>24470</v>
      </c>
      <c r="C799" s="68" t="s">
        <v>15</v>
      </c>
      <c r="D799" t="str">
        <f t="shared" si="12"/>
        <v>un</v>
      </c>
    </row>
    <row r="800" spans="1:4">
      <c r="A800" s="68" t="s">
        <v>1186</v>
      </c>
      <c r="B800" s="68" t="s">
        <v>24470</v>
      </c>
      <c r="C800" s="68" t="s">
        <v>15</v>
      </c>
      <c r="D800" t="str">
        <f t="shared" si="12"/>
        <v>un</v>
      </c>
    </row>
    <row r="801" spans="1:4">
      <c r="A801" s="68" t="s">
        <v>1187</v>
      </c>
      <c r="B801" s="68" t="s">
        <v>24471</v>
      </c>
      <c r="C801" s="68" t="s">
        <v>15</v>
      </c>
      <c r="D801" t="str">
        <f t="shared" si="12"/>
        <v>un</v>
      </c>
    </row>
    <row r="802" spans="1:4">
      <c r="A802" s="68" t="s">
        <v>1188</v>
      </c>
      <c r="B802" s="68" t="s">
        <v>24471</v>
      </c>
      <c r="C802" s="68" t="s">
        <v>15</v>
      </c>
      <c r="D802" t="str">
        <f t="shared" si="12"/>
        <v>un</v>
      </c>
    </row>
    <row r="803" spans="1:4">
      <c r="A803" s="68" t="s">
        <v>1189</v>
      </c>
      <c r="B803" s="68" t="s">
        <v>24472</v>
      </c>
      <c r="C803" s="68" t="s">
        <v>175</v>
      </c>
      <c r="D803" t="str">
        <f t="shared" si="12"/>
        <v>km</v>
      </c>
    </row>
    <row r="804" spans="1:4">
      <c r="A804" s="68" t="s">
        <v>1190</v>
      </c>
      <c r="B804" s="68" t="s">
        <v>24472</v>
      </c>
      <c r="C804" s="68" t="s">
        <v>175</v>
      </c>
      <c r="D804" t="str">
        <f t="shared" si="12"/>
        <v>km</v>
      </c>
    </row>
    <row r="805" spans="1:4">
      <c r="A805" s="68" t="s">
        <v>1191</v>
      </c>
      <c r="B805" s="68" t="s">
        <v>24473</v>
      </c>
      <c r="C805" s="68" t="s">
        <v>175</v>
      </c>
      <c r="D805" t="str">
        <f t="shared" si="12"/>
        <v>km</v>
      </c>
    </row>
    <row r="806" spans="1:4">
      <c r="A806" s="68" t="s">
        <v>1192</v>
      </c>
      <c r="B806" s="68" t="s">
        <v>24473</v>
      </c>
      <c r="C806" s="68" t="s">
        <v>175</v>
      </c>
      <c r="D806" t="str">
        <f t="shared" si="12"/>
        <v>km</v>
      </c>
    </row>
    <row r="807" spans="1:4">
      <c r="A807" s="68" t="s">
        <v>1193</v>
      </c>
      <c r="B807" s="68" t="s">
        <v>24474</v>
      </c>
      <c r="C807" s="68" t="s">
        <v>175</v>
      </c>
      <c r="D807" t="str">
        <f t="shared" si="12"/>
        <v>km</v>
      </c>
    </row>
    <row r="808" spans="1:4">
      <c r="A808" s="68" t="s">
        <v>1194</v>
      </c>
      <c r="B808" s="68" t="s">
        <v>24474</v>
      </c>
      <c r="C808" s="68" t="s">
        <v>175</v>
      </c>
      <c r="D808" t="str">
        <f t="shared" si="12"/>
        <v>km</v>
      </c>
    </row>
    <row r="809" spans="1:4">
      <c r="A809" s="68" t="s">
        <v>1195</v>
      </c>
      <c r="B809" s="68" t="s">
        <v>24475</v>
      </c>
      <c r="C809" s="68" t="s">
        <v>175</v>
      </c>
      <c r="D809" t="str">
        <f t="shared" si="12"/>
        <v>km</v>
      </c>
    </row>
    <row r="810" spans="1:4">
      <c r="A810" s="68" t="s">
        <v>1196</v>
      </c>
      <c r="B810" s="68" t="s">
        <v>24475</v>
      </c>
      <c r="C810" s="68" t="s">
        <v>175</v>
      </c>
      <c r="D810" t="str">
        <f t="shared" si="12"/>
        <v>km</v>
      </c>
    </row>
    <row r="811" spans="1:4">
      <c r="A811" s="68" t="s">
        <v>1197</v>
      </c>
      <c r="B811" s="68" t="s">
        <v>24476</v>
      </c>
      <c r="C811" s="68" t="s">
        <v>175</v>
      </c>
      <c r="D811" t="str">
        <f t="shared" si="12"/>
        <v>km</v>
      </c>
    </row>
    <row r="812" spans="1:4">
      <c r="A812" s="68" t="s">
        <v>1198</v>
      </c>
      <c r="B812" s="68" t="s">
        <v>24476</v>
      </c>
      <c r="C812" s="68" t="s">
        <v>175</v>
      </c>
      <c r="D812" t="str">
        <f t="shared" si="12"/>
        <v>km</v>
      </c>
    </row>
    <row r="813" spans="1:4">
      <c r="A813" s="68" t="s">
        <v>1199</v>
      </c>
      <c r="B813" s="68" t="s">
        <v>24477</v>
      </c>
      <c r="C813" s="68" t="s">
        <v>175</v>
      </c>
      <c r="D813" t="str">
        <f t="shared" si="12"/>
        <v>km</v>
      </c>
    </row>
    <row r="814" spans="1:4">
      <c r="A814" s="68" t="s">
        <v>1200</v>
      </c>
      <c r="B814" s="68" t="s">
        <v>24477</v>
      </c>
      <c r="C814" s="68" t="s">
        <v>175</v>
      </c>
      <c r="D814" t="str">
        <f t="shared" si="12"/>
        <v>km</v>
      </c>
    </row>
    <row r="815" spans="1:4">
      <c r="A815" s="68" t="s">
        <v>1201</v>
      </c>
      <c r="B815" s="68" t="s">
        <v>24478</v>
      </c>
      <c r="C815" s="68" t="s">
        <v>175</v>
      </c>
      <c r="D815" t="str">
        <f t="shared" si="12"/>
        <v>km</v>
      </c>
    </row>
    <row r="816" spans="1:4">
      <c r="A816" s="68" t="s">
        <v>1202</v>
      </c>
      <c r="B816" s="68" t="s">
        <v>24478</v>
      </c>
      <c r="C816" s="68" t="s">
        <v>175</v>
      </c>
      <c r="D816" t="str">
        <f t="shared" si="12"/>
        <v>km</v>
      </c>
    </row>
    <row r="817" spans="1:4">
      <c r="A817" s="68" t="s">
        <v>1203</v>
      </c>
      <c r="B817" s="68" t="s">
        <v>24479</v>
      </c>
      <c r="C817" s="68" t="s">
        <v>175</v>
      </c>
      <c r="D817" t="str">
        <f t="shared" si="12"/>
        <v>km</v>
      </c>
    </row>
    <row r="818" spans="1:4">
      <c r="A818" s="68" t="s">
        <v>1204</v>
      </c>
      <c r="B818" s="68" t="s">
        <v>24479</v>
      </c>
      <c r="C818" s="68" t="s">
        <v>175</v>
      </c>
      <c r="D818" t="str">
        <f t="shared" si="12"/>
        <v>km</v>
      </c>
    </row>
    <row r="819" spans="1:4">
      <c r="A819" s="68" t="s">
        <v>1205</v>
      </c>
      <c r="B819" s="68" t="s">
        <v>24480</v>
      </c>
      <c r="C819" s="68" t="s">
        <v>175</v>
      </c>
      <c r="D819" t="str">
        <f t="shared" si="12"/>
        <v>km</v>
      </c>
    </row>
    <row r="820" spans="1:4">
      <c r="A820" s="68" t="s">
        <v>1206</v>
      </c>
      <c r="B820" s="68" t="s">
        <v>24480</v>
      </c>
      <c r="C820" s="68" t="s">
        <v>175</v>
      </c>
      <c r="D820" t="str">
        <f t="shared" si="12"/>
        <v>km</v>
      </c>
    </row>
    <row r="821" spans="1:4">
      <c r="A821" s="68" t="s">
        <v>1207</v>
      </c>
      <c r="B821" s="68" t="s">
        <v>24481</v>
      </c>
      <c r="C821" s="68" t="s">
        <v>175</v>
      </c>
      <c r="D821" t="str">
        <f t="shared" si="12"/>
        <v>km</v>
      </c>
    </row>
    <row r="822" spans="1:4">
      <c r="A822" s="68" t="s">
        <v>1208</v>
      </c>
      <c r="B822" s="68" t="s">
        <v>24481</v>
      </c>
      <c r="C822" s="68" t="s">
        <v>175</v>
      </c>
      <c r="D822" t="str">
        <f t="shared" si="12"/>
        <v>km</v>
      </c>
    </row>
    <row r="823" spans="1:4">
      <c r="A823" s="68" t="s">
        <v>1209</v>
      </c>
      <c r="B823" s="68" t="s">
        <v>24482</v>
      </c>
      <c r="C823" s="68" t="s">
        <v>175</v>
      </c>
      <c r="D823" t="str">
        <f t="shared" si="12"/>
        <v>km</v>
      </c>
    </row>
    <row r="824" spans="1:4">
      <c r="A824" s="68" t="s">
        <v>1210</v>
      </c>
      <c r="B824" s="68" t="s">
        <v>24482</v>
      </c>
      <c r="C824" s="68" t="s">
        <v>175</v>
      </c>
      <c r="D824" t="str">
        <f t="shared" si="12"/>
        <v>km</v>
      </c>
    </row>
    <row r="825" spans="1:4">
      <c r="A825" s="68" t="s">
        <v>1211</v>
      </c>
      <c r="B825" s="68" t="s">
        <v>24483</v>
      </c>
      <c r="C825" s="68" t="s">
        <v>14</v>
      </c>
      <c r="D825" t="str">
        <f t="shared" si="12"/>
        <v>m</v>
      </c>
    </row>
    <row r="826" spans="1:4">
      <c r="A826" s="68" t="s">
        <v>1212</v>
      </c>
      <c r="B826" s="68" t="s">
        <v>24483</v>
      </c>
      <c r="C826" s="68" t="s">
        <v>14</v>
      </c>
      <c r="D826" t="str">
        <f t="shared" si="12"/>
        <v>m</v>
      </c>
    </row>
    <row r="827" spans="1:4">
      <c r="A827" s="68" t="s">
        <v>1213</v>
      </c>
      <c r="B827" s="68" t="s">
        <v>24484</v>
      </c>
      <c r="C827" s="68" t="s">
        <v>14</v>
      </c>
      <c r="D827" t="str">
        <f t="shared" si="12"/>
        <v>m</v>
      </c>
    </row>
    <row r="828" spans="1:4">
      <c r="A828" s="68" t="s">
        <v>1214</v>
      </c>
      <c r="B828" s="68" t="s">
        <v>24484</v>
      </c>
      <c r="C828" s="68" t="s">
        <v>14</v>
      </c>
      <c r="D828" t="str">
        <f t="shared" si="12"/>
        <v>m</v>
      </c>
    </row>
    <row r="829" spans="1:4">
      <c r="A829" s="68" t="s">
        <v>1215</v>
      </c>
      <c r="B829" s="68" t="s">
        <v>24485</v>
      </c>
      <c r="C829" s="68" t="s">
        <v>14</v>
      </c>
      <c r="D829" t="str">
        <f t="shared" si="12"/>
        <v>m</v>
      </c>
    </row>
    <row r="830" spans="1:4">
      <c r="A830" s="68" t="s">
        <v>1216</v>
      </c>
      <c r="B830" s="68" t="s">
        <v>24485</v>
      </c>
      <c r="C830" s="68" t="s">
        <v>14</v>
      </c>
      <c r="D830" t="str">
        <f t="shared" si="12"/>
        <v>m</v>
      </c>
    </row>
    <row r="831" spans="1:4">
      <c r="A831" s="68" t="s">
        <v>1217</v>
      </c>
      <c r="B831" s="68" t="s">
        <v>24486</v>
      </c>
      <c r="C831" s="68" t="s">
        <v>14</v>
      </c>
      <c r="D831" t="str">
        <f t="shared" si="12"/>
        <v>m</v>
      </c>
    </row>
    <row r="832" spans="1:4">
      <c r="A832" s="68" t="s">
        <v>1218</v>
      </c>
      <c r="B832" s="68" t="s">
        <v>24486</v>
      </c>
      <c r="C832" s="68" t="s">
        <v>14</v>
      </c>
      <c r="D832" t="str">
        <f t="shared" si="12"/>
        <v>m</v>
      </c>
    </row>
    <row r="833" spans="1:4">
      <c r="A833" s="68" t="s">
        <v>1219</v>
      </c>
      <c r="B833" s="68" t="s">
        <v>24487</v>
      </c>
      <c r="C833" s="68" t="s">
        <v>13</v>
      </c>
      <c r="D833" t="str">
        <f t="shared" si="12"/>
        <v>m2</v>
      </c>
    </row>
    <row r="834" spans="1:4">
      <c r="A834" s="68" t="s">
        <v>1220</v>
      </c>
      <c r="B834" s="68" t="s">
        <v>24487</v>
      </c>
      <c r="C834" s="68" t="s">
        <v>13</v>
      </c>
      <c r="D834" t="str">
        <f t="shared" si="12"/>
        <v>m2</v>
      </c>
    </row>
    <row r="835" spans="1:4">
      <c r="A835" s="68" t="s">
        <v>1221</v>
      </c>
      <c r="B835" s="68" t="s">
        <v>24488</v>
      </c>
      <c r="C835" s="68" t="s">
        <v>13</v>
      </c>
      <c r="D835" t="str">
        <f t="shared" si="12"/>
        <v>m2</v>
      </c>
    </row>
    <row r="836" spans="1:4">
      <c r="A836" s="68" t="s">
        <v>1222</v>
      </c>
      <c r="B836" s="68" t="s">
        <v>24488</v>
      </c>
      <c r="C836" s="68" t="s">
        <v>13</v>
      </c>
      <c r="D836" t="str">
        <f t="shared" si="12"/>
        <v>m2</v>
      </c>
    </row>
    <row r="837" spans="1:4">
      <c r="A837" s="68" t="s">
        <v>1223</v>
      </c>
      <c r="B837" s="68" t="s">
        <v>24489</v>
      </c>
      <c r="C837" s="68" t="s">
        <v>175</v>
      </c>
      <c r="D837" t="str">
        <f t="shared" si="12"/>
        <v>km</v>
      </c>
    </row>
    <row r="838" spans="1:4">
      <c r="A838" s="68" t="s">
        <v>1224</v>
      </c>
      <c r="B838" s="68" t="s">
        <v>24489</v>
      </c>
      <c r="C838" s="68" t="s">
        <v>175</v>
      </c>
      <c r="D838" t="str">
        <f t="shared" si="12"/>
        <v>km</v>
      </c>
    </row>
    <row r="839" spans="1:4">
      <c r="A839" s="68" t="s">
        <v>1225</v>
      </c>
      <c r="B839" s="68" t="s">
        <v>24490</v>
      </c>
      <c r="C839" s="68" t="s">
        <v>15</v>
      </c>
      <c r="D839" t="str">
        <f t="shared" ref="D839:D902" si="13">LOWER(C839)</f>
        <v>un</v>
      </c>
    </row>
    <row r="840" spans="1:4">
      <c r="A840" s="68" t="s">
        <v>1226</v>
      </c>
      <c r="B840" s="68" t="s">
        <v>24490</v>
      </c>
      <c r="C840" s="68" t="s">
        <v>15</v>
      </c>
      <c r="D840" t="str">
        <f t="shared" si="13"/>
        <v>un</v>
      </c>
    </row>
    <row r="841" spans="1:4">
      <c r="A841" s="68" t="s">
        <v>1227</v>
      </c>
      <c r="B841" s="68" t="s">
        <v>24491</v>
      </c>
      <c r="C841" s="68" t="s">
        <v>13</v>
      </c>
      <c r="D841" t="str">
        <f t="shared" si="13"/>
        <v>m2</v>
      </c>
    </row>
    <row r="842" spans="1:4">
      <c r="A842" s="68" t="s">
        <v>1228</v>
      </c>
      <c r="B842" s="68" t="s">
        <v>24491</v>
      </c>
      <c r="C842" s="68" t="s">
        <v>13</v>
      </c>
      <c r="D842" t="str">
        <f t="shared" si="13"/>
        <v>m2</v>
      </c>
    </row>
    <row r="843" spans="1:4">
      <c r="A843" s="68" t="s">
        <v>1229</v>
      </c>
      <c r="B843" s="68" t="s">
        <v>24492</v>
      </c>
      <c r="C843" s="68" t="s">
        <v>13</v>
      </c>
      <c r="D843" t="str">
        <f t="shared" si="13"/>
        <v>m2</v>
      </c>
    </row>
    <row r="844" spans="1:4">
      <c r="A844" s="68" t="s">
        <v>1230</v>
      </c>
      <c r="B844" s="68" t="s">
        <v>24492</v>
      </c>
      <c r="C844" s="68" t="s">
        <v>13</v>
      </c>
      <c r="D844" t="str">
        <f t="shared" si="13"/>
        <v>m2</v>
      </c>
    </row>
    <row r="845" spans="1:4">
      <c r="A845" s="68" t="s">
        <v>1231</v>
      </c>
      <c r="B845" s="68" t="s">
        <v>24493</v>
      </c>
      <c r="C845" s="68" t="s">
        <v>15</v>
      </c>
      <c r="D845" t="str">
        <f t="shared" si="13"/>
        <v>un</v>
      </c>
    </row>
    <row r="846" spans="1:4">
      <c r="A846" s="68" t="s">
        <v>1232</v>
      </c>
      <c r="B846" s="68" t="s">
        <v>24493</v>
      </c>
      <c r="C846" s="68" t="s">
        <v>15</v>
      </c>
      <c r="D846" t="str">
        <f t="shared" si="13"/>
        <v>un</v>
      </c>
    </row>
    <row r="847" spans="1:4">
      <c r="A847" s="68" t="s">
        <v>1233</v>
      </c>
      <c r="B847" s="68" t="s">
        <v>24494</v>
      </c>
      <c r="C847" s="68" t="s">
        <v>13</v>
      </c>
      <c r="D847" t="str">
        <f t="shared" si="13"/>
        <v>m2</v>
      </c>
    </row>
    <row r="848" spans="1:4">
      <c r="A848" s="68" t="s">
        <v>1234</v>
      </c>
      <c r="B848" s="68" t="s">
        <v>24494</v>
      </c>
      <c r="C848" s="68" t="s">
        <v>13</v>
      </c>
      <c r="D848" t="str">
        <f t="shared" si="13"/>
        <v>m2</v>
      </c>
    </row>
    <row r="849" spans="1:4">
      <c r="A849" s="68" t="s">
        <v>1235</v>
      </c>
      <c r="B849" s="68" t="s">
        <v>24495</v>
      </c>
      <c r="C849" s="68" t="s">
        <v>13</v>
      </c>
      <c r="D849" t="str">
        <f t="shared" si="13"/>
        <v>m2</v>
      </c>
    </row>
    <row r="850" spans="1:4">
      <c r="A850" s="68" t="s">
        <v>189</v>
      </c>
      <c r="B850" s="68" t="s">
        <v>24495</v>
      </c>
      <c r="C850" s="68" t="s">
        <v>13</v>
      </c>
      <c r="D850" t="str">
        <f t="shared" si="13"/>
        <v>m2</v>
      </c>
    </row>
    <row r="851" spans="1:4">
      <c r="A851" s="68" t="s">
        <v>1236</v>
      </c>
      <c r="B851" s="68" t="s">
        <v>24496</v>
      </c>
      <c r="C851" s="68" t="s">
        <v>1161</v>
      </c>
      <c r="D851" t="str">
        <f t="shared" si="13"/>
        <v>ha</v>
      </c>
    </row>
    <row r="852" spans="1:4">
      <c r="A852" s="68" t="s">
        <v>1237</v>
      </c>
      <c r="B852" s="68" t="s">
        <v>24496</v>
      </c>
      <c r="C852" s="68" t="s">
        <v>1161</v>
      </c>
      <c r="D852" t="str">
        <f t="shared" si="13"/>
        <v>ha</v>
      </c>
    </row>
    <row r="853" spans="1:4">
      <c r="A853" s="68" t="s">
        <v>1238</v>
      </c>
      <c r="B853" s="68" t="s">
        <v>24497</v>
      </c>
      <c r="C853" s="68" t="s">
        <v>1161</v>
      </c>
      <c r="D853" t="str">
        <f t="shared" si="13"/>
        <v>ha</v>
      </c>
    </row>
    <row r="854" spans="1:4">
      <c r="A854" s="68" t="s">
        <v>1239</v>
      </c>
      <c r="B854" s="68" t="s">
        <v>24497</v>
      </c>
      <c r="C854" s="68" t="s">
        <v>1161</v>
      </c>
      <c r="D854" t="str">
        <f t="shared" si="13"/>
        <v>ha</v>
      </c>
    </row>
    <row r="855" spans="1:4">
      <c r="A855" s="68" t="s">
        <v>1240</v>
      </c>
      <c r="B855" s="68" t="s">
        <v>24498</v>
      </c>
      <c r="C855" s="68" t="s">
        <v>1161</v>
      </c>
      <c r="D855" t="str">
        <f t="shared" si="13"/>
        <v>ha</v>
      </c>
    </row>
    <row r="856" spans="1:4">
      <c r="A856" s="68" t="s">
        <v>1241</v>
      </c>
      <c r="B856" s="68" t="s">
        <v>24498</v>
      </c>
      <c r="C856" s="68" t="s">
        <v>1161</v>
      </c>
      <c r="D856" t="str">
        <f t="shared" si="13"/>
        <v>ha</v>
      </c>
    </row>
    <row r="857" spans="1:4">
      <c r="A857" s="68" t="s">
        <v>1242</v>
      </c>
      <c r="B857" s="68" t="s">
        <v>24499</v>
      </c>
      <c r="C857" s="68" t="s">
        <v>15</v>
      </c>
      <c r="D857" t="str">
        <f t="shared" si="13"/>
        <v>un</v>
      </c>
    </row>
    <row r="858" spans="1:4">
      <c r="A858" s="68" t="s">
        <v>1243</v>
      </c>
      <c r="B858" s="68" t="s">
        <v>24499</v>
      </c>
      <c r="C858" s="68" t="s">
        <v>15</v>
      </c>
      <c r="D858" t="str">
        <f t="shared" si="13"/>
        <v>un</v>
      </c>
    </row>
    <row r="859" spans="1:4">
      <c r="A859" s="68" t="s">
        <v>1244</v>
      </c>
      <c r="B859" s="68" t="s">
        <v>24166</v>
      </c>
      <c r="C859" s="68" t="s">
        <v>13</v>
      </c>
      <c r="D859" t="str">
        <f t="shared" si="13"/>
        <v>m2</v>
      </c>
    </row>
    <row r="860" spans="1:4">
      <c r="A860" s="68" t="s">
        <v>213</v>
      </c>
      <c r="B860" s="68" t="s">
        <v>24166</v>
      </c>
      <c r="C860" s="68" t="s">
        <v>13</v>
      </c>
      <c r="D860" t="str">
        <f t="shared" si="13"/>
        <v>m2</v>
      </c>
    </row>
    <row r="861" spans="1:4">
      <c r="A861" s="68" t="s">
        <v>1245</v>
      </c>
      <c r="B861" s="68" t="s">
        <v>24500</v>
      </c>
      <c r="C861" s="68" t="s">
        <v>14</v>
      </c>
      <c r="D861" t="str">
        <f t="shared" si="13"/>
        <v>m</v>
      </c>
    </row>
    <row r="862" spans="1:4">
      <c r="A862" s="68" t="s">
        <v>1246</v>
      </c>
      <c r="B862" s="68" t="s">
        <v>24500</v>
      </c>
      <c r="C862" s="68" t="s">
        <v>14</v>
      </c>
      <c r="D862" t="str">
        <f t="shared" si="13"/>
        <v>m</v>
      </c>
    </row>
    <row r="863" spans="1:4">
      <c r="A863" s="68" t="s">
        <v>1247</v>
      </c>
      <c r="B863" s="68" t="s">
        <v>24501</v>
      </c>
      <c r="C863" s="68" t="s">
        <v>14</v>
      </c>
      <c r="D863" t="str">
        <f t="shared" si="13"/>
        <v>m</v>
      </c>
    </row>
    <row r="864" spans="1:4">
      <c r="A864" s="68" t="s">
        <v>1248</v>
      </c>
      <c r="B864" s="68" t="s">
        <v>24501</v>
      </c>
      <c r="C864" s="68" t="s">
        <v>14</v>
      </c>
      <c r="D864" t="str">
        <f t="shared" si="13"/>
        <v>m</v>
      </c>
    </row>
    <row r="865" spans="1:4">
      <c r="A865" s="68" t="s">
        <v>1249</v>
      </c>
      <c r="B865" s="68" t="s">
        <v>24502</v>
      </c>
      <c r="C865" s="68" t="s">
        <v>15</v>
      </c>
      <c r="D865" t="str">
        <f t="shared" si="13"/>
        <v>un</v>
      </c>
    </row>
    <row r="866" spans="1:4">
      <c r="A866" s="68" t="s">
        <v>1250</v>
      </c>
      <c r="B866" s="68" t="s">
        <v>24502</v>
      </c>
      <c r="C866" s="68" t="s">
        <v>15</v>
      </c>
      <c r="D866" t="str">
        <f t="shared" si="13"/>
        <v>un</v>
      </c>
    </row>
    <row r="867" spans="1:4">
      <c r="A867" s="68" t="s">
        <v>1251</v>
      </c>
      <c r="B867" s="68" t="s">
        <v>24503</v>
      </c>
      <c r="C867" s="68" t="s">
        <v>14</v>
      </c>
      <c r="D867" t="str">
        <f t="shared" si="13"/>
        <v>m</v>
      </c>
    </row>
    <row r="868" spans="1:4">
      <c r="A868" s="68" t="s">
        <v>1252</v>
      </c>
      <c r="B868" s="68" t="s">
        <v>24503</v>
      </c>
      <c r="C868" s="68" t="s">
        <v>14</v>
      </c>
      <c r="D868" t="str">
        <f t="shared" si="13"/>
        <v>m</v>
      </c>
    </row>
    <row r="869" spans="1:4">
      <c r="A869" s="68" t="s">
        <v>1253</v>
      </c>
      <c r="B869" s="68" t="s">
        <v>24504</v>
      </c>
      <c r="C869" s="68" t="s">
        <v>14</v>
      </c>
      <c r="D869" t="str">
        <f t="shared" si="13"/>
        <v>m</v>
      </c>
    </row>
    <row r="870" spans="1:4">
      <c r="A870" s="68" t="s">
        <v>1254</v>
      </c>
      <c r="B870" s="68" t="s">
        <v>24504</v>
      </c>
      <c r="C870" s="68" t="s">
        <v>14</v>
      </c>
      <c r="D870" t="str">
        <f t="shared" si="13"/>
        <v>m</v>
      </c>
    </row>
    <row r="871" spans="1:4">
      <c r="A871" s="68" t="s">
        <v>1255</v>
      </c>
      <c r="B871" s="68" t="s">
        <v>24505</v>
      </c>
      <c r="C871" s="68" t="s">
        <v>13</v>
      </c>
      <c r="D871" t="str">
        <f t="shared" si="13"/>
        <v>m2</v>
      </c>
    </row>
    <row r="872" spans="1:4">
      <c r="A872" s="68" t="s">
        <v>1256</v>
      </c>
      <c r="B872" s="68" t="s">
        <v>24505</v>
      </c>
      <c r="C872" s="68" t="s">
        <v>13</v>
      </c>
      <c r="D872" t="str">
        <f t="shared" si="13"/>
        <v>m2</v>
      </c>
    </row>
    <row r="873" spans="1:4">
      <c r="A873" s="68" t="s">
        <v>1257</v>
      </c>
      <c r="B873" s="68" t="s">
        <v>24506</v>
      </c>
      <c r="C873" s="68" t="s">
        <v>15</v>
      </c>
      <c r="D873" t="str">
        <f t="shared" si="13"/>
        <v>un</v>
      </c>
    </row>
    <row r="874" spans="1:4">
      <c r="A874" s="68" t="s">
        <v>1258</v>
      </c>
      <c r="B874" s="68" t="s">
        <v>24506</v>
      </c>
      <c r="C874" s="68" t="s">
        <v>15</v>
      </c>
      <c r="D874" t="str">
        <f t="shared" si="13"/>
        <v>un</v>
      </c>
    </row>
    <row r="875" spans="1:4">
      <c r="A875" s="68" t="s">
        <v>23774</v>
      </c>
      <c r="B875" s="68" t="s">
        <v>24507</v>
      </c>
      <c r="C875" s="68" t="s">
        <v>15</v>
      </c>
      <c r="D875" t="str">
        <f t="shared" si="13"/>
        <v>un</v>
      </c>
    </row>
    <row r="876" spans="1:4">
      <c r="A876" s="68" t="s">
        <v>23775</v>
      </c>
      <c r="B876" s="68" t="s">
        <v>24507</v>
      </c>
      <c r="C876" s="68" t="s">
        <v>15</v>
      </c>
      <c r="D876" t="str">
        <f t="shared" si="13"/>
        <v>un</v>
      </c>
    </row>
    <row r="877" spans="1:4">
      <c r="A877" s="68" t="s">
        <v>23776</v>
      </c>
      <c r="B877" s="68" t="s">
        <v>24508</v>
      </c>
      <c r="C877" s="68" t="s">
        <v>15</v>
      </c>
      <c r="D877" t="str">
        <f t="shared" si="13"/>
        <v>un</v>
      </c>
    </row>
    <row r="878" spans="1:4">
      <c r="A878" s="68" t="s">
        <v>23777</v>
      </c>
      <c r="B878" s="68" t="s">
        <v>24508</v>
      </c>
      <c r="C878" s="68" t="s">
        <v>15</v>
      </c>
      <c r="D878" t="str">
        <f t="shared" si="13"/>
        <v>un</v>
      </c>
    </row>
    <row r="879" spans="1:4">
      <c r="A879" s="68" t="s">
        <v>1259</v>
      </c>
      <c r="B879" s="68" t="s">
        <v>24509</v>
      </c>
      <c r="C879" s="68" t="s">
        <v>15</v>
      </c>
      <c r="D879" t="str">
        <f t="shared" si="13"/>
        <v>un</v>
      </c>
    </row>
    <row r="880" spans="1:4">
      <c r="A880" s="68" t="s">
        <v>1260</v>
      </c>
      <c r="B880" s="68" t="s">
        <v>24509</v>
      </c>
      <c r="C880" s="68" t="s">
        <v>15</v>
      </c>
      <c r="D880" t="str">
        <f t="shared" si="13"/>
        <v>un</v>
      </c>
    </row>
    <row r="881" spans="1:4">
      <c r="A881" s="68" t="s">
        <v>23778</v>
      </c>
      <c r="B881" s="68" t="s">
        <v>24510</v>
      </c>
      <c r="C881" s="68" t="s">
        <v>15</v>
      </c>
      <c r="D881" t="str">
        <f t="shared" si="13"/>
        <v>un</v>
      </c>
    </row>
    <row r="882" spans="1:4">
      <c r="A882" s="68" t="s">
        <v>23779</v>
      </c>
      <c r="B882" s="68" t="s">
        <v>24510</v>
      </c>
      <c r="C882" s="68" t="s">
        <v>15</v>
      </c>
      <c r="D882" t="str">
        <f t="shared" si="13"/>
        <v>un</v>
      </c>
    </row>
    <row r="883" spans="1:4">
      <c r="A883" s="68" t="s">
        <v>23780</v>
      </c>
      <c r="B883" s="68" t="s">
        <v>24511</v>
      </c>
      <c r="C883" s="68" t="s">
        <v>15</v>
      </c>
      <c r="D883" t="str">
        <f t="shared" si="13"/>
        <v>un</v>
      </c>
    </row>
    <row r="884" spans="1:4">
      <c r="A884" s="68" t="s">
        <v>23781</v>
      </c>
      <c r="B884" s="68" t="s">
        <v>24511</v>
      </c>
      <c r="C884" s="68" t="s">
        <v>15</v>
      </c>
      <c r="D884" t="str">
        <f t="shared" si="13"/>
        <v>un</v>
      </c>
    </row>
    <row r="885" spans="1:4">
      <c r="A885" s="68" t="s">
        <v>1261</v>
      </c>
      <c r="B885" s="68" t="s">
        <v>24512</v>
      </c>
      <c r="C885" s="68" t="s">
        <v>15</v>
      </c>
      <c r="D885" t="str">
        <f t="shared" si="13"/>
        <v>un</v>
      </c>
    </row>
    <row r="886" spans="1:4">
      <c r="A886" s="68" t="s">
        <v>1262</v>
      </c>
      <c r="B886" s="68" t="s">
        <v>24512</v>
      </c>
      <c r="C886" s="68" t="s">
        <v>15</v>
      </c>
      <c r="D886" t="str">
        <f t="shared" si="13"/>
        <v>un</v>
      </c>
    </row>
    <row r="887" spans="1:4">
      <c r="A887" s="68" t="s">
        <v>23782</v>
      </c>
      <c r="B887" s="68" t="s">
        <v>24513</v>
      </c>
      <c r="C887" s="68" t="s">
        <v>15</v>
      </c>
      <c r="D887" t="str">
        <f t="shared" si="13"/>
        <v>un</v>
      </c>
    </row>
    <row r="888" spans="1:4">
      <c r="A888" s="68" t="s">
        <v>23783</v>
      </c>
      <c r="B888" s="68" t="s">
        <v>24513</v>
      </c>
      <c r="C888" s="68" t="s">
        <v>15</v>
      </c>
      <c r="D888" t="str">
        <f t="shared" si="13"/>
        <v>un</v>
      </c>
    </row>
    <row r="889" spans="1:4">
      <c r="A889" s="68" t="s">
        <v>23784</v>
      </c>
      <c r="B889" s="68" t="s">
        <v>24514</v>
      </c>
      <c r="C889" s="68" t="s">
        <v>15</v>
      </c>
      <c r="D889" t="str">
        <f t="shared" si="13"/>
        <v>un</v>
      </c>
    </row>
    <row r="890" spans="1:4">
      <c r="A890" s="68" t="s">
        <v>23785</v>
      </c>
      <c r="B890" s="68" t="s">
        <v>24514</v>
      </c>
      <c r="C890" s="68" t="s">
        <v>15</v>
      </c>
      <c r="D890" t="str">
        <f t="shared" si="13"/>
        <v>un</v>
      </c>
    </row>
    <row r="891" spans="1:4">
      <c r="A891" s="68" t="s">
        <v>1263</v>
      </c>
      <c r="B891" s="68" t="s">
        <v>24515</v>
      </c>
      <c r="C891" s="68" t="s">
        <v>15</v>
      </c>
      <c r="D891" t="str">
        <f t="shared" si="13"/>
        <v>un</v>
      </c>
    </row>
    <row r="892" spans="1:4">
      <c r="A892" s="68" t="s">
        <v>1264</v>
      </c>
      <c r="B892" s="68" t="s">
        <v>24515</v>
      </c>
      <c r="C892" s="68" t="s">
        <v>15</v>
      </c>
      <c r="D892" t="str">
        <f t="shared" si="13"/>
        <v>un</v>
      </c>
    </row>
    <row r="893" spans="1:4">
      <c r="A893" s="68" t="s">
        <v>23786</v>
      </c>
      <c r="B893" s="68" t="s">
        <v>24516</v>
      </c>
      <c r="C893" s="68" t="s">
        <v>15</v>
      </c>
      <c r="D893" t="str">
        <f t="shared" si="13"/>
        <v>un</v>
      </c>
    </row>
    <row r="894" spans="1:4">
      <c r="A894" s="68" t="s">
        <v>23787</v>
      </c>
      <c r="B894" s="68" t="s">
        <v>24516</v>
      </c>
      <c r="C894" s="68" t="s">
        <v>15</v>
      </c>
      <c r="D894" t="str">
        <f t="shared" si="13"/>
        <v>un</v>
      </c>
    </row>
    <row r="895" spans="1:4">
      <c r="A895" s="68" t="s">
        <v>23788</v>
      </c>
      <c r="B895" s="68" t="s">
        <v>24517</v>
      </c>
      <c r="C895" s="68" t="s">
        <v>15</v>
      </c>
      <c r="D895" t="str">
        <f t="shared" si="13"/>
        <v>un</v>
      </c>
    </row>
    <row r="896" spans="1:4">
      <c r="A896" s="68" t="s">
        <v>23789</v>
      </c>
      <c r="B896" s="68" t="s">
        <v>24517</v>
      </c>
      <c r="C896" s="68" t="s">
        <v>15</v>
      </c>
      <c r="D896" t="str">
        <f t="shared" si="13"/>
        <v>un</v>
      </c>
    </row>
    <row r="897" spans="1:4">
      <c r="A897" s="68" t="s">
        <v>1265</v>
      </c>
      <c r="B897" s="68" t="s">
        <v>24518</v>
      </c>
      <c r="C897" s="68" t="s">
        <v>15</v>
      </c>
      <c r="D897" t="str">
        <f t="shared" si="13"/>
        <v>un</v>
      </c>
    </row>
    <row r="898" spans="1:4">
      <c r="A898" s="68" t="s">
        <v>1266</v>
      </c>
      <c r="B898" s="68" t="s">
        <v>24518</v>
      </c>
      <c r="C898" s="68" t="s">
        <v>15</v>
      </c>
      <c r="D898" t="str">
        <f t="shared" si="13"/>
        <v>un</v>
      </c>
    </row>
    <row r="899" spans="1:4">
      <c r="A899" s="68" t="s">
        <v>23790</v>
      </c>
      <c r="B899" s="68" t="s">
        <v>24519</v>
      </c>
      <c r="C899" s="68" t="s">
        <v>15</v>
      </c>
      <c r="D899" t="str">
        <f t="shared" si="13"/>
        <v>un</v>
      </c>
    </row>
    <row r="900" spans="1:4">
      <c r="A900" s="68" t="s">
        <v>23791</v>
      </c>
      <c r="B900" s="68" t="s">
        <v>24519</v>
      </c>
      <c r="C900" s="68" t="s">
        <v>15</v>
      </c>
      <c r="D900" t="str">
        <f t="shared" si="13"/>
        <v>un</v>
      </c>
    </row>
    <row r="901" spans="1:4">
      <c r="A901" s="68" t="s">
        <v>23792</v>
      </c>
      <c r="B901" s="68" t="s">
        <v>24520</v>
      </c>
      <c r="C901" s="68" t="s">
        <v>15</v>
      </c>
      <c r="D901" t="str">
        <f t="shared" si="13"/>
        <v>un</v>
      </c>
    </row>
    <row r="902" spans="1:4">
      <c r="A902" s="68" t="s">
        <v>23793</v>
      </c>
      <c r="B902" s="68" t="s">
        <v>24520</v>
      </c>
      <c r="C902" s="68" t="s">
        <v>15</v>
      </c>
      <c r="D902" t="str">
        <f t="shared" si="13"/>
        <v>un</v>
      </c>
    </row>
    <row r="903" spans="1:4">
      <c r="A903" s="68" t="s">
        <v>1267</v>
      </c>
      <c r="B903" s="68" t="s">
        <v>24521</v>
      </c>
      <c r="C903" s="68" t="s">
        <v>15</v>
      </c>
      <c r="D903" t="str">
        <f t="shared" ref="D903:D966" si="14">LOWER(C903)</f>
        <v>un</v>
      </c>
    </row>
    <row r="904" spans="1:4">
      <c r="A904" s="68" t="s">
        <v>1268</v>
      </c>
      <c r="B904" s="68" t="s">
        <v>24521</v>
      </c>
      <c r="C904" s="68" t="s">
        <v>15</v>
      </c>
      <c r="D904" t="str">
        <f t="shared" si="14"/>
        <v>un</v>
      </c>
    </row>
    <row r="905" spans="1:4">
      <c r="A905" s="68" t="s">
        <v>23794</v>
      </c>
      <c r="B905" s="68" t="s">
        <v>24522</v>
      </c>
      <c r="C905" s="68" t="s">
        <v>15</v>
      </c>
      <c r="D905" t="str">
        <f t="shared" si="14"/>
        <v>un</v>
      </c>
    </row>
    <row r="906" spans="1:4">
      <c r="A906" s="68" t="s">
        <v>23795</v>
      </c>
      <c r="B906" s="68" t="s">
        <v>24522</v>
      </c>
      <c r="C906" s="68" t="s">
        <v>15</v>
      </c>
      <c r="D906" t="str">
        <f t="shared" si="14"/>
        <v>un</v>
      </c>
    </row>
    <row r="907" spans="1:4">
      <c r="A907" s="68" t="s">
        <v>23796</v>
      </c>
      <c r="B907" s="68" t="s">
        <v>24523</v>
      </c>
      <c r="C907" s="68" t="s">
        <v>15</v>
      </c>
      <c r="D907" t="str">
        <f t="shared" si="14"/>
        <v>un</v>
      </c>
    </row>
    <row r="908" spans="1:4">
      <c r="A908" s="68" t="s">
        <v>23797</v>
      </c>
      <c r="B908" s="68" t="s">
        <v>24523</v>
      </c>
      <c r="C908" s="68" t="s">
        <v>15</v>
      </c>
      <c r="D908" t="str">
        <f t="shared" si="14"/>
        <v>un</v>
      </c>
    </row>
    <row r="909" spans="1:4">
      <c r="A909" s="68" t="s">
        <v>1269</v>
      </c>
      <c r="B909" s="68" t="s">
        <v>24524</v>
      </c>
      <c r="C909" s="68" t="s">
        <v>15</v>
      </c>
      <c r="D909" t="str">
        <f t="shared" si="14"/>
        <v>un</v>
      </c>
    </row>
    <row r="910" spans="1:4">
      <c r="A910" s="68" t="s">
        <v>1270</v>
      </c>
      <c r="B910" s="68" t="s">
        <v>24524</v>
      </c>
      <c r="C910" s="68" t="s">
        <v>15</v>
      </c>
      <c r="D910" t="str">
        <f t="shared" si="14"/>
        <v>un</v>
      </c>
    </row>
    <row r="911" spans="1:4">
      <c r="A911" s="68" t="s">
        <v>23798</v>
      </c>
      <c r="B911" s="68" t="s">
        <v>24525</v>
      </c>
      <c r="C911" s="68" t="s">
        <v>15</v>
      </c>
      <c r="D911" t="str">
        <f t="shared" si="14"/>
        <v>un</v>
      </c>
    </row>
    <row r="912" spans="1:4">
      <c r="A912" s="68" t="s">
        <v>23799</v>
      </c>
      <c r="B912" s="68" t="s">
        <v>24525</v>
      </c>
      <c r="C912" s="68" t="s">
        <v>15</v>
      </c>
      <c r="D912" t="str">
        <f t="shared" si="14"/>
        <v>un</v>
      </c>
    </row>
    <row r="913" spans="1:4">
      <c r="A913" s="68" t="s">
        <v>23800</v>
      </c>
      <c r="B913" s="68" t="s">
        <v>24526</v>
      </c>
      <c r="C913" s="68" t="s">
        <v>15</v>
      </c>
      <c r="D913" t="str">
        <f t="shared" si="14"/>
        <v>un</v>
      </c>
    </row>
    <row r="914" spans="1:4">
      <c r="A914" s="68" t="s">
        <v>23801</v>
      </c>
      <c r="B914" s="68" t="s">
        <v>24526</v>
      </c>
      <c r="C914" s="68" t="s">
        <v>15</v>
      </c>
      <c r="D914" t="str">
        <f t="shared" si="14"/>
        <v>un</v>
      </c>
    </row>
    <row r="915" spans="1:4">
      <c r="A915" s="68" t="s">
        <v>1271</v>
      </c>
      <c r="B915" s="68" t="s">
        <v>24527</v>
      </c>
      <c r="C915" s="68" t="s">
        <v>15</v>
      </c>
      <c r="D915" t="str">
        <f t="shared" si="14"/>
        <v>un</v>
      </c>
    </row>
    <row r="916" spans="1:4">
      <c r="A916" s="68" t="s">
        <v>1272</v>
      </c>
      <c r="B916" s="68" t="s">
        <v>24527</v>
      </c>
      <c r="C916" s="68" t="s">
        <v>15</v>
      </c>
      <c r="D916" t="str">
        <f t="shared" si="14"/>
        <v>un</v>
      </c>
    </row>
    <row r="917" spans="1:4">
      <c r="A917" s="68" t="s">
        <v>23802</v>
      </c>
      <c r="B917" s="68" t="s">
        <v>24528</v>
      </c>
      <c r="C917" s="68" t="s">
        <v>15</v>
      </c>
      <c r="D917" t="str">
        <f t="shared" si="14"/>
        <v>un</v>
      </c>
    </row>
    <row r="918" spans="1:4">
      <c r="A918" s="68" t="s">
        <v>23803</v>
      </c>
      <c r="B918" s="68" t="s">
        <v>24528</v>
      </c>
      <c r="C918" s="68" t="s">
        <v>15</v>
      </c>
      <c r="D918" t="str">
        <f t="shared" si="14"/>
        <v>un</v>
      </c>
    </row>
    <row r="919" spans="1:4">
      <c r="A919" s="68" t="s">
        <v>23804</v>
      </c>
      <c r="B919" s="68" t="s">
        <v>24529</v>
      </c>
      <c r="C919" s="68" t="s">
        <v>15</v>
      </c>
      <c r="D919" t="str">
        <f t="shared" si="14"/>
        <v>un</v>
      </c>
    </row>
    <row r="920" spans="1:4">
      <c r="A920" s="68" t="s">
        <v>23805</v>
      </c>
      <c r="B920" s="68" t="s">
        <v>24529</v>
      </c>
      <c r="C920" s="68" t="s">
        <v>15</v>
      </c>
      <c r="D920" t="str">
        <f t="shared" si="14"/>
        <v>un</v>
      </c>
    </row>
    <row r="921" spans="1:4">
      <c r="A921" s="68" t="s">
        <v>1273</v>
      </c>
      <c r="B921" s="68" t="s">
        <v>24530</v>
      </c>
      <c r="C921" s="68" t="s">
        <v>15</v>
      </c>
      <c r="D921" t="str">
        <f t="shared" si="14"/>
        <v>un</v>
      </c>
    </row>
    <row r="922" spans="1:4">
      <c r="A922" s="68" t="s">
        <v>1274</v>
      </c>
      <c r="B922" s="68" t="s">
        <v>24530</v>
      </c>
      <c r="C922" s="68" t="s">
        <v>15</v>
      </c>
      <c r="D922" t="str">
        <f t="shared" si="14"/>
        <v>un</v>
      </c>
    </row>
    <row r="923" spans="1:4">
      <c r="A923" s="68" t="s">
        <v>23806</v>
      </c>
      <c r="B923" s="68" t="s">
        <v>24531</v>
      </c>
      <c r="C923" s="68" t="s">
        <v>15</v>
      </c>
      <c r="D923" t="str">
        <f t="shared" si="14"/>
        <v>un</v>
      </c>
    </row>
    <row r="924" spans="1:4">
      <c r="A924" s="68" t="s">
        <v>23807</v>
      </c>
      <c r="B924" s="68" t="s">
        <v>24531</v>
      </c>
      <c r="C924" s="68" t="s">
        <v>15</v>
      </c>
      <c r="D924" t="str">
        <f t="shared" si="14"/>
        <v>un</v>
      </c>
    </row>
    <row r="925" spans="1:4">
      <c r="A925" s="68" t="s">
        <v>23808</v>
      </c>
      <c r="B925" s="68" t="s">
        <v>24532</v>
      </c>
      <c r="C925" s="68" t="s">
        <v>15</v>
      </c>
      <c r="D925" t="str">
        <f t="shared" si="14"/>
        <v>un</v>
      </c>
    </row>
    <row r="926" spans="1:4">
      <c r="A926" s="68" t="s">
        <v>23809</v>
      </c>
      <c r="B926" s="68" t="s">
        <v>24532</v>
      </c>
      <c r="C926" s="68" t="s">
        <v>15</v>
      </c>
      <c r="D926" t="str">
        <f t="shared" si="14"/>
        <v>un</v>
      </c>
    </row>
    <row r="927" spans="1:4">
      <c r="A927" s="68" t="s">
        <v>1275</v>
      </c>
      <c r="B927" s="68" t="s">
        <v>24533</v>
      </c>
      <c r="C927" s="68" t="s">
        <v>15</v>
      </c>
      <c r="D927" t="str">
        <f t="shared" si="14"/>
        <v>un</v>
      </c>
    </row>
    <row r="928" spans="1:4">
      <c r="A928" s="68" t="s">
        <v>1276</v>
      </c>
      <c r="B928" s="68" t="s">
        <v>24533</v>
      </c>
      <c r="C928" s="68" t="s">
        <v>15</v>
      </c>
      <c r="D928" t="str">
        <f t="shared" si="14"/>
        <v>un</v>
      </c>
    </row>
    <row r="929" spans="1:4">
      <c r="A929" s="68" t="s">
        <v>23810</v>
      </c>
      <c r="B929" s="68" t="s">
        <v>24534</v>
      </c>
      <c r="C929" s="68" t="s">
        <v>15</v>
      </c>
      <c r="D929" t="str">
        <f t="shared" si="14"/>
        <v>un</v>
      </c>
    </row>
    <row r="930" spans="1:4">
      <c r="A930" s="68" t="s">
        <v>23811</v>
      </c>
      <c r="B930" s="68" t="s">
        <v>24534</v>
      </c>
      <c r="C930" s="68" t="s">
        <v>15</v>
      </c>
      <c r="D930" t="str">
        <f t="shared" si="14"/>
        <v>un</v>
      </c>
    </row>
    <row r="931" spans="1:4">
      <c r="A931" s="68" t="s">
        <v>23812</v>
      </c>
      <c r="B931" s="68" t="s">
        <v>24535</v>
      </c>
      <c r="C931" s="68" t="s">
        <v>15</v>
      </c>
      <c r="D931" t="str">
        <f t="shared" si="14"/>
        <v>un</v>
      </c>
    </row>
    <row r="932" spans="1:4">
      <c r="A932" s="68" t="s">
        <v>23813</v>
      </c>
      <c r="B932" s="68" t="s">
        <v>24535</v>
      </c>
      <c r="C932" s="68" t="s">
        <v>15</v>
      </c>
      <c r="D932" t="str">
        <f t="shared" si="14"/>
        <v>un</v>
      </c>
    </row>
    <row r="933" spans="1:4">
      <c r="A933" s="68" t="s">
        <v>1277</v>
      </c>
      <c r="B933" s="68" t="s">
        <v>24536</v>
      </c>
      <c r="C933" s="68" t="s">
        <v>15</v>
      </c>
      <c r="D933" t="str">
        <f t="shared" si="14"/>
        <v>un</v>
      </c>
    </row>
    <row r="934" spans="1:4">
      <c r="A934" s="68" t="s">
        <v>1278</v>
      </c>
      <c r="B934" s="68" t="s">
        <v>24536</v>
      </c>
      <c r="C934" s="68" t="s">
        <v>15</v>
      </c>
      <c r="D934" t="str">
        <f t="shared" si="14"/>
        <v>un</v>
      </c>
    </row>
    <row r="935" spans="1:4">
      <c r="A935" s="68" t="s">
        <v>23814</v>
      </c>
      <c r="B935" s="68" t="s">
        <v>24537</v>
      </c>
      <c r="C935" s="68" t="s">
        <v>15</v>
      </c>
      <c r="D935" t="str">
        <f t="shared" si="14"/>
        <v>un</v>
      </c>
    </row>
    <row r="936" spans="1:4">
      <c r="A936" s="68" t="s">
        <v>23815</v>
      </c>
      <c r="B936" s="68" t="s">
        <v>24537</v>
      </c>
      <c r="C936" s="68" t="s">
        <v>15</v>
      </c>
      <c r="D936" t="str">
        <f t="shared" si="14"/>
        <v>un</v>
      </c>
    </row>
    <row r="937" spans="1:4">
      <c r="A937" s="68" t="s">
        <v>23816</v>
      </c>
      <c r="B937" s="68" t="s">
        <v>24538</v>
      </c>
      <c r="C937" s="68" t="s">
        <v>15</v>
      </c>
      <c r="D937" t="str">
        <f t="shared" si="14"/>
        <v>un</v>
      </c>
    </row>
    <row r="938" spans="1:4">
      <c r="A938" s="68" t="s">
        <v>23817</v>
      </c>
      <c r="B938" s="68" t="s">
        <v>24538</v>
      </c>
      <c r="C938" s="68" t="s">
        <v>15</v>
      </c>
      <c r="D938" t="str">
        <f t="shared" si="14"/>
        <v>un</v>
      </c>
    </row>
    <row r="939" spans="1:4">
      <c r="A939" s="68" t="s">
        <v>1279</v>
      </c>
      <c r="B939" s="68" t="s">
        <v>24539</v>
      </c>
      <c r="C939" s="68" t="s">
        <v>15</v>
      </c>
      <c r="D939" t="str">
        <f t="shared" si="14"/>
        <v>un</v>
      </c>
    </row>
    <row r="940" spans="1:4">
      <c r="A940" s="68" t="s">
        <v>1280</v>
      </c>
      <c r="B940" s="68" t="s">
        <v>24539</v>
      </c>
      <c r="C940" s="68" t="s">
        <v>15</v>
      </c>
      <c r="D940" t="str">
        <f t="shared" si="14"/>
        <v>un</v>
      </c>
    </row>
    <row r="941" spans="1:4">
      <c r="A941" s="68" t="s">
        <v>23818</v>
      </c>
      <c r="B941" s="68" t="s">
        <v>24540</v>
      </c>
      <c r="C941" s="68" t="s">
        <v>15</v>
      </c>
      <c r="D941" t="str">
        <f t="shared" si="14"/>
        <v>un</v>
      </c>
    </row>
    <row r="942" spans="1:4">
      <c r="A942" s="68" t="s">
        <v>23819</v>
      </c>
      <c r="B942" s="68" t="s">
        <v>24540</v>
      </c>
      <c r="C942" s="68" t="s">
        <v>15</v>
      </c>
      <c r="D942" t="str">
        <f t="shared" si="14"/>
        <v>un</v>
      </c>
    </row>
    <row r="943" spans="1:4">
      <c r="A943" s="68" t="s">
        <v>23820</v>
      </c>
      <c r="B943" s="68" t="s">
        <v>24541</v>
      </c>
      <c r="C943" s="68" t="s">
        <v>15</v>
      </c>
      <c r="D943" t="str">
        <f t="shared" si="14"/>
        <v>un</v>
      </c>
    </row>
    <row r="944" spans="1:4">
      <c r="A944" s="68" t="s">
        <v>23821</v>
      </c>
      <c r="B944" s="68" t="s">
        <v>24541</v>
      </c>
      <c r="C944" s="68" t="s">
        <v>15</v>
      </c>
      <c r="D944" t="str">
        <f t="shared" si="14"/>
        <v>un</v>
      </c>
    </row>
    <row r="945" spans="1:4">
      <c r="A945" s="68" t="s">
        <v>1281</v>
      </c>
      <c r="B945" s="68" t="s">
        <v>24542</v>
      </c>
      <c r="C945" s="68" t="s">
        <v>175</v>
      </c>
      <c r="D945" t="str">
        <f t="shared" si="14"/>
        <v>km</v>
      </c>
    </row>
    <row r="946" spans="1:4">
      <c r="A946" s="68" t="s">
        <v>1282</v>
      </c>
      <c r="B946" s="68" t="s">
        <v>24542</v>
      </c>
      <c r="C946" s="68" t="s">
        <v>175</v>
      </c>
      <c r="D946" t="str">
        <f t="shared" si="14"/>
        <v>km</v>
      </c>
    </row>
    <row r="947" spans="1:4">
      <c r="A947" s="68" t="s">
        <v>1283</v>
      </c>
      <c r="B947" s="68" t="s">
        <v>24543</v>
      </c>
      <c r="C947" s="68" t="s">
        <v>175</v>
      </c>
      <c r="D947" t="str">
        <f t="shared" si="14"/>
        <v>km</v>
      </c>
    </row>
    <row r="948" spans="1:4">
      <c r="A948" s="68" t="s">
        <v>174</v>
      </c>
      <c r="B948" s="68" t="s">
        <v>24543</v>
      </c>
      <c r="C948" s="68" t="s">
        <v>175</v>
      </c>
      <c r="D948" t="str">
        <f t="shared" si="14"/>
        <v>km</v>
      </c>
    </row>
    <row r="949" spans="1:4">
      <c r="A949" s="68" t="s">
        <v>1284</v>
      </c>
      <c r="B949" s="68" t="s">
        <v>24544</v>
      </c>
      <c r="C949" s="68" t="s">
        <v>175</v>
      </c>
      <c r="D949" t="str">
        <f t="shared" si="14"/>
        <v>km</v>
      </c>
    </row>
    <row r="950" spans="1:4">
      <c r="A950" s="68" t="s">
        <v>1285</v>
      </c>
      <c r="B950" s="68" t="s">
        <v>24544</v>
      </c>
      <c r="C950" s="68" t="s">
        <v>175</v>
      </c>
      <c r="D950" t="str">
        <f t="shared" si="14"/>
        <v>km</v>
      </c>
    </row>
    <row r="951" spans="1:4">
      <c r="A951" s="68" t="s">
        <v>1286</v>
      </c>
      <c r="B951" s="68" t="s">
        <v>24545</v>
      </c>
      <c r="C951" s="68" t="s">
        <v>175</v>
      </c>
      <c r="D951" t="str">
        <f t="shared" si="14"/>
        <v>km</v>
      </c>
    </row>
    <row r="952" spans="1:4">
      <c r="A952" s="68" t="s">
        <v>1287</v>
      </c>
      <c r="B952" s="68" t="s">
        <v>24545</v>
      </c>
      <c r="C952" s="68" t="s">
        <v>175</v>
      </c>
      <c r="D952" t="str">
        <f t="shared" si="14"/>
        <v>km</v>
      </c>
    </row>
    <row r="953" spans="1:4">
      <c r="A953" s="68" t="s">
        <v>1288</v>
      </c>
      <c r="B953" s="68" t="s">
        <v>24546</v>
      </c>
      <c r="C953" s="68" t="s">
        <v>175</v>
      </c>
      <c r="D953" t="str">
        <f t="shared" si="14"/>
        <v>km</v>
      </c>
    </row>
    <row r="954" spans="1:4">
      <c r="A954" s="68" t="s">
        <v>1289</v>
      </c>
      <c r="B954" s="68" t="s">
        <v>24546</v>
      </c>
      <c r="C954" s="68" t="s">
        <v>175</v>
      </c>
      <c r="D954" t="str">
        <f t="shared" si="14"/>
        <v>km</v>
      </c>
    </row>
    <row r="955" spans="1:4">
      <c r="A955" s="68" t="s">
        <v>1290</v>
      </c>
      <c r="B955" s="68" t="s">
        <v>24547</v>
      </c>
      <c r="C955" s="68" t="s">
        <v>175</v>
      </c>
      <c r="D955" t="str">
        <f t="shared" si="14"/>
        <v>km</v>
      </c>
    </row>
    <row r="956" spans="1:4">
      <c r="A956" s="68" t="s">
        <v>1291</v>
      </c>
      <c r="B956" s="68" t="s">
        <v>24547</v>
      </c>
      <c r="C956" s="68" t="s">
        <v>175</v>
      </c>
      <c r="D956" t="str">
        <f t="shared" si="14"/>
        <v>km</v>
      </c>
    </row>
    <row r="957" spans="1:4">
      <c r="A957" s="68" t="s">
        <v>1292</v>
      </c>
      <c r="B957" s="68" t="s">
        <v>24548</v>
      </c>
      <c r="C957" s="68" t="s">
        <v>13</v>
      </c>
      <c r="D957" t="str">
        <f t="shared" si="14"/>
        <v>m2</v>
      </c>
    </row>
    <row r="958" spans="1:4">
      <c r="A958" s="68" t="s">
        <v>1293</v>
      </c>
      <c r="B958" s="68" t="s">
        <v>24548</v>
      </c>
      <c r="C958" s="68" t="s">
        <v>13</v>
      </c>
      <c r="D958" t="str">
        <f t="shared" si="14"/>
        <v>m2</v>
      </c>
    </row>
    <row r="959" spans="1:4">
      <c r="A959" s="68" t="s">
        <v>1294</v>
      </c>
      <c r="B959" s="68" t="s">
        <v>24549</v>
      </c>
      <c r="C959" s="68" t="s">
        <v>14</v>
      </c>
      <c r="D959" t="str">
        <f t="shared" si="14"/>
        <v>m</v>
      </c>
    </row>
    <row r="960" spans="1:4">
      <c r="A960" s="68" t="s">
        <v>1295</v>
      </c>
      <c r="B960" s="68" t="s">
        <v>24549</v>
      </c>
      <c r="C960" s="68" t="s">
        <v>14</v>
      </c>
      <c r="D960" t="str">
        <f t="shared" si="14"/>
        <v>m</v>
      </c>
    </row>
    <row r="961" spans="1:4">
      <c r="A961" s="68" t="s">
        <v>22936</v>
      </c>
      <c r="B961" s="68" t="s">
        <v>24550</v>
      </c>
      <c r="C961" s="68" t="s">
        <v>13</v>
      </c>
      <c r="D961" t="str">
        <f t="shared" si="14"/>
        <v>m2</v>
      </c>
    </row>
    <row r="962" spans="1:4">
      <c r="A962" s="68" t="s">
        <v>22937</v>
      </c>
      <c r="B962" s="68" t="s">
        <v>24550</v>
      </c>
      <c r="C962" s="68" t="s">
        <v>13</v>
      </c>
      <c r="D962" t="str">
        <f t="shared" si="14"/>
        <v>m2</v>
      </c>
    </row>
    <row r="963" spans="1:4">
      <c r="A963" s="68" t="s">
        <v>22938</v>
      </c>
      <c r="B963" s="68" t="s">
        <v>24551</v>
      </c>
      <c r="C963" s="68" t="s">
        <v>13</v>
      </c>
      <c r="D963" t="str">
        <f t="shared" si="14"/>
        <v>m2</v>
      </c>
    </row>
    <row r="964" spans="1:4">
      <c r="A964" s="68" t="s">
        <v>22939</v>
      </c>
      <c r="B964" s="68" t="s">
        <v>24551</v>
      </c>
      <c r="C964" s="68" t="s">
        <v>13</v>
      </c>
      <c r="D964" t="str">
        <f t="shared" si="14"/>
        <v>m2</v>
      </c>
    </row>
    <row r="965" spans="1:4">
      <c r="A965" s="68" t="s">
        <v>22940</v>
      </c>
      <c r="B965" s="68" t="s">
        <v>24552</v>
      </c>
      <c r="C965" s="68" t="s">
        <v>13</v>
      </c>
      <c r="D965" t="str">
        <f t="shared" si="14"/>
        <v>m2</v>
      </c>
    </row>
    <row r="966" spans="1:4">
      <c r="A966" s="68" t="s">
        <v>22941</v>
      </c>
      <c r="B966" s="68" t="s">
        <v>24552</v>
      </c>
      <c r="C966" s="68" t="s">
        <v>13</v>
      </c>
      <c r="D966" t="str">
        <f t="shared" si="14"/>
        <v>m2</v>
      </c>
    </row>
    <row r="967" spans="1:4">
      <c r="A967" s="68" t="s">
        <v>1296</v>
      </c>
      <c r="B967" s="68" t="s">
        <v>24553</v>
      </c>
      <c r="C967" s="68" t="s">
        <v>15</v>
      </c>
      <c r="D967" t="str">
        <f t="shared" ref="D967:D1030" si="15">LOWER(C967)</f>
        <v>un</v>
      </c>
    </row>
    <row r="968" spans="1:4">
      <c r="A968" s="68" t="s">
        <v>1297</v>
      </c>
      <c r="B968" s="68" t="s">
        <v>24553</v>
      </c>
      <c r="C968" s="68" t="s">
        <v>15</v>
      </c>
      <c r="D968" t="str">
        <f t="shared" si="15"/>
        <v>un</v>
      </c>
    </row>
    <row r="969" spans="1:4">
      <c r="A969" s="68" t="s">
        <v>1298</v>
      </c>
      <c r="B969" s="68" t="s">
        <v>24554</v>
      </c>
      <c r="C969" s="68" t="s">
        <v>15</v>
      </c>
      <c r="D969" t="str">
        <f t="shared" si="15"/>
        <v>un</v>
      </c>
    </row>
    <row r="970" spans="1:4">
      <c r="A970" s="68" t="s">
        <v>1299</v>
      </c>
      <c r="B970" s="68" t="s">
        <v>24554</v>
      </c>
      <c r="C970" s="68" t="s">
        <v>15</v>
      </c>
      <c r="D970" t="str">
        <f t="shared" si="15"/>
        <v>un</v>
      </c>
    </row>
    <row r="971" spans="1:4">
      <c r="A971" s="68" t="s">
        <v>1300</v>
      </c>
      <c r="B971" s="68" t="s">
        <v>24555</v>
      </c>
      <c r="C971" s="68" t="s">
        <v>15</v>
      </c>
      <c r="D971" t="str">
        <f t="shared" si="15"/>
        <v>un</v>
      </c>
    </row>
    <row r="972" spans="1:4">
      <c r="A972" s="68" t="s">
        <v>1301</v>
      </c>
      <c r="B972" s="68" t="s">
        <v>24555</v>
      </c>
      <c r="C972" s="68" t="s">
        <v>15</v>
      </c>
      <c r="D972" t="str">
        <f t="shared" si="15"/>
        <v>un</v>
      </c>
    </row>
    <row r="973" spans="1:4">
      <c r="A973" s="68" t="s">
        <v>1302</v>
      </c>
      <c r="B973" s="68" t="s">
        <v>24556</v>
      </c>
      <c r="C973" s="68" t="s">
        <v>15</v>
      </c>
      <c r="D973" t="str">
        <f t="shared" si="15"/>
        <v>un</v>
      </c>
    </row>
    <row r="974" spans="1:4">
      <c r="A974" s="68" t="s">
        <v>1303</v>
      </c>
      <c r="B974" s="68" t="s">
        <v>24556</v>
      </c>
      <c r="C974" s="68" t="s">
        <v>15</v>
      </c>
      <c r="D974" t="str">
        <f t="shared" si="15"/>
        <v>un</v>
      </c>
    </row>
    <row r="975" spans="1:4">
      <c r="A975" s="68" t="s">
        <v>1304</v>
      </c>
      <c r="B975" s="68" t="s">
        <v>24557</v>
      </c>
      <c r="C975" s="68" t="s">
        <v>15</v>
      </c>
      <c r="D975" t="str">
        <f t="shared" si="15"/>
        <v>un</v>
      </c>
    </row>
    <row r="976" spans="1:4">
      <c r="A976" s="68" t="s">
        <v>1305</v>
      </c>
      <c r="B976" s="68" t="s">
        <v>24557</v>
      </c>
      <c r="C976" s="68" t="s">
        <v>15</v>
      </c>
      <c r="D976" t="str">
        <f t="shared" si="15"/>
        <v>un</v>
      </c>
    </row>
    <row r="977" spans="1:4">
      <c r="A977" s="68" t="s">
        <v>1306</v>
      </c>
      <c r="B977" s="68" t="s">
        <v>24558</v>
      </c>
      <c r="C977" s="68" t="s">
        <v>15</v>
      </c>
      <c r="D977" t="str">
        <f t="shared" si="15"/>
        <v>un</v>
      </c>
    </row>
    <row r="978" spans="1:4">
      <c r="A978" s="68" t="s">
        <v>1307</v>
      </c>
      <c r="B978" s="68" t="s">
        <v>24558</v>
      </c>
      <c r="C978" s="68" t="s">
        <v>15</v>
      </c>
      <c r="D978" t="str">
        <f t="shared" si="15"/>
        <v>un</v>
      </c>
    </row>
    <row r="979" spans="1:4">
      <c r="A979" s="68" t="s">
        <v>1308</v>
      </c>
      <c r="B979" s="68" t="s">
        <v>24559</v>
      </c>
      <c r="C979" s="68" t="s">
        <v>15</v>
      </c>
      <c r="D979" t="str">
        <f t="shared" si="15"/>
        <v>un</v>
      </c>
    </row>
    <row r="980" spans="1:4">
      <c r="A980" s="68" t="s">
        <v>1309</v>
      </c>
      <c r="B980" s="68" t="s">
        <v>24559</v>
      </c>
      <c r="C980" s="68" t="s">
        <v>15</v>
      </c>
      <c r="D980" t="str">
        <f t="shared" si="15"/>
        <v>un</v>
      </c>
    </row>
    <row r="981" spans="1:4">
      <c r="A981" s="68" t="s">
        <v>1310</v>
      </c>
      <c r="B981" s="68" t="s">
        <v>24560</v>
      </c>
      <c r="C981" s="68" t="s">
        <v>15</v>
      </c>
      <c r="D981" t="str">
        <f t="shared" si="15"/>
        <v>un</v>
      </c>
    </row>
    <row r="982" spans="1:4">
      <c r="A982" s="68" t="s">
        <v>1311</v>
      </c>
      <c r="B982" s="68" t="s">
        <v>24560</v>
      </c>
      <c r="C982" s="68" t="s">
        <v>15</v>
      </c>
      <c r="D982" t="str">
        <f t="shared" si="15"/>
        <v>un</v>
      </c>
    </row>
    <row r="983" spans="1:4">
      <c r="A983" s="68" t="s">
        <v>1312</v>
      </c>
      <c r="B983" s="68" t="s">
        <v>24561</v>
      </c>
      <c r="C983" s="68" t="s">
        <v>15</v>
      </c>
      <c r="D983" t="str">
        <f t="shared" si="15"/>
        <v>un</v>
      </c>
    </row>
    <row r="984" spans="1:4">
      <c r="A984" s="68" t="s">
        <v>1313</v>
      </c>
      <c r="B984" s="68" t="s">
        <v>24561</v>
      </c>
      <c r="C984" s="68" t="s">
        <v>15</v>
      </c>
      <c r="D984" t="str">
        <f t="shared" si="15"/>
        <v>un</v>
      </c>
    </row>
    <row r="985" spans="1:4">
      <c r="A985" s="68" t="s">
        <v>1314</v>
      </c>
      <c r="B985" s="68" t="s">
        <v>24562</v>
      </c>
      <c r="C985" s="68" t="s">
        <v>13</v>
      </c>
      <c r="D985" t="str">
        <f t="shared" si="15"/>
        <v>m2</v>
      </c>
    </row>
    <row r="986" spans="1:4">
      <c r="A986" s="68" t="s">
        <v>1315</v>
      </c>
      <c r="B986" s="68" t="s">
        <v>24562</v>
      </c>
      <c r="C986" s="68" t="s">
        <v>13</v>
      </c>
      <c r="D986" t="str">
        <f t="shared" si="15"/>
        <v>m2</v>
      </c>
    </row>
    <row r="987" spans="1:4">
      <c r="A987" s="68" t="s">
        <v>1316</v>
      </c>
      <c r="B987" s="68" t="s">
        <v>24563</v>
      </c>
      <c r="C987" s="68" t="s">
        <v>13</v>
      </c>
      <c r="D987" t="str">
        <f t="shared" si="15"/>
        <v>m2</v>
      </c>
    </row>
    <row r="988" spans="1:4">
      <c r="A988" s="68" t="s">
        <v>1317</v>
      </c>
      <c r="B988" s="68" t="s">
        <v>24563</v>
      </c>
      <c r="C988" s="68" t="s">
        <v>13</v>
      </c>
      <c r="D988" t="str">
        <f t="shared" si="15"/>
        <v>m2</v>
      </c>
    </row>
    <row r="989" spans="1:4">
      <c r="A989" s="68" t="s">
        <v>1318</v>
      </c>
      <c r="B989" s="68" t="s">
        <v>24564</v>
      </c>
      <c r="C989" s="68" t="s">
        <v>13</v>
      </c>
      <c r="D989" t="str">
        <f t="shared" si="15"/>
        <v>m2</v>
      </c>
    </row>
    <row r="990" spans="1:4">
      <c r="A990" s="68" t="s">
        <v>1319</v>
      </c>
      <c r="B990" s="68" t="s">
        <v>24564</v>
      </c>
      <c r="C990" s="68" t="s">
        <v>13</v>
      </c>
      <c r="D990" t="str">
        <f t="shared" si="15"/>
        <v>m2</v>
      </c>
    </row>
    <row r="991" spans="1:4">
      <c r="A991" s="68" t="s">
        <v>1320</v>
      </c>
      <c r="B991" s="68" t="s">
        <v>24565</v>
      </c>
      <c r="C991" s="68" t="s">
        <v>13</v>
      </c>
      <c r="D991" t="str">
        <f t="shared" si="15"/>
        <v>m2</v>
      </c>
    </row>
    <row r="992" spans="1:4">
      <c r="A992" s="68" t="s">
        <v>1321</v>
      </c>
      <c r="B992" s="68" t="s">
        <v>24565</v>
      </c>
      <c r="C992" s="68" t="s">
        <v>13</v>
      </c>
      <c r="D992" t="str">
        <f t="shared" si="15"/>
        <v>m2</v>
      </c>
    </row>
    <row r="993" spans="1:4">
      <c r="A993" s="68" t="s">
        <v>1322</v>
      </c>
      <c r="B993" s="68" t="s">
        <v>24566</v>
      </c>
      <c r="C993" s="68" t="s">
        <v>13</v>
      </c>
      <c r="D993" t="str">
        <f t="shared" si="15"/>
        <v>m2</v>
      </c>
    </row>
    <row r="994" spans="1:4">
      <c r="A994" s="68" t="s">
        <v>1323</v>
      </c>
      <c r="B994" s="68" t="s">
        <v>24566</v>
      </c>
      <c r="C994" s="68" t="s">
        <v>13</v>
      </c>
      <c r="D994" t="str">
        <f t="shared" si="15"/>
        <v>m2</v>
      </c>
    </row>
    <row r="995" spans="1:4">
      <c r="A995" s="68" t="s">
        <v>1324</v>
      </c>
      <c r="B995" s="68" t="s">
        <v>24567</v>
      </c>
      <c r="C995" s="68" t="s">
        <v>13</v>
      </c>
      <c r="D995" t="str">
        <f t="shared" si="15"/>
        <v>m2</v>
      </c>
    </row>
    <row r="996" spans="1:4">
      <c r="A996" s="68" t="s">
        <v>1325</v>
      </c>
      <c r="B996" s="68" t="s">
        <v>24567</v>
      </c>
      <c r="C996" s="68" t="s">
        <v>13</v>
      </c>
      <c r="D996" t="str">
        <f t="shared" si="15"/>
        <v>m2</v>
      </c>
    </row>
    <row r="997" spans="1:4">
      <c r="A997" s="68" t="s">
        <v>1326</v>
      </c>
      <c r="B997" s="68" t="s">
        <v>24568</v>
      </c>
      <c r="C997" s="68" t="s">
        <v>13</v>
      </c>
      <c r="D997" t="str">
        <f t="shared" si="15"/>
        <v>m2</v>
      </c>
    </row>
    <row r="998" spans="1:4">
      <c r="A998" s="68" t="s">
        <v>1327</v>
      </c>
      <c r="B998" s="68" t="s">
        <v>24568</v>
      </c>
      <c r="C998" s="68" t="s">
        <v>13</v>
      </c>
      <c r="D998" t="str">
        <f t="shared" si="15"/>
        <v>m2</v>
      </c>
    </row>
    <row r="999" spans="1:4">
      <c r="A999" s="68" t="s">
        <v>1328</v>
      </c>
      <c r="B999" s="68" t="s">
        <v>24569</v>
      </c>
      <c r="C999" s="68" t="s">
        <v>13</v>
      </c>
      <c r="D999" t="str">
        <f t="shared" si="15"/>
        <v>m2</v>
      </c>
    </row>
    <row r="1000" spans="1:4">
      <c r="A1000" s="68" t="s">
        <v>1329</v>
      </c>
      <c r="B1000" s="68" t="s">
        <v>24569</v>
      </c>
      <c r="C1000" s="68" t="s">
        <v>13</v>
      </c>
      <c r="D1000" t="str">
        <f t="shared" si="15"/>
        <v>m2</v>
      </c>
    </row>
    <row r="1001" spans="1:4">
      <c r="A1001" s="68" t="s">
        <v>1330</v>
      </c>
      <c r="B1001" s="68" t="s">
        <v>24570</v>
      </c>
      <c r="C1001" s="68" t="s">
        <v>13</v>
      </c>
      <c r="D1001" t="str">
        <f t="shared" si="15"/>
        <v>m2</v>
      </c>
    </row>
    <row r="1002" spans="1:4">
      <c r="A1002" s="68" t="s">
        <v>1331</v>
      </c>
      <c r="B1002" s="68" t="s">
        <v>24570</v>
      </c>
      <c r="C1002" s="68" t="s">
        <v>13</v>
      </c>
      <c r="D1002" t="str">
        <f t="shared" si="15"/>
        <v>m2</v>
      </c>
    </row>
    <row r="1003" spans="1:4">
      <c r="A1003" s="68" t="s">
        <v>1332</v>
      </c>
      <c r="B1003" s="68" t="s">
        <v>24571</v>
      </c>
      <c r="C1003" s="68" t="s">
        <v>13</v>
      </c>
      <c r="D1003" t="str">
        <f t="shared" si="15"/>
        <v>m2</v>
      </c>
    </row>
    <row r="1004" spans="1:4">
      <c r="A1004" s="68" t="s">
        <v>1333</v>
      </c>
      <c r="B1004" s="68" t="s">
        <v>24571</v>
      </c>
      <c r="C1004" s="68" t="s">
        <v>13</v>
      </c>
      <c r="D1004" t="str">
        <f t="shared" si="15"/>
        <v>m2</v>
      </c>
    </row>
    <row r="1005" spans="1:4">
      <c r="A1005" s="68" t="s">
        <v>1334</v>
      </c>
      <c r="B1005" s="68" t="s">
        <v>24572</v>
      </c>
      <c r="C1005" s="68" t="s">
        <v>13</v>
      </c>
      <c r="D1005" t="str">
        <f t="shared" si="15"/>
        <v>m2</v>
      </c>
    </row>
    <row r="1006" spans="1:4">
      <c r="A1006" s="68" t="s">
        <v>1335</v>
      </c>
      <c r="B1006" s="68" t="s">
        <v>24572</v>
      </c>
      <c r="C1006" s="68" t="s">
        <v>13</v>
      </c>
      <c r="D1006" t="str">
        <f t="shared" si="15"/>
        <v>m2</v>
      </c>
    </row>
    <row r="1007" spans="1:4">
      <c r="A1007" s="68" t="s">
        <v>1336</v>
      </c>
      <c r="B1007" s="68" t="s">
        <v>24573</v>
      </c>
      <c r="C1007" s="68" t="s">
        <v>13</v>
      </c>
      <c r="D1007" t="str">
        <f t="shared" si="15"/>
        <v>m2</v>
      </c>
    </row>
    <row r="1008" spans="1:4">
      <c r="A1008" s="68" t="s">
        <v>1337</v>
      </c>
      <c r="B1008" s="68" t="s">
        <v>24573</v>
      </c>
      <c r="C1008" s="68" t="s">
        <v>13</v>
      </c>
      <c r="D1008" t="str">
        <f t="shared" si="15"/>
        <v>m2</v>
      </c>
    </row>
    <row r="1009" spans="1:4">
      <c r="A1009" s="68" t="s">
        <v>1338</v>
      </c>
      <c r="B1009" s="68" t="s">
        <v>24574</v>
      </c>
      <c r="C1009" s="68" t="s">
        <v>13</v>
      </c>
      <c r="D1009" t="str">
        <f t="shared" si="15"/>
        <v>m2</v>
      </c>
    </row>
    <row r="1010" spans="1:4">
      <c r="A1010" s="68" t="s">
        <v>1339</v>
      </c>
      <c r="B1010" s="68" t="s">
        <v>24574</v>
      </c>
      <c r="C1010" s="68" t="s">
        <v>13</v>
      </c>
      <c r="D1010" t="str">
        <f t="shared" si="15"/>
        <v>m2</v>
      </c>
    </row>
    <row r="1011" spans="1:4">
      <c r="A1011" s="68" t="s">
        <v>1340</v>
      </c>
      <c r="B1011" s="68" t="s">
        <v>24575</v>
      </c>
      <c r="C1011" s="68" t="s">
        <v>13</v>
      </c>
      <c r="D1011" t="str">
        <f t="shared" si="15"/>
        <v>m2</v>
      </c>
    </row>
    <row r="1012" spans="1:4">
      <c r="A1012" s="68" t="s">
        <v>1341</v>
      </c>
      <c r="B1012" s="68" t="s">
        <v>24575</v>
      </c>
      <c r="C1012" s="68" t="s">
        <v>13</v>
      </c>
      <c r="D1012" t="str">
        <f t="shared" si="15"/>
        <v>m2</v>
      </c>
    </row>
    <row r="1013" spans="1:4">
      <c r="A1013" s="68" t="s">
        <v>1342</v>
      </c>
      <c r="B1013" s="68" t="s">
        <v>24576</v>
      </c>
      <c r="C1013" s="68" t="s">
        <v>13</v>
      </c>
      <c r="D1013" t="str">
        <f t="shared" si="15"/>
        <v>m2</v>
      </c>
    </row>
    <row r="1014" spans="1:4">
      <c r="A1014" s="68" t="s">
        <v>1343</v>
      </c>
      <c r="B1014" s="68" t="s">
        <v>24576</v>
      </c>
      <c r="C1014" s="68" t="s">
        <v>13</v>
      </c>
      <c r="D1014" t="str">
        <f t="shared" si="15"/>
        <v>m2</v>
      </c>
    </row>
    <row r="1015" spans="1:4">
      <c r="A1015" s="68" t="s">
        <v>1344</v>
      </c>
      <c r="B1015" s="68" t="s">
        <v>24577</v>
      </c>
      <c r="C1015" s="68" t="s">
        <v>13</v>
      </c>
      <c r="D1015" t="str">
        <f t="shared" si="15"/>
        <v>m2</v>
      </c>
    </row>
    <row r="1016" spans="1:4">
      <c r="A1016" s="68" t="s">
        <v>1345</v>
      </c>
      <c r="B1016" s="68" t="s">
        <v>24577</v>
      </c>
      <c r="C1016" s="68" t="s">
        <v>13</v>
      </c>
      <c r="D1016" t="str">
        <f t="shared" si="15"/>
        <v>m2</v>
      </c>
    </row>
    <row r="1017" spans="1:4">
      <c r="A1017" s="68" t="s">
        <v>1346</v>
      </c>
      <c r="B1017" s="68" t="s">
        <v>24578</v>
      </c>
      <c r="C1017" s="68" t="s">
        <v>13</v>
      </c>
      <c r="D1017" t="str">
        <f t="shared" si="15"/>
        <v>m2</v>
      </c>
    </row>
    <row r="1018" spans="1:4">
      <c r="A1018" s="68" t="s">
        <v>1347</v>
      </c>
      <c r="B1018" s="68" t="s">
        <v>24578</v>
      </c>
      <c r="C1018" s="68" t="s">
        <v>13</v>
      </c>
      <c r="D1018" t="str">
        <f t="shared" si="15"/>
        <v>m2</v>
      </c>
    </row>
    <row r="1019" spans="1:4">
      <c r="A1019" s="68" t="s">
        <v>1348</v>
      </c>
      <c r="B1019" s="68" t="s">
        <v>24579</v>
      </c>
      <c r="C1019" s="68" t="s">
        <v>13</v>
      </c>
      <c r="D1019" t="str">
        <f t="shared" si="15"/>
        <v>m2</v>
      </c>
    </row>
    <row r="1020" spans="1:4">
      <c r="A1020" s="68" t="s">
        <v>1349</v>
      </c>
      <c r="B1020" s="68" t="s">
        <v>24579</v>
      </c>
      <c r="C1020" s="68" t="s">
        <v>13</v>
      </c>
      <c r="D1020" t="str">
        <f t="shared" si="15"/>
        <v>m2</v>
      </c>
    </row>
    <row r="1021" spans="1:4">
      <c r="A1021" s="68" t="s">
        <v>1350</v>
      </c>
      <c r="B1021" s="68" t="s">
        <v>24580</v>
      </c>
      <c r="C1021" s="68" t="s">
        <v>13</v>
      </c>
      <c r="D1021" t="str">
        <f t="shared" si="15"/>
        <v>m2</v>
      </c>
    </row>
    <row r="1022" spans="1:4">
      <c r="A1022" s="68" t="s">
        <v>1351</v>
      </c>
      <c r="B1022" s="68" t="s">
        <v>24580</v>
      </c>
      <c r="C1022" s="68" t="s">
        <v>13</v>
      </c>
      <c r="D1022" t="str">
        <f t="shared" si="15"/>
        <v>m2</v>
      </c>
    </row>
    <row r="1023" spans="1:4">
      <c r="A1023" s="68" t="s">
        <v>1352</v>
      </c>
      <c r="B1023" s="68" t="s">
        <v>24581</v>
      </c>
      <c r="C1023" s="68" t="s">
        <v>13</v>
      </c>
      <c r="D1023" t="str">
        <f t="shared" si="15"/>
        <v>m2</v>
      </c>
    </row>
    <row r="1024" spans="1:4">
      <c r="A1024" s="68" t="s">
        <v>1353</v>
      </c>
      <c r="B1024" s="68" t="s">
        <v>24581</v>
      </c>
      <c r="C1024" s="68" t="s">
        <v>13</v>
      </c>
      <c r="D1024" t="str">
        <f t="shared" si="15"/>
        <v>m2</v>
      </c>
    </row>
    <row r="1025" spans="1:4">
      <c r="A1025" s="68" t="s">
        <v>1354</v>
      </c>
      <c r="B1025" s="68" t="s">
        <v>24582</v>
      </c>
      <c r="C1025" s="68" t="s">
        <v>13</v>
      </c>
      <c r="D1025" t="str">
        <f t="shared" si="15"/>
        <v>m2</v>
      </c>
    </row>
    <row r="1026" spans="1:4">
      <c r="A1026" s="68" t="s">
        <v>1355</v>
      </c>
      <c r="B1026" s="68" t="s">
        <v>24582</v>
      </c>
      <c r="C1026" s="68" t="s">
        <v>13</v>
      </c>
      <c r="D1026" t="str">
        <f t="shared" si="15"/>
        <v>m2</v>
      </c>
    </row>
    <row r="1027" spans="1:4">
      <c r="A1027" s="68" t="s">
        <v>1356</v>
      </c>
      <c r="B1027" s="68" t="s">
        <v>24583</v>
      </c>
      <c r="C1027" s="68" t="s">
        <v>13</v>
      </c>
      <c r="D1027" t="str">
        <f t="shared" si="15"/>
        <v>m2</v>
      </c>
    </row>
    <row r="1028" spans="1:4">
      <c r="A1028" s="68" t="s">
        <v>1357</v>
      </c>
      <c r="B1028" s="68" t="s">
        <v>24583</v>
      </c>
      <c r="C1028" s="68" t="s">
        <v>13</v>
      </c>
      <c r="D1028" t="str">
        <f t="shared" si="15"/>
        <v>m2</v>
      </c>
    </row>
    <row r="1029" spans="1:4">
      <c r="A1029" s="68" t="s">
        <v>1358</v>
      </c>
      <c r="B1029" s="68" t="s">
        <v>24584</v>
      </c>
      <c r="C1029" s="68" t="s">
        <v>13</v>
      </c>
      <c r="D1029" t="str">
        <f t="shared" si="15"/>
        <v>m2</v>
      </c>
    </row>
    <row r="1030" spans="1:4">
      <c r="A1030" s="68" t="s">
        <v>1359</v>
      </c>
      <c r="B1030" s="68" t="s">
        <v>24584</v>
      </c>
      <c r="C1030" s="68" t="s">
        <v>13</v>
      </c>
      <c r="D1030" t="str">
        <f t="shared" si="15"/>
        <v>m2</v>
      </c>
    </row>
    <row r="1031" spans="1:4">
      <c r="A1031" s="68" t="s">
        <v>1360</v>
      </c>
      <c r="B1031" s="68" t="s">
        <v>24585</v>
      </c>
      <c r="C1031" s="68" t="s">
        <v>13</v>
      </c>
      <c r="D1031" t="str">
        <f t="shared" ref="D1031:D1094" si="16">LOWER(C1031)</f>
        <v>m2</v>
      </c>
    </row>
    <row r="1032" spans="1:4">
      <c r="A1032" s="68" t="s">
        <v>1361</v>
      </c>
      <c r="B1032" s="68" t="s">
        <v>24585</v>
      </c>
      <c r="C1032" s="68" t="s">
        <v>13</v>
      </c>
      <c r="D1032" t="str">
        <f t="shared" si="16"/>
        <v>m2</v>
      </c>
    </row>
    <row r="1033" spans="1:4">
      <c r="A1033" s="68" t="s">
        <v>1362</v>
      </c>
      <c r="B1033" s="68" t="s">
        <v>24586</v>
      </c>
      <c r="C1033" s="68" t="s">
        <v>13</v>
      </c>
      <c r="D1033" t="str">
        <f t="shared" si="16"/>
        <v>m2</v>
      </c>
    </row>
    <row r="1034" spans="1:4">
      <c r="A1034" s="68" t="s">
        <v>1363</v>
      </c>
      <c r="B1034" s="68" t="s">
        <v>24586</v>
      </c>
      <c r="C1034" s="68" t="s">
        <v>13</v>
      </c>
      <c r="D1034" t="str">
        <f t="shared" si="16"/>
        <v>m2</v>
      </c>
    </row>
    <row r="1035" spans="1:4">
      <c r="A1035" s="68" t="s">
        <v>1364</v>
      </c>
      <c r="B1035" s="68" t="s">
        <v>24587</v>
      </c>
      <c r="C1035" s="68" t="s">
        <v>13</v>
      </c>
      <c r="D1035" t="str">
        <f t="shared" si="16"/>
        <v>m2</v>
      </c>
    </row>
    <row r="1036" spans="1:4">
      <c r="A1036" s="68" t="s">
        <v>1365</v>
      </c>
      <c r="B1036" s="68" t="s">
        <v>24587</v>
      </c>
      <c r="C1036" s="68" t="s">
        <v>13</v>
      </c>
      <c r="D1036" t="str">
        <f t="shared" si="16"/>
        <v>m2</v>
      </c>
    </row>
    <row r="1037" spans="1:4">
      <c r="A1037" s="68" t="s">
        <v>1366</v>
      </c>
      <c r="B1037" s="68" t="s">
        <v>24588</v>
      </c>
      <c r="C1037" s="68" t="s">
        <v>13</v>
      </c>
      <c r="D1037" t="str">
        <f t="shared" si="16"/>
        <v>m2</v>
      </c>
    </row>
    <row r="1038" spans="1:4">
      <c r="A1038" s="68" t="s">
        <v>1367</v>
      </c>
      <c r="B1038" s="68" t="s">
        <v>24588</v>
      </c>
      <c r="C1038" s="68" t="s">
        <v>13</v>
      </c>
      <c r="D1038" t="str">
        <f t="shared" si="16"/>
        <v>m2</v>
      </c>
    </row>
    <row r="1039" spans="1:4">
      <c r="A1039" s="68" t="s">
        <v>1368</v>
      </c>
      <c r="B1039" s="68" t="s">
        <v>24589</v>
      </c>
      <c r="C1039" s="68" t="s">
        <v>13</v>
      </c>
      <c r="D1039" t="str">
        <f t="shared" si="16"/>
        <v>m2</v>
      </c>
    </row>
    <row r="1040" spans="1:4">
      <c r="A1040" s="68" t="s">
        <v>1369</v>
      </c>
      <c r="B1040" s="68" t="s">
        <v>24589</v>
      </c>
      <c r="C1040" s="68" t="s">
        <v>13</v>
      </c>
      <c r="D1040" t="str">
        <f t="shared" si="16"/>
        <v>m2</v>
      </c>
    </row>
    <row r="1041" spans="1:4">
      <c r="A1041" s="68" t="s">
        <v>1370</v>
      </c>
      <c r="B1041" s="68" t="s">
        <v>24590</v>
      </c>
      <c r="C1041" s="68" t="s">
        <v>13</v>
      </c>
      <c r="D1041" t="str">
        <f t="shared" si="16"/>
        <v>m2</v>
      </c>
    </row>
    <row r="1042" spans="1:4">
      <c r="A1042" s="68" t="s">
        <v>1371</v>
      </c>
      <c r="B1042" s="68" t="s">
        <v>24590</v>
      </c>
      <c r="C1042" s="68" t="s">
        <v>13</v>
      </c>
      <c r="D1042" t="str">
        <f t="shared" si="16"/>
        <v>m2</v>
      </c>
    </row>
    <row r="1043" spans="1:4">
      <c r="A1043" s="68" t="s">
        <v>1372</v>
      </c>
      <c r="B1043" s="68" t="s">
        <v>24591</v>
      </c>
      <c r="C1043" s="68" t="s">
        <v>13</v>
      </c>
      <c r="D1043" t="str">
        <f t="shared" si="16"/>
        <v>m2</v>
      </c>
    </row>
    <row r="1044" spans="1:4">
      <c r="A1044" s="68" t="s">
        <v>1373</v>
      </c>
      <c r="B1044" s="68" t="s">
        <v>24591</v>
      </c>
      <c r="C1044" s="68" t="s">
        <v>13</v>
      </c>
      <c r="D1044" t="str">
        <f t="shared" si="16"/>
        <v>m2</v>
      </c>
    </row>
    <row r="1045" spans="1:4">
      <c r="A1045" s="68" t="s">
        <v>1374</v>
      </c>
      <c r="B1045" s="68" t="s">
        <v>24592</v>
      </c>
      <c r="C1045" s="68" t="s">
        <v>13</v>
      </c>
      <c r="D1045" t="str">
        <f t="shared" si="16"/>
        <v>m2</v>
      </c>
    </row>
    <row r="1046" spans="1:4">
      <c r="A1046" s="68" t="s">
        <v>1375</v>
      </c>
      <c r="B1046" s="68" t="s">
        <v>24592</v>
      </c>
      <c r="C1046" s="68" t="s">
        <v>13</v>
      </c>
      <c r="D1046" t="str">
        <f t="shared" si="16"/>
        <v>m2</v>
      </c>
    </row>
    <row r="1047" spans="1:4">
      <c r="A1047" s="68" t="s">
        <v>1376</v>
      </c>
      <c r="B1047" s="68" t="s">
        <v>24593</v>
      </c>
      <c r="C1047" s="68" t="s">
        <v>13</v>
      </c>
      <c r="D1047" t="str">
        <f t="shared" si="16"/>
        <v>m2</v>
      </c>
    </row>
    <row r="1048" spans="1:4">
      <c r="A1048" s="68" t="s">
        <v>1377</v>
      </c>
      <c r="B1048" s="68" t="s">
        <v>24593</v>
      </c>
      <c r="C1048" s="68" t="s">
        <v>13</v>
      </c>
      <c r="D1048" t="str">
        <f t="shared" si="16"/>
        <v>m2</v>
      </c>
    </row>
    <row r="1049" spans="1:4">
      <c r="A1049" s="68" t="s">
        <v>1378</v>
      </c>
      <c r="B1049" s="68" t="s">
        <v>24594</v>
      </c>
      <c r="C1049" s="68" t="s">
        <v>13</v>
      </c>
      <c r="D1049" t="str">
        <f t="shared" si="16"/>
        <v>m2</v>
      </c>
    </row>
    <row r="1050" spans="1:4">
      <c r="A1050" s="68" t="s">
        <v>1379</v>
      </c>
      <c r="B1050" s="68" t="s">
        <v>24594</v>
      </c>
      <c r="C1050" s="68" t="s">
        <v>13</v>
      </c>
      <c r="D1050" t="str">
        <f t="shared" si="16"/>
        <v>m2</v>
      </c>
    </row>
    <row r="1051" spans="1:4">
      <c r="A1051" s="68" t="s">
        <v>1380</v>
      </c>
      <c r="B1051" s="68" t="s">
        <v>24595</v>
      </c>
      <c r="C1051" s="68" t="s">
        <v>13</v>
      </c>
      <c r="D1051" t="str">
        <f t="shared" si="16"/>
        <v>m2</v>
      </c>
    </row>
    <row r="1052" spans="1:4">
      <c r="A1052" s="68" t="s">
        <v>1381</v>
      </c>
      <c r="B1052" s="68" t="s">
        <v>24595</v>
      </c>
      <c r="C1052" s="68" t="s">
        <v>13</v>
      </c>
      <c r="D1052" t="str">
        <f t="shared" si="16"/>
        <v>m2</v>
      </c>
    </row>
    <row r="1053" spans="1:4">
      <c r="A1053" s="68" t="s">
        <v>1382</v>
      </c>
      <c r="B1053" s="68" t="s">
        <v>24596</v>
      </c>
      <c r="C1053" s="68" t="s">
        <v>13</v>
      </c>
      <c r="D1053" t="str">
        <f t="shared" si="16"/>
        <v>m2</v>
      </c>
    </row>
    <row r="1054" spans="1:4">
      <c r="A1054" s="68" t="s">
        <v>1383</v>
      </c>
      <c r="B1054" s="68" t="s">
        <v>24596</v>
      </c>
      <c r="C1054" s="68" t="s">
        <v>13</v>
      </c>
      <c r="D1054" t="str">
        <f t="shared" si="16"/>
        <v>m2</v>
      </c>
    </row>
    <row r="1055" spans="1:4">
      <c r="A1055" s="68" t="s">
        <v>1384</v>
      </c>
      <c r="B1055" s="68" t="s">
        <v>24597</v>
      </c>
      <c r="C1055" s="68" t="s">
        <v>13</v>
      </c>
      <c r="D1055" t="str">
        <f t="shared" si="16"/>
        <v>m2</v>
      </c>
    </row>
    <row r="1056" spans="1:4">
      <c r="A1056" s="68" t="s">
        <v>1385</v>
      </c>
      <c r="B1056" s="68" t="s">
        <v>24597</v>
      </c>
      <c r="C1056" s="68" t="s">
        <v>13</v>
      </c>
      <c r="D1056" t="str">
        <f t="shared" si="16"/>
        <v>m2</v>
      </c>
    </row>
    <row r="1057" spans="1:4">
      <c r="A1057" s="68" t="s">
        <v>1386</v>
      </c>
      <c r="B1057" s="68" t="s">
        <v>24598</v>
      </c>
      <c r="C1057" s="68" t="s">
        <v>13</v>
      </c>
      <c r="D1057" t="str">
        <f t="shared" si="16"/>
        <v>m2</v>
      </c>
    </row>
    <row r="1058" spans="1:4">
      <c r="A1058" s="68" t="s">
        <v>1387</v>
      </c>
      <c r="B1058" s="68" t="s">
        <v>24598</v>
      </c>
      <c r="C1058" s="68" t="s">
        <v>13</v>
      </c>
      <c r="D1058" t="str">
        <f t="shared" si="16"/>
        <v>m2</v>
      </c>
    </row>
    <row r="1059" spans="1:4">
      <c r="A1059" s="68" t="s">
        <v>1388</v>
      </c>
      <c r="B1059" s="68" t="s">
        <v>24599</v>
      </c>
      <c r="C1059" s="68" t="s">
        <v>13</v>
      </c>
      <c r="D1059" t="str">
        <f t="shared" si="16"/>
        <v>m2</v>
      </c>
    </row>
    <row r="1060" spans="1:4">
      <c r="A1060" s="68" t="s">
        <v>1389</v>
      </c>
      <c r="B1060" s="68" t="s">
        <v>24599</v>
      </c>
      <c r="C1060" s="68" t="s">
        <v>13</v>
      </c>
      <c r="D1060" t="str">
        <f t="shared" si="16"/>
        <v>m2</v>
      </c>
    </row>
    <row r="1061" spans="1:4">
      <c r="A1061" s="68" t="s">
        <v>1390</v>
      </c>
      <c r="B1061" s="68" t="s">
        <v>24600</v>
      </c>
      <c r="C1061" s="68" t="s">
        <v>13</v>
      </c>
      <c r="D1061" t="str">
        <f t="shared" si="16"/>
        <v>m2</v>
      </c>
    </row>
    <row r="1062" spans="1:4">
      <c r="A1062" s="68" t="s">
        <v>1391</v>
      </c>
      <c r="B1062" s="68" t="s">
        <v>24600</v>
      </c>
      <c r="C1062" s="68" t="s">
        <v>13</v>
      </c>
      <c r="D1062" t="str">
        <f t="shared" si="16"/>
        <v>m2</v>
      </c>
    </row>
    <row r="1063" spans="1:4">
      <c r="A1063" s="68" t="s">
        <v>1392</v>
      </c>
      <c r="B1063" s="68" t="s">
        <v>24601</v>
      </c>
      <c r="C1063" s="68" t="s">
        <v>13</v>
      </c>
      <c r="D1063" t="str">
        <f t="shared" si="16"/>
        <v>m2</v>
      </c>
    </row>
    <row r="1064" spans="1:4">
      <c r="A1064" s="68" t="s">
        <v>1393</v>
      </c>
      <c r="B1064" s="68" t="s">
        <v>24601</v>
      </c>
      <c r="C1064" s="68" t="s">
        <v>13</v>
      </c>
      <c r="D1064" t="str">
        <f t="shared" si="16"/>
        <v>m2</v>
      </c>
    </row>
    <row r="1065" spans="1:4">
      <c r="A1065" s="68" t="s">
        <v>1394</v>
      </c>
      <c r="B1065" s="68" t="s">
        <v>24602</v>
      </c>
      <c r="C1065" s="68" t="s">
        <v>13</v>
      </c>
      <c r="D1065" t="str">
        <f t="shared" si="16"/>
        <v>m2</v>
      </c>
    </row>
    <row r="1066" spans="1:4">
      <c r="A1066" s="68" t="s">
        <v>1395</v>
      </c>
      <c r="B1066" s="68" t="s">
        <v>24602</v>
      </c>
      <c r="C1066" s="68" t="s">
        <v>13</v>
      </c>
      <c r="D1066" t="str">
        <f t="shared" si="16"/>
        <v>m2</v>
      </c>
    </row>
    <row r="1067" spans="1:4">
      <c r="A1067" s="68" t="s">
        <v>1396</v>
      </c>
      <c r="B1067" s="68" t="s">
        <v>24603</v>
      </c>
      <c r="C1067" s="68" t="s">
        <v>13</v>
      </c>
      <c r="D1067" t="str">
        <f t="shared" si="16"/>
        <v>m2</v>
      </c>
    </row>
    <row r="1068" spans="1:4">
      <c r="A1068" s="68" t="s">
        <v>1397</v>
      </c>
      <c r="B1068" s="68" t="s">
        <v>24603</v>
      </c>
      <c r="C1068" s="68" t="s">
        <v>13</v>
      </c>
      <c r="D1068" t="str">
        <f t="shared" si="16"/>
        <v>m2</v>
      </c>
    </row>
    <row r="1069" spans="1:4">
      <c r="A1069" s="68" t="s">
        <v>1398</v>
      </c>
      <c r="B1069" s="68" t="s">
        <v>24604</v>
      </c>
      <c r="C1069" s="68" t="s">
        <v>13</v>
      </c>
      <c r="D1069" t="str">
        <f t="shared" si="16"/>
        <v>m2</v>
      </c>
    </row>
    <row r="1070" spans="1:4">
      <c r="A1070" s="68" t="s">
        <v>1399</v>
      </c>
      <c r="B1070" s="68" t="s">
        <v>24604</v>
      </c>
      <c r="C1070" s="68" t="s">
        <v>13</v>
      </c>
      <c r="D1070" t="str">
        <f t="shared" si="16"/>
        <v>m2</v>
      </c>
    </row>
    <row r="1071" spans="1:4">
      <c r="A1071" s="68" t="s">
        <v>1400</v>
      </c>
      <c r="B1071" s="68" t="s">
        <v>24605</v>
      </c>
      <c r="C1071" s="68" t="s">
        <v>13</v>
      </c>
      <c r="D1071" t="str">
        <f t="shared" si="16"/>
        <v>m2</v>
      </c>
    </row>
    <row r="1072" spans="1:4">
      <c r="A1072" s="68" t="s">
        <v>1401</v>
      </c>
      <c r="B1072" s="68" t="s">
        <v>24605</v>
      </c>
      <c r="C1072" s="68" t="s">
        <v>13</v>
      </c>
      <c r="D1072" t="str">
        <f t="shared" si="16"/>
        <v>m2</v>
      </c>
    </row>
    <row r="1073" spans="1:4">
      <c r="A1073" s="68" t="s">
        <v>1402</v>
      </c>
      <c r="B1073" s="68" t="s">
        <v>24606</v>
      </c>
      <c r="C1073" s="68" t="s">
        <v>13</v>
      </c>
      <c r="D1073" t="str">
        <f t="shared" si="16"/>
        <v>m2</v>
      </c>
    </row>
    <row r="1074" spans="1:4">
      <c r="A1074" s="68" t="s">
        <v>1403</v>
      </c>
      <c r="B1074" s="68" t="s">
        <v>24606</v>
      </c>
      <c r="C1074" s="68" t="s">
        <v>13</v>
      </c>
      <c r="D1074" t="str">
        <f t="shared" si="16"/>
        <v>m2</v>
      </c>
    </row>
    <row r="1075" spans="1:4">
      <c r="A1075" s="68" t="s">
        <v>1404</v>
      </c>
      <c r="B1075" s="68" t="s">
        <v>24607</v>
      </c>
      <c r="C1075" s="68" t="s">
        <v>13</v>
      </c>
      <c r="D1075" t="str">
        <f t="shared" si="16"/>
        <v>m2</v>
      </c>
    </row>
    <row r="1076" spans="1:4">
      <c r="A1076" s="68" t="s">
        <v>1405</v>
      </c>
      <c r="B1076" s="68" t="s">
        <v>24607</v>
      </c>
      <c r="C1076" s="68" t="s">
        <v>13</v>
      </c>
      <c r="D1076" t="str">
        <f t="shared" si="16"/>
        <v>m2</v>
      </c>
    </row>
    <row r="1077" spans="1:4">
      <c r="A1077" s="68" t="s">
        <v>1406</v>
      </c>
      <c r="B1077" s="68" t="s">
        <v>24608</v>
      </c>
      <c r="C1077" s="68" t="s">
        <v>13</v>
      </c>
      <c r="D1077" t="str">
        <f t="shared" si="16"/>
        <v>m2</v>
      </c>
    </row>
    <row r="1078" spans="1:4">
      <c r="A1078" s="68" t="s">
        <v>1407</v>
      </c>
      <c r="B1078" s="68" t="s">
        <v>24608</v>
      </c>
      <c r="C1078" s="68" t="s">
        <v>13</v>
      </c>
      <c r="D1078" t="str">
        <f t="shared" si="16"/>
        <v>m2</v>
      </c>
    </row>
    <row r="1079" spans="1:4">
      <c r="A1079" s="68" t="s">
        <v>1408</v>
      </c>
      <c r="B1079" s="68" t="s">
        <v>24609</v>
      </c>
      <c r="C1079" s="68" t="s">
        <v>13</v>
      </c>
      <c r="D1079" t="str">
        <f t="shared" si="16"/>
        <v>m2</v>
      </c>
    </row>
    <row r="1080" spans="1:4">
      <c r="A1080" s="68" t="s">
        <v>1409</v>
      </c>
      <c r="B1080" s="68" t="s">
        <v>24609</v>
      </c>
      <c r="C1080" s="68" t="s">
        <v>13</v>
      </c>
      <c r="D1080" t="str">
        <f t="shared" si="16"/>
        <v>m2</v>
      </c>
    </row>
    <row r="1081" spans="1:4">
      <c r="A1081" s="68" t="s">
        <v>1410</v>
      </c>
      <c r="B1081" s="68" t="s">
        <v>24610</v>
      </c>
      <c r="C1081" s="68" t="s">
        <v>13</v>
      </c>
      <c r="D1081" t="str">
        <f t="shared" si="16"/>
        <v>m2</v>
      </c>
    </row>
    <row r="1082" spans="1:4">
      <c r="A1082" s="68" t="s">
        <v>1411</v>
      </c>
      <c r="B1082" s="68" t="s">
        <v>24610</v>
      </c>
      <c r="C1082" s="68" t="s">
        <v>13</v>
      </c>
      <c r="D1082" t="str">
        <f t="shared" si="16"/>
        <v>m2</v>
      </c>
    </row>
    <row r="1083" spans="1:4">
      <c r="A1083" s="68" t="s">
        <v>1412</v>
      </c>
      <c r="B1083" s="68" t="s">
        <v>24611</v>
      </c>
      <c r="C1083" s="68" t="s">
        <v>13</v>
      </c>
      <c r="D1083" t="str">
        <f t="shared" si="16"/>
        <v>m2</v>
      </c>
    </row>
    <row r="1084" spans="1:4">
      <c r="A1084" s="68" t="s">
        <v>1413</v>
      </c>
      <c r="B1084" s="68" t="s">
        <v>24611</v>
      </c>
      <c r="C1084" s="68" t="s">
        <v>13</v>
      </c>
      <c r="D1084" t="str">
        <f t="shared" si="16"/>
        <v>m2</v>
      </c>
    </row>
    <row r="1085" spans="1:4">
      <c r="A1085" s="68" t="s">
        <v>1414</v>
      </c>
      <c r="B1085" s="68" t="s">
        <v>24612</v>
      </c>
      <c r="C1085" s="68" t="s">
        <v>13</v>
      </c>
      <c r="D1085" t="str">
        <f t="shared" si="16"/>
        <v>m2</v>
      </c>
    </row>
    <row r="1086" spans="1:4">
      <c r="A1086" s="68" t="s">
        <v>1415</v>
      </c>
      <c r="B1086" s="68" t="s">
        <v>24612</v>
      </c>
      <c r="C1086" s="68" t="s">
        <v>13</v>
      </c>
      <c r="D1086" t="str">
        <f t="shared" si="16"/>
        <v>m2</v>
      </c>
    </row>
    <row r="1087" spans="1:4">
      <c r="A1087" s="68" t="s">
        <v>1416</v>
      </c>
      <c r="B1087" s="68" t="s">
        <v>24613</v>
      </c>
      <c r="C1087" s="68" t="s">
        <v>13</v>
      </c>
      <c r="D1087" t="str">
        <f t="shared" si="16"/>
        <v>m2</v>
      </c>
    </row>
    <row r="1088" spans="1:4">
      <c r="A1088" s="68" t="s">
        <v>1417</v>
      </c>
      <c r="B1088" s="68" t="s">
        <v>24613</v>
      </c>
      <c r="C1088" s="68" t="s">
        <v>13</v>
      </c>
      <c r="D1088" t="str">
        <f t="shared" si="16"/>
        <v>m2</v>
      </c>
    </row>
    <row r="1089" spans="1:4">
      <c r="A1089" s="68" t="s">
        <v>1418</v>
      </c>
      <c r="B1089" s="68" t="s">
        <v>24614</v>
      </c>
      <c r="C1089" s="68" t="s">
        <v>13</v>
      </c>
      <c r="D1089" t="str">
        <f t="shared" si="16"/>
        <v>m2</v>
      </c>
    </row>
    <row r="1090" spans="1:4">
      <c r="A1090" s="68" t="s">
        <v>1419</v>
      </c>
      <c r="B1090" s="68" t="s">
        <v>24614</v>
      </c>
      <c r="C1090" s="68" t="s">
        <v>13</v>
      </c>
      <c r="D1090" t="str">
        <f t="shared" si="16"/>
        <v>m2</v>
      </c>
    </row>
    <row r="1091" spans="1:4">
      <c r="A1091" s="68" t="s">
        <v>1420</v>
      </c>
      <c r="B1091" s="68" t="s">
        <v>24615</v>
      </c>
      <c r="C1091" s="68" t="s">
        <v>13</v>
      </c>
      <c r="D1091" t="str">
        <f t="shared" si="16"/>
        <v>m2</v>
      </c>
    </row>
    <row r="1092" spans="1:4">
      <c r="A1092" s="68" t="s">
        <v>1421</v>
      </c>
      <c r="B1092" s="68" t="s">
        <v>24615</v>
      </c>
      <c r="C1092" s="68" t="s">
        <v>13</v>
      </c>
      <c r="D1092" t="str">
        <f t="shared" si="16"/>
        <v>m2</v>
      </c>
    </row>
    <row r="1093" spans="1:4">
      <c r="A1093" s="68" t="s">
        <v>1422</v>
      </c>
      <c r="B1093" s="68" t="s">
        <v>24616</v>
      </c>
      <c r="C1093" s="68" t="s">
        <v>13</v>
      </c>
      <c r="D1093" t="str">
        <f t="shared" si="16"/>
        <v>m2</v>
      </c>
    </row>
    <row r="1094" spans="1:4">
      <c r="A1094" s="68" t="s">
        <v>1423</v>
      </c>
      <c r="B1094" s="68" t="s">
        <v>24616</v>
      </c>
      <c r="C1094" s="68" t="s">
        <v>13</v>
      </c>
      <c r="D1094" t="str">
        <f t="shared" si="16"/>
        <v>m2</v>
      </c>
    </row>
    <row r="1095" spans="1:4">
      <c r="A1095" s="68" t="s">
        <v>1424</v>
      </c>
      <c r="B1095" s="68" t="s">
        <v>24617</v>
      </c>
      <c r="C1095" s="68" t="s">
        <v>13</v>
      </c>
      <c r="D1095" t="str">
        <f t="shared" ref="D1095:D1158" si="17">LOWER(C1095)</f>
        <v>m2</v>
      </c>
    </row>
    <row r="1096" spans="1:4">
      <c r="A1096" s="68" t="s">
        <v>1425</v>
      </c>
      <c r="B1096" s="68" t="s">
        <v>24617</v>
      </c>
      <c r="C1096" s="68" t="s">
        <v>13</v>
      </c>
      <c r="D1096" t="str">
        <f t="shared" si="17"/>
        <v>m2</v>
      </c>
    </row>
    <row r="1097" spans="1:4">
      <c r="A1097" s="68" t="s">
        <v>1426</v>
      </c>
      <c r="B1097" s="68" t="s">
        <v>24618</v>
      </c>
      <c r="C1097" s="68" t="s">
        <v>13</v>
      </c>
      <c r="D1097" t="str">
        <f t="shared" si="17"/>
        <v>m2</v>
      </c>
    </row>
    <row r="1098" spans="1:4">
      <c r="A1098" s="68" t="s">
        <v>1427</v>
      </c>
      <c r="B1098" s="68" t="s">
        <v>24618</v>
      </c>
      <c r="C1098" s="68" t="s">
        <v>13</v>
      </c>
      <c r="D1098" t="str">
        <f t="shared" si="17"/>
        <v>m2</v>
      </c>
    </row>
    <row r="1099" spans="1:4">
      <c r="A1099" s="68" t="s">
        <v>1428</v>
      </c>
      <c r="B1099" s="68" t="s">
        <v>24619</v>
      </c>
      <c r="C1099" s="68" t="s">
        <v>13</v>
      </c>
      <c r="D1099" t="str">
        <f t="shared" si="17"/>
        <v>m2</v>
      </c>
    </row>
    <row r="1100" spans="1:4">
      <c r="A1100" s="68" t="s">
        <v>1429</v>
      </c>
      <c r="B1100" s="68" t="s">
        <v>24619</v>
      </c>
      <c r="C1100" s="68" t="s">
        <v>13</v>
      </c>
      <c r="D1100" t="str">
        <f t="shared" si="17"/>
        <v>m2</v>
      </c>
    </row>
    <row r="1101" spans="1:4">
      <c r="A1101" s="68" t="s">
        <v>1430</v>
      </c>
      <c r="B1101" s="68" t="s">
        <v>24620</v>
      </c>
      <c r="C1101" s="68" t="s">
        <v>13</v>
      </c>
      <c r="D1101" t="str">
        <f t="shared" si="17"/>
        <v>m2</v>
      </c>
    </row>
    <row r="1102" spans="1:4">
      <c r="A1102" s="68" t="s">
        <v>1431</v>
      </c>
      <c r="B1102" s="68" t="s">
        <v>24620</v>
      </c>
      <c r="C1102" s="68" t="s">
        <v>13</v>
      </c>
      <c r="D1102" t="str">
        <f t="shared" si="17"/>
        <v>m2</v>
      </c>
    </row>
    <row r="1103" spans="1:4">
      <c r="A1103" s="68" t="s">
        <v>1432</v>
      </c>
      <c r="B1103" s="68" t="s">
        <v>24621</v>
      </c>
      <c r="C1103" s="68" t="s">
        <v>13</v>
      </c>
      <c r="D1103" t="str">
        <f t="shared" si="17"/>
        <v>m2</v>
      </c>
    </row>
    <row r="1104" spans="1:4">
      <c r="A1104" s="68" t="s">
        <v>1433</v>
      </c>
      <c r="B1104" s="68" t="s">
        <v>24621</v>
      </c>
      <c r="C1104" s="68" t="s">
        <v>13</v>
      </c>
      <c r="D1104" t="str">
        <f t="shared" si="17"/>
        <v>m2</v>
      </c>
    </row>
    <row r="1105" spans="1:4">
      <c r="A1105" s="68" t="s">
        <v>1434</v>
      </c>
      <c r="B1105" s="68" t="s">
        <v>24622</v>
      </c>
      <c r="C1105" s="68" t="s">
        <v>13</v>
      </c>
      <c r="D1105" t="str">
        <f t="shared" si="17"/>
        <v>m2</v>
      </c>
    </row>
    <row r="1106" spans="1:4">
      <c r="A1106" s="68" t="s">
        <v>1435</v>
      </c>
      <c r="B1106" s="68" t="s">
        <v>24622</v>
      </c>
      <c r="C1106" s="68" t="s">
        <v>13</v>
      </c>
      <c r="D1106" t="str">
        <f t="shared" si="17"/>
        <v>m2</v>
      </c>
    </row>
    <row r="1107" spans="1:4">
      <c r="A1107" s="68" t="s">
        <v>1436</v>
      </c>
      <c r="B1107" s="68" t="s">
        <v>24623</v>
      </c>
      <c r="C1107" s="68" t="s">
        <v>13</v>
      </c>
      <c r="D1107" t="str">
        <f t="shared" si="17"/>
        <v>m2</v>
      </c>
    </row>
    <row r="1108" spans="1:4">
      <c r="A1108" s="68" t="s">
        <v>1437</v>
      </c>
      <c r="B1108" s="68" t="s">
        <v>24623</v>
      </c>
      <c r="C1108" s="68" t="s">
        <v>13</v>
      </c>
      <c r="D1108" t="str">
        <f t="shared" si="17"/>
        <v>m2</v>
      </c>
    </row>
    <row r="1109" spans="1:4">
      <c r="A1109" s="68" t="s">
        <v>1438</v>
      </c>
      <c r="B1109" s="68" t="s">
        <v>24624</v>
      </c>
      <c r="C1109" s="68" t="s">
        <v>13</v>
      </c>
      <c r="D1109" t="str">
        <f t="shared" si="17"/>
        <v>m2</v>
      </c>
    </row>
    <row r="1110" spans="1:4">
      <c r="A1110" s="68" t="s">
        <v>1439</v>
      </c>
      <c r="B1110" s="68" t="s">
        <v>24624</v>
      </c>
      <c r="C1110" s="68" t="s">
        <v>13</v>
      </c>
      <c r="D1110" t="str">
        <f t="shared" si="17"/>
        <v>m2</v>
      </c>
    </row>
    <row r="1111" spans="1:4">
      <c r="A1111" s="68" t="s">
        <v>1440</v>
      </c>
      <c r="B1111" s="68" t="s">
        <v>24625</v>
      </c>
      <c r="C1111" s="68" t="s">
        <v>13</v>
      </c>
      <c r="D1111" t="str">
        <f t="shared" si="17"/>
        <v>m2</v>
      </c>
    </row>
    <row r="1112" spans="1:4">
      <c r="A1112" s="68" t="s">
        <v>1441</v>
      </c>
      <c r="B1112" s="68" t="s">
        <v>24625</v>
      </c>
      <c r="C1112" s="68" t="s">
        <v>13</v>
      </c>
      <c r="D1112" t="str">
        <f t="shared" si="17"/>
        <v>m2</v>
      </c>
    </row>
    <row r="1113" spans="1:4">
      <c r="A1113" s="68" t="s">
        <v>1442</v>
      </c>
      <c r="B1113" s="68" t="s">
        <v>24626</v>
      </c>
      <c r="C1113" s="68" t="s">
        <v>13</v>
      </c>
      <c r="D1113" t="str">
        <f t="shared" si="17"/>
        <v>m2</v>
      </c>
    </row>
    <row r="1114" spans="1:4">
      <c r="A1114" s="68" t="s">
        <v>1443</v>
      </c>
      <c r="B1114" s="68" t="s">
        <v>24626</v>
      </c>
      <c r="C1114" s="68" t="s">
        <v>13</v>
      </c>
      <c r="D1114" t="str">
        <f t="shared" si="17"/>
        <v>m2</v>
      </c>
    </row>
    <row r="1115" spans="1:4">
      <c r="A1115" s="68" t="s">
        <v>1444</v>
      </c>
      <c r="B1115" s="68" t="s">
        <v>24627</v>
      </c>
      <c r="C1115" s="68" t="s">
        <v>13</v>
      </c>
      <c r="D1115" t="str">
        <f t="shared" si="17"/>
        <v>m2</v>
      </c>
    </row>
    <row r="1116" spans="1:4">
      <c r="A1116" s="68" t="s">
        <v>1445</v>
      </c>
      <c r="B1116" s="68" t="s">
        <v>24627</v>
      </c>
      <c r="C1116" s="68" t="s">
        <v>13</v>
      </c>
      <c r="D1116" t="str">
        <f t="shared" si="17"/>
        <v>m2</v>
      </c>
    </row>
    <row r="1117" spans="1:4">
      <c r="A1117" s="68" t="s">
        <v>1446</v>
      </c>
      <c r="B1117" s="68" t="s">
        <v>24628</v>
      </c>
      <c r="C1117" s="68" t="s">
        <v>13</v>
      </c>
      <c r="D1117" t="str">
        <f t="shared" si="17"/>
        <v>m2</v>
      </c>
    </row>
    <row r="1118" spans="1:4">
      <c r="A1118" s="68" t="s">
        <v>1447</v>
      </c>
      <c r="B1118" s="68" t="s">
        <v>24628</v>
      </c>
      <c r="C1118" s="68" t="s">
        <v>13</v>
      </c>
      <c r="D1118" t="str">
        <f t="shared" si="17"/>
        <v>m2</v>
      </c>
    </row>
    <row r="1119" spans="1:4">
      <c r="A1119" s="68" t="s">
        <v>1448</v>
      </c>
      <c r="B1119" s="68" t="s">
        <v>24629</v>
      </c>
      <c r="C1119" s="68" t="s">
        <v>13</v>
      </c>
      <c r="D1119" t="str">
        <f t="shared" si="17"/>
        <v>m2</v>
      </c>
    </row>
    <row r="1120" spans="1:4">
      <c r="A1120" s="68" t="s">
        <v>1449</v>
      </c>
      <c r="B1120" s="68" t="s">
        <v>24629</v>
      </c>
      <c r="C1120" s="68" t="s">
        <v>13</v>
      </c>
      <c r="D1120" t="str">
        <f t="shared" si="17"/>
        <v>m2</v>
      </c>
    </row>
    <row r="1121" spans="1:4">
      <c r="A1121" s="68" t="s">
        <v>1450</v>
      </c>
      <c r="B1121" s="68" t="s">
        <v>24630</v>
      </c>
      <c r="C1121" s="68" t="s">
        <v>13</v>
      </c>
      <c r="D1121" t="str">
        <f t="shared" si="17"/>
        <v>m2</v>
      </c>
    </row>
    <row r="1122" spans="1:4">
      <c r="A1122" s="68" t="s">
        <v>1451</v>
      </c>
      <c r="B1122" s="68" t="s">
        <v>24630</v>
      </c>
      <c r="C1122" s="68" t="s">
        <v>13</v>
      </c>
      <c r="D1122" t="str">
        <f t="shared" si="17"/>
        <v>m2</v>
      </c>
    </row>
    <row r="1123" spans="1:4">
      <c r="A1123" s="68" t="s">
        <v>1452</v>
      </c>
      <c r="B1123" s="68" t="s">
        <v>24631</v>
      </c>
      <c r="C1123" s="68" t="s">
        <v>13</v>
      </c>
      <c r="D1123" t="str">
        <f t="shared" si="17"/>
        <v>m2</v>
      </c>
    </row>
    <row r="1124" spans="1:4">
      <c r="A1124" s="68" t="s">
        <v>1453</v>
      </c>
      <c r="B1124" s="68" t="s">
        <v>24631</v>
      </c>
      <c r="C1124" s="68" t="s">
        <v>13</v>
      </c>
      <c r="D1124" t="str">
        <f t="shared" si="17"/>
        <v>m2</v>
      </c>
    </row>
    <row r="1125" spans="1:4">
      <c r="A1125" s="68" t="s">
        <v>1454</v>
      </c>
      <c r="B1125" s="68" t="s">
        <v>24632</v>
      </c>
      <c r="C1125" s="68" t="s">
        <v>13</v>
      </c>
      <c r="D1125" t="str">
        <f t="shared" si="17"/>
        <v>m2</v>
      </c>
    </row>
    <row r="1126" spans="1:4">
      <c r="A1126" s="68" t="s">
        <v>1455</v>
      </c>
      <c r="B1126" s="68" t="s">
        <v>24632</v>
      </c>
      <c r="C1126" s="68" t="s">
        <v>13</v>
      </c>
      <c r="D1126" t="str">
        <f t="shared" si="17"/>
        <v>m2</v>
      </c>
    </row>
    <row r="1127" spans="1:4">
      <c r="A1127" s="68" t="s">
        <v>1456</v>
      </c>
      <c r="B1127" s="68" t="s">
        <v>24633</v>
      </c>
      <c r="C1127" s="68" t="s">
        <v>13</v>
      </c>
      <c r="D1127" t="str">
        <f t="shared" si="17"/>
        <v>m2</v>
      </c>
    </row>
    <row r="1128" spans="1:4">
      <c r="A1128" s="68" t="s">
        <v>1457</v>
      </c>
      <c r="B1128" s="68" t="s">
        <v>24633</v>
      </c>
      <c r="C1128" s="68" t="s">
        <v>13</v>
      </c>
      <c r="D1128" t="str">
        <f t="shared" si="17"/>
        <v>m2</v>
      </c>
    </row>
    <row r="1129" spans="1:4">
      <c r="A1129" s="68" t="s">
        <v>1458</v>
      </c>
      <c r="B1129" s="68" t="s">
        <v>24634</v>
      </c>
      <c r="C1129" s="68" t="s">
        <v>13</v>
      </c>
      <c r="D1129" t="str">
        <f t="shared" si="17"/>
        <v>m2</v>
      </c>
    </row>
    <row r="1130" spans="1:4">
      <c r="A1130" s="68" t="s">
        <v>1459</v>
      </c>
      <c r="B1130" s="68" t="s">
        <v>24634</v>
      </c>
      <c r="C1130" s="68" t="s">
        <v>13</v>
      </c>
      <c r="D1130" t="str">
        <f t="shared" si="17"/>
        <v>m2</v>
      </c>
    </row>
    <row r="1131" spans="1:4">
      <c r="A1131" s="68" t="s">
        <v>1460</v>
      </c>
      <c r="B1131" s="68" t="s">
        <v>24635</v>
      </c>
      <c r="C1131" s="68" t="s">
        <v>13</v>
      </c>
      <c r="D1131" t="str">
        <f t="shared" si="17"/>
        <v>m2</v>
      </c>
    </row>
    <row r="1132" spans="1:4">
      <c r="A1132" s="68" t="s">
        <v>1461</v>
      </c>
      <c r="B1132" s="68" t="s">
        <v>24635</v>
      </c>
      <c r="C1132" s="68" t="s">
        <v>13</v>
      </c>
      <c r="D1132" t="str">
        <f t="shared" si="17"/>
        <v>m2</v>
      </c>
    </row>
    <row r="1133" spans="1:4">
      <c r="A1133" s="68" t="s">
        <v>1462</v>
      </c>
      <c r="B1133" s="68" t="s">
        <v>24163</v>
      </c>
      <c r="C1133" s="68" t="s">
        <v>13</v>
      </c>
      <c r="D1133" t="str">
        <f t="shared" si="17"/>
        <v>m2</v>
      </c>
    </row>
    <row r="1134" spans="1:4">
      <c r="A1134" s="68" t="s">
        <v>1463</v>
      </c>
      <c r="B1134" s="68" t="s">
        <v>24163</v>
      </c>
      <c r="C1134" s="68" t="s">
        <v>13</v>
      </c>
      <c r="D1134" t="str">
        <f t="shared" si="17"/>
        <v>m2</v>
      </c>
    </row>
    <row r="1135" spans="1:4">
      <c r="A1135" s="68" t="s">
        <v>1464</v>
      </c>
      <c r="B1135" s="68" t="s">
        <v>24636</v>
      </c>
      <c r="C1135" s="68" t="s">
        <v>13</v>
      </c>
      <c r="D1135" t="str">
        <f t="shared" si="17"/>
        <v>m2</v>
      </c>
    </row>
    <row r="1136" spans="1:4">
      <c r="A1136" s="68" t="s">
        <v>1465</v>
      </c>
      <c r="B1136" s="68" t="s">
        <v>24636</v>
      </c>
      <c r="C1136" s="68" t="s">
        <v>13</v>
      </c>
      <c r="D1136" t="str">
        <f t="shared" si="17"/>
        <v>m2</v>
      </c>
    </row>
    <row r="1137" spans="1:4">
      <c r="A1137" s="68" t="s">
        <v>1466</v>
      </c>
      <c r="B1137" s="68" t="s">
        <v>24637</v>
      </c>
      <c r="C1137" s="68" t="s">
        <v>13</v>
      </c>
      <c r="D1137" t="str">
        <f t="shared" si="17"/>
        <v>m2</v>
      </c>
    </row>
    <row r="1138" spans="1:4">
      <c r="A1138" s="68" t="s">
        <v>1467</v>
      </c>
      <c r="B1138" s="68" t="s">
        <v>24637</v>
      </c>
      <c r="C1138" s="68" t="s">
        <v>13</v>
      </c>
      <c r="D1138" t="str">
        <f t="shared" si="17"/>
        <v>m2</v>
      </c>
    </row>
    <row r="1139" spans="1:4">
      <c r="A1139" s="68" t="s">
        <v>1468</v>
      </c>
      <c r="B1139" s="68" t="s">
        <v>24638</v>
      </c>
      <c r="C1139" s="68" t="s">
        <v>13</v>
      </c>
      <c r="D1139" t="str">
        <f t="shared" si="17"/>
        <v>m2</v>
      </c>
    </row>
    <row r="1140" spans="1:4">
      <c r="A1140" s="68" t="s">
        <v>1469</v>
      </c>
      <c r="B1140" s="68" t="s">
        <v>24638</v>
      </c>
      <c r="C1140" s="68" t="s">
        <v>13</v>
      </c>
      <c r="D1140" t="str">
        <f t="shared" si="17"/>
        <v>m2</v>
      </c>
    </row>
    <row r="1141" spans="1:4">
      <c r="A1141" s="68" t="s">
        <v>1470</v>
      </c>
      <c r="B1141" s="68" t="s">
        <v>24639</v>
      </c>
      <c r="C1141" s="68" t="s">
        <v>13</v>
      </c>
      <c r="D1141" t="str">
        <f t="shared" si="17"/>
        <v>m2</v>
      </c>
    </row>
    <row r="1142" spans="1:4">
      <c r="A1142" s="68" t="s">
        <v>1471</v>
      </c>
      <c r="B1142" s="68" t="s">
        <v>24639</v>
      </c>
      <c r="C1142" s="68" t="s">
        <v>13</v>
      </c>
      <c r="D1142" t="str">
        <f t="shared" si="17"/>
        <v>m2</v>
      </c>
    </row>
    <row r="1143" spans="1:4">
      <c r="A1143" s="68" t="s">
        <v>1472</v>
      </c>
      <c r="B1143" s="68" t="s">
        <v>24640</v>
      </c>
      <c r="C1143" s="68" t="s">
        <v>13</v>
      </c>
      <c r="D1143" t="str">
        <f t="shared" si="17"/>
        <v>m2</v>
      </c>
    </row>
    <row r="1144" spans="1:4">
      <c r="A1144" s="68" t="s">
        <v>1473</v>
      </c>
      <c r="B1144" s="68" t="s">
        <v>24640</v>
      </c>
      <c r="C1144" s="68" t="s">
        <v>13</v>
      </c>
      <c r="D1144" t="str">
        <f t="shared" si="17"/>
        <v>m2</v>
      </c>
    </row>
    <row r="1145" spans="1:4">
      <c r="A1145" s="68" t="s">
        <v>1474</v>
      </c>
      <c r="B1145" s="68" t="s">
        <v>24641</v>
      </c>
      <c r="C1145" s="68" t="s">
        <v>13</v>
      </c>
      <c r="D1145" t="str">
        <f t="shared" si="17"/>
        <v>m2</v>
      </c>
    </row>
    <row r="1146" spans="1:4">
      <c r="A1146" s="68" t="s">
        <v>1475</v>
      </c>
      <c r="B1146" s="68" t="s">
        <v>24641</v>
      </c>
      <c r="C1146" s="68" t="s">
        <v>13</v>
      </c>
      <c r="D1146" t="str">
        <f t="shared" si="17"/>
        <v>m2</v>
      </c>
    </row>
    <row r="1147" spans="1:4">
      <c r="A1147" s="68" t="s">
        <v>1476</v>
      </c>
      <c r="B1147" s="68" t="s">
        <v>24642</v>
      </c>
      <c r="C1147" s="68" t="s">
        <v>13</v>
      </c>
      <c r="D1147" t="str">
        <f t="shared" si="17"/>
        <v>m2</v>
      </c>
    </row>
    <row r="1148" spans="1:4">
      <c r="A1148" s="68" t="s">
        <v>1477</v>
      </c>
      <c r="B1148" s="68" t="s">
        <v>24642</v>
      </c>
      <c r="C1148" s="68" t="s">
        <v>13</v>
      </c>
      <c r="D1148" t="str">
        <f t="shared" si="17"/>
        <v>m2</v>
      </c>
    </row>
    <row r="1149" spans="1:4">
      <c r="A1149" s="68" t="s">
        <v>1478</v>
      </c>
      <c r="B1149" s="68" t="s">
        <v>24643</v>
      </c>
      <c r="C1149" s="68" t="s">
        <v>13</v>
      </c>
      <c r="D1149" t="str">
        <f t="shared" si="17"/>
        <v>m2</v>
      </c>
    </row>
    <row r="1150" spans="1:4">
      <c r="A1150" s="68" t="s">
        <v>1479</v>
      </c>
      <c r="B1150" s="68" t="s">
        <v>24643</v>
      </c>
      <c r="C1150" s="68" t="s">
        <v>13</v>
      </c>
      <c r="D1150" t="str">
        <f t="shared" si="17"/>
        <v>m2</v>
      </c>
    </row>
    <row r="1151" spans="1:4">
      <c r="A1151" s="68" t="s">
        <v>1480</v>
      </c>
      <c r="B1151" s="68" t="s">
        <v>24644</v>
      </c>
      <c r="C1151" s="68" t="s">
        <v>13</v>
      </c>
      <c r="D1151" t="str">
        <f t="shared" si="17"/>
        <v>m2</v>
      </c>
    </row>
    <row r="1152" spans="1:4">
      <c r="A1152" s="68" t="s">
        <v>1481</v>
      </c>
      <c r="B1152" s="68" t="s">
        <v>24644</v>
      </c>
      <c r="C1152" s="68" t="s">
        <v>13</v>
      </c>
      <c r="D1152" t="str">
        <f t="shared" si="17"/>
        <v>m2</v>
      </c>
    </row>
    <row r="1153" spans="1:4">
      <c r="A1153" s="68" t="s">
        <v>1482</v>
      </c>
      <c r="B1153" s="68" t="s">
        <v>24645</v>
      </c>
      <c r="C1153" s="68" t="s">
        <v>13</v>
      </c>
      <c r="D1153" t="str">
        <f t="shared" si="17"/>
        <v>m2</v>
      </c>
    </row>
    <row r="1154" spans="1:4">
      <c r="A1154" s="68" t="s">
        <v>1483</v>
      </c>
      <c r="B1154" s="68" t="s">
        <v>24645</v>
      </c>
      <c r="C1154" s="68" t="s">
        <v>13</v>
      </c>
      <c r="D1154" t="str">
        <f t="shared" si="17"/>
        <v>m2</v>
      </c>
    </row>
    <row r="1155" spans="1:4">
      <c r="A1155" s="68" t="s">
        <v>1484</v>
      </c>
      <c r="B1155" s="68" t="s">
        <v>24646</v>
      </c>
      <c r="C1155" s="68" t="s">
        <v>13</v>
      </c>
      <c r="D1155" t="str">
        <f t="shared" si="17"/>
        <v>m2</v>
      </c>
    </row>
    <row r="1156" spans="1:4">
      <c r="A1156" s="68" t="s">
        <v>1485</v>
      </c>
      <c r="B1156" s="68" t="s">
        <v>24646</v>
      </c>
      <c r="C1156" s="68" t="s">
        <v>13</v>
      </c>
      <c r="D1156" t="str">
        <f t="shared" si="17"/>
        <v>m2</v>
      </c>
    </row>
    <row r="1157" spans="1:4">
      <c r="A1157" s="68" t="s">
        <v>1486</v>
      </c>
      <c r="B1157" s="68" t="s">
        <v>24647</v>
      </c>
      <c r="C1157" s="68" t="s">
        <v>13</v>
      </c>
      <c r="D1157" t="str">
        <f t="shared" si="17"/>
        <v>m2</v>
      </c>
    </row>
    <row r="1158" spans="1:4">
      <c r="A1158" s="68" t="s">
        <v>1487</v>
      </c>
      <c r="B1158" s="68" t="s">
        <v>24647</v>
      </c>
      <c r="C1158" s="68" t="s">
        <v>13</v>
      </c>
      <c r="D1158" t="str">
        <f t="shared" si="17"/>
        <v>m2</v>
      </c>
    </row>
    <row r="1159" spans="1:4">
      <c r="A1159" s="68" t="s">
        <v>1488</v>
      </c>
      <c r="B1159" s="68" t="s">
        <v>24648</v>
      </c>
      <c r="C1159" s="68" t="s">
        <v>13</v>
      </c>
      <c r="D1159" t="str">
        <f t="shared" ref="D1159:D1222" si="18">LOWER(C1159)</f>
        <v>m2</v>
      </c>
    </row>
    <row r="1160" spans="1:4">
      <c r="A1160" s="68" t="s">
        <v>1489</v>
      </c>
      <c r="B1160" s="68" t="s">
        <v>24648</v>
      </c>
      <c r="C1160" s="68" t="s">
        <v>13</v>
      </c>
      <c r="D1160" t="str">
        <f t="shared" si="18"/>
        <v>m2</v>
      </c>
    </row>
    <row r="1161" spans="1:4">
      <c r="A1161" s="68" t="s">
        <v>1490</v>
      </c>
      <c r="B1161" s="68" t="s">
        <v>24649</v>
      </c>
      <c r="C1161" s="68" t="s">
        <v>13</v>
      </c>
      <c r="D1161" t="str">
        <f t="shared" si="18"/>
        <v>m2</v>
      </c>
    </row>
    <row r="1162" spans="1:4">
      <c r="A1162" s="68" t="s">
        <v>1491</v>
      </c>
      <c r="B1162" s="68" t="s">
        <v>24649</v>
      </c>
      <c r="C1162" s="68" t="s">
        <v>13</v>
      </c>
      <c r="D1162" t="str">
        <f t="shared" si="18"/>
        <v>m2</v>
      </c>
    </row>
    <row r="1163" spans="1:4">
      <c r="A1163" s="68" t="s">
        <v>1492</v>
      </c>
      <c r="B1163" s="68" t="s">
        <v>24650</v>
      </c>
      <c r="C1163" s="68" t="s">
        <v>13</v>
      </c>
      <c r="D1163" t="str">
        <f t="shared" si="18"/>
        <v>m2</v>
      </c>
    </row>
    <row r="1164" spans="1:4">
      <c r="A1164" s="68" t="s">
        <v>1493</v>
      </c>
      <c r="B1164" s="68" t="s">
        <v>24650</v>
      </c>
      <c r="C1164" s="68" t="s">
        <v>13</v>
      </c>
      <c r="D1164" t="str">
        <f t="shared" si="18"/>
        <v>m2</v>
      </c>
    </row>
    <row r="1165" spans="1:4">
      <c r="A1165" s="68" t="s">
        <v>1494</v>
      </c>
      <c r="B1165" s="68" t="s">
        <v>24651</v>
      </c>
      <c r="C1165" s="68" t="s">
        <v>13</v>
      </c>
      <c r="D1165" t="str">
        <f t="shared" si="18"/>
        <v>m2</v>
      </c>
    </row>
    <row r="1166" spans="1:4">
      <c r="A1166" s="68" t="s">
        <v>1495</v>
      </c>
      <c r="B1166" s="68" t="s">
        <v>24651</v>
      </c>
      <c r="C1166" s="68" t="s">
        <v>13</v>
      </c>
      <c r="D1166" t="str">
        <f t="shared" si="18"/>
        <v>m2</v>
      </c>
    </row>
    <row r="1167" spans="1:4">
      <c r="A1167" s="68" t="s">
        <v>1496</v>
      </c>
      <c r="B1167" s="68" t="s">
        <v>24652</v>
      </c>
      <c r="C1167" s="68" t="s">
        <v>13</v>
      </c>
      <c r="D1167" t="str">
        <f t="shared" si="18"/>
        <v>m2</v>
      </c>
    </row>
    <row r="1168" spans="1:4">
      <c r="A1168" s="68" t="s">
        <v>1497</v>
      </c>
      <c r="B1168" s="68" t="s">
        <v>24652</v>
      </c>
      <c r="C1168" s="68" t="s">
        <v>13</v>
      </c>
      <c r="D1168" t="str">
        <f t="shared" si="18"/>
        <v>m2</v>
      </c>
    </row>
    <row r="1169" spans="1:4">
      <c r="A1169" s="68" t="s">
        <v>1498</v>
      </c>
      <c r="B1169" s="68" t="s">
        <v>24653</v>
      </c>
      <c r="C1169" s="68" t="s">
        <v>13</v>
      </c>
      <c r="D1169" t="str">
        <f t="shared" si="18"/>
        <v>m2</v>
      </c>
    </row>
    <row r="1170" spans="1:4">
      <c r="A1170" s="68" t="s">
        <v>1499</v>
      </c>
      <c r="B1170" s="68" t="s">
        <v>24653</v>
      </c>
      <c r="C1170" s="68" t="s">
        <v>13</v>
      </c>
      <c r="D1170" t="str">
        <f t="shared" si="18"/>
        <v>m2</v>
      </c>
    </row>
    <row r="1171" spans="1:4">
      <c r="A1171" s="68" t="s">
        <v>1500</v>
      </c>
      <c r="B1171" s="68" t="s">
        <v>24654</v>
      </c>
      <c r="C1171" s="68" t="s">
        <v>15</v>
      </c>
      <c r="D1171" t="str">
        <f t="shared" si="18"/>
        <v>un</v>
      </c>
    </row>
    <row r="1172" spans="1:4">
      <c r="A1172" s="68" t="s">
        <v>1501</v>
      </c>
      <c r="B1172" s="68" t="s">
        <v>24654</v>
      </c>
      <c r="C1172" s="68" t="s">
        <v>15</v>
      </c>
      <c r="D1172" t="str">
        <f t="shared" si="18"/>
        <v>un</v>
      </c>
    </row>
    <row r="1173" spans="1:4">
      <c r="A1173" s="68" t="s">
        <v>1502</v>
      </c>
      <c r="B1173" s="68" t="s">
        <v>24655</v>
      </c>
      <c r="C1173" s="68" t="s">
        <v>13</v>
      </c>
      <c r="D1173" t="str">
        <f t="shared" si="18"/>
        <v>m2</v>
      </c>
    </row>
    <row r="1174" spans="1:4">
      <c r="A1174" s="68" t="s">
        <v>1503</v>
      </c>
      <c r="B1174" s="68" t="s">
        <v>24655</v>
      </c>
      <c r="C1174" s="68" t="s">
        <v>13</v>
      </c>
      <c r="D1174" t="str">
        <f t="shared" si="18"/>
        <v>m2</v>
      </c>
    </row>
    <row r="1175" spans="1:4">
      <c r="A1175" s="68" t="s">
        <v>1504</v>
      </c>
      <c r="B1175" s="68" t="s">
        <v>24656</v>
      </c>
      <c r="C1175" s="68" t="s">
        <v>13</v>
      </c>
      <c r="D1175" t="str">
        <f t="shared" si="18"/>
        <v>m2</v>
      </c>
    </row>
    <row r="1176" spans="1:4">
      <c r="A1176" s="68" t="s">
        <v>1505</v>
      </c>
      <c r="B1176" s="68" t="s">
        <v>24656</v>
      </c>
      <c r="C1176" s="68" t="s">
        <v>13</v>
      </c>
      <c r="D1176" t="str">
        <f t="shared" si="18"/>
        <v>m2</v>
      </c>
    </row>
    <row r="1177" spans="1:4">
      <c r="A1177" s="68" t="s">
        <v>1506</v>
      </c>
      <c r="B1177" s="68" t="s">
        <v>24657</v>
      </c>
      <c r="C1177" s="68" t="s">
        <v>13</v>
      </c>
      <c r="D1177" t="str">
        <f t="shared" si="18"/>
        <v>m2</v>
      </c>
    </row>
    <row r="1178" spans="1:4">
      <c r="A1178" s="68" t="s">
        <v>1507</v>
      </c>
      <c r="B1178" s="68" t="s">
        <v>24657</v>
      </c>
      <c r="C1178" s="68" t="s">
        <v>13</v>
      </c>
      <c r="D1178" t="str">
        <f t="shared" si="18"/>
        <v>m2</v>
      </c>
    </row>
    <row r="1179" spans="1:4">
      <c r="A1179" s="68" t="s">
        <v>1508</v>
      </c>
      <c r="B1179" s="68" t="s">
        <v>24658</v>
      </c>
      <c r="C1179" s="68" t="s">
        <v>13</v>
      </c>
      <c r="D1179" t="str">
        <f t="shared" si="18"/>
        <v>m2</v>
      </c>
    </row>
    <row r="1180" spans="1:4">
      <c r="A1180" s="68" t="s">
        <v>1509</v>
      </c>
      <c r="B1180" s="68" t="s">
        <v>24658</v>
      </c>
      <c r="C1180" s="68" t="s">
        <v>13</v>
      </c>
      <c r="D1180" t="str">
        <f t="shared" si="18"/>
        <v>m2</v>
      </c>
    </row>
    <row r="1181" spans="1:4">
      <c r="A1181" s="68" t="s">
        <v>1510</v>
      </c>
      <c r="B1181" s="68" t="s">
        <v>24659</v>
      </c>
      <c r="C1181" s="68" t="s">
        <v>13</v>
      </c>
      <c r="D1181" t="str">
        <f t="shared" si="18"/>
        <v>m2</v>
      </c>
    </row>
    <row r="1182" spans="1:4">
      <c r="A1182" s="68" t="s">
        <v>1511</v>
      </c>
      <c r="B1182" s="68" t="s">
        <v>24659</v>
      </c>
      <c r="C1182" s="68" t="s">
        <v>13</v>
      </c>
      <c r="D1182" t="str">
        <f t="shared" si="18"/>
        <v>m2</v>
      </c>
    </row>
    <row r="1183" spans="1:4">
      <c r="A1183" s="68" t="s">
        <v>1512</v>
      </c>
      <c r="B1183" s="68" t="s">
        <v>24660</v>
      </c>
      <c r="C1183" s="68" t="s">
        <v>13</v>
      </c>
      <c r="D1183" t="str">
        <f t="shared" si="18"/>
        <v>m2</v>
      </c>
    </row>
    <row r="1184" spans="1:4">
      <c r="A1184" s="68" t="s">
        <v>1513</v>
      </c>
      <c r="B1184" s="68" t="s">
        <v>24660</v>
      </c>
      <c r="C1184" s="68" t="s">
        <v>13</v>
      </c>
      <c r="D1184" t="str">
        <f t="shared" si="18"/>
        <v>m2</v>
      </c>
    </row>
    <row r="1185" spans="1:4">
      <c r="A1185" s="68" t="s">
        <v>1514</v>
      </c>
      <c r="B1185" s="68" t="s">
        <v>24661</v>
      </c>
      <c r="C1185" s="68" t="s">
        <v>13</v>
      </c>
      <c r="D1185" t="str">
        <f t="shared" si="18"/>
        <v>m2</v>
      </c>
    </row>
    <row r="1186" spans="1:4">
      <c r="A1186" s="68" t="s">
        <v>1515</v>
      </c>
      <c r="B1186" s="68" t="s">
        <v>24661</v>
      </c>
      <c r="C1186" s="68" t="s">
        <v>13</v>
      </c>
      <c r="D1186" t="str">
        <f t="shared" si="18"/>
        <v>m2</v>
      </c>
    </row>
    <row r="1187" spans="1:4">
      <c r="A1187" s="68" t="s">
        <v>1516</v>
      </c>
      <c r="B1187" s="68" t="s">
        <v>24662</v>
      </c>
      <c r="C1187" s="68" t="s">
        <v>13</v>
      </c>
      <c r="D1187" t="str">
        <f t="shared" si="18"/>
        <v>m2</v>
      </c>
    </row>
    <row r="1188" spans="1:4">
      <c r="A1188" s="68" t="s">
        <v>1517</v>
      </c>
      <c r="B1188" s="68" t="s">
        <v>24662</v>
      </c>
      <c r="C1188" s="68" t="s">
        <v>13</v>
      </c>
      <c r="D1188" t="str">
        <f t="shared" si="18"/>
        <v>m2</v>
      </c>
    </row>
    <row r="1189" spans="1:4">
      <c r="A1189" s="68" t="s">
        <v>1518</v>
      </c>
      <c r="B1189" s="68" t="s">
        <v>24663</v>
      </c>
      <c r="C1189" s="68" t="s">
        <v>13</v>
      </c>
      <c r="D1189" t="str">
        <f t="shared" si="18"/>
        <v>m2</v>
      </c>
    </row>
    <row r="1190" spans="1:4">
      <c r="A1190" s="68" t="s">
        <v>1519</v>
      </c>
      <c r="B1190" s="68" t="s">
        <v>24663</v>
      </c>
      <c r="C1190" s="68" t="s">
        <v>13</v>
      </c>
      <c r="D1190" t="str">
        <f t="shared" si="18"/>
        <v>m2</v>
      </c>
    </row>
    <row r="1191" spans="1:4">
      <c r="A1191" s="68" t="s">
        <v>1520</v>
      </c>
      <c r="B1191" s="68" t="s">
        <v>24664</v>
      </c>
      <c r="C1191" s="68" t="s">
        <v>13</v>
      </c>
      <c r="D1191" t="str">
        <f t="shared" si="18"/>
        <v>m2</v>
      </c>
    </row>
    <row r="1192" spans="1:4">
      <c r="A1192" s="68" t="s">
        <v>1521</v>
      </c>
      <c r="B1192" s="68" t="s">
        <v>24664</v>
      </c>
      <c r="C1192" s="68" t="s">
        <v>13</v>
      </c>
      <c r="D1192" t="str">
        <f t="shared" si="18"/>
        <v>m2</v>
      </c>
    </row>
    <row r="1193" spans="1:4">
      <c r="A1193" s="68" t="s">
        <v>1522</v>
      </c>
      <c r="B1193" s="68" t="s">
        <v>24665</v>
      </c>
      <c r="C1193" s="68" t="s">
        <v>13</v>
      </c>
      <c r="D1193" t="str">
        <f t="shared" si="18"/>
        <v>m2</v>
      </c>
    </row>
    <row r="1194" spans="1:4">
      <c r="A1194" s="68" t="s">
        <v>1523</v>
      </c>
      <c r="B1194" s="68" t="s">
        <v>24665</v>
      </c>
      <c r="C1194" s="68" t="s">
        <v>13</v>
      </c>
      <c r="D1194" t="str">
        <f t="shared" si="18"/>
        <v>m2</v>
      </c>
    </row>
    <row r="1195" spans="1:4">
      <c r="A1195" s="68" t="s">
        <v>1524</v>
      </c>
      <c r="B1195" s="68" t="s">
        <v>24666</v>
      </c>
      <c r="C1195" s="68" t="s">
        <v>13</v>
      </c>
      <c r="D1195" t="str">
        <f t="shared" si="18"/>
        <v>m2</v>
      </c>
    </row>
    <row r="1196" spans="1:4">
      <c r="A1196" s="68" t="s">
        <v>1525</v>
      </c>
      <c r="B1196" s="68" t="s">
        <v>24666</v>
      </c>
      <c r="C1196" s="68" t="s">
        <v>13</v>
      </c>
      <c r="D1196" t="str">
        <f t="shared" si="18"/>
        <v>m2</v>
      </c>
    </row>
    <row r="1197" spans="1:4">
      <c r="A1197" s="68" t="s">
        <v>1526</v>
      </c>
      <c r="B1197" s="68" t="s">
        <v>24667</v>
      </c>
      <c r="C1197" s="68" t="s">
        <v>13</v>
      </c>
      <c r="D1197" t="str">
        <f t="shared" si="18"/>
        <v>m2</v>
      </c>
    </row>
    <row r="1198" spans="1:4">
      <c r="A1198" s="68" t="s">
        <v>1527</v>
      </c>
      <c r="B1198" s="68" t="s">
        <v>24667</v>
      </c>
      <c r="C1198" s="68" t="s">
        <v>13</v>
      </c>
      <c r="D1198" t="str">
        <f t="shared" si="18"/>
        <v>m2</v>
      </c>
    </row>
    <row r="1199" spans="1:4">
      <c r="A1199" s="68" t="s">
        <v>1528</v>
      </c>
      <c r="B1199" s="68" t="s">
        <v>24668</v>
      </c>
      <c r="C1199" s="68" t="s">
        <v>13</v>
      </c>
      <c r="D1199" t="str">
        <f t="shared" si="18"/>
        <v>m2</v>
      </c>
    </row>
    <row r="1200" spans="1:4">
      <c r="A1200" s="68" t="s">
        <v>1529</v>
      </c>
      <c r="B1200" s="68" t="s">
        <v>24668</v>
      </c>
      <c r="C1200" s="68" t="s">
        <v>13</v>
      </c>
      <c r="D1200" t="str">
        <f t="shared" si="18"/>
        <v>m2</v>
      </c>
    </row>
    <row r="1201" spans="1:4">
      <c r="A1201" s="68" t="s">
        <v>1530</v>
      </c>
      <c r="B1201" s="68" t="s">
        <v>24669</v>
      </c>
      <c r="C1201" s="68" t="s">
        <v>15</v>
      </c>
      <c r="D1201" t="str">
        <f t="shared" si="18"/>
        <v>un</v>
      </c>
    </row>
    <row r="1202" spans="1:4">
      <c r="A1202" s="68" t="s">
        <v>1531</v>
      </c>
      <c r="B1202" s="68" t="s">
        <v>24669</v>
      </c>
      <c r="C1202" s="68" t="s">
        <v>15</v>
      </c>
      <c r="D1202" t="str">
        <f t="shared" si="18"/>
        <v>un</v>
      </c>
    </row>
    <row r="1203" spans="1:4">
      <c r="A1203" s="68" t="s">
        <v>1532</v>
      </c>
      <c r="B1203" s="68" t="s">
        <v>24670</v>
      </c>
      <c r="C1203" s="68" t="s">
        <v>13</v>
      </c>
      <c r="D1203" t="str">
        <f t="shared" si="18"/>
        <v>m2</v>
      </c>
    </row>
    <row r="1204" spans="1:4">
      <c r="A1204" s="68" t="s">
        <v>1533</v>
      </c>
      <c r="B1204" s="68" t="s">
        <v>24670</v>
      </c>
      <c r="C1204" s="68" t="s">
        <v>13</v>
      </c>
      <c r="D1204" t="str">
        <f t="shared" si="18"/>
        <v>m2</v>
      </c>
    </row>
    <row r="1205" spans="1:4">
      <c r="A1205" s="68" t="s">
        <v>1534</v>
      </c>
      <c r="B1205" s="68" t="s">
        <v>24671</v>
      </c>
      <c r="C1205" s="68" t="s">
        <v>13</v>
      </c>
      <c r="D1205" t="str">
        <f t="shared" si="18"/>
        <v>m2</v>
      </c>
    </row>
    <row r="1206" spans="1:4">
      <c r="A1206" s="68" t="s">
        <v>1535</v>
      </c>
      <c r="B1206" s="68" t="s">
        <v>24671</v>
      </c>
      <c r="C1206" s="68" t="s">
        <v>13</v>
      </c>
      <c r="D1206" t="str">
        <f t="shared" si="18"/>
        <v>m2</v>
      </c>
    </row>
    <row r="1207" spans="1:4">
      <c r="A1207" s="68" t="s">
        <v>1536</v>
      </c>
      <c r="B1207" s="68" t="s">
        <v>24672</v>
      </c>
      <c r="C1207" s="68" t="s">
        <v>13</v>
      </c>
      <c r="D1207" t="str">
        <f t="shared" si="18"/>
        <v>m2</v>
      </c>
    </row>
    <row r="1208" spans="1:4">
      <c r="A1208" s="68" t="s">
        <v>1537</v>
      </c>
      <c r="B1208" s="68" t="s">
        <v>24672</v>
      </c>
      <c r="C1208" s="68" t="s">
        <v>13</v>
      </c>
      <c r="D1208" t="str">
        <f t="shared" si="18"/>
        <v>m2</v>
      </c>
    </row>
    <row r="1209" spans="1:4">
      <c r="A1209" s="68" t="s">
        <v>1538</v>
      </c>
      <c r="B1209" s="68" t="s">
        <v>24673</v>
      </c>
      <c r="C1209" s="68" t="s">
        <v>13</v>
      </c>
      <c r="D1209" t="str">
        <f t="shared" si="18"/>
        <v>m2</v>
      </c>
    </row>
    <row r="1210" spans="1:4">
      <c r="A1210" s="68" t="s">
        <v>1539</v>
      </c>
      <c r="B1210" s="68" t="s">
        <v>24673</v>
      </c>
      <c r="C1210" s="68" t="s">
        <v>13</v>
      </c>
      <c r="D1210" t="str">
        <f t="shared" si="18"/>
        <v>m2</v>
      </c>
    </row>
    <row r="1211" spans="1:4">
      <c r="A1211" s="68" t="s">
        <v>1540</v>
      </c>
      <c r="B1211" s="68" t="s">
        <v>24674</v>
      </c>
      <c r="C1211" s="68" t="s">
        <v>15</v>
      </c>
      <c r="D1211" t="str">
        <f t="shared" si="18"/>
        <v>un</v>
      </c>
    </row>
    <row r="1212" spans="1:4">
      <c r="A1212" s="68" t="s">
        <v>1541</v>
      </c>
      <c r="B1212" s="68" t="s">
        <v>24674</v>
      </c>
      <c r="C1212" s="68" t="s">
        <v>15</v>
      </c>
      <c r="D1212" t="str">
        <f t="shared" si="18"/>
        <v>un</v>
      </c>
    </row>
    <row r="1213" spans="1:4">
      <c r="A1213" s="68" t="s">
        <v>1542</v>
      </c>
      <c r="B1213" s="68" t="s">
        <v>24675</v>
      </c>
      <c r="C1213" s="68" t="s">
        <v>15</v>
      </c>
      <c r="D1213" t="str">
        <f t="shared" si="18"/>
        <v>un</v>
      </c>
    </row>
    <row r="1214" spans="1:4">
      <c r="A1214" s="68" t="s">
        <v>1543</v>
      </c>
      <c r="B1214" s="68" t="s">
        <v>24675</v>
      </c>
      <c r="C1214" s="68" t="s">
        <v>15</v>
      </c>
      <c r="D1214" t="str">
        <f t="shared" si="18"/>
        <v>un</v>
      </c>
    </row>
    <row r="1215" spans="1:4">
      <c r="A1215" s="68" t="s">
        <v>1544</v>
      </c>
      <c r="B1215" s="68" t="s">
        <v>24676</v>
      </c>
      <c r="C1215" s="68" t="s">
        <v>13</v>
      </c>
      <c r="D1215" t="str">
        <f t="shared" si="18"/>
        <v>m2</v>
      </c>
    </row>
    <row r="1216" spans="1:4">
      <c r="A1216" s="68" t="s">
        <v>1545</v>
      </c>
      <c r="B1216" s="68" t="s">
        <v>24676</v>
      </c>
      <c r="C1216" s="68" t="s">
        <v>13</v>
      </c>
      <c r="D1216" t="str">
        <f t="shared" si="18"/>
        <v>m2</v>
      </c>
    </row>
    <row r="1217" spans="1:4">
      <c r="A1217" s="68" t="s">
        <v>1546</v>
      </c>
      <c r="B1217" s="68" t="s">
        <v>24677</v>
      </c>
      <c r="C1217" s="68" t="s">
        <v>15</v>
      </c>
      <c r="D1217" t="str">
        <f t="shared" si="18"/>
        <v>un</v>
      </c>
    </row>
    <row r="1218" spans="1:4">
      <c r="A1218" s="68" t="s">
        <v>1547</v>
      </c>
      <c r="B1218" s="68" t="s">
        <v>24677</v>
      </c>
      <c r="C1218" s="68" t="s">
        <v>15</v>
      </c>
      <c r="D1218" t="str">
        <f t="shared" si="18"/>
        <v>un</v>
      </c>
    </row>
    <row r="1219" spans="1:4">
      <c r="A1219" s="68" t="s">
        <v>1548</v>
      </c>
      <c r="B1219" s="68" t="s">
        <v>24678</v>
      </c>
      <c r="C1219" s="68" t="s">
        <v>15</v>
      </c>
      <c r="D1219" t="str">
        <f t="shared" si="18"/>
        <v>un</v>
      </c>
    </row>
    <row r="1220" spans="1:4">
      <c r="A1220" s="68" t="s">
        <v>1549</v>
      </c>
      <c r="B1220" s="68" t="s">
        <v>24678</v>
      </c>
      <c r="C1220" s="68" t="s">
        <v>15</v>
      </c>
      <c r="D1220" t="str">
        <f t="shared" si="18"/>
        <v>un</v>
      </c>
    </row>
    <row r="1221" spans="1:4">
      <c r="A1221" s="68" t="s">
        <v>1550</v>
      </c>
      <c r="B1221" s="68" t="s">
        <v>24679</v>
      </c>
      <c r="C1221" s="68" t="s">
        <v>13</v>
      </c>
      <c r="D1221" t="str">
        <f t="shared" si="18"/>
        <v>m2</v>
      </c>
    </row>
    <row r="1222" spans="1:4">
      <c r="A1222" s="68" t="s">
        <v>1551</v>
      </c>
      <c r="B1222" s="68" t="s">
        <v>24679</v>
      </c>
      <c r="C1222" s="68" t="s">
        <v>13</v>
      </c>
      <c r="D1222" t="str">
        <f t="shared" si="18"/>
        <v>m2</v>
      </c>
    </row>
    <row r="1223" spans="1:4">
      <c r="A1223" s="68" t="s">
        <v>22942</v>
      </c>
      <c r="B1223" s="68" t="s">
        <v>24680</v>
      </c>
      <c r="C1223" s="68" t="s">
        <v>13</v>
      </c>
      <c r="D1223" t="str">
        <f t="shared" ref="D1223:D1286" si="19">LOWER(C1223)</f>
        <v>m2</v>
      </c>
    </row>
    <row r="1224" spans="1:4">
      <c r="A1224" s="68" t="s">
        <v>22943</v>
      </c>
      <c r="B1224" s="68" t="s">
        <v>24680</v>
      </c>
      <c r="C1224" s="68" t="s">
        <v>13</v>
      </c>
      <c r="D1224" t="str">
        <f t="shared" si="19"/>
        <v>m2</v>
      </c>
    </row>
    <row r="1225" spans="1:4">
      <c r="A1225" s="68" t="s">
        <v>22944</v>
      </c>
      <c r="B1225" s="68" t="s">
        <v>24681</v>
      </c>
      <c r="C1225" s="68" t="s">
        <v>13</v>
      </c>
      <c r="D1225" t="str">
        <f t="shared" si="19"/>
        <v>m2</v>
      </c>
    </row>
    <row r="1226" spans="1:4">
      <c r="A1226" s="68" t="s">
        <v>22945</v>
      </c>
      <c r="B1226" s="68" t="s">
        <v>24681</v>
      </c>
      <c r="C1226" s="68" t="s">
        <v>13</v>
      </c>
      <c r="D1226" t="str">
        <f t="shared" si="19"/>
        <v>m2</v>
      </c>
    </row>
    <row r="1227" spans="1:4">
      <c r="A1227" s="68" t="s">
        <v>22946</v>
      </c>
      <c r="B1227" s="68" t="s">
        <v>24682</v>
      </c>
      <c r="C1227" s="68" t="s">
        <v>13</v>
      </c>
      <c r="D1227" t="str">
        <f t="shared" si="19"/>
        <v>m2</v>
      </c>
    </row>
    <row r="1228" spans="1:4">
      <c r="A1228" s="68" t="s">
        <v>22947</v>
      </c>
      <c r="B1228" s="68" t="s">
        <v>24682</v>
      </c>
      <c r="C1228" s="68" t="s">
        <v>13</v>
      </c>
      <c r="D1228" t="str">
        <f t="shared" si="19"/>
        <v>m2</v>
      </c>
    </row>
    <row r="1229" spans="1:4">
      <c r="A1229" s="68" t="s">
        <v>1552</v>
      </c>
      <c r="B1229" s="68" t="s">
        <v>24683</v>
      </c>
      <c r="C1229" s="68" t="s">
        <v>175</v>
      </c>
      <c r="D1229" t="str">
        <f t="shared" si="19"/>
        <v>km</v>
      </c>
    </row>
    <row r="1230" spans="1:4">
      <c r="A1230" s="68" t="s">
        <v>1553</v>
      </c>
      <c r="B1230" s="68" t="s">
        <v>24683</v>
      </c>
      <c r="C1230" s="68" t="s">
        <v>175</v>
      </c>
      <c r="D1230" t="str">
        <f t="shared" si="19"/>
        <v>km</v>
      </c>
    </row>
    <row r="1231" spans="1:4">
      <c r="A1231" s="68" t="s">
        <v>1554</v>
      </c>
      <c r="B1231" s="68" t="s">
        <v>24684</v>
      </c>
      <c r="C1231" s="68" t="s">
        <v>175</v>
      </c>
      <c r="D1231" t="str">
        <f t="shared" si="19"/>
        <v>km</v>
      </c>
    </row>
    <row r="1232" spans="1:4">
      <c r="A1232" s="68" t="s">
        <v>1555</v>
      </c>
      <c r="B1232" s="68" t="s">
        <v>24684</v>
      </c>
      <c r="C1232" s="68" t="s">
        <v>175</v>
      </c>
      <c r="D1232" t="str">
        <f t="shared" si="19"/>
        <v>km</v>
      </c>
    </row>
    <row r="1233" spans="1:4">
      <c r="A1233" s="68" t="s">
        <v>1556</v>
      </c>
      <c r="B1233" s="68" t="s">
        <v>24685</v>
      </c>
      <c r="C1233" s="68" t="s">
        <v>13</v>
      </c>
      <c r="D1233" t="str">
        <f t="shared" si="19"/>
        <v>m2</v>
      </c>
    </row>
    <row r="1234" spans="1:4">
      <c r="A1234" s="68" t="s">
        <v>192</v>
      </c>
      <c r="B1234" s="68" t="s">
        <v>24685</v>
      </c>
      <c r="C1234" s="68" t="s">
        <v>13</v>
      </c>
      <c r="D1234" t="str">
        <f t="shared" si="19"/>
        <v>m2</v>
      </c>
    </row>
    <row r="1235" spans="1:4">
      <c r="A1235" s="68" t="s">
        <v>1557</v>
      </c>
      <c r="B1235" s="68" t="s">
        <v>24686</v>
      </c>
      <c r="C1235" s="68" t="s">
        <v>13</v>
      </c>
      <c r="D1235" t="str">
        <f t="shared" si="19"/>
        <v>m2</v>
      </c>
    </row>
    <row r="1236" spans="1:4" s="549" customFormat="1">
      <c r="A1236" s="68" t="s">
        <v>1558</v>
      </c>
      <c r="B1236" s="68" t="s">
        <v>24686</v>
      </c>
      <c r="C1236" s="68" t="s">
        <v>13</v>
      </c>
      <c r="D1236" t="str">
        <f t="shared" si="19"/>
        <v>m2</v>
      </c>
    </row>
    <row r="1237" spans="1:4">
      <c r="A1237" s="68" t="s">
        <v>1559</v>
      </c>
      <c r="B1237" s="68" t="s">
        <v>24687</v>
      </c>
      <c r="C1237" s="68" t="s">
        <v>1161</v>
      </c>
      <c r="D1237" t="str">
        <f t="shared" si="19"/>
        <v>ha</v>
      </c>
    </row>
    <row r="1238" spans="1:4">
      <c r="A1238" s="68" t="s">
        <v>1560</v>
      </c>
      <c r="B1238" s="68" t="s">
        <v>24687</v>
      </c>
      <c r="C1238" s="68" t="s">
        <v>1161</v>
      </c>
      <c r="D1238" t="str">
        <f t="shared" si="19"/>
        <v>ha</v>
      </c>
    </row>
    <row r="1239" spans="1:4">
      <c r="A1239" s="68" t="s">
        <v>1561</v>
      </c>
      <c r="B1239" s="68" t="s">
        <v>24688</v>
      </c>
      <c r="C1239" s="68" t="s">
        <v>1161</v>
      </c>
      <c r="D1239" t="str">
        <f t="shared" si="19"/>
        <v>ha</v>
      </c>
    </row>
    <row r="1240" spans="1:4">
      <c r="A1240" s="68" t="s">
        <v>1562</v>
      </c>
      <c r="B1240" s="68" t="s">
        <v>24688</v>
      </c>
      <c r="C1240" s="68" t="s">
        <v>1161</v>
      </c>
      <c r="D1240" t="str">
        <f t="shared" si="19"/>
        <v>ha</v>
      </c>
    </row>
    <row r="1241" spans="1:4">
      <c r="A1241" s="68" t="s">
        <v>1563</v>
      </c>
      <c r="B1241" s="68" t="s">
        <v>24689</v>
      </c>
      <c r="C1241" s="68" t="s">
        <v>1161</v>
      </c>
      <c r="D1241" t="str">
        <f t="shared" si="19"/>
        <v>ha</v>
      </c>
    </row>
    <row r="1242" spans="1:4">
      <c r="A1242" s="68" t="s">
        <v>1564</v>
      </c>
      <c r="B1242" s="68" t="s">
        <v>24689</v>
      </c>
      <c r="C1242" s="68" t="s">
        <v>1161</v>
      </c>
      <c r="D1242" t="str">
        <f t="shared" si="19"/>
        <v>ha</v>
      </c>
    </row>
    <row r="1243" spans="1:4">
      <c r="A1243" s="68" t="s">
        <v>1565</v>
      </c>
      <c r="B1243" s="68" t="s">
        <v>24690</v>
      </c>
      <c r="C1243" s="68" t="s">
        <v>175</v>
      </c>
      <c r="D1243" t="str">
        <f t="shared" si="19"/>
        <v>km</v>
      </c>
    </row>
    <row r="1244" spans="1:4">
      <c r="A1244" s="68" t="s">
        <v>1566</v>
      </c>
      <c r="B1244" s="68" t="s">
        <v>24690</v>
      </c>
      <c r="C1244" s="68" t="s">
        <v>175</v>
      </c>
      <c r="D1244" t="str">
        <f t="shared" si="19"/>
        <v>km</v>
      </c>
    </row>
    <row r="1245" spans="1:4">
      <c r="A1245" s="68" t="s">
        <v>1567</v>
      </c>
      <c r="B1245" s="68" t="s">
        <v>24691</v>
      </c>
      <c r="C1245" s="68" t="s">
        <v>13</v>
      </c>
      <c r="D1245" t="str">
        <f t="shared" si="19"/>
        <v>m2</v>
      </c>
    </row>
    <row r="1246" spans="1:4">
      <c r="A1246" s="68" t="s">
        <v>1568</v>
      </c>
      <c r="B1246" s="68" t="s">
        <v>24691</v>
      </c>
      <c r="C1246" s="68" t="s">
        <v>13</v>
      </c>
      <c r="D1246" t="str">
        <f t="shared" si="19"/>
        <v>m2</v>
      </c>
    </row>
    <row r="1247" spans="1:4">
      <c r="A1247" s="68" t="s">
        <v>1569</v>
      </c>
      <c r="B1247" s="68" t="s">
        <v>24692</v>
      </c>
      <c r="C1247" s="68" t="s">
        <v>1161</v>
      </c>
      <c r="D1247" t="str">
        <f t="shared" si="19"/>
        <v>ha</v>
      </c>
    </row>
    <row r="1248" spans="1:4">
      <c r="A1248" s="68" t="s">
        <v>1570</v>
      </c>
      <c r="B1248" s="68" t="s">
        <v>24692</v>
      </c>
      <c r="C1248" s="68" t="s">
        <v>1161</v>
      </c>
      <c r="D1248" t="str">
        <f t="shared" si="19"/>
        <v>ha</v>
      </c>
    </row>
    <row r="1249" spans="1:4">
      <c r="A1249" s="68" t="s">
        <v>1571</v>
      </c>
      <c r="B1249" s="68" t="s">
        <v>24693</v>
      </c>
      <c r="C1249" s="68" t="s">
        <v>1161</v>
      </c>
      <c r="D1249" t="str">
        <f t="shared" si="19"/>
        <v>ha</v>
      </c>
    </row>
    <row r="1250" spans="1:4">
      <c r="A1250" s="68" t="s">
        <v>1572</v>
      </c>
      <c r="B1250" s="68" t="s">
        <v>24693</v>
      </c>
      <c r="C1250" s="68" t="s">
        <v>1161</v>
      </c>
      <c r="D1250" t="str">
        <f t="shared" si="19"/>
        <v>ha</v>
      </c>
    </row>
    <row r="1251" spans="1:4">
      <c r="A1251" s="68" t="s">
        <v>1573</v>
      </c>
      <c r="B1251" s="68" t="s">
        <v>24694</v>
      </c>
      <c r="C1251" s="68" t="s">
        <v>1161</v>
      </c>
      <c r="D1251" t="str">
        <f t="shared" si="19"/>
        <v>ha</v>
      </c>
    </row>
    <row r="1252" spans="1:4">
      <c r="A1252" s="68" t="s">
        <v>1574</v>
      </c>
      <c r="B1252" s="68" t="s">
        <v>24694</v>
      </c>
      <c r="C1252" s="68" t="s">
        <v>1161</v>
      </c>
      <c r="D1252" t="str">
        <f t="shared" si="19"/>
        <v>ha</v>
      </c>
    </row>
    <row r="1253" spans="1:4">
      <c r="A1253" s="68" t="s">
        <v>1575</v>
      </c>
      <c r="B1253" s="68" t="s">
        <v>24164</v>
      </c>
      <c r="C1253" s="68" t="s">
        <v>1161</v>
      </c>
      <c r="D1253" t="str">
        <f t="shared" si="19"/>
        <v>ha</v>
      </c>
    </row>
    <row r="1254" spans="1:4">
      <c r="A1254" s="570" t="s">
        <v>1576</v>
      </c>
      <c r="B1254" s="68" t="s">
        <v>24164</v>
      </c>
      <c r="C1254" s="68" t="s">
        <v>1161</v>
      </c>
      <c r="D1254" t="str">
        <f t="shared" si="19"/>
        <v>ha</v>
      </c>
    </row>
    <row r="1255" spans="1:4">
      <c r="A1255" s="68" t="s">
        <v>1577</v>
      </c>
      <c r="B1255" s="68" t="s">
        <v>24695</v>
      </c>
      <c r="C1255" s="68" t="s">
        <v>1161</v>
      </c>
      <c r="D1255" t="str">
        <f t="shared" si="19"/>
        <v>ha</v>
      </c>
    </row>
    <row r="1256" spans="1:4">
      <c r="A1256" s="68" t="s">
        <v>1578</v>
      </c>
      <c r="B1256" s="68" t="s">
        <v>24695</v>
      </c>
      <c r="C1256" s="68" t="s">
        <v>1161</v>
      </c>
      <c r="D1256" t="str">
        <f t="shared" si="19"/>
        <v>ha</v>
      </c>
    </row>
    <row r="1257" spans="1:4">
      <c r="A1257" s="68" t="s">
        <v>1579</v>
      </c>
      <c r="B1257" s="68" t="s">
        <v>24696</v>
      </c>
      <c r="C1257" s="68" t="s">
        <v>1161</v>
      </c>
      <c r="D1257" t="str">
        <f t="shared" si="19"/>
        <v>ha</v>
      </c>
    </row>
    <row r="1258" spans="1:4">
      <c r="A1258" s="68" t="s">
        <v>1580</v>
      </c>
      <c r="B1258" s="68" t="s">
        <v>24696</v>
      </c>
      <c r="C1258" s="68" t="s">
        <v>1161</v>
      </c>
      <c r="D1258" t="str">
        <f t="shared" si="19"/>
        <v>ha</v>
      </c>
    </row>
    <row r="1259" spans="1:4">
      <c r="A1259" s="68" t="s">
        <v>1581</v>
      </c>
      <c r="B1259" s="68" t="s">
        <v>24697</v>
      </c>
      <c r="C1259" s="68" t="s">
        <v>1161</v>
      </c>
      <c r="D1259" t="str">
        <f t="shared" si="19"/>
        <v>ha</v>
      </c>
    </row>
    <row r="1260" spans="1:4">
      <c r="A1260" s="68" t="s">
        <v>1582</v>
      </c>
      <c r="B1260" s="68" t="s">
        <v>24697</v>
      </c>
      <c r="C1260" s="68" t="s">
        <v>1161</v>
      </c>
      <c r="D1260" t="str">
        <f t="shared" si="19"/>
        <v>ha</v>
      </c>
    </row>
    <row r="1261" spans="1:4">
      <c r="A1261" s="68" t="s">
        <v>1583</v>
      </c>
      <c r="B1261" s="68" t="s">
        <v>24698</v>
      </c>
      <c r="C1261" s="68" t="s">
        <v>1161</v>
      </c>
      <c r="D1261" t="str">
        <f t="shared" si="19"/>
        <v>ha</v>
      </c>
    </row>
    <row r="1262" spans="1:4">
      <c r="A1262" s="68" t="s">
        <v>1584</v>
      </c>
      <c r="B1262" s="68" t="s">
        <v>24698</v>
      </c>
      <c r="C1262" s="68" t="s">
        <v>1161</v>
      </c>
      <c r="D1262" t="str">
        <f t="shared" si="19"/>
        <v>ha</v>
      </c>
    </row>
    <row r="1263" spans="1:4">
      <c r="A1263" s="68" t="s">
        <v>1585</v>
      </c>
      <c r="B1263" s="68" t="s">
        <v>34655</v>
      </c>
      <c r="C1263" s="68" t="s">
        <v>1161</v>
      </c>
      <c r="D1263" t="str">
        <f t="shared" si="19"/>
        <v>ha</v>
      </c>
    </row>
    <row r="1264" spans="1:4">
      <c r="A1264" s="68" t="s">
        <v>1586</v>
      </c>
      <c r="B1264" s="68" t="s">
        <v>34655</v>
      </c>
      <c r="C1264" s="68" t="s">
        <v>1161</v>
      </c>
      <c r="D1264" t="str">
        <f t="shared" si="19"/>
        <v>ha</v>
      </c>
    </row>
    <row r="1265" spans="1:4">
      <c r="A1265" s="68" t="s">
        <v>1587</v>
      </c>
      <c r="B1265" s="68" t="s">
        <v>34656</v>
      </c>
      <c r="C1265" s="68" t="s">
        <v>1161</v>
      </c>
      <c r="D1265" t="str">
        <f t="shared" si="19"/>
        <v>ha</v>
      </c>
    </row>
    <row r="1266" spans="1:4">
      <c r="A1266" s="570" t="s">
        <v>1588</v>
      </c>
      <c r="B1266" s="68" t="s">
        <v>34656</v>
      </c>
      <c r="C1266" s="68" t="s">
        <v>1161</v>
      </c>
      <c r="D1266" t="str">
        <f t="shared" si="19"/>
        <v>ha</v>
      </c>
    </row>
    <row r="1267" spans="1:4">
      <c r="A1267" s="68" t="s">
        <v>23860</v>
      </c>
      <c r="B1267" s="68" t="s">
        <v>24699</v>
      </c>
      <c r="C1267" s="68" t="s">
        <v>13</v>
      </c>
      <c r="D1267" t="str">
        <f t="shared" si="19"/>
        <v>m2</v>
      </c>
    </row>
    <row r="1268" spans="1:4">
      <c r="A1268" s="68" t="s">
        <v>23861</v>
      </c>
      <c r="B1268" s="68" t="s">
        <v>24699</v>
      </c>
      <c r="C1268" s="68" t="s">
        <v>13</v>
      </c>
      <c r="D1268" t="str">
        <f t="shared" si="19"/>
        <v>m2</v>
      </c>
    </row>
    <row r="1269" spans="1:4">
      <c r="A1269" s="68" t="s">
        <v>23862</v>
      </c>
      <c r="B1269" s="68" t="s">
        <v>24700</v>
      </c>
      <c r="C1269" s="68" t="s">
        <v>13</v>
      </c>
      <c r="D1269" t="str">
        <f t="shared" si="19"/>
        <v>m2</v>
      </c>
    </row>
    <row r="1270" spans="1:4">
      <c r="A1270" s="68" t="s">
        <v>23863</v>
      </c>
      <c r="B1270" s="68" t="s">
        <v>24700</v>
      </c>
      <c r="C1270" s="68" t="s">
        <v>13</v>
      </c>
      <c r="D1270" t="str">
        <f t="shared" si="19"/>
        <v>m2</v>
      </c>
    </row>
    <row r="1271" spans="1:4">
      <c r="A1271" s="68" t="s">
        <v>23864</v>
      </c>
      <c r="B1271" s="68" t="s">
        <v>24701</v>
      </c>
      <c r="C1271" s="68" t="s">
        <v>13</v>
      </c>
      <c r="D1271" t="str">
        <f t="shared" si="19"/>
        <v>m2</v>
      </c>
    </row>
    <row r="1272" spans="1:4">
      <c r="A1272" s="68" t="s">
        <v>23865</v>
      </c>
      <c r="B1272" s="68" t="s">
        <v>24701</v>
      </c>
      <c r="C1272" s="68" t="s">
        <v>13</v>
      </c>
      <c r="D1272" t="str">
        <f t="shared" si="19"/>
        <v>m2</v>
      </c>
    </row>
    <row r="1273" spans="1:4">
      <c r="A1273" s="68" t="s">
        <v>22948</v>
      </c>
      <c r="B1273" s="68" t="s">
        <v>24702</v>
      </c>
      <c r="C1273" s="68" t="s">
        <v>15</v>
      </c>
      <c r="D1273" t="str">
        <f t="shared" si="19"/>
        <v>un</v>
      </c>
    </row>
    <row r="1274" spans="1:4">
      <c r="A1274" s="68" t="s">
        <v>22949</v>
      </c>
      <c r="B1274" s="68" t="s">
        <v>24702</v>
      </c>
      <c r="C1274" s="68" t="s">
        <v>15</v>
      </c>
      <c r="D1274" t="str">
        <f t="shared" si="19"/>
        <v>un</v>
      </c>
    </row>
    <row r="1275" spans="1:4">
      <c r="A1275" s="68" t="s">
        <v>22950</v>
      </c>
      <c r="B1275" s="68" t="s">
        <v>24703</v>
      </c>
      <c r="C1275" s="68" t="s">
        <v>15</v>
      </c>
      <c r="D1275" t="str">
        <f t="shared" si="19"/>
        <v>un</v>
      </c>
    </row>
    <row r="1276" spans="1:4">
      <c r="A1276" s="68" t="s">
        <v>22951</v>
      </c>
      <c r="B1276" s="68" t="s">
        <v>24703</v>
      </c>
      <c r="C1276" s="68" t="s">
        <v>15</v>
      </c>
      <c r="D1276" t="str">
        <f t="shared" si="19"/>
        <v>un</v>
      </c>
    </row>
    <row r="1277" spans="1:4">
      <c r="A1277" s="68" t="s">
        <v>22952</v>
      </c>
      <c r="B1277" s="68" t="s">
        <v>24704</v>
      </c>
      <c r="C1277" s="68" t="s">
        <v>15</v>
      </c>
      <c r="D1277" t="str">
        <f t="shared" si="19"/>
        <v>un</v>
      </c>
    </row>
    <row r="1278" spans="1:4">
      <c r="A1278" s="68" t="s">
        <v>22953</v>
      </c>
      <c r="B1278" s="68" t="s">
        <v>24704</v>
      </c>
      <c r="C1278" s="68" t="s">
        <v>15</v>
      </c>
      <c r="D1278" t="str">
        <f t="shared" si="19"/>
        <v>un</v>
      </c>
    </row>
    <row r="1279" spans="1:4">
      <c r="A1279" s="68" t="s">
        <v>1589</v>
      </c>
      <c r="B1279" s="68" t="s">
        <v>24705</v>
      </c>
      <c r="C1279" s="68" t="s">
        <v>13</v>
      </c>
      <c r="D1279" t="str">
        <f t="shared" si="19"/>
        <v>m2</v>
      </c>
    </row>
    <row r="1280" spans="1:4">
      <c r="A1280" s="68" t="s">
        <v>1590</v>
      </c>
      <c r="B1280" s="68" t="s">
        <v>24705</v>
      </c>
      <c r="C1280" s="68" t="s">
        <v>13</v>
      </c>
      <c r="D1280" t="str">
        <f t="shared" si="19"/>
        <v>m2</v>
      </c>
    </row>
    <row r="1281" spans="1:4">
      <c r="A1281" s="68" t="s">
        <v>1591</v>
      </c>
      <c r="B1281" s="68" t="s">
        <v>24706</v>
      </c>
      <c r="C1281" s="68" t="s">
        <v>13</v>
      </c>
      <c r="D1281" t="str">
        <f t="shared" si="19"/>
        <v>m2</v>
      </c>
    </row>
    <row r="1282" spans="1:4">
      <c r="A1282" s="68" t="s">
        <v>1592</v>
      </c>
      <c r="B1282" s="68" t="s">
        <v>24706</v>
      </c>
      <c r="C1282" s="68" t="s">
        <v>13</v>
      </c>
      <c r="D1282" t="str">
        <f t="shared" si="19"/>
        <v>m2</v>
      </c>
    </row>
    <row r="1283" spans="1:4">
      <c r="A1283" s="68" t="s">
        <v>1593</v>
      </c>
      <c r="B1283" s="68" t="s">
        <v>24707</v>
      </c>
      <c r="C1283" s="68" t="s">
        <v>13</v>
      </c>
      <c r="D1283" t="str">
        <f t="shared" si="19"/>
        <v>m2</v>
      </c>
    </row>
    <row r="1284" spans="1:4">
      <c r="A1284" s="68" t="s">
        <v>1594</v>
      </c>
      <c r="B1284" s="68" t="s">
        <v>24707</v>
      </c>
      <c r="C1284" s="68" t="s">
        <v>13</v>
      </c>
      <c r="D1284" t="str">
        <f t="shared" si="19"/>
        <v>m2</v>
      </c>
    </row>
    <row r="1285" spans="1:4">
      <c r="A1285" s="68" t="s">
        <v>1595</v>
      </c>
      <c r="B1285" s="68" t="s">
        <v>24708</v>
      </c>
      <c r="C1285" s="68" t="s">
        <v>13</v>
      </c>
      <c r="D1285" t="str">
        <f t="shared" si="19"/>
        <v>m2</v>
      </c>
    </row>
    <row r="1286" spans="1:4">
      <c r="A1286" s="68" t="s">
        <v>1596</v>
      </c>
      <c r="B1286" s="68" t="s">
        <v>24708</v>
      </c>
      <c r="C1286" s="68" t="s">
        <v>13</v>
      </c>
      <c r="D1286" t="str">
        <f t="shared" si="19"/>
        <v>m2</v>
      </c>
    </row>
    <row r="1287" spans="1:4">
      <c r="A1287" s="68" t="s">
        <v>1597</v>
      </c>
      <c r="B1287" s="68" t="s">
        <v>24709</v>
      </c>
      <c r="C1287" s="68" t="s">
        <v>13</v>
      </c>
      <c r="D1287" t="str">
        <f t="shared" ref="D1287:D1350" si="20">LOWER(C1287)</f>
        <v>m2</v>
      </c>
    </row>
    <row r="1288" spans="1:4">
      <c r="A1288" s="68" t="s">
        <v>1598</v>
      </c>
      <c r="B1288" s="68" t="s">
        <v>24709</v>
      </c>
      <c r="C1288" s="68" t="s">
        <v>13</v>
      </c>
      <c r="D1288" t="str">
        <f t="shared" si="20"/>
        <v>m2</v>
      </c>
    </row>
    <row r="1289" spans="1:4">
      <c r="A1289" s="68" t="s">
        <v>1599</v>
      </c>
      <c r="B1289" s="68" t="s">
        <v>24710</v>
      </c>
      <c r="C1289" s="68" t="s">
        <v>15</v>
      </c>
      <c r="D1289" t="str">
        <f t="shared" si="20"/>
        <v>un</v>
      </c>
    </row>
    <row r="1290" spans="1:4">
      <c r="A1290" s="68" t="s">
        <v>1600</v>
      </c>
      <c r="B1290" s="68" t="s">
        <v>24710</v>
      </c>
      <c r="C1290" s="68" t="s">
        <v>15</v>
      </c>
      <c r="D1290" t="str">
        <f t="shared" si="20"/>
        <v>un</v>
      </c>
    </row>
    <row r="1291" spans="1:4">
      <c r="A1291" s="68" t="s">
        <v>1601</v>
      </c>
      <c r="B1291" s="68" t="s">
        <v>24711</v>
      </c>
      <c r="C1291" s="68" t="s">
        <v>13</v>
      </c>
      <c r="D1291" t="str">
        <f t="shared" si="20"/>
        <v>m2</v>
      </c>
    </row>
    <row r="1292" spans="1:4">
      <c r="A1292" s="68" t="s">
        <v>1602</v>
      </c>
      <c r="B1292" s="68" t="s">
        <v>24711</v>
      </c>
      <c r="C1292" s="68" t="s">
        <v>13</v>
      </c>
      <c r="D1292" t="str">
        <f t="shared" si="20"/>
        <v>m2</v>
      </c>
    </row>
    <row r="1293" spans="1:4">
      <c r="A1293" s="68" t="s">
        <v>1603</v>
      </c>
      <c r="B1293" s="68" t="s">
        <v>24712</v>
      </c>
      <c r="C1293" s="68" t="s">
        <v>13</v>
      </c>
      <c r="D1293" t="str">
        <f t="shared" si="20"/>
        <v>m2</v>
      </c>
    </row>
    <row r="1294" spans="1:4">
      <c r="A1294" s="68" t="s">
        <v>1604</v>
      </c>
      <c r="B1294" s="68" t="s">
        <v>24712</v>
      </c>
      <c r="C1294" s="68" t="s">
        <v>13</v>
      </c>
      <c r="D1294" t="str">
        <f t="shared" si="20"/>
        <v>m2</v>
      </c>
    </row>
    <row r="1295" spans="1:4">
      <c r="A1295" s="68" t="s">
        <v>1605</v>
      </c>
      <c r="B1295" s="68" t="s">
        <v>24713</v>
      </c>
      <c r="C1295" s="68" t="s">
        <v>13</v>
      </c>
      <c r="D1295" t="str">
        <f t="shared" si="20"/>
        <v>m2</v>
      </c>
    </row>
    <row r="1296" spans="1:4">
      <c r="A1296" s="68" t="s">
        <v>1606</v>
      </c>
      <c r="B1296" s="68" t="s">
        <v>24713</v>
      </c>
      <c r="C1296" s="68" t="s">
        <v>13</v>
      </c>
      <c r="D1296" t="str">
        <f t="shared" si="20"/>
        <v>m2</v>
      </c>
    </row>
    <row r="1297" spans="1:4">
      <c r="A1297" s="68" t="s">
        <v>1607</v>
      </c>
      <c r="B1297" s="68" t="s">
        <v>24714</v>
      </c>
      <c r="C1297" s="68" t="s">
        <v>13</v>
      </c>
      <c r="D1297" t="str">
        <f t="shared" si="20"/>
        <v>m2</v>
      </c>
    </row>
    <row r="1298" spans="1:4">
      <c r="A1298" s="68" t="s">
        <v>1608</v>
      </c>
      <c r="B1298" s="68" t="s">
        <v>24714</v>
      </c>
      <c r="C1298" s="68" t="s">
        <v>13</v>
      </c>
      <c r="D1298" t="str">
        <f t="shared" si="20"/>
        <v>m2</v>
      </c>
    </row>
    <row r="1299" spans="1:4">
      <c r="A1299" s="68" t="s">
        <v>1609</v>
      </c>
      <c r="B1299" s="68" t="s">
        <v>24715</v>
      </c>
      <c r="C1299" s="68" t="s">
        <v>13</v>
      </c>
      <c r="D1299" t="str">
        <f t="shared" si="20"/>
        <v>m2</v>
      </c>
    </row>
    <row r="1300" spans="1:4">
      <c r="A1300" s="68" t="s">
        <v>1610</v>
      </c>
      <c r="B1300" s="68" t="s">
        <v>24715</v>
      </c>
      <c r="C1300" s="68" t="s">
        <v>13</v>
      </c>
      <c r="D1300" t="str">
        <f t="shared" si="20"/>
        <v>m2</v>
      </c>
    </row>
    <row r="1301" spans="1:4">
      <c r="A1301" s="68" t="s">
        <v>1611</v>
      </c>
      <c r="B1301" s="68" t="s">
        <v>24716</v>
      </c>
      <c r="C1301" s="68" t="s">
        <v>13</v>
      </c>
      <c r="D1301" t="str">
        <f t="shared" si="20"/>
        <v>m2</v>
      </c>
    </row>
    <row r="1302" spans="1:4">
      <c r="A1302" s="68" t="s">
        <v>1612</v>
      </c>
      <c r="B1302" s="68" t="s">
        <v>24716</v>
      </c>
      <c r="C1302" s="68" t="s">
        <v>13</v>
      </c>
      <c r="D1302" t="str">
        <f t="shared" si="20"/>
        <v>m2</v>
      </c>
    </row>
    <row r="1303" spans="1:4">
      <c r="A1303" s="68" t="s">
        <v>1613</v>
      </c>
      <c r="B1303" s="68" t="s">
        <v>24717</v>
      </c>
      <c r="C1303" s="68" t="s">
        <v>13</v>
      </c>
      <c r="D1303" t="str">
        <f t="shared" si="20"/>
        <v>m2</v>
      </c>
    </row>
    <row r="1304" spans="1:4">
      <c r="A1304" s="68" t="s">
        <v>1614</v>
      </c>
      <c r="B1304" s="68" t="s">
        <v>24717</v>
      </c>
      <c r="C1304" s="68" t="s">
        <v>13</v>
      </c>
      <c r="D1304" t="str">
        <f t="shared" si="20"/>
        <v>m2</v>
      </c>
    </row>
    <row r="1305" spans="1:4">
      <c r="A1305" s="68" t="s">
        <v>1615</v>
      </c>
      <c r="B1305" s="68" t="s">
        <v>24718</v>
      </c>
      <c r="C1305" s="68" t="s">
        <v>13</v>
      </c>
      <c r="D1305" t="str">
        <f t="shared" si="20"/>
        <v>m2</v>
      </c>
    </row>
    <row r="1306" spans="1:4">
      <c r="A1306" s="68" t="s">
        <v>1616</v>
      </c>
      <c r="B1306" s="68" t="s">
        <v>24718</v>
      </c>
      <c r="C1306" s="68" t="s">
        <v>13</v>
      </c>
      <c r="D1306" t="str">
        <f t="shared" si="20"/>
        <v>m2</v>
      </c>
    </row>
    <row r="1307" spans="1:4">
      <c r="A1307" s="68" t="s">
        <v>22954</v>
      </c>
      <c r="B1307" s="68" t="s">
        <v>24719</v>
      </c>
      <c r="C1307" s="68" t="s">
        <v>13</v>
      </c>
      <c r="D1307" t="str">
        <f t="shared" si="20"/>
        <v>m2</v>
      </c>
    </row>
    <row r="1308" spans="1:4">
      <c r="A1308" s="68" t="s">
        <v>22955</v>
      </c>
      <c r="B1308" s="68" t="s">
        <v>24719</v>
      </c>
      <c r="C1308" s="68" t="s">
        <v>13</v>
      </c>
      <c r="D1308" t="str">
        <f t="shared" si="20"/>
        <v>m2</v>
      </c>
    </row>
    <row r="1309" spans="1:4">
      <c r="A1309" s="68" t="s">
        <v>22956</v>
      </c>
      <c r="B1309" s="68" t="s">
        <v>24720</v>
      </c>
      <c r="C1309" s="68" t="s">
        <v>13</v>
      </c>
      <c r="D1309" t="str">
        <f t="shared" si="20"/>
        <v>m2</v>
      </c>
    </row>
    <row r="1310" spans="1:4">
      <c r="A1310" s="68" t="s">
        <v>22957</v>
      </c>
      <c r="B1310" s="68" t="s">
        <v>24720</v>
      </c>
      <c r="C1310" s="68" t="s">
        <v>13</v>
      </c>
      <c r="D1310" t="str">
        <f t="shared" si="20"/>
        <v>m2</v>
      </c>
    </row>
    <row r="1311" spans="1:4">
      <c r="A1311" s="68" t="s">
        <v>22958</v>
      </c>
      <c r="B1311" s="68" t="s">
        <v>24721</v>
      </c>
      <c r="C1311" s="68" t="s">
        <v>13</v>
      </c>
      <c r="D1311" t="str">
        <f t="shared" si="20"/>
        <v>m2</v>
      </c>
    </row>
    <row r="1312" spans="1:4">
      <c r="A1312" s="68" t="s">
        <v>22959</v>
      </c>
      <c r="B1312" s="68" t="s">
        <v>24721</v>
      </c>
      <c r="C1312" s="68" t="s">
        <v>13</v>
      </c>
      <c r="D1312" t="str">
        <f t="shared" si="20"/>
        <v>m2</v>
      </c>
    </row>
    <row r="1313" spans="1:4">
      <c r="A1313" s="68" t="s">
        <v>22960</v>
      </c>
      <c r="B1313" s="68" t="s">
        <v>24722</v>
      </c>
      <c r="C1313" s="68" t="s">
        <v>13</v>
      </c>
      <c r="D1313" t="str">
        <f t="shared" si="20"/>
        <v>m2</v>
      </c>
    </row>
    <row r="1314" spans="1:4">
      <c r="A1314" s="68" t="s">
        <v>22961</v>
      </c>
      <c r="B1314" s="68" t="s">
        <v>24722</v>
      </c>
      <c r="C1314" s="68" t="s">
        <v>13</v>
      </c>
      <c r="D1314" t="str">
        <f t="shared" si="20"/>
        <v>m2</v>
      </c>
    </row>
    <row r="1315" spans="1:4">
      <c r="A1315" s="68" t="s">
        <v>22962</v>
      </c>
      <c r="B1315" s="68" t="s">
        <v>24723</v>
      </c>
      <c r="C1315" s="68" t="s">
        <v>13</v>
      </c>
      <c r="D1315" t="str">
        <f t="shared" si="20"/>
        <v>m2</v>
      </c>
    </row>
    <row r="1316" spans="1:4">
      <c r="A1316" s="68" t="s">
        <v>22963</v>
      </c>
      <c r="B1316" s="68" t="s">
        <v>24723</v>
      </c>
      <c r="C1316" s="68" t="s">
        <v>13</v>
      </c>
      <c r="D1316" t="str">
        <f t="shared" si="20"/>
        <v>m2</v>
      </c>
    </row>
    <row r="1317" spans="1:4">
      <c r="A1317" s="68" t="s">
        <v>22964</v>
      </c>
      <c r="B1317" s="68" t="s">
        <v>24724</v>
      </c>
      <c r="C1317" s="68" t="s">
        <v>13</v>
      </c>
      <c r="D1317" t="str">
        <f t="shared" si="20"/>
        <v>m2</v>
      </c>
    </row>
    <row r="1318" spans="1:4">
      <c r="A1318" s="68" t="s">
        <v>22965</v>
      </c>
      <c r="B1318" s="68" t="s">
        <v>24724</v>
      </c>
      <c r="C1318" s="68" t="s">
        <v>13</v>
      </c>
      <c r="D1318" t="str">
        <f t="shared" si="20"/>
        <v>m2</v>
      </c>
    </row>
    <row r="1319" spans="1:4">
      <c r="A1319" s="68" t="s">
        <v>22966</v>
      </c>
      <c r="B1319" s="68" t="s">
        <v>24725</v>
      </c>
      <c r="C1319" s="68" t="s">
        <v>13</v>
      </c>
      <c r="D1319" t="str">
        <f t="shared" si="20"/>
        <v>m2</v>
      </c>
    </row>
    <row r="1320" spans="1:4">
      <c r="A1320" s="68" t="s">
        <v>22967</v>
      </c>
      <c r="B1320" s="68" t="s">
        <v>24725</v>
      </c>
      <c r="C1320" s="68" t="s">
        <v>13</v>
      </c>
      <c r="D1320" t="str">
        <f t="shared" si="20"/>
        <v>m2</v>
      </c>
    </row>
    <row r="1321" spans="1:4">
      <c r="A1321" s="68" t="s">
        <v>22968</v>
      </c>
      <c r="B1321" s="68" t="s">
        <v>24726</v>
      </c>
      <c r="C1321" s="68" t="s">
        <v>13</v>
      </c>
      <c r="D1321" t="str">
        <f t="shared" si="20"/>
        <v>m2</v>
      </c>
    </row>
    <row r="1322" spans="1:4">
      <c r="A1322" s="68" t="s">
        <v>22969</v>
      </c>
      <c r="B1322" s="68" t="s">
        <v>24726</v>
      </c>
      <c r="C1322" s="68" t="s">
        <v>13</v>
      </c>
      <c r="D1322" t="str">
        <f t="shared" si="20"/>
        <v>m2</v>
      </c>
    </row>
    <row r="1323" spans="1:4">
      <c r="A1323" s="68" t="s">
        <v>22970</v>
      </c>
      <c r="B1323" s="68" t="s">
        <v>24727</v>
      </c>
      <c r="C1323" s="68" t="s">
        <v>13</v>
      </c>
      <c r="D1323" t="str">
        <f t="shared" si="20"/>
        <v>m2</v>
      </c>
    </row>
    <row r="1324" spans="1:4">
      <c r="A1324" s="68" t="s">
        <v>22971</v>
      </c>
      <c r="B1324" s="68" t="s">
        <v>24727</v>
      </c>
      <c r="C1324" s="68" t="s">
        <v>13</v>
      </c>
      <c r="D1324" t="str">
        <f t="shared" si="20"/>
        <v>m2</v>
      </c>
    </row>
    <row r="1325" spans="1:4">
      <c r="A1325" s="68" t="s">
        <v>22972</v>
      </c>
      <c r="B1325" s="68" t="s">
        <v>24728</v>
      </c>
      <c r="C1325" s="68" t="s">
        <v>13</v>
      </c>
      <c r="D1325" t="str">
        <f t="shared" si="20"/>
        <v>m2</v>
      </c>
    </row>
    <row r="1326" spans="1:4">
      <c r="A1326" s="68" t="s">
        <v>22973</v>
      </c>
      <c r="B1326" s="68" t="s">
        <v>24728</v>
      </c>
      <c r="C1326" s="68" t="s">
        <v>13</v>
      </c>
      <c r="D1326" t="str">
        <f t="shared" si="20"/>
        <v>m2</v>
      </c>
    </row>
    <row r="1327" spans="1:4">
      <c r="A1327" s="68" t="s">
        <v>22974</v>
      </c>
      <c r="B1327" s="68" t="s">
        <v>24729</v>
      </c>
      <c r="C1327" s="68" t="s">
        <v>13</v>
      </c>
      <c r="D1327" t="str">
        <f t="shared" si="20"/>
        <v>m2</v>
      </c>
    </row>
    <row r="1328" spans="1:4">
      <c r="A1328" s="68" t="s">
        <v>22975</v>
      </c>
      <c r="B1328" s="68" t="s">
        <v>24729</v>
      </c>
      <c r="C1328" s="68" t="s">
        <v>13</v>
      </c>
      <c r="D1328" t="str">
        <f t="shared" si="20"/>
        <v>m2</v>
      </c>
    </row>
    <row r="1329" spans="1:4">
      <c r="A1329" s="68" t="s">
        <v>22976</v>
      </c>
      <c r="B1329" s="68" t="s">
        <v>24730</v>
      </c>
      <c r="C1329" s="68" t="s">
        <v>13</v>
      </c>
      <c r="D1329" t="str">
        <f t="shared" si="20"/>
        <v>m2</v>
      </c>
    </row>
    <row r="1330" spans="1:4">
      <c r="A1330" s="68" t="s">
        <v>22977</v>
      </c>
      <c r="B1330" s="68" t="s">
        <v>24730</v>
      </c>
      <c r="C1330" s="68" t="s">
        <v>13</v>
      </c>
      <c r="D1330" t="str">
        <f t="shared" si="20"/>
        <v>m2</v>
      </c>
    </row>
    <row r="1331" spans="1:4">
      <c r="A1331" s="68" t="s">
        <v>22978</v>
      </c>
      <c r="B1331" s="68" t="s">
        <v>24731</v>
      </c>
      <c r="C1331" s="68" t="s">
        <v>13</v>
      </c>
      <c r="D1331" t="str">
        <f t="shared" si="20"/>
        <v>m2</v>
      </c>
    </row>
    <row r="1332" spans="1:4">
      <c r="A1332" s="68" t="s">
        <v>22979</v>
      </c>
      <c r="B1332" s="68" t="s">
        <v>24731</v>
      </c>
      <c r="C1332" s="68" t="s">
        <v>13</v>
      </c>
      <c r="D1332" t="str">
        <f t="shared" si="20"/>
        <v>m2</v>
      </c>
    </row>
    <row r="1333" spans="1:4">
      <c r="A1333" s="68" t="s">
        <v>22980</v>
      </c>
      <c r="B1333" s="68" t="s">
        <v>24732</v>
      </c>
      <c r="C1333" s="68" t="s">
        <v>13</v>
      </c>
      <c r="D1333" t="str">
        <f t="shared" si="20"/>
        <v>m2</v>
      </c>
    </row>
    <row r="1334" spans="1:4">
      <c r="A1334" s="68" t="s">
        <v>22981</v>
      </c>
      <c r="B1334" s="68" t="s">
        <v>24732</v>
      </c>
      <c r="C1334" s="68" t="s">
        <v>13</v>
      </c>
      <c r="D1334" t="str">
        <f t="shared" si="20"/>
        <v>m2</v>
      </c>
    </row>
    <row r="1335" spans="1:4">
      <c r="A1335" s="68" t="s">
        <v>22982</v>
      </c>
      <c r="B1335" s="68" t="s">
        <v>24733</v>
      </c>
      <c r="C1335" s="68" t="s">
        <v>13</v>
      </c>
      <c r="D1335" t="str">
        <f t="shared" si="20"/>
        <v>m2</v>
      </c>
    </row>
    <row r="1336" spans="1:4">
      <c r="A1336" s="68" t="s">
        <v>22983</v>
      </c>
      <c r="B1336" s="68" t="s">
        <v>24733</v>
      </c>
      <c r="C1336" s="68" t="s">
        <v>13</v>
      </c>
      <c r="D1336" t="str">
        <f t="shared" si="20"/>
        <v>m2</v>
      </c>
    </row>
    <row r="1337" spans="1:4">
      <c r="A1337" s="68" t="s">
        <v>22984</v>
      </c>
      <c r="B1337" s="68" t="s">
        <v>24734</v>
      </c>
      <c r="C1337" s="68" t="s">
        <v>13</v>
      </c>
      <c r="D1337" t="str">
        <f t="shared" si="20"/>
        <v>m2</v>
      </c>
    </row>
    <row r="1338" spans="1:4">
      <c r="A1338" s="68" t="s">
        <v>22985</v>
      </c>
      <c r="B1338" s="68" t="s">
        <v>24734</v>
      </c>
      <c r="C1338" s="68" t="s">
        <v>13</v>
      </c>
      <c r="D1338" t="str">
        <f t="shared" si="20"/>
        <v>m2</v>
      </c>
    </row>
    <row r="1339" spans="1:4">
      <c r="A1339" s="68" t="s">
        <v>22986</v>
      </c>
      <c r="B1339" s="68" t="s">
        <v>24735</v>
      </c>
      <c r="C1339" s="68" t="s">
        <v>13</v>
      </c>
      <c r="D1339" t="str">
        <f t="shared" si="20"/>
        <v>m2</v>
      </c>
    </row>
    <row r="1340" spans="1:4">
      <c r="A1340" s="68" t="s">
        <v>22987</v>
      </c>
      <c r="B1340" s="68" t="s">
        <v>24735</v>
      </c>
      <c r="C1340" s="68" t="s">
        <v>13</v>
      </c>
      <c r="D1340" t="str">
        <f t="shared" si="20"/>
        <v>m2</v>
      </c>
    </row>
    <row r="1341" spans="1:4">
      <c r="A1341" s="68" t="s">
        <v>22988</v>
      </c>
      <c r="B1341" s="68" t="s">
        <v>24736</v>
      </c>
      <c r="C1341" s="68" t="s">
        <v>13</v>
      </c>
      <c r="D1341" t="str">
        <f t="shared" si="20"/>
        <v>m2</v>
      </c>
    </row>
    <row r="1342" spans="1:4">
      <c r="A1342" s="68" t="s">
        <v>22989</v>
      </c>
      <c r="B1342" s="68" t="s">
        <v>24736</v>
      </c>
      <c r="C1342" s="68" t="s">
        <v>13</v>
      </c>
      <c r="D1342" t="str">
        <f t="shared" si="20"/>
        <v>m2</v>
      </c>
    </row>
    <row r="1343" spans="1:4">
      <c r="A1343" s="68" t="s">
        <v>22990</v>
      </c>
      <c r="B1343" s="68" t="s">
        <v>24737</v>
      </c>
      <c r="C1343" s="68" t="s">
        <v>13</v>
      </c>
      <c r="D1343" t="str">
        <f t="shared" si="20"/>
        <v>m2</v>
      </c>
    </row>
    <row r="1344" spans="1:4">
      <c r="A1344" s="68" t="s">
        <v>22991</v>
      </c>
      <c r="B1344" s="68" t="s">
        <v>24737</v>
      </c>
      <c r="C1344" s="68" t="s">
        <v>13</v>
      </c>
      <c r="D1344" t="str">
        <f t="shared" si="20"/>
        <v>m2</v>
      </c>
    </row>
    <row r="1345" spans="1:4">
      <c r="A1345" s="68" t="s">
        <v>22992</v>
      </c>
      <c r="B1345" s="68" t="s">
        <v>24738</v>
      </c>
      <c r="C1345" s="68" t="s">
        <v>13</v>
      </c>
      <c r="D1345" t="str">
        <f t="shared" si="20"/>
        <v>m2</v>
      </c>
    </row>
    <row r="1346" spans="1:4">
      <c r="A1346" s="68" t="s">
        <v>22993</v>
      </c>
      <c r="B1346" s="68" t="s">
        <v>24738</v>
      </c>
      <c r="C1346" s="68" t="s">
        <v>13</v>
      </c>
      <c r="D1346" t="str">
        <f t="shared" si="20"/>
        <v>m2</v>
      </c>
    </row>
    <row r="1347" spans="1:4">
      <c r="A1347" s="68" t="s">
        <v>22994</v>
      </c>
      <c r="B1347" s="68" t="s">
        <v>24739</v>
      </c>
      <c r="C1347" s="68" t="s">
        <v>13</v>
      </c>
      <c r="D1347" t="str">
        <f t="shared" si="20"/>
        <v>m2</v>
      </c>
    </row>
    <row r="1348" spans="1:4">
      <c r="A1348" s="68" t="s">
        <v>22995</v>
      </c>
      <c r="B1348" s="68" t="s">
        <v>24739</v>
      </c>
      <c r="C1348" s="68" t="s">
        <v>13</v>
      </c>
      <c r="D1348" t="str">
        <f t="shared" si="20"/>
        <v>m2</v>
      </c>
    </row>
    <row r="1349" spans="1:4">
      <c r="A1349" s="68" t="s">
        <v>22996</v>
      </c>
      <c r="B1349" s="68" t="s">
        <v>24740</v>
      </c>
      <c r="C1349" s="68" t="s">
        <v>13</v>
      </c>
      <c r="D1349" t="str">
        <f t="shared" si="20"/>
        <v>m2</v>
      </c>
    </row>
    <row r="1350" spans="1:4">
      <c r="A1350" s="68" t="s">
        <v>22997</v>
      </c>
      <c r="B1350" s="68" t="s">
        <v>24740</v>
      </c>
      <c r="C1350" s="68" t="s">
        <v>13</v>
      </c>
      <c r="D1350" t="str">
        <f t="shared" si="20"/>
        <v>m2</v>
      </c>
    </row>
    <row r="1351" spans="1:4">
      <c r="A1351" s="68" t="s">
        <v>22998</v>
      </c>
      <c r="B1351" s="68" t="s">
        <v>24741</v>
      </c>
      <c r="C1351" s="68" t="s">
        <v>13</v>
      </c>
      <c r="D1351" t="str">
        <f t="shared" ref="D1351:D1414" si="21">LOWER(C1351)</f>
        <v>m2</v>
      </c>
    </row>
    <row r="1352" spans="1:4">
      <c r="A1352" s="68" t="s">
        <v>22999</v>
      </c>
      <c r="B1352" s="68" t="s">
        <v>24741</v>
      </c>
      <c r="C1352" s="68" t="s">
        <v>13</v>
      </c>
      <c r="D1352" t="str">
        <f t="shared" si="21"/>
        <v>m2</v>
      </c>
    </row>
    <row r="1353" spans="1:4">
      <c r="A1353" s="68" t="s">
        <v>23000</v>
      </c>
      <c r="B1353" s="68" t="s">
        <v>24742</v>
      </c>
      <c r="C1353" s="68" t="s">
        <v>13</v>
      </c>
      <c r="D1353" t="str">
        <f t="shared" si="21"/>
        <v>m2</v>
      </c>
    </row>
    <row r="1354" spans="1:4">
      <c r="A1354" s="68" t="s">
        <v>23001</v>
      </c>
      <c r="B1354" s="68" t="s">
        <v>24742</v>
      </c>
      <c r="C1354" s="68" t="s">
        <v>13</v>
      </c>
      <c r="D1354" t="str">
        <f t="shared" si="21"/>
        <v>m2</v>
      </c>
    </row>
    <row r="1355" spans="1:4">
      <c r="A1355" s="68" t="s">
        <v>23002</v>
      </c>
      <c r="B1355" s="68" t="s">
        <v>24743</v>
      </c>
      <c r="C1355" s="68" t="s">
        <v>13</v>
      </c>
      <c r="D1355" t="str">
        <f t="shared" si="21"/>
        <v>m2</v>
      </c>
    </row>
    <row r="1356" spans="1:4">
      <c r="A1356" s="68" t="s">
        <v>23003</v>
      </c>
      <c r="B1356" s="68" t="s">
        <v>24743</v>
      </c>
      <c r="C1356" s="68" t="s">
        <v>13</v>
      </c>
      <c r="D1356" t="str">
        <f t="shared" si="21"/>
        <v>m2</v>
      </c>
    </row>
    <row r="1357" spans="1:4">
      <c r="A1357" s="68" t="s">
        <v>23004</v>
      </c>
      <c r="B1357" s="68" t="s">
        <v>24744</v>
      </c>
      <c r="C1357" s="68" t="s">
        <v>13</v>
      </c>
      <c r="D1357" t="str">
        <f t="shared" si="21"/>
        <v>m2</v>
      </c>
    </row>
    <row r="1358" spans="1:4">
      <c r="A1358" s="68" t="s">
        <v>23005</v>
      </c>
      <c r="B1358" s="68" t="s">
        <v>24744</v>
      </c>
      <c r="C1358" s="68" t="s">
        <v>13</v>
      </c>
      <c r="D1358" t="str">
        <f t="shared" si="21"/>
        <v>m2</v>
      </c>
    </row>
    <row r="1359" spans="1:4">
      <c r="A1359" s="68" t="s">
        <v>23006</v>
      </c>
      <c r="B1359" s="68" t="s">
        <v>24745</v>
      </c>
      <c r="C1359" s="68" t="s">
        <v>13</v>
      </c>
      <c r="D1359" t="str">
        <f t="shared" si="21"/>
        <v>m2</v>
      </c>
    </row>
    <row r="1360" spans="1:4">
      <c r="A1360" s="68" t="s">
        <v>23007</v>
      </c>
      <c r="B1360" s="68" t="s">
        <v>24745</v>
      </c>
      <c r="C1360" s="68" t="s">
        <v>13</v>
      </c>
      <c r="D1360" t="str">
        <f t="shared" si="21"/>
        <v>m2</v>
      </c>
    </row>
    <row r="1361" spans="1:4">
      <c r="A1361" s="68" t="s">
        <v>23008</v>
      </c>
      <c r="B1361" s="68" t="s">
        <v>24746</v>
      </c>
      <c r="C1361" s="68" t="s">
        <v>13</v>
      </c>
      <c r="D1361" t="str">
        <f t="shared" si="21"/>
        <v>m2</v>
      </c>
    </row>
    <row r="1362" spans="1:4">
      <c r="A1362" s="68" t="s">
        <v>23009</v>
      </c>
      <c r="B1362" s="68" t="s">
        <v>24746</v>
      </c>
      <c r="C1362" s="68" t="s">
        <v>13</v>
      </c>
      <c r="D1362" t="str">
        <f t="shared" si="21"/>
        <v>m2</v>
      </c>
    </row>
    <row r="1363" spans="1:4">
      <c r="A1363" s="68" t="s">
        <v>23010</v>
      </c>
      <c r="B1363" s="68" t="s">
        <v>24747</v>
      </c>
      <c r="C1363" s="68" t="s">
        <v>13</v>
      </c>
      <c r="D1363" t="str">
        <f t="shared" si="21"/>
        <v>m2</v>
      </c>
    </row>
    <row r="1364" spans="1:4">
      <c r="A1364" s="68" t="s">
        <v>23011</v>
      </c>
      <c r="B1364" s="68" t="s">
        <v>24747</v>
      </c>
      <c r="C1364" s="68" t="s">
        <v>13</v>
      </c>
      <c r="D1364" t="str">
        <f t="shared" si="21"/>
        <v>m2</v>
      </c>
    </row>
    <row r="1365" spans="1:4">
      <c r="A1365" s="68" t="s">
        <v>23012</v>
      </c>
      <c r="B1365" s="68" t="s">
        <v>24748</v>
      </c>
      <c r="C1365" s="68" t="s">
        <v>13</v>
      </c>
      <c r="D1365" t="str">
        <f t="shared" si="21"/>
        <v>m2</v>
      </c>
    </row>
    <row r="1366" spans="1:4">
      <c r="A1366" s="68" t="s">
        <v>23013</v>
      </c>
      <c r="B1366" s="68" t="s">
        <v>24748</v>
      </c>
      <c r="C1366" s="68" t="s">
        <v>13</v>
      </c>
      <c r="D1366" t="str">
        <f t="shared" si="21"/>
        <v>m2</v>
      </c>
    </row>
    <row r="1367" spans="1:4">
      <c r="A1367" s="68" t="s">
        <v>23014</v>
      </c>
      <c r="B1367" s="68" t="s">
        <v>24749</v>
      </c>
      <c r="C1367" s="68" t="s">
        <v>13</v>
      </c>
      <c r="D1367" t="str">
        <f t="shared" si="21"/>
        <v>m2</v>
      </c>
    </row>
    <row r="1368" spans="1:4">
      <c r="A1368" s="68" t="s">
        <v>23015</v>
      </c>
      <c r="B1368" s="68" t="s">
        <v>24749</v>
      </c>
      <c r="C1368" s="68" t="s">
        <v>13</v>
      </c>
      <c r="D1368" t="str">
        <f t="shared" si="21"/>
        <v>m2</v>
      </c>
    </row>
    <row r="1369" spans="1:4">
      <c r="A1369" s="68" t="s">
        <v>23016</v>
      </c>
      <c r="B1369" s="68" t="s">
        <v>24750</v>
      </c>
      <c r="C1369" s="68" t="s">
        <v>13</v>
      </c>
      <c r="D1369" t="str">
        <f t="shared" si="21"/>
        <v>m2</v>
      </c>
    </row>
    <row r="1370" spans="1:4">
      <c r="A1370" s="68" t="s">
        <v>23017</v>
      </c>
      <c r="B1370" s="68" t="s">
        <v>24750</v>
      </c>
      <c r="C1370" s="68" t="s">
        <v>13</v>
      </c>
      <c r="D1370" t="str">
        <f t="shared" si="21"/>
        <v>m2</v>
      </c>
    </row>
    <row r="1371" spans="1:4">
      <c r="A1371" s="68" t="s">
        <v>23018</v>
      </c>
      <c r="B1371" s="68" t="s">
        <v>24751</v>
      </c>
      <c r="C1371" s="68" t="s">
        <v>13</v>
      </c>
      <c r="D1371" t="str">
        <f t="shared" si="21"/>
        <v>m2</v>
      </c>
    </row>
    <row r="1372" spans="1:4">
      <c r="A1372" s="68" t="s">
        <v>23019</v>
      </c>
      <c r="B1372" s="68" t="s">
        <v>24751</v>
      </c>
      <c r="C1372" s="68" t="s">
        <v>13</v>
      </c>
      <c r="D1372" t="str">
        <f t="shared" si="21"/>
        <v>m2</v>
      </c>
    </row>
    <row r="1373" spans="1:4">
      <c r="A1373" s="68" t="s">
        <v>23020</v>
      </c>
      <c r="B1373" s="68" t="s">
        <v>24752</v>
      </c>
      <c r="C1373" s="68" t="s">
        <v>13</v>
      </c>
      <c r="D1373" t="str">
        <f t="shared" si="21"/>
        <v>m2</v>
      </c>
    </row>
    <row r="1374" spans="1:4">
      <c r="A1374" s="68" t="s">
        <v>23021</v>
      </c>
      <c r="B1374" s="68" t="s">
        <v>24752</v>
      </c>
      <c r="C1374" s="68" t="s">
        <v>13</v>
      </c>
      <c r="D1374" t="str">
        <f t="shared" si="21"/>
        <v>m2</v>
      </c>
    </row>
    <row r="1375" spans="1:4">
      <c r="A1375" s="68" t="s">
        <v>23022</v>
      </c>
      <c r="B1375" s="68" t="s">
        <v>24753</v>
      </c>
      <c r="C1375" s="68" t="s">
        <v>13</v>
      </c>
      <c r="D1375" t="str">
        <f t="shared" si="21"/>
        <v>m2</v>
      </c>
    </row>
    <row r="1376" spans="1:4">
      <c r="A1376" s="68" t="s">
        <v>23023</v>
      </c>
      <c r="B1376" s="68" t="s">
        <v>24753</v>
      </c>
      <c r="C1376" s="68" t="s">
        <v>13</v>
      </c>
      <c r="D1376" t="str">
        <f t="shared" si="21"/>
        <v>m2</v>
      </c>
    </row>
    <row r="1377" spans="1:4">
      <c r="A1377" s="68" t="s">
        <v>23024</v>
      </c>
      <c r="B1377" s="68" t="s">
        <v>24754</v>
      </c>
      <c r="C1377" s="68" t="s">
        <v>13</v>
      </c>
      <c r="D1377" t="str">
        <f t="shared" si="21"/>
        <v>m2</v>
      </c>
    </row>
    <row r="1378" spans="1:4">
      <c r="A1378" s="68" t="s">
        <v>23025</v>
      </c>
      <c r="B1378" s="68" t="s">
        <v>24754</v>
      </c>
      <c r="C1378" s="68" t="s">
        <v>13</v>
      </c>
      <c r="D1378" t="str">
        <f t="shared" si="21"/>
        <v>m2</v>
      </c>
    </row>
    <row r="1379" spans="1:4">
      <c r="A1379" s="68" t="s">
        <v>23026</v>
      </c>
      <c r="B1379" s="68" t="s">
        <v>24755</v>
      </c>
      <c r="C1379" s="68" t="s">
        <v>13</v>
      </c>
      <c r="D1379" t="str">
        <f t="shared" si="21"/>
        <v>m2</v>
      </c>
    </row>
    <row r="1380" spans="1:4">
      <c r="A1380" s="68" t="s">
        <v>23027</v>
      </c>
      <c r="B1380" s="68" t="s">
        <v>24755</v>
      </c>
      <c r="C1380" s="68" t="s">
        <v>13</v>
      </c>
      <c r="D1380" t="str">
        <f t="shared" si="21"/>
        <v>m2</v>
      </c>
    </row>
    <row r="1381" spans="1:4">
      <c r="A1381" s="68" t="s">
        <v>23028</v>
      </c>
      <c r="B1381" s="68" t="s">
        <v>24756</v>
      </c>
      <c r="C1381" s="68" t="s">
        <v>13</v>
      </c>
      <c r="D1381" t="str">
        <f t="shared" si="21"/>
        <v>m2</v>
      </c>
    </row>
    <row r="1382" spans="1:4">
      <c r="A1382" s="68" t="s">
        <v>23029</v>
      </c>
      <c r="B1382" s="68" t="s">
        <v>24756</v>
      </c>
      <c r="C1382" s="68" t="s">
        <v>13</v>
      </c>
      <c r="D1382" t="str">
        <f t="shared" si="21"/>
        <v>m2</v>
      </c>
    </row>
    <row r="1383" spans="1:4">
      <c r="A1383" s="68" t="s">
        <v>23030</v>
      </c>
      <c r="B1383" s="68" t="s">
        <v>24757</v>
      </c>
      <c r="C1383" s="68" t="s">
        <v>13</v>
      </c>
      <c r="D1383" t="str">
        <f t="shared" si="21"/>
        <v>m2</v>
      </c>
    </row>
    <row r="1384" spans="1:4">
      <c r="A1384" s="68" t="s">
        <v>23031</v>
      </c>
      <c r="B1384" s="68" t="s">
        <v>24757</v>
      </c>
      <c r="C1384" s="68" t="s">
        <v>13</v>
      </c>
      <c r="D1384" t="str">
        <f t="shared" si="21"/>
        <v>m2</v>
      </c>
    </row>
    <row r="1385" spans="1:4">
      <c r="A1385" s="68" t="s">
        <v>23032</v>
      </c>
      <c r="B1385" s="68" t="s">
        <v>24758</v>
      </c>
      <c r="C1385" s="68" t="s">
        <v>13</v>
      </c>
      <c r="D1385" t="str">
        <f t="shared" si="21"/>
        <v>m2</v>
      </c>
    </row>
    <row r="1386" spans="1:4">
      <c r="A1386" s="68" t="s">
        <v>23033</v>
      </c>
      <c r="B1386" s="68" t="s">
        <v>24758</v>
      </c>
      <c r="C1386" s="68" t="s">
        <v>13</v>
      </c>
      <c r="D1386" t="str">
        <f t="shared" si="21"/>
        <v>m2</v>
      </c>
    </row>
    <row r="1387" spans="1:4">
      <c r="A1387" s="68" t="s">
        <v>23034</v>
      </c>
      <c r="B1387" s="68" t="s">
        <v>24759</v>
      </c>
      <c r="C1387" s="68" t="s">
        <v>13</v>
      </c>
      <c r="D1387" t="str">
        <f t="shared" si="21"/>
        <v>m2</v>
      </c>
    </row>
    <row r="1388" spans="1:4">
      <c r="A1388" s="68" t="s">
        <v>23035</v>
      </c>
      <c r="B1388" s="68" t="s">
        <v>24759</v>
      </c>
      <c r="C1388" s="68" t="s">
        <v>13</v>
      </c>
      <c r="D1388" t="str">
        <f t="shared" si="21"/>
        <v>m2</v>
      </c>
    </row>
    <row r="1389" spans="1:4">
      <c r="A1389" s="68" t="s">
        <v>23036</v>
      </c>
      <c r="B1389" s="68" t="s">
        <v>24760</v>
      </c>
      <c r="C1389" s="68" t="s">
        <v>13</v>
      </c>
      <c r="D1389" t="str">
        <f t="shared" si="21"/>
        <v>m2</v>
      </c>
    </row>
    <row r="1390" spans="1:4">
      <c r="A1390" s="68" t="s">
        <v>23037</v>
      </c>
      <c r="B1390" s="68" t="s">
        <v>24760</v>
      </c>
      <c r="C1390" s="68" t="s">
        <v>13</v>
      </c>
      <c r="D1390" t="str">
        <f t="shared" si="21"/>
        <v>m2</v>
      </c>
    </row>
    <row r="1391" spans="1:4">
      <c r="A1391" s="68" t="s">
        <v>23038</v>
      </c>
      <c r="B1391" s="68" t="s">
        <v>24761</v>
      </c>
      <c r="C1391" s="68" t="s">
        <v>13</v>
      </c>
      <c r="D1391" t="str">
        <f t="shared" si="21"/>
        <v>m2</v>
      </c>
    </row>
    <row r="1392" spans="1:4">
      <c r="A1392" s="68" t="s">
        <v>23039</v>
      </c>
      <c r="B1392" s="68" t="s">
        <v>24761</v>
      </c>
      <c r="C1392" s="68" t="s">
        <v>13</v>
      </c>
      <c r="D1392" t="str">
        <f t="shared" si="21"/>
        <v>m2</v>
      </c>
    </row>
    <row r="1393" spans="1:4">
      <c r="A1393" s="68" t="s">
        <v>23040</v>
      </c>
      <c r="B1393" s="68" t="s">
        <v>24762</v>
      </c>
      <c r="C1393" s="68" t="s">
        <v>13</v>
      </c>
      <c r="D1393" t="str">
        <f t="shared" si="21"/>
        <v>m2</v>
      </c>
    </row>
    <row r="1394" spans="1:4">
      <c r="A1394" s="68" t="s">
        <v>23041</v>
      </c>
      <c r="B1394" s="68" t="s">
        <v>24762</v>
      </c>
      <c r="C1394" s="68" t="s">
        <v>13</v>
      </c>
      <c r="D1394" t="str">
        <f t="shared" si="21"/>
        <v>m2</v>
      </c>
    </row>
    <row r="1395" spans="1:4">
      <c r="A1395" s="68" t="s">
        <v>23042</v>
      </c>
      <c r="B1395" s="68" t="s">
        <v>24763</v>
      </c>
      <c r="C1395" s="68" t="s">
        <v>13</v>
      </c>
      <c r="D1395" t="str">
        <f t="shared" si="21"/>
        <v>m2</v>
      </c>
    </row>
    <row r="1396" spans="1:4">
      <c r="A1396" s="68" t="s">
        <v>23043</v>
      </c>
      <c r="B1396" s="68" t="s">
        <v>24763</v>
      </c>
      <c r="C1396" s="68" t="s">
        <v>13</v>
      </c>
      <c r="D1396" t="str">
        <f t="shared" si="21"/>
        <v>m2</v>
      </c>
    </row>
    <row r="1397" spans="1:4">
      <c r="A1397" s="68" t="s">
        <v>23044</v>
      </c>
      <c r="B1397" s="68" t="s">
        <v>24763</v>
      </c>
      <c r="C1397" s="68" t="s">
        <v>13</v>
      </c>
      <c r="D1397" t="str">
        <f t="shared" si="21"/>
        <v>m2</v>
      </c>
    </row>
    <row r="1398" spans="1:4">
      <c r="A1398" s="68" t="s">
        <v>23045</v>
      </c>
      <c r="B1398" s="68" t="s">
        <v>24763</v>
      </c>
      <c r="C1398" s="68" t="s">
        <v>13</v>
      </c>
      <c r="D1398" t="str">
        <f t="shared" si="21"/>
        <v>m2</v>
      </c>
    </row>
    <row r="1399" spans="1:4">
      <c r="A1399" s="68" t="s">
        <v>23046</v>
      </c>
      <c r="B1399" s="68" t="s">
        <v>24764</v>
      </c>
      <c r="C1399" s="68" t="s">
        <v>13</v>
      </c>
      <c r="D1399" t="str">
        <f t="shared" si="21"/>
        <v>m2</v>
      </c>
    </row>
    <row r="1400" spans="1:4">
      <c r="A1400" s="68" t="s">
        <v>23047</v>
      </c>
      <c r="B1400" s="68" t="s">
        <v>24764</v>
      </c>
      <c r="C1400" s="68" t="s">
        <v>13</v>
      </c>
      <c r="D1400" t="str">
        <f t="shared" si="21"/>
        <v>m2</v>
      </c>
    </row>
    <row r="1401" spans="1:4">
      <c r="A1401" s="68" t="s">
        <v>23048</v>
      </c>
      <c r="B1401" s="68" t="s">
        <v>24765</v>
      </c>
      <c r="C1401" s="68" t="s">
        <v>13</v>
      </c>
      <c r="D1401" t="str">
        <f t="shared" si="21"/>
        <v>m2</v>
      </c>
    </row>
    <row r="1402" spans="1:4">
      <c r="A1402" s="68" t="s">
        <v>23049</v>
      </c>
      <c r="B1402" s="68" t="s">
        <v>24765</v>
      </c>
      <c r="C1402" s="68" t="s">
        <v>13</v>
      </c>
      <c r="D1402" t="str">
        <f t="shared" si="21"/>
        <v>m2</v>
      </c>
    </row>
    <row r="1403" spans="1:4">
      <c r="A1403" s="68" t="s">
        <v>23050</v>
      </c>
      <c r="B1403" s="68" t="s">
        <v>24766</v>
      </c>
      <c r="C1403" s="68" t="s">
        <v>13</v>
      </c>
      <c r="D1403" t="str">
        <f t="shared" si="21"/>
        <v>m2</v>
      </c>
    </row>
    <row r="1404" spans="1:4">
      <c r="A1404" s="68" t="s">
        <v>23051</v>
      </c>
      <c r="B1404" s="68" t="s">
        <v>24766</v>
      </c>
      <c r="C1404" s="68" t="s">
        <v>13</v>
      </c>
      <c r="D1404" t="str">
        <f t="shared" si="21"/>
        <v>m2</v>
      </c>
    </row>
    <row r="1405" spans="1:4">
      <c r="A1405" s="68" t="s">
        <v>23052</v>
      </c>
      <c r="B1405" s="68" t="s">
        <v>24767</v>
      </c>
      <c r="C1405" s="68" t="s">
        <v>13</v>
      </c>
      <c r="D1405" t="str">
        <f t="shared" si="21"/>
        <v>m2</v>
      </c>
    </row>
    <row r="1406" spans="1:4">
      <c r="A1406" s="68" t="s">
        <v>23053</v>
      </c>
      <c r="B1406" s="68" t="s">
        <v>24767</v>
      </c>
      <c r="C1406" s="68" t="s">
        <v>13</v>
      </c>
      <c r="D1406" t="str">
        <f t="shared" si="21"/>
        <v>m2</v>
      </c>
    </row>
    <row r="1407" spans="1:4">
      <c r="A1407" s="68" t="s">
        <v>23054</v>
      </c>
      <c r="B1407" s="68" t="s">
        <v>24768</v>
      </c>
      <c r="C1407" s="68" t="s">
        <v>13</v>
      </c>
      <c r="D1407" t="str">
        <f t="shared" si="21"/>
        <v>m2</v>
      </c>
    </row>
    <row r="1408" spans="1:4">
      <c r="A1408" s="68" t="s">
        <v>23055</v>
      </c>
      <c r="B1408" s="68" t="s">
        <v>24768</v>
      </c>
      <c r="C1408" s="68" t="s">
        <v>13</v>
      </c>
      <c r="D1408" t="str">
        <f t="shared" si="21"/>
        <v>m2</v>
      </c>
    </row>
    <row r="1409" spans="1:4">
      <c r="A1409" s="68" t="s">
        <v>23056</v>
      </c>
      <c r="B1409" s="68" t="s">
        <v>24769</v>
      </c>
      <c r="C1409" s="68" t="s">
        <v>13</v>
      </c>
      <c r="D1409" t="str">
        <f t="shared" si="21"/>
        <v>m2</v>
      </c>
    </row>
    <row r="1410" spans="1:4">
      <c r="A1410" s="68" t="s">
        <v>23057</v>
      </c>
      <c r="B1410" s="68" t="s">
        <v>24769</v>
      </c>
      <c r="C1410" s="68" t="s">
        <v>13</v>
      </c>
      <c r="D1410" t="str">
        <f t="shared" si="21"/>
        <v>m2</v>
      </c>
    </row>
    <row r="1411" spans="1:4">
      <c r="A1411" s="68" t="s">
        <v>23058</v>
      </c>
      <c r="B1411" s="68" t="s">
        <v>24770</v>
      </c>
      <c r="C1411" s="68" t="s">
        <v>13</v>
      </c>
      <c r="D1411" t="str">
        <f t="shared" si="21"/>
        <v>m2</v>
      </c>
    </row>
    <row r="1412" spans="1:4">
      <c r="A1412" s="68" t="s">
        <v>23059</v>
      </c>
      <c r="B1412" s="68" t="s">
        <v>24770</v>
      </c>
      <c r="C1412" s="68" t="s">
        <v>13</v>
      </c>
      <c r="D1412" t="str">
        <f t="shared" si="21"/>
        <v>m2</v>
      </c>
    </row>
    <row r="1413" spans="1:4">
      <c r="A1413" s="68" t="s">
        <v>23060</v>
      </c>
      <c r="B1413" s="68" t="s">
        <v>24771</v>
      </c>
      <c r="C1413" s="68" t="s">
        <v>13</v>
      </c>
      <c r="D1413" t="str">
        <f t="shared" si="21"/>
        <v>m2</v>
      </c>
    </row>
    <row r="1414" spans="1:4">
      <c r="A1414" s="68" t="s">
        <v>23061</v>
      </c>
      <c r="B1414" s="68" t="s">
        <v>24771</v>
      </c>
      <c r="C1414" s="68" t="s">
        <v>13</v>
      </c>
      <c r="D1414" t="str">
        <f t="shared" si="21"/>
        <v>m2</v>
      </c>
    </row>
    <row r="1415" spans="1:4">
      <c r="A1415" s="68" t="s">
        <v>23062</v>
      </c>
      <c r="B1415" s="68" t="s">
        <v>24772</v>
      </c>
      <c r="C1415" s="68" t="s">
        <v>13</v>
      </c>
      <c r="D1415" t="str">
        <f t="shared" ref="D1415:D1478" si="22">LOWER(C1415)</f>
        <v>m2</v>
      </c>
    </row>
    <row r="1416" spans="1:4">
      <c r="A1416" s="68" t="s">
        <v>23063</v>
      </c>
      <c r="B1416" s="68" t="s">
        <v>24772</v>
      </c>
      <c r="C1416" s="68" t="s">
        <v>13</v>
      </c>
      <c r="D1416" t="str">
        <f t="shared" si="22"/>
        <v>m2</v>
      </c>
    </row>
    <row r="1417" spans="1:4">
      <c r="A1417" s="68" t="s">
        <v>23064</v>
      </c>
      <c r="B1417" s="68" t="s">
        <v>24773</v>
      </c>
      <c r="C1417" s="68" t="s">
        <v>13</v>
      </c>
      <c r="D1417" t="str">
        <f t="shared" si="22"/>
        <v>m2</v>
      </c>
    </row>
    <row r="1418" spans="1:4">
      <c r="A1418" s="68" t="s">
        <v>23065</v>
      </c>
      <c r="B1418" s="68" t="s">
        <v>24773</v>
      </c>
      <c r="C1418" s="68" t="s">
        <v>13</v>
      </c>
      <c r="D1418" t="str">
        <f t="shared" si="22"/>
        <v>m2</v>
      </c>
    </row>
    <row r="1419" spans="1:4">
      <c r="A1419" s="68" t="s">
        <v>23066</v>
      </c>
      <c r="B1419" s="68" t="s">
        <v>24774</v>
      </c>
      <c r="C1419" s="68" t="s">
        <v>13</v>
      </c>
      <c r="D1419" t="str">
        <f t="shared" si="22"/>
        <v>m2</v>
      </c>
    </row>
    <row r="1420" spans="1:4">
      <c r="A1420" s="68" t="s">
        <v>23067</v>
      </c>
      <c r="B1420" s="68" t="s">
        <v>24774</v>
      </c>
      <c r="C1420" s="68" t="s">
        <v>13</v>
      </c>
      <c r="D1420" t="str">
        <f t="shared" si="22"/>
        <v>m2</v>
      </c>
    </row>
    <row r="1421" spans="1:4">
      <c r="A1421" s="68" t="s">
        <v>23068</v>
      </c>
      <c r="B1421" s="68" t="s">
        <v>24775</v>
      </c>
      <c r="C1421" s="68" t="s">
        <v>13</v>
      </c>
      <c r="D1421" t="str">
        <f t="shared" si="22"/>
        <v>m2</v>
      </c>
    </row>
    <row r="1422" spans="1:4">
      <c r="A1422" s="68" t="s">
        <v>23069</v>
      </c>
      <c r="B1422" s="68" t="s">
        <v>24775</v>
      </c>
      <c r="C1422" s="68" t="s">
        <v>13</v>
      </c>
      <c r="D1422" t="str">
        <f t="shared" si="22"/>
        <v>m2</v>
      </c>
    </row>
    <row r="1423" spans="1:4">
      <c r="A1423" s="68" t="s">
        <v>23070</v>
      </c>
      <c r="B1423" s="68" t="s">
        <v>24776</v>
      </c>
      <c r="C1423" s="68" t="s">
        <v>13</v>
      </c>
      <c r="D1423" t="str">
        <f t="shared" si="22"/>
        <v>m2</v>
      </c>
    </row>
    <row r="1424" spans="1:4">
      <c r="A1424" s="68" t="s">
        <v>23071</v>
      </c>
      <c r="B1424" s="68" t="s">
        <v>24776</v>
      </c>
      <c r="C1424" s="68" t="s">
        <v>13</v>
      </c>
      <c r="D1424" t="str">
        <f t="shared" si="22"/>
        <v>m2</v>
      </c>
    </row>
    <row r="1425" spans="1:4">
      <c r="A1425" s="68" t="s">
        <v>23072</v>
      </c>
      <c r="B1425" s="68" t="s">
        <v>24777</v>
      </c>
      <c r="C1425" s="68" t="s">
        <v>13</v>
      </c>
      <c r="D1425" t="str">
        <f t="shared" si="22"/>
        <v>m2</v>
      </c>
    </row>
    <row r="1426" spans="1:4">
      <c r="A1426" s="68" t="s">
        <v>23073</v>
      </c>
      <c r="B1426" s="68" t="s">
        <v>24777</v>
      </c>
      <c r="C1426" s="68" t="s">
        <v>13</v>
      </c>
      <c r="D1426" t="str">
        <f t="shared" si="22"/>
        <v>m2</v>
      </c>
    </row>
    <row r="1427" spans="1:4">
      <c r="A1427" s="68" t="s">
        <v>23074</v>
      </c>
      <c r="B1427" s="68" t="s">
        <v>24778</v>
      </c>
      <c r="C1427" s="68" t="s">
        <v>13</v>
      </c>
      <c r="D1427" t="str">
        <f t="shared" si="22"/>
        <v>m2</v>
      </c>
    </row>
    <row r="1428" spans="1:4">
      <c r="A1428" s="68" t="s">
        <v>23075</v>
      </c>
      <c r="B1428" s="68" t="s">
        <v>24778</v>
      </c>
      <c r="C1428" s="68" t="s">
        <v>13</v>
      </c>
      <c r="D1428" t="str">
        <f t="shared" si="22"/>
        <v>m2</v>
      </c>
    </row>
    <row r="1429" spans="1:4">
      <c r="A1429" s="68" t="s">
        <v>23076</v>
      </c>
      <c r="B1429" s="68" t="s">
        <v>24779</v>
      </c>
      <c r="C1429" s="68" t="s">
        <v>13</v>
      </c>
      <c r="D1429" t="str">
        <f t="shared" si="22"/>
        <v>m2</v>
      </c>
    </row>
    <row r="1430" spans="1:4">
      <c r="A1430" s="68" t="s">
        <v>23077</v>
      </c>
      <c r="B1430" s="68" t="s">
        <v>24779</v>
      </c>
      <c r="C1430" s="68" t="s">
        <v>13</v>
      </c>
      <c r="D1430" t="str">
        <f t="shared" si="22"/>
        <v>m2</v>
      </c>
    </row>
    <row r="1431" spans="1:4">
      <c r="A1431" s="68" t="s">
        <v>23078</v>
      </c>
      <c r="B1431" s="68" t="s">
        <v>24780</v>
      </c>
      <c r="C1431" s="68" t="s">
        <v>13</v>
      </c>
      <c r="D1431" t="str">
        <f t="shared" si="22"/>
        <v>m2</v>
      </c>
    </row>
    <row r="1432" spans="1:4">
      <c r="A1432" s="68" t="s">
        <v>23079</v>
      </c>
      <c r="B1432" s="68" t="s">
        <v>24780</v>
      </c>
      <c r="C1432" s="68" t="s">
        <v>13</v>
      </c>
      <c r="D1432" t="str">
        <f t="shared" si="22"/>
        <v>m2</v>
      </c>
    </row>
    <row r="1433" spans="1:4">
      <c r="A1433" s="68" t="s">
        <v>23080</v>
      </c>
      <c r="B1433" s="68" t="s">
        <v>24781</v>
      </c>
      <c r="C1433" s="68" t="s">
        <v>13</v>
      </c>
      <c r="D1433" t="str">
        <f t="shared" si="22"/>
        <v>m2</v>
      </c>
    </row>
    <row r="1434" spans="1:4">
      <c r="A1434" s="68" t="s">
        <v>23081</v>
      </c>
      <c r="B1434" s="68" t="s">
        <v>24781</v>
      </c>
      <c r="C1434" s="68" t="s">
        <v>13</v>
      </c>
      <c r="D1434" t="str">
        <f t="shared" si="22"/>
        <v>m2</v>
      </c>
    </row>
    <row r="1435" spans="1:4">
      <c r="A1435" s="68" t="s">
        <v>23082</v>
      </c>
      <c r="B1435" s="68" t="s">
        <v>24782</v>
      </c>
      <c r="C1435" s="68" t="s">
        <v>13</v>
      </c>
      <c r="D1435" t="str">
        <f t="shared" si="22"/>
        <v>m2</v>
      </c>
    </row>
    <row r="1436" spans="1:4">
      <c r="A1436" s="68" t="s">
        <v>23083</v>
      </c>
      <c r="B1436" s="68" t="s">
        <v>24782</v>
      </c>
      <c r="C1436" s="68" t="s">
        <v>13</v>
      </c>
      <c r="D1436" t="str">
        <f t="shared" si="22"/>
        <v>m2</v>
      </c>
    </row>
    <row r="1437" spans="1:4">
      <c r="A1437" s="68" t="s">
        <v>23084</v>
      </c>
      <c r="B1437" s="68" t="s">
        <v>24783</v>
      </c>
      <c r="C1437" s="68" t="s">
        <v>13</v>
      </c>
      <c r="D1437" t="str">
        <f t="shared" si="22"/>
        <v>m2</v>
      </c>
    </row>
    <row r="1438" spans="1:4">
      <c r="A1438" s="68" t="s">
        <v>23085</v>
      </c>
      <c r="B1438" s="68" t="s">
        <v>24783</v>
      </c>
      <c r="C1438" s="68" t="s">
        <v>13</v>
      </c>
      <c r="D1438" t="str">
        <f t="shared" si="22"/>
        <v>m2</v>
      </c>
    </row>
    <row r="1439" spans="1:4">
      <c r="A1439" s="68" t="s">
        <v>23086</v>
      </c>
      <c r="B1439" s="68" t="s">
        <v>24784</v>
      </c>
      <c r="C1439" s="68" t="s">
        <v>13</v>
      </c>
      <c r="D1439" t="str">
        <f t="shared" si="22"/>
        <v>m2</v>
      </c>
    </row>
    <row r="1440" spans="1:4">
      <c r="A1440" s="68" t="s">
        <v>23087</v>
      </c>
      <c r="B1440" s="68" t="s">
        <v>24784</v>
      </c>
      <c r="C1440" s="68" t="s">
        <v>13</v>
      </c>
      <c r="D1440" t="str">
        <f t="shared" si="22"/>
        <v>m2</v>
      </c>
    </row>
    <row r="1441" spans="1:4">
      <c r="A1441" s="68" t="s">
        <v>23088</v>
      </c>
      <c r="B1441" s="68" t="s">
        <v>24785</v>
      </c>
      <c r="C1441" s="68" t="s">
        <v>13</v>
      </c>
      <c r="D1441" t="str">
        <f t="shared" si="22"/>
        <v>m2</v>
      </c>
    </row>
    <row r="1442" spans="1:4">
      <c r="A1442" s="68" t="s">
        <v>23089</v>
      </c>
      <c r="B1442" s="68" t="s">
        <v>24785</v>
      </c>
      <c r="C1442" s="68" t="s">
        <v>13</v>
      </c>
      <c r="D1442" t="str">
        <f t="shared" si="22"/>
        <v>m2</v>
      </c>
    </row>
    <row r="1443" spans="1:4">
      <c r="A1443" s="68" t="s">
        <v>23090</v>
      </c>
      <c r="B1443" s="68" t="s">
        <v>24786</v>
      </c>
      <c r="C1443" s="68" t="s">
        <v>13</v>
      </c>
      <c r="D1443" t="str">
        <f t="shared" si="22"/>
        <v>m2</v>
      </c>
    </row>
    <row r="1444" spans="1:4">
      <c r="A1444" s="68" t="s">
        <v>23091</v>
      </c>
      <c r="B1444" s="68" t="s">
        <v>24786</v>
      </c>
      <c r="C1444" s="68" t="s">
        <v>13</v>
      </c>
      <c r="D1444" t="str">
        <f t="shared" si="22"/>
        <v>m2</v>
      </c>
    </row>
    <row r="1445" spans="1:4">
      <c r="A1445" s="68" t="s">
        <v>23092</v>
      </c>
      <c r="B1445" s="68" t="s">
        <v>24787</v>
      </c>
      <c r="C1445" s="68" t="s">
        <v>13</v>
      </c>
      <c r="D1445" t="str">
        <f t="shared" si="22"/>
        <v>m2</v>
      </c>
    </row>
    <row r="1446" spans="1:4">
      <c r="A1446" s="68" t="s">
        <v>23093</v>
      </c>
      <c r="B1446" s="68" t="s">
        <v>24787</v>
      </c>
      <c r="C1446" s="68" t="s">
        <v>13</v>
      </c>
      <c r="D1446" t="str">
        <f t="shared" si="22"/>
        <v>m2</v>
      </c>
    </row>
    <row r="1447" spans="1:4">
      <c r="A1447" s="68" t="s">
        <v>23094</v>
      </c>
      <c r="B1447" s="68" t="s">
        <v>24788</v>
      </c>
      <c r="C1447" s="68" t="s">
        <v>13</v>
      </c>
      <c r="D1447" t="str">
        <f t="shared" si="22"/>
        <v>m2</v>
      </c>
    </row>
    <row r="1448" spans="1:4">
      <c r="A1448" s="68" t="s">
        <v>23095</v>
      </c>
      <c r="B1448" s="68" t="s">
        <v>24788</v>
      </c>
      <c r="C1448" s="68" t="s">
        <v>13</v>
      </c>
      <c r="D1448" t="str">
        <f t="shared" si="22"/>
        <v>m2</v>
      </c>
    </row>
    <row r="1449" spans="1:4">
      <c r="A1449" s="68" t="s">
        <v>23096</v>
      </c>
      <c r="B1449" s="68" t="s">
        <v>24789</v>
      </c>
      <c r="C1449" s="68" t="s">
        <v>13</v>
      </c>
      <c r="D1449" t="str">
        <f t="shared" si="22"/>
        <v>m2</v>
      </c>
    </row>
    <row r="1450" spans="1:4">
      <c r="A1450" s="68" t="s">
        <v>23097</v>
      </c>
      <c r="B1450" s="68" t="s">
        <v>24789</v>
      </c>
      <c r="C1450" s="68" t="s">
        <v>13</v>
      </c>
      <c r="D1450" t="str">
        <f t="shared" si="22"/>
        <v>m2</v>
      </c>
    </row>
    <row r="1451" spans="1:4">
      <c r="A1451" s="68" t="s">
        <v>23098</v>
      </c>
      <c r="B1451" s="68" t="s">
        <v>24790</v>
      </c>
      <c r="C1451" s="68" t="s">
        <v>13</v>
      </c>
      <c r="D1451" t="str">
        <f t="shared" si="22"/>
        <v>m2</v>
      </c>
    </row>
    <row r="1452" spans="1:4">
      <c r="A1452" s="68" t="s">
        <v>23099</v>
      </c>
      <c r="B1452" s="68" t="s">
        <v>24790</v>
      </c>
      <c r="C1452" s="68" t="s">
        <v>13</v>
      </c>
      <c r="D1452" t="str">
        <f t="shared" si="22"/>
        <v>m2</v>
      </c>
    </row>
    <row r="1453" spans="1:4">
      <c r="A1453" s="68" t="s">
        <v>23100</v>
      </c>
      <c r="B1453" s="68" t="s">
        <v>24791</v>
      </c>
      <c r="C1453" s="68" t="s">
        <v>13</v>
      </c>
      <c r="D1453" t="str">
        <f t="shared" si="22"/>
        <v>m2</v>
      </c>
    </row>
    <row r="1454" spans="1:4">
      <c r="A1454" s="68" t="s">
        <v>23101</v>
      </c>
      <c r="B1454" s="68" t="s">
        <v>24791</v>
      </c>
      <c r="C1454" s="68" t="s">
        <v>13</v>
      </c>
      <c r="D1454" t="str">
        <f t="shared" si="22"/>
        <v>m2</v>
      </c>
    </row>
    <row r="1455" spans="1:4">
      <c r="A1455" s="68" t="s">
        <v>23102</v>
      </c>
      <c r="B1455" s="68" t="s">
        <v>24792</v>
      </c>
      <c r="C1455" s="68" t="s">
        <v>13</v>
      </c>
      <c r="D1455" t="str">
        <f t="shared" si="22"/>
        <v>m2</v>
      </c>
    </row>
    <row r="1456" spans="1:4">
      <c r="A1456" s="68" t="s">
        <v>23103</v>
      </c>
      <c r="B1456" s="68" t="s">
        <v>24792</v>
      </c>
      <c r="C1456" s="68" t="s">
        <v>13</v>
      </c>
      <c r="D1456" t="str">
        <f t="shared" si="22"/>
        <v>m2</v>
      </c>
    </row>
    <row r="1457" spans="1:4">
      <c r="A1457" s="68" t="s">
        <v>23104</v>
      </c>
      <c r="B1457" s="68" t="s">
        <v>24793</v>
      </c>
      <c r="C1457" s="68" t="s">
        <v>13</v>
      </c>
      <c r="D1457" t="str">
        <f t="shared" si="22"/>
        <v>m2</v>
      </c>
    </row>
    <row r="1458" spans="1:4">
      <c r="A1458" s="68" t="s">
        <v>23105</v>
      </c>
      <c r="B1458" s="68" t="s">
        <v>24793</v>
      </c>
      <c r="C1458" s="68" t="s">
        <v>13</v>
      </c>
      <c r="D1458" t="str">
        <f t="shared" si="22"/>
        <v>m2</v>
      </c>
    </row>
    <row r="1459" spans="1:4">
      <c r="A1459" s="68" t="s">
        <v>23106</v>
      </c>
      <c r="B1459" s="68" t="s">
        <v>24794</v>
      </c>
      <c r="C1459" s="68" t="s">
        <v>13</v>
      </c>
      <c r="D1459" t="str">
        <f t="shared" si="22"/>
        <v>m2</v>
      </c>
    </row>
    <row r="1460" spans="1:4">
      <c r="A1460" s="68" t="s">
        <v>23107</v>
      </c>
      <c r="B1460" s="68" t="s">
        <v>24794</v>
      </c>
      <c r="C1460" s="68" t="s">
        <v>13</v>
      </c>
      <c r="D1460" t="str">
        <f t="shared" si="22"/>
        <v>m2</v>
      </c>
    </row>
    <row r="1461" spans="1:4">
      <c r="A1461" s="68" t="s">
        <v>23108</v>
      </c>
      <c r="B1461" s="68" t="s">
        <v>24795</v>
      </c>
      <c r="C1461" s="68" t="s">
        <v>13</v>
      </c>
      <c r="D1461" t="str">
        <f t="shared" si="22"/>
        <v>m2</v>
      </c>
    </row>
    <row r="1462" spans="1:4">
      <c r="A1462" s="68" t="s">
        <v>23109</v>
      </c>
      <c r="B1462" s="68" t="s">
        <v>24795</v>
      </c>
      <c r="C1462" s="68" t="s">
        <v>13</v>
      </c>
      <c r="D1462" t="str">
        <f t="shared" si="22"/>
        <v>m2</v>
      </c>
    </row>
    <row r="1463" spans="1:4">
      <c r="A1463" s="68" t="s">
        <v>23110</v>
      </c>
      <c r="B1463" s="68" t="s">
        <v>24796</v>
      </c>
      <c r="C1463" s="68" t="s">
        <v>13</v>
      </c>
      <c r="D1463" t="str">
        <f t="shared" si="22"/>
        <v>m2</v>
      </c>
    </row>
    <row r="1464" spans="1:4">
      <c r="A1464" s="68" t="s">
        <v>23111</v>
      </c>
      <c r="B1464" s="68" t="s">
        <v>24796</v>
      </c>
      <c r="C1464" s="68" t="s">
        <v>13</v>
      </c>
      <c r="D1464" t="str">
        <f t="shared" si="22"/>
        <v>m2</v>
      </c>
    </row>
    <row r="1465" spans="1:4">
      <c r="A1465" s="68" t="s">
        <v>23112</v>
      </c>
      <c r="B1465" s="68" t="s">
        <v>24797</v>
      </c>
      <c r="C1465" s="68" t="s">
        <v>13</v>
      </c>
      <c r="D1465" t="str">
        <f t="shared" si="22"/>
        <v>m2</v>
      </c>
    </row>
    <row r="1466" spans="1:4">
      <c r="A1466" s="68" t="s">
        <v>23113</v>
      </c>
      <c r="B1466" s="68" t="s">
        <v>24797</v>
      </c>
      <c r="C1466" s="68" t="s">
        <v>13</v>
      </c>
      <c r="D1466" t="str">
        <f t="shared" si="22"/>
        <v>m2</v>
      </c>
    </row>
    <row r="1467" spans="1:4">
      <c r="A1467" s="68" t="s">
        <v>23114</v>
      </c>
      <c r="B1467" s="68" t="s">
        <v>24798</v>
      </c>
      <c r="C1467" s="68" t="s">
        <v>13</v>
      </c>
      <c r="D1467" t="str">
        <f t="shared" si="22"/>
        <v>m2</v>
      </c>
    </row>
    <row r="1468" spans="1:4">
      <c r="A1468" s="68" t="s">
        <v>23115</v>
      </c>
      <c r="B1468" s="68" t="s">
        <v>24798</v>
      </c>
      <c r="C1468" s="68" t="s">
        <v>13</v>
      </c>
      <c r="D1468" t="str">
        <f t="shared" si="22"/>
        <v>m2</v>
      </c>
    </row>
    <row r="1469" spans="1:4">
      <c r="A1469" s="68" t="s">
        <v>23116</v>
      </c>
      <c r="B1469" s="68" t="s">
        <v>24799</v>
      </c>
      <c r="C1469" s="68" t="s">
        <v>13</v>
      </c>
      <c r="D1469" t="str">
        <f t="shared" si="22"/>
        <v>m2</v>
      </c>
    </row>
    <row r="1470" spans="1:4">
      <c r="A1470" s="68" t="s">
        <v>23117</v>
      </c>
      <c r="B1470" s="68" t="s">
        <v>24799</v>
      </c>
      <c r="C1470" s="68" t="s">
        <v>13</v>
      </c>
      <c r="D1470" t="str">
        <f t="shared" si="22"/>
        <v>m2</v>
      </c>
    </row>
    <row r="1471" spans="1:4">
      <c r="A1471" s="68" t="s">
        <v>23118</v>
      </c>
      <c r="B1471" s="68" t="s">
        <v>24800</v>
      </c>
      <c r="C1471" s="68" t="s">
        <v>13</v>
      </c>
      <c r="D1471" t="str">
        <f t="shared" si="22"/>
        <v>m2</v>
      </c>
    </row>
    <row r="1472" spans="1:4">
      <c r="A1472" s="68" t="s">
        <v>23119</v>
      </c>
      <c r="B1472" s="68" t="s">
        <v>24800</v>
      </c>
      <c r="C1472" s="68" t="s">
        <v>13</v>
      </c>
      <c r="D1472" t="str">
        <f t="shared" si="22"/>
        <v>m2</v>
      </c>
    </row>
    <row r="1473" spans="1:4">
      <c r="A1473" s="68" t="s">
        <v>23120</v>
      </c>
      <c r="B1473" s="68" t="s">
        <v>24801</v>
      </c>
      <c r="C1473" s="68" t="s">
        <v>13</v>
      </c>
      <c r="D1473" t="str">
        <f t="shared" si="22"/>
        <v>m2</v>
      </c>
    </row>
    <row r="1474" spans="1:4">
      <c r="A1474" s="68" t="s">
        <v>23121</v>
      </c>
      <c r="B1474" s="68" t="s">
        <v>24801</v>
      </c>
      <c r="C1474" s="68" t="s">
        <v>13</v>
      </c>
      <c r="D1474" t="str">
        <f t="shared" si="22"/>
        <v>m2</v>
      </c>
    </row>
    <row r="1475" spans="1:4">
      <c r="A1475" s="68" t="s">
        <v>23122</v>
      </c>
      <c r="B1475" s="68" t="s">
        <v>24802</v>
      </c>
      <c r="C1475" s="68" t="s">
        <v>13</v>
      </c>
      <c r="D1475" t="str">
        <f t="shared" si="22"/>
        <v>m2</v>
      </c>
    </row>
    <row r="1476" spans="1:4">
      <c r="A1476" s="68" t="s">
        <v>23123</v>
      </c>
      <c r="B1476" s="68" t="s">
        <v>24802</v>
      </c>
      <c r="C1476" s="68" t="s">
        <v>13</v>
      </c>
      <c r="D1476" t="str">
        <f t="shared" si="22"/>
        <v>m2</v>
      </c>
    </row>
    <row r="1477" spans="1:4">
      <c r="A1477" s="68" t="s">
        <v>23124</v>
      </c>
      <c r="B1477" s="68" t="s">
        <v>24803</v>
      </c>
      <c r="C1477" s="68" t="s">
        <v>13</v>
      </c>
      <c r="D1477" t="str">
        <f t="shared" si="22"/>
        <v>m2</v>
      </c>
    </row>
    <row r="1478" spans="1:4">
      <c r="A1478" s="68" t="s">
        <v>23125</v>
      </c>
      <c r="B1478" s="68" t="s">
        <v>24803</v>
      </c>
      <c r="C1478" s="68" t="s">
        <v>13</v>
      </c>
      <c r="D1478" t="str">
        <f t="shared" si="22"/>
        <v>m2</v>
      </c>
    </row>
    <row r="1479" spans="1:4">
      <c r="A1479" s="68" t="s">
        <v>23126</v>
      </c>
      <c r="B1479" s="68" t="s">
        <v>24804</v>
      </c>
      <c r="C1479" s="68" t="s">
        <v>13</v>
      </c>
      <c r="D1479" t="str">
        <f t="shared" ref="D1479:D1542" si="23">LOWER(C1479)</f>
        <v>m2</v>
      </c>
    </row>
    <row r="1480" spans="1:4">
      <c r="A1480" s="68" t="s">
        <v>23127</v>
      </c>
      <c r="B1480" s="68" t="s">
        <v>24804</v>
      </c>
      <c r="C1480" s="68" t="s">
        <v>13</v>
      </c>
      <c r="D1480" t="str">
        <f t="shared" si="23"/>
        <v>m2</v>
      </c>
    </row>
    <row r="1481" spans="1:4">
      <c r="A1481" s="68" t="s">
        <v>23128</v>
      </c>
      <c r="B1481" s="68" t="s">
        <v>24805</v>
      </c>
      <c r="C1481" s="68" t="s">
        <v>13</v>
      </c>
      <c r="D1481" t="str">
        <f t="shared" si="23"/>
        <v>m2</v>
      </c>
    </row>
    <row r="1482" spans="1:4">
      <c r="A1482" s="68" t="s">
        <v>23129</v>
      </c>
      <c r="B1482" s="68" t="s">
        <v>24805</v>
      </c>
      <c r="C1482" s="68" t="s">
        <v>13</v>
      </c>
      <c r="D1482" t="str">
        <f t="shared" si="23"/>
        <v>m2</v>
      </c>
    </row>
    <row r="1483" spans="1:4">
      <c r="A1483" s="68" t="s">
        <v>23130</v>
      </c>
      <c r="B1483" s="68" t="s">
        <v>24806</v>
      </c>
      <c r="C1483" s="68" t="s">
        <v>13</v>
      </c>
      <c r="D1483" t="str">
        <f t="shared" si="23"/>
        <v>m2</v>
      </c>
    </row>
    <row r="1484" spans="1:4">
      <c r="A1484" s="68" t="s">
        <v>23131</v>
      </c>
      <c r="B1484" s="68" t="s">
        <v>24806</v>
      </c>
      <c r="C1484" s="68" t="s">
        <v>13</v>
      </c>
      <c r="D1484" t="str">
        <f t="shared" si="23"/>
        <v>m2</v>
      </c>
    </row>
    <row r="1485" spans="1:4">
      <c r="A1485" s="68" t="s">
        <v>23132</v>
      </c>
      <c r="B1485" s="68" t="s">
        <v>24807</v>
      </c>
      <c r="C1485" s="68" t="s">
        <v>13</v>
      </c>
      <c r="D1485" t="str">
        <f t="shared" si="23"/>
        <v>m2</v>
      </c>
    </row>
    <row r="1486" spans="1:4">
      <c r="A1486" s="68" t="s">
        <v>23133</v>
      </c>
      <c r="B1486" s="68" t="s">
        <v>24807</v>
      </c>
      <c r="C1486" s="68" t="s">
        <v>13</v>
      </c>
      <c r="D1486" t="str">
        <f t="shared" si="23"/>
        <v>m2</v>
      </c>
    </row>
    <row r="1487" spans="1:4">
      <c r="A1487" s="68" t="s">
        <v>23134</v>
      </c>
      <c r="B1487" s="68" t="s">
        <v>24808</v>
      </c>
      <c r="C1487" s="68" t="s">
        <v>13</v>
      </c>
      <c r="D1487" t="str">
        <f t="shared" si="23"/>
        <v>m2</v>
      </c>
    </row>
    <row r="1488" spans="1:4">
      <c r="A1488" s="68" t="s">
        <v>23135</v>
      </c>
      <c r="B1488" s="68" t="s">
        <v>24808</v>
      </c>
      <c r="C1488" s="68" t="s">
        <v>13</v>
      </c>
      <c r="D1488" t="str">
        <f t="shared" si="23"/>
        <v>m2</v>
      </c>
    </row>
    <row r="1489" spans="1:4">
      <c r="A1489" s="68" t="s">
        <v>23136</v>
      </c>
      <c r="B1489" s="68" t="s">
        <v>24809</v>
      </c>
      <c r="C1489" s="68" t="s">
        <v>13</v>
      </c>
      <c r="D1489" t="str">
        <f t="shared" si="23"/>
        <v>m2</v>
      </c>
    </row>
    <row r="1490" spans="1:4">
      <c r="A1490" s="68" t="s">
        <v>23137</v>
      </c>
      <c r="B1490" s="68" t="s">
        <v>24809</v>
      </c>
      <c r="C1490" s="68" t="s">
        <v>13</v>
      </c>
      <c r="D1490" t="str">
        <f t="shared" si="23"/>
        <v>m2</v>
      </c>
    </row>
    <row r="1491" spans="1:4">
      <c r="A1491" s="68" t="s">
        <v>23138</v>
      </c>
      <c r="B1491" s="68" t="s">
        <v>24810</v>
      </c>
      <c r="C1491" s="68" t="s">
        <v>13</v>
      </c>
      <c r="D1491" t="str">
        <f t="shared" si="23"/>
        <v>m2</v>
      </c>
    </row>
    <row r="1492" spans="1:4">
      <c r="A1492" s="68" t="s">
        <v>23139</v>
      </c>
      <c r="B1492" s="68" t="s">
        <v>24810</v>
      </c>
      <c r="C1492" s="68" t="s">
        <v>13</v>
      </c>
      <c r="D1492" t="str">
        <f t="shared" si="23"/>
        <v>m2</v>
      </c>
    </row>
    <row r="1493" spans="1:4">
      <c r="A1493" s="68" t="s">
        <v>23140</v>
      </c>
      <c r="B1493" s="68" t="s">
        <v>24811</v>
      </c>
      <c r="C1493" s="68" t="s">
        <v>13</v>
      </c>
      <c r="D1493" t="str">
        <f t="shared" si="23"/>
        <v>m2</v>
      </c>
    </row>
    <row r="1494" spans="1:4">
      <c r="A1494" s="68" t="s">
        <v>23141</v>
      </c>
      <c r="B1494" s="68" t="s">
        <v>24811</v>
      </c>
      <c r="C1494" s="68" t="s">
        <v>13</v>
      </c>
      <c r="D1494" t="str">
        <f t="shared" si="23"/>
        <v>m2</v>
      </c>
    </row>
    <row r="1495" spans="1:4">
      <c r="A1495" s="68" t="s">
        <v>23142</v>
      </c>
      <c r="B1495" s="68" t="s">
        <v>24812</v>
      </c>
      <c r="C1495" s="68" t="s">
        <v>13</v>
      </c>
      <c r="D1495" t="str">
        <f t="shared" si="23"/>
        <v>m2</v>
      </c>
    </row>
    <row r="1496" spans="1:4">
      <c r="A1496" s="68" t="s">
        <v>23143</v>
      </c>
      <c r="B1496" s="68" t="s">
        <v>24812</v>
      </c>
      <c r="C1496" s="68" t="s">
        <v>13</v>
      </c>
      <c r="D1496" t="str">
        <f t="shared" si="23"/>
        <v>m2</v>
      </c>
    </row>
    <row r="1497" spans="1:4">
      <c r="A1497" s="68" t="s">
        <v>23144</v>
      </c>
      <c r="B1497" s="68" t="s">
        <v>24813</v>
      </c>
      <c r="C1497" s="68" t="s">
        <v>13</v>
      </c>
      <c r="D1497" t="str">
        <f t="shared" si="23"/>
        <v>m2</v>
      </c>
    </row>
    <row r="1498" spans="1:4">
      <c r="A1498" s="68" t="s">
        <v>23145</v>
      </c>
      <c r="B1498" s="68" t="s">
        <v>24813</v>
      </c>
      <c r="C1498" s="68" t="s">
        <v>13</v>
      </c>
      <c r="D1498" t="str">
        <f t="shared" si="23"/>
        <v>m2</v>
      </c>
    </row>
    <row r="1499" spans="1:4">
      <c r="A1499" s="68" t="s">
        <v>23146</v>
      </c>
      <c r="B1499" s="68" t="s">
        <v>24814</v>
      </c>
      <c r="C1499" s="68" t="s">
        <v>13</v>
      </c>
      <c r="D1499" t="str">
        <f t="shared" si="23"/>
        <v>m2</v>
      </c>
    </row>
    <row r="1500" spans="1:4">
      <c r="A1500" s="68" t="s">
        <v>23147</v>
      </c>
      <c r="B1500" s="68" t="s">
        <v>24814</v>
      </c>
      <c r="C1500" s="68" t="s">
        <v>13</v>
      </c>
      <c r="D1500" t="str">
        <f t="shared" si="23"/>
        <v>m2</v>
      </c>
    </row>
    <row r="1501" spans="1:4">
      <c r="A1501" s="68" t="s">
        <v>23148</v>
      </c>
      <c r="B1501" s="68" t="s">
        <v>24815</v>
      </c>
      <c r="C1501" s="68" t="s">
        <v>13</v>
      </c>
      <c r="D1501" t="str">
        <f t="shared" si="23"/>
        <v>m2</v>
      </c>
    </row>
    <row r="1502" spans="1:4">
      <c r="A1502" s="68" t="s">
        <v>23149</v>
      </c>
      <c r="B1502" s="68" t="s">
        <v>24815</v>
      </c>
      <c r="C1502" s="68" t="s">
        <v>13</v>
      </c>
      <c r="D1502" t="str">
        <f t="shared" si="23"/>
        <v>m2</v>
      </c>
    </row>
    <row r="1503" spans="1:4">
      <c r="A1503" s="68" t="s">
        <v>23150</v>
      </c>
      <c r="B1503" s="68" t="s">
        <v>24816</v>
      </c>
      <c r="C1503" s="68" t="s">
        <v>13</v>
      </c>
      <c r="D1503" t="str">
        <f t="shared" si="23"/>
        <v>m2</v>
      </c>
    </row>
    <row r="1504" spans="1:4">
      <c r="A1504" s="68" t="s">
        <v>23151</v>
      </c>
      <c r="B1504" s="68" t="s">
        <v>24816</v>
      </c>
      <c r="C1504" s="68" t="s">
        <v>13</v>
      </c>
      <c r="D1504" t="str">
        <f t="shared" si="23"/>
        <v>m2</v>
      </c>
    </row>
    <row r="1505" spans="1:4">
      <c r="A1505" s="68" t="s">
        <v>23152</v>
      </c>
      <c r="B1505" s="68" t="s">
        <v>24817</v>
      </c>
      <c r="C1505" s="68" t="s">
        <v>13</v>
      </c>
      <c r="D1505" t="str">
        <f t="shared" si="23"/>
        <v>m2</v>
      </c>
    </row>
    <row r="1506" spans="1:4">
      <c r="A1506" s="68" t="s">
        <v>23153</v>
      </c>
      <c r="B1506" s="68" t="s">
        <v>24817</v>
      </c>
      <c r="C1506" s="68" t="s">
        <v>13</v>
      </c>
      <c r="D1506" t="str">
        <f t="shared" si="23"/>
        <v>m2</v>
      </c>
    </row>
    <row r="1507" spans="1:4">
      <c r="A1507" s="68" t="s">
        <v>23154</v>
      </c>
      <c r="B1507" s="68" t="s">
        <v>24818</v>
      </c>
      <c r="C1507" s="68" t="s">
        <v>13</v>
      </c>
      <c r="D1507" t="str">
        <f t="shared" si="23"/>
        <v>m2</v>
      </c>
    </row>
    <row r="1508" spans="1:4">
      <c r="A1508" s="68" t="s">
        <v>23155</v>
      </c>
      <c r="B1508" s="68" t="s">
        <v>24818</v>
      </c>
      <c r="C1508" s="68" t="s">
        <v>13</v>
      </c>
      <c r="D1508" t="str">
        <f t="shared" si="23"/>
        <v>m2</v>
      </c>
    </row>
    <row r="1509" spans="1:4">
      <c r="A1509" s="68" t="s">
        <v>23156</v>
      </c>
      <c r="B1509" s="68" t="s">
        <v>24819</v>
      </c>
      <c r="C1509" s="68" t="s">
        <v>13</v>
      </c>
      <c r="D1509" t="str">
        <f t="shared" si="23"/>
        <v>m2</v>
      </c>
    </row>
    <row r="1510" spans="1:4">
      <c r="A1510" s="68" t="s">
        <v>23157</v>
      </c>
      <c r="B1510" s="68" t="s">
        <v>24819</v>
      </c>
      <c r="C1510" s="68" t="s">
        <v>13</v>
      </c>
      <c r="D1510" t="str">
        <f t="shared" si="23"/>
        <v>m2</v>
      </c>
    </row>
    <row r="1511" spans="1:4">
      <c r="A1511" s="68" t="s">
        <v>23158</v>
      </c>
      <c r="B1511" s="68" t="s">
        <v>24820</v>
      </c>
      <c r="C1511" s="68" t="s">
        <v>13</v>
      </c>
      <c r="D1511" t="str">
        <f t="shared" si="23"/>
        <v>m2</v>
      </c>
    </row>
    <row r="1512" spans="1:4">
      <c r="A1512" s="68" t="s">
        <v>23159</v>
      </c>
      <c r="B1512" s="68" t="s">
        <v>24820</v>
      </c>
      <c r="C1512" s="68" t="s">
        <v>13</v>
      </c>
      <c r="D1512" t="str">
        <f t="shared" si="23"/>
        <v>m2</v>
      </c>
    </row>
    <row r="1513" spans="1:4">
      <c r="A1513" s="68" t="s">
        <v>23160</v>
      </c>
      <c r="B1513" s="68" t="s">
        <v>24821</v>
      </c>
      <c r="C1513" s="68" t="s">
        <v>13</v>
      </c>
      <c r="D1513" t="str">
        <f t="shared" si="23"/>
        <v>m2</v>
      </c>
    </row>
    <row r="1514" spans="1:4">
      <c r="A1514" s="68" t="s">
        <v>23161</v>
      </c>
      <c r="B1514" s="68" t="s">
        <v>24821</v>
      </c>
      <c r="C1514" s="68" t="s">
        <v>13</v>
      </c>
      <c r="D1514" t="str">
        <f t="shared" si="23"/>
        <v>m2</v>
      </c>
    </row>
    <row r="1515" spans="1:4">
      <c r="A1515" s="68" t="s">
        <v>23162</v>
      </c>
      <c r="B1515" s="68" t="s">
        <v>24822</v>
      </c>
      <c r="C1515" s="68" t="s">
        <v>13</v>
      </c>
      <c r="D1515" t="str">
        <f t="shared" si="23"/>
        <v>m2</v>
      </c>
    </row>
    <row r="1516" spans="1:4">
      <c r="A1516" s="68" t="s">
        <v>23163</v>
      </c>
      <c r="B1516" s="68" t="s">
        <v>24822</v>
      </c>
      <c r="C1516" s="68" t="s">
        <v>13</v>
      </c>
      <c r="D1516" t="str">
        <f t="shared" si="23"/>
        <v>m2</v>
      </c>
    </row>
    <row r="1517" spans="1:4">
      <c r="A1517" s="68" t="s">
        <v>23164</v>
      </c>
      <c r="B1517" s="68" t="s">
        <v>24823</v>
      </c>
      <c r="C1517" s="68" t="s">
        <v>13</v>
      </c>
      <c r="D1517" t="str">
        <f t="shared" si="23"/>
        <v>m2</v>
      </c>
    </row>
    <row r="1518" spans="1:4">
      <c r="A1518" s="68" t="s">
        <v>23165</v>
      </c>
      <c r="B1518" s="68" t="s">
        <v>24823</v>
      </c>
      <c r="C1518" s="68" t="s">
        <v>13</v>
      </c>
      <c r="D1518" t="str">
        <f t="shared" si="23"/>
        <v>m2</v>
      </c>
    </row>
    <row r="1519" spans="1:4">
      <c r="A1519" s="68" t="s">
        <v>23166</v>
      </c>
      <c r="B1519" s="68" t="s">
        <v>24824</v>
      </c>
      <c r="C1519" s="68" t="s">
        <v>13</v>
      </c>
      <c r="D1519" t="str">
        <f t="shared" si="23"/>
        <v>m2</v>
      </c>
    </row>
    <row r="1520" spans="1:4">
      <c r="A1520" s="68" t="s">
        <v>23167</v>
      </c>
      <c r="B1520" s="68" t="s">
        <v>24824</v>
      </c>
      <c r="C1520" s="68" t="s">
        <v>13</v>
      </c>
      <c r="D1520" t="str">
        <f t="shared" si="23"/>
        <v>m2</v>
      </c>
    </row>
    <row r="1521" spans="1:4">
      <c r="A1521" s="68" t="s">
        <v>23168</v>
      </c>
      <c r="B1521" s="68" t="s">
        <v>24825</v>
      </c>
      <c r="C1521" s="68" t="s">
        <v>13</v>
      </c>
      <c r="D1521" t="str">
        <f t="shared" si="23"/>
        <v>m2</v>
      </c>
    </row>
    <row r="1522" spans="1:4">
      <c r="A1522" s="68" t="s">
        <v>23169</v>
      </c>
      <c r="B1522" s="68" t="s">
        <v>24825</v>
      </c>
      <c r="C1522" s="68" t="s">
        <v>13</v>
      </c>
      <c r="D1522" t="str">
        <f t="shared" si="23"/>
        <v>m2</v>
      </c>
    </row>
    <row r="1523" spans="1:4">
      <c r="A1523" s="68" t="s">
        <v>23170</v>
      </c>
      <c r="B1523" s="68" t="s">
        <v>24826</v>
      </c>
      <c r="C1523" s="68" t="s">
        <v>13</v>
      </c>
      <c r="D1523" t="str">
        <f t="shared" si="23"/>
        <v>m2</v>
      </c>
    </row>
    <row r="1524" spans="1:4">
      <c r="A1524" s="68" t="s">
        <v>23171</v>
      </c>
      <c r="B1524" s="68" t="s">
        <v>24826</v>
      </c>
      <c r="C1524" s="68" t="s">
        <v>13</v>
      </c>
      <c r="D1524" t="str">
        <f t="shared" si="23"/>
        <v>m2</v>
      </c>
    </row>
    <row r="1525" spans="1:4">
      <c r="A1525" s="68" t="s">
        <v>23172</v>
      </c>
      <c r="B1525" s="68" t="s">
        <v>24827</v>
      </c>
      <c r="C1525" s="68" t="s">
        <v>13</v>
      </c>
      <c r="D1525" t="str">
        <f t="shared" si="23"/>
        <v>m2</v>
      </c>
    </row>
    <row r="1526" spans="1:4">
      <c r="A1526" s="68" t="s">
        <v>23173</v>
      </c>
      <c r="B1526" s="68" t="s">
        <v>24827</v>
      </c>
      <c r="C1526" s="68" t="s">
        <v>13</v>
      </c>
      <c r="D1526" t="str">
        <f t="shared" si="23"/>
        <v>m2</v>
      </c>
    </row>
    <row r="1527" spans="1:4">
      <c r="A1527" s="68" t="s">
        <v>23174</v>
      </c>
      <c r="B1527" s="68" t="s">
        <v>24828</v>
      </c>
      <c r="C1527" s="68" t="s">
        <v>13</v>
      </c>
      <c r="D1527" t="str">
        <f t="shared" si="23"/>
        <v>m2</v>
      </c>
    </row>
    <row r="1528" spans="1:4">
      <c r="A1528" s="68" t="s">
        <v>23175</v>
      </c>
      <c r="B1528" s="68" t="s">
        <v>24828</v>
      </c>
      <c r="C1528" s="68" t="s">
        <v>13</v>
      </c>
      <c r="D1528" t="str">
        <f t="shared" si="23"/>
        <v>m2</v>
      </c>
    </row>
    <row r="1529" spans="1:4">
      <c r="A1529" s="68" t="s">
        <v>23176</v>
      </c>
      <c r="B1529" s="68" t="s">
        <v>24829</v>
      </c>
      <c r="C1529" s="68" t="s">
        <v>13</v>
      </c>
      <c r="D1529" t="str">
        <f t="shared" si="23"/>
        <v>m2</v>
      </c>
    </row>
    <row r="1530" spans="1:4">
      <c r="A1530" s="68" t="s">
        <v>23177</v>
      </c>
      <c r="B1530" s="68" t="s">
        <v>24829</v>
      </c>
      <c r="C1530" s="68" t="s">
        <v>13</v>
      </c>
      <c r="D1530" t="str">
        <f t="shared" si="23"/>
        <v>m2</v>
      </c>
    </row>
    <row r="1531" spans="1:4">
      <c r="A1531" s="68" t="s">
        <v>23178</v>
      </c>
      <c r="B1531" s="68" t="s">
        <v>24830</v>
      </c>
      <c r="C1531" s="68" t="s">
        <v>13</v>
      </c>
      <c r="D1531" t="str">
        <f t="shared" si="23"/>
        <v>m2</v>
      </c>
    </row>
    <row r="1532" spans="1:4">
      <c r="A1532" s="68" t="s">
        <v>23179</v>
      </c>
      <c r="B1532" s="68" t="s">
        <v>24830</v>
      </c>
      <c r="C1532" s="68" t="s">
        <v>13</v>
      </c>
      <c r="D1532" t="str">
        <f t="shared" si="23"/>
        <v>m2</v>
      </c>
    </row>
    <row r="1533" spans="1:4">
      <c r="A1533" s="68" t="s">
        <v>23180</v>
      </c>
      <c r="B1533" s="68" t="s">
        <v>24831</v>
      </c>
      <c r="C1533" s="68" t="s">
        <v>13</v>
      </c>
      <c r="D1533" t="str">
        <f t="shared" si="23"/>
        <v>m2</v>
      </c>
    </row>
    <row r="1534" spans="1:4">
      <c r="A1534" s="68" t="s">
        <v>23181</v>
      </c>
      <c r="B1534" s="68" t="s">
        <v>24831</v>
      </c>
      <c r="C1534" s="68" t="s">
        <v>13</v>
      </c>
      <c r="D1534" t="str">
        <f t="shared" si="23"/>
        <v>m2</v>
      </c>
    </row>
    <row r="1535" spans="1:4">
      <c r="A1535" s="68" t="s">
        <v>23182</v>
      </c>
      <c r="B1535" s="68" t="s">
        <v>24832</v>
      </c>
      <c r="C1535" s="68" t="s">
        <v>13</v>
      </c>
      <c r="D1535" t="str">
        <f t="shared" si="23"/>
        <v>m2</v>
      </c>
    </row>
    <row r="1536" spans="1:4">
      <c r="A1536" s="68" t="s">
        <v>23183</v>
      </c>
      <c r="B1536" s="68" t="s">
        <v>24832</v>
      </c>
      <c r="C1536" s="68" t="s">
        <v>13</v>
      </c>
      <c r="D1536" t="str">
        <f t="shared" si="23"/>
        <v>m2</v>
      </c>
    </row>
    <row r="1537" spans="1:4">
      <c r="A1537" s="68" t="s">
        <v>23184</v>
      </c>
      <c r="B1537" s="68" t="s">
        <v>24833</v>
      </c>
      <c r="C1537" s="68" t="s">
        <v>13</v>
      </c>
      <c r="D1537" t="str">
        <f t="shared" si="23"/>
        <v>m2</v>
      </c>
    </row>
    <row r="1538" spans="1:4">
      <c r="A1538" s="68" t="s">
        <v>23185</v>
      </c>
      <c r="B1538" s="68" t="s">
        <v>24833</v>
      </c>
      <c r="C1538" s="68" t="s">
        <v>13</v>
      </c>
      <c r="D1538" t="str">
        <f t="shared" si="23"/>
        <v>m2</v>
      </c>
    </row>
    <row r="1539" spans="1:4">
      <c r="A1539" s="68" t="s">
        <v>23186</v>
      </c>
      <c r="B1539" s="68" t="s">
        <v>24834</v>
      </c>
      <c r="C1539" s="68" t="s">
        <v>13</v>
      </c>
      <c r="D1539" t="str">
        <f t="shared" si="23"/>
        <v>m2</v>
      </c>
    </row>
    <row r="1540" spans="1:4">
      <c r="A1540" s="68" t="s">
        <v>23187</v>
      </c>
      <c r="B1540" s="68" t="s">
        <v>24834</v>
      </c>
      <c r="C1540" s="68" t="s">
        <v>13</v>
      </c>
      <c r="D1540" t="str">
        <f t="shared" si="23"/>
        <v>m2</v>
      </c>
    </row>
    <row r="1541" spans="1:4">
      <c r="A1541" s="68" t="s">
        <v>23188</v>
      </c>
      <c r="B1541" s="68" t="s">
        <v>24835</v>
      </c>
      <c r="C1541" s="68" t="s">
        <v>13</v>
      </c>
      <c r="D1541" t="str">
        <f t="shared" si="23"/>
        <v>m2</v>
      </c>
    </row>
    <row r="1542" spans="1:4">
      <c r="A1542" s="68" t="s">
        <v>23189</v>
      </c>
      <c r="B1542" s="68" t="s">
        <v>24835</v>
      </c>
      <c r="C1542" s="68" t="s">
        <v>13</v>
      </c>
      <c r="D1542" t="str">
        <f t="shared" si="23"/>
        <v>m2</v>
      </c>
    </row>
    <row r="1543" spans="1:4">
      <c r="A1543" s="68" t="s">
        <v>23190</v>
      </c>
      <c r="B1543" s="68" t="s">
        <v>24836</v>
      </c>
      <c r="C1543" s="68" t="s">
        <v>13</v>
      </c>
      <c r="D1543" t="str">
        <f t="shared" ref="D1543:D1606" si="24">LOWER(C1543)</f>
        <v>m2</v>
      </c>
    </row>
    <row r="1544" spans="1:4">
      <c r="A1544" s="68" t="s">
        <v>23191</v>
      </c>
      <c r="B1544" s="68" t="s">
        <v>24836</v>
      </c>
      <c r="C1544" s="68" t="s">
        <v>13</v>
      </c>
      <c r="D1544" t="str">
        <f t="shared" si="24"/>
        <v>m2</v>
      </c>
    </row>
    <row r="1545" spans="1:4">
      <c r="A1545" s="68" t="s">
        <v>23192</v>
      </c>
      <c r="B1545" s="68" t="s">
        <v>24837</v>
      </c>
      <c r="C1545" s="68" t="s">
        <v>13</v>
      </c>
      <c r="D1545" t="str">
        <f t="shared" si="24"/>
        <v>m2</v>
      </c>
    </row>
    <row r="1546" spans="1:4">
      <c r="A1546" s="68" t="s">
        <v>23193</v>
      </c>
      <c r="B1546" s="68" t="s">
        <v>24837</v>
      </c>
      <c r="C1546" s="68" t="s">
        <v>13</v>
      </c>
      <c r="D1546" t="str">
        <f t="shared" si="24"/>
        <v>m2</v>
      </c>
    </row>
    <row r="1547" spans="1:4">
      <c r="A1547" s="68" t="s">
        <v>23194</v>
      </c>
      <c r="B1547" s="68" t="s">
        <v>24838</v>
      </c>
      <c r="C1547" s="68" t="s">
        <v>13</v>
      </c>
      <c r="D1547" t="str">
        <f t="shared" si="24"/>
        <v>m2</v>
      </c>
    </row>
    <row r="1548" spans="1:4">
      <c r="A1548" s="68" t="s">
        <v>23195</v>
      </c>
      <c r="B1548" s="68" t="s">
        <v>24838</v>
      </c>
      <c r="C1548" s="68" t="s">
        <v>13</v>
      </c>
      <c r="D1548" t="str">
        <f t="shared" si="24"/>
        <v>m2</v>
      </c>
    </row>
    <row r="1549" spans="1:4">
      <c r="A1549" s="68" t="s">
        <v>23196</v>
      </c>
      <c r="B1549" s="68" t="s">
        <v>24839</v>
      </c>
      <c r="C1549" s="68" t="s">
        <v>13</v>
      </c>
      <c r="D1549" t="str">
        <f t="shared" si="24"/>
        <v>m2</v>
      </c>
    </row>
    <row r="1550" spans="1:4">
      <c r="A1550" s="68" t="s">
        <v>23197</v>
      </c>
      <c r="B1550" s="68" t="s">
        <v>24839</v>
      </c>
      <c r="C1550" s="68" t="s">
        <v>13</v>
      </c>
      <c r="D1550" t="str">
        <f t="shared" si="24"/>
        <v>m2</v>
      </c>
    </row>
    <row r="1551" spans="1:4">
      <c r="A1551" s="68" t="s">
        <v>23198</v>
      </c>
      <c r="B1551" s="68" t="s">
        <v>24840</v>
      </c>
      <c r="C1551" s="68" t="s">
        <v>13</v>
      </c>
      <c r="D1551" t="str">
        <f t="shared" si="24"/>
        <v>m2</v>
      </c>
    </row>
    <row r="1552" spans="1:4">
      <c r="A1552" s="68" t="s">
        <v>23199</v>
      </c>
      <c r="B1552" s="68" t="s">
        <v>24840</v>
      </c>
      <c r="C1552" s="68" t="s">
        <v>13</v>
      </c>
      <c r="D1552" t="str">
        <f t="shared" si="24"/>
        <v>m2</v>
      </c>
    </row>
    <row r="1553" spans="1:4">
      <c r="A1553" s="68" t="s">
        <v>23200</v>
      </c>
      <c r="B1553" s="68" t="s">
        <v>24841</v>
      </c>
      <c r="C1553" s="68" t="s">
        <v>13</v>
      </c>
      <c r="D1553" t="str">
        <f t="shared" si="24"/>
        <v>m2</v>
      </c>
    </row>
    <row r="1554" spans="1:4">
      <c r="A1554" s="68" t="s">
        <v>23201</v>
      </c>
      <c r="B1554" s="68" t="s">
        <v>24841</v>
      </c>
      <c r="C1554" s="68" t="s">
        <v>13</v>
      </c>
      <c r="D1554" t="str">
        <f t="shared" si="24"/>
        <v>m2</v>
      </c>
    </row>
    <row r="1555" spans="1:4">
      <c r="A1555" s="68" t="s">
        <v>23202</v>
      </c>
      <c r="B1555" s="68" t="s">
        <v>24842</v>
      </c>
      <c r="C1555" s="68" t="s">
        <v>13</v>
      </c>
      <c r="D1555" t="str">
        <f t="shared" si="24"/>
        <v>m2</v>
      </c>
    </row>
    <row r="1556" spans="1:4">
      <c r="A1556" s="68" t="s">
        <v>23203</v>
      </c>
      <c r="B1556" s="68" t="s">
        <v>24842</v>
      </c>
      <c r="C1556" s="68" t="s">
        <v>13</v>
      </c>
      <c r="D1556" t="str">
        <f t="shared" si="24"/>
        <v>m2</v>
      </c>
    </row>
    <row r="1557" spans="1:4">
      <c r="A1557" s="68" t="s">
        <v>23204</v>
      </c>
      <c r="B1557" s="68" t="s">
        <v>24843</v>
      </c>
      <c r="C1557" s="68" t="s">
        <v>13</v>
      </c>
      <c r="D1557" t="str">
        <f t="shared" si="24"/>
        <v>m2</v>
      </c>
    </row>
    <row r="1558" spans="1:4">
      <c r="A1558" s="68" t="s">
        <v>23205</v>
      </c>
      <c r="B1558" s="68" t="s">
        <v>24843</v>
      </c>
      <c r="C1558" s="68" t="s">
        <v>13</v>
      </c>
      <c r="D1558" t="str">
        <f t="shared" si="24"/>
        <v>m2</v>
      </c>
    </row>
    <row r="1559" spans="1:4">
      <c r="A1559" s="68" t="s">
        <v>23206</v>
      </c>
      <c r="B1559" s="68" t="s">
        <v>24844</v>
      </c>
      <c r="C1559" s="68" t="s">
        <v>13</v>
      </c>
      <c r="D1559" t="str">
        <f t="shared" si="24"/>
        <v>m2</v>
      </c>
    </row>
    <row r="1560" spans="1:4">
      <c r="A1560" s="68" t="s">
        <v>23207</v>
      </c>
      <c r="B1560" s="68" t="s">
        <v>24844</v>
      </c>
      <c r="C1560" s="68" t="s">
        <v>13</v>
      </c>
      <c r="D1560" t="str">
        <f t="shared" si="24"/>
        <v>m2</v>
      </c>
    </row>
    <row r="1561" spans="1:4">
      <c r="A1561" s="68" t="s">
        <v>23208</v>
      </c>
      <c r="B1561" s="68" t="s">
        <v>24845</v>
      </c>
      <c r="C1561" s="68" t="s">
        <v>13</v>
      </c>
      <c r="D1561" t="str">
        <f t="shared" si="24"/>
        <v>m2</v>
      </c>
    </row>
    <row r="1562" spans="1:4">
      <c r="A1562" s="68" t="s">
        <v>23209</v>
      </c>
      <c r="B1562" s="68" t="s">
        <v>24845</v>
      </c>
      <c r="C1562" s="68" t="s">
        <v>13</v>
      </c>
      <c r="D1562" t="str">
        <f t="shared" si="24"/>
        <v>m2</v>
      </c>
    </row>
    <row r="1563" spans="1:4">
      <c r="A1563" s="68" t="s">
        <v>23210</v>
      </c>
      <c r="B1563" s="68" t="s">
        <v>24846</v>
      </c>
      <c r="C1563" s="68" t="s">
        <v>13</v>
      </c>
      <c r="D1563" t="str">
        <f t="shared" si="24"/>
        <v>m2</v>
      </c>
    </row>
    <row r="1564" spans="1:4">
      <c r="A1564" s="68" t="s">
        <v>23211</v>
      </c>
      <c r="B1564" s="68" t="s">
        <v>24846</v>
      </c>
      <c r="C1564" s="68" t="s">
        <v>13</v>
      </c>
      <c r="D1564" t="str">
        <f t="shared" si="24"/>
        <v>m2</v>
      </c>
    </row>
    <row r="1565" spans="1:4">
      <c r="A1565" s="68" t="s">
        <v>23212</v>
      </c>
      <c r="B1565" s="68" t="s">
        <v>24847</v>
      </c>
      <c r="C1565" s="68" t="s">
        <v>13</v>
      </c>
      <c r="D1565" t="str">
        <f t="shared" si="24"/>
        <v>m2</v>
      </c>
    </row>
    <row r="1566" spans="1:4">
      <c r="A1566" s="68" t="s">
        <v>23213</v>
      </c>
      <c r="B1566" s="68" t="s">
        <v>24847</v>
      </c>
      <c r="C1566" s="68" t="s">
        <v>13</v>
      </c>
      <c r="D1566" t="str">
        <f t="shared" si="24"/>
        <v>m2</v>
      </c>
    </row>
    <row r="1567" spans="1:4">
      <c r="A1567" s="68" t="s">
        <v>23214</v>
      </c>
      <c r="B1567" s="68" t="s">
        <v>24848</v>
      </c>
      <c r="C1567" s="68" t="s">
        <v>13</v>
      </c>
      <c r="D1567" t="str">
        <f t="shared" si="24"/>
        <v>m2</v>
      </c>
    </row>
    <row r="1568" spans="1:4">
      <c r="A1568" s="68" t="s">
        <v>23215</v>
      </c>
      <c r="B1568" s="68" t="s">
        <v>24848</v>
      </c>
      <c r="C1568" s="68" t="s">
        <v>13</v>
      </c>
      <c r="D1568" t="str">
        <f t="shared" si="24"/>
        <v>m2</v>
      </c>
    </row>
    <row r="1569" spans="1:4">
      <c r="A1569" s="68" t="s">
        <v>23216</v>
      </c>
      <c r="B1569" s="68" t="s">
        <v>24849</v>
      </c>
      <c r="C1569" s="68" t="s">
        <v>13</v>
      </c>
      <c r="D1569" t="str">
        <f t="shared" si="24"/>
        <v>m2</v>
      </c>
    </row>
    <row r="1570" spans="1:4">
      <c r="A1570" s="68" t="s">
        <v>23217</v>
      </c>
      <c r="B1570" s="68" t="s">
        <v>24849</v>
      </c>
      <c r="C1570" s="68" t="s">
        <v>13</v>
      </c>
      <c r="D1570" t="str">
        <f t="shared" si="24"/>
        <v>m2</v>
      </c>
    </row>
    <row r="1571" spans="1:4">
      <c r="A1571" s="68" t="s">
        <v>23218</v>
      </c>
      <c r="B1571" s="68" t="s">
        <v>24850</v>
      </c>
      <c r="C1571" s="68" t="s">
        <v>13</v>
      </c>
      <c r="D1571" t="str">
        <f t="shared" si="24"/>
        <v>m2</v>
      </c>
    </row>
    <row r="1572" spans="1:4">
      <c r="A1572" s="68" t="s">
        <v>23219</v>
      </c>
      <c r="B1572" s="68" t="s">
        <v>24850</v>
      </c>
      <c r="C1572" s="68" t="s">
        <v>13</v>
      </c>
      <c r="D1572" t="str">
        <f t="shared" si="24"/>
        <v>m2</v>
      </c>
    </row>
    <row r="1573" spans="1:4">
      <c r="A1573" s="68" t="s">
        <v>23220</v>
      </c>
      <c r="B1573" s="68" t="s">
        <v>24851</v>
      </c>
      <c r="C1573" s="68" t="s">
        <v>13</v>
      </c>
      <c r="D1573" t="str">
        <f t="shared" si="24"/>
        <v>m2</v>
      </c>
    </row>
    <row r="1574" spans="1:4">
      <c r="A1574" s="68" t="s">
        <v>23221</v>
      </c>
      <c r="B1574" s="68" t="s">
        <v>24851</v>
      </c>
      <c r="C1574" s="68" t="s">
        <v>13</v>
      </c>
      <c r="D1574" t="str">
        <f t="shared" si="24"/>
        <v>m2</v>
      </c>
    </row>
    <row r="1575" spans="1:4">
      <c r="A1575" s="68" t="s">
        <v>23222</v>
      </c>
      <c r="B1575" s="68" t="s">
        <v>24852</v>
      </c>
      <c r="C1575" s="68" t="s">
        <v>13</v>
      </c>
      <c r="D1575" t="str">
        <f t="shared" si="24"/>
        <v>m2</v>
      </c>
    </row>
    <row r="1576" spans="1:4">
      <c r="A1576" s="68" t="s">
        <v>23223</v>
      </c>
      <c r="B1576" s="68" t="s">
        <v>24852</v>
      </c>
      <c r="C1576" s="68" t="s">
        <v>13</v>
      </c>
      <c r="D1576" t="str">
        <f t="shared" si="24"/>
        <v>m2</v>
      </c>
    </row>
    <row r="1577" spans="1:4">
      <c r="A1577" s="68" t="s">
        <v>23224</v>
      </c>
      <c r="B1577" s="68" t="s">
        <v>24853</v>
      </c>
      <c r="C1577" s="68" t="s">
        <v>13</v>
      </c>
      <c r="D1577" t="str">
        <f t="shared" si="24"/>
        <v>m2</v>
      </c>
    </row>
    <row r="1578" spans="1:4">
      <c r="A1578" s="68" t="s">
        <v>23225</v>
      </c>
      <c r="B1578" s="68" t="s">
        <v>24853</v>
      </c>
      <c r="C1578" s="68" t="s">
        <v>13</v>
      </c>
      <c r="D1578" t="str">
        <f t="shared" si="24"/>
        <v>m2</v>
      </c>
    </row>
    <row r="1579" spans="1:4">
      <c r="A1579" s="68" t="s">
        <v>23226</v>
      </c>
      <c r="B1579" s="68" t="s">
        <v>24854</v>
      </c>
      <c r="C1579" s="68" t="s">
        <v>13</v>
      </c>
      <c r="D1579" t="str">
        <f t="shared" si="24"/>
        <v>m2</v>
      </c>
    </row>
    <row r="1580" spans="1:4">
      <c r="A1580" s="68" t="s">
        <v>23227</v>
      </c>
      <c r="B1580" s="68" t="s">
        <v>24854</v>
      </c>
      <c r="C1580" s="68" t="s">
        <v>13</v>
      </c>
      <c r="D1580" t="str">
        <f t="shared" si="24"/>
        <v>m2</v>
      </c>
    </row>
    <row r="1581" spans="1:4">
      <c r="A1581" s="68" t="s">
        <v>23228</v>
      </c>
      <c r="B1581" s="68" t="s">
        <v>24855</v>
      </c>
      <c r="C1581" s="68" t="s">
        <v>13</v>
      </c>
      <c r="D1581" t="str">
        <f t="shared" si="24"/>
        <v>m2</v>
      </c>
    </row>
    <row r="1582" spans="1:4">
      <c r="A1582" s="68" t="s">
        <v>23229</v>
      </c>
      <c r="B1582" s="68" t="s">
        <v>24855</v>
      </c>
      <c r="C1582" s="68" t="s">
        <v>13</v>
      </c>
      <c r="D1582" t="str">
        <f t="shared" si="24"/>
        <v>m2</v>
      </c>
    </row>
    <row r="1583" spans="1:4">
      <c r="A1583" s="68" t="s">
        <v>23230</v>
      </c>
      <c r="B1583" s="68" t="s">
        <v>24856</v>
      </c>
      <c r="C1583" s="68" t="s">
        <v>13</v>
      </c>
      <c r="D1583" t="str">
        <f t="shared" si="24"/>
        <v>m2</v>
      </c>
    </row>
    <row r="1584" spans="1:4">
      <c r="A1584" s="68" t="s">
        <v>23231</v>
      </c>
      <c r="B1584" s="68" t="s">
        <v>24856</v>
      </c>
      <c r="C1584" s="68" t="s">
        <v>13</v>
      </c>
      <c r="D1584" t="str">
        <f t="shared" si="24"/>
        <v>m2</v>
      </c>
    </row>
    <row r="1585" spans="1:4">
      <c r="A1585" s="68" t="s">
        <v>23232</v>
      </c>
      <c r="B1585" s="68" t="s">
        <v>24857</v>
      </c>
      <c r="C1585" s="68" t="s">
        <v>13</v>
      </c>
      <c r="D1585" t="str">
        <f t="shared" si="24"/>
        <v>m2</v>
      </c>
    </row>
    <row r="1586" spans="1:4">
      <c r="A1586" s="68" t="s">
        <v>23233</v>
      </c>
      <c r="B1586" s="68" t="s">
        <v>24857</v>
      </c>
      <c r="C1586" s="68" t="s">
        <v>13</v>
      </c>
      <c r="D1586" t="str">
        <f t="shared" si="24"/>
        <v>m2</v>
      </c>
    </row>
    <row r="1587" spans="1:4">
      <c r="A1587" s="68" t="s">
        <v>23234</v>
      </c>
      <c r="B1587" s="68" t="s">
        <v>24858</v>
      </c>
      <c r="C1587" s="68" t="s">
        <v>13</v>
      </c>
      <c r="D1587" t="str">
        <f t="shared" si="24"/>
        <v>m2</v>
      </c>
    </row>
    <row r="1588" spans="1:4">
      <c r="A1588" s="68" t="s">
        <v>23235</v>
      </c>
      <c r="B1588" s="68" t="s">
        <v>24858</v>
      </c>
      <c r="C1588" s="68" t="s">
        <v>13</v>
      </c>
      <c r="D1588" t="str">
        <f t="shared" si="24"/>
        <v>m2</v>
      </c>
    </row>
    <row r="1589" spans="1:4">
      <c r="A1589" s="68" t="s">
        <v>23236</v>
      </c>
      <c r="B1589" s="68" t="s">
        <v>24859</v>
      </c>
      <c r="C1589" s="68" t="s">
        <v>13</v>
      </c>
      <c r="D1589" t="str">
        <f t="shared" si="24"/>
        <v>m2</v>
      </c>
    </row>
    <row r="1590" spans="1:4">
      <c r="A1590" s="68" t="s">
        <v>23237</v>
      </c>
      <c r="B1590" s="68" t="s">
        <v>24859</v>
      </c>
      <c r="C1590" s="68" t="s">
        <v>13</v>
      </c>
      <c r="D1590" t="str">
        <f t="shared" si="24"/>
        <v>m2</v>
      </c>
    </row>
    <row r="1591" spans="1:4">
      <c r="A1591" s="68" t="s">
        <v>23238</v>
      </c>
      <c r="B1591" s="68" t="s">
        <v>24860</v>
      </c>
      <c r="C1591" s="68" t="s">
        <v>13</v>
      </c>
      <c r="D1591" t="str">
        <f t="shared" si="24"/>
        <v>m2</v>
      </c>
    </row>
    <row r="1592" spans="1:4">
      <c r="A1592" s="68" t="s">
        <v>23239</v>
      </c>
      <c r="B1592" s="68" t="s">
        <v>24860</v>
      </c>
      <c r="C1592" s="68" t="s">
        <v>13</v>
      </c>
      <c r="D1592" t="str">
        <f t="shared" si="24"/>
        <v>m2</v>
      </c>
    </row>
    <row r="1593" spans="1:4">
      <c r="A1593" s="68" t="s">
        <v>23240</v>
      </c>
      <c r="B1593" s="68" t="s">
        <v>24861</v>
      </c>
      <c r="C1593" s="68" t="s">
        <v>13</v>
      </c>
      <c r="D1593" t="str">
        <f t="shared" si="24"/>
        <v>m2</v>
      </c>
    </row>
    <row r="1594" spans="1:4">
      <c r="A1594" s="68" t="s">
        <v>23241</v>
      </c>
      <c r="B1594" s="68" t="s">
        <v>24861</v>
      </c>
      <c r="C1594" s="68" t="s">
        <v>13</v>
      </c>
      <c r="D1594" t="str">
        <f t="shared" si="24"/>
        <v>m2</v>
      </c>
    </row>
    <row r="1595" spans="1:4">
      <c r="A1595" s="68" t="s">
        <v>23242</v>
      </c>
      <c r="B1595" s="68" t="s">
        <v>24862</v>
      </c>
      <c r="C1595" s="68" t="s">
        <v>13</v>
      </c>
      <c r="D1595" t="str">
        <f t="shared" si="24"/>
        <v>m2</v>
      </c>
    </row>
    <row r="1596" spans="1:4">
      <c r="A1596" s="68" t="s">
        <v>23243</v>
      </c>
      <c r="B1596" s="68" t="s">
        <v>24862</v>
      </c>
      <c r="C1596" s="68" t="s">
        <v>13</v>
      </c>
      <c r="D1596" t="str">
        <f t="shared" si="24"/>
        <v>m2</v>
      </c>
    </row>
    <row r="1597" spans="1:4">
      <c r="A1597" s="68" t="s">
        <v>23244</v>
      </c>
      <c r="B1597" s="68" t="s">
        <v>24863</v>
      </c>
      <c r="C1597" s="68" t="s">
        <v>13</v>
      </c>
      <c r="D1597" t="str">
        <f t="shared" si="24"/>
        <v>m2</v>
      </c>
    </row>
    <row r="1598" spans="1:4">
      <c r="A1598" s="68" t="s">
        <v>23245</v>
      </c>
      <c r="B1598" s="68" t="s">
        <v>24863</v>
      </c>
      <c r="C1598" s="68" t="s">
        <v>13</v>
      </c>
      <c r="D1598" t="str">
        <f t="shared" si="24"/>
        <v>m2</v>
      </c>
    </row>
    <row r="1599" spans="1:4">
      <c r="A1599" s="68" t="s">
        <v>23246</v>
      </c>
      <c r="B1599" s="68" t="s">
        <v>24864</v>
      </c>
      <c r="C1599" s="68" t="s">
        <v>13</v>
      </c>
      <c r="D1599" t="str">
        <f t="shared" si="24"/>
        <v>m2</v>
      </c>
    </row>
    <row r="1600" spans="1:4">
      <c r="A1600" s="68" t="s">
        <v>23247</v>
      </c>
      <c r="B1600" s="68" t="s">
        <v>24864</v>
      </c>
      <c r="C1600" s="68" t="s">
        <v>13</v>
      </c>
      <c r="D1600" t="str">
        <f t="shared" si="24"/>
        <v>m2</v>
      </c>
    </row>
    <row r="1601" spans="1:4">
      <c r="A1601" s="68" t="s">
        <v>23248</v>
      </c>
      <c r="B1601" s="68" t="s">
        <v>24865</v>
      </c>
      <c r="C1601" s="68" t="s">
        <v>13</v>
      </c>
      <c r="D1601" t="str">
        <f t="shared" si="24"/>
        <v>m2</v>
      </c>
    </row>
    <row r="1602" spans="1:4">
      <c r="A1602" s="68" t="s">
        <v>23249</v>
      </c>
      <c r="B1602" s="68" t="s">
        <v>24865</v>
      </c>
      <c r="C1602" s="68" t="s">
        <v>13</v>
      </c>
      <c r="D1602" t="str">
        <f t="shared" si="24"/>
        <v>m2</v>
      </c>
    </row>
    <row r="1603" spans="1:4">
      <c r="A1603" s="68" t="s">
        <v>23250</v>
      </c>
      <c r="B1603" s="68" t="s">
        <v>24866</v>
      </c>
      <c r="C1603" s="68" t="s">
        <v>13</v>
      </c>
      <c r="D1603" t="str">
        <f t="shared" si="24"/>
        <v>m2</v>
      </c>
    </row>
    <row r="1604" spans="1:4">
      <c r="A1604" s="68" t="s">
        <v>23251</v>
      </c>
      <c r="B1604" s="68" t="s">
        <v>24866</v>
      </c>
      <c r="C1604" s="68" t="s">
        <v>13</v>
      </c>
      <c r="D1604" t="str">
        <f t="shared" si="24"/>
        <v>m2</v>
      </c>
    </row>
    <row r="1605" spans="1:4">
      <c r="A1605" s="68" t="s">
        <v>23252</v>
      </c>
      <c r="B1605" s="68" t="s">
        <v>24867</v>
      </c>
      <c r="C1605" s="68" t="s">
        <v>13</v>
      </c>
      <c r="D1605" t="str">
        <f t="shared" si="24"/>
        <v>m2</v>
      </c>
    </row>
    <row r="1606" spans="1:4">
      <c r="A1606" s="68" t="s">
        <v>23253</v>
      </c>
      <c r="B1606" s="68" t="s">
        <v>24867</v>
      </c>
      <c r="C1606" s="68" t="s">
        <v>13</v>
      </c>
      <c r="D1606" t="str">
        <f t="shared" si="24"/>
        <v>m2</v>
      </c>
    </row>
    <row r="1607" spans="1:4">
      <c r="A1607" s="68" t="s">
        <v>23254</v>
      </c>
      <c r="B1607" s="68" t="s">
        <v>24868</v>
      </c>
      <c r="C1607" s="68" t="s">
        <v>13</v>
      </c>
      <c r="D1607" t="str">
        <f t="shared" ref="D1607:D1670" si="25">LOWER(C1607)</f>
        <v>m2</v>
      </c>
    </row>
    <row r="1608" spans="1:4">
      <c r="A1608" s="68" t="s">
        <v>23255</v>
      </c>
      <c r="B1608" s="68" t="s">
        <v>24868</v>
      </c>
      <c r="C1608" s="68" t="s">
        <v>13</v>
      </c>
      <c r="D1608" t="str">
        <f t="shared" si="25"/>
        <v>m2</v>
      </c>
    </row>
    <row r="1609" spans="1:4">
      <c r="A1609" s="68" t="s">
        <v>23256</v>
      </c>
      <c r="B1609" s="68" t="s">
        <v>24869</v>
      </c>
      <c r="C1609" s="68" t="s">
        <v>13</v>
      </c>
      <c r="D1609" t="str">
        <f t="shared" si="25"/>
        <v>m2</v>
      </c>
    </row>
    <row r="1610" spans="1:4">
      <c r="A1610" s="68" t="s">
        <v>23257</v>
      </c>
      <c r="B1610" s="68" t="s">
        <v>24869</v>
      </c>
      <c r="C1610" s="68" t="s">
        <v>13</v>
      </c>
      <c r="D1610" t="str">
        <f t="shared" si="25"/>
        <v>m2</v>
      </c>
    </row>
    <row r="1611" spans="1:4">
      <c r="A1611" s="68" t="s">
        <v>23258</v>
      </c>
      <c r="B1611" s="68" t="s">
        <v>24870</v>
      </c>
      <c r="C1611" s="68" t="s">
        <v>13</v>
      </c>
      <c r="D1611" t="str">
        <f t="shared" si="25"/>
        <v>m2</v>
      </c>
    </row>
    <row r="1612" spans="1:4">
      <c r="A1612" s="68" t="s">
        <v>23259</v>
      </c>
      <c r="B1612" s="68" t="s">
        <v>24870</v>
      </c>
      <c r="C1612" s="68" t="s">
        <v>13</v>
      </c>
      <c r="D1612" t="str">
        <f t="shared" si="25"/>
        <v>m2</v>
      </c>
    </row>
    <row r="1613" spans="1:4">
      <c r="A1613" s="68" t="s">
        <v>23260</v>
      </c>
      <c r="B1613" s="68" t="s">
        <v>24871</v>
      </c>
      <c r="C1613" s="68" t="s">
        <v>13</v>
      </c>
      <c r="D1613" t="str">
        <f t="shared" si="25"/>
        <v>m2</v>
      </c>
    </row>
    <row r="1614" spans="1:4">
      <c r="A1614" s="68" t="s">
        <v>23261</v>
      </c>
      <c r="B1614" s="68" t="s">
        <v>24871</v>
      </c>
      <c r="C1614" s="68" t="s">
        <v>13</v>
      </c>
      <c r="D1614" t="str">
        <f t="shared" si="25"/>
        <v>m2</v>
      </c>
    </row>
    <row r="1615" spans="1:4">
      <c r="A1615" s="68" t="s">
        <v>23262</v>
      </c>
      <c r="B1615" s="68" t="s">
        <v>24872</v>
      </c>
      <c r="C1615" s="68" t="s">
        <v>13</v>
      </c>
      <c r="D1615" t="str">
        <f t="shared" si="25"/>
        <v>m2</v>
      </c>
    </row>
    <row r="1616" spans="1:4">
      <c r="A1616" s="68" t="s">
        <v>23263</v>
      </c>
      <c r="B1616" s="68" t="s">
        <v>24872</v>
      </c>
      <c r="C1616" s="68" t="s">
        <v>13</v>
      </c>
      <c r="D1616" t="str">
        <f t="shared" si="25"/>
        <v>m2</v>
      </c>
    </row>
    <row r="1617" spans="1:4">
      <c r="A1617" s="68" t="s">
        <v>23264</v>
      </c>
      <c r="B1617" s="68" t="s">
        <v>24873</v>
      </c>
      <c r="C1617" s="68" t="s">
        <v>13</v>
      </c>
      <c r="D1617" t="str">
        <f t="shared" si="25"/>
        <v>m2</v>
      </c>
    </row>
    <row r="1618" spans="1:4">
      <c r="A1618" s="68" t="s">
        <v>23265</v>
      </c>
      <c r="B1618" s="68" t="s">
        <v>24873</v>
      </c>
      <c r="C1618" s="68" t="s">
        <v>13</v>
      </c>
      <c r="D1618" t="str">
        <f t="shared" si="25"/>
        <v>m2</v>
      </c>
    </row>
    <row r="1619" spans="1:4">
      <c r="A1619" s="68" t="s">
        <v>23266</v>
      </c>
      <c r="B1619" s="68" t="s">
        <v>24874</v>
      </c>
      <c r="C1619" s="68" t="s">
        <v>13</v>
      </c>
      <c r="D1619" t="str">
        <f t="shared" si="25"/>
        <v>m2</v>
      </c>
    </row>
    <row r="1620" spans="1:4">
      <c r="A1620" s="68" t="s">
        <v>23267</v>
      </c>
      <c r="B1620" s="68" t="s">
        <v>24874</v>
      </c>
      <c r="C1620" s="68" t="s">
        <v>13</v>
      </c>
      <c r="D1620" t="str">
        <f t="shared" si="25"/>
        <v>m2</v>
      </c>
    </row>
    <row r="1621" spans="1:4">
      <c r="A1621" s="68" t="s">
        <v>23268</v>
      </c>
      <c r="B1621" s="68" t="s">
        <v>24875</v>
      </c>
      <c r="C1621" s="68" t="s">
        <v>13</v>
      </c>
      <c r="D1621" t="str">
        <f t="shared" si="25"/>
        <v>m2</v>
      </c>
    </row>
    <row r="1622" spans="1:4">
      <c r="A1622" s="68" t="s">
        <v>23269</v>
      </c>
      <c r="B1622" s="68" t="s">
        <v>24875</v>
      </c>
      <c r="C1622" s="68" t="s">
        <v>13</v>
      </c>
      <c r="D1622" t="str">
        <f t="shared" si="25"/>
        <v>m2</v>
      </c>
    </row>
    <row r="1623" spans="1:4">
      <c r="A1623" s="68" t="s">
        <v>23270</v>
      </c>
      <c r="B1623" s="68" t="s">
        <v>24876</v>
      </c>
      <c r="C1623" s="68" t="s">
        <v>13</v>
      </c>
      <c r="D1623" t="str">
        <f t="shared" si="25"/>
        <v>m2</v>
      </c>
    </row>
    <row r="1624" spans="1:4">
      <c r="A1624" s="68" t="s">
        <v>23271</v>
      </c>
      <c r="B1624" s="68" t="s">
        <v>24876</v>
      </c>
      <c r="C1624" s="68" t="s">
        <v>13</v>
      </c>
      <c r="D1624" t="str">
        <f t="shared" si="25"/>
        <v>m2</v>
      </c>
    </row>
    <row r="1625" spans="1:4">
      <c r="A1625" s="68" t="s">
        <v>23272</v>
      </c>
      <c r="B1625" s="68" t="s">
        <v>24877</v>
      </c>
      <c r="C1625" s="68" t="s">
        <v>13</v>
      </c>
      <c r="D1625" t="str">
        <f t="shared" si="25"/>
        <v>m2</v>
      </c>
    </row>
    <row r="1626" spans="1:4">
      <c r="A1626" s="68" t="s">
        <v>23273</v>
      </c>
      <c r="B1626" s="68" t="s">
        <v>24877</v>
      </c>
      <c r="C1626" s="68" t="s">
        <v>13</v>
      </c>
      <c r="D1626" t="str">
        <f t="shared" si="25"/>
        <v>m2</v>
      </c>
    </row>
    <row r="1627" spans="1:4">
      <c r="A1627" s="68" t="s">
        <v>23274</v>
      </c>
      <c r="B1627" s="68" t="s">
        <v>24878</v>
      </c>
      <c r="C1627" s="68" t="s">
        <v>13</v>
      </c>
      <c r="D1627" t="str">
        <f t="shared" si="25"/>
        <v>m2</v>
      </c>
    </row>
    <row r="1628" spans="1:4">
      <c r="A1628" s="68" t="s">
        <v>23275</v>
      </c>
      <c r="B1628" s="68" t="s">
        <v>24878</v>
      </c>
      <c r="C1628" s="68" t="s">
        <v>13</v>
      </c>
      <c r="D1628" t="str">
        <f t="shared" si="25"/>
        <v>m2</v>
      </c>
    </row>
    <row r="1629" spans="1:4">
      <c r="A1629" s="68" t="s">
        <v>23276</v>
      </c>
      <c r="B1629" s="68" t="s">
        <v>24879</v>
      </c>
      <c r="C1629" s="68" t="s">
        <v>13</v>
      </c>
      <c r="D1629" t="str">
        <f t="shared" si="25"/>
        <v>m2</v>
      </c>
    </row>
    <row r="1630" spans="1:4">
      <c r="A1630" s="68" t="s">
        <v>23277</v>
      </c>
      <c r="B1630" s="68" t="s">
        <v>24879</v>
      </c>
      <c r="C1630" s="68" t="s">
        <v>13</v>
      </c>
      <c r="D1630" t="str">
        <f t="shared" si="25"/>
        <v>m2</v>
      </c>
    </row>
    <row r="1631" spans="1:4">
      <c r="A1631" s="68" t="s">
        <v>23278</v>
      </c>
      <c r="B1631" s="68" t="s">
        <v>24880</v>
      </c>
      <c r="C1631" s="68" t="s">
        <v>13</v>
      </c>
      <c r="D1631" t="str">
        <f t="shared" si="25"/>
        <v>m2</v>
      </c>
    </row>
    <row r="1632" spans="1:4">
      <c r="A1632" s="68" t="s">
        <v>23279</v>
      </c>
      <c r="B1632" s="68" t="s">
        <v>24880</v>
      </c>
      <c r="C1632" s="68" t="s">
        <v>13</v>
      </c>
      <c r="D1632" t="str">
        <f t="shared" si="25"/>
        <v>m2</v>
      </c>
    </row>
    <row r="1633" spans="1:4">
      <c r="A1633" s="68" t="s">
        <v>23280</v>
      </c>
      <c r="B1633" s="68" t="s">
        <v>24881</v>
      </c>
      <c r="C1633" s="68" t="s">
        <v>13</v>
      </c>
      <c r="D1633" t="str">
        <f t="shared" si="25"/>
        <v>m2</v>
      </c>
    </row>
    <row r="1634" spans="1:4">
      <c r="A1634" s="68" t="s">
        <v>23281</v>
      </c>
      <c r="B1634" s="68" t="s">
        <v>24881</v>
      </c>
      <c r="C1634" s="68" t="s">
        <v>13</v>
      </c>
      <c r="D1634" t="str">
        <f t="shared" si="25"/>
        <v>m2</v>
      </c>
    </row>
    <row r="1635" spans="1:4">
      <c r="A1635" s="68" t="s">
        <v>23282</v>
      </c>
      <c r="B1635" s="68" t="s">
        <v>24882</v>
      </c>
      <c r="C1635" s="68" t="s">
        <v>13</v>
      </c>
      <c r="D1635" t="str">
        <f t="shared" si="25"/>
        <v>m2</v>
      </c>
    </row>
    <row r="1636" spans="1:4">
      <c r="A1636" s="68" t="s">
        <v>23283</v>
      </c>
      <c r="B1636" s="68" t="s">
        <v>24882</v>
      </c>
      <c r="C1636" s="68" t="s">
        <v>13</v>
      </c>
      <c r="D1636" t="str">
        <f t="shared" si="25"/>
        <v>m2</v>
      </c>
    </row>
    <row r="1637" spans="1:4">
      <c r="A1637" s="68" t="s">
        <v>23284</v>
      </c>
      <c r="B1637" s="68" t="s">
        <v>24883</v>
      </c>
      <c r="C1637" s="68" t="s">
        <v>13</v>
      </c>
      <c r="D1637" t="str">
        <f t="shared" si="25"/>
        <v>m2</v>
      </c>
    </row>
    <row r="1638" spans="1:4">
      <c r="A1638" s="68" t="s">
        <v>23285</v>
      </c>
      <c r="B1638" s="68" t="s">
        <v>24883</v>
      </c>
      <c r="C1638" s="68" t="s">
        <v>13</v>
      </c>
      <c r="D1638" t="str">
        <f t="shared" si="25"/>
        <v>m2</v>
      </c>
    </row>
    <row r="1639" spans="1:4">
      <c r="A1639" s="68" t="s">
        <v>23286</v>
      </c>
      <c r="B1639" s="68" t="s">
        <v>24884</v>
      </c>
      <c r="C1639" s="68" t="s">
        <v>13</v>
      </c>
      <c r="D1639" t="str">
        <f t="shared" si="25"/>
        <v>m2</v>
      </c>
    </row>
    <row r="1640" spans="1:4">
      <c r="A1640" s="68" t="s">
        <v>23287</v>
      </c>
      <c r="B1640" s="68" t="s">
        <v>24884</v>
      </c>
      <c r="C1640" s="68" t="s">
        <v>13</v>
      </c>
      <c r="D1640" t="str">
        <f t="shared" si="25"/>
        <v>m2</v>
      </c>
    </row>
    <row r="1641" spans="1:4">
      <c r="A1641" s="68" t="s">
        <v>23288</v>
      </c>
      <c r="B1641" s="68" t="s">
        <v>24885</v>
      </c>
      <c r="C1641" s="68" t="s">
        <v>13</v>
      </c>
      <c r="D1641" t="str">
        <f t="shared" si="25"/>
        <v>m2</v>
      </c>
    </row>
    <row r="1642" spans="1:4">
      <c r="A1642" s="68" t="s">
        <v>23289</v>
      </c>
      <c r="B1642" s="68" t="s">
        <v>24885</v>
      </c>
      <c r="C1642" s="68" t="s">
        <v>13</v>
      </c>
      <c r="D1642" t="str">
        <f t="shared" si="25"/>
        <v>m2</v>
      </c>
    </row>
    <row r="1643" spans="1:4">
      <c r="A1643" s="68" t="s">
        <v>23290</v>
      </c>
      <c r="B1643" s="68" t="s">
        <v>24886</v>
      </c>
      <c r="C1643" s="68" t="s">
        <v>13</v>
      </c>
      <c r="D1643" t="str">
        <f t="shared" si="25"/>
        <v>m2</v>
      </c>
    </row>
    <row r="1644" spans="1:4">
      <c r="A1644" s="68" t="s">
        <v>23291</v>
      </c>
      <c r="B1644" s="68" t="s">
        <v>24886</v>
      </c>
      <c r="C1644" s="68" t="s">
        <v>13</v>
      </c>
      <c r="D1644" t="str">
        <f t="shared" si="25"/>
        <v>m2</v>
      </c>
    </row>
    <row r="1645" spans="1:4">
      <c r="A1645" s="68" t="s">
        <v>23292</v>
      </c>
      <c r="B1645" s="68" t="s">
        <v>24887</v>
      </c>
      <c r="C1645" s="68" t="s">
        <v>13</v>
      </c>
      <c r="D1645" t="str">
        <f t="shared" si="25"/>
        <v>m2</v>
      </c>
    </row>
    <row r="1646" spans="1:4">
      <c r="A1646" s="68" t="s">
        <v>23293</v>
      </c>
      <c r="B1646" s="68" t="s">
        <v>24887</v>
      </c>
      <c r="C1646" s="68" t="s">
        <v>13</v>
      </c>
      <c r="D1646" t="str">
        <f t="shared" si="25"/>
        <v>m2</v>
      </c>
    </row>
    <row r="1647" spans="1:4">
      <c r="A1647" s="68" t="s">
        <v>23294</v>
      </c>
      <c r="B1647" s="68" t="s">
        <v>24888</v>
      </c>
      <c r="C1647" s="68" t="s">
        <v>13</v>
      </c>
      <c r="D1647" t="str">
        <f t="shared" si="25"/>
        <v>m2</v>
      </c>
    </row>
    <row r="1648" spans="1:4">
      <c r="A1648" s="68" t="s">
        <v>23295</v>
      </c>
      <c r="B1648" s="68" t="s">
        <v>24888</v>
      </c>
      <c r="C1648" s="68" t="s">
        <v>13</v>
      </c>
      <c r="D1648" t="str">
        <f t="shared" si="25"/>
        <v>m2</v>
      </c>
    </row>
    <row r="1649" spans="1:4">
      <c r="A1649" s="68" t="s">
        <v>23296</v>
      </c>
      <c r="B1649" s="68" t="s">
        <v>24889</v>
      </c>
      <c r="C1649" s="68" t="s">
        <v>13</v>
      </c>
      <c r="D1649" t="str">
        <f t="shared" si="25"/>
        <v>m2</v>
      </c>
    </row>
    <row r="1650" spans="1:4">
      <c r="A1650" s="68" t="s">
        <v>23297</v>
      </c>
      <c r="B1650" s="68" t="s">
        <v>24889</v>
      </c>
      <c r="C1650" s="68" t="s">
        <v>13</v>
      </c>
      <c r="D1650" t="str">
        <f t="shared" si="25"/>
        <v>m2</v>
      </c>
    </row>
    <row r="1651" spans="1:4">
      <c r="A1651" s="68" t="s">
        <v>23298</v>
      </c>
      <c r="B1651" s="68" t="s">
        <v>24890</v>
      </c>
      <c r="C1651" s="68" t="s">
        <v>13</v>
      </c>
      <c r="D1651" t="str">
        <f t="shared" si="25"/>
        <v>m2</v>
      </c>
    </row>
    <row r="1652" spans="1:4">
      <c r="A1652" s="68" t="s">
        <v>23299</v>
      </c>
      <c r="B1652" s="68" t="s">
        <v>24890</v>
      </c>
      <c r="C1652" s="68" t="s">
        <v>13</v>
      </c>
      <c r="D1652" t="str">
        <f t="shared" si="25"/>
        <v>m2</v>
      </c>
    </row>
    <row r="1653" spans="1:4">
      <c r="A1653" s="68" t="s">
        <v>23300</v>
      </c>
      <c r="B1653" s="68" t="s">
        <v>24891</v>
      </c>
      <c r="C1653" s="68" t="s">
        <v>13</v>
      </c>
      <c r="D1653" t="str">
        <f t="shared" si="25"/>
        <v>m2</v>
      </c>
    </row>
    <row r="1654" spans="1:4">
      <c r="A1654" s="68" t="s">
        <v>23301</v>
      </c>
      <c r="B1654" s="68" t="s">
        <v>24891</v>
      </c>
      <c r="C1654" s="68" t="s">
        <v>13</v>
      </c>
      <c r="D1654" t="str">
        <f t="shared" si="25"/>
        <v>m2</v>
      </c>
    </row>
    <row r="1655" spans="1:4">
      <c r="A1655" s="68" t="s">
        <v>23302</v>
      </c>
      <c r="B1655" s="68" t="s">
        <v>24892</v>
      </c>
      <c r="C1655" s="68" t="s">
        <v>13</v>
      </c>
      <c r="D1655" t="str">
        <f t="shared" si="25"/>
        <v>m2</v>
      </c>
    </row>
    <row r="1656" spans="1:4">
      <c r="A1656" s="68" t="s">
        <v>23303</v>
      </c>
      <c r="B1656" s="68" t="s">
        <v>24892</v>
      </c>
      <c r="C1656" s="68" t="s">
        <v>13</v>
      </c>
      <c r="D1656" t="str">
        <f t="shared" si="25"/>
        <v>m2</v>
      </c>
    </row>
    <row r="1657" spans="1:4">
      <c r="A1657" s="68" t="s">
        <v>23304</v>
      </c>
      <c r="B1657" s="68" t="s">
        <v>24893</v>
      </c>
      <c r="C1657" s="68" t="s">
        <v>13</v>
      </c>
      <c r="D1657" t="str">
        <f t="shared" si="25"/>
        <v>m2</v>
      </c>
    </row>
    <row r="1658" spans="1:4">
      <c r="A1658" s="68" t="s">
        <v>23305</v>
      </c>
      <c r="B1658" s="68" t="s">
        <v>24893</v>
      </c>
      <c r="C1658" s="68" t="s">
        <v>13</v>
      </c>
      <c r="D1658" t="str">
        <f t="shared" si="25"/>
        <v>m2</v>
      </c>
    </row>
    <row r="1659" spans="1:4">
      <c r="A1659" s="68" t="s">
        <v>23306</v>
      </c>
      <c r="B1659" s="68" t="s">
        <v>24894</v>
      </c>
      <c r="C1659" s="68" t="s">
        <v>13</v>
      </c>
      <c r="D1659" t="str">
        <f t="shared" si="25"/>
        <v>m2</v>
      </c>
    </row>
    <row r="1660" spans="1:4">
      <c r="A1660" s="68" t="s">
        <v>23307</v>
      </c>
      <c r="B1660" s="68" t="s">
        <v>24894</v>
      </c>
      <c r="C1660" s="68" t="s">
        <v>13</v>
      </c>
      <c r="D1660" t="str">
        <f t="shared" si="25"/>
        <v>m2</v>
      </c>
    </row>
    <row r="1661" spans="1:4">
      <c r="A1661" s="68" t="s">
        <v>23308</v>
      </c>
      <c r="B1661" s="68" t="s">
        <v>24895</v>
      </c>
      <c r="C1661" s="68" t="s">
        <v>13</v>
      </c>
      <c r="D1661" t="str">
        <f t="shared" si="25"/>
        <v>m2</v>
      </c>
    </row>
    <row r="1662" spans="1:4">
      <c r="A1662" s="68" t="s">
        <v>23309</v>
      </c>
      <c r="B1662" s="68" t="s">
        <v>24895</v>
      </c>
      <c r="C1662" s="68" t="s">
        <v>13</v>
      </c>
      <c r="D1662" t="str">
        <f t="shared" si="25"/>
        <v>m2</v>
      </c>
    </row>
    <row r="1663" spans="1:4">
      <c r="A1663" s="68" t="s">
        <v>23310</v>
      </c>
      <c r="B1663" s="68" t="s">
        <v>24896</v>
      </c>
      <c r="C1663" s="68" t="s">
        <v>13</v>
      </c>
      <c r="D1663" t="str">
        <f t="shared" si="25"/>
        <v>m2</v>
      </c>
    </row>
    <row r="1664" spans="1:4">
      <c r="A1664" s="68" t="s">
        <v>23311</v>
      </c>
      <c r="B1664" s="68" t="s">
        <v>24896</v>
      </c>
      <c r="C1664" s="68" t="s">
        <v>13</v>
      </c>
      <c r="D1664" t="str">
        <f t="shared" si="25"/>
        <v>m2</v>
      </c>
    </row>
    <row r="1665" spans="1:4">
      <c r="A1665" s="68" t="s">
        <v>23312</v>
      </c>
      <c r="B1665" s="68" t="s">
        <v>24897</v>
      </c>
      <c r="C1665" s="68" t="s">
        <v>13</v>
      </c>
      <c r="D1665" t="str">
        <f t="shared" si="25"/>
        <v>m2</v>
      </c>
    </row>
    <row r="1666" spans="1:4">
      <c r="A1666" s="68" t="s">
        <v>23313</v>
      </c>
      <c r="B1666" s="68" t="s">
        <v>24897</v>
      </c>
      <c r="C1666" s="68" t="s">
        <v>13</v>
      </c>
      <c r="D1666" t="str">
        <f t="shared" si="25"/>
        <v>m2</v>
      </c>
    </row>
    <row r="1667" spans="1:4">
      <c r="A1667" s="68" t="s">
        <v>23314</v>
      </c>
      <c r="B1667" s="68" t="s">
        <v>24898</v>
      </c>
      <c r="C1667" s="68" t="s">
        <v>13</v>
      </c>
      <c r="D1667" t="str">
        <f t="shared" si="25"/>
        <v>m2</v>
      </c>
    </row>
    <row r="1668" spans="1:4">
      <c r="A1668" s="68" t="s">
        <v>23315</v>
      </c>
      <c r="B1668" s="68" t="s">
        <v>24898</v>
      </c>
      <c r="C1668" s="68" t="s">
        <v>13</v>
      </c>
      <c r="D1668" t="str">
        <f t="shared" si="25"/>
        <v>m2</v>
      </c>
    </row>
    <row r="1669" spans="1:4">
      <c r="A1669" s="68" t="s">
        <v>23866</v>
      </c>
      <c r="B1669" s="68" t="s">
        <v>24899</v>
      </c>
      <c r="C1669" s="68" t="s">
        <v>13</v>
      </c>
      <c r="D1669" t="str">
        <f t="shared" si="25"/>
        <v>m2</v>
      </c>
    </row>
    <row r="1670" spans="1:4">
      <c r="A1670" s="68" t="s">
        <v>23867</v>
      </c>
      <c r="B1670" s="68" t="s">
        <v>24899</v>
      </c>
      <c r="C1670" s="68" t="s">
        <v>13</v>
      </c>
      <c r="D1670" t="str">
        <f t="shared" si="25"/>
        <v>m2</v>
      </c>
    </row>
    <row r="1671" spans="1:4">
      <c r="A1671" s="68" t="s">
        <v>23868</v>
      </c>
      <c r="B1671" s="68" t="s">
        <v>24900</v>
      </c>
      <c r="C1671" s="68" t="s">
        <v>13</v>
      </c>
      <c r="D1671" t="str">
        <f t="shared" ref="D1671:D1734" si="26">LOWER(C1671)</f>
        <v>m2</v>
      </c>
    </row>
    <row r="1672" spans="1:4">
      <c r="A1672" s="68" t="s">
        <v>23869</v>
      </c>
      <c r="B1672" s="68" t="s">
        <v>24900</v>
      </c>
      <c r="C1672" s="68" t="s">
        <v>13</v>
      </c>
      <c r="D1672" t="str">
        <f t="shared" si="26"/>
        <v>m2</v>
      </c>
    </row>
    <row r="1673" spans="1:4">
      <c r="A1673" s="68" t="s">
        <v>23870</v>
      </c>
      <c r="B1673" s="68" t="s">
        <v>24901</v>
      </c>
      <c r="C1673" s="68" t="s">
        <v>13</v>
      </c>
      <c r="D1673" t="str">
        <f t="shared" si="26"/>
        <v>m2</v>
      </c>
    </row>
    <row r="1674" spans="1:4">
      <c r="A1674" s="68" t="s">
        <v>23871</v>
      </c>
      <c r="B1674" s="68" t="s">
        <v>24901</v>
      </c>
      <c r="C1674" s="68" t="s">
        <v>13</v>
      </c>
      <c r="D1674" t="str">
        <f t="shared" si="26"/>
        <v>m2</v>
      </c>
    </row>
    <row r="1675" spans="1:4">
      <c r="A1675" s="68" t="s">
        <v>23872</v>
      </c>
      <c r="B1675" s="68" t="s">
        <v>24902</v>
      </c>
      <c r="C1675" s="68" t="s">
        <v>13</v>
      </c>
      <c r="D1675" t="str">
        <f t="shared" si="26"/>
        <v>m2</v>
      </c>
    </row>
    <row r="1676" spans="1:4">
      <c r="A1676" s="68" t="s">
        <v>23873</v>
      </c>
      <c r="B1676" s="68" t="s">
        <v>24902</v>
      </c>
      <c r="C1676" s="68" t="s">
        <v>13</v>
      </c>
      <c r="D1676" t="str">
        <f t="shared" si="26"/>
        <v>m2</v>
      </c>
    </row>
    <row r="1677" spans="1:4">
      <c r="A1677" s="68" t="s">
        <v>23874</v>
      </c>
      <c r="B1677" s="68" t="s">
        <v>24903</v>
      </c>
      <c r="C1677" s="68" t="s">
        <v>13</v>
      </c>
      <c r="D1677" t="str">
        <f t="shared" si="26"/>
        <v>m2</v>
      </c>
    </row>
    <row r="1678" spans="1:4">
      <c r="A1678" s="68" t="s">
        <v>23875</v>
      </c>
      <c r="B1678" s="68" t="s">
        <v>24903</v>
      </c>
      <c r="C1678" s="68" t="s">
        <v>13</v>
      </c>
      <c r="D1678" t="str">
        <f t="shared" si="26"/>
        <v>m2</v>
      </c>
    </row>
    <row r="1679" spans="1:4">
      <c r="A1679" s="68" t="s">
        <v>23876</v>
      </c>
      <c r="B1679" s="68" t="s">
        <v>24904</v>
      </c>
      <c r="C1679" s="68" t="s">
        <v>13</v>
      </c>
      <c r="D1679" t="str">
        <f t="shared" si="26"/>
        <v>m2</v>
      </c>
    </row>
    <row r="1680" spans="1:4">
      <c r="A1680" s="68" t="s">
        <v>23877</v>
      </c>
      <c r="B1680" s="68" t="s">
        <v>24904</v>
      </c>
      <c r="C1680" s="68" t="s">
        <v>13</v>
      </c>
      <c r="D1680" t="str">
        <f t="shared" si="26"/>
        <v>m2</v>
      </c>
    </row>
    <row r="1681" spans="1:4">
      <c r="A1681" s="68" t="s">
        <v>23316</v>
      </c>
      <c r="B1681" s="68" t="s">
        <v>24905</v>
      </c>
      <c r="C1681" s="68" t="s">
        <v>15</v>
      </c>
      <c r="D1681" t="str">
        <f t="shared" si="26"/>
        <v>un</v>
      </c>
    </row>
    <row r="1682" spans="1:4">
      <c r="A1682" s="68" t="s">
        <v>23317</v>
      </c>
      <c r="B1682" s="68" t="s">
        <v>24905</v>
      </c>
      <c r="C1682" s="68" t="s">
        <v>15</v>
      </c>
      <c r="D1682" t="str">
        <f t="shared" si="26"/>
        <v>un</v>
      </c>
    </row>
    <row r="1683" spans="1:4">
      <c r="A1683" s="68" t="s">
        <v>23318</v>
      </c>
      <c r="B1683" s="68" t="s">
        <v>24906</v>
      </c>
      <c r="C1683" s="68" t="s">
        <v>15</v>
      </c>
      <c r="D1683" t="str">
        <f t="shared" si="26"/>
        <v>un</v>
      </c>
    </row>
    <row r="1684" spans="1:4">
      <c r="A1684" s="68" t="s">
        <v>23319</v>
      </c>
      <c r="B1684" s="68" t="s">
        <v>24906</v>
      </c>
      <c r="C1684" s="68" t="s">
        <v>15</v>
      </c>
      <c r="D1684" t="str">
        <f t="shared" si="26"/>
        <v>un</v>
      </c>
    </row>
    <row r="1685" spans="1:4">
      <c r="A1685" s="68" t="s">
        <v>23320</v>
      </c>
      <c r="B1685" s="68" t="s">
        <v>24907</v>
      </c>
      <c r="C1685" s="68" t="s">
        <v>15</v>
      </c>
      <c r="D1685" t="str">
        <f t="shared" si="26"/>
        <v>un</v>
      </c>
    </row>
    <row r="1686" spans="1:4">
      <c r="A1686" s="68" t="s">
        <v>23321</v>
      </c>
      <c r="B1686" s="68" t="s">
        <v>24907</v>
      </c>
      <c r="C1686" s="68" t="s">
        <v>15</v>
      </c>
      <c r="D1686" t="str">
        <f t="shared" si="26"/>
        <v>un</v>
      </c>
    </row>
    <row r="1687" spans="1:4">
      <c r="A1687" s="68" t="s">
        <v>23322</v>
      </c>
      <c r="B1687" s="68" t="s">
        <v>24908</v>
      </c>
      <c r="C1687" s="68" t="s">
        <v>15</v>
      </c>
      <c r="D1687" t="str">
        <f t="shared" si="26"/>
        <v>un</v>
      </c>
    </row>
    <row r="1688" spans="1:4">
      <c r="A1688" s="68" t="s">
        <v>23323</v>
      </c>
      <c r="B1688" s="68" t="s">
        <v>24908</v>
      </c>
      <c r="C1688" s="68" t="s">
        <v>15</v>
      </c>
      <c r="D1688" t="str">
        <f t="shared" si="26"/>
        <v>un</v>
      </c>
    </row>
    <row r="1689" spans="1:4">
      <c r="A1689" s="68" t="s">
        <v>23324</v>
      </c>
      <c r="B1689" s="68" t="s">
        <v>24909</v>
      </c>
      <c r="C1689" s="68" t="s">
        <v>15</v>
      </c>
      <c r="D1689" t="str">
        <f t="shared" si="26"/>
        <v>un</v>
      </c>
    </row>
    <row r="1690" spans="1:4">
      <c r="A1690" s="68" t="s">
        <v>23325</v>
      </c>
      <c r="B1690" s="68" t="s">
        <v>24909</v>
      </c>
      <c r="C1690" s="68" t="s">
        <v>15</v>
      </c>
      <c r="D1690" t="str">
        <f t="shared" si="26"/>
        <v>un</v>
      </c>
    </row>
    <row r="1691" spans="1:4">
      <c r="A1691" s="68" t="s">
        <v>23326</v>
      </c>
      <c r="B1691" s="68" t="s">
        <v>24910</v>
      </c>
      <c r="C1691" s="68" t="s">
        <v>15</v>
      </c>
      <c r="D1691" t="str">
        <f t="shared" si="26"/>
        <v>un</v>
      </c>
    </row>
    <row r="1692" spans="1:4">
      <c r="A1692" s="68" t="s">
        <v>23327</v>
      </c>
      <c r="B1692" s="68" t="s">
        <v>24910</v>
      </c>
      <c r="C1692" s="68" t="s">
        <v>15</v>
      </c>
      <c r="D1692" t="str">
        <f t="shared" si="26"/>
        <v>un</v>
      </c>
    </row>
    <row r="1693" spans="1:4">
      <c r="A1693" s="68" t="s">
        <v>1618</v>
      </c>
      <c r="B1693" s="68" t="s">
        <v>24911</v>
      </c>
      <c r="C1693" s="68" t="s">
        <v>1619</v>
      </c>
      <c r="D1693" t="str">
        <f t="shared" si="26"/>
        <v>mes</v>
      </c>
    </row>
    <row r="1694" spans="1:4">
      <c r="A1694" s="68" t="s">
        <v>1620</v>
      </c>
      <c r="B1694" s="68" t="s">
        <v>24911</v>
      </c>
      <c r="C1694" s="68" t="s">
        <v>1619</v>
      </c>
      <c r="D1694" t="str">
        <f t="shared" si="26"/>
        <v>mes</v>
      </c>
    </row>
    <row r="1695" spans="1:4">
      <c r="A1695" s="68" t="s">
        <v>1621</v>
      </c>
      <c r="B1695" s="68" t="s">
        <v>24912</v>
      </c>
      <c r="C1695" s="68" t="s">
        <v>1619</v>
      </c>
      <c r="D1695" t="str">
        <f t="shared" si="26"/>
        <v>mes</v>
      </c>
    </row>
    <row r="1696" spans="1:4">
      <c r="A1696" s="68" t="s">
        <v>1622</v>
      </c>
      <c r="B1696" s="68" t="s">
        <v>24912</v>
      </c>
      <c r="C1696" s="68" t="s">
        <v>1619</v>
      </c>
      <c r="D1696" t="str">
        <f t="shared" si="26"/>
        <v>mes</v>
      </c>
    </row>
    <row r="1697" spans="1:4">
      <c r="A1697" s="68" t="s">
        <v>1623</v>
      </c>
      <c r="B1697" s="68" t="s">
        <v>24913</v>
      </c>
      <c r="C1697" s="68" t="s">
        <v>1619</v>
      </c>
      <c r="D1697" t="str">
        <f t="shared" si="26"/>
        <v>mes</v>
      </c>
    </row>
    <row r="1698" spans="1:4">
      <c r="A1698" s="68" t="s">
        <v>1624</v>
      </c>
      <c r="B1698" s="68" t="s">
        <v>24913</v>
      </c>
      <c r="C1698" s="68" t="s">
        <v>1619</v>
      </c>
      <c r="D1698" t="str">
        <f t="shared" si="26"/>
        <v>mes</v>
      </c>
    </row>
    <row r="1699" spans="1:4">
      <c r="A1699" s="68" t="s">
        <v>1625</v>
      </c>
      <c r="B1699" s="68" t="s">
        <v>24914</v>
      </c>
      <c r="C1699" s="68" t="s">
        <v>1619</v>
      </c>
      <c r="D1699" t="str">
        <f t="shared" si="26"/>
        <v>mes</v>
      </c>
    </row>
    <row r="1700" spans="1:4">
      <c r="A1700" s="68" t="s">
        <v>1626</v>
      </c>
      <c r="B1700" s="68" t="s">
        <v>24914</v>
      </c>
      <c r="C1700" s="68" t="s">
        <v>1619</v>
      </c>
      <c r="D1700" t="str">
        <f t="shared" si="26"/>
        <v>mes</v>
      </c>
    </row>
    <row r="1701" spans="1:4">
      <c r="A1701" s="68" t="s">
        <v>1627</v>
      </c>
      <c r="B1701" s="68" t="s">
        <v>24915</v>
      </c>
      <c r="C1701" s="68" t="s">
        <v>1619</v>
      </c>
      <c r="D1701" t="str">
        <f t="shared" si="26"/>
        <v>mes</v>
      </c>
    </row>
    <row r="1702" spans="1:4">
      <c r="A1702" s="68" t="s">
        <v>1628</v>
      </c>
      <c r="B1702" s="68" t="s">
        <v>24915</v>
      </c>
      <c r="C1702" s="68" t="s">
        <v>1619</v>
      </c>
      <c r="D1702" t="str">
        <f t="shared" si="26"/>
        <v>mes</v>
      </c>
    </row>
    <row r="1703" spans="1:4">
      <c r="A1703" s="68" t="s">
        <v>1629</v>
      </c>
      <c r="B1703" s="68" t="s">
        <v>24916</v>
      </c>
      <c r="C1703" s="68" t="s">
        <v>1619</v>
      </c>
      <c r="D1703" t="str">
        <f t="shared" si="26"/>
        <v>mes</v>
      </c>
    </row>
    <row r="1704" spans="1:4">
      <c r="A1704" s="68" t="s">
        <v>1630</v>
      </c>
      <c r="B1704" s="68" t="s">
        <v>24916</v>
      </c>
      <c r="C1704" s="68" t="s">
        <v>1619</v>
      </c>
      <c r="D1704" t="str">
        <f t="shared" si="26"/>
        <v>mes</v>
      </c>
    </row>
    <row r="1705" spans="1:4">
      <c r="A1705" s="68" t="s">
        <v>1631</v>
      </c>
      <c r="B1705" s="68" t="s">
        <v>24917</v>
      </c>
      <c r="C1705" s="68" t="s">
        <v>1619</v>
      </c>
      <c r="D1705" t="str">
        <f t="shared" si="26"/>
        <v>mes</v>
      </c>
    </row>
    <row r="1706" spans="1:4">
      <c r="A1706" s="68" t="s">
        <v>1632</v>
      </c>
      <c r="B1706" s="68" t="s">
        <v>24917</v>
      </c>
      <c r="C1706" s="68" t="s">
        <v>1619</v>
      </c>
      <c r="D1706" t="str">
        <f t="shared" si="26"/>
        <v>mes</v>
      </c>
    </row>
    <row r="1707" spans="1:4">
      <c r="A1707" s="68" t="s">
        <v>1633</v>
      </c>
      <c r="B1707" s="68" t="s">
        <v>24918</v>
      </c>
      <c r="C1707" s="68" t="s">
        <v>1619</v>
      </c>
      <c r="D1707" t="str">
        <f t="shared" si="26"/>
        <v>mes</v>
      </c>
    </row>
    <row r="1708" spans="1:4">
      <c r="A1708" s="68" t="s">
        <v>1634</v>
      </c>
      <c r="B1708" s="68" t="s">
        <v>24918</v>
      </c>
      <c r="C1708" s="68" t="s">
        <v>1619</v>
      </c>
      <c r="D1708" t="str">
        <f t="shared" si="26"/>
        <v>mes</v>
      </c>
    </row>
    <row r="1709" spans="1:4">
      <c r="A1709" s="68" t="s">
        <v>1635</v>
      </c>
      <c r="B1709" s="68" t="s">
        <v>24919</v>
      </c>
      <c r="C1709" s="68" t="s">
        <v>1619</v>
      </c>
      <c r="D1709" t="str">
        <f t="shared" si="26"/>
        <v>mes</v>
      </c>
    </row>
    <row r="1710" spans="1:4">
      <c r="A1710" s="68" t="s">
        <v>1636</v>
      </c>
      <c r="B1710" s="68" t="s">
        <v>24919</v>
      </c>
      <c r="C1710" s="68" t="s">
        <v>1619</v>
      </c>
      <c r="D1710" t="str">
        <f t="shared" si="26"/>
        <v>mes</v>
      </c>
    </row>
    <row r="1711" spans="1:4">
      <c r="A1711" s="68" t="s">
        <v>1637</v>
      </c>
      <c r="B1711" s="68" t="s">
        <v>24920</v>
      </c>
      <c r="C1711" s="68" t="s">
        <v>1619</v>
      </c>
      <c r="D1711" t="str">
        <f t="shared" si="26"/>
        <v>mes</v>
      </c>
    </row>
    <row r="1712" spans="1:4">
      <c r="A1712" s="68" t="s">
        <v>1638</v>
      </c>
      <c r="B1712" s="68" t="s">
        <v>24920</v>
      </c>
      <c r="C1712" s="68" t="s">
        <v>1619</v>
      </c>
      <c r="D1712" t="str">
        <f t="shared" si="26"/>
        <v>mes</v>
      </c>
    </row>
    <row r="1713" spans="1:4">
      <c r="A1713" s="68" t="s">
        <v>1639</v>
      </c>
      <c r="B1713" s="68" t="s">
        <v>24921</v>
      </c>
      <c r="C1713" s="68" t="s">
        <v>1619</v>
      </c>
      <c r="D1713" t="str">
        <f t="shared" si="26"/>
        <v>mes</v>
      </c>
    </row>
    <row r="1714" spans="1:4">
      <c r="A1714" s="68" t="s">
        <v>1640</v>
      </c>
      <c r="B1714" s="68" t="s">
        <v>24921</v>
      </c>
      <c r="C1714" s="68" t="s">
        <v>1619</v>
      </c>
      <c r="D1714" t="str">
        <f t="shared" si="26"/>
        <v>mes</v>
      </c>
    </row>
    <row r="1715" spans="1:4">
      <c r="A1715" s="68" t="s">
        <v>1641</v>
      </c>
      <c r="B1715" s="68" t="s">
        <v>24922</v>
      </c>
      <c r="C1715" s="68" t="s">
        <v>1619</v>
      </c>
      <c r="D1715" t="str">
        <f t="shared" si="26"/>
        <v>mes</v>
      </c>
    </row>
    <row r="1716" spans="1:4">
      <c r="A1716" s="68" t="s">
        <v>1642</v>
      </c>
      <c r="B1716" s="68" t="s">
        <v>24922</v>
      </c>
      <c r="C1716" s="68" t="s">
        <v>1619</v>
      </c>
      <c r="D1716" t="str">
        <f t="shared" si="26"/>
        <v>mes</v>
      </c>
    </row>
    <row r="1717" spans="1:4">
      <c r="A1717" s="68" t="s">
        <v>1643</v>
      </c>
      <c r="B1717" s="68" t="s">
        <v>24923</v>
      </c>
      <c r="C1717" s="68" t="s">
        <v>1619</v>
      </c>
      <c r="D1717" t="str">
        <f t="shared" si="26"/>
        <v>mes</v>
      </c>
    </row>
    <row r="1718" spans="1:4">
      <c r="A1718" s="68" t="s">
        <v>1644</v>
      </c>
      <c r="B1718" s="68" t="s">
        <v>24923</v>
      </c>
      <c r="C1718" s="68" t="s">
        <v>1619</v>
      </c>
      <c r="D1718" t="str">
        <f t="shared" si="26"/>
        <v>mes</v>
      </c>
    </row>
    <row r="1719" spans="1:4">
      <c r="A1719" s="68" t="s">
        <v>1645</v>
      </c>
      <c r="B1719" s="68" t="s">
        <v>24924</v>
      </c>
      <c r="C1719" s="68" t="s">
        <v>1619</v>
      </c>
      <c r="D1719" t="str">
        <f t="shared" si="26"/>
        <v>mes</v>
      </c>
    </row>
    <row r="1720" spans="1:4">
      <c r="A1720" s="68" t="s">
        <v>1646</v>
      </c>
      <c r="B1720" s="68" t="s">
        <v>24924</v>
      </c>
      <c r="C1720" s="68" t="s">
        <v>1619</v>
      </c>
      <c r="D1720" t="str">
        <f t="shared" si="26"/>
        <v>mes</v>
      </c>
    </row>
    <row r="1721" spans="1:4">
      <c r="A1721" s="68" t="s">
        <v>1647</v>
      </c>
      <c r="B1721" s="68" t="s">
        <v>24925</v>
      </c>
      <c r="C1721" s="68" t="s">
        <v>1619</v>
      </c>
      <c r="D1721" t="str">
        <f t="shared" si="26"/>
        <v>mes</v>
      </c>
    </row>
    <row r="1722" spans="1:4">
      <c r="A1722" s="68" t="s">
        <v>1648</v>
      </c>
      <c r="B1722" s="68" t="s">
        <v>24925</v>
      </c>
      <c r="C1722" s="68" t="s">
        <v>1619</v>
      </c>
      <c r="D1722" t="str">
        <f t="shared" si="26"/>
        <v>mes</v>
      </c>
    </row>
    <row r="1723" spans="1:4">
      <c r="A1723" s="68" t="s">
        <v>1649</v>
      </c>
      <c r="B1723" s="68" t="s">
        <v>24926</v>
      </c>
      <c r="C1723" s="68" t="s">
        <v>1619</v>
      </c>
      <c r="D1723" t="str">
        <f t="shared" si="26"/>
        <v>mes</v>
      </c>
    </row>
    <row r="1724" spans="1:4">
      <c r="A1724" s="68" t="s">
        <v>1650</v>
      </c>
      <c r="B1724" s="68" t="s">
        <v>24926</v>
      </c>
      <c r="C1724" s="68" t="s">
        <v>1619</v>
      </c>
      <c r="D1724" t="str">
        <f t="shared" si="26"/>
        <v>mes</v>
      </c>
    </row>
    <row r="1725" spans="1:4">
      <c r="A1725" s="68" t="s">
        <v>1651</v>
      </c>
      <c r="B1725" s="68" t="s">
        <v>24927</v>
      </c>
      <c r="C1725" s="68" t="s">
        <v>1619</v>
      </c>
      <c r="D1725" t="str">
        <f t="shared" si="26"/>
        <v>mes</v>
      </c>
    </row>
    <row r="1726" spans="1:4">
      <c r="A1726" s="68" t="s">
        <v>1652</v>
      </c>
      <c r="B1726" s="68" t="s">
        <v>24927</v>
      </c>
      <c r="C1726" s="68" t="s">
        <v>1619</v>
      </c>
      <c r="D1726" t="str">
        <f t="shared" si="26"/>
        <v>mes</v>
      </c>
    </row>
    <row r="1727" spans="1:4">
      <c r="A1727" s="68" t="s">
        <v>1653</v>
      </c>
      <c r="B1727" s="68" t="s">
        <v>24928</v>
      </c>
      <c r="C1727" s="68" t="s">
        <v>1619</v>
      </c>
      <c r="D1727" t="str">
        <f t="shared" si="26"/>
        <v>mes</v>
      </c>
    </row>
    <row r="1728" spans="1:4">
      <c r="A1728" s="68" t="s">
        <v>1654</v>
      </c>
      <c r="B1728" s="68" t="s">
        <v>24928</v>
      </c>
      <c r="C1728" s="68" t="s">
        <v>1619</v>
      </c>
      <c r="D1728" t="str">
        <f t="shared" si="26"/>
        <v>mes</v>
      </c>
    </row>
    <row r="1729" spans="1:4">
      <c r="A1729" s="68" t="s">
        <v>1655</v>
      </c>
      <c r="B1729" s="68" t="s">
        <v>24929</v>
      </c>
      <c r="C1729" s="68" t="s">
        <v>1619</v>
      </c>
      <c r="D1729" t="str">
        <f t="shared" si="26"/>
        <v>mes</v>
      </c>
    </row>
    <row r="1730" spans="1:4">
      <c r="A1730" s="68" t="s">
        <v>1656</v>
      </c>
      <c r="B1730" s="68" t="s">
        <v>24929</v>
      </c>
      <c r="C1730" s="68" t="s">
        <v>1619</v>
      </c>
      <c r="D1730" t="str">
        <f t="shared" si="26"/>
        <v>mes</v>
      </c>
    </row>
    <row r="1731" spans="1:4">
      <c r="A1731" s="68" t="s">
        <v>1657</v>
      </c>
      <c r="B1731" s="68" t="s">
        <v>24930</v>
      </c>
      <c r="C1731" s="68" t="s">
        <v>1619</v>
      </c>
      <c r="D1731" t="str">
        <f t="shared" si="26"/>
        <v>mes</v>
      </c>
    </row>
    <row r="1732" spans="1:4">
      <c r="A1732" s="68" t="s">
        <v>1658</v>
      </c>
      <c r="B1732" s="68" t="s">
        <v>24930</v>
      </c>
      <c r="C1732" s="68" t="s">
        <v>1619</v>
      </c>
      <c r="D1732" t="str">
        <f t="shared" si="26"/>
        <v>mes</v>
      </c>
    </row>
    <row r="1733" spans="1:4">
      <c r="A1733" s="68" t="s">
        <v>1659</v>
      </c>
      <c r="B1733" s="68" t="s">
        <v>24931</v>
      </c>
      <c r="C1733" s="68" t="s">
        <v>1619</v>
      </c>
      <c r="D1733" t="str">
        <f t="shared" si="26"/>
        <v>mes</v>
      </c>
    </row>
    <row r="1734" spans="1:4">
      <c r="A1734" s="68" t="s">
        <v>1660</v>
      </c>
      <c r="B1734" s="68" t="s">
        <v>24931</v>
      </c>
      <c r="C1734" s="68" t="s">
        <v>1619</v>
      </c>
      <c r="D1734" t="str">
        <f t="shared" si="26"/>
        <v>mes</v>
      </c>
    </row>
    <row r="1735" spans="1:4">
      <c r="A1735" s="68" t="s">
        <v>1661</v>
      </c>
      <c r="B1735" s="68" t="s">
        <v>24932</v>
      </c>
      <c r="C1735" s="68" t="s">
        <v>1619</v>
      </c>
      <c r="D1735" t="str">
        <f t="shared" ref="D1735:D1798" si="27">LOWER(C1735)</f>
        <v>mes</v>
      </c>
    </row>
    <row r="1736" spans="1:4">
      <c r="A1736" s="68" t="s">
        <v>1662</v>
      </c>
      <c r="B1736" s="68" t="s">
        <v>24932</v>
      </c>
      <c r="C1736" s="68" t="s">
        <v>1619</v>
      </c>
      <c r="D1736" t="str">
        <f t="shared" si="27"/>
        <v>mes</v>
      </c>
    </row>
    <row r="1737" spans="1:4">
      <c r="A1737" s="68" t="s">
        <v>1663</v>
      </c>
      <c r="B1737" s="68" t="s">
        <v>24933</v>
      </c>
      <c r="C1737" s="68" t="s">
        <v>1619</v>
      </c>
      <c r="D1737" t="str">
        <f t="shared" si="27"/>
        <v>mes</v>
      </c>
    </row>
    <row r="1738" spans="1:4">
      <c r="A1738" s="68" t="s">
        <v>1664</v>
      </c>
      <c r="B1738" s="68" t="s">
        <v>24933</v>
      </c>
      <c r="C1738" s="68" t="s">
        <v>1619</v>
      </c>
      <c r="D1738" t="str">
        <f t="shared" si="27"/>
        <v>mes</v>
      </c>
    </row>
    <row r="1739" spans="1:4">
      <c r="A1739" s="68" t="s">
        <v>1665</v>
      </c>
      <c r="B1739" s="68" t="s">
        <v>24934</v>
      </c>
      <c r="C1739" s="68" t="s">
        <v>1619</v>
      </c>
      <c r="D1739" t="str">
        <f t="shared" si="27"/>
        <v>mes</v>
      </c>
    </row>
    <row r="1740" spans="1:4">
      <c r="A1740" s="68" t="s">
        <v>1666</v>
      </c>
      <c r="B1740" s="68" t="s">
        <v>24934</v>
      </c>
      <c r="C1740" s="68" t="s">
        <v>1619</v>
      </c>
      <c r="D1740" t="str">
        <f t="shared" si="27"/>
        <v>mes</v>
      </c>
    </row>
    <row r="1741" spans="1:4">
      <c r="A1741" s="68" t="s">
        <v>1667</v>
      </c>
      <c r="B1741" s="68" t="s">
        <v>24935</v>
      </c>
      <c r="C1741" s="68" t="s">
        <v>1619</v>
      </c>
      <c r="D1741" t="str">
        <f t="shared" si="27"/>
        <v>mes</v>
      </c>
    </row>
    <row r="1742" spans="1:4">
      <c r="A1742" s="68" t="s">
        <v>1668</v>
      </c>
      <c r="B1742" s="68" t="s">
        <v>24935</v>
      </c>
      <c r="C1742" s="68" t="s">
        <v>1619</v>
      </c>
      <c r="D1742" t="str">
        <f t="shared" si="27"/>
        <v>mes</v>
      </c>
    </row>
    <row r="1743" spans="1:4">
      <c r="A1743" s="68" t="s">
        <v>1669</v>
      </c>
      <c r="B1743" s="68" t="s">
        <v>24936</v>
      </c>
      <c r="C1743" s="68" t="s">
        <v>1619</v>
      </c>
      <c r="D1743" t="str">
        <f t="shared" si="27"/>
        <v>mes</v>
      </c>
    </row>
    <row r="1744" spans="1:4">
      <c r="A1744" s="68" t="s">
        <v>1670</v>
      </c>
      <c r="B1744" s="68" t="s">
        <v>24936</v>
      </c>
      <c r="C1744" s="68" t="s">
        <v>1619</v>
      </c>
      <c r="D1744" t="str">
        <f t="shared" si="27"/>
        <v>mes</v>
      </c>
    </row>
    <row r="1745" spans="1:4">
      <c r="A1745" s="68" t="s">
        <v>1671</v>
      </c>
      <c r="B1745" s="68" t="s">
        <v>24937</v>
      </c>
      <c r="C1745" s="68" t="s">
        <v>1619</v>
      </c>
      <c r="D1745" t="str">
        <f t="shared" si="27"/>
        <v>mes</v>
      </c>
    </row>
    <row r="1746" spans="1:4">
      <c r="A1746" s="68" t="s">
        <v>1672</v>
      </c>
      <c r="B1746" s="68" t="s">
        <v>24937</v>
      </c>
      <c r="C1746" s="68" t="s">
        <v>1619</v>
      </c>
      <c r="D1746" t="str">
        <f t="shared" si="27"/>
        <v>mes</v>
      </c>
    </row>
    <row r="1747" spans="1:4">
      <c r="A1747" s="68" t="s">
        <v>1673</v>
      </c>
      <c r="B1747" s="68" t="s">
        <v>24938</v>
      </c>
      <c r="C1747" s="68" t="s">
        <v>1619</v>
      </c>
      <c r="D1747" t="str">
        <f t="shared" si="27"/>
        <v>mes</v>
      </c>
    </row>
    <row r="1748" spans="1:4">
      <c r="A1748" s="68" t="s">
        <v>1674</v>
      </c>
      <c r="B1748" s="68" t="s">
        <v>24938</v>
      </c>
      <c r="C1748" s="68" t="s">
        <v>1619</v>
      </c>
      <c r="D1748" t="str">
        <f t="shared" si="27"/>
        <v>mes</v>
      </c>
    </row>
    <row r="1749" spans="1:4">
      <c r="A1749" s="68" t="s">
        <v>1675</v>
      </c>
      <c r="B1749" s="68" t="s">
        <v>24939</v>
      </c>
      <c r="C1749" s="68" t="s">
        <v>1619</v>
      </c>
      <c r="D1749" t="str">
        <f t="shared" si="27"/>
        <v>mes</v>
      </c>
    </row>
    <row r="1750" spans="1:4">
      <c r="A1750" s="68" t="s">
        <v>1676</v>
      </c>
      <c r="B1750" s="68" t="s">
        <v>24939</v>
      </c>
      <c r="C1750" s="68" t="s">
        <v>1619</v>
      </c>
      <c r="D1750" t="str">
        <f t="shared" si="27"/>
        <v>mes</v>
      </c>
    </row>
    <row r="1751" spans="1:4">
      <c r="A1751" s="68" t="s">
        <v>1677</v>
      </c>
      <c r="B1751" s="68" t="s">
        <v>24940</v>
      </c>
      <c r="C1751" s="68" t="s">
        <v>1619</v>
      </c>
      <c r="D1751" t="str">
        <f t="shared" si="27"/>
        <v>mes</v>
      </c>
    </row>
    <row r="1752" spans="1:4">
      <c r="A1752" s="68" t="s">
        <v>1678</v>
      </c>
      <c r="B1752" s="68" t="s">
        <v>24940</v>
      </c>
      <c r="C1752" s="68" t="s">
        <v>1619</v>
      </c>
      <c r="D1752" t="str">
        <f t="shared" si="27"/>
        <v>mes</v>
      </c>
    </row>
    <row r="1753" spans="1:4">
      <c r="A1753" s="68" t="s">
        <v>1679</v>
      </c>
      <c r="B1753" s="68" t="s">
        <v>24941</v>
      </c>
      <c r="C1753" s="68" t="s">
        <v>1619</v>
      </c>
      <c r="D1753" t="str">
        <f t="shared" si="27"/>
        <v>mes</v>
      </c>
    </row>
    <row r="1754" spans="1:4">
      <c r="A1754" s="68" t="s">
        <v>1680</v>
      </c>
      <c r="B1754" s="68" t="s">
        <v>24941</v>
      </c>
      <c r="C1754" s="68" t="s">
        <v>1619</v>
      </c>
      <c r="D1754" t="str">
        <f t="shared" si="27"/>
        <v>mes</v>
      </c>
    </row>
    <row r="1755" spans="1:4">
      <c r="A1755" s="68" t="s">
        <v>1681</v>
      </c>
      <c r="B1755" s="68" t="s">
        <v>24942</v>
      </c>
      <c r="C1755" s="68" t="s">
        <v>1619</v>
      </c>
      <c r="D1755" t="str">
        <f t="shared" si="27"/>
        <v>mes</v>
      </c>
    </row>
    <row r="1756" spans="1:4">
      <c r="A1756" s="68" t="s">
        <v>1682</v>
      </c>
      <c r="B1756" s="68" t="s">
        <v>24942</v>
      </c>
      <c r="C1756" s="68" t="s">
        <v>1619</v>
      </c>
      <c r="D1756" t="str">
        <f t="shared" si="27"/>
        <v>mes</v>
      </c>
    </row>
    <row r="1757" spans="1:4">
      <c r="A1757" s="68" t="s">
        <v>1683</v>
      </c>
      <c r="B1757" s="68" t="s">
        <v>24943</v>
      </c>
      <c r="C1757" s="68" t="s">
        <v>1619</v>
      </c>
      <c r="D1757" t="str">
        <f t="shared" si="27"/>
        <v>mes</v>
      </c>
    </row>
    <row r="1758" spans="1:4">
      <c r="A1758" s="68" t="s">
        <v>1684</v>
      </c>
      <c r="B1758" s="68" t="s">
        <v>24943</v>
      </c>
      <c r="C1758" s="68" t="s">
        <v>1619</v>
      </c>
      <c r="D1758" t="str">
        <f t="shared" si="27"/>
        <v>mes</v>
      </c>
    </row>
    <row r="1759" spans="1:4">
      <c r="A1759" s="68" t="s">
        <v>1685</v>
      </c>
      <c r="B1759" s="68" t="s">
        <v>24944</v>
      </c>
      <c r="C1759" s="68" t="s">
        <v>1619</v>
      </c>
      <c r="D1759" t="str">
        <f t="shared" si="27"/>
        <v>mes</v>
      </c>
    </row>
    <row r="1760" spans="1:4">
      <c r="A1760" s="68" t="s">
        <v>1686</v>
      </c>
      <c r="B1760" s="68" t="s">
        <v>24944</v>
      </c>
      <c r="C1760" s="68" t="s">
        <v>1619</v>
      </c>
      <c r="D1760" t="str">
        <f t="shared" si="27"/>
        <v>mes</v>
      </c>
    </row>
    <row r="1761" spans="1:4">
      <c r="A1761" s="68" t="s">
        <v>1687</v>
      </c>
      <c r="B1761" s="68" t="s">
        <v>24945</v>
      </c>
      <c r="C1761" s="68" t="s">
        <v>1619</v>
      </c>
      <c r="D1761" t="str">
        <f t="shared" si="27"/>
        <v>mes</v>
      </c>
    </row>
    <row r="1762" spans="1:4">
      <c r="A1762" s="68" t="s">
        <v>1688</v>
      </c>
      <c r="B1762" s="68" t="s">
        <v>24945</v>
      </c>
      <c r="C1762" s="68" t="s">
        <v>1619</v>
      </c>
      <c r="D1762" t="str">
        <f t="shared" si="27"/>
        <v>mes</v>
      </c>
    </row>
    <row r="1763" spans="1:4">
      <c r="A1763" s="68" t="s">
        <v>1689</v>
      </c>
      <c r="B1763" s="68" t="s">
        <v>24946</v>
      </c>
      <c r="C1763" s="68" t="s">
        <v>1619</v>
      </c>
      <c r="D1763" t="str">
        <f t="shared" si="27"/>
        <v>mes</v>
      </c>
    </row>
    <row r="1764" spans="1:4">
      <c r="A1764" s="68" t="s">
        <v>1690</v>
      </c>
      <c r="B1764" s="68" t="s">
        <v>24946</v>
      </c>
      <c r="C1764" s="68" t="s">
        <v>1619</v>
      </c>
      <c r="D1764" t="str">
        <f t="shared" si="27"/>
        <v>mes</v>
      </c>
    </row>
    <row r="1765" spans="1:4">
      <c r="A1765" s="68" t="s">
        <v>1691</v>
      </c>
      <c r="B1765" s="68" t="s">
        <v>24947</v>
      </c>
      <c r="C1765" s="68" t="s">
        <v>1619</v>
      </c>
      <c r="D1765" t="str">
        <f t="shared" si="27"/>
        <v>mes</v>
      </c>
    </row>
    <row r="1766" spans="1:4">
      <c r="A1766" s="68" t="s">
        <v>1692</v>
      </c>
      <c r="B1766" s="68" t="s">
        <v>24947</v>
      </c>
      <c r="C1766" s="68" t="s">
        <v>1619</v>
      </c>
      <c r="D1766" t="str">
        <f t="shared" si="27"/>
        <v>mes</v>
      </c>
    </row>
    <row r="1767" spans="1:4">
      <c r="A1767" s="68" t="s">
        <v>1693</v>
      </c>
      <c r="B1767" s="68" t="s">
        <v>24948</v>
      </c>
      <c r="D1767" t="str">
        <f t="shared" si="27"/>
        <v/>
      </c>
    </row>
    <row r="1768" spans="1:4">
      <c r="A1768" s="68" t="s">
        <v>1694</v>
      </c>
      <c r="B1768" s="68" t="s">
        <v>24948</v>
      </c>
      <c r="D1768" t="str">
        <f t="shared" si="27"/>
        <v/>
      </c>
    </row>
    <row r="1769" spans="1:4">
      <c r="A1769" s="68" t="s">
        <v>1695</v>
      </c>
      <c r="B1769" s="68" t="s">
        <v>24949</v>
      </c>
      <c r="C1769" s="68" t="s">
        <v>13</v>
      </c>
      <c r="D1769" t="str">
        <f t="shared" si="27"/>
        <v>m2</v>
      </c>
    </row>
    <row r="1770" spans="1:4">
      <c r="A1770" s="68" t="s">
        <v>1696</v>
      </c>
      <c r="B1770" s="68" t="s">
        <v>24949</v>
      </c>
      <c r="C1770" s="68" t="s">
        <v>13</v>
      </c>
      <c r="D1770" t="str">
        <f t="shared" si="27"/>
        <v>m2</v>
      </c>
    </row>
    <row r="1771" spans="1:4">
      <c r="A1771" s="68" t="s">
        <v>1697</v>
      </c>
      <c r="B1771" s="68" t="s">
        <v>24950</v>
      </c>
      <c r="C1771" s="68" t="s">
        <v>13</v>
      </c>
      <c r="D1771" t="str">
        <f t="shared" si="27"/>
        <v>m2</v>
      </c>
    </row>
    <row r="1772" spans="1:4">
      <c r="A1772" s="68" t="s">
        <v>180</v>
      </c>
      <c r="B1772" s="68" t="s">
        <v>24950</v>
      </c>
      <c r="C1772" s="68" t="s">
        <v>13</v>
      </c>
      <c r="D1772" t="str">
        <f t="shared" si="27"/>
        <v>m2</v>
      </c>
    </row>
    <row r="1773" spans="1:4">
      <c r="A1773" s="68" t="s">
        <v>1698</v>
      </c>
      <c r="B1773" s="68" t="s">
        <v>24951</v>
      </c>
      <c r="C1773" s="68" t="s">
        <v>13</v>
      </c>
      <c r="D1773" t="str">
        <f t="shared" si="27"/>
        <v>m2</v>
      </c>
    </row>
    <row r="1774" spans="1:4">
      <c r="A1774" s="68" t="s">
        <v>1699</v>
      </c>
      <c r="B1774" s="68" t="s">
        <v>24951</v>
      </c>
      <c r="C1774" s="68" t="s">
        <v>13</v>
      </c>
      <c r="D1774" t="str">
        <f t="shared" si="27"/>
        <v>m2</v>
      </c>
    </row>
    <row r="1775" spans="1:4">
      <c r="A1775" s="68" t="s">
        <v>1700</v>
      </c>
      <c r="B1775" s="68" t="s">
        <v>24952</v>
      </c>
      <c r="C1775" s="68" t="s">
        <v>13</v>
      </c>
      <c r="D1775" t="str">
        <f t="shared" si="27"/>
        <v>m2</v>
      </c>
    </row>
    <row r="1776" spans="1:4">
      <c r="A1776" s="68" t="s">
        <v>1701</v>
      </c>
      <c r="B1776" s="68" t="s">
        <v>24952</v>
      </c>
      <c r="C1776" s="68" t="s">
        <v>13</v>
      </c>
      <c r="D1776" t="str">
        <f t="shared" si="27"/>
        <v>m2</v>
      </c>
    </row>
    <row r="1777" spans="1:4">
      <c r="A1777" s="68" t="s">
        <v>1702</v>
      </c>
      <c r="B1777" s="68" t="s">
        <v>24953</v>
      </c>
      <c r="C1777" s="68" t="s">
        <v>13</v>
      </c>
      <c r="D1777" t="str">
        <f t="shared" si="27"/>
        <v>m2</v>
      </c>
    </row>
    <row r="1778" spans="1:4">
      <c r="A1778" s="68" t="s">
        <v>1703</v>
      </c>
      <c r="B1778" s="68" t="s">
        <v>24953</v>
      </c>
      <c r="C1778" s="68" t="s">
        <v>13</v>
      </c>
      <c r="D1778" t="str">
        <f t="shared" si="27"/>
        <v>m2</v>
      </c>
    </row>
    <row r="1779" spans="1:4">
      <c r="A1779" s="68" t="s">
        <v>1704</v>
      </c>
      <c r="B1779" s="68" t="s">
        <v>24954</v>
      </c>
      <c r="C1779" s="68" t="s">
        <v>13</v>
      </c>
      <c r="D1779" t="str">
        <f t="shared" si="27"/>
        <v>m2</v>
      </c>
    </row>
    <row r="1780" spans="1:4">
      <c r="A1780" s="68" t="s">
        <v>1705</v>
      </c>
      <c r="B1780" s="68" t="s">
        <v>24954</v>
      </c>
      <c r="C1780" s="68" t="s">
        <v>13</v>
      </c>
      <c r="D1780" t="str">
        <f t="shared" si="27"/>
        <v>m2</v>
      </c>
    </row>
    <row r="1781" spans="1:4">
      <c r="A1781" s="68" t="s">
        <v>1706</v>
      </c>
      <c r="B1781" s="68" t="s">
        <v>24955</v>
      </c>
      <c r="C1781" s="68" t="s">
        <v>13</v>
      </c>
      <c r="D1781" t="str">
        <f t="shared" si="27"/>
        <v>m2</v>
      </c>
    </row>
    <row r="1782" spans="1:4">
      <c r="A1782" s="68" t="s">
        <v>1707</v>
      </c>
      <c r="B1782" s="68" t="s">
        <v>24955</v>
      </c>
      <c r="C1782" s="68" t="s">
        <v>13</v>
      </c>
      <c r="D1782" t="str">
        <f t="shared" si="27"/>
        <v>m2</v>
      </c>
    </row>
    <row r="1783" spans="1:4">
      <c r="A1783" s="68" t="s">
        <v>1708</v>
      </c>
      <c r="B1783" s="68" t="s">
        <v>24161</v>
      </c>
      <c r="C1783" s="68" t="s">
        <v>13</v>
      </c>
      <c r="D1783" t="str">
        <f t="shared" si="27"/>
        <v>m2</v>
      </c>
    </row>
    <row r="1784" spans="1:4">
      <c r="A1784" s="68" t="s">
        <v>1709</v>
      </c>
      <c r="B1784" s="68" t="s">
        <v>24161</v>
      </c>
      <c r="C1784" s="68" t="s">
        <v>13</v>
      </c>
      <c r="D1784" t="str">
        <f t="shared" si="27"/>
        <v>m2</v>
      </c>
    </row>
    <row r="1785" spans="1:4">
      <c r="A1785" s="68" t="s">
        <v>1710</v>
      </c>
      <c r="B1785" s="68" t="s">
        <v>24956</v>
      </c>
      <c r="C1785" s="68" t="s">
        <v>13</v>
      </c>
      <c r="D1785" t="str">
        <f t="shared" si="27"/>
        <v>m2</v>
      </c>
    </row>
    <row r="1786" spans="1:4">
      <c r="A1786" s="68" t="s">
        <v>1711</v>
      </c>
      <c r="B1786" s="68" t="s">
        <v>24956</v>
      </c>
      <c r="C1786" s="68" t="s">
        <v>13</v>
      </c>
      <c r="D1786" t="str">
        <f t="shared" si="27"/>
        <v>m2</v>
      </c>
    </row>
    <row r="1787" spans="1:4">
      <c r="A1787" s="68" t="s">
        <v>1712</v>
      </c>
      <c r="B1787" s="68" t="s">
        <v>24957</v>
      </c>
      <c r="C1787" s="68" t="s">
        <v>13</v>
      </c>
      <c r="D1787" t="str">
        <f t="shared" si="27"/>
        <v>m2</v>
      </c>
    </row>
    <row r="1788" spans="1:4">
      <c r="A1788" s="68" t="s">
        <v>1713</v>
      </c>
      <c r="B1788" s="68" t="s">
        <v>24957</v>
      </c>
      <c r="C1788" s="68" t="s">
        <v>13</v>
      </c>
      <c r="D1788" t="str">
        <f t="shared" si="27"/>
        <v>m2</v>
      </c>
    </row>
    <row r="1789" spans="1:4">
      <c r="A1789" s="68" t="s">
        <v>1714</v>
      </c>
      <c r="B1789" s="68" t="s">
        <v>24958</v>
      </c>
      <c r="C1789" s="68" t="s">
        <v>13</v>
      </c>
      <c r="D1789" t="str">
        <f t="shared" si="27"/>
        <v>m2</v>
      </c>
    </row>
    <row r="1790" spans="1:4">
      <c r="A1790" s="68" t="s">
        <v>1715</v>
      </c>
      <c r="B1790" s="68" t="s">
        <v>24958</v>
      </c>
      <c r="C1790" s="68" t="s">
        <v>13</v>
      </c>
      <c r="D1790" t="str">
        <f t="shared" si="27"/>
        <v>m2</v>
      </c>
    </row>
    <row r="1791" spans="1:4">
      <c r="A1791" s="68" t="s">
        <v>1716</v>
      </c>
      <c r="B1791" s="68" t="s">
        <v>24959</v>
      </c>
      <c r="C1791" s="68" t="s">
        <v>13</v>
      </c>
      <c r="D1791" t="str">
        <f t="shared" si="27"/>
        <v>m2</v>
      </c>
    </row>
    <row r="1792" spans="1:4">
      <c r="A1792" s="68" t="s">
        <v>1717</v>
      </c>
      <c r="B1792" s="68" t="s">
        <v>24959</v>
      </c>
      <c r="C1792" s="68" t="s">
        <v>13</v>
      </c>
      <c r="D1792" t="str">
        <f t="shared" si="27"/>
        <v>m2</v>
      </c>
    </row>
    <row r="1793" spans="1:4">
      <c r="A1793" s="68" t="s">
        <v>1718</v>
      </c>
      <c r="B1793" s="68" t="s">
        <v>24960</v>
      </c>
      <c r="C1793" s="68" t="s">
        <v>13</v>
      </c>
      <c r="D1793" t="str">
        <f t="shared" si="27"/>
        <v>m2</v>
      </c>
    </row>
    <row r="1794" spans="1:4">
      <c r="A1794" s="68" t="s">
        <v>1719</v>
      </c>
      <c r="B1794" s="68" t="s">
        <v>24960</v>
      </c>
      <c r="C1794" s="68" t="s">
        <v>13</v>
      </c>
      <c r="D1794" t="str">
        <f t="shared" si="27"/>
        <v>m2</v>
      </c>
    </row>
    <row r="1795" spans="1:4">
      <c r="A1795" s="68" t="s">
        <v>1720</v>
      </c>
      <c r="B1795" s="68" t="s">
        <v>24160</v>
      </c>
      <c r="C1795" s="68" t="s">
        <v>13</v>
      </c>
      <c r="D1795" t="str">
        <f t="shared" si="27"/>
        <v>m2</v>
      </c>
    </row>
    <row r="1796" spans="1:4">
      <c r="A1796" s="68" t="s">
        <v>177</v>
      </c>
      <c r="B1796" s="68" t="s">
        <v>24160</v>
      </c>
      <c r="C1796" s="68" t="s">
        <v>13</v>
      </c>
      <c r="D1796" t="str">
        <f t="shared" si="27"/>
        <v>m2</v>
      </c>
    </row>
    <row r="1797" spans="1:4">
      <c r="A1797" s="68" t="s">
        <v>1721</v>
      </c>
      <c r="B1797" s="68" t="s">
        <v>24961</v>
      </c>
      <c r="C1797" s="68" t="s">
        <v>13</v>
      </c>
      <c r="D1797" t="str">
        <f t="shared" si="27"/>
        <v>m2</v>
      </c>
    </row>
    <row r="1798" spans="1:4">
      <c r="A1798" s="68" t="s">
        <v>1722</v>
      </c>
      <c r="B1798" s="68" t="s">
        <v>24961</v>
      </c>
      <c r="C1798" s="68" t="s">
        <v>13</v>
      </c>
      <c r="D1798" t="str">
        <f t="shared" si="27"/>
        <v>m2</v>
      </c>
    </row>
    <row r="1799" spans="1:4">
      <c r="A1799" s="68" t="s">
        <v>1723</v>
      </c>
      <c r="B1799" s="68" t="s">
        <v>24962</v>
      </c>
      <c r="C1799" s="68" t="s">
        <v>13</v>
      </c>
      <c r="D1799" t="str">
        <f t="shared" ref="D1799:D1862" si="28">LOWER(C1799)</f>
        <v>m2</v>
      </c>
    </row>
    <row r="1800" spans="1:4">
      <c r="A1800" s="68" t="s">
        <v>1724</v>
      </c>
      <c r="B1800" s="68" t="s">
        <v>24962</v>
      </c>
      <c r="C1800" s="68" t="s">
        <v>13</v>
      </c>
      <c r="D1800" t="str">
        <f t="shared" si="28"/>
        <v>m2</v>
      </c>
    </row>
    <row r="1801" spans="1:4">
      <c r="A1801" s="68" t="s">
        <v>1725</v>
      </c>
      <c r="B1801" s="68" t="s">
        <v>24963</v>
      </c>
      <c r="C1801" s="68" t="s">
        <v>13</v>
      </c>
      <c r="D1801" t="str">
        <f t="shared" si="28"/>
        <v>m2</v>
      </c>
    </row>
    <row r="1802" spans="1:4">
      <c r="A1802" s="68" t="s">
        <v>1726</v>
      </c>
      <c r="B1802" s="68" t="s">
        <v>24963</v>
      </c>
      <c r="C1802" s="68" t="s">
        <v>13</v>
      </c>
      <c r="D1802" t="str">
        <f t="shared" si="28"/>
        <v>m2</v>
      </c>
    </row>
    <row r="1803" spans="1:4">
      <c r="A1803" s="68" t="s">
        <v>1727</v>
      </c>
      <c r="B1803" s="68" t="s">
        <v>24964</v>
      </c>
      <c r="C1803" s="68" t="s">
        <v>13</v>
      </c>
      <c r="D1803" t="str">
        <f t="shared" si="28"/>
        <v>m2</v>
      </c>
    </row>
    <row r="1804" spans="1:4">
      <c r="A1804" s="68" t="s">
        <v>1728</v>
      </c>
      <c r="B1804" s="68" t="s">
        <v>24964</v>
      </c>
      <c r="C1804" s="68" t="s">
        <v>13</v>
      </c>
      <c r="D1804" t="str">
        <f t="shared" si="28"/>
        <v>m2</v>
      </c>
    </row>
    <row r="1805" spans="1:4">
      <c r="A1805" s="68" t="s">
        <v>1729</v>
      </c>
      <c r="B1805" s="68" t="s">
        <v>24965</v>
      </c>
      <c r="C1805" s="68" t="s">
        <v>15</v>
      </c>
      <c r="D1805" t="str">
        <f t="shared" si="28"/>
        <v>un</v>
      </c>
    </row>
    <row r="1806" spans="1:4">
      <c r="A1806" s="68" t="s">
        <v>1730</v>
      </c>
      <c r="B1806" s="68" t="s">
        <v>24965</v>
      </c>
      <c r="C1806" s="68" t="s">
        <v>15</v>
      </c>
      <c r="D1806" t="str">
        <f t="shared" si="28"/>
        <v>un</v>
      </c>
    </row>
    <row r="1807" spans="1:4">
      <c r="A1807" s="68" t="s">
        <v>1731</v>
      </c>
      <c r="B1807" s="68" t="s">
        <v>24966</v>
      </c>
      <c r="C1807" s="68" t="s">
        <v>15</v>
      </c>
      <c r="D1807" t="str">
        <f t="shared" si="28"/>
        <v>un</v>
      </c>
    </row>
    <row r="1808" spans="1:4">
      <c r="A1808" s="68" t="s">
        <v>1732</v>
      </c>
      <c r="B1808" s="68" t="s">
        <v>24966</v>
      </c>
      <c r="C1808" s="68" t="s">
        <v>15</v>
      </c>
      <c r="D1808" t="str">
        <f t="shared" si="28"/>
        <v>un</v>
      </c>
    </row>
    <row r="1809" spans="1:4">
      <c r="A1809" s="68" t="s">
        <v>1733</v>
      </c>
      <c r="B1809" s="68" t="s">
        <v>24967</v>
      </c>
      <c r="C1809" s="68" t="s">
        <v>35</v>
      </c>
      <c r="D1809" t="str">
        <f t="shared" si="28"/>
        <v>unxmes</v>
      </c>
    </row>
    <row r="1810" spans="1:4">
      <c r="A1810" s="68" t="s">
        <v>1734</v>
      </c>
      <c r="B1810" s="68" t="s">
        <v>24967</v>
      </c>
      <c r="C1810" s="68" t="s">
        <v>35</v>
      </c>
      <c r="D1810" t="str">
        <f t="shared" si="28"/>
        <v>unxmes</v>
      </c>
    </row>
    <row r="1811" spans="1:4">
      <c r="A1811" s="68" t="s">
        <v>1735</v>
      </c>
      <c r="B1811" s="68" t="s">
        <v>24968</v>
      </c>
      <c r="C1811" s="68" t="s">
        <v>35</v>
      </c>
      <c r="D1811" t="str">
        <f t="shared" si="28"/>
        <v>unxmes</v>
      </c>
    </row>
    <row r="1812" spans="1:4">
      <c r="A1812" s="68" t="s">
        <v>1736</v>
      </c>
      <c r="B1812" s="68" t="s">
        <v>24968</v>
      </c>
      <c r="C1812" s="68" t="s">
        <v>35</v>
      </c>
      <c r="D1812" t="str">
        <f t="shared" si="28"/>
        <v>unxmes</v>
      </c>
    </row>
    <row r="1813" spans="1:4">
      <c r="A1813" s="68" t="s">
        <v>1737</v>
      </c>
      <c r="B1813" s="68" t="s">
        <v>24969</v>
      </c>
      <c r="C1813" s="68" t="s">
        <v>35</v>
      </c>
      <c r="D1813" t="str">
        <f t="shared" si="28"/>
        <v>unxmes</v>
      </c>
    </row>
    <row r="1814" spans="1:4">
      <c r="A1814" s="68" t="s">
        <v>1738</v>
      </c>
      <c r="B1814" s="68" t="s">
        <v>24969</v>
      </c>
      <c r="C1814" s="68" t="s">
        <v>35</v>
      </c>
      <c r="D1814" t="str">
        <f t="shared" si="28"/>
        <v>unxmes</v>
      </c>
    </row>
    <row r="1815" spans="1:4">
      <c r="A1815" s="68" t="s">
        <v>1739</v>
      </c>
      <c r="B1815" s="68" t="s">
        <v>24970</v>
      </c>
      <c r="C1815" s="68" t="s">
        <v>35</v>
      </c>
      <c r="D1815" t="str">
        <f t="shared" si="28"/>
        <v>unxmes</v>
      </c>
    </row>
    <row r="1816" spans="1:4">
      <c r="A1816" s="68" t="s">
        <v>1740</v>
      </c>
      <c r="B1816" s="68" t="s">
        <v>24970</v>
      </c>
      <c r="C1816" s="68" t="s">
        <v>35</v>
      </c>
      <c r="D1816" t="str">
        <f t="shared" si="28"/>
        <v>unxmes</v>
      </c>
    </row>
    <row r="1817" spans="1:4">
      <c r="A1817" s="68" t="s">
        <v>1741</v>
      </c>
      <c r="B1817" s="68" t="s">
        <v>24971</v>
      </c>
      <c r="C1817" s="68" t="s">
        <v>35</v>
      </c>
      <c r="D1817" t="str">
        <f t="shared" si="28"/>
        <v>unxmes</v>
      </c>
    </row>
    <row r="1818" spans="1:4">
      <c r="A1818" s="68" t="s">
        <v>1742</v>
      </c>
      <c r="B1818" s="68" t="s">
        <v>24971</v>
      </c>
      <c r="C1818" s="68" t="s">
        <v>35</v>
      </c>
      <c r="D1818" t="str">
        <f t="shared" si="28"/>
        <v>unxmes</v>
      </c>
    </row>
    <row r="1819" spans="1:4">
      <c r="A1819" s="68" t="s">
        <v>1743</v>
      </c>
      <c r="B1819" s="68" t="s">
        <v>24165</v>
      </c>
      <c r="C1819" s="68" t="s">
        <v>35</v>
      </c>
      <c r="D1819" t="str">
        <f t="shared" si="28"/>
        <v>unxmes</v>
      </c>
    </row>
    <row r="1820" spans="1:4">
      <c r="A1820" s="68" t="s">
        <v>69</v>
      </c>
      <c r="B1820" s="68" t="s">
        <v>24165</v>
      </c>
      <c r="C1820" s="68" t="s">
        <v>35</v>
      </c>
      <c r="D1820" t="str">
        <f t="shared" si="28"/>
        <v>unxmes</v>
      </c>
    </row>
    <row r="1821" spans="1:4">
      <c r="A1821" s="68" t="s">
        <v>1744</v>
      </c>
      <c r="B1821" s="68" t="s">
        <v>24972</v>
      </c>
      <c r="C1821" s="68" t="s">
        <v>13</v>
      </c>
      <c r="D1821" t="str">
        <f t="shared" si="28"/>
        <v>m2</v>
      </c>
    </row>
    <row r="1822" spans="1:4">
      <c r="A1822" s="68" t="s">
        <v>1745</v>
      </c>
      <c r="B1822" s="68" t="s">
        <v>24972</v>
      </c>
      <c r="C1822" s="68" t="s">
        <v>13</v>
      </c>
      <c r="D1822" t="str">
        <f t="shared" si="28"/>
        <v>m2</v>
      </c>
    </row>
    <row r="1823" spans="1:4">
      <c r="A1823" s="68" t="s">
        <v>1746</v>
      </c>
      <c r="B1823" s="68" t="s">
        <v>24973</v>
      </c>
      <c r="C1823" s="68" t="s">
        <v>13</v>
      </c>
      <c r="D1823" t="str">
        <f t="shared" si="28"/>
        <v>m2</v>
      </c>
    </row>
    <row r="1824" spans="1:4">
      <c r="A1824" s="68" t="s">
        <v>1747</v>
      </c>
      <c r="B1824" s="68" t="s">
        <v>24973</v>
      </c>
      <c r="C1824" s="68" t="s">
        <v>13</v>
      </c>
      <c r="D1824" t="str">
        <f t="shared" si="28"/>
        <v>m2</v>
      </c>
    </row>
    <row r="1825" spans="1:4">
      <c r="A1825" s="68" t="s">
        <v>1748</v>
      </c>
      <c r="B1825" s="68" t="s">
        <v>24974</v>
      </c>
      <c r="C1825" s="68" t="s">
        <v>14</v>
      </c>
      <c r="D1825" t="str">
        <f t="shared" si="28"/>
        <v>m</v>
      </c>
    </row>
    <row r="1826" spans="1:4">
      <c r="A1826" s="68" t="s">
        <v>1749</v>
      </c>
      <c r="B1826" s="68" t="s">
        <v>24974</v>
      </c>
      <c r="C1826" s="68" t="s">
        <v>14</v>
      </c>
      <c r="D1826" t="str">
        <f t="shared" si="28"/>
        <v>m</v>
      </c>
    </row>
    <row r="1827" spans="1:4">
      <c r="A1827" s="68" t="s">
        <v>1750</v>
      </c>
      <c r="B1827" s="68" t="s">
        <v>24975</v>
      </c>
      <c r="C1827" s="68" t="s">
        <v>14</v>
      </c>
      <c r="D1827" t="str">
        <f t="shared" si="28"/>
        <v>m</v>
      </c>
    </row>
    <row r="1828" spans="1:4">
      <c r="A1828" s="68" t="s">
        <v>1751</v>
      </c>
      <c r="B1828" s="68" t="s">
        <v>24975</v>
      </c>
      <c r="C1828" s="68" t="s">
        <v>14</v>
      </c>
      <c r="D1828" t="str">
        <f t="shared" si="28"/>
        <v>m</v>
      </c>
    </row>
    <row r="1829" spans="1:4">
      <c r="A1829" s="68" t="s">
        <v>1752</v>
      </c>
      <c r="B1829" s="68" t="s">
        <v>24976</v>
      </c>
      <c r="C1829" s="68" t="s">
        <v>14</v>
      </c>
      <c r="D1829" t="str">
        <f t="shared" si="28"/>
        <v>m</v>
      </c>
    </row>
    <row r="1830" spans="1:4">
      <c r="A1830" s="68" t="s">
        <v>1753</v>
      </c>
      <c r="B1830" s="68" t="s">
        <v>24976</v>
      </c>
      <c r="C1830" s="68" t="s">
        <v>14</v>
      </c>
      <c r="D1830" t="str">
        <f t="shared" si="28"/>
        <v>m</v>
      </c>
    </row>
    <row r="1831" spans="1:4">
      <c r="A1831" s="68" t="s">
        <v>1754</v>
      </c>
      <c r="B1831" s="68" t="s">
        <v>24977</v>
      </c>
      <c r="C1831" s="68" t="s">
        <v>13</v>
      </c>
      <c r="D1831" t="str">
        <f t="shared" si="28"/>
        <v>m2</v>
      </c>
    </row>
    <row r="1832" spans="1:4">
      <c r="A1832" s="68" t="s">
        <v>1755</v>
      </c>
      <c r="B1832" s="68" t="s">
        <v>24977</v>
      </c>
      <c r="C1832" s="68" t="s">
        <v>13</v>
      </c>
      <c r="D1832" t="str">
        <f t="shared" si="28"/>
        <v>m2</v>
      </c>
    </row>
    <row r="1833" spans="1:4">
      <c r="A1833" s="68" t="s">
        <v>1756</v>
      </c>
      <c r="B1833" s="68" t="s">
        <v>24168</v>
      </c>
      <c r="C1833" s="68" t="s">
        <v>13</v>
      </c>
      <c r="D1833" t="str">
        <f t="shared" si="28"/>
        <v>m2</v>
      </c>
    </row>
    <row r="1834" spans="1:4">
      <c r="A1834" s="68" t="s">
        <v>70</v>
      </c>
      <c r="B1834" s="68" t="s">
        <v>24168</v>
      </c>
      <c r="C1834" s="68" t="s">
        <v>13</v>
      </c>
      <c r="D1834" t="str">
        <f t="shared" si="28"/>
        <v>m2</v>
      </c>
    </row>
    <row r="1835" spans="1:4">
      <c r="A1835" s="68" t="s">
        <v>1757</v>
      </c>
      <c r="B1835" s="68" t="s">
        <v>24978</v>
      </c>
      <c r="C1835" s="68" t="s">
        <v>15</v>
      </c>
      <c r="D1835" t="str">
        <f t="shared" si="28"/>
        <v>un</v>
      </c>
    </row>
    <row r="1836" spans="1:4">
      <c r="A1836" s="68" t="s">
        <v>1758</v>
      </c>
      <c r="B1836" s="68" t="s">
        <v>24978</v>
      </c>
      <c r="C1836" s="68" t="s">
        <v>15</v>
      </c>
      <c r="D1836" t="str">
        <f t="shared" si="28"/>
        <v>un</v>
      </c>
    </row>
    <row r="1837" spans="1:4">
      <c r="A1837" s="68" t="s">
        <v>1759</v>
      </c>
      <c r="B1837" s="68" t="s">
        <v>24979</v>
      </c>
      <c r="C1837" s="68" t="s">
        <v>15</v>
      </c>
      <c r="D1837" t="str">
        <f t="shared" si="28"/>
        <v>un</v>
      </c>
    </row>
    <row r="1838" spans="1:4">
      <c r="A1838" s="68" t="s">
        <v>1760</v>
      </c>
      <c r="B1838" s="68" t="s">
        <v>24979</v>
      </c>
      <c r="C1838" s="68" t="s">
        <v>15</v>
      </c>
      <c r="D1838" t="str">
        <f t="shared" si="28"/>
        <v>un</v>
      </c>
    </row>
    <row r="1839" spans="1:4">
      <c r="A1839" s="68" t="s">
        <v>1761</v>
      </c>
      <c r="B1839" s="68" t="s">
        <v>24980</v>
      </c>
      <c r="C1839" s="68" t="s">
        <v>15</v>
      </c>
      <c r="D1839" t="str">
        <f t="shared" si="28"/>
        <v>un</v>
      </c>
    </row>
    <row r="1840" spans="1:4">
      <c r="A1840" s="68" t="s">
        <v>1762</v>
      </c>
      <c r="B1840" s="68" t="s">
        <v>24980</v>
      </c>
      <c r="C1840" s="68" t="s">
        <v>15</v>
      </c>
      <c r="D1840" t="str">
        <f t="shared" si="28"/>
        <v>un</v>
      </c>
    </row>
    <row r="1841" spans="1:4">
      <c r="A1841" s="68" t="s">
        <v>1763</v>
      </c>
      <c r="B1841" s="68" t="s">
        <v>24981</v>
      </c>
      <c r="C1841" s="68" t="s">
        <v>15</v>
      </c>
      <c r="D1841" t="str">
        <f t="shared" si="28"/>
        <v>un</v>
      </c>
    </row>
    <row r="1842" spans="1:4">
      <c r="A1842" s="68" t="s">
        <v>1764</v>
      </c>
      <c r="B1842" s="68" t="s">
        <v>24981</v>
      </c>
      <c r="C1842" s="68" t="s">
        <v>15</v>
      </c>
      <c r="D1842" t="str">
        <f t="shared" si="28"/>
        <v>un</v>
      </c>
    </row>
    <row r="1843" spans="1:4">
      <c r="A1843" s="68" t="s">
        <v>1765</v>
      </c>
      <c r="B1843" s="68" t="s">
        <v>24982</v>
      </c>
      <c r="C1843" s="68" t="s">
        <v>15</v>
      </c>
      <c r="D1843" t="str">
        <f t="shared" si="28"/>
        <v>un</v>
      </c>
    </row>
    <row r="1844" spans="1:4">
      <c r="A1844" s="68" t="s">
        <v>1766</v>
      </c>
      <c r="B1844" s="68" t="s">
        <v>24982</v>
      </c>
      <c r="C1844" s="68" t="s">
        <v>15</v>
      </c>
      <c r="D1844" t="str">
        <f t="shared" si="28"/>
        <v>un</v>
      </c>
    </row>
    <row r="1845" spans="1:4">
      <c r="A1845" s="68" t="s">
        <v>1767</v>
      </c>
      <c r="B1845" s="68" t="s">
        <v>24983</v>
      </c>
      <c r="C1845" s="68" t="s">
        <v>15</v>
      </c>
      <c r="D1845" t="str">
        <f t="shared" si="28"/>
        <v>un</v>
      </c>
    </row>
    <row r="1846" spans="1:4">
      <c r="A1846" s="68" t="s">
        <v>1768</v>
      </c>
      <c r="B1846" s="68" t="s">
        <v>24983</v>
      </c>
      <c r="C1846" s="68" t="s">
        <v>15</v>
      </c>
      <c r="D1846" t="str">
        <f t="shared" si="28"/>
        <v>un</v>
      </c>
    </row>
    <row r="1847" spans="1:4">
      <c r="A1847" s="68" t="s">
        <v>1769</v>
      </c>
      <c r="B1847" s="68" t="s">
        <v>24984</v>
      </c>
      <c r="C1847" s="68" t="s">
        <v>15</v>
      </c>
      <c r="D1847" t="str">
        <f t="shared" si="28"/>
        <v>un</v>
      </c>
    </row>
    <row r="1848" spans="1:4">
      <c r="A1848" s="68" t="s">
        <v>1770</v>
      </c>
      <c r="B1848" s="68" t="s">
        <v>24984</v>
      </c>
      <c r="C1848" s="68" t="s">
        <v>15</v>
      </c>
      <c r="D1848" t="str">
        <f t="shared" si="28"/>
        <v>un</v>
      </c>
    </row>
    <row r="1849" spans="1:4">
      <c r="A1849" s="68" t="s">
        <v>1771</v>
      </c>
      <c r="B1849" s="68" t="s">
        <v>24162</v>
      </c>
      <c r="C1849" s="68" t="s">
        <v>13</v>
      </c>
      <c r="D1849" t="str">
        <f t="shared" si="28"/>
        <v>m2</v>
      </c>
    </row>
    <row r="1850" spans="1:4">
      <c r="A1850" s="68" t="s">
        <v>182</v>
      </c>
      <c r="B1850" s="68" t="s">
        <v>24162</v>
      </c>
      <c r="C1850" s="68" t="s">
        <v>13</v>
      </c>
      <c r="D1850" t="str">
        <f t="shared" si="28"/>
        <v>m2</v>
      </c>
    </row>
    <row r="1851" spans="1:4">
      <c r="A1851" s="68" t="s">
        <v>1772</v>
      </c>
      <c r="B1851" s="68" t="s">
        <v>24985</v>
      </c>
      <c r="C1851" s="68" t="s">
        <v>13</v>
      </c>
      <c r="D1851" t="str">
        <f t="shared" si="28"/>
        <v>m2</v>
      </c>
    </row>
    <row r="1852" spans="1:4">
      <c r="A1852" s="68" t="s">
        <v>1773</v>
      </c>
      <c r="B1852" s="68" t="s">
        <v>24985</v>
      </c>
      <c r="C1852" s="68" t="s">
        <v>13</v>
      </c>
      <c r="D1852" t="str">
        <f t="shared" si="28"/>
        <v>m2</v>
      </c>
    </row>
    <row r="1853" spans="1:4">
      <c r="A1853" s="68" t="s">
        <v>1774</v>
      </c>
      <c r="B1853" s="68" t="s">
        <v>24986</v>
      </c>
      <c r="C1853" s="68" t="s">
        <v>13</v>
      </c>
      <c r="D1853" t="str">
        <f t="shared" si="28"/>
        <v>m2</v>
      </c>
    </row>
    <row r="1854" spans="1:4">
      <c r="A1854" s="68" t="s">
        <v>1775</v>
      </c>
      <c r="B1854" s="68" t="s">
        <v>24986</v>
      </c>
      <c r="C1854" s="68" t="s">
        <v>13</v>
      </c>
      <c r="D1854" t="str">
        <f t="shared" si="28"/>
        <v>m2</v>
      </c>
    </row>
    <row r="1855" spans="1:4">
      <c r="A1855" s="68" t="s">
        <v>1776</v>
      </c>
      <c r="B1855" s="68" t="s">
        <v>24987</v>
      </c>
      <c r="C1855" s="68" t="s">
        <v>14</v>
      </c>
      <c r="D1855" t="str">
        <f t="shared" si="28"/>
        <v>m</v>
      </c>
    </row>
    <row r="1856" spans="1:4">
      <c r="A1856" s="68" t="s">
        <v>1777</v>
      </c>
      <c r="B1856" s="68" t="s">
        <v>24987</v>
      </c>
      <c r="C1856" s="68" t="s">
        <v>14</v>
      </c>
      <c r="D1856" t="str">
        <f t="shared" si="28"/>
        <v>m</v>
      </c>
    </row>
    <row r="1857" spans="1:4">
      <c r="A1857" s="68" t="s">
        <v>1778</v>
      </c>
      <c r="B1857" s="68" t="s">
        <v>24173</v>
      </c>
      <c r="C1857" s="68" t="s">
        <v>15</v>
      </c>
      <c r="D1857" t="str">
        <f t="shared" si="28"/>
        <v>un</v>
      </c>
    </row>
    <row r="1858" spans="1:4">
      <c r="A1858" s="68" t="s">
        <v>71</v>
      </c>
      <c r="B1858" s="68" t="s">
        <v>24173</v>
      </c>
      <c r="C1858" s="68" t="s">
        <v>15</v>
      </c>
      <c r="D1858" t="str">
        <f t="shared" si="28"/>
        <v>un</v>
      </c>
    </row>
    <row r="1859" spans="1:4">
      <c r="A1859" s="68" t="s">
        <v>1779</v>
      </c>
      <c r="B1859" s="68" t="s">
        <v>24988</v>
      </c>
      <c r="C1859" s="68" t="s">
        <v>15</v>
      </c>
      <c r="D1859" t="str">
        <f t="shared" si="28"/>
        <v>un</v>
      </c>
    </row>
    <row r="1860" spans="1:4">
      <c r="A1860" s="68" t="s">
        <v>1780</v>
      </c>
      <c r="B1860" s="68" t="s">
        <v>24988</v>
      </c>
      <c r="C1860" s="68" t="s">
        <v>15</v>
      </c>
      <c r="D1860" t="str">
        <f t="shared" si="28"/>
        <v>un</v>
      </c>
    </row>
    <row r="1861" spans="1:4">
      <c r="A1861" s="68" t="s">
        <v>1781</v>
      </c>
      <c r="B1861" s="68" t="s">
        <v>24989</v>
      </c>
      <c r="C1861" s="68" t="s">
        <v>15</v>
      </c>
      <c r="D1861" t="str">
        <f t="shared" si="28"/>
        <v>un</v>
      </c>
    </row>
    <row r="1862" spans="1:4">
      <c r="A1862" s="68" t="s">
        <v>1782</v>
      </c>
      <c r="B1862" s="68" t="s">
        <v>24989</v>
      </c>
      <c r="C1862" s="68" t="s">
        <v>15</v>
      </c>
      <c r="D1862" t="str">
        <f t="shared" si="28"/>
        <v>un</v>
      </c>
    </row>
    <row r="1863" spans="1:4">
      <c r="A1863" s="68" t="s">
        <v>1783</v>
      </c>
      <c r="B1863" s="68" t="s">
        <v>24990</v>
      </c>
      <c r="C1863" s="68" t="s">
        <v>15</v>
      </c>
      <c r="D1863" t="str">
        <f t="shared" ref="D1863:D1926" si="29">LOWER(C1863)</f>
        <v>un</v>
      </c>
    </row>
    <row r="1864" spans="1:4">
      <c r="A1864" s="68" t="s">
        <v>1784</v>
      </c>
      <c r="B1864" s="68" t="s">
        <v>24990</v>
      </c>
      <c r="C1864" s="68" t="s">
        <v>15</v>
      </c>
      <c r="D1864" t="str">
        <f t="shared" si="29"/>
        <v>un</v>
      </c>
    </row>
    <row r="1865" spans="1:4">
      <c r="A1865" s="68" t="s">
        <v>1785</v>
      </c>
      <c r="B1865" s="68" t="s">
        <v>24991</v>
      </c>
      <c r="C1865" s="68" t="s">
        <v>15</v>
      </c>
      <c r="D1865" t="str">
        <f t="shared" si="29"/>
        <v>un</v>
      </c>
    </row>
    <row r="1866" spans="1:4">
      <c r="A1866" s="68" t="s">
        <v>1786</v>
      </c>
      <c r="B1866" s="68" t="s">
        <v>24991</v>
      </c>
      <c r="C1866" s="68" t="s">
        <v>15</v>
      </c>
      <c r="D1866" t="str">
        <f t="shared" si="29"/>
        <v>un</v>
      </c>
    </row>
    <row r="1867" spans="1:4">
      <c r="A1867" s="68" t="s">
        <v>1787</v>
      </c>
      <c r="B1867" s="68" t="s">
        <v>24992</v>
      </c>
      <c r="C1867" s="68" t="s">
        <v>15</v>
      </c>
      <c r="D1867" t="str">
        <f t="shared" si="29"/>
        <v>un</v>
      </c>
    </row>
    <row r="1868" spans="1:4">
      <c r="A1868" s="68" t="s">
        <v>1788</v>
      </c>
      <c r="B1868" s="68" t="s">
        <v>24992</v>
      </c>
      <c r="C1868" s="68" t="s">
        <v>15</v>
      </c>
      <c r="D1868" t="str">
        <f t="shared" si="29"/>
        <v>un</v>
      </c>
    </row>
    <row r="1869" spans="1:4">
      <c r="A1869" s="68" t="s">
        <v>1789</v>
      </c>
      <c r="B1869" s="68" t="s">
        <v>24993</v>
      </c>
      <c r="C1869" s="68" t="s">
        <v>15</v>
      </c>
      <c r="D1869" t="str">
        <f t="shared" si="29"/>
        <v>un</v>
      </c>
    </row>
    <row r="1870" spans="1:4">
      <c r="A1870" s="68" t="s">
        <v>1790</v>
      </c>
      <c r="B1870" s="68" t="s">
        <v>24993</v>
      </c>
      <c r="C1870" s="68" t="s">
        <v>15</v>
      </c>
      <c r="D1870" t="str">
        <f t="shared" si="29"/>
        <v>un</v>
      </c>
    </row>
    <row r="1871" spans="1:4">
      <c r="A1871" s="68" t="s">
        <v>1791</v>
      </c>
      <c r="B1871" s="68" t="s">
        <v>24167</v>
      </c>
      <c r="C1871" s="68" t="s">
        <v>15</v>
      </c>
      <c r="D1871" t="str">
        <f t="shared" si="29"/>
        <v>un</v>
      </c>
    </row>
    <row r="1872" spans="1:4">
      <c r="A1872" s="68" t="s">
        <v>72</v>
      </c>
      <c r="B1872" s="68" t="s">
        <v>24167</v>
      </c>
      <c r="C1872" s="68" t="s">
        <v>15</v>
      </c>
      <c r="D1872" t="str">
        <f t="shared" si="29"/>
        <v>un</v>
      </c>
    </row>
    <row r="1873" spans="1:4">
      <c r="A1873" s="68" t="s">
        <v>1792</v>
      </c>
      <c r="B1873" s="68" t="s">
        <v>24994</v>
      </c>
      <c r="C1873" s="68" t="s">
        <v>35</v>
      </c>
      <c r="D1873" t="str">
        <f t="shared" si="29"/>
        <v>unxmes</v>
      </c>
    </row>
    <row r="1874" spans="1:4">
      <c r="A1874" s="68" t="s">
        <v>1793</v>
      </c>
      <c r="B1874" s="68" t="s">
        <v>24994</v>
      </c>
      <c r="C1874" s="68" t="s">
        <v>35</v>
      </c>
      <c r="D1874" t="str">
        <f t="shared" si="29"/>
        <v>unxmes</v>
      </c>
    </row>
    <row r="1875" spans="1:4">
      <c r="A1875" s="68" t="s">
        <v>1794</v>
      </c>
      <c r="B1875" s="68" t="s">
        <v>24995</v>
      </c>
      <c r="C1875" s="68" t="s">
        <v>35</v>
      </c>
      <c r="D1875" t="str">
        <f t="shared" si="29"/>
        <v>unxmes</v>
      </c>
    </row>
    <row r="1876" spans="1:4">
      <c r="A1876" s="68" t="s">
        <v>1795</v>
      </c>
      <c r="B1876" s="68" t="s">
        <v>24995</v>
      </c>
      <c r="C1876" s="68" t="s">
        <v>35</v>
      </c>
      <c r="D1876" t="str">
        <f t="shared" si="29"/>
        <v>unxmes</v>
      </c>
    </row>
    <row r="1877" spans="1:4">
      <c r="A1877" s="68" t="s">
        <v>1796</v>
      </c>
      <c r="B1877" s="68" t="s">
        <v>24996</v>
      </c>
      <c r="C1877" s="68" t="s">
        <v>35</v>
      </c>
      <c r="D1877" t="str">
        <f t="shared" si="29"/>
        <v>unxmes</v>
      </c>
    </row>
    <row r="1878" spans="1:4">
      <c r="A1878" s="68" t="s">
        <v>1797</v>
      </c>
      <c r="B1878" s="68" t="s">
        <v>24996</v>
      </c>
      <c r="C1878" s="68" t="s">
        <v>35</v>
      </c>
      <c r="D1878" t="str">
        <f t="shared" si="29"/>
        <v>unxmes</v>
      </c>
    </row>
    <row r="1879" spans="1:4">
      <c r="A1879" s="68" t="s">
        <v>1798</v>
      </c>
      <c r="B1879" s="68" t="s">
        <v>24997</v>
      </c>
      <c r="C1879" s="68" t="s">
        <v>35</v>
      </c>
      <c r="D1879" t="str">
        <f t="shared" si="29"/>
        <v>unxmes</v>
      </c>
    </row>
    <row r="1880" spans="1:4">
      <c r="A1880" s="68" t="s">
        <v>1799</v>
      </c>
      <c r="B1880" s="68" t="s">
        <v>24997</v>
      </c>
      <c r="C1880" s="68" t="s">
        <v>35</v>
      </c>
      <c r="D1880" t="str">
        <f t="shared" si="29"/>
        <v>unxmes</v>
      </c>
    </row>
    <row r="1881" spans="1:4">
      <c r="A1881" s="68" t="s">
        <v>1800</v>
      </c>
      <c r="B1881" s="68" t="s">
        <v>24998</v>
      </c>
      <c r="C1881" s="68" t="s">
        <v>1801</v>
      </c>
      <c r="D1881" t="str">
        <f t="shared" si="29"/>
        <v>m2xmes</v>
      </c>
    </row>
    <row r="1882" spans="1:4">
      <c r="A1882" s="68" t="s">
        <v>1802</v>
      </c>
      <c r="B1882" s="68" t="s">
        <v>24998</v>
      </c>
      <c r="C1882" s="68" t="s">
        <v>1801</v>
      </c>
      <c r="D1882" t="str">
        <f t="shared" si="29"/>
        <v>m2xmes</v>
      </c>
    </row>
    <row r="1883" spans="1:4">
      <c r="A1883" s="68" t="s">
        <v>1803</v>
      </c>
      <c r="B1883" s="68" t="s">
        <v>24999</v>
      </c>
      <c r="C1883" s="68" t="s">
        <v>13</v>
      </c>
      <c r="D1883" t="str">
        <f t="shared" si="29"/>
        <v>m2</v>
      </c>
    </row>
    <row r="1884" spans="1:4">
      <c r="A1884" s="68" t="s">
        <v>1804</v>
      </c>
      <c r="B1884" s="68" t="s">
        <v>24999</v>
      </c>
      <c r="C1884" s="68" t="s">
        <v>13</v>
      </c>
      <c r="D1884" t="str">
        <f t="shared" si="29"/>
        <v>m2</v>
      </c>
    </row>
    <row r="1885" spans="1:4">
      <c r="A1885" s="68" t="s">
        <v>1805</v>
      </c>
      <c r="B1885" s="68" t="s">
        <v>1806</v>
      </c>
      <c r="C1885" s="68" t="s">
        <v>13</v>
      </c>
      <c r="D1885" t="str">
        <f t="shared" si="29"/>
        <v>m2</v>
      </c>
    </row>
    <row r="1886" spans="1:4">
      <c r="A1886" s="68" t="s">
        <v>1807</v>
      </c>
      <c r="B1886" s="68" t="s">
        <v>1806</v>
      </c>
      <c r="C1886" s="68" t="s">
        <v>13</v>
      </c>
      <c r="D1886" t="str">
        <f t="shared" si="29"/>
        <v>m2</v>
      </c>
    </row>
    <row r="1887" spans="1:4">
      <c r="A1887" s="68" t="s">
        <v>1808</v>
      </c>
      <c r="B1887" s="68" t="s">
        <v>34657</v>
      </c>
      <c r="C1887" s="68" t="s">
        <v>16</v>
      </c>
      <c r="D1887" t="str">
        <f t="shared" si="29"/>
        <v>m3</v>
      </c>
    </row>
    <row r="1888" spans="1:4">
      <c r="A1888" s="68" t="s">
        <v>193</v>
      </c>
      <c r="B1888" s="68" t="s">
        <v>34657</v>
      </c>
      <c r="C1888" s="68" t="s">
        <v>16</v>
      </c>
      <c r="D1888" t="str">
        <f t="shared" si="29"/>
        <v>m3</v>
      </c>
    </row>
    <row r="1889" spans="1:4">
      <c r="A1889" s="68" t="s">
        <v>1809</v>
      </c>
      <c r="B1889" s="68" t="s">
        <v>24170</v>
      </c>
      <c r="C1889" s="68" t="s">
        <v>16</v>
      </c>
      <c r="D1889" t="str">
        <f t="shared" si="29"/>
        <v>m3</v>
      </c>
    </row>
    <row r="1890" spans="1:4">
      <c r="A1890" s="68" t="s">
        <v>73</v>
      </c>
      <c r="B1890" s="68" t="s">
        <v>24170</v>
      </c>
      <c r="C1890" s="68" t="s">
        <v>16</v>
      </c>
      <c r="D1890" t="str">
        <f t="shared" si="29"/>
        <v>m3</v>
      </c>
    </row>
    <row r="1891" spans="1:4">
      <c r="A1891" s="68" t="s">
        <v>1810</v>
      </c>
      <c r="B1891" s="68" t="s">
        <v>25000</v>
      </c>
      <c r="C1891" s="68" t="s">
        <v>16</v>
      </c>
      <c r="D1891" t="str">
        <f t="shared" si="29"/>
        <v>m3</v>
      </c>
    </row>
    <row r="1892" spans="1:4">
      <c r="A1892" s="68" t="s">
        <v>1811</v>
      </c>
      <c r="B1892" s="68" t="s">
        <v>25000</v>
      </c>
      <c r="C1892" s="68" t="s">
        <v>16</v>
      </c>
      <c r="D1892" t="str">
        <f t="shared" si="29"/>
        <v>m3</v>
      </c>
    </row>
    <row r="1893" spans="1:4">
      <c r="A1893" s="68" t="s">
        <v>1812</v>
      </c>
      <c r="B1893" s="68" t="s">
        <v>25001</v>
      </c>
      <c r="C1893" s="68" t="s">
        <v>16</v>
      </c>
      <c r="D1893" t="str">
        <f t="shared" si="29"/>
        <v>m3</v>
      </c>
    </row>
    <row r="1894" spans="1:4">
      <c r="A1894" s="68" t="s">
        <v>1813</v>
      </c>
      <c r="B1894" s="68" t="s">
        <v>25001</v>
      </c>
      <c r="C1894" s="68" t="s">
        <v>16</v>
      </c>
      <c r="D1894" t="str">
        <f t="shared" si="29"/>
        <v>m3</v>
      </c>
    </row>
    <row r="1895" spans="1:4">
      <c r="A1895" s="68" t="s">
        <v>1814</v>
      </c>
      <c r="B1895" s="68" t="s">
        <v>25002</v>
      </c>
      <c r="C1895" s="68" t="s">
        <v>16</v>
      </c>
      <c r="D1895" t="str">
        <f t="shared" si="29"/>
        <v>m3</v>
      </c>
    </row>
    <row r="1896" spans="1:4">
      <c r="A1896" s="68" t="s">
        <v>1815</v>
      </c>
      <c r="B1896" s="68" t="s">
        <v>25002</v>
      </c>
      <c r="C1896" s="68" t="s">
        <v>16</v>
      </c>
      <c r="D1896" t="str">
        <f t="shared" si="29"/>
        <v>m3</v>
      </c>
    </row>
    <row r="1897" spans="1:4">
      <c r="A1897" s="68" t="s">
        <v>1816</v>
      </c>
      <c r="B1897" s="68" t="s">
        <v>25003</v>
      </c>
      <c r="C1897" s="68" t="s">
        <v>16</v>
      </c>
      <c r="D1897" t="str">
        <f t="shared" si="29"/>
        <v>m3</v>
      </c>
    </row>
    <row r="1898" spans="1:4">
      <c r="A1898" s="68" t="s">
        <v>1817</v>
      </c>
      <c r="B1898" s="68" t="s">
        <v>25003</v>
      </c>
      <c r="C1898" s="68" t="s">
        <v>16</v>
      </c>
      <c r="D1898" t="str">
        <f t="shared" si="29"/>
        <v>m3</v>
      </c>
    </row>
    <row r="1899" spans="1:4">
      <c r="A1899" s="68" t="s">
        <v>1818</v>
      </c>
      <c r="B1899" s="68" t="s">
        <v>25004</v>
      </c>
      <c r="C1899" s="68" t="s">
        <v>16</v>
      </c>
      <c r="D1899" t="str">
        <f t="shared" si="29"/>
        <v>m3</v>
      </c>
    </row>
    <row r="1900" spans="1:4">
      <c r="A1900" s="68" t="s">
        <v>1819</v>
      </c>
      <c r="B1900" s="68" t="s">
        <v>25004</v>
      </c>
      <c r="C1900" s="68" t="s">
        <v>16</v>
      </c>
      <c r="D1900" t="str">
        <f t="shared" si="29"/>
        <v>m3</v>
      </c>
    </row>
    <row r="1901" spans="1:4">
      <c r="A1901" s="68" t="s">
        <v>1820</v>
      </c>
      <c r="B1901" s="68" t="s">
        <v>25005</v>
      </c>
      <c r="C1901" s="68" t="s">
        <v>16</v>
      </c>
      <c r="D1901" t="str">
        <f t="shared" si="29"/>
        <v>m3</v>
      </c>
    </row>
    <row r="1902" spans="1:4">
      <c r="A1902" s="68" t="s">
        <v>1821</v>
      </c>
      <c r="B1902" s="68" t="s">
        <v>25005</v>
      </c>
      <c r="C1902" s="68" t="s">
        <v>16</v>
      </c>
      <c r="D1902" t="str">
        <f t="shared" si="29"/>
        <v>m3</v>
      </c>
    </row>
    <row r="1903" spans="1:4">
      <c r="A1903" s="68" t="s">
        <v>1822</v>
      </c>
      <c r="B1903" s="68" t="s">
        <v>25006</v>
      </c>
      <c r="C1903" s="68" t="s">
        <v>16</v>
      </c>
      <c r="D1903" t="str">
        <f t="shared" si="29"/>
        <v>m3</v>
      </c>
    </row>
    <row r="1904" spans="1:4">
      <c r="A1904" s="68" t="s">
        <v>1823</v>
      </c>
      <c r="B1904" s="68" t="s">
        <v>25006</v>
      </c>
      <c r="C1904" s="68" t="s">
        <v>16</v>
      </c>
      <c r="D1904" t="str">
        <f t="shared" si="29"/>
        <v>m3</v>
      </c>
    </row>
    <row r="1905" spans="1:4">
      <c r="A1905" s="68" t="s">
        <v>1824</v>
      </c>
      <c r="B1905" s="68" t="s">
        <v>25007</v>
      </c>
      <c r="C1905" s="68" t="s">
        <v>16</v>
      </c>
      <c r="D1905" t="str">
        <f t="shared" si="29"/>
        <v>m3</v>
      </c>
    </row>
    <row r="1906" spans="1:4">
      <c r="A1906" s="68" t="s">
        <v>1825</v>
      </c>
      <c r="B1906" s="68" t="s">
        <v>25007</v>
      </c>
      <c r="C1906" s="68" t="s">
        <v>16</v>
      </c>
      <c r="D1906" t="str">
        <f t="shared" si="29"/>
        <v>m3</v>
      </c>
    </row>
    <row r="1907" spans="1:4">
      <c r="A1907" s="68" t="s">
        <v>1826</v>
      </c>
      <c r="B1907" s="68" t="s">
        <v>25008</v>
      </c>
      <c r="C1907" s="68" t="s">
        <v>16</v>
      </c>
      <c r="D1907" t="str">
        <f t="shared" si="29"/>
        <v>m3</v>
      </c>
    </row>
    <row r="1908" spans="1:4">
      <c r="A1908" s="68" t="s">
        <v>1827</v>
      </c>
      <c r="B1908" s="68" t="s">
        <v>25008</v>
      </c>
      <c r="C1908" s="68" t="s">
        <v>16</v>
      </c>
      <c r="D1908" t="str">
        <f t="shared" si="29"/>
        <v>m3</v>
      </c>
    </row>
    <row r="1909" spans="1:4">
      <c r="A1909" s="68" t="s">
        <v>1828</v>
      </c>
      <c r="B1909" s="68" t="s">
        <v>25009</v>
      </c>
      <c r="C1909" s="68" t="s">
        <v>16</v>
      </c>
      <c r="D1909" t="str">
        <f t="shared" si="29"/>
        <v>m3</v>
      </c>
    </row>
    <row r="1910" spans="1:4">
      <c r="A1910" s="68" t="s">
        <v>1829</v>
      </c>
      <c r="B1910" s="68" t="s">
        <v>25009</v>
      </c>
      <c r="C1910" s="68" t="s">
        <v>16</v>
      </c>
      <c r="D1910" t="str">
        <f t="shared" si="29"/>
        <v>m3</v>
      </c>
    </row>
    <row r="1911" spans="1:4">
      <c r="A1911" s="68" t="s">
        <v>1830</v>
      </c>
      <c r="B1911" s="68" t="s">
        <v>25010</v>
      </c>
      <c r="C1911" s="68" t="s">
        <v>16</v>
      </c>
      <c r="D1911" t="str">
        <f t="shared" si="29"/>
        <v>m3</v>
      </c>
    </row>
    <row r="1912" spans="1:4">
      <c r="A1912" s="68" t="s">
        <v>1831</v>
      </c>
      <c r="B1912" s="68" t="s">
        <v>25010</v>
      </c>
      <c r="C1912" s="68" t="s">
        <v>16</v>
      </c>
      <c r="D1912" t="str">
        <f t="shared" si="29"/>
        <v>m3</v>
      </c>
    </row>
    <row r="1913" spans="1:4">
      <c r="A1913" s="68" t="s">
        <v>1832</v>
      </c>
      <c r="B1913" s="68" t="s">
        <v>25011</v>
      </c>
      <c r="C1913" s="68" t="s">
        <v>16</v>
      </c>
      <c r="D1913" t="str">
        <f t="shared" si="29"/>
        <v>m3</v>
      </c>
    </row>
    <row r="1914" spans="1:4">
      <c r="A1914" s="68" t="s">
        <v>1833</v>
      </c>
      <c r="B1914" s="68" t="s">
        <v>25011</v>
      </c>
      <c r="C1914" s="68" t="s">
        <v>16</v>
      </c>
      <c r="D1914" t="str">
        <f t="shared" si="29"/>
        <v>m3</v>
      </c>
    </row>
    <row r="1915" spans="1:4">
      <c r="A1915" s="68" t="s">
        <v>1834</v>
      </c>
      <c r="B1915" s="68" t="s">
        <v>25012</v>
      </c>
      <c r="C1915" s="68" t="s">
        <v>16</v>
      </c>
      <c r="D1915" t="str">
        <f t="shared" si="29"/>
        <v>m3</v>
      </c>
    </row>
    <row r="1916" spans="1:4">
      <c r="A1916" s="68" t="s">
        <v>1835</v>
      </c>
      <c r="B1916" s="68" t="s">
        <v>25012</v>
      </c>
      <c r="C1916" s="68" t="s">
        <v>16</v>
      </c>
      <c r="D1916" t="str">
        <f t="shared" si="29"/>
        <v>m3</v>
      </c>
    </row>
    <row r="1917" spans="1:4">
      <c r="A1917" s="68" t="s">
        <v>1836</v>
      </c>
      <c r="B1917" s="68" t="s">
        <v>25013</v>
      </c>
      <c r="C1917" s="68" t="s">
        <v>16</v>
      </c>
      <c r="D1917" t="str">
        <f t="shared" si="29"/>
        <v>m3</v>
      </c>
    </row>
    <row r="1918" spans="1:4">
      <c r="A1918" s="68" t="s">
        <v>1837</v>
      </c>
      <c r="B1918" s="68" t="s">
        <v>25013</v>
      </c>
      <c r="C1918" s="68" t="s">
        <v>16</v>
      </c>
      <c r="D1918" t="str">
        <f t="shared" si="29"/>
        <v>m3</v>
      </c>
    </row>
    <row r="1919" spans="1:4">
      <c r="A1919" s="68" t="s">
        <v>1838</v>
      </c>
      <c r="B1919" s="68" t="s">
        <v>25014</v>
      </c>
      <c r="C1919" s="68" t="s">
        <v>16</v>
      </c>
      <c r="D1919" t="str">
        <f t="shared" si="29"/>
        <v>m3</v>
      </c>
    </row>
    <row r="1920" spans="1:4">
      <c r="A1920" s="68" t="s">
        <v>1839</v>
      </c>
      <c r="B1920" s="68" t="s">
        <v>25014</v>
      </c>
      <c r="C1920" s="68" t="s">
        <v>16</v>
      </c>
      <c r="D1920" t="str">
        <f t="shared" si="29"/>
        <v>m3</v>
      </c>
    </row>
    <row r="1921" spans="1:4">
      <c r="A1921" s="68" t="s">
        <v>1840</v>
      </c>
      <c r="B1921" s="68" t="s">
        <v>25015</v>
      </c>
      <c r="C1921" s="68" t="s">
        <v>16</v>
      </c>
      <c r="D1921" t="str">
        <f t="shared" si="29"/>
        <v>m3</v>
      </c>
    </row>
    <row r="1922" spans="1:4">
      <c r="A1922" s="68" t="s">
        <v>1841</v>
      </c>
      <c r="B1922" s="68" t="s">
        <v>25015</v>
      </c>
      <c r="C1922" s="68" t="s">
        <v>16</v>
      </c>
      <c r="D1922" t="str">
        <f t="shared" si="29"/>
        <v>m3</v>
      </c>
    </row>
    <row r="1923" spans="1:4">
      <c r="A1923" s="68" t="s">
        <v>1842</v>
      </c>
      <c r="B1923" s="68" t="s">
        <v>25016</v>
      </c>
      <c r="C1923" s="68" t="s">
        <v>16</v>
      </c>
      <c r="D1923" t="str">
        <f t="shared" si="29"/>
        <v>m3</v>
      </c>
    </row>
    <row r="1924" spans="1:4">
      <c r="A1924" s="68" t="s">
        <v>1843</v>
      </c>
      <c r="B1924" s="68" t="s">
        <v>25016</v>
      </c>
      <c r="C1924" s="68" t="s">
        <v>16</v>
      </c>
      <c r="D1924" t="str">
        <f t="shared" si="29"/>
        <v>m3</v>
      </c>
    </row>
    <row r="1925" spans="1:4">
      <c r="A1925" s="68" t="s">
        <v>1844</v>
      </c>
      <c r="B1925" s="68" t="s">
        <v>25017</v>
      </c>
      <c r="C1925" s="68" t="s">
        <v>16</v>
      </c>
      <c r="D1925" t="str">
        <f t="shared" si="29"/>
        <v>m3</v>
      </c>
    </row>
    <row r="1926" spans="1:4">
      <c r="A1926" s="68" t="s">
        <v>1845</v>
      </c>
      <c r="B1926" s="68" t="s">
        <v>25017</v>
      </c>
      <c r="C1926" s="68" t="s">
        <v>16</v>
      </c>
      <c r="D1926" t="str">
        <f t="shared" si="29"/>
        <v>m3</v>
      </c>
    </row>
    <row r="1927" spans="1:4">
      <c r="A1927" s="68" t="s">
        <v>1846</v>
      </c>
      <c r="B1927" s="68" t="s">
        <v>25018</v>
      </c>
      <c r="C1927" s="68" t="s">
        <v>16</v>
      </c>
      <c r="D1927" t="str">
        <f t="shared" ref="D1927:D1990" si="30">LOWER(C1927)</f>
        <v>m3</v>
      </c>
    </row>
    <row r="1928" spans="1:4">
      <c r="A1928" s="68" t="s">
        <v>1847</v>
      </c>
      <c r="B1928" s="68" t="s">
        <v>25018</v>
      </c>
      <c r="C1928" s="68" t="s">
        <v>16</v>
      </c>
      <c r="D1928" t="str">
        <f t="shared" si="30"/>
        <v>m3</v>
      </c>
    </row>
    <row r="1929" spans="1:4">
      <c r="A1929" s="68" t="s">
        <v>1848</v>
      </c>
      <c r="B1929" s="68" t="s">
        <v>25019</v>
      </c>
      <c r="C1929" s="68" t="s">
        <v>16</v>
      </c>
      <c r="D1929" t="str">
        <f t="shared" si="30"/>
        <v>m3</v>
      </c>
    </row>
    <row r="1930" spans="1:4">
      <c r="A1930" s="68" t="s">
        <v>1849</v>
      </c>
      <c r="B1930" s="68" t="s">
        <v>25019</v>
      </c>
      <c r="C1930" s="68" t="s">
        <v>16</v>
      </c>
      <c r="D1930" t="str">
        <f t="shared" si="30"/>
        <v>m3</v>
      </c>
    </row>
    <row r="1931" spans="1:4">
      <c r="A1931" s="68" t="s">
        <v>1850</v>
      </c>
      <c r="B1931" s="68" t="s">
        <v>25020</v>
      </c>
      <c r="C1931" s="68" t="s">
        <v>16</v>
      </c>
      <c r="D1931" t="str">
        <f t="shared" si="30"/>
        <v>m3</v>
      </c>
    </row>
    <row r="1932" spans="1:4">
      <c r="A1932" s="68" t="s">
        <v>1851</v>
      </c>
      <c r="B1932" s="68" t="s">
        <v>25020</v>
      </c>
      <c r="C1932" s="68" t="s">
        <v>16</v>
      </c>
      <c r="D1932" t="str">
        <f t="shared" si="30"/>
        <v>m3</v>
      </c>
    </row>
    <row r="1933" spans="1:4">
      <c r="A1933" s="68" t="s">
        <v>1852</v>
      </c>
      <c r="B1933" s="68" t="s">
        <v>25021</v>
      </c>
      <c r="C1933" s="68" t="s">
        <v>16</v>
      </c>
      <c r="D1933" t="str">
        <f t="shared" si="30"/>
        <v>m3</v>
      </c>
    </row>
    <row r="1934" spans="1:4">
      <c r="A1934" s="68" t="s">
        <v>1853</v>
      </c>
      <c r="B1934" s="68" t="s">
        <v>25021</v>
      </c>
      <c r="C1934" s="68" t="s">
        <v>16</v>
      </c>
      <c r="D1934" t="str">
        <f t="shared" si="30"/>
        <v>m3</v>
      </c>
    </row>
    <row r="1935" spans="1:4">
      <c r="A1935" s="68" t="s">
        <v>1854</v>
      </c>
      <c r="B1935" s="68" t="s">
        <v>25022</v>
      </c>
      <c r="C1935" s="68" t="s">
        <v>16</v>
      </c>
      <c r="D1935" t="str">
        <f t="shared" si="30"/>
        <v>m3</v>
      </c>
    </row>
    <row r="1936" spans="1:4">
      <c r="A1936" s="68" t="s">
        <v>1855</v>
      </c>
      <c r="B1936" s="68" t="s">
        <v>25022</v>
      </c>
      <c r="C1936" s="68" t="s">
        <v>16</v>
      </c>
      <c r="D1936" t="str">
        <f t="shared" si="30"/>
        <v>m3</v>
      </c>
    </row>
    <row r="1937" spans="1:4">
      <c r="A1937" s="68" t="s">
        <v>1856</v>
      </c>
      <c r="B1937" s="68" t="s">
        <v>25023</v>
      </c>
      <c r="C1937" s="68" t="s">
        <v>16</v>
      </c>
      <c r="D1937" t="str">
        <f t="shared" si="30"/>
        <v>m3</v>
      </c>
    </row>
    <row r="1938" spans="1:4">
      <c r="A1938" s="68" t="s">
        <v>1857</v>
      </c>
      <c r="B1938" s="68" t="s">
        <v>25023</v>
      </c>
      <c r="C1938" s="68" t="s">
        <v>16</v>
      </c>
      <c r="D1938" t="str">
        <f t="shared" si="30"/>
        <v>m3</v>
      </c>
    </row>
    <row r="1939" spans="1:4">
      <c r="A1939" s="68" t="s">
        <v>1858</v>
      </c>
      <c r="B1939" s="68" t="s">
        <v>25024</v>
      </c>
      <c r="C1939" s="68" t="s">
        <v>16</v>
      </c>
      <c r="D1939" t="str">
        <f t="shared" si="30"/>
        <v>m3</v>
      </c>
    </row>
    <row r="1940" spans="1:4">
      <c r="A1940" s="68" t="s">
        <v>1859</v>
      </c>
      <c r="B1940" s="68" t="s">
        <v>25024</v>
      </c>
      <c r="C1940" s="68" t="s">
        <v>16</v>
      </c>
      <c r="D1940" t="str">
        <f t="shared" si="30"/>
        <v>m3</v>
      </c>
    </row>
    <row r="1941" spans="1:4">
      <c r="A1941" s="68" t="s">
        <v>1860</v>
      </c>
      <c r="B1941" s="68" t="s">
        <v>25025</v>
      </c>
      <c r="C1941" s="68" t="s">
        <v>14</v>
      </c>
      <c r="D1941" t="str">
        <f t="shared" si="30"/>
        <v>m</v>
      </c>
    </row>
    <row r="1942" spans="1:4">
      <c r="A1942" s="68" t="s">
        <v>1861</v>
      </c>
      <c r="B1942" s="68" t="s">
        <v>25025</v>
      </c>
      <c r="C1942" s="68" t="s">
        <v>14</v>
      </c>
      <c r="D1942" t="str">
        <f t="shared" si="30"/>
        <v>m</v>
      </c>
    </row>
    <row r="1943" spans="1:4">
      <c r="A1943" s="68" t="s">
        <v>1862</v>
      </c>
      <c r="B1943" s="68" t="s">
        <v>25026</v>
      </c>
      <c r="C1943" s="68" t="s">
        <v>14</v>
      </c>
      <c r="D1943" t="str">
        <f t="shared" si="30"/>
        <v>m</v>
      </c>
    </row>
    <row r="1944" spans="1:4">
      <c r="A1944" s="68" t="s">
        <v>1863</v>
      </c>
      <c r="B1944" s="68" t="s">
        <v>25026</v>
      </c>
      <c r="C1944" s="68" t="s">
        <v>14</v>
      </c>
      <c r="D1944" t="str">
        <f t="shared" si="30"/>
        <v>m</v>
      </c>
    </row>
    <row r="1945" spans="1:4">
      <c r="A1945" s="68" t="s">
        <v>1864</v>
      </c>
      <c r="B1945" s="68" t="s">
        <v>25027</v>
      </c>
      <c r="C1945" s="68" t="s">
        <v>14</v>
      </c>
      <c r="D1945" t="str">
        <f t="shared" si="30"/>
        <v>m</v>
      </c>
    </row>
    <row r="1946" spans="1:4">
      <c r="A1946" s="68" t="s">
        <v>1865</v>
      </c>
      <c r="B1946" s="68" t="s">
        <v>25027</v>
      </c>
      <c r="C1946" s="68" t="s">
        <v>14</v>
      </c>
      <c r="D1946" t="str">
        <f t="shared" si="30"/>
        <v>m</v>
      </c>
    </row>
    <row r="1947" spans="1:4">
      <c r="A1947" s="68" t="s">
        <v>1866</v>
      </c>
      <c r="B1947" s="68" t="s">
        <v>25028</v>
      </c>
      <c r="C1947" s="68" t="s">
        <v>14</v>
      </c>
      <c r="D1947" t="str">
        <f t="shared" si="30"/>
        <v>m</v>
      </c>
    </row>
    <row r="1948" spans="1:4">
      <c r="A1948" s="68" t="s">
        <v>1867</v>
      </c>
      <c r="B1948" s="68" t="s">
        <v>25028</v>
      </c>
      <c r="C1948" s="68" t="s">
        <v>14</v>
      </c>
      <c r="D1948" t="str">
        <f t="shared" si="30"/>
        <v>m</v>
      </c>
    </row>
    <row r="1949" spans="1:4">
      <c r="A1949" s="68" t="s">
        <v>1868</v>
      </c>
      <c r="B1949" s="68" t="s">
        <v>25029</v>
      </c>
      <c r="C1949" s="68" t="s">
        <v>16</v>
      </c>
      <c r="D1949" t="str">
        <f t="shared" si="30"/>
        <v>m3</v>
      </c>
    </row>
    <row r="1950" spans="1:4">
      <c r="A1950" s="68" t="s">
        <v>1869</v>
      </c>
      <c r="B1950" s="68" t="s">
        <v>25029</v>
      </c>
      <c r="C1950" s="68" t="s">
        <v>16</v>
      </c>
      <c r="D1950" t="str">
        <f t="shared" si="30"/>
        <v>m3</v>
      </c>
    </row>
    <row r="1951" spans="1:4">
      <c r="A1951" s="68" t="s">
        <v>1870</v>
      </c>
      <c r="B1951" s="68" t="s">
        <v>25030</v>
      </c>
      <c r="C1951" s="68" t="s">
        <v>16</v>
      </c>
      <c r="D1951" t="str">
        <f t="shared" si="30"/>
        <v>m3</v>
      </c>
    </row>
    <row r="1952" spans="1:4">
      <c r="A1952" s="68" t="s">
        <v>1871</v>
      </c>
      <c r="B1952" s="68" t="s">
        <v>25030</v>
      </c>
      <c r="C1952" s="68" t="s">
        <v>16</v>
      </c>
      <c r="D1952" t="str">
        <f t="shared" si="30"/>
        <v>m3</v>
      </c>
    </row>
    <row r="1953" spans="1:4">
      <c r="A1953" s="68" t="s">
        <v>1872</v>
      </c>
      <c r="B1953" s="68" t="s">
        <v>25031</v>
      </c>
      <c r="C1953" s="68" t="s">
        <v>16</v>
      </c>
      <c r="D1953" t="str">
        <f t="shared" si="30"/>
        <v>m3</v>
      </c>
    </row>
    <row r="1954" spans="1:4">
      <c r="A1954" s="68" t="s">
        <v>1873</v>
      </c>
      <c r="B1954" s="68" t="s">
        <v>25031</v>
      </c>
      <c r="C1954" s="68" t="s">
        <v>16</v>
      </c>
      <c r="D1954" t="str">
        <f t="shared" si="30"/>
        <v>m3</v>
      </c>
    </row>
    <row r="1955" spans="1:4">
      <c r="A1955" s="68" t="s">
        <v>1874</v>
      </c>
      <c r="B1955" s="68" t="s">
        <v>25032</v>
      </c>
      <c r="C1955" s="68" t="s">
        <v>16</v>
      </c>
      <c r="D1955" t="str">
        <f t="shared" si="30"/>
        <v>m3</v>
      </c>
    </row>
    <row r="1956" spans="1:4">
      <c r="A1956" s="68" t="s">
        <v>1875</v>
      </c>
      <c r="B1956" s="68" t="s">
        <v>25032</v>
      </c>
      <c r="C1956" s="68" t="s">
        <v>16</v>
      </c>
      <c r="D1956" t="str">
        <f t="shared" si="30"/>
        <v>m3</v>
      </c>
    </row>
    <row r="1957" spans="1:4">
      <c r="A1957" s="68" t="s">
        <v>1876</v>
      </c>
      <c r="B1957" s="68" t="s">
        <v>25033</v>
      </c>
      <c r="C1957" s="68" t="s">
        <v>16</v>
      </c>
      <c r="D1957" t="str">
        <f t="shared" si="30"/>
        <v>m3</v>
      </c>
    </row>
    <row r="1958" spans="1:4">
      <c r="A1958" s="68" t="s">
        <v>1877</v>
      </c>
      <c r="B1958" s="68" t="s">
        <v>25033</v>
      </c>
      <c r="C1958" s="68" t="s">
        <v>16</v>
      </c>
      <c r="D1958" t="str">
        <f t="shared" si="30"/>
        <v>m3</v>
      </c>
    </row>
    <row r="1959" spans="1:4">
      <c r="A1959" s="68" t="s">
        <v>1878</v>
      </c>
      <c r="B1959" s="68" t="s">
        <v>25034</v>
      </c>
      <c r="C1959" s="68" t="s">
        <v>16</v>
      </c>
      <c r="D1959" t="str">
        <f t="shared" si="30"/>
        <v>m3</v>
      </c>
    </row>
    <row r="1960" spans="1:4">
      <c r="A1960" s="68" t="s">
        <v>1879</v>
      </c>
      <c r="B1960" s="68" t="s">
        <v>25034</v>
      </c>
      <c r="C1960" s="68" t="s">
        <v>16</v>
      </c>
      <c r="D1960" t="str">
        <f t="shared" si="30"/>
        <v>m3</v>
      </c>
    </row>
    <row r="1961" spans="1:4">
      <c r="A1961" s="68" t="s">
        <v>1880</v>
      </c>
      <c r="B1961" s="68" t="s">
        <v>25035</v>
      </c>
      <c r="C1961" s="68" t="s">
        <v>16</v>
      </c>
      <c r="D1961" t="str">
        <f t="shared" si="30"/>
        <v>m3</v>
      </c>
    </row>
    <row r="1962" spans="1:4">
      <c r="A1962" s="68" t="s">
        <v>1881</v>
      </c>
      <c r="B1962" s="68" t="s">
        <v>25035</v>
      </c>
      <c r="C1962" s="68" t="s">
        <v>16</v>
      </c>
      <c r="D1962" t="str">
        <f t="shared" si="30"/>
        <v>m3</v>
      </c>
    </row>
    <row r="1963" spans="1:4">
      <c r="A1963" s="68" t="s">
        <v>1882</v>
      </c>
      <c r="B1963" s="68" t="s">
        <v>25036</v>
      </c>
      <c r="C1963" s="68" t="s">
        <v>16</v>
      </c>
      <c r="D1963" t="str">
        <f t="shared" si="30"/>
        <v>m3</v>
      </c>
    </row>
    <row r="1964" spans="1:4">
      <c r="A1964" s="68" t="s">
        <v>1883</v>
      </c>
      <c r="B1964" s="68" t="s">
        <v>25036</v>
      </c>
      <c r="C1964" s="68" t="s">
        <v>16</v>
      </c>
      <c r="D1964" t="str">
        <f t="shared" si="30"/>
        <v>m3</v>
      </c>
    </row>
    <row r="1965" spans="1:4">
      <c r="A1965" s="68" t="s">
        <v>1884</v>
      </c>
      <c r="B1965" s="68" t="s">
        <v>25037</v>
      </c>
      <c r="C1965" s="68" t="s">
        <v>16</v>
      </c>
      <c r="D1965" t="str">
        <f t="shared" si="30"/>
        <v>m3</v>
      </c>
    </row>
    <row r="1966" spans="1:4">
      <c r="A1966" s="68" t="s">
        <v>1885</v>
      </c>
      <c r="B1966" s="68" t="s">
        <v>25037</v>
      </c>
      <c r="C1966" s="68" t="s">
        <v>16</v>
      </c>
      <c r="D1966" t="str">
        <f t="shared" si="30"/>
        <v>m3</v>
      </c>
    </row>
    <row r="1967" spans="1:4">
      <c r="A1967" s="68" t="s">
        <v>1886</v>
      </c>
      <c r="B1967" s="68" t="s">
        <v>25038</v>
      </c>
      <c r="C1967" s="68" t="s">
        <v>16</v>
      </c>
      <c r="D1967" t="str">
        <f t="shared" si="30"/>
        <v>m3</v>
      </c>
    </row>
    <row r="1968" spans="1:4">
      <c r="A1968" s="68" t="s">
        <v>1887</v>
      </c>
      <c r="B1968" s="68" t="s">
        <v>25038</v>
      </c>
      <c r="C1968" s="68" t="s">
        <v>16</v>
      </c>
      <c r="D1968" t="str">
        <f t="shared" si="30"/>
        <v>m3</v>
      </c>
    </row>
    <row r="1969" spans="1:4">
      <c r="A1969" s="68" t="s">
        <v>1888</v>
      </c>
      <c r="B1969" s="68" t="s">
        <v>25039</v>
      </c>
      <c r="C1969" s="68" t="s">
        <v>16</v>
      </c>
      <c r="D1969" t="str">
        <f t="shared" si="30"/>
        <v>m3</v>
      </c>
    </row>
    <row r="1970" spans="1:4">
      <c r="A1970" s="68" t="s">
        <v>1889</v>
      </c>
      <c r="B1970" s="68" t="s">
        <v>25039</v>
      </c>
      <c r="C1970" s="68" t="s">
        <v>16</v>
      </c>
      <c r="D1970" t="str">
        <f t="shared" si="30"/>
        <v>m3</v>
      </c>
    </row>
    <row r="1971" spans="1:4">
      <c r="A1971" s="68" t="s">
        <v>1890</v>
      </c>
      <c r="B1971" s="68" t="s">
        <v>25040</v>
      </c>
      <c r="C1971" s="68" t="s">
        <v>16</v>
      </c>
      <c r="D1971" t="str">
        <f t="shared" si="30"/>
        <v>m3</v>
      </c>
    </row>
    <row r="1972" spans="1:4">
      <c r="A1972" s="68" t="s">
        <v>1891</v>
      </c>
      <c r="B1972" s="68" t="s">
        <v>25040</v>
      </c>
      <c r="C1972" s="68" t="s">
        <v>16</v>
      </c>
      <c r="D1972" t="str">
        <f t="shared" si="30"/>
        <v>m3</v>
      </c>
    </row>
    <row r="1973" spans="1:4">
      <c r="A1973" s="68" t="s">
        <v>1892</v>
      </c>
      <c r="B1973" s="68" t="s">
        <v>25041</v>
      </c>
      <c r="C1973" s="68" t="s">
        <v>16</v>
      </c>
      <c r="D1973" t="str">
        <f t="shared" si="30"/>
        <v>m3</v>
      </c>
    </row>
    <row r="1974" spans="1:4">
      <c r="A1974" s="68" t="s">
        <v>1893</v>
      </c>
      <c r="B1974" s="68" t="s">
        <v>25041</v>
      </c>
      <c r="C1974" s="68" t="s">
        <v>16</v>
      </c>
      <c r="D1974" t="str">
        <f t="shared" si="30"/>
        <v>m3</v>
      </c>
    </row>
    <row r="1975" spans="1:4">
      <c r="A1975" s="68" t="s">
        <v>1894</v>
      </c>
      <c r="B1975" s="68" t="s">
        <v>25042</v>
      </c>
      <c r="C1975" s="68" t="s">
        <v>16</v>
      </c>
      <c r="D1975" t="str">
        <f t="shared" si="30"/>
        <v>m3</v>
      </c>
    </row>
    <row r="1976" spans="1:4">
      <c r="A1976" s="68" t="s">
        <v>1895</v>
      </c>
      <c r="B1976" s="68" t="s">
        <v>25042</v>
      </c>
      <c r="C1976" s="68" t="s">
        <v>16</v>
      </c>
      <c r="D1976" t="str">
        <f t="shared" si="30"/>
        <v>m3</v>
      </c>
    </row>
    <row r="1977" spans="1:4">
      <c r="A1977" s="68" t="s">
        <v>1896</v>
      </c>
      <c r="B1977" s="68" t="s">
        <v>25043</v>
      </c>
      <c r="C1977" s="68" t="s">
        <v>16</v>
      </c>
      <c r="D1977" t="str">
        <f t="shared" si="30"/>
        <v>m3</v>
      </c>
    </row>
    <row r="1978" spans="1:4">
      <c r="A1978" s="68" t="s">
        <v>1897</v>
      </c>
      <c r="B1978" s="68" t="s">
        <v>25043</v>
      </c>
      <c r="C1978" s="68" t="s">
        <v>16</v>
      </c>
      <c r="D1978" t="str">
        <f t="shared" si="30"/>
        <v>m3</v>
      </c>
    </row>
    <row r="1979" spans="1:4">
      <c r="A1979" s="68" t="s">
        <v>1898</v>
      </c>
      <c r="B1979" s="68" t="s">
        <v>25044</v>
      </c>
      <c r="C1979" s="68" t="s">
        <v>16</v>
      </c>
      <c r="D1979" t="str">
        <f t="shared" si="30"/>
        <v>m3</v>
      </c>
    </row>
    <row r="1980" spans="1:4">
      <c r="A1980" s="68" t="s">
        <v>1899</v>
      </c>
      <c r="B1980" s="68" t="s">
        <v>25044</v>
      </c>
      <c r="C1980" s="68" t="s">
        <v>16</v>
      </c>
      <c r="D1980" t="str">
        <f t="shared" si="30"/>
        <v>m3</v>
      </c>
    </row>
    <row r="1981" spans="1:4">
      <c r="A1981" s="68" t="s">
        <v>1900</v>
      </c>
      <c r="B1981" s="68" t="s">
        <v>25045</v>
      </c>
      <c r="C1981" s="68" t="s">
        <v>16</v>
      </c>
      <c r="D1981" t="str">
        <f t="shared" si="30"/>
        <v>m3</v>
      </c>
    </row>
    <row r="1982" spans="1:4">
      <c r="A1982" s="68" t="s">
        <v>1901</v>
      </c>
      <c r="B1982" s="68" t="s">
        <v>25045</v>
      </c>
      <c r="C1982" s="68" t="s">
        <v>16</v>
      </c>
      <c r="D1982" t="str">
        <f t="shared" si="30"/>
        <v>m3</v>
      </c>
    </row>
    <row r="1983" spans="1:4">
      <c r="A1983" s="68" t="s">
        <v>1902</v>
      </c>
      <c r="B1983" s="68" t="s">
        <v>25046</v>
      </c>
      <c r="C1983" s="68" t="s">
        <v>16</v>
      </c>
      <c r="D1983" t="str">
        <f t="shared" si="30"/>
        <v>m3</v>
      </c>
    </row>
    <row r="1984" spans="1:4">
      <c r="A1984" s="68" t="s">
        <v>1903</v>
      </c>
      <c r="B1984" s="68" t="s">
        <v>25046</v>
      </c>
      <c r="C1984" s="68" t="s">
        <v>16</v>
      </c>
      <c r="D1984" t="str">
        <f t="shared" si="30"/>
        <v>m3</v>
      </c>
    </row>
    <row r="1985" spans="1:4">
      <c r="A1985" s="68" t="s">
        <v>1904</v>
      </c>
      <c r="B1985" s="68" t="s">
        <v>25047</v>
      </c>
      <c r="C1985" s="68" t="s">
        <v>16</v>
      </c>
      <c r="D1985" t="str">
        <f t="shared" si="30"/>
        <v>m3</v>
      </c>
    </row>
    <row r="1986" spans="1:4">
      <c r="A1986" s="68" t="s">
        <v>1905</v>
      </c>
      <c r="B1986" s="68" t="s">
        <v>25047</v>
      </c>
      <c r="C1986" s="68" t="s">
        <v>16</v>
      </c>
      <c r="D1986" t="str">
        <f t="shared" si="30"/>
        <v>m3</v>
      </c>
    </row>
    <row r="1987" spans="1:4">
      <c r="A1987" s="68" t="s">
        <v>1906</v>
      </c>
      <c r="B1987" s="68" t="s">
        <v>25048</v>
      </c>
      <c r="C1987" s="68" t="s">
        <v>16</v>
      </c>
      <c r="D1987" t="str">
        <f t="shared" si="30"/>
        <v>m3</v>
      </c>
    </row>
    <row r="1988" spans="1:4">
      <c r="A1988" s="68" t="s">
        <v>1907</v>
      </c>
      <c r="B1988" s="68" t="s">
        <v>25048</v>
      </c>
      <c r="C1988" s="68" t="s">
        <v>16</v>
      </c>
      <c r="D1988" t="str">
        <f t="shared" si="30"/>
        <v>m3</v>
      </c>
    </row>
    <row r="1989" spans="1:4">
      <c r="A1989" s="68" t="s">
        <v>1908</v>
      </c>
      <c r="B1989" s="68" t="s">
        <v>25049</v>
      </c>
      <c r="C1989" s="68" t="s">
        <v>16</v>
      </c>
      <c r="D1989" t="str">
        <f t="shared" si="30"/>
        <v>m3</v>
      </c>
    </row>
    <row r="1990" spans="1:4">
      <c r="A1990" s="68" t="s">
        <v>1909</v>
      </c>
      <c r="B1990" s="68" t="s">
        <v>25049</v>
      </c>
      <c r="C1990" s="68" t="s">
        <v>16</v>
      </c>
      <c r="D1990" t="str">
        <f t="shared" si="30"/>
        <v>m3</v>
      </c>
    </row>
    <row r="1991" spans="1:4">
      <c r="A1991" s="68" t="s">
        <v>1910</v>
      </c>
      <c r="B1991" s="68" t="s">
        <v>25050</v>
      </c>
      <c r="C1991" s="68" t="s">
        <v>16</v>
      </c>
      <c r="D1991" t="str">
        <f t="shared" ref="D1991:D2054" si="31">LOWER(C1991)</f>
        <v>m3</v>
      </c>
    </row>
    <row r="1992" spans="1:4">
      <c r="A1992" s="68" t="s">
        <v>1911</v>
      </c>
      <c r="B1992" s="68" t="s">
        <v>25050</v>
      </c>
      <c r="C1992" s="68" t="s">
        <v>16</v>
      </c>
      <c r="D1992" t="str">
        <f t="shared" si="31"/>
        <v>m3</v>
      </c>
    </row>
    <row r="1993" spans="1:4">
      <c r="A1993" s="68" t="s">
        <v>1912</v>
      </c>
      <c r="B1993" s="68" t="s">
        <v>25051</v>
      </c>
      <c r="C1993" s="68" t="s">
        <v>16</v>
      </c>
      <c r="D1993" t="str">
        <f t="shared" si="31"/>
        <v>m3</v>
      </c>
    </row>
    <row r="1994" spans="1:4">
      <c r="A1994" s="68" t="s">
        <v>1913</v>
      </c>
      <c r="B1994" s="68" t="s">
        <v>25051</v>
      </c>
      <c r="C1994" s="68" t="s">
        <v>16</v>
      </c>
      <c r="D1994" t="str">
        <f t="shared" si="31"/>
        <v>m3</v>
      </c>
    </row>
    <row r="1995" spans="1:4">
      <c r="A1995" s="68" t="s">
        <v>1914</v>
      </c>
      <c r="B1995" s="68" t="s">
        <v>25052</v>
      </c>
      <c r="C1995" s="68" t="s">
        <v>16</v>
      </c>
      <c r="D1995" t="str">
        <f t="shared" si="31"/>
        <v>m3</v>
      </c>
    </row>
    <row r="1996" spans="1:4">
      <c r="A1996" s="68" t="s">
        <v>1915</v>
      </c>
      <c r="B1996" s="68" t="s">
        <v>25052</v>
      </c>
      <c r="C1996" s="68" t="s">
        <v>16</v>
      </c>
      <c r="D1996" t="str">
        <f t="shared" si="31"/>
        <v>m3</v>
      </c>
    </row>
    <row r="1997" spans="1:4">
      <c r="A1997" s="68" t="s">
        <v>1916</v>
      </c>
      <c r="B1997" s="68" t="s">
        <v>25053</v>
      </c>
      <c r="C1997" s="68" t="s">
        <v>16</v>
      </c>
      <c r="D1997" t="str">
        <f t="shared" si="31"/>
        <v>m3</v>
      </c>
    </row>
    <row r="1998" spans="1:4">
      <c r="A1998" s="68" t="s">
        <v>1917</v>
      </c>
      <c r="B1998" s="68" t="s">
        <v>25053</v>
      </c>
      <c r="C1998" s="68" t="s">
        <v>16</v>
      </c>
      <c r="D1998" t="str">
        <f t="shared" si="31"/>
        <v>m3</v>
      </c>
    </row>
    <row r="1999" spans="1:4">
      <c r="A1999" s="68" t="s">
        <v>1918</v>
      </c>
      <c r="B1999" s="68" t="s">
        <v>25054</v>
      </c>
      <c r="C1999" s="68" t="s">
        <v>16</v>
      </c>
      <c r="D1999" t="str">
        <f t="shared" si="31"/>
        <v>m3</v>
      </c>
    </row>
    <row r="2000" spans="1:4">
      <c r="A2000" s="68" t="s">
        <v>1919</v>
      </c>
      <c r="B2000" s="68" t="s">
        <v>25054</v>
      </c>
      <c r="C2000" s="68" t="s">
        <v>16</v>
      </c>
      <c r="D2000" t="str">
        <f t="shared" si="31"/>
        <v>m3</v>
      </c>
    </row>
    <row r="2001" spans="1:4">
      <c r="A2001" s="68" t="s">
        <v>1920</v>
      </c>
      <c r="B2001" s="68" t="s">
        <v>25055</v>
      </c>
      <c r="C2001" s="68" t="s">
        <v>16</v>
      </c>
      <c r="D2001" t="str">
        <f t="shared" si="31"/>
        <v>m3</v>
      </c>
    </row>
    <row r="2002" spans="1:4">
      <c r="A2002" s="68" t="s">
        <v>1921</v>
      </c>
      <c r="B2002" s="68" t="s">
        <v>25055</v>
      </c>
      <c r="C2002" s="68" t="s">
        <v>16</v>
      </c>
      <c r="D2002" t="str">
        <f t="shared" si="31"/>
        <v>m3</v>
      </c>
    </row>
    <row r="2003" spans="1:4">
      <c r="A2003" s="68" t="s">
        <v>1922</v>
      </c>
      <c r="B2003" s="68" t="s">
        <v>25056</v>
      </c>
      <c r="C2003" s="68" t="s">
        <v>16</v>
      </c>
      <c r="D2003" t="str">
        <f t="shared" si="31"/>
        <v>m3</v>
      </c>
    </row>
    <row r="2004" spans="1:4">
      <c r="A2004" s="68" t="s">
        <v>1923</v>
      </c>
      <c r="B2004" s="68" t="s">
        <v>25056</v>
      </c>
      <c r="C2004" s="68" t="s">
        <v>16</v>
      </c>
      <c r="D2004" t="str">
        <f t="shared" si="31"/>
        <v>m3</v>
      </c>
    </row>
    <row r="2005" spans="1:4">
      <c r="A2005" s="68" t="s">
        <v>1924</v>
      </c>
      <c r="B2005" s="68" t="s">
        <v>25057</v>
      </c>
      <c r="C2005" s="68" t="s">
        <v>16</v>
      </c>
      <c r="D2005" t="str">
        <f t="shared" si="31"/>
        <v>m3</v>
      </c>
    </row>
    <row r="2006" spans="1:4">
      <c r="A2006" s="68" t="s">
        <v>1925</v>
      </c>
      <c r="B2006" s="68" t="s">
        <v>25057</v>
      </c>
      <c r="C2006" s="68" t="s">
        <v>16</v>
      </c>
      <c r="D2006" t="str">
        <f t="shared" si="31"/>
        <v>m3</v>
      </c>
    </row>
    <row r="2007" spans="1:4">
      <c r="A2007" s="68" t="s">
        <v>1926</v>
      </c>
      <c r="B2007" s="68" t="s">
        <v>25058</v>
      </c>
      <c r="C2007" s="68" t="s">
        <v>16</v>
      </c>
      <c r="D2007" t="str">
        <f t="shared" si="31"/>
        <v>m3</v>
      </c>
    </row>
    <row r="2008" spans="1:4">
      <c r="A2008" s="68" t="s">
        <v>1927</v>
      </c>
      <c r="B2008" s="68" t="s">
        <v>25058</v>
      </c>
      <c r="C2008" s="68" t="s">
        <v>16</v>
      </c>
      <c r="D2008" t="str">
        <f t="shared" si="31"/>
        <v>m3</v>
      </c>
    </row>
    <row r="2009" spans="1:4">
      <c r="A2009" s="68" t="s">
        <v>1928</v>
      </c>
      <c r="B2009" s="68" t="s">
        <v>25059</v>
      </c>
      <c r="C2009" s="68" t="s">
        <v>16</v>
      </c>
      <c r="D2009" t="str">
        <f t="shared" si="31"/>
        <v>m3</v>
      </c>
    </row>
    <row r="2010" spans="1:4">
      <c r="A2010" s="68" t="s">
        <v>1929</v>
      </c>
      <c r="B2010" s="68" t="s">
        <v>25059</v>
      </c>
      <c r="C2010" s="68" t="s">
        <v>16</v>
      </c>
      <c r="D2010" t="str">
        <f t="shared" si="31"/>
        <v>m3</v>
      </c>
    </row>
    <row r="2011" spans="1:4">
      <c r="A2011" s="68" t="s">
        <v>1930</v>
      </c>
      <c r="B2011" s="68" t="s">
        <v>25060</v>
      </c>
      <c r="C2011" s="68" t="s">
        <v>16</v>
      </c>
      <c r="D2011" t="str">
        <f t="shared" si="31"/>
        <v>m3</v>
      </c>
    </row>
    <row r="2012" spans="1:4">
      <c r="A2012" s="68" t="s">
        <v>1931</v>
      </c>
      <c r="B2012" s="68" t="s">
        <v>25060</v>
      </c>
      <c r="C2012" s="68" t="s">
        <v>16</v>
      </c>
      <c r="D2012" t="str">
        <f t="shared" si="31"/>
        <v>m3</v>
      </c>
    </row>
    <row r="2013" spans="1:4">
      <c r="A2013" s="68" t="s">
        <v>1932</v>
      </c>
      <c r="B2013" s="68" t="s">
        <v>25061</v>
      </c>
      <c r="C2013" s="68" t="s">
        <v>16</v>
      </c>
      <c r="D2013" t="str">
        <f t="shared" si="31"/>
        <v>m3</v>
      </c>
    </row>
    <row r="2014" spans="1:4">
      <c r="A2014" s="68" t="s">
        <v>1933</v>
      </c>
      <c r="B2014" s="68" t="s">
        <v>25061</v>
      </c>
      <c r="C2014" s="68" t="s">
        <v>16</v>
      </c>
      <c r="D2014" t="str">
        <f t="shared" si="31"/>
        <v>m3</v>
      </c>
    </row>
    <row r="2015" spans="1:4">
      <c r="A2015" s="68" t="s">
        <v>1934</v>
      </c>
      <c r="B2015" s="68" t="s">
        <v>25062</v>
      </c>
      <c r="C2015" s="68" t="s">
        <v>16</v>
      </c>
      <c r="D2015" t="str">
        <f t="shared" si="31"/>
        <v>m3</v>
      </c>
    </row>
    <row r="2016" spans="1:4">
      <c r="A2016" s="68" t="s">
        <v>1935</v>
      </c>
      <c r="B2016" s="68" t="s">
        <v>25062</v>
      </c>
      <c r="C2016" s="68" t="s">
        <v>16</v>
      </c>
      <c r="D2016" t="str">
        <f t="shared" si="31"/>
        <v>m3</v>
      </c>
    </row>
    <row r="2017" spans="1:4">
      <c r="A2017" s="68" t="s">
        <v>1936</v>
      </c>
      <c r="B2017" s="68" t="s">
        <v>25063</v>
      </c>
      <c r="C2017" s="68" t="s">
        <v>16</v>
      </c>
      <c r="D2017" t="str">
        <f t="shared" si="31"/>
        <v>m3</v>
      </c>
    </row>
    <row r="2018" spans="1:4">
      <c r="A2018" s="68" t="s">
        <v>1937</v>
      </c>
      <c r="B2018" s="68" t="s">
        <v>25063</v>
      </c>
      <c r="C2018" s="68" t="s">
        <v>16</v>
      </c>
      <c r="D2018" t="str">
        <f t="shared" si="31"/>
        <v>m3</v>
      </c>
    </row>
    <row r="2019" spans="1:4">
      <c r="A2019" s="68" t="s">
        <v>1938</v>
      </c>
      <c r="B2019" s="68" t="s">
        <v>25064</v>
      </c>
      <c r="C2019" s="68" t="s">
        <v>16</v>
      </c>
      <c r="D2019" t="str">
        <f t="shared" si="31"/>
        <v>m3</v>
      </c>
    </row>
    <row r="2020" spans="1:4">
      <c r="A2020" s="68" t="s">
        <v>1939</v>
      </c>
      <c r="B2020" s="68" t="s">
        <v>25064</v>
      </c>
      <c r="C2020" s="68" t="s">
        <v>16</v>
      </c>
      <c r="D2020" t="str">
        <f t="shared" si="31"/>
        <v>m3</v>
      </c>
    </row>
    <row r="2021" spans="1:4">
      <c r="A2021" s="68" t="s">
        <v>1940</v>
      </c>
      <c r="B2021" s="68" t="s">
        <v>25065</v>
      </c>
      <c r="C2021" s="68" t="s">
        <v>16</v>
      </c>
      <c r="D2021" t="str">
        <f t="shared" si="31"/>
        <v>m3</v>
      </c>
    </row>
    <row r="2022" spans="1:4">
      <c r="A2022" s="68" t="s">
        <v>1941</v>
      </c>
      <c r="B2022" s="68" t="s">
        <v>25065</v>
      </c>
      <c r="C2022" s="68" t="s">
        <v>16</v>
      </c>
      <c r="D2022" t="str">
        <f t="shared" si="31"/>
        <v>m3</v>
      </c>
    </row>
    <row r="2023" spans="1:4">
      <c r="A2023" s="68" t="s">
        <v>1942</v>
      </c>
      <c r="B2023" s="68" t="s">
        <v>25066</v>
      </c>
      <c r="C2023" s="68" t="s">
        <v>16</v>
      </c>
      <c r="D2023" t="str">
        <f t="shared" si="31"/>
        <v>m3</v>
      </c>
    </row>
    <row r="2024" spans="1:4">
      <c r="A2024" s="68" t="s">
        <v>1943</v>
      </c>
      <c r="B2024" s="68" t="s">
        <v>25066</v>
      </c>
      <c r="C2024" s="68" t="s">
        <v>16</v>
      </c>
      <c r="D2024" t="str">
        <f t="shared" si="31"/>
        <v>m3</v>
      </c>
    </row>
    <row r="2025" spans="1:4">
      <c r="A2025" s="68" t="s">
        <v>1944</v>
      </c>
      <c r="B2025" s="68" t="s">
        <v>25067</v>
      </c>
      <c r="C2025" s="68" t="s">
        <v>16</v>
      </c>
      <c r="D2025" t="str">
        <f t="shared" si="31"/>
        <v>m3</v>
      </c>
    </row>
    <row r="2026" spans="1:4">
      <c r="A2026" s="68" t="s">
        <v>1945</v>
      </c>
      <c r="B2026" s="68" t="s">
        <v>25067</v>
      </c>
      <c r="C2026" s="68" t="s">
        <v>16</v>
      </c>
      <c r="D2026" t="str">
        <f t="shared" si="31"/>
        <v>m3</v>
      </c>
    </row>
    <row r="2027" spans="1:4">
      <c r="A2027" s="68" t="s">
        <v>1946</v>
      </c>
      <c r="B2027" s="68" t="s">
        <v>25068</v>
      </c>
      <c r="C2027" s="68" t="s">
        <v>16</v>
      </c>
      <c r="D2027" t="str">
        <f t="shared" si="31"/>
        <v>m3</v>
      </c>
    </row>
    <row r="2028" spans="1:4">
      <c r="A2028" s="68" t="s">
        <v>1947</v>
      </c>
      <c r="B2028" s="68" t="s">
        <v>25068</v>
      </c>
      <c r="C2028" s="68" t="s">
        <v>16</v>
      </c>
      <c r="D2028" t="str">
        <f t="shared" si="31"/>
        <v>m3</v>
      </c>
    </row>
    <row r="2029" spans="1:4">
      <c r="A2029" s="68" t="s">
        <v>1948</v>
      </c>
      <c r="B2029" s="68" t="s">
        <v>25069</v>
      </c>
      <c r="C2029" s="68" t="s">
        <v>16</v>
      </c>
      <c r="D2029" t="str">
        <f t="shared" si="31"/>
        <v>m3</v>
      </c>
    </row>
    <row r="2030" spans="1:4">
      <c r="A2030" s="68" t="s">
        <v>1949</v>
      </c>
      <c r="B2030" s="68" t="s">
        <v>25069</v>
      </c>
      <c r="C2030" s="68" t="s">
        <v>16</v>
      </c>
      <c r="D2030" t="str">
        <f t="shared" si="31"/>
        <v>m3</v>
      </c>
    </row>
    <row r="2031" spans="1:4">
      <c r="A2031" s="68" t="s">
        <v>1950</v>
      </c>
      <c r="B2031" s="68" t="s">
        <v>25070</v>
      </c>
      <c r="C2031" s="68" t="s">
        <v>16</v>
      </c>
      <c r="D2031" t="str">
        <f t="shared" si="31"/>
        <v>m3</v>
      </c>
    </row>
    <row r="2032" spans="1:4">
      <c r="A2032" s="68" t="s">
        <v>1951</v>
      </c>
      <c r="B2032" s="68" t="s">
        <v>25070</v>
      </c>
      <c r="C2032" s="68" t="s">
        <v>16</v>
      </c>
      <c r="D2032" t="str">
        <f t="shared" si="31"/>
        <v>m3</v>
      </c>
    </row>
    <row r="2033" spans="1:4">
      <c r="A2033" s="68" t="s">
        <v>1952</v>
      </c>
      <c r="B2033" s="68" t="s">
        <v>25071</v>
      </c>
      <c r="C2033" s="68" t="s">
        <v>16</v>
      </c>
      <c r="D2033" t="str">
        <f t="shared" si="31"/>
        <v>m3</v>
      </c>
    </row>
    <row r="2034" spans="1:4">
      <c r="A2034" s="68" t="s">
        <v>1953</v>
      </c>
      <c r="B2034" s="68" t="s">
        <v>25071</v>
      </c>
      <c r="C2034" s="68" t="s">
        <v>16</v>
      </c>
      <c r="D2034" t="str">
        <f t="shared" si="31"/>
        <v>m3</v>
      </c>
    </row>
    <row r="2035" spans="1:4">
      <c r="A2035" s="68" t="s">
        <v>1954</v>
      </c>
      <c r="B2035" s="68" t="s">
        <v>25072</v>
      </c>
      <c r="C2035" s="68" t="s">
        <v>16</v>
      </c>
      <c r="D2035" t="str">
        <f t="shared" si="31"/>
        <v>m3</v>
      </c>
    </row>
    <row r="2036" spans="1:4">
      <c r="A2036" s="68" t="s">
        <v>1955</v>
      </c>
      <c r="B2036" s="68" t="s">
        <v>25072</v>
      </c>
      <c r="C2036" s="68" t="s">
        <v>16</v>
      </c>
      <c r="D2036" t="str">
        <f t="shared" si="31"/>
        <v>m3</v>
      </c>
    </row>
    <row r="2037" spans="1:4">
      <c r="A2037" s="68" t="s">
        <v>1956</v>
      </c>
      <c r="B2037" s="68" t="s">
        <v>25073</v>
      </c>
      <c r="C2037" s="68" t="s">
        <v>16</v>
      </c>
      <c r="D2037" t="str">
        <f t="shared" si="31"/>
        <v>m3</v>
      </c>
    </row>
    <row r="2038" spans="1:4">
      <c r="A2038" s="68" t="s">
        <v>1957</v>
      </c>
      <c r="B2038" s="68" t="s">
        <v>25073</v>
      </c>
      <c r="C2038" s="68" t="s">
        <v>16</v>
      </c>
      <c r="D2038" t="str">
        <f t="shared" si="31"/>
        <v>m3</v>
      </c>
    </row>
    <row r="2039" spans="1:4">
      <c r="A2039" s="68" t="s">
        <v>1958</v>
      </c>
      <c r="B2039" s="68" t="s">
        <v>24172</v>
      </c>
      <c r="C2039" s="68" t="s">
        <v>16</v>
      </c>
      <c r="D2039" t="str">
        <f t="shared" si="31"/>
        <v>m3</v>
      </c>
    </row>
    <row r="2040" spans="1:4">
      <c r="A2040" s="68" t="s">
        <v>74</v>
      </c>
      <c r="B2040" s="68" t="s">
        <v>24172</v>
      </c>
      <c r="C2040" s="68" t="s">
        <v>16</v>
      </c>
      <c r="D2040" t="str">
        <f t="shared" si="31"/>
        <v>m3</v>
      </c>
    </row>
    <row r="2041" spans="1:4">
      <c r="A2041" s="68" t="s">
        <v>1959</v>
      </c>
      <c r="B2041" s="68" t="s">
        <v>25074</v>
      </c>
      <c r="C2041" s="68" t="s">
        <v>16</v>
      </c>
      <c r="D2041" t="str">
        <f t="shared" si="31"/>
        <v>m3</v>
      </c>
    </row>
    <row r="2042" spans="1:4">
      <c r="A2042" s="68" t="s">
        <v>1960</v>
      </c>
      <c r="B2042" s="68" t="s">
        <v>25074</v>
      </c>
      <c r="C2042" s="68" t="s">
        <v>16</v>
      </c>
      <c r="D2042" t="str">
        <f t="shared" si="31"/>
        <v>m3</v>
      </c>
    </row>
    <row r="2043" spans="1:4">
      <c r="A2043" s="68" t="s">
        <v>1961</v>
      </c>
      <c r="B2043" s="68" t="s">
        <v>25075</v>
      </c>
      <c r="C2043" s="68" t="s">
        <v>16</v>
      </c>
      <c r="D2043" t="str">
        <f t="shared" si="31"/>
        <v>m3</v>
      </c>
    </row>
    <row r="2044" spans="1:4">
      <c r="A2044" s="68" t="s">
        <v>1962</v>
      </c>
      <c r="B2044" s="68" t="s">
        <v>25075</v>
      </c>
      <c r="C2044" s="68" t="s">
        <v>16</v>
      </c>
      <c r="D2044" t="str">
        <f t="shared" si="31"/>
        <v>m3</v>
      </c>
    </row>
    <row r="2045" spans="1:4">
      <c r="A2045" s="68" t="s">
        <v>1963</v>
      </c>
      <c r="B2045" s="68" t="s">
        <v>25076</v>
      </c>
      <c r="C2045" s="68" t="s">
        <v>16</v>
      </c>
      <c r="D2045" t="str">
        <f t="shared" si="31"/>
        <v>m3</v>
      </c>
    </row>
    <row r="2046" spans="1:4">
      <c r="A2046" s="68" t="s">
        <v>1964</v>
      </c>
      <c r="B2046" s="68" t="s">
        <v>25076</v>
      </c>
      <c r="C2046" s="68" t="s">
        <v>16</v>
      </c>
      <c r="D2046" t="str">
        <f t="shared" si="31"/>
        <v>m3</v>
      </c>
    </row>
    <row r="2047" spans="1:4">
      <c r="A2047" s="68" t="s">
        <v>1965</v>
      </c>
      <c r="B2047" s="68" t="s">
        <v>25077</v>
      </c>
      <c r="C2047" s="68" t="s">
        <v>16</v>
      </c>
      <c r="D2047" t="str">
        <f t="shared" si="31"/>
        <v>m3</v>
      </c>
    </row>
    <row r="2048" spans="1:4">
      <c r="A2048" s="68" t="s">
        <v>1966</v>
      </c>
      <c r="B2048" s="68" t="s">
        <v>25077</v>
      </c>
      <c r="C2048" s="68" t="s">
        <v>16</v>
      </c>
      <c r="D2048" t="str">
        <f t="shared" si="31"/>
        <v>m3</v>
      </c>
    </row>
    <row r="2049" spans="1:4">
      <c r="A2049" s="68" t="s">
        <v>1967</v>
      </c>
      <c r="B2049" s="68" t="s">
        <v>25078</v>
      </c>
      <c r="C2049" s="68" t="s">
        <v>16</v>
      </c>
      <c r="D2049" t="str">
        <f t="shared" si="31"/>
        <v>m3</v>
      </c>
    </row>
    <row r="2050" spans="1:4">
      <c r="A2050" s="68" t="s">
        <v>1968</v>
      </c>
      <c r="B2050" s="68" t="s">
        <v>25078</v>
      </c>
      <c r="C2050" s="68" t="s">
        <v>16</v>
      </c>
      <c r="D2050" t="str">
        <f t="shared" si="31"/>
        <v>m3</v>
      </c>
    </row>
    <row r="2051" spans="1:4">
      <c r="A2051" s="68" t="s">
        <v>1969</v>
      </c>
      <c r="B2051" s="68" t="s">
        <v>25079</v>
      </c>
      <c r="C2051" s="68" t="s">
        <v>16</v>
      </c>
      <c r="D2051" t="str">
        <f t="shared" si="31"/>
        <v>m3</v>
      </c>
    </row>
    <row r="2052" spans="1:4">
      <c r="A2052" s="68" t="s">
        <v>1970</v>
      </c>
      <c r="B2052" s="68" t="s">
        <v>25079</v>
      </c>
      <c r="C2052" s="68" t="s">
        <v>16</v>
      </c>
      <c r="D2052" t="str">
        <f t="shared" si="31"/>
        <v>m3</v>
      </c>
    </row>
    <row r="2053" spans="1:4">
      <c r="A2053" s="68" t="s">
        <v>1971</v>
      </c>
      <c r="B2053" s="68" t="s">
        <v>25080</v>
      </c>
      <c r="C2053" s="68" t="s">
        <v>16</v>
      </c>
      <c r="D2053" t="str">
        <f t="shared" si="31"/>
        <v>m3</v>
      </c>
    </row>
    <row r="2054" spans="1:4">
      <c r="A2054" s="68" t="s">
        <v>1972</v>
      </c>
      <c r="B2054" s="68" t="s">
        <v>25080</v>
      </c>
      <c r="C2054" s="68" t="s">
        <v>16</v>
      </c>
      <c r="D2054" t="str">
        <f t="shared" si="31"/>
        <v>m3</v>
      </c>
    </row>
    <row r="2055" spans="1:4">
      <c r="A2055" s="68" t="s">
        <v>1973</v>
      </c>
      <c r="B2055" s="68" t="s">
        <v>25081</v>
      </c>
      <c r="C2055" s="68" t="s">
        <v>16</v>
      </c>
      <c r="D2055" t="str">
        <f t="shared" ref="D2055:D2118" si="32">LOWER(C2055)</f>
        <v>m3</v>
      </c>
    </row>
    <row r="2056" spans="1:4">
      <c r="A2056" s="68" t="s">
        <v>1974</v>
      </c>
      <c r="B2056" s="68" t="s">
        <v>25081</v>
      </c>
      <c r="C2056" s="68" t="s">
        <v>16</v>
      </c>
      <c r="D2056" t="str">
        <f t="shared" si="32"/>
        <v>m3</v>
      </c>
    </row>
    <row r="2057" spans="1:4">
      <c r="A2057" s="68" t="s">
        <v>1975</v>
      </c>
      <c r="B2057" s="68" t="s">
        <v>25082</v>
      </c>
      <c r="C2057" s="68" t="s">
        <v>16</v>
      </c>
      <c r="D2057" t="str">
        <f t="shared" si="32"/>
        <v>m3</v>
      </c>
    </row>
    <row r="2058" spans="1:4">
      <c r="A2058" s="68" t="s">
        <v>1976</v>
      </c>
      <c r="B2058" s="68" t="s">
        <v>25082</v>
      </c>
      <c r="C2058" s="68" t="s">
        <v>16</v>
      </c>
      <c r="D2058" t="str">
        <f t="shared" si="32"/>
        <v>m3</v>
      </c>
    </row>
    <row r="2059" spans="1:4">
      <c r="A2059" s="68" t="s">
        <v>191</v>
      </c>
      <c r="B2059" s="68" t="s">
        <v>24174</v>
      </c>
      <c r="C2059" s="68" t="s">
        <v>16</v>
      </c>
      <c r="D2059" t="str">
        <f t="shared" si="32"/>
        <v>m3</v>
      </c>
    </row>
    <row r="2060" spans="1:4">
      <c r="A2060" s="68" t="s">
        <v>215</v>
      </c>
      <c r="B2060" s="68" t="s">
        <v>24174</v>
      </c>
      <c r="C2060" s="68" t="s">
        <v>16</v>
      </c>
      <c r="D2060" t="str">
        <f t="shared" si="32"/>
        <v>m3</v>
      </c>
    </row>
    <row r="2061" spans="1:4">
      <c r="A2061" s="68" t="s">
        <v>1977</v>
      </c>
      <c r="B2061" s="68" t="s">
        <v>25083</v>
      </c>
      <c r="C2061" s="68" t="s">
        <v>16</v>
      </c>
      <c r="D2061" t="str">
        <f t="shared" si="32"/>
        <v>m3</v>
      </c>
    </row>
    <row r="2062" spans="1:4">
      <c r="A2062" s="68" t="s">
        <v>1978</v>
      </c>
      <c r="B2062" s="68" t="s">
        <v>25083</v>
      </c>
      <c r="C2062" s="68" t="s">
        <v>16</v>
      </c>
      <c r="D2062" t="str">
        <f t="shared" si="32"/>
        <v>m3</v>
      </c>
    </row>
    <row r="2063" spans="1:4">
      <c r="A2063" s="68" t="s">
        <v>1979</v>
      </c>
      <c r="B2063" s="68" t="s">
        <v>25084</v>
      </c>
      <c r="C2063" s="68" t="s">
        <v>16</v>
      </c>
      <c r="D2063" t="str">
        <f t="shared" si="32"/>
        <v>m3</v>
      </c>
    </row>
    <row r="2064" spans="1:4">
      <c r="A2064" s="837" t="s">
        <v>1980</v>
      </c>
      <c r="B2064" s="68" t="s">
        <v>25084</v>
      </c>
      <c r="C2064" s="68" t="s">
        <v>16</v>
      </c>
      <c r="D2064" t="str">
        <f t="shared" si="32"/>
        <v>m3</v>
      </c>
    </row>
    <row r="2065" spans="1:4">
      <c r="A2065" s="68" t="s">
        <v>1981</v>
      </c>
      <c r="B2065" s="68" t="s">
        <v>25085</v>
      </c>
      <c r="C2065" s="68" t="s">
        <v>16</v>
      </c>
      <c r="D2065" t="str">
        <f t="shared" si="32"/>
        <v>m3</v>
      </c>
    </row>
    <row r="2066" spans="1:4">
      <c r="A2066" s="837" t="s">
        <v>1982</v>
      </c>
      <c r="B2066" s="68" t="s">
        <v>25085</v>
      </c>
      <c r="C2066" s="68" t="s">
        <v>16</v>
      </c>
      <c r="D2066" t="str">
        <f t="shared" si="32"/>
        <v>m3</v>
      </c>
    </row>
    <row r="2067" spans="1:4">
      <c r="A2067" s="68" t="s">
        <v>1983</v>
      </c>
      <c r="B2067" s="68" t="s">
        <v>25086</v>
      </c>
      <c r="C2067" s="68" t="s">
        <v>16</v>
      </c>
      <c r="D2067" t="str">
        <f t="shared" si="32"/>
        <v>m3</v>
      </c>
    </row>
    <row r="2068" spans="1:4">
      <c r="A2068" s="68" t="s">
        <v>1984</v>
      </c>
      <c r="B2068" s="68" t="s">
        <v>25086</v>
      </c>
      <c r="C2068" s="68" t="s">
        <v>16</v>
      </c>
      <c r="D2068" t="str">
        <f t="shared" si="32"/>
        <v>m3</v>
      </c>
    </row>
    <row r="2069" spans="1:4">
      <c r="A2069" s="68" t="s">
        <v>1985</v>
      </c>
      <c r="B2069" s="68" t="s">
        <v>25087</v>
      </c>
      <c r="C2069" s="68" t="s">
        <v>16</v>
      </c>
      <c r="D2069" t="str">
        <f t="shared" si="32"/>
        <v>m3</v>
      </c>
    </row>
    <row r="2070" spans="1:4">
      <c r="A2070" s="68" t="s">
        <v>1986</v>
      </c>
      <c r="B2070" s="68" t="s">
        <v>25087</v>
      </c>
      <c r="C2070" s="68" t="s">
        <v>16</v>
      </c>
      <c r="D2070" t="str">
        <f t="shared" si="32"/>
        <v>m3</v>
      </c>
    </row>
    <row r="2071" spans="1:4">
      <c r="A2071" s="68" t="s">
        <v>1987</v>
      </c>
      <c r="B2071" s="68" t="s">
        <v>25088</v>
      </c>
      <c r="C2071" s="68" t="s">
        <v>16</v>
      </c>
      <c r="D2071" t="str">
        <f t="shared" si="32"/>
        <v>m3</v>
      </c>
    </row>
    <row r="2072" spans="1:4">
      <c r="A2072" s="68" t="s">
        <v>1988</v>
      </c>
      <c r="B2072" s="68" t="s">
        <v>25088</v>
      </c>
      <c r="C2072" s="68" t="s">
        <v>16</v>
      </c>
      <c r="D2072" t="str">
        <f t="shared" si="32"/>
        <v>m3</v>
      </c>
    </row>
    <row r="2073" spans="1:4">
      <c r="A2073" s="68" t="s">
        <v>1989</v>
      </c>
      <c r="B2073" s="68" t="s">
        <v>25089</v>
      </c>
      <c r="C2073" s="68" t="s">
        <v>16</v>
      </c>
      <c r="D2073" t="str">
        <f t="shared" si="32"/>
        <v>m3</v>
      </c>
    </row>
    <row r="2074" spans="1:4">
      <c r="A2074" s="68" t="s">
        <v>1990</v>
      </c>
      <c r="B2074" s="68" t="s">
        <v>25089</v>
      </c>
      <c r="C2074" s="68" t="s">
        <v>16</v>
      </c>
      <c r="D2074" t="str">
        <f t="shared" si="32"/>
        <v>m3</v>
      </c>
    </row>
    <row r="2075" spans="1:4">
      <c r="A2075" s="68" t="s">
        <v>1991</v>
      </c>
      <c r="B2075" s="68" t="s">
        <v>25090</v>
      </c>
      <c r="C2075" s="68" t="s">
        <v>16</v>
      </c>
      <c r="D2075" t="str">
        <f t="shared" si="32"/>
        <v>m3</v>
      </c>
    </row>
    <row r="2076" spans="1:4">
      <c r="A2076" s="68" t="s">
        <v>1992</v>
      </c>
      <c r="B2076" s="68" t="s">
        <v>25090</v>
      </c>
      <c r="C2076" s="68" t="s">
        <v>16</v>
      </c>
      <c r="D2076" t="str">
        <f t="shared" si="32"/>
        <v>m3</v>
      </c>
    </row>
    <row r="2077" spans="1:4">
      <c r="A2077" s="68" t="s">
        <v>1993</v>
      </c>
      <c r="B2077" s="68" t="s">
        <v>25091</v>
      </c>
      <c r="C2077" s="68" t="s">
        <v>16</v>
      </c>
      <c r="D2077" t="str">
        <f t="shared" si="32"/>
        <v>m3</v>
      </c>
    </row>
    <row r="2078" spans="1:4">
      <c r="A2078" s="68" t="s">
        <v>1994</v>
      </c>
      <c r="B2078" s="68" t="s">
        <v>25091</v>
      </c>
      <c r="C2078" s="68" t="s">
        <v>16</v>
      </c>
      <c r="D2078" t="str">
        <f t="shared" si="32"/>
        <v>m3</v>
      </c>
    </row>
    <row r="2079" spans="1:4">
      <c r="A2079" s="68" t="s">
        <v>1995</v>
      </c>
      <c r="B2079" s="68" t="s">
        <v>25092</v>
      </c>
      <c r="C2079" s="68" t="s">
        <v>16</v>
      </c>
      <c r="D2079" t="str">
        <f t="shared" si="32"/>
        <v>m3</v>
      </c>
    </row>
    <row r="2080" spans="1:4">
      <c r="A2080" s="68" t="s">
        <v>1996</v>
      </c>
      <c r="B2080" s="68" t="s">
        <v>25092</v>
      </c>
      <c r="C2080" s="68" t="s">
        <v>16</v>
      </c>
      <c r="D2080" t="str">
        <f t="shared" si="32"/>
        <v>m3</v>
      </c>
    </row>
    <row r="2081" spans="1:4">
      <c r="A2081" s="68" t="s">
        <v>1997</v>
      </c>
      <c r="B2081" s="68" t="s">
        <v>25093</v>
      </c>
      <c r="C2081" s="68" t="s">
        <v>13</v>
      </c>
      <c r="D2081" t="str">
        <f t="shared" si="32"/>
        <v>m2</v>
      </c>
    </row>
    <row r="2082" spans="1:4">
      <c r="A2082" s="68" t="s">
        <v>1998</v>
      </c>
      <c r="B2082" s="68" t="s">
        <v>25093</v>
      </c>
      <c r="C2082" s="68" t="s">
        <v>13</v>
      </c>
      <c r="D2082" t="str">
        <f t="shared" si="32"/>
        <v>m2</v>
      </c>
    </row>
    <row r="2083" spans="1:4">
      <c r="A2083" s="68" t="s">
        <v>1999</v>
      </c>
      <c r="B2083" s="68" t="s">
        <v>2000</v>
      </c>
      <c r="C2083" s="68" t="s">
        <v>16</v>
      </c>
      <c r="D2083" t="str">
        <f t="shared" si="32"/>
        <v>m3</v>
      </c>
    </row>
    <row r="2084" spans="1:4">
      <c r="A2084" s="68" t="s">
        <v>2001</v>
      </c>
      <c r="B2084" s="68" t="s">
        <v>2000</v>
      </c>
      <c r="C2084" s="68" t="s">
        <v>16</v>
      </c>
      <c r="D2084" t="str">
        <f t="shared" si="32"/>
        <v>m3</v>
      </c>
    </row>
    <row r="2085" spans="1:4">
      <c r="A2085" s="68" t="s">
        <v>2002</v>
      </c>
      <c r="B2085" s="68" t="s">
        <v>2003</v>
      </c>
      <c r="C2085" s="68" t="s">
        <v>16</v>
      </c>
      <c r="D2085" t="str">
        <f t="shared" si="32"/>
        <v>m3</v>
      </c>
    </row>
    <row r="2086" spans="1:4">
      <c r="A2086" s="68" t="s">
        <v>2004</v>
      </c>
      <c r="B2086" s="68" t="s">
        <v>2003</v>
      </c>
      <c r="C2086" s="68" t="s">
        <v>16</v>
      </c>
      <c r="D2086" t="str">
        <f t="shared" si="32"/>
        <v>m3</v>
      </c>
    </row>
    <row r="2087" spans="1:4">
      <c r="A2087" s="68" t="s">
        <v>2005</v>
      </c>
      <c r="B2087" s="68" t="s">
        <v>24184</v>
      </c>
      <c r="C2087" s="68" t="s">
        <v>16</v>
      </c>
      <c r="D2087" t="str">
        <f t="shared" si="32"/>
        <v>m3</v>
      </c>
    </row>
    <row r="2088" spans="1:4">
      <c r="A2088" s="68" t="s">
        <v>156</v>
      </c>
      <c r="B2088" s="68" t="s">
        <v>24184</v>
      </c>
      <c r="C2088" s="68" t="s">
        <v>16</v>
      </c>
      <c r="D2088" t="str">
        <f t="shared" si="32"/>
        <v>m3</v>
      </c>
    </row>
    <row r="2089" spans="1:4">
      <c r="A2089" s="68" t="s">
        <v>2006</v>
      </c>
      <c r="B2089" s="68" t="s">
        <v>25094</v>
      </c>
      <c r="C2089" s="68" t="s">
        <v>16</v>
      </c>
      <c r="D2089" t="str">
        <f t="shared" si="32"/>
        <v>m3</v>
      </c>
    </row>
    <row r="2090" spans="1:4">
      <c r="A2090" s="68" t="s">
        <v>2007</v>
      </c>
      <c r="B2090" s="68" t="s">
        <v>25094</v>
      </c>
      <c r="C2090" s="68" t="s">
        <v>16</v>
      </c>
      <c r="D2090" t="str">
        <f t="shared" si="32"/>
        <v>m3</v>
      </c>
    </row>
    <row r="2091" spans="1:4">
      <c r="A2091" s="68" t="s">
        <v>2008</v>
      </c>
      <c r="B2091" s="68" t="s">
        <v>25095</v>
      </c>
      <c r="C2091" s="68" t="s">
        <v>16</v>
      </c>
      <c r="D2091" t="str">
        <f t="shared" si="32"/>
        <v>m3</v>
      </c>
    </row>
    <row r="2092" spans="1:4">
      <c r="A2092" s="68" t="s">
        <v>2009</v>
      </c>
      <c r="B2092" s="68" t="s">
        <v>25095</v>
      </c>
      <c r="C2092" s="68" t="s">
        <v>16</v>
      </c>
      <c r="D2092" t="str">
        <f t="shared" si="32"/>
        <v>m3</v>
      </c>
    </row>
    <row r="2093" spans="1:4">
      <c r="A2093" s="68" t="s">
        <v>2010</v>
      </c>
      <c r="B2093" s="68" t="s">
        <v>25096</v>
      </c>
      <c r="C2093" s="68" t="s">
        <v>16</v>
      </c>
      <c r="D2093" t="str">
        <f t="shared" si="32"/>
        <v>m3</v>
      </c>
    </row>
    <row r="2094" spans="1:4">
      <c r="A2094" s="68" t="s">
        <v>2011</v>
      </c>
      <c r="B2094" s="68" t="s">
        <v>25096</v>
      </c>
      <c r="C2094" s="68" t="s">
        <v>16</v>
      </c>
      <c r="D2094" t="str">
        <f t="shared" si="32"/>
        <v>m3</v>
      </c>
    </row>
    <row r="2095" spans="1:4">
      <c r="A2095" s="68" t="s">
        <v>2012</v>
      </c>
      <c r="B2095" s="68" t="s">
        <v>25097</v>
      </c>
      <c r="C2095" s="68" t="s">
        <v>16</v>
      </c>
      <c r="D2095" t="str">
        <f t="shared" si="32"/>
        <v>m3</v>
      </c>
    </row>
    <row r="2096" spans="1:4">
      <c r="A2096" s="68" t="s">
        <v>2013</v>
      </c>
      <c r="B2096" s="68" t="s">
        <v>25097</v>
      </c>
      <c r="C2096" s="68" t="s">
        <v>16</v>
      </c>
      <c r="D2096" t="str">
        <f t="shared" si="32"/>
        <v>m3</v>
      </c>
    </row>
    <row r="2097" spans="1:4">
      <c r="A2097" s="68" t="s">
        <v>2014</v>
      </c>
      <c r="B2097" s="68" t="s">
        <v>25098</v>
      </c>
      <c r="C2097" s="68" t="s">
        <v>16</v>
      </c>
      <c r="D2097" t="str">
        <f t="shared" si="32"/>
        <v>m3</v>
      </c>
    </row>
    <row r="2098" spans="1:4">
      <c r="A2098" s="68" t="s">
        <v>2015</v>
      </c>
      <c r="B2098" s="68" t="s">
        <v>25098</v>
      </c>
      <c r="C2098" s="68" t="s">
        <v>16</v>
      </c>
      <c r="D2098" t="str">
        <f t="shared" si="32"/>
        <v>m3</v>
      </c>
    </row>
    <row r="2099" spans="1:4">
      <c r="A2099" s="68" t="s">
        <v>2016</v>
      </c>
      <c r="B2099" s="68" t="s">
        <v>25099</v>
      </c>
      <c r="C2099" s="68" t="s">
        <v>16</v>
      </c>
      <c r="D2099" t="str">
        <f t="shared" si="32"/>
        <v>m3</v>
      </c>
    </row>
    <row r="2100" spans="1:4">
      <c r="A2100" s="68" t="s">
        <v>2017</v>
      </c>
      <c r="B2100" s="68" t="s">
        <v>25099</v>
      </c>
      <c r="C2100" s="68" t="s">
        <v>16</v>
      </c>
      <c r="D2100" t="str">
        <f t="shared" si="32"/>
        <v>m3</v>
      </c>
    </row>
    <row r="2101" spans="1:4">
      <c r="A2101" s="68" t="s">
        <v>2018</v>
      </c>
      <c r="B2101" s="68" t="s">
        <v>25100</v>
      </c>
      <c r="C2101" s="68" t="s">
        <v>16</v>
      </c>
      <c r="D2101" t="str">
        <f t="shared" si="32"/>
        <v>m3</v>
      </c>
    </row>
    <row r="2102" spans="1:4">
      <c r="A2102" s="68" t="s">
        <v>2019</v>
      </c>
      <c r="B2102" s="68" t="s">
        <v>25100</v>
      </c>
      <c r="C2102" s="68" t="s">
        <v>16</v>
      </c>
      <c r="D2102" t="str">
        <f t="shared" si="32"/>
        <v>m3</v>
      </c>
    </row>
    <row r="2103" spans="1:4">
      <c r="A2103" s="68" t="s">
        <v>2020</v>
      </c>
      <c r="B2103" s="68" t="s">
        <v>25101</v>
      </c>
      <c r="C2103" s="68" t="s">
        <v>16</v>
      </c>
      <c r="D2103" t="str">
        <f t="shared" si="32"/>
        <v>m3</v>
      </c>
    </row>
    <row r="2104" spans="1:4">
      <c r="A2104" s="68" t="s">
        <v>2021</v>
      </c>
      <c r="B2104" s="68" t="s">
        <v>25101</v>
      </c>
      <c r="C2104" s="68" t="s">
        <v>16</v>
      </c>
      <c r="D2104" t="str">
        <f t="shared" si="32"/>
        <v>m3</v>
      </c>
    </row>
    <row r="2105" spans="1:4">
      <c r="A2105" s="68" t="s">
        <v>2022</v>
      </c>
      <c r="B2105" s="68" t="s">
        <v>25102</v>
      </c>
      <c r="C2105" s="68" t="s">
        <v>16</v>
      </c>
      <c r="D2105" t="str">
        <f t="shared" si="32"/>
        <v>m3</v>
      </c>
    </row>
    <row r="2106" spans="1:4">
      <c r="A2106" s="68" t="s">
        <v>2023</v>
      </c>
      <c r="B2106" s="68" t="s">
        <v>25102</v>
      </c>
      <c r="C2106" s="68" t="s">
        <v>16</v>
      </c>
      <c r="D2106" t="str">
        <f t="shared" si="32"/>
        <v>m3</v>
      </c>
    </row>
    <row r="2107" spans="1:4">
      <c r="A2107" s="68" t="s">
        <v>2024</v>
      </c>
      <c r="B2107" s="68" t="s">
        <v>25103</v>
      </c>
      <c r="C2107" s="68" t="s">
        <v>16</v>
      </c>
      <c r="D2107" t="str">
        <f t="shared" si="32"/>
        <v>m3</v>
      </c>
    </row>
    <row r="2108" spans="1:4">
      <c r="A2108" s="68" t="s">
        <v>2025</v>
      </c>
      <c r="B2108" s="68" t="s">
        <v>25103</v>
      </c>
      <c r="C2108" s="68" t="s">
        <v>16</v>
      </c>
      <c r="D2108" t="str">
        <f t="shared" si="32"/>
        <v>m3</v>
      </c>
    </row>
    <row r="2109" spans="1:4">
      <c r="A2109" s="68" t="s">
        <v>2026</v>
      </c>
      <c r="B2109" s="68" t="s">
        <v>25104</v>
      </c>
      <c r="C2109" s="68" t="s">
        <v>16</v>
      </c>
      <c r="D2109" t="str">
        <f t="shared" si="32"/>
        <v>m3</v>
      </c>
    </row>
    <row r="2110" spans="1:4">
      <c r="A2110" s="68" t="s">
        <v>2027</v>
      </c>
      <c r="B2110" s="68" t="s">
        <v>25104</v>
      </c>
      <c r="C2110" s="68" t="s">
        <v>16</v>
      </c>
      <c r="D2110" t="str">
        <f t="shared" si="32"/>
        <v>m3</v>
      </c>
    </row>
    <row r="2111" spans="1:4">
      <c r="A2111" s="68" t="s">
        <v>2028</v>
      </c>
      <c r="B2111" s="68" t="s">
        <v>25105</v>
      </c>
      <c r="C2111" s="68" t="s">
        <v>16</v>
      </c>
      <c r="D2111" t="str">
        <f t="shared" si="32"/>
        <v>m3</v>
      </c>
    </row>
    <row r="2112" spans="1:4">
      <c r="A2112" s="68" t="s">
        <v>2029</v>
      </c>
      <c r="B2112" s="68" t="s">
        <v>25105</v>
      </c>
      <c r="C2112" s="68" t="s">
        <v>16</v>
      </c>
      <c r="D2112" t="str">
        <f t="shared" si="32"/>
        <v>m3</v>
      </c>
    </row>
    <row r="2113" spans="1:4">
      <c r="A2113" s="68" t="s">
        <v>2030</v>
      </c>
      <c r="B2113" s="68" t="s">
        <v>25106</v>
      </c>
      <c r="C2113" s="68" t="s">
        <v>16</v>
      </c>
      <c r="D2113" t="str">
        <f t="shared" si="32"/>
        <v>m3</v>
      </c>
    </row>
    <row r="2114" spans="1:4">
      <c r="A2114" s="68" t="s">
        <v>2031</v>
      </c>
      <c r="B2114" s="68" t="s">
        <v>25106</v>
      </c>
      <c r="C2114" s="68" t="s">
        <v>16</v>
      </c>
      <c r="D2114" t="str">
        <f t="shared" si="32"/>
        <v>m3</v>
      </c>
    </row>
    <row r="2115" spans="1:4">
      <c r="A2115" s="68" t="s">
        <v>2032</v>
      </c>
      <c r="B2115" s="68" t="s">
        <v>25107</v>
      </c>
      <c r="C2115" s="68" t="s">
        <v>16</v>
      </c>
      <c r="D2115" t="str">
        <f t="shared" si="32"/>
        <v>m3</v>
      </c>
    </row>
    <row r="2116" spans="1:4">
      <c r="A2116" s="68" t="s">
        <v>2033</v>
      </c>
      <c r="B2116" s="68" t="s">
        <v>25107</v>
      </c>
      <c r="C2116" s="68" t="s">
        <v>16</v>
      </c>
      <c r="D2116" t="str">
        <f t="shared" si="32"/>
        <v>m3</v>
      </c>
    </row>
    <row r="2117" spans="1:4">
      <c r="A2117" s="68" t="s">
        <v>2034</v>
      </c>
      <c r="B2117" s="68" t="s">
        <v>25108</v>
      </c>
      <c r="C2117" s="68" t="s">
        <v>16</v>
      </c>
      <c r="D2117" t="str">
        <f t="shared" si="32"/>
        <v>m3</v>
      </c>
    </row>
    <row r="2118" spans="1:4">
      <c r="A2118" s="68" t="s">
        <v>2035</v>
      </c>
      <c r="B2118" s="68" t="s">
        <v>25108</v>
      </c>
      <c r="C2118" s="68" t="s">
        <v>16</v>
      </c>
      <c r="D2118" t="str">
        <f t="shared" si="32"/>
        <v>m3</v>
      </c>
    </row>
    <row r="2119" spans="1:4">
      <c r="A2119" s="68" t="s">
        <v>2036</v>
      </c>
      <c r="B2119" s="68" t="s">
        <v>25109</v>
      </c>
      <c r="C2119" s="68" t="s">
        <v>16</v>
      </c>
      <c r="D2119" t="str">
        <f t="shared" ref="D2119:D2182" si="33">LOWER(C2119)</f>
        <v>m3</v>
      </c>
    </row>
    <row r="2120" spans="1:4">
      <c r="A2120" s="68" t="s">
        <v>2037</v>
      </c>
      <c r="B2120" s="68" t="s">
        <v>25109</v>
      </c>
      <c r="C2120" s="68" t="s">
        <v>16</v>
      </c>
      <c r="D2120" t="str">
        <f t="shared" si="33"/>
        <v>m3</v>
      </c>
    </row>
    <row r="2121" spans="1:4">
      <c r="A2121" s="68" t="s">
        <v>2038</v>
      </c>
      <c r="B2121" s="68" t="s">
        <v>25110</v>
      </c>
      <c r="C2121" s="68" t="s">
        <v>16</v>
      </c>
      <c r="D2121" t="str">
        <f t="shared" si="33"/>
        <v>m3</v>
      </c>
    </row>
    <row r="2122" spans="1:4">
      <c r="A2122" s="68" t="s">
        <v>2039</v>
      </c>
      <c r="B2122" s="68" t="s">
        <v>25110</v>
      </c>
      <c r="C2122" s="68" t="s">
        <v>16</v>
      </c>
      <c r="D2122" t="str">
        <f t="shared" si="33"/>
        <v>m3</v>
      </c>
    </row>
    <row r="2123" spans="1:4">
      <c r="A2123" s="68" t="s">
        <v>2040</v>
      </c>
      <c r="B2123" s="68" t="s">
        <v>25111</v>
      </c>
      <c r="C2123" s="68" t="s">
        <v>16</v>
      </c>
      <c r="D2123" t="str">
        <f t="shared" si="33"/>
        <v>m3</v>
      </c>
    </row>
    <row r="2124" spans="1:4">
      <c r="A2124" s="570" t="s">
        <v>2041</v>
      </c>
      <c r="B2124" s="68" t="s">
        <v>25111</v>
      </c>
      <c r="C2124" s="68" t="s">
        <v>16</v>
      </c>
      <c r="D2124" t="str">
        <f t="shared" si="33"/>
        <v>m3</v>
      </c>
    </row>
    <row r="2125" spans="1:4">
      <c r="A2125" s="68" t="s">
        <v>2042</v>
      </c>
      <c r="B2125" s="68" t="s">
        <v>25112</v>
      </c>
      <c r="C2125" s="68" t="s">
        <v>16</v>
      </c>
      <c r="D2125" t="str">
        <f t="shared" si="33"/>
        <v>m3</v>
      </c>
    </row>
    <row r="2126" spans="1:4">
      <c r="A2126" s="68" t="s">
        <v>2043</v>
      </c>
      <c r="B2126" s="68" t="s">
        <v>25112</v>
      </c>
      <c r="C2126" s="68" t="s">
        <v>16</v>
      </c>
      <c r="D2126" t="str">
        <f t="shared" si="33"/>
        <v>m3</v>
      </c>
    </row>
    <row r="2127" spans="1:4">
      <c r="A2127" s="68" t="s">
        <v>2044</v>
      </c>
      <c r="B2127" s="68" t="s">
        <v>25113</v>
      </c>
      <c r="C2127" s="68" t="s">
        <v>16</v>
      </c>
      <c r="D2127" t="str">
        <f t="shared" si="33"/>
        <v>m3</v>
      </c>
    </row>
    <row r="2128" spans="1:4">
      <c r="A2128" s="68" t="s">
        <v>2045</v>
      </c>
      <c r="B2128" s="68" t="s">
        <v>25113</v>
      </c>
      <c r="C2128" s="68" t="s">
        <v>16</v>
      </c>
      <c r="D2128" t="str">
        <f t="shared" si="33"/>
        <v>m3</v>
      </c>
    </row>
    <row r="2129" spans="1:4">
      <c r="A2129" s="68" t="s">
        <v>2046</v>
      </c>
      <c r="B2129" s="68" t="s">
        <v>25114</v>
      </c>
      <c r="C2129" s="68" t="s">
        <v>16</v>
      </c>
      <c r="D2129" t="str">
        <f t="shared" si="33"/>
        <v>m3</v>
      </c>
    </row>
    <row r="2130" spans="1:4">
      <c r="A2130" s="68" t="s">
        <v>2047</v>
      </c>
      <c r="B2130" s="68" t="s">
        <v>25114</v>
      </c>
      <c r="C2130" s="68" t="s">
        <v>16</v>
      </c>
      <c r="D2130" t="str">
        <f t="shared" si="33"/>
        <v>m3</v>
      </c>
    </row>
    <row r="2131" spans="1:4">
      <c r="A2131" s="68" t="s">
        <v>2048</v>
      </c>
      <c r="B2131" s="68" t="s">
        <v>25115</v>
      </c>
      <c r="C2131" s="68" t="s">
        <v>16</v>
      </c>
      <c r="D2131" t="str">
        <f t="shared" si="33"/>
        <v>m3</v>
      </c>
    </row>
    <row r="2132" spans="1:4">
      <c r="A2132" s="68" t="s">
        <v>2049</v>
      </c>
      <c r="B2132" s="68" t="s">
        <v>25115</v>
      </c>
      <c r="C2132" s="68" t="s">
        <v>16</v>
      </c>
      <c r="D2132" t="str">
        <f t="shared" si="33"/>
        <v>m3</v>
      </c>
    </row>
    <row r="2133" spans="1:4">
      <c r="A2133" s="68" t="s">
        <v>2050</v>
      </c>
      <c r="B2133" s="68" t="s">
        <v>25116</v>
      </c>
      <c r="C2133" s="68" t="s">
        <v>16</v>
      </c>
      <c r="D2133" t="str">
        <f t="shared" si="33"/>
        <v>m3</v>
      </c>
    </row>
    <row r="2134" spans="1:4">
      <c r="A2134" s="68" t="s">
        <v>2051</v>
      </c>
      <c r="B2134" s="68" t="s">
        <v>25116</v>
      </c>
      <c r="C2134" s="68" t="s">
        <v>16</v>
      </c>
      <c r="D2134" t="str">
        <f t="shared" si="33"/>
        <v>m3</v>
      </c>
    </row>
    <row r="2135" spans="1:4">
      <c r="A2135" s="68" t="s">
        <v>2052</v>
      </c>
      <c r="B2135" s="68" t="s">
        <v>25117</v>
      </c>
      <c r="C2135" s="68" t="s">
        <v>16</v>
      </c>
      <c r="D2135" t="str">
        <f t="shared" si="33"/>
        <v>m3</v>
      </c>
    </row>
    <row r="2136" spans="1:4">
      <c r="A2136" s="68" t="s">
        <v>2053</v>
      </c>
      <c r="B2136" s="68" t="s">
        <v>25117</v>
      </c>
      <c r="C2136" s="68" t="s">
        <v>16</v>
      </c>
      <c r="D2136" t="str">
        <f t="shared" si="33"/>
        <v>m3</v>
      </c>
    </row>
    <row r="2137" spans="1:4">
      <c r="A2137" s="68" t="s">
        <v>2054</v>
      </c>
      <c r="B2137" s="68" t="s">
        <v>25118</v>
      </c>
      <c r="C2137" s="68" t="s">
        <v>16</v>
      </c>
      <c r="D2137" t="str">
        <f t="shared" si="33"/>
        <v>m3</v>
      </c>
    </row>
    <row r="2138" spans="1:4">
      <c r="A2138" s="68" t="s">
        <v>2055</v>
      </c>
      <c r="B2138" s="68" t="s">
        <v>25118</v>
      </c>
      <c r="C2138" s="68" t="s">
        <v>16</v>
      </c>
      <c r="D2138" t="str">
        <f t="shared" si="33"/>
        <v>m3</v>
      </c>
    </row>
    <row r="2139" spans="1:4">
      <c r="A2139" s="68" t="s">
        <v>2056</v>
      </c>
      <c r="B2139" s="68" t="s">
        <v>25119</v>
      </c>
      <c r="C2139" s="68" t="s">
        <v>16</v>
      </c>
      <c r="D2139" t="str">
        <f t="shared" si="33"/>
        <v>m3</v>
      </c>
    </row>
    <row r="2140" spans="1:4">
      <c r="A2140" s="68" t="s">
        <v>2057</v>
      </c>
      <c r="B2140" s="68" t="s">
        <v>25119</v>
      </c>
      <c r="C2140" s="68" t="s">
        <v>16</v>
      </c>
      <c r="D2140" t="str">
        <f t="shared" si="33"/>
        <v>m3</v>
      </c>
    </row>
    <row r="2141" spans="1:4">
      <c r="A2141" s="68" t="s">
        <v>2058</v>
      </c>
      <c r="B2141" s="68" t="s">
        <v>25120</v>
      </c>
      <c r="C2141" s="68" t="s">
        <v>16</v>
      </c>
      <c r="D2141" t="str">
        <f t="shared" si="33"/>
        <v>m3</v>
      </c>
    </row>
    <row r="2142" spans="1:4">
      <c r="A2142" s="68" t="s">
        <v>2059</v>
      </c>
      <c r="B2142" s="68" t="s">
        <v>25120</v>
      </c>
      <c r="C2142" s="68" t="s">
        <v>16</v>
      </c>
      <c r="D2142" t="str">
        <f t="shared" si="33"/>
        <v>m3</v>
      </c>
    </row>
    <row r="2143" spans="1:4">
      <c r="A2143" s="68" t="s">
        <v>2060</v>
      </c>
      <c r="B2143" s="68" t="s">
        <v>25121</v>
      </c>
      <c r="C2143" s="68" t="s">
        <v>16</v>
      </c>
      <c r="D2143" t="str">
        <f t="shared" si="33"/>
        <v>m3</v>
      </c>
    </row>
    <row r="2144" spans="1:4">
      <c r="A2144" s="68" t="s">
        <v>2061</v>
      </c>
      <c r="B2144" s="68" t="s">
        <v>25121</v>
      </c>
      <c r="C2144" s="68" t="s">
        <v>16</v>
      </c>
      <c r="D2144" t="str">
        <f t="shared" si="33"/>
        <v>m3</v>
      </c>
    </row>
    <row r="2145" spans="1:4">
      <c r="A2145" s="68" t="s">
        <v>2062</v>
      </c>
      <c r="B2145" s="68" t="s">
        <v>25122</v>
      </c>
      <c r="C2145" s="68" t="s">
        <v>16</v>
      </c>
      <c r="D2145" t="str">
        <f t="shared" si="33"/>
        <v>m3</v>
      </c>
    </row>
    <row r="2146" spans="1:4">
      <c r="A2146" s="68" t="s">
        <v>2063</v>
      </c>
      <c r="B2146" s="68" t="s">
        <v>25122</v>
      </c>
      <c r="C2146" s="68" t="s">
        <v>16</v>
      </c>
      <c r="D2146" t="str">
        <f t="shared" si="33"/>
        <v>m3</v>
      </c>
    </row>
    <row r="2147" spans="1:4">
      <c r="A2147" s="68" t="s">
        <v>2064</v>
      </c>
      <c r="B2147" s="68" t="s">
        <v>25123</v>
      </c>
      <c r="C2147" s="68" t="s">
        <v>16</v>
      </c>
      <c r="D2147" t="str">
        <f t="shared" si="33"/>
        <v>m3</v>
      </c>
    </row>
    <row r="2148" spans="1:4">
      <c r="A2148" s="68" t="s">
        <v>2065</v>
      </c>
      <c r="B2148" s="68" t="s">
        <v>25123</v>
      </c>
      <c r="C2148" s="68" t="s">
        <v>16</v>
      </c>
      <c r="D2148" t="str">
        <f t="shared" si="33"/>
        <v>m3</v>
      </c>
    </row>
    <row r="2149" spans="1:4">
      <c r="A2149" s="68" t="s">
        <v>2066</v>
      </c>
      <c r="B2149" s="68" t="s">
        <v>25124</v>
      </c>
      <c r="C2149" s="68" t="s">
        <v>16</v>
      </c>
      <c r="D2149" t="str">
        <f t="shared" si="33"/>
        <v>m3</v>
      </c>
    </row>
    <row r="2150" spans="1:4">
      <c r="A2150" s="68" t="s">
        <v>2067</v>
      </c>
      <c r="B2150" s="68" t="s">
        <v>25124</v>
      </c>
      <c r="C2150" s="68" t="s">
        <v>16</v>
      </c>
      <c r="D2150" t="str">
        <f t="shared" si="33"/>
        <v>m3</v>
      </c>
    </row>
    <row r="2151" spans="1:4">
      <c r="A2151" s="68" t="s">
        <v>2068</v>
      </c>
      <c r="B2151" s="68" t="s">
        <v>25125</v>
      </c>
      <c r="C2151" s="68" t="s">
        <v>16</v>
      </c>
      <c r="D2151" t="str">
        <f t="shared" si="33"/>
        <v>m3</v>
      </c>
    </row>
    <row r="2152" spans="1:4">
      <c r="A2152" s="68" t="s">
        <v>2069</v>
      </c>
      <c r="B2152" s="68" t="s">
        <v>25125</v>
      </c>
      <c r="C2152" s="68" t="s">
        <v>16</v>
      </c>
      <c r="D2152" t="str">
        <f t="shared" si="33"/>
        <v>m3</v>
      </c>
    </row>
    <row r="2153" spans="1:4">
      <c r="A2153" s="68" t="s">
        <v>2070</v>
      </c>
      <c r="B2153" s="68" t="s">
        <v>25126</v>
      </c>
      <c r="C2153" s="68" t="s">
        <v>16</v>
      </c>
      <c r="D2153" t="str">
        <f t="shared" si="33"/>
        <v>m3</v>
      </c>
    </row>
    <row r="2154" spans="1:4">
      <c r="A2154" s="68" t="s">
        <v>2071</v>
      </c>
      <c r="B2154" s="68" t="s">
        <v>25126</v>
      </c>
      <c r="C2154" s="68" t="s">
        <v>16</v>
      </c>
      <c r="D2154" t="str">
        <f t="shared" si="33"/>
        <v>m3</v>
      </c>
    </row>
    <row r="2155" spans="1:4">
      <c r="A2155" s="68" t="s">
        <v>2072</v>
      </c>
      <c r="B2155" s="68" t="s">
        <v>25127</v>
      </c>
      <c r="C2155" s="68" t="s">
        <v>16</v>
      </c>
      <c r="D2155" t="str">
        <f t="shared" si="33"/>
        <v>m3</v>
      </c>
    </row>
    <row r="2156" spans="1:4">
      <c r="A2156" s="68" t="s">
        <v>2073</v>
      </c>
      <c r="B2156" s="68" t="s">
        <v>25127</v>
      </c>
      <c r="C2156" s="68" t="s">
        <v>16</v>
      </c>
      <c r="D2156" t="str">
        <f t="shared" si="33"/>
        <v>m3</v>
      </c>
    </row>
    <row r="2157" spans="1:4">
      <c r="A2157" s="68" t="s">
        <v>2074</v>
      </c>
      <c r="B2157" s="68" t="s">
        <v>25128</v>
      </c>
      <c r="C2157" s="68" t="s">
        <v>16</v>
      </c>
      <c r="D2157" t="str">
        <f t="shared" si="33"/>
        <v>m3</v>
      </c>
    </row>
    <row r="2158" spans="1:4">
      <c r="A2158" s="68" t="s">
        <v>2075</v>
      </c>
      <c r="B2158" s="68" t="s">
        <v>25128</v>
      </c>
      <c r="C2158" s="68" t="s">
        <v>16</v>
      </c>
      <c r="D2158" t="str">
        <f t="shared" si="33"/>
        <v>m3</v>
      </c>
    </row>
    <row r="2159" spans="1:4">
      <c r="A2159" s="68" t="s">
        <v>2076</v>
      </c>
      <c r="B2159" s="68" t="s">
        <v>25129</v>
      </c>
      <c r="C2159" s="68" t="s">
        <v>16</v>
      </c>
      <c r="D2159" t="str">
        <f t="shared" si="33"/>
        <v>m3</v>
      </c>
    </row>
    <row r="2160" spans="1:4">
      <c r="A2160" s="68" t="s">
        <v>2077</v>
      </c>
      <c r="B2160" s="68" t="s">
        <v>25129</v>
      </c>
      <c r="C2160" s="68" t="s">
        <v>16</v>
      </c>
      <c r="D2160" t="str">
        <f t="shared" si="33"/>
        <v>m3</v>
      </c>
    </row>
    <row r="2161" spans="1:4">
      <c r="A2161" s="68" t="s">
        <v>2078</v>
      </c>
      <c r="B2161" s="68" t="s">
        <v>25130</v>
      </c>
      <c r="C2161" s="68" t="s">
        <v>16</v>
      </c>
      <c r="D2161" t="str">
        <f t="shared" si="33"/>
        <v>m3</v>
      </c>
    </row>
    <row r="2162" spans="1:4">
      <c r="A2162" s="68" t="s">
        <v>2079</v>
      </c>
      <c r="B2162" s="68" t="s">
        <v>25130</v>
      </c>
      <c r="C2162" s="68" t="s">
        <v>16</v>
      </c>
      <c r="D2162" t="str">
        <f t="shared" si="33"/>
        <v>m3</v>
      </c>
    </row>
    <row r="2163" spans="1:4">
      <c r="A2163" s="68" t="s">
        <v>2080</v>
      </c>
      <c r="B2163" s="68" t="s">
        <v>25131</v>
      </c>
      <c r="C2163" s="68" t="s">
        <v>16</v>
      </c>
      <c r="D2163" t="str">
        <f t="shared" si="33"/>
        <v>m3</v>
      </c>
    </row>
    <row r="2164" spans="1:4">
      <c r="A2164" s="68" t="s">
        <v>2081</v>
      </c>
      <c r="B2164" s="68" t="s">
        <v>25131</v>
      </c>
      <c r="C2164" s="68" t="s">
        <v>16</v>
      </c>
      <c r="D2164" t="str">
        <f t="shared" si="33"/>
        <v>m3</v>
      </c>
    </row>
    <row r="2165" spans="1:4">
      <c r="A2165" s="68" t="s">
        <v>2082</v>
      </c>
      <c r="B2165" s="68" t="s">
        <v>24169</v>
      </c>
      <c r="C2165" s="68" t="s">
        <v>16</v>
      </c>
      <c r="D2165" t="str">
        <f t="shared" si="33"/>
        <v>m3</v>
      </c>
    </row>
    <row r="2166" spans="1:4">
      <c r="A2166" s="68" t="s">
        <v>2083</v>
      </c>
      <c r="B2166" s="68" t="s">
        <v>24169</v>
      </c>
      <c r="C2166" s="68" t="s">
        <v>16</v>
      </c>
      <c r="D2166" t="str">
        <f t="shared" si="33"/>
        <v>m3</v>
      </c>
    </row>
    <row r="2167" spans="1:4">
      <c r="A2167" s="68" t="s">
        <v>2084</v>
      </c>
      <c r="B2167" s="68" t="s">
        <v>25132</v>
      </c>
      <c r="C2167" s="68" t="s">
        <v>16</v>
      </c>
      <c r="D2167" t="str">
        <f t="shared" si="33"/>
        <v>m3</v>
      </c>
    </row>
    <row r="2168" spans="1:4">
      <c r="A2168" s="68" t="s">
        <v>75</v>
      </c>
      <c r="B2168" s="68" t="s">
        <v>25132</v>
      </c>
      <c r="C2168" s="68" t="s">
        <v>16</v>
      </c>
      <c r="D2168" t="str">
        <f t="shared" si="33"/>
        <v>m3</v>
      </c>
    </row>
    <row r="2169" spans="1:4">
      <c r="A2169" s="68" t="s">
        <v>2085</v>
      </c>
      <c r="B2169" s="68" t="s">
        <v>25133</v>
      </c>
      <c r="C2169" s="68" t="s">
        <v>16</v>
      </c>
      <c r="D2169" t="str">
        <f t="shared" si="33"/>
        <v>m3</v>
      </c>
    </row>
    <row r="2170" spans="1:4">
      <c r="A2170" s="68" t="s">
        <v>2086</v>
      </c>
      <c r="B2170" s="68" t="s">
        <v>25133</v>
      </c>
      <c r="C2170" s="68" t="s">
        <v>16</v>
      </c>
      <c r="D2170" t="str">
        <f t="shared" si="33"/>
        <v>m3</v>
      </c>
    </row>
    <row r="2171" spans="1:4">
      <c r="A2171" s="68" t="s">
        <v>2087</v>
      </c>
      <c r="B2171" s="68" t="s">
        <v>25134</v>
      </c>
      <c r="C2171" s="68" t="s">
        <v>16</v>
      </c>
      <c r="D2171" t="str">
        <f t="shared" si="33"/>
        <v>m3</v>
      </c>
    </row>
    <row r="2172" spans="1:4">
      <c r="A2172" s="68" t="s">
        <v>2088</v>
      </c>
      <c r="B2172" s="68" t="s">
        <v>25134</v>
      </c>
      <c r="C2172" s="68" t="s">
        <v>16</v>
      </c>
      <c r="D2172" t="str">
        <f t="shared" si="33"/>
        <v>m3</v>
      </c>
    </row>
    <row r="2173" spans="1:4">
      <c r="A2173" s="68" t="s">
        <v>2089</v>
      </c>
      <c r="B2173" s="68" t="s">
        <v>25135</v>
      </c>
      <c r="C2173" s="68" t="s">
        <v>16</v>
      </c>
      <c r="D2173" t="str">
        <f t="shared" si="33"/>
        <v>m3</v>
      </c>
    </row>
    <row r="2174" spans="1:4">
      <c r="A2174" s="68" t="s">
        <v>2090</v>
      </c>
      <c r="B2174" s="68" t="s">
        <v>25135</v>
      </c>
      <c r="C2174" s="68" t="s">
        <v>16</v>
      </c>
      <c r="D2174" t="str">
        <f t="shared" si="33"/>
        <v>m3</v>
      </c>
    </row>
    <row r="2175" spans="1:4">
      <c r="A2175" s="68" t="s">
        <v>2091</v>
      </c>
      <c r="B2175" s="68" t="s">
        <v>25136</v>
      </c>
      <c r="C2175" s="68" t="s">
        <v>16</v>
      </c>
      <c r="D2175" t="str">
        <f t="shared" si="33"/>
        <v>m3</v>
      </c>
    </row>
    <row r="2176" spans="1:4">
      <c r="A2176" s="68" t="s">
        <v>2092</v>
      </c>
      <c r="B2176" s="68" t="s">
        <v>25136</v>
      </c>
      <c r="C2176" s="68" t="s">
        <v>16</v>
      </c>
      <c r="D2176" t="str">
        <f t="shared" si="33"/>
        <v>m3</v>
      </c>
    </row>
    <row r="2177" spans="1:4">
      <c r="A2177" s="68" t="s">
        <v>2093</v>
      </c>
      <c r="B2177" s="68" t="s">
        <v>24171</v>
      </c>
      <c r="C2177" s="68" t="s">
        <v>16</v>
      </c>
      <c r="D2177" t="str">
        <f t="shared" si="33"/>
        <v>m3</v>
      </c>
    </row>
    <row r="2178" spans="1:4">
      <c r="A2178" s="68" t="s">
        <v>76</v>
      </c>
      <c r="B2178" s="68" t="s">
        <v>24171</v>
      </c>
      <c r="C2178" s="68" t="s">
        <v>16</v>
      </c>
      <c r="D2178" t="str">
        <f t="shared" si="33"/>
        <v>m3</v>
      </c>
    </row>
    <row r="2179" spans="1:4">
      <c r="A2179" s="68" t="s">
        <v>2094</v>
      </c>
      <c r="B2179" s="68" t="s">
        <v>25137</v>
      </c>
      <c r="C2179" s="68" t="s">
        <v>16</v>
      </c>
      <c r="D2179" t="str">
        <f t="shared" si="33"/>
        <v>m3</v>
      </c>
    </row>
    <row r="2180" spans="1:4">
      <c r="A2180" s="68" t="s">
        <v>77</v>
      </c>
      <c r="B2180" s="68" t="s">
        <v>25137</v>
      </c>
      <c r="C2180" s="68" t="s">
        <v>16</v>
      </c>
      <c r="D2180" t="str">
        <f t="shared" si="33"/>
        <v>m3</v>
      </c>
    </row>
    <row r="2181" spans="1:4">
      <c r="A2181" s="68" t="s">
        <v>2095</v>
      </c>
      <c r="B2181" s="68" t="s">
        <v>25138</v>
      </c>
      <c r="C2181" s="68" t="s">
        <v>16</v>
      </c>
      <c r="D2181" t="str">
        <f t="shared" si="33"/>
        <v>m3</v>
      </c>
    </row>
    <row r="2182" spans="1:4">
      <c r="A2182" s="68" t="s">
        <v>2096</v>
      </c>
      <c r="B2182" s="68" t="s">
        <v>25138</v>
      </c>
      <c r="C2182" s="68" t="s">
        <v>16</v>
      </c>
      <c r="D2182" t="str">
        <f t="shared" si="33"/>
        <v>m3</v>
      </c>
    </row>
    <row r="2183" spans="1:4">
      <c r="A2183" s="68" t="s">
        <v>2097</v>
      </c>
      <c r="B2183" s="68" t="s">
        <v>25139</v>
      </c>
      <c r="C2183" s="68" t="s">
        <v>16</v>
      </c>
      <c r="D2183" t="str">
        <f t="shared" ref="D2183:D2246" si="34">LOWER(C2183)</f>
        <v>m3</v>
      </c>
    </row>
    <row r="2184" spans="1:4">
      <c r="A2184" s="68" t="s">
        <v>2098</v>
      </c>
      <c r="B2184" s="68" t="s">
        <v>25139</v>
      </c>
      <c r="C2184" s="68" t="s">
        <v>16</v>
      </c>
      <c r="D2184" t="str">
        <f t="shared" si="34"/>
        <v>m3</v>
      </c>
    </row>
    <row r="2185" spans="1:4">
      <c r="A2185" s="68" t="s">
        <v>2099</v>
      </c>
      <c r="B2185" s="68" t="s">
        <v>25140</v>
      </c>
      <c r="C2185" s="68" t="s">
        <v>16</v>
      </c>
      <c r="D2185" t="str">
        <f t="shared" si="34"/>
        <v>m3</v>
      </c>
    </row>
    <row r="2186" spans="1:4">
      <c r="A2186" s="68" t="s">
        <v>2100</v>
      </c>
      <c r="B2186" s="68" t="s">
        <v>25140</v>
      </c>
      <c r="C2186" s="68" t="s">
        <v>16</v>
      </c>
      <c r="D2186" t="str">
        <f t="shared" si="34"/>
        <v>m3</v>
      </c>
    </row>
    <row r="2187" spans="1:4">
      <c r="A2187" s="68" t="s">
        <v>2101</v>
      </c>
      <c r="B2187" s="68" t="s">
        <v>25141</v>
      </c>
      <c r="C2187" s="68" t="s">
        <v>16</v>
      </c>
      <c r="D2187" t="str">
        <f t="shared" si="34"/>
        <v>m3</v>
      </c>
    </row>
    <row r="2188" spans="1:4">
      <c r="A2188" s="68" t="s">
        <v>2102</v>
      </c>
      <c r="B2188" s="68" t="s">
        <v>25141</v>
      </c>
      <c r="C2188" s="68" t="s">
        <v>16</v>
      </c>
      <c r="D2188" t="str">
        <f t="shared" si="34"/>
        <v>m3</v>
      </c>
    </row>
    <row r="2189" spans="1:4">
      <c r="A2189" s="68" t="s">
        <v>2103</v>
      </c>
      <c r="B2189" s="68" t="s">
        <v>25142</v>
      </c>
      <c r="C2189" s="68" t="s">
        <v>16</v>
      </c>
      <c r="D2189" t="str">
        <f t="shared" si="34"/>
        <v>m3</v>
      </c>
    </row>
    <row r="2190" spans="1:4">
      <c r="A2190" s="68" t="s">
        <v>2104</v>
      </c>
      <c r="B2190" s="68" t="s">
        <v>25142</v>
      </c>
      <c r="C2190" s="68" t="s">
        <v>16</v>
      </c>
      <c r="D2190" t="str">
        <f t="shared" si="34"/>
        <v>m3</v>
      </c>
    </row>
    <row r="2191" spans="1:4">
      <c r="A2191" s="68" t="s">
        <v>2105</v>
      </c>
      <c r="B2191" s="68" t="s">
        <v>25143</v>
      </c>
      <c r="C2191" s="68" t="s">
        <v>16</v>
      </c>
      <c r="D2191" t="str">
        <f t="shared" si="34"/>
        <v>m3</v>
      </c>
    </row>
    <row r="2192" spans="1:4">
      <c r="A2192" s="68" t="s">
        <v>2106</v>
      </c>
      <c r="B2192" s="68" t="s">
        <v>25143</v>
      </c>
      <c r="C2192" s="68" t="s">
        <v>16</v>
      </c>
      <c r="D2192" t="str">
        <f t="shared" si="34"/>
        <v>m3</v>
      </c>
    </row>
    <row r="2193" spans="1:4">
      <c r="A2193" s="68" t="s">
        <v>2107</v>
      </c>
      <c r="B2193" s="68" t="s">
        <v>25144</v>
      </c>
      <c r="C2193" s="68" t="s">
        <v>16</v>
      </c>
      <c r="D2193" t="str">
        <f t="shared" si="34"/>
        <v>m3</v>
      </c>
    </row>
    <row r="2194" spans="1:4">
      <c r="A2194" s="68" t="s">
        <v>2108</v>
      </c>
      <c r="B2194" s="68" t="s">
        <v>25144</v>
      </c>
      <c r="C2194" s="68" t="s">
        <v>16</v>
      </c>
      <c r="D2194" t="str">
        <f t="shared" si="34"/>
        <v>m3</v>
      </c>
    </row>
    <row r="2195" spans="1:4">
      <c r="A2195" s="68" t="s">
        <v>2109</v>
      </c>
      <c r="B2195" s="68" t="s">
        <v>25145</v>
      </c>
      <c r="C2195" s="68" t="s">
        <v>16</v>
      </c>
      <c r="D2195" t="str">
        <f t="shared" si="34"/>
        <v>m3</v>
      </c>
    </row>
    <row r="2196" spans="1:4">
      <c r="A2196" s="68" t="s">
        <v>2110</v>
      </c>
      <c r="B2196" s="68" t="s">
        <v>25145</v>
      </c>
      <c r="C2196" s="68" t="s">
        <v>16</v>
      </c>
      <c r="D2196" t="str">
        <f t="shared" si="34"/>
        <v>m3</v>
      </c>
    </row>
    <row r="2197" spans="1:4">
      <c r="A2197" s="68" t="s">
        <v>2111</v>
      </c>
      <c r="B2197" s="68" t="s">
        <v>25146</v>
      </c>
      <c r="C2197" s="68" t="s">
        <v>16</v>
      </c>
      <c r="D2197" t="str">
        <f t="shared" si="34"/>
        <v>m3</v>
      </c>
    </row>
    <row r="2198" spans="1:4">
      <c r="A2198" s="68" t="s">
        <v>2112</v>
      </c>
      <c r="B2198" s="68" t="s">
        <v>25146</v>
      </c>
      <c r="C2198" s="68" t="s">
        <v>16</v>
      </c>
      <c r="D2198" t="str">
        <f t="shared" si="34"/>
        <v>m3</v>
      </c>
    </row>
    <row r="2199" spans="1:4">
      <c r="A2199" s="68" t="s">
        <v>2113</v>
      </c>
      <c r="B2199" s="68" t="s">
        <v>25147</v>
      </c>
      <c r="C2199" s="68" t="s">
        <v>16</v>
      </c>
      <c r="D2199" t="str">
        <f t="shared" si="34"/>
        <v>m3</v>
      </c>
    </row>
    <row r="2200" spans="1:4">
      <c r="A2200" s="68" t="s">
        <v>2114</v>
      </c>
      <c r="B2200" s="68" t="s">
        <v>25147</v>
      </c>
      <c r="C2200" s="68" t="s">
        <v>16</v>
      </c>
      <c r="D2200" t="str">
        <f t="shared" si="34"/>
        <v>m3</v>
      </c>
    </row>
    <row r="2201" spans="1:4">
      <c r="A2201" s="68" t="s">
        <v>2115</v>
      </c>
      <c r="B2201" s="68" t="s">
        <v>25148</v>
      </c>
      <c r="C2201" s="68" t="s">
        <v>16</v>
      </c>
      <c r="D2201" t="str">
        <f t="shared" si="34"/>
        <v>m3</v>
      </c>
    </row>
    <row r="2202" spans="1:4">
      <c r="A2202" s="68" t="s">
        <v>2116</v>
      </c>
      <c r="B2202" s="68" t="s">
        <v>25148</v>
      </c>
      <c r="C2202" s="68" t="s">
        <v>16</v>
      </c>
      <c r="D2202" t="str">
        <f t="shared" si="34"/>
        <v>m3</v>
      </c>
    </row>
    <row r="2203" spans="1:4">
      <c r="A2203" s="68" t="s">
        <v>2117</v>
      </c>
      <c r="B2203" s="68" t="s">
        <v>25149</v>
      </c>
      <c r="C2203" s="68" t="s">
        <v>16</v>
      </c>
      <c r="D2203" t="str">
        <f t="shared" si="34"/>
        <v>m3</v>
      </c>
    </row>
    <row r="2204" spans="1:4">
      <c r="A2204" s="68" t="s">
        <v>2118</v>
      </c>
      <c r="B2204" s="68" t="s">
        <v>25149</v>
      </c>
      <c r="C2204" s="68" t="s">
        <v>16</v>
      </c>
      <c r="D2204" t="str">
        <f t="shared" si="34"/>
        <v>m3</v>
      </c>
    </row>
    <row r="2205" spans="1:4">
      <c r="A2205" s="68" t="s">
        <v>2119</v>
      </c>
      <c r="B2205" s="68" t="s">
        <v>25150</v>
      </c>
      <c r="C2205" s="68" t="s">
        <v>16</v>
      </c>
      <c r="D2205" t="str">
        <f t="shared" si="34"/>
        <v>m3</v>
      </c>
    </row>
    <row r="2206" spans="1:4">
      <c r="A2206" s="68" t="s">
        <v>2120</v>
      </c>
      <c r="B2206" s="68" t="s">
        <v>25150</v>
      </c>
      <c r="C2206" s="68" t="s">
        <v>16</v>
      </c>
      <c r="D2206" t="str">
        <f t="shared" si="34"/>
        <v>m3</v>
      </c>
    </row>
    <row r="2207" spans="1:4">
      <c r="A2207" s="68" t="s">
        <v>2121</v>
      </c>
      <c r="B2207" s="68" t="s">
        <v>25151</v>
      </c>
      <c r="C2207" s="68" t="s">
        <v>16</v>
      </c>
      <c r="D2207" t="str">
        <f t="shared" si="34"/>
        <v>m3</v>
      </c>
    </row>
    <row r="2208" spans="1:4">
      <c r="A2208" s="68" t="s">
        <v>2122</v>
      </c>
      <c r="B2208" s="68" t="s">
        <v>25151</v>
      </c>
      <c r="C2208" s="68" t="s">
        <v>16</v>
      </c>
      <c r="D2208" t="str">
        <f t="shared" si="34"/>
        <v>m3</v>
      </c>
    </row>
    <row r="2209" spans="1:4">
      <c r="A2209" s="68" t="s">
        <v>2123</v>
      </c>
      <c r="B2209" s="68" t="s">
        <v>25152</v>
      </c>
      <c r="C2209" s="68" t="s">
        <v>16</v>
      </c>
      <c r="D2209" t="str">
        <f t="shared" si="34"/>
        <v>m3</v>
      </c>
    </row>
    <row r="2210" spans="1:4">
      <c r="A2210" s="837" t="s">
        <v>2124</v>
      </c>
      <c r="B2210" s="68" t="s">
        <v>25152</v>
      </c>
      <c r="C2210" s="68" t="s">
        <v>16</v>
      </c>
      <c r="D2210" t="str">
        <f t="shared" si="34"/>
        <v>m3</v>
      </c>
    </row>
    <row r="2211" spans="1:4">
      <c r="A2211" s="68" t="s">
        <v>2125</v>
      </c>
      <c r="B2211" s="68" t="s">
        <v>25153</v>
      </c>
      <c r="C2211" s="68" t="s">
        <v>16</v>
      </c>
      <c r="D2211" t="str">
        <f t="shared" si="34"/>
        <v>m3</v>
      </c>
    </row>
    <row r="2212" spans="1:4">
      <c r="A2212" s="837" t="s">
        <v>2126</v>
      </c>
      <c r="B2212" s="68" t="s">
        <v>25153</v>
      </c>
      <c r="C2212" s="68" t="s">
        <v>16</v>
      </c>
      <c r="D2212" t="str">
        <f t="shared" si="34"/>
        <v>m3</v>
      </c>
    </row>
    <row r="2213" spans="1:4">
      <c r="A2213" s="68" t="s">
        <v>2127</v>
      </c>
      <c r="B2213" s="68" t="s">
        <v>25154</v>
      </c>
      <c r="C2213" s="68" t="s">
        <v>16</v>
      </c>
      <c r="D2213" t="str">
        <f t="shared" si="34"/>
        <v>m3</v>
      </c>
    </row>
    <row r="2214" spans="1:4">
      <c r="A2214" s="68" t="s">
        <v>2128</v>
      </c>
      <c r="B2214" s="68" t="s">
        <v>25154</v>
      </c>
      <c r="C2214" s="68" t="s">
        <v>16</v>
      </c>
      <c r="D2214" t="str">
        <f t="shared" si="34"/>
        <v>m3</v>
      </c>
    </row>
    <row r="2215" spans="1:4">
      <c r="A2215" s="68" t="s">
        <v>2129</v>
      </c>
      <c r="B2215" s="68" t="s">
        <v>25155</v>
      </c>
      <c r="C2215" s="68" t="s">
        <v>16</v>
      </c>
      <c r="D2215" t="str">
        <f t="shared" si="34"/>
        <v>m3</v>
      </c>
    </row>
    <row r="2216" spans="1:4">
      <c r="A2216" s="837" t="s">
        <v>2130</v>
      </c>
      <c r="B2216" s="68" t="s">
        <v>25155</v>
      </c>
      <c r="C2216" s="68" t="s">
        <v>16</v>
      </c>
      <c r="D2216" t="str">
        <f t="shared" si="34"/>
        <v>m3</v>
      </c>
    </row>
    <row r="2217" spans="1:4">
      <c r="A2217" s="68" t="s">
        <v>2131</v>
      </c>
      <c r="B2217" s="68" t="s">
        <v>25156</v>
      </c>
      <c r="C2217" s="68" t="s">
        <v>16</v>
      </c>
      <c r="D2217" t="str">
        <f t="shared" si="34"/>
        <v>m3</v>
      </c>
    </row>
    <row r="2218" spans="1:4">
      <c r="A2218" s="68" t="s">
        <v>2132</v>
      </c>
      <c r="B2218" s="68" t="s">
        <v>25156</v>
      </c>
      <c r="C2218" s="68" t="s">
        <v>16</v>
      </c>
      <c r="D2218" t="str">
        <f t="shared" si="34"/>
        <v>m3</v>
      </c>
    </row>
    <row r="2219" spans="1:4">
      <c r="A2219" s="68" t="s">
        <v>2133</v>
      </c>
      <c r="B2219" s="68" t="s">
        <v>25157</v>
      </c>
      <c r="C2219" s="68" t="s">
        <v>16</v>
      </c>
      <c r="D2219" t="str">
        <f t="shared" si="34"/>
        <v>m3</v>
      </c>
    </row>
    <row r="2220" spans="1:4">
      <c r="A2220" s="68" t="s">
        <v>2134</v>
      </c>
      <c r="B2220" s="68" t="s">
        <v>25157</v>
      </c>
      <c r="C2220" s="68" t="s">
        <v>16</v>
      </c>
      <c r="D2220" t="str">
        <f t="shared" si="34"/>
        <v>m3</v>
      </c>
    </row>
    <row r="2221" spans="1:4">
      <c r="A2221" s="68" t="s">
        <v>2135</v>
      </c>
      <c r="B2221" s="68" t="s">
        <v>25158</v>
      </c>
      <c r="C2221" s="68" t="s">
        <v>16</v>
      </c>
      <c r="D2221" t="str">
        <f t="shared" si="34"/>
        <v>m3</v>
      </c>
    </row>
    <row r="2222" spans="1:4">
      <c r="A2222" s="68" t="s">
        <v>2136</v>
      </c>
      <c r="B2222" s="68" t="s">
        <v>25158</v>
      </c>
      <c r="C2222" s="68" t="s">
        <v>16</v>
      </c>
      <c r="D2222" t="str">
        <f t="shared" si="34"/>
        <v>m3</v>
      </c>
    </row>
    <row r="2223" spans="1:4">
      <c r="A2223" s="68" t="s">
        <v>2137</v>
      </c>
      <c r="B2223" s="68" t="s">
        <v>25159</v>
      </c>
      <c r="C2223" s="68" t="s">
        <v>16</v>
      </c>
      <c r="D2223" t="str">
        <f t="shared" si="34"/>
        <v>m3</v>
      </c>
    </row>
    <row r="2224" spans="1:4">
      <c r="A2224" s="68" t="s">
        <v>2138</v>
      </c>
      <c r="B2224" s="68" t="s">
        <v>25159</v>
      </c>
      <c r="C2224" s="68" t="s">
        <v>16</v>
      </c>
      <c r="D2224" t="str">
        <f t="shared" si="34"/>
        <v>m3</v>
      </c>
    </row>
    <row r="2225" spans="1:4">
      <c r="A2225" s="68" t="s">
        <v>2139</v>
      </c>
      <c r="B2225" s="68" t="s">
        <v>25160</v>
      </c>
      <c r="C2225" s="68" t="s">
        <v>16</v>
      </c>
      <c r="D2225" t="str">
        <f t="shared" si="34"/>
        <v>m3</v>
      </c>
    </row>
    <row r="2226" spans="1:4">
      <c r="A2226" s="68" t="s">
        <v>2140</v>
      </c>
      <c r="B2226" s="68" t="s">
        <v>25160</v>
      </c>
      <c r="C2226" s="68" t="s">
        <v>16</v>
      </c>
      <c r="D2226" t="str">
        <f t="shared" si="34"/>
        <v>m3</v>
      </c>
    </row>
    <row r="2227" spans="1:4">
      <c r="A2227" s="68" t="s">
        <v>2141</v>
      </c>
      <c r="B2227" s="68" t="s">
        <v>25161</v>
      </c>
      <c r="C2227" s="68" t="s">
        <v>16</v>
      </c>
      <c r="D2227" t="str">
        <f t="shared" si="34"/>
        <v>m3</v>
      </c>
    </row>
    <row r="2228" spans="1:4">
      <c r="A2228" s="68" t="s">
        <v>2142</v>
      </c>
      <c r="B2228" s="68" t="s">
        <v>25161</v>
      </c>
      <c r="C2228" s="68" t="s">
        <v>16</v>
      </c>
      <c r="D2228" t="str">
        <f t="shared" si="34"/>
        <v>m3</v>
      </c>
    </row>
    <row r="2229" spans="1:4">
      <c r="A2229" s="68" t="s">
        <v>2143</v>
      </c>
      <c r="B2229" s="68" t="s">
        <v>25162</v>
      </c>
      <c r="C2229" s="68" t="s">
        <v>16</v>
      </c>
      <c r="D2229" t="str">
        <f t="shared" si="34"/>
        <v>m3</v>
      </c>
    </row>
    <row r="2230" spans="1:4">
      <c r="A2230" s="68" t="s">
        <v>2144</v>
      </c>
      <c r="B2230" s="68" t="s">
        <v>25162</v>
      </c>
      <c r="C2230" s="68" t="s">
        <v>16</v>
      </c>
      <c r="D2230" t="str">
        <f t="shared" si="34"/>
        <v>m3</v>
      </c>
    </row>
    <row r="2231" spans="1:4">
      <c r="A2231" s="68" t="s">
        <v>2145</v>
      </c>
      <c r="B2231" s="68" t="s">
        <v>25163</v>
      </c>
      <c r="C2231" s="68" t="s">
        <v>16</v>
      </c>
      <c r="D2231" t="str">
        <f t="shared" si="34"/>
        <v>m3</v>
      </c>
    </row>
    <row r="2232" spans="1:4">
      <c r="A2232" s="68" t="s">
        <v>2146</v>
      </c>
      <c r="B2232" s="68" t="s">
        <v>25163</v>
      </c>
      <c r="C2232" s="68" t="s">
        <v>16</v>
      </c>
      <c r="D2232" t="str">
        <f t="shared" si="34"/>
        <v>m3</v>
      </c>
    </row>
    <row r="2233" spans="1:4">
      <c r="A2233" s="68" t="s">
        <v>2147</v>
      </c>
      <c r="B2233" s="68" t="s">
        <v>24185</v>
      </c>
      <c r="C2233" s="68" t="s">
        <v>16</v>
      </c>
      <c r="D2233" t="str">
        <f t="shared" si="34"/>
        <v>m3</v>
      </c>
    </row>
    <row r="2234" spans="1:4">
      <c r="A2234" s="68" t="s">
        <v>78</v>
      </c>
      <c r="B2234" s="68" t="s">
        <v>24185</v>
      </c>
      <c r="C2234" s="68" t="s">
        <v>16</v>
      </c>
      <c r="D2234" t="str">
        <f t="shared" si="34"/>
        <v>m3</v>
      </c>
    </row>
    <row r="2235" spans="1:4">
      <c r="A2235" s="68" t="s">
        <v>2148</v>
      </c>
      <c r="B2235" s="68" t="s">
        <v>25164</v>
      </c>
      <c r="C2235" s="68" t="s">
        <v>16</v>
      </c>
      <c r="D2235" t="str">
        <f t="shared" si="34"/>
        <v>m3</v>
      </c>
    </row>
    <row r="2236" spans="1:4">
      <c r="A2236" s="68" t="s">
        <v>2149</v>
      </c>
      <c r="B2236" s="68" t="s">
        <v>25164</v>
      </c>
      <c r="C2236" s="68" t="s">
        <v>16</v>
      </c>
      <c r="D2236" t="str">
        <f t="shared" si="34"/>
        <v>m3</v>
      </c>
    </row>
    <row r="2237" spans="1:4">
      <c r="A2237" s="68" t="s">
        <v>2150</v>
      </c>
      <c r="B2237" s="68" t="s">
        <v>25165</v>
      </c>
      <c r="C2237" s="68" t="s">
        <v>16</v>
      </c>
      <c r="D2237" t="str">
        <f t="shared" si="34"/>
        <v>m3</v>
      </c>
    </row>
    <row r="2238" spans="1:4">
      <c r="A2238" s="68" t="s">
        <v>2151</v>
      </c>
      <c r="B2238" s="68" t="s">
        <v>25165</v>
      </c>
      <c r="C2238" s="68" t="s">
        <v>16</v>
      </c>
      <c r="D2238" t="str">
        <f t="shared" si="34"/>
        <v>m3</v>
      </c>
    </row>
    <row r="2239" spans="1:4">
      <c r="A2239" s="68" t="s">
        <v>2152</v>
      </c>
      <c r="B2239" s="68" t="s">
        <v>25166</v>
      </c>
      <c r="C2239" s="68" t="s">
        <v>16</v>
      </c>
      <c r="D2239" t="str">
        <f t="shared" si="34"/>
        <v>m3</v>
      </c>
    </row>
    <row r="2240" spans="1:4">
      <c r="A2240" s="68" t="s">
        <v>2153</v>
      </c>
      <c r="B2240" s="68" t="s">
        <v>25166</v>
      </c>
      <c r="C2240" s="68" t="s">
        <v>16</v>
      </c>
      <c r="D2240" t="str">
        <f t="shared" si="34"/>
        <v>m3</v>
      </c>
    </row>
    <row r="2241" spans="1:4">
      <c r="A2241" s="68" t="s">
        <v>2154</v>
      </c>
      <c r="B2241" s="68" t="s">
        <v>25167</v>
      </c>
      <c r="C2241" s="68" t="s">
        <v>16</v>
      </c>
      <c r="D2241" t="str">
        <f t="shared" si="34"/>
        <v>m3</v>
      </c>
    </row>
    <row r="2242" spans="1:4">
      <c r="A2242" s="68" t="s">
        <v>2155</v>
      </c>
      <c r="B2242" s="68" t="s">
        <v>25167</v>
      </c>
      <c r="C2242" s="68" t="s">
        <v>16</v>
      </c>
      <c r="D2242" t="str">
        <f t="shared" si="34"/>
        <v>m3</v>
      </c>
    </row>
    <row r="2243" spans="1:4">
      <c r="A2243" s="68" t="s">
        <v>2156</v>
      </c>
      <c r="B2243" s="68" t="s">
        <v>25168</v>
      </c>
      <c r="C2243" s="68" t="s">
        <v>16</v>
      </c>
      <c r="D2243" t="str">
        <f t="shared" si="34"/>
        <v>m3</v>
      </c>
    </row>
    <row r="2244" spans="1:4">
      <c r="A2244" s="68" t="s">
        <v>2157</v>
      </c>
      <c r="B2244" s="68" t="s">
        <v>25168</v>
      </c>
      <c r="C2244" s="68" t="s">
        <v>16</v>
      </c>
      <c r="D2244" t="str">
        <f t="shared" si="34"/>
        <v>m3</v>
      </c>
    </row>
    <row r="2245" spans="1:4">
      <c r="A2245" s="68" t="s">
        <v>2158</v>
      </c>
      <c r="B2245" s="68" t="s">
        <v>25169</v>
      </c>
      <c r="C2245" s="68" t="s">
        <v>16</v>
      </c>
      <c r="D2245" t="str">
        <f t="shared" si="34"/>
        <v>m3</v>
      </c>
    </row>
    <row r="2246" spans="1:4">
      <c r="A2246" s="68" t="s">
        <v>2159</v>
      </c>
      <c r="B2246" s="68" t="s">
        <v>25169</v>
      </c>
      <c r="C2246" s="68" t="s">
        <v>16</v>
      </c>
      <c r="D2246" t="str">
        <f t="shared" si="34"/>
        <v>m3</v>
      </c>
    </row>
    <row r="2247" spans="1:4">
      <c r="A2247" s="68" t="s">
        <v>2160</v>
      </c>
      <c r="B2247" s="68" t="s">
        <v>25170</v>
      </c>
      <c r="C2247" s="68" t="s">
        <v>16</v>
      </c>
      <c r="D2247" t="str">
        <f t="shared" ref="D2247:D2310" si="35">LOWER(C2247)</f>
        <v>m3</v>
      </c>
    </row>
    <row r="2248" spans="1:4">
      <c r="A2248" s="68" t="s">
        <v>2161</v>
      </c>
      <c r="B2248" s="68" t="s">
        <v>25170</v>
      </c>
      <c r="C2248" s="68" t="s">
        <v>16</v>
      </c>
      <c r="D2248" t="str">
        <f t="shared" si="35"/>
        <v>m3</v>
      </c>
    </row>
    <row r="2249" spans="1:4">
      <c r="A2249" s="68" t="s">
        <v>2162</v>
      </c>
      <c r="B2249" s="68" t="s">
        <v>24177</v>
      </c>
      <c r="C2249" s="68" t="s">
        <v>16</v>
      </c>
      <c r="D2249" t="str">
        <f t="shared" si="35"/>
        <v>m3</v>
      </c>
    </row>
    <row r="2250" spans="1:4">
      <c r="A2250" s="68" t="s">
        <v>79</v>
      </c>
      <c r="B2250" s="68" t="s">
        <v>24177</v>
      </c>
      <c r="C2250" s="68" t="s">
        <v>16</v>
      </c>
      <c r="D2250" t="str">
        <f t="shared" si="35"/>
        <v>m3</v>
      </c>
    </row>
    <row r="2251" spans="1:4">
      <c r="A2251" s="68" t="s">
        <v>2163</v>
      </c>
      <c r="B2251" s="68" t="s">
        <v>25171</v>
      </c>
      <c r="C2251" s="68" t="s">
        <v>16</v>
      </c>
      <c r="D2251" t="str">
        <f t="shared" si="35"/>
        <v>m3</v>
      </c>
    </row>
    <row r="2252" spans="1:4">
      <c r="A2252" s="68" t="s">
        <v>2164</v>
      </c>
      <c r="B2252" s="68" t="s">
        <v>25171</v>
      </c>
      <c r="C2252" s="68" t="s">
        <v>16</v>
      </c>
      <c r="D2252" t="str">
        <f t="shared" si="35"/>
        <v>m3</v>
      </c>
    </row>
    <row r="2253" spans="1:4">
      <c r="A2253" s="68" t="s">
        <v>2165</v>
      </c>
      <c r="B2253" s="68" t="s">
        <v>25172</v>
      </c>
      <c r="C2253" s="68" t="s">
        <v>16</v>
      </c>
      <c r="D2253" t="str">
        <f t="shared" si="35"/>
        <v>m3</v>
      </c>
    </row>
    <row r="2254" spans="1:4">
      <c r="A2254" s="68" t="s">
        <v>2166</v>
      </c>
      <c r="B2254" s="68" t="s">
        <v>25172</v>
      </c>
      <c r="C2254" s="68" t="s">
        <v>16</v>
      </c>
      <c r="D2254" t="str">
        <f t="shared" si="35"/>
        <v>m3</v>
      </c>
    </row>
    <row r="2255" spans="1:4">
      <c r="A2255" s="68" t="s">
        <v>2167</v>
      </c>
      <c r="B2255" s="68" t="s">
        <v>25173</v>
      </c>
      <c r="C2255" s="68" t="s">
        <v>16</v>
      </c>
      <c r="D2255" t="str">
        <f t="shared" si="35"/>
        <v>m3</v>
      </c>
    </row>
    <row r="2256" spans="1:4">
      <c r="A2256" s="68" t="s">
        <v>2168</v>
      </c>
      <c r="B2256" s="68" t="s">
        <v>25173</v>
      </c>
      <c r="C2256" s="68" t="s">
        <v>16</v>
      </c>
      <c r="D2256" t="str">
        <f t="shared" si="35"/>
        <v>m3</v>
      </c>
    </row>
    <row r="2257" spans="1:4">
      <c r="A2257" s="68" t="s">
        <v>2169</v>
      </c>
      <c r="B2257" s="68" t="s">
        <v>25174</v>
      </c>
      <c r="C2257" s="68" t="s">
        <v>16</v>
      </c>
      <c r="D2257" t="str">
        <f t="shared" si="35"/>
        <v>m3</v>
      </c>
    </row>
    <row r="2258" spans="1:4">
      <c r="A2258" s="68" t="s">
        <v>2170</v>
      </c>
      <c r="B2258" s="68" t="s">
        <v>25174</v>
      </c>
      <c r="C2258" s="68" t="s">
        <v>16</v>
      </c>
      <c r="D2258" t="str">
        <f t="shared" si="35"/>
        <v>m3</v>
      </c>
    </row>
    <row r="2259" spans="1:4">
      <c r="A2259" s="68" t="s">
        <v>2171</v>
      </c>
      <c r="B2259" s="68" t="s">
        <v>25175</v>
      </c>
      <c r="C2259" s="68" t="s">
        <v>16</v>
      </c>
      <c r="D2259" t="str">
        <f t="shared" si="35"/>
        <v>m3</v>
      </c>
    </row>
    <row r="2260" spans="1:4">
      <c r="A2260" s="68" t="s">
        <v>2172</v>
      </c>
      <c r="B2260" s="68" t="s">
        <v>25175</v>
      </c>
      <c r="C2260" s="68" t="s">
        <v>16</v>
      </c>
      <c r="D2260" t="str">
        <f t="shared" si="35"/>
        <v>m3</v>
      </c>
    </row>
    <row r="2261" spans="1:4">
      <c r="A2261" s="68" t="s">
        <v>2173</v>
      </c>
      <c r="B2261" s="68" t="s">
        <v>25176</v>
      </c>
      <c r="C2261" s="68" t="s">
        <v>16</v>
      </c>
      <c r="D2261" t="str">
        <f t="shared" si="35"/>
        <v>m3</v>
      </c>
    </row>
    <row r="2262" spans="1:4">
      <c r="A2262" s="68" t="s">
        <v>2174</v>
      </c>
      <c r="B2262" s="68" t="s">
        <v>25176</v>
      </c>
      <c r="C2262" s="68" t="s">
        <v>16</v>
      </c>
      <c r="D2262" t="str">
        <f t="shared" si="35"/>
        <v>m3</v>
      </c>
    </row>
    <row r="2263" spans="1:4">
      <c r="A2263" s="68" t="s">
        <v>2175</v>
      </c>
      <c r="B2263" s="68" t="s">
        <v>25177</v>
      </c>
      <c r="C2263" s="68" t="s">
        <v>16</v>
      </c>
      <c r="D2263" t="str">
        <f t="shared" si="35"/>
        <v>m3</v>
      </c>
    </row>
    <row r="2264" spans="1:4">
      <c r="A2264" s="68" t="s">
        <v>2176</v>
      </c>
      <c r="B2264" s="68" t="s">
        <v>25177</v>
      </c>
      <c r="C2264" s="68" t="s">
        <v>16</v>
      </c>
      <c r="D2264" t="str">
        <f t="shared" si="35"/>
        <v>m3</v>
      </c>
    </row>
    <row r="2265" spans="1:4">
      <c r="A2265" s="68" t="s">
        <v>2177</v>
      </c>
      <c r="B2265" s="68" t="s">
        <v>25178</v>
      </c>
      <c r="C2265" s="68" t="s">
        <v>16</v>
      </c>
      <c r="D2265" t="str">
        <f t="shared" si="35"/>
        <v>m3</v>
      </c>
    </row>
    <row r="2266" spans="1:4">
      <c r="A2266" s="68" t="s">
        <v>2178</v>
      </c>
      <c r="B2266" s="68" t="s">
        <v>25178</v>
      </c>
      <c r="C2266" s="68" t="s">
        <v>16</v>
      </c>
      <c r="D2266" t="str">
        <f t="shared" si="35"/>
        <v>m3</v>
      </c>
    </row>
    <row r="2267" spans="1:4">
      <c r="A2267" s="68" t="s">
        <v>2179</v>
      </c>
      <c r="B2267" s="68" t="s">
        <v>25179</v>
      </c>
      <c r="C2267" s="68" t="s">
        <v>16</v>
      </c>
      <c r="D2267" t="str">
        <f t="shared" si="35"/>
        <v>m3</v>
      </c>
    </row>
    <row r="2268" spans="1:4">
      <c r="A2268" s="68" t="s">
        <v>2180</v>
      </c>
      <c r="B2268" s="68" t="s">
        <v>25179</v>
      </c>
      <c r="C2268" s="68" t="s">
        <v>16</v>
      </c>
      <c r="D2268" t="str">
        <f t="shared" si="35"/>
        <v>m3</v>
      </c>
    </row>
    <row r="2269" spans="1:4">
      <c r="A2269" s="68" t="s">
        <v>2181</v>
      </c>
      <c r="B2269" s="68" t="s">
        <v>25180</v>
      </c>
      <c r="C2269" s="68" t="s">
        <v>16</v>
      </c>
      <c r="D2269" t="str">
        <f t="shared" si="35"/>
        <v>m3</v>
      </c>
    </row>
    <row r="2270" spans="1:4">
      <c r="A2270" s="68" t="s">
        <v>2182</v>
      </c>
      <c r="B2270" s="68" t="s">
        <v>25180</v>
      </c>
      <c r="C2270" s="68" t="s">
        <v>16</v>
      </c>
      <c r="D2270" t="str">
        <f t="shared" si="35"/>
        <v>m3</v>
      </c>
    </row>
    <row r="2271" spans="1:4">
      <c r="A2271" s="68" t="s">
        <v>2183</v>
      </c>
      <c r="B2271" s="68" t="s">
        <v>25181</v>
      </c>
      <c r="C2271" s="68" t="s">
        <v>16</v>
      </c>
      <c r="D2271" t="str">
        <f t="shared" si="35"/>
        <v>m3</v>
      </c>
    </row>
    <row r="2272" spans="1:4">
      <c r="A2272" s="68" t="s">
        <v>2184</v>
      </c>
      <c r="B2272" s="68" t="s">
        <v>25181</v>
      </c>
      <c r="C2272" s="68" t="s">
        <v>16</v>
      </c>
      <c r="D2272" t="str">
        <f t="shared" si="35"/>
        <v>m3</v>
      </c>
    </row>
    <row r="2273" spans="1:4">
      <c r="A2273" s="68" t="s">
        <v>2185</v>
      </c>
      <c r="B2273" s="68" t="s">
        <v>25182</v>
      </c>
      <c r="C2273" s="68" t="s">
        <v>16</v>
      </c>
      <c r="D2273" t="str">
        <f t="shared" si="35"/>
        <v>m3</v>
      </c>
    </row>
    <row r="2274" spans="1:4">
      <c r="A2274" s="68" t="s">
        <v>2186</v>
      </c>
      <c r="B2274" s="68" t="s">
        <v>25182</v>
      </c>
      <c r="C2274" s="68" t="s">
        <v>16</v>
      </c>
      <c r="D2274" t="str">
        <f t="shared" si="35"/>
        <v>m3</v>
      </c>
    </row>
    <row r="2275" spans="1:4">
      <c r="A2275" s="68" t="s">
        <v>2187</v>
      </c>
      <c r="B2275" s="68" t="s">
        <v>25183</v>
      </c>
      <c r="C2275" s="68" t="s">
        <v>16</v>
      </c>
      <c r="D2275" t="str">
        <f t="shared" si="35"/>
        <v>m3</v>
      </c>
    </row>
    <row r="2276" spans="1:4">
      <c r="A2276" s="68" t="s">
        <v>2188</v>
      </c>
      <c r="B2276" s="68" t="s">
        <v>25183</v>
      </c>
      <c r="C2276" s="68" t="s">
        <v>16</v>
      </c>
      <c r="D2276" t="str">
        <f t="shared" si="35"/>
        <v>m3</v>
      </c>
    </row>
    <row r="2277" spans="1:4">
      <c r="A2277" s="68" t="s">
        <v>2189</v>
      </c>
      <c r="B2277" s="68" t="s">
        <v>25184</v>
      </c>
      <c r="C2277" s="68" t="s">
        <v>16</v>
      </c>
      <c r="D2277" t="str">
        <f t="shared" si="35"/>
        <v>m3</v>
      </c>
    </row>
    <row r="2278" spans="1:4">
      <c r="A2278" s="68" t="s">
        <v>2190</v>
      </c>
      <c r="B2278" s="68" t="s">
        <v>25184</v>
      </c>
      <c r="C2278" s="68" t="s">
        <v>16</v>
      </c>
      <c r="D2278" t="str">
        <f t="shared" si="35"/>
        <v>m3</v>
      </c>
    </row>
    <row r="2279" spans="1:4">
      <c r="A2279" s="68" t="s">
        <v>2191</v>
      </c>
      <c r="B2279" s="68" t="s">
        <v>25185</v>
      </c>
      <c r="C2279" s="68" t="s">
        <v>16</v>
      </c>
      <c r="D2279" t="str">
        <f t="shared" si="35"/>
        <v>m3</v>
      </c>
    </row>
    <row r="2280" spans="1:4">
      <c r="A2280" s="68" t="s">
        <v>2192</v>
      </c>
      <c r="B2280" s="68" t="s">
        <v>25185</v>
      </c>
      <c r="C2280" s="68" t="s">
        <v>16</v>
      </c>
      <c r="D2280" t="str">
        <f t="shared" si="35"/>
        <v>m3</v>
      </c>
    </row>
    <row r="2281" spans="1:4">
      <c r="A2281" s="68" t="s">
        <v>2193</v>
      </c>
      <c r="B2281" s="68" t="s">
        <v>25186</v>
      </c>
      <c r="C2281" s="68" t="s">
        <v>16</v>
      </c>
      <c r="D2281" t="str">
        <f t="shared" si="35"/>
        <v>m3</v>
      </c>
    </row>
    <row r="2282" spans="1:4">
      <c r="A2282" s="68" t="s">
        <v>2194</v>
      </c>
      <c r="B2282" s="68" t="s">
        <v>25186</v>
      </c>
      <c r="C2282" s="68" t="s">
        <v>16</v>
      </c>
      <c r="D2282" t="str">
        <f t="shared" si="35"/>
        <v>m3</v>
      </c>
    </row>
    <row r="2283" spans="1:4">
      <c r="A2283" s="68" t="s">
        <v>2195</v>
      </c>
      <c r="B2283" s="68" t="s">
        <v>25187</v>
      </c>
      <c r="C2283" s="68" t="s">
        <v>16</v>
      </c>
      <c r="D2283" t="str">
        <f t="shared" si="35"/>
        <v>m3</v>
      </c>
    </row>
    <row r="2284" spans="1:4">
      <c r="A2284" s="68" t="s">
        <v>2196</v>
      </c>
      <c r="B2284" s="68" t="s">
        <v>25187</v>
      </c>
      <c r="C2284" s="68" t="s">
        <v>16</v>
      </c>
      <c r="D2284" t="str">
        <f t="shared" si="35"/>
        <v>m3</v>
      </c>
    </row>
    <row r="2285" spans="1:4">
      <c r="A2285" s="68" t="s">
        <v>2197</v>
      </c>
      <c r="B2285" s="68" t="s">
        <v>25188</v>
      </c>
      <c r="C2285" s="68" t="s">
        <v>16</v>
      </c>
      <c r="D2285" t="str">
        <f t="shared" si="35"/>
        <v>m3</v>
      </c>
    </row>
    <row r="2286" spans="1:4">
      <c r="A2286" s="68" t="s">
        <v>2198</v>
      </c>
      <c r="B2286" s="68" t="s">
        <v>25188</v>
      </c>
      <c r="C2286" s="68" t="s">
        <v>16</v>
      </c>
      <c r="D2286" t="str">
        <f t="shared" si="35"/>
        <v>m3</v>
      </c>
    </row>
    <row r="2287" spans="1:4">
      <c r="A2287" s="68" t="s">
        <v>2199</v>
      </c>
      <c r="B2287" s="68" t="s">
        <v>25189</v>
      </c>
      <c r="C2287" s="68" t="s">
        <v>16</v>
      </c>
      <c r="D2287" t="str">
        <f t="shared" si="35"/>
        <v>m3</v>
      </c>
    </row>
    <row r="2288" spans="1:4">
      <c r="A2288" s="68" t="s">
        <v>2200</v>
      </c>
      <c r="B2288" s="68" t="s">
        <v>25189</v>
      </c>
      <c r="C2288" s="68" t="s">
        <v>16</v>
      </c>
      <c r="D2288" t="str">
        <f t="shared" si="35"/>
        <v>m3</v>
      </c>
    </row>
    <row r="2289" spans="1:4">
      <c r="A2289" s="68" t="s">
        <v>2201</v>
      </c>
      <c r="B2289" s="68" t="s">
        <v>25190</v>
      </c>
      <c r="C2289" s="68" t="s">
        <v>16</v>
      </c>
      <c r="D2289" t="str">
        <f t="shared" si="35"/>
        <v>m3</v>
      </c>
    </row>
    <row r="2290" spans="1:4">
      <c r="A2290" s="68" t="s">
        <v>2202</v>
      </c>
      <c r="B2290" s="68" t="s">
        <v>25190</v>
      </c>
      <c r="C2290" s="68" t="s">
        <v>16</v>
      </c>
      <c r="D2290" t="str">
        <f t="shared" si="35"/>
        <v>m3</v>
      </c>
    </row>
    <row r="2291" spans="1:4">
      <c r="A2291" s="68" t="s">
        <v>2203</v>
      </c>
      <c r="B2291" s="68" t="s">
        <v>25191</v>
      </c>
      <c r="C2291" s="68" t="s">
        <v>16</v>
      </c>
      <c r="D2291" t="str">
        <f t="shared" si="35"/>
        <v>m3</v>
      </c>
    </row>
    <row r="2292" spans="1:4">
      <c r="A2292" s="68" t="s">
        <v>2204</v>
      </c>
      <c r="B2292" s="68" t="s">
        <v>25191</v>
      </c>
      <c r="C2292" s="68" t="s">
        <v>16</v>
      </c>
      <c r="D2292" t="str">
        <f t="shared" si="35"/>
        <v>m3</v>
      </c>
    </row>
    <row r="2293" spans="1:4">
      <c r="A2293" s="68" t="s">
        <v>2205</v>
      </c>
      <c r="B2293" s="68" t="s">
        <v>25192</v>
      </c>
      <c r="C2293" s="68" t="s">
        <v>16</v>
      </c>
      <c r="D2293" t="str">
        <f t="shared" si="35"/>
        <v>m3</v>
      </c>
    </row>
    <row r="2294" spans="1:4">
      <c r="A2294" s="68" t="s">
        <v>2206</v>
      </c>
      <c r="B2294" s="68" t="s">
        <v>25192</v>
      </c>
      <c r="C2294" s="68" t="s">
        <v>16</v>
      </c>
      <c r="D2294" t="str">
        <f t="shared" si="35"/>
        <v>m3</v>
      </c>
    </row>
    <row r="2295" spans="1:4">
      <c r="A2295" s="68" t="s">
        <v>2207</v>
      </c>
      <c r="B2295" s="68" t="s">
        <v>25193</v>
      </c>
      <c r="C2295" s="68" t="s">
        <v>16</v>
      </c>
      <c r="D2295" t="str">
        <f t="shared" si="35"/>
        <v>m3</v>
      </c>
    </row>
    <row r="2296" spans="1:4">
      <c r="A2296" s="68" t="s">
        <v>2208</v>
      </c>
      <c r="B2296" s="68" t="s">
        <v>25193</v>
      </c>
      <c r="C2296" s="68" t="s">
        <v>16</v>
      </c>
      <c r="D2296" t="str">
        <f t="shared" si="35"/>
        <v>m3</v>
      </c>
    </row>
    <row r="2297" spans="1:4">
      <c r="A2297" s="68" t="s">
        <v>2209</v>
      </c>
      <c r="B2297" s="68" t="s">
        <v>25194</v>
      </c>
      <c r="C2297" s="68" t="s">
        <v>16</v>
      </c>
      <c r="D2297" t="str">
        <f t="shared" si="35"/>
        <v>m3</v>
      </c>
    </row>
    <row r="2298" spans="1:4">
      <c r="A2298" s="68" t="s">
        <v>2210</v>
      </c>
      <c r="B2298" s="68" t="s">
        <v>25194</v>
      </c>
      <c r="C2298" s="68" t="s">
        <v>16</v>
      </c>
      <c r="D2298" t="str">
        <f t="shared" si="35"/>
        <v>m3</v>
      </c>
    </row>
    <row r="2299" spans="1:4">
      <c r="A2299" s="68" t="s">
        <v>2211</v>
      </c>
      <c r="B2299" s="68" t="s">
        <v>25195</v>
      </c>
      <c r="C2299" s="68" t="s">
        <v>16</v>
      </c>
      <c r="D2299" t="str">
        <f t="shared" si="35"/>
        <v>m3</v>
      </c>
    </row>
    <row r="2300" spans="1:4">
      <c r="A2300" s="68" t="s">
        <v>2212</v>
      </c>
      <c r="B2300" s="68" t="s">
        <v>25195</v>
      </c>
      <c r="C2300" s="68" t="s">
        <v>16</v>
      </c>
      <c r="D2300" t="str">
        <f t="shared" si="35"/>
        <v>m3</v>
      </c>
    </row>
    <row r="2301" spans="1:4">
      <c r="A2301" s="68" t="s">
        <v>2213</v>
      </c>
      <c r="B2301" s="68" t="s">
        <v>25196</v>
      </c>
      <c r="C2301" s="68" t="s">
        <v>16</v>
      </c>
      <c r="D2301" t="str">
        <f t="shared" si="35"/>
        <v>m3</v>
      </c>
    </row>
    <row r="2302" spans="1:4">
      <c r="A2302" s="68" t="s">
        <v>2214</v>
      </c>
      <c r="B2302" s="68" t="s">
        <v>25196</v>
      </c>
      <c r="C2302" s="68" t="s">
        <v>16</v>
      </c>
      <c r="D2302" t="str">
        <f t="shared" si="35"/>
        <v>m3</v>
      </c>
    </row>
    <row r="2303" spans="1:4">
      <c r="A2303" s="68" t="s">
        <v>2215</v>
      </c>
      <c r="B2303" s="68" t="s">
        <v>25197</v>
      </c>
      <c r="C2303" s="68" t="s">
        <v>16</v>
      </c>
      <c r="D2303" t="str">
        <f t="shared" si="35"/>
        <v>m3</v>
      </c>
    </row>
    <row r="2304" spans="1:4">
      <c r="A2304" s="68" t="s">
        <v>2216</v>
      </c>
      <c r="B2304" s="68" t="s">
        <v>25197</v>
      </c>
      <c r="C2304" s="68" t="s">
        <v>16</v>
      </c>
      <c r="D2304" t="str">
        <f t="shared" si="35"/>
        <v>m3</v>
      </c>
    </row>
    <row r="2305" spans="1:4">
      <c r="A2305" s="68" t="s">
        <v>2217</v>
      </c>
      <c r="B2305" s="68" t="s">
        <v>25198</v>
      </c>
      <c r="C2305" s="68" t="s">
        <v>16</v>
      </c>
      <c r="D2305" t="str">
        <f t="shared" si="35"/>
        <v>m3</v>
      </c>
    </row>
    <row r="2306" spans="1:4">
      <c r="A2306" s="68" t="s">
        <v>2218</v>
      </c>
      <c r="B2306" s="68" t="s">
        <v>25198</v>
      </c>
      <c r="C2306" s="68" t="s">
        <v>16</v>
      </c>
      <c r="D2306" t="str">
        <f t="shared" si="35"/>
        <v>m3</v>
      </c>
    </row>
    <row r="2307" spans="1:4">
      <c r="A2307" s="68" t="s">
        <v>2219</v>
      </c>
      <c r="B2307" s="68" t="s">
        <v>25199</v>
      </c>
      <c r="C2307" s="68" t="s">
        <v>16</v>
      </c>
      <c r="D2307" t="str">
        <f t="shared" si="35"/>
        <v>m3</v>
      </c>
    </row>
    <row r="2308" spans="1:4">
      <c r="A2308" s="68" t="s">
        <v>2220</v>
      </c>
      <c r="B2308" s="68" t="s">
        <v>25199</v>
      </c>
      <c r="C2308" s="68" t="s">
        <v>16</v>
      </c>
      <c r="D2308" t="str">
        <f t="shared" si="35"/>
        <v>m3</v>
      </c>
    </row>
    <row r="2309" spans="1:4">
      <c r="A2309" s="68" t="s">
        <v>2221</v>
      </c>
      <c r="B2309" s="68" t="s">
        <v>25200</v>
      </c>
      <c r="C2309" s="68" t="s">
        <v>16</v>
      </c>
      <c r="D2309" t="str">
        <f t="shared" si="35"/>
        <v>m3</v>
      </c>
    </row>
    <row r="2310" spans="1:4">
      <c r="A2310" s="68" t="s">
        <v>2222</v>
      </c>
      <c r="B2310" s="68" t="s">
        <v>25200</v>
      </c>
      <c r="C2310" s="68" t="s">
        <v>16</v>
      </c>
      <c r="D2310" t="str">
        <f t="shared" si="35"/>
        <v>m3</v>
      </c>
    </row>
    <row r="2311" spans="1:4">
      <c r="A2311" s="68" t="s">
        <v>2223</v>
      </c>
      <c r="B2311" s="68" t="s">
        <v>25201</v>
      </c>
      <c r="C2311" s="68" t="s">
        <v>16</v>
      </c>
      <c r="D2311" t="str">
        <f t="shared" ref="D2311:D2374" si="36">LOWER(C2311)</f>
        <v>m3</v>
      </c>
    </row>
    <row r="2312" spans="1:4">
      <c r="A2312" s="68" t="s">
        <v>2224</v>
      </c>
      <c r="B2312" s="68" t="s">
        <v>25201</v>
      </c>
      <c r="C2312" s="68" t="s">
        <v>16</v>
      </c>
      <c r="D2312" t="str">
        <f t="shared" si="36"/>
        <v>m3</v>
      </c>
    </row>
    <row r="2313" spans="1:4">
      <c r="A2313" s="68" t="s">
        <v>2225</v>
      </c>
      <c r="B2313" s="68" t="s">
        <v>25202</v>
      </c>
      <c r="C2313" s="68" t="s">
        <v>16</v>
      </c>
      <c r="D2313" t="str">
        <f t="shared" si="36"/>
        <v>m3</v>
      </c>
    </row>
    <row r="2314" spans="1:4">
      <c r="A2314" s="68" t="s">
        <v>2226</v>
      </c>
      <c r="B2314" s="68" t="s">
        <v>25202</v>
      </c>
      <c r="C2314" s="68" t="s">
        <v>16</v>
      </c>
      <c r="D2314" t="str">
        <f t="shared" si="36"/>
        <v>m3</v>
      </c>
    </row>
    <row r="2315" spans="1:4">
      <c r="A2315" s="68" t="s">
        <v>2227</v>
      </c>
      <c r="B2315" s="68" t="s">
        <v>25203</v>
      </c>
      <c r="C2315" s="68" t="s">
        <v>16</v>
      </c>
      <c r="D2315" t="str">
        <f t="shared" si="36"/>
        <v>m3</v>
      </c>
    </row>
    <row r="2316" spans="1:4">
      <c r="A2316" s="68" t="s">
        <v>2228</v>
      </c>
      <c r="B2316" s="68" t="s">
        <v>25203</v>
      </c>
      <c r="C2316" s="68" t="s">
        <v>16</v>
      </c>
      <c r="D2316" t="str">
        <f t="shared" si="36"/>
        <v>m3</v>
      </c>
    </row>
    <row r="2317" spans="1:4">
      <c r="A2317" s="68" t="s">
        <v>2229</v>
      </c>
      <c r="B2317" s="68" t="s">
        <v>25204</v>
      </c>
      <c r="C2317" s="68" t="s">
        <v>16</v>
      </c>
      <c r="D2317" t="str">
        <f t="shared" si="36"/>
        <v>m3</v>
      </c>
    </row>
    <row r="2318" spans="1:4">
      <c r="A2318" s="68" t="s">
        <v>2230</v>
      </c>
      <c r="B2318" s="68" t="s">
        <v>25204</v>
      </c>
      <c r="C2318" s="68" t="s">
        <v>16</v>
      </c>
      <c r="D2318" t="str">
        <f t="shared" si="36"/>
        <v>m3</v>
      </c>
    </row>
    <row r="2319" spans="1:4">
      <c r="A2319" s="68" t="s">
        <v>2231</v>
      </c>
      <c r="B2319" s="68" t="s">
        <v>25205</v>
      </c>
      <c r="C2319" s="68" t="s">
        <v>16</v>
      </c>
      <c r="D2319" t="str">
        <f t="shared" si="36"/>
        <v>m3</v>
      </c>
    </row>
    <row r="2320" spans="1:4">
      <c r="A2320" s="68" t="s">
        <v>2232</v>
      </c>
      <c r="B2320" s="68" t="s">
        <v>25205</v>
      </c>
      <c r="C2320" s="68" t="s">
        <v>16</v>
      </c>
      <c r="D2320" t="str">
        <f t="shared" si="36"/>
        <v>m3</v>
      </c>
    </row>
    <row r="2321" spans="1:4">
      <c r="A2321" s="68" t="s">
        <v>2233</v>
      </c>
      <c r="B2321" s="68" t="s">
        <v>25206</v>
      </c>
      <c r="C2321" s="68" t="s">
        <v>16</v>
      </c>
      <c r="D2321" t="str">
        <f t="shared" si="36"/>
        <v>m3</v>
      </c>
    </row>
    <row r="2322" spans="1:4">
      <c r="A2322" s="68" t="s">
        <v>2234</v>
      </c>
      <c r="B2322" s="68" t="s">
        <v>25206</v>
      </c>
      <c r="C2322" s="68" t="s">
        <v>16</v>
      </c>
      <c r="D2322" t="str">
        <f t="shared" si="36"/>
        <v>m3</v>
      </c>
    </row>
    <row r="2323" spans="1:4">
      <c r="A2323" s="68" t="s">
        <v>2235</v>
      </c>
      <c r="B2323" s="68" t="s">
        <v>25207</v>
      </c>
      <c r="C2323" s="68" t="s">
        <v>16</v>
      </c>
      <c r="D2323" t="str">
        <f t="shared" si="36"/>
        <v>m3</v>
      </c>
    </row>
    <row r="2324" spans="1:4">
      <c r="A2324" s="68" t="s">
        <v>2236</v>
      </c>
      <c r="B2324" s="68" t="s">
        <v>25207</v>
      </c>
      <c r="C2324" s="68" t="s">
        <v>16</v>
      </c>
      <c r="D2324" t="str">
        <f t="shared" si="36"/>
        <v>m3</v>
      </c>
    </row>
    <row r="2325" spans="1:4">
      <c r="A2325" s="68" t="s">
        <v>2237</v>
      </c>
      <c r="B2325" s="68" t="s">
        <v>25208</v>
      </c>
      <c r="C2325" s="68" t="s">
        <v>16</v>
      </c>
      <c r="D2325" t="str">
        <f t="shared" si="36"/>
        <v>m3</v>
      </c>
    </row>
    <row r="2326" spans="1:4">
      <c r="A2326" s="68" t="s">
        <v>2238</v>
      </c>
      <c r="B2326" s="68" t="s">
        <v>25208</v>
      </c>
      <c r="C2326" s="68" t="s">
        <v>16</v>
      </c>
      <c r="D2326" t="str">
        <f t="shared" si="36"/>
        <v>m3</v>
      </c>
    </row>
    <row r="2327" spans="1:4">
      <c r="A2327" s="68" t="s">
        <v>2239</v>
      </c>
      <c r="B2327" s="68" t="s">
        <v>25209</v>
      </c>
      <c r="C2327" s="68" t="s">
        <v>16</v>
      </c>
      <c r="D2327" t="str">
        <f t="shared" si="36"/>
        <v>m3</v>
      </c>
    </row>
    <row r="2328" spans="1:4">
      <c r="A2328" s="68" t="s">
        <v>2240</v>
      </c>
      <c r="B2328" s="68" t="s">
        <v>25209</v>
      </c>
      <c r="C2328" s="68" t="s">
        <v>16</v>
      </c>
      <c r="D2328" t="str">
        <f t="shared" si="36"/>
        <v>m3</v>
      </c>
    </row>
    <row r="2329" spans="1:4">
      <c r="A2329" s="68" t="s">
        <v>2241</v>
      </c>
      <c r="B2329" s="68" t="s">
        <v>25210</v>
      </c>
      <c r="C2329" s="68" t="s">
        <v>16</v>
      </c>
      <c r="D2329" t="str">
        <f t="shared" si="36"/>
        <v>m3</v>
      </c>
    </row>
    <row r="2330" spans="1:4">
      <c r="A2330" s="68" t="s">
        <v>2242</v>
      </c>
      <c r="B2330" s="68" t="s">
        <v>25210</v>
      </c>
      <c r="C2330" s="68" t="s">
        <v>16</v>
      </c>
      <c r="D2330" t="str">
        <f t="shared" si="36"/>
        <v>m3</v>
      </c>
    </row>
    <row r="2331" spans="1:4">
      <c r="A2331" s="68" t="s">
        <v>2243</v>
      </c>
      <c r="B2331" s="68" t="s">
        <v>25211</v>
      </c>
      <c r="C2331" s="68" t="s">
        <v>16</v>
      </c>
      <c r="D2331" t="str">
        <f t="shared" si="36"/>
        <v>m3</v>
      </c>
    </row>
    <row r="2332" spans="1:4">
      <c r="A2332" s="68" t="s">
        <v>2244</v>
      </c>
      <c r="B2332" s="68" t="s">
        <v>25211</v>
      </c>
      <c r="C2332" s="68" t="s">
        <v>16</v>
      </c>
      <c r="D2332" t="str">
        <f t="shared" si="36"/>
        <v>m3</v>
      </c>
    </row>
    <row r="2333" spans="1:4">
      <c r="A2333" s="68" t="s">
        <v>2245</v>
      </c>
      <c r="B2333" s="68" t="s">
        <v>25212</v>
      </c>
      <c r="C2333" s="68" t="s">
        <v>16</v>
      </c>
      <c r="D2333" t="str">
        <f t="shared" si="36"/>
        <v>m3</v>
      </c>
    </row>
    <row r="2334" spans="1:4">
      <c r="A2334" s="68" t="s">
        <v>2246</v>
      </c>
      <c r="B2334" s="68" t="s">
        <v>25212</v>
      </c>
      <c r="C2334" s="68" t="s">
        <v>16</v>
      </c>
      <c r="D2334" t="str">
        <f t="shared" si="36"/>
        <v>m3</v>
      </c>
    </row>
    <row r="2335" spans="1:4">
      <c r="A2335" s="68" t="s">
        <v>2247</v>
      </c>
      <c r="B2335" s="68" t="s">
        <v>25213</v>
      </c>
      <c r="C2335" s="68" t="s">
        <v>16</v>
      </c>
      <c r="D2335" t="str">
        <f t="shared" si="36"/>
        <v>m3</v>
      </c>
    </row>
    <row r="2336" spans="1:4">
      <c r="A2336" s="68" t="s">
        <v>2248</v>
      </c>
      <c r="B2336" s="68" t="s">
        <v>25213</v>
      </c>
      <c r="C2336" s="68" t="s">
        <v>16</v>
      </c>
      <c r="D2336" t="str">
        <f t="shared" si="36"/>
        <v>m3</v>
      </c>
    </row>
    <row r="2337" spans="1:4">
      <c r="A2337" s="68" t="s">
        <v>2249</v>
      </c>
      <c r="B2337" s="68" t="s">
        <v>25214</v>
      </c>
      <c r="C2337" s="68" t="s">
        <v>16</v>
      </c>
      <c r="D2337" t="str">
        <f t="shared" si="36"/>
        <v>m3</v>
      </c>
    </row>
    <row r="2338" spans="1:4">
      <c r="A2338" s="68" t="s">
        <v>2250</v>
      </c>
      <c r="B2338" s="68" t="s">
        <v>25214</v>
      </c>
      <c r="C2338" s="68" t="s">
        <v>16</v>
      </c>
      <c r="D2338" t="str">
        <f t="shared" si="36"/>
        <v>m3</v>
      </c>
    </row>
    <row r="2339" spans="1:4">
      <c r="A2339" s="68" t="s">
        <v>2251</v>
      </c>
      <c r="B2339" s="68" t="s">
        <v>25215</v>
      </c>
      <c r="C2339" s="68" t="s">
        <v>16</v>
      </c>
      <c r="D2339" t="str">
        <f t="shared" si="36"/>
        <v>m3</v>
      </c>
    </row>
    <row r="2340" spans="1:4">
      <c r="A2340" s="68" t="s">
        <v>2252</v>
      </c>
      <c r="B2340" s="68" t="s">
        <v>25215</v>
      </c>
      <c r="C2340" s="68" t="s">
        <v>16</v>
      </c>
      <c r="D2340" t="str">
        <f t="shared" si="36"/>
        <v>m3</v>
      </c>
    </row>
    <row r="2341" spans="1:4">
      <c r="A2341" s="68" t="s">
        <v>2253</v>
      </c>
      <c r="B2341" s="68" t="s">
        <v>25216</v>
      </c>
      <c r="C2341" s="68" t="s">
        <v>16</v>
      </c>
      <c r="D2341" t="str">
        <f t="shared" si="36"/>
        <v>m3</v>
      </c>
    </row>
    <row r="2342" spans="1:4">
      <c r="A2342" s="68" t="s">
        <v>2254</v>
      </c>
      <c r="B2342" s="68" t="s">
        <v>25216</v>
      </c>
      <c r="C2342" s="68" t="s">
        <v>16</v>
      </c>
      <c r="D2342" t="str">
        <f t="shared" si="36"/>
        <v>m3</v>
      </c>
    </row>
    <row r="2343" spans="1:4">
      <c r="A2343" s="68" t="s">
        <v>2255</v>
      </c>
      <c r="B2343" s="68" t="s">
        <v>25217</v>
      </c>
      <c r="C2343" s="68" t="s">
        <v>16</v>
      </c>
      <c r="D2343" t="str">
        <f t="shared" si="36"/>
        <v>m3</v>
      </c>
    </row>
    <row r="2344" spans="1:4">
      <c r="A2344" s="68" t="s">
        <v>2256</v>
      </c>
      <c r="B2344" s="68" t="s">
        <v>25217</v>
      </c>
      <c r="C2344" s="68" t="s">
        <v>16</v>
      </c>
      <c r="D2344" t="str">
        <f t="shared" si="36"/>
        <v>m3</v>
      </c>
    </row>
    <row r="2345" spans="1:4">
      <c r="A2345" s="68" t="s">
        <v>2257</v>
      </c>
      <c r="B2345" s="68" t="s">
        <v>25218</v>
      </c>
      <c r="C2345" s="68" t="s">
        <v>16</v>
      </c>
      <c r="D2345" t="str">
        <f t="shared" si="36"/>
        <v>m3</v>
      </c>
    </row>
    <row r="2346" spans="1:4">
      <c r="A2346" s="68" t="s">
        <v>2258</v>
      </c>
      <c r="B2346" s="68" t="s">
        <v>25218</v>
      </c>
      <c r="C2346" s="68" t="s">
        <v>16</v>
      </c>
      <c r="D2346" t="str">
        <f t="shared" si="36"/>
        <v>m3</v>
      </c>
    </row>
    <row r="2347" spans="1:4">
      <c r="A2347" s="68" t="s">
        <v>2259</v>
      </c>
      <c r="B2347" s="68" t="s">
        <v>25219</v>
      </c>
      <c r="C2347" s="68" t="s">
        <v>16</v>
      </c>
      <c r="D2347" t="str">
        <f t="shared" si="36"/>
        <v>m3</v>
      </c>
    </row>
    <row r="2348" spans="1:4">
      <c r="A2348" s="68" t="s">
        <v>2260</v>
      </c>
      <c r="B2348" s="68" t="s">
        <v>25219</v>
      </c>
      <c r="C2348" s="68" t="s">
        <v>16</v>
      </c>
      <c r="D2348" t="str">
        <f t="shared" si="36"/>
        <v>m3</v>
      </c>
    </row>
    <row r="2349" spans="1:4">
      <c r="A2349" s="68" t="s">
        <v>2261</v>
      </c>
      <c r="B2349" s="68" t="s">
        <v>25220</v>
      </c>
      <c r="C2349" s="68" t="s">
        <v>16</v>
      </c>
      <c r="D2349" t="str">
        <f t="shared" si="36"/>
        <v>m3</v>
      </c>
    </row>
    <row r="2350" spans="1:4">
      <c r="A2350" s="68" t="s">
        <v>2262</v>
      </c>
      <c r="B2350" s="68" t="s">
        <v>25220</v>
      </c>
      <c r="C2350" s="68" t="s">
        <v>16</v>
      </c>
      <c r="D2350" t="str">
        <f t="shared" si="36"/>
        <v>m3</v>
      </c>
    </row>
    <row r="2351" spans="1:4">
      <c r="A2351" s="68" t="s">
        <v>2263</v>
      </c>
      <c r="B2351" s="68" t="s">
        <v>25221</v>
      </c>
      <c r="C2351" s="68" t="s">
        <v>16</v>
      </c>
      <c r="D2351" t="str">
        <f t="shared" si="36"/>
        <v>m3</v>
      </c>
    </row>
    <row r="2352" spans="1:4">
      <c r="A2352" s="68" t="s">
        <v>2264</v>
      </c>
      <c r="B2352" s="68" t="s">
        <v>25221</v>
      </c>
      <c r="C2352" s="68" t="s">
        <v>16</v>
      </c>
      <c r="D2352" t="str">
        <f t="shared" si="36"/>
        <v>m3</v>
      </c>
    </row>
    <row r="2353" spans="1:4">
      <c r="A2353" s="68" t="s">
        <v>2265</v>
      </c>
      <c r="B2353" s="68" t="s">
        <v>25222</v>
      </c>
      <c r="C2353" s="68" t="s">
        <v>16</v>
      </c>
      <c r="D2353" t="str">
        <f t="shared" si="36"/>
        <v>m3</v>
      </c>
    </row>
    <row r="2354" spans="1:4">
      <c r="A2354" s="68" t="s">
        <v>2266</v>
      </c>
      <c r="B2354" s="68" t="s">
        <v>25222</v>
      </c>
      <c r="C2354" s="68" t="s">
        <v>16</v>
      </c>
      <c r="D2354" t="str">
        <f t="shared" si="36"/>
        <v>m3</v>
      </c>
    </row>
    <row r="2355" spans="1:4">
      <c r="A2355" s="68" t="s">
        <v>2267</v>
      </c>
      <c r="B2355" s="68" t="s">
        <v>25223</v>
      </c>
      <c r="C2355" s="68" t="s">
        <v>16</v>
      </c>
      <c r="D2355" t="str">
        <f t="shared" si="36"/>
        <v>m3</v>
      </c>
    </row>
    <row r="2356" spans="1:4">
      <c r="A2356" s="68" t="s">
        <v>2268</v>
      </c>
      <c r="B2356" s="68" t="s">
        <v>25223</v>
      </c>
      <c r="C2356" s="68" t="s">
        <v>16</v>
      </c>
      <c r="D2356" t="str">
        <f t="shared" si="36"/>
        <v>m3</v>
      </c>
    </row>
    <row r="2357" spans="1:4">
      <c r="A2357" s="68" t="s">
        <v>2269</v>
      </c>
      <c r="B2357" s="68" t="s">
        <v>25224</v>
      </c>
      <c r="C2357" s="68" t="s">
        <v>16</v>
      </c>
      <c r="D2357" t="str">
        <f t="shared" si="36"/>
        <v>m3</v>
      </c>
    </row>
    <row r="2358" spans="1:4">
      <c r="A2358" s="68" t="s">
        <v>2270</v>
      </c>
      <c r="B2358" s="68" t="s">
        <v>25224</v>
      </c>
      <c r="C2358" s="68" t="s">
        <v>16</v>
      </c>
      <c r="D2358" t="str">
        <f t="shared" si="36"/>
        <v>m3</v>
      </c>
    </row>
    <row r="2359" spans="1:4">
      <c r="A2359" s="68" t="s">
        <v>2271</v>
      </c>
      <c r="B2359" s="68" t="s">
        <v>25225</v>
      </c>
      <c r="C2359" s="68" t="s">
        <v>16</v>
      </c>
      <c r="D2359" t="str">
        <f t="shared" si="36"/>
        <v>m3</v>
      </c>
    </row>
    <row r="2360" spans="1:4">
      <c r="A2360" s="68" t="s">
        <v>2272</v>
      </c>
      <c r="B2360" s="68" t="s">
        <v>25225</v>
      </c>
      <c r="C2360" s="68" t="s">
        <v>16</v>
      </c>
      <c r="D2360" t="str">
        <f t="shared" si="36"/>
        <v>m3</v>
      </c>
    </row>
    <row r="2361" spans="1:4">
      <c r="A2361" s="68" t="s">
        <v>2273</v>
      </c>
      <c r="B2361" s="68" t="s">
        <v>25226</v>
      </c>
      <c r="C2361" s="68" t="s">
        <v>16</v>
      </c>
      <c r="D2361" t="str">
        <f t="shared" si="36"/>
        <v>m3</v>
      </c>
    </row>
    <row r="2362" spans="1:4">
      <c r="A2362" s="68" t="s">
        <v>2274</v>
      </c>
      <c r="B2362" s="68" t="s">
        <v>25226</v>
      </c>
      <c r="C2362" s="68" t="s">
        <v>16</v>
      </c>
      <c r="D2362" t="str">
        <f t="shared" si="36"/>
        <v>m3</v>
      </c>
    </row>
    <row r="2363" spans="1:4">
      <c r="A2363" s="68" t="s">
        <v>2275</v>
      </c>
      <c r="B2363" s="68" t="s">
        <v>25227</v>
      </c>
      <c r="C2363" s="68" t="s">
        <v>16</v>
      </c>
      <c r="D2363" t="str">
        <f t="shared" si="36"/>
        <v>m3</v>
      </c>
    </row>
    <row r="2364" spans="1:4">
      <c r="A2364" s="68" t="s">
        <v>2276</v>
      </c>
      <c r="B2364" s="68" t="s">
        <v>25227</v>
      </c>
      <c r="C2364" s="68" t="s">
        <v>16</v>
      </c>
      <c r="D2364" t="str">
        <f t="shared" si="36"/>
        <v>m3</v>
      </c>
    </row>
    <row r="2365" spans="1:4">
      <c r="A2365" s="68" t="s">
        <v>2277</v>
      </c>
      <c r="B2365" s="68" t="s">
        <v>25228</v>
      </c>
      <c r="C2365" s="68" t="s">
        <v>16</v>
      </c>
      <c r="D2365" t="str">
        <f t="shared" si="36"/>
        <v>m3</v>
      </c>
    </row>
    <row r="2366" spans="1:4">
      <c r="A2366" s="68" t="s">
        <v>2278</v>
      </c>
      <c r="B2366" s="68" t="s">
        <v>25228</v>
      </c>
      <c r="C2366" s="68" t="s">
        <v>16</v>
      </c>
      <c r="D2366" t="str">
        <f t="shared" si="36"/>
        <v>m3</v>
      </c>
    </row>
    <row r="2367" spans="1:4">
      <c r="A2367" s="68" t="s">
        <v>2279</v>
      </c>
      <c r="B2367" s="68" t="s">
        <v>25229</v>
      </c>
      <c r="C2367" s="68" t="s">
        <v>16</v>
      </c>
      <c r="D2367" t="str">
        <f t="shared" si="36"/>
        <v>m3</v>
      </c>
    </row>
    <row r="2368" spans="1:4">
      <c r="A2368" s="68" t="s">
        <v>2280</v>
      </c>
      <c r="B2368" s="68" t="s">
        <v>25229</v>
      </c>
      <c r="C2368" s="68" t="s">
        <v>16</v>
      </c>
      <c r="D2368" t="str">
        <f t="shared" si="36"/>
        <v>m3</v>
      </c>
    </row>
    <row r="2369" spans="1:4">
      <c r="A2369" s="68" t="s">
        <v>2281</v>
      </c>
      <c r="B2369" s="68" t="s">
        <v>25230</v>
      </c>
      <c r="C2369" s="68" t="s">
        <v>16</v>
      </c>
      <c r="D2369" t="str">
        <f t="shared" si="36"/>
        <v>m3</v>
      </c>
    </row>
    <row r="2370" spans="1:4">
      <c r="A2370" s="68" t="s">
        <v>2282</v>
      </c>
      <c r="B2370" s="68" t="s">
        <v>25230</v>
      </c>
      <c r="C2370" s="68" t="s">
        <v>16</v>
      </c>
      <c r="D2370" t="str">
        <f t="shared" si="36"/>
        <v>m3</v>
      </c>
    </row>
    <row r="2371" spans="1:4">
      <c r="A2371" s="68" t="s">
        <v>2283</v>
      </c>
      <c r="B2371" s="68" t="s">
        <v>25231</v>
      </c>
      <c r="C2371" s="68" t="s">
        <v>16</v>
      </c>
      <c r="D2371" t="str">
        <f t="shared" si="36"/>
        <v>m3</v>
      </c>
    </row>
    <row r="2372" spans="1:4">
      <c r="A2372" s="68" t="s">
        <v>2284</v>
      </c>
      <c r="B2372" s="68" t="s">
        <v>25231</v>
      </c>
      <c r="C2372" s="68" t="s">
        <v>16</v>
      </c>
      <c r="D2372" t="str">
        <f t="shared" si="36"/>
        <v>m3</v>
      </c>
    </row>
    <row r="2373" spans="1:4">
      <c r="A2373" s="68" t="s">
        <v>2285</v>
      </c>
      <c r="B2373" s="68" t="s">
        <v>25232</v>
      </c>
      <c r="C2373" s="68" t="s">
        <v>16</v>
      </c>
      <c r="D2373" t="str">
        <f t="shared" si="36"/>
        <v>m3</v>
      </c>
    </row>
    <row r="2374" spans="1:4">
      <c r="A2374" s="68" t="s">
        <v>2286</v>
      </c>
      <c r="B2374" s="68" t="s">
        <v>25232</v>
      </c>
      <c r="C2374" s="68" t="s">
        <v>16</v>
      </c>
      <c r="D2374" t="str">
        <f t="shared" si="36"/>
        <v>m3</v>
      </c>
    </row>
    <row r="2375" spans="1:4">
      <c r="A2375" s="68" t="s">
        <v>2287</v>
      </c>
      <c r="B2375" s="68" t="s">
        <v>25233</v>
      </c>
      <c r="C2375" s="68" t="s">
        <v>2288</v>
      </c>
      <c r="D2375" t="str">
        <f t="shared" ref="D2375:D2438" si="37">LOWER(C2375)</f>
        <v>t x km</v>
      </c>
    </row>
    <row r="2376" spans="1:4">
      <c r="A2376" s="68" t="s">
        <v>80</v>
      </c>
      <c r="B2376" s="68" t="s">
        <v>25233</v>
      </c>
      <c r="C2376" s="68" t="s">
        <v>2288</v>
      </c>
      <c r="D2376" t="str">
        <f t="shared" si="37"/>
        <v>t x km</v>
      </c>
    </row>
    <row r="2377" spans="1:4">
      <c r="A2377" s="68" t="s">
        <v>2289</v>
      </c>
      <c r="B2377" s="68" t="s">
        <v>25234</v>
      </c>
      <c r="C2377" s="68" t="s">
        <v>2288</v>
      </c>
      <c r="D2377" t="str">
        <f t="shared" si="37"/>
        <v>t x km</v>
      </c>
    </row>
    <row r="2378" spans="1:4">
      <c r="A2378" s="68" t="s">
        <v>2290</v>
      </c>
      <c r="B2378" s="68" t="s">
        <v>25234</v>
      </c>
      <c r="C2378" s="68" t="s">
        <v>2288</v>
      </c>
      <c r="D2378" t="str">
        <f t="shared" si="37"/>
        <v>t x km</v>
      </c>
    </row>
    <row r="2379" spans="1:4">
      <c r="A2379" s="68" t="s">
        <v>2291</v>
      </c>
      <c r="B2379" s="68" t="s">
        <v>25235</v>
      </c>
      <c r="C2379" s="68" t="s">
        <v>2288</v>
      </c>
      <c r="D2379" t="str">
        <f t="shared" si="37"/>
        <v>t x km</v>
      </c>
    </row>
    <row r="2380" spans="1:4">
      <c r="A2380" s="68" t="s">
        <v>2292</v>
      </c>
      <c r="B2380" s="68" t="s">
        <v>25235</v>
      </c>
      <c r="C2380" s="68" t="s">
        <v>2288</v>
      </c>
      <c r="D2380" t="str">
        <f t="shared" si="37"/>
        <v>t x km</v>
      </c>
    </row>
    <row r="2381" spans="1:4">
      <c r="A2381" s="68" t="s">
        <v>2293</v>
      </c>
      <c r="B2381" s="68" t="s">
        <v>25236</v>
      </c>
      <c r="C2381" s="68" t="s">
        <v>2288</v>
      </c>
      <c r="D2381" t="str">
        <f t="shared" si="37"/>
        <v>t x km</v>
      </c>
    </row>
    <row r="2382" spans="1:4">
      <c r="A2382" s="68" t="s">
        <v>2294</v>
      </c>
      <c r="B2382" s="68" t="s">
        <v>25236</v>
      </c>
      <c r="C2382" s="68" t="s">
        <v>2288</v>
      </c>
      <c r="D2382" t="str">
        <f t="shared" si="37"/>
        <v>t x km</v>
      </c>
    </row>
    <row r="2383" spans="1:4">
      <c r="A2383" s="68" t="s">
        <v>2295</v>
      </c>
      <c r="B2383" s="68" t="s">
        <v>25237</v>
      </c>
      <c r="C2383" s="68" t="s">
        <v>2288</v>
      </c>
      <c r="D2383" t="str">
        <f t="shared" si="37"/>
        <v>t x km</v>
      </c>
    </row>
    <row r="2384" spans="1:4">
      <c r="A2384" s="68" t="s">
        <v>2296</v>
      </c>
      <c r="B2384" s="68" t="s">
        <v>25237</v>
      </c>
      <c r="C2384" s="68" t="s">
        <v>2288</v>
      </c>
      <c r="D2384" t="str">
        <f t="shared" si="37"/>
        <v>t x km</v>
      </c>
    </row>
    <row r="2385" spans="1:4">
      <c r="A2385" s="68" t="s">
        <v>2297</v>
      </c>
      <c r="B2385" s="68" t="s">
        <v>25238</v>
      </c>
      <c r="C2385" s="68" t="s">
        <v>2288</v>
      </c>
      <c r="D2385" t="str">
        <f t="shared" si="37"/>
        <v>t x km</v>
      </c>
    </row>
    <row r="2386" spans="1:4">
      <c r="A2386" s="68" t="s">
        <v>2298</v>
      </c>
      <c r="B2386" s="68" t="s">
        <v>25238</v>
      </c>
      <c r="C2386" s="68" t="s">
        <v>2288</v>
      </c>
      <c r="D2386" t="str">
        <f t="shared" si="37"/>
        <v>t x km</v>
      </c>
    </row>
    <row r="2387" spans="1:4">
      <c r="A2387" s="68" t="s">
        <v>2299</v>
      </c>
      <c r="B2387" s="68" t="s">
        <v>25239</v>
      </c>
      <c r="C2387" s="68" t="s">
        <v>2288</v>
      </c>
      <c r="D2387" t="str">
        <f t="shared" si="37"/>
        <v>t x km</v>
      </c>
    </row>
    <row r="2388" spans="1:4">
      <c r="A2388" s="68" t="s">
        <v>2300</v>
      </c>
      <c r="B2388" s="68" t="s">
        <v>25239</v>
      </c>
      <c r="C2388" s="68" t="s">
        <v>2288</v>
      </c>
      <c r="D2388" t="str">
        <f t="shared" si="37"/>
        <v>t x km</v>
      </c>
    </row>
    <row r="2389" spans="1:4">
      <c r="A2389" s="68" t="s">
        <v>2301</v>
      </c>
      <c r="B2389" s="68" t="s">
        <v>25240</v>
      </c>
      <c r="C2389" s="68" t="s">
        <v>2288</v>
      </c>
      <c r="D2389" t="str">
        <f t="shared" si="37"/>
        <v>t x km</v>
      </c>
    </row>
    <row r="2390" spans="1:4">
      <c r="A2390" s="68" t="s">
        <v>2302</v>
      </c>
      <c r="B2390" s="68" t="s">
        <v>25240</v>
      </c>
      <c r="C2390" s="68" t="s">
        <v>2288</v>
      </c>
      <c r="D2390" t="str">
        <f t="shared" si="37"/>
        <v>t x km</v>
      </c>
    </row>
    <row r="2391" spans="1:4">
      <c r="A2391" s="68" t="s">
        <v>2303</v>
      </c>
      <c r="B2391" s="68" t="s">
        <v>25241</v>
      </c>
      <c r="C2391" s="68" t="s">
        <v>2288</v>
      </c>
      <c r="D2391" t="str">
        <f t="shared" si="37"/>
        <v>t x km</v>
      </c>
    </row>
    <row r="2392" spans="1:4">
      <c r="A2392" s="68" t="s">
        <v>2304</v>
      </c>
      <c r="B2392" s="68" t="s">
        <v>25241</v>
      </c>
      <c r="C2392" s="68" t="s">
        <v>2288</v>
      </c>
      <c r="D2392" t="str">
        <f t="shared" si="37"/>
        <v>t x km</v>
      </c>
    </row>
    <row r="2393" spans="1:4">
      <c r="A2393" s="68" t="s">
        <v>2305</v>
      </c>
      <c r="B2393" s="68" t="s">
        <v>25242</v>
      </c>
      <c r="C2393" s="68" t="s">
        <v>2288</v>
      </c>
      <c r="D2393" t="str">
        <f t="shared" si="37"/>
        <v>t x km</v>
      </c>
    </row>
    <row r="2394" spans="1:4">
      <c r="A2394" s="68" t="s">
        <v>2306</v>
      </c>
      <c r="B2394" s="68" t="s">
        <v>25242</v>
      </c>
      <c r="C2394" s="68" t="s">
        <v>2288</v>
      </c>
      <c r="D2394" t="str">
        <f t="shared" si="37"/>
        <v>t x km</v>
      </c>
    </row>
    <row r="2395" spans="1:4">
      <c r="A2395" s="68" t="s">
        <v>2307</v>
      </c>
      <c r="B2395" s="68" t="s">
        <v>25243</v>
      </c>
      <c r="C2395" s="68" t="s">
        <v>2288</v>
      </c>
      <c r="D2395" t="str">
        <f t="shared" si="37"/>
        <v>t x km</v>
      </c>
    </row>
    <row r="2396" spans="1:4">
      <c r="A2396" s="68" t="s">
        <v>2308</v>
      </c>
      <c r="B2396" s="68" t="s">
        <v>25243</v>
      </c>
      <c r="C2396" s="68" t="s">
        <v>2288</v>
      </c>
      <c r="D2396" t="str">
        <f t="shared" si="37"/>
        <v>t x km</v>
      </c>
    </row>
    <row r="2397" spans="1:4">
      <c r="A2397" s="68" t="s">
        <v>2309</v>
      </c>
      <c r="B2397" s="68" t="s">
        <v>25244</v>
      </c>
      <c r="C2397" s="68" t="s">
        <v>2288</v>
      </c>
      <c r="D2397" t="str">
        <f t="shared" si="37"/>
        <v>t x km</v>
      </c>
    </row>
    <row r="2398" spans="1:4">
      <c r="A2398" s="68" t="s">
        <v>2310</v>
      </c>
      <c r="B2398" s="68" t="s">
        <v>25244</v>
      </c>
      <c r="C2398" s="68" t="s">
        <v>2288</v>
      </c>
      <c r="D2398" t="str">
        <f t="shared" si="37"/>
        <v>t x km</v>
      </c>
    </row>
    <row r="2399" spans="1:4">
      <c r="A2399" s="68" t="s">
        <v>2311</v>
      </c>
      <c r="B2399" s="68" t="s">
        <v>25245</v>
      </c>
      <c r="C2399" s="68" t="s">
        <v>2288</v>
      </c>
      <c r="D2399" t="str">
        <f t="shared" si="37"/>
        <v>t x km</v>
      </c>
    </row>
    <row r="2400" spans="1:4">
      <c r="A2400" s="68" t="s">
        <v>2312</v>
      </c>
      <c r="B2400" s="68" t="s">
        <v>25245</v>
      </c>
      <c r="C2400" s="68" t="s">
        <v>2288</v>
      </c>
      <c r="D2400" t="str">
        <f t="shared" si="37"/>
        <v>t x km</v>
      </c>
    </row>
    <row r="2401" spans="1:4">
      <c r="A2401" s="68" t="s">
        <v>2313</v>
      </c>
      <c r="B2401" s="68" t="s">
        <v>25246</v>
      </c>
      <c r="C2401" s="68" t="s">
        <v>2288</v>
      </c>
      <c r="D2401" t="str">
        <f t="shared" si="37"/>
        <v>t x km</v>
      </c>
    </row>
    <row r="2402" spans="1:4">
      <c r="A2402" s="68" t="s">
        <v>2314</v>
      </c>
      <c r="B2402" s="68" t="s">
        <v>25246</v>
      </c>
      <c r="C2402" s="68" t="s">
        <v>2288</v>
      </c>
      <c r="D2402" t="str">
        <f t="shared" si="37"/>
        <v>t x km</v>
      </c>
    </row>
    <row r="2403" spans="1:4">
      <c r="A2403" s="68" t="s">
        <v>2315</v>
      </c>
      <c r="B2403" s="68" t="s">
        <v>25247</v>
      </c>
      <c r="C2403" s="68" t="s">
        <v>2288</v>
      </c>
      <c r="D2403" t="str">
        <f t="shared" si="37"/>
        <v>t x km</v>
      </c>
    </row>
    <row r="2404" spans="1:4">
      <c r="A2404" s="68" t="s">
        <v>2316</v>
      </c>
      <c r="B2404" s="68" t="s">
        <v>25247</v>
      </c>
      <c r="C2404" s="68" t="s">
        <v>2288</v>
      </c>
      <c r="D2404" t="str">
        <f t="shared" si="37"/>
        <v>t x km</v>
      </c>
    </row>
    <row r="2405" spans="1:4">
      <c r="A2405" s="68" t="s">
        <v>2317</v>
      </c>
      <c r="B2405" s="68" t="s">
        <v>25248</v>
      </c>
      <c r="C2405" s="68" t="s">
        <v>2288</v>
      </c>
      <c r="D2405" t="str">
        <f t="shared" si="37"/>
        <v>t x km</v>
      </c>
    </row>
    <row r="2406" spans="1:4">
      <c r="A2406" s="68" t="s">
        <v>2318</v>
      </c>
      <c r="B2406" s="68" t="s">
        <v>25248</v>
      </c>
      <c r="C2406" s="68" t="s">
        <v>2288</v>
      </c>
      <c r="D2406" t="str">
        <f t="shared" si="37"/>
        <v>t x km</v>
      </c>
    </row>
    <row r="2407" spans="1:4">
      <c r="A2407" s="68" t="s">
        <v>2319</v>
      </c>
      <c r="B2407" s="68" t="s">
        <v>25249</v>
      </c>
      <c r="C2407" s="68" t="s">
        <v>2288</v>
      </c>
      <c r="D2407" t="str">
        <f t="shared" si="37"/>
        <v>t x km</v>
      </c>
    </row>
    <row r="2408" spans="1:4">
      <c r="A2408" s="68" t="s">
        <v>2320</v>
      </c>
      <c r="B2408" s="68" t="s">
        <v>25249</v>
      </c>
      <c r="C2408" s="68" t="s">
        <v>2288</v>
      </c>
      <c r="D2408" t="str">
        <f t="shared" si="37"/>
        <v>t x km</v>
      </c>
    </row>
    <row r="2409" spans="1:4">
      <c r="A2409" s="68" t="s">
        <v>2321</v>
      </c>
      <c r="B2409" s="68" t="s">
        <v>25250</v>
      </c>
      <c r="C2409" s="68" t="s">
        <v>2288</v>
      </c>
      <c r="D2409" t="str">
        <f t="shared" si="37"/>
        <v>t x km</v>
      </c>
    </row>
    <row r="2410" spans="1:4">
      <c r="A2410" s="68" t="s">
        <v>2322</v>
      </c>
      <c r="B2410" s="68" t="s">
        <v>25250</v>
      </c>
      <c r="C2410" s="68" t="s">
        <v>2288</v>
      </c>
      <c r="D2410" t="str">
        <f t="shared" si="37"/>
        <v>t x km</v>
      </c>
    </row>
    <row r="2411" spans="1:4">
      <c r="A2411" s="68" t="s">
        <v>2323</v>
      </c>
      <c r="B2411" s="68" t="s">
        <v>25251</v>
      </c>
      <c r="C2411" s="68" t="s">
        <v>2288</v>
      </c>
      <c r="D2411" t="str">
        <f t="shared" si="37"/>
        <v>t x km</v>
      </c>
    </row>
    <row r="2412" spans="1:4">
      <c r="A2412" s="68" t="s">
        <v>2324</v>
      </c>
      <c r="B2412" s="68" t="s">
        <v>25251</v>
      </c>
      <c r="C2412" s="68" t="s">
        <v>2288</v>
      </c>
      <c r="D2412" t="str">
        <f t="shared" si="37"/>
        <v>t x km</v>
      </c>
    </row>
    <row r="2413" spans="1:4">
      <c r="A2413" s="68" t="s">
        <v>2325</v>
      </c>
      <c r="B2413" s="68" t="s">
        <v>25252</v>
      </c>
      <c r="C2413" s="68" t="s">
        <v>2288</v>
      </c>
      <c r="D2413" t="str">
        <f t="shared" si="37"/>
        <v>t x km</v>
      </c>
    </row>
    <row r="2414" spans="1:4">
      <c r="A2414" s="68" t="s">
        <v>2326</v>
      </c>
      <c r="B2414" s="68" t="s">
        <v>25252</v>
      </c>
      <c r="C2414" s="68" t="s">
        <v>2288</v>
      </c>
      <c r="D2414" t="str">
        <f t="shared" si="37"/>
        <v>t x km</v>
      </c>
    </row>
    <row r="2415" spans="1:4">
      <c r="A2415" s="68" t="s">
        <v>2327</v>
      </c>
      <c r="B2415" s="68" t="s">
        <v>25253</v>
      </c>
      <c r="C2415" s="68" t="s">
        <v>2288</v>
      </c>
      <c r="D2415" t="str">
        <f t="shared" si="37"/>
        <v>t x km</v>
      </c>
    </row>
    <row r="2416" spans="1:4">
      <c r="A2416" s="68" t="s">
        <v>2328</v>
      </c>
      <c r="B2416" s="68" t="s">
        <v>25253</v>
      </c>
      <c r="C2416" s="68" t="s">
        <v>2288</v>
      </c>
      <c r="D2416" t="str">
        <f t="shared" si="37"/>
        <v>t x km</v>
      </c>
    </row>
    <row r="2417" spans="1:4">
      <c r="A2417" s="68" t="s">
        <v>2329</v>
      </c>
      <c r="B2417" s="68" t="s">
        <v>25254</v>
      </c>
      <c r="C2417" s="68" t="s">
        <v>2288</v>
      </c>
      <c r="D2417" t="str">
        <f t="shared" si="37"/>
        <v>t x km</v>
      </c>
    </row>
    <row r="2418" spans="1:4">
      <c r="A2418" s="68" t="s">
        <v>2330</v>
      </c>
      <c r="B2418" s="68" t="s">
        <v>25254</v>
      </c>
      <c r="C2418" s="68" t="s">
        <v>2288</v>
      </c>
      <c r="D2418" t="str">
        <f t="shared" si="37"/>
        <v>t x km</v>
      </c>
    </row>
    <row r="2419" spans="1:4">
      <c r="A2419" s="68" t="s">
        <v>2331</v>
      </c>
      <c r="B2419" s="68" t="s">
        <v>25255</v>
      </c>
      <c r="C2419" s="68" t="s">
        <v>2288</v>
      </c>
      <c r="D2419" t="str">
        <f t="shared" si="37"/>
        <v>t x km</v>
      </c>
    </row>
    <row r="2420" spans="1:4">
      <c r="A2420" s="68" t="s">
        <v>2332</v>
      </c>
      <c r="B2420" s="68" t="s">
        <v>25255</v>
      </c>
      <c r="C2420" s="68" t="s">
        <v>2288</v>
      </c>
      <c r="D2420" t="str">
        <f t="shared" si="37"/>
        <v>t x km</v>
      </c>
    </row>
    <row r="2421" spans="1:4">
      <c r="A2421" s="68" t="s">
        <v>2333</v>
      </c>
      <c r="B2421" s="68" t="s">
        <v>25256</v>
      </c>
      <c r="C2421" s="68" t="s">
        <v>2288</v>
      </c>
      <c r="D2421" t="str">
        <f t="shared" si="37"/>
        <v>t x km</v>
      </c>
    </row>
    <row r="2422" spans="1:4">
      <c r="A2422" s="68" t="s">
        <v>2334</v>
      </c>
      <c r="B2422" s="68" t="s">
        <v>25256</v>
      </c>
      <c r="C2422" s="68" t="s">
        <v>2288</v>
      </c>
      <c r="D2422" t="str">
        <f t="shared" si="37"/>
        <v>t x km</v>
      </c>
    </row>
    <row r="2423" spans="1:4">
      <c r="A2423" s="68" t="s">
        <v>2335</v>
      </c>
      <c r="B2423" s="68" t="s">
        <v>25257</v>
      </c>
      <c r="C2423" s="68" t="s">
        <v>2288</v>
      </c>
      <c r="D2423" t="str">
        <f t="shared" si="37"/>
        <v>t x km</v>
      </c>
    </row>
    <row r="2424" spans="1:4">
      <c r="A2424" s="68" t="s">
        <v>2336</v>
      </c>
      <c r="B2424" s="68" t="s">
        <v>25257</v>
      </c>
      <c r="C2424" s="68" t="s">
        <v>2288</v>
      </c>
      <c r="D2424" t="str">
        <f t="shared" si="37"/>
        <v>t x km</v>
      </c>
    </row>
    <row r="2425" spans="1:4">
      <c r="A2425" s="68" t="s">
        <v>2337</v>
      </c>
      <c r="B2425" s="68" t="s">
        <v>25258</v>
      </c>
      <c r="C2425" s="68" t="s">
        <v>2288</v>
      </c>
      <c r="D2425" t="str">
        <f t="shared" si="37"/>
        <v>t x km</v>
      </c>
    </row>
    <row r="2426" spans="1:4">
      <c r="A2426" s="68" t="s">
        <v>2338</v>
      </c>
      <c r="B2426" s="68" t="s">
        <v>25258</v>
      </c>
      <c r="C2426" s="68" t="s">
        <v>2288</v>
      </c>
      <c r="D2426" t="str">
        <f t="shared" si="37"/>
        <v>t x km</v>
      </c>
    </row>
    <row r="2427" spans="1:4">
      <c r="A2427" s="68" t="s">
        <v>2339</v>
      </c>
      <c r="B2427" s="68" t="s">
        <v>25259</v>
      </c>
      <c r="C2427" s="68" t="s">
        <v>2288</v>
      </c>
      <c r="D2427" t="str">
        <f t="shared" si="37"/>
        <v>t x km</v>
      </c>
    </row>
    <row r="2428" spans="1:4">
      <c r="A2428" s="68" t="s">
        <v>2340</v>
      </c>
      <c r="B2428" s="68" t="s">
        <v>25259</v>
      </c>
      <c r="C2428" s="68" t="s">
        <v>2288</v>
      </c>
      <c r="D2428" t="str">
        <f t="shared" si="37"/>
        <v>t x km</v>
      </c>
    </row>
    <row r="2429" spans="1:4">
      <c r="A2429" s="68" t="s">
        <v>2341</v>
      </c>
      <c r="B2429" s="68" t="s">
        <v>25260</v>
      </c>
      <c r="C2429" s="68" t="s">
        <v>2288</v>
      </c>
      <c r="D2429" t="str">
        <f t="shared" si="37"/>
        <v>t x km</v>
      </c>
    </row>
    <row r="2430" spans="1:4">
      <c r="A2430" s="68" t="s">
        <v>2342</v>
      </c>
      <c r="B2430" s="68" t="s">
        <v>25260</v>
      </c>
      <c r="C2430" s="68" t="s">
        <v>2288</v>
      </c>
      <c r="D2430" t="str">
        <f t="shared" si="37"/>
        <v>t x km</v>
      </c>
    </row>
    <row r="2431" spans="1:4">
      <c r="A2431" s="68" t="s">
        <v>2343</v>
      </c>
      <c r="B2431" s="68" t="s">
        <v>24176</v>
      </c>
      <c r="C2431" s="68" t="s">
        <v>2288</v>
      </c>
      <c r="D2431" t="str">
        <f t="shared" si="37"/>
        <v>t x km</v>
      </c>
    </row>
    <row r="2432" spans="1:4">
      <c r="A2432" s="68" t="s">
        <v>2344</v>
      </c>
      <c r="B2432" s="68" t="s">
        <v>24176</v>
      </c>
      <c r="C2432" s="68" t="s">
        <v>2288</v>
      </c>
      <c r="D2432" t="str">
        <f t="shared" si="37"/>
        <v>t x km</v>
      </c>
    </row>
    <row r="2433" spans="1:4">
      <c r="A2433" s="68" t="s">
        <v>2345</v>
      </c>
      <c r="B2433" s="68" t="s">
        <v>25261</v>
      </c>
      <c r="C2433" s="68" t="s">
        <v>2288</v>
      </c>
      <c r="D2433" t="str">
        <f t="shared" si="37"/>
        <v>t x km</v>
      </c>
    </row>
    <row r="2434" spans="1:4" s="549" customFormat="1">
      <c r="A2434" s="68" t="s">
        <v>2346</v>
      </c>
      <c r="B2434" s="68" t="s">
        <v>25261</v>
      </c>
      <c r="C2434" s="68" t="s">
        <v>2288</v>
      </c>
      <c r="D2434" t="str">
        <f t="shared" si="37"/>
        <v>t x km</v>
      </c>
    </row>
    <row r="2435" spans="1:4">
      <c r="A2435" s="68" t="s">
        <v>2347</v>
      </c>
      <c r="B2435" s="68" t="s">
        <v>25262</v>
      </c>
      <c r="C2435" s="68" t="s">
        <v>2288</v>
      </c>
      <c r="D2435" t="str">
        <f t="shared" si="37"/>
        <v>t x km</v>
      </c>
    </row>
    <row r="2436" spans="1:4">
      <c r="A2436" s="68" t="s">
        <v>2348</v>
      </c>
      <c r="B2436" s="68" t="s">
        <v>25262</v>
      </c>
      <c r="C2436" s="68" t="s">
        <v>2288</v>
      </c>
      <c r="D2436" t="str">
        <f t="shared" si="37"/>
        <v>t x km</v>
      </c>
    </row>
    <row r="2437" spans="1:4">
      <c r="A2437" s="68" t="s">
        <v>2349</v>
      </c>
      <c r="B2437" s="68" t="s">
        <v>25263</v>
      </c>
      <c r="C2437" s="68" t="s">
        <v>2288</v>
      </c>
      <c r="D2437" t="str">
        <f t="shared" si="37"/>
        <v>t x km</v>
      </c>
    </row>
    <row r="2438" spans="1:4">
      <c r="A2438" s="68" t="s">
        <v>2350</v>
      </c>
      <c r="B2438" s="68" t="s">
        <v>25263</v>
      </c>
      <c r="C2438" s="68" t="s">
        <v>2288</v>
      </c>
      <c r="D2438" t="str">
        <f t="shared" si="37"/>
        <v>t x km</v>
      </c>
    </row>
    <row r="2439" spans="1:4">
      <c r="A2439" s="68" t="s">
        <v>2351</v>
      </c>
      <c r="B2439" s="68" t="s">
        <v>25264</v>
      </c>
      <c r="C2439" s="68" t="s">
        <v>2288</v>
      </c>
      <c r="D2439" t="str">
        <f t="shared" ref="D2439:D2502" si="38">LOWER(C2439)</f>
        <v>t x km</v>
      </c>
    </row>
    <row r="2440" spans="1:4">
      <c r="A2440" s="68" t="s">
        <v>2352</v>
      </c>
      <c r="B2440" s="68" t="s">
        <v>25264</v>
      </c>
      <c r="C2440" s="68" t="s">
        <v>2288</v>
      </c>
      <c r="D2440" t="str">
        <f t="shared" si="38"/>
        <v>t x km</v>
      </c>
    </row>
    <row r="2441" spans="1:4">
      <c r="A2441" s="68" t="s">
        <v>2353</v>
      </c>
      <c r="B2441" s="68" t="s">
        <v>25265</v>
      </c>
      <c r="C2441" s="68" t="s">
        <v>2288</v>
      </c>
      <c r="D2441" t="str">
        <f t="shared" si="38"/>
        <v>t x km</v>
      </c>
    </row>
    <row r="2442" spans="1:4">
      <c r="A2442" s="68" t="s">
        <v>2354</v>
      </c>
      <c r="B2442" s="68" t="s">
        <v>25265</v>
      </c>
      <c r="C2442" s="68" t="s">
        <v>2288</v>
      </c>
      <c r="D2442" t="str">
        <f t="shared" si="38"/>
        <v>t x km</v>
      </c>
    </row>
    <row r="2443" spans="1:4">
      <c r="A2443" s="68" t="s">
        <v>2355</v>
      </c>
      <c r="B2443" s="68" t="s">
        <v>25266</v>
      </c>
      <c r="C2443" s="68" t="s">
        <v>2288</v>
      </c>
      <c r="D2443" t="str">
        <f t="shared" si="38"/>
        <v>t x km</v>
      </c>
    </row>
    <row r="2444" spans="1:4">
      <c r="A2444" s="68" t="s">
        <v>2356</v>
      </c>
      <c r="B2444" s="68" t="s">
        <v>25266</v>
      </c>
      <c r="C2444" s="68" t="s">
        <v>2288</v>
      </c>
      <c r="D2444" t="str">
        <f t="shared" si="38"/>
        <v>t x km</v>
      </c>
    </row>
    <row r="2445" spans="1:4">
      <c r="A2445" s="68" t="s">
        <v>2357</v>
      </c>
      <c r="B2445" s="68" t="s">
        <v>25267</v>
      </c>
      <c r="C2445" s="68" t="s">
        <v>2288</v>
      </c>
      <c r="D2445" t="str">
        <f t="shared" si="38"/>
        <v>t x km</v>
      </c>
    </row>
    <row r="2446" spans="1:4">
      <c r="A2446" s="68" t="s">
        <v>2358</v>
      </c>
      <c r="B2446" s="68" t="s">
        <v>25267</v>
      </c>
      <c r="C2446" s="68" t="s">
        <v>2288</v>
      </c>
      <c r="D2446" t="str">
        <f t="shared" si="38"/>
        <v>t x km</v>
      </c>
    </row>
    <row r="2447" spans="1:4">
      <c r="A2447" s="68" t="s">
        <v>2359</v>
      </c>
      <c r="B2447" s="68" t="s">
        <v>25268</v>
      </c>
      <c r="C2447" s="68" t="s">
        <v>2288</v>
      </c>
      <c r="D2447" t="str">
        <f t="shared" si="38"/>
        <v>t x km</v>
      </c>
    </row>
    <row r="2448" spans="1:4">
      <c r="A2448" s="68" t="s">
        <v>2360</v>
      </c>
      <c r="B2448" s="68" t="s">
        <v>25268</v>
      </c>
      <c r="C2448" s="68" t="s">
        <v>2288</v>
      </c>
      <c r="D2448" t="str">
        <f t="shared" si="38"/>
        <v>t x km</v>
      </c>
    </row>
    <row r="2449" spans="1:4">
      <c r="A2449" s="68" t="s">
        <v>2361</v>
      </c>
      <c r="B2449" s="68" t="s">
        <v>25269</v>
      </c>
      <c r="C2449" s="68" t="s">
        <v>2288</v>
      </c>
      <c r="D2449" t="str">
        <f t="shared" si="38"/>
        <v>t x km</v>
      </c>
    </row>
    <row r="2450" spans="1:4">
      <c r="A2450" s="68" t="s">
        <v>2362</v>
      </c>
      <c r="B2450" s="68" t="s">
        <v>25269</v>
      </c>
      <c r="C2450" s="68" t="s">
        <v>2288</v>
      </c>
      <c r="D2450" t="str">
        <f t="shared" si="38"/>
        <v>t x km</v>
      </c>
    </row>
    <row r="2451" spans="1:4">
      <c r="A2451" s="68" t="s">
        <v>2363</v>
      </c>
      <c r="B2451" s="68" t="s">
        <v>25270</v>
      </c>
      <c r="C2451" s="68" t="s">
        <v>2288</v>
      </c>
      <c r="D2451" t="str">
        <f t="shared" si="38"/>
        <v>t x km</v>
      </c>
    </row>
    <row r="2452" spans="1:4">
      <c r="A2452" s="68" t="s">
        <v>2364</v>
      </c>
      <c r="B2452" s="68" t="s">
        <v>25270</v>
      </c>
      <c r="C2452" s="68" t="s">
        <v>2288</v>
      </c>
      <c r="D2452" t="str">
        <f t="shared" si="38"/>
        <v>t x km</v>
      </c>
    </row>
    <row r="2453" spans="1:4">
      <c r="A2453" s="68" t="s">
        <v>2365</v>
      </c>
      <c r="B2453" s="68" t="s">
        <v>25271</v>
      </c>
      <c r="C2453" s="68" t="s">
        <v>2288</v>
      </c>
      <c r="D2453" t="str">
        <f t="shared" si="38"/>
        <v>t x km</v>
      </c>
    </row>
    <row r="2454" spans="1:4">
      <c r="A2454" s="68" t="s">
        <v>2366</v>
      </c>
      <c r="B2454" s="68" t="s">
        <v>25271</v>
      </c>
      <c r="C2454" s="68" t="s">
        <v>2288</v>
      </c>
      <c r="D2454" t="str">
        <f t="shared" si="38"/>
        <v>t x km</v>
      </c>
    </row>
    <row r="2455" spans="1:4">
      <c r="A2455" s="68" t="s">
        <v>2367</v>
      </c>
      <c r="B2455" s="68" t="s">
        <v>25272</v>
      </c>
      <c r="C2455" s="68" t="s">
        <v>2288</v>
      </c>
      <c r="D2455" t="str">
        <f t="shared" si="38"/>
        <v>t x km</v>
      </c>
    </row>
    <row r="2456" spans="1:4">
      <c r="A2456" s="68" t="s">
        <v>2368</v>
      </c>
      <c r="B2456" s="68" t="s">
        <v>25272</v>
      </c>
      <c r="C2456" s="68" t="s">
        <v>2288</v>
      </c>
      <c r="D2456" t="str">
        <f t="shared" si="38"/>
        <v>t x km</v>
      </c>
    </row>
    <row r="2457" spans="1:4">
      <c r="A2457" s="68" t="s">
        <v>2369</v>
      </c>
      <c r="B2457" s="68" t="s">
        <v>25273</v>
      </c>
      <c r="C2457" s="68" t="s">
        <v>2288</v>
      </c>
      <c r="D2457" t="str">
        <f t="shared" si="38"/>
        <v>t x km</v>
      </c>
    </row>
    <row r="2458" spans="1:4">
      <c r="A2458" s="68" t="s">
        <v>2370</v>
      </c>
      <c r="B2458" s="68" t="s">
        <v>25273</v>
      </c>
      <c r="C2458" s="68" t="s">
        <v>2288</v>
      </c>
      <c r="D2458" t="str">
        <f t="shared" si="38"/>
        <v>t x km</v>
      </c>
    </row>
    <row r="2459" spans="1:4">
      <c r="A2459" s="68" t="s">
        <v>2371</v>
      </c>
      <c r="B2459" s="68" t="s">
        <v>25274</v>
      </c>
      <c r="C2459" s="68" t="s">
        <v>2288</v>
      </c>
      <c r="D2459" t="str">
        <f t="shared" si="38"/>
        <v>t x km</v>
      </c>
    </row>
    <row r="2460" spans="1:4">
      <c r="A2460" s="68" t="s">
        <v>2372</v>
      </c>
      <c r="B2460" s="68" t="s">
        <v>25274</v>
      </c>
      <c r="C2460" s="68" t="s">
        <v>2288</v>
      </c>
      <c r="D2460" t="str">
        <f t="shared" si="38"/>
        <v>t x km</v>
      </c>
    </row>
    <row r="2461" spans="1:4">
      <c r="A2461" s="68" t="s">
        <v>2373</v>
      </c>
      <c r="B2461" s="68" t="s">
        <v>25275</v>
      </c>
      <c r="C2461" s="68" t="s">
        <v>2288</v>
      </c>
      <c r="D2461" t="str">
        <f t="shared" si="38"/>
        <v>t x km</v>
      </c>
    </row>
    <row r="2462" spans="1:4">
      <c r="A2462" s="68" t="s">
        <v>2374</v>
      </c>
      <c r="B2462" s="68" t="s">
        <v>25275</v>
      </c>
      <c r="C2462" s="68" t="s">
        <v>2288</v>
      </c>
      <c r="D2462" t="str">
        <f t="shared" si="38"/>
        <v>t x km</v>
      </c>
    </row>
    <row r="2463" spans="1:4">
      <c r="A2463" s="68" t="s">
        <v>2375</v>
      </c>
      <c r="B2463" s="68" t="s">
        <v>25276</v>
      </c>
      <c r="C2463" s="68" t="s">
        <v>2288</v>
      </c>
      <c r="D2463" t="str">
        <f t="shared" si="38"/>
        <v>t x km</v>
      </c>
    </row>
    <row r="2464" spans="1:4">
      <c r="A2464" s="68" t="s">
        <v>2376</v>
      </c>
      <c r="B2464" s="68" t="s">
        <v>25276</v>
      </c>
      <c r="C2464" s="68" t="s">
        <v>2288</v>
      </c>
      <c r="D2464" t="str">
        <f t="shared" si="38"/>
        <v>t x km</v>
      </c>
    </row>
    <row r="2465" spans="1:4">
      <c r="A2465" s="68" t="s">
        <v>2377</v>
      </c>
      <c r="B2465" s="68" t="s">
        <v>25277</v>
      </c>
      <c r="C2465" s="68" t="s">
        <v>2288</v>
      </c>
      <c r="D2465" t="str">
        <f t="shared" si="38"/>
        <v>t x km</v>
      </c>
    </row>
    <row r="2466" spans="1:4">
      <c r="A2466" s="68" t="s">
        <v>2378</v>
      </c>
      <c r="B2466" s="68" t="s">
        <v>25277</v>
      </c>
      <c r="C2466" s="68" t="s">
        <v>2288</v>
      </c>
      <c r="D2466" t="str">
        <f t="shared" si="38"/>
        <v>t x km</v>
      </c>
    </row>
    <row r="2467" spans="1:4">
      <c r="A2467" s="68" t="s">
        <v>2379</v>
      </c>
      <c r="B2467" s="68" t="s">
        <v>25278</v>
      </c>
      <c r="C2467" s="68" t="s">
        <v>2288</v>
      </c>
      <c r="D2467" t="str">
        <f t="shared" si="38"/>
        <v>t x km</v>
      </c>
    </row>
    <row r="2468" spans="1:4">
      <c r="A2468" s="68" t="s">
        <v>2380</v>
      </c>
      <c r="B2468" s="68" t="s">
        <v>25278</v>
      </c>
      <c r="C2468" s="68" t="s">
        <v>2288</v>
      </c>
      <c r="D2468" t="str">
        <f t="shared" si="38"/>
        <v>t x km</v>
      </c>
    </row>
    <row r="2469" spans="1:4">
      <c r="A2469" s="68" t="s">
        <v>2381</v>
      </c>
      <c r="B2469" s="68" t="s">
        <v>25279</v>
      </c>
      <c r="C2469" s="68" t="s">
        <v>2288</v>
      </c>
      <c r="D2469" t="str">
        <f t="shared" si="38"/>
        <v>t x km</v>
      </c>
    </row>
    <row r="2470" spans="1:4">
      <c r="A2470" s="68" t="s">
        <v>2382</v>
      </c>
      <c r="B2470" s="68" t="s">
        <v>25279</v>
      </c>
      <c r="C2470" s="68" t="s">
        <v>2288</v>
      </c>
      <c r="D2470" t="str">
        <f t="shared" si="38"/>
        <v>t x km</v>
      </c>
    </row>
    <row r="2471" spans="1:4">
      <c r="A2471" s="68" t="s">
        <v>2383</v>
      </c>
      <c r="B2471" s="68" t="s">
        <v>25280</v>
      </c>
      <c r="C2471" s="68" t="s">
        <v>2288</v>
      </c>
      <c r="D2471" t="str">
        <f t="shared" si="38"/>
        <v>t x km</v>
      </c>
    </row>
    <row r="2472" spans="1:4">
      <c r="A2472" s="68" t="s">
        <v>2384</v>
      </c>
      <c r="B2472" s="68" t="s">
        <v>25280</v>
      </c>
      <c r="C2472" s="68" t="s">
        <v>2288</v>
      </c>
      <c r="D2472" t="str">
        <f t="shared" si="38"/>
        <v>t x km</v>
      </c>
    </row>
    <row r="2473" spans="1:4">
      <c r="A2473" s="68" t="s">
        <v>2385</v>
      </c>
      <c r="B2473" s="68" t="s">
        <v>25281</v>
      </c>
      <c r="C2473" s="68" t="s">
        <v>2288</v>
      </c>
      <c r="D2473" t="str">
        <f t="shared" si="38"/>
        <v>t x km</v>
      </c>
    </row>
    <row r="2474" spans="1:4">
      <c r="A2474" s="68" t="s">
        <v>2386</v>
      </c>
      <c r="B2474" s="68" t="s">
        <v>25281</v>
      </c>
      <c r="C2474" s="68" t="s">
        <v>2288</v>
      </c>
      <c r="D2474" t="str">
        <f t="shared" si="38"/>
        <v>t x km</v>
      </c>
    </row>
    <row r="2475" spans="1:4">
      <c r="A2475" s="68" t="s">
        <v>2387</v>
      </c>
      <c r="B2475" s="68" t="s">
        <v>25282</v>
      </c>
      <c r="C2475" s="68" t="s">
        <v>2288</v>
      </c>
      <c r="D2475" t="str">
        <f t="shared" si="38"/>
        <v>t x km</v>
      </c>
    </row>
    <row r="2476" spans="1:4">
      <c r="A2476" s="68" t="s">
        <v>2388</v>
      </c>
      <c r="B2476" s="68" t="s">
        <v>25282</v>
      </c>
      <c r="C2476" s="68" t="s">
        <v>2288</v>
      </c>
      <c r="D2476" t="str">
        <f t="shared" si="38"/>
        <v>t x km</v>
      </c>
    </row>
    <row r="2477" spans="1:4">
      <c r="A2477" s="68" t="s">
        <v>2389</v>
      </c>
      <c r="B2477" s="68" t="s">
        <v>25283</v>
      </c>
      <c r="C2477" s="68" t="s">
        <v>2288</v>
      </c>
      <c r="D2477" t="str">
        <f t="shared" si="38"/>
        <v>t x km</v>
      </c>
    </row>
    <row r="2478" spans="1:4">
      <c r="A2478" s="68" t="s">
        <v>2390</v>
      </c>
      <c r="B2478" s="68" t="s">
        <v>25283</v>
      </c>
      <c r="C2478" s="68" t="s">
        <v>2288</v>
      </c>
      <c r="D2478" t="str">
        <f t="shared" si="38"/>
        <v>t x km</v>
      </c>
    </row>
    <row r="2479" spans="1:4">
      <c r="A2479" s="68" t="s">
        <v>2391</v>
      </c>
      <c r="B2479" s="68" t="s">
        <v>25284</v>
      </c>
      <c r="C2479" s="68" t="s">
        <v>2288</v>
      </c>
      <c r="D2479" t="str">
        <f t="shared" si="38"/>
        <v>t x km</v>
      </c>
    </row>
    <row r="2480" spans="1:4">
      <c r="A2480" s="68" t="s">
        <v>2392</v>
      </c>
      <c r="B2480" s="68" t="s">
        <v>25284</v>
      </c>
      <c r="C2480" s="68" t="s">
        <v>2288</v>
      </c>
      <c r="D2480" t="str">
        <f t="shared" si="38"/>
        <v>t x km</v>
      </c>
    </row>
    <row r="2481" spans="1:4">
      <c r="A2481" s="68" t="s">
        <v>2393</v>
      </c>
      <c r="B2481" s="68" t="s">
        <v>25285</v>
      </c>
      <c r="C2481" s="68" t="s">
        <v>2288</v>
      </c>
      <c r="D2481" t="str">
        <f t="shared" si="38"/>
        <v>t x km</v>
      </c>
    </row>
    <row r="2482" spans="1:4">
      <c r="A2482" s="68" t="s">
        <v>2394</v>
      </c>
      <c r="B2482" s="68" t="s">
        <v>25285</v>
      </c>
      <c r="C2482" s="68" t="s">
        <v>2288</v>
      </c>
      <c r="D2482" t="str">
        <f t="shared" si="38"/>
        <v>t x km</v>
      </c>
    </row>
    <row r="2483" spans="1:4">
      <c r="A2483" s="68" t="s">
        <v>2395</v>
      </c>
      <c r="B2483" s="68" t="s">
        <v>25286</v>
      </c>
      <c r="C2483" s="68" t="s">
        <v>2288</v>
      </c>
      <c r="D2483" t="str">
        <f t="shared" si="38"/>
        <v>t x km</v>
      </c>
    </row>
    <row r="2484" spans="1:4">
      <c r="A2484" s="68" t="s">
        <v>2396</v>
      </c>
      <c r="B2484" s="68" t="s">
        <v>25286</v>
      </c>
      <c r="C2484" s="68" t="s">
        <v>2288</v>
      </c>
      <c r="D2484" t="str">
        <f t="shared" si="38"/>
        <v>t x km</v>
      </c>
    </row>
    <row r="2485" spans="1:4">
      <c r="A2485" s="68" t="s">
        <v>2397</v>
      </c>
      <c r="B2485" s="68" t="s">
        <v>25287</v>
      </c>
      <c r="C2485" s="68" t="s">
        <v>2288</v>
      </c>
      <c r="D2485" t="str">
        <f t="shared" si="38"/>
        <v>t x km</v>
      </c>
    </row>
    <row r="2486" spans="1:4">
      <c r="A2486" s="68" t="s">
        <v>2398</v>
      </c>
      <c r="B2486" s="68" t="s">
        <v>25287</v>
      </c>
      <c r="C2486" s="68" t="s">
        <v>2288</v>
      </c>
      <c r="D2486" t="str">
        <f t="shared" si="38"/>
        <v>t x km</v>
      </c>
    </row>
    <row r="2487" spans="1:4">
      <c r="A2487" s="68" t="s">
        <v>2399</v>
      </c>
      <c r="B2487" s="68" t="s">
        <v>25288</v>
      </c>
      <c r="C2487" s="68" t="s">
        <v>2288</v>
      </c>
      <c r="D2487" t="str">
        <f t="shared" si="38"/>
        <v>t x km</v>
      </c>
    </row>
    <row r="2488" spans="1:4">
      <c r="A2488" s="68" t="s">
        <v>2400</v>
      </c>
      <c r="B2488" s="68" t="s">
        <v>25288</v>
      </c>
      <c r="C2488" s="68" t="s">
        <v>2288</v>
      </c>
      <c r="D2488" t="str">
        <f t="shared" si="38"/>
        <v>t x km</v>
      </c>
    </row>
    <row r="2489" spans="1:4">
      <c r="A2489" s="68" t="s">
        <v>2401</v>
      </c>
      <c r="B2489" s="68" t="s">
        <v>25289</v>
      </c>
      <c r="C2489" s="68" t="s">
        <v>2288</v>
      </c>
      <c r="D2489" t="str">
        <f t="shared" si="38"/>
        <v>t x km</v>
      </c>
    </row>
    <row r="2490" spans="1:4">
      <c r="A2490" s="68" t="s">
        <v>2402</v>
      </c>
      <c r="B2490" s="68" t="s">
        <v>25289</v>
      </c>
      <c r="C2490" s="68" t="s">
        <v>2288</v>
      </c>
      <c r="D2490" t="str">
        <f t="shared" si="38"/>
        <v>t x km</v>
      </c>
    </row>
    <row r="2491" spans="1:4">
      <c r="A2491" s="68" t="s">
        <v>2403</v>
      </c>
      <c r="B2491" s="68" t="s">
        <v>25290</v>
      </c>
      <c r="C2491" s="68" t="s">
        <v>2404</v>
      </c>
      <c r="D2491" t="str">
        <f t="shared" si="38"/>
        <v>unxkm</v>
      </c>
    </row>
    <row r="2492" spans="1:4">
      <c r="A2492" s="68" t="s">
        <v>2405</v>
      </c>
      <c r="B2492" s="68" t="s">
        <v>25290</v>
      </c>
      <c r="C2492" s="68" t="s">
        <v>2404</v>
      </c>
      <c r="D2492" t="str">
        <f t="shared" si="38"/>
        <v>unxkm</v>
      </c>
    </row>
    <row r="2493" spans="1:4">
      <c r="A2493" s="68" t="s">
        <v>2406</v>
      </c>
      <c r="B2493" s="68" t="s">
        <v>25291</v>
      </c>
      <c r="C2493" s="68" t="s">
        <v>2288</v>
      </c>
      <c r="D2493" t="str">
        <f t="shared" si="38"/>
        <v>t x km</v>
      </c>
    </row>
    <row r="2494" spans="1:4">
      <c r="A2494" s="68" t="s">
        <v>2407</v>
      </c>
      <c r="B2494" s="68" t="s">
        <v>25291</v>
      </c>
      <c r="C2494" s="68" t="s">
        <v>2288</v>
      </c>
      <c r="D2494" t="str">
        <f t="shared" si="38"/>
        <v>t x km</v>
      </c>
    </row>
    <row r="2495" spans="1:4">
      <c r="A2495" s="68" t="s">
        <v>2408</v>
      </c>
      <c r="B2495" s="68" t="s">
        <v>25292</v>
      </c>
      <c r="C2495" s="68" t="s">
        <v>15</v>
      </c>
      <c r="D2495" t="str">
        <f t="shared" si="38"/>
        <v>un</v>
      </c>
    </row>
    <row r="2496" spans="1:4">
      <c r="A2496" s="68" t="s">
        <v>2409</v>
      </c>
      <c r="B2496" s="68" t="s">
        <v>25292</v>
      </c>
      <c r="C2496" s="68" t="s">
        <v>15</v>
      </c>
      <c r="D2496" t="str">
        <f t="shared" si="38"/>
        <v>un</v>
      </c>
    </row>
    <row r="2497" spans="1:4">
      <c r="A2497" s="68" t="s">
        <v>2410</v>
      </c>
      <c r="B2497" s="68" t="s">
        <v>25293</v>
      </c>
      <c r="C2497" s="68" t="s">
        <v>15</v>
      </c>
      <c r="D2497" t="str">
        <f t="shared" si="38"/>
        <v>un</v>
      </c>
    </row>
    <row r="2498" spans="1:4">
      <c r="A2498" s="68" t="s">
        <v>2411</v>
      </c>
      <c r="B2498" s="68" t="s">
        <v>25293</v>
      </c>
      <c r="C2498" s="68" t="s">
        <v>15</v>
      </c>
      <c r="D2498" t="str">
        <f t="shared" si="38"/>
        <v>un</v>
      </c>
    </row>
    <row r="2499" spans="1:4">
      <c r="A2499" s="68" t="s">
        <v>2412</v>
      </c>
      <c r="B2499" s="68" t="s">
        <v>25294</v>
      </c>
      <c r="C2499" s="68" t="s">
        <v>15</v>
      </c>
      <c r="D2499" t="str">
        <f t="shared" si="38"/>
        <v>un</v>
      </c>
    </row>
    <row r="2500" spans="1:4">
      <c r="A2500" s="68" t="s">
        <v>2413</v>
      </c>
      <c r="B2500" s="68" t="s">
        <v>25294</v>
      </c>
      <c r="C2500" s="68" t="s">
        <v>15</v>
      </c>
      <c r="D2500" t="str">
        <f t="shared" si="38"/>
        <v>un</v>
      </c>
    </row>
    <row r="2501" spans="1:4">
      <c r="A2501" s="68" t="s">
        <v>2414</v>
      </c>
      <c r="B2501" s="68" t="s">
        <v>25295</v>
      </c>
      <c r="C2501" s="68" t="s">
        <v>15</v>
      </c>
      <c r="D2501" t="str">
        <f t="shared" si="38"/>
        <v>un</v>
      </c>
    </row>
    <row r="2502" spans="1:4">
      <c r="A2502" s="68" t="s">
        <v>2415</v>
      </c>
      <c r="B2502" s="68" t="s">
        <v>25295</v>
      </c>
      <c r="C2502" s="68" t="s">
        <v>15</v>
      </c>
      <c r="D2502" t="str">
        <f t="shared" si="38"/>
        <v>un</v>
      </c>
    </row>
    <row r="2503" spans="1:4">
      <c r="A2503" s="68" t="s">
        <v>2416</v>
      </c>
      <c r="B2503" s="68" t="s">
        <v>25296</v>
      </c>
      <c r="C2503" s="68" t="s">
        <v>15</v>
      </c>
      <c r="D2503" t="str">
        <f t="shared" ref="D2503:D2566" si="39">LOWER(C2503)</f>
        <v>un</v>
      </c>
    </row>
    <row r="2504" spans="1:4">
      <c r="A2504" s="68" t="s">
        <v>2417</v>
      </c>
      <c r="B2504" s="68" t="s">
        <v>25296</v>
      </c>
      <c r="C2504" s="68" t="s">
        <v>15</v>
      </c>
      <c r="D2504" t="str">
        <f t="shared" si="39"/>
        <v>un</v>
      </c>
    </row>
    <row r="2505" spans="1:4">
      <c r="A2505" s="68" t="s">
        <v>2418</v>
      </c>
      <c r="B2505" s="68" t="s">
        <v>25297</v>
      </c>
      <c r="C2505" s="68" t="s">
        <v>15</v>
      </c>
      <c r="D2505" t="str">
        <f t="shared" si="39"/>
        <v>un</v>
      </c>
    </row>
    <row r="2506" spans="1:4">
      <c r="A2506" s="68" t="s">
        <v>2419</v>
      </c>
      <c r="B2506" s="68" t="s">
        <v>25297</v>
      </c>
      <c r="C2506" s="68" t="s">
        <v>15</v>
      </c>
      <c r="D2506" t="str">
        <f t="shared" si="39"/>
        <v>un</v>
      </c>
    </row>
    <row r="2507" spans="1:4">
      <c r="A2507" s="68" t="s">
        <v>2420</v>
      </c>
      <c r="B2507" s="68" t="s">
        <v>25298</v>
      </c>
      <c r="C2507" s="68" t="s">
        <v>15</v>
      </c>
      <c r="D2507" t="str">
        <f t="shared" si="39"/>
        <v>un</v>
      </c>
    </row>
    <row r="2508" spans="1:4">
      <c r="A2508" s="68" t="s">
        <v>2421</v>
      </c>
      <c r="B2508" s="68" t="s">
        <v>25298</v>
      </c>
      <c r="C2508" s="68" t="s">
        <v>15</v>
      </c>
      <c r="D2508" t="str">
        <f t="shared" si="39"/>
        <v>un</v>
      </c>
    </row>
    <row r="2509" spans="1:4">
      <c r="A2509" s="68" t="s">
        <v>2422</v>
      </c>
      <c r="B2509" s="68" t="s">
        <v>25299</v>
      </c>
      <c r="C2509" s="68" t="s">
        <v>15</v>
      </c>
      <c r="D2509" t="str">
        <f t="shared" si="39"/>
        <v>un</v>
      </c>
    </row>
    <row r="2510" spans="1:4">
      <c r="A2510" s="68" t="s">
        <v>2423</v>
      </c>
      <c r="B2510" s="68" t="s">
        <v>25299</v>
      </c>
      <c r="C2510" s="68" t="s">
        <v>15</v>
      </c>
      <c r="D2510" t="str">
        <f t="shared" si="39"/>
        <v>un</v>
      </c>
    </row>
    <row r="2511" spans="1:4">
      <c r="A2511" s="68" t="s">
        <v>2424</v>
      </c>
      <c r="B2511" s="68" t="s">
        <v>25300</v>
      </c>
      <c r="C2511" s="68" t="s">
        <v>15</v>
      </c>
      <c r="D2511" t="str">
        <f t="shared" si="39"/>
        <v>un</v>
      </c>
    </row>
    <row r="2512" spans="1:4">
      <c r="A2512" s="68" t="s">
        <v>2425</v>
      </c>
      <c r="B2512" s="68" t="s">
        <v>25300</v>
      </c>
      <c r="C2512" s="68" t="s">
        <v>15</v>
      </c>
      <c r="D2512" t="str">
        <f t="shared" si="39"/>
        <v>un</v>
      </c>
    </row>
    <row r="2513" spans="1:4">
      <c r="A2513" s="68" t="s">
        <v>2426</v>
      </c>
      <c r="B2513" s="68" t="s">
        <v>25301</v>
      </c>
      <c r="C2513" s="68" t="s">
        <v>163</v>
      </c>
      <c r="D2513" t="str">
        <f t="shared" si="39"/>
        <v>t</v>
      </c>
    </row>
    <row r="2514" spans="1:4">
      <c r="A2514" s="68" t="s">
        <v>2427</v>
      </c>
      <c r="B2514" s="68" t="s">
        <v>25301</v>
      </c>
      <c r="C2514" s="68" t="s">
        <v>163</v>
      </c>
      <c r="D2514" t="str">
        <f t="shared" si="39"/>
        <v>t</v>
      </c>
    </row>
    <row r="2515" spans="1:4">
      <c r="A2515" s="68" t="s">
        <v>2428</v>
      </c>
      <c r="B2515" s="68" t="s">
        <v>25302</v>
      </c>
      <c r="C2515" s="68" t="s">
        <v>163</v>
      </c>
      <c r="D2515" t="str">
        <f t="shared" si="39"/>
        <v>t</v>
      </c>
    </row>
    <row r="2516" spans="1:4">
      <c r="A2516" s="68" t="s">
        <v>2429</v>
      </c>
      <c r="B2516" s="68" t="s">
        <v>25302</v>
      </c>
      <c r="C2516" s="68" t="s">
        <v>163</v>
      </c>
      <c r="D2516" t="str">
        <f t="shared" si="39"/>
        <v>t</v>
      </c>
    </row>
    <row r="2517" spans="1:4">
      <c r="A2517" s="68" t="s">
        <v>2430</v>
      </c>
      <c r="B2517" s="68" t="s">
        <v>25303</v>
      </c>
      <c r="C2517" s="68" t="s">
        <v>163</v>
      </c>
      <c r="D2517" t="str">
        <f t="shared" si="39"/>
        <v>t</v>
      </c>
    </row>
    <row r="2518" spans="1:4">
      <c r="A2518" s="68" t="s">
        <v>2431</v>
      </c>
      <c r="B2518" s="68" t="s">
        <v>25303</v>
      </c>
      <c r="C2518" s="68" t="s">
        <v>163</v>
      </c>
      <c r="D2518" t="str">
        <f t="shared" si="39"/>
        <v>t</v>
      </c>
    </row>
    <row r="2519" spans="1:4">
      <c r="A2519" s="68" t="s">
        <v>2432</v>
      </c>
      <c r="B2519" s="68" t="s">
        <v>25304</v>
      </c>
      <c r="C2519" s="68" t="s">
        <v>163</v>
      </c>
      <c r="D2519" t="str">
        <f t="shared" si="39"/>
        <v>t</v>
      </c>
    </row>
    <row r="2520" spans="1:4">
      <c r="A2520" s="68" t="s">
        <v>2433</v>
      </c>
      <c r="B2520" s="68" t="s">
        <v>25304</v>
      </c>
      <c r="C2520" s="68" t="s">
        <v>163</v>
      </c>
      <c r="D2520" t="str">
        <f t="shared" si="39"/>
        <v>t</v>
      </c>
    </row>
    <row r="2521" spans="1:4">
      <c r="A2521" s="68" t="s">
        <v>2434</v>
      </c>
      <c r="B2521" s="68" t="s">
        <v>25305</v>
      </c>
      <c r="C2521" s="68" t="s">
        <v>163</v>
      </c>
      <c r="D2521" t="str">
        <f t="shared" si="39"/>
        <v>t</v>
      </c>
    </row>
    <row r="2522" spans="1:4">
      <c r="A2522" s="68" t="s">
        <v>2435</v>
      </c>
      <c r="B2522" s="68" t="s">
        <v>25305</v>
      </c>
      <c r="C2522" s="68" t="s">
        <v>163</v>
      </c>
      <c r="D2522" t="str">
        <f t="shared" si="39"/>
        <v>t</v>
      </c>
    </row>
    <row r="2523" spans="1:4">
      <c r="A2523" s="68" t="s">
        <v>2436</v>
      </c>
      <c r="B2523" s="68" t="s">
        <v>25306</v>
      </c>
      <c r="C2523" s="68" t="s">
        <v>163</v>
      </c>
      <c r="D2523" t="str">
        <f t="shared" si="39"/>
        <v>t</v>
      </c>
    </row>
    <row r="2524" spans="1:4">
      <c r="A2524" s="68" t="s">
        <v>2437</v>
      </c>
      <c r="B2524" s="68" t="s">
        <v>25306</v>
      </c>
      <c r="C2524" s="68" t="s">
        <v>163</v>
      </c>
      <c r="D2524" t="str">
        <f t="shared" si="39"/>
        <v>t</v>
      </c>
    </row>
    <row r="2525" spans="1:4">
      <c r="A2525" s="68" t="s">
        <v>2438</v>
      </c>
      <c r="B2525" s="68" t="s">
        <v>25307</v>
      </c>
      <c r="C2525" s="68" t="s">
        <v>163</v>
      </c>
      <c r="D2525" t="str">
        <f t="shared" si="39"/>
        <v>t</v>
      </c>
    </row>
    <row r="2526" spans="1:4">
      <c r="A2526" s="68" t="s">
        <v>2439</v>
      </c>
      <c r="B2526" s="68" t="s">
        <v>25307</v>
      </c>
      <c r="C2526" s="68" t="s">
        <v>163</v>
      </c>
      <c r="D2526" t="str">
        <f t="shared" si="39"/>
        <v>t</v>
      </c>
    </row>
    <row r="2527" spans="1:4">
      <c r="A2527" s="68" t="s">
        <v>2440</v>
      </c>
      <c r="B2527" s="68" t="s">
        <v>25308</v>
      </c>
      <c r="C2527" s="68" t="s">
        <v>163</v>
      </c>
      <c r="D2527" t="str">
        <f t="shared" si="39"/>
        <v>t</v>
      </c>
    </row>
    <row r="2528" spans="1:4">
      <c r="A2528" s="68" t="s">
        <v>2441</v>
      </c>
      <c r="B2528" s="68" t="s">
        <v>25308</v>
      </c>
      <c r="C2528" s="68" t="s">
        <v>163</v>
      </c>
      <c r="D2528" t="str">
        <f t="shared" si="39"/>
        <v>t</v>
      </c>
    </row>
    <row r="2529" spans="1:4">
      <c r="A2529" s="68" t="s">
        <v>2442</v>
      </c>
      <c r="B2529" s="68" t="s">
        <v>25309</v>
      </c>
      <c r="C2529" s="68" t="s">
        <v>163</v>
      </c>
      <c r="D2529" t="str">
        <f t="shared" si="39"/>
        <v>t</v>
      </c>
    </row>
    <row r="2530" spans="1:4">
      <c r="A2530" s="68" t="s">
        <v>2443</v>
      </c>
      <c r="B2530" s="68" t="s">
        <v>25309</v>
      </c>
      <c r="C2530" s="68" t="s">
        <v>163</v>
      </c>
      <c r="D2530" t="str">
        <f t="shared" si="39"/>
        <v>t</v>
      </c>
    </row>
    <row r="2531" spans="1:4">
      <c r="A2531" s="68" t="s">
        <v>2444</v>
      </c>
      <c r="B2531" s="68" t="s">
        <v>25310</v>
      </c>
      <c r="C2531" s="68" t="s">
        <v>163</v>
      </c>
      <c r="D2531" t="str">
        <f t="shared" si="39"/>
        <v>t</v>
      </c>
    </row>
    <row r="2532" spans="1:4">
      <c r="A2532" s="68" t="s">
        <v>2445</v>
      </c>
      <c r="B2532" s="68" t="s">
        <v>25310</v>
      </c>
      <c r="C2532" s="68" t="s">
        <v>163</v>
      </c>
      <c r="D2532" t="str">
        <f t="shared" si="39"/>
        <v>t</v>
      </c>
    </row>
    <row r="2533" spans="1:4">
      <c r="A2533" s="68" t="s">
        <v>2446</v>
      </c>
      <c r="B2533" s="68" t="s">
        <v>25311</v>
      </c>
      <c r="C2533" s="68" t="s">
        <v>163</v>
      </c>
      <c r="D2533" t="str">
        <f t="shared" si="39"/>
        <v>t</v>
      </c>
    </row>
    <row r="2534" spans="1:4">
      <c r="A2534" s="68" t="s">
        <v>2447</v>
      </c>
      <c r="B2534" s="68" t="s">
        <v>25311</v>
      </c>
      <c r="C2534" s="68" t="s">
        <v>163</v>
      </c>
      <c r="D2534" t="str">
        <f t="shared" si="39"/>
        <v>t</v>
      </c>
    </row>
    <row r="2535" spans="1:4">
      <c r="A2535" s="68" t="s">
        <v>2448</v>
      </c>
      <c r="B2535" s="68" t="s">
        <v>25312</v>
      </c>
      <c r="C2535" s="68" t="s">
        <v>163</v>
      </c>
      <c r="D2535" t="str">
        <f t="shared" si="39"/>
        <v>t</v>
      </c>
    </row>
    <row r="2536" spans="1:4">
      <c r="A2536" s="68" t="s">
        <v>2449</v>
      </c>
      <c r="B2536" s="68" t="s">
        <v>25312</v>
      </c>
      <c r="C2536" s="68" t="s">
        <v>163</v>
      </c>
      <c r="D2536" t="str">
        <f t="shared" si="39"/>
        <v>t</v>
      </c>
    </row>
    <row r="2537" spans="1:4">
      <c r="A2537" s="68" t="s">
        <v>2450</v>
      </c>
      <c r="B2537" s="68" t="s">
        <v>25313</v>
      </c>
      <c r="C2537" s="68" t="s">
        <v>163</v>
      </c>
      <c r="D2537" t="str">
        <f t="shared" si="39"/>
        <v>t</v>
      </c>
    </row>
    <row r="2538" spans="1:4">
      <c r="A2538" s="68" t="s">
        <v>2451</v>
      </c>
      <c r="B2538" s="68" t="s">
        <v>25313</v>
      </c>
      <c r="C2538" s="68" t="s">
        <v>163</v>
      </c>
      <c r="D2538" t="str">
        <f t="shared" si="39"/>
        <v>t</v>
      </c>
    </row>
    <row r="2539" spans="1:4">
      <c r="A2539" s="68" t="s">
        <v>2452</v>
      </c>
      <c r="B2539" s="68" t="s">
        <v>25314</v>
      </c>
      <c r="C2539" s="68" t="s">
        <v>163</v>
      </c>
      <c r="D2539" t="str">
        <f t="shared" si="39"/>
        <v>t</v>
      </c>
    </row>
    <row r="2540" spans="1:4">
      <c r="A2540" s="68" t="s">
        <v>2453</v>
      </c>
      <c r="B2540" s="68" t="s">
        <v>25314</v>
      </c>
      <c r="C2540" s="68" t="s">
        <v>163</v>
      </c>
      <c r="D2540" t="str">
        <f t="shared" si="39"/>
        <v>t</v>
      </c>
    </row>
    <row r="2541" spans="1:4">
      <c r="A2541" s="68" t="s">
        <v>2454</v>
      </c>
      <c r="B2541" s="68" t="s">
        <v>25315</v>
      </c>
      <c r="C2541" s="68" t="s">
        <v>163</v>
      </c>
      <c r="D2541" t="str">
        <f t="shared" si="39"/>
        <v>t</v>
      </c>
    </row>
    <row r="2542" spans="1:4">
      <c r="A2542" s="68" t="s">
        <v>2455</v>
      </c>
      <c r="B2542" s="68" t="s">
        <v>25315</v>
      </c>
      <c r="C2542" s="68" t="s">
        <v>163</v>
      </c>
      <c r="D2542" t="str">
        <f t="shared" si="39"/>
        <v>t</v>
      </c>
    </row>
    <row r="2543" spans="1:4">
      <c r="A2543" s="68" t="s">
        <v>2456</v>
      </c>
      <c r="B2543" s="68" t="s">
        <v>25316</v>
      </c>
      <c r="C2543" s="68" t="s">
        <v>163</v>
      </c>
      <c r="D2543" t="str">
        <f t="shared" si="39"/>
        <v>t</v>
      </c>
    </row>
    <row r="2544" spans="1:4">
      <c r="A2544" s="68" t="s">
        <v>2457</v>
      </c>
      <c r="B2544" s="68" t="s">
        <v>25316</v>
      </c>
      <c r="C2544" s="68" t="s">
        <v>163</v>
      </c>
      <c r="D2544" t="str">
        <f t="shared" si="39"/>
        <v>t</v>
      </c>
    </row>
    <row r="2545" spans="1:4">
      <c r="A2545" s="68" t="s">
        <v>2458</v>
      </c>
      <c r="B2545" s="68" t="s">
        <v>25317</v>
      </c>
      <c r="C2545" s="68" t="s">
        <v>163</v>
      </c>
      <c r="D2545" t="str">
        <f t="shared" si="39"/>
        <v>t</v>
      </c>
    </row>
    <row r="2546" spans="1:4">
      <c r="A2546" s="68" t="s">
        <v>2459</v>
      </c>
      <c r="B2546" s="68" t="s">
        <v>25317</v>
      </c>
      <c r="C2546" s="68" t="s">
        <v>163</v>
      </c>
      <c r="D2546" t="str">
        <f t="shared" si="39"/>
        <v>t</v>
      </c>
    </row>
    <row r="2547" spans="1:4">
      <c r="A2547" s="68" t="s">
        <v>2460</v>
      </c>
      <c r="B2547" s="68" t="s">
        <v>24175</v>
      </c>
      <c r="C2547" s="68" t="s">
        <v>163</v>
      </c>
      <c r="D2547" t="str">
        <f t="shared" si="39"/>
        <v>t</v>
      </c>
    </row>
    <row r="2548" spans="1:4">
      <c r="A2548" s="68" t="s">
        <v>81</v>
      </c>
      <c r="B2548" s="68" t="s">
        <v>24175</v>
      </c>
      <c r="C2548" s="68" t="s">
        <v>163</v>
      </c>
      <c r="D2548" t="str">
        <f t="shared" si="39"/>
        <v>t</v>
      </c>
    </row>
    <row r="2549" spans="1:4">
      <c r="A2549" s="68" t="s">
        <v>2461</v>
      </c>
      <c r="B2549" s="68" t="s">
        <v>25318</v>
      </c>
      <c r="C2549" s="68" t="s">
        <v>163</v>
      </c>
      <c r="D2549" t="str">
        <f t="shared" si="39"/>
        <v>t</v>
      </c>
    </row>
    <row r="2550" spans="1:4" s="549" customFormat="1">
      <c r="A2550" s="68" t="s">
        <v>2462</v>
      </c>
      <c r="B2550" s="68" t="s">
        <v>25318</v>
      </c>
      <c r="C2550" s="68" t="s">
        <v>163</v>
      </c>
      <c r="D2550" t="str">
        <f t="shared" si="39"/>
        <v>t</v>
      </c>
    </row>
    <row r="2551" spans="1:4">
      <c r="A2551" s="68" t="s">
        <v>2463</v>
      </c>
      <c r="B2551" s="68" t="s">
        <v>25319</v>
      </c>
      <c r="C2551" s="68" t="s">
        <v>163</v>
      </c>
      <c r="D2551" t="str">
        <f t="shared" si="39"/>
        <v>t</v>
      </c>
    </row>
    <row r="2552" spans="1:4">
      <c r="A2552" s="68" t="s">
        <v>2464</v>
      </c>
      <c r="B2552" s="68" t="s">
        <v>25319</v>
      </c>
      <c r="C2552" s="68" t="s">
        <v>163</v>
      </c>
      <c r="D2552" t="str">
        <f t="shared" si="39"/>
        <v>t</v>
      </c>
    </row>
    <row r="2553" spans="1:4">
      <c r="A2553" s="68" t="s">
        <v>2465</v>
      </c>
      <c r="B2553" s="68" t="s">
        <v>25320</v>
      </c>
      <c r="C2553" s="68" t="s">
        <v>163</v>
      </c>
      <c r="D2553" t="str">
        <f t="shared" si="39"/>
        <v>t</v>
      </c>
    </row>
    <row r="2554" spans="1:4">
      <c r="A2554" s="68" t="s">
        <v>2466</v>
      </c>
      <c r="B2554" s="68" t="s">
        <v>25320</v>
      </c>
      <c r="C2554" s="68" t="s">
        <v>163</v>
      </c>
      <c r="D2554" t="str">
        <f t="shared" si="39"/>
        <v>t</v>
      </c>
    </row>
    <row r="2555" spans="1:4">
      <c r="A2555" s="68" t="s">
        <v>2467</v>
      </c>
      <c r="B2555" s="68" t="s">
        <v>25321</v>
      </c>
      <c r="C2555" s="68" t="s">
        <v>163</v>
      </c>
      <c r="D2555" t="str">
        <f t="shared" si="39"/>
        <v>t</v>
      </c>
    </row>
    <row r="2556" spans="1:4">
      <c r="A2556" s="68" t="s">
        <v>2468</v>
      </c>
      <c r="B2556" s="68" t="s">
        <v>25321</v>
      </c>
      <c r="C2556" s="68" t="s">
        <v>163</v>
      </c>
      <c r="D2556" t="str">
        <f t="shared" si="39"/>
        <v>t</v>
      </c>
    </row>
    <row r="2557" spans="1:4">
      <c r="A2557" s="68" t="s">
        <v>2469</v>
      </c>
      <c r="B2557" s="68" t="s">
        <v>25322</v>
      </c>
      <c r="C2557" s="68" t="s">
        <v>163</v>
      </c>
      <c r="D2557" t="str">
        <f t="shared" si="39"/>
        <v>t</v>
      </c>
    </row>
    <row r="2558" spans="1:4">
      <c r="A2558" s="68" t="s">
        <v>2470</v>
      </c>
      <c r="B2558" s="68" t="s">
        <v>25322</v>
      </c>
      <c r="C2558" s="68" t="s">
        <v>163</v>
      </c>
      <c r="D2558" t="str">
        <f t="shared" si="39"/>
        <v>t</v>
      </c>
    </row>
    <row r="2559" spans="1:4">
      <c r="A2559" s="68" t="s">
        <v>2471</v>
      </c>
      <c r="B2559" s="68" t="s">
        <v>25323</v>
      </c>
      <c r="C2559" s="68" t="s">
        <v>163</v>
      </c>
      <c r="D2559" t="str">
        <f t="shared" si="39"/>
        <v>t</v>
      </c>
    </row>
    <row r="2560" spans="1:4">
      <c r="A2560" s="68" t="s">
        <v>2472</v>
      </c>
      <c r="B2560" s="68" t="s">
        <v>25323</v>
      </c>
      <c r="C2560" s="68" t="s">
        <v>163</v>
      </c>
      <c r="D2560" t="str">
        <f t="shared" si="39"/>
        <v>t</v>
      </c>
    </row>
    <row r="2561" spans="1:4">
      <c r="A2561" s="68" t="s">
        <v>2473</v>
      </c>
      <c r="B2561" s="68" t="s">
        <v>25324</v>
      </c>
      <c r="C2561" s="68" t="s">
        <v>163</v>
      </c>
      <c r="D2561" t="str">
        <f t="shared" si="39"/>
        <v>t</v>
      </c>
    </row>
    <row r="2562" spans="1:4">
      <c r="A2562" s="68" t="s">
        <v>2474</v>
      </c>
      <c r="B2562" s="68" t="s">
        <v>25324</v>
      </c>
      <c r="C2562" s="68" t="s">
        <v>163</v>
      </c>
      <c r="D2562" t="str">
        <f t="shared" si="39"/>
        <v>t</v>
      </c>
    </row>
    <row r="2563" spans="1:4">
      <c r="A2563" s="68" t="s">
        <v>2475</v>
      </c>
      <c r="B2563" s="68" t="s">
        <v>25325</v>
      </c>
      <c r="C2563" s="68" t="s">
        <v>163</v>
      </c>
      <c r="D2563" t="str">
        <f t="shared" si="39"/>
        <v>t</v>
      </c>
    </row>
    <row r="2564" spans="1:4">
      <c r="A2564" s="68" t="s">
        <v>2476</v>
      </c>
      <c r="B2564" s="68" t="s">
        <v>25325</v>
      </c>
      <c r="C2564" s="68" t="s">
        <v>163</v>
      </c>
      <c r="D2564" t="str">
        <f t="shared" si="39"/>
        <v>t</v>
      </c>
    </row>
    <row r="2565" spans="1:4">
      <c r="A2565" s="68" t="s">
        <v>2477</v>
      </c>
      <c r="B2565" s="68" t="s">
        <v>25326</v>
      </c>
      <c r="C2565" s="68" t="s">
        <v>163</v>
      </c>
      <c r="D2565" t="str">
        <f t="shared" si="39"/>
        <v>t</v>
      </c>
    </row>
    <row r="2566" spans="1:4">
      <c r="A2566" s="68" t="s">
        <v>2478</v>
      </c>
      <c r="B2566" s="68" t="s">
        <v>25326</v>
      </c>
      <c r="C2566" s="68" t="s">
        <v>163</v>
      </c>
      <c r="D2566" t="str">
        <f t="shared" si="39"/>
        <v>t</v>
      </c>
    </row>
    <row r="2567" spans="1:4">
      <c r="A2567" s="68" t="s">
        <v>2479</v>
      </c>
      <c r="B2567" s="68" t="s">
        <v>25327</v>
      </c>
      <c r="C2567" s="68" t="s">
        <v>163</v>
      </c>
      <c r="D2567" t="str">
        <f t="shared" ref="D2567:D2630" si="40">LOWER(C2567)</f>
        <v>t</v>
      </c>
    </row>
    <row r="2568" spans="1:4">
      <c r="A2568" s="68" t="s">
        <v>2480</v>
      </c>
      <c r="B2568" s="68" t="s">
        <v>25327</v>
      </c>
      <c r="C2568" s="68" t="s">
        <v>163</v>
      </c>
      <c r="D2568" t="str">
        <f t="shared" si="40"/>
        <v>t</v>
      </c>
    </row>
    <row r="2569" spans="1:4">
      <c r="A2569" s="68" t="s">
        <v>2481</v>
      </c>
      <c r="B2569" s="68" t="s">
        <v>25328</v>
      </c>
      <c r="C2569" s="68" t="s">
        <v>163</v>
      </c>
      <c r="D2569" t="str">
        <f t="shared" si="40"/>
        <v>t</v>
      </c>
    </row>
    <row r="2570" spans="1:4">
      <c r="A2570" s="68" t="s">
        <v>2482</v>
      </c>
      <c r="B2570" s="68" t="s">
        <v>25328</v>
      </c>
      <c r="C2570" s="68" t="s">
        <v>163</v>
      </c>
      <c r="D2570" t="str">
        <f t="shared" si="40"/>
        <v>t</v>
      </c>
    </row>
    <row r="2571" spans="1:4">
      <c r="A2571" s="68" t="s">
        <v>2483</v>
      </c>
      <c r="B2571" s="68" t="s">
        <v>25329</v>
      </c>
      <c r="C2571" s="68" t="s">
        <v>163</v>
      </c>
      <c r="D2571" t="str">
        <f t="shared" si="40"/>
        <v>t</v>
      </c>
    </row>
    <row r="2572" spans="1:4">
      <c r="A2572" s="68" t="s">
        <v>2484</v>
      </c>
      <c r="B2572" s="68" t="s">
        <v>25329</v>
      </c>
      <c r="C2572" s="68" t="s">
        <v>163</v>
      </c>
      <c r="D2572" t="str">
        <f t="shared" si="40"/>
        <v>t</v>
      </c>
    </row>
    <row r="2573" spans="1:4">
      <c r="A2573" s="68" t="s">
        <v>2485</v>
      </c>
      <c r="B2573" s="68" t="s">
        <v>25330</v>
      </c>
      <c r="C2573" s="68" t="s">
        <v>163</v>
      </c>
      <c r="D2573" t="str">
        <f t="shared" si="40"/>
        <v>t</v>
      </c>
    </row>
    <row r="2574" spans="1:4">
      <c r="A2574" s="68" t="s">
        <v>2486</v>
      </c>
      <c r="B2574" s="68" t="s">
        <v>25330</v>
      </c>
      <c r="C2574" s="68" t="s">
        <v>163</v>
      </c>
      <c r="D2574" t="str">
        <f t="shared" si="40"/>
        <v>t</v>
      </c>
    </row>
    <row r="2575" spans="1:4">
      <c r="A2575" s="68" t="s">
        <v>2487</v>
      </c>
      <c r="B2575" s="68" t="s">
        <v>25331</v>
      </c>
      <c r="C2575" s="68" t="s">
        <v>163</v>
      </c>
      <c r="D2575" t="str">
        <f t="shared" si="40"/>
        <v>t</v>
      </c>
    </row>
    <row r="2576" spans="1:4">
      <c r="A2576" s="68" t="s">
        <v>2488</v>
      </c>
      <c r="B2576" s="68" t="s">
        <v>25331</v>
      </c>
      <c r="C2576" s="68" t="s">
        <v>163</v>
      </c>
      <c r="D2576" t="str">
        <f t="shared" si="40"/>
        <v>t</v>
      </c>
    </row>
    <row r="2577" spans="1:4">
      <c r="A2577" s="68" t="s">
        <v>2489</v>
      </c>
      <c r="B2577" s="68" t="s">
        <v>25332</v>
      </c>
      <c r="C2577" s="68" t="s">
        <v>163</v>
      </c>
      <c r="D2577" t="str">
        <f t="shared" si="40"/>
        <v>t</v>
      </c>
    </row>
    <row r="2578" spans="1:4">
      <c r="A2578" s="68" t="s">
        <v>2490</v>
      </c>
      <c r="B2578" s="68" t="s">
        <v>25332</v>
      </c>
      <c r="C2578" s="68" t="s">
        <v>163</v>
      </c>
      <c r="D2578" t="str">
        <f t="shared" si="40"/>
        <v>t</v>
      </c>
    </row>
    <row r="2579" spans="1:4">
      <c r="A2579" s="68" t="s">
        <v>2491</v>
      </c>
      <c r="B2579" s="68" t="s">
        <v>25333</v>
      </c>
      <c r="C2579" s="68" t="s">
        <v>163</v>
      </c>
      <c r="D2579" t="str">
        <f t="shared" si="40"/>
        <v>t</v>
      </c>
    </row>
    <row r="2580" spans="1:4">
      <c r="A2580" s="68" t="s">
        <v>2492</v>
      </c>
      <c r="B2580" s="68" t="s">
        <v>25333</v>
      </c>
      <c r="C2580" s="68" t="s">
        <v>163</v>
      </c>
      <c r="D2580" t="str">
        <f t="shared" si="40"/>
        <v>t</v>
      </c>
    </row>
    <row r="2581" spans="1:4">
      <c r="A2581" s="68" t="s">
        <v>2493</v>
      </c>
      <c r="B2581" s="68" t="s">
        <v>25334</v>
      </c>
      <c r="C2581" s="68" t="s">
        <v>163</v>
      </c>
      <c r="D2581" t="str">
        <f t="shared" si="40"/>
        <v>t</v>
      </c>
    </row>
    <row r="2582" spans="1:4">
      <c r="A2582" s="68" t="s">
        <v>2494</v>
      </c>
      <c r="B2582" s="68" t="s">
        <v>25334</v>
      </c>
      <c r="C2582" s="68" t="s">
        <v>163</v>
      </c>
      <c r="D2582" t="str">
        <f t="shared" si="40"/>
        <v>t</v>
      </c>
    </row>
    <row r="2583" spans="1:4">
      <c r="A2583" s="68" t="s">
        <v>2495</v>
      </c>
      <c r="B2583" s="68" t="s">
        <v>25335</v>
      </c>
      <c r="C2583" s="68" t="s">
        <v>163</v>
      </c>
      <c r="D2583" t="str">
        <f t="shared" si="40"/>
        <v>t</v>
      </c>
    </row>
    <row r="2584" spans="1:4">
      <c r="A2584" s="68" t="s">
        <v>2496</v>
      </c>
      <c r="B2584" s="68" t="s">
        <v>25335</v>
      </c>
      <c r="C2584" s="68" t="s">
        <v>163</v>
      </c>
      <c r="D2584" t="str">
        <f t="shared" si="40"/>
        <v>t</v>
      </c>
    </row>
    <row r="2585" spans="1:4">
      <c r="A2585" s="68" t="s">
        <v>2497</v>
      </c>
      <c r="B2585" s="68" t="s">
        <v>25336</v>
      </c>
      <c r="C2585" s="68" t="s">
        <v>15</v>
      </c>
      <c r="D2585" t="str">
        <f t="shared" si="40"/>
        <v>un</v>
      </c>
    </row>
    <row r="2586" spans="1:4">
      <c r="A2586" s="68" t="s">
        <v>2498</v>
      </c>
      <c r="B2586" s="68" t="s">
        <v>25336</v>
      </c>
      <c r="C2586" s="68" t="s">
        <v>15</v>
      </c>
      <c r="D2586" t="str">
        <f t="shared" si="40"/>
        <v>un</v>
      </c>
    </row>
    <row r="2587" spans="1:4">
      <c r="A2587" s="68" t="s">
        <v>2499</v>
      </c>
      <c r="B2587" s="68" t="s">
        <v>25337</v>
      </c>
      <c r="C2587" s="68" t="s">
        <v>163</v>
      </c>
      <c r="D2587" t="str">
        <f t="shared" si="40"/>
        <v>t</v>
      </c>
    </row>
    <row r="2588" spans="1:4">
      <c r="A2588" s="68" t="s">
        <v>2500</v>
      </c>
      <c r="B2588" s="68" t="s">
        <v>25337</v>
      </c>
      <c r="C2588" s="68" t="s">
        <v>163</v>
      </c>
      <c r="D2588" t="str">
        <f t="shared" si="40"/>
        <v>t</v>
      </c>
    </row>
    <row r="2589" spans="1:4">
      <c r="A2589" s="68" t="s">
        <v>2501</v>
      </c>
      <c r="B2589" s="68" t="s">
        <v>25338</v>
      </c>
      <c r="C2589" s="68" t="s">
        <v>15</v>
      </c>
      <c r="D2589" t="str">
        <f t="shared" si="40"/>
        <v>un</v>
      </c>
    </row>
    <row r="2590" spans="1:4">
      <c r="A2590" s="68" t="s">
        <v>2502</v>
      </c>
      <c r="B2590" s="68" t="s">
        <v>25338</v>
      </c>
      <c r="C2590" s="68" t="s">
        <v>15</v>
      </c>
      <c r="D2590" t="str">
        <f t="shared" si="40"/>
        <v>un</v>
      </c>
    </row>
    <row r="2591" spans="1:4">
      <c r="A2591" s="68" t="s">
        <v>2503</v>
      </c>
      <c r="B2591" s="68" t="s">
        <v>25339</v>
      </c>
      <c r="C2591" s="68" t="s">
        <v>175</v>
      </c>
      <c r="D2591" t="str">
        <f t="shared" si="40"/>
        <v>km</v>
      </c>
    </row>
    <row r="2592" spans="1:4">
      <c r="A2592" s="68" t="s">
        <v>2504</v>
      </c>
      <c r="B2592" s="68" t="s">
        <v>25339</v>
      </c>
      <c r="C2592" s="68" t="s">
        <v>175</v>
      </c>
      <c r="D2592" t="str">
        <f t="shared" si="40"/>
        <v>km</v>
      </c>
    </row>
    <row r="2593" spans="1:4">
      <c r="A2593" s="68" t="s">
        <v>2505</v>
      </c>
      <c r="B2593" s="68" t="s">
        <v>25340</v>
      </c>
      <c r="C2593" s="68" t="s">
        <v>175</v>
      </c>
      <c r="D2593" t="str">
        <f t="shared" si="40"/>
        <v>km</v>
      </c>
    </row>
    <row r="2594" spans="1:4">
      <c r="A2594" s="68" t="s">
        <v>2506</v>
      </c>
      <c r="B2594" s="68" t="s">
        <v>25340</v>
      </c>
      <c r="C2594" s="68" t="s">
        <v>175</v>
      </c>
      <c r="D2594" t="str">
        <f t="shared" si="40"/>
        <v>km</v>
      </c>
    </row>
    <row r="2595" spans="1:4">
      <c r="A2595" s="68" t="s">
        <v>2507</v>
      </c>
      <c r="B2595" s="68" t="s">
        <v>25341</v>
      </c>
      <c r="C2595" s="68" t="s">
        <v>175</v>
      </c>
      <c r="D2595" t="str">
        <f t="shared" si="40"/>
        <v>km</v>
      </c>
    </row>
    <row r="2596" spans="1:4">
      <c r="A2596" s="68" t="s">
        <v>2508</v>
      </c>
      <c r="B2596" s="68" t="s">
        <v>25341</v>
      </c>
      <c r="C2596" s="68" t="s">
        <v>175</v>
      </c>
      <c r="D2596" t="str">
        <f t="shared" si="40"/>
        <v>km</v>
      </c>
    </row>
    <row r="2597" spans="1:4">
      <c r="A2597" s="68" t="s">
        <v>2509</v>
      </c>
      <c r="B2597" s="68" t="s">
        <v>25342</v>
      </c>
      <c r="C2597" s="68" t="s">
        <v>175</v>
      </c>
      <c r="D2597" t="str">
        <f t="shared" si="40"/>
        <v>km</v>
      </c>
    </row>
    <row r="2598" spans="1:4">
      <c r="A2598" s="68" t="s">
        <v>2510</v>
      </c>
      <c r="B2598" s="68" t="s">
        <v>25342</v>
      </c>
      <c r="C2598" s="68" t="s">
        <v>175</v>
      </c>
      <c r="D2598" t="str">
        <f t="shared" si="40"/>
        <v>km</v>
      </c>
    </row>
    <row r="2599" spans="1:4">
      <c r="A2599" s="68" t="s">
        <v>23878</v>
      </c>
      <c r="B2599" s="68" t="s">
        <v>25343</v>
      </c>
      <c r="C2599" s="68" t="s">
        <v>175</v>
      </c>
      <c r="D2599" t="str">
        <f t="shared" si="40"/>
        <v>km</v>
      </c>
    </row>
    <row r="2600" spans="1:4">
      <c r="A2600" s="68" t="s">
        <v>23879</v>
      </c>
      <c r="B2600" s="68" t="s">
        <v>25343</v>
      </c>
      <c r="C2600" s="68" t="s">
        <v>175</v>
      </c>
      <c r="D2600" t="str">
        <f t="shared" si="40"/>
        <v>km</v>
      </c>
    </row>
    <row r="2601" spans="1:4">
      <c r="A2601" s="68" t="s">
        <v>2511</v>
      </c>
      <c r="B2601" s="68" t="s">
        <v>25344</v>
      </c>
      <c r="C2601" s="68" t="s">
        <v>175</v>
      </c>
      <c r="D2601" t="str">
        <f t="shared" si="40"/>
        <v>km</v>
      </c>
    </row>
    <row r="2602" spans="1:4">
      <c r="A2602" s="68" t="s">
        <v>2512</v>
      </c>
      <c r="B2602" s="68" t="s">
        <v>25344</v>
      </c>
      <c r="C2602" s="68" t="s">
        <v>175</v>
      </c>
      <c r="D2602" t="str">
        <f t="shared" si="40"/>
        <v>km</v>
      </c>
    </row>
    <row r="2603" spans="1:4">
      <c r="A2603" s="68" t="s">
        <v>2513</v>
      </c>
      <c r="B2603" s="68" t="s">
        <v>25345</v>
      </c>
      <c r="C2603" s="68" t="s">
        <v>163</v>
      </c>
      <c r="D2603" t="str">
        <f t="shared" si="40"/>
        <v>t</v>
      </c>
    </row>
    <row r="2604" spans="1:4">
      <c r="A2604" s="68" t="s">
        <v>2514</v>
      </c>
      <c r="B2604" s="68" t="s">
        <v>25345</v>
      </c>
      <c r="C2604" s="68" t="s">
        <v>163</v>
      </c>
      <c r="D2604" t="str">
        <f t="shared" si="40"/>
        <v>t</v>
      </c>
    </row>
    <row r="2605" spans="1:4">
      <c r="A2605" s="68" t="s">
        <v>2515</v>
      </c>
      <c r="B2605" s="68" t="s">
        <v>25346</v>
      </c>
      <c r="C2605" s="68" t="s">
        <v>163</v>
      </c>
      <c r="D2605" t="str">
        <f t="shared" si="40"/>
        <v>t</v>
      </c>
    </row>
    <row r="2606" spans="1:4">
      <c r="A2606" s="68" t="s">
        <v>2516</v>
      </c>
      <c r="B2606" s="68" t="s">
        <v>25346</v>
      </c>
      <c r="C2606" s="68" t="s">
        <v>163</v>
      </c>
      <c r="D2606" t="str">
        <f t="shared" si="40"/>
        <v>t</v>
      </c>
    </row>
    <row r="2607" spans="1:4">
      <c r="A2607" s="68" t="s">
        <v>2517</v>
      </c>
      <c r="B2607" s="68" t="s">
        <v>25347</v>
      </c>
      <c r="C2607" s="68" t="s">
        <v>163</v>
      </c>
      <c r="D2607" t="str">
        <f t="shared" si="40"/>
        <v>t</v>
      </c>
    </row>
    <row r="2608" spans="1:4">
      <c r="A2608" s="68" t="s">
        <v>2518</v>
      </c>
      <c r="B2608" s="68" t="s">
        <v>25347</v>
      </c>
      <c r="C2608" s="68" t="s">
        <v>163</v>
      </c>
      <c r="D2608" t="str">
        <f t="shared" si="40"/>
        <v>t</v>
      </c>
    </row>
    <row r="2609" spans="1:4">
      <c r="A2609" s="68" t="s">
        <v>2519</v>
      </c>
      <c r="B2609" s="68" t="s">
        <v>25348</v>
      </c>
      <c r="C2609" s="68" t="s">
        <v>163</v>
      </c>
      <c r="D2609" t="str">
        <f t="shared" si="40"/>
        <v>t</v>
      </c>
    </row>
    <row r="2610" spans="1:4">
      <c r="A2610" s="68" t="s">
        <v>2520</v>
      </c>
      <c r="B2610" s="68" t="s">
        <v>25348</v>
      </c>
      <c r="C2610" s="68" t="s">
        <v>163</v>
      </c>
      <c r="D2610" t="str">
        <f t="shared" si="40"/>
        <v>t</v>
      </c>
    </row>
    <row r="2611" spans="1:4">
      <c r="A2611" s="68" t="s">
        <v>2521</v>
      </c>
      <c r="B2611" s="68" t="s">
        <v>25349</v>
      </c>
      <c r="C2611" s="68" t="s">
        <v>163</v>
      </c>
      <c r="D2611" t="str">
        <f t="shared" si="40"/>
        <v>t</v>
      </c>
    </row>
    <row r="2612" spans="1:4">
      <c r="A2612" s="68" t="s">
        <v>2522</v>
      </c>
      <c r="B2612" s="68" t="s">
        <v>25349</v>
      </c>
      <c r="C2612" s="68" t="s">
        <v>163</v>
      </c>
      <c r="D2612" t="str">
        <f t="shared" si="40"/>
        <v>t</v>
      </c>
    </row>
    <row r="2613" spans="1:4">
      <c r="A2613" s="68" t="s">
        <v>2523</v>
      </c>
      <c r="B2613" s="68" t="s">
        <v>25350</v>
      </c>
      <c r="C2613" s="68" t="s">
        <v>163</v>
      </c>
      <c r="D2613" t="str">
        <f t="shared" si="40"/>
        <v>t</v>
      </c>
    </row>
    <row r="2614" spans="1:4">
      <c r="A2614" s="68" t="s">
        <v>2524</v>
      </c>
      <c r="B2614" s="68" t="s">
        <v>25350</v>
      </c>
      <c r="C2614" s="68" t="s">
        <v>163</v>
      </c>
      <c r="D2614" t="str">
        <f t="shared" si="40"/>
        <v>t</v>
      </c>
    </row>
    <row r="2615" spans="1:4">
      <c r="A2615" s="68" t="s">
        <v>2525</v>
      </c>
      <c r="B2615" s="68" t="s">
        <v>25351</v>
      </c>
      <c r="C2615" s="68" t="s">
        <v>2526</v>
      </c>
      <c r="D2615" t="str">
        <f t="shared" si="40"/>
        <v>m2xkm</v>
      </c>
    </row>
    <row r="2616" spans="1:4">
      <c r="A2616" s="68" t="s">
        <v>2527</v>
      </c>
      <c r="B2616" s="68" t="s">
        <v>25351</v>
      </c>
      <c r="C2616" s="68" t="s">
        <v>2526</v>
      </c>
      <c r="D2616" t="str">
        <f t="shared" si="40"/>
        <v>m2xkm</v>
      </c>
    </row>
    <row r="2617" spans="1:4">
      <c r="A2617" s="68" t="s">
        <v>2528</v>
      </c>
      <c r="B2617" s="68" t="s">
        <v>25352</v>
      </c>
      <c r="C2617" s="68" t="s">
        <v>2404</v>
      </c>
      <c r="D2617" t="str">
        <f t="shared" si="40"/>
        <v>unxkm</v>
      </c>
    </row>
    <row r="2618" spans="1:4">
      <c r="A2618" s="68" t="s">
        <v>2529</v>
      </c>
      <c r="B2618" s="68" t="s">
        <v>25352</v>
      </c>
      <c r="C2618" s="68" t="s">
        <v>2404</v>
      </c>
      <c r="D2618" t="str">
        <f t="shared" si="40"/>
        <v>unxkm</v>
      </c>
    </row>
    <row r="2619" spans="1:4">
      <c r="A2619" s="68" t="s">
        <v>2530</v>
      </c>
      <c r="B2619" s="68" t="s">
        <v>25353</v>
      </c>
      <c r="C2619" s="68" t="s">
        <v>2404</v>
      </c>
      <c r="D2619" t="str">
        <f t="shared" si="40"/>
        <v>unxkm</v>
      </c>
    </row>
    <row r="2620" spans="1:4">
      <c r="A2620" s="68" t="s">
        <v>2531</v>
      </c>
      <c r="B2620" s="68" t="s">
        <v>25353</v>
      </c>
      <c r="C2620" s="68" t="s">
        <v>2404</v>
      </c>
      <c r="D2620" t="str">
        <f t="shared" si="40"/>
        <v>unxkm</v>
      </c>
    </row>
    <row r="2621" spans="1:4">
      <c r="A2621" s="68" t="s">
        <v>2532</v>
      </c>
      <c r="B2621" s="68" t="s">
        <v>25354</v>
      </c>
      <c r="C2621" s="68" t="s">
        <v>13</v>
      </c>
      <c r="D2621" t="str">
        <f t="shared" si="40"/>
        <v>m2</v>
      </c>
    </row>
    <row r="2622" spans="1:4">
      <c r="A2622" s="68" t="s">
        <v>2533</v>
      </c>
      <c r="B2622" s="68" t="s">
        <v>25354</v>
      </c>
      <c r="C2622" s="68" t="s">
        <v>13</v>
      </c>
      <c r="D2622" t="str">
        <f t="shared" si="40"/>
        <v>m2</v>
      </c>
    </row>
    <row r="2623" spans="1:4">
      <c r="A2623" s="68" t="s">
        <v>2534</v>
      </c>
      <c r="B2623" s="68" t="s">
        <v>25355</v>
      </c>
      <c r="C2623" s="68" t="s">
        <v>15</v>
      </c>
      <c r="D2623" t="str">
        <f t="shared" si="40"/>
        <v>un</v>
      </c>
    </row>
    <row r="2624" spans="1:4">
      <c r="A2624" s="68" t="s">
        <v>2535</v>
      </c>
      <c r="B2624" s="68" t="s">
        <v>25355</v>
      </c>
      <c r="C2624" s="68" t="s">
        <v>15</v>
      </c>
      <c r="D2624" t="str">
        <f t="shared" si="40"/>
        <v>un</v>
      </c>
    </row>
    <row r="2625" spans="1:4">
      <c r="A2625" s="68" t="s">
        <v>2536</v>
      </c>
      <c r="B2625" s="68" t="s">
        <v>25356</v>
      </c>
      <c r="C2625" s="68" t="s">
        <v>15</v>
      </c>
      <c r="D2625" t="str">
        <f t="shared" si="40"/>
        <v>un</v>
      </c>
    </row>
    <row r="2626" spans="1:4">
      <c r="A2626" s="68" t="s">
        <v>2537</v>
      </c>
      <c r="B2626" s="68" t="s">
        <v>25356</v>
      </c>
      <c r="C2626" s="68" t="s">
        <v>15</v>
      </c>
      <c r="D2626" t="str">
        <f t="shared" si="40"/>
        <v>un</v>
      </c>
    </row>
    <row r="2627" spans="1:4">
      <c r="A2627" s="68" t="s">
        <v>2538</v>
      </c>
      <c r="B2627" s="68" t="s">
        <v>25357</v>
      </c>
      <c r="C2627" s="68" t="s">
        <v>15</v>
      </c>
      <c r="D2627" t="str">
        <f t="shared" si="40"/>
        <v>un</v>
      </c>
    </row>
    <row r="2628" spans="1:4">
      <c r="A2628" s="68" t="s">
        <v>2539</v>
      </c>
      <c r="B2628" s="68" t="s">
        <v>25357</v>
      </c>
      <c r="C2628" s="68" t="s">
        <v>15</v>
      </c>
      <c r="D2628" t="str">
        <f t="shared" si="40"/>
        <v>un</v>
      </c>
    </row>
    <row r="2629" spans="1:4">
      <c r="A2629" s="68" t="s">
        <v>2540</v>
      </c>
      <c r="B2629" s="68" t="s">
        <v>25358</v>
      </c>
      <c r="C2629" s="68" t="s">
        <v>15</v>
      </c>
      <c r="D2629" t="str">
        <f t="shared" si="40"/>
        <v>un</v>
      </c>
    </row>
    <row r="2630" spans="1:4">
      <c r="A2630" s="68" t="s">
        <v>2541</v>
      </c>
      <c r="B2630" s="68" t="s">
        <v>25358</v>
      </c>
      <c r="C2630" s="68" t="s">
        <v>15</v>
      </c>
      <c r="D2630" t="str">
        <f t="shared" si="40"/>
        <v>un</v>
      </c>
    </row>
    <row r="2631" spans="1:4">
      <c r="A2631" s="68" t="s">
        <v>2542</v>
      </c>
      <c r="B2631" s="68" t="s">
        <v>25359</v>
      </c>
      <c r="C2631" s="68" t="s">
        <v>15</v>
      </c>
      <c r="D2631" t="str">
        <f t="shared" ref="D2631:D2694" si="41">LOWER(C2631)</f>
        <v>un</v>
      </c>
    </row>
    <row r="2632" spans="1:4">
      <c r="A2632" s="68" t="s">
        <v>2543</v>
      </c>
      <c r="B2632" s="68" t="s">
        <v>25359</v>
      </c>
      <c r="C2632" s="68" t="s">
        <v>15</v>
      </c>
      <c r="D2632" t="str">
        <f t="shared" si="41"/>
        <v>un</v>
      </c>
    </row>
    <row r="2633" spans="1:4">
      <c r="A2633" s="68" t="s">
        <v>2544</v>
      </c>
      <c r="B2633" s="68" t="s">
        <v>25360</v>
      </c>
      <c r="C2633" s="68" t="s">
        <v>15</v>
      </c>
      <c r="D2633" t="str">
        <f t="shared" si="41"/>
        <v>un</v>
      </c>
    </row>
    <row r="2634" spans="1:4">
      <c r="A2634" s="68" t="s">
        <v>2545</v>
      </c>
      <c r="B2634" s="68" t="s">
        <v>25360</v>
      </c>
      <c r="C2634" s="68" t="s">
        <v>15</v>
      </c>
      <c r="D2634" t="str">
        <f t="shared" si="41"/>
        <v>un</v>
      </c>
    </row>
    <row r="2635" spans="1:4">
      <c r="A2635" s="68" t="s">
        <v>2546</v>
      </c>
      <c r="B2635" s="68" t="s">
        <v>25361</v>
      </c>
      <c r="C2635" s="68" t="s">
        <v>16</v>
      </c>
      <c r="D2635" t="str">
        <f t="shared" si="41"/>
        <v>m3</v>
      </c>
    </row>
    <row r="2636" spans="1:4">
      <c r="A2636" s="68" t="s">
        <v>2547</v>
      </c>
      <c r="B2636" s="68" t="s">
        <v>25361</v>
      </c>
      <c r="C2636" s="68" t="s">
        <v>16</v>
      </c>
      <c r="D2636" t="str">
        <f t="shared" si="41"/>
        <v>m3</v>
      </c>
    </row>
    <row r="2637" spans="1:4">
      <c r="A2637" s="68" t="s">
        <v>2548</v>
      </c>
      <c r="B2637" s="68" t="s">
        <v>25362</v>
      </c>
      <c r="C2637" s="68" t="s">
        <v>16</v>
      </c>
      <c r="D2637" t="str">
        <f t="shared" si="41"/>
        <v>m3</v>
      </c>
    </row>
    <row r="2638" spans="1:4">
      <c r="A2638" s="68" t="s">
        <v>2549</v>
      </c>
      <c r="B2638" s="68" t="s">
        <v>25362</v>
      </c>
      <c r="C2638" s="68" t="s">
        <v>16</v>
      </c>
      <c r="D2638" t="str">
        <f t="shared" si="41"/>
        <v>m3</v>
      </c>
    </row>
    <row r="2639" spans="1:4">
      <c r="A2639" s="68" t="s">
        <v>2550</v>
      </c>
      <c r="B2639" s="68" t="s">
        <v>25363</v>
      </c>
      <c r="C2639" s="68" t="s">
        <v>16</v>
      </c>
      <c r="D2639" t="str">
        <f t="shared" si="41"/>
        <v>m3</v>
      </c>
    </row>
    <row r="2640" spans="1:4">
      <c r="A2640" s="68" t="s">
        <v>2551</v>
      </c>
      <c r="B2640" s="68" t="s">
        <v>25363</v>
      </c>
      <c r="C2640" s="68" t="s">
        <v>16</v>
      </c>
      <c r="D2640" t="str">
        <f t="shared" si="41"/>
        <v>m3</v>
      </c>
    </row>
    <row r="2641" spans="1:4">
      <c r="A2641" s="68" t="s">
        <v>2552</v>
      </c>
      <c r="B2641" s="68" t="s">
        <v>25364</v>
      </c>
      <c r="C2641" s="68" t="s">
        <v>16</v>
      </c>
      <c r="D2641" t="str">
        <f t="shared" si="41"/>
        <v>m3</v>
      </c>
    </row>
    <row r="2642" spans="1:4">
      <c r="A2642" s="68" t="s">
        <v>2553</v>
      </c>
      <c r="B2642" s="68" t="s">
        <v>25364</v>
      </c>
      <c r="C2642" s="68" t="s">
        <v>16</v>
      </c>
      <c r="D2642" t="str">
        <f t="shared" si="41"/>
        <v>m3</v>
      </c>
    </row>
    <row r="2643" spans="1:4">
      <c r="A2643" s="68" t="s">
        <v>2554</v>
      </c>
      <c r="B2643" s="68" t="s">
        <v>25365</v>
      </c>
      <c r="C2643" s="68" t="s">
        <v>13</v>
      </c>
      <c r="D2643" t="str">
        <f t="shared" si="41"/>
        <v>m2</v>
      </c>
    </row>
    <row r="2644" spans="1:4">
      <c r="A2644" s="68" t="s">
        <v>2555</v>
      </c>
      <c r="B2644" s="68" t="s">
        <v>25365</v>
      </c>
      <c r="C2644" s="68" t="s">
        <v>13</v>
      </c>
      <c r="D2644" t="str">
        <f t="shared" si="41"/>
        <v>m2</v>
      </c>
    </row>
    <row r="2645" spans="1:4">
      <c r="A2645" s="68" t="s">
        <v>2556</v>
      </c>
      <c r="B2645" s="68" t="s">
        <v>25366</v>
      </c>
      <c r="C2645" s="68" t="s">
        <v>13</v>
      </c>
      <c r="D2645" t="str">
        <f t="shared" si="41"/>
        <v>m2</v>
      </c>
    </row>
    <row r="2646" spans="1:4">
      <c r="A2646" s="68" t="s">
        <v>2557</v>
      </c>
      <c r="B2646" s="68" t="s">
        <v>25366</v>
      </c>
      <c r="C2646" s="68" t="s">
        <v>13</v>
      </c>
      <c r="D2646" t="str">
        <f t="shared" si="41"/>
        <v>m2</v>
      </c>
    </row>
    <row r="2647" spans="1:4">
      <c r="A2647" s="68" t="s">
        <v>2558</v>
      </c>
      <c r="B2647" s="68" t="s">
        <v>25367</v>
      </c>
      <c r="C2647" s="68" t="s">
        <v>13</v>
      </c>
      <c r="D2647" t="str">
        <f t="shared" si="41"/>
        <v>m2</v>
      </c>
    </row>
    <row r="2648" spans="1:4">
      <c r="A2648" s="68" t="s">
        <v>2559</v>
      </c>
      <c r="B2648" s="68" t="s">
        <v>25367</v>
      </c>
      <c r="C2648" s="68" t="s">
        <v>13</v>
      </c>
      <c r="D2648" t="str">
        <f t="shared" si="41"/>
        <v>m2</v>
      </c>
    </row>
    <row r="2649" spans="1:4">
      <c r="A2649" s="68" t="s">
        <v>2560</v>
      </c>
      <c r="B2649" s="68" t="s">
        <v>25368</v>
      </c>
      <c r="C2649" s="68" t="s">
        <v>13</v>
      </c>
      <c r="D2649" t="str">
        <f t="shared" si="41"/>
        <v>m2</v>
      </c>
    </row>
    <row r="2650" spans="1:4">
      <c r="A2650" s="68" t="s">
        <v>2561</v>
      </c>
      <c r="B2650" s="68" t="s">
        <v>25368</v>
      </c>
      <c r="C2650" s="68" t="s">
        <v>13</v>
      </c>
      <c r="D2650" t="str">
        <f t="shared" si="41"/>
        <v>m2</v>
      </c>
    </row>
    <row r="2651" spans="1:4">
      <c r="A2651" s="68" t="s">
        <v>2562</v>
      </c>
      <c r="B2651" s="68" t="s">
        <v>25369</v>
      </c>
      <c r="C2651" s="68" t="s">
        <v>13</v>
      </c>
      <c r="D2651" t="str">
        <f t="shared" si="41"/>
        <v>m2</v>
      </c>
    </row>
    <row r="2652" spans="1:4">
      <c r="A2652" s="68" t="s">
        <v>2563</v>
      </c>
      <c r="B2652" s="68" t="s">
        <v>25369</v>
      </c>
      <c r="C2652" s="68" t="s">
        <v>13</v>
      </c>
      <c r="D2652" t="str">
        <f t="shared" si="41"/>
        <v>m2</v>
      </c>
    </row>
    <row r="2653" spans="1:4">
      <c r="A2653" s="68" t="s">
        <v>2564</v>
      </c>
      <c r="B2653" s="68" t="s">
        <v>25370</v>
      </c>
      <c r="C2653" s="68" t="s">
        <v>13</v>
      </c>
      <c r="D2653" t="str">
        <f t="shared" si="41"/>
        <v>m2</v>
      </c>
    </row>
    <row r="2654" spans="1:4">
      <c r="A2654" s="68" t="s">
        <v>2565</v>
      </c>
      <c r="B2654" s="68" t="s">
        <v>25370</v>
      </c>
      <c r="C2654" s="68" t="s">
        <v>13</v>
      </c>
      <c r="D2654" t="str">
        <f t="shared" si="41"/>
        <v>m2</v>
      </c>
    </row>
    <row r="2655" spans="1:4">
      <c r="A2655" s="68" t="s">
        <v>2566</v>
      </c>
      <c r="B2655" s="68" t="s">
        <v>25371</v>
      </c>
      <c r="C2655" s="68" t="s">
        <v>13</v>
      </c>
      <c r="D2655" t="str">
        <f t="shared" si="41"/>
        <v>m2</v>
      </c>
    </row>
    <row r="2656" spans="1:4">
      <c r="A2656" s="68" t="s">
        <v>2567</v>
      </c>
      <c r="B2656" s="68" t="s">
        <v>25371</v>
      </c>
      <c r="C2656" s="68" t="s">
        <v>13</v>
      </c>
      <c r="D2656" t="str">
        <f t="shared" si="41"/>
        <v>m2</v>
      </c>
    </row>
    <row r="2657" spans="1:4">
      <c r="A2657" s="68" t="s">
        <v>2568</v>
      </c>
      <c r="B2657" s="68" t="s">
        <v>25372</v>
      </c>
      <c r="C2657" s="68" t="s">
        <v>13</v>
      </c>
      <c r="D2657" t="str">
        <f t="shared" si="41"/>
        <v>m2</v>
      </c>
    </row>
    <row r="2658" spans="1:4">
      <c r="A2658" s="68" t="s">
        <v>2569</v>
      </c>
      <c r="B2658" s="68" t="s">
        <v>25372</v>
      </c>
      <c r="C2658" s="68" t="s">
        <v>13</v>
      </c>
      <c r="D2658" t="str">
        <f t="shared" si="41"/>
        <v>m2</v>
      </c>
    </row>
    <row r="2659" spans="1:4">
      <c r="A2659" s="68" t="s">
        <v>2570</v>
      </c>
      <c r="B2659" s="68" t="s">
        <v>25373</v>
      </c>
      <c r="C2659" s="68" t="s">
        <v>13</v>
      </c>
      <c r="D2659" t="str">
        <f t="shared" si="41"/>
        <v>m2</v>
      </c>
    </row>
    <row r="2660" spans="1:4">
      <c r="A2660" s="68" t="s">
        <v>2571</v>
      </c>
      <c r="B2660" s="68" t="s">
        <v>25373</v>
      </c>
      <c r="C2660" s="68" t="s">
        <v>13</v>
      </c>
      <c r="D2660" t="str">
        <f t="shared" si="41"/>
        <v>m2</v>
      </c>
    </row>
    <row r="2661" spans="1:4">
      <c r="A2661" s="68" t="s">
        <v>2572</v>
      </c>
      <c r="B2661" s="68" t="s">
        <v>25374</v>
      </c>
      <c r="C2661" s="68" t="s">
        <v>13</v>
      </c>
      <c r="D2661" t="str">
        <f t="shared" si="41"/>
        <v>m2</v>
      </c>
    </row>
    <row r="2662" spans="1:4">
      <c r="A2662" s="68" t="s">
        <v>2573</v>
      </c>
      <c r="B2662" s="68" t="s">
        <v>25374</v>
      </c>
      <c r="C2662" s="68" t="s">
        <v>13</v>
      </c>
      <c r="D2662" t="str">
        <f t="shared" si="41"/>
        <v>m2</v>
      </c>
    </row>
    <row r="2663" spans="1:4">
      <c r="A2663" s="68" t="s">
        <v>2574</v>
      </c>
      <c r="B2663" s="68" t="s">
        <v>25375</v>
      </c>
      <c r="C2663" s="68" t="s">
        <v>13</v>
      </c>
      <c r="D2663" t="str">
        <f t="shared" si="41"/>
        <v>m2</v>
      </c>
    </row>
    <row r="2664" spans="1:4">
      <c r="A2664" s="68" t="s">
        <v>2575</v>
      </c>
      <c r="B2664" s="68" t="s">
        <v>25375</v>
      </c>
      <c r="C2664" s="68" t="s">
        <v>13</v>
      </c>
      <c r="D2664" t="str">
        <f t="shared" si="41"/>
        <v>m2</v>
      </c>
    </row>
    <row r="2665" spans="1:4">
      <c r="A2665" s="68" t="s">
        <v>2576</v>
      </c>
      <c r="B2665" s="68" t="s">
        <v>25376</v>
      </c>
      <c r="C2665" s="68" t="s">
        <v>13</v>
      </c>
      <c r="D2665" t="str">
        <f t="shared" si="41"/>
        <v>m2</v>
      </c>
    </row>
    <row r="2666" spans="1:4">
      <c r="A2666" s="68" t="s">
        <v>2577</v>
      </c>
      <c r="B2666" s="68" t="s">
        <v>25376</v>
      </c>
      <c r="C2666" s="68" t="s">
        <v>13</v>
      </c>
      <c r="D2666" t="str">
        <f t="shared" si="41"/>
        <v>m2</v>
      </c>
    </row>
    <row r="2667" spans="1:4">
      <c r="A2667" s="68" t="s">
        <v>2578</v>
      </c>
      <c r="B2667" s="68" t="s">
        <v>25377</v>
      </c>
      <c r="C2667" s="68" t="s">
        <v>16</v>
      </c>
      <c r="D2667" t="str">
        <f t="shared" si="41"/>
        <v>m3</v>
      </c>
    </row>
    <row r="2668" spans="1:4">
      <c r="A2668" s="68" t="s">
        <v>2579</v>
      </c>
      <c r="B2668" s="68" t="s">
        <v>25377</v>
      </c>
      <c r="C2668" s="68" t="s">
        <v>16</v>
      </c>
      <c r="D2668" t="str">
        <f t="shared" si="41"/>
        <v>m3</v>
      </c>
    </row>
    <row r="2669" spans="1:4">
      <c r="A2669" s="68" t="s">
        <v>2580</v>
      </c>
      <c r="B2669" s="68" t="s">
        <v>25378</v>
      </c>
      <c r="C2669" s="68" t="s">
        <v>13</v>
      </c>
      <c r="D2669" t="str">
        <f t="shared" si="41"/>
        <v>m2</v>
      </c>
    </row>
    <row r="2670" spans="1:4">
      <c r="A2670" s="68" t="s">
        <v>2581</v>
      </c>
      <c r="B2670" s="68" t="s">
        <v>25378</v>
      </c>
      <c r="C2670" s="68" t="s">
        <v>13</v>
      </c>
      <c r="D2670" t="str">
        <f t="shared" si="41"/>
        <v>m2</v>
      </c>
    </row>
    <row r="2671" spans="1:4">
      <c r="A2671" s="68" t="s">
        <v>2582</v>
      </c>
      <c r="B2671" s="68" t="s">
        <v>25379</v>
      </c>
      <c r="C2671" s="68" t="s">
        <v>13</v>
      </c>
      <c r="D2671" t="str">
        <f t="shared" si="41"/>
        <v>m2</v>
      </c>
    </row>
    <row r="2672" spans="1:4">
      <c r="A2672" s="68" t="s">
        <v>2583</v>
      </c>
      <c r="B2672" s="68" t="s">
        <v>25379</v>
      </c>
      <c r="C2672" s="68" t="s">
        <v>13</v>
      </c>
      <c r="D2672" t="str">
        <f t="shared" si="41"/>
        <v>m2</v>
      </c>
    </row>
    <row r="2673" spans="1:4">
      <c r="A2673" s="68" t="s">
        <v>2584</v>
      </c>
      <c r="B2673" s="68" t="s">
        <v>2585</v>
      </c>
      <c r="C2673" s="68" t="s">
        <v>16</v>
      </c>
      <c r="D2673" t="str">
        <f t="shared" si="41"/>
        <v>m3</v>
      </c>
    </row>
    <row r="2674" spans="1:4">
      <c r="A2674" s="68" t="s">
        <v>2586</v>
      </c>
      <c r="B2674" s="68" t="s">
        <v>2585</v>
      </c>
      <c r="C2674" s="68" t="s">
        <v>16</v>
      </c>
      <c r="D2674" t="str">
        <f t="shared" si="41"/>
        <v>m3</v>
      </c>
    </row>
    <row r="2675" spans="1:4">
      <c r="A2675" s="68" t="s">
        <v>2587</v>
      </c>
      <c r="B2675" s="68" t="s">
        <v>25380</v>
      </c>
      <c r="C2675" s="68" t="s">
        <v>16</v>
      </c>
      <c r="D2675" t="str">
        <f t="shared" si="41"/>
        <v>m3</v>
      </c>
    </row>
    <row r="2676" spans="1:4">
      <c r="A2676" s="68" t="s">
        <v>2588</v>
      </c>
      <c r="B2676" s="68" t="s">
        <v>25380</v>
      </c>
      <c r="C2676" s="68" t="s">
        <v>16</v>
      </c>
      <c r="D2676" t="str">
        <f t="shared" si="41"/>
        <v>m3</v>
      </c>
    </row>
    <row r="2677" spans="1:4">
      <c r="A2677" s="68" t="s">
        <v>2589</v>
      </c>
      <c r="B2677" s="68" t="s">
        <v>25381</v>
      </c>
      <c r="C2677" s="68" t="s">
        <v>16</v>
      </c>
      <c r="D2677" t="str">
        <f t="shared" si="41"/>
        <v>m3</v>
      </c>
    </row>
    <row r="2678" spans="1:4">
      <c r="A2678" s="68" t="s">
        <v>2590</v>
      </c>
      <c r="B2678" s="68" t="s">
        <v>25381</v>
      </c>
      <c r="C2678" s="68" t="s">
        <v>16</v>
      </c>
      <c r="D2678" t="str">
        <f t="shared" si="41"/>
        <v>m3</v>
      </c>
    </row>
    <row r="2679" spans="1:4">
      <c r="A2679" s="68" t="s">
        <v>2591</v>
      </c>
      <c r="B2679" s="68" t="s">
        <v>25382</v>
      </c>
      <c r="C2679" s="68" t="s">
        <v>16</v>
      </c>
      <c r="D2679" t="str">
        <f t="shared" si="41"/>
        <v>m3</v>
      </c>
    </row>
    <row r="2680" spans="1:4">
      <c r="A2680" s="68" t="s">
        <v>2592</v>
      </c>
      <c r="B2680" s="68" t="s">
        <v>25382</v>
      </c>
      <c r="C2680" s="68" t="s">
        <v>16</v>
      </c>
      <c r="D2680" t="str">
        <f t="shared" si="41"/>
        <v>m3</v>
      </c>
    </row>
    <row r="2681" spans="1:4">
      <c r="A2681" s="68" t="s">
        <v>2593</v>
      </c>
      <c r="B2681" s="68" t="s">
        <v>25383</v>
      </c>
      <c r="C2681" s="68" t="s">
        <v>16</v>
      </c>
      <c r="D2681" t="str">
        <f t="shared" si="41"/>
        <v>m3</v>
      </c>
    </row>
    <row r="2682" spans="1:4">
      <c r="A2682" s="68" t="s">
        <v>2594</v>
      </c>
      <c r="B2682" s="68" t="s">
        <v>25383</v>
      </c>
      <c r="C2682" s="68" t="s">
        <v>16</v>
      </c>
      <c r="D2682" t="str">
        <f t="shared" si="41"/>
        <v>m3</v>
      </c>
    </row>
    <row r="2683" spans="1:4">
      <c r="A2683" s="68" t="s">
        <v>2595</v>
      </c>
      <c r="B2683" s="68" t="s">
        <v>25384</v>
      </c>
      <c r="C2683" s="68" t="s">
        <v>13</v>
      </c>
      <c r="D2683" t="str">
        <f t="shared" si="41"/>
        <v>m2</v>
      </c>
    </row>
    <row r="2684" spans="1:4">
      <c r="A2684" s="68" t="s">
        <v>2596</v>
      </c>
      <c r="B2684" s="68" t="s">
        <v>25384</v>
      </c>
      <c r="C2684" s="68" t="s">
        <v>13</v>
      </c>
      <c r="D2684" t="str">
        <f t="shared" si="41"/>
        <v>m2</v>
      </c>
    </row>
    <row r="2685" spans="1:4">
      <c r="A2685" s="68" t="s">
        <v>2597</v>
      </c>
      <c r="B2685" s="68" t="s">
        <v>25385</v>
      </c>
      <c r="C2685" s="68" t="s">
        <v>16</v>
      </c>
      <c r="D2685" t="str">
        <f t="shared" si="41"/>
        <v>m3</v>
      </c>
    </row>
    <row r="2686" spans="1:4">
      <c r="A2686" s="68" t="s">
        <v>2598</v>
      </c>
      <c r="B2686" s="68" t="s">
        <v>25385</v>
      </c>
      <c r="C2686" s="68" t="s">
        <v>16</v>
      </c>
      <c r="D2686" t="str">
        <f t="shared" si="41"/>
        <v>m3</v>
      </c>
    </row>
    <row r="2687" spans="1:4">
      <c r="A2687" s="68" t="s">
        <v>2599</v>
      </c>
      <c r="B2687" s="68" t="s">
        <v>2600</v>
      </c>
      <c r="C2687" s="68" t="s">
        <v>14</v>
      </c>
      <c r="D2687" t="str">
        <f t="shared" si="41"/>
        <v>m</v>
      </c>
    </row>
    <row r="2688" spans="1:4">
      <c r="A2688" s="68" t="s">
        <v>2601</v>
      </c>
      <c r="B2688" s="68" t="s">
        <v>2600</v>
      </c>
      <c r="C2688" s="68" t="s">
        <v>14</v>
      </c>
      <c r="D2688" t="str">
        <f t="shared" si="41"/>
        <v>m</v>
      </c>
    </row>
    <row r="2689" spans="1:4">
      <c r="A2689" s="68" t="s">
        <v>2602</v>
      </c>
      <c r="B2689" s="68" t="s">
        <v>2603</v>
      </c>
      <c r="C2689" s="68" t="s">
        <v>13</v>
      </c>
      <c r="D2689" t="str">
        <f t="shared" si="41"/>
        <v>m2</v>
      </c>
    </row>
    <row r="2690" spans="1:4">
      <c r="A2690" s="68" t="s">
        <v>2604</v>
      </c>
      <c r="B2690" s="68" t="s">
        <v>2603</v>
      </c>
      <c r="C2690" s="68" t="s">
        <v>13</v>
      </c>
      <c r="D2690" t="str">
        <f t="shared" si="41"/>
        <v>m2</v>
      </c>
    </row>
    <row r="2691" spans="1:4">
      <c r="A2691" s="68" t="s">
        <v>2605</v>
      </c>
      <c r="B2691" s="68" t="s">
        <v>25386</v>
      </c>
      <c r="C2691" s="68" t="s">
        <v>13</v>
      </c>
      <c r="D2691" t="str">
        <f t="shared" si="41"/>
        <v>m2</v>
      </c>
    </row>
    <row r="2692" spans="1:4">
      <c r="A2692" s="68" t="s">
        <v>2606</v>
      </c>
      <c r="B2692" s="68" t="s">
        <v>25386</v>
      </c>
      <c r="C2692" s="68" t="s">
        <v>13</v>
      </c>
      <c r="D2692" t="str">
        <f t="shared" si="41"/>
        <v>m2</v>
      </c>
    </row>
    <row r="2693" spans="1:4">
      <c r="A2693" s="68" t="s">
        <v>2607</v>
      </c>
      <c r="B2693" s="68" t="s">
        <v>25387</v>
      </c>
      <c r="C2693" s="68" t="s">
        <v>13</v>
      </c>
      <c r="D2693" t="str">
        <f t="shared" si="41"/>
        <v>m2</v>
      </c>
    </row>
    <row r="2694" spans="1:4">
      <c r="A2694" s="68" t="s">
        <v>2608</v>
      </c>
      <c r="B2694" s="68" t="s">
        <v>25387</v>
      </c>
      <c r="C2694" s="68" t="s">
        <v>13</v>
      </c>
      <c r="D2694" t="str">
        <f t="shared" si="41"/>
        <v>m2</v>
      </c>
    </row>
    <row r="2695" spans="1:4">
      <c r="A2695" s="68" t="s">
        <v>2609</v>
      </c>
      <c r="B2695" s="68" t="s">
        <v>25388</v>
      </c>
      <c r="C2695" s="68" t="s">
        <v>13</v>
      </c>
      <c r="D2695" t="str">
        <f t="shared" ref="D2695:D2758" si="42">LOWER(C2695)</f>
        <v>m2</v>
      </c>
    </row>
    <row r="2696" spans="1:4">
      <c r="A2696" s="68" t="s">
        <v>2610</v>
      </c>
      <c r="B2696" s="68" t="s">
        <v>25388</v>
      </c>
      <c r="C2696" s="68" t="s">
        <v>13</v>
      </c>
      <c r="D2696" t="str">
        <f t="shared" si="42"/>
        <v>m2</v>
      </c>
    </row>
    <row r="2697" spans="1:4">
      <c r="A2697" s="68" t="s">
        <v>2611</v>
      </c>
      <c r="B2697" s="68" t="s">
        <v>25389</v>
      </c>
      <c r="C2697" s="68" t="s">
        <v>13</v>
      </c>
      <c r="D2697" t="str">
        <f t="shared" si="42"/>
        <v>m2</v>
      </c>
    </row>
    <row r="2698" spans="1:4">
      <c r="A2698" s="68" t="s">
        <v>2612</v>
      </c>
      <c r="B2698" s="68" t="s">
        <v>25389</v>
      </c>
      <c r="C2698" s="68" t="s">
        <v>13</v>
      </c>
      <c r="D2698" t="str">
        <f t="shared" si="42"/>
        <v>m2</v>
      </c>
    </row>
    <row r="2699" spans="1:4">
      <c r="A2699" s="68" t="s">
        <v>2613</v>
      </c>
      <c r="B2699" s="68" t="s">
        <v>25390</v>
      </c>
      <c r="C2699" s="68" t="s">
        <v>13</v>
      </c>
      <c r="D2699" t="str">
        <f t="shared" si="42"/>
        <v>m2</v>
      </c>
    </row>
    <row r="2700" spans="1:4">
      <c r="A2700" s="68" t="s">
        <v>2614</v>
      </c>
      <c r="B2700" s="68" t="s">
        <v>25390</v>
      </c>
      <c r="C2700" s="68" t="s">
        <v>13</v>
      </c>
      <c r="D2700" t="str">
        <f t="shared" si="42"/>
        <v>m2</v>
      </c>
    </row>
    <row r="2701" spans="1:4">
      <c r="A2701" s="68" t="s">
        <v>2615</v>
      </c>
      <c r="B2701" s="68" t="s">
        <v>25391</v>
      </c>
      <c r="C2701" s="68" t="s">
        <v>13</v>
      </c>
      <c r="D2701" t="str">
        <f t="shared" si="42"/>
        <v>m2</v>
      </c>
    </row>
    <row r="2702" spans="1:4">
      <c r="A2702" s="68" t="s">
        <v>2616</v>
      </c>
      <c r="B2702" s="68" t="s">
        <v>25391</v>
      </c>
      <c r="C2702" s="68" t="s">
        <v>13</v>
      </c>
      <c r="D2702" t="str">
        <f t="shared" si="42"/>
        <v>m2</v>
      </c>
    </row>
    <row r="2703" spans="1:4">
      <c r="A2703" s="68" t="s">
        <v>2617</v>
      </c>
      <c r="B2703" s="68" t="s">
        <v>25392</v>
      </c>
      <c r="C2703" s="68" t="s">
        <v>13</v>
      </c>
      <c r="D2703" t="str">
        <f t="shared" si="42"/>
        <v>m2</v>
      </c>
    </row>
    <row r="2704" spans="1:4">
      <c r="A2704" s="68" t="s">
        <v>2618</v>
      </c>
      <c r="B2704" s="68" t="s">
        <v>25392</v>
      </c>
      <c r="C2704" s="68" t="s">
        <v>13</v>
      </c>
      <c r="D2704" t="str">
        <f t="shared" si="42"/>
        <v>m2</v>
      </c>
    </row>
    <row r="2705" spans="1:4">
      <c r="A2705" s="68" t="s">
        <v>2619</v>
      </c>
      <c r="B2705" s="68" t="s">
        <v>25393</v>
      </c>
      <c r="C2705" s="68" t="s">
        <v>13</v>
      </c>
      <c r="D2705" t="str">
        <f t="shared" si="42"/>
        <v>m2</v>
      </c>
    </row>
    <row r="2706" spans="1:4">
      <c r="A2706" s="68" t="s">
        <v>2620</v>
      </c>
      <c r="B2706" s="68" t="s">
        <v>25393</v>
      </c>
      <c r="C2706" s="68" t="s">
        <v>13</v>
      </c>
      <c r="D2706" t="str">
        <f t="shared" si="42"/>
        <v>m2</v>
      </c>
    </row>
    <row r="2707" spans="1:4">
      <c r="A2707" s="68" t="s">
        <v>2621</v>
      </c>
      <c r="B2707" s="68" t="s">
        <v>25394</v>
      </c>
      <c r="C2707" s="68" t="s">
        <v>13</v>
      </c>
      <c r="D2707" t="str">
        <f t="shared" si="42"/>
        <v>m2</v>
      </c>
    </row>
    <row r="2708" spans="1:4">
      <c r="A2708" s="68" t="s">
        <v>2622</v>
      </c>
      <c r="B2708" s="68" t="s">
        <v>25394</v>
      </c>
      <c r="C2708" s="68" t="s">
        <v>13</v>
      </c>
      <c r="D2708" t="str">
        <f t="shared" si="42"/>
        <v>m2</v>
      </c>
    </row>
    <row r="2709" spans="1:4">
      <c r="A2709" s="68" t="s">
        <v>2623</v>
      </c>
      <c r="B2709" s="68" t="s">
        <v>2624</v>
      </c>
      <c r="C2709" s="68" t="s">
        <v>13</v>
      </c>
      <c r="D2709" t="str">
        <f t="shared" si="42"/>
        <v>m2</v>
      </c>
    </row>
    <row r="2710" spans="1:4">
      <c r="A2710" s="68" t="s">
        <v>2625</v>
      </c>
      <c r="B2710" s="68" t="s">
        <v>2624</v>
      </c>
      <c r="C2710" s="68" t="s">
        <v>13</v>
      </c>
      <c r="D2710" t="str">
        <f t="shared" si="42"/>
        <v>m2</v>
      </c>
    </row>
    <row r="2711" spans="1:4">
      <c r="A2711" s="68" t="s">
        <v>2626</v>
      </c>
      <c r="B2711" s="68" t="s">
        <v>25395</v>
      </c>
      <c r="C2711" s="68" t="s">
        <v>13</v>
      </c>
      <c r="D2711" t="str">
        <f t="shared" si="42"/>
        <v>m2</v>
      </c>
    </row>
    <row r="2712" spans="1:4">
      <c r="A2712" s="68" t="s">
        <v>2627</v>
      </c>
      <c r="B2712" s="68" t="s">
        <v>25395</v>
      </c>
      <c r="C2712" s="68" t="s">
        <v>13</v>
      </c>
      <c r="D2712" t="str">
        <f t="shared" si="42"/>
        <v>m2</v>
      </c>
    </row>
    <row r="2713" spans="1:4">
      <c r="A2713" s="68" t="s">
        <v>2628</v>
      </c>
      <c r="B2713" s="68" t="s">
        <v>25396</v>
      </c>
      <c r="C2713" s="68" t="s">
        <v>13</v>
      </c>
      <c r="D2713" t="str">
        <f t="shared" si="42"/>
        <v>m2</v>
      </c>
    </row>
    <row r="2714" spans="1:4">
      <c r="A2714" s="68" t="s">
        <v>2629</v>
      </c>
      <c r="B2714" s="68" t="s">
        <v>25396</v>
      </c>
      <c r="C2714" s="68" t="s">
        <v>13</v>
      </c>
      <c r="D2714" t="str">
        <f t="shared" si="42"/>
        <v>m2</v>
      </c>
    </row>
    <row r="2715" spans="1:4">
      <c r="A2715" s="68" t="s">
        <v>2630</v>
      </c>
      <c r="B2715" s="68" t="s">
        <v>25397</v>
      </c>
      <c r="C2715" s="68" t="s">
        <v>13</v>
      </c>
      <c r="D2715" t="str">
        <f t="shared" si="42"/>
        <v>m2</v>
      </c>
    </row>
    <row r="2716" spans="1:4">
      <c r="A2716" s="68" t="s">
        <v>2631</v>
      </c>
      <c r="B2716" s="68" t="s">
        <v>25397</v>
      </c>
      <c r="C2716" s="68" t="s">
        <v>13</v>
      </c>
      <c r="D2716" t="str">
        <f t="shared" si="42"/>
        <v>m2</v>
      </c>
    </row>
    <row r="2717" spans="1:4">
      <c r="A2717" s="68" t="s">
        <v>2632</v>
      </c>
      <c r="B2717" s="68" t="s">
        <v>25398</v>
      </c>
      <c r="C2717" s="68" t="s">
        <v>13</v>
      </c>
      <c r="D2717" t="str">
        <f t="shared" si="42"/>
        <v>m2</v>
      </c>
    </row>
    <row r="2718" spans="1:4">
      <c r="A2718" s="68" t="s">
        <v>2633</v>
      </c>
      <c r="B2718" s="68" t="s">
        <v>25398</v>
      </c>
      <c r="C2718" s="68" t="s">
        <v>13</v>
      </c>
      <c r="D2718" t="str">
        <f t="shared" si="42"/>
        <v>m2</v>
      </c>
    </row>
    <row r="2719" spans="1:4">
      <c r="A2719" s="68" t="s">
        <v>2634</v>
      </c>
      <c r="B2719" s="68" t="s">
        <v>25399</v>
      </c>
      <c r="C2719" s="68" t="s">
        <v>16</v>
      </c>
      <c r="D2719" t="str">
        <f t="shared" si="42"/>
        <v>m3</v>
      </c>
    </row>
    <row r="2720" spans="1:4">
      <c r="A2720" s="68" t="s">
        <v>2635</v>
      </c>
      <c r="B2720" s="68" t="s">
        <v>25399</v>
      </c>
      <c r="C2720" s="68" t="s">
        <v>16</v>
      </c>
      <c r="D2720" t="str">
        <f t="shared" si="42"/>
        <v>m3</v>
      </c>
    </row>
    <row r="2721" spans="1:4">
      <c r="A2721" s="68" t="s">
        <v>2636</v>
      </c>
      <c r="B2721" s="68" t="s">
        <v>25400</v>
      </c>
      <c r="C2721" s="68" t="s">
        <v>13</v>
      </c>
      <c r="D2721" t="str">
        <f t="shared" si="42"/>
        <v>m2</v>
      </c>
    </row>
    <row r="2722" spans="1:4">
      <c r="A2722" s="68" t="s">
        <v>2637</v>
      </c>
      <c r="B2722" s="68" t="s">
        <v>25400</v>
      </c>
      <c r="C2722" s="68" t="s">
        <v>13</v>
      </c>
      <c r="D2722" t="str">
        <f t="shared" si="42"/>
        <v>m2</v>
      </c>
    </row>
    <row r="2723" spans="1:4">
      <c r="A2723" s="68" t="s">
        <v>2638</v>
      </c>
      <c r="B2723" s="68" t="s">
        <v>25401</v>
      </c>
      <c r="C2723" s="68" t="s">
        <v>13</v>
      </c>
      <c r="D2723" t="str">
        <f t="shared" si="42"/>
        <v>m2</v>
      </c>
    </row>
    <row r="2724" spans="1:4">
      <c r="A2724" s="68" t="s">
        <v>2639</v>
      </c>
      <c r="B2724" s="68" t="s">
        <v>25401</v>
      </c>
      <c r="C2724" s="68" t="s">
        <v>13</v>
      </c>
      <c r="D2724" t="str">
        <f t="shared" si="42"/>
        <v>m2</v>
      </c>
    </row>
    <row r="2725" spans="1:4">
      <c r="A2725" s="68" t="s">
        <v>2640</v>
      </c>
      <c r="B2725" s="68" t="s">
        <v>25402</v>
      </c>
      <c r="C2725" s="68" t="s">
        <v>13</v>
      </c>
      <c r="D2725" t="str">
        <f t="shared" si="42"/>
        <v>m2</v>
      </c>
    </row>
    <row r="2726" spans="1:4">
      <c r="A2726" s="68" t="s">
        <v>2641</v>
      </c>
      <c r="B2726" s="68" t="s">
        <v>25402</v>
      </c>
      <c r="C2726" s="68" t="s">
        <v>13</v>
      </c>
      <c r="D2726" t="str">
        <f t="shared" si="42"/>
        <v>m2</v>
      </c>
    </row>
    <row r="2727" spans="1:4">
      <c r="A2727" s="68" t="s">
        <v>2642</v>
      </c>
      <c r="B2727" s="68" t="s">
        <v>2643</v>
      </c>
      <c r="C2727" s="68" t="s">
        <v>13</v>
      </c>
      <c r="D2727" t="str">
        <f t="shared" si="42"/>
        <v>m2</v>
      </c>
    </row>
    <row r="2728" spans="1:4">
      <c r="A2728" s="68" t="s">
        <v>2644</v>
      </c>
      <c r="B2728" s="68" t="s">
        <v>2643</v>
      </c>
      <c r="C2728" s="68" t="s">
        <v>13</v>
      </c>
      <c r="D2728" t="str">
        <f t="shared" si="42"/>
        <v>m2</v>
      </c>
    </row>
    <row r="2729" spans="1:4">
      <c r="A2729" s="68" t="s">
        <v>2645</v>
      </c>
      <c r="B2729" s="68" t="s">
        <v>25403</v>
      </c>
      <c r="C2729" s="68" t="s">
        <v>13</v>
      </c>
      <c r="D2729" t="str">
        <f t="shared" si="42"/>
        <v>m2</v>
      </c>
    </row>
    <row r="2730" spans="1:4">
      <c r="A2730" s="68" t="s">
        <v>2646</v>
      </c>
      <c r="B2730" s="68" t="s">
        <v>25403</v>
      </c>
      <c r="C2730" s="68" t="s">
        <v>13</v>
      </c>
      <c r="D2730" t="str">
        <f t="shared" si="42"/>
        <v>m2</v>
      </c>
    </row>
    <row r="2731" spans="1:4">
      <c r="A2731" s="68" t="s">
        <v>2647</v>
      </c>
      <c r="B2731" s="68" t="s">
        <v>2648</v>
      </c>
      <c r="C2731" s="68" t="s">
        <v>13</v>
      </c>
      <c r="D2731" t="str">
        <f t="shared" si="42"/>
        <v>m2</v>
      </c>
    </row>
    <row r="2732" spans="1:4">
      <c r="A2732" s="68" t="s">
        <v>2649</v>
      </c>
      <c r="B2732" s="68" t="s">
        <v>2648</v>
      </c>
      <c r="C2732" s="68" t="s">
        <v>13</v>
      </c>
      <c r="D2732" t="str">
        <f t="shared" si="42"/>
        <v>m2</v>
      </c>
    </row>
    <row r="2733" spans="1:4">
      <c r="A2733" s="68" t="s">
        <v>2650</v>
      </c>
      <c r="B2733" s="68" t="s">
        <v>2651</v>
      </c>
      <c r="C2733" s="68" t="s">
        <v>13</v>
      </c>
      <c r="D2733" t="str">
        <f t="shared" si="42"/>
        <v>m2</v>
      </c>
    </row>
    <row r="2734" spans="1:4">
      <c r="A2734" s="68" t="s">
        <v>2652</v>
      </c>
      <c r="B2734" s="68" t="s">
        <v>2651</v>
      </c>
      <c r="C2734" s="68" t="s">
        <v>13</v>
      </c>
      <c r="D2734" t="str">
        <f t="shared" si="42"/>
        <v>m2</v>
      </c>
    </row>
    <row r="2735" spans="1:4">
      <c r="A2735" s="68" t="s">
        <v>2653</v>
      </c>
      <c r="B2735" s="68" t="s">
        <v>25404</v>
      </c>
      <c r="C2735" s="68" t="s">
        <v>13</v>
      </c>
      <c r="D2735" t="str">
        <f t="shared" si="42"/>
        <v>m2</v>
      </c>
    </row>
    <row r="2736" spans="1:4">
      <c r="A2736" s="68" t="s">
        <v>2654</v>
      </c>
      <c r="B2736" s="68" t="s">
        <v>25404</v>
      </c>
      <c r="C2736" s="68" t="s">
        <v>13</v>
      </c>
      <c r="D2736" t="str">
        <f t="shared" si="42"/>
        <v>m2</v>
      </c>
    </row>
    <row r="2737" spans="1:4">
      <c r="A2737" s="68" t="s">
        <v>23328</v>
      </c>
      <c r="B2737" s="68" t="s">
        <v>25405</v>
      </c>
      <c r="C2737" s="68" t="s">
        <v>13</v>
      </c>
      <c r="D2737" t="str">
        <f t="shared" si="42"/>
        <v>m2</v>
      </c>
    </row>
    <row r="2738" spans="1:4">
      <c r="A2738" s="68" t="s">
        <v>23329</v>
      </c>
      <c r="B2738" s="68" t="s">
        <v>25405</v>
      </c>
      <c r="C2738" s="68" t="s">
        <v>13</v>
      </c>
      <c r="D2738" t="str">
        <f t="shared" si="42"/>
        <v>m2</v>
      </c>
    </row>
    <row r="2739" spans="1:4">
      <c r="A2739" s="68" t="s">
        <v>2655</v>
      </c>
      <c r="B2739" s="68" t="s">
        <v>25406</v>
      </c>
      <c r="C2739" s="68" t="s">
        <v>16</v>
      </c>
      <c r="D2739" t="str">
        <f t="shared" si="42"/>
        <v>m3</v>
      </c>
    </row>
    <row r="2740" spans="1:4">
      <c r="A2740" s="68" t="s">
        <v>2656</v>
      </c>
      <c r="B2740" s="68" t="s">
        <v>25406</v>
      </c>
      <c r="C2740" s="68" t="s">
        <v>16</v>
      </c>
      <c r="D2740" t="str">
        <f t="shared" si="42"/>
        <v>m3</v>
      </c>
    </row>
    <row r="2741" spans="1:4">
      <c r="A2741" s="68" t="s">
        <v>2657</v>
      </c>
      <c r="B2741" s="68" t="s">
        <v>25407</v>
      </c>
      <c r="C2741" s="68" t="s">
        <v>16</v>
      </c>
      <c r="D2741" t="str">
        <f t="shared" si="42"/>
        <v>m3</v>
      </c>
    </row>
    <row r="2742" spans="1:4">
      <c r="A2742" s="68" t="s">
        <v>2658</v>
      </c>
      <c r="B2742" s="68" t="s">
        <v>25407</v>
      </c>
      <c r="C2742" s="68" t="s">
        <v>16</v>
      </c>
      <c r="D2742" t="str">
        <f t="shared" si="42"/>
        <v>m3</v>
      </c>
    </row>
    <row r="2743" spans="1:4">
      <c r="A2743" s="68" t="s">
        <v>2659</v>
      </c>
      <c r="B2743" s="68" t="s">
        <v>25408</v>
      </c>
      <c r="C2743" s="68" t="s">
        <v>16</v>
      </c>
      <c r="D2743" t="str">
        <f t="shared" si="42"/>
        <v>m3</v>
      </c>
    </row>
    <row r="2744" spans="1:4">
      <c r="A2744" s="68" t="s">
        <v>2660</v>
      </c>
      <c r="B2744" s="68" t="s">
        <v>25408</v>
      </c>
      <c r="C2744" s="68" t="s">
        <v>16</v>
      </c>
      <c r="D2744" t="str">
        <f t="shared" si="42"/>
        <v>m3</v>
      </c>
    </row>
    <row r="2745" spans="1:4">
      <c r="A2745" s="68" t="s">
        <v>2661</v>
      </c>
      <c r="B2745" s="68" t="s">
        <v>25409</v>
      </c>
      <c r="C2745" s="68" t="s">
        <v>16</v>
      </c>
      <c r="D2745" t="str">
        <f t="shared" si="42"/>
        <v>m3</v>
      </c>
    </row>
    <row r="2746" spans="1:4">
      <c r="A2746" s="68" t="s">
        <v>2662</v>
      </c>
      <c r="B2746" s="68" t="s">
        <v>25409</v>
      </c>
      <c r="C2746" s="68" t="s">
        <v>16</v>
      </c>
      <c r="D2746" t="str">
        <f t="shared" si="42"/>
        <v>m3</v>
      </c>
    </row>
    <row r="2747" spans="1:4">
      <c r="A2747" s="68" t="s">
        <v>2663</v>
      </c>
      <c r="B2747" s="68" t="s">
        <v>25410</v>
      </c>
      <c r="C2747" s="68" t="s">
        <v>13</v>
      </c>
      <c r="D2747" t="str">
        <f t="shared" si="42"/>
        <v>m2</v>
      </c>
    </row>
    <row r="2748" spans="1:4">
      <c r="A2748" s="68" t="s">
        <v>2664</v>
      </c>
      <c r="B2748" s="68" t="s">
        <v>25410</v>
      </c>
      <c r="C2748" s="68" t="s">
        <v>13</v>
      </c>
      <c r="D2748" t="str">
        <f t="shared" si="42"/>
        <v>m2</v>
      </c>
    </row>
    <row r="2749" spans="1:4">
      <c r="A2749" s="68" t="s">
        <v>2665</v>
      </c>
      <c r="B2749" s="68" t="s">
        <v>2666</v>
      </c>
      <c r="C2749" s="68" t="s">
        <v>14</v>
      </c>
      <c r="D2749" t="str">
        <f t="shared" si="42"/>
        <v>m</v>
      </c>
    </row>
    <row r="2750" spans="1:4">
      <c r="A2750" s="68" t="s">
        <v>2667</v>
      </c>
      <c r="B2750" s="68" t="s">
        <v>2666</v>
      </c>
      <c r="C2750" s="68" t="s">
        <v>14</v>
      </c>
      <c r="D2750" t="str">
        <f t="shared" si="42"/>
        <v>m</v>
      </c>
    </row>
    <row r="2751" spans="1:4">
      <c r="A2751" s="68" t="s">
        <v>2668</v>
      </c>
      <c r="B2751" s="68" t="s">
        <v>2669</v>
      </c>
      <c r="C2751" s="68" t="s">
        <v>14</v>
      </c>
      <c r="D2751" t="str">
        <f t="shared" si="42"/>
        <v>m</v>
      </c>
    </row>
    <row r="2752" spans="1:4">
      <c r="A2752" s="68" t="s">
        <v>2670</v>
      </c>
      <c r="B2752" s="68" t="s">
        <v>2669</v>
      </c>
      <c r="C2752" s="68" t="s">
        <v>14</v>
      </c>
      <c r="D2752" t="str">
        <f t="shared" si="42"/>
        <v>m</v>
      </c>
    </row>
    <row r="2753" spans="1:4">
      <c r="A2753" s="68" t="s">
        <v>2671</v>
      </c>
      <c r="B2753" s="68" t="s">
        <v>2672</v>
      </c>
      <c r="C2753" s="68" t="s">
        <v>13</v>
      </c>
      <c r="D2753" t="str">
        <f t="shared" si="42"/>
        <v>m2</v>
      </c>
    </row>
    <row r="2754" spans="1:4">
      <c r="A2754" s="68" t="s">
        <v>2673</v>
      </c>
      <c r="B2754" s="68" t="s">
        <v>2672</v>
      </c>
      <c r="C2754" s="68" t="s">
        <v>13</v>
      </c>
      <c r="D2754" t="str">
        <f t="shared" si="42"/>
        <v>m2</v>
      </c>
    </row>
    <row r="2755" spans="1:4">
      <c r="A2755" s="68" t="s">
        <v>2674</v>
      </c>
      <c r="B2755" s="68" t="s">
        <v>25411</v>
      </c>
      <c r="C2755" s="68" t="s">
        <v>13</v>
      </c>
      <c r="D2755" t="str">
        <f t="shared" si="42"/>
        <v>m2</v>
      </c>
    </row>
    <row r="2756" spans="1:4">
      <c r="A2756" s="68" t="s">
        <v>2675</v>
      </c>
      <c r="B2756" s="68" t="s">
        <v>25411</v>
      </c>
      <c r="C2756" s="68" t="s">
        <v>13</v>
      </c>
      <c r="D2756" t="str">
        <f t="shared" si="42"/>
        <v>m2</v>
      </c>
    </row>
    <row r="2757" spans="1:4">
      <c r="A2757" s="68" t="s">
        <v>2676</v>
      </c>
      <c r="B2757" s="68" t="s">
        <v>25412</v>
      </c>
      <c r="C2757" s="68" t="s">
        <v>13</v>
      </c>
      <c r="D2757" t="str">
        <f t="shared" si="42"/>
        <v>m2</v>
      </c>
    </row>
    <row r="2758" spans="1:4">
      <c r="A2758" s="68" t="s">
        <v>2677</v>
      </c>
      <c r="B2758" s="68" t="s">
        <v>25412</v>
      </c>
      <c r="C2758" s="68" t="s">
        <v>13</v>
      </c>
      <c r="D2758" t="str">
        <f t="shared" si="42"/>
        <v>m2</v>
      </c>
    </row>
    <row r="2759" spans="1:4">
      <c r="A2759" s="68" t="s">
        <v>2678</v>
      </c>
      <c r="B2759" s="68" t="s">
        <v>25413</v>
      </c>
      <c r="C2759" s="68" t="s">
        <v>13</v>
      </c>
      <c r="D2759" t="str">
        <f t="shared" ref="D2759:D2822" si="43">LOWER(C2759)</f>
        <v>m2</v>
      </c>
    </row>
    <row r="2760" spans="1:4">
      <c r="A2760" s="68" t="s">
        <v>2679</v>
      </c>
      <c r="B2760" s="68" t="s">
        <v>25413</v>
      </c>
      <c r="C2760" s="68" t="s">
        <v>13</v>
      </c>
      <c r="D2760" t="str">
        <f t="shared" si="43"/>
        <v>m2</v>
      </c>
    </row>
    <row r="2761" spans="1:4">
      <c r="A2761" s="68" t="s">
        <v>2680</v>
      </c>
      <c r="B2761" s="68" t="s">
        <v>2681</v>
      </c>
      <c r="C2761" s="68" t="s">
        <v>14</v>
      </c>
      <c r="D2761" t="str">
        <f t="shared" si="43"/>
        <v>m</v>
      </c>
    </row>
    <row r="2762" spans="1:4">
      <c r="A2762" s="68" t="s">
        <v>2682</v>
      </c>
      <c r="B2762" s="68" t="s">
        <v>2681</v>
      </c>
      <c r="C2762" s="68" t="s">
        <v>14</v>
      </c>
      <c r="D2762" t="str">
        <f t="shared" si="43"/>
        <v>m</v>
      </c>
    </row>
    <row r="2763" spans="1:4">
      <c r="A2763" s="68" t="s">
        <v>2683</v>
      </c>
      <c r="B2763" s="68" t="s">
        <v>2684</v>
      </c>
      <c r="C2763" s="68" t="s">
        <v>14</v>
      </c>
      <c r="D2763" t="str">
        <f t="shared" si="43"/>
        <v>m</v>
      </c>
    </row>
    <row r="2764" spans="1:4">
      <c r="A2764" s="68" t="s">
        <v>2685</v>
      </c>
      <c r="B2764" s="68" t="s">
        <v>2684</v>
      </c>
      <c r="C2764" s="68" t="s">
        <v>14</v>
      </c>
      <c r="D2764" t="str">
        <f t="shared" si="43"/>
        <v>m</v>
      </c>
    </row>
    <row r="2765" spans="1:4">
      <c r="A2765" s="68" t="s">
        <v>2686</v>
      </c>
      <c r="B2765" s="68" t="s">
        <v>2687</v>
      </c>
      <c r="C2765" s="68" t="s">
        <v>13</v>
      </c>
      <c r="D2765" t="str">
        <f t="shared" si="43"/>
        <v>m2</v>
      </c>
    </row>
    <row r="2766" spans="1:4">
      <c r="A2766" s="68" t="s">
        <v>2688</v>
      </c>
      <c r="B2766" s="68" t="s">
        <v>2687</v>
      </c>
      <c r="C2766" s="68" t="s">
        <v>13</v>
      </c>
      <c r="D2766" t="str">
        <f t="shared" si="43"/>
        <v>m2</v>
      </c>
    </row>
    <row r="2767" spans="1:4">
      <c r="A2767" s="68" t="s">
        <v>2689</v>
      </c>
      <c r="B2767" s="68" t="s">
        <v>25414</v>
      </c>
      <c r="C2767" s="68" t="s">
        <v>13</v>
      </c>
      <c r="D2767" t="str">
        <f t="shared" si="43"/>
        <v>m2</v>
      </c>
    </row>
    <row r="2768" spans="1:4">
      <c r="A2768" s="68" t="s">
        <v>2690</v>
      </c>
      <c r="B2768" s="68" t="s">
        <v>25414</v>
      </c>
      <c r="C2768" s="68" t="s">
        <v>13</v>
      </c>
      <c r="D2768" t="str">
        <f t="shared" si="43"/>
        <v>m2</v>
      </c>
    </row>
    <row r="2769" spans="1:4">
      <c r="A2769" s="68" t="s">
        <v>2691</v>
      </c>
      <c r="B2769" s="68" t="s">
        <v>2692</v>
      </c>
      <c r="C2769" s="68" t="s">
        <v>14</v>
      </c>
      <c r="D2769" t="str">
        <f t="shared" si="43"/>
        <v>m</v>
      </c>
    </row>
    <row r="2770" spans="1:4">
      <c r="A2770" s="68" t="s">
        <v>2693</v>
      </c>
      <c r="B2770" s="68" t="s">
        <v>2692</v>
      </c>
      <c r="C2770" s="68" t="s">
        <v>14</v>
      </c>
      <c r="D2770" t="str">
        <f t="shared" si="43"/>
        <v>m</v>
      </c>
    </row>
    <row r="2771" spans="1:4">
      <c r="A2771" s="68" t="s">
        <v>2694</v>
      </c>
      <c r="B2771" s="68" t="s">
        <v>25415</v>
      </c>
      <c r="C2771" s="68" t="s">
        <v>13</v>
      </c>
      <c r="D2771" t="str">
        <f t="shared" si="43"/>
        <v>m2</v>
      </c>
    </row>
    <row r="2772" spans="1:4">
      <c r="A2772" s="68" t="s">
        <v>2695</v>
      </c>
      <c r="B2772" s="68" t="s">
        <v>25415</v>
      </c>
      <c r="C2772" s="68" t="s">
        <v>13</v>
      </c>
      <c r="D2772" t="str">
        <f t="shared" si="43"/>
        <v>m2</v>
      </c>
    </row>
    <row r="2773" spans="1:4">
      <c r="A2773" s="68" t="s">
        <v>2696</v>
      </c>
      <c r="B2773" s="68" t="s">
        <v>25416</v>
      </c>
      <c r="C2773" s="68" t="s">
        <v>13</v>
      </c>
      <c r="D2773" t="str">
        <f t="shared" si="43"/>
        <v>m2</v>
      </c>
    </row>
    <row r="2774" spans="1:4">
      <c r="A2774" s="68" t="s">
        <v>2697</v>
      </c>
      <c r="B2774" s="68" t="s">
        <v>25416</v>
      </c>
      <c r="C2774" s="68" t="s">
        <v>13</v>
      </c>
      <c r="D2774" t="str">
        <f t="shared" si="43"/>
        <v>m2</v>
      </c>
    </row>
    <row r="2775" spans="1:4">
      <c r="A2775" s="68" t="s">
        <v>2698</v>
      </c>
      <c r="B2775" s="68" t="s">
        <v>2699</v>
      </c>
      <c r="C2775" s="68" t="s">
        <v>13</v>
      </c>
      <c r="D2775" t="str">
        <f t="shared" si="43"/>
        <v>m2</v>
      </c>
    </row>
    <row r="2776" spans="1:4">
      <c r="A2776" s="68" t="s">
        <v>2700</v>
      </c>
      <c r="B2776" s="68" t="s">
        <v>2699</v>
      </c>
      <c r="C2776" s="68" t="s">
        <v>13</v>
      </c>
      <c r="D2776" t="str">
        <f t="shared" si="43"/>
        <v>m2</v>
      </c>
    </row>
    <row r="2777" spans="1:4">
      <c r="A2777" s="68" t="s">
        <v>2701</v>
      </c>
      <c r="B2777" s="68" t="s">
        <v>25417</v>
      </c>
      <c r="C2777" s="68" t="s">
        <v>16</v>
      </c>
      <c r="D2777" t="str">
        <f t="shared" si="43"/>
        <v>m3</v>
      </c>
    </row>
    <row r="2778" spans="1:4">
      <c r="A2778" s="68" t="s">
        <v>2702</v>
      </c>
      <c r="B2778" s="68" t="s">
        <v>25417</v>
      </c>
      <c r="C2778" s="68" t="s">
        <v>16</v>
      </c>
      <c r="D2778" t="str">
        <f t="shared" si="43"/>
        <v>m3</v>
      </c>
    </row>
    <row r="2779" spans="1:4">
      <c r="A2779" s="68" t="s">
        <v>2703</v>
      </c>
      <c r="B2779" s="68" t="s">
        <v>25418</v>
      </c>
      <c r="C2779" s="68" t="s">
        <v>16</v>
      </c>
      <c r="D2779" t="str">
        <f t="shared" si="43"/>
        <v>m3</v>
      </c>
    </row>
    <row r="2780" spans="1:4">
      <c r="A2780" s="68" t="s">
        <v>2704</v>
      </c>
      <c r="B2780" s="68" t="s">
        <v>25418</v>
      </c>
      <c r="C2780" s="68" t="s">
        <v>16</v>
      </c>
      <c r="D2780" t="str">
        <f t="shared" si="43"/>
        <v>m3</v>
      </c>
    </row>
    <row r="2781" spans="1:4">
      <c r="A2781" s="68" t="s">
        <v>2705</v>
      </c>
      <c r="B2781" s="68" t="s">
        <v>25419</v>
      </c>
      <c r="C2781" s="68" t="s">
        <v>13</v>
      </c>
      <c r="D2781" t="str">
        <f t="shared" si="43"/>
        <v>m2</v>
      </c>
    </row>
    <row r="2782" spans="1:4">
      <c r="A2782" s="68" t="s">
        <v>2706</v>
      </c>
      <c r="B2782" s="68" t="s">
        <v>25419</v>
      </c>
      <c r="C2782" s="68" t="s">
        <v>13</v>
      </c>
      <c r="D2782" t="str">
        <f t="shared" si="43"/>
        <v>m2</v>
      </c>
    </row>
    <row r="2783" spans="1:4">
      <c r="A2783" s="68" t="s">
        <v>2707</v>
      </c>
      <c r="B2783" s="68" t="s">
        <v>2708</v>
      </c>
      <c r="C2783" s="68" t="s">
        <v>13</v>
      </c>
      <c r="D2783" t="str">
        <f t="shared" si="43"/>
        <v>m2</v>
      </c>
    </row>
    <row r="2784" spans="1:4">
      <c r="A2784" s="68" t="s">
        <v>2709</v>
      </c>
      <c r="B2784" s="68" t="s">
        <v>2708</v>
      </c>
      <c r="C2784" s="68" t="s">
        <v>13</v>
      </c>
      <c r="D2784" t="str">
        <f t="shared" si="43"/>
        <v>m2</v>
      </c>
    </row>
    <row r="2785" spans="1:4">
      <c r="A2785" s="68" t="s">
        <v>2710</v>
      </c>
      <c r="B2785" s="68" t="s">
        <v>25420</v>
      </c>
      <c r="C2785" s="68" t="s">
        <v>13</v>
      </c>
      <c r="D2785" t="str">
        <f t="shared" si="43"/>
        <v>m2</v>
      </c>
    </row>
    <row r="2786" spans="1:4">
      <c r="A2786" s="68" t="s">
        <v>2711</v>
      </c>
      <c r="B2786" s="68" t="s">
        <v>25420</v>
      </c>
      <c r="C2786" s="68" t="s">
        <v>13</v>
      </c>
      <c r="D2786" t="str">
        <f t="shared" si="43"/>
        <v>m2</v>
      </c>
    </row>
    <row r="2787" spans="1:4">
      <c r="A2787" s="68" t="s">
        <v>2712</v>
      </c>
      <c r="B2787" s="68" t="s">
        <v>25421</v>
      </c>
      <c r="C2787" s="68" t="s">
        <v>13</v>
      </c>
      <c r="D2787" t="str">
        <f t="shared" si="43"/>
        <v>m2</v>
      </c>
    </row>
    <row r="2788" spans="1:4">
      <c r="A2788" s="68" t="s">
        <v>2713</v>
      </c>
      <c r="B2788" s="68" t="s">
        <v>25421</v>
      </c>
      <c r="C2788" s="68" t="s">
        <v>13</v>
      </c>
      <c r="D2788" t="str">
        <f t="shared" si="43"/>
        <v>m2</v>
      </c>
    </row>
    <row r="2789" spans="1:4">
      <c r="A2789" s="68" t="s">
        <v>2714</v>
      </c>
      <c r="B2789" s="68" t="s">
        <v>2715</v>
      </c>
      <c r="C2789" s="68" t="s">
        <v>14</v>
      </c>
      <c r="D2789" t="str">
        <f t="shared" si="43"/>
        <v>m</v>
      </c>
    </row>
    <row r="2790" spans="1:4">
      <c r="A2790" s="68" t="s">
        <v>2716</v>
      </c>
      <c r="B2790" s="68" t="s">
        <v>2715</v>
      </c>
      <c r="C2790" s="68" t="s">
        <v>14</v>
      </c>
      <c r="D2790" t="str">
        <f t="shared" si="43"/>
        <v>m</v>
      </c>
    </row>
    <row r="2791" spans="1:4">
      <c r="A2791" s="68" t="s">
        <v>24193</v>
      </c>
      <c r="B2791" s="68" t="s">
        <v>34658</v>
      </c>
      <c r="C2791" s="68" t="s">
        <v>13</v>
      </c>
      <c r="D2791" t="str">
        <f t="shared" si="43"/>
        <v>m2</v>
      </c>
    </row>
    <row r="2792" spans="1:4">
      <c r="A2792" s="68" t="s">
        <v>24194</v>
      </c>
      <c r="B2792" s="68" t="s">
        <v>34658</v>
      </c>
      <c r="C2792" s="68" t="s">
        <v>13</v>
      </c>
      <c r="D2792" t="str">
        <f t="shared" si="43"/>
        <v>m2</v>
      </c>
    </row>
    <row r="2793" spans="1:4">
      <c r="A2793" s="68" t="s">
        <v>24195</v>
      </c>
      <c r="B2793" s="68" t="s">
        <v>34659</v>
      </c>
      <c r="C2793" s="68" t="s">
        <v>13</v>
      </c>
      <c r="D2793" t="str">
        <f t="shared" si="43"/>
        <v>m2</v>
      </c>
    </row>
    <row r="2794" spans="1:4">
      <c r="A2794" s="68" t="s">
        <v>24196</v>
      </c>
      <c r="B2794" s="68" t="s">
        <v>34659</v>
      </c>
      <c r="C2794" s="68" t="s">
        <v>13</v>
      </c>
      <c r="D2794" t="str">
        <f t="shared" si="43"/>
        <v>m2</v>
      </c>
    </row>
    <row r="2795" spans="1:4">
      <c r="A2795" s="68" t="s">
        <v>2717</v>
      </c>
      <c r="B2795" s="68" t="s">
        <v>2718</v>
      </c>
      <c r="C2795" s="68" t="s">
        <v>13</v>
      </c>
      <c r="D2795" t="str">
        <f t="shared" si="43"/>
        <v>m2</v>
      </c>
    </row>
    <row r="2796" spans="1:4">
      <c r="A2796" s="68" t="s">
        <v>2719</v>
      </c>
      <c r="B2796" s="68" t="s">
        <v>2718</v>
      </c>
      <c r="C2796" s="68" t="s">
        <v>13</v>
      </c>
      <c r="D2796" t="str">
        <f t="shared" si="43"/>
        <v>m2</v>
      </c>
    </row>
    <row r="2797" spans="1:4">
      <c r="A2797" s="68" t="s">
        <v>23880</v>
      </c>
      <c r="B2797" s="68" t="s">
        <v>24150</v>
      </c>
      <c r="C2797" s="68" t="s">
        <v>13</v>
      </c>
      <c r="D2797" t="str">
        <f t="shared" si="43"/>
        <v>m2</v>
      </c>
    </row>
    <row r="2798" spans="1:4">
      <c r="A2798" s="68" t="s">
        <v>23881</v>
      </c>
      <c r="B2798" s="68" t="s">
        <v>24150</v>
      </c>
      <c r="C2798" s="68" t="s">
        <v>13</v>
      </c>
      <c r="D2798" t="str">
        <f t="shared" si="43"/>
        <v>m2</v>
      </c>
    </row>
    <row r="2799" spans="1:4">
      <c r="A2799" s="68" t="s">
        <v>2720</v>
      </c>
      <c r="B2799" s="68" t="s">
        <v>2721</v>
      </c>
      <c r="C2799" s="68" t="s">
        <v>13</v>
      </c>
      <c r="D2799" t="str">
        <f t="shared" si="43"/>
        <v>m2</v>
      </c>
    </row>
    <row r="2800" spans="1:4">
      <c r="A2800" s="68" t="s">
        <v>2722</v>
      </c>
      <c r="B2800" s="68" t="s">
        <v>2721</v>
      </c>
      <c r="C2800" s="68" t="s">
        <v>13</v>
      </c>
      <c r="D2800" t="str">
        <f t="shared" si="43"/>
        <v>m2</v>
      </c>
    </row>
    <row r="2801" spans="1:4">
      <c r="A2801" s="68" t="s">
        <v>2723</v>
      </c>
      <c r="B2801" s="68" t="s">
        <v>2724</v>
      </c>
      <c r="C2801" s="68" t="s">
        <v>13</v>
      </c>
      <c r="D2801" t="str">
        <f t="shared" si="43"/>
        <v>m2</v>
      </c>
    </row>
    <row r="2802" spans="1:4">
      <c r="A2802" s="68" t="s">
        <v>2725</v>
      </c>
      <c r="B2802" s="68" t="s">
        <v>2724</v>
      </c>
      <c r="C2802" s="68" t="s">
        <v>13</v>
      </c>
      <c r="D2802" t="str">
        <f t="shared" si="43"/>
        <v>m2</v>
      </c>
    </row>
    <row r="2803" spans="1:4">
      <c r="A2803" s="68" t="s">
        <v>2726</v>
      </c>
      <c r="B2803" s="68" t="s">
        <v>2727</v>
      </c>
      <c r="C2803" s="68" t="s">
        <v>16</v>
      </c>
      <c r="D2803" t="str">
        <f t="shared" si="43"/>
        <v>m3</v>
      </c>
    </row>
    <row r="2804" spans="1:4">
      <c r="A2804" s="68" t="s">
        <v>2728</v>
      </c>
      <c r="B2804" s="68" t="s">
        <v>2727</v>
      </c>
      <c r="C2804" s="68" t="s">
        <v>16</v>
      </c>
      <c r="D2804" t="str">
        <f t="shared" si="43"/>
        <v>m3</v>
      </c>
    </row>
    <row r="2805" spans="1:4">
      <c r="A2805" s="68" t="s">
        <v>2729</v>
      </c>
      <c r="B2805" s="68" t="s">
        <v>2730</v>
      </c>
      <c r="C2805" s="68" t="s">
        <v>2731</v>
      </c>
      <c r="D2805" t="str">
        <f t="shared" si="43"/>
        <v>kg</v>
      </c>
    </row>
    <row r="2806" spans="1:4">
      <c r="A2806" s="68" t="s">
        <v>2732</v>
      </c>
      <c r="B2806" s="68" t="s">
        <v>2730</v>
      </c>
      <c r="C2806" s="68" t="s">
        <v>2731</v>
      </c>
      <c r="D2806" t="str">
        <f t="shared" si="43"/>
        <v>kg</v>
      </c>
    </row>
    <row r="2807" spans="1:4">
      <c r="A2807" s="68" t="s">
        <v>2733</v>
      </c>
      <c r="B2807" s="68" t="s">
        <v>25422</v>
      </c>
      <c r="C2807" s="68" t="s">
        <v>14</v>
      </c>
      <c r="D2807" t="str">
        <f t="shared" si="43"/>
        <v>m</v>
      </c>
    </row>
    <row r="2808" spans="1:4">
      <c r="A2808" s="68" t="s">
        <v>2734</v>
      </c>
      <c r="B2808" s="68" t="s">
        <v>25422</v>
      </c>
      <c r="C2808" s="68" t="s">
        <v>14</v>
      </c>
      <c r="D2808" t="str">
        <f t="shared" si="43"/>
        <v>m</v>
      </c>
    </row>
    <row r="2809" spans="1:4">
      <c r="A2809" s="68" t="s">
        <v>2735</v>
      </c>
      <c r="B2809" s="68" t="s">
        <v>25423</v>
      </c>
      <c r="C2809" s="68" t="s">
        <v>14</v>
      </c>
      <c r="D2809" t="str">
        <f t="shared" si="43"/>
        <v>m</v>
      </c>
    </row>
    <row r="2810" spans="1:4">
      <c r="A2810" s="68" t="s">
        <v>2736</v>
      </c>
      <c r="B2810" s="68" t="s">
        <v>25423</v>
      </c>
      <c r="C2810" s="68" t="s">
        <v>14</v>
      </c>
      <c r="D2810" t="str">
        <f t="shared" si="43"/>
        <v>m</v>
      </c>
    </row>
    <row r="2811" spans="1:4">
      <c r="A2811" s="68" t="s">
        <v>2737</v>
      </c>
      <c r="B2811" s="68" t="s">
        <v>25424</v>
      </c>
      <c r="C2811" s="68" t="s">
        <v>14</v>
      </c>
      <c r="D2811" t="str">
        <f t="shared" si="43"/>
        <v>m</v>
      </c>
    </row>
    <row r="2812" spans="1:4">
      <c r="A2812" s="68" t="s">
        <v>2738</v>
      </c>
      <c r="B2812" s="68" t="s">
        <v>25424</v>
      </c>
      <c r="C2812" s="68" t="s">
        <v>14</v>
      </c>
      <c r="D2812" t="str">
        <f t="shared" si="43"/>
        <v>m</v>
      </c>
    </row>
    <row r="2813" spans="1:4">
      <c r="A2813" s="68" t="s">
        <v>2739</v>
      </c>
      <c r="B2813" s="68" t="s">
        <v>2740</v>
      </c>
      <c r="C2813" s="68" t="s">
        <v>14</v>
      </c>
      <c r="D2813" t="str">
        <f t="shared" si="43"/>
        <v>m</v>
      </c>
    </row>
    <row r="2814" spans="1:4">
      <c r="A2814" s="68" t="s">
        <v>2741</v>
      </c>
      <c r="B2814" s="68" t="s">
        <v>2740</v>
      </c>
      <c r="C2814" s="68" t="s">
        <v>14</v>
      </c>
      <c r="D2814" t="str">
        <f t="shared" si="43"/>
        <v>m</v>
      </c>
    </row>
    <row r="2815" spans="1:4">
      <c r="A2815" s="68" t="s">
        <v>2742</v>
      </c>
      <c r="B2815" s="68" t="s">
        <v>2743</v>
      </c>
      <c r="C2815" s="68" t="s">
        <v>13</v>
      </c>
      <c r="D2815" t="str">
        <f t="shared" si="43"/>
        <v>m2</v>
      </c>
    </row>
    <row r="2816" spans="1:4">
      <c r="A2816" s="68" t="s">
        <v>2744</v>
      </c>
      <c r="B2816" s="68" t="s">
        <v>2743</v>
      </c>
      <c r="C2816" s="68" t="s">
        <v>13</v>
      </c>
      <c r="D2816" t="str">
        <f t="shared" si="43"/>
        <v>m2</v>
      </c>
    </row>
    <row r="2817" spans="1:4">
      <c r="A2817" s="68" t="s">
        <v>2745</v>
      </c>
      <c r="B2817" s="68" t="s">
        <v>2746</v>
      </c>
      <c r="C2817" s="68" t="s">
        <v>13</v>
      </c>
      <c r="D2817" t="str">
        <f t="shared" si="43"/>
        <v>m2</v>
      </c>
    </row>
    <row r="2818" spans="1:4">
      <c r="A2818" s="68" t="s">
        <v>2747</v>
      </c>
      <c r="B2818" s="68" t="s">
        <v>2746</v>
      </c>
      <c r="C2818" s="68" t="s">
        <v>13</v>
      </c>
      <c r="D2818" t="str">
        <f t="shared" si="43"/>
        <v>m2</v>
      </c>
    </row>
    <row r="2819" spans="1:4">
      <c r="A2819" s="68" t="s">
        <v>2748</v>
      </c>
      <c r="B2819" s="68" t="s">
        <v>25425</v>
      </c>
      <c r="C2819" s="68" t="s">
        <v>14</v>
      </c>
      <c r="D2819" t="str">
        <f t="shared" si="43"/>
        <v>m</v>
      </c>
    </row>
    <row r="2820" spans="1:4">
      <c r="A2820" s="68" t="s">
        <v>2749</v>
      </c>
      <c r="B2820" s="68" t="s">
        <v>25425</v>
      </c>
      <c r="C2820" s="68" t="s">
        <v>14</v>
      </c>
      <c r="D2820" t="str">
        <f t="shared" si="43"/>
        <v>m</v>
      </c>
    </row>
    <row r="2821" spans="1:4">
      <c r="A2821" s="68" t="s">
        <v>2750</v>
      </c>
      <c r="B2821" s="68" t="s">
        <v>25426</v>
      </c>
      <c r="C2821" s="68" t="s">
        <v>13</v>
      </c>
      <c r="D2821" t="str">
        <f t="shared" si="43"/>
        <v>m2</v>
      </c>
    </row>
    <row r="2822" spans="1:4">
      <c r="A2822" s="68" t="s">
        <v>2751</v>
      </c>
      <c r="B2822" s="68" t="s">
        <v>25426</v>
      </c>
      <c r="C2822" s="68" t="s">
        <v>13</v>
      </c>
      <c r="D2822" t="str">
        <f t="shared" si="43"/>
        <v>m2</v>
      </c>
    </row>
    <row r="2823" spans="1:4">
      <c r="A2823" s="68" t="s">
        <v>2752</v>
      </c>
      <c r="B2823" s="68" t="s">
        <v>25427</v>
      </c>
      <c r="C2823" s="68" t="s">
        <v>15</v>
      </c>
      <c r="D2823" t="str">
        <f t="shared" ref="D2823:D2886" si="44">LOWER(C2823)</f>
        <v>un</v>
      </c>
    </row>
    <row r="2824" spans="1:4">
      <c r="A2824" s="68" t="s">
        <v>2753</v>
      </c>
      <c r="B2824" s="68" t="s">
        <v>25427</v>
      </c>
      <c r="C2824" s="68" t="s">
        <v>15</v>
      </c>
      <c r="D2824" t="str">
        <f t="shared" si="44"/>
        <v>un</v>
      </c>
    </row>
    <row r="2825" spans="1:4">
      <c r="A2825" s="68" t="s">
        <v>2754</v>
      </c>
      <c r="B2825" s="68" t="s">
        <v>25428</v>
      </c>
      <c r="C2825" s="68" t="s">
        <v>14</v>
      </c>
      <c r="D2825" t="str">
        <f t="shared" si="44"/>
        <v>m</v>
      </c>
    </row>
    <row r="2826" spans="1:4">
      <c r="A2826" s="68" t="s">
        <v>2755</v>
      </c>
      <c r="B2826" s="68" t="s">
        <v>25428</v>
      </c>
      <c r="C2826" s="68" t="s">
        <v>14</v>
      </c>
      <c r="D2826" t="str">
        <f t="shared" si="44"/>
        <v>m</v>
      </c>
    </row>
    <row r="2827" spans="1:4">
      <c r="A2827" s="68" t="s">
        <v>2756</v>
      </c>
      <c r="B2827" s="68" t="s">
        <v>25429</v>
      </c>
      <c r="C2827" s="68" t="s">
        <v>14</v>
      </c>
      <c r="D2827" t="str">
        <f t="shared" si="44"/>
        <v>m</v>
      </c>
    </row>
    <row r="2828" spans="1:4">
      <c r="A2828" s="68" t="s">
        <v>2757</v>
      </c>
      <c r="B2828" s="68" t="s">
        <v>25429</v>
      </c>
      <c r="C2828" s="68" t="s">
        <v>14</v>
      </c>
      <c r="D2828" t="str">
        <f t="shared" si="44"/>
        <v>m</v>
      </c>
    </row>
    <row r="2829" spans="1:4">
      <c r="A2829" s="68" t="s">
        <v>2758</v>
      </c>
      <c r="B2829" s="68" t="s">
        <v>25430</v>
      </c>
      <c r="C2829" s="68" t="s">
        <v>14</v>
      </c>
      <c r="D2829" t="str">
        <f t="shared" si="44"/>
        <v>m</v>
      </c>
    </row>
    <row r="2830" spans="1:4">
      <c r="A2830" s="68" t="s">
        <v>2759</v>
      </c>
      <c r="B2830" s="68" t="s">
        <v>25430</v>
      </c>
      <c r="C2830" s="68" t="s">
        <v>14</v>
      </c>
      <c r="D2830" t="str">
        <f t="shared" si="44"/>
        <v>m</v>
      </c>
    </row>
    <row r="2831" spans="1:4">
      <c r="A2831" s="68" t="s">
        <v>2760</v>
      </c>
      <c r="B2831" s="68" t="s">
        <v>25431</v>
      </c>
      <c r="C2831" s="68" t="s">
        <v>14</v>
      </c>
      <c r="D2831" t="str">
        <f t="shared" si="44"/>
        <v>m</v>
      </c>
    </row>
    <row r="2832" spans="1:4">
      <c r="A2832" s="68" t="s">
        <v>2761</v>
      </c>
      <c r="B2832" s="68" t="s">
        <v>25431</v>
      </c>
      <c r="C2832" s="68" t="s">
        <v>14</v>
      </c>
      <c r="D2832" t="str">
        <f t="shared" si="44"/>
        <v>m</v>
      </c>
    </row>
    <row r="2833" spans="1:4">
      <c r="A2833" s="68" t="s">
        <v>2762</v>
      </c>
      <c r="B2833" s="68" t="s">
        <v>25432</v>
      </c>
      <c r="C2833" s="68" t="s">
        <v>14</v>
      </c>
      <c r="D2833" t="str">
        <f t="shared" si="44"/>
        <v>m</v>
      </c>
    </row>
    <row r="2834" spans="1:4">
      <c r="A2834" s="68" t="s">
        <v>2763</v>
      </c>
      <c r="B2834" s="68" t="s">
        <v>25432</v>
      </c>
      <c r="C2834" s="68" t="s">
        <v>14</v>
      </c>
      <c r="D2834" t="str">
        <f t="shared" si="44"/>
        <v>m</v>
      </c>
    </row>
    <row r="2835" spans="1:4">
      <c r="A2835" s="68" t="s">
        <v>2764</v>
      </c>
      <c r="B2835" s="68" t="s">
        <v>25433</v>
      </c>
      <c r="C2835" s="68" t="s">
        <v>14</v>
      </c>
      <c r="D2835" t="str">
        <f t="shared" si="44"/>
        <v>m</v>
      </c>
    </row>
    <row r="2836" spans="1:4">
      <c r="A2836" s="68" t="s">
        <v>2765</v>
      </c>
      <c r="B2836" s="68" t="s">
        <v>25433</v>
      </c>
      <c r="C2836" s="68" t="s">
        <v>14</v>
      </c>
      <c r="D2836" t="str">
        <f t="shared" si="44"/>
        <v>m</v>
      </c>
    </row>
    <row r="2837" spans="1:4">
      <c r="A2837" s="68" t="s">
        <v>2766</v>
      </c>
      <c r="B2837" s="68" t="s">
        <v>25434</v>
      </c>
      <c r="C2837" s="68" t="s">
        <v>13</v>
      </c>
      <c r="D2837" t="str">
        <f t="shared" si="44"/>
        <v>m2</v>
      </c>
    </row>
    <row r="2838" spans="1:4">
      <c r="A2838" s="68" t="s">
        <v>2767</v>
      </c>
      <c r="B2838" s="68" t="s">
        <v>25434</v>
      </c>
      <c r="C2838" s="68" t="s">
        <v>13</v>
      </c>
      <c r="D2838" t="str">
        <f t="shared" si="44"/>
        <v>m2</v>
      </c>
    </row>
    <row r="2839" spans="1:4">
      <c r="A2839" s="68" t="s">
        <v>2768</v>
      </c>
      <c r="B2839" s="68" t="s">
        <v>2769</v>
      </c>
      <c r="C2839" s="68" t="s">
        <v>15</v>
      </c>
      <c r="D2839" t="str">
        <f t="shared" si="44"/>
        <v>un</v>
      </c>
    </row>
    <row r="2840" spans="1:4">
      <c r="A2840" s="68" t="s">
        <v>2770</v>
      </c>
      <c r="B2840" s="68" t="s">
        <v>2769</v>
      </c>
      <c r="C2840" s="68" t="s">
        <v>15</v>
      </c>
      <c r="D2840" t="str">
        <f t="shared" si="44"/>
        <v>un</v>
      </c>
    </row>
    <row r="2841" spans="1:4">
      <c r="A2841" s="68" t="s">
        <v>2771</v>
      </c>
      <c r="B2841" s="68" t="s">
        <v>2772</v>
      </c>
      <c r="C2841" s="68" t="s">
        <v>15</v>
      </c>
      <c r="D2841" t="str">
        <f t="shared" si="44"/>
        <v>un</v>
      </c>
    </row>
    <row r="2842" spans="1:4">
      <c r="A2842" s="68" t="s">
        <v>2773</v>
      </c>
      <c r="B2842" s="68" t="s">
        <v>2772</v>
      </c>
      <c r="C2842" s="68" t="s">
        <v>15</v>
      </c>
      <c r="D2842" t="str">
        <f t="shared" si="44"/>
        <v>un</v>
      </c>
    </row>
    <row r="2843" spans="1:4">
      <c r="A2843" s="68" t="s">
        <v>2774</v>
      </c>
      <c r="B2843" s="68" t="s">
        <v>25435</v>
      </c>
      <c r="C2843" s="68" t="s">
        <v>14</v>
      </c>
      <c r="D2843" t="str">
        <f t="shared" si="44"/>
        <v>m</v>
      </c>
    </row>
    <row r="2844" spans="1:4">
      <c r="A2844" s="68" t="s">
        <v>2775</v>
      </c>
      <c r="B2844" s="68" t="s">
        <v>25435</v>
      </c>
      <c r="C2844" s="68" t="s">
        <v>14</v>
      </c>
      <c r="D2844" t="str">
        <f t="shared" si="44"/>
        <v>m</v>
      </c>
    </row>
    <row r="2845" spans="1:4">
      <c r="A2845" s="68" t="s">
        <v>2776</v>
      </c>
      <c r="B2845" s="68" t="s">
        <v>2777</v>
      </c>
      <c r="C2845" s="68" t="s">
        <v>13</v>
      </c>
      <c r="D2845" t="str">
        <f t="shared" si="44"/>
        <v>m2</v>
      </c>
    </row>
    <row r="2846" spans="1:4">
      <c r="A2846" s="68" t="s">
        <v>2778</v>
      </c>
      <c r="B2846" s="68" t="s">
        <v>2777</v>
      </c>
      <c r="C2846" s="68" t="s">
        <v>13</v>
      </c>
      <c r="D2846" t="str">
        <f t="shared" si="44"/>
        <v>m2</v>
      </c>
    </row>
    <row r="2847" spans="1:4">
      <c r="A2847" s="68" t="s">
        <v>2779</v>
      </c>
      <c r="B2847" s="68" t="s">
        <v>2780</v>
      </c>
      <c r="C2847" s="68" t="s">
        <v>15</v>
      </c>
      <c r="D2847" t="str">
        <f t="shared" si="44"/>
        <v>un</v>
      </c>
    </row>
    <row r="2848" spans="1:4">
      <c r="A2848" s="68" t="s">
        <v>2781</v>
      </c>
      <c r="B2848" s="68" t="s">
        <v>2780</v>
      </c>
      <c r="C2848" s="68" t="s">
        <v>15</v>
      </c>
      <c r="D2848" t="str">
        <f t="shared" si="44"/>
        <v>un</v>
      </c>
    </row>
    <row r="2849" spans="1:4">
      <c r="A2849" s="68" t="s">
        <v>2782</v>
      </c>
      <c r="B2849" s="68" t="s">
        <v>2783</v>
      </c>
      <c r="C2849" s="68" t="s">
        <v>14</v>
      </c>
      <c r="D2849" t="str">
        <f t="shared" si="44"/>
        <v>m</v>
      </c>
    </row>
    <row r="2850" spans="1:4">
      <c r="A2850" s="68" t="s">
        <v>2784</v>
      </c>
      <c r="B2850" s="68" t="s">
        <v>2783</v>
      </c>
      <c r="C2850" s="68" t="s">
        <v>14</v>
      </c>
      <c r="D2850" t="str">
        <f t="shared" si="44"/>
        <v>m</v>
      </c>
    </row>
    <row r="2851" spans="1:4">
      <c r="A2851" s="68" t="s">
        <v>2785</v>
      </c>
      <c r="B2851" s="68" t="s">
        <v>25436</v>
      </c>
      <c r="C2851" s="68" t="s">
        <v>15</v>
      </c>
      <c r="D2851" t="str">
        <f t="shared" si="44"/>
        <v>un</v>
      </c>
    </row>
    <row r="2852" spans="1:4">
      <c r="A2852" s="68" t="s">
        <v>2786</v>
      </c>
      <c r="B2852" s="68" t="s">
        <v>25436</v>
      </c>
      <c r="C2852" s="68" t="s">
        <v>15</v>
      </c>
      <c r="D2852" t="str">
        <f t="shared" si="44"/>
        <v>un</v>
      </c>
    </row>
    <row r="2853" spans="1:4">
      <c r="A2853" s="68" t="s">
        <v>2787</v>
      </c>
      <c r="B2853" s="68" t="s">
        <v>25437</v>
      </c>
      <c r="C2853" s="68" t="s">
        <v>15</v>
      </c>
      <c r="D2853" t="str">
        <f t="shared" si="44"/>
        <v>un</v>
      </c>
    </row>
    <row r="2854" spans="1:4">
      <c r="A2854" s="68" t="s">
        <v>2788</v>
      </c>
      <c r="B2854" s="68" t="s">
        <v>25437</v>
      </c>
      <c r="C2854" s="68" t="s">
        <v>15</v>
      </c>
      <c r="D2854" t="str">
        <f t="shared" si="44"/>
        <v>un</v>
      </c>
    </row>
    <row r="2855" spans="1:4">
      <c r="A2855" s="68" t="s">
        <v>2789</v>
      </c>
      <c r="B2855" s="68" t="s">
        <v>2790</v>
      </c>
      <c r="C2855" s="68" t="s">
        <v>13</v>
      </c>
      <c r="D2855" t="str">
        <f t="shared" si="44"/>
        <v>m2</v>
      </c>
    </row>
    <row r="2856" spans="1:4">
      <c r="A2856" s="68" t="s">
        <v>2791</v>
      </c>
      <c r="B2856" s="68" t="s">
        <v>2790</v>
      </c>
      <c r="C2856" s="68" t="s">
        <v>13</v>
      </c>
      <c r="D2856" t="str">
        <f t="shared" si="44"/>
        <v>m2</v>
      </c>
    </row>
    <row r="2857" spans="1:4">
      <c r="A2857" s="68" t="s">
        <v>2792</v>
      </c>
      <c r="B2857" s="68" t="s">
        <v>25438</v>
      </c>
      <c r="C2857" s="68" t="s">
        <v>13</v>
      </c>
      <c r="D2857" t="str">
        <f t="shared" si="44"/>
        <v>m2</v>
      </c>
    </row>
    <row r="2858" spans="1:4">
      <c r="A2858" s="68" t="s">
        <v>2793</v>
      </c>
      <c r="B2858" s="68" t="s">
        <v>25438</v>
      </c>
      <c r="C2858" s="68" t="s">
        <v>13</v>
      </c>
      <c r="D2858" t="str">
        <f t="shared" si="44"/>
        <v>m2</v>
      </c>
    </row>
    <row r="2859" spans="1:4">
      <c r="A2859" s="68" t="s">
        <v>2794</v>
      </c>
      <c r="B2859" s="68" t="s">
        <v>25439</v>
      </c>
      <c r="C2859" s="68" t="s">
        <v>13</v>
      </c>
      <c r="D2859" t="str">
        <f t="shared" si="44"/>
        <v>m2</v>
      </c>
    </row>
    <row r="2860" spans="1:4">
      <c r="A2860" s="68" t="s">
        <v>2795</v>
      </c>
      <c r="B2860" s="68" t="s">
        <v>25439</v>
      </c>
      <c r="C2860" s="68" t="s">
        <v>13</v>
      </c>
      <c r="D2860" t="str">
        <f t="shared" si="44"/>
        <v>m2</v>
      </c>
    </row>
    <row r="2861" spans="1:4">
      <c r="A2861" s="68" t="s">
        <v>2796</v>
      </c>
      <c r="B2861" s="68" t="s">
        <v>25440</v>
      </c>
      <c r="C2861" s="68" t="s">
        <v>13</v>
      </c>
      <c r="D2861" t="str">
        <f t="shared" si="44"/>
        <v>m2</v>
      </c>
    </row>
    <row r="2862" spans="1:4">
      <c r="A2862" s="68" t="s">
        <v>2797</v>
      </c>
      <c r="B2862" s="68" t="s">
        <v>25440</v>
      </c>
      <c r="C2862" s="68" t="s">
        <v>13</v>
      </c>
      <c r="D2862" t="str">
        <f t="shared" si="44"/>
        <v>m2</v>
      </c>
    </row>
    <row r="2863" spans="1:4">
      <c r="A2863" s="68" t="s">
        <v>2798</v>
      </c>
      <c r="B2863" s="68" t="s">
        <v>2799</v>
      </c>
      <c r="C2863" s="68" t="s">
        <v>15</v>
      </c>
      <c r="D2863" t="str">
        <f t="shared" si="44"/>
        <v>un</v>
      </c>
    </row>
    <row r="2864" spans="1:4">
      <c r="A2864" s="68" t="s">
        <v>2800</v>
      </c>
      <c r="B2864" s="68" t="s">
        <v>2799</v>
      </c>
      <c r="C2864" s="68" t="s">
        <v>15</v>
      </c>
      <c r="D2864" t="str">
        <f t="shared" si="44"/>
        <v>un</v>
      </c>
    </row>
    <row r="2865" spans="1:4">
      <c r="A2865" s="68" t="s">
        <v>2801</v>
      </c>
      <c r="B2865" s="68" t="s">
        <v>25441</v>
      </c>
      <c r="C2865" s="68" t="s">
        <v>13</v>
      </c>
      <c r="D2865" t="str">
        <f t="shared" si="44"/>
        <v>m2</v>
      </c>
    </row>
    <row r="2866" spans="1:4">
      <c r="A2866" s="68" t="s">
        <v>2802</v>
      </c>
      <c r="B2866" s="68" t="s">
        <v>25441</v>
      </c>
      <c r="C2866" s="68" t="s">
        <v>13</v>
      </c>
      <c r="D2866" t="str">
        <f t="shared" si="44"/>
        <v>m2</v>
      </c>
    </row>
    <row r="2867" spans="1:4">
      <c r="A2867" s="68" t="s">
        <v>2803</v>
      </c>
      <c r="B2867" s="68" t="s">
        <v>25442</v>
      </c>
      <c r="C2867" s="68" t="s">
        <v>16</v>
      </c>
      <c r="D2867" t="str">
        <f t="shared" si="44"/>
        <v>m3</v>
      </c>
    </row>
    <row r="2868" spans="1:4">
      <c r="A2868" s="68" t="s">
        <v>2804</v>
      </c>
      <c r="B2868" s="68" t="s">
        <v>25442</v>
      </c>
      <c r="C2868" s="68" t="s">
        <v>16</v>
      </c>
      <c r="D2868" t="str">
        <f t="shared" si="44"/>
        <v>m3</v>
      </c>
    </row>
    <row r="2869" spans="1:4">
      <c r="A2869" s="68" t="s">
        <v>2805</v>
      </c>
      <c r="B2869" s="68" t="s">
        <v>25443</v>
      </c>
      <c r="C2869" s="68" t="s">
        <v>16</v>
      </c>
      <c r="D2869" t="str">
        <f t="shared" si="44"/>
        <v>m3</v>
      </c>
    </row>
    <row r="2870" spans="1:4">
      <c r="A2870" s="68" t="s">
        <v>2806</v>
      </c>
      <c r="B2870" s="68" t="s">
        <v>25443</v>
      </c>
      <c r="C2870" s="68" t="s">
        <v>16</v>
      </c>
      <c r="D2870" t="str">
        <f t="shared" si="44"/>
        <v>m3</v>
      </c>
    </row>
    <row r="2871" spans="1:4">
      <c r="A2871" s="68" t="s">
        <v>2807</v>
      </c>
      <c r="B2871" s="68" t="s">
        <v>25444</v>
      </c>
      <c r="C2871" s="68" t="s">
        <v>16</v>
      </c>
      <c r="D2871" t="str">
        <f t="shared" si="44"/>
        <v>m3</v>
      </c>
    </row>
    <row r="2872" spans="1:4">
      <c r="A2872" s="68" t="s">
        <v>165</v>
      </c>
      <c r="B2872" s="68" t="s">
        <v>25444</v>
      </c>
      <c r="C2872" s="68" t="s">
        <v>16</v>
      </c>
      <c r="D2872" t="str">
        <f t="shared" si="44"/>
        <v>m3</v>
      </c>
    </row>
    <row r="2873" spans="1:4">
      <c r="A2873" s="68" t="s">
        <v>2808</v>
      </c>
      <c r="B2873" s="68" t="s">
        <v>25445</v>
      </c>
      <c r="C2873" s="68" t="s">
        <v>16</v>
      </c>
      <c r="D2873" t="str">
        <f t="shared" si="44"/>
        <v>m3</v>
      </c>
    </row>
    <row r="2874" spans="1:4">
      <c r="A2874" s="68" t="s">
        <v>2809</v>
      </c>
      <c r="B2874" s="68" t="s">
        <v>25445</v>
      </c>
      <c r="C2874" s="68" t="s">
        <v>16</v>
      </c>
      <c r="D2874" t="str">
        <f t="shared" si="44"/>
        <v>m3</v>
      </c>
    </row>
    <row r="2875" spans="1:4">
      <c r="A2875" s="68" t="s">
        <v>2810</v>
      </c>
      <c r="B2875" s="68" t="s">
        <v>25446</v>
      </c>
      <c r="C2875" s="68" t="s">
        <v>16</v>
      </c>
      <c r="D2875" t="str">
        <f t="shared" si="44"/>
        <v>m3</v>
      </c>
    </row>
    <row r="2876" spans="1:4">
      <c r="A2876" s="68" t="s">
        <v>2811</v>
      </c>
      <c r="B2876" s="68" t="s">
        <v>25446</v>
      </c>
      <c r="C2876" s="68" t="s">
        <v>16</v>
      </c>
      <c r="D2876" t="str">
        <f t="shared" si="44"/>
        <v>m3</v>
      </c>
    </row>
    <row r="2877" spans="1:4">
      <c r="A2877" s="68" t="s">
        <v>2812</v>
      </c>
      <c r="B2877" s="68" t="s">
        <v>25447</v>
      </c>
      <c r="C2877" s="68" t="s">
        <v>16</v>
      </c>
      <c r="D2877" t="str">
        <f t="shared" si="44"/>
        <v>m3</v>
      </c>
    </row>
    <row r="2878" spans="1:4">
      <c r="A2878" s="68" t="s">
        <v>2813</v>
      </c>
      <c r="B2878" s="68" t="s">
        <v>25447</v>
      </c>
      <c r="C2878" s="68" t="s">
        <v>16</v>
      </c>
      <c r="D2878" t="str">
        <f t="shared" si="44"/>
        <v>m3</v>
      </c>
    </row>
    <row r="2879" spans="1:4">
      <c r="A2879" s="68" t="s">
        <v>2814</v>
      </c>
      <c r="B2879" s="68" t="s">
        <v>25448</v>
      </c>
      <c r="C2879" s="68" t="s">
        <v>16</v>
      </c>
      <c r="D2879" t="str">
        <f t="shared" si="44"/>
        <v>m3</v>
      </c>
    </row>
    <row r="2880" spans="1:4">
      <c r="A2880" s="68" t="s">
        <v>2815</v>
      </c>
      <c r="B2880" s="68" t="s">
        <v>25448</v>
      </c>
      <c r="C2880" s="68" t="s">
        <v>16</v>
      </c>
      <c r="D2880" t="str">
        <f t="shared" si="44"/>
        <v>m3</v>
      </c>
    </row>
    <row r="2881" spans="1:4">
      <c r="A2881" s="68" t="s">
        <v>23330</v>
      </c>
      <c r="B2881" s="68" t="s">
        <v>25449</v>
      </c>
      <c r="C2881" s="68" t="s">
        <v>2817</v>
      </c>
      <c r="D2881" t="str">
        <f t="shared" si="44"/>
        <v>txm</v>
      </c>
    </row>
    <row r="2882" spans="1:4">
      <c r="A2882" s="68" t="s">
        <v>23331</v>
      </c>
      <c r="B2882" s="68" t="s">
        <v>25449</v>
      </c>
      <c r="C2882" s="68" t="s">
        <v>2817</v>
      </c>
      <c r="D2882" t="str">
        <f t="shared" si="44"/>
        <v>txm</v>
      </c>
    </row>
    <row r="2883" spans="1:4">
      <c r="A2883" s="68" t="s">
        <v>23332</v>
      </c>
      <c r="B2883" s="68" t="s">
        <v>25450</v>
      </c>
      <c r="C2883" s="68" t="s">
        <v>2817</v>
      </c>
      <c r="D2883" t="str">
        <f t="shared" si="44"/>
        <v>txm</v>
      </c>
    </row>
    <row r="2884" spans="1:4">
      <c r="A2884" s="68" t="s">
        <v>23333</v>
      </c>
      <c r="B2884" s="68" t="s">
        <v>25450</v>
      </c>
      <c r="C2884" s="68" t="s">
        <v>2817</v>
      </c>
      <c r="D2884" t="str">
        <f t="shared" si="44"/>
        <v>txm</v>
      </c>
    </row>
    <row r="2885" spans="1:4">
      <c r="A2885" s="68" t="s">
        <v>2816</v>
      </c>
      <c r="B2885" s="68" t="s">
        <v>25451</v>
      </c>
      <c r="C2885" s="68" t="s">
        <v>2817</v>
      </c>
      <c r="D2885" t="str">
        <f t="shared" si="44"/>
        <v>txm</v>
      </c>
    </row>
    <row r="2886" spans="1:4">
      <c r="A2886" s="68" t="s">
        <v>2818</v>
      </c>
      <c r="B2886" s="68" t="s">
        <v>25451</v>
      </c>
      <c r="C2886" s="68" t="s">
        <v>2817</v>
      </c>
      <c r="D2886" t="str">
        <f t="shared" si="44"/>
        <v>txm</v>
      </c>
    </row>
    <row r="2887" spans="1:4">
      <c r="A2887" s="68" t="s">
        <v>2819</v>
      </c>
      <c r="B2887" s="68" t="s">
        <v>25452</v>
      </c>
      <c r="C2887" s="68" t="s">
        <v>2817</v>
      </c>
      <c r="D2887" t="str">
        <f t="shared" ref="D2887:D2950" si="45">LOWER(C2887)</f>
        <v>txm</v>
      </c>
    </row>
    <row r="2888" spans="1:4">
      <c r="A2888" s="68" t="s">
        <v>2820</v>
      </c>
      <c r="B2888" s="68" t="s">
        <v>25452</v>
      </c>
      <c r="C2888" s="68" t="s">
        <v>2817</v>
      </c>
      <c r="D2888" t="str">
        <f t="shared" si="45"/>
        <v>txm</v>
      </c>
    </row>
    <row r="2889" spans="1:4">
      <c r="A2889" s="68" t="s">
        <v>2821</v>
      </c>
      <c r="B2889" s="68" t="s">
        <v>25453</v>
      </c>
      <c r="C2889" s="68" t="s">
        <v>16</v>
      </c>
      <c r="D2889" t="str">
        <f t="shared" si="45"/>
        <v>m3</v>
      </c>
    </row>
    <row r="2890" spans="1:4">
      <c r="A2890" s="68" t="s">
        <v>2822</v>
      </c>
      <c r="B2890" s="68" t="s">
        <v>25453</v>
      </c>
      <c r="C2890" s="68" t="s">
        <v>16</v>
      </c>
      <c r="D2890" t="str">
        <f t="shared" si="45"/>
        <v>m3</v>
      </c>
    </row>
    <row r="2891" spans="1:4">
      <c r="A2891" s="68" t="s">
        <v>2823</v>
      </c>
      <c r="B2891" s="68" t="s">
        <v>25454</v>
      </c>
      <c r="C2891" s="68" t="s">
        <v>2817</v>
      </c>
      <c r="D2891" t="str">
        <f t="shared" si="45"/>
        <v>txm</v>
      </c>
    </row>
    <row r="2892" spans="1:4">
      <c r="A2892" s="68" t="s">
        <v>2824</v>
      </c>
      <c r="B2892" s="68" t="s">
        <v>25454</v>
      </c>
      <c r="C2892" s="68" t="s">
        <v>2817</v>
      </c>
      <c r="D2892" t="str">
        <f t="shared" si="45"/>
        <v>txm</v>
      </c>
    </row>
    <row r="2893" spans="1:4">
      <c r="A2893" s="68" t="s">
        <v>2825</v>
      </c>
      <c r="B2893" s="68" t="s">
        <v>25455</v>
      </c>
      <c r="C2893" s="68" t="s">
        <v>2817</v>
      </c>
      <c r="D2893" t="str">
        <f t="shared" si="45"/>
        <v>txm</v>
      </c>
    </row>
    <row r="2894" spans="1:4">
      <c r="A2894" s="68" t="s">
        <v>2826</v>
      </c>
      <c r="B2894" s="68" t="s">
        <v>25455</v>
      </c>
      <c r="C2894" s="68" t="s">
        <v>2817</v>
      </c>
      <c r="D2894" t="str">
        <f t="shared" si="45"/>
        <v>txm</v>
      </c>
    </row>
    <row r="2895" spans="1:4">
      <c r="A2895" s="68" t="s">
        <v>2827</v>
      </c>
      <c r="B2895" s="68" t="s">
        <v>25456</v>
      </c>
      <c r="C2895" s="68" t="s">
        <v>2828</v>
      </c>
      <c r="D2895" t="str">
        <f t="shared" si="45"/>
        <v>m3xm</v>
      </c>
    </row>
    <row r="2896" spans="1:4">
      <c r="A2896" s="68" t="s">
        <v>2829</v>
      </c>
      <c r="B2896" s="68" t="s">
        <v>25456</v>
      </c>
      <c r="C2896" s="68" t="s">
        <v>2828</v>
      </c>
      <c r="D2896" t="str">
        <f t="shared" si="45"/>
        <v>m3xm</v>
      </c>
    </row>
    <row r="2897" spans="1:4">
      <c r="A2897" s="68" t="s">
        <v>2830</v>
      </c>
      <c r="B2897" s="68" t="s">
        <v>25457</v>
      </c>
      <c r="C2897" s="68" t="s">
        <v>2828</v>
      </c>
      <c r="D2897" t="str">
        <f t="shared" si="45"/>
        <v>m3xm</v>
      </c>
    </row>
    <row r="2898" spans="1:4">
      <c r="A2898" s="68" t="s">
        <v>2831</v>
      </c>
      <c r="B2898" s="68" t="s">
        <v>25457</v>
      </c>
      <c r="C2898" s="68" t="s">
        <v>2828</v>
      </c>
      <c r="D2898" t="str">
        <f t="shared" si="45"/>
        <v>m3xm</v>
      </c>
    </row>
    <row r="2899" spans="1:4">
      <c r="A2899" s="68" t="s">
        <v>2832</v>
      </c>
      <c r="B2899" s="68" t="s">
        <v>25458</v>
      </c>
      <c r="C2899" s="68" t="s">
        <v>2833</v>
      </c>
      <c r="D2899" t="str">
        <f t="shared" si="45"/>
        <v>unxm</v>
      </c>
    </row>
    <row r="2900" spans="1:4">
      <c r="A2900" s="68" t="s">
        <v>2834</v>
      </c>
      <c r="B2900" s="68" t="s">
        <v>25458</v>
      </c>
      <c r="C2900" s="68" t="s">
        <v>2833</v>
      </c>
      <c r="D2900" t="str">
        <f t="shared" si="45"/>
        <v>unxm</v>
      </c>
    </row>
    <row r="2901" spans="1:4">
      <c r="A2901" s="68" t="s">
        <v>2835</v>
      </c>
      <c r="B2901" s="68" t="s">
        <v>25459</v>
      </c>
      <c r="C2901" s="68" t="s">
        <v>2833</v>
      </c>
      <c r="D2901" t="str">
        <f t="shared" si="45"/>
        <v>unxm</v>
      </c>
    </row>
    <row r="2902" spans="1:4">
      <c r="A2902" s="68" t="s">
        <v>2836</v>
      </c>
      <c r="B2902" s="68" t="s">
        <v>25459</v>
      </c>
      <c r="C2902" s="68" t="s">
        <v>2833</v>
      </c>
      <c r="D2902" t="str">
        <f t="shared" si="45"/>
        <v>unxm</v>
      </c>
    </row>
    <row r="2903" spans="1:4">
      <c r="A2903" s="68" t="s">
        <v>2837</v>
      </c>
      <c r="B2903" s="68" t="s">
        <v>25460</v>
      </c>
      <c r="C2903" s="68" t="s">
        <v>2817</v>
      </c>
      <c r="D2903" t="str">
        <f t="shared" si="45"/>
        <v>txm</v>
      </c>
    </row>
    <row r="2904" spans="1:4">
      <c r="A2904" s="68" t="s">
        <v>2838</v>
      </c>
      <c r="B2904" s="68" t="s">
        <v>25460</v>
      </c>
      <c r="C2904" s="68" t="s">
        <v>2817</v>
      </c>
      <c r="D2904" t="str">
        <f t="shared" si="45"/>
        <v>txm</v>
      </c>
    </row>
    <row r="2905" spans="1:4">
      <c r="A2905" s="68" t="s">
        <v>2839</v>
      </c>
      <c r="B2905" s="68" t="s">
        <v>25461</v>
      </c>
      <c r="C2905" s="68" t="s">
        <v>14</v>
      </c>
      <c r="D2905" t="str">
        <f t="shared" si="45"/>
        <v>m</v>
      </c>
    </row>
    <row r="2906" spans="1:4">
      <c r="A2906" s="68" t="s">
        <v>2840</v>
      </c>
      <c r="B2906" s="68" t="s">
        <v>25461</v>
      </c>
      <c r="C2906" s="68" t="s">
        <v>14</v>
      </c>
      <c r="D2906" t="str">
        <f t="shared" si="45"/>
        <v>m</v>
      </c>
    </row>
    <row r="2907" spans="1:4">
      <c r="A2907" s="68" t="s">
        <v>2841</v>
      </c>
      <c r="B2907" s="68" t="s">
        <v>25462</v>
      </c>
      <c r="C2907" s="68" t="s">
        <v>14</v>
      </c>
      <c r="D2907" t="str">
        <f t="shared" si="45"/>
        <v>m</v>
      </c>
    </row>
    <row r="2908" spans="1:4">
      <c r="A2908" s="68" t="s">
        <v>2842</v>
      </c>
      <c r="B2908" s="68" t="s">
        <v>25462</v>
      </c>
      <c r="C2908" s="68" t="s">
        <v>14</v>
      </c>
      <c r="D2908" t="str">
        <f t="shared" si="45"/>
        <v>m</v>
      </c>
    </row>
    <row r="2909" spans="1:4">
      <c r="A2909" s="68" t="s">
        <v>2843</v>
      </c>
      <c r="B2909" s="68" t="s">
        <v>25463</v>
      </c>
      <c r="C2909" s="68" t="s">
        <v>16</v>
      </c>
      <c r="D2909" t="str">
        <f t="shared" si="45"/>
        <v>m3</v>
      </c>
    </row>
    <row r="2910" spans="1:4">
      <c r="A2910" s="68" t="s">
        <v>2844</v>
      </c>
      <c r="B2910" s="68" t="s">
        <v>25463</v>
      </c>
      <c r="C2910" s="68" t="s">
        <v>16</v>
      </c>
      <c r="D2910" t="str">
        <f t="shared" si="45"/>
        <v>m3</v>
      </c>
    </row>
    <row r="2911" spans="1:4">
      <c r="A2911" s="68" t="s">
        <v>2845</v>
      </c>
      <c r="B2911" s="68" t="s">
        <v>25464</v>
      </c>
      <c r="C2911" s="68" t="s">
        <v>16</v>
      </c>
      <c r="D2911" t="str">
        <f t="shared" si="45"/>
        <v>m3</v>
      </c>
    </row>
    <row r="2912" spans="1:4">
      <c r="A2912" s="68" t="s">
        <v>2846</v>
      </c>
      <c r="B2912" s="68" t="s">
        <v>25464</v>
      </c>
      <c r="C2912" s="68" t="s">
        <v>16</v>
      </c>
      <c r="D2912" t="str">
        <f t="shared" si="45"/>
        <v>m3</v>
      </c>
    </row>
    <row r="2913" spans="1:4">
      <c r="A2913" s="68" t="s">
        <v>2847</v>
      </c>
      <c r="B2913" s="68" t="s">
        <v>25465</v>
      </c>
      <c r="C2913" s="68" t="s">
        <v>16</v>
      </c>
      <c r="D2913" t="str">
        <f t="shared" si="45"/>
        <v>m3</v>
      </c>
    </row>
    <row r="2914" spans="1:4">
      <c r="A2914" s="68" t="s">
        <v>2848</v>
      </c>
      <c r="B2914" s="68" t="s">
        <v>25465</v>
      </c>
      <c r="C2914" s="68" t="s">
        <v>16</v>
      </c>
      <c r="D2914" t="str">
        <f t="shared" si="45"/>
        <v>m3</v>
      </c>
    </row>
    <row r="2915" spans="1:4">
      <c r="A2915" s="68" t="s">
        <v>2849</v>
      </c>
      <c r="B2915" s="68" t="s">
        <v>25466</v>
      </c>
      <c r="C2915" s="68" t="s">
        <v>16</v>
      </c>
      <c r="D2915" t="str">
        <f t="shared" si="45"/>
        <v>m3</v>
      </c>
    </row>
    <row r="2916" spans="1:4">
      <c r="A2916" s="68" t="s">
        <v>2850</v>
      </c>
      <c r="B2916" s="68" t="s">
        <v>25466</v>
      </c>
      <c r="C2916" s="68" t="s">
        <v>16</v>
      </c>
      <c r="D2916" t="str">
        <f t="shared" si="45"/>
        <v>m3</v>
      </c>
    </row>
    <row r="2917" spans="1:4">
      <c r="A2917" s="68" t="s">
        <v>2851</v>
      </c>
      <c r="B2917" s="68" t="s">
        <v>25467</v>
      </c>
      <c r="C2917" s="68" t="s">
        <v>15</v>
      </c>
      <c r="D2917" t="str">
        <f t="shared" si="45"/>
        <v>un</v>
      </c>
    </row>
    <row r="2918" spans="1:4">
      <c r="A2918" s="68" t="s">
        <v>2852</v>
      </c>
      <c r="B2918" s="68" t="s">
        <v>25467</v>
      </c>
      <c r="C2918" s="68" t="s">
        <v>15</v>
      </c>
      <c r="D2918" t="str">
        <f t="shared" si="45"/>
        <v>un</v>
      </c>
    </row>
    <row r="2919" spans="1:4">
      <c r="A2919" s="68" t="s">
        <v>2853</v>
      </c>
      <c r="B2919" s="68" t="s">
        <v>2854</v>
      </c>
      <c r="C2919" s="68" t="s">
        <v>13</v>
      </c>
      <c r="D2919" t="str">
        <f t="shared" si="45"/>
        <v>m2</v>
      </c>
    </row>
    <row r="2920" spans="1:4">
      <c r="A2920" s="68" t="s">
        <v>2855</v>
      </c>
      <c r="B2920" s="68" t="s">
        <v>2854</v>
      </c>
      <c r="C2920" s="68" t="s">
        <v>13</v>
      </c>
      <c r="D2920" t="str">
        <f t="shared" si="45"/>
        <v>m2</v>
      </c>
    </row>
    <row r="2921" spans="1:4">
      <c r="A2921" s="68" t="s">
        <v>2856</v>
      </c>
      <c r="B2921" s="68" t="s">
        <v>2857</v>
      </c>
      <c r="C2921" s="68" t="s">
        <v>13</v>
      </c>
      <c r="D2921" t="str">
        <f t="shared" si="45"/>
        <v>m2</v>
      </c>
    </row>
    <row r="2922" spans="1:4">
      <c r="A2922" s="68" t="s">
        <v>2858</v>
      </c>
      <c r="B2922" s="68" t="s">
        <v>2857</v>
      </c>
      <c r="C2922" s="68" t="s">
        <v>13</v>
      </c>
      <c r="D2922" t="str">
        <f t="shared" si="45"/>
        <v>m2</v>
      </c>
    </row>
    <row r="2923" spans="1:4">
      <c r="A2923" s="68" t="s">
        <v>2859</v>
      </c>
      <c r="B2923" s="68" t="s">
        <v>24151</v>
      </c>
      <c r="C2923" s="68" t="s">
        <v>13</v>
      </c>
      <c r="D2923" t="str">
        <f t="shared" si="45"/>
        <v>m2</v>
      </c>
    </row>
    <row r="2924" spans="1:4">
      <c r="A2924" s="68" t="s">
        <v>2860</v>
      </c>
      <c r="B2924" s="68" t="s">
        <v>24151</v>
      </c>
      <c r="C2924" s="68" t="s">
        <v>13</v>
      </c>
      <c r="D2924" t="str">
        <f t="shared" si="45"/>
        <v>m2</v>
      </c>
    </row>
    <row r="2925" spans="1:4">
      <c r="A2925" s="68" t="s">
        <v>2861</v>
      </c>
      <c r="B2925" s="68" t="s">
        <v>2862</v>
      </c>
      <c r="C2925" s="68" t="s">
        <v>13</v>
      </c>
      <c r="D2925" t="str">
        <f t="shared" si="45"/>
        <v>m2</v>
      </c>
    </row>
    <row r="2926" spans="1:4">
      <c r="A2926" s="68" t="s">
        <v>2863</v>
      </c>
      <c r="B2926" s="68" t="s">
        <v>2862</v>
      </c>
      <c r="C2926" s="68" t="s">
        <v>13</v>
      </c>
      <c r="D2926" t="str">
        <f t="shared" si="45"/>
        <v>m2</v>
      </c>
    </row>
    <row r="2927" spans="1:4">
      <c r="A2927" s="68" t="s">
        <v>2864</v>
      </c>
      <c r="B2927" s="68" t="s">
        <v>2865</v>
      </c>
      <c r="C2927" s="68" t="s">
        <v>15</v>
      </c>
      <c r="D2927" t="str">
        <f t="shared" si="45"/>
        <v>un</v>
      </c>
    </row>
    <row r="2928" spans="1:4">
      <c r="A2928" s="68" t="s">
        <v>2866</v>
      </c>
      <c r="B2928" s="68" t="s">
        <v>2865</v>
      </c>
      <c r="C2928" s="68" t="s">
        <v>15</v>
      </c>
      <c r="D2928" t="str">
        <f t="shared" si="45"/>
        <v>un</v>
      </c>
    </row>
    <row r="2929" spans="1:4">
      <c r="A2929" s="68" t="s">
        <v>2867</v>
      </c>
      <c r="B2929" s="68" t="s">
        <v>2868</v>
      </c>
      <c r="C2929" s="68" t="s">
        <v>15</v>
      </c>
      <c r="D2929" t="str">
        <f t="shared" si="45"/>
        <v>un</v>
      </c>
    </row>
    <row r="2930" spans="1:4">
      <c r="A2930" s="68" t="s">
        <v>2869</v>
      </c>
      <c r="B2930" s="68" t="s">
        <v>2868</v>
      </c>
      <c r="C2930" s="68" t="s">
        <v>15</v>
      </c>
      <c r="D2930" t="str">
        <f t="shared" si="45"/>
        <v>un</v>
      </c>
    </row>
    <row r="2931" spans="1:4">
      <c r="A2931" s="68" t="s">
        <v>2870</v>
      </c>
      <c r="B2931" s="68" t="s">
        <v>2871</v>
      </c>
      <c r="C2931" s="68" t="s">
        <v>14</v>
      </c>
      <c r="D2931" t="str">
        <f t="shared" si="45"/>
        <v>m</v>
      </c>
    </row>
    <row r="2932" spans="1:4">
      <c r="A2932" s="68" t="s">
        <v>2872</v>
      </c>
      <c r="B2932" s="68" t="s">
        <v>2871</v>
      </c>
      <c r="C2932" s="68" t="s">
        <v>14</v>
      </c>
      <c r="D2932" t="str">
        <f t="shared" si="45"/>
        <v>m</v>
      </c>
    </row>
    <row r="2933" spans="1:4">
      <c r="A2933" s="68" t="s">
        <v>2873</v>
      </c>
      <c r="B2933" s="68" t="s">
        <v>2874</v>
      </c>
      <c r="C2933" s="68" t="s">
        <v>13</v>
      </c>
      <c r="D2933" t="str">
        <f t="shared" si="45"/>
        <v>m2</v>
      </c>
    </row>
    <row r="2934" spans="1:4">
      <c r="A2934" s="68" t="s">
        <v>2875</v>
      </c>
      <c r="B2934" s="68" t="s">
        <v>2874</v>
      </c>
      <c r="C2934" s="68" t="s">
        <v>13</v>
      </c>
      <c r="D2934" t="str">
        <f t="shared" si="45"/>
        <v>m2</v>
      </c>
    </row>
    <row r="2935" spans="1:4">
      <c r="A2935" s="68" t="s">
        <v>2876</v>
      </c>
      <c r="B2935" s="68" t="s">
        <v>2877</v>
      </c>
      <c r="C2935" s="68" t="s">
        <v>13</v>
      </c>
      <c r="D2935" t="str">
        <f t="shared" si="45"/>
        <v>m2</v>
      </c>
    </row>
    <row r="2936" spans="1:4">
      <c r="A2936" s="68" t="s">
        <v>2878</v>
      </c>
      <c r="B2936" s="68" t="s">
        <v>2877</v>
      </c>
      <c r="C2936" s="68" t="s">
        <v>13</v>
      </c>
      <c r="D2936" t="str">
        <f t="shared" si="45"/>
        <v>m2</v>
      </c>
    </row>
    <row r="2937" spans="1:4">
      <c r="A2937" s="68" t="s">
        <v>2879</v>
      </c>
      <c r="B2937" s="68" t="s">
        <v>2880</v>
      </c>
      <c r="C2937" s="68" t="s">
        <v>13</v>
      </c>
      <c r="D2937" t="str">
        <f t="shared" si="45"/>
        <v>m2</v>
      </c>
    </row>
    <row r="2938" spans="1:4">
      <c r="A2938" s="68" t="s">
        <v>2881</v>
      </c>
      <c r="B2938" s="68" t="s">
        <v>2880</v>
      </c>
      <c r="C2938" s="68" t="s">
        <v>13</v>
      </c>
      <c r="D2938" t="str">
        <f t="shared" si="45"/>
        <v>m2</v>
      </c>
    </row>
    <row r="2939" spans="1:4">
      <c r="A2939" s="68" t="s">
        <v>2882</v>
      </c>
      <c r="B2939" s="68" t="s">
        <v>2883</v>
      </c>
      <c r="C2939" s="68" t="s">
        <v>13</v>
      </c>
      <c r="D2939" t="str">
        <f t="shared" si="45"/>
        <v>m2</v>
      </c>
    </row>
    <row r="2940" spans="1:4">
      <c r="A2940" s="68" t="s">
        <v>2884</v>
      </c>
      <c r="B2940" s="68" t="s">
        <v>2883</v>
      </c>
      <c r="C2940" s="68" t="s">
        <v>13</v>
      </c>
      <c r="D2940" t="str">
        <f t="shared" si="45"/>
        <v>m2</v>
      </c>
    </row>
    <row r="2941" spans="1:4">
      <c r="A2941" s="68" t="s">
        <v>2885</v>
      </c>
      <c r="B2941" s="68" t="s">
        <v>25468</v>
      </c>
      <c r="C2941" s="68" t="s">
        <v>13</v>
      </c>
      <c r="D2941" t="str">
        <f t="shared" si="45"/>
        <v>m2</v>
      </c>
    </row>
    <row r="2942" spans="1:4">
      <c r="A2942" s="68" t="s">
        <v>2886</v>
      </c>
      <c r="B2942" s="68" t="s">
        <v>25468</v>
      </c>
      <c r="C2942" s="68" t="s">
        <v>13</v>
      </c>
      <c r="D2942" t="str">
        <f t="shared" si="45"/>
        <v>m2</v>
      </c>
    </row>
    <row r="2943" spans="1:4">
      <c r="A2943" s="68" t="s">
        <v>2887</v>
      </c>
      <c r="B2943" s="68" t="s">
        <v>25469</v>
      </c>
      <c r="C2943" s="68" t="s">
        <v>13</v>
      </c>
      <c r="D2943" t="str">
        <f t="shared" si="45"/>
        <v>m2</v>
      </c>
    </row>
    <row r="2944" spans="1:4">
      <c r="A2944" s="68" t="s">
        <v>2888</v>
      </c>
      <c r="B2944" s="68" t="s">
        <v>25469</v>
      </c>
      <c r="C2944" s="68" t="s">
        <v>13</v>
      </c>
      <c r="D2944" t="str">
        <f t="shared" si="45"/>
        <v>m2</v>
      </c>
    </row>
    <row r="2945" spans="1:4">
      <c r="A2945" s="68" t="s">
        <v>2889</v>
      </c>
      <c r="B2945" s="68" t="s">
        <v>25470</v>
      </c>
      <c r="C2945" s="68" t="s">
        <v>13</v>
      </c>
      <c r="D2945" t="str">
        <f t="shared" si="45"/>
        <v>m2</v>
      </c>
    </row>
    <row r="2946" spans="1:4">
      <c r="A2946" s="68" t="s">
        <v>2890</v>
      </c>
      <c r="B2946" s="68" t="s">
        <v>25470</v>
      </c>
      <c r="C2946" s="68" t="s">
        <v>13</v>
      </c>
      <c r="D2946" t="str">
        <f t="shared" si="45"/>
        <v>m2</v>
      </c>
    </row>
    <row r="2947" spans="1:4">
      <c r="A2947" s="68" t="s">
        <v>2891</v>
      </c>
      <c r="B2947" s="68" t="s">
        <v>25471</v>
      </c>
      <c r="C2947" s="68" t="s">
        <v>13</v>
      </c>
      <c r="D2947" t="str">
        <f t="shared" si="45"/>
        <v>m2</v>
      </c>
    </row>
    <row r="2948" spans="1:4">
      <c r="A2948" s="68" t="s">
        <v>2892</v>
      </c>
      <c r="B2948" s="68" t="s">
        <v>25471</v>
      </c>
      <c r="C2948" s="68" t="s">
        <v>13</v>
      </c>
      <c r="D2948" t="str">
        <f t="shared" si="45"/>
        <v>m2</v>
      </c>
    </row>
    <row r="2949" spans="1:4">
      <c r="A2949" s="68" t="s">
        <v>2893</v>
      </c>
      <c r="B2949" s="68" t="s">
        <v>2894</v>
      </c>
      <c r="C2949" s="68" t="s">
        <v>14</v>
      </c>
      <c r="D2949" t="str">
        <f t="shared" si="45"/>
        <v>m</v>
      </c>
    </row>
    <row r="2950" spans="1:4">
      <c r="A2950" s="68" t="s">
        <v>2895</v>
      </c>
      <c r="B2950" s="68" t="s">
        <v>2894</v>
      </c>
      <c r="C2950" s="68" t="s">
        <v>14</v>
      </c>
      <c r="D2950" t="str">
        <f t="shared" si="45"/>
        <v>m</v>
      </c>
    </row>
    <row r="2951" spans="1:4">
      <c r="A2951" s="68" t="s">
        <v>2896</v>
      </c>
      <c r="B2951" s="68" t="s">
        <v>25472</v>
      </c>
      <c r="C2951" s="68" t="s">
        <v>13</v>
      </c>
      <c r="D2951" t="str">
        <f t="shared" ref="D2951:D3014" si="46">LOWER(C2951)</f>
        <v>m2</v>
      </c>
    </row>
    <row r="2952" spans="1:4">
      <c r="A2952" s="68" t="s">
        <v>2897</v>
      </c>
      <c r="B2952" s="68" t="s">
        <v>25472</v>
      </c>
      <c r="C2952" s="68" t="s">
        <v>13</v>
      </c>
      <c r="D2952" t="str">
        <f t="shared" si="46"/>
        <v>m2</v>
      </c>
    </row>
    <row r="2953" spans="1:4">
      <c r="A2953" s="68" t="s">
        <v>2898</v>
      </c>
      <c r="B2953" s="68" t="s">
        <v>25473</v>
      </c>
      <c r="C2953" s="68" t="s">
        <v>16</v>
      </c>
      <c r="D2953" t="str">
        <f t="shared" si="46"/>
        <v>m3</v>
      </c>
    </row>
    <row r="2954" spans="1:4">
      <c r="A2954" s="68" t="s">
        <v>2899</v>
      </c>
      <c r="B2954" s="68" t="s">
        <v>25473</v>
      </c>
      <c r="C2954" s="68" t="s">
        <v>16</v>
      </c>
      <c r="D2954" t="str">
        <f t="shared" si="46"/>
        <v>m3</v>
      </c>
    </row>
    <row r="2955" spans="1:4">
      <c r="A2955" s="68" t="s">
        <v>2900</v>
      </c>
      <c r="B2955" s="68" t="s">
        <v>2901</v>
      </c>
      <c r="C2955" s="68" t="s">
        <v>13</v>
      </c>
      <c r="D2955" t="str">
        <f t="shared" si="46"/>
        <v>m2</v>
      </c>
    </row>
    <row r="2956" spans="1:4">
      <c r="A2956" s="68" t="s">
        <v>2902</v>
      </c>
      <c r="B2956" s="68" t="s">
        <v>2901</v>
      </c>
      <c r="C2956" s="68" t="s">
        <v>13</v>
      </c>
      <c r="D2956" t="str">
        <f t="shared" si="46"/>
        <v>m2</v>
      </c>
    </row>
    <row r="2957" spans="1:4">
      <c r="A2957" s="68" t="s">
        <v>2903</v>
      </c>
      <c r="B2957" s="68" t="s">
        <v>2904</v>
      </c>
      <c r="C2957" s="68" t="s">
        <v>13</v>
      </c>
      <c r="D2957" t="str">
        <f t="shared" si="46"/>
        <v>m2</v>
      </c>
    </row>
    <row r="2958" spans="1:4">
      <c r="A2958" s="68" t="s">
        <v>2905</v>
      </c>
      <c r="B2958" s="68" t="s">
        <v>2904</v>
      </c>
      <c r="C2958" s="68" t="s">
        <v>13</v>
      </c>
      <c r="D2958" t="str">
        <f t="shared" si="46"/>
        <v>m2</v>
      </c>
    </row>
    <row r="2959" spans="1:4">
      <c r="A2959" s="68" t="s">
        <v>2906</v>
      </c>
      <c r="B2959" s="68" t="s">
        <v>25474</v>
      </c>
      <c r="C2959" s="68" t="s">
        <v>15</v>
      </c>
      <c r="D2959" t="str">
        <f t="shared" si="46"/>
        <v>un</v>
      </c>
    </row>
    <row r="2960" spans="1:4">
      <c r="A2960" s="68" t="s">
        <v>2907</v>
      </c>
      <c r="B2960" s="68" t="s">
        <v>25474</v>
      </c>
      <c r="C2960" s="68" t="s">
        <v>15</v>
      </c>
      <c r="D2960" t="str">
        <f t="shared" si="46"/>
        <v>un</v>
      </c>
    </row>
    <row r="2961" spans="1:4">
      <c r="A2961" s="68" t="s">
        <v>2908</v>
      </c>
      <c r="B2961" s="68" t="s">
        <v>25475</v>
      </c>
      <c r="C2961" s="68" t="s">
        <v>15</v>
      </c>
      <c r="D2961" t="str">
        <f t="shared" si="46"/>
        <v>un</v>
      </c>
    </row>
    <row r="2962" spans="1:4">
      <c r="A2962" s="68" t="s">
        <v>2909</v>
      </c>
      <c r="B2962" s="68" t="s">
        <v>25475</v>
      </c>
      <c r="C2962" s="68" t="s">
        <v>15</v>
      </c>
      <c r="D2962" t="str">
        <f t="shared" si="46"/>
        <v>un</v>
      </c>
    </row>
    <row r="2963" spans="1:4">
      <c r="A2963" s="68" t="s">
        <v>2910</v>
      </c>
      <c r="B2963" s="68" t="s">
        <v>25476</v>
      </c>
      <c r="C2963" s="68" t="s">
        <v>15</v>
      </c>
      <c r="D2963" t="str">
        <f t="shared" si="46"/>
        <v>un</v>
      </c>
    </row>
    <row r="2964" spans="1:4">
      <c r="A2964" s="68" t="s">
        <v>2911</v>
      </c>
      <c r="B2964" s="68" t="s">
        <v>25476</v>
      </c>
      <c r="C2964" s="68" t="s">
        <v>15</v>
      </c>
      <c r="D2964" t="str">
        <f t="shared" si="46"/>
        <v>un</v>
      </c>
    </row>
    <row r="2965" spans="1:4">
      <c r="A2965" s="68" t="s">
        <v>2912</v>
      </c>
      <c r="B2965" s="68" t="s">
        <v>25477</v>
      </c>
      <c r="C2965" s="68" t="s">
        <v>15</v>
      </c>
      <c r="D2965" t="str">
        <f t="shared" si="46"/>
        <v>un</v>
      </c>
    </row>
    <row r="2966" spans="1:4">
      <c r="A2966" s="68" t="s">
        <v>2913</v>
      </c>
      <c r="B2966" s="68" t="s">
        <v>25477</v>
      </c>
      <c r="C2966" s="68" t="s">
        <v>15</v>
      </c>
      <c r="D2966" t="str">
        <f t="shared" si="46"/>
        <v>un</v>
      </c>
    </row>
    <row r="2967" spans="1:4">
      <c r="A2967" s="68" t="s">
        <v>2914</v>
      </c>
      <c r="B2967" s="68" t="s">
        <v>25478</v>
      </c>
      <c r="C2967" s="68" t="s">
        <v>14</v>
      </c>
      <c r="D2967" t="str">
        <f t="shared" si="46"/>
        <v>m</v>
      </c>
    </row>
    <row r="2968" spans="1:4">
      <c r="A2968" s="68" t="s">
        <v>2915</v>
      </c>
      <c r="B2968" s="68" t="s">
        <v>25478</v>
      </c>
      <c r="C2968" s="68" t="s">
        <v>14</v>
      </c>
      <c r="D2968" t="str">
        <f t="shared" si="46"/>
        <v>m</v>
      </c>
    </row>
    <row r="2969" spans="1:4">
      <c r="A2969" s="68" t="s">
        <v>2916</v>
      </c>
      <c r="B2969" s="68" t="s">
        <v>2917</v>
      </c>
      <c r="C2969" s="68" t="s">
        <v>13</v>
      </c>
      <c r="D2969" t="str">
        <f t="shared" si="46"/>
        <v>m2</v>
      </c>
    </row>
    <row r="2970" spans="1:4">
      <c r="A2970" s="68" t="s">
        <v>2918</v>
      </c>
      <c r="B2970" s="68" t="s">
        <v>2917</v>
      </c>
      <c r="C2970" s="68" t="s">
        <v>13</v>
      </c>
      <c r="D2970" t="str">
        <f t="shared" si="46"/>
        <v>m2</v>
      </c>
    </row>
    <row r="2971" spans="1:4">
      <c r="A2971" s="68" t="s">
        <v>2919</v>
      </c>
      <c r="B2971" s="68" t="s">
        <v>25479</v>
      </c>
      <c r="C2971" s="68" t="s">
        <v>13</v>
      </c>
      <c r="D2971" t="str">
        <f t="shared" si="46"/>
        <v>m2</v>
      </c>
    </row>
    <row r="2972" spans="1:4">
      <c r="A2972" s="68" t="s">
        <v>2920</v>
      </c>
      <c r="B2972" s="68" t="s">
        <v>25479</v>
      </c>
      <c r="C2972" s="68" t="s">
        <v>13</v>
      </c>
      <c r="D2972" t="str">
        <f t="shared" si="46"/>
        <v>m2</v>
      </c>
    </row>
    <row r="2973" spans="1:4">
      <c r="A2973" s="68" t="s">
        <v>2921</v>
      </c>
      <c r="B2973" s="68" t="s">
        <v>25480</v>
      </c>
      <c r="C2973" s="68" t="s">
        <v>13</v>
      </c>
      <c r="D2973" t="str">
        <f t="shared" si="46"/>
        <v>m2</v>
      </c>
    </row>
    <row r="2974" spans="1:4">
      <c r="A2974" s="68" t="s">
        <v>2922</v>
      </c>
      <c r="B2974" s="68" t="s">
        <v>25480</v>
      </c>
      <c r="C2974" s="68" t="s">
        <v>13</v>
      </c>
      <c r="D2974" t="str">
        <f t="shared" si="46"/>
        <v>m2</v>
      </c>
    </row>
    <row r="2975" spans="1:4">
      <c r="A2975" s="68" t="s">
        <v>2923</v>
      </c>
      <c r="B2975" s="68" t="s">
        <v>25481</v>
      </c>
      <c r="C2975" s="68" t="s">
        <v>13</v>
      </c>
      <c r="D2975" t="str">
        <f t="shared" si="46"/>
        <v>m2</v>
      </c>
    </row>
    <row r="2976" spans="1:4">
      <c r="A2976" s="68" t="s">
        <v>2924</v>
      </c>
      <c r="B2976" s="68" t="s">
        <v>25481</v>
      </c>
      <c r="C2976" s="68" t="s">
        <v>13</v>
      </c>
      <c r="D2976" t="str">
        <f t="shared" si="46"/>
        <v>m2</v>
      </c>
    </row>
    <row r="2977" spans="1:4">
      <c r="A2977" s="68" t="s">
        <v>2925</v>
      </c>
      <c r="B2977" s="68" t="s">
        <v>25482</v>
      </c>
      <c r="C2977" s="68" t="s">
        <v>13</v>
      </c>
      <c r="D2977" t="str">
        <f t="shared" si="46"/>
        <v>m2</v>
      </c>
    </row>
    <row r="2978" spans="1:4">
      <c r="A2978" s="68" t="s">
        <v>2926</v>
      </c>
      <c r="B2978" s="68" t="s">
        <v>25482</v>
      </c>
      <c r="C2978" s="68" t="s">
        <v>13</v>
      </c>
      <c r="D2978" t="str">
        <f t="shared" si="46"/>
        <v>m2</v>
      </c>
    </row>
    <row r="2979" spans="1:4">
      <c r="A2979" s="68" t="s">
        <v>2927</v>
      </c>
      <c r="B2979" s="68" t="s">
        <v>25483</v>
      </c>
      <c r="C2979" s="68" t="s">
        <v>14</v>
      </c>
      <c r="D2979" t="str">
        <f t="shared" si="46"/>
        <v>m</v>
      </c>
    </row>
    <row r="2980" spans="1:4">
      <c r="A2980" s="68" t="s">
        <v>2928</v>
      </c>
      <c r="B2980" s="68" t="s">
        <v>25483</v>
      </c>
      <c r="C2980" s="68" t="s">
        <v>14</v>
      </c>
      <c r="D2980" t="str">
        <f t="shared" si="46"/>
        <v>m</v>
      </c>
    </row>
    <row r="2981" spans="1:4">
      <c r="A2981" s="68" t="s">
        <v>2929</v>
      </c>
      <c r="B2981" s="68" t="s">
        <v>25484</v>
      </c>
      <c r="C2981" s="68" t="s">
        <v>14</v>
      </c>
      <c r="D2981" t="str">
        <f t="shared" si="46"/>
        <v>m</v>
      </c>
    </row>
    <row r="2982" spans="1:4">
      <c r="A2982" s="68" t="s">
        <v>2930</v>
      </c>
      <c r="B2982" s="68" t="s">
        <v>25484</v>
      </c>
      <c r="C2982" s="68" t="s">
        <v>14</v>
      </c>
      <c r="D2982" t="str">
        <f t="shared" si="46"/>
        <v>m</v>
      </c>
    </row>
    <row r="2983" spans="1:4">
      <c r="A2983" s="68" t="s">
        <v>2931</v>
      </c>
      <c r="B2983" s="68" t="s">
        <v>25485</v>
      </c>
      <c r="C2983" s="68" t="s">
        <v>14</v>
      </c>
      <c r="D2983" t="str">
        <f t="shared" si="46"/>
        <v>m</v>
      </c>
    </row>
    <row r="2984" spans="1:4">
      <c r="A2984" s="68" t="s">
        <v>2932</v>
      </c>
      <c r="B2984" s="68" t="s">
        <v>25485</v>
      </c>
      <c r="C2984" s="68" t="s">
        <v>14</v>
      </c>
      <c r="D2984" t="str">
        <f t="shared" si="46"/>
        <v>m</v>
      </c>
    </row>
    <row r="2985" spans="1:4">
      <c r="A2985" s="68" t="s">
        <v>2933</v>
      </c>
      <c r="B2985" s="68" t="s">
        <v>25486</v>
      </c>
      <c r="C2985" s="68" t="s">
        <v>14</v>
      </c>
      <c r="D2985" t="str">
        <f t="shared" si="46"/>
        <v>m</v>
      </c>
    </row>
    <row r="2986" spans="1:4">
      <c r="A2986" s="68" t="s">
        <v>2934</v>
      </c>
      <c r="B2986" s="68" t="s">
        <v>25486</v>
      </c>
      <c r="C2986" s="68" t="s">
        <v>14</v>
      </c>
      <c r="D2986" t="str">
        <f t="shared" si="46"/>
        <v>m</v>
      </c>
    </row>
    <row r="2987" spans="1:4">
      <c r="A2987" s="68" t="s">
        <v>2935</v>
      </c>
      <c r="B2987" s="68" t="s">
        <v>25487</v>
      </c>
      <c r="C2987" s="68" t="s">
        <v>14</v>
      </c>
      <c r="D2987" t="str">
        <f t="shared" si="46"/>
        <v>m</v>
      </c>
    </row>
    <row r="2988" spans="1:4">
      <c r="A2988" s="68" t="s">
        <v>2936</v>
      </c>
      <c r="B2988" s="68" t="s">
        <v>25487</v>
      </c>
      <c r="C2988" s="68" t="s">
        <v>14</v>
      </c>
      <c r="D2988" t="str">
        <f t="shared" si="46"/>
        <v>m</v>
      </c>
    </row>
    <row r="2989" spans="1:4">
      <c r="A2989" s="68" t="s">
        <v>2937</v>
      </c>
      <c r="B2989" s="68" t="s">
        <v>2938</v>
      </c>
      <c r="C2989" s="68" t="s">
        <v>2939</v>
      </c>
      <c r="D2989" t="str">
        <f t="shared" si="46"/>
        <v>un</v>
      </c>
    </row>
    <row r="2990" spans="1:4">
      <c r="A2990" s="68" t="s">
        <v>2940</v>
      </c>
      <c r="B2990" s="68" t="s">
        <v>2938</v>
      </c>
      <c r="C2990" s="68" t="s">
        <v>2939</v>
      </c>
      <c r="D2990" t="str">
        <f t="shared" si="46"/>
        <v>un</v>
      </c>
    </row>
    <row r="2991" spans="1:4">
      <c r="A2991" s="68" t="s">
        <v>2941</v>
      </c>
      <c r="B2991" s="68" t="s">
        <v>2942</v>
      </c>
      <c r="C2991" s="68" t="s">
        <v>15</v>
      </c>
      <c r="D2991" t="str">
        <f t="shared" si="46"/>
        <v>un</v>
      </c>
    </row>
    <row r="2992" spans="1:4">
      <c r="A2992" s="68" t="s">
        <v>2943</v>
      </c>
      <c r="B2992" s="68" t="s">
        <v>2942</v>
      </c>
      <c r="C2992" s="68" t="s">
        <v>15</v>
      </c>
      <c r="D2992" t="str">
        <f t="shared" si="46"/>
        <v>un</v>
      </c>
    </row>
    <row r="2993" spans="1:4">
      <c r="A2993" s="68" t="s">
        <v>2944</v>
      </c>
      <c r="B2993" s="68" t="s">
        <v>25488</v>
      </c>
      <c r="C2993" s="68" t="s">
        <v>15</v>
      </c>
      <c r="D2993" t="str">
        <f t="shared" si="46"/>
        <v>un</v>
      </c>
    </row>
    <row r="2994" spans="1:4">
      <c r="A2994" s="68" t="s">
        <v>2945</v>
      </c>
      <c r="B2994" s="68" t="s">
        <v>25488</v>
      </c>
      <c r="C2994" s="68" t="s">
        <v>15</v>
      </c>
      <c r="D2994" t="str">
        <f t="shared" si="46"/>
        <v>un</v>
      </c>
    </row>
    <row r="2995" spans="1:4">
      <c r="A2995" s="68" t="s">
        <v>2946</v>
      </c>
      <c r="B2995" s="68" t="s">
        <v>25489</v>
      </c>
      <c r="C2995" s="68" t="s">
        <v>15</v>
      </c>
      <c r="D2995" t="str">
        <f t="shared" si="46"/>
        <v>un</v>
      </c>
    </row>
    <row r="2996" spans="1:4">
      <c r="A2996" s="68" t="s">
        <v>2947</v>
      </c>
      <c r="B2996" s="68" t="s">
        <v>25489</v>
      </c>
      <c r="C2996" s="68" t="s">
        <v>15</v>
      </c>
      <c r="D2996" t="str">
        <f t="shared" si="46"/>
        <v>un</v>
      </c>
    </row>
    <row r="2997" spans="1:4">
      <c r="A2997" s="68" t="s">
        <v>2948</v>
      </c>
      <c r="B2997" s="68" t="s">
        <v>25490</v>
      </c>
      <c r="C2997" s="68" t="s">
        <v>15</v>
      </c>
      <c r="D2997" t="str">
        <f t="shared" si="46"/>
        <v>un</v>
      </c>
    </row>
    <row r="2998" spans="1:4">
      <c r="A2998" s="68" t="s">
        <v>2949</v>
      </c>
      <c r="B2998" s="68" t="s">
        <v>25490</v>
      </c>
      <c r="C2998" s="68" t="s">
        <v>15</v>
      </c>
      <c r="D2998" t="str">
        <f t="shared" si="46"/>
        <v>un</v>
      </c>
    </row>
    <row r="2999" spans="1:4">
      <c r="A2999" s="68" t="s">
        <v>2950</v>
      </c>
      <c r="B2999" s="68" t="s">
        <v>25491</v>
      </c>
      <c r="C2999" s="68" t="s">
        <v>15</v>
      </c>
      <c r="D2999" t="str">
        <f t="shared" si="46"/>
        <v>un</v>
      </c>
    </row>
    <row r="3000" spans="1:4">
      <c r="A3000" s="68" t="s">
        <v>2951</v>
      </c>
      <c r="B3000" s="68" t="s">
        <v>25491</v>
      </c>
      <c r="C3000" s="68" t="s">
        <v>15</v>
      </c>
      <c r="D3000" t="str">
        <f t="shared" si="46"/>
        <v>un</v>
      </c>
    </row>
    <row r="3001" spans="1:4">
      <c r="A3001" s="68" t="s">
        <v>2952</v>
      </c>
      <c r="B3001" s="68" t="s">
        <v>25492</v>
      </c>
      <c r="C3001" s="68" t="s">
        <v>15</v>
      </c>
      <c r="D3001" t="str">
        <f t="shared" si="46"/>
        <v>un</v>
      </c>
    </row>
    <row r="3002" spans="1:4">
      <c r="A3002" s="68" t="s">
        <v>2953</v>
      </c>
      <c r="B3002" s="68" t="s">
        <v>25492</v>
      </c>
      <c r="C3002" s="68" t="s">
        <v>15</v>
      </c>
      <c r="D3002" t="str">
        <f t="shared" si="46"/>
        <v>un</v>
      </c>
    </row>
    <row r="3003" spans="1:4">
      <c r="A3003" s="68" t="s">
        <v>2954</v>
      </c>
      <c r="B3003" s="68" t="s">
        <v>2955</v>
      </c>
      <c r="C3003" s="68" t="s">
        <v>14</v>
      </c>
      <c r="D3003" t="str">
        <f t="shared" si="46"/>
        <v>m</v>
      </c>
    </row>
    <row r="3004" spans="1:4">
      <c r="A3004" s="68" t="s">
        <v>2956</v>
      </c>
      <c r="B3004" s="68" t="s">
        <v>2955</v>
      </c>
      <c r="C3004" s="68" t="s">
        <v>14</v>
      </c>
      <c r="D3004" t="str">
        <f t="shared" si="46"/>
        <v>m</v>
      </c>
    </row>
    <row r="3005" spans="1:4">
      <c r="A3005" s="68" t="s">
        <v>2957</v>
      </c>
      <c r="B3005" s="68" t="s">
        <v>2958</v>
      </c>
      <c r="C3005" s="68" t="s">
        <v>14</v>
      </c>
      <c r="D3005" t="str">
        <f t="shared" si="46"/>
        <v>m</v>
      </c>
    </row>
    <row r="3006" spans="1:4">
      <c r="A3006" s="68" t="s">
        <v>2959</v>
      </c>
      <c r="B3006" s="68" t="s">
        <v>2958</v>
      </c>
      <c r="C3006" s="68" t="s">
        <v>14</v>
      </c>
      <c r="D3006" t="str">
        <f t="shared" si="46"/>
        <v>m</v>
      </c>
    </row>
    <row r="3007" spans="1:4">
      <c r="A3007" s="68" t="s">
        <v>2960</v>
      </c>
      <c r="B3007" s="68" t="s">
        <v>25493</v>
      </c>
      <c r="C3007" s="68" t="s">
        <v>16</v>
      </c>
      <c r="D3007" t="str">
        <f t="shared" si="46"/>
        <v>m3</v>
      </c>
    </row>
    <row r="3008" spans="1:4">
      <c r="A3008" s="68" t="s">
        <v>2961</v>
      </c>
      <c r="B3008" s="68" t="s">
        <v>25493</v>
      </c>
      <c r="C3008" s="68" t="s">
        <v>16</v>
      </c>
      <c r="D3008" t="str">
        <f t="shared" si="46"/>
        <v>m3</v>
      </c>
    </row>
    <row r="3009" spans="1:4">
      <c r="A3009" s="68" t="s">
        <v>2962</v>
      </c>
      <c r="B3009" s="68" t="s">
        <v>25494</v>
      </c>
      <c r="C3009" s="68" t="s">
        <v>13</v>
      </c>
      <c r="D3009" t="str">
        <f t="shared" si="46"/>
        <v>m2</v>
      </c>
    </row>
    <row r="3010" spans="1:4">
      <c r="A3010" s="68" t="s">
        <v>2963</v>
      </c>
      <c r="B3010" s="68" t="s">
        <v>25494</v>
      </c>
      <c r="C3010" s="68" t="s">
        <v>13</v>
      </c>
      <c r="D3010" t="str">
        <f t="shared" si="46"/>
        <v>m2</v>
      </c>
    </row>
    <row r="3011" spans="1:4">
      <c r="A3011" s="68" t="s">
        <v>2964</v>
      </c>
      <c r="B3011" s="68" t="s">
        <v>25495</v>
      </c>
      <c r="C3011" s="68" t="s">
        <v>13</v>
      </c>
      <c r="D3011" t="str">
        <f t="shared" si="46"/>
        <v>m2</v>
      </c>
    </row>
    <row r="3012" spans="1:4">
      <c r="A3012" s="68" t="s">
        <v>2965</v>
      </c>
      <c r="B3012" s="68" t="s">
        <v>25495</v>
      </c>
      <c r="C3012" s="68" t="s">
        <v>13</v>
      </c>
      <c r="D3012" t="str">
        <f t="shared" si="46"/>
        <v>m2</v>
      </c>
    </row>
    <row r="3013" spans="1:4">
      <c r="A3013" s="68" t="s">
        <v>2966</v>
      </c>
      <c r="B3013" s="68" t="s">
        <v>25496</v>
      </c>
      <c r="C3013" s="68" t="s">
        <v>13</v>
      </c>
      <c r="D3013" t="str">
        <f t="shared" si="46"/>
        <v>m2</v>
      </c>
    </row>
    <row r="3014" spans="1:4">
      <c r="A3014" s="68" t="s">
        <v>2967</v>
      </c>
      <c r="B3014" s="68" t="s">
        <v>25496</v>
      </c>
      <c r="C3014" s="68" t="s">
        <v>13</v>
      </c>
      <c r="D3014" t="str">
        <f t="shared" si="46"/>
        <v>m2</v>
      </c>
    </row>
    <row r="3015" spans="1:4">
      <c r="A3015" s="68" t="s">
        <v>2968</v>
      </c>
      <c r="B3015" s="68" t="s">
        <v>2969</v>
      </c>
      <c r="C3015" s="68" t="s">
        <v>14</v>
      </c>
      <c r="D3015" t="str">
        <f t="shared" ref="D3015:D3078" si="47">LOWER(C3015)</f>
        <v>m</v>
      </c>
    </row>
    <row r="3016" spans="1:4">
      <c r="A3016" s="68" t="s">
        <v>2970</v>
      </c>
      <c r="B3016" s="68" t="s">
        <v>2969</v>
      </c>
      <c r="C3016" s="68" t="s">
        <v>14</v>
      </c>
      <c r="D3016" t="str">
        <f t="shared" si="47"/>
        <v>m</v>
      </c>
    </row>
    <row r="3017" spans="1:4">
      <c r="A3017" s="68" t="s">
        <v>2971</v>
      </c>
      <c r="B3017" s="68" t="s">
        <v>2972</v>
      </c>
      <c r="C3017" s="68" t="s">
        <v>14</v>
      </c>
      <c r="D3017" t="str">
        <f t="shared" si="47"/>
        <v>m</v>
      </c>
    </row>
    <row r="3018" spans="1:4">
      <c r="A3018" s="68" t="s">
        <v>2973</v>
      </c>
      <c r="B3018" s="68" t="s">
        <v>2972</v>
      </c>
      <c r="C3018" s="68" t="s">
        <v>14</v>
      </c>
      <c r="D3018" t="str">
        <f t="shared" si="47"/>
        <v>m</v>
      </c>
    </row>
    <row r="3019" spans="1:4">
      <c r="A3019" s="68" t="s">
        <v>2974</v>
      </c>
      <c r="B3019" s="68" t="s">
        <v>2975</v>
      </c>
      <c r="C3019" s="68" t="s">
        <v>14</v>
      </c>
      <c r="D3019" t="str">
        <f t="shared" si="47"/>
        <v>m</v>
      </c>
    </row>
    <row r="3020" spans="1:4">
      <c r="A3020" s="68" t="s">
        <v>2976</v>
      </c>
      <c r="B3020" s="68" t="s">
        <v>2975</v>
      </c>
      <c r="C3020" s="68" t="s">
        <v>14</v>
      </c>
      <c r="D3020" t="str">
        <f t="shared" si="47"/>
        <v>m</v>
      </c>
    </row>
    <row r="3021" spans="1:4">
      <c r="A3021" s="68" t="s">
        <v>2977</v>
      </c>
      <c r="B3021" s="68" t="s">
        <v>2978</v>
      </c>
      <c r="C3021" s="68" t="s">
        <v>14</v>
      </c>
      <c r="D3021" t="str">
        <f t="shared" si="47"/>
        <v>m</v>
      </c>
    </row>
    <row r="3022" spans="1:4">
      <c r="A3022" s="68" t="s">
        <v>2979</v>
      </c>
      <c r="B3022" s="68" t="s">
        <v>2978</v>
      </c>
      <c r="C3022" s="68" t="s">
        <v>14</v>
      </c>
      <c r="D3022" t="str">
        <f t="shared" si="47"/>
        <v>m</v>
      </c>
    </row>
    <row r="3023" spans="1:4">
      <c r="A3023" s="68" t="s">
        <v>2980</v>
      </c>
      <c r="B3023" s="68" t="s">
        <v>2981</v>
      </c>
      <c r="C3023" s="68" t="s">
        <v>14</v>
      </c>
      <c r="D3023" t="str">
        <f t="shared" si="47"/>
        <v>m</v>
      </c>
    </row>
    <row r="3024" spans="1:4">
      <c r="A3024" s="68" t="s">
        <v>2982</v>
      </c>
      <c r="B3024" s="68" t="s">
        <v>2981</v>
      </c>
      <c r="C3024" s="68" t="s">
        <v>14</v>
      </c>
      <c r="D3024" t="str">
        <f t="shared" si="47"/>
        <v>m</v>
      </c>
    </row>
    <row r="3025" spans="1:4">
      <c r="A3025" s="68" t="s">
        <v>2983</v>
      </c>
      <c r="B3025" s="68" t="s">
        <v>25497</v>
      </c>
      <c r="C3025" s="68" t="s">
        <v>13</v>
      </c>
      <c r="D3025" t="str">
        <f t="shared" si="47"/>
        <v>m2</v>
      </c>
    </row>
    <row r="3026" spans="1:4">
      <c r="A3026" s="68" t="s">
        <v>2984</v>
      </c>
      <c r="B3026" s="68" t="s">
        <v>25497</v>
      </c>
      <c r="C3026" s="68" t="s">
        <v>13</v>
      </c>
      <c r="D3026" t="str">
        <f t="shared" si="47"/>
        <v>m2</v>
      </c>
    </row>
    <row r="3027" spans="1:4">
      <c r="A3027" s="68" t="s">
        <v>2985</v>
      </c>
      <c r="B3027" s="68" t="s">
        <v>25498</v>
      </c>
      <c r="C3027" s="68" t="s">
        <v>13</v>
      </c>
      <c r="D3027" t="str">
        <f t="shared" si="47"/>
        <v>m2</v>
      </c>
    </row>
    <row r="3028" spans="1:4">
      <c r="A3028" s="68" t="s">
        <v>2986</v>
      </c>
      <c r="B3028" s="68" t="s">
        <v>25498</v>
      </c>
      <c r="C3028" s="68" t="s">
        <v>13</v>
      </c>
      <c r="D3028" t="str">
        <f t="shared" si="47"/>
        <v>m2</v>
      </c>
    </row>
    <row r="3029" spans="1:4">
      <c r="A3029" s="68" t="s">
        <v>2987</v>
      </c>
      <c r="B3029" s="68" t="s">
        <v>25499</v>
      </c>
      <c r="C3029" s="68" t="s">
        <v>13</v>
      </c>
      <c r="D3029" t="str">
        <f t="shared" si="47"/>
        <v>m2</v>
      </c>
    </row>
    <row r="3030" spans="1:4">
      <c r="A3030" s="68" t="s">
        <v>2988</v>
      </c>
      <c r="B3030" s="68" t="s">
        <v>25499</v>
      </c>
      <c r="C3030" s="68" t="s">
        <v>13</v>
      </c>
      <c r="D3030" t="str">
        <f t="shared" si="47"/>
        <v>m2</v>
      </c>
    </row>
    <row r="3031" spans="1:4">
      <c r="A3031" s="68" t="s">
        <v>2989</v>
      </c>
      <c r="B3031" s="68" t="s">
        <v>25500</v>
      </c>
      <c r="C3031" s="68" t="s">
        <v>13</v>
      </c>
      <c r="D3031" t="str">
        <f t="shared" si="47"/>
        <v>m2</v>
      </c>
    </row>
    <row r="3032" spans="1:4">
      <c r="A3032" s="68" t="s">
        <v>2990</v>
      </c>
      <c r="B3032" s="68" t="s">
        <v>25500</v>
      </c>
      <c r="C3032" s="68" t="s">
        <v>13</v>
      </c>
      <c r="D3032" t="str">
        <f t="shared" si="47"/>
        <v>m2</v>
      </c>
    </row>
    <row r="3033" spans="1:4">
      <c r="A3033" s="68" t="s">
        <v>2991</v>
      </c>
      <c r="B3033" s="68" t="s">
        <v>25501</v>
      </c>
      <c r="C3033" s="68" t="s">
        <v>13</v>
      </c>
      <c r="D3033" t="str">
        <f t="shared" si="47"/>
        <v>m2</v>
      </c>
    </row>
    <row r="3034" spans="1:4">
      <c r="A3034" s="68" t="s">
        <v>2992</v>
      </c>
      <c r="B3034" s="68" t="s">
        <v>25501</v>
      </c>
      <c r="C3034" s="68" t="s">
        <v>13</v>
      </c>
      <c r="D3034" t="str">
        <f t="shared" si="47"/>
        <v>m2</v>
      </c>
    </row>
    <row r="3035" spans="1:4">
      <c r="A3035" s="68" t="s">
        <v>2993</v>
      </c>
      <c r="B3035" s="68" t="s">
        <v>25502</v>
      </c>
      <c r="C3035" s="68" t="s">
        <v>13</v>
      </c>
      <c r="D3035" t="str">
        <f t="shared" si="47"/>
        <v>m2</v>
      </c>
    </row>
    <row r="3036" spans="1:4">
      <c r="A3036" s="68" t="s">
        <v>2994</v>
      </c>
      <c r="B3036" s="68" t="s">
        <v>25502</v>
      </c>
      <c r="C3036" s="68" t="s">
        <v>13</v>
      </c>
      <c r="D3036" t="str">
        <f t="shared" si="47"/>
        <v>m2</v>
      </c>
    </row>
    <row r="3037" spans="1:4">
      <c r="A3037" s="68" t="s">
        <v>2995</v>
      </c>
      <c r="B3037" s="68" t="s">
        <v>25503</v>
      </c>
      <c r="C3037" s="68" t="s">
        <v>2731</v>
      </c>
      <c r="D3037" t="str">
        <f t="shared" si="47"/>
        <v>kg</v>
      </c>
    </row>
    <row r="3038" spans="1:4">
      <c r="A3038" s="68" t="s">
        <v>2996</v>
      </c>
      <c r="B3038" s="68" t="s">
        <v>25503</v>
      </c>
      <c r="C3038" s="68" t="s">
        <v>2731</v>
      </c>
      <c r="D3038" t="str">
        <f t="shared" si="47"/>
        <v>kg</v>
      </c>
    </row>
    <row r="3039" spans="1:4">
      <c r="A3039" s="68" t="s">
        <v>2997</v>
      </c>
      <c r="B3039" s="68" t="s">
        <v>25504</v>
      </c>
      <c r="C3039" s="68" t="s">
        <v>15</v>
      </c>
      <c r="D3039" t="str">
        <f t="shared" si="47"/>
        <v>un</v>
      </c>
    </row>
    <row r="3040" spans="1:4">
      <c r="A3040" s="68" t="s">
        <v>2998</v>
      </c>
      <c r="B3040" s="68" t="s">
        <v>25504</v>
      </c>
      <c r="C3040" s="68" t="s">
        <v>15</v>
      </c>
      <c r="D3040" t="str">
        <f t="shared" si="47"/>
        <v>un</v>
      </c>
    </row>
    <row r="3041" spans="1:4">
      <c r="A3041" s="68" t="s">
        <v>2999</v>
      </c>
      <c r="B3041" s="68" t="s">
        <v>25505</v>
      </c>
      <c r="C3041" s="68" t="s">
        <v>15</v>
      </c>
      <c r="D3041" t="str">
        <f t="shared" si="47"/>
        <v>un</v>
      </c>
    </row>
    <row r="3042" spans="1:4">
      <c r="A3042" s="68" t="s">
        <v>3000</v>
      </c>
      <c r="B3042" s="68" t="s">
        <v>25505</v>
      </c>
      <c r="C3042" s="68" t="s">
        <v>15</v>
      </c>
      <c r="D3042" t="str">
        <f t="shared" si="47"/>
        <v>un</v>
      </c>
    </row>
    <row r="3043" spans="1:4">
      <c r="A3043" s="68" t="s">
        <v>3001</v>
      </c>
      <c r="B3043" s="68" t="s">
        <v>25506</v>
      </c>
      <c r="C3043" s="68" t="s">
        <v>15</v>
      </c>
      <c r="D3043" t="str">
        <f t="shared" si="47"/>
        <v>un</v>
      </c>
    </row>
    <row r="3044" spans="1:4">
      <c r="A3044" s="68" t="s">
        <v>3002</v>
      </c>
      <c r="B3044" s="68" t="s">
        <v>25506</v>
      </c>
      <c r="C3044" s="68" t="s">
        <v>15</v>
      </c>
      <c r="D3044" t="str">
        <f t="shared" si="47"/>
        <v>un</v>
      </c>
    </row>
    <row r="3045" spans="1:4">
      <c r="A3045" s="68" t="s">
        <v>3003</v>
      </c>
      <c r="B3045" s="68" t="s">
        <v>155</v>
      </c>
      <c r="C3045" s="68" t="s">
        <v>16</v>
      </c>
      <c r="D3045" t="str">
        <f t="shared" si="47"/>
        <v>m3</v>
      </c>
    </row>
    <row r="3046" spans="1:4">
      <c r="A3046" s="68" t="s">
        <v>149</v>
      </c>
      <c r="B3046" s="68" t="s">
        <v>155</v>
      </c>
      <c r="C3046" s="68" t="s">
        <v>16</v>
      </c>
      <c r="D3046" t="str">
        <f t="shared" si="47"/>
        <v>m3</v>
      </c>
    </row>
    <row r="3047" spans="1:4">
      <c r="A3047" s="68" t="s">
        <v>3004</v>
      </c>
      <c r="B3047" s="68" t="s">
        <v>25507</v>
      </c>
      <c r="C3047" s="68" t="s">
        <v>16</v>
      </c>
      <c r="D3047" t="str">
        <f t="shared" si="47"/>
        <v>m3</v>
      </c>
    </row>
    <row r="3048" spans="1:4">
      <c r="A3048" s="68" t="s">
        <v>3005</v>
      </c>
      <c r="B3048" s="68" t="s">
        <v>25507</v>
      </c>
      <c r="C3048" s="68" t="s">
        <v>16</v>
      </c>
      <c r="D3048" t="str">
        <f t="shared" si="47"/>
        <v>m3</v>
      </c>
    </row>
    <row r="3049" spans="1:4">
      <c r="A3049" s="68" t="s">
        <v>3006</v>
      </c>
      <c r="B3049" s="68" t="s">
        <v>25508</v>
      </c>
      <c r="C3049" s="68" t="s">
        <v>16</v>
      </c>
      <c r="D3049" t="str">
        <f t="shared" si="47"/>
        <v>m3</v>
      </c>
    </row>
    <row r="3050" spans="1:4" s="420" customFormat="1">
      <c r="A3050" s="68" t="s">
        <v>3007</v>
      </c>
      <c r="B3050" s="68" t="s">
        <v>25508</v>
      </c>
      <c r="C3050" s="68" t="s">
        <v>16</v>
      </c>
      <c r="D3050" t="str">
        <f t="shared" si="47"/>
        <v>m3</v>
      </c>
    </row>
    <row r="3051" spans="1:4">
      <c r="A3051" s="68" t="s">
        <v>3008</v>
      </c>
      <c r="B3051" s="68" t="s">
        <v>25509</v>
      </c>
      <c r="C3051" s="68" t="s">
        <v>16</v>
      </c>
      <c r="D3051" t="str">
        <f t="shared" si="47"/>
        <v>m3</v>
      </c>
    </row>
    <row r="3052" spans="1:4">
      <c r="A3052" s="68" t="s">
        <v>3009</v>
      </c>
      <c r="B3052" s="68" t="s">
        <v>25509</v>
      </c>
      <c r="C3052" s="68" t="s">
        <v>16</v>
      </c>
      <c r="D3052" t="str">
        <f t="shared" si="47"/>
        <v>m3</v>
      </c>
    </row>
    <row r="3053" spans="1:4">
      <c r="A3053" s="68" t="s">
        <v>3010</v>
      </c>
      <c r="B3053" s="68" t="s">
        <v>25510</v>
      </c>
      <c r="C3053" s="68" t="s">
        <v>13</v>
      </c>
      <c r="D3053" t="str">
        <f t="shared" si="47"/>
        <v>m2</v>
      </c>
    </row>
    <row r="3054" spans="1:4">
      <c r="A3054" s="68" t="s">
        <v>3011</v>
      </c>
      <c r="B3054" s="68" t="s">
        <v>25510</v>
      </c>
      <c r="C3054" s="68" t="s">
        <v>13</v>
      </c>
      <c r="D3054" t="str">
        <f t="shared" si="47"/>
        <v>m2</v>
      </c>
    </row>
    <row r="3055" spans="1:4">
      <c r="A3055" s="68" t="s">
        <v>3012</v>
      </c>
      <c r="B3055" s="68" t="s">
        <v>25511</v>
      </c>
      <c r="C3055" s="68" t="s">
        <v>13</v>
      </c>
      <c r="D3055" t="str">
        <f t="shared" si="47"/>
        <v>m2</v>
      </c>
    </row>
    <row r="3056" spans="1:4">
      <c r="A3056" s="68" t="s">
        <v>3013</v>
      </c>
      <c r="B3056" s="68" t="s">
        <v>25511</v>
      </c>
      <c r="C3056" s="68" t="s">
        <v>13</v>
      </c>
      <c r="D3056" t="str">
        <f t="shared" si="47"/>
        <v>m2</v>
      </c>
    </row>
    <row r="3057" spans="1:4">
      <c r="A3057" s="68" t="s">
        <v>3014</v>
      </c>
      <c r="B3057" s="68" t="s">
        <v>25512</v>
      </c>
      <c r="C3057" s="68" t="s">
        <v>13</v>
      </c>
      <c r="D3057" t="str">
        <f t="shared" si="47"/>
        <v>m2</v>
      </c>
    </row>
    <row r="3058" spans="1:4">
      <c r="A3058" s="68" t="s">
        <v>3015</v>
      </c>
      <c r="B3058" s="68" t="s">
        <v>25512</v>
      </c>
      <c r="C3058" s="68" t="s">
        <v>13</v>
      </c>
      <c r="D3058" t="str">
        <f t="shared" si="47"/>
        <v>m2</v>
      </c>
    </row>
    <row r="3059" spans="1:4">
      <c r="A3059" s="68" t="s">
        <v>3016</v>
      </c>
      <c r="B3059" s="68" t="s">
        <v>25513</v>
      </c>
      <c r="C3059" s="68" t="s">
        <v>13</v>
      </c>
      <c r="D3059" t="str">
        <f t="shared" si="47"/>
        <v>m2</v>
      </c>
    </row>
    <row r="3060" spans="1:4">
      <c r="A3060" s="68" t="s">
        <v>157</v>
      </c>
      <c r="B3060" s="68" t="s">
        <v>25513</v>
      </c>
      <c r="C3060" s="68" t="s">
        <v>13</v>
      </c>
      <c r="D3060" t="str">
        <f t="shared" si="47"/>
        <v>m2</v>
      </c>
    </row>
    <row r="3061" spans="1:4">
      <c r="A3061" s="68" t="s">
        <v>3017</v>
      </c>
      <c r="B3061" s="68" t="s">
        <v>25514</v>
      </c>
      <c r="C3061" s="68" t="s">
        <v>13</v>
      </c>
      <c r="D3061" t="str">
        <f t="shared" si="47"/>
        <v>m2</v>
      </c>
    </row>
    <row r="3062" spans="1:4">
      <c r="A3062" s="68" t="s">
        <v>3018</v>
      </c>
      <c r="B3062" s="68" t="s">
        <v>25514</v>
      </c>
      <c r="C3062" s="68" t="s">
        <v>13</v>
      </c>
      <c r="D3062" t="str">
        <f t="shared" si="47"/>
        <v>m2</v>
      </c>
    </row>
    <row r="3063" spans="1:4">
      <c r="A3063" s="68" t="s">
        <v>3019</v>
      </c>
      <c r="B3063" s="68" t="s">
        <v>25515</v>
      </c>
      <c r="C3063" s="68" t="s">
        <v>13</v>
      </c>
      <c r="D3063" t="str">
        <f t="shared" si="47"/>
        <v>m2</v>
      </c>
    </row>
    <row r="3064" spans="1:4">
      <c r="A3064" s="68" t="s">
        <v>3020</v>
      </c>
      <c r="B3064" s="68" t="s">
        <v>25515</v>
      </c>
      <c r="C3064" s="68" t="s">
        <v>13</v>
      </c>
      <c r="D3064" t="str">
        <f t="shared" si="47"/>
        <v>m2</v>
      </c>
    </row>
    <row r="3065" spans="1:4">
      <c r="A3065" s="68" t="s">
        <v>3021</v>
      </c>
      <c r="B3065" s="68" t="s">
        <v>25516</v>
      </c>
      <c r="C3065" s="68" t="s">
        <v>13</v>
      </c>
      <c r="D3065" t="str">
        <f t="shared" si="47"/>
        <v>m2</v>
      </c>
    </row>
    <row r="3066" spans="1:4">
      <c r="A3066" s="68" t="s">
        <v>3022</v>
      </c>
      <c r="B3066" s="68" t="s">
        <v>25516</v>
      </c>
      <c r="C3066" s="68" t="s">
        <v>13</v>
      </c>
      <c r="D3066" t="str">
        <f t="shared" si="47"/>
        <v>m2</v>
      </c>
    </row>
    <row r="3067" spans="1:4">
      <c r="A3067" s="68" t="s">
        <v>3023</v>
      </c>
      <c r="B3067" s="68" t="s">
        <v>25517</v>
      </c>
      <c r="C3067" s="68" t="s">
        <v>13</v>
      </c>
      <c r="D3067" t="str">
        <f t="shared" si="47"/>
        <v>m2</v>
      </c>
    </row>
    <row r="3068" spans="1:4">
      <c r="A3068" s="68" t="s">
        <v>3024</v>
      </c>
      <c r="B3068" s="68" t="s">
        <v>25517</v>
      </c>
      <c r="C3068" s="68" t="s">
        <v>13</v>
      </c>
      <c r="D3068" t="str">
        <f t="shared" si="47"/>
        <v>m2</v>
      </c>
    </row>
    <row r="3069" spans="1:4">
      <c r="A3069" s="68" t="s">
        <v>3025</v>
      </c>
      <c r="B3069" s="68" t="s">
        <v>25518</v>
      </c>
      <c r="C3069" s="68" t="s">
        <v>16</v>
      </c>
      <c r="D3069" t="str">
        <f t="shared" si="47"/>
        <v>m3</v>
      </c>
    </row>
    <row r="3070" spans="1:4">
      <c r="A3070" s="68" t="s">
        <v>3026</v>
      </c>
      <c r="B3070" s="68" t="s">
        <v>25518</v>
      </c>
      <c r="C3070" s="68" t="s">
        <v>16</v>
      </c>
      <c r="D3070" t="str">
        <f t="shared" si="47"/>
        <v>m3</v>
      </c>
    </row>
    <row r="3071" spans="1:4">
      <c r="A3071" s="68" t="s">
        <v>3027</v>
      </c>
      <c r="B3071" s="68" t="s">
        <v>25519</v>
      </c>
      <c r="C3071" s="68" t="s">
        <v>13</v>
      </c>
      <c r="D3071" t="str">
        <f t="shared" si="47"/>
        <v>m2</v>
      </c>
    </row>
    <row r="3072" spans="1:4">
      <c r="A3072" s="68" t="s">
        <v>3028</v>
      </c>
      <c r="B3072" s="68" t="s">
        <v>25519</v>
      </c>
      <c r="C3072" s="68" t="s">
        <v>13</v>
      </c>
      <c r="D3072" t="str">
        <f t="shared" si="47"/>
        <v>m2</v>
      </c>
    </row>
    <row r="3073" spans="1:4">
      <c r="A3073" s="68" t="s">
        <v>3029</v>
      </c>
      <c r="B3073" s="68" t="s">
        <v>25520</v>
      </c>
      <c r="C3073" s="68" t="s">
        <v>16</v>
      </c>
      <c r="D3073" t="str">
        <f t="shared" si="47"/>
        <v>m3</v>
      </c>
    </row>
    <row r="3074" spans="1:4">
      <c r="A3074" s="68" t="s">
        <v>3030</v>
      </c>
      <c r="B3074" s="68" t="s">
        <v>25520</v>
      </c>
      <c r="C3074" s="68" t="s">
        <v>16</v>
      </c>
      <c r="D3074" t="str">
        <f t="shared" si="47"/>
        <v>m3</v>
      </c>
    </row>
    <row r="3075" spans="1:4">
      <c r="A3075" s="68" t="s">
        <v>3031</v>
      </c>
      <c r="B3075" s="68" t="s">
        <v>25521</v>
      </c>
      <c r="C3075" s="68" t="s">
        <v>16</v>
      </c>
      <c r="D3075" t="str">
        <f t="shared" si="47"/>
        <v>m3</v>
      </c>
    </row>
    <row r="3076" spans="1:4">
      <c r="A3076" s="68" t="s">
        <v>3032</v>
      </c>
      <c r="B3076" s="68" t="s">
        <v>25521</v>
      </c>
      <c r="C3076" s="68" t="s">
        <v>16</v>
      </c>
      <c r="D3076" t="str">
        <f t="shared" si="47"/>
        <v>m3</v>
      </c>
    </row>
    <row r="3077" spans="1:4">
      <c r="A3077" s="68" t="s">
        <v>23882</v>
      </c>
      <c r="B3077" s="68" t="s">
        <v>25522</v>
      </c>
      <c r="C3077" s="68" t="s">
        <v>13</v>
      </c>
      <c r="D3077" t="str">
        <f t="shared" si="47"/>
        <v>m2</v>
      </c>
    </row>
    <row r="3078" spans="1:4">
      <c r="A3078" s="68" t="s">
        <v>23883</v>
      </c>
      <c r="B3078" s="68" t="s">
        <v>25522</v>
      </c>
      <c r="C3078" s="68" t="s">
        <v>13</v>
      </c>
      <c r="D3078" t="str">
        <f t="shared" si="47"/>
        <v>m2</v>
      </c>
    </row>
    <row r="3079" spans="1:4">
      <c r="A3079" s="68" t="s">
        <v>23884</v>
      </c>
      <c r="B3079" s="68" t="s">
        <v>25523</v>
      </c>
      <c r="C3079" s="68" t="s">
        <v>13</v>
      </c>
      <c r="D3079" t="str">
        <f t="shared" ref="D3079:D3142" si="48">LOWER(C3079)</f>
        <v>m2</v>
      </c>
    </row>
    <row r="3080" spans="1:4">
      <c r="A3080" s="68" t="s">
        <v>23885</v>
      </c>
      <c r="B3080" s="68" t="s">
        <v>25523</v>
      </c>
      <c r="C3080" s="68" t="s">
        <v>13</v>
      </c>
      <c r="D3080" t="str">
        <f t="shared" si="48"/>
        <v>m2</v>
      </c>
    </row>
    <row r="3081" spans="1:4">
      <c r="A3081" s="68" t="s">
        <v>3033</v>
      </c>
      <c r="B3081" s="68" t="s">
        <v>25524</v>
      </c>
      <c r="C3081" s="68" t="s">
        <v>16</v>
      </c>
      <c r="D3081" t="str">
        <f t="shared" si="48"/>
        <v>m3</v>
      </c>
    </row>
    <row r="3082" spans="1:4">
      <c r="A3082" s="68" t="s">
        <v>3034</v>
      </c>
      <c r="B3082" s="68" t="s">
        <v>25524</v>
      </c>
      <c r="C3082" s="68" t="s">
        <v>16</v>
      </c>
      <c r="D3082" t="str">
        <f t="shared" si="48"/>
        <v>m3</v>
      </c>
    </row>
    <row r="3083" spans="1:4">
      <c r="A3083" s="68" t="s">
        <v>3035</v>
      </c>
      <c r="B3083" s="68" t="s">
        <v>25525</v>
      </c>
      <c r="C3083" s="68" t="s">
        <v>16</v>
      </c>
      <c r="D3083" t="str">
        <f t="shared" si="48"/>
        <v>m3</v>
      </c>
    </row>
    <row r="3084" spans="1:4">
      <c r="A3084" s="68" t="s">
        <v>3036</v>
      </c>
      <c r="B3084" s="68" t="s">
        <v>25525</v>
      </c>
      <c r="C3084" s="68" t="s">
        <v>16</v>
      </c>
      <c r="D3084" t="str">
        <f t="shared" si="48"/>
        <v>m3</v>
      </c>
    </row>
    <row r="3085" spans="1:4">
      <c r="A3085" s="68" t="s">
        <v>3037</v>
      </c>
      <c r="B3085" s="68" t="s">
        <v>25526</v>
      </c>
      <c r="C3085" s="68" t="s">
        <v>13</v>
      </c>
      <c r="D3085" t="str">
        <f t="shared" si="48"/>
        <v>m2</v>
      </c>
    </row>
    <row r="3086" spans="1:4">
      <c r="A3086" s="68" t="s">
        <v>3038</v>
      </c>
      <c r="B3086" s="68" t="s">
        <v>25526</v>
      </c>
      <c r="C3086" s="68" t="s">
        <v>13</v>
      </c>
      <c r="D3086" t="str">
        <f t="shared" si="48"/>
        <v>m2</v>
      </c>
    </row>
    <row r="3087" spans="1:4">
      <c r="A3087" s="68" t="s">
        <v>3039</v>
      </c>
      <c r="B3087" s="68" t="s">
        <v>25527</v>
      </c>
      <c r="C3087" s="68" t="s">
        <v>15</v>
      </c>
      <c r="D3087" t="str">
        <f t="shared" si="48"/>
        <v>un</v>
      </c>
    </row>
    <row r="3088" spans="1:4">
      <c r="A3088" s="68" t="s">
        <v>3040</v>
      </c>
      <c r="B3088" s="68" t="s">
        <v>25527</v>
      </c>
      <c r="C3088" s="68" t="s">
        <v>15</v>
      </c>
      <c r="D3088" t="str">
        <f t="shared" si="48"/>
        <v>un</v>
      </c>
    </row>
    <row r="3089" spans="1:4">
      <c r="A3089" s="68" t="s">
        <v>3041</v>
      </c>
      <c r="B3089" s="68" t="s">
        <v>25528</v>
      </c>
      <c r="C3089" s="68" t="s">
        <v>15</v>
      </c>
      <c r="D3089" t="str">
        <f t="shared" si="48"/>
        <v>un</v>
      </c>
    </row>
    <row r="3090" spans="1:4">
      <c r="A3090" s="68" t="s">
        <v>3042</v>
      </c>
      <c r="B3090" s="68" t="s">
        <v>25528</v>
      </c>
      <c r="C3090" s="68" t="s">
        <v>15</v>
      </c>
      <c r="D3090" t="str">
        <f t="shared" si="48"/>
        <v>un</v>
      </c>
    </row>
    <row r="3091" spans="1:4">
      <c r="A3091" s="68" t="s">
        <v>3043</v>
      </c>
      <c r="B3091" s="68" t="s">
        <v>25529</v>
      </c>
      <c r="C3091" s="68" t="s">
        <v>16</v>
      </c>
      <c r="D3091" t="str">
        <f t="shared" si="48"/>
        <v>m3</v>
      </c>
    </row>
    <row r="3092" spans="1:4">
      <c r="A3092" s="68" t="s">
        <v>3044</v>
      </c>
      <c r="B3092" s="68" t="s">
        <v>25529</v>
      </c>
      <c r="C3092" s="68" t="s">
        <v>16</v>
      </c>
      <c r="D3092" t="str">
        <f t="shared" si="48"/>
        <v>m3</v>
      </c>
    </row>
    <row r="3093" spans="1:4">
      <c r="A3093" s="68" t="s">
        <v>3045</v>
      </c>
      <c r="B3093" s="68" t="s">
        <v>25530</v>
      </c>
      <c r="C3093" s="68" t="s">
        <v>16</v>
      </c>
      <c r="D3093" t="str">
        <f t="shared" si="48"/>
        <v>m3</v>
      </c>
    </row>
    <row r="3094" spans="1:4">
      <c r="A3094" s="68" t="s">
        <v>3046</v>
      </c>
      <c r="B3094" s="68" t="s">
        <v>25530</v>
      </c>
      <c r="C3094" s="68" t="s">
        <v>16</v>
      </c>
      <c r="D3094" t="str">
        <f t="shared" si="48"/>
        <v>m3</v>
      </c>
    </row>
    <row r="3095" spans="1:4">
      <c r="A3095" s="68" t="s">
        <v>3047</v>
      </c>
      <c r="B3095" s="68" t="s">
        <v>25531</v>
      </c>
      <c r="C3095" s="68" t="s">
        <v>16</v>
      </c>
      <c r="D3095" t="str">
        <f t="shared" si="48"/>
        <v>m3</v>
      </c>
    </row>
    <row r="3096" spans="1:4">
      <c r="A3096" s="68" t="s">
        <v>3048</v>
      </c>
      <c r="B3096" s="68" t="s">
        <v>25531</v>
      </c>
      <c r="C3096" s="68" t="s">
        <v>16</v>
      </c>
      <c r="D3096" t="str">
        <f t="shared" si="48"/>
        <v>m3</v>
      </c>
    </row>
    <row r="3097" spans="1:4">
      <c r="A3097" s="68" t="s">
        <v>3049</v>
      </c>
      <c r="B3097" s="68" t="s">
        <v>25532</v>
      </c>
      <c r="C3097" s="68" t="s">
        <v>2731</v>
      </c>
      <c r="D3097" t="str">
        <f t="shared" si="48"/>
        <v>kg</v>
      </c>
    </row>
    <row r="3098" spans="1:4">
      <c r="A3098" s="68" t="s">
        <v>3050</v>
      </c>
      <c r="B3098" s="68" t="s">
        <v>25532</v>
      </c>
      <c r="C3098" s="68" t="s">
        <v>2731</v>
      </c>
      <c r="D3098" t="str">
        <f t="shared" si="48"/>
        <v>kg</v>
      </c>
    </row>
    <row r="3099" spans="1:4">
      <c r="A3099" s="68" t="s">
        <v>3051</v>
      </c>
      <c r="B3099" s="68" t="s">
        <v>25533</v>
      </c>
      <c r="C3099" s="68" t="s">
        <v>163</v>
      </c>
      <c r="D3099" t="str">
        <f t="shared" si="48"/>
        <v>t</v>
      </c>
    </row>
    <row r="3100" spans="1:4">
      <c r="A3100" s="68" t="s">
        <v>3052</v>
      </c>
      <c r="B3100" s="68" t="s">
        <v>25533</v>
      </c>
      <c r="C3100" s="68" t="s">
        <v>163</v>
      </c>
      <c r="D3100" t="str">
        <f t="shared" si="48"/>
        <v>t</v>
      </c>
    </row>
    <row r="3101" spans="1:4">
      <c r="A3101" s="68" t="s">
        <v>3053</v>
      </c>
      <c r="B3101" s="68" t="s">
        <v>25534</v>
      </c>
      <c r="C3101" s="68" t="s">
        <v>163</v>
      </c>
      <c r="D3101" t="str">
        <f t="shared" si="48"/>
        <v>t</v>
      </c>
    </row>
    <row r="3102" spans="1:4">
      <c r="A3102" s="68" t="s">
        <v>3054</v>
      </c>
      <c r="B3102" s="68" t="s">
        <v>25534</v>
      </c>
      <c r="C3102" s="68" t="s">
        <v>163</v>
      </c>
      <c r="D3102" t="str">
        <f t="shared" si="48"/>
        <v>t</v>
      </c>
    </row>
    <row r="3103" spans="1:4">
      <c r="A3103" s="68" t="s">
        <v>3055</v>
      </c>
      <c r="B3103" s="68" t="s">
        <v>25535</v>
      </c>
      <c r="C3103" s="68" t="s">
        <v>15</v>
      </c>
      <c r="D3103" t="str">
        <f t="shared" si="48"/>
        <v>un</v>
      </c>
    </row>
    <row r="3104" spans="1:4">
      <c r="A3104" s="68" t="s">
        <v>3056</v>
      </c>
      <c r="B3104" s="68" t="s">
        <v>25535</v>
      </c>
      <c r="C3104" s="68" t="s">
        <v>15</v>
      </c>
      <c r="D3104" t="str">
        <f t="shared" si="48"/>
        <v>un</v>
      </c>
    </row>
    <row r="3105" spans="1:4">
      <c r="A3105" s="68" t="s">
        <v>3057</v>
      </c>
      <c r="B3105" s="68" t="s">
        <v>25536</v>
      </c>
      <c r="C3105" s="68" t="s">
        <v>15</v>
      </c>
      <c r="D3105" t="str">
        <f t="shared" si="48"/>
        <v>un</v>
      </c>
    </row>
    <row r="3106" spans="1:4">
      <c r="A3106" s="68" t="s">
        <v>3058</v>
      </c>
      <c r="B3106" s="68" t="s">
        <v>25536</v>
      </c>
      <c r="C3106" s="68" t="s">
        <v>15</v>
      </c>
      <c r="D3106" t="str">
        <f t="shared" si="48"/>
        <v>un</v>
      </c>
    </row>
    <row r="3107" spans="1:4">
      <c r="A3107" s="68" t="s">
        <v>3059</v>
      </c>
      <c r="B3107" s="68" t="s">
        <v>25537</v>
      </c>
      <c r="C3107" s="68" t="s">
        <v>15</v>
      </c>
      <c r="D3107" t="str">
        <f t="shared" si="48"/>
        <v>un</v>
      </c>
    </row>
    <row r="3108" spans="1:4">
      <c r="A3108" s="68" t="s">
        <v>3060</v>
      </c>
      <c r="B3108" s="68" t="s">
        <v>25537</v>
      </c>
      <c r="C3108" s="68" t="s">
        <v>15</v>
      </c>
      <c r="D3108" t="str">
        <f t="shared" si="48"/>
        <v>un</v>
      </c>
    </row>
    <row r="3109" spans="1:4">
      <c r="A3109" s="68" t="s">
        <v>3061</v>
      </c>
      <c r="B3109" s="68" t="s">
        <v>25538</v>
      </c>
      <c r="C3109" s="68" t="s">
        <v>15</v>
      </c>
      <c r="D3109" t="str">
        <f t="shared" si="48"/>
        <v>un</v>
      </c>
    </row>
    <row r="3110" spans="1:4">
      <c r="A3110" s="68" t="s">
        <v>3062</v>
      </c>
      <c r="B3110" s="68" t="s">
        <v>25538</v>
      </c>
      <c r="C3110" s="68" t="s">
        <v>15</v>
      </c>
      <c r="D3110" t="str">
        <f t="shared" si="48"/>
        <v>un</v>
      </c>
    </row>
    <row r="3111" spans="1:4">
      <c r="A3111" s="68" t="s">
        <v>3063</v>
      </c>
      <c r="B3111" s="68" t="s">
        <v>25539</v>
      </c>
      <c r="C3111" s="68" t="s">
        <v>15</v>
      </c>
      <c r="D3111" t="str">
        <f t="shared" si="48"/>
        <v>un</v>
      </c>
    </row>
    <row r="3112" spans="1:4">
      <c r="A3112" s="68" t="s">
        <v>3064</v>
      </c>
      <c r="B3112" s="68" t="s">
        <v>25539</v>
      </c>
      <c r="C3112" s="68" t="s">
        <v>15</v>
      </c>
      <c r="D3112" t="str">
        <f t="shared" si="48"/>
        <v>un</v>
      </c>
    </row>
    <row r="3113" spans="1:4">
      <c r="A3113" s="68" t="s">
        <v>3065</v>
      </c>
      <c r="B3113" s="68" t="s">
        <v>25540</v>
      </c>
      <c r="C3113" s="68" t="s">
        <v>15</v>
      </c>
      <c r="D3113" t="str">
        <f t="shared" si="48"/>
        <v>un</v>
      </c>
    </row>
    <row r="3114" spans="1:4">
      <c r="A3114" s="68" t="s">
        <v>3066</v>
      </c>
      <c r="B3114" s="68" t="s">
        <v>25540</v>
      </c>
      <c r="C3114" s="68" t="s">
        <v>15</v>
      </c>
      <c r="D3114" t="str">
        <f t="shared" si="48"/>
        <v>un</v>
      </c>
    </row>
    <row r="3115" spans="1:4">
      <c r="A3115" s="68" t="s">
        <v>3067</v>
      </c>
      <c r="B3115" s="68" t="s">
        <v>25541</v>
      </c>
      <c r="C3115" s="68" t="s">
        <v>15</v>
      </c>
      <c r="D3115" t="str">
        <f t="shared" si="48"/>
        <v>un</v>
      </c>
    </row>
    <row r="3116" spans="1:4">
      <c r="A3116" s="68" t="s">
        <v>3068</v>
      </c>
      <c r="B3116" s="68" t="s">
        <v>25541</v>
      </c>
      <c r="C3116" s="68" t="s">
        <v>15</v>
      </c>
      <c r="D3116" t="str">
        <f t="shared" si="48"/>
        <v>un</v>
      </c>
    </row>
    <row r="3117" spans="1:4">
      <c r="A3117" s="68" t="s">
        <v>3069</v>
      </c>
      <c r="B3117" s="68" t="s">
        <v>25542</v>
      </c>
      <c r="C3117" s="68" t="s">
        <v>15</v>
      </c>
      <c r="D3117" t="str">
        <f t="shared" si="48"/>
        <v>un</v>
      </c>
    </row>
    <row r="3118" spans="1:4">
      <c r="A3118" s="68" t="s">
        <v>3070</v>
      </c>
      <c r="B3118" s="68" t="s">
        <v>25542</v>
      </c>
      <c r="C3118" s="68" t="s">
        <v>15</v>
      </c>
      <c r="D3118" t="str">
        <f t="shared" si="48"/>
        <v>un</v>
      </c>
    </row>
    <row r="3119" spans="1:4">
      <c r="A3119" s="68" t="s">
        <v>3071</v>
      </c>
      <c r="B3119" s="68" t="s">
        <v>25543</v>
      </c>
      <c r="C3119" s="68" t="s">
        <v>15</v>
      </c>
      <c r="D3119" t="str">
        <f t="shared" si="48"/>
        <v>un</v>
      </c>
    </row>
    <row r="3120" spans="1:4">
      <c r="A3120" s="68" t="s">
        <v>3072</v>
      </c>
      <c r="B3120" s="68" t="s">
        <v>25543</v>
      </c>
      <c r="C3120" s="68" t="s">
        <v>15</v>
      </c>
      <c r="D3120" t="str">
        <f t="shared" si="48"/>
        <v>un</v>
      </c>
    </row>
    <row r="3121" spans="1:4">
      <c r="A3121" s="68" t="s">
        <v>3073</v>
      </c>
      <c r="B3121" s="68" t="s">
        <v>25544</v>
      </c>
      <c r="C3121" s="68" t="s">
        <v>15</v>
      </c>
      <c r="D3121" t="str">
        <f t="shared" si="48"/>
        <v>un</v>
      </c>
    </row>
    <row r="3122" spans="1:4">
      <c r="A3122" s="68" t="s">
        <v>3074</v>
      </c>
      <c r="B3122" s="68" t="s">
        <v>25544</v>
      </c>
      <c r="C3122" s="68" t="s">
        <v>15</v>
      </c>
      <c r="D3122" t="str">
        <f t="shared" si="48"/>
        <v>un</v>
      </c>
    </row>
    <row r="3123" spans="1:4">
      <c r="A3123" s="68" t="s">
        <v>3075</v>
      </c>
      <c r="B3123" s="68" t="s">
        <v>25545</v>
      </c>
      <c r="C3123" s="68" t="s">
        <v>15</v>
      </c>
      <c r="D3123" t="str">
        <f t="shared" si="48"/>
        <v>un</v>
      </c>
    </row>
    <row r="3124" spans="1:4">
      <c r="A3124" s="68" t="s">
        <v>3076</v>
      </c>
      <c r="B3124" s="68" t="s">
        <v>25545</v>
      </c>
      <c r="C3124" s="68" t="s">
        <v>15</v>
      </c>
      <c r="D3124" t="str">
        <f t="shared" si="48"/>
        <v>un</v>
      </c>
    </row>
    <row r="3125" spans="1:4">
      <c r="A3125" s="68" t="s">
        <v>3077</v>
      </c>
      <c r="B3125" s="68" t="s">
        <v>25546</v>
      </c>
      <c r="C3125" s="68" t="s">
        <v>15</v>
      </c>
      <c r="D3125" t="str">
        <f t="shared" si="48"/>
        <v>un</v>
      </c>
    </row>
    <row r="3126" spans="1:4">
      <c r="A3126" s="68" t="s">
        <v>3078</v>
      </c>
      <c r="B3126" s="68" t="s">
        <v>25546</v>
      </c>
      <c r="C3126" s="68" t="s">
        <v>15</v>
      </c>
      <c r="D3126" t="str">
        <f t="shared" si="48"/>
        <v>un</v>
      </c>
    </row>
    <row r="3127" spans="1:4">
      <c r="A3127" s="68" t="s">
        <v>3079</v>
      </c>
      <c r="B3127" s="68" t="s">
        <v>25547</v>
      </c>
      <c r="C3127" s="68" t="s">
        <v>15</v>
      </c>
      <c r="D3127" t="str">
        <f t="shared" si="48"/>
        <v>un</v>
      </c>
    </row>
    <row r="3128" spans="1:4">
      <c r="A3128" s="68" t="s">
        <v>3080</v>
      </c>
      <c r="B3128" s="68" t="s">
        <v>25547</v>
      </c>
      <c r="C3128" s="68" t="s">
        <v>15</v>
      </c>
      <c r="D3128" t="str">
        <f t="shared" si="48"/>
        <v>un</v>
      </c>
    </row>
    <row r="3129" spans="1:4">
      <c r="A3129" s="68" t="s">
        <v>3081</v>
      </c>
      <c r="B3129" s="68" t="s">
        <v>24186</v>
      </c>
      <c r="C3129" s="68" t="s">
        <v>15</v>
      </c>
      <c r="D3129" t="str">
        <f t="shared" si="48"/>
        <v>un</v>
      </c>
    </row>
    <row r="3130" spans="1:4">
      <c r="A3130" s="68" t="s">
        <v>82</v>
      </c>
      <c r="B3130" s="68" t="s">
        <v>24186</v>
      </c>
      <c r="C3130" s="68" t="s">
        <v>15</v>
      </c>
      <c r="D3130" t="str">
        <f t="shared" si="48"/>
        <v>un</v>
      </c>
    </row>
    <row r="3131" spans="1:4">
      <c r="A3131" s="68" t="s">
        <v>3082</v>
      </c>
      <c r="B3131" s="68" t="s">
        <v>25548</v>
      </c>
      <c r="C3131" s="68" t="s">
        <v>15</v>
      </c>
      <c r="D3131" t="str">
        <f t="shared" si="48"/>
        <v>un</v>
      </c>
    </row>
    <row r="3132" spans="1:4">
      <c r="A3132" s="68" t="s">
        <v>3083</v>
      </c>
      <c r="B3132" s="68" t="s">
        <v>25548</v>
      </c>
      <c r="C3132" s="68" t="s">
        <v>15</v>
      </c>
      <c r="D3132" t="str">
        <f t="shared" si="48"/>
        <v>un</v>
      </c>
    </row>
    <row r="3133" spans="1:4">
      <c r="A3133" s="68" t="s">
        <v>3084</v>
      </c>
      <c r="B3133" s="68" t="s">
        <v>25549</v>
      </c>
      <c r="C3133" s="68" t="s">
        <v>15</v>
      </c>
      <c r="D3133" t="str">
        <f t="shared" si="48"/>
        <v>un</v>
      </c>
    </row>
    <row r="3134" spans="1:4">
      <c r="A3134" s="68" t="s">
        <v>3085</v>
      </c>
      <c r="B3134" s="68" t="s">
        <v>25549</v>
      </c>
      <c r="C3134" s="68" t="s">
        <v>15</v>
      </c>
      <c r="D3134" t="str">
        <f t="shared" si="48"/>
        <v>un</v>
      </c>
    </row>
    <row r="3135" spans="1:4">
      <c r="A3135" s="68" t="s">
        <v>3086</v>
      </c>
      <c r="B3135" s="68" t="s">
        <v>25550</v>
      </c>
      <c r="C3135" s="68" t="s">
        <v>15</v>
      </c>
      <c r="D3135" t="str">
        <f t="shared" si="48"/>
        <v>un</v>
      </c>
    </row>
    <row r="3136" spans="1:4">
      <c r="A3136" s="68" t="s">
        <v>3087</v>
      </c>
      <c r="B3136" s="68" t="s">
        <v>25550</v>
      </c>
      <c r="C3136" s="68" t="s">
        <v>15</v>
      </c>
      <c r="D3136" t="str">
        <f t="shared" si="48"/>
        <v>un</v>
      </c>
    </row>
    <row r="3137" spans="1:4">
      <c r="A3137" s="68" t="s">
        <v>3088</v>
      </c>
      <c r="B3137" s="68" t="s">
        <v>25551</v>
      </c>
      <c r="C3137" s="68" t="s">
        <v>15</v>
      </c>
      <c r="D3137" t="str">
        <f t="shared" si="48"/>
        <v>un</v>
      </c>
    </row>
    <row r="3138" spans="1:4">
      <c r="A3138" s="68" t="s">
        <v>3089</v>
      </c>
      <c r="B3138" s="68" t="s">
        <v>25551</v>
      </c>
      <c r="C3138" s="68" t="s">
        <v>15</v>
      </c>
      <c r="D3138" t="str">
        <f t="shared" si="48"/>
        <v>un</v>
      </c>
    </row>
    <row r="3139" spans="1:4">
      <c r="A3139" s="68" t="s">
        <v>3090</v>
      </c>
      <c r="B3139" s="68" t="s">
        <v>25552</v>
      </c>
      <c r="C3139" s="68" t="s">
        <v>16</v>
      </c>
      <c r="D3139" t="str">
        <f t="shared" si="48"/>
        <v>m3</v>
      </c>
    </row>
    <row r="3140" spans="1:4">
      <c r="A3140" s="68" t="s">
        <v>3091</v>
      </c>
      <c r="B3140" s="68" t="s">
        <v>25552</v>
      </c>
      <c r="C3140" s="68" t="s">
        <v>16</v>
      </c>
      <c r="D3140" t="str">
        <f t="shared" si="48"/>
        <v>m3</v>
      </c>
    </row>
    <row r="3141" spans="1:4">
      <c r="A3141" s="68" t="s">
        <v>3092</v>
      </c>
      <c r="B3141" s="68" t="s">
        <v>25553</v>
      </c>
      <c r="C3141" s="68" t="s">
        <v>16</v>
      </c>
      <c r="D3141" t="str">
        <f t="shared" si="48"/>
        <v>m3</v>
      </c>
    </row>
    <row r="3142" spans="1:4">
      <c r="A3142" s="68" t="s">
        <v>3093</v>
      </c>
      <c r="B3142" s="68" t="s">
        <v>25553</v>
      </c>
      <c r="C3142" s="68" t="s">
        <v>16</v>
      </c>
      <c r="D3142" t="str">
        <f t="shared" si="48"/>
        <v>m3</v>
      </c>
    </row>
    <row r="3143" spans="1:4">
      <c r="A3143" s="68" t="s">
        <v>3094</v>
      </c>
      <c r="B3143" s="68" t="s">
        <v>25554</v>
      </c>
      <c r="C3143" s="68" t="s">
        <v>16</v>
      </c>
      <c r="D3143" t="str">
        <f t="shared" ref="D3143:D3206" si="49">LOWER(C3143)</f>
        <v>m3</v>
      </c>
    </row>
    <row r="3144" spans="1:4">
      <c r="A3144" s="68" t="s">
        <v>3095</v>
      </c>
      <c r="B3144" s="68" t="s">
        <v>25554</v>
      </c>
      <c r="C3144" s="68" t="s">
        <v>16</v>
      </c>
      <c r="D3144" t="str">
        <f t="shared" si="49"/>
        <v>m3</v>
      </c>
    </row>
    <row r="3145" spans="1:4">
      <c r="A3145" s="68" t="s">
        <v>3096</v>
      </c>
      <c r="B3145" s="68" t="s">
        <v>25555</v>
      </c>
      <c r="C3145" s="68" t="s">
        <v>16</v>
      </c>
      <c r="D3145" t="str">
        <f t="shared" si="49"/>
        <v>m3</v>
      </c>
    </row>
    <row r="3146" spans="1:4">
      <c r="A3146" s="68" t="s">
        <v>3097</v>
      </c>
      <c r="B3146" s="68" t="s">
        <v>25555</v>
      </c>
      <c r="C3146" s="68" t="s">
        <v>16</v>
      </c>
      <c r="D3146" t="str">
        <f t="shared" si="49"/>
        <v>m3</v>
      </c>
    </row>
    <row r="3147" spans="1:4">
      <c r="A3147" s="68" t="s">
        <v>3098</v>
      </c>
      <c r="B3147" s="68" t="s">
        <v>25556</v>
      </c>
      <c r="C3147" s="68" t="s">
        <v>16</v>
      </c>
      <c r="D3147" t="str">
        <f t="shared" si="49"/>
        <v>m3</v>
      </c>
    </row>
    <row r="3148" spans="1:4">
      <c r="A3148" s="68" t="s">
        <v>3099</v>
      </c>
      <c r="B3148" s="68" t="s">
        <v>25556</v>
      </c>
      <c r="C3148" s="68" t="s">
        <v>16</v>
      </c>
      <c r="D3148" t="str">
        <f t="shared" si="49"/>
        <v>m3</v>
      </c>
    </row>
    <row r="3149" spans="1:4">
      <c r="A3149" s="68" t="s">
        <v>3100</v>
      </c>
      <c r="B3149" s="68" t="s">
        <v>25557</v>
      </c>
      <c r="C3149" s="68" t="s">
        <v>16</v>
      </c>
      <c r="D3149" t="str">
        <f t="shared" si="49"/>
        <v>m3</v>
      </c>
    </row>
    <row r="3150" spans="1:4">
      <c r="A3150" s="68" t="s">
        <v>3101</v>
      </c>
      <c r="B3150" s="68" t="s">
        <v>25557</v>
      </c>
      <c r="C3150" s="68" t="s">
        <v>16</v>
      </c>
      <c r="D3150" t="str">
        <f t="shared" si="49"/>
        <v>m3</v>
      </c>
    </row>
    <row r="3151" spans="1:4">
      <c r="A3151" s="68" t="s">
        <v>3102</v>
      </c>
      <c r="B3151" s="68" t="s">
        <v>25558</v>
      </c>
      <c r="C3151" s="68" t="s">
        <v>16</v>
      </c>
      <c r="D3151" t="str">
        <f t="shared" si="49"/>
        <v>m3</v>
      </c>
    </row>
    <row r="3152" spans="1:4">
      <c r="A3152" s="68" t="s">
        <v>3103</v>
      </c>
      <c r="B3152" s="68" t="s">
        <v>25558</v>
      </c>
      <c r="C3152" s="68" t="s">
        <v>16</v>
      </c>
      <c r="D3152" t="str">
        <f t="shared" si="49"/>
        <v>m3</v>
      </c>
    </row>
    <row r="3153" spans="1:4">
      <c r="A3153" s="68" t="s">
        <v>3104</v>
      </c>
      <c r="B3153" s="68" t="s">
        <v>25559</v>
      </c>
      <c r="C3153" s="68" t="s">
        <v>16</v>
      </c>
      <c r="D3153" t="str">
        <f t="shared" si="49"/>
        <v>m3</v>
      </c>
    </row>
    <row r="3154" spans="1:4">
      <c r="A3154" s="68" t="s">
        <v>3105</v>
      </c>
      <c r="B3154" s="68" t="s">
        <v>25559</v>
      </c>
      <c r="C3154" s="68" t="s">
        <v>16</v>
      </c>
      <c r="D3154" t="str">
        <f t="shared" si="49"/>
        <v>m3</v>
      </c>
    </row>
    <row r="3155" spans="1:4">
      <c r="A3155" s="68" t="s">
        <v>3106</v>
      </c>
      <c r="B3155" s="68" t="s">
        <v>25560</v>
      </c>
      <c r="C3155" s="68" t="s">
        <v>16</v>
      </c>
      <c r="D3155" t="str">
        <f t="shared" si="49"/>
        <v>m3</v>
      </c>
    </row>
    <row r="3156" spans="1:4">
      <c r="A3156" s="68" t="s">
        <v>3107</v>
      </c>
      <c r="B3156" s="68" t="s">
        <v>25560</v>
      </c>
      <c r="C3156" s="68" t="s">
        <v>16</v>
      </c>
      <c r="D3156" t="str">
        <f t="shared" si="49"/>
        <v>m3</v>
      </c>
    </row>
    <row r="3157" spans="1:4">
      <c r="A3157" s="68" t="s">
        <v>3108</v>
      </c>
      <c r="B3157" s="68" t="s">
        <v>25561</v>
      </c>
      <c r="C3157" s="68" t="s">
        <v>16</v>
      </c>
      <c r="D3157" t="str">
        <f t="shared" si="49"/>
        <v>m3</v>
      </c>
    </row>
    <row r="3158" spans="1:4">
      <c r="A3158" s="68" t="s">
        <v>3109</v>
      </c>
      <c r="B3158" s="68" t="s">
        <v>25561</v>
      </c>
      <c r="C3158" s="68" t="s">
        <v>16</v>
      </c>
      <c r="D3158" t="str">
        <f t="shared" si="49"/>
        <v>m3</v>
      </c>
    </row>
    <row r="3159" spans="1:4">
      <c r="A3159" s="68" t="s">
        <v>3110</v>
      </c>
      <c r="B3159" s="68" t="s">
        <v>25562</v>
      </c>
      <c r="C3159" s="68" t="s">
        <v>16</v>
      </c>
      <c r="D3159" t="str">
        <f t="shared" si="49"/>
        <v>m3</v>
      </c>
    </row>
    <row r="3160" spans="1:4">
      <c r="A3160" s="68" t="s">
        <v>3111</v>
      </c>
      <c r="B3160" s="68" t="s">
        <v>25562</v>
      </c>
      <c r="C3160" s="68" t="s">
        <v>16</v>
      </c>
      <c r="D3160" t="str">
        <f t="shared" si="49"/>
        <v>m3</v>
      </c>
    </row>
    <row r="3161" spans="1:4">
      <c r="A3161" s="68" t="s">
        <v>3112</v>
      </c>
      <c r="B3161" s="68" t="s">
        <v>25563</v>
      </c>
      <c r="C3161" s="68" t="s">
        <v>13</v>
      </c>
      <c r="D3161" t="str">
        <f t="shared" si="49"/>
        <v>m2</v>
      </c>
    </row>
    <row r="3162" spans="1:4">
      <c r="A3162" s="68" t="s">
        <v>3113</v>
      </c>
      <c r="B3162" s="68" t="s">
        <v>25563</v>
      </c>
      <c r="C3162" s="68" t="s">
        <v>13</v>
      </c>
      <c r="D3162" t="str">
        <f t="shared" si="49"/>
        <v>m2</v>
      </c>
    </row>
    <row r="3163" spans="1:4">
      <c r="A3163" s="68" t="s">
        <v>3114</v>
      </c>
      <c r="B3163" s="68" t="s">
        <v>25564</v>
      </c>
      <c r="C3163" s="68" t="s">
        <v>13</v>
      </c>
      <c r="D3163" t="str">
        <f t="shared" si="49"/>
        <v>m2</v>
      </c>
    </row>
    <row r="3164" spans="1:4">
      <c r="A3164" s="68" t="s">
        <v>3115</v>
      </c>
      <c r="B3164" s="68" t="s">
        <v>25564</v>
      </c>
      <c r="C3164" s="68" t="s">
        <v>13</v>
      </c>
      <c r="D3164" t="str">
        <f t="shared" si="49"/>
        <v>m2</v>
      </c>
    </row>
    <row r="3165" spans="1:4">
      <c r="A3165" s="68" t="s">
        <v>3116</v>
      </c>
      <c r="B3165" s="68" t="s">
        <v>25565</v>
      </c>
      <c r="C3165" s="68" t="s">
        <v>13</v>
      </c>
      <c r="D3165" t="str">
        <f t="shared" si="49"/>
        <v>m2</v>
      </c>
    </row>
    <row r="3166" spans="1:4">
      <c r="A3166" s="68" t="s">
        <v>3117</v>
      </c>
      <c r="B3166" s="68" t="s">
        <v>25565</v>
      </c>
      <c r="C3166" s="68" t="s">
        <v>13</v>
      </c>
      <c r="D3166" t="str">
        <f t="shared" si="49"/>
        <v>m2</v>
      </c>
    </row>
    <row r="3167" spans="1:4">
      <c r="A3167" s="68" t="s">
        <v>3118</v>
      </c>
      <c r="B3167" s="68" t="s">
        <v>25566</v>
      </c>
      <c r="C3167" s="68" t="s">
        <v>13</v>
      </c>
      <c r="D3167" t="str">
        <f t="shared" si="49"/>
        <v>m2</v>
      </c>
    </row>
    <row r="3168" spans="1:4">
      <c r="A3168" s="68" t="s">
        <v>3119</v>
      </c>
      <c r="B3168" s="68" t="s">
        <v>25566</v>
      </c>
      <c r="C3168" s="68" t="s">
        <v>13</v>
      </c>
      <c r="D3168" t="str">
        <f t="shared" si="49"/>
        <v>m2</v>
      </c>
    </row>
    <row r="3169" spans="1:4">
      <c r="A3169" s="68" t="s">
        <v>3120</v>
      </c>
      <c r="B3169" s="68" t="s">
        <v>25567</v>
      </c>
      <c r="C3169" s="68" t="s">
        <v>13</v>
      </c>
      <c r="D3169" t="str">
        <f t="shared" si="49"/>
        <v>m2</v>
      </c>
    </row>
    <row r="3170" spans="1:4">
      <c r="A3170" s="68" t="s">
        <v>3121</v>
      </c>
      <c r="B3170" s="68" t="s">
        <v>25567</v>
      </c>
      <c r="C3170" s="68" t="s">
        <v>13</v>
      </c>
      <c r="D3170" t="str">
        <f t="shared" si="49"/>
        <v>m2</v>
      </c>
    </row>
    <row r="3171" spans="1:4">
      <c r="A3171" s="68" t="s">
        <v>3122</v>
      </c>
      <c r="B3171" s="68" t="s">
        <v>25568</v>
      </c>
      <c r="C3171" s="68" t="s">
        <v>13</v>
      </c>
      <c r="D3171" t="str">
        <f t="shared" si="49"/>
        <v>m2</v>
      </c>
    </row>
    <row r="3172" spans="1:4">
      <c r="A3172" s="68" t="s">
        <v>3123</v>
      </c>
      <c r="B3172" s="68" t="s">
        <v>25568</v>
      </c>
      <c r="C3172" s="68" t="s">
        <v>13</v>
      </c>
      <c r="D3172" t="str">
        <f t="shared" si="49"/>
        <v>m2</v>
      </c>
    </row>
    <row r="3173" spans="1:4">
      <c r="A3173" s="68" t="s">
        <v>3124</v>
      </c>
      <c r="B3173" s="68" t="s">
        <v>25569</v>
      </c>
      <c r="C3173" s="68" t="s">
        <v>13</v>
      </c>
      <c r="D3173" t="str">
        <f t="shared" si="49"/>
        <v>m2</v>
      </c>
    </row>
    <row r="3174" spans="1:4">
      <c r="A3174" s="68" t="s">
        <v>3125</v>
      </c>
      <c r="B3174" s="68" t="s">
        <v>25569</v>
      </c>
      <c r="C3174" s="68" t="s">
        <v>13</v>
      </c>
      <c r="D3174" t="str">
        <f t="shared" si="49"/>
        <v>m2</v>
      </c>
    </row>
    <row r="3175" spans="1:4">
      <c r="A3175" s="68" t="s">
        <v>3126</v>
      </c>
      <c r="B3175" s="68" t="s">
        <v>25570</v>
      </c>
      <c r="C3175" s="68" t="s">
        <v>13</v>
      </c>
      <c r="D3175" t="str">
        <f t="shared" si="49"/>
        <v>m2</v>
      </c>
    </row>
    <row r="3176" spans="1:4">
      <c r="A3176" s="68" t="s">
        <v>3127</v>
      </c>
      <c r="B3176" s="68" t="s">
        <v>25570</v>
      </c>
      <c r="C3176" s="68" t="s">
        <v>13</v>
      </c>
      <c r="D3176" t="str">
        <f t="shared" si="49"/>
        <v>m2</v>
      </c>
    </row>
    <row r="3177" spans="1:4">
      <c r="A3177" s="68" t="s">
        <v>3128</v>
      </c>
      <c r="B3177" s="68" t="s">
        <v>25571</v>
      </c>
      <c r="C3177" s="68" t="s">
        <v>13</v>
      </c>
      <c r="D3177" t="str">
        <f t="shared" si="49"/>
        <v>m2</v>
      </c>
    </row>
    <row r="3178" spans="1:4">
      <c r="A3178" s="68" t="s">
        <v>3129</v>
      </c>
      <c r="B3178" s="68" t="s">
        <v>25571</v>
      </c>
      <c r="C3178" s="68" t="s">
        <v>13</v>
      </c>
      <c r="D3178" t="str">
        <f t="shared" si="49"/>
        <v>m2</v>
      </c>
    </row>
    <row r="3179" spans="1:4">
      <c r="A3179" s="68" t="s">
        <v>3130</v>
      </c>
      <c r="B3179" s="68" t="s">
        <v>25572</v>
      </c>
      <c r="C3179" s="68" t="s">
        <v>13</v>
      </c>
      <c r="D3179" t="str">
        <f t="shared" si="49"/>
        <v>m2</v>
      </c>
    </row>
    <row r="3180" spans="1:4">
      <c r="A3180" s="68" t="s">
        <v>3131</v>
      </c>
      <c r="B3180" s="68" t="s">
        <v>25572</v>
      </c>
      <c r="C3180" s="68" t="s">
        <v>13</v>
      </c>
      <c r="D3180" t="str">
        <f t="shared" si="49"/>
        <v>m2</v>
      </c>
    </row>
    <row r="3181" spans="1:4">
      <c r="A3181" s="68" t="s">
        <v>3132</v>
      </c>
      <c r="B3181" s="68" t="s">
        <v>25573</v>
      </c>
      <c r="C3181" s="68" t="s">
        <v>13</v>
      </c>
      <c r="D3181" t="str">
        <f t="shared" si="49"/>
        <v>m2</v>
      </c>
    </row>
    <row r="3182" spans="1:4">
      <c r="A3182" s="68" t="s">
        <v>3133</v>
      </c>
      <c r="B3182" s="68" t="s">
        <v>25573</v>
      </c>
      <c r="C3182" s="68" t="s">
        <v>13</v>
      </c>
      <c r="D3182" t="str">
        <f t="shared" si="49"/>
        <v>m2</v>
      </c>
    </row>
    <row r="3183" spans="1:4">
      <c r="A3183" s="68" t="s">
        <v>3134</v>
      </c>
      <c r="B3183" s="68" t="s">
        <v>25574</v>
      </c>
      <c r="C3183" s="68" t="s">
        <v>13</v>
      </c>
      <c r="D3183" t="str">
        <f t="shared" si="49"/>
        <v>m2</v>
      </c>
    </row>
    <row r="3184" spans="1:4">
      <c r="A3184" s="68" t="s">
        <v>3135</v>
      </c>
      <c r="B3184" s="68" t="s">
        <v>25574</v>
      </c>
      <c r="C3184" s="68" t="s">
        <v>13</v>
      </c>
      <c r="D3184" t="str">
        <f t="shared" si="49"/>
        <v>m2</v>
      </c>
    </row>
    <row r="3185" spans="1:4">
      <c r="A3185" s="68" t="s">
        <v>3136</v>
      </c>
      <c r="B3185" s="68" t="s">
        <v>25575</v>
      </c>
      <c r="C3185" s="68" t="s">
        <v>13</v>
      </c>
      <c r="D3185" t="str">
        <f t="shared" si="49"/>
        <v>m2</v>
      </c>
    </row>
    <row r="3186" spans="1:4">
      <c r="A3186" s="68" t="s">
        <v>3137</v>
      </c>
      <c r="B3186" s="68" t="s">
        <v>25575</v>
      </c>
      <c r="C3186" s="68" t="s">
        <v>13</v>
      </c>
      <c r="D3186" t="str">
        <f t="shared" si="49"/>
        <v>m2</v>
      </c>
    </row>
    <row r="3187" spans="1:4">
      <c r="A3187" s="68" t="s">
        <v>3138</v>
      </c>
      <c r="B3187" s="68" t="s">
        <v>25576</v>
      </c>
      <c r="C3187" s="68" t="s">
        <v>13</v>
      </c>
      <c r="D3187" t="str">
        <f t="shared" si="49"/>
        <v>m2</v>
      </c>
    </row>
    <row r="3188" spans="1:4">
      <c r="A3188" s="68" t="s">
        <v>3139</v>
      </c>
      <c r="B3188" s="68" t="s">
        <v>25576</v>
      </c>
      <c r="C3188" s="68" t="s">
        <v>13</v>
      </c>
      <c r="D3188" t="str">
        <f t="shared" si="49"/>
        <v>m2</v>
      </c>
    </row>
    <row r="3189" spans="1:4">
      <c r="A3189" s="68" t="s">
        <v>3140</v>
      </c>
      <c r="B3189" s="68" t="s">
        <v>25577</v>
      </c>
      <c r="C3189" s="68" t="s">
        <v>13</v>
      </c>
      <c r="D3189" t="str">
        <f t="shared" si="49"/>
        <v>m2</v>
      </c>
    </row>
    <row r="3190" spans="1:4">
      <c r="A3190" s="68" t="s">
        <v>3141</v>
      </c>
      <c r="B3190" s="68" t="s">
        <v>25577</v>
      </c>
      <c r="C3190" s="68" t="s">
        <v>13</v>
      </c>
      <c r="D3190" t="str">
        <f t="shared" si="49"/>
        <v>m2</v>
      </c>
    </row>
    <row r="3191" spans="1:4">
      <c r="A3191" s="68" t="s">
        <v>3142</v>
      </c>
      <c r="B3191" s="68" t="s">
        <v>25578</v>
      </c>
      <c r="C3191" s="68" t="s">
        <v>13</v>
      </c>
      <c r="D3191" t="str">
        <f t="shared" si="49"/>
        <v>m2</v>
      </c>
    </row>
    <row r="3192" spans="1:4">
      <c r="A3192" s="68" t="s">
        <v>3143</v>
      </c>
      <c r="B3192" s="68" t="s">
        <v>25578</v>
      </c>
      <c r="C3192" s="68" t="s">
        <v>13</v>
      </c>
      <c r="D3192" t="str">
        <f t="shared" si="49"/>
        <v>m2</v>
      </c>
    </row>
    <row r="3193" spans="1:4">
      <c r="A3193" s="68" t="s">
        <v>3144</v>
      </c>
      <c r="B3193" s="68" t="s">
        <v>25579</v>
      </c>
      <c r="C3193" s="68" t="s">
        <v>13</v>
      </c>
      <c r="D3193" t="str">
        <f t="shared" si="49"/>
        <v>m2</v>
      </c>
    </row>
    <row r="3194" spans="1:4">
      <c r="A3194" s="68" t="s">
        <v>3145</v>
      </c>
      <c r="B3194" s="68" t="s">
        <v>25579</v>
      </c>
      <c r="C3194" s="68" t="s">
        <v>13</v>
      </c>
      <c r="D3194" t="str">
        <f t="shared" si="49"/>
        <v>m2</v>
      </c>
    </row>
    <row r="3195" spans="1:4">
      <c r="A3195" s="68" t="s">
        <v>3146</v>
      </c>
      <c r="B3195" s="68" t="s">
        <v>25580</v>
      </c>
      <c r="C3195" s="68" t="s">
        <v>13</v>
      </c>
      <c r="D3195" t="str">
        <f t="shared" si="49"/>
        <v>m2</v>
      </c>
    </row>
    <row r="3196" spans="1:4">
      <c r="A3196" s="68" t="s">
        <v>3147</v>
      </c>
      <c r="B3196" s="68" t="s">
        <v>25580</v>
      </c>
      <c r="C3196" s="68" t="s">
        <v>13</v>
      </c>
      <c r="D3196" t="str">
        <f t="shared" si="49"/>
        <v>m2</v>
      </c>
    </row>
    <row r="3197" spans="1:4">
      <c r="A3197" s="68" t="s">
        <v>3148</v>
      </c>
      <c r="B3197" s="68" t="s">
        <v>25581</v>
      </c>
      <c r="C3197" s="68" t="s">
        <v>13</v>
      </c>
      <c r="D3197" t="str">
        <f t="shared" si="49"/>
        <v>m2</v>
      </c>
    </row>
    <row r="3198" spans="1:4">
      <c r="A3198" s="68" t="s">
        <v>3149</v>
      </c>
      <c r="B3198" s="68" t="s">
        <v>25581</v>
      </c>
      <c r="C3198" s="68" t="s">
        <v>13</v>
      </c>
      <c r="D3198" t="str">
        <f t="shared" si="49"/>
        <v>m2</v>
      </c>
    </row>
    <row r="3199" spans="1:4">
      <c r="A3199" s="68" t="s">
        <v>3150</v>
      </c>
      <c r="B3199" s="68" t="s">
        <v>25582</v>
      </c>
      <c r="C3199" s="68" t="s">
        <v>13</v>
      </c>
      <c r="D3199" t="str">
        <f t="shared" si="49"/>
        <v>m2</v>
      </c>
    </row>
    <row r="3200" spans="1:4">
      <c r="A3200" s="68" t="s">
        <v>3151</v>
      </c>
      <c r="B3200" s="68" t="s">
        <v>25582</v>
      </c>
      <c r="C3200" s="68" t="s">
        <v>13</v>
      </c>
      <c r="D3200" t="str">
        <f t="shared" si="49"/>
        <v>m2</v>
      </c>
    </row>
    <row r="3201" spans="1:4">
      <c r="A3201" s="68" t="s">
        <v>3152</v>
      </c>
      <c r="B3201" s="68" t="s">
        <v>25583</v>
      </c>
      <c r="C3201" s="68" t="s">
        <v>13</v>
      </c>
      <c r="D3201" t="str">
        <f t="shared" si="49"/>
        <v>m2</v>
      </c>
    </row>
    <row r="3202" spans="1:4">
      <c r="A3202" s="68" t="s">
        <v>3153</v>
      </c>
      <c r="B3202" s="68" t="s">
        <v>25583</v>
      </c>
      <c r="C3202" s="68" t="s">
        <v>13</v>
      </c>
      <c r="D3202" t="str">
        <f t="shared" si="49"/>
        <v>m2</v>
      </c>
    </row>
    <row r="3203" spans="1:4">
      <c r="A3203" s="68" t="s">
        <v>3154</v>
      </c>
      <c r="B3203" s="68" t="s">
        <v>25584</v>
      </c>
      <c r="C3203" s="68" t="s">
        <v>16</v>
      </c>
      <c r="D3203" t="str">
        <f t="shared" si="49"/>
        <v>m3</v>
      </c>
    </row>
    <row r="3204" spans="1:4">
      <c r="A3204" s="68" t="s">
        <v>3155</v>
      </c>
      <c r="B3204" s="68" t="s">
        <v>25584</v>
      </c>
      <c r="C3204" s="68" t="s">
        <v>16</v>
      </c>
      <c r="D3204" t="str">
        <f t="shared" si="49"/>
        <v>m3</v>
      </c>
    </row>
    <row r="3205" spans="1:4">
      <c r="A3205" s="68" t="s">
        <v>3156</v>
      </c>
      <c r="B3205" s="68" t="s">
        <v>25585</v>
      </c>
      <c r="C3205" s="68" t="s">
        <v>16</v>
      </c>
      <c r="D3205" t="str">
        <f t="shared" si="49"/>
        <v>m3</v>
      </c>
    </row>
    <row r="3206" spans="1:4">
      <c r="A3206" s="68" t="s">
        <v>3157</v>
      </c>
      <c r="B3206" s="68" t="s">
        <v>25585</v>
      </c>
      <c r="C3206" s="68" t="s">
        <v>16</v>
      </c>
      <c r="D3206" t="str">
        <f t="shared" si="49"/>
        <v>m3</v>
      </c>
    </row>
    <row r="3207" spans="1:4">
      <c r="A3207" s="68" t="s">
        <v>3158</v>
      </c>
      <c r="B3207" s="68" t="s">
        <v>25586</v>
      </c>
      <c r="C3207" s="68" t="s">
        <v>16</v>
      </c>
      <c r="D3207" t="str">
        <f t="shared" ref="D3207:D3270" si="50">LOWER(C3207)</f>
        <v>m3</v>
      </c>
    </row>
    <row r="3208" spans="1:4">
      <c r="A3208" s="68" t="s">
        <v>3159</v>
      </c>
      <c r="B3208" s="68" t="s">
        <v>25586</v>
      </c>
      <c r="C3208" s="68" t="s">
        <v>16</v>
      </c>
      <c r="D3208" t="str">
        <f t="shared" si="50"/>
        <v>m3</v>
      </c>
    </row>
    <row r="3209" spans="1:4">
      <c r="A3209" s="68" t="s">
        <v>3160</v>
      </c>
      <c r="B3209" s="68" t="s">
        <v>25587</v>
      </c>
      <c r="C3209" s="68" t="s">
        <v>16</v>
      </c>
      <c r="D3209" t="str">
        <f t="shared" si="50"/>
        <v>m3</v>
      </c>
    </row>
    <row r="3210" spans="1:4">
      <c r="A3210" s="68" t="s">
        <v>3161</v>
      </c>
      <c r="B3210" s="68" t="s">
        <v>25587</v>
      </c>
      <c r="C3210" s="68" t="s">
        <v>16</v>
      </c>
      <c r="D3210" t="str">
        <f t="shared" si="50"/>
        <v>m3</v>
      </c>
    </row>
    <row r="3211" spans="1:4">
      <c r="A3211" s="68" t="s">
        <v>3162</v>
      </c>
      <c r="B3211" s="68" t="s">
        <v>25588</v>
      </c>
      <c r="C3211" s="68" t="s">
        <v>13</v>
      </c>
      <c r="D3211" t="str">
        <f t="shared" si="50"/>
        <v>m2</v>
      </c>
    </row>
    <row r="3212" spans="1:4">
      <c r="A3212" s="68" t="s">
        <v>3163</v>
      </c>
      <c r="B3212" s="68" t="s">
        <v>25588</v>
      </c>
      <c r="C3212" s="68" t="s">
        <v>13</v>
      </c>
      <c r="D3212" t="str">
        <f t="shared" si="50"/>
        <v>m2</v>
      </c>
    </row>
    <row r="3213" spans="1:4">
      <c r="A3213" s="68" t="s">
        <v>3164</v>
      </c>
      <c r="B3213" s="68" t="s">
        <v>25589</v>
      </c>
      <c r="C3213" s="68" t="s">
        <v>13</v>
      </c>
      <c r="D3213" t="str">
        <f t="shared" si="50"/>
        <v>m2</v>
      </c>
    </row>
    <row r="3214" spans="1:4">
      <c r="A3214" s="68" t="s">
        <v>3165</v>
      </c>
      <c r="B3214" s="68" t="s">
        <v>25589</v>
      </c>
      <c r="C3214" s="68" t="s">
        <v>13</v>
      </c>
      <c r="D3214" t="str">
        <f t="shared" si="50"/>
        <v>m2</v>
      </c>
    </row>
    <row r="3215" spans="1:4">
      <c r="A3215" s="68" t="s">
        <v>3166</v>
      </c>
      <c r="B3215" s="68" t="s">
        <v>25590</v>
      </c>
      <c r="C3215" s="68" t="s">
        <v>13</v>
      </c>
      <c r="D3215" t="str">
        <f t="shared" si="50"/>
        <v>m2</v>
      </c>
    </row>
    <row r="3216" spans="1:4">
      <c r="A3216" s="68" t="s">
        <v>3167</v>
      </c>
      <c r="B3216" s="68" t="s">
        <v>25590</v>
      </c>
      <c r="C3216" s="68" t="s">
        <v>13</v>
      </c>
      <c r="D3216" t="str">
        <f t="shared" si="50"/>
        <v>m2</v>
      </c>
    </row>
    <row r="3217" spans="1:4">
      <c r="A3217" s="68" t="s">
        <v>3168</v>
      </c>
      <c r="B3217" s="68" t="s">
        <v>25591</v>
      </c>
      <c r="C3217" s="68" t="s">
        <v>13</v>
      </c>
      <c r="D3217" t="str">
        <f t="shared" si="50"/>
        <v>m2</v>
      </c>
    </row>
    <row r="3218" spans="1:4">
      <c r="A3218" s="68" t="s">
        <v>3169</v>
      </c>
      <c r="B3218" s="68" t="s">
        <v>25591</v>
      </c>
      <c r="C3218" s="68" t="s">
        <v>13</v>
      </c>
      <c r="D3218" t="str">
        <f t="shared" si="50"/>
        <v>m2</v>
      </c>
    </row>
    <row r="3219" spans="1:4">
      <c r="A3219" s="68" t="s">
        <v>3170</v>
      </c>
      <c r="B3219" s="68" t="s">
        <v>25592</v>
      </c>
      <c r="C3219" s="68" t="s">
        <v>13</v>
      </c>
      <c r="D3219" t="str">
        <f t="shared" si="50"/>
        <v>m2</v>
      </c>
    </row>
    <row r="3220" spans="1:4">
      <c r="A3220" s="68" t="s">
        <v>3171</v>
      </c>
      <c r="B3220" s="68" t="s">
        <v>25592</v>
      </c>
      <c r="C3220" s="68" t="s">
        <v>13</v>
      </c>
      <c r="D3220" t="str">
        <f t="shared" si="50"/>
        <v>m2</v>
      </c>
    </row>
    <row r="3221" spans="1:4">
      <c r="A3221" s="68" t="s">
        <v>3172</v>
      </c>
      <c r="B3221" s="68" t="s">
        <v>25593</v>
      </c>
      <c r="C3221" s="68" t="s">
        <v>13</v>
      </c>
      <c r="D3221" t="str">
        <f t="shared" si="50"/>
        <v>m2</v>
      </c>
    </row>
    <row r="3222" spans="1:4">
      <c r="A3222" s="68" t="s">
        <v>3173</v>
      </c>
      <c r="B3222" s="68" t="s">
        <v>25593</v>
      </c>
      <c r="C3222" s="68" t="s">
        <v>13</v>
      </c>
      <c r="D3222" t="str">
        <f t="shared" si="50"/>
        <v>m2</v>
      </c>
    </row>
    <row r="3223" spans="1:4">
      <c r="A3223" s="68" t="s">
        <v>3174</v>
      </c>
      <c r="B3223" s="68" t="s">
        <v>25594</v>
      </c>
      <c r="C3223" s="68" t="s">
        <v>13</v>
      </c>
      <c r="D3223" t="str">
        <f t="shared" si="50"/>
        <v>m2</v>
      </c>
    </row>
    <row r="3224" spans="1:4">
      <c r="A3224" s="68" t="s">
        <v>3175</v>
      </c>
      <c r="B3224" s="68" t="s">
        <v>25594</v>
      </c>
      <c r="C3224" s="68" t="s">
        <v>13</v>
      </c>
      <c r="D3224" t="str">
        <f t="shared" si="50"/>
        <v>m2</v>
      </c>
    </row>
    <row r="3225" spans="1:4">
      <c r="A3225" s="68" t="s">
        <v>3176</v>
      </c>
      <c r="B3225" s="68" t="s">
        <v>25595</v>
      </c>
      <c r="C3225" s="68" t="s">
        <v>14</v>
      </c>
      <c r="D3225" t="str">
        <f t="shared" si="50"/>
        <v>m</v>
      </c>
    </row>
    <row r="3226" spans="1:4">
      <c r="A3226" s="68" t="s">
        <v>3177</v>
      </c>
      <c r="B3226" s="68" t="s">
        <v>25595</v>
      </c>
      <c r="C3226" s="68" t="s">
        <v>14</v>
      </c>
      <c r="D3226" t="str">
        <f t="shared" si="50"/>
        <v>m</v>
      </c>
    </row>
    <row r="3227" spans="1:4">
      <c r="A3227" s="68" t="s">
        <v>3178</v>
      </c>
      <c r="B3227" s="68" t="s">
        <v>25596</v>
      </c>
      <c r="C3227" s="68" t="s">
        <v>14</v>
      </c>
      <c r="D3227" t="str">
        <f t="shared" si="50"/>
        <v>m</v>
      </c>
    </row>
    <row r="3228" spans="1:4">
      <c r="A3228" s="68" t="s">
        <v>3179</v>
      </c>
      <c r="B3228" s="68" t="s">
        <v>25596</v>
      </c>
      <c r="C3228" s="68" t="s">
        <v>14</v>
      </c>
      <c r="D3228" t="str">
        <f t="shared" si="50"/>
        <v>m</v>
      </c>
    </row>
    <row r="3229" spans="1:4">
      <c r="A3229" s="68" t="s">
        <v>3180</v>
      </c>
      <c r="B3229" s="68" t="s">
        <v>25597</v>
      </c>
      <c r="C3229" s="68" t="s">
        <v>14</v>
      </c>
      <c r="D3229" t="str">
        <f t="shared" si="50"/>
        <v>m</v>
      </c>
    </row>
    <row r="3230" spans="1:4">
      <c r="A3230" s="68" t="s">
        <v>3181</v>
      </c>
      <c r="B3230" s="68" t="s">
        <v>25597</v>
      </c>
      <c r="C3230" s="68" t="s">
        <v>14</v>
      </c>
      <c r="D3230" t="str">
        <f t="shared" si="50"/>
        <v>m</v>
      </c>
    </row>
    <row r="3231" spans="1:4">
      <c r="A3231" s="68" t="s">
        <v>3182</v>
      </c>
      <c r="B3231" s="68" t="s">
        <v>25598</v>
      </c>
      <c r="C3231" s="68" t="s">
        <v>13</v>
      </c>
      <c r="D3231" t="str">
        <f t="shared" si="50"/>
        <v>m2</v>
      </c>
    </row>
    <row r="3232" spans="1:4">
      <c r="A3232" s="68" t="s">
        <v>3183</v>
      </c>
      <c r="B3232" s="68" t="s">
        <v>25598</v>
      </c>
      <c r="C3232" s="68" t="s">
        <v>13</v>
      </c>
      <c r="D3232" t="str">
        <f t="shared" si="50"/>
        <v>m2</v>
      </c>
    </row>
    <row r="3233" spans="1:4">
      <c r="A3233" s="68" t="s">
        <v>3184</v>
      </c>
      <c r="B3233" s="68" t="s">
        <v>25599</v>
      </c>
      <c r="C3233" s="68" t="s">
        <v>13</v>
      </c>
      <c r="D3233" t="str">
        <f t="shared" si="50"/>
        <v>m2</v>
      </c>
    </row>
    <row r="3234" spans="1:4">
      <c r="A3234" s="68" t="s">
        <v>3185</v>
      </c>
      <c r="B3234" s="68" t="s">
        <v>25599</v>
      </c>
      <c r="C3234" s="68" t="s">
        <v>13</v>
      </c>
      <c r="D3234" t="str">
        <f t="shared" si="50"/>
        <v>m2</v>
      </c>
    </row>
    <row r="3235" spans="1:4">
      <c r="A3235" s="68" t="s">
        <v>3186</v>
      </c>
      <c r="B3235" s="68" t="s">
        <v>25600</v>
      </c>
      <c r="C3235" s="68" t="s">
        <v>13</v>
      </c>
      <c r="D3235" t="str">
        <f t="shared" si="50"/>
        <v>m2</v>
      </c>
    </row>
    <row r="3236" spans="1:4">
      <c r="A3236" s="68" t="s">
        <v>3187</v>
      </c>
      <c r="B3236" s="68" t="s">
        <v>25600</v>
      </c>
      <c r="C3236" s="68" t="s">
        <v>13</v>
      </c>
      <c r="D3236" t="str">
        <f t="shared" si="50"/>
        <v>m2</v>
      </c>
    </row>
    <row r="3237" spans="1:4">
      <c r="A3237" s="68" t="s">
        <v>3188</v>
      </c>
      <c r="B3237" s="68" t="s">
        <v>25601</v>
      </c>
      <c r="C3237" s="68" t="s">
        <v>13</v>
      </c>
      <c r="D3237" t="str">
        <f t="shared" si="50"/>
        <v>m2</v>
      </c>
    </row>
    <row r="3238" spans="1:4">
      <c r="A3238" s="68" t="s">
        <v>3189</v>
      </c>
      <c r="B3238" s="68" t="s">
        <v>25601</v>
      </c>
      <c r="C3238" s="68" t="s">
        <v>13</v>
      </c>
      <c r="D3238" t="str">
        <f t="shared" si="50"/>
        <v>m2</v>
      </c>
    </row>
    <row r="3239" spans="1:4">
      <c r="A3239" s="68" t="s">
        <v>3190</v>
      </c>
      <c r="B3239" s="68" t="s">
        <v>25602</v>
      </c>
      <c r="C3239" s="68" t="s">
        <v>13</v>
      </c>
      <c r="D3239" t="str">
        <f t="shared" si="50"/>
        <v>m2</v>
      </c>
    </row>
    <row r="3240" spans="1:4">
      <c r="A3240" s="68" t="s">
        <v>3191</v>
      </c>
      <c r="B3240" s="68" t="s">
        <v>25602</v>
      </c>
      <c r="C3240" s="68" t="s">
        <v>13</v>
      </c>
      <c r="D3240" t="str">
        <f t="shared" si="50"/>
        <v>m2</v>
      </c>
    </row>
    <row r="3241" spans="1:4">
      <c r="A3241" s="68" t="s">
        <v>23886</v>
      </c>
      <c r="B3241" s="68" t="s">
        <v>25603</v>
      </c>
      <c r="C3241" s="68" t="s">
        <v>13</v>
      </c>
      <c r="D3241" t="str">
        <f t="shared" si="50"/>
        <v>m2</v>
      </c>
    </row>
    <row r="3242" spans="1:4">
      <c r="A3242" s="68" t="s">
        <v>23887</v>
      </c>
      <c r="B3242" s="68" t="s">
        <v>25603</v>
      </c>
      <c r="C3242" s="68" t="s">
        <v>13</v>
      </c>
      <c r="D3242" t="str">
        <f t="shared" si="50"/>
        <v>m2</v>
      </c>
    </row>
    <row r="3243" spans="1:4">
      <c r="A3243" s="68" t="s">
        <v>3192</v>
      </c>
      <c r="B3243" s="68" t="s">
        <v>25604</v>
      </c>
      <c r="C3243" s="68" t="s">
        <v>13</v>
      </c>
      <c r="D3243" t="str">
        <f t="shared" si="50"/>
        <v>m2</v>
      </c>
    </row>
    <row r="3244" spans="1:4">
      <c r="A3244" s="68" t="s">
        <v>3193</v>
      </c>
      <c r="B3244" s="68" t="s">
        <v>25604</v>
      </c>
      <c r="C3244" s="68" t="s">
        <v>13</v>
      </c>
      <c r="D3244" t="str">
        <f t="shared" si="50"/>
        <v>m2</v>
      </c>
    </row>
    <row r="3245" spans="1:4">
      <c r="A3245" s="68" t="s">
        <v>23888</v>
      </c>
      <c r="B3245" s="68" t="s">
        <v>25605</v>
      </c>
      <c r="C3245" s="68" t="s">
        <v>13</v>
      </c>
      <c r="D3245" t="str">
        <f t="shared" si="50"/>
        <v>m2</v>
      </c>
    </row>
    <row r="3246" spans="1:4">
      <c r="A3246" s="68" t="s">
        <v>23889</v>
      </c>
      <c r="B3246" s="68" t="s">
        <v>25605</v>
      </c>
      <c r="C3246" s="68" t="s">
        <v>13</v>
      </c>
      <c r="D3246" t="str">
        <f t="shared" si="50"/>
        <v>m2</v>
      </c>
    </row>
    <row r="3247" spans="1:4">
      <c r="A3247" s="68" t="s">
        <v>3194</v>
      </c>
      <c r="B3247" s="68" t="s">
        <v>25606</v>
      </c>
      <c r="C3247" s="68" t="s">
        <v>13</v>
      </c>
      <c r="D3247" t="str">
        <f t="shared" si="50"/>
        <v>m2</v>
      </c>
    </row>
    <row r="3248" spans="1:4">
      <c r="A3248" s="68" t="s">
        <v>3195</v>
      </c>
      <c r="B3248" s="68" t="s">
        <v>25606</v>
      </c>
      <c r="C3248" s="68" t="s">
        <v>13</v>
      </c>
      <c r="D3248" t="str">
        <f t="shared" si="50"/>
        <v>m2</v>
      </c>
    </row>
    <row r="3249" spans="1:4">
      <c r="A3249" s="68" t="s">
        <v>23334</v>
      </c>
      <c r="B3249" s="68" t="s">
        <v>25607</v>
      </c>
      <c r="C3249" s="68" t="s">
        <v>13</v>
      </c>
      <c r="D3249" t="str">
        <f t="shared" si="50"/>
        <v>m2</v>
      </c>
    </row>
    <row r="3250" spans="1:4">
      <c r="A3250" s="68" t="s">
        <v>23335</v>
      </c>
      <c r="B3250" s="68" t="s">
        <v>25607</v>
      </c>
      <c r="C3250" s="68" t="s">
        <v>13</v>
      </c>
      <c r="D3250" t="str">
        <f t="shared" si="50"/>
        <v>m2</v>
      </c>
    </row>
    <row r="3251" spans="1:4">
      <c r="A3251" s="68" t="s">
        <v>3196</v>
      </c>
      <c r="B3251" s="68" t="s">
        <v>25608</v>
      </c>
      <c r="C3251" s="68" t="s">
        <v>14</v>
      </c>
      <c r="D3251" t="str">
        <f t="shared" si="50"/>
        <v>m</v>
      </c>
    </row>
    <row r="3252" spans="1:4">
      <c r="A3252" s="68" t="s">
        <v>3197</v>
      </c>
      <c r="B3252" s="68" t="s">
        <v>25608</v>
      </c>
      <c r="C3252" s="68" t="s">
        <v>14</v>
      </c>
      <c r="D3252" t="str">
        <f t="shared" si="50"/>
        <v>m</v>
      </c>
    </row>
    <row r="3253" spans="1:4">
      <c r="A3253" s="68" t="s">
        <v>23890</v>
      </c>
      <c r="B3253" s="68" t="s">
        <v>25609</v>
      </c>
      <c r="C3253" s="68" t="s">
        <v>13</v>
      </c>
      <c r="D3253" t="str">
        <f t="shared" si="50"/>
        <v>m2</v>
      </c>
    </row>
    <row r="3254" spans="1:4">
      <c r="A3254" s="68" t="s">
        <v>23891</v>
      </c>
      <c r="B3254" s="68" t="s">
        <v>25609</v>
      </c>
      <c r="C3254" s="68" t="s">
        <v>13</v>
      </c>
      <c r="D3254" t="str">
        <f t="shared" si="50"/>
        <v>m2</v>
      </c>
    </row>
    <row r="3255" spans="1:4">
      <c r="A3255" s="68" t="s">
        <v>23892</v>
      </c>
      <c r="B3255" s="68" t="s">
        <v>25610</v>
      </c>
      <c r="C3255" s="68" t="s">
        <v>13</v>
      </c>
      <c r="D3255" t="str">
        <f t="shared" si="50"/>
        <v>m2</v>
      </c>
    </row>
    <row r="3256" spans="1:4">
      <c r="A3256" s="68" t="s">
        <v>23893</v>
      </c>
      <c r="B3256" s="68" t="s">
        <v>25610</v>
      </c>
      <c r="C3256" s="68" t="s">
        <v>13</v>
      </c>
      <c r="D3256" t="str">
        <f t="shared" si="50"/>
        <v>m2</v>
      </c>
    </row>
    <row r="3257" spans="1:4">
      <c r="A3257" s="68" t="s">
        <v>23894</v>
      </c>
      <c r="B3257" s="68" t="s">
        <v>25611</v>
      </c>
      <c r="C3257" s="68" t="s">
        <v>13</v>
      </c>
      <c r="D3257" t="str">
        <f t="shared" si="50"/>
        <v>m2</v>
      </c>
    </row>
    <row r="3258" spans="1:4">
      <c r="A3258" s="68" t="s">
        <v>23895</v>
      </c>
      <c r="B3258" s="68" t="s">
        <v>25611</v>
      </c>
      <c r="C3258" s="68" t="s">
        <v>13</v>
      </c>
      <c r="D3258" t="str">
        <f t="shared" si="50"/>
        <v>m2</v>
      </c>
    </row>
    <row r="3259" spans="1:4">
      <c r="A3259" s="68" t="s">
        <v>3198</v>
      </c>
      <c r="B3259" s="68" t="s">
        <v>25612</v>
      </c>
      <c r="C3259" s="68" t="s">
        <v>1801</v>
      </c>
      <c r="D3259" t="str">
        <f t="shared" si="50"/>
        <v>m2xmes</v>
      </c>
    </row>
    <row r="3260" spans="1:4">
      <c r="A3260" s="68" t="s">
        <v>3199</v>
      </c>
      <c r="B3260" s="68" t="s">
        <v>25612</v>
      </c>
      <c r="C3260" s="68" t="s">
        <v>1801</v>
      </c>
      <c r="D3260" t="str">
        <f t="shared" si="50"/>
        <v>m2xmes</v>
      </c>
    </row>
    <row r="3261" spans="1:4">
      <c r="A3261" s="68" t="s">
        <v>3200</v>
      </c>
      <c r="B3261" s="68" t="s">
        <v>25613</v>
      </c>
      <c r="C3261" s="68" t="s">
        <v>3201</v>
      </c>
      <c r="D3261" t="str">
        <f t="shared" si="50"/>
        <v>mxmes</v>
      </c>
    </row>
    <row r="3262" spans="1:4">
      <c r="A3262" s="68" t="s">
        <v>3202</v>
      </c>
      <c r="B3262" s="68" t="s">
        <v>25613</v>
      </c>
      <c r="C3262" s="68" t="s">
        <v>3201</v>
      </c>
      <c r="D3262" t="str">
        <f t="shared" si="50"/>
        <v>mxmes</v>
      </c>
    </row>
    <row r="3263" spans="1:4">
      <c r="A3263" s="68" t="s">
        <v>3203</v>
      </c>
      <c r="B3263" s="68" t="s">
        <v>25614</v>
      </c>
      <c r="C3263" s="68" t="s">
        <v>35</v>
      </c>
      <c r="D3263" t="str">
        <f t="shared" si="50"/>
        <v>unxmes</v>
      </c>
    </row>
    <row r="3264" spans="1:4">
      <c r="A3264" s="68" t="s">
        <v>3204</v>
      </c>
      <c r="B3264" s="68" t="s">
        <v>25614</v>
      </c>
      <c r="C3264" s="68" t="s">
        <v>35</v>
      </c>
      <c r="D3264" t="str">
        <f t="shared" si="50"/>
        <v>unxmes</v>
      </c>
    </row>
    <row r="3265" spans="1:4">
      <c r="A3265" s="68" t="s">
        <v>3205</v>
      </c>
      <c r="B3265" s="68" t="s">
        <v>25615</v>
      </c>
      <c r="C3265" s="68" t="s">
        <v>35</v>
      </c>
      <c r="D3265" t="str">
        <f t="shared" si="50"/>
        <v>unxmes</v>
      </c>
    </row>
    <row r="3266" spans="1:4">
      <c r="A3266" s="68" t="s">
        <v>3206</v>
      </c>
      <c r="B3266" s="68" t="s">
        <v>25615</v>
      </c>
      <c r="C3266" s="68" t="s">
        <v>35</v>
      </c>
      <c r="D3266" t="str">
        <f t="shared" si="50"/>
        <v>unxmes</v>
      </c>
    </row>
    <row r="3267" spans="1:4">
      <c r="A3267" s="68" t="s">
        <v>3207</v>
      </c>
      <c r="B3267" s="68" t="s">
        <v>25616</v>
      </c>
      <c r="C3267" s="68" t="s">
        <v>35</v>
      </c>
      <c r="D3267" t="str">
        <f t="shared" si="50"/>
        <v>unxmes</v>
      </c>
    </row>
    <row r="3268" spans="1:4">
      <c r="A3268" s="68" t="s">
        <v>3208</v>
      </c>
      <c r="B3268" s="68" t="s">
        <v>25616</v>
      </c>
      <c r="C3268" s="68" t="s">
        <v>35</v>
      </c>
      <c r="D3268" t="str">
        <f t="shared" si="50"/>
        <v>unxmes</v>
      </c>
    </row>
    <row r="3269" spans="1:4">
      <c r="A3269" s="68" t="s">
        <v>23896</v>
      </c>
      <c r="B3269" s="68" t="s">
        <v>25617</v>
      </c>
      <c r="C3269" s="68" t="s">
        <v>35</v>
      </c>
      <c r="D3269" t="str">
        <f t="shared" si="50"/>
        <v>unxmes</v>
      </c>
    </row>
    <row r="3270" spans="1:4">
      <c r="A3270" s="68" t="s">
        <v>23897</v>
      </c>
      <c r="B3270" s="68" t="s">
        <v>25617</v>
      </c>
      <c r="C3270" s="68" t="s">
        <v>35</v>
      </c>
      <c r="D3270" t="str">
        <f t="shared" si="50"/>
        <v>unxmes</v>
      </c>
    </row>
    <row r="3271" spans="1:4">
      <c r="A3271" s="68" t="s">
        <v>24029</v>
      </c>
      <c r="B3271" s="68" t="s">
        <v>25618</v>
      </c>
      <c r="C3271" s="68" t="s">
        <v>35</v>
      </c>
      <c r="D3271" t="str">
        <f t="shared" ref="D3271:D3334" si="51">LOWER(C3271)</f>
        <v>unxmes</v>
      </c>
    </row>
    <row r="3272" spans="1:4">
      <c r="A3272" s="68" t="s">
        <v>24030</v>
      </c>
      <c r="B3272" s="68" t="s">
        <v>25618</v>
      </c>
      <c r="C3272" s="68" t="s">
        <v>35</v>
      </c>
      <c r="D3272" t="str">
        <f t="shared" si="51"/>
        <v>unxmes</v>
      </c>
    </row>
    <row r="3273" spans="1:4">
      <c r="A3273" s="68" t="s">
        <v>3209</v>
      </c>
      <c r="B3273" s="68" t="s">
        <v>25619</v>
      </c>
      <c r="C3273" s="68" t="s">
        <v>1801</v>
      </c>
      <c r="D3273" t="str">
        <f t="shared" si="51"/>
        <v>m2xmes</v>
      </c>
    </row>
    <row r="3274" spans="1:4">
      <c r="A3274" s="68" t="s">
        <v>3210</v>
      </c>
      <c r="B3274" s="68" t="s">
        <v>25619</v>
      </c>
      <c r="C3274" s="68" t="s">
        <v>1801</v>
      </c>
      <c r="D3274" t="str">
        <f t="shared" si="51"/>
        <v>m2xmes</v>
      </c>
    </row>
    <row r="3275" spans="1:4">
      <c r="A3275" s="68" t="s">
        <v>3211</v>
      </c>
      <c r="B3275" s="68" t="s">
        <v>25620</v>
      </c>
      <c r="C3275" s="68" t="s">
        <v>35</v>
      </c>
      <c r="D3275" t="str">
        <f t="shared" si="51"/>
        <v>unxmes</v>
      </c>
    </row>
    <row r="3276" spans="1:4">
      <c r="A3276" s="68" t="s">
        <v>3212</v>
      </c>
      <c r="B3276" s="68" t="s">
        <v>25620</v>
      </c>
      <c r="C3276" s="68" t="s">
        <v>35</v>
      </c>
      <c r="D3276" t="str">
        <f t="shared" si="51"/>
        <v>unxmes</v>
      </c>
    </row>
    <row r="3277" spans="1:4">
      <c r="A3277" s="68" t="s">
        <v>3213</v>
      </c>
      <c r="B3277" s="68" t="s">
        <v>25621</v>
      </c>
      <c r="C3277" s="68" t="s">
        <v>13</v>
      </c>
      <c r="D3277" t="str">
        <f t="shared" si="51"/>
        <v>m2</v>
      </c>
    </row>
    <row r="3278" spans="1:4">
      <c r="A3278" s="68" t="s">
        <v>3214</v>
      </c>
      <c r="B3278" s="68" t="s">
        <v>25621</v>
      </c>
      <c r="C3278" s="68" t="s">
        <v>13</v>
      </c>
      <c r="D3278" t="str">
        <f t="shared" si="51"/>
        <v>m2</v>
      </c>
    </row>
    <row r="3279" spans="1:4">
      <c r="A3279" s="68" t="s">
        <v>3215</v>
      </c>
      <c r="B3279" s="68" t="s">
        <v>25622</v>
      </c>
      <c r="C3279" s="68" t="s">
        <v>14</v>
      </c>
      <c r="D3279" t="str">
        <f t="shared" si="51"/>
        <v>m</v>
      </c>
    </row>
    <row r="3280" spans="1:4">
      <c r="A3280" s="68" t="s">
        <v>3216</v>
      </c>
      <c r="B3280" s="68" t="s">
        <v>25622</v>
      </c>
      <c r="C3280" s="68" t="s">
        <v>14</v>
      </c>
      <c r="D3280" t="str">
        <f t="shared" si="51"/>
        <v>m</v>
      </c>
    </row>
    <row r="3281" spans="1:4">
      <c r="A3281" s="68" t="s">
        <v>3217</v>
      </c>
      <c r="B3281" s="68" t="s">
        <v>25623</v>
      </c>
      <c r="C3281" s="68" t="s">
        <v>15</v>
      </c>
      <c r="D3281" t="str">
        <f t="shared" si="51"/>
        <v>un</v>
      </c>
    </row>
    <row r="3282" spans="1:4">
      <c r="A3282" s="68" t="s">
        <v>3218</v>
      </c>
      <c r="B3282" s="68" t="s">
        <v>25623</v>
      </c>
      <c r="C3282" s="68" t="s">
        <v>15</v>
      </c>
      <c r="D3282" t="str">
        <f t="shared" si="51"/>
        <v>un</v>
      </c>
    </row>
    <row r="3283" spans="1:4">
      <c r="A3283" s="68" t="s">
        <v>3219</v>
      </c>
      <c r="B3283" s="68" t="s">
        <v>25624</v>
      </c>
      <c r="C3283" s="68" t="s">
        <v>15</v>
      </c>
      <c r="D3283" t="str">
        <f t="shared" si="51"/>
        <v>un</v>
      </c>
    </row>
    <row r="3284" spans="1:4">
      <c r="A3284" s="68" t="s">
        <v>3220</v>
      </c>
      <c r="B3284" s="68" t="s">
        <v>25624</v>
      </c>
      <c r="C3284" s="68" t="s">
        <v>15</v>
      </c>
      <c r="D3284" t="str">
        <f t="shared" si="51"/>
        <v>un</v>
      </c>
    </row>
    <row r="3285" spans="1:4">
      <c r="A3285" s="68" t="s">
        <v>3221</v>
      </c>
      <c r="B3285" s="68" t="s">
        <v>25625</v>
      </c>
      <c r="C3285" s="68" t="s">
        <v>15</v>
      </c>
      <c r="D3285" t="str">
        <f t="shared" si="51"/>
        <v>un</v>
      </c>
    </row>
    <row r="3286" spans="1:4">
      <c r="A3286" s="68" t="s">
        <v>3222</v>
      </c>
      <c r="B3286" s="68" t="s">
        <v>25625</v>
      </c>
      <c r="C3286" s="68" t="s">
        <v>15</v>
      </c>
      <c r="D3286" t="str">
        <f t="shared" si="51"/>
        <v>un</v>
      </c>
    </row>
    <row r="3287" spans="1:4">
      <c r="A3287" s="68" t="s">
        <v>3223</v>
      </c>
      <c r="B3287" s="68" t="s">
        <v>25626</v>
      </c>
      <c r="C3287" s="68" t="s">
        <v>13</v>
      </c>
      <c r="D3287" t="str">
        <f t="shared" si="51"/>
        <v>m2</v>
      </c>
    </row>
    <row r="3288" spans="1:4">
      <c r="A3288" s="68" t="s">
        <v>3224</v>
      </c>
      <c r="B3288" s="68" t="s">
        <v>25626</v>
      </c>
      <c r="C3288" s="68" t="s">
        <v>13</v>
      </c>
      <c r="D3288" t="str">
        <f t="shared" si="51"/>
        <v>m2</v>
      </c>
    </row>
    <row r="3289" spans="1:4">
      <c r="A3289" s="68" t="s">
        <v>24031</v>
      </c>
      <c r="B3289" s="68" t="s">
        <v>25627</v>
      </c>
      <c r="C3289" s="68" t="s">
        <v>13</v>
      </c>
      <c r="D3289" t="str">
        <f t="shared" si="51"/>
        <v>m2</v>
      </c>
    </row>
    <row r="3290" spans="1:4">
      <c r="A3290" s="68" t="s">
        <v>24032</v>
      </c>
      <c r="B3290" s="68" t="s">
        <v>25627</v>
      </c>
      <c r="C3290" s="68" t="s">
        <v>13</v>
      </c>
      <c r="D3290" t="str">
        <f t="shared" si="51"/>
        <v>m2</v>
      </c>
    </row>
    <row r="3291" spans="1:4">
      <c r="A3291" s="68" t="s">
        <v>3225</v>
      </c>
      <c r="B3291" s="68" t="s">
        <v>25628</v>
      </c>
      <c r="C3291" s="68" t="s">
        <v>13</v>
      </c>
      <c r="D3291" t="str">
        <f t="shared" si="51"/>
        <v>m2</v>
      </c>
    </row>
    <row r="3292" spans="1:4">
      <c r="A3292" s="68" t="s">
        <v>3226</v>
      </c>
      <c r="B3292" s="68" t="s">
        <v>25628</v>
      </c>
      <c r="C3292" s="68" t="s">
        <v>13</v>
      </c>
      <c r="D3292" t="str">
        <f t="shared" si="51"/>
        <v>m2</v>
      </c>
    </row>
    <row r="3293" spans="1:4">
      <c r="A3293" s="68" t="s">
        <v>3227</v>
      </c>
      <c r="B3293" s="68" t="s">
        <v>25629</v>
      </c>
      <c r="C3293" s="68" t="s">
        <v>14</v>
      </c>
      <c r="D3293" t="str">
        <f t="shared" si="51"/>
        <v>m</v>
      </c>
    </row>
    <row r="3294" spans="1:4">
      <c r="A3294" s="68" t="s">
        <v>3228</v>
      </c>
      <c r="B3294" s="68" t="s">
        <v>25629</v>
      </c>
      <c r="C3294" s="68" t="s">
        <v>14</v>
      </c>
      <c r="D3294" t="str">
        <f t="shared" si="51"/>
        <v>m</v>
      </c>
    </row>
    <row r="3295" spans="1:4">
      <c r="A3295" s="68" t="s">
        <v>3229</v>
      </c>
      <c r="B3295" s="68" t="s">
        <v>25630</v>
      </c>
      <c r="C3295" s="68" t="s">
        <v>15</v>
      </c>
      <c r="D3295" t="str">
        <f t="shared" si="51"/>
        <v>un</v>
      </c>
    </row>
    <row r="3296" spans="1:4">
      <c r="A3296" s="68" t="s">
        <v>3230</v>
      </c>
      <c r="B3296" s="68" t="s">
        <v>25630</v>
      </c>
      <c r="C3296" s="68" t="s">
        <v>15</v>
      </c>
      <c r="D3296" t="str">
        <f t="shared" si="51"/>
        <v>un</v>
      </c>
    </row>
    <row r="3297" spans="1:4">
      <c r="A3297" s="68" t="s">
        <v>3231</v>
      </c>
      <c r="B3297" s="68" t="s">
        <v>25631</v>
      </c>
      <c r="C3297" s="68" t="s">
        <v>15</v>
      </c>
      <c r="D3297" t="str">
        <f t="shared" si="51"/>
        <v>un</v>
      </c>
    </row>
    <row r="3298" spans="1:4">
      <c r="A3298" s="68" t="s">
        <v>3232</v>
      </c>
      <c r="B3298" s="68" t="s">
        <v>25631</v>
      </c>
      <c r="C3298" s="68" t="s">
        <v>15</v>
      </c>
      <c r="D3298" t="str">
        <f t="shared" si="51"/>
        <v>un</v>
      </c>
    </row>
    <row r="3299" spans="1:4">
      <c r="A3299" s="68" t="s">
        <v>3233</v>
      </c>
      <c r="B3299" s="68" t="s">
        <v>25632</v>
      </c>
      <c r="C3299" s="68" t="s">
        <v>15</v>
      </c>
      <c r="D3299" t="str">
        <f t="shared" si="51"/>
        <v>un</v>
      </c>
    </row>
    <row r="3300" spans="1:4">
      <c r="A3300" s="68" t="s">
        <v>3234</v>
      </c>
      <c r="B3300" s="68" t="s">
        <v>25632</v>
      </c>
      <c r="C3300" s="68" t="s">
        <v>15</v>
      </c>
      <c r="D3300" t="str">
        <f t="shared" si="51"/>
        <v>un</v>
      </c>
    </row>
    <row r="3301" spans="1:4">
      <c r="A3301" s="68" t="s">
        <v>24033</v>
      </c>
      <c r="B3301" s="68" t="s">
        <v>25633</v>
      </c>
      <c r="C3301" s="68" t="s">
        <v>14</v>
      </c>
      <c r="D3301" t="str">
        <f t="shared" si="51"/>
        <v>m</v>
      </c>
    </row>
    <row r="3302" spans="1:4">
      <c r="A3302" s="68" t="s">
        <v>24034</v>
      </c>
      <c r="B3302" s="68" t="s">
        <v>25633</v>
      </c>
      <c r="C3302" s="68" t="s">
        <v>14</v>
      </c>
      <c r="D3302" t="str">
        <f t="shared" si="51"/>
        <v>m</v>
      </c>
    </row>
    <row r="3303" spans="1:4">
      <c r="A3303" s="68" t="s">
        <v>3235</v>
      </c>
      <c r="B3303" s="68" t="s">
        <v>25634</v>
      </c>
      <c r="C3303" s="68" t="s">
        <v>13</v>
      </c>
      <c r="D3303" t="str">
        <f t="shared" si="51"/>
        <v>m2</v>
      </c>
    </row>
    <row r="3304" spans="1:4">
      <c r="A3304" s="68" t="s">
        <v>3236</v>
      </c>
      <c r="B3304" s="68" t="s">
        <v>25634</v>
      </c>
      <c r="C3304" s="68" t="s">
        <v>13</v>
      </c>
      <c r="D3304" t="str">
        <f t="shared" si="51"/>
        <v>m2</v>
      </c>
    </row>
    <row r="3305" spans="1:4">
      <c r="A3305" s="68" t="s">
        <v>3237</v>
      </c>
      <c r="B3305" s="68" t="s">
        <v>25635</v>
      </c>
      <c r="C3305" s="68" t="s">
        <v>13</v>
      </c>
      <c r="D3305" t="str">
        <f t="shared" si="51"/>
        <v>m2</v>
      </c>
    </row>
    <row r="3306" spans="1:4">
      <c r="A3306" s="68" t="s">
        <v>3238</v>
      </c>
      <c r="B3306" s="68" t="s">
        <v>25635</v>
      </c>
      <c r="C3306" s="68" t="s">
        <v>13</v>
      </c>
      <c r="D3306" t="str">
        <f t="shared" si="51"/>
        <v>m2</v>
      </c>
    </row>
    <row r="3307" spans="1:4">
      <c r="A3307" s="68" t="s">
        <v>3239</v>
      </c>
      <c r="B3307" s="68" t="s">
        <v>25636</v>
      </c>
      <c r="C3307" s="68" t="s">
        <v>13</v>
      </c>
      <c r="D3307" t="str">
        <f t="shared" si="51"/>
        <v>m2</v>
      </c>
    </row>
    <row r="3308" spans="1:4">
      <c r="A3308" s="68" t="s">
        <v>3240</v>
      </c>
      <c r="B3308" s="68" t="s">
        <v>25636</v>
      </c>
      <c r="C3308" s="68" t="s">
        <v>13</v>
      </c>
      <c r="D3308" t="str">
        <f t="shared" si="51"/>
        <v>m2</v>
      </c>
    </row>
    <row r="3309" spans="1:4">
      <c r="A3309" s="68" t="s">
        <v>3241</v>
      </c>
      <c r="B3309" s="68" t="s">
        <v>25637</v>
      </c>
      <c r="C3309" s="68" t="s">
        <v>16</v>
      </c>
      <c r="D3309" t="str">
        <f t="shared" si="51"/>
        <v>m3</v>
      </c>
    </row>
    <row r="3310" spans="1:4">
      <c r="A3310" s="68" t="s">
        <v>3242</v>
      </c>
      <c r="B3310" s="68" t="s">
        <v>25637</v>
      </c>
      <c r="C3310" s="68" t="s">
        <v>16</v>
      </c>
      <c r="D3310" t="str">
        <f t="shared" si="51"/>
        <v>m3</v>
      </c>
    </row>
    <row r="3311" spans="1:4">
      <c r="A3311" s="68" t="s">
        <v>3243</v>
      </c>
      <c r="B3311" s="68" t="s">
        <v>25638</v>
      </c>
      <c r="C3311" s="68" t="s">
        <v>16</v>
      </c>
      <c r="D3311" t="str">
        <f t="shared" si="51"/>
        <v>m3</v>
      </c>
    </row>
    <row r="3312" spans="1:4">
      <c r="A3312" s="68" t="s">
        <v>3244</v>
      </c>
      <c r="B3312" s="68" t="s">
        <v>25638</v>
      </c>
      <c r="C3312" s="68" t="s">
        <v>16</v>
      </c>
      <c r="D3312" t="str">
        <f t="shared" si="51"/>
        <v>m3</v>
      </c>
    </row>
    <row r="3313" spans="1:4">
      <c r="A3313" s="68" t="s">
        <v>3245</v>
      </c>
      <c r="B3313" s="68" t="s">
        <v>24178</v>
      </c>
      <c r="C3313" s="68" t="s">
        <v>16</v>
      </c>
      <c r="D3313" t="str">
        <f t="shared" si="51"/>
        <v>m3</v>
      </c>
    </row>
    <row r="3314" spans="1:4">
      <c r="A3314" s="68" t="s">
        <v>83</v>
      </c>
      <c r="B3314" s="68" t="s">
        <v>24178</v>
      </c>
      <c r="C3314" s="68" t="s">
        <v>16</v>
      </c>
      <c r="D3314" t="str">
        <f t="shared" si="51"/>
        <v>m3</v>
      </c>
    </row>
    <row r="3315" spans="1:4">
      <c r="A3315" s="68" t="s">
        <v>3246</v>
      </c>
      <c r="B3315" s="68" t="s">
        <v>25639</v>
      </c>
      <c r="C3315" s="68" t="s">
        <v>3247</v>
      </c>
      <c r="D3315" t="str">
        <f t="shared" si="51"/>
        <v>cvxh</v>
      </c>
    </row>
    <row r="3316" spans="1:4">
      <c r="A3316" s="68" t="s">
        <v>3248</v>
      </c>
      <c r="B3316" s="68" t="s">
        <v>25639</v>
      </c>
      <c r="C3316" s="68" t="s">
        <v>3247</v>
      </c>
      <c r="D3316" t="str">
        <f t="shared" si="51"/>
        <v>cvxh</v>
      </c>
    </row>
    <row r="3317" spans="1:4">
      <c r="A3317" s="68" t="s">
        <v>3249</v>
      </c>
      <c r="B3317" s="68" t="s">
        <v>25640</v>
      </c>
      <c r="C3317" s="68" t="s">
        <v>3250</v>
      </c>
      <c r="D3317" t="str">
        <f t="shared" si="51"/>
        <v>cvxh</v>
      </c>
    </row>
    <row r="3318" spans="1:4">
      <c r="A3318" s="68" t="s">
        <v>3251</v>
      </c>
      <c r="B3318" s="68" t="s">
        <v>25640</v>
      </c>
      <c r="C3318" s="68" t="s">
        <v>3250</v>
      </c>
      <c r="D3318" t="str">
        <f t="shared" si="51"/>
        <v>cvxh</v>
      </c>
    </row>
    <row r="3319" spans="1:4">
      <c r="A3319" s="68" t="s">
        <v>3252</v>
      </c>
      <c r="B3319" s="68" t="s">
        <v>25641</v>
      </c>
      <c r="C3319" s="68" t="s">
        <v>1617</v>
      </c>
      <c r="D3319" t="str">
        <f t="shared" si="51"/>
        <v>h</v>
      </c>
    </row>
    <row r="3320" spans="1:4">
      <c r="A3320" s="68" t="s">
        <v>3253</v>
      </c>
      <c r="B3320" s="68" t="s">
        <v>25641</v>
      </c>
      <c r="C3320" s="68" t="s">
        <v>1617</v>
      </c>
      <c r="D3320" t="str">
        <f t="shared" si="51"/>
        <v>h</v>
      </c>
    </row>
    <row r="3321" spans="1:4">
      <c r="A3321" s="68" t="s">
        <v>3254</v>
      </c>
      <c r="B3321" s="68" t="s">
        <v>25642</v>
      </c>
      <c r="C3321" s="68" t="s">
        <v>1617</v>
      </c>
      <c r="D3321" t="str">
        <f t="shared" si="51"/>
        <v>h</v>
      </c>
    </row>
    <row r="3322" spans="1:4">
      <c r="A3322" s="68" t="s">
        <v>3255</v>
      </c>
      <c r="B3322" s="68" t="s">
        <v>25642</v>
      </c>
      <c r="C3322" s="68" t="s">
        <v>1617</v>
      </c>
      <c r="D3322" t="str">
        <f t="shared" si="51"/>
        <v>h</v>
      </c>
    </row>
    <row r="3323" spans="1:4">
      <c r="A3323" s="68" t="s">
        <v>3256</v>
      </c>
      <c r="B3323" s="68" t="s">
        <v>25643</v>
      </c>
      <c r="C3323" s="68" t="s">
        <v>13</v>
      </c>
      <c r="D3323" t="str">
        <f t="shared" si="51"/>
        <v>m2</v>
      </c>
    </row>
    <row r="3324" spans="1:4">
      <c r="A3324" s="68" t="s">
        <v>3257</v>
      </c>
      <c r="B3324" s="68" t="s">
        <v>25643</v>
      </c>
      <c r="C3324" s="68" t="s">
        <v>13</v>
      </c>
      <c r="D3324" t="str">
        <f t="shared" si="51"/>
        <v>m2</v>
      </c>
    </row>
    <row r="3325" spans="1:4">
      <c r="A3325" s="68" t="s">
        <v>3258</v>
      </c>
      <c r="B3325" s="68" t="s">
        <v>25644</v>
      </c>
      <c r="C3325" s="68" t="s">
        <v>13</v>
      </c>
      <c r="D3325" t="str">
        <f t="shared" si="51"/>
        <v>m2</v>
      </c>
    </row>
    <row r="3326" spans="1:4">
      <c r="A3326" s="68" t="s">
        <v>3259</v>
      </c>
      <c r="B3326" s="68" t="s">
        <v>25644</v>
      </c>
      <c r="C3326" s="68" t="s">
        <v>13</v>
      </c>
      <c r="D3326" t="str">
        <f t="shared" si="51"/>
        <v>m2</v>
      </c>
    </row>
    <row r="3327" spans="1:4">
      <c r="A3327" s="68" t="s">
        <v>3260</v>
      </c>
      <c r="B3327" s="68" t="s">
        <v>25645</v>
      </c>
      <c r="C3327" s="68" t="s">
        <v>13</v>
      </c>
      <c r="D3327" t="str">
        <f t="shared" si="51"/>
        <v>m2</v>
      </c>
    </row>
    <row r="3328" spans="1:4">
      <c r="A3328" s="68" t="s">
        <v>3261</v>
      </c>
      <c r="B3328" s="68" t="s">
        <v>25645</v>
      </c>
      <c r="C3328" s="68" t="s">
        <v>13</v>
      </c>
      <c r="D3328" t="str">
        <f t="shared" si="51"/>
        <v>m2</v>
      </c>
    </row>
    <row r="3329" spans="1:4">
      <c r="A3329" s="68" t="s">
        <v>3262</v>
      </c>
      <c r="B3329" s="68" t="s">
        <v>25646</v>
      </c>
      <c r="C3329" s="68" t="s">
        <v>15</v>
      </c>
      <c r="D3329" t="str">
        <f t="shared" si="51"/>
        <v>un</v>
      </c>
    </row>
    <row r="3330" spans="1:4">
      <c r="A3330" s="68" t="s">
        <v>3263</v>
      </c>
      <c r="B3330" s="68" t="s">
        <v>25646</v>
      </c>
      <c r="C3330" s="68" t="s">
        <v>15</v>
      </c>
      <c r="D3330" t="str">
        <f t="shared" si="51"/>
        <v>un</v>
      </c>
    </row>
    <row r="3331" spans="1:4">
      <c r="A3331" s="68" t="s">
        <v>3264</v>
      </c>
      <c r="B3331" s="68" t="s">
        <v>25647</v>
      </c>
      <c r="C3331" s="68" t="s">
        <v>15</v>
      </c>
      <c r="D3331" t="str">
        <f t="shared" si="51"/>
        <v>un</v>
      </c>
    </row>
    <row r="3332" spans="1:4">
      <c r="A3332" s="68" t="s">
        <v>3265</v>
      </c>
      <c r="B3332" s="68" t="s">
        <v>25647</v>
      </c>
      <c r="C3332" s="68" t="s">
        <v>15</v>
      </c>
      <c r="D3332" t="str">
        <f t="shared" si="51"/>
        <v>un</v>
      </c>
    </row>
    <row r="3333" spans="1:4">
      <c r="A3333" s="68" t="s">
        <v>3266</v>
      </c>
      <c r="B3333" s="68" t="s">
        <v>25648</v>
      </c>
      <c r="C3333" s="68" t="s">
        <v>13</v>
      </c>
      <c r="D3333" t="str">
        <f t="shared" si="51"/>
        <v>m2</v>
      </c>
    </row>
    <row r="3334" spans="1:4">
      <c r="A3334" s="68" t="s">
        <v>3267</v>
      </c>
      <c r="B3334" s="68" t="s">
        <v>25648</v>
      </c>
      <c r="C3334" s="68" t="s">
        <v>13</v>
      </c>
      <c r="D3334" t="str">
        <f t="shared" si="51"/>
        <v>m2</v>
      </c>
    </row>
    <row r="3335" spans="1:4">
      <c r="A3335" s="68" t="s">
        <v>3268</v>
      </c>
      <c r="B3335" s="68" t="s">
        <v>25649</v>
      </c>
      <c r="C3335" s="68" t="s">
        <v>13</v>
      </c>
      <c r="D3335" t="str">
        <f t="shared" ref="D3335:D3398" si="52">LOWER(C3335)</f>
        <v>m2</v>
      </c>
    </row>
    <row r="3336" spans="1:4">
      <c r="A3336" s="68" t="s">
        <v>166</v>
      </c>
      <c r="B3336" s="68" t="s">
        <v>25649</v>
      </c>
      <c r="C3336" s="68" t="s">
        <v>13</v>
      </c>
      <c r="D3336" t="str">
        <f t="shared" si="52"/>
        <v>m2</v>
      </c>
    </row>
    <row r="3337" spans="1:4">
      <c r="A3337" s="68" t="s">
        <v>3269</v>
      </c>
      <c r="B3337" s="68" t="s">
        <v>25650</v>
      </c>
      <c r="C3337" s="68" t="s">
        <v>13</v>
      </c>
      <c r="D3337" t="str">
        <f t="shared" si="52"/>
        <v>m2</v>
      </c>
    </row>
    <row r="3338" spans="1:4">
      <c r="A3338" s="68" t="s">
        <v>3270</v>
      </c>
      <c r="B3338" s="68" t="s">
        <v>25650</v>
      </c>
      <c r="C3338" s="68" t="s">
        <v>13</v>
      </c>
      <c r="D3338" t="str">
        <f t="shared" si="52"/>
        <v>m2</v>
      </c>
    </row>
    <row r="3339" spans="1:4">
      <c r="A3339" s="68" t="s">
        <v>3271</v>
      </c>
      <c r="B3339" s="68" t="s">
        <v>25651</v>
      </c>
      <c r="C3339" s="68" t="s">
        <v>35</v>
      </c>
      <c r="D3339" t="str">
        <f t="shared" si="52"/>
        <v>unxmes</v>
      </c>
    </row>
    <row r="3340" spans="1:4">
      <c r="A3340" s="68" t="s">
        <v>3272</v>
      </c>
      <c r="B3340" s="68" t="s">
        <v>25651</v>
      </c>
      <c r="C3340" s="68" t="s">
        <v>35</v>
      </c>
      <c r="D3340" t="str">
        <f t="shared" si="52"/>
        <v>unxmes</v>
      </c>
    </row>
    <row r="3341" spans="1:4">
      <c r="A3341" s="68" t="s">
        <v>3273</v>
      </c>
      <c r="B3341" s="68" t="s">
        <v>25652</v>
      </c>
      <c r="C3341" s="68" t="s">
        <v>35</v>
      </c>
      <c r="D3341" t="str">
        <f t="shared" si="52"/>
        <v>unxmes</v>
      </c>
    </row>
    <row r="3342" spans="1:4">
      <c r="A3342" s="68" t="s">
        <v>3274</v>
      </c>
      <c r="B3342" s="68" t="s">
        <v>25652</v>
      </c>
      <c r="C3342" s="68" t="s">
        <v>35</v>
      </c>
      <c r="D3342" t="str">
        <f t="shared" si="52"/>
        <v>unxmes</v>
      </c>
    </row>
    <row r="3343" spans="1:4">
      <c r="A3343" s="68" t="s">
        <v>3275</v>
      </c>
      <c r="B3343" s="68" t="s">
        <v>25653</v>
      </c>
      <c r="C3343" s="68" t="s">
        <v>35</v>
      </c>
      <c r="D3343" t="str">
        <f t="shared" si="52"/>
        <v>unxmes</v>
      </c>
    </row>
    <row r="3344" spans="1:4">
      <c r="A3344" s="68" t="s">
        <v>3276</v>
      </c>
      <c r="B3344" s="68" t="s">
        <v>25653</v>
      </c>
      <c r="C3344" s="68" t="s">
        <v>35</v>
      </c>
      <c r="D3344" t="str">
        <f t="shared" si="52"/>
        <v>unxmes</v>
      </c>
    </row>
    <row r="3345" spans="1:4">
      <c r="A3345" s="68" t="s">
        <v>3277</v>
      </c>
      <c r="B3345" s="68" t="s">
        <v>25654</v>
      </c>
      <c r="C3345" s="68" t="s">
        <v>35</v>
      </c>
      <c r="D3345" t="str">
        <f t="shared" si="52"/>
        <v>unxmes</v>
      </c>
    </row>
    <row r="3346" spans="1:4">
      <c r="A3346" s="68" t="s">
        <v>3278</v>
      </c>
      <c r="B3346" s="68" t="s">
        <v>25654</v>
      </c>
      <c r="C3346" s="68" t="s">
        <v>35</v>
      </c>
      <c r="D3346" t="str">
        <f t="shared" si="52"/>
        <v>unxmes</v>
      </c>
    </row>
    <row r="3347" spans="1:4">
      <c r="A3347" s="68" t="s">
        <v>3279</v>
      </c>
      <c r="B3347" s="68" t="s">
        <v>25655</v>
      </c>
      <c r="C3347" s="68" t="s">
        <v>35</v>
      </c>
      <c r="D3347" t="str">
        <f t="shared" si="52"/>
        <v>unxmes</v>
      </c>
    </row>
    <row r="3348" spans="1:4">
      <c r="A3348" s="68" t="s">
        <v>3280</v>
      </c>
      <c r="B3348" s="68" t="s">
        <v>25655</v>
      </c>
      <c r="C3348" s="68" t="s">
        <v>35</v>
      </c>
      <c r="D3348" t="str">
        <f t="shared" si="52"/>
        <v>unxmes</v>
      </c>
    </row>
    <row r="3349" spans="1:4">
      <c r="A3349" s="68" t="s">
        <v>3281</v>
      </c>
      <c r="B3349" s="68" t="s">
        <v>25656</v>
      </c>
      <c r="C3349" s="68" t="s">
        <v>35</v>
      </c>
      <c r="D3349" t="str">
        <f t="shared" si="52"/>
        <v>unxmes</v>
      </c>
    </row>
    <row r="3350" spans="1:4">
      <c r="A3350" s="68" t="s">
        <v>3282</v>
      </c>
      <c r="B3350" s="68" t="s">
        <v>25656</v>
      </c>
      <c r="C3350" s="68" t="s">
        <v>35</v>
      </c>
      <c r="D3350" t="str">
        <f t="shared" si="52"/>
        <v>unxmes</v>
      </c>
    </row>
    <row r="3351" spans="1:4">
      <c r="A3351" s="68" t="s">
        <v>3283</v>
      </c>
      <c r="B3351" s="68" t="s">
        <v>25657</v>
      </c>
      <c r="C3351" s="68" t="s">
        <v>35</v>
      </c>
      <c r="D3351" t="str">
        <f t="shared" si="52"/>
        <v>unxmes</v>
      </c>
    </row>
    <row r="3352" spans="1:4">
      <c r="A3352" s="68" t="s">
        <v>3284</v>
      </c>
      <c r="B3352" s="68" t="s">
        <v>25657</v>
      </c>
      <c r="C3352" s="68" t="s">
        <v>35</v>
      </c>
      <c r="D3352" t="str">
        <f t="shared" si="52"/>
        <v>unxmes</v>
      </c>
    </row>
    <row r="3353" spans="1:4">
      <c r="A3353" s="68" t="s">
        <v>3285</v>
      </c>
      <c r="B3353" s="68" t="s">
        <v>25658</v>
      </c>
      <c r="C3353" s="68" t="s">
        <v>15</v>
      </c>
      <c r="D3353" t="str">
        <f t="shared" si="52"/>
        <v>un</v>
      </c>
    </row>
    <row r="3354" spans="1:4">
      <c r="A3354" s="68" t="s">
        <v>3286</v>
      </c>
      <c r="B3354" s="68" t="s">
        <v>25658</v>
      </c>
      <c r="C3354" s="68" t="s">
        <v>15</v>
      </c>
      <c r="D3354" t="str">
        <f t="shared" si="52"/>
        <v>un</v>
      </c>
    </row>
    <row r="3355" spans="1:4">
      <c r="A3355" s="68" t="s">
        <v>3287</v>
      </c>
      <c r="B3355" s="68" t="s">
        <v>25659</v>
      </c>
      <c r="C3355" s="68" t="s">
        <v>15</v>
      </c>
      <c r="D3355" t="str">
        <f t="shared" si="52"/>
        <v>un</v>
      </c>
    </row>
    <row r="3356" spans="1:4">
      <c r="A3356" s="68" t="s">
        <v>3288</v>
      </c>
      <c r="B3356" s="68" t="s">
        <v>25659</v>
      </c>
      <c r="C3356" s="68" t="s">
        <v>15</v>
      </c>
      <c r="D3356" t="str">
        <f t="shared" si="52"/>
        <v>un</v>
      </c>
    </row>
    <row r="3357" spans="1:4">
      <c r="A3357" s="68" t="s">
        <v>3289</v>
      </c>
      <c r="B3357" s="68" t="s">
        <v>25660</v>
      </c>
      <c r="C3357" s="68" t="s">
        <v>15</v>
      </c>
      <c r="D3357" t="str">
        <f t="shared" si="52"/>
        <v>un</v>
      </c>
    </row>
    <row r="3358" spans="1:4">
      <c r="A3358" s="68" t="s">
        <v>3290</v>
      </c>
      <c r="B3358" s="68" t="s">
        <v>25660</v>
      </c>
      <c r="C3358" s="68" t="s">
        <v>15</v>
      </c>
      <c r="D3358" t="str">
        <f t="shared" si="52"/>
        <v>un</v>
      </c>
    </row>
    <row r="3359" spans="1:4">
      <c r="A3359" s="68" t="s">
        <v>3291</v>
      </c>
      <c r="B3359" s="68" t="s">
        <v>25661</v>
      </c>
      <c r="C3359" s="68" t="s">
        <v>15</v>
      </c>
      <c r="D3359" t="str">
        <f t="shared" si="52"/>
        <v>un</v>
      </c>
    </row>
    <row r="3360" spans="1:4">
      <c r="A3360" s="68" t="s">
        <v>3292</v>
      </c>
      <c r="B3360" s="68" t="s">
        <v>25661</v>
      </c>
      <c r="C3360" s="68" t="s">
        <v>15</v>
      </c>
      <c r="D3360" t="str">
        <f t="shared" si="52"/>
        <v>un</v>
      </c>
    </row>
    <row r="3361" spans="1:4">
      <c r="A3361" s="68" t="s">
        <v>3293</v>
      </c>
      <c r="B3361" s="68" t="s">
        <v>25662</v>
      </c>
      <c r="C3361" s="68" t="s">
        <v>15</v>
      </c>
      <c r="D3361" t="str">
        <f t="shared" si="52"/>
        <v>un</v>
      </c>
    </row>
    <row r="3362" spans="1:4">
      <c r="A3362" s="68" t="s">
        <v>3294</v>
      </c>
      <c r="B3362" s="68" t="s">
        <v>25662</v>
      </c>
      <c r="C3362" s="68" t="s">
        <v>15</v>
      </c>
      <c r="D3362" t="str">
        <f t="shared" si="52"/>
        <v>un</v>
      </c>
    </row>
    <row r="3363" spans="1:4">
      <c r="A3363" s="68" t="s">
        <v>3295</v>
      </c>
      <c r="B3363" s="68" t="s">
        <v>25663</v>
      </c>
      <c r="C3363" s="68" t="s">
        <v>15</v>
      </c>
      <c r="D3363" t="str">
        <f t="shared" si="52"/>
        <v>un</v>
      </c>
    </row>
    <row r="3364" spans="1:4">
      <c r="A3364" s="570" t="s">
        <v>3296</v>
      </c>
      <c r="B3364" s="68" t="s">
        <v>25663</v>
      </c>
      <c r="C3364" s="68" t="s">
        <v>15</v>
      </c>
      <c r="D3364" t="str">
        <f t="shared" si="52"/>
        <v>un</v>
      </c>
    </row>
    <row r="3365" spans="1:4">
      <c r="A3365" s="68" t="s">
        <v>3297</v>
      </c>
      <c r="B3365" s="68" t="s">
        <v>25664</v>
      </c>
      <c r="C3365" s="68" t="s">
        <v>15</v>
      </c>
      <c r="D3365" t="str">
        <f t="shared" si="52"/>
        <v>un</v>
      </c>
    </row>
    <row r="3366" spans="1:4">
      <c r="A3366" s="68" t="s">
        <v>3298</v>
      </c>
      <c r="B3366" s="68" t="s">
        <v>25664</v>
      </c>
      <c r="C3366" s="68" t="s">
        <v>15</v>
      </c>
      <c r="D3366" t="str">
        <f t="shared" si="52"/>
        <v>un</v>
      </c>
    </row>
    <row r="3367" spans="1:4">
      <c r="A3367" s="68" t="s">
        <v>3299</v>
      </c>
      <c r="B3367" s="68" t="s">
        <v>25665</v>
      </c>
      <c r="C3367" s="68" t="s">
        <v>15</v>
      </c>
      <c r="D3367" t="str">
        <f t="shared" si="52"/>
        <v>un</v>
      </c>
    </row>
    <row r="3368" spans="1:4">
      <c r="A3368" s="68" t="s">
        <v>3300</v>
      </c>
      <c r="B3368" s="68" t="s">
        <v>25665</v>
      </c>
      <c r="C3368" s="68" t="s">
        <v>15</v>
      </c>
      <c r="D3368" t="str">
        <f t="shared" si="52"/>
        <v>un</v>
      </c>
    </row>
    <row r="3369" spans="1:4">
      <c r="A3369" s="68" t="s">
        <v>3301</v>
      </c>
      <c r="B3369" s="68" t="s">
        <v>25666</v>
      </c>
      <c r="C3369" s="68" t="s">
        <v>15</v>
      </c>
      <c r="D3369" t="str">
        <f t="shared" si="52"/>
        <v>un</v>
      </c>
    </row>
    <row r="3370" spans="1:4">
      <c r="A3370" s="68" t="s">
        <v>3302</v>
      </c>
      <c r="B3370" s="68" t="s">
        <v>25666</v>
      </c>
      <c r="C3370" s="68" t="s">
        <v>15</v>
      </c>
      <c r="D3370" t="str">
        <f t="shared" si="52"/>
        <v>un</v>
      </c>
    </row>
    <row r="3371" spans="1:4">
      <c r="A3371" s="68" t="s">
        <v>3303</v>
      </c>
      <c r="B3371" s="68" t="s">
        <v>25667</v>
      </c>
      <c r="C3371" s="68" t="s">
        <v>13</v>
      </c>
      <c r="D3371" t="str">
        <f t="shared" si="52"/>
        <v>m2</v>
      </c>
    </row>
    <row r="3372" spans="1:4">
      <c r="A3372" s="68" t="s">
        <v>3304</v>
      </c>
      <c r="B3372" s="68" t="s">
        <v>25667</v>
      </c>
      <c r="C3372" s="68" t="s">
        <v>13</v>
      </c>
      <c r="D3372" t="str">
        <f t="shared" si="52"/>
        <v>m2</v>
      </c>
    </row>
    <row r="3373" spans="1:4">
      <c r="A3373" s="68" t="s">
        <v>3305</v>
      </c>
      <c r="B3373" s="68" t="s">
        <v>25668</v>
      </c>
      <c r="C3373" s="68" t="s">
        <v>13</v>
      </c>
      <c r="D3373" t="str">
        <f t="shared" si="52"/>
        <v>m2</v>
      </c>
    </row>
    <row r="3374" spans="1:4">
      <c r="A3374" s="68" t="s">
        <v>3306</v>
      </c>
      <c r="B3374" s="68" t="s">
        <v>25668</v>
      </c>
      <c r="C3374" s="68" t="s">
        <v>13</v>
      </c>
      <c r="D3374" t="str">
        <f t="shared" si="52"/>
        <v>m2</v>
      </c>
    </row>
    <row r="3375" spans="1:4">
      <c r="A3375" s="68" t="s">
        <v>3307</v>
      </c>
      <c r="B3375" s="68" t="s">
        <v>25669</v>
      </c>
      <c r="C3375" s="68" t="s">
        <v>13</v>
      </c>
      <c r="D3375" t="str">
        <f t="shared" si="52"/>
        <v>m2</v>
      </c>
    </row>
    <row r="3376" spans="1:4">
      <c r="A3376" s="68" t="s">
        <v>3308</v>
      </c>
      <c r="B3376" s="68" t="s">
        <v>25669</v>
      </c>
      <c r="C3376" s="68" t="s">
        <v>13</v>
      </c>
      <c r="D3376" t="str">
        <f t="shared" si="52"/>
        <v>m2</v>
      </c>
    </row>
    <row r="3377" spans="1:4">
      <c r="A3377" s="68" t="s">
        <v>3309</v>
      </c>
      <c r="B3377" s="68" t="s">
        <v>25670</v>
      </c>
      <c r="C3377" s="68" t="s">
        <v>13</v>
      </c>
      <c r="D3377" t="str">
        <f t="shared" si="52"/>
        <v>m2</v>
      </c>
    </row>
    <row r="3378" spans="1:4">
      <c r="A3378" s="68" t="s">
        <v>3310</v>
      </c>
      <c r="B3378" s="68" t="s">
        <v>25670</v>
      </c>
      <c r="C3378" s="68" t="s">
        <v>13</v>
      </c>
      <c r="D3378" t="str">
        <f t="shared" si="52"/>
        <v>m2</v>
      </c>
    </row>
    <row r="3379" spans="1:4">
      <c r="A3379" s="68" t="s">
        <v>3311</v>
      </c>
      <c r="B3379" s="68" t="s">
        <v>25671</v>
      </c>
      <c r="C3379" s="68" t="s">
        <v>13</v>
      </c>
      <c r="D3379" t="str">
        <f t="shared" si="52"/>
        <v>m2</v>
      </c>
    </row>
    <row r="3380" spans="1:4">
      <c r="A3380" s="68" t="s">
        <v>3312</v>
      </c>
      <c r="B3380" s="68" t="s">
        <v>25671</v>
      </c>
      <c r="C3380" s="68" t="s">
        <v>13</v>
      </c>
      <c r="D3380" t="str">
        <f t="shared" si="52"/>
        <v>m2</v>
      </c>
    </row>
    <row r="3381" spans="1:4">
      <c r="A3381" s="68" t="s">
        <v>3313</v>
      </c>
      <c r="B3381" s="68" t="s">
        <v>25672</v>
      </c>
      <c r="C3381" s="68" t="s">
        <v>13</v>
      </c>
      <c r="D3381" t="str">
        <f t="shared" si="52"/>
        <v>m2</v>
      </c>
    </row>
    <row r="3382" spans="1:4">
      <c r="A3382" s="68" t="s">
        <v>3314</v>
      </c>
      <c r="B3382" s="68" t="s">
        <v>25672</v>
      </c>
      <c r="C3382" s="68" t="s">
        <v>13</v>
      </c>
      <c r="D3382" t="str">
        <f t="shared" si="52"/>
        <v>m2</v>
      </c>
    </row>
    <row r="3383" spans="1:4">
      <c r="A3383" s="68" t="s">
        <v>3315</v>
      </c>
      <c r="B3383" s="68" t="s">
        <v>25673</v>
      </c>
      <c r="C3383" s="68" t="s">
        <v>13</v>
      </c>
      <c r="D3383" t="str">
        <f t="shared" si="52"/>
        <v>m2</v>
      </c>
    </row>
    <row r="3384" spans="1:4">
      <c r="A3384" s="68" t="s">
        <v>3316</v>
      </c>
      <c r="B3384" s="68" t="s">
        <v>25673</v>
      </c>
      <c r="C3384" s="68" t="s">
        <v>13</v>
      </c>
      <c r="D3384" t="str">
        <f t="shared" si="52"/>
        <v>m2</v>
      </c>
    </row>
    <row r="3385" spans="1:4">
      <c r="A3385" s="68" t="s">
        <v>194</v>
      </c>
      <c r="B3385" s="68" t="s">
        <v>24192</v>
      </c>
      <c r="C3385" s="68" t="s">
        <v>13</v>
      </c>
      <c r="D3385" t="str">
        <f t="shared" si="52"/>
        <v>m2</v>
      </c>
    </row>
    <row r="3386" spans="1:4">
      <c r="A3386" s="68" t="s">
        <v>235</v>
      </c>
      <c r="B3386" s="68" t="s">
        <v>24192</v>
      </c>
      <c r="C3386" s="68" t="s">
        <v>13</v>
      </c>
      <c r="D3386" t="str">
        <f t="shared" si="52"/>
        <v>m2</v>
      </c>
    </row>
    <row r="3387" spans="1:4">
      <c r="A3387" s="68" t="s">
        <v>3317</v>
      </c>
      <c r="B3387" s="68" t="s">
        <v>25674</v>
      </c>
      <c r="C3387" s="68" t="s">
        <v>13</v>
      </c>
      <c r="D3387" t="str">
        <f t="shared" si="52"/>
        <v>m2</v>
      </c>
    </row>
    <row r="3388" spans="1:4">
      <c r="A3388" s="68" t="s">
        <v>3318</v>
      </c>
      <c r="B3388" s="68" t="s">
        <v>25674</v>
      </c>
      <c r="C3388" s="68" t="s">
        <v>13</v>
      </c>
      <c r="D3388" t="str">
        <f t="shared" si="52"/>
        <v>m2</v>
      </c>
    </row>
    <row r="3389" spans="1:4">
      <c r="A3389" s="68" t="s">
        <v>3319</v>
      </c>
      <c r="B3389" s="68" t="s">
        <v>25675</v>
      </c>
      <c r="C3389" s="68" t="s">
        <v>13</v>
      </c>
      <c r="D3389" t="str">
        <f t="shared" si="52"/>
        <v>m2</v>
      </c>
    </row>
    <row r="3390" spans="1:4">
      <c r="A3390" s="68" t="s">
        <v>3320</v>
      </c>
      <c r="B3390" s="68" t="s">
        <v>25675</v>
      </c>
      <c r="C3390" s="68" t="s">
        <v>13</v>
      </c>
      <c r="D3390" t="str">
        <f t="shared" si="52"/>
        <v>m2</v>
      </c>
    </row>
    <row r="3391" spans="1:4">
      <c r="A3391" s="68" t="s">
        <v>3321</v>
      </c>
      <c r="B3391" s="68" t="s">
        <v>25676</v>
      </c>
      <c r="C3391" s="68" t="s">
        <v>13</v>
      </c>
      <c r="D3391" t="str">
        <f t="shared" si="52"/>
        <v>m2</v>
      </c>
    </row>
    <row r="3392" spans="1:4">
      <c r="A3392" s="68" t="s">
        <v>3322</v>
      </c>
      <c r="B3392" s="68" t="s">
        <v>25676</v>
      </c>
      <c r="C3392" s="68" t="s">
        <v>13</v>
      </c>
      <c r="D3392" t="str">
        <f t="shared" si="52"/>
        <v>m2</v>
      </c>
    </row>
    <row r="3393" spans="1:4">
      <c r="A3393" s="68" t="s">
        <v>3323</v>
      </c>
      <c r="B3393" s="68" t="s">
        <v>25677</v>
      </c>
      <c r="C3393" s="68" t="s">
        <v>13</v>
      </c>
      <c r="D3393" t="str">
        <f t="shared" si="52"/>
        <v>m2</v>
      </c>
    </row>
    <row r="3394" spans="1:4">
      <c r="A3394" s="68" t="s">
        <v>3324</v>
      </c>
      <c r="B3394" s="68" t="s">
        <v>25677</v>
      </c>
      <c r="C3394" s="68" t="s">
        <v>13</v>
      </c>
      <c r="D3394" t="str">
        <f t="shared" si="52"/>
        <v>m2</v>
      </c>
    </row>
    <row r="3395" spans="1:4">
      <c r="A3395" s="68" t="s">
        <v>3325</v>
      </c>
      <c r="B3395" s="68" t="s">
        <v>25678</v>
      </c>
      <c r="C3395" s="68" t="s">
        <v>13</v>
      </c>
      <c r="D3395" t="str">
        <f t="shared" si="52"/>
        <v>m2</v>
      </c>
    </row>
    <row r="3396" spans="1:4">
      <c r="A3396" s="68" t="s">
        <v>3326</v>
      </c>
      <c r="B3396" s="68" t="s">
        <v>25678</v>
      </c>
      <c r="C3396" s="68" t="s">
        <v>13</v>
      </c>
      <c r="D3396" t="str">
        <f t="shared" si="52"/>
        <v>m2</v>
      </c>
    </row>
    <row r="3397" spans="1:4">
      <c r="A3397" s="68" t="s">
        <v>3327</v>
      </c>
      <c r="B3397" s="68" t="s">
        <v>25679</v>
      </c>
      <c r="C3397" s="68" t="s">
        <v>13</v>
      </c>
      <c r="D3397" t="str">
        <f t="shared" si="52"/>
        <v>m2</v>
      </c>
    </row>
    <row r="3398" spans="1:4">
      <c r="A3398" s="68" t="s">
        <v>3328</v>
      </c>
      <c r="B3398" s="68" t="s">
        <v>25679</v>
      </c>
      <c r="C3398" s="68" t="s">
        <v>13</v>
      </c>
      <c r="D3398" t="str">
        <f t="shared" si="52"/>
        <v>m2</v>
      </c>
    </row>
    <row r="3399" spans="1:4">
      <c r="A3399" s="68" t="s">
        <v>3329</v>
      </c>
      <c r="B3399" s="68" t="s">
        <v>25680</v>
      </c>
      <c r="C3399" s="68" t="s">
        <v>13</v>
      </c>
      <c r="D3399" t="str">
        <f t="shared" ref="D3399:D3462" si="53">LOWER(C3399)</f>
        <v>m2</v>
      </c>
    </row>
    <row r="3400" spans="1:4">
      <c r="A3400" s="570" t="s">
        <v>3330</v>
      </c>
      <c r="B3400" s="68" t="s">
        <v>25680</v>
      </c>
      <c r="C3400" s="68" t="s">
        <v>13</v>
      </c>
      <c r="D3400" t="str">
        <f t="shared" si="53"/>
        <v>m2</v>
      </c>
    </row>
    <row r="3401" spans="1:4">
      <c r="A3401" s="68" t="s">
        <v>3331</v>
      </c>
      <c r="B3401" s="68" t="s">
        <v>25681</v>
      </c>
      <c r="C3401" s="68" t="s">
        <v>13</v>
      </c>
      <c r="D3401" t="str">
        <f t="shared" si="53"/>
        <v>m2</v>
      </c>
    </row>
    <row r="3402" spans="1:4">
      <c r="A3402" s="68" t="s">
        <v>3332</v>
      </c>
      <c r="B3402" s="68" t="s">
        <v>25681</v>
      </c>
      <c r="C3402" s="68" t="s">
        <v>13</v>
      </c>
      <c r="D3402" t="str">
        <f t="shared" si="53"/>
        <v>m2</v>
      </c>
    </row>
    <row r="3403" spans="1:4">
      <c r="A3403" s="68" t="s">
        <v>3333</v>
      </c>
      <c r="B3403" s="68" t="s">
        <v>25682</v>
      </c>
      <c r="C3403" s="68" t="s">
        <v>15</v>
      </c>
      <c r="D3403" t="str">
        <f t="shared" si="53"/>
        <v>un</v>
      </c>
    </row>
    <row r="3404" spans="1:4">
      <c r="A3404" s="68" t="s">
        <v>3334</v>
      </c>
      <c r="B3404" s="68" t="s">
        <v>25682</v>
      </c>
      <c r="C3404" s="68" t="s">
        <v>15</v>
      </c>
      <c r="D3404" t="str">
        <f t="shared" si="53"/>
        <v>un</v>
      </c>
    </row>
    <row r="3405" spans="1:4">
      <c r="A3405" s="68" t="s">
        <v>3335</v>
      </c>
      <c r="B3405" s="68" t="s">
        <v>25683</v>
      </c>
      <c r="C3405" s="68" t="s">
        <v>15</v>
      </c>
      <c r="D3405" t="str">
        <f t="shared" si="53"/>
        <v>un</v>
      </c>
    </row>
    <row r="3406" spans="1:4">
      <c r="A3406" s="68" t="s">
        <v>3336</v>
      </c>
      <c r="B3406" s="68" t="s">
        <v>25683</v>
      </c>
      <c r="C3406" s="68" t="s">
        <v>15</v>
      </c>
      <c r="D3406" t="str">
        <f t="shared" si="53"/>
        <v>un</v>
      </c>
    </row>
    <row r="3407" spans="1:4">
      <c r="A3407" s="68" t="s">
        <v>3337</v>
      </c>
      <c r="B3407" s="68" t="s">
        <v>25684</v>
      </c>
      <c r="C3407" s="68" t="s">
        <v>15</v>
      </c>
      <c r="D3407" t="str">
        <f t="shared" si="53"/>
        <v>un</v>
      </c>
    </row>
    <row r="3408" spans="1:4">
      <c r="A3408" s="68" t="s">
        <v>3338</v>
      </c>
      <c r="B3408" s="68" t="s">
        <v>25684</v>
      </c>
      <c r="C3408" s="68" t="s">
        <v>15</v>
      </c>
      <c r="D3408" t="str">
        <f t="shared" si="53"/>
        <v>un</v>
      </c>
    </row>
    <row r="3409" spans="1:4">
      <c r="A3409" s="68" t="s">
        <v>3339</v>
      </c>
      <c r="B3409" s="68" t="s">
        <v>25685</v>
      </c>
      <c r="C3409" s="68" t="s">
        <v>15</v>
      </c>
      <c r="D3409" t="str">
        <f t="shared" si="53"/>
        <v>un</v>
      </c>
    </row>
    <row r="3410" spans="1:4">
      <c r="A3410" s="68" t="s">
        <v>3340</v>
      </c>
      <c r="B3410" s="68" t="s">
        <v>25685</v>
      </c>
      <c r="C3410" s="68" t="s">
        <v>15</v>
      </c>
      <c r="D3410" t="str">
        <f t="shared" si="53"/>
        <v>un</v>
      </c>
    </row>
    <row r="3411" spans="1:4">
      <c r="A3411" s="68" t="s">
        <v>3341</v>
      </c>
      <c r="B3411" s="68" t="s">
        <v>25686</v>
      </c>
      <c r="C3411" s="68" t="s">
        <v>15</v>
      </c>
      <c r="D3411" t="str">
        <f t="shared" si="53"/>
        <v>un</v>
      </c>
    </row>
    <row r="3412" spans="1:4">
      <c r="A3412" s="68" t="s">
        <v>3342</v>
      </c>
      <c r="B3412" s="68" t="s">
        <v>25686</v>
      </c>
      <c r="C3412" s="68" t="s">
        <v>15</v>
      </c>
      <c r="D3412" t="str">
        <f t="shared" si="53"/>
        <v>un</v>
      </c>
    </row>
    <row r="3413" spans="1:4">
      <c r="A3413" s="68" t="s">
        <v>3343</v>
      </c>
      <c r="B3413" s="68" t="s">
        <v>25687</v>
      </c>
      <c r="C3413" s="68" t="s">
        <v>15</v>
      </c>
      <c r="D3413" t="str">
        <f t="shared" si="53"/>
        <v>un</v>
      </c>
    </row>
    <row r="3414" spans="1:4">
      <c r="A3414" s="68" t="s">
        <v>3344</v>
      </c>
      <c r="B3414" s="68" t="s">
        <v>25687</v>
      </c>
      <c r="C3414" s="68" t="s">
        <v>15</v>
      </c>
      <c r="D3414" t="str">
        <f t="shared" si="53"/>
        <v>un</v>
      </c>
    </row>
    <row r="3415" spans="1:4">
      <c r="A3415" s="68" t="s">
        <v>3345</v>
      </c>
      <c r="B3415" s="68" t="s">
        <v>25688</v>
      </c>
      <c r="C3415" s="68" t="s">
        <v>15</v>
      </c>
      <c r="D3415" t="str">
        <f t="shared" si="53"/>
        <v>un</v>
      </c>
    </row>
    <row r="3416" spans="1:4">
      <c r="A3416" s="68" t="s">
        <v>3346</v>
      </c>
      <c r="B3416" s="68" t="s">
        <v>25688</v>
      </c>
      <c r="C3416" s="68" t="s">
        <v>15</v>
      </c>
      <c r="D3416" t="str">
        <f t="shared" si="53"/>
        <v>un</v>
      </c>
    </row>
    <row r="3417" spans="1:4">
      <c r="A3417" s="68" t="s">
        <v>3347</v>
      </c>
      <c r="B3417" s="68" t="s">
        <v>25689</v>
      </c>
      <c r="C3417" s="68" t="s">
        <v>15</v>
      </c>
      <c r="D3417" t="str">
        <f t="shared" si="53"/>
        <v>un</v>
      </c>
    </row>
    <row r="3418" spans="1:4">
      <c r="A3418" s="68" t="s">
        <v>3348</v>
      </c>
      <c r="B3418" s="68" t="s">
        <v>25689</v>
      </c>
      <c r="C3418" s="68" t="s">
        <v>15</v>
      </c>
      <c r="D3418" t="str">
        <f t="shared" si="53"/>
        <v>un</v>
      </c>
    </row>
    <row r="3419" spans="1:4">
      <c r="A3419" s="68" t="s">
        <v>3349</v>
      </c>
      <c r="B3419" s="68" t="s">
        <v>25690</v>
      </c>
      <c r="C3419" s="68" t="s">
        <v>15</v>
      </c>
      <c r="D3419" t="str">
        <f t="shared" si="53"/>
        <v>un</v>
      </c>
    </row>
    <row r="3420" spans="1:4">
      <c r="A3420" s="68" t="s">
        <v>3350</v>
      </c>
      <c r="B3420" s="68" t="s">
        <v>25690</v>
      </c>
      <c r="C3420" s="68" t="s">
        <v>15</v>
      </c>
      <c r="D3420" t="str">
        <f t="shared" si="53"/>
        <v>un</v>
      </c>
    </row>
    <row r="3421" spans="1:4">
      <c r="A3421" s="68" t="s">
        <v>3351</v>
      </c>
      <c r="B3421" s="68" t="s">
        <v>25691</v>
      </c>
      <c r="C3421" s="68" t="s">
        <v>15</v>
      </c>
      <c r="D3421" t="str">
        <f t="shared" si="53"/>
        <v>un</v>
      </c>
    </row>
    <row r="3422" spans="1:4">
      <c r="A3422" s="68" t="s">
        <v>3352</v>
      </c>
      <c r="B3422" s="68" t="s">
        <v>25691</v>
      </c>
      <c r="C3422" s="68" t="s">
        <v>15</v>
      </c>
      <c r="D3422" t="str">
        <f t="shared" si="53"/>
        <v>un</v>
      </c>
    </row>
    <row r="3423" spans="1:4">
      <c r="A3423" s="68" t="s">
        <v>3353</v>
      </c>
      <c r="B3423" s="68" t="s">
        <v>25692</v>
      </c>
      <c r="C3423" s="68" t="s">
        <v>13</v>
      </c>
      <c r="D3423" t="str">
        <f t="shared" si="53"/>
        <v>m2</v>
      </c>
    </row>
    <row r="3424" spans="1:4">
      <c r="A3424" s="68" t="s">
        <v>3354</v>
      </c>
      <c r="B3424" s="68" t="s">
        <v>25692</v>
      </c>
      <c r="C3424" s="68" t="s">
        <v>13</v>
      </c>
      <c r="D3424" t="str">
        <f t="shared" si="53"/>
        <v>m2</v>
      </c>
    </row>
    <row r="3425" spans="1:4">
      <c r="A3425" s="68" t="s">
        <v>3355</v>
      </c>
      <c r="B3425" s="68" t="s">
        <v>25693</v>
      </c>
      <c r="C3425" s="68" t="s">
        <v>13</v>
      </c>
      <c r="D3425" t="str">
        <f t="shared" si="53"/>
        <v>m2</v>
      </c>
    </row>
    <row r="3426" spans="1:4">
      <c r="A3426" s="68" t="s">
        <v>3356</v>
      </c>
      <c r="B3426" s="68" t="s">
        <v>25693</v>
      </c>
      <c r="C3426" s="68" t="s">
        <v>13</v>
      </c>
      <c r="D3426" t="str">
        <f t="shared" si="53"/>
        <v>m2</v>
      </c>
    </row>
    <row r="3427" spans="1:4">
      <c r="A3427" s="68" t="s">
        <v>3357</v>
      </c>
      <c r="B3427" s="68" t="s">
        <v>25694</v>
      </c>
      <c r="C3427" s="68" t="s">
        <v>13</v>
      </c>
      <c r="D3427" t="str">
        <f t="shared" si="53"/>
        <v>m2</v>
      </c>
    </row>
    <row r="3428" spans="1:4">
      <c r="A3428" s="68" t="s">
        <v>3358</v>
      </c>
      <c r="B3428" s="68" t="s">
        <v>25694</v>
      </c>
      <c r="C3428" s="68" t="s">
        <v>13</v>
      </c>
      <c r="D3428" t="str">
        <f t="shared" si="53"/>
        <v>m2</v>
      </c>
    </row>
    <row r="3429" spans="1:4">
      <c r="A3429" s="68" t="s">
        <v>3359</v>
      </c>
      <c r="B3429" s="68" t="s">
        <v>25695</v>
      </c>
      <c r="C3429" s="68" t="s">
        <v>13</v>
      </c>
      <c r="D3429" t="str">
        <f t="shared" si="53"/>
        <v>m2</v>
      </c>
    </row>
    <row r="3430" spans="1:4">
      <c r="A3430" s="68" t="s">
        <v>3360</v>
      </c>
      <c r="B3430" s="68" t="s">
        <v>25695</v>
      </c>
      <c r="C3430" s="68" t="s">
        <v>13</v>
      </c>
      <c r="D3430" t="str">
        <f t="shared" si="53"/>
        <v>m2</v>
      </c>
    </row>
    <row r="3431" spans="1:4">
      <c r="A3431" s="68" t="s">
        <v>3361</v>
      </c>
      <c r="B3431" s="68" t="s">
        <v>25696</v>
      </c>
      <c r="C3431" s="68" t="s">
        <v>13</v>
      </c>
      <c r="D3431" t="str">
        <f t="shared" si="53"/>
        <v>m2</v>
      </c>
    </row>
    <row r="3432" spans="1:4">
      <c r="A3432" s="68" t="s">
        <v>3362</v>
      </c>
      <c r="B3432" s="68" t="s">
        <v>25696</v>
      </c>
      <c r="C3432" s="68" t="s">
        <v>13</v>
      </c>
      <c r="D3432" t="str">
        <f t="shared" si="53"/>
        <v>m2</v>
      </c>
    </row>
    <row r="3433" spans="1:4">
      <c r="A3433" s="68" t="s">
        <v>3363</v>
      </c>
      <c r="B3433" s="68" t="s">
        <v>25697</v>
      </c>
      <c r="C3433" s="68" t="s">
        <v>13</v>
      </c>
      <c r="D3433" t="str">
        <f t="shared" si="53"/>
        <v>m2</v>
      </c>
    </row>
    <row r="3434" spans="1:4">
      <c r="A3434" s="68" t="s">
        <v>3364</v>
      </c>
      <c r="B3434" s="68" t="s">
        <v>25697</v>
      </c>
      <c r="C3434" s="68" t="s">
        <v>13</v>
      </c>
      <c r="D3434" t="str">
        <f t="shared" si="53"/>
        <v>m2</v>
      </c>
    </row>
    <row r="3435" spans="1:4">
      <c r="A3435" s="68" t="s">
        <v>3365</v>
      </c>
      <c r="B3435" s="68" t="s">
        <v>25698</v>
      </c>
      <c r="C3435" s="68" t="s">
        <v>13</v>
      </c>
      <c r="D3435" t="str">
        <f t="shared" si="53"/>
        <v>m2</v>
      </c>
    </row>
    <row r="3436" spans="1:4">
      <c r="A3436" s="68" t="s">
        <v>3366</v>
      </c>
      <c r="B3436" s="68" t="s">
        <v>25698</v>
      </c>
      <c r="C3436" s="68" t="s">
        <v>13</v>
      </c>
      <c r="D3436" t="str">
        <f t="shared" si="53"/>
        <v>m2</v>
      </c>
    </row>
    <row r="3437" spans="1:4">
      <c r="A3437" s="68" t="s">
        <v>3367</v>
      </c>
      <c r="B3437" s="68" t="s">
        <v>25699</v>
      </c>
      <c r="C3437" s="68" t="s">
        <v>13</v>
      </c>
      <c r="D3437" t="str">
        <f t="shared" si="53"/>
        <v>m2</v>
      </c>
    </row>
    <row r="3438" spans="1:4">
      <c r="A3438" s="68" t="s">
        <v>3368</v>
      </c>
      <c r="B3438" s="68" t="s">
        <v>25699</v>
      </c>
      <c r="C3438" s="68" t="s">
        <v>13</v>
      </c>
      <c r="D3438" t="str">
        <f t="shared" si="53"/>
        <v>m2</v>
      </c>
    </row>
    <row r="3439" spans="1:4">
      <c r="A3439" s="68" t="s">
        <v>3369</v>
      </c>
      <c r="B3439" s="68" t="s">
        <v>25700</v>
      </c>
      <c r="C3439" s="68" t="s">
        <v>14</v>
      </c>
      <c r="D3439" t="str">
        <f t="shared" si="53"/>
        <v>m</v>
      </c>
    </row>
    <row r="3440" spans="1:4">
      <c r="A3440" s="68" t="s">
        <v>3370</v>
      </c>
      <c r="B3440" s="68" t="s">
        <v>25700</v>
      </c>
      <c r="C3440" s="68" t="s">
        <v>14</v>
      </c>
      <c r="D3440" t="str">
        <f t="shared" si="53"/>
        <v>m</v>
      </c>
    </row>
    <row r="3441" spans="1:4">
      <c r="A3441" s="68" t="s">
        <v>3371</v>
      </c>
      <c r="B3441" s="68" t="s">
        <v>25701</v>
      </c>
      <c r="C3441" s="68" t="s">
        <v>14</v>
      </c>
      <c r="D3441" t="str">
        <f t="shared" si="53"/>
        <v>m</v>
      </c>
    </row>
    <row r="3442" spans="1:4">
      <c r="A3442" s="68" t="s">
        <v>3372</v>
      </c>
      <c r="B3442" s="68" t="s">
        <v>25701</v>
      </c>
      <c r="C3442" s="68" t="s">
        <v>14</v>
      </c>
      <c r="D3442" t="str">
        <f t="shared" si="53"/>
        <v>m</v>
      </c>
    </row>
    <row r="3443" spans="1:4">
      <c r="A3443" s="68" t="s">
        <v>3373</v>
      </c>
      <c r="B3443" s="68" t="s">
        <v>25702</v>
      </c>
      <c r="C3443" s="68" t="s">
        <v>14</v>
      </c>
      <c r="D3443" t="str">
        <f t="shared" si="53"/>
        <v>m</v>
      </c>
    </row>
    <row r="3444" spans="1:4">
      <c r="A3444" s="68" t="s">
        <v>3374</v>
      </c>
      <c r="B3444" s="68" t="s">
        <v>25702</v>
      </c>
      <c r="C3444" s="68" t="s">
        <v>14</v>
      </c>
      <c r="D3444" t="str">
        <f t="shared" si="53"/>
        <v>m</v>
      </c>
    </row>
    <row r="3445" spans="1:4">
      <c r="A3445" s="68" t="s">
        <v>3375</v>
      </c>
      <c r="B3445" s="68" t="s">
        <v>25703</v>
      </c>
      <c r="C3445" s="68" t="s">
        <v>14</v>
      </c>
      <c r="D3445" t="str">
        <f t="shared" si="53"/>
        <v>m</v>
      </c>
    </row>
    <row r="3446" spans="1:4">
      <c r="A3446" s="68" t="s">
        <v>3376</v>
      </c>
      <c r="B3446" s="68" t="s">
        <v>25703</v>
      </c>
      <c r="C3446" s="68" t="s">
        <v>14</v>
      </c>
      <c r="D3446" t="str">
        <f t="shared" si="53"/>
        <v>m</v>
      </c>
    </row>
    <row r="3447" spans="1:4">
      <c r="A3447" s="68" t="s">
        <v>3377</v>
      </c>
      <c r="B3447" s="68" t="s">
        <v>25704</v>
      </c>
      <c r="C3447" s="68" t="s">
        <v>14</v>
      </c>
      <c r="D3447" t="str">
        <f t="shared" si="53"/>
        <v>m</v>
      </c>
    </row>
    <row r="3448" spans="1:4">
      <c r="A3448" s="68" t="s">
        <v>3378</v>
      </c>
      <c r="B3448" s="68" t="s">
        <v>25704</v>
      </c>
      <c r="C3448" s="68" t="s">
        <v>14</v>
      </c>
      <c r="D3448" t="str">
        <f t="shared" si="53"/>
        <v>m</v>
      </c>
    </row>
    <row r="3449" spans="1:4">
      <c r="A3449" s="68" t="s">
        <v>3379</v>
      </c>
      <c r="B3449" s="68" t="s">
        <v>25705</v>
      </c>
      <c r="C3449" s="68" t="s">
        <v>14</v>
      </c>
      <c r="D3449" t="str">
        <f t="shared" si="53"/>
        <v>m</v>
      </c>
    </row>
    <row r="3450" spans="1:4">
      <c r="A3450" s="68" t="s">
        <v>3380</v>
      </c>
      <c r="B3450" s="68" t="s">
        <v>25705</v>
      </c>
      <c r="C3450" s="68" t="s">
        <v>14</v>
      </c>
      <c r="D3450" t="str">
        <f t="shared" si="53"/>
        <v>m</v>
      </c>
    </row>
    <row r="3451" spans="1:4">
      <c r="A3451" s="68" t="s">
        <v>3381</v>
      </c>
      <c r="B3451" s="68" t="s">
        <v>25706</v>
      </c>
      <c r="C3451" s="68" t="s">
        <v>14</v>
      </c>
      <c r="D3451" t="str">
        <f t="shared" si="53"/>
        <v>m</v>
      </c>
    </row>
    <row r="3452" spans="1:4">
      <c r="A3452" s="68" t="s">
        <v>3382</v>
      </c>
      <c r="B3452" s="68" t="s">
        <v>25706</v>
      </c>
      <c r="C3452" s="68" t="s">
        <v>14</v>
      </c>
      <c r="D3452" t="str">
        <f t="shared" si="53"/>
        <v>m</v>
      </c>
    </row>
    <row r="3453" spans="1:4">
      <c r="A3453" s="68" t="s">
        <v>3383</v>
      </c>
      <c r="B3453" s="68" t="s">
        <v>25707</v>
      </c>
      <c r="C3453" s="68" t="s">
        <v>14</v>
      </c>
      <c r="D3453" t="str">
        <f t="shared" si="53"/>
        <v>m</v>
      </c>
    </row>
    <row r="3454" spans="1:4">
      <c r="A3454" s="68" t="s">
        <v>3384</v>
      </c>
      <c r="B3454" s="68" t="s">
        <v>25707</v>
      </c>
      <c r="C3454" s="68" t="s">
        <v>14</v>
      </c>
      <c r="D3454" t="str">
        <f t="shared" si="53"/>
        <v>m</v>
      </c>
    </row>
    <row r="3455" spans="1:4">
      <c r="A3455" s="68" t="s">
        <v>3385</v>
      </c>
      <c r="B3455" s="68" t="s">
        <v>25708</v>
      </c>
      <c r="C3455" s="68" t="s">
        <v>14</v>
      </c>
      <c r="D3455" t="str">
        <f t="shared" si="53"/>
        <v>m</v>
      </c>
    </row>
    <row r="3456" spans="1:4">
      <c r="A3456" s="68" t="s">
        <v>3386</v>
      </c>
      <c r="B3456" s="68" t="s">
        <v>25708</v>
      </c>
      <c r="C3456" s="68" t="s">
        <v>14</v>
      </c>
      <c r="D3456" t="str">
        <f t="shared" si="53"/>
        <v>m</v>
      </c>
    </row>
    <row r="3457" spans="1:4">
      <c r="A3457" s="68" t="s">
        <v>3387</v>
      </c>
      <c r="B3457" s="68" t="s">
        <v>25709</v>
      </c>
      <c r="C3457" s="68" t="s">
        <v>14</v>
      </c>
      <c r="D3457" t="str">
        <f t="shared" si="53"/>
        <v>m</v>
      </c>
    </row>
    <row r="3458" spans="1:4">
      <c r="A3458" s="68" t="s">
        <v>3388</v>
      </c>
      <c r="B3458" s="68" t="s">
        <v>25709</v>
      </c>
      <c r="C3458" s="68" t="s">
        <v>14</v>
      </c>
      <c r="D3458" t="str">
        <f t="shared" si="53"/>
        <v>m</v>
      </c>
    </row>
    <row r="3459" spans="1:4">
      <c r="A3459" s="68" t="s">
        <v>3389</v>
      </c>
      <c r="B3459" s="68" t="s">
        <v>25710</v>
      </c>
      <c r="C3459" s="68" t="s">
        <v>14</v>
      </c>
      <c r="D3459" t="str">
        <f t="shared" si="53"/>
        <v>m</v>
      </c>
    </row>
    <row r="3460" spans="1:4">
      <c r="A3460" s="68" t="s">
        <v>3390</v>
      </c>
      <c r="B3460" s="68" t="s">
        <v>25710</v>
      </c>
      <c r="C3460" s="68" t="s">
        <v>14</v>
      </c>
      <c r="D3460" t="str">
        <f t="shared" si="53"/>
        <v>m</v>
      </c>
    </row>
    <row r="3461" spans="1:4">
      <c r="A3461" s="68" t="s">
        <v>3391</v>
      </c>
      <c r="B3461" s="68" t="s">
        <v>25711</v>
      </c>
      <c r="C3461" s="68" t="s">
        <v>14</v>
      </c>
      <c r="D3461" t="str">
        <f t="shared" si="53"/>
        <v>m</v>
      </c>
    </row>
    <row r="3462" spans="1:4">
      <c r="A3462" s="68" t="s">
        <v>3392</v>
      </c>
      <c r="B3462" s="68" t="s">
        <v>25711</v>
      </c>
      <c r="C3462" s="68" t="s">
        <v>14</v>
      </c>
      <c r="D3462" t="str">
        <f t="shared" si="53"/>
        <v>m</v>
      </c>
    </row>
    <row r="3463" spans="1:4">
      <c r="A3463" s="68" t="s">
        <v>3393</v>
      </c>
      <c r="B3463" s="68" t="s">
        <v>25712</v>
      </c>
      <c r="C3463" s="68" t="s">
        <v>14</v>
      </c>
      <c r="D3463" t="str">
        <f t="shared" ref="D3463:D3526" si="54">LOWER(C3463)</f>
        <v>m</v>
      </c>
    </row>
    <row r="3464" spans="1:4">
      <c r="A3464" s="68" t="s">
        <v>3394</v>
      </c>
      <c r="B3464" s="68" t="s">
        <v>25712</v>
      </c>
      <c r="C3464" s="68" t="s">
        <v>14</v>
      </c>
      <c r="D3464" t="str">
        <f t="shared" si="54"/>
        <v>m</v>
      </c>
    </row>
    <row r="3465" spans="1:4">
      <c r="A3465" s="68" t="s">
        <v>3395</v>
      </c>
      <c r="B3465" s="68" t="s">
        <v>25713</v>
      </c>
      <c r="C3465" s="68" t="s">
        <v>14</v>
      </c>
      <c r="D3465" t="str">
        <f t="shared" si="54"/>
        <v>m</v>
      </c>
    </row>
    <row r="3466" spans="1:4">
      <c r="A3466" s="68" t="s">
        <v>3396</v>
      </c>
      <c r="B3466" s="68" t="s">
        <v>25713</v>
      </c>
      <c r="C3466" s="68" t="s">
        <v>14</v>
      </c>
      <c r="D3466" t="str">
        <f t="shared" si="54"/>
        <v>m</v>
      </c>
    </row>
    <row r="3467" spans="1:4">
      <c r="A3467" s="68" t="s">
        <v>3397</v>
      </c>
      <c r="B3467" s="68" t="s">
        <v>25714</v>
      </c>
      <c r="C3467" s="68" t="s">
        <v>14</v>
      </c>
      <c r="D3467" t="str">
        <f t="shared" si="54"/>
        <v>m</v>
      </c>
    </row>
    <row r="3468" spans="1:4">
      <c r="A3468" s="68" t="s">
        <v>3398</v>
      </c>
      <c r="B3468" s="68" t="s">
        <v>25714</v>
      </c>
      <c r="C3468" s="68" t="s">
        <v>14</v>
      </c>
      <c r="D3468" t="str">
        <f t="shared" si="54"/>
        <v>m</v>
      </c>
    </row>
    <row r="3469" spans="1:4">
      <c r="A3469" s="68" t="s">
        <v>3399</v>
      </c>
      <c r="B3469" s="68" t="s">
        <v>25715</v>
      </c>
      <c r="C3469" s="68" t="s">
        <v>14</v>
      </c>
      <c r="D3469" t="str">
        <f t="shared" si="54"/>
        <v>m</v>
      </c>
    </row>
    <row r="3470" spans="1:4">
      <c r="A3470" s="68" t="s">
        <v>3400</v>
      </c>
      <c r="B3470" s="68" t="s">
        <v>25715</v>
      </c>
      <c r="C3470" s="68" t="s">
        <v>14</v>
      </c>
      <c r="D3470" t="str">
        <f t="shared" si="54"/>
        <v>m</v>
      </c>
    </row>
    <row r="3471" spans="1:4">
      <c r="A3471" s="68" t="s">
        <v>3401</v>
      </c>
      <c r="B3471" s="68" t="s">
        <v>25716</v>
      </c>
      <c r="C3471" s="68" t="s">
        <v>14</v>
      </c>
      <c r="D3471" t="str">
        <f t="shared" si="54"/>
        <v>m</v>
      </c>
    </row>
    <row r="3472" spans="1:4">
      <c r="A3472" s="68" t="s">
        <v>3402</v>
      </c>
      <c r="B3472" s="68" t="s">
        <v>25716</v>
      </c>
      <c r="C3472" s="68" t="s">
        <v>14</v>
      </c>
      <c r="D3472" t="str">
        <f t="shared" si="54"/>
        <v>m</v>
      </c>
    </row>
    <row r="3473" spans="1:4">
      <c r="A3473" s="68" t="s">
        <v>3403</v>
      </c>
      <c r="B3473" s="68" t="s">
        <v>25717</v>
      </c>
      <c r="C3473" s="68" t="s">
        <v>14</v>
      </c>
      <c r="D3473" t="str">
        <f t="shared" si="54"/>
        <v>m</v>
      </c>
    </row>
    <row r="3474" spans="1:4">
      <c r="A3474" s="68" t="s">
        <v>3404</v>
      </c>
      <c r="B3474" s="68" t="s">
        <v>25717</v>
      </c>
      <c r="C3474" s="68" t="s">
        <v>14</v>
      </c>
      <c r="D3474" t="str">
        <f t="shared" si="54"/>
        <v>m</v>
      </c>
    </row>
    <row r="3475" spans="1:4">
      <c r="A3475" s="68" t="s">
        <v>3405</v>
      </c>
      <c r="B3475" s="68" t="s">
        <v>25718</v>
      </c>
      <c r="C3475" s="68" t="s">
        <v>14</v>
      </c>
      <c r="D3475" t="str">
        <f t="shared" si="54"/>
        <v>m</v>
      </c>
    </row>
    <row r="3476" spans="1:4">
      <c r="A3476" s="68" t="s">
        <v>3406</v>
      </c>
      <c r="B3476" s="68" t="s">
        <v>25718</v>
      </c>
      <c r="C3476" s="68" t="s">
        <v>14</v>
      </c>
      <c r="D3476" t="str">
        <f t="shared" si="54"/>
        <v>m</v>
      </c>
    </row>
    <row r="3477" spans="1:4">
      <c r="A3477" s="68" t="s">
        <v>3407</v>
      </c>
      <c r="B3477" s="68" t="s">
        <v>25719</v>
      </c>
      <c r="C3477" s="68" t="s">
        <v>14</v>
      </c>
      <c r="D3477" t="str">
        <f t="shared" si="54"/>
        <v>m</v>
      </c>
    </row>
    <row r="3478" spans="1:4">
      <c r="A3478" s="68" t="s">
        <v>3408</v>
      </c>
      <c r="B3478" s="68" t="s">
        <v>25719</v>
      </c>
      <c r="C3478" s="68" t="s">
        <v>14</v>
      </c>
      <c r="D3478" t="str">
        <f t="shared" si="54"/>
        <v>m</v>
      </c>
    </row>
    <row r="3479" spans="1:4">
      <c r="A3479" s="68" t="s">
        <v>3409</v>
      </c>
      <c r="B3479" s="68" t="s">
        <v>3410</v>
      </c>
      <c r="C3479" s="68" t="s">
        <v>15</v>
      </c>
      <c r="D3479" t="str">
        <f t="shared" si="54"/>
        <v>un</v>
      </c>
    </row>
    <row r="3480" spans="1:4">
      <c r="A3480" s="68" t="s">
        <v>3411</v>
      </c>
      <c r="B3480" s="68" t="s">
        <v>3410</v>
      </c>
      <c r="C3480" s="68" t="s">
        <v>15</v>
      </c>
      <c r="D3480" t="str">
        <f t="shared" si="54"/>
        <v>un</v>
      </c>
    </row>
    <row r="3481" spans="1:4">
      <c r="A3481" s="68" t="s">
        <v>3412</v>
      </c>
      <c r="B3481" s="68" t="s">
        <v>3413</v>
      </c>
      <c r="C3481" s="68" t="s">
        <v>15</v>
      </c>
      <c r="D3481" t="str">
        <f t="shared" si="54"/>
        <v>un</v>
      </c>
    </row>
    <row r="3482" spans="1:4">
      <c r="A3482" s="68" t="s">
        <v>3414</v>
      </c>
      <c r="B3482" s="68" t="s">
        <v>3413</v>
      </c>
      <c r="C3482" s="68" t="s">
        <v>15</v>
      </c>
      <c r="D3482" t="str">
        <f t="shared" si="54"/>
        <v>un</v>
      </c>
    </row>
    <row r="3483" spans="1:4">
      <c r="A3483" s="68" t="s">
        <v>3415</v>
      </c>
      <c r="B3483" s="68" t="s">
        <v>3416</v>
      </c>
      <c r="C3483" s="68" t="s">
        <v>15</v>
      </c>
      <c r="D3483" t="str">
        <f t="shared" si="54"/>
        <v>un</v>
      </c>
    </row>
    <row r="3484" spans="1:4">
      <c r="A3484" s="68" t="s">
        <v>3417</v>
      </c>
      <c r="B3484" s="68" t="s">
        <v>3416</v>
      </c>
      <c r="C3484" s="68" t="s">
        <v>15</v>
      </c>
      <c r="D3484" t="str">
        <f t="shared" si="54"/>
        <v>un</v>
      </c>
    </row>
    <row r="3485" spans="1:4">
      <c r="A3485" s="68" t="s">
        <v>3418</v>
      </c>
      <c r="B3485" s="68" t="s">
        <v>3419</v>
      </c>
      <c r="C3485" s="68" t="s">
        <v>15</v>
      </c>
      <c r="D3485" t="str">
        <f t="shared" si="54"/>
        <v>un</v>
      </c>
    </row>
    <row r="3486" spans="1:4">
      <c r="A3486" s="68" t="s">
        <v>3420</v>
      </c>
      <c r="B3486" s="68" t="s">
        <v>3419</v>
      </c>
      <c r="C3486" s="68" t="s">
        <v>15</v>
      </c>
      <c r="D3486" t="str">
        <f t="shared" si="54"/>
        <v>un</v>
      </c>
    </row>
    <row r="3487" spans="1:4">
      <c r="A3487" s="68" t="s">
        <v>3421</v>
      </c>
      <c r="B3487" s="68" t="s">
        <v>3422</v>
      </c>
      <c r="C3487" s="68" t="s">
        <v>15</v>
      </c>
      <c r="D3487" t="str">
        <f t="shared" si="54"/>
        <v>un</v>
      </c>
    </row>
    <row r="3488" spans="1:4">
      <c r="A3488" s="68" t="s">
        <v>3423</v>
      </c>
      <c r="B3488" s="68" t="s">
        <v>3422</v>
      </c>
      <c r="C3488" s="68" t="s">
        <v>15</v>
      </c>
      <c r="D3488" t="str">
        <f t="shared" si="54"/>
        <v>un</v>
      </c>
    </row>
    <row r="3489" spans="1:4">
      <c r="A3489" s="68" t="s">
        <v>3424</v>
      </c>
      <c r="B3489" s="68" t="s">
        <v>25720</v>
      </c>
      <c r="C3489" s="68" t="s">
        <v>14</v>
      </c>
      <c r="D3489" t="str">
        <f t="shared" si="54"/>
        <v>m</v>
      </c>
    </row>
    <row r="3490" spans="1:4">
      <c r="A3490" s="68" t="s">
        <v>3425</v>
      </c>
      <c r="B3490" s="68" t="s">
        <v>25720</v>
      </c>
      <c r="C3490" s="68" t="s">
        <v>14</v>
      </c>
      <c r="D3490" t="str">
        <f t="shared" si="54"/>
        <v>m</v>
      </c>
    </row>
    <row r="3491" spans="1:4">
      <c r="A3491" s="68" t="s">
        <v>3426</v>
      </c>
      <c r="B3491" s="68" t="s">
        <v>25721</v>
      </c>
      <c r="C3491" s="68" t="s">
        <v>14</v>
      </c>
      <c r="D3491" t="str">
        <f t="shared" si="54"/>
        <v>m</v>
      </c>
    </row>
    <row r="3492" spans="1:4">
      <c r="A3492" s="68" t="s">
        <v>3427</v>
      </c>
      <c r="B3492" s="68" t="s">
        <v>25721</v>
      </c>
      <c r="C3492" s="68" t="s">
        <v>14</v>
      </c>
      <c r="D3492" t="str">
        <f t="shared" si="54"/>
        <v>m</v>
      </c>
    </row>
    <row r="3493" spans="1:4">
      <c r="A3493" s="68" t="s">
        <v>3428</v>
      </c>
      <c r="B3493" s="68" t="s">
        <v>25722</v>
      </c>
      <c r="C3493" s="68" t="s">
        <v>14</v>
      </c>
      <c r="D3493" t="str">
        <f t="shared" si="54"/>
        <v>m</v>
      </c>
    </row>
    <row r="3494" spans="1:4">
      <c r="A3494" s="68" t="s">
        <v>3429</v>
      </c>
      <c r="B3494" s="68" t="s">
        <v>25722</v>
      </c>
      <c r="C3494" s="68" t="s">
        <v>14</v>
      </c>
      <c r="D3494" t="str">
        <f t="shared" si="54"/>
        <v>m</v>
      </c>
    </row>
    <row r="3495" spans="1:4">
      <c r="A3495" s="68" t="s">
        <v>3430</v>
      </c>
      <c r="B3495" s="68" t="s">
        <v>25723</v>
      </c>
      <c r="C3495" s="68" t="s">
        <v>14</v>
      </c>
      <c r="D3495" t="str">
        <f t="shared" si="54"/>
        <v>m</v>
      </c>
    </row>
    <row r="3496" spans="1:4">
      <c r="A3496" s="68" t="s">
        <v>3431</v>
      </c>
      <c r="B3496" s="68" t="s">
        <v>25723</v>
      </c>
      <c r="C3496" s="68" t="s">
        <v>14</v>
      </c>
      <c r="D3496" t="str">
        <f t="shared" si="54"/>
        <v>m</v>
      </c>
    </row>
    <row r="3497" spans="1:4">
      <c r="A3497" s="68" t="s">
        <v>3432</v>
      </c>
      <c r="B3497" s="68" t="s">
        <v>25724</v>
      </c>
      <c r="C3497" s="68" t="s">
        <v>15</v>
      </c>
      <c r="D3497" t="str">
        <f t="shared" si="54"/>
        <v>un</v>
      </c>
    </row>
    <row r="3498" spans="1:4">
      <c r="A3498" s="68" t="s">
        <v>3433</v>
      </c>
      <c r="B3498" s="68" t="s">
        <v>25724</v>
      </c>
      <c r="C3498" s="68" t="s">
        <v>15</v>
      </c>
      <c r="D3498" t="str">
        <f t="shared" si="54"/>
        <v>un</v>
      </c>
    </row>
    <row r="3499" spans="1:4">
      <c r="A3499" s="68" t="s">
        <v>3434</v>
      </c>
      <c r="B3499" s="68" t="s">
        <v>25725</v>
      </c>
      <c r="C3499" s="68" t="s">
        <v>15</v>
      </c>
      <c r="D3499" t="str">
        <f t="shared" si="54"/>
        <v>un</v>
      </c>
    </row>
    <row r="3500" spans="1:4">
      <c r="A3500" s="68" t="s">
        <v>3435</v>
      </c>
      <c r="B3500" s="68" t="s">
        <v>25725</v>
      </c>
      <c r="C3500" s="68" t="s">
        <v>15</v>
      </c>
      <c r="D3500" t="str">
        <f t="shared" si="54"/>
        <v>un</v>
      </c>
    </row>
    <row r="3501" spans="1:4">
      <c r="A3501" s="68" t="s">
        <v>3436</v>
      </c>
      <c r="B3501" s="68" t="s">
        <v>25726</v>
      </c>
      <c r="C3501" s="68" t="s">
        <v>15</v>
      </c>
      <c r="D3501" t="str">
        <f t="shared" si="54"/>
        <v>un</v>
      </c>
    </row>
    <row r="3502" spans="1:4">
      <c r="A3502" s="68" t="s">
        <v>3437</v>
      </c>
      <c r="B3502" s="68" t="s">
        <v>25726</v>
      </c>
      <c r="C3502" s="68" t="s">
        <v>15</v>
      </c>
      <c r="D3502" t="str">
        <f t="shared" si="54"/>
        <v>un</v>
      </c>
    </row>
    <row r="3503" spans="1:4">
      <c r="A3503" s="68" t="s">
        <v>3438</v>
      </c>
      <c r="B3503" s="68" t="s">
        <v>25727</v>
      </c>
      <c r="C3503" s="68" t="s">
        <v>15</v>
      </c>
      <c r="D3503" t="str">
        <f t="shared" si="54"/>
        <v>un</v>
      </c>
    </row>
    <row r="3504" spans="1:4">
      <c r="A3504" s="68" t="s">
        <v>3439</v>
      </c>
      <c r="B3504" s="68" t="s">
        <v>25727</v>
      </c>
      <c r="C3504" s="68" t="s">
        <v>15</v>
      </c>
      <c r="D3504" t="str">
        <f t="shared" si="54"/>
        <v>un</v>
      </c>
    </row>
    <row r="3505" spans="1:4">
      <c r="A3505" s="68" t="s">
        <v>3440</v>
      </c>
      <c r="B3505" s="68" t="s">
        <v>25728</v>
      </c>
      <c r="C3505" s="68" t="s">
        <v>15</v>
      </c>
      <c r="D3505" t="str">
        <f t="shared" si="54"/>
        <v>un</v>
      </c>
    </row>
    <row r="3506" spans="1:4">
      <c r="A3506" s="68" t="s">
        <v>3441</v>
      </c>
      <c r="B3506" s="68" t="s">
        <v>25728</v>
      </c>
      <c r="C3506" s="68" t="s">
        <v>15</v>
      </c>
      <c r="D3506" t="str">
        <f t="shared" si="54"/>
        <v>un</v>
      </c>
    </row>
    <row r="3507" spans="1:4">
      <c r="A3507" s="68" t="s">
        <v>3442</v>
      </c>
      <c r="B3507" s="68" t="s">
        <v>25729</v>
      </c>
      <c r="C3507" s="68" t="s">
        <v>15</v>
      </c>
      <c r="D3507" t="str">
        <f t="shared" si="54"/>
        <v>un</v>
      </c>
    </row>
    <row r="3508" spans="1:4">
      <c r="A3508" s="68" t="s">
        <v>3443</v>
      </c>
      <c r="B3508" s="68" t="s">
        <v>25729</v>
      </c>
      <c r="C3508" s="68" t="s">
        <v>15</v>
      </c>
      <c r="D3508" t="str">
        <f t="shared" si="54"/>
        <v>un</v>
      </c>
    </row>
    <row r="3509" spans="1:4">
      <c r="A3509" s="68" t="s">
        <v>3444</v>
      </c>
      <c r="B3509" s="68" t="s">
        <v>25730</v>
      </c>
      <c r="C3509" s="68" t="s">
        <v>1617</v>
      </c>
      <c r="D3509" t="str">
        <f t="shared" si="54"/>
        <v>h</v>
      </c>
    </row>
    <row r="3510" spans="1:4">
      <c r="A3510" s="68" t="s">
        <v>3445</v>
      </c>
      <c r="B3510" s="68" t="s">
        <v>25730</v>
      </c>
      <c r="C3510" s="68" t="s">
        <v>1617</v>
      </c>
      <c r="D3510" t="str">
        <f t="shared" si="54"/>
        <v>h</v>
      </c>
    </row>
    <row r="3511" spans="1:4">
      <c r="A3511" s="68" t="s">
        <v>3446</v>
      </c>
      <c r="B3511" s="68" t="s">
        <v>25731</v>
      </c>
      <c r="C3511" s="68" t="s">
        <v>1617</v>
      </c>
      <c r="D3511" t="str">
        <f t="shared" si="54"/>
        <v>h</v>
      </c>
    </row>
    <row r="3512" spans="1:4">
      <c r="A3512" s="68" t="s">
        <v>3447</v>
      </c>
      <c r="B3512" s="68" t="s">
        <v>25731</v>
      </c>
      <c r="C3512" s="68" t="s">
        <v>1617</v>
      </c>
      <c r="D3512" t="str">
        <f t="shared" si="54"/>
        <v>h</v>
      </c>
    </row>
    <row r="3513" spans="1:4">
      <c r="A3513" s="68" t="s">
        <v>3448</v>
      </c>
      <c r="B3513" s="68" t="s">
        <v>25732</v>
      </c>
      <c r="C3513" s="68" t="s">
        <v>1617</v>
      </c>
      <c r="D3513" t="str">
        <f t="shared" si="54"/>
        <v>h</v>
      </c>
    </row>
    <row r="3514" spans="1:4">
      <c r="A3514" s="68" t="s">
        <v>3449</v>
      </c>
      <c r="B3514" s="68" t="s">
        <v>25732</v>
      </c>
      <c r="C3514" s="68" t="s">
        <v>1617</v>
      </c>
      <c r="D3514" t="str">
        <f t="shared" si="54"/>
        <v>h</v>
      </c>
    </row>
    <row r="3515" spans="1:4">
      <c r="A3515" s="68" t="s">
        <v>3450</v>
      </c>
      <c r="B3515" s="68" t="s">
        <v>25733</v>
      </c>
      <c r="C3515" s="68" t="s">
        <v>1617</v>
      </c>
      <c r="D3515" t="str">
        <f t="shared" si="54"/>
        <v>h</v>
      </c>
    </row>
    <row r="3516" spans="1:4">
      <c r="A3516" s="68" t="s">
        <v>3451</v>
      </c>
      <c r="B3516" s="68" t="s">
        <v>25733</v>
      </c>
      <c r="C3516" s="68" t="s">
        <v>1617</v>
      </c>
      <c r="D3516" t="str">
        <f t="shared" si="54"/>
        <v>h</v>
      </c>
    </row>
    <row r="3517" spans="1:4">
      <c r="A3517" s="68" t="s">
        <v>3452</v>
      </c>
      <c r="B3517" s="68" t="s">
        <v>25734</v>
      </c>
      <c r="C3517" s="68" t="s">
        <v>1617</v>
      </c>
      <c r="D3517" t="str">
        <f t="shared" si="54"/>
        <v>h</v>
      </c>
    </row>
    <row r="3518" spans="1:4">
      <c r="A3518" s="68" t="s">
        <v>3453</v>
      </c>
      <c r="B3518" s="68" t="s">
        <v>25734</v>
      </c>
      <c r="C3518" s="68" t="s">
        <v>1617</v>
      </c>
      <c r="D3518" t="str">
        <f t="shared" si="54"/>
        <v>h</v>
      </c>
    </row>
    <row r="3519" spans="1:4">
      <c r="A3519" s="68" t="s">
        <v>3454</v>
      </c>
      <c r="B3519" s="68" t="s">
        <v>25735</v>
      </c>
      <c r="C3519" s="68" t="s">
        <v>1617</v>
      </c>
      <c r="D3519" t="str">
        <f t="shared" si="54"/>
        <v>h</v>
      </c>
    </row>
    <row r="3520" spans="1:4">
      <c r="A3520" s="68" t="s">
        <v>3455</v>
      </c>
      <c r="B3520" s="68" t="s">
        <v>25735</v>
      </c>
      <c r="C3520" s="68" t="s">
        <v>1617</v>
      </c>
      <c r="D3520" t="str">
        <f t="shared" si="54"/>
        <v>h</v>
      </c>
    </row>
    <row r="3521" spans="1:4">
      <c r="A3521" s="68" t="s">
        <v>3456</v>
      </c>
      <c r="B3521" s="68" t="s">
        <v>25736</v>
      </c>
      <c r="C3521" s="68" t="s">
        <v>1617</v>
      </c>
      <c r="D3521" t="str">
        <f t="shared" si="54"/>
        <v>h</v>
      </c>
    </row>
    <row r="3522" spans="1:4">
      <c r="A3522" s="68" t="s">
        <v>3457</v>
      </c>
      <c r="B3522" s="68" t="s">
        <v>25736</v>
      </c>
      <c r="C3522" s="68" t="s">
        <v>1617</v>
      </c>
      <c r="D3522" t="str">
        <f t="shared" si="54"/>
        <v>h</v>
      </c>
    </row>
    <row r="3523" spans="1:4">
      <c r="A3523" s="68" t="s">
        <v>3458</v>
      </c>
      <c r="B3523" s="68" t="s">
        <v>25737</v>
      </c>
      <c r="C3523" s="68" t="s">
        <v>1617</v>
      </c>
      <c r="D3523" t="str">
        <f t="shared" si="54"/>
        <v>h</v>
      </c>
    </row>
    <row r="3524" spans="1:4">
      <c r="A3524" s="68" t="s">
        <v>3459</v>
      </c>
      <c r="B3524" s="68" t="s">
        <v>25737</v>
      </c>
      <c r="C3524" s="68" t="s">
        <v>1617</v>
      </c>
      <c r="D3524" t="str">
        <f t="shared" si="54"/>
        <v>h</v>
      </c>
    </row>
    <row r="3525" spans="1:4">
      <c r="A3525" s="68" t="s">
        <v>3460</v>
      </c>
      <c r="B3525" s="68" t="s">
        <v>3461</v>
      </c>
      <c r="C3525" s="68" t="s">
        <v>15</v>
      </c>
      <c r="D3525" t="str">
        <f t="shared" si="54"/>
        <v>un</v>
      </c>
    </row>
    <row r="3526" spans="1:4">
      <c r="A3526" s="68" t="s">
        <v>3462</v>
      </c>
      <c r="B3526" s="68" t="s">
        <v>3461</v>
      </c>
      <c r="C3526" s="68" t="s">
        <v>15</v>
      </c>
      <c r="D3526" t="str">
        <f t="shared" si="54"/>
        <v>un</v>
      </c>
    </row>
    <row r="3527" spans="1:4">
      <c r="A3527" s="68" t="s">
        <v>3463</v>
      </c>
      <c r="B3527" s="68" t="s">
        <v>25738</v>
      </c>
      <c r="C3527" s="68" t="s">
        <v>16</v>
      </c>
      <c r="D3527" t="str">
        <f t="shared" ref="D3527:D3590" si="55">LOWER(C3527)</f>
        <v>m3</v>
      </c>
    </row>
    <row r="3528" spans="1:4">
      <c r="A3528" s="68" t="s">
        <v>3464</v>
      </c>
      <c r="B3528" s="68" t="s">
        <v>25738</v>
      </c>
      <c r="C3528" s="68" t="s">
        <v>16</v>
      </c>
      <c r="D3528" t="str">
        <f t="shared" si="55"/>
        <v>m3</v>
      </c>
    </row>
    <row r="3529" spans="1:4">
      <c r="A3529" s="68" t="s">
        <v>3465</v>
      </c>
      <c r="B3529" s="68" t="s">
        <v>25739</v>
      </c>
      <c r="C3529" s="68" t="s">
        <v>16</v>
      </c>
      <c r="D3529" t="str">
        <f t="shared" si="55"/>
        <v>m3</v>
      </c>
    </row>
    <row r="3530" spans="1:4">
      <c r="A3530" s="68" t="s">
        <v>3466</v>
      </c>
      <c r="B3530" s="68" t="s">
        <v>25739</v>
      </c>
      <c r="C3530" s="68" t="s">
        <v>16</v>
      </c>
      <c r="D3530" t="str">
        <f t="shared" si="55"/>
        <v>m3</v>
      </c>
    </row>
    <row r="3531" spans="1:4">
      <c r="A3531" s="68" t="s">
        <v>3467</v>
      </c>
      <c r="B3531" s="68" t="s">
        <v>25740</v>
      </c>
      <c r="C3531" s="68" t="s">
        <v>16</v>
      </c>
      <c r="D3531" t="str">
        <f t="shared" si="55"/>
        <v>m3</v>
      </c>
    </row>
    <row r="3532" spans="1:4">
      <c r="A3532" s="68" t="s">
        <v>3468</v>
      </c>
      <c r="B3532" s="68" t="s">
        <v>25740</v>
      </c>
      <c r="C3532" s="68" t="s">
        <v>16</v>
      </c>
      <c r="D3532" t="str">
        <f t="shared" si="55"/>
        <v>m3</v>
      </c>
    </row>
    <row r="3533" spans="1:4">
      <c r="A3533" s="68" t="s">
        <v>3469</v>
      </c>
      <c r="B3533" s="68" t="s">
        <v>25741</v>
      </c>
      <c r="C3533" s="68" t="s">
        <v>14</v>
      </c>
      <c r="D3533" t="str">
        <f t="shared" si="55"/>
        <v>m</v>
      </c>
    </row>
    <row r="3534" spans="1:4">
      <c r="A3534" s="68" t="s">
        <v>3470</v>
      </c>
      <c r="B3534" s="68" t="s">
        <v>25741</v>
      </c>
      <c r="C3534" s="68" t="s">
        <v>14</v>
      </c>
      <c r="D3534" t="str">
        <f t="shared" si="55"/>
        <v>m</v>
      </c>
    </row>
    <row r="3535" spans="1:4">
      <c r="A3535" s="68" t="s">
        <v>3471</v>
      </c>
      <c r="B3535" s="68" t="s">
        <v>25742</v>
      </c>
      <c r="C3535" s="68" t="s">
        <v>14</v>
      </c>
      <c r="D3535" t="str">
        <f t="shared" si="55"/>
        <v>m</v>
      </c>
    </row>
    <row r="3536" spans="1:4">
      <c r="A3536" s="68" t="s">
        <v>3472</v>
      </c>
      <c r="B3536" s="68" t="s">
        <v>25742</v>
      </c>
      <c r="C3536" s="68" t="s">
        <v>14</v>
      </c>
      <c r="D3536" t="str">
        <f t="shared" si="55"/>
        <v>m</v>
      </c>
    </row>
    <row r="3537" spans="1:4">
      <c r="A3537" s="68" t="s">
        <v>3473</v>
      </c>
      <c r="B3537" s="68" t="s">
        <v>25743</v>
      </c>
      <c r="C3537" s="68" t="s">
        <v>13</v>
      </c>
      <c r="D3537" t="str">
        <f t="shared" si="55"/>
        <v>m2</v>
      </c>
    </row>
    <row r="3538" spans="1:4">
      <c r="A3538" s="68" t="s">
        <v>3474</v>
      </c>
      <c r="B3538" s="68" t="s">
        <v>25743</v>
      </c>
      <c r="C3538" s="68" t="s">
        <v>13</v>
      </c>
      <c r="D3538" t="str">
        <f t="shared" si="55"/>
        <v>m2</v>
      </c>
    </row>
    <row r="3539" spans="1:4">
      <c r="A3539" s="68" t="s">
        <v>3475</v>
      </c>
      <c r="B3539" s="68" t="s">
        <v>25744</v>
      </c>
      <c r="C3539" s="68" t="s">
        <v>14</v>
      </c>
      <c r="D3539" t="str">
        <f t="shared" si="55"/>
        <v>m</v>
      </c>
    </row>
    <row r="3540" spans="1:4">
      <c r="A3540" s="68" t="s">
        <v>3476</v>
      </c>
      <c r="B3540" s="68" t="s">
        <v>25744</v>
      </c>
      <c r="C3540" s="68" t="s">
        <v>14</v>
      </c>
      <c r="D3540" t="str">
        <f t="shared" si="55"/>
        <v>m</v>
      </c>
    </row>
    <row r="3541" spans="1:4">
      <c r="A3541" s="68" t="s">
        <v>3477</v>
      </c>
      <c r="B3541" s="68" t="s">
        <v>25745</v>
      </c>
      <c r="C3541" s="68" t="s">
        <v>14</v>
      </c>
      <c r="D3541" t="str">
        <f t="shared" si="55"/>
        <v>m</v>
      </c>
    </row>
    <row r="3542" spans="1:4">
      <c r="A3542" s="68" t="s">
        <v>3478</v>
      </c>
      <c r="B3542" s="68" t="s">
        <v>25745</v>
      </c>
      <c r="C3542" s="68" t="s">
        <v>14</v>
      </c>
      <c r="D3542" t="str">
        <f t="shared" si="55"/>
        <v>m</v>
      </c>
    </row>
    <row r="3543" spans="1:4">
      <c r="A3543" s="68" t="s">
        <v>3479</v>
      </c>
      <c r="B3543" s="68" t="s">
        <v>25746</v>
      </c>
      <c r="C3543" s="68" t="s">
        <v>14</v>
      </c>
      <c r="D3543" t="str">
        <f t="shared" si="55"/>
        <v>m</v>
      </c>
    </row>
    <row r="3544" spans="1:4">
      <c r="A3544" s="68" t="s">
        <v>3480</v>
      </c>
      <c r="B3544" s="68" t="s">
        <v>25746</v>
      </c>
      <c r="C3544" s="68" t="s">
        <v>14</v>
      </c>
      <c r="D3544" t="str">
        <f t="shared" si="55"/>
        <v>m</v>
      </c>
    </row>
    <row r="3545" spans="1:4">
      <c r="A3545" s="68" t="s">
        <v>3481</v>
      </c>
      <c r="B3545" s="68" t="s">
        <v>25747</v>
      </c>
      <c r="C3545" s="68" t="s">
        <v>14</v>
      </c>
      <c r="D3545" t="str">
        <f t="shared" si="55"/>
        <v>m</v>
      </c>
    </row>
    <row r="3546" spans="1:4">
      <c r="A3546" s="68" t="s">
        <v>3482</v>
      </c>
      <c r="B3546" s="68" t="s">
        <v>25747</v>
      </c>
      <c r="C3546" s="68" t="s">
        <v>14</v>
      </c>
      <c r="D3546" t="str">
        <f t="shared" si="55"/>
        <v>m</v>
      </c>
    </row>
    <row r="3547" spans="1:4">
      <c r="A3547" s="68" t="s">
        <v>3483</v>
      </c>
      <c r="B3547" s="68" t="s">
        <v>25748</v>
      </c>
      <c r="C3547" s="68" t="s">
        <v>14</v>
      </c>
      <c r="D3547" t="str">
        <f t="shared" si="55"/>
        <v>m</v>
      </c>
    </row>
    <row r="3548" spans="1:4">
      <c r="A3548" s="68" t="s">
        <v>3484</v>
      </c>
      <c r="B3548" s="68" t="s">
        <v>25748</v>
      </c>
      <c r="C3548" s="68" t="s">
        <v>14</v>
      </c>
      <c r="D3548" t="str">
        <f t="shared" si="55"/>
        <v>m</v>
      </c>
    </row>
    <row r="3549" spans="1:4">
      <c r="A3549" s="68" t="s">
        <v>3485</v>
      </c>
      <c r="B3549" s="68" t="s">
        <v>25749</v>
      </c>
      <c r="C3549" s="68" t="s">
        <v>14</v>
      </c>
      <c r="D3549" t="str">
        <f t="shared" si="55"/>
        <v>m</v>
      </c>
    </row>
    <row r="3550" spans="1:4">
      <c r="A3550" s="68" t="s">
        <v>3486</v>
      </c>
      <c r="B3550" s="68" t="s">
        <v>25749</v>
      </c>
      <c r="C3550" s="68" t="s">
        <v>14</v>
      </c>
      <c r="D3550" t="str">
        <f t="shared" si="55"/>
        <v>m</v>
      </c>
    </row>
    <row r="3551" spans="1:4">
      <c r="A3551" s="68" t="s">
        <v>3487</v>
      </c>
      <c r="B3551" s="68" t="s">
        <v>25750</v>
      </c>
      <c r="C3551" s="68" t="s">
        <v>14</v>
      </c>
      <c r="D3551" t="str">
        <f t="shared" si="55"/>
        <v>m</v>
      </c>
    </row>
    <row r="3552" spans="1:4">
      <c r="A3552" s="68" t="s">
        <v>3488</v>
      </c>
      <c r="B3552" s="68" t="s">
        <v>25750</v>
      </c>
      <c r="C3552" s="68" t="s">
        <v>14</v>
      </c>
      <c r="D3552" t="str">
        <f t="shared" si="55"/>
        <v>m</v>
      </c>
    </row>
    <row r="3553" spans="1:4">
      <c r="A3553" s="68" t="s">
        <v>3489</v>
      </c>
      <c r="B3553" s="68" t="s">
        <v>25751</v>
      </c>
      <c r="C3553" s="68" t="s">
        <v>14</v>
      </c>
      <c r="D3553" t="str">
        <f t="shared" si="55"/>
        <v>m</v>
      </c>
    </row>
    <row r="3554" spans="1:4">
      <c r="A3554" s="68" t="s">
        <v>3490</v>
      </c>
      <c r="B3554" s="68" t="s">
        <v>25751</v>
      </c>
      <c r="C3554" s="68" t="s">
        <v>14</v>
      </c>
      <c r="D3554" t="str">
        <f t="shared" si="55"/>
        <v>m</v>
      </c>
    </row>
    <row r="3555" spans="1:4">
      <c r="A3555" s="68" t="s">
        <v>3491</v>
      </c>
      <c r="B3555" s="68" t="s">
        <v>25752</v>
      </c>
      <c r="C3555" s="68" t="s">
        <v>14</v>
      </c>
      <c r="D3555" t="str">
        <f t="shared" si="55"/>
        <v>m</v>
      </c>
    </row>
    <row r="3556" spans="1:4">
      <c r="A3556" s="68" t="s">
        <v>3492</v>
      </c>
      <c r="B3556" s="68" t="s">
        <v>25752</v>
      </c>
      <c r="C3556" s="68" t="s">
        <v>14</v>
      </c>
      <c r="D3556" t="str">
        <f t="shared" si="55"/>
        <v>m</v>
      </c>
    </row>
    <row r="3557" spans="1:4">
      <c r="A3557" s="68" t="s">
        <v>3493</v>
      </c>
      <c r="B3557" s="68" t="s">
        <v>25753</v>
      </c>
      <c r="C3557" s="68" t="s">
        <v>13</v>
      </c>
      <c r="D3557" t="str">
        <f t="shared" si="55"/>
        <v>m2</v>
      </c>
    </row>
    <row r="3558" spans="1:4">
      <c r="A3558" s="68" t="s">
        <v>3494</v>
      </c>
      <c r="B3558" s="68" t="s">
        <v>25753</v>
      </c>
      <c r="C3558" s="68" t="s">
        <v>13</v>
      </c>
      <c r="D3558" t="str">
        <f t="shared" si="55"/>
        <v>m2</v>
      </c>
    </row>
    <row r="3559" spans="1:4">
      <c r="A3559" s="68" t="s">
        <v>3495</v>
      </c>
      <c r="B3559" s="68" t="s">
        <v>25754</v>
      </c>
      <c r="C3559" s="68" t="s">
        <v>14</v>
      </c>
      <c r="D3559" t="str">
        <f t="shared" si="55"/>
        <v>m</v>
      </c>
    </row>
    <row r="3560" spans="1:4">
      <c r="A3560" s="68" t="s">
        <v>3496</v>
      </c>
      <c r="B3560" s="68" t="s">
        <v>25754</v>
      </c>
      <c r="C3560" s="68" t="s">
        <v>14</v>
      </c>
      <c r="D3560" t="str">
        <f t="shared" si="55"/>
        <v>m</v>
      </c>
    </row>
    <row r="3561" spans="1:4">
      <c r="A3561" s="68" t="s">
        <v>3497</v>
      </c>
      <c r="B3561" s="68" t="s">
        <v>25755</v>
      </c>
      <c r="C3561" s="68" t="s">
        <v>14</v>
      </c>
      <c r="D3561" t="str">
        <f t="shared" si="55"/>
        <v>m</v>
      </c>
    </row>
    <row r="3562" spans="1:4">
      <c r="A3562" s="68" t="s">
        <v>3498</v>
      </c>
      <c r="B3562" s="68" t="s">
        <v>25755</v>
      </c>
      <c r="C3562" s="68" t="s">
        <v>14</v>
      </c>
      <c r="D3562" t="str">
        <f t="shared" si="55"/>
        <v>m</v>
      </c>
    </row>
    <row r="3563" spans="1:4">
      <c r="A3563" s="68" t="s">
        <v>3499</v>
      </c>
      <c r="B3563" s="68" t="s">
        <v>25756</v>
      </c>
      <c r="C3563" s="68" t="s">
        <v>15</v>
      </c>
      <c r="D3563" t="str">
        <f t="shared" si="55"/>
        <v>un</v>
      </c>
    </row>
    <row r="3564" spans="1:4">
      <c r="A3564" s="68" t="s">
        <v>3500</v>
      </c>
      <c r="B3564" s="68" t="s">
        <v>25756</v>
      </c>
      <c r="C3564" s="68" t="s">
        <v>15</v>
      </c>
      <c r="D3564" t="str">
        <f t="shared" si="55"/>
        <v>un</v>
      </c>
    </row>
    <row r="3565" spans="1:4">
      <c r="A3565" s="68" t="s">
        <v>3501</v>
      </c>
      <c r="B3565" s="68" t="s">
        <v>25757</v>
      </c>
      <c r="C3565" s="68" t="s">
        <v>14</v>
      </c>
      <c r="D3565" t="str">
        <f t="shared" si="55"/>
        <v>m</v>
      </c>
    </row>
    <row r="3566" spans="1:4">
      <c r="A3566" s="68" t="s">
        <v>3502</v>
      </c>
      <c r="B3566" s="68" t="s">
        <v>25757</v>
      </c>
      <c r="C3566" s="68" t="s">
        <v>14</v>
      </c>
      <c r="D3566" t="str">
        <f t="shared" si="55"/>
        <v>m</v>
      </c>
    </row>
    <row r="3567" spans="1:4">
      <c r="A3567" s="68" t="s">
        <v>3503</v>
      </c>
      <c r="B3567" s="68" t="s">
        <v>25758</v>
      </c>
      <c r="C3567" s="68" t="s">
        <v>14</v>
      </c>
      <c r="D3567" t="str">
        <f t="shared" si="55"/>
        <v>m</v>
      </c>
    </row>
    <row r="3568" spans="1:4">
      <c r="A3568" s="68" t="s">
        <v>3504</v>
      </c>
      <c r="B3568" s="68" t="s">
        <v>25758</v>
      </c>
      <c r="C3568" s="68" t="s">
        <v>14</v>
      </c>
      <c r="D3568" t="str">
        <f t="shared" si="55"/>
        <v>m</v>
      </c>
    </row>
    <row r="3569" spans="1:4">
      <c r="A3569" s="68" t="s">
        <v>3505</v>
      </c>
      <c r="B3569" s="68" t="s">
        <v>25759</v>
      </c>
      <c r="C3569" s="68" t="s">
        <v>2731</v>
      </c>
      <c r="D3569" t="str">
        <f t="shared" si="55"/>
        <v>kg</v>
      </c>
    </row>
    <row r="3570" spans="1:4">
      <c r="A3570" s="68" t="s">
        <v>3506</v>
      </c>
      <c r="B3570" s="68" t="s">
        <v>25759</v>
      </c>
      <c r="C3570" s="68" t="s">
        <v>2731</v>
      </c>
      <c r="D3570" t="str">
        <f t="shared" si="55"/>
        <v>kg</v>
      </c>
    </row>
    <row r="3571" spans="1:4">
      <c r="A3571" s="68" t="s">
        <v>3507</v>
      </c>
      <c r="B3571" s="68" t="s">
        <v>25760</v>
      </c>
      <c r="C3571" s="68" t="s">
        <v>14</v>
      </c>
      <c r="D3571" t="str">
        <f t="shared" si="55"/>
        <v>m</v>
      </c>
    </row>
    <row r="3572" spans="1:4">
      <c r="A3572" s="68" t="s">
        <v>3508</v>
      </c>
      <c r="B3572" s="68" t="s">
        <v>25760</v>
      </c>
      <c r="C3572" s="68" t="s">
        <v>14</v>
      </c>
      <c r="D3572" t="str">
        <f t="shared" si="55"/>
        <v>m</v>
      </c>
    </row>
    <row r="3573" spans="1:4">
      <c r="A3573" s="68" t="s">
        <v>3509</v>
      </c>
      <c r="B3573" s="68" t="s">
        <v>25761</v>
      </c>
      <c r="C3573" s="68" t="s">
        <v>14</v>
      </c>
      <c r="D3573" t="str">
        <f t="shared" si="55"/>
        <v>m</v>
      </c>
    </row>
    <row r="3574" spans="1:4">
      <c r="A3574" s="68" t="s">
        <v>3510</v>
      </c>
      <c r="B3574" s="68" t="s">
        <v>25761</v>
      </c>
      <c r="C3574" s="68" t="s">
        <v>14</v>
      </c>
      <c r="D3574" t="str">
        <f t="shared" si="55"/>
        <v>m</v>
      </c>
    </row>
    <row r="3575" spans="1:4">
      <c r="A3575" s="68" t="s">
        <v>3511</v>
      </c>
      <c r="B3575" s="68" t="s">
        <v>25762</v>
      </c>
      <c r="C3575" s="68" t="s">
        <v>14</v>
      </c>
      <c r="D3575" t="str">
        <f t="shared" si="55"/>
        <v>m</v>
      </c>
    </row>
    <row r="3576" spans="1:4">
      <c r="A3576" s="68" t="s">
        <v>3512</v>
      </c>
      <c r="B3576" s="68" t="s">
        <v>25762</v>
      </c>
      <c r="C3576" s="68" t="s">
        <v>14</v>
      </c>
      <c r="D3576" t="str">
        <f t="shared" si="55"/>
        <v>m</v>
      </c>
    </row>
    <row r="3577" spans="1:4">
      <c r="A3577" s="68" t="s">
        <v>3513</v>
      </c>
      <c r="B3577" s="68" t="s">
        <v>25763</v>
      </c>
      <c r="C3577" s="68" t="s">
        <v>14</v>
      </c>
      <c r="D3577" t="str">
        <f t="shared" si="55"/>
        <v>m</v>
      </c>
    </row>
    <row r="3578" spans="1:4">
      <c r="A3578" s="68" t="s">
        <v>3514</v>
      </c>
      <c r="B3578" s="68" t="s">
        <v>25763</v>
      </c>
      <c r="C3578" s="68" t="s">
        <v>14</v>
      </c>
      <c r="D3578" t="str">
        <f t="shared" si="55"/>
        <v>m</v>
      </c>
    </row>
    <row r="3579" spans="1:4">
      <c r="A3579" s="68" t="s">
        <v>3515</v>
      </c>
      <c r="B3579" s="68" t="s">
        <v>25764</v>
      </c>
      <c r="C3579" s="68" t="s">
        <v>13</v>
      </c>
      <c r="D3579" t="str">
        <f t="shared" si="55"/>
        <v>m2</v>
      </c>
    </row>
    <row r="3580" spans="1:4">
      <c r="A3580" s="68" t="s">
        <v>3516</v>
      </c>
      <c r="B3580" s="68" t="s">
        <v>25764</v>
      </c>
      <c r="C3580" s="68" t="s">
        <v>13</v>
      </c>
      <c r="D3580" t="str">
        <f t="shared" si="55"/>
        <v>m2</v>
      </c>
    </row>
    <row r="3581" spans="1:4">
      <c r="A3581" s="68" t="s">
        <v>3517</v>
      </c>
      <c r="B3581" s="68" t="s">
        <v>25765</v>
      </c>
      <c r="C3581" s="68" t="s">
        <v>13</v>
      </c>
      <c r="D3581" t="str">
        <f t="shared" si="55"/>
        <v>m2</v>
      </c>
    </row>
    <row r="3582" spans="1:4">
      <c r="A3582" s="68" t="s">
        <v>3518</v>
      </c>
      <c r="B3582" s="68" t="s">
        <v>25765</v>
      </c>
      <c r="C3582" s="68" t="s">
        <v>13</v>
      </c>
      <c r="D3582" t="str">
        <f t="shared" si="55"/>
        <v>m2</v>
      </c>
    </row>
    <row r="3583" spans="1:4">
      <c r="A3583" s="68" t="s">
        <v>3519</v>
      </c>
      <c r="B3583" s="68" t="s">
        <v>3520</v>
      </c>
      <c r="C3583" s="68" t="s">
        <v>13</v>
      </c>
      <c r="D3583" t="str">
        <f t="shared" si="55"/>
        <v>m2</v>
      </c>
    </row>
    <row r="3584" spans="1:4">
      <c r="A3584" s="68" t="s">
        <v>3521</v>
      </c>
      <c r="B3584" s="68" t="s">
        <v>3520</v>
      </c>
      <c r="C3584" s="68" t="s">
        <v>13</v>
      </c>
      <c r="D3584" t="str">
        <f t="shared" si="55"/>
        <v>m2</v>
      </c>
    </row>
    <row r="3585" spans="1:4">
      <c r="A3585" s="68" t="s">
        <v>3522</v>
      </c>
      <c r="B3585" s="68" t="s">
        <v>3523</v>
      </c>
      <c r="C3585" s="68" t="s">
        <v>14</v>
      </c>
      <c r="D3585" t="str">
        <f t="shared" si="55"/>
        <v>m</v>
      </c>
    </row>
    <row r="3586" spans="1:4">
      <c r="A3586" s="68" t="s">
        <v>3524</v>
      </c>
      <c r="B3586" s="68" t="s">
        <v>3523</v>
      </c>
      <c r="C3586" s="68" t="s">
        <v>14</v>
      </c>
      <c r="D3586" t="str">
        <f t="shared" si="55"/>
        <v>m</v>
      </c>
    </row>
    <row r="3587" spans="1:4">
      <c r="A3587" s="68" t="s">
        <v>3525</v>
      </c>
      <c r="B3587" s="68" t="s">
        <v>3526</v>
      </c>
      <c r="C3587" s="68" t="s">
        <v>14</v>
      </c>
      <c r="D3587" t="str">
        <f t="shared" si="55"/>
        <v>m</v>
      </c>
    </row>
    <row r="3588" spans="1:4">
      <c r="A3588" s="68" t="s">
        <v>3527</v>
      </c>
      <c r="B3588" s="68" t="s">
        <v>3526</v>
      </c>
      <c r="C3588" s="68" t="s">
        <v>14</v>
      </c>
      <c r="D3588" t="str">
        <f t="shared" si="55"/>
        <v>m</v>
      </c>
    </row>
    <row r="3589" spans="1:4">
      <c r="A3589" s="68" t="s">
        <v>3528</v>
      </c>
      <c r="B3589" s="68" t="s">
        <v>25766</v>
      </c>
      <c r="C3589" s="68" t="s">
        <v>15</v>
      </c>
      <c r="D3589" t="str">
        <f t="shared" si="55"/>
        <v>un</v>
      </c>
    </row>
    <row r="3590" spans="1:4">
      <c r="A3590" s="68" t="s">
        <v>3529</v>
      </c>
      <c r="B3590" s="68" t="s">
        <v>25766</v>
      </c>
      <c r="C3590" s="68" t="s">
        <v>15</v>
      </c>
      <c r="D3590" t="str">
        <f t="shared" si="55"/>
        <v>un</v>
      </c>
    </row>
    <row r="3591" spans="1:4">
      <c r="A3591" s="68" t="s">
        <v>3530</v>
      </c>
      <c r="B3591" s="68" t="s">
        <v>25767</v>
      </c>
      <c r="C3591" s="68" t="s">
        <v>15</v>
      </c>
      <c r="D3591" t="str">
        <f t="shared" ref="D3591:D3654" si="56">LOWER(C3591)</f>
        <v>un</v>
      </c>
    </row>
    <row r="3592" spans="1:4">
      <c r="A3592" s="68" t="s">
        <v>3531</v>
      </c>
      <c r="B3592" s="68" t="s">
        <v>25767</v>
      </c>
      <c r="C3592" s="68" t="s">
        <v>15</v>
      </c>
      <c r="D3592" t="str">
        <f t="shared" si="56"/>
        <v>un</v>
      </c>
    </row>
    <row r="3593" spans="1:4">
      <c r="A3593" s="68" t="s">
        <v>3532</v>
      </c>
      <c r="B3593" s="68" t="s">
        <v>25768</v>
      </c>
      <c r="C3593" s="68" t="s">
        <v>15</v>
      </c>
      <c r="D3593" t="str">
        <f t="shared" si="56"/>
        <v>un</v>
      </c>
    </row>
    <row r="3594" spans="1:4">
      <c r="A3594" s="68" t="s">
        <v>3533</v>
      </c>
      <c r="B3594" s="68" t="s">
        <v>25768</v>
      </c>
      <c r="C3594" s="68" t="s">
        <v>15</v>
      </c>
      <c r="D3594" t="str">
        <f t="shared" si="56"/>
        <v>un</v>
      </c>
    </row>
    <row r="3595" spans="1:4">
      <c r="A3595" s="68" t="s">
        <v>3534</v>
      </c>
      <c r="B3595" s="68" t="s">
        <v>25769</v>
      </c>
      <c r="C3595" s="68" t="s">
        <v>3535</v>
      </c>
      <c r="D3595" t="str">
        <f t="shared" si="56"/>
        <v>cm2</v>
      </c>
    </row>
    <row r="3596" spans="1:4">
      <c r="A3596" s="68" t="s">
        <v>3536</v>
      </c>
      <c r="B3596" s="68" t="s">
        <v>25769</v>
      </c>
      <c r="C3596" s="68" t="s">
        <v>3535</v>
      </c>
      <c r="D3596" t="str">
        <f t="shared" si="56"/>
        <v>cm2</v>
      </c>
    </row>
    <row r="3597" spans="1:4">
      <c r="A3597" s="68" t="s">
        <v>3537</v>
      </c>
      <c r="B3597" s="68" t="s">
        <v>25770</v>
      </c>
      <c r="C3597" s="68" t="s">
        <v>15</v>
      </c>
      <c r="D3597" t="str">
        <f t="shared" si="56"/>
        <v>un</v>
      </c>
    </row>
    <row r="3598" spans="1:4">
      <c r="A3598" s="68" t="s">
        <v>3538</v>
      </c>
      <c r="B3598" s="68" t="s">
        <v>25770</v>
      </c>
      <c r="C3598" s="68" t="s">
        <v>15</v>
      </c>
      <c r="D3598" t="str">
        <f t="shared" si="56"/>
        <v>un</v>
      </c>
    </row>
    <row r="3599" spans="1:4">
      <c r="A3599" s="68" t="s">
        <v>3539</v>
      </c>
      <c r="B3599" s="68" t="s">
        <v>25771</v>
      </c>
      <c r="C3599" s="68" t="s">
        <v>15</v>
      </c>
      <c r="D3599" t="str">
        <f t="shared" si="56"/>
        <v>un</v>
      </c>
    </row>
    <row r="3600" spans="1:4">
      <c r="A3600" s="68" t="s">
        <v>3540</v>
      </c>
      <c r="B3600" s="68" t="s">
        <v>25771</v>
      </c>
      <c r="C3600" s="68" t="s">
        <v>15</v>
      </c>
      <c r="D3600" t="str">
        <f t="shared" si="56"/>
        <v>un</v>
      </c>
    </row>
    <row r="3601" spans="1:4">
      <c r="A3601" s="68" t="s">
        <v>3541</v>
      </c>
      <c r="B3601" s="68" t="s">
        <v>25772</v>
      </c>
      <c r="C3601" s="68" t="s">
        <v>15</v>
      </c>
      <c r="D3601" t="str">
        <f t="shared" si="56"/>
        <v>un</v>
      </c>
    </row>
    <row r="3602" spans="1:4">
      <c r="A3602" s="68" t="s">
        <v>3542</v>
      </c>
      <c r="B3602" s="68" t="s">
        <v>25772</v>
      </c>
      <c r="C3602" s="68" t="s">
        <v>15</v>
      </c>
      <c r="D3602" t="str">
        <f t="shared" si="56"/>
        <v>un</v>
      </c>
    </row>
    <row r="3603" spans="1:4">
      <c r="A3603" s="68" t="s">
        <v>3543</v>
      </c>
      <c r="B3603" s="68" t="s">
        <v>25773</v>
      </c>
      <c r="C3603" s="68" t="s">
        <v>15</v>
      </c>
      <c r="D3603" t="str">
        <f t="shared" si="56"/>
        <v>un</v>
      </c>
    </row>
    <row r="3604" spans="1:4">
      <c r="A3604" s="68" t="s">
        <v>3544</v>
      </c>
      <c r="B3604" s="68" t="s">
        <v>25773</v>
      </c>
      <c r="C3604" s="68" t="s">
        <v>15</v>
      </c>
      <c r="D3604" t="str">
        <f t="shared" si="56"/>
        <v>un</v>
      </c>
    </row>
    <row r="3605" spans="1:4">
      <c r="A3605" s="68" t="s">
        <v>3545</v>
      </c>
      <c r="B3605" s="68" t="s">
        <v>25774</v>
      </c>
      <c r="C3605" s="68" t="s">
        <v>15</v>
      </c>
      <c r="D3605" t="str">
        <f t="shared" si="56"/>
        <v>un</v>
      </c>
    </row>
    <row r="3606" spans="1:4">
      <c r="A3606" s="68" t="s">
        <v>3546</v>
      </c>
      <c r="B3606" s="68" t="s">
        <v>25774</v>
      </c>
      <c r="C3606" s="68" t="s">
        <v>15</v>
      </c>
      <c r="D3606" t="str">
        <f t="shared" si="56"/>
        <v>un</v>
      </c>
    </row>
    <row r="3607" spans="1:4">
      <c r="A3607" s="68" t="s">
        <v>3547</v>
      </c>
      <c r="B3607" s="68" t="s">
        <v>25775</v>
      </c>
      <c r="C3607" s="68" t="s">
        <v>15</v>
      </c>
      <c r="D3607" t="str">
        <f t="shared" si="56"/>
        <v>un</v>
      </c>
    </row>
    <row r="3608" spans="1:4">
      <c r="A3608" s="68" t="s">
        <v>3548</v>
      </c>
      <c r="B3608" s="68" t="s">
        <v>25775</v>
      </c>
      <c r="C3608" s="68" t="s">
        <v>15</v>
      </c>
      <c r="D3608" t="str">
        <f t="shared" si="56"/>
        <v>un</v>
      </c>
    </row>
    <row r="3609" spans="1:4">
      <c r="A3609" s="68" t="s">
        <v>23336</v>
      </c>
      <c r="B3609" s="68" t="s">
        <v>25776</v>
      </c>
      <c r="C3609" s="68" t="s">
        <v>15</v>
      </c>
      <c r="D3609" t="str">
        <f t="shared" si="56"/>
        <v>un</v>
      </c>
    </row>
    <row r="3610" spans="1:4">
      <c r="A3610" s="68" t="s">
        <v>23337</v>
      </c>
      <c r="B3610" s="68" t="s">
        <v>25776</v>
      </c>
      <c r="C3610" s="68" t="s">
        <v>15</v>
      </c>
      <c r="D3610" t="str">
        <f t="shared" si="56"/>
        <v>un</v>
      </c>
    </row>
    <row r="3611" spans="1:4">
      <c r="A3611" s="68" t="s">
        <v>23338</v>
      </c>
      <c r="B3611" s="68" t="s">
        <v>25777</v>
      </c>
      <c r="C3611" s="68" t="s">
        <v>15</v>
      </c>
      <c r="D3611" t="str">
        <f t="shared" si="56"/>
        <v>un</v>
      </c>
    </row>
    <row r="3612" spans="1:4">
      <c r="A3612" s="68" t="s">
        <v>23339</v>
      </c>
      <c r="B3612" s="68" t="s">
        <v>25777</v>
      </c>
      <c r="C3612" s="68" t="s">
        <v>15</v>
      </c>
      <c r="D3612" t="str">
        <f t="shared" si="56"/>
        <v>un</v>
      </c>
    </row>
    <row r="3613" spans="1:4">
      <c r="A3613" s="68" t="s">
        <v>23340</v>
      </c>
      <c r="B3613" s="68" t="s">
        <v>25778</v>
      </c>
      <c r="C3613" s="68" t="s">
        <v>15</v>
      </c>
      <c r="D3613" t="str">
        <f t="shared" si="56"/>
        <v>un</v>
      </c>
    </row>
    <row r="3614" spans="1:4">
      <c r="A3614" s="68" t="s">
        <v>23341</v>
      </c>
      <c r="B3614" s="68" t="s">
        <v>25778</v>
      </c>
      <c r="C3614" s="68" t="s">
        <v>15</v>
      </c>
      <c r="D3614" t="str">
        <f t="shared" si="56"/>
        <v>un</v>
      </c>
    </row>
    <row r="3615" spans="1:4">
      <c r="A3615" s="68" t="s">
        <v>23342</v>
      </c>
      <c r="B3615" s="68" t="s">
        <v>25779</v>
      </c>
      <c r="C3615" s="68" t="s">
        <v>15</v>
      </c>
      <c r="D3615" t="str">
        <f t="shared" si="56"/>
        <v>un</v>
      </c>
    </row>
    <row r="3616" spans="1:4">
      <c r="A3616" s="68" t="s">
        <v>23343</v>
      </c>
      <c r="B3616" s="68" t="s">
        <v>25779</v>
      </c>
      <c r="C3616" s="68" t="s">
        <v>15</v>
      </c>
      <c r="D3616" t="str">
        <f t="shared" si="56"/>
        <v>un</v>
      </c>
    </row>
    <row r="3617" spans="1:4">
      <c r="A3617" s="68" t="s">
        <v>23344</v>
      </c>
      <c r="B3617" s="68" t="s">
        <v>25780</v>
      </c>
      <c r="C3617" s="68" t="s">
        <v>15</v>
      </c>
      <c r="D3617" t="str">
        <f t="shared" si="56"/>
        <v>un</v>
      </c>
    </row>
    <row r="3618" spans="1:4">
      <c r="A3618" s="68" t="s">
        <v>23345</v>
      </c>
      <c r="B3618" s="68" t="s">
        <v>25780</v>
      </c>
      <c r="C3618" s="68" t="s">
        <v>15</v>
      </c>
      <c r="D3618" t="str">
        <f t="shared" si="56"/>
        <v>un</v>
      </c>
    </row>
    <row r="3619" spans="1:4">
      <c r="A3619" s="68" t="s">
        <v>23346</v>
      </c>
      <c r="B3619" s="68" t="s">
        <v>25781</v>
      </c>
      <c r="C3619" s="68" t="s">
        <v>15</v>
      </c>
      <c r="D3619" t="str">
        <f t="shared" si="56"/>
        <v>un</v>
      </c>
    </row>
    <row r="3620" spans="1:4">
      <c r="A3620" s="68" t="s">
        <v>23347</v>
      </c>
      <c r="B3620" s="68" t="s">
        <v>25781</v>
      </c>
      <c r="C3620" s="68" t="s">
        <v>15</v>
      </c>
      <c r="D3620" t="str">
        <f t="shared" si="56"/>
        <v>un</v>
      </c>
    </row>
    <row r="3621" spans="1:4">
      <c r="A3621" s="68" t="s">
        <v>23348</v>
      </c>
      <c r="B3621" s="68" t="s">
        <v>25782</v>
      </c>
      <c r="C3621" s="68" t="s">
        <v>15</v>
      </c>
      <c r="D3621" t="str">
        <f t="shared" si="56"/>
        <v>un</v>
      </c>
    </row>
    <row r="3622" spans="1:4">
      <c r="A3622" s="68" t="s">
        <v>23349</v>
      </c>
      <c r="B3622" s="68" t="s">
        <v>25782</v>
      </c>
      <c r="C3622" s="68" t="s">
        <v>15</v>
      </c>
      <c r="D3622" t="str">
        <f t="shared" si="56"/>
        <v>un</v>
      </c>
    </row>
    <row r="3623" spans="1:4">
      <c r="A3623" s="68" t="s">
        <v>23350</v>
      </c>
      <c r="B3623" s="68" t="s">
        <v>25783</v>
      </c>
      <c r="C3623" s="68" t="s">
        <v>15</v>
      </c>
      <c r="D3623" t="str">
        <f t="shared" si="56"/>
        <v>un</v>
      </c>
    </row>
    <row r="3624" spans="1:4">
      <c r="A3624" s="68" t="s">
        <v>23351</v>
      </c>
      <c r="B3624" s="68" t="s">
        <v>25783</v>
      </c>
      <c r="C3624" s="68" t="s">
        <v>15</v>
      </c>
      <c r="D3624" t="str">
        <f t="shared" si="56"/>
        <v>un</v>
      </c>
    </row>
    <row r="3625" spans="1:4">
      <c r="A3625" s="68" t="s">
        <v>23352</v>
      </c>
      <c r="B3625" s="68" t="s">
        <v>25784</v>
      </c>
      <c r="C3625" s="68" t="s">
        <v>15</v>
      </c>
      <c r="D3625" t="str">
        <f t="shared" si="56"/>
        <v>un</v>
      </c>
    </row>
    <row r="3626" spans="1:4">
      <c r="A3626" s="68" t="s">
        <v>23353</v>
      </c>
      <c r="B3626" s="68" t="s">
        <v>25784</v>
      </c>
      <c r="C3626" s="68" t="s">
        <v>15</v>
      </c>
      <c r="D3626" t="str">
        <f t="shared" si="56"/>
        <v>un</v>
      </c>
    </row>
    <row r="3627" spans="1:4">
      <c r="A3627" s="68" t="s">
        <v>3549</v>
      </c>
      <c r="B3627" s="68" t="s">
        <v>25785</v>
      </c>
      <c r="C3627" s="68" t="s">
        <v>15</v>
      </c>
      <c r="D3627" t="str">
        <f t="shared" si="56"/>
        <v>un</v>
      </c>
    </row>
    <row r="3628" spans="1:4">
      <c r="A3628" s="68" t="s">
        <v>3550</v>
      </c>
      <c r="B3628" s="68" t="s">
        <v>25785</v>
      </c>
      <c r="C3628" s="68" t="s">
        <v>15</v>
      </c>
      <c r="D3628" t="str">
        <f t="shared" si="56"/>
        <v>un</v>
      </c>
    </row>
    <row r="3629" spans="1:4">
      <c r="A3629" s="68" t="s">
        <v>3551</v>
      </c>
      <c r="B3629" s="68" t="s">
        <v>25786</v>
      </c>
      <c r="C3629" s="68" t="s">
        <v>15</v>
      </c>
      <c r="D3629" t="str">
        <f t="shared" si="56"/>
        <v>un</v>
      </c>
    </row>
    <row r="3630" spans="1:4">
      <c r="A3630" s="68" t="s">
        <v>3552</v>
      </c>
      <c r="B3630" s="68" t="s">
        <v>25786</v>
      </c>
      <c r="C3630" s="68" t="s">
        <v>15</v>
      </c>
      <c r="D3630" t="str">
        <f t="shared" si="56"/>
        <v>un</v>
      </c>
    </row>
    <row r="3631" spans="1:4">
      <c r="A3631" s="68" t="s">
        <v>3553</v>
      </c>
      <c r="B3631" s="68" t="s">
        <v>25787</v>
      </c>
      <c r="C3631" s="68" t="s">
        <v>15</v>
      </c>
      <c r="D3631" t="str">
        <f t="shared" si="56"/>
        <v>un</v>
      </c>
    </row>
    <row r="3632" spans="1:4">
      <c r="A3632" s="68" t="s">
        <v>3554</v>
      </c>
      <c r="B3632" s="68" t="s">
        <v>25787</v>
      </c>
      <c r="C3632" s="68" t="s">
        <v>15</v>
      </c>
      <c r="D3632" t="str">
        <f t="shared" si="56"/>
        <v>un</v>
      </c>
    </row>
    <row r="3633" spans="1:4">
      <c r="A3633" s="68" t="s">
        <v>3555</v>
      </c>
      <c r="B3633" s="68" t="s">
        <v>25788</v>
      </c>
      <c r="C3633" s="68" t="s">
        <v>15</v>
      </c>
      <c r="D3633" t="str">
        <f t="shared" si="56"/>
        <v>un</v>
      </c>
    </row>
    <row r="3634" spans="1:4">
      <c r="A3634" s="68" t="s">
        <v>3556</v>
      </c>
      <c r="B3634" s="68" t="s">
        <v>25788</v>
      </c>
      <c r="C3634" s="68" t="s">
        <v>15</v>
      </c>
      <c r="D3634" t="str">
        <f t="shared" si="56"/>
        <v>un</v>
      </c>
    </row>
    <row r="3635" spans="1:4">
      <c r="A3635" s="68" t="s">
        <v>3557</v>
      </c>
      <c r="B3635" s="68" t="s">
        <v>25789</v>
      </c>
      <c r="C3635" s="68" t="s">
        <v>15</v>
      </c>
      <c r="D3635" t="str">
        <f t="shared" si="56"/>
        <v>un</v>
      </c>
    </row>
    <row r="3636" spans="1:4">
      <c r="A3636" s="68" t="s">
        <v>3558</v>
      </c>
      <c r="B3636" s="68" t="s">
        <v>25789</v>
      </c>
      <c r="C3636" s="68" t="s">
        <v>15</v>
      </c>
      <c r="D3636" t="str">
        <f t="shared" si="56"/>
        <v>un</v>
      </c>
    </row>
    <row r="3637" spans="1:4">
      <c r="A3637" s="68" t="s">
        <v>3559</v>
      </c>
      <c r="B3637" s="68" t="s">
        <v>25790</v>
      </c>
      <c r="C3637" s="68" t="s">
        <v>15</v>
      </c>
      <c r="D3637" t="str">
        <f t="shared" si="56"/>
        <v>un</v>
      </c>
    </row>
    <row r="3638" spans="1:4">
      <c r="A3638" s="68" t="s">
        <v>3560</v>
      </c>
      <c r="B3638" s="68" t="s">
        <v>25790</v>
      </c>
      <c r="C3638" s="68" t="s">
        <v>15</v>
      </c>
      <c r="D3638" t="str">
        <f t="shared" si="56"/>
        <v>un</v>
      </c>
    </row>
    <row r="3639" spans="1:4">
      <c r="A3639" s="68" t="s">
        <v>3561</v>
      </c>
      <c r="B3639" s="68" t="s">
        <v>25791</v>
      </c>
      <c r="C3639" s="68" t="s">
        <v>15</v>
      </c>
      <c r="D3639" t="str">
        <f t="shared" si="56"/>
        <v>un</v>
      </c>
    </row>
    <row r="3640" spans="1:4">
      <c r="A3640" s="68" t="s">
        <v>3562</v>
      </c>
      <c r="B3640" s="68" t="s">
        <v>25791</v>
      </c>
      <c r="C3640" s="68" t="s">
        <v>15</v>
      </c>
      <c r="D3640" t="str">
        <f t="shared" si="56"/>
        <v>un</v>
      </c>
    </row>
    <row r="3641" spans="1:4">
      <c r="A3641" s="68" t="s">
        <v>3563</v>
      </c>
      <c r="B3641" s="68" t="s">
        <v>25792</v>
      </c>
      <c r="C3641" s="68" t="s">
        <v>15</v>
      </c>
      <c r="D3641" t="str">
        <f t="shared" si="56"/>
        <v>un</v>
      </c>
    </row>
    <row r="3642" spans="1:4">
      <c r="A3642" s="68" t="s">
        <v>3564</v>
      </c>
      <c r="B3642" s="68" t="s">
        <v>25792</v>
      </c>
      <c r="C3642" s="68" t="s">
        <v>15</v>
      </c>
      <c r="D3642" t="str">
        <f t="shared" si="56"/>
        <v>un</v>
      </c>
    </row>
    <row r="3643" spans="1:4">
      <c r="A3643" s="68" t="s">
        <v>3565</v>
      </c>
      <c r="B3643" s="68" t="s">
        <v>25793</v>
      </c>
      <c r="C3643" s="68" t="s">
        <v>15</v>
      </c>
      <c r="D3643" t="str">
        <f t="shared" si="56"/>
        <v>un</v>
      </c>
    </row>
    <row r="3644" spans="1:4">
      <c r="A3644" s="68" t="s">
        <v>3566</v>
      </c>
      <c r="B3644" s="68" t="s">
        <v>25793</v>
      </c>
      <c r="C3644" s="68" t="s">
        <v>15</v>
      </c>
      <c r="D3644" t="str">
        <f t="shared" si="56"/>
        <v>un</v>
      </c>
    </row>
    <row r="3645" spans="1:4">
      <c r="A3645" s="68" t="s">
        <v>23354</v>
      </c>
      <c r="B3645" s="68" t="s">
        <v>25794</v>
      </c>
      <c r="C3645" s="68" t="s">
        <v>15</v>
      </c>
      <c r="D3645" t="str">
        <f t="shared" si="56"/>
        <v>un</v>
      </c>
    </row>
    <row r="3646" spans="1:4">
      <c r="A3646" s="68" t="s">
        <v>23355</v>
      </c>
      <c r="B3646" s="68" t="s">
        <v>25794</v>
      </c>
      <c r="C3646" s="68" t="s">
        <v>15</v>
      </c>
      <c r="D3646" t="str">
        <f t="shared" si="56"/>
        <v>un</v>
      </c>
    </row>
    <row r="3647" spans="1:4">
      <c r="A3647" s="68" t="s">
        <v>23356</v>
      </c>
      <c r="B3647" s="68" t="s">
        <v>25795</v>
      </c>
      <c r="C3647" s="68" t="s">
        <v>15</v>
      </c>
      <c r="D3647" t="str">
        <f t="shared" si="56"/>
        <v>un</v>
      </c>
    </row>
    <row r="3648" spans="1:4">
      <c r="A3648" s="68" t="s">
        <v>23357</v>
      </c>
      <c r="B3648" s="68" t="s">
        <v>25795</v>
      </c>
      <c r="C3648" s="68" t="s">
        <v>15</v>
      </c>
      <c r="D3648" t="str">
        <f t="shared" si="56"/>
        <v>un</v>
      </c>
    </row>
    <row r="3649" spans="1:4">
      <c r="A3649" s="68" t="s">
        <v>3567</v>
      </c>
      <c r="B3649" s="68" t="s">
        <v>25796</v>
      </c>
      <c r="C3649" s="68" t="s">
        <v>13</v>
      </c>
      <c r="D3649" t="str">
        <f t="shared" si="56"/>
        <v>m2</v>
      </c>
    </row>
    <row r="3650" spans="1:4">
      <c r="A3650" s="68" t="s">
        <v>3568</v>
      </c>
      <c r="B3650" s="68" t="s">
        <v>25796</v>
      </c>
      <c r="C3650" s="68" t="s">
        <v>13</v>
      </c>
      <c r="D3650" t="str">
        <f t="shared" si="56"/>
        <v>m2</v>
      </c>
    </row>
    <row r="3651" spans="1:4">
      <c r="A3651" s="68" t="s">
        <v>3569</v>
      </c>
      <c r="B3651" s="68" t="s">
        <v>25797</v>
      </c>
      <c r="C3651" s="68" t="s">
        <v>13</v>
      </c>
      <c r="D3651" t="str">
        <f t="shared" si="56"/>
        <v>m2</v>
      </c>
    </row>
    <row r="3652" spans="1:4">
      <c r="A3652" s="68" t="s">
        <v>3570</v>
      </c>
      <c r="B3652" s="68" t="s">
        <v>25797</v>
      </c>
      <c r="C3652" s="68" t="s">
        <v>13</v>
      </c>
      <c r="D3652" t="str">
        <f t="shared" si="56"/>
        <v>m2</v>
      </c>
    </row>
    <row r="3653" spans="1:4">
      <c r="A3653" s="68" t="s">
        <v>3571</v>
      </c>
      <c r="B3653" s="68" t="s">
        <v>25798</v>
      </c>
      <c r="C3653" s="68" t="s">
        <v>13</v>
      </c>
      <c r="D3653" t="str">
        <f t="shared" si="56"/>
        <v>m2</v>
      </c>
    </row>
    <row r="3654" spans="1:4">
      <c r="A3654" s="68" t="s">
        <v>3572</v>
      </c>
      <c r="B3654" s="68" t="s">
        <v>25798</v>
      </c>
      <c r="C3654" s="68" t="s">
        <v>13</v>
      </c>
      <c r="D3654" t="str">
        <f t="shared" si="56"/>
        <v>m2</v>
      </c>
    </row>
    <row r="3655" spans="1:4">
      <c r="A3655" s="68" t="s">
        <v>3573</v>
      </c>
      <c r="B3655" s="68" t="s">
        <v>25799</v>
      </c>
      <c r="C3655" s="68" t="s">
        <v>14</v>
      </c>
      <c r="D3655" t="str">
        <f t="shared" ref="D3655:D3718" si="57">LOWER(C3655)</f>
        <v>m</v>
      </c>
    </row>
    <row r="3656" spans="1:4">
      <c r="A3656" s="68" t="s">
        <v>3574</v>
      </c>
      <c r="B3656" s="68" t="s">
        <v>25799</v>
      </c>
      <c r="C3656" s="68" t="s">
        <v>14</v>
      </c>
      <c r="D3656" t="str">
        <f t="shared" si="57"/>
        <v>m</v>
      </c>
    </row>
    <row r="3657" spans="1:4">
      <c r="A3657" s="68" t="s">
        <v>3575</v>
      </c>
      <c r="B3657" s="68" t="s">
        <v>25800</v>
      </c>
      <c r="C3657" s="68" t="s">
        <v>14</v>
      </c>
      <c r="D3657" t="str">
        <f t="shared" si="57"/>
        <v>m</v>
      </c>
    </row>
    <row r="3658" spans="1:4">
      <c r="A3658" s="68" t="s">
        <v>3576</v>
      </c>
      <c r="B3658" s="68" t="s">
        <v>25800</v>
      </c>
      <c r="C3658" s="68" t="s">
        <v>14</v>
      </c>
      <c r="D3658" t="str">
        <f t="shared" si="57"/>
        <v>m</v>
      </c>
    </row>
    <row r="3659" spans="1:4">
      <c r="A3659" s="68" t="s">
        <v>3577</v>
      </c>
      <c r="B3659" s="68" t="s">
        <v>25801</v>
      </c>
      <c r="C3659" s="68" t="s">
        <v>14</v>
      </c>
      <c r="D3659" t="str">
        <f t="shared" si="57"/>
        <v>m</v>
      </c>
    </row>
    <row r="3660" spans="1:4">
      <c r="A3660" s="68" t="s">
        <v>3578</v>
      </c>
      <c r="B3660" s="68" t="s">
        <v>25801</v>
      </c>
      <c r="C3660" s="68" t="s">
        <v>14</v>
      </c>
      <c r="D3660" t="str">
        <f t="shared" si="57"/>
        <v>m</v>
      </c>
    </row>
    <row r="3661" spans="1:4">
      <c r="A3661" s="68" t="s">
        <v>3579</v>
      </c>
      <c r="B3661" s="68" t="s">
        <v>25802</v>
      </c>
      <c r="C3661" s="68" t="s">
        <v>14</v>
      </c>
      <c r="D3661" t="str">
        <f t="shared" si="57"/>
        <v>m</v>
      </c>
    </row>
    <row r="3662" spans="1:4">
      <c r="A3662" s="68" t="s">
        <v>3580</v>
      </c>
      <c r="B3662" s="68" t="s">
        <v>25802</v>
      </c>
      <c r="C3662" s="68" t="s">
        <v>14</v>
      </c>
      <c r="D3662" t="str">
        <f t="shared" si="57"/>
        <v>m</v>
      </c>
    </row>
    <row r="3663" spans="1:4">
      <c r="A3663" s="68" t="s">
        <v>3581</v>
      </c>
      <c r="B3663" s="68" t="s">
        <v>25803</v>
      </c>
      <c r="C3663" s="68" t="s">
        <v>14</v>
      </c>
      <c r="D3663" t="str">
        <f t="shared" si="57"/>
        <v>m</v>
      </c>
    </row>
    <row r="3664" spans="1:4">
      <c r="A3664" s="68" t="s">
        <v>3582</v>
      </c>
      <c r="B3664" s="68" t="s">
        <v>25803</v>
      </c>
      <c r="C3664" s="68" t="s">
        <v>14</v>
      </c>
      <c r="D3664" t="str">
        <f t="shared" si="57"/>
        <v>m</v>
      </c>
    </row>
    <row r="3665" spans="1:4">
      <c r="A3665" s="68" t="s">
        <v>3583</v>
      </c>
      <c r="B3665" s="68" t="s">
        <v>25804</v>
      </c>
      <c r="C3665" s="68" t="s">
        <v>13</v>
      </c>
      <c r="D3665" t="str">
        <f t="shared" si="57"/>
        <v>m2</v>
      </c>
    </row>
    <row r="3666" spans="1:4">
      <c r="A3666" s="68" t="s">
        <v>3584</v>
      </c>
      <c r="B3666" s="68" t="s">
        <v>25804</v>
      </c>
      <c r="C3666" s="68" t="s">
        <v>13</v>
      </c>
      <c r="D3666" t="str">
        <f t="shared" si="57"/>
        <v>m2</v>
      </c>
    </row>
    <row r="3667" spans="1:4">
      <c r="A3667" s="68" t="s">
        <v>3585</v>
      </c>
      <c r="B3667" s="68" t="s">
        <v>25805</v>
      </c>
      <c r="C3667" s="68" t="s">
        <v>13</v>
      </c>
      <c r="D3667" t="str">
        <f t="shared" si="57"/>
        <v>m2</v>
      </c>
    </row>
    <row r="3668" spans="1:4">
      <c r="A3668" s="68" t="s">
        <v>3586</v>
      </c>
      <c r="B3668" s="68" t="s">
        <v>25805</v>
      </c>
      <c r="C3668" s="68" t="s">
        <v>13</v>
      </c>
      <c r="D3668" t="str">
        <f t="shared" si="57"/>
        <v>m2</v>
      </c>
    </row>
    <row r="3669" spans="1:4">
      <c r="A3669" s="68" t="s">
        <v>3587</v>
      </c>
      <c r="B3669" s="68" t="s">
        <v>25806</v>
      </c>
      <c r="C3669" s="68" t="s">
        <v>13</v>
      </c>
      <c r="D3669" t="str">
        <f t="shared" si="57"/>
        <v>m2</v>
      </c>
    </row>
    <row r="3670" spans="1:4">
      <c r="A3670" s="68" t="s">
        <v>3588</v>
      </c>
      <c r="B3670" s="68" t="s">
        <v>25806</v>
      </c>
      <c r="C3670" s="68" t="s">
        <v>13</v>
      </c>
      <c r="D3670" t="str">
        <f t="shared" si="57"/>
        <v>m2</v>
      </c>
    </row>
    <row r="3671" spans="1:4">
      <c r="A3671" s="68" t="s">
        <v>3589</v>
      </c>
      <c r="B3671" s="68" t="s">
        <v>25807</v>
      </c>
      <c r="C3671" s="68" t="s">
        <v>13</v>
      </c>
      <c r="D3671" t="str">
        <f t="shared" si="57"/>
        <v>m2</v>
      </c>
    </row>
    <row r="3672" spans="1:4">
      <c r="A3672" s="68" t="s">
        <v>3590</v>
      </c>
      <c r="B3672" s="68" t="s">
        <v>25807</v>
      </c>
      <c r="C3672" s="68" t="s">
        <v>13</v>
      </c>
      <c r="D3672" t="str">
        <f t="shared" si="57"/>
        <v>m2</v>
      </c>
    </row>
    <row r="3673" spans="1:4">
      <c r="A3673" s="68" t="s">
        <v>3591</v>
      </c>
      <c r="B3673" s="68" t="s">
        <v>25808</v>
      </c>
      <c r="C3673" s="68" t="s">
        <v>13</v>
      </c>
      <c r="D3673" t="str">
        <f t="shared" si="57"/>
        <v>m2</v>
      </c>
    </row>
    <row r="3674" spans="1:4">
      <c r="A3674" s="68" t="s">
        <v>3592</v>
      </c>
      <c r="B3674" s="68" t="s">
        <v>25808</v>
      </c>
      <c r="C3674" s="68" t="s">
        <v>13</v>
      </c>
      <c r="D3674" t="str">
        <f t="shared" si="57"/>
        <v>m2</v>
      </c>
    </row>
    <row r="3675" spans="1:4">
      <c r="A3675" s="68" t="s">
        <v>3593</v>
      </c>
      <c r="B3675" s="68" t="s">
        <v>25809</v>
      </c>
      <c r="C3675" s="68" t="s">
        <v>13</v>
      </c>
      <c r="D3675" t="str">
        <f t="shared" si="57"/>
        <v>m2</v>
      </c>
    </row>
    <row r="3676" spans="1:4">
      <c r="A3676" s="68" t="s">
        <v>3594</v>
      </c>
      <c r="B3676" s="68" t="s">
        <v>25809</v>
      </c>
      <c r="C3676" s="68" t="s">
        <v>13</v>
      </c>
      <c r="D3676" t="str">
        <f t="shared" si="57"/>
        <v>m2</v>
      </c>
    </row>
    <row r="3677" spans="1:4">
      <c r="A3677" s="68" t="s">
        <v>3595</v>
      </c>
      <c r="B3677" s="68" t="s">
        <v>25810</v>
      </c>
      <c r="C3677" s="68" t="s">
        <v>13</v>
      </c>
      <c r="D3677" t="str">
        <f t="shared" si="57"/>
        <v>m2</v>
      </c>
    </row>
    <row r="3678" spans="1:4">
      <c r="A3678" s="68" t="s">
        <v>3596</v>
      </c>
      <c r="B3678" s="68" t="s">
        <v>25810</v>
      </c>
      <c r="C3678" s="68" t="s">
        <v>13</v>
      </c>
      <c r="D3678" t="str">
        <f t="shared" si="57"/>
        <v>m2</v>
      </c>
    </row>
    <row r="3679" spans="1:4">
      <c r="A3679" s="68" t="s">
        <v>3597</v>
      </c>
      <c r="B3679" s="68" t="s">
        <v>25811</v>
      </c>
      <c r="C3679" s="68" t="s">
        <v>13</v>
      </c>
      <c r="D3679" t="str">
        <f t="shared" si="57"/>
        <v>m2</v>
      </c>
    </row>
    <row r="3680" spans="1:4">
      <c r="A3680" s="68" t="s">
        <v>3598</v>
      </c>
      <c r="B3680" s="68" t="s">
        <v>25811</v>
      </c>
      <c r="C3680" s="68" t="s">
        <v>13</v>
      </c>
      <c r="D3680" t="str">
        <f t="shared" si="57"/>
        <v>m2</v>
      </c>
    </row>
    <row r="3681" spans="1:4">
      <c r="A3681" s="68" t="s">
        <v>3599</v>
      </c>
      <c r="B3681" s="68" t="s">
        <v>25812</v>
      </c>
      <c r="C3681" s="68" t="s">
        <v>13</v>
      </c>
      <c r="D3681" t="str">
        <f t="shared" si="57"/>
        <v>m2</v>
      </c>
    </row>
    <row r="3682" spans="1:4">
      <c r="A3682" s="68" t="s">
        <v>3600</v>
      </c>
      <c r="B3682" s="68" t="s">
        <v>25812</v>
      </c>
      <c r="C3682" s="68" t="s">
        <v>13</v>
      </c>
      <c r="D3682" t="str">
        <f t="shared" si="57"/>
        <v>m2</v>
      </c>
    </row>
    <row r="3683" spans="1:4">
      <c r="A3683" s="68" t="s">
        <v>3601</v>
      </c>
      <c r="B3683" s="68" t="s">
        <v>25813</v>
      </c>
      <c r="C3683" s="68" t="s">
        <v>13</v>
      </c>
      <c r="D3683" t="str">
        <f t="shared" si="57"/>
        <v>m2</v>
      </c>
    </row>
    <row r="3684" spans="1:4">
      <c r="A3684" s="68" t="s">
        <v>3602</v>
      </c>
      <c r="B3684" s="68" t="s">
        <v>25813</v>
      </c>
      <c r="C3684" s="68" t="s">
        <v>13</v>
      </c>
      <c r="D3684" t="str">
        <f t="shared" si="57"/>
        <v>m2</v>
      </c>
    </row>
    <row r="3685" spans="1:4">
      <c r="A3685" s="68" t="s">
        <v>3603</v>
      </c>
      <c r="B3685" s="68" t="s">
        <v>25814</v>
      </c>
      <c r="C3685" s="68" t="s">
        <v>13</v>
      </c>
      <c r="D3685" t="str">
        <f t="shared" si="57"/>
        <v>m2</v>
      </c>
    </row>
    <row r="3686" spans="1:4">
      <c r="A3686" s="68" t="s">
        <v>3604</v>
      </c>
      <c r="B3686" s="68" t="s">
        <v>25814</v>
      </c>
      <c r="C3686" s="68" t="s">
        <v>13</v>
      </c>
      <c r="D3686" t="str">
        <f t="shared" si="57"/>
        <v>m2</v>
      </c>
    </row>
    <row r="3687" spans="1:4">
      <c r="A3687" s="68" t="s">
        <v>3605</v>
      </c>
      <c r="B3687" s="68" t="s">
        <v>25815</v>
      </c>
      <c r="C3687" s="68" t="s">
        <v>13</v>
      </c>
      <c r="D3687" t="str">
        <f t="shared" si="57"/>
        <v>m2</v>
      </c>
    </row>
    <row r="3688" spans="1:4">
      <c r="A3688" s="68" t="s">
        <v>3606</v>
      </c>
      <c r="B3688" s="68" t="s">
        <v>25815</v>
      </c>
      <c r="C3688" s="68" t="s">
        <v>13</v>
      </c>
      <c r="D3688" t="str">
        <f t="shared" si="57"/>
        <v>m2</v>
      </c>
    </row>
    <row r="3689" spans="1:4">
      <c r="A3689" s="68" t="s">
        <v>3607</v>
      </c>
      <c r="B3689" s="68" t="s">
        <v>25816</v>
      </c>
      <c r="C3689" s="68" t="s">
        <v>13</v>
      </c>
      <c r="D3689" t="str">
        <f t="shared" si="57"/>
        <v>m2</v>
      </c>
    </row>
    <row r="3690" spans="1:4">
      <c r="A3690" s="68" t="s">
        <v>3608</v>
      </c>
      <c r="B3690" s="68" t="s">
        <v>25816</v>
      </c>
      <c r="C3690" s="68" t="s">
        <v>13</v>
      </c>
      <c r="D3690" t="str">
        <f t="shared" si="57"/>
        <v>m2</v>
      </c>
    </row>
    <row r="3691" spans="1:4">
      <c r="A3691" s="68" t="s">
        <v>3609</v>
      </c>
      <c r="B3691" s="68" t="s">
        <v>25817</v>
      </c>
      <c r="C3691" s="68" t="s">
        <v>13</v>
      </c>
      <c r="D3691" t="str">
        <f t="shared" si="57"/>
        <v>m2</v>
      </c>
    </row>
    <row r="3692" spans="1:4">
      <c r="A3692" s="68" t="s">
        <v>3610</v>
      </c>
      <c r="B3692" s="68" t="s">
        <v>25817</v>
      </c>
      <c r="C3692" s="68" t="s">
        <v>13</v>
      </c>
      <c r="D3692" t="str">
        <f t="shared" si="57"/>
        <v>m2</v>
      </c>
    </row>
    <row r="3693" spans="1:4">
      <c r="A3693" s="68" t="s">
        <v>3611</v>
      </c>
      <c r="B3693" s="68" t="s">
        <v>25818</v>
      </c>
      <c r="C3693" s="68" t="s">
        <v>13</v>
      </c>
      <c r="D3693" t="str">
        <f t="shared" si="57"/>
        <v>m2</v>
      </c>
    </row>
    <row r="3694" spans="1:4">
      <c r="A3694" s="68" t="s">
        <v>3612</v>
      </c>
      <c r="B3694" s="68" t="s">
        <v>25818</v>
      </c>
      <c r="C3694" s="68" t="s">
        <v>13</v>
      </c>
      <c r="D3694" t="str">
        <f t="shared" si="57"/>
        <v>m2</v>
      </c>
    </row>
    <row r="3695" spans="1:4">
      <c r="A3695" s="68" t="s">
        <v>3613</v>
      </c>
      <c r="B3695" s="68" t="s">
        <v>25819</v>
      </c>
      <c r="C3695" s="68" t="s">
        <v>13</v>
      </c>
      <c r="D3695" t="str">
        <f t="shared" si="57"/>
        <v>m2</v>
      </c>
    </row>
    <row r="3696" spans="1:4">
      <c r="A3696" s="68" t="s">
        <v>3614</v>
      </c>
      <c r="B3696" s="68" t="s">
        <v>25819</v>
      </c>
      <c r="C3696" s="68" t="s">
        <v>13</v>
      </c>
      <c r="D3696" t="str">
        <f t="shared" si="57"/>
        <v>m2</v>
      </c>
    </row>
    <row r="3697" spans="1:4">
      <c r="A3697" s="68" t="s">
        <v>3615</v>
      </c>
      <c r="B3697" s="68" t="s">
        <v>25820</v>
      </c>
      <c r="C3697" s="68" t="s">
        <v>13</v>
      </c>
      <c r="D3697" t="str">
        <f t="shared" si="57"/>
        <v>m2</v>
      </c>
    </row>
    <row r="3698" spans="1:4">
      <c r="A3698" s="68" t="s">
        <v>3616</v>
      </c>
      <c r="B3698" s="68" t="s">
        <v>25820</v>
      </c>
      <c r="C3698" s="68" t="s">
        <v>13</v>
      </c>
      <c r="D3698" t="str">
        <f t="shared" si="57"/>
        <v>m2</v>
      </c>
    </row>
    <row r="3699" spans="1:4">
      <c r="A3699" s="68" t="s">
        <v>3617</v>
      </c>
      <c r="B3699" s="68" t="s">
        <v>25821</v>
      </c>
      <c r="C3699" s="68" t="s">
        <v>13</v>
      </c>
      <c r="D3699" t="str">
        <f t="shared" si="57"/>
        <v>m2</v>
      </c>
    </row>
    <row r="3700" spans="1:4">
      <c r="A3700" s="68" t="s">
        <v>3618</v>
      </c>
      <c r="B3700" s="68" t="s">
        <v>25821</v>
      </c>
      <c r="C3700" s="68" t="s">
        <v>13</v>
      </c>
      <c r="D3700" t="str">
        <f t="shared" si="57"/>
        <v>m2</v>
      </c>
    </row>
    <row r="3701" spans="1:4">
      <c r="A3701" s="68" t="s">
        <v>3619</v>
      </c>
      <c r="B3701" s="68" t="s">
        <v>25822</v>
      </c>
      <c r="C3701" s="68" t="s">
        <v>13</v>
      </c>
      <c r="D3701" t="str">
        <f t="shared" si="57"/>
        <v>m2</v>
      </c>
    </row>
    <row r="3702" spans="1:4">
      <c r="A3702" s="68" t="s">
        <v>3620</v>
      </c>
      <c r="B3702" s="68" t="s">
        <v>25822</v>
      </c>
      <c r="C3702" s="68" t="s">
        <v>13</v>
      </c>
      <c r="D3702" t="str">
        <f t="shared" si="57"/>
        <v>m2</v>
      </c>
    </row>
    <row r="3703" spans="1:4">
      <c r="A3703" s="68" t="s">
        <v>3621</v>
      </c>
      <c r="B3703" s="68" t="s">
        <v>25823</v>
      </c>
      <c r="C3703" s="68" t="s">
        <v>13</v>
      </c>
      <c r="D3703" t="str">
        <f t="shared" si="57"/>
        <v>m2</v>
      </c>
    </row>
    <row r="3704" spans="1:4">
      <c r="A3704" s="68" t="s">
        <v>3622</v>
      </c>
      <c r="B3704" s="68" t="s">
        <v>25823</v>
      </c>
      <c r="C3704" s="68" t="s">
        <v>13</v>
      </c>
      <c r="D3704" t="str">
        <f t="shared" si="57"/>
        <v>m2</v>
      </c>
    </row>
    <row r="3705" spans="1:4">
      <c r="A3705" s="68" t="s">
        <v>3623</v>
      </c>
      <c r="B3705" s="68" t="s">
        <v>25824</v>
      </c>
      <c r="C3705" s="68" t="s">
        <v>13</v>
      </c>
      <c r="D3705" t="str">
        <f t="shared" si="57"/>
        <v>m2</v>
      </c>
    </row>
    <row r="3706" spans="1:4">
      <c r="A3706" s="68" t="s">
        <v>3624</v>
      </c>
      <c r="B3706" s="68" t="s">
        <v>25824</v>
      </c>
      <c r="C3706" s="68" t="s">
        <v>13</v>
      </c>
      <c r="D3706" t="str">
        <f t="shared" si="57"/>
        <v>m2</v>
      </c>
    </row>
    <row r="3707" spans="1:4">
      <c r="A3707" s="68" t="s">
        <v>3625</v>
      </c>
      <c r="B3707" s="68" t="s">
        <v>25825</v>
      </c>
      <c r="C3707" s="68" t="s">
        <v>13</v>
      </c>
      <c r="D3707" t="str">
        <f t="shared" si="57"/>
        <v>m2</v>
      </c>
    </row>
    <row r="3708" spans="1:4">
      <c r="A3708" s="68" t="s">
        <v>3626</v>
      </c>
      <c r="B3708" s="68" t="s">
        <v>25825</v>
      </c>
      <c r="C3708" s="68" t="s">
        <v>13</v>
      </c>
      <c r="D3708" t="str">
        <f t="shared" si="57"/>
        <v>m2</v>
      </c>
    </row>
    <row r="3709" spans="1:4">
      <c r="A3709" s="68" t="s">
        <v>3627</v>
      </c>
      <c r="B3709" s="68" t="s">
        <v>25826</v>
      </c>
      <c r="C3709" s="68" t="s">
        <v>13</v>
      </c>
      <c r="D3709" t="str">
        <f t="shared" si="57"/>
        <v>m2</v>
      </c>
    </row>
    <row r="3710" spans="1:4">
      <c r="A3710" s="68" t="s">
        <v>3628</v>
      </c>
      <c r="B3710" s="68" t="s">
        <v>25826</v>
      </c>
      <c r="C3710" s="68" t="s">
        <v>13</v>
      </c>
      <c r="D3710" t="str">
        <f t="shared" si="57"/>
        <v>m2</v>
      </c>
    </row>
    <row r="3711" spans="1:4">
      <c r="A3711" s="68" t="s">
        <v>3629</v>
      </c>
      <c r="B3711" s="68" t="s">
        <v>25827</v>
      </c>
      <c r="C3711" s="68" t="s">
        <v>13</v>
      </c>
      <c r="D3711" t="str">
        <f t="shared" si="57"/>
        <v>m2</v>
      </c>
    </row>
    <row r="3712" spans="1:4">
      <c r="A3712" s="68" t="s">
        <v>3630</v>
      </c>
      <c r="B3712" s="68" t="s">
        <v>25827</v>
      </c>
      <c r="C3712" s="68" t="s">
        <v>13</v>
      </c>
      <c r="D3712" t="str">
        <f t="shared" si="57"/>
        <v>m2</v>
      </c>
    </row>
    <row r="3713" spans="1:4">
      <c r="A3713" s="68" t="s">
        <v>3631</v>
      </c>
      <c r="B3713" s="68" t="s">
        <v>25828</v>
      </c>
      <c r="C3713" s="68" t="s">
        <v>13</v>
      </c>
      <c r="D3713" t="str">
        <f t="shared" si="57"/>
        <v>m2</v>
      </c>
    </row>
    <row r="3714" spans="1:4">
      <c r="A3714" s="68" t="s">
        <v>3632</v>
      </c>
      <c r="B3714" s="68" t="s">
        <v>25828</v>
      </c>
      <c r="C3714" s="68" t="s">
        <v>13</v>
      </c>
      <c r="D3714" t="str">
        <f t="shared" si="57"/>
        <v>m2</v>
      </c>
    </row>
    <row r="3715" spans="1:4">
      <c r="A3715" s="68" t="s">
        <v>3633</v>
      </c>
      <c r="B3715" s="68" t="s">
        <v>25829</v>
      </c>
      <c r="C3715" s="68" t="s">
        <v>13</v>
      </c>
      <c r="D3715" t="str">
        <f t="shared" si="57"/>
        <v>m2</v>
      </c>
    </row>
    <row r="3716" spans="1:4">
      <c r="A3716" s="68" t="s">
        <v>3634</v>
      </c>
      <c r="B3716" s="68" t="s">
        <v>25829</v>
      </c>
      <c r="C3716" s="68" t="s">
        <v>13</v>
      </c>
      <c r="D3716" t="str">
        <f t="shared" si="57"/>
        <v>m2</v>
      </c>
    </row>
    <row r="3717" spans="1:4">
      <c r="A3717" s="68" t="s">
        <v>3635</v>
      </c>
      <c r="B3717" s="68" t="s">
        <v>25830</v>
      </c>
      <c r="C3717" s="68" t="s">
        <v>13</v>
      </c>
      <c r="D3717" t="str">
        <f t="shared" si="57"/>
        <v>m2</v>
      </c>
    </row>
    <row r="3718" spans="1:4">
      <c r="A3718" s="68" t="s">
        <v>3636</v>
      </c>
      <c r="B3718" s="68" t="s">
        <v>25830</v>
      </c>
      <c r="C3718" s="68" t="s">
        <v>13</v>
      </c>
      <c r="D3718" t="str">
        <f t="shared" si="57"/>
        <v>m2</v>
      </c>
    </row>
    <row r="3719" spans="1:4">
      <c r="A3719" s="68" t="s">
        <v>3637</v>
      </c>
      <c r="B3719" s="68" t="s">
        <v>25831</v>
      </c>
      <c r="C3719" s="68" t="s">
        <v>13</v>
      </c>
      <c r="D3719" t="str">
        <f t="shared" ref="D3719:D3782" si="58">LOWER(C3719)</f>
        <v>m2</v>
      </c>
    </row>
    <row r="3720" spans="1:4">
      <c r="A3720" s="68" t="s">
        <v>3638</v>
      </c>
      <c r="B3720" s="68" t="s">
        <v>25831</v>
      </c>
      <c r="C3720" s="68" t="s">
        <v>13</v>
      </c>
      <c r="D3720" t="str">
        <f t="shared" si="58"/>
        <v>m2</v>
      </c>
    </row>
    <row r="3721" spans="1:4">
      <c r="A3721" s="68" t="s">
        <v>234</v>
      </c>
      <c r="B3721" s="68" t="s">
        <v>25832</v>
      </c>
      <c r="C3721" s="68" t="s">
        <v>13</v>
      </c>
      <c r="D3721" t="str">
        <f t="shared" si="58"/>
        <v>m2</v>
      </c>
    </row>
    <row r="3722" spans="1:4">
      <c r="A3722" s="68" t="s">
        <v>3639</v>
      </c>
      <c r="B3722" s="68" t="s">
        <v>25832</v>
      </c>
      <c r="C3722" s="68" t="s">
        <v>13</v>
      </c>
      <c r="D3722" t="str">
        <f t="shared" si="58"/>
        <v>m2</v>
      </c>
    </row>
    <row r="3723" spans="1:4">
      <c r="A3723" s="68" t="s">
        <v>3640</v>
      </c>
      <c r="B3723" s="68" t="s">
        <v>25833</v>
      </c>
      <c r="C3723" s="68" t="s">
        <v>13</v>
      </c>
      <c r="D3723" t="str">
        <f t="shared" si="58"/>
        <v>m2</v>
      </c>
    </row>
    <row r="3724" spans="1:4">
      <c r="A3724" s="68" t="s">
        <v>3641</v>
      </c>
      <c r="B3724" s="68" t="s">
        <v>25833</v>
      </c>
      <c r="C3724" s="68" t="s">
        <v>13</v>
      </c>
      <c r="D3724" t="str">
        <f t="shared" si="58"/>
        <v>m2</v>
      </c>
    </row>
    <row r="3725" spans="1:4">
      <c r="A3725" s="68" t="s">
        <v>3642</v>
      </c>
      <c r="B3725" s="68" t="s">
        <v>25834</v>
      </c>
      <c r="C3725" s="68" t="s">
        <v>13</v>
      </c>
      <c r="D3725" t="str">
        <f t="shared" si="58"/>
        <v>m2</v>
      </c>
    </row>
    <row r="3726" spans="1:4">
      <c r="A3726" s="68" t="s">
        <v>3643</v>
      </c>
      <c r="B3726" s="68" t="s">
        <v>25834</v>
      </c>
      <c r="C3726" s="68" t="s">
        <v>13</v>
      </c>
      <c r="D3726" t="str">
        <f t="shared" si="58"/>
        <v>m2</v>
      </c>
    </row>
    <row r="3727" spans="1:4">
      <c r="A3727" s="68" t="s">
        <v>3644</v>
      </c>
      <c r="B3727" s="68" t="s">
        <v>25835</v>
      </c>
      <c r="C3727" s="68" t="s">
        <v>13</v>
      </c>
      <c r="D3727" t="str">
        <f t="shared" si="58"/>
        <v>m2</v>
      </c>
    </row>
    <row r="3728" spans="1:4">
      <c r="A3728" s="68" t="s">
        <v>3645</v>
      </c>
      <c r="B3728" s="68" t="s">
        <v>25835</v>
      </c>
      <c r="C3728" s="68" t="s">
        <v>13</v>
      </c>
      <c r="D3728" t="str">
        <f t="shared" si="58"/>
        <v>m2</v>
      </c>
    </row>
    <row r="3729" spans="1:4">
      <c r="A3729" s="68" t="s">
        <v>3646</v>
      </c>
      <c r="B3729" s="68" t="s">
        <v>25836</v>
      </c>
      <c r="C3729" s="68" t="s">
        <v>13</v>
      </c>
      <c r="D3729" t="str">
        <f t="shared" si="58"/>
        <v>m2</v>
      </c>
    </row>
    <row r="3730" spans="1:4">
      <c r="A3730" s="68" t="s">
        <v>3647</v>
      </c>
      <c r="B3730" s="68" t="s">
        <v>25836</v>
      </c>
      <c r="C3730" s="68" t="s">
        <v>13</v>
      </c>
      <c r="D3730" t="str">
        <f t="shared" si="58"/>
        <v>m2</v>
      </c>
    </row>
    <row r="3731" spans="1:4">
      <c r="A3731" s="68" t="s">
        <v>3648</v>
      </c>
      <c r="B3731" s="68" t="s">
        <v>25837</v>
      </c>
      <c r="C3731" s="68" t="s">
        <v>13</v>
      </c>
      <c r="D3731" t="str">
        <f t="shared" si="58"/>
        <v>m2</v>
      </c>
    </row>
    <row r="3732" spans="1:4">
      <c r="A3732" s="68" t="s">
        <v>3649</v>
      </c>
      <c r="B3732" s="68" t="s">
        <v>25837</v>
      </c>
      <c r="C3732" s="68" t="s">
        <v>13</v>
      </c>
      <c r="D3732" t="str">
        <f t="shared" si="58"/>
        <v>m2</v>
      </c>
    </row>
    <row r="3733" spans="1:4">
      <c r="A3733" s="68" t="s">
        <v>3650</v>
      </c>
      <c r="B3733" s="68" t="s">
        <v>25838</v>
      </c>
      <c r="C3733" s="68" t="s">
        <v>13</v>
      </c>
      <c r="D3733" t="str">
        <f t="shared" si="58"/>
        <v>m2</v>
      </c>
    </row>
    <row r="3734" spans="1:4">
      <c r="A3734" s="68" t="s">
        <v>3651</v>
      </c>
      <c r="B3734" s="68" t="s">
        <v>25838</v>
      </c>
      <c r="C3734" s="68" t="s">
        <v>13</v>
      </c>
      <c r="D3734" t="str">
        <f t="shared" si="58"/>
        <v>m2</v>
      </c>
    </row>
    <row r="3735" spans="1:4">
      <c r="A3735" s="68" t="s">
        <v>3652</v>
      </c>
      <c r="B3735" s="68" t="s">
        <v>25839</v>
      </c>
      <c r="C3735" s="68" t="s">
        <v>13</v>
      </c>
      <c r="D3735" t="str">
        <f t="shared" si="58"/>
        <v>m2</v>
      </c>
    </row>
    <row r="3736" spans="1:4">
      <c r="A3736" s="68" t="s">
        <v>3653</v>
      </c>
      <c r="B3736" s="68" t="s">
        <v>25839</v>
      </c>
      <c r="C3736" s="68" t="s">
        <v>13</v>
      </c>
      <c r="D3736" t="str">
        <f t="shared" si="58"/>
        <v>m2</v>
      </c>
    </row>
    <row r="3737" spans="1:4">
      <c r="A3737" s="68" t="s">
        <v>3654</v>
      </c>
      <c r="B3737" s="68" t="s">
        <v>25840</v>
      </c>
      <c r="C3737" s="68" t="s">
        <v>13</v>
      </c>
      <c r="D3737" t="str">
        <f t="shared" si="58"/>
        <v>m2</v>
      </c>
    </row>
    <row r="3738" spans="1:4">
      <c r="A3738" s="68" t="s">
        <v>3655</v>
      </c>
      <c r="B3738" s="68" t="s">
        <v>25840</v>
      </c>
      <c r="C3738" s="68" t="s">
        <v>13</v>
      </c>
      <c r="D3738" t="str">
        <f t="shared" si="58"/>
        <v>m2</v>
      </c>
    </row>
    <row r="3739" spans="1:4">
      <c r="A3739" s="68" t="s">
        <v>3656</v>
      </c>
      <c r="B3739" s="68" t="s">
        <v>25841</v>
      </c>
      <c r="C3739" s="68" t="s">
        <v>13</v>
      </c>
      <c r="D3739" t="str">
        <f t="shared" si="58"/>
        <v>m2</v>
      </c>
    </row>
    <row r="3740" spans="1:4">
      <c r="A3740" s="68" t="s">
        <v>3657</v>
      </c>
      <c r="B3740" s="68" t="s">
        <v>25841</v>
      </c>
      <c r="C3740" s="68" t="s">
        <v>13</v>
      </c>
      <c r="D3740" t="str">
        <f t="shared" si="58"/>
        <v>m2</v>
      </c>
    </row>
    <row r="3741" spans="1:4">
      <c r="A3741" s="68" t="s">
        <v>3658</v>
      </c>
      <c r="B3741" s="68" t="s">
        <v>25842</v>
      </c>
      <c r="C3741" s="68" t="s">
        <v>13</v>
      </c>
      <c r="D3741" t="str">
        <f t="shared" si="58"/>
        <v>m2</v>
      </c>
    </row>
    <row r="3742" spans="1:4">
      <c r="A3742" s="68" t="s">
        <v>3659</v>
      </c>
      <c r="B3742" s="68" t="s">
        <v>25842</v>
      </c>
      <c r="C3742" s="68" t="s">
        <v>13</v>
      </c>
      <c r="D3742" t="str">
        <f t="shared" si="58"/>
        <v>m2</v>
      </c>
    </row>
    <row r="3743" spans="1:4">
      <c r="A3743" s="68" t="s">
        <v>3660</v>
      </c>
      <c r="B3743" s="68" t="s">
        <v>25843</v>
      </c>
      <c r="C3743" s="68" t="s">
        <v>13</v>
      </c>
      <c r="D3743" t="str">
        <f t="shared" si="58"/>
        <v>m2</v>
      </c>
    </row>
    <row r="3744" spans="1:4">
      <c r="A3744" s="68" t="s">
        <v>3661</v>
      </c>
      <c r="B3744" s="68" t="s">
        <v>25843</v>
      </c>
      <c r="C3744" s="68" t="s">
        <v>13</v>
      </c>
      <c r="D3744" t="str">
        <f t="shared" si="58"/>
        <v>m2</v>
      </c>
    </row>
    <row r="3745" spans="1:4">
      <c r="A3745" s="68" t="s">
        <v>3662</v>
      </c>
      <c r="B3745" s="68" t="s">
        <v>25844</v>
      </c>
      <c r="C3745" s="68" t="s">
        <v>13</v>
      </c>
      <c r="D3745" t="str">
        <f t="shared" si="58"/>
        <v>m2</v>
      </c>
    </row>
    <row r="3746" spans="1:4">
      <c r="A3746" s="68" t="s">
        <v>3663</v>
      </c>
      <c r="B3746" s="68" t="s">
        <v>25844</v>
      </c>
      <c r="C3746" s="68" t="s">
        <v>13</v>
      </c>
      <c r="D3746" t="str">
        <f t="shared" si="58"/>
        <v>m2</v>
      </c>
    </row>
    <row r="3747" spans="1:4">
      <c r="A3747" s="68" t="s">
        <v>3664</v>
      </c>
      <c r="B3747" s="68" t="s">
        <v>25845</v>
      </c>
      <c r="C3747" s="68" t="s">
        <v>13</v>
      </c>
      <c r="D3747" t="str">
        <f t="shared" si="58"/>
        <v>m2</v>
      </c>
    </row>
    <row r="3748" spans="1:4">
      <c r="A3748" s="68" t="s">
        <v>3665</v>
      </c>
      <c r="B3748" s="68" t="s">
        <v>25845</v>
      </c>
      <c r="C3748" s="68" t="s">
        <v>13</v>
      </c>
      <c r="D3748" t="str">
        <f t="shared" si="58"/>
        <v>m2</v>
      </c>
    </row>
    <row r="3749" spans="1:4">
      <c r="A3749" s="68" t="s">
        <v>3666</v>
      </c>
      <c r="B3749" s="68" t="s">
        <v>25846</v>
      </c>
      <c r="C3749" s="68" t="s">
        <v>13</v>
      </c>
      <c r="D3749" t="str">
        <f t="shared" si="58"/>
        <v>m2</v>
      </c>
    </row>
    <row r="3750" spans="1:4">
      <c r="A3750" s="68" t="s">
        <v>3667</v>
      </c>
      <c r="B3750" s="68" t="s">
        <v>25846</v>
      </c>
      <c r="C3750" s="68" t="s">
        <v>13</v>
      </c>
      <c r="D3750" t="str">
        <f t="shared" si="58"/>
        <v>m2</v>
      </c>
    </row>
    <row r="3751" spans="1:4">
      <c r="A3751" s="68" t="s">
        <v>3668</v>
      </c>
      <c r="B3751" s="68" t="s">
        <v>25847</v>
      </c>
      <c r="C3751" s="68" t="s">
        <v>15</v>
      </c>
      <c r="D3751" t="str">
        <f t="shared" si="58"/>
        <v>un</v>
      </c>
    </row>
    <row r="3752" spans="1:4">
      <c r="A3752" s="68" t="s">
        <v>3669</v>
      </c>
      <c r="B3752" s="68" t="s">
        <v>25847</v>
      </c>
      <c r="C3752" s="68" t="s">
        <v>15</v>
      </c>
      <c r="D3752" t="str">
        <f t="shared" si="58"/>
        <v>un</v>
      </c>
    </row>
    <row r="3753" spans="1:4">
      <c r="A3753" s="68" t="s">
        <v>3670</v>
      </c>
      <c r="B3753" s="68" t="s">
        <v>25848</v>
      </c>
      <c r="C3753" s="68" t="s">
        <v>13</v>
      </c>
      <c r="D3753" t="str">
        <f t="shared" si="58"/>
        <v>m2</v>
      </c>
    </row>
    <row r="3754" spans="1:4">
      <c r="A3754" s="837" t="s">
        <v>3671</v>
      </c>
      <c r="B3754" s="68" t="s">
        <v>25848</v>
      </c>
      <c r="C3754" s="68" t="s">
        <v>13</v>
      </c>
      <c r="D3754" t="str">
        <f t="shared" si="58"/>
        <v>m2</v>
      </c>
    </row>
    <row r="3755" spans="1:4">
      <c r="A3755" s="68" t="s">
        <v>3672</v>
      </c>
      <c r="B3755" s="68" t="s">
        <v>25849</v>
      </c>
      <c r="C3755" s="68" t="s">
        <v>15</v>
      </c>
      <c r="D3755" t="str">
        <f t="shared" si="58"/>
        <v>un</v>
      </c>
    </row>
    <row r="3756" spans="1:4">
      <c r="A3756" s="68" t="s">
        <v>3673</v>
      </c>
      <c r="B3756" s="68" t="s">
        <v>25849</v>
      </c>
      <c r="C3756" s="68" t="s">
        <v>15</v>
      </c>
      <c r="D3756" t="str">
        <f t="shared" si="58"/>
        <v>un</v>
      </c>
    </row>
    <row r="3757" spans="1:4">
      <c r="A3757" s="68" t="s">
        <v>3674</v>
      </c>
      <c r="B3757" s="68" t="s">
        <v>25850</v>
      </c>
      <c r="C3757" s="68" t="s">
        <v>14</v>
      </c>
      <c r="D3757" t="str">
        <f t="shared" si="58"/>
        <v>m</v>
      </c>
    </row>
    <row r="3758" spans="1:4">
      <c r="A3758" s="68" t="s">
        <v>3675</v>
      </c>
      <c r="B3758" s="68" t="s">
        <v>25850</v>
      </c>
      <c r="C3758" s="68" t="s">
        <v>14</v>
      </c>
      <c r="D3758" t="str">
        <f t="shared" si="58"/>
        <v>m</v>
      </c>
    </row>
    <row r="3759" spans="1:4">
      <c r="A3759" s="68" t="s">
        <v>3676</v>
      </c>
      <c r="B3759" s="68" t="s">
        <v>25851</v>
      </c>
      <c r="C3759" s="68" t="s">
        <v>14</v>
      </c>
      <c r="D3759" t="str">
        <f t="shared" si="58"/>
        <v>m</v>
      </c>
    </row>
    <row r="3760" spans="1:4">
      <c r="A3760" s="68" t="s">
        <v>3677</v>
      </c>
      <c r="B3760" s="68" t="s">
        <v>25851</v>
      </c>
      <c r="C3760" s="68" t="s">
        <v>14</v>
      </c>
      <c r="D3760" t="str">
        <f t="shared" si="58"/>
        <v>m</v>
      </c>
    </row>
    <row r="3761" spans="1:4">
      <c r="A3761" s="68" t="s">
        <v>3678</v>
      </c>
      <c r="B3761" s="68" t="s">
        <v>25852</v>
      </c>
      <c r="C3761" s="68" t="s">
        <v>15</v>
      </c>
      <c r="D3761" t="str">
        <f t="shared" si="58"/>
        <v>un</v>
      </c>
    </row>
    <row r="3762" spans="1:4">
      <c r="A3762" s="68" t="s">
        <v>3679</v>
      </c>
      <c r="B3762" s="68" t="s">
        <v>25852</v>
      </c>
      <c r="C3762" s="68" t="s">
        <v>15</v>
      </c>
      <c r="D3762" t="str">
        <f t="shared" si="58"/>
        <v>un</v>
      </c>
    </row>
    <row r="3763" spans="1:4">
      <c r="A3763" s="68" t="s">
        <v>23358</v>
      </c>
      <c r="B3763" s="68" t="s">
        <v>25853</v>
      </c>
      <c r="C3763" s="68" t="s">
        <v>15</v>
      </c>
      <c r="D3763" t="str">
        <f t="shared" si="58"/>
        <v>un</v>
      </c>
    </row>
    <row r="3764" spans="1:4">
      <c r="A3764" s="68" t="s">
        <v>23359</v>
      </c>
      <c r="B3764" s="68" t="s">
        <v>25853</v>
      </c>
      <c r="C3764" s="68" t="s">
        <v>15</v>
      </c>
      <c r="D3764" t="str">
        <f t="shared" si="58"/>
        <v>un</v>
      </c>
    </row>
    <row r="3765" spans="1:4">
      <c r="A3765" s="68" t="s">
        <v>23360</v>
      </c>
      <c r="B3765" s="68" t="s">
        <v>25854</v>
      </c>
      <c r="C3765" s="68" t="s">
        <v>15</v>
      </c>
      <c r="D3765" t="str">
        <f t="shared" si="58"/>
        <v>un</v>
      </c>
    </row>
    <row r="3766" spans="1:4">
      <c r="A3766" s="68" t="s">
        <v>23361</v>
      </c>
      <c r="B3766" s="68" t="s">
        <v>25854</v>
      </c>
      <c r="C3766" s="68" t="s">
        <v>15</v>
      </c>
      <c r="D3766" t="str">
        <f t="shared" si="58"/>
        <v>un</v>
      </c>
    </row>
    <row r="3767" spans="1:4">
      <c r="A3767" s="68" t="s">
        <v>23362</v>
      </c>
      <c r="B3767" s="68" t="s">
        <v>25855</v>
      </c>
      <c r="C3767" s="68" t="s">
        <v>35</v>
      </c>
      <c r="D3767" t="str">
        <f t="shared" si="58"/>
        <v>unxmes</v>
      </c>
    </row>
    <row r="3768" spans="1:4">
      <c r="A3768" s="68" t="s">
        <v>23363</v>
      </c>
      <c r="B3768" s="68" t="s">
        <v>25855</v>
      </c>
      <c r="C3768" s="68" t="s">
        <v>35</v>
      </c>
      <c r="D3768" t="str">
        <f t="shared" si="58"/>
        <v>unxmes</v>
      </c>
    </row>
    <row r="3769" spans="1:4">
      <c r="A3769" s="68" t="s">
        <v>23364</v>
      </c>
      <c r="B3769" s="68" t="s">
        <v>23703</v>
      </c>
      <c r="C3769" s="68" t="s">
        <v>15</v>
      </c>
      <c r="D3769" t="str">
        <f t="shared" si="58"/>
        <v>un</v>
      </c>
    </row>
    <row r="3770" spans="1:4">
      <c r="A3770" s="68" t="s">
        <v>23365</v>
      </c>
      <c r="B3770" s="68" t="s">
        <v>23703</v>
      </c>
      <c r="C3770" s="68" t="s">
        <v>15</v>
      </c>
      <c r="D3770" t="str">
        <f t="shared" si="58"/>
        <v>un</v>
      </c>
    </row>
    <row r="3771" spans="1:4">
      <c r="A3771" s="68" t="s">
        <v>3680</v>
      </c>
      <c r="B3771" s="68" t="s">
        <v>25856</v>
      </c>
      <c r="C3771" s="68" t="s">
        <v>186</v>
      </c>
      <c r="D3771" t="str">
        <f t="shared" si="58"/>
        <v>ur</v>
      </c>
    </row>
    <row r="3772" spans="1:4">
      <c r="A3772" s="68" t="s">
        <v>3681</v>
      </c>
      <c r="B3772" s="68" t="s">
        <v>25856</v>
      </c>
      <c r="C3772" s="68" t="s">
        <v>186</v>
      </c>
      <c r="D3772" t="str">
        <f t="shared" si="58"/>
        <v>ur</v>
      </c>
    </row>
    <row r="3773" spans="1:4">
      <c r="A3773" s="68" t="s">
        <v>3682</v>
      </c>
      <c r="B3773" s="68" t="s">
        <v>23704</v>
      </c>
      <c r="D3773" t="str">
        <f t="shared" si="58"/>
        <v/>
      </c>
    </row>
    <row r="3774" spans="1:4">
      <c r="A3774" s="68" t="s">
        <v>3683</v>
      </c>
      <c r="B3774" s="68" t="s">
        <v>23704</v>
      </c>
      <c r="D3774" t="str">
        <f t="shared" si="58"/>
        <v/>
      </c>
    </row>
    <row r="3775" spans="1:4">
      <c r="A3775" s="68" t="s">
        <v>3684</v>
      </c>
      <c r="B3775" s="68" t="s">
        <v>25857</v>
      </c>
      <c r="D3775" t="str">
        <f t="shared" si="58"/>
        <v/>
      </c>
    </row>
    <row r="3776" spans="1:4">
      <c r="A3776" s="68" t="s">
        <v>3685</v>
      </c>
      <c r="B3776" s="68" t="s">
        <v>25857</v>
      </c>
      <c r="D3776" t="str">
        <f t="shared" si="58"/>
        <v/>
      </c>
    </row>
    <row r="3777" spans="1:4">
      <c r="A3777" s="68" t="s">
        <v>3727</v>
      </c>
      <c r="B3777" s="68" t="s">
        <v>3726</v>
      </c>
      <c r="C3777" s="68" t="s">
        <v>1619</v>
      </c>
      <c r="D3777" t="str">
        <f t="shared" si="58"/>
        <v>mes</v>
      </c>
    </row>
    <row r="3778" spans="1:4">
      <c r="A3778" s="68" t="s">
        <v>3728</v>
      </c>
      <c r="B3778" s="68" t="s">
        <v>3726</v>
      </c>
      <c r="C3778" s="68" t="s">
        <v>1619</v>
      </c>
      <c r="D3778" t="str">
        <f t="shared" si="58"/>
        <v>mes</v>
      </c>
    </row>
    <row r="3779" spans="1:4">
      <c r="A3779" s="68" t="s">
        <v>3729</v>
      </c>
      <c r="B3779" s="68" t="s">
        <v>3730</v>
      </c>
      <c r="C3779" s="68" t="s">
        <v>1619</v>
      </c>
      <c r="D3779" t="str">
        <f t="shared" si="58"/>
        <v>mes</v>
      </c>
    </row>
    <row r="3780" spans="1:4">
      <c r="A3780" s="68" t="s">
        <v>3731</v>
      </c>
      <c r="B3780" s="68" t="s">
        <v>3730</v>
      </c>
      <c r="C3780" s="68" t="s">
        <v>1619</v>
      </c>
      <c r="D3780" t="str">
        <f t="shared" si="58"/>
        <v>mes</v>
      </c>
    </row>
    <row r="3781" spans="1:4">
      <c r="A3781" s="68" t="s">
        <v>3732</v>
      </c>
      <c r="B3781" s="68" t="s">
        <v>25858</v>
      </c>
      <c r="C3781" s="68" t="s">
        <v>1619</v>
      </c>
      <c r="D3781" t="str">
        <f t="shared" si="58"/>
        <v>mes</v>
      </c>
    </row>
    <row r="3782" spans="1:4">
      <c r="A3782" s="68" t="s">
        <v>3733</v>
      </c>
      <c r="B3782" s="68" t="s">
        <v>25858</v>
      </c>
      <c r="C3782" s="68" t="s">
        <v>1619</v>
      </c>
      <c r="D3782" t="str">
        <f t="shared" si="58"/>
        <v>mes</v>
      </c>
    </row>
    <row r="3783" spans="1:4">
      <c r="A3783" s="68" t="s">
        <v>3734</v>
      </c>
      <c r="B3783" s="68" t="s">
        <v>3686</v>
      </c>
      <c r="C3783" s="68" t="s">
        <v>1619</v>
      </c>
      <c r="D3783" t="str">
        <f t="shared" ref="D3783:D3846" si="59">LOWER(C3783)</f>
        <v>mes</v>
      </c>
    </row>
    <row r="3784" spans="1:4">
      <c r="A3784" s="68" t="s">
        <v>3735</v>
      </c>
      <c r="B3784" s="68" t="s">
        <v>3686</v>
      </c>
      <c r="C3784" s="68" t="s">
        <v>1619</v>
      </c>
      <c r="D3784" t="str">
        <f t="shared" si="59"/>
        <v>mes</v>
      </c>
    </row>
    <row r="3785" spans="1:4">
      <c r="A3785" s="68" t="s">
        <v>3736</v>
      </c>
      <c r="B3785" s="68" t="s">
        <v>3687</v>
      </c>
      <c r="C3785" s="68" t="s">
        <v>1619</v>
      </c>
      <c r="D3785" t="str">
        <f t="shared" si="59"/>
        <v>mes</v>
      </c>
    </row>
    <row r="3786" spans="1:4">
      <c r="A3786" s="68" t="s">
        <v>3737</v>
      </c>
      <c r="B3786" s="68" t="s">
        <v>3687</v>
      </c>
      <c r="C3786" s="68" t="s">
        <v>1619</v>
      </c>
      <c r="D3786" t="str">
        <f t="shared" si="59"/>
        <v>mes</v>
      </c>
    </row>
    <row r="3787" spans="1:4">
      <c r="A3787" s="68" t="s">
        <v>3738</v>
      </c>
      <c r="B3787" s="68" t="s">
        <v>3688</v>
      </c>
      <c r="C3787" s="68" t="s">
        <v>1619</v>
      </c>
      <c r="D3787" t="str">
        <f t="shared" si="59"/>
        <v>mes</v>
      </c>
    </row>
    <row r="3788" spans="1:4">
      <c r="A3788" s="68" t="s">
        <v>3739</v>
      </c>
      <c r="B3788" s="68" t="s">
        <v>3688</v>
      </c>
      <c r="C3788" s="68" t="s">
        <v>1619</v>
      </c>
      <c r="D3788" t="str">
        <f t="shared" si="59"/>
        <v>mes</v>
      </c>
    </row>
    <row r="3789" spans="1:4">
      <c r="A3789" s="68" t="s">
        <v>3740</v>
      </c>
      <c r="B3789" s="68" t="s">
        <v>3689</v>
      </c>
      <c r="C3789" s="68" t="s">
        <v>1619</v>
      </c>
      <c r="D3789" t="str">
        <f t="shared" si="59"/>
        <v>mes</v>
      </c>
    </row>
    <row r="3790" spans="1:4">
      <c r="A3790" s="68" t="s">
        <v>3741</v>
      </c>
      <c r="B3790" s="68" t="s">
        <v>3689</v>
      </c>
      <c r="C3790" s="68" t="s">
        <v>1619</v>
      </c>
      <c r="D3790" t="str">
        <f t="shared" si="59"/>
        <v>mes</v>
      </c>
    </row>
    <row r="3791" spans="1:4">
      <c r="A3791" s="68" t="s">
        <v>3742</v>
      </c>
      <c r="B3791" s="68" t="s">
        <v>3690</v>
      </c>
      <c r="C3791" s="68" t="s">
        <v>1619</v>
      </c>
      <c r="D3791" t="str">
        <f t="shared" si="59"/>
        <v>mes</v>
      </c>
    </row>
    <row r="3792" spans="1:4">
      <c r="A3792" s="68" t="s">
        <v>3743</v>
      </c>
      <c r="B3792" s="68" t="s">
        <v>3690</v>
      </c>
      <c r="C3792" s="68" t="s">
        <v>1619</v>
      </c>
      <c r="D3792" t="str">
        <f t="shared" si="59"/>
        <v>mes</v>
      </c>
    </row>
    <row r="3793" spans="1:4">
      <c r="A3793" s="68" t="s">
        <v>3744</v>
      </c>
      <c r="B3793" s="68" t="s">
        <v>3691</v>
      </c>
      <c r="C3793" s="68" t="s">
        <v>1619</v>
      </c>
      <c r="D3793" t="str">
        <f t="shared" si="59"/>
        <v>mes</v>
      </c>
    </row>
    <row r="3794" spans="1:4">
      <c r="A3794" s="68" t="s">
        <v>3745</v>
      </c>
      <c r="B3794" s="68" t="s">
        <v>3691</v>
      </c>
      <c r="C3794" s="68" t="s">
        <v>1619</v>
      </c>
      <c r="D3794" t="str">
        <f t="shared" si="59"/>
        <v>mes</v>
      </c>
    </row>
    <row r="3795" spans="1:4">
      <c r="A3795" s="68" t="s">
        <v>3746</v>
      </c>
      <c r="B3795" s="68" t="s">
        <v>25859</v>
      </c>
      <c r="C3795" s="68" t="s">
        <v>1619</v>
      </c>
      <c r="D3795" t="str">
        <f t="shared" si="59"/>
        <v>mes</v>
      </c>
    </row>
    <row r="3796" spans="1:4">
      <c r="A3796" s="68" t="s">
        <v>3747</v>
      </c>
      <c r="B3796" s="68" t="s">
        <v>25859</v>
      </c>
      <c r="C3796" s="68" t="s">
        <v>1619</v>
      </c>
      <c r="D3796" t="str">
        <f t="shared" si="59"/>
        <v>mes</v>
      </c>
    </row>
    <row r="3797" spans="1:4">
      <c r="A3797" s="68" t="s">
        <v>3748</v>
      </c>
      <c r="B3797" s="68" t="s">
        <v>25860</v>
      </c>
      <c r="C3797" s="68" t="s">
        <v>1619</v>
      </c>
      <c r="D3797" t="str">
        <f t="shared" si="59"/>
        <v>mes</v>
      </c>
    </row>
    <row r="3798" spans="1:4">
      <c r="A3798" s="68" t="s">
        <v>3749</v>
      </c>
      <c r="B3798" s="68" t="s">
        <v>25860</v>
      </c>
      <c r="C3798" s="68" t="s">
        <v>1619</v>
      </c>
      <c r="D3798" t="str">
        <f t="shared" si="59"/>
        <v>mes</v>
      </c>
    </row>
    <row r="3799" spans="1:4">
      <c r="A3799" s="68" t="s">
        <v>3750</v>
      </c>
      <c r="B3799" s="68" t="s">
        <v>25861</v>
      </c>
      <c r="C3799" s="68" t="s">
        <v>1619</v>
      </c>
      <c r="D3799" t="str">
        <f t="shared" si="59"/>
        <v>mes</v>
      </c>
    </row>
    <row r="3800" spans="1:4">
      <c r="A3800" s="68" t="s">
        <v>3751</v>
      </c>
      <c r="B3800" s="68" t="s">
        <v>25861</v>
      </c>
      <c r="C3800" s="68" t="s">
        <v>1619</v>
      </c>
      <c r="D3800" t="str">
        <f t="shared" si="59"/>
        <v>mes</v>
      </c>
    </row>
    <row r="3801" spans="1:4">
      <c r="A3801" s="68" t="s">
        <v>3752</v>
      </c>
      <c r="B3801" s="68" t="s">
        <v>3692</v>
      </c>
      <c r="C3801" s="68" t="s">
        <v>1619</v>
      </c>
      <c r="D3801" t="str">
        <f t="shared" si="59"/>
        <v>mes</v>
      </c>
    </row>
    <row r="3802" spans="1:4">
      <c r="A3802" s="68" t="s">
        <v>3753</v>
      </c>
      <c r="B3802" s="68" t="s">
        <v>3692</v>
      </c>
      <c r="C3802" s="68" t="s">
        <v>1619</v>
      </c>
      <c r="D3802" t="str">
        <f t="shared" si="59"/>
        <v>mes</v>
      </c>
    </row>
    <row r="3803" spans="1:4">
      <c r="A3803" s="68" t="s">
        <v>3754</v>
      </c>
      <c r="B3803" s="68" t="s">
        <v>3693</v>
      </c>
      <c r="C3803" s="68" t="s">
        <v>1619</v>
      </c>
      <c r="D3803" t="str">
        <f t="shared" si="59"/>
        <v>mes</v>
      </c>
    </row>
    <row r="3804" spans="1:4">
      <c r="A3804" s="68" t="s">
        <v>3755</v>
      </c>
      <c r="B3804" s="68" t="s">
        <v>3693</v>
      </c>
      <c r="C3804" s="68" t="s">
        <v>1619</v>
      </c>
      <c r="D3804" t="str">
        <f t="shared" si="59"/>
        <v>mes</v>
      </c>
    </row>
    <row r="3805" spans="1:4">
      <c r="A3805" s="68" t="s">
        <v>3756</v>
      </c>
      <c r="B3805" s="68" t="s">
        <v>3694</v>
      </c>
      <c r="C3805" s="68" t="s">
        <v>1619</v>
      </c>
      <c r="D3805" t="str">
        <f t="shared" si="59"/>
        <v>mes</v>
      </c>
    </row>
    <row r="3806" spans="1:4">
      <c r="A3806" s="68" t="s">
        <v>3757</v>
      </c>
      <c r="B3806" s="68" t="s">
        <v>3694</v>
      </c>
      <c r="C3806" s="68" t="s">
        <v>1619</v>
      </c>
      <c r="D3806" t="str">
        <f t="shared" si="59"/>
        <v>mes</v>
      </c>
    </row>
    <row r="3807" spans="1:4">
      <c r="A3807" s="68" t="s">
        <v>3758</v>
      </c>
      <c r="B3807" s="68" t="s">
        <v>3695</v>
      </c>
      <c r="C3807" s="68" t="s">
        <v>1619</v>
      </c>
      <c r="D3807" t="str">
        <f t="shared" si="59"/>
        <v>mes</v>
      </c>
    </row>
    <row r="3808" spans="1:4">
      <c r="A3808" s="68" t="s">
        <v>3759</v>
      </c>
      <c r="B3808" s="68" t="s">
        <v>3695</v>
      </c>
      <c r="C3808" s="68" t="s">
        <v>1619</v>
      </c>
      <c r="D3808" t="str">
        <f t="shared" si="59"/>
        <v>mes</v>
      </c>
    </row>
    <row r="3809" spans="1:4">
      <c r="A3809" s="68" t="s">
        <v>3760</v>
      </c>
      <c r="B3809" s="68" t="s">
        <v>3696</v>
      </c>
      <c r="C3809" s="68" t="s">
        <v>1619</v>
      </c>
      <c r="D3809" t="str">
        <f t="shared" si="59"/>
        <v>mes</v>
      </c>
    </row>
    <row r="3810" spans="1:4">
      <c r="A3810" s="68" t="s">
        <v>3761</v>
      </c>
      <c r="B3810" s="68" t="s">
        <v>3696</v>
      </c>
      <c r="C3810" s="68" t="s">
        <v>1619</v>
      </c>
      <c r="D3810" t="str">
        <f t="shared" si="59"/>
        <v>mes</v>
      </c>
    </row>
    <row r="3811" spans="1:4">
      <c r="A3811" s="68" t="s">
        <v>3762</v>
      </c>
      <c r="B3811" s="68" t="s">
        <v>3697</v>
      </c>
      <c r="C3811" s="68" t="s">
        <v>1619</v>
      </c>
      <c r="D3811" t="str">
        <f t="shared" si="59"/>
        <v>mes</v>
      </c>
    </row>
    <row r="3812" spans="1:4">
      <c r="A3812" s="68" t="s">
        <v>3763</v>
      </c>
      <c r="B3812" s="68" t="s">
        <v>3697</v>
      </c>
      <c r="C3812" s="68" t="s">
        <v>1619</v>
      </c>
      <c r="D3812" t="str">
        <f t="shared" si="59"/>
        <v>mes</v>
      </c>
    </row>
    <row r="3813" spans="1:4">
      <c r="A3813" s="68" t="s">
        <v>3764</v>
      </c>
      <c r="B3813" s="68" t="s">
        <v>3698</v>
      </c>
      <c r="C3813" s="68" t="s">
        <v>1619</v>
      </c>
      <c r="D3813" t="str">
        <f t="shared" si="59"/>
        <v>mes</v>
      </c>
    </row>
    <row r="3814" spans="1:4">
      <c r="A3814" s="68" t="s">
        <v>3765</v>
      </c>
      <c r="B3814" s="68" t="s">
        <v>3698</v>
      </c>
      <c r="C3814" s="68" t="s">
        <v>1619</v>
      </c>
      <c r="D3814" t="str">
        <f t="shared" si="59"/>
        <v>mes</v>
      </c>
    </row>
    <row r="3815" spans="1:4">
      <c r="A3815" s="68" t="s">
        <v>3766</v>
      </c>
      <c r="B3815" s="68" t="s">
        <v>3699</v>
      </c>
      <c r="C3815" s="68" t="s">
        <v>1619</v>
      </c>
      <c r="D3815" t="str">
        <f t="shared" si="59"/>
        <v>mes</v>
      </c>
    </row>
    <row r="3816" spans="1:4">
      <c r="A3816" s="68" t="s">
        <v>3767</v>
      </c>
      <c r="B3816" s="68" t="s">
        <v>3699</v>
      </c>
      <c r="C3816" s="68" t="s">
        <v>1619</v>
      </c>
      <c r="D3816" t="str">
        <f t="shared" si="59"/>
        <v>mes</v>
      </c>
    </row>
    <row r="3817" spans="1:4">
      <c r="A3817" s="68" t="s">
        <v>3768</v>
      </c>
      <c r="B3817" s="68" t="s">
        <v>25862</v>
      </c>
      <c r="C3817" s="68" t="s">
        <v>1619</v>
      </c>
      <c r="D3817" t="str">
        <f t="shared" si="59"/>
        <v>mes</v>
      </c>
    </row>
    <row r="3818" spans="1:4">
      <c r="A3818" s="68" t="s">
        <v>3769</v>
      </c>
      <c r="B3818" s="68" t="s">
        <v>25862</v>
      </c>
      <c r="C3818" s="68" t="s">
        <v>1619</v>
      </c>
      <c r="D3818" t="str">
        <f t="shared" si="59"/>
        <v>mes</v>
      </c>
    </row>
    <row r="3819" spans="1:4">
      <c r="A3819" s="68" t="s">
        <v>3770</v>
      </c>
      <c r="B3819" s="68" t="s">
        <v>3700</v>
      </c>
      <c r="C3819" s="68" t="s">
        <v>1619</v>
      </c>
      <c r="D3819" t="str">
        <f t="shared" si="59"/>
        <v>mes</v>
      </c>
    </row>
    <row r="3820" spans="1:4">
      <c r="A3820" s="68" t="s">
        <v>3771</v>
      </c>
      <c r="B3820" s="68" t="s">
        <v>3700</v>
      </c>
      <c r="C3820" s="68" t="s">
        <v>1619</v>
      </c>
      <c r="D3820" t="str">
        <f t="shared" si="59"/>
        <v>mes</v>
      </c>
    </row>
    <row r="3821" spans="1:4">
      <c r="A3821" s="68" t="s">
        <v>3772</v>
      </c>
      <c r="B3821" s="68" t="s">
        <v>3701</v>
      </c>
      <c r="C3821" s="68" t="s">
        <v>1619</v>
      </c>
      <c r="D3821" t="str">
        <f t="shared" si="59"/>
        <v>mes</v>
      </c>
    </row>
    <row r="3822" spans="1:4">
      <c r="A3822" s="68" t="s">
        <v>3773</v>
      </c>
      <c r="B3822" s="68" t="s">
        <v>3701</v>
      </c>
      <c r="C3822" s="68" t="s">
        <v>1619</v>
      </c>
      <c r="D3822" t="str">
        <f t="shared" si="59"/>
        <v>mes</v>
      </c>
    </row>
    <row r="3823" spans="1:4">
      <c r="A3823" s="68" t="s">
        <v>3774</v>
      </c>
      <c r="B3823" s="68" t="s">
        <v>25863</v>
      </c>
      <c r="C3823" s="68" t="s">
        <v>1619</v>
      </c>
      <c r="D3823" t="str">
        <f t="shared" si="59"/>
        <v>mes</v>
      </c>
    </row>
    <row r="3824" spans="1:4">
      <c r="A3824" s="68" t="s">
        <v>3775</v>
      </c>
      <c r="B3824" s="68" t="s">
        <v>25863</v>
      </c>
      <c r="C3824" s="68" t="s">
        <v>1619</v>
      </c>
      <c r="D3824" t="str">
        <f t="shared" si="59"/>
        <v>mes</v>
      </c>
    </row>
    <row r="3825" spans="1:4">
      <c r="A3825" s="68" t="s">
        <v>3776</v>
      </c>
      <c r="B3825" s="68" t="s">
        <v>3702</v>
      </c>
      <c r="C3825" s="68" t="s">
        <v>1619</v>
      </c>
      <c r="D3825" t="str">
        <f t="shared" si="59"/>
        <v>mes</v>
      </c>
    </row>
    <row r="3826" spans="1:4">
      <c r="A3826" s="68" t="s">
        <v>3777</v>
      </c>
      <c r="B3826" s="68" t="s">
        <v>3702</v>
      </c>
      <c r="C3826" s="68" t="s">
        <v>1619</v>
      </c>
      <c r="D3826" t="str">
        <f t="shared" si="59"/>
        <v>mes</v>
      </c>
    </row>
    <row r="3827" spans="1:4">
      <c r="A3827" s="68" t="s">
        <v>3778</v>
      </c>
      <c r="B3827" s="68" t="s">
        <v>3703</v>
      </c>
      <c r="C3827" s="68" t="s">
        <v>1619</v>
      </c>
      <c r="D3827" t="str">
        <f t="shared" si="59"/>
        <v>mes</v>
      </c>
    </row>
    <row r="3828" spans="1:4">
      <c r="A3828" s="68" t="s">
        <v>3779</v>
      </c>
      <c r="B3828" s="68" t="s">
        <v>3703</v>
      </c>
      <c r="C3828" s="68" t="s">
        <v>1619</v>
      </c>
      <c r="D3828" t="str">
        <f t="shared" si="59"/>
        <v>mes</v>
      </c>
    </row>
    <row r="3829" spans="1:4">
      <c r="A3829" s="68" t="s">
        <v>3780</v>
      </c>
      <c r="B3829" s="68" t="s">
        <v>25864</v>
      </c>
      <c r="C3829" s="68" t="s">
        <v>1619</v>
      </c>
      <c r="D3829" t="str">
        <f t="shared" si="59"/>
        <v>mes</v>
      </c>
    </row>
    <row r="3830" spans="1:4">
      <c r="A3830" s="68" t="s">
        <v>3781</v>
      </c>
      <c r="B3830" s="68" t="s">
        <v>25864</v>
      </c>
      <c r="C3830" s="68" t="s">
        <v>1619</v>
      </c>
      <c r="D3830" t="str">
        <f t="shared" si="59"/>
        <v>mes</v>
      </c>
    </row>
    <row r="3831" spans="1:4">
      <c r="A3831" s="68" t="s">
        <v>3782</v>
      </c>
      <c r="B3831" s="68" t="s">
        <v>25865</v>
      </c>
      <c r="C3831" s="68" t="s">
        <v>1619</v>
      </c>
      <c r="D3831" t="str">
        <f t="shared" si="59"/>
        <v>mes</v>
      </c>
    </row>
    <row r="3832" spans="1:4">
      <c r="A3832" s="68" t="s">
        <v>3783</v>
      </c>
      <c r="B3832" s="68" t="s">
        <v>25865</v>
      </c>
      <c r="C3832" s="68" t="s">
        <v>1619</v>
      </c>
      <c r="D3832" t="str">
        <f t="shared" si="59"/>
        <v>mes</v>
      </c>
    </row>
    <row r="3833" spans="1:4">
      <c r="A3833" s="68" t="s">
        <v>3784</v>
      </c>
      <c r="B3833" s="68" t="s">
        <v>3704</v>
      </c>
      <c r="C3833" s="68" t="s">
        <v>1619</v>
      </c>
      <c r="D3833" t="str">
        <f t="shared" si="59"/>
        <v>mes</v>
      </c>
    </row>
    <row r="3834" spans="1:4">
      <c r="A3834" s="68" t="s">
        <v>3785</v>
      </c>
      <c r="B3834" s="68" t="s">
        <v>3704</v>
      </c>
      <c r="C3834" s="68" t="s">
        <v>1619</v>
      </c>
      <c r="D3834" t="str">
        <f t="shared" si="59"/>
        <v>mes</v>
      </c>
    </row>
    <row r="3835" spans="1:4">
      <c r="A3835" s="68" t="s">
        <v>3786</v>
      </c>
      <c r="B3835" s="68" t="s">
        <v>3705</v>
      </c>
      <c r="C3835" s="68" t="s">
        <v>1619</v>
      </c>
      <c r="D3835" t="str">
        <f t="shared" si="59"/>
        <v>mes</v>
      </c>
    </row>
    <row r="3836" spans="1:4">
      <c r="A3836" s="68" t="s">
        <v>3787</v>
      </c>
      <c r="B3836" s="68" t="s">
        <v>3705</v>
      </c>
      <c r="C3836" s="68" t="s">
        <v>1619</v>
      </c>
      <c r="D3836" t="str">
        <f t="shared" si="59"/>
        <v>mes</v>
      </c>
    </row>
    <row r="3837" spans="1:4">
      <c r="A3837" s="68" t="s">
        <v>3788</v>
      </c>
      <c r="B3837" s="68" t="s">
        <v>25866</v>
      </c>
      <c r="C3837" s="68" t="s">
        <v>1619</v>
      </c>
      <c r="D3837" t="str">
        <f t="shared" si="59"/>
        <v>mes</v>
      </c>
    </row>
    <row r="3838" spans="1:4">
      <c r="A3838" s="68" t="s">
        <v>3789</v>
      </c>
      <c r="B3838" s="68" t="s">
        <v>25866</v>
      </c>
      <c r="C3838" s="68" t="s">
        <v>1619</v>
      </c>
      <c r="D3838" t="str">
        <f t="shared" si="59"/>
        <v>mes</v>
      </c>
    </row>
    <row r="3839" spans="1:4">
      <c r="A3839" s="68" t="s">
        <v>3790</v>
      </c>
      <c r="B3839" s="68" t="s">
        <v>25867</v>
      </c>
      <c r="C3839" s="68" t="s">
        <v>1619</v>
      </c>
      <c r="D3839" t="str">
        <f t="shared" si="59"/>
        <v>mes</v>
      </c>
    </row>
    <row r="3840" spans="1:4">
      <c r="A3840" s="68" t="s">
        <v>3791</v>
      </c>
      <c r="B3840" s="68" t="s">
        <v>25867</v>
      </c>
      <c r="C3840" s="68" t="s">
        <v>1619</v>
      </c>
      <c r="D3840" t="str">
        <f t="shared" si="59"/>
        <v>mes</v>
      </c>
    </row>
    <row r="3841" spans="1:4">
      <c r="A3841" s="68" t="s">
        <v>3792</v>
      </c>
      <c r="B3841" s="68" t="s">
        <v>25868</v>
      </c>
      <c r="C3841" s="68" t="s">
        <v>1619</v>
      </c>
      <c r="D3841" t="str">
        <f t="shared" si="59"/>
        <v>mes</v>
      </c>
    </row>
    <row r="3842" spans="1:4">
      <c r="A3842" s="68" t="s">
        <v>3793</v>
      </c>
      <c r="B3842" s="68" t="s">
        <v>25868</v>
      </c>
      <c r="C3842" s="68" t="s">
        <v>1619</v>
      </c>
      <c r="D3842" t="str">
        <f t="shared" si="59"/>
        <v>mes</v>
      </c>
    </row>
    <row r="3843" spans="1:4">
      <c r="A3843" s="68" t="s">
        <v>3794</v>
      </c>
      <c r="B3843" s="68" t="s">
        <v>3795</v>
      </c>
      <c r="C3843" s="68" t="s">
        <v>1619</v>
      </c>
      <c r="D3843" t="str">
        <f t="shared" si="59"/>
        <v>mes</v>
      </c>
    </row>
    <row r="3844" spans="1:4">
      <c r="A3844" s="68" t="s">
        <v>3796</v>
      </c>
      <c r="B3844" s="68" t="s">
        <v>3795</v>
      </c>
      <c r="C3844" s="68" t="s">
        <v>1619</v>
      </c>
      <c r="D3844" t="str">
        <f t="shared" si="59"/>
        <v>mes</v>
      </c>
    </row>
    <row r="3845" spans="1:4">
      <c r="A3845" s="68" t="s">
        <v>3797</v>
      </c>
      <c r="B3845" s="68" t="s">
        <v>25869</v>
      </c>
      <c r="C3845" s="68" t="s">
        <v>1619</v>
      </c>
      <c r="D3845" t="str">
        <f t="shared" si="59"/>
        <v>mes</v>
      </c>
    </row>
    <row r="3846" spans="1:4">
      <c r="A3846" s="68" t="s">
        <v>3798</v>
      </c>
      <c r="B3846" s="68" t="s">
        <v>25869</v>
      </c>
      <c r="C3846" s="68" t="s">
        <v>1619</v>
      </c>
      <c r="D3846" t="str">
        <f t="shared" si="59"/>
        <v>mes</v>
      </c>
    </row>
    <row r="3847" spans="1:4">
      <c r="A3847" s="68" t="s">
        <v>3799</v>
      </c>
      <c r="B3847" s="68" t="s">
        <v>25870</v>
      </c>
      <c r="C3847" s="68" t="s">
        <v>1619</v>
      </c>
      <c r="D3847" t="str">
        <f t="shared" ref="D3847:D3910" si="60">LOWER(C3847)</f>
        <v>mes</v>
      </c>
    </row>
    <row r="3848" spans="1:4">
      <c r="A3848" s="68" t="s">
        <v>3800</v>
      </c>
      <c r="B3848" s="68" t="s">
        <v>25870</v>
      </c>
      <c r="C3848" s="68" t="s">
        <v>1619</v>
      </c>
      <c r="D3848" t="str">
        <f t="shared" si="60"/>
        <v>mes</v>
      </c>
    </row>
    <row r="3849" spans="1:4">
      <c r="A3849" s="68" t="s">
        <v>3801</v>
      </c>
      <c r="B3849" s="68" t="s">
        <v>3706</v>
      </c>
      <c r="C3849" s="68" t="s">
        <v>1619</v>
      </c>
      <c r="D3849" t="str">
        <f t="shared" si="60"/>
        <v>mes</v>
      </c>
    </row>
    <row r="3850" spans="1:4">
      <c r="A3850" s="68" t="s">
        <v>3802</v>
      </c>
      <c r="B3850" s="68" t="s">
        <v>3706</v>
      </c>
      <c r="C3850" s="68" t="s">
        <v>1619</v>
      </c>
      <c r="D3850" t="str">
        <f t="shared" si="60"/>
        <v>mes</v>
      </c>
    </row>
    <row r="3851" spans="1:4">
      <c r="A3851" s="68" t="s">
        <v>23366</v>
      </c>
      <c r="B3851" s="68" t="s">
        <v>25871</v>
      </c>
      <c r="C3851" s="68" t="s">
        <v>1619</v>
      </c>
      <c r="D3851" t="str">
        <f t="shared" si="60"/>
        <v>mes</v>
      </c>
    </row>
    <row r="3852" spans="1:4">
      <c r="A3852" s="68" t="s">
        <v>23367</v>
      </c>
      <c r="B3852" s="68" t="s">
        <v>25871</v>
      </c>
      <c r="C3852" s="68" t="s">
        <v>1619</v>
      </c>
      <c r="D3852" t="str">
        <f t="shared" si="60"/>
        <v>mes</v>
      </c>
    </row>
    <row r="3853" spans="1:4">
      <c r="A3853" s="68" t="s">
        <v>3803</v>
      </c>
      <c r="B3853" s="68" t="s">
        <v>3707</v>
      </c>
      <c r="C3853" s="68" t="s">
        <v>1619</v>
      </c>
      <c r="D3853" t="str">
        <f t="shared" si="60"/>
        <v>mes</v>
      </c>
    </row>
    <row r="3854" spans="1:4">
      <c r="A3854" s="68" t="s">
        <v>3804</v>
      </c>
      <c r="B3854" s="68" t="s">
        <v>3707</v>
      </c>
      <c r="C3854" s="68" t="s">
        <v>1619</v>
      </c>
      <c r="D3854" t="str">
        <f t="shared" si="60"/>
        <v>mes</v>
      </c>
    </row>
    <row r="3855" spans="1:4">
      <c r="A3855" s="68" t="s">
        <v>3805</v>
      </c>
      <c r="B3855" s="68" t="s">
        <v>25872</v>
      </c>
      <c r="C3855" s="68" t="s">
        <v>1619</v>
      </c>
      <c r="D3855" t="str">
        <f t="shared" si="60"/>
        <v>mes</v>
      </c>
    </row>
    <row r="3856" spans="1:4">
      <c r="A3856" s="68" t="s">
        <v>3806</v>
      </c>
      <c r="B3856" s="68" t="s">
        <v>25872</v>
      </c>
      <c r="C3856" s="68" t="s">
        <v>1619</v>
      </c>
      <c r="D3856" t="str">
        <f t="shared" si="60"/>
        <v>mes</v>
      </c>
    </row>
    <row r="3857" spans="1:4">
      <c r="A3857" s="68" t="s">
        <v>3807</v>
      </c>
      <c r="B3857" s="68" t="s">
        <v>3708</v>
      </c>
      <c r="C3857" s="68" t="s">
        <v>1619</v>
      </c>
      <c r="D3857" t="str">
        <f t="shared" si="60"/>
        <v>mes</v>
      </c>
    </row>
    <row r="3858" spans="1:4">
      <c r="A3858" s="68" t="s">
        <v>3808</v>
      </c>
      <c r="B3858" s="68" t="s">
        <v>3708</v>
      </c>
      <c r="C3858" s="68" t="s">
        <v>1619</v>
      </c>
      <c r="D3858" t="str">
        <f t="shared" si="60"/>
        <v>mes</v>
      </c>
    </row>
    <row r="3859" spans="1:4">
      <c r="A3859" s="68" t="s">
        <v>3809</v>
      </c>
      <c r="B3859" s="68" t="s">
        <v>3709</v>
      </c>
      <c r="C3859" s="68" t="s">
        <v>1619</v>
      </c>
      <c r="D3859" t="str">
        <f t="shared" si="60"/>
        <v>mes</v>
      </c>
    </row>
    <row r="3860" spans="1:4">
      <c r="A3860" s="68" t="s">
        <v>3810</v>
      </c>
      <c r="B3860" s="68" t="s">
        <v>3709</v>
      </c>
      <c r="C3860" s="68" t="s">
        <v>1619</v>
      </c>
      <c r="D3860" t="str">
        <f t="shared" si="60"/>
        <v>mes</v>
      </c>
    </row>
    <row r="3861" spans="1:4">
      <c r="A3861" s="68" t="s">
        <v>3811</v>
      </c>
      <c r="B3861" s="68" t="s">
        <v>25873</v>
      </c>
      <c r="C3861" s="68" t="s">
        <v>1619</v>
      </c>
      <c r="D3861" t="str">
        <f t="shared" si="60"/>
        <v>mes</v>
      </c>
    </row>
    <row r="3862" spans="1:4">
      <c r="A3862" s="68" t="s">
        <v>3812</v>
      </c>
      <c r="B3862" s="68" t="s">
        <v>25873</v>
      </c>
      <c r="C3862" s="68" t="s">
        <v>1619</v>
      </c>
      <c r="D3862" t="str">
        <f t="shared" si="60"/>
        <v>mes</v>
      </c>
    </row>
    <row r="3863" spans="1:4">
      <c r="A3863" s="68" t="s">
        <v>3813</v>
      </c>
      <c r="B3863" s="68" t="s">
        <v>3710</v>
      </c>
      <c r="C3863" s="68" t="s">
        <v>1619</v>
      </c>
      <c r="D3863" t="str">
        <f t="shared" si="60"/>
        <v>mes</v>
      </c>
    </row>
    <row r="3864" spans="1:4">
      <c r="A3864" s="68" t="s">
        <v>3814</v>
      </c>
      <c r="B3864" s="68" t="s">
        <v>3710</v>
      </c>
      <c r="C3864" s="68" t="s">
        <v>1619</v>
      </c>
      <c r="D3864" t="str">
        <f t="shared" si="60"/>
        <v>mes</v>
      </c>
    </row>
    <row r="3865" spans="1:4">
      <c r="A3865" s="68" t="s">
        <v>3815</v>
      </c>
      <c r="B3865" s="68" t="s">
        <v>25874</v>
      </c>
      <c r="C3865" s="68" t="s">
        <v>1619</v>
      </c>
      <c r="D3865" t="str">
        <f t="shared" si="60"/>
        <v>mes</v>
      </c>
    </row>
    <row r="3866" spans="1:4">
      <c r="A3866" s="68" t="s">
        <v>3816</v>
      </c>
      <c r="B3866" s="68" t="s">
        <v>25874</v>
      </c>
      <c r="C3866" s="68" t="s">
        <v>1619</v>
      </c>
      <c r="D3866" t="str">
        <f t="shared" si="60"/>
        <v>mes</v>
      </c>
    </row>
    <row r="3867" spans="1:4">
      <c r="A3867" s="68" t="s">
        <v>3817</v>
      </c>
      <c r="B3867" s="68" t="s">
        <v>3712</v>
      </c>
      <c r="C3867" s="68" t="s">
        <v>1619</v>
      </c>
      <c r="D3867" t="str">
        <f t="shared" si="60"/>
        <v>mes</v>
      </c>
    </row>
    <row r="3868" spans="1:4">
      <c r="A3868" s="68" t="s">
        <v>3818</v>
      </c>
      <c r="B3868" s="68" t="s">
        <v>3712</v>
      </c>
      <c r="C3868" s="68" t="s">
        <v>1619</v>
      </c>
      <c r="D3868" t="str">
        <f t="shared" si="60"/>
        <v>mes</v>
      </c>
    </row>
    <row r="3869" spans="1:4">
      <c r="A3869" s="68" t="s">
        <v>3819</v>
      </c>
      <c r="B3869" s="68" t="s">
        <v>25875</v>
      </c>
      <c r="C3869" s="68" t="s">
        <v>1619</v>
      </c>
      <c r="D3869" t="str">
        <f t="shared" si="60"/>
        <v>mes</v>
      </c>
    </row>
    <row r="3870" spans="1:4">
      <c r="A3870" s="68" t="s">
        <v>3820</v>
      </c>
      <c r="B3870" s="68" t="s">
        <v>25875</v>
      </c>
      <c r="C3870" s="68" t="s">
        <v>1619</v>
      </c>
      <c r="D3870" t="str">
        <f t="shared" si="60"/>
        <v>mes</v>
      </c>
    </row>
    <row r="3871" spans="1:4">
      <c r="A3871" s="68" t="s">
        <v>3821</v>
      </c>
      <c r="B3871" s="68" t="s">
        <v>25876</v>
      </c>
      <c r="C3871" s="68" t="s">
        <v>1619</v>
      </c>
      <c r="D3871" t="str">
        <f t="shared" si="60"/>
        <v>mes</v>
      </c>
    </row>
    <row r="3872" spans="1:4">
      <c r="A3872" s="68" t="s">
        <v>3822</v>
      </c>
      <c r="B3872" s="68" t="s">
        <v>25876</v>
      </c>
      <c r="C3872" s="68" t="s">
        <v>1619</v>
      </c>
      <c r="D3872" t="str">
        <f t="shared" si="60"/>
        <v>mes</v>
      </c>
    </row>
    <row r="3873" spans="1:4">
      <c r="A3873" s="68" t="s">
        <v>3823</v>
      </c>
      <c r="B3873" s="68" t="s">
        <v>3713</v>
      </c>
      <c r="C3873" s="68" t="s">
        <v>1619</v>
      </c>
      <c r="D3873" t="str">
        <f t="shared" si="60"/>
        <v>mes</v>
      </c>
    </row>
    <row r="3874" spans="1:4">
      <c r="A3874" s="68" t="s">
        <v>3824</v>
      </c>
      <c r="B3874" s="68" t="s">
        <v>3713</v>
      </c>
      <c r="C3874" s="68" t="s">
        <v>1619</v>
      </c>
      <c r="D3874" t="str">
        <f t="shared" si="60"/>
        <v>mes</v>
      </c>
    </row>
    <row r="3875" spans="1:4">
      <c r="A3875" s="68" t="s">
        <v>3825</v>
      </c>
      <c r="B3875" s="68" t="s">
        <v>3714</v>
      </c>
      <c r="C3875" s="68" t="s">
        <v>1619</v>
      </c>
      <c r="D3875" t="str">
        <f t="shared" si="60"/>
        <v>mes</v>
      </c>
    </row>
    <row r="3876" spans="1:4">
      <c r="A3876" s="68" t="s">
        <v>3826</v>
      </c>
      <c r="B3876" s="68" t="s">
        <v>3714</v>
      </c>
      <c r="C3876" s="68" t="s">
        <v>1619</v>
      </c>
      <c r="D3876" t="str">
        <f t="shared" si="60"/>
        <v>mes</v>
      </c>
    </row>
    <row r="3877" spans="1:4">
      <c r="A3877" s="68" t="s">
        <v>3827</v>
      </c>
      <c r="B3877" s="68" t="s">
        <v>3715</v>
      </c>
      <c r="C3877" s="68" t="s">
        <v>1619</v>
      </c>
      <c r="D3877" t="str">
        <f t="shared" si="60"/>
        <v>mes</v>
      </c>
    </row>
    <row r="3878" spans="1:4">
      <c r="A3878" s="68" t="s">
        <v>3828</v>
      </c>
      <c r="B3878" s="68" t="s">
        <v>3715</v>
      </c>
      <c r="C3878" s="68" t="s">
        <v>1619</v>
      </c>
      <c r="D3878" t="str">
        <f t="shared" si="60"/>
        <v>mes</v>
      </c>
    </row>
    <row r="3879" spans="1:4">
      <c r="A3879" s="68" t="s">
        <v>3829</v>
      </c>
      <c r="B3879" s="68" t="s">
        <v>25877</v>
      </c>
      <c r="C3879" s="68" t="s">
        <v>1619</v>
      </c>
      <c r="D3879" t="str">
        <f t="shared" si="60"/>
        <v>mes</v>
      </c>
    </row>
    <row r="3880" spans="1:4">
      <c r="A3880" s="68" t="s">
        <v>3830</v>
      </c>
      <c r="B3880" s="68" t="s">
        <v>25877</v>
      </c>
      <c r="C3880" s="68" t="s">
        <v>1619</v>
      </c>
      <c r="D3880" t="str">
        <f t="shared" si="60"/>
        <v>mes</v>
      </c>
    </row>
    <row r="3881" spans="1:4">
      <c r="A3881" s="68" t="s">
        <v>3831</v>
      </c>
      <c r="B3881" s="68" t="s">
        <v>3716</v>
      </c>
      <c r="C3881" s="68" t="s">
        <v>1619</v>
      </c>
      <c r="D3881" t="str">
        <f t="shared" si="60"/>
        <v>mes</v>
      </c>
    </row>
    <row r="3882" spans="1:4">
      <c r="A3882" s="68" t="s">
        <v>3832</v>
      </c>
      <c r="B3882" s="68" t="s">
        <v>3716</v>
      </c>
      <c r="C3882" s="68" t="s">
        <v>1619</v>
      </c>
      <c r="D3882" t="str">
        <f t="shared" si="60"/>
        <v>mes</v>
      </c>
    </row>
    <row r="3883" spans="1:4">
      <c r="A3883" s="68" t="s">
        <v>3833</v>
      </c>
      <c r="B3883" s="68" t="s">
        <v>25878</v>
      </c>
      <c r="C3883" s="68" t="s">
        <v>1619</v>
      </c>
      <c r="D3883" t="str">
        <f t="shared" si="60"/>
        <v>mes</v>
      </c>
    </row>
    <row r="3884" spans="1:4">
      <c r="A3884" s="68" t="s">
        <v>3834</v>
      </c>
      <c r="B3884" s="68" t="s">
        <v>25878</v>
      </c>
      <c r="C3884" s="68" t="s">
        <v>1619</v>
      </c>
      <c r="D3884" t="str">
        <f t="shared" si="60"/>
        <v>mes</v>
      </c>
    </row>
    <row r="3885" spans="1:4">
      <c r="A3885" s="68" t="s">
        <v>3835</v>
      </c>
      <c r="B3885" s="68" t="s">
        <v>25879</v>
      </c>
      <c r="C3885" s="68" t="s">
        <v>1619</v>
      </c>
      <c r="D3885" t="str">
        <f t="shared" si="60"/>
        <v>mes</v>
      </c>
    </row>
    <row r="3886" spans="1:4">
      <c r="A3886" s="68" t="s">
        <v>3836</v>
      </c>
      <c r="B3886" s="68" t="s">
        <v>25879</v>
      </c>
      <c r="C3886" s="68" t="s">
        <v>1619</v>
      </c>
      <c r="D3886" t="str">
        <f t="shared" si="60"/>
        <v>mes</v>
      </c>
    </row>
    <row r="3887" spans="1:4">
      <c r="A3887" s="68" t="s">
        <v>3837</v>
      </c>
      <c r="B3887" s="68" t="s">
        <v>3717</v>
      </c>
      <c r="C3887" s="68" t="s">
        <v>1619</v>
      </c>
      <c r="D3887" t="str">
        <f t="shared" si="60"/>
        <v>mes</v>
      </c>
    </row>
    <row r="3888" spans="1:4">
      <c r="A3888" s="68" t="s">
        <v>3838</v>
      </c>
      <c r="B3888" s="68" t="s">
        <v>3717</v>
      </c>
      <c r="C3888" s="68" t="s">
        <v>1619</v>
      </c>
      <c r="D3888" t="str">
        <f t="shared" si="60"/>
        <v>mes</v>
      </c>
    </row>
    <row r="3889" spans="1:4">
      <c r="A3889" s="68" t="s">
        <v>3839</v>
      </c>
      <c r="B3889" s="68" t="s">
        <v>3725</v>
      </c>
      <c r="C3889" s="68" t="s">
        <v>1619</v>
      </c>
      <c r="D3889" t="str">
        <f t="shared" si="60"/>
        <v>mes</v>
      </c>
    </row>
    <row r="3890" spans="1:4">
      <c r="A3890" s="68" t="s">
        <v>3840</v>
      </c>
      <c r="B3890" s="68" t="s">
        <v>3725</v>
      </c>
      <c r="C3890" s="68" t="s">
        <v>1619</v>
      </c>
      <c r="D3890" t="str">
        <f t="shared" si="60"/>
        <v>mes</v>
      </c>
    </row>
    <row r="3891" spans="1:4">
      <c r="A3891" s="68" t="s">
        <v>3841</v>
      </c>
      <c r="B3891" s="68" t="s">
        <v>3718</v>
      </c>
      <c r="C3891" s="68" t="s">
        <v>1619</v>
      </c>
      <c r="D3891" t="str">
        <f t="shared" si="60"/>
        <v>mes</v>
      </c>
    </row>
    <row r="3892" spans="1:4">
      <c r="A3892" s="68" t="s">
        <v>3842</v>
      </c>
      <c r="B3892" s="68" t="s">
        <v>3718</v>
      </c>
      <c r="C3892" s="68" t="s">
        <v>1619</v>
      </c>
      <c r="D3892" t="str">
        <f t="shared" si="60"/>
        <v>mes</v>
      </c>
    </row>
    <row r="3893" spans="1:4">
      <c r="A3893" s="68" t="s">
        <v>3843</v>
      </c>
      <c r="B3893" s="68" t="s">
        <v>25880</v>
      </c>
      <c r="C3893" s="68" t="s">
        <v>1619</v>
      </c>
      <c r="D3893" t="str">
        <f t="shared" si="60"/>
        <v>mes</v>
      </c>
    </row>
    <row r="3894" spans="1:4">
      <c r="A3894" s="68" t="s">
        <v>3844</v>
      </c>
      <c r="B3894" s="68" t="s">
        <v>25880</v>
      </c>
      <c r="C3894" s="68" t="s">
        <v>1619</v>
      </c>
      <c r="D3894" t="str">
        <f t="shared" si="60"/>
        <v>mes</v>
      </c>
    </row>
    <row r="3895" spans="1:4">
      <c r="A3895" s="68" t="s">
        <v>3845</v>
      </c>
      <c r="B3895" s="68" t="s">
        <v>25881</v>
      </c>
      <c r="C3895" s="68" t="s">
        <v>1619</v>
      </c>
      <c r="D3895" t="str">
        <f t="shared" si="60"/>
        <v>mes</v>
      </c>
    </row>
    <row r="3896" spans="1:4">
      <c r="A3896" s="68" t="s">
        <v>3846</v>
      </c>
      <c r="B3896" s="68" t="s">
        <v>25881</v>
      </c>
      <c r="C3896" s="68" t="s">
        <v>1619</v>
      </c>
      <c r="D3896" t="str">
        <f t="shared" si="60"/>
        <v>mes</v>
      </c>
    </row>
    <row r="3897" spans="1:4">
      <c r="A3897" s="68" t="s">
        <v>3847</v>
      </c>
      <c r="B3897" s="68" t="s">
        <v>25882</v>
      </c>
      <c r="C3897" s="68" t="s">
        <v>1619</v>
      </c>
      <c r="D3897" t="str">
        <f t="shared" si="60"/>
        <v>mes</v>
      </c>
    </row>
    <row r="3898" spans="1:4">
      <c r="A3898" s="68" t="s">
        <v>3848</v>
      </c>
      <c r="B3898" s="68" t="s">
        <v>25882</v>
      </c>
      <c r="C3898" s="68" t="s">
        <v>1619</v>
      </c>
      <c r="D3898" t="str">
        <f t="shared" si="60"/>
        <v>mes</v>
      </c>
    </row>
    <row r="3899" spans="1:4">
      <c r="A3899" s="68" t="s">
        <v>3849</v>
      </c>
      <c r="B3899" s="68" t="s">
        <v>25883</v>
      </c>
      <c r="C3899" s="68" t="s">
        <v>1619</v>
      </c>
      <c r="D3899" t="str">
        <f t="shared" si="60"/>
        <v>mes</v>
      </c>
    </row>
    <row r="3900" spans="1:4">
      <c r="A3900" s="68" t="s">
        <v>3850</v>
      </c>
      <c r="B3900" s="68" t="s">
        <v>25883</v>
      </c>
      <c r="C3900" s="68" t="s">
        <v>1619</v>
      </c>
      <c r="D3900" t="str">
        <f t="shared" si="60"/>
        <v>mes</v>
      </c>
    </row>
    <row r="3901" spans="1:4">
      <c r="A3901" s="68" t="s">
        <v>3851</v>
      </c>
      <c r="B3901" s="68" t="s">
        <v>3711</v>
      </c>
      <c r="C3901" s="68" t="s">
        <v>1619</v>
      </c>
      <c r="D3901" t="str">
        <f t="shared" si="60"/>
        <v>mes</v>
      </c>
    </row>
    <row r="3902" spans="1:4">
      <c r="A3902" s="68" t="s">
        <v>3852</v>
      </c>
      <c r="B3902" s="68" t="s">
        <v>3711</v>
      </c>
      <c r="C3902" s="68" t="s">
        <v>1619</v>
      </c>
      <c r="D3902" t="str">
        <f t="shared" si="60"/>
        <v>mes</v>
      </c>
    </row>
    <row r="3903" spans="1:4">
      <c r="A3903" s="68" t="s">
        <v>3853</v>
      </c>
      <c r="B3903" s="68" t="s">
        <v>25884</v>
      </c>
      <c r="C3903" s="68" t="s">
        <v>1619</v>
      </c>
      <c r="D3903" t="str">
        <f t="shared" si="60"/>
        <v>mes</v>
      </c>
    </row>
    <row r="3904" spans="1:4">
      <c r="A3904" s="68" t="s">
        <v>3854</v>
      </c>
      <c r="B3904" s="68" t="s">
        <v>25884</v>
      </c>
      <c r="C3904" s="68" t="s">
        <v>1619</v>
      </c>
      <c r="D3904" t="str">
        <f t="shared" si="60"/>
        <v>mes</v>
      </c>
    </row>
    <row r="3905" spans="1:4">
      <c r="A3905" s="68" t="s">
        <v>3855</v>
      </c>
      <c r="B3905" s="68" t="s">
        <v>25885</v>
      </c>
      <c r="C3905" s="68" t="s">
        <v>1619</v>
      </c>
      <c r="D3905" t="str">
        <f t="shared" si="60"/>
        <v>mes</v>
      </c>
    </row>
    <row r="3906" spans="1:4">
      <c r="A3906" s="68" t="s">
        <v>3856</v>
      </c>
      <c r="B3906" s="68" t="s">
        <v>25885</v>
      </c>
      <c r="C3906" s="68" t="s">
        <v>1619</v>
      </c>
      <c r="D3906" t="str">
        <f t="shared" si="60"/>
        <v>mes</v>
      </c>
    </row>
    <row r="3907" spans="1:4">
      <c r="A3907" s="68" t="s">
        <v>3857</v>
      </c>
      <c r="B3907" s="68" t="s">
        <v>25886</v>
      </c>
      <c r="C3907" s="68" t="s">
        <v>1619</v>
      </c>
      <c r="D3907" t="str">
        <f t="shared" si="60"/>
        <v>mes</v>
      </c>
    </row>
    <row r="3908" spans="1:4">
      <c r="A3908" s="68" t="s">
        <v>3858</v>
      </c>
      <c r="B3908" s="68" t="s">
        <v>25886</v>
      </c>
      <c r="C3908" s="68" t="s">
        <v>1619</v>
      </c>
      <c r="D3908" t="str">
        <f t="shared" si="60"/>
        <v>mes</v>
      </c>
    </row>
    <row r="3909" spans="1:4">
      <c r="A3909" s="68" t="s">
        <v>3859</v>
      </c>
      <c r="B3909" s="68" t="s">
        <v>3719</v>
      </c>
      <c r="C3909" s="68" t="s">
        <v>1619</v>
      </c>
      <c r="D3909" t="str">
        <f t="shared" si="60"/>
        <v>mes</v>
      </c>
    </row>
    <row r="3910" spans="1:4">
      <c r="A3910" s="68" t="s">
        <v>3860</v>
      </c>
      <c r="B3910" s="68" t="s">
        <v>3719</v>
      </c>
      <c r="C3910" s="68" t="s">
        <v>1619</v>
      </c>
      <c r="D3910" t="str">
        <f t="shared" si="60"/>
        <v>mes</v>
      </c>
    </row>
    <row r="3911" spans="1:4">
      <c r="A3911" s="68" t="s">
        <v>3861</v>
      </c>
      <c r="B3911" s="68" t="s">
        <v>3720</v>
      </c>
      <c r="C3911" s="68" t="s">
        <v>1619</v>
      </c>
      <c r="D3911" t="str">
        <f t="shared" ref="D3911:D3974" si="61">LOWER(C3911)</f>
        <v>mes</v>
      </c>
    </row>
    <row r="3912" spans="1:4">
      <c r="A3912" s="68" t="s">
        <v>3862</v>
      </c>
      <c r="B3912" s="68" t="s">
        <v>3720</v>
      </c>
      <c r="C3912" s="68" t="s">
        <v>1619</v>
      </c>
      <c r="D3912" t="str">
        <f t="shared" si="61"/>
        <v>mes</v>
      </c>
    </row>
    <row r="3913" spans="1:4">
      <c r="A3913" s="68" t="s">
        <v>3863</v>
      </c>
      <c r="B3913" s="68" t="s">
        <v>3864</v>
      </c>
      <c r="C3913" s="68" t="s">
        <v>1619</v>
      </c>
      <c r="D3913" t="str">
        <f t="shared" si="61"/>
        <v>mes</v>
      </c>
    </row>
    <row r="3914" spans="1:4">
      <c r="A3914" s="68" t="s">
        <v>3865</v>
      </c>
      <c r="B3914" s="68" t="s">
        <v>3864</v>
      </c>
      <c r="C3914" s="68" t="s">
        <v>1619</v>
      </c>
      <c r="D3914" t="str">
        <f t="shared" si="61"/>
        <v>mes</v>
      </c>
    </row>
    <row r="3915" spans="1:4">
      <c r="A3915" s="68" t="s">
        <v>3866</v>
      </c>
      <c r="B3915" s="68" t="s">
        <v>3721</v>
      </c>
      <c r="C3915" s="68" t="s">
        <v>1619</v>
      </c>
      <c r="D3915" t="str">
        <f t="shared" si="61"/>
        <v>mes</v>
      </c>
    </row>
    <row r="3916" spans="1:4">
      <c r="A3916" s="68" t="s">
        <v>3867</v>
      </c>
      <c r="B3916" s="68" t="s">
        <v>3721</v>
      </c>
      <c r="C3916" s="68" t="s">
        <v>1619</v>
      </c>
      <c r="D3916" t="str">
        <f t="shared" si="61"/>
        <v>mes</v>
      </c>
    </row>
    <row r="3917" spans="1:4">
      <c r="A3917" s="68" t="s">
        <v>3868</v>
      </c>
      <c r="B3917" s="68" t="s">
        <v>3722</v>
      </c>
      <c r="C3917" s="68" t="s">
        <v>1619</v>
      </c>
      <c r="D3917" t="str">
        <f t="shared" si="61"/>
        <v>mes</v>
      </c>
    </row>
    <row r="3918" spans="1:4">
      <c r="A3918" s="68" t="s">
        <v>3869</v>
      </c>
      <c r="B3918" s="68" t="s">
        <v>3722</v>
      </c>
      <c r="C3918" s="68" t="s">
        <v>1619</v>
      </c>
      <c r="D3918" t="str">
        <f t="shared" si="61"/>
        <v>mes</v>
      </c>
    </row>
    <row r="3919" spans="1:4">
      <c r="A3919" s="68" t="s">
        <v>3870</v>
      </c>
      <c r="B3919" s="68" t="s">
        <v>3723</v>
      </c>
      <c r="C3919" s="68" t="s">
        <v>1619</v>
      </c>
      <c r="D3919" t="str">
        <f t="shared" si="61"/>
        <v>mes</v>
      </c>
    </row>
    <row r="3920" spans="1:4">
      <c r="A3920" s="68" t="s">
        <v>3871</v>
      </c>
      <c r="B3920" s="68" t="s">
        <v>3723</v>
      </c>
      <c r="C3920" s="68" t="s">
        <v>1619</v>
      </c>
      <c r="D3920" t="str">
        <f t="shared" si="61"/>
        <v>mes</v>
      </c>
    </row>
    <row r="3921" spans="1:4">
      <c r="A3921" s="68" t="s">
        <v>3872</v>
      </c>
      <c r="B3921" s="68" t="s">
        <v>3724</v>
      </c>
      <c r="C3921" s="68" t="s">
        <v>1619</v>
      </c>
      <c r="D3921" t="str">
        <f t="shared" si="61"/>
        <v>mes</v>
      </c>
    </row>
    <row r="3922" spans="1:4">
      <c r="A3922" s="68" t="s">
        <v>3873</v>
      </c>
      <c r="B3922" s="68" t="s">
        <v>3724</v>
      </c>
      <c r="C3922" s="68" t="s">
        <v>1619</v>
      </c>
      <c r="D3922" t="str">
        <f t="shared" si="61"/>
        <v>mes</v>
      </c>
    </row>
    <row r="3923" spans="1:4">
      <c r="A3923" s="68" t="s">
        <v>3874</v>
      </c>
      <c r="B3923" s="68" t="s">
        <v>23705</v>
      </c>
      <c r="C3923" s="68" t="s">
        <v>1619</v>
      </c>
      <c r="D3923" t="str">
        <f t="shared" si="61"/>
        <v>mes</v>
      </c>
    </row>
    <row r="3924" spans="1:4">
      <c r="A3924" s="68" t="s">
        <v>3875</v>
      </c>
      <c r="B3924" s="68" t="s">
        <v>23705</v>
      </c>
      <c r="C3924" s="68" t="s">
        <v>1619</v>
      </c>
      <c r="D3924" t="str">
        <f t="shared" si="61"/>
        <v>mes</v>
      </c>
    </row>
    <row r="3925" spans="1:4">
      <c r="A3925" s="68" t="s">
        <v>3876</v>
      </c>
      <c r="B3925" s="68" t="s">
        <v>25887</v>
      </c>
      <c r="C3925" s="68" t="s">
        <v>1619</v>
      </c>
      <c r="D3925" t="str">
        <f t="shared" si="61"/>
        <v>mes</v>
      </c>
    </row>
    <row r="3926" spans="1:4">
      <c r="A3926" s="68" t="s">
        <v>3877</v>
      </c>
      <c r="B3926" s="68" t="s">
        <v>25887</v>
      </c>
      <c r="C3926" s="68" t="s">
        <v>1619</v>
      </c>
      <c r="D3926" t="str">
        <f t="shared" si="61"/>
        <v>mes</v>
      </c>
    </row>
    <row r="3927" spans="1:4">
      <c r="A3927" s="68" t="s">
        <v>3878</v>
      </c>
      <c r="B3927" s="68" t="s">
        <v>25888</v>
      </c>
      <c r="C3927" s="68" t="s">
        <v>1619</v>
      </c>
      <c r="D3927" t="str">
        <f t="shared" si="61"/>
        <v>mes</v>
      </c>
    </row>
    <row r="3928" spans="1:4">
      <c r="A3928" s="68" t="s">
        <v>3879</v>
      </c>
      <c r="B3928" s="68" t="s">
        <v>25888</v>
      </c>
      <c r="C3928" s="68" t="s">
        <v>1619</v>
      </c>
      <c r="D3928" t="str">
        <f t="shared" si="61"/>
        <v>mes</v>
      </c>
    </row>
    <row r="3929" spans="1:4">
      <c r="A3929" s="68" t="s">
        <v>23368</v>
      </c>
      <c r="B3929" s="68" t="s">
        <v>25889</v>
      </c>
      <c r="C3929" s="68" t="s">
        <v>1619</v>
      </c>
      <c r="D3929" t="str">
        <f t="shared" si="61"/>
        <v>mes</v>
      </c>
    </row>
    <row r="3930" spans="1:4">
      <c r="A3930" s="68" t="s">
        <v>23369</v>
      </c>
      <c r="B3930" s="68" t="s">
        <v>25889</v>
      </c>
      <c r="C3930" s="68" t="s">
        <v>1619</v>
      </c>
      <c r="D3930" t="str">
        <f t="shared" si="61"/>
        <v>mes</v>
      </c>
    </row>
    <row r="3931" spans="1:4">
      <c r="A3931" s="68" t="s">
        <v>3880</v>
      </c>
      <c r="B3931" s="68" t="s">
        <v>25890</v>
      </c>
      <c r="C3931" s="68" t="s">
        <v>1619</v>
      </c>
      <c r="D3931" t="str">
        <f t="shared" si="61"/>
        <v>mes</v>
      </c>
    </row>
    <row r="3932" spans="1:4">
      <c r="A3932" s="68" t="s">
        <v>3881</v>
      </c>
      <c r="B3932" s="570" t="s">
        <v>25890</v>
      </c>
      <c r="C3932" s="68" t="s">
        <v>1619</v>
      </c>
      <c r="D3932" t="str">
        <f t="shared" si="61"/>
        <v>mes</v>
      </c>
    </row>
    <row r="3933" spans="1:4">
      <c r="A3933" s="68" t="s">
        <v>3882</v>
      </c>
      <c r="B3933" s="68" t="s">
        <v>25891</v>
      </c>
      <c r="C3933" s="68" t="s">
        <v>1619</v>
      </c>
      <c r="D3933" t="str">
        <f t="shared" si="61"/>
        <v>mes</v>
      </c>
    </row>
    <row r="3934" spans="1:4">
      <c r="A3934" s="68" t="s">
        <v>3883</v>
      </c>
      <c r="B3934" s="68" t="s">
        <v>25891</v>
      </c>
      <c r="C3934" s="68" t="s">
        <v>1619</v>
      </c>
      <c r="D3934" t="str">
        <f t="shared" si="61"/>
        <v>mes</v>
      </c>
    </row>
    <row r="3935" spans="1:4">
      <c r="A3935" s="68" t="s">
        <v>3884</v>
      </c>
      <c r="B3935" s="68" t="s">
        <v>25892</v>
      </c>
      <c r="C3935" s="68" t="s">
        <v>1619</v>
      </c>
      <c r="D3935" t="str">
        <f t="shared" si="61"/>
        <v>mes</v>
      </c>
    </row>
    <row r="3936" spans="1:4">
      <c r="A3936" s="68" t="s">
        <v>3885</v>
      </c>
      <c r="B3936" s="68" t="s">
        <v>25892</v>
      </c>
      <c r="C3936" s="68" t="s">
        <v>1619</v>
      </c>
      <c r="D3936" t="str">
        <f t="shared" si="61"/>
        <v>mes</v>
      </c>
    </row>
    <row r="3937" spans="1:4">
      <c r="A3937" s="68" t="s">
        <v>23370</v>
      </c>
      <c r="B3937" s="68" t="s">
        <v>25893</v>
      </c>
      <c r="C3937" s="68" t="s">
        <v>1619</v>
      </c>
      <c r="D3937" t="str">
        <f t="shared" si="61"/>
        <v>mes</v>
      </c>
    </row>
    <row r="3938" spans="1:4">
      <c r="A3938" s="68" t="s">
        <v>23371</v>
      </c>
      <c r="B3938" s="68" t="s">
        <v>25893</v>
      </c>
      <c r="C3938" s="68" t="s">
        <v>1619</v>
      </c>
      <c r="D3938" t="str">
        <f t="shared" si="61"/>
        <v>mes</v>
      </c>
    </row>
    <row r="3939" spans="1:4">
      <c r="A3939" s="68" t="s">
        <v>3886</v>
      </c>
      <c r="B3939" s="68" t="s">
        <v>23706</v>
      </c>
      <c r="D3939" t="str">
        <f t="shared" si="61"/>
        <v/>
      </c>
    </row>
    <row r="3940" spans="1:4">
      <c r="A3940" s="68" t="s">
        <v>3887</v>
      </c>
      <c r="B3940" s="68" t="s">
        <v>23706</v>
      </c>
      <c r="D3940" t="str">
        <f t="shared" si="61"/>
        <v/>
      </c>
    </row>
    <row r="3941" spans="1:4">
      <c r="A3941" s="68" t="s">
        <v>3888</v>
      </c>
      <c r="B3941" s="68" t="s">
        <v>25894</v>
      </c>
      <c r="C3941" s="68" t="s">
        <v>1619</v>
      </c>
      <c r="D3941" t="str">
        <f t="shared" si="61"/>
        <v>mes</v>
      </c>
    </row>
    <row r="3942" spans="1:4">
      <c r="A3942" s="68" t="s">
        <v>3889</v>
      </c>
      <c r="B3942" s="68" t="s">
        <v>25894</v>
      </c>
      <c r="C3942" s="68" t="s">
        <v>1619</v>
      </c>
      <c r="D3942" t="str">
        <f t="shared" si="61"/>
        <v>mes</v>
      </c>
    </row>
    <row r="3943" spans="1:4">
      <c r="A3943" s="68" t="s">
        <v>3890</v>
      </c>
      <c r="B3943" s="68" t="s">
        <v>25895</v>
      </c>
      <c r="C3943" s="68" t="s">
        <v>1619</v>
      </c>
      <c r="D3943" t="str">
        <f t="shared" si="61"/>
        <v>mes</v>
      </c>
    </row>
    <row r="3944" spans="1:4">
      <c r="A3944" s="68" t="s">
        <v>3891</v>
      </c>
      <c r="B3944" s="68" t="s">
        <v>25895</v>
      </c>
      <c r="C3944" s="68" t="s">
        <v>1619</v>
      </c>
      <c r="D3944" t="str">
        <f t="shared" si="61"/>
        <v>mes</v>
      </c>
    </row>
    <row r="3945" spans="1:4">
      <c r="A3945" s="68" t="s">
        <v>3892</v>
      </c>
      <c r="B3945" s="68" t="s">
        <v>25896</v>
      </c>
      <c r="C3945" s="68" t="s">
        <v>1619</v>
      </c>
      <c r="D3945" t="str">
        <f t="shared" si="61"/>
        <v>mes</v>
      </c>
    </row>
    <row r="3946" spans="1:4">
      <c r="A3946" s="68" t="s">
        <v>3893</v>
      </c>
      <c r="B3946" s="68" t="s">
        <v>25896</v>
      </c>
      <c r="C3946" s="68" t="s">
        <v>1619</v>
      </c>
      <c r="D3946" t="str">
        <f t="shared" si="61"/>
        <v>mes</v>
      </c>
    </row>
    <row r="3947" spans="1:4">
      <c r="A3947" s="68" t="s">
        <v>3894</v>
      </c>
      <c r="B3947" s="68" t="s">
        <v>25897</v>
      </c>
      <c r="C3947" s="68" t="s">
        <v>1619</v>
      </c>
      <c r="D3947" t="str">
        <f t="shared" si="61"/>
        <v>mes</v>
      </c>
    </row>
    <row r="3948" spans="1:4">
      <c r="A3948" s="68" t="s">
        <v>3895</v>
      </c>
      <c r="B3948" s="68" t="s">
        <v>25897</v>
      </c>
      <c r="C3948" s="68" t="s">
        <v>1619</v>
      </c>
      <c r="D3948" t="str">
        <f t="shared" si="61"/>
        <v>mes</v>
      </c>
    </row>
    <row r="3949" spans="1:4">
      <c r="A3949" s="68" t="s">
        <v>3896</v>
      </c>
      <c r="B3949" s="68" t="s">
        <v>25898</v>
      </c>
      <c r="C3949" s="68" t="s">
        <v>1619</v>
      </c>
      <c r="D3949" t="str">
        <f t="shared" si="61"/>
        <v>mes</v>
      </c>
    </row>
    <row r="3950" spans="1:4">
      <c r="A3950" s="68" t="s">
        <v>3897</v>
      </c>
      <c r="B3950" s="68" t="s">
        <v>25898</v>
      </c>
      <c r="C3950" s="68" t="s">
        <v>1619</v>
      </c>
      <c r="D3950" t="str">
        <f t="shared" si="61"/>
        <v>mes</v>
      </c>
    </row>
    <row r="3951" spans="1:4">
      <c r="A3951" s="68" t="s">
        <v>3898</v>
      </c>
      <c r="B3951" s="68" t="s">
        <v>25899</v>
      </c>
      <c r="C3951" s="68" t="s">
        <v>1619</v>
      </c>
      <c r="D3951" t="str">
        <f t="shared" si="61"/>
        <v>mes</v>
      </c>
    </row>
    <row r="3952" spans="1:4">
      <c r="A3952" s="68" t="s">
        <v>3899</v>
      </c>
      <c r="B3952" s="68" t="s">
        <v>25899</v>
      </c>
      <c r="C3952" s="68" t="s">
        <v>1619</v>
      </c>
      <c r="D3952" t="str">
        <f t="shared" si="61"/>
        <v>mes</v>
      </c>
    </row>
    <row r="3953" spans="1:4">
      <c r="A3953" s="68" t="s">
        <v>3900</v>
      </c>
      <c r="B3953" s="68" t="s">
        <v>25900</v>
      </c>
      <c r="C3953" s="68" t="s">
        <v>1619</v>
      </c>
      <c r="D3953" t="str">
        <f t="shared" si="61"/>
        <v>mes</v>
      </c>
    </row>
    <row r="3954" spans="1:4">
      <c r="A3954" s="68" t="s">
        <v>3901</v>
      </c>
      <c r="B3954" s="68" t="s">
        <v>25900</v>
      </c>
      <c r="C3954" s="68" t="s">
        <v>1619</v>
      </c>
      <c r="D3954" t="str">
        <f t="shared" si="61"/>
        <v>mes</v>
      </c>
    </row>
    <row r="3955" spans="1:4">
      <c r="A3955" s="68" t="s">
        <v>3902</v>
      </c>
      <c r="B3955" s="68" t="s">
        <v>25901</v>
      </c>
      <c r="C3955" s="68" t="s">
        <v>1619</v>
      </c>
      <c r="D3955" t="str">
        <f t="shared" si="61"/>
        <v>mes</v>
      </c>
    </row>
    <row r="3956" spans="1:4">
      <c r="A3956" s="68" t="s">
        <v>3903</v>
      </c>
      <c r="B3956" s="68" t="s">
        <v>25901</v>
      </c>
      <c r="C3956" s="68" t="s">
        <v>1619</v>
      </c>
      <c r="D3956" t="str">
        <f t="shared" si="61"/>
        <v>mes</v>
      </c>
    </row>
    <row r="3957" spans="1:4">
      <c r="A3957" s="68" t="s">
        <v>3904</v>
      </c>
      <c r="B3957" s="68" t="s">
        <v>23707</v>
      </c>
      <c r="D3957" t="str">
        <f t="shared" si="61"/>
        <v/>
      </c>
    </row>
    <row r="3958" spans="1:4">
      <c r="A3958" s="68" t="s">
        <v>3905</v>
      </c>
      <c r="B3958" s="68" t="s">
        <v>23707</v>
      </c>
      <c r="D3958" t="str">
        <f t="shared" si="61"/>
        <v/>
      </c>
    </row>
    <row r="3959" spans="1:4">
      <c r="A3959" s="68" t="s">
        <v>3906</v>
      </c>
      <c r="B3959" s="68" t="s">
        <v>25902</v>
      </c>
      <c r="C3959" s="68" t="s">
        <v>14</v>
      </c>
      <c r="D3959" t="str">
        <f t="shared" si="61"/>
        <v>m</v>
      </c>
    </row>
    <row r="3960" spans="1:4">
      <c r="A3960" s="68" t="s">
        <v>3907</v>
      </c>
      <c r="B3960" s="68" t="s">
        <v>25902</v>
      </c>
      <c r="C3960" s="68" t="s">
        <v>14</v>
      </c>
      <c r="D3960" t="str">
        <f t="shared" si="61"/>
        <v>m</v>
      </c>
    </row>
    <row r="3961" spans="1:4">
      <c r="A3961" s="68" t="s">
        <v>3908</v>
      </c>
      <c r="B3961" s="68" t="s">
        <v>25903</v>
      </c>
      <c r="C3961" s="68" t="s">
        <v>14</v>
      </c>
      <c r="D3961" t="str">
        <f t="shared" si="61"/>
        <v>m</v>
      </c>
    </row>
    <row r="3962" spans="1:4">
      <c r="A3962" s="68" t="s">
        <v>3909</v>
      </c>
      <c r="B3962" s="68" t="s">
        <v>25903</v>
      </c>
      <c r="C3962" s="68" t="s">
        <v>14</v>
      </c>
      <c r="D3962" t="str">
        <f t="shared" si="61"/>
        <v>m</v>
      </c>
    </row>
    <row r="3963" spans="1:4">
      <c r="A3963" s="68" t="s">
        <v>3910</v>
      </c>
      <c r="B3963" s="68" t="s">
        <v>25904</v>
      </c>
      <c r="C3963" s="68" t="s">
        <v>14</v>
      </c>
      <c r="D3963" t="str">
        <f t="shared" si="61"/>
        <v>m</v>
      </c>
    </row>
    <row r="3964" spans="1:4">
      <c r="A3964" s="68" t="s">
        <v>3911</v>
      </c>
      <c r="B3964" s="68" t="s">
        <v>25904</v>
      </c>
      <c r="C3964" s="68" t="s">
        <v>14</v>
      </c>
      <c r="D3964" t="str">
        <f t="shared" si="61"/>
        <v>m</v>
      </c>
    </row>
    <row r="3965" spans="1:4">
      <c r="A3965" s="68" t="s">
        <v>3912</v>
      </c>
      <c r="B3965" s="68" t="s">
        <v>25905</v>
      </c>
      <c r="C3965" s="68" t="s">
        <v>14</v>
      </c>
      <c r="D3965" t="str">
        <f t="shared" si="61"/>
        <v>m</v>
      </c>
    </row>
    <row r="3966" spans="1:4">
      <c r="A3966" s="68" t="s">
        <v>3913</v>
      </c>
      <c r="B3966" s="68" t="s">
        <v>25905</v>
      </c>
      <c r="C3966" s="68" t="s">
        <v>14</v>
      </c>
      <c r="D3966" t="str">
        <f t="shared" si="61"/>
        <v>m</v>
      </c>
    </row>
    <row r="3967" spans="1:4">
      <c r="A3967" s="68" t="s">
        <v>3914</v>
      </c>
      <c r="B3967" s="68" t="s">
        <v>25906</v>
      </c>
      <c r="C3967" s="68" t="s">
        <v>14</v>
      </c>
      <c r="D3967" t="str">
        <f t="shared" si="61"/>
        <v>m</v>
      </c>
    </row>
    <row r="3968" spans="1:4">
      <c r="A3968" s="68" t="s">
        <v>3915</v>
      </c>
      <c r="B3968" s="68" t="s">
        <v>25906</v>
      </c>
      <c r="C3968" s="68" t="s">
        <v>14</v>
      </c>
      <c r="D3968" t="str">
        <f t="shared" si="61"/>
        <v>m</v>
      </c>
    </row>
    <row r="3969" spans="1:4">
      <c r="A3969" s="68" t="s">
        <v>3916</v>
      </c>
      <c r="B3969" s="68" t="s">
        <v>25907</v>
      </c>
      <c r="C3969" s="68" t="s">
        <v>14</v>
      </c>
      <c r="D3969" t="str">
        <f t="shared" si="61"/>
        <v>m</v>
      </c>
    </row>
    <row r="3970" spans="1:4">
      <c r="A3970" s="68" t="s">
        <v>3917</v>
      </c>
      <c r="B3970" s="68" t="s">
        <v>25907</v>
      </c>
      <c r="C3970" s="68" t="s">
        <v>14</v>
      </c>
      <c r="D3970" t="str">
        <f t="shared" si="61"/>
        <v>m</v>
      </c>
    </row>
    <row r="3971" spans="1:4">
      <c r="A3971" s="68" t="s">
        <v>3918</v>
      </c>
      <c r="B3971" s="68" t="s">
        <v>25908</v>
      </c>
      <c r="C3971" s="68" t="s">
        <v>14</v>
      </c>
      <c r="D3971" t="str">
        <f t="shared" si="61"/>
        <v>m</v>
      </c>
    </row>
    <row r="3972" spans="1:4">
      <c r="A3972" s="68" t="s">
        <v>3919</v>
      </c>
      <c r="B3972" s="68" t="s">
        <v>25908</v>
      </c>
      <c r="C3972" s="68" t="s">
        <v>14</v>
      </c>
      <c r="D3972" t="str">
        <f t="shared" si="61"/>
        <v>m</v>
      </c>
    </row>
    <row r="3973" spans="1:4">
      <c r="A3973" s="68" t="s">
        <v>3920</v>
      </c>
      <c r="B3973" s="68" t="s">
        <v>25909</v>
      </c>
      <c r="C3973" s="68" t="s">
        <v>14</v>
      </c>
      <c r="D3973" t="str">
        <f t="shared" si="61"/>
        <v>m</v>
      </c>
    </row>
    <row r="3974" spans="1:4">
      <c r="A3974" s="68" t="s">
        <v>3921</v>
      </c>
      <c r="B3974" s="68" t="s">
        <v>25909</v>
      </c>
      <c r="C3974" s="68" t="s">
        <v>14</v>
      </c>
      <c r="D3974" t="str">
        <f t="shared" si="61"/>
        <v>m</v>
      </c>
    </row>
    <row r="3975" spans="1:4">
      <c r="A3975" s="68" t="s">
        <v>3922</v>
      </c>
      <c r="B3975" s="68" t="s">
        <v>25910</v>
      </c>
      <c r="C3975" s="68" t="s">
        <v>14</v>
      </c>
      <c r="D3975" t="str">
        <f t="shared" ref="D3975:D4038" si="62">LOWER(C3975)</f>
        <v>m</v>
      </c>
    </row>
    <row r="3976" spans="1:4">
      <c r="A3976" s="68" t="s">
        <v>3923</v>
      </c>
      <c r="B3976" s="68" t="s">
        <v>25910</v>
      </c>
      <c r="C3976" s="68" t="s">
        <v>14</v>
      </c>
      <c r="D3976" t="str">
        <f t="shared" si="62"/>
        <v>m</v>
      </c>
    </row>
    <row r="3977" spans="1:4">
      <c r="A3977" s="68" t="s">
        <v>3924</v>
      </c>
      <c r="B3977" s="68" t="s">
        <v>25911</v>
      </c>
      <c r="C3977" s="68" t="s">
        <v>14</v>
      </c>
      <c r="D3977" t="str">
        <f t="shared" si="62"/>
        <v>m</v>
      </c>
    </row>
    <row r="3978" spans="1:4">
      <c r="A3978" s="68" t="s">
        <v>3925</v>
      </c>
      <c r="B3978" s="68" t="s">
        <v>25911</v>
      </c>
      <c r="C3978" s="68" t="s">
        <v>14</v>
      </c>
      <c r="D3978" t="str">
        <f t="shared" si="62"/>
        <v>m</v>
      </c>
    </row>
    <row r="3979" spans="1:4">
      <c r="A3979" s="68" t="s">
        <v>3926</v>
      </c>
      <c r="B3979" s="68" t="s">
        <v>25912</v>
      </c>
      <c r="C3979" s="68" t="s">
        <v>14</v>
      </c>
      <c r="D3979" t="str">
        <f t="shared" si="62"/>
        <v>m</v>
      </c>
    </row>
    <row r="3980" spans="1:4">
      <c r="A3980" s="68" t="s">
        <v>3927</v>
      </c>
      <c r="B3980" s="68" t="s">
        <v>25912</v>
      </c>
      <c r="C3980" s="68" t="s">
        <v>14</v>
      </c>
      <c r="D3980" t="str">
        <f t="shared" si="62"/>
        <v>m</v>
      </c>
    </row>
    <row r="3981" spans="1:4">
      <c r="A3981" s="68" t="s">
        <v>3928</v>
      </c>
      <c r="B3981" s="68" t="s">
        <v>25913</v>
      </c>
      <c r="C3981" s="68" t="s">
        <v>14</v>
      </c>
      <c r="D3981" t="str">
        <f t="shared" si="62"/>
        <v>m</v>
      </c>
    </row>
    <row r="3982" spans="1:4">
      <c r="A3982" s="68" t="s">
        <v>3929</v>
      </c>
      <c r="B3982" s="68" t="s">
        <v>25913</v>
      </c>
      <c r="C3982" s="68" t="s">
        <v>14</v>
      </c>
      <c r="D3982" t="str">
        <f t="shared" si="62"/>
        <v>m</v>
      </c>
    </row>
    <row r="3983" spans="1:4">
      <c r="A3983" s="68" t="s">
        <v>3930</v>
      </c>
      <c r="B3983" s="68" t="s">
        <v>25914</v>
      </c>
      <c r="C3983" s="68" t="s">
        <v>14</v>
      </c>
      <c r="D3983" t="str">
        <f t="shared" si="62"/>
        <v>m</v>
      </c>
    </row>
    <row r="3984" spans="1:4">
      <c r="A3984" s="68" t="s">
        <v>3931</v>
      </c>
      <c r="B3984" s="68" t="s">
        <v>25914</v>
      </c>
      <c r="C3984" s="68" t="s">
        <v>14</v>
      </c>
      <c r="D3984" t="str">
        <f t="shared" si="62"/>
        <v>m</v>
      </c>
    </row>
    <row r="3985" spans="1:4">
      <c r="A3985" s="68" t="s">
        <v>3932</v>
      </c>
      <c r="B3985" s="68" t="s">
        <v>25915</v>
      </c>
      <c r="C3985" s="68" t="s">
        <v>14</v>
      </c>
      <c r="D3985" t="str">
        <f t="shared" si="62"/>
        <v>m</v>
      </c>
    </row>
    <row r="3986" spans="1:4">
      <c r="A3986" s="68" t="s">
        <v>3933</v>
      </c>
      <c r="B3986" s="68" t="s">
        <v>25915</v>
      </c>
      <c r="C3986" s="68" t="s">
        <v>14</v>
      </c>
      <c r="D3986" t="str">
        <f t="shared" si="62"/>
        <v>m</v>
      </c>
    </row>
    <row r="3987" spans="1:4">
      <c r="A3987" s="68" t="s">
        <v>3934</v>
      </c>
      <c r="B3987" s="68" t="s">
        <v>25916</v>
      </c>
      <c r="C3987" s="68" t="s">
        <v>14</v>
      </c>
      <c r="D3987" t="str">
        <f t="shared" si="62"/>
        <v>m</v>
      </c>
    </row>
    <row r="3988" spans="1:4">
      <c r="A3988" s="68" t="s">
        <v>3935</v>
      </c>
      <c r="B3988" s="68" t="s">
        <v>25916</v>
      </c>
      <c r="C3988" s="68" t="s">
        <v>14</v>
      </c>
      <c r="D3988" t="str">
        <f t="shared" si="62"/>
        <v>m</v>
      </c>
    </row>
    <row r="3989" spans="1:4">
      <c r="A3989" s="68" t="s">
        <v>3936</v>
      </c>
      <c r="B3989" s="68" t="s">
        <v>25917</v>
      </c>
      <c r="C3989" s="68" t="s">
        <v>14</v>
      </c>
      <c r="D3989" t="str">
        <f t="shared" si="62"/>
        <v>m</v>
      </c>
    </row>
    <row r="3990" spans="1:4">
      <c r="A3990" s="68" t="s">
        <v>3937</v>
      </c>
      <c r="B3990" s="68" t="s">
        <v>25917</v>
      </c>
      <c r="C3990" s="68" t="s">
        <v>14</v>
      </c>
      <c r="D3990" t="str">
        <f t="shared" si="62"/>
        <v>m</v>
      </c>
    </row>
    <row r="3991" spans="1:4">
      <c r="A3991" s="68" t="s">
        <v>3938</v>
      </c>
      <c r="B3991" s="68" t="s">
        <v>25918</v>
      </c>
      <c r="C3991" s="68" t="s">
        <v>14</v>
      </c>
      <c r="D3991" t="str">
        <f t="shared" si="62"/>
        <v>m</v>
      </c>
    </row>
    <row r="3992" spans="1:4">
      <c r="A3992" s="68" t="s">
        <v>3939</v>
      </c>
      <c r="B3992" s="68" t="s">
        <v>25918</v>
      </c>
      <c r="C3992" s="68" t="s">
        <v>14</v>
      </c>
      <c r="D3992" t="str">
        <f t="shared" si="62"/>
        <v>m</v>
      </c>
    </row>
    <row r="3993" spans="1:4">
      <c r="A3993" s="68" t="s">
        <v>3940</v>
      </c>
      <c r="B3993" s="68" t="s">
        <v>25919</v>
      </c>
      <c r="C3993" s="68" t="s">
        <v>14</v>
      </c>
      <c r="D3993" t="str">
        <f t="shared" si="62"/>
        <v>m</v>
      </c>
    </row>
    <row r="3994" spans="1:4">
      <c r="A3994" s="68" t="s">
        <v>3941</v>
      </c>
      <c r="B3994" s="68" t="s">
        <v>25919</v>
      </c>
      <c r="C3994" s="68" t="s">
        <v>14</v>
      </c>
      <c r="D3994" t="str">
        <f t="shared" si="62"/>
        <v>m</v>
      </c>
    </row>
    <row r="3995" spans="1:4">
      <c r="A3995" s="68" t="s">
        <v>3942</v>
      </c>
      <c r="B3995" s="68" t="s">
        <v>25920</v>
      </c>
      <c r="C3995" s="68" t="s">
        <v>14</v>
      </c>
      <c r="D3995" t="str">
        <f t="shared" si="62"/>
        <v>m</v>
      </c>
    </row>
    <row r="3996" spans="1:4">
      <c r="A3996" s="68" t="s">
        <v>3943</v>
      </c>
      <c r="B3996" s="68" t="s">
        <v>25920</v>
      </c>
      <c r="C3996" s="68" t="s">
        <v>14</v>
      </c>
      <c r="D3996" t="str">
        <f t="shared" si="62"/>
        <v>m</v>
      </c>
    </row>
    <row r="3997" spans="1:4">
      <c r="A3997" s="68" t="s">
        <v>3944</v>
      </c>
      <c r="B3997" s="68" t="s">
        <v>25921</v>
      </c>
      <c r="C3997" s="68" t="s">
        <v>14</v>
      </c>
      <c r="D3997" t="str">
        <f t="shared" si="62"/>
        <v>m</v>
      </c>
    </row>
    <row r="3998" spans="1:4">
      <c r="A3998" s="68" t="s">
        <v>3945</v>
      </c>
      <c r="B3998" s="68" t="s">
        <v>25921</v>
      </c>
      <c r="C3998" s="68" t="s">
        <v>14</v>
      </c>
      <c r="D3998" t="str">
        <f t="shared" si="62"/>
        <v>m</v>
      </c>
    </row>
    <row r="3999" spans="1:4">
      <c r="A3999" s="68" t="s">
        <v>3946</v>
      </c>
      <c r="B3999" s="68" t="s">
        <v>25922</v>
      </c>
      <c r="C3999" s="68" t="s">
        <v>14</v>
      </c>
      <c r="D3999" t="str">
        <f t="shared" si="62"/>
        <v>m</v>
      </c>
    </row>
    <row r="4000" spans="1:4">
      <c r="A4000" s="68" t="s">
        <v>3947</v>
      </c>
      <c r="B4000" s="68" t="s">
        <v>25922</v>
      </c>
      <c r="C4000" s="68" t="s">
        <v>14</v>
      </c>
      <c r="D4000" t="str">
        <f t="shared" si="62"/>
        <v>m</v>
      </c>
    </row>
    <row r="4001" spans="1:4">
      <c r="A4001" s="68" t="s">
        <v>3948</v>
      </c>
      <c r="B4001" s="68" t="s">
        <v>25923</v>
      </c>
      <c r="C4001" s="68" t="s">
        <v>14</v>
      </c>
      <c r="D4001" t="str">
        <f t="shared" si="62"/>
        <v>m</v>
      </c>
    </row>
    <row r="4002" spans="1:4">
      <c r="A4002" s="68" t="s">
        <v>3949</v>
      </c>
      <c r="B4002" s="68" t="s">
        <v>25923</v>
      </c>
      <c r="C4002" s="68" t="s">
        <v>14</v>
      </c>
      <c r="D4002" t="str">
        <f t="shared" si="62"/>
        <v>m</v>
      </c>
    </row>
    <row r="4003" spans="1:4">
      <c r="A4003" s="68" t="s">
        <v>3950</v>
      </c>
      <c r="B4003" s="68" t="s">
        <v>25924</v>
      </c>
      <c r="C4003" s="68" t="s">
        <v>14</v>
      </c>
      <c r="D4003" t="str">
        <f t="shared" si="62"/>
        <v>m</v>
      </c>
    </row>
    <row r="4004" spans="1:4">
      <c r="A4004" s="68" t="s">
        <v>3951</v>
      </c>
      <c r="B4004" s="68" t="s">
        <v>25924</v>
      </c>
      <c r="C4004" s="68" t="s">
        <v>14</v>
      </c>
      <c r="D4004" t="str">
        <f t="shared" si="62"/>
        <v>m</v>
      </c>
    </row>
    <row r="4005" spans="1:4">
      <c r="A4005" s="68" t="s">
        <v>3952</v>
      </c>
      <c r="B4005" s="68" t="s">
        <v>25925</v>
      </c>
      <c r="C4005" s="68" t="s">
        <v>14</v>
      </c>
      <c r="D4005" t="str">
        <f t="shared" si="62"/>
        <v>m</v>
      </c>
    </row>
    <row r="4006" spans="1:4">
      <c r="A4006" s="68" t="s">
        <v>3953</v>
      </c>
      <c r="B4006" s="68" t="s">
        <v>25925</v>
      </c>
      <c r="C4006" s="68" t="s">
        <v>14</v>
      </c>
      <c r="D4006" t="str">
        <f t="shared" si="62"/>
        <v>m</v>
      </c>
    </row>
    <row r="4007" spans="1:4">
      <c r="A4007" s="68" t="s">
        <v>3954</v>
      </c>
      <c r="B4007" s="68" t="s">
        <v>25926</v>
      </c>
      <c r="C4007" s="68" t="s">
        <v>14</v>
      </c>
      <c r="D4007" t="str">
        <f t="shared" si="62"/>
        <v>m</v>
      </c>
    </row>
    <row r="4008" spans="1:4">
      <c r="A4008" s="68" t="s">
        <v>3955</v>
      </c>
      <c r="B4008" s="68" t="s">
        <v>25926</v>
      </c>
      <c r="C4008" s="68" t="s">
        <v>14</v>
      </c>
      <c r="D4008" t="str">
        <f t="shared" si="62"/>
        <v>m</v>
      </c>
    </row>
    <row r="4009" spans="1:4">
      <c r="A4009" s="68" t="s">
        <v>3956</v>
      </c>
      <c r="B4009" s="68" t="s">
        <v>25927</v>
      </c>
      <c r="C4009" s="68" t="s">
        <v>14</v>
      </c>
      <c r="D4009" t="str">
        <f t="shared" si="62"/>
        <v>m</v>
      </c>
    </row>
    <row r="4010" spans="1:4">
      <c r="A4010" s="68" t="s">
        <v>3957</v>
      </c>
      <c r="B4010" s="68" t="s">
        <v>25927</v>
      </c>
      <c r="C4010" s="68" t="s">
        <v>14</v>
      </c>
      <c r="D4010" t="str">
        <f t="shared" si="62"/>
        <v>m</v>
      </c>
    </row>
    <row r="4011" spans="1:4">
      <c r="A4011" s="68" t="s">
        <v>3958</v>
      </c>
      <c r="B4011" s="68" t="s">
        <v>25928</v>
      </c>
      <c r="C4011" s="68" t="s">
        <v>14</v>
      </c>
      <c r="D4011" t="str">
        <f t="shared" si="62"/>
        <v>m</v>
      </c>
    </row>
    <row r="4012" spans="1:4">
      <c r="A4012" s="68" t="s">
        <v>3959</v>
      </c>
      <c r="B4012" s="68" t="s">
        <v>25928</v>
      </c>
      <c r="C4012" s="68" t="s">
        <v>14</v>
      </c>
      <c r="D4012" t="str">
        <f t="shared" si="62"/>
        <v>m</v>
      </c>
    </row>
    <row r="4013" spans="1:4">
      <c r="A4013" s="68" t="s">
        <v>3960</v>
      </c>
      <c r="B4013" s="68" t="s">
        <v>25929</v>
      </c>
      <c r="C4013" s="68" t="s">
        <v>14</v>
      </c>
      <c r="D4013" t="str">
        <f t="shared" si="62"/>
        <v>m</v>
      </c>
    </row>
    <row r="4014" spans="1:4">
      <c r="A4014" s="68" t="s">
        <v>3961</v>
      </c>
      <c r="B4014" s="68" t="s">
        <v>25929</v>
      </c>
      <c r="C4014" s="68" t="s">
        <v>14</v>
      </c>
      <c r="D4014" t="str">
        <f t="shared" si="62"/>
        <v>m</v>
      </c>
    </row>
    <row r="4015" spans="1:4">
      <c r="A4015" s="68" t="s">
        <v>3962</v>
      </c>
      <c r="B4015" s="68" t="s">
        <v>25930</v>
      </c>
      <c r="C4015" s="68" t="s">
        <v>14</v>
      </c>
      <c r="D4015" t="str">
        <f t="shared" si="62"/>
        <v>m</v>
      </c>
    </row>
    <row r="4016" spans="1:4">
      <c r="A4016" s="68" t="s">
        <v>3963</v>
      </c>
      <c r="B4016" s="68" t="s">
        <v>25930</v>
      </c>
      <c r="C4016" s="68" t="s">
        <v>14</v>
      </c>
      <c r="D4016" t="str">
        <f t="shared" si="62"/>
        <v>m</v>
      </c>
    </row>
    <row r="4017" spans="1:4">
      <c r="A4017" s="68" t="s">
        <v>3964</v>
      </c>
      <c r="B4017" s="68" t="s">
        <v>25931</v>
      </c>
      <c r="C4017" s="68" t="s">
        <v>14</v>
      </c>
      <c r="D4017" t="str">
        <f t="shared" si="62"/>
        <v>m</v>
      </c>
    </row>
    <row r="4018" spans="1:4">
      <c r="A4018" s="68" t="s">
        <v>3965</v>
      </c>
      <c r="B4018" s="68" t="s">
        <v>25931</v>
      </c>
      <c r="C4018" s="68" t="s">
        <v>14</v>
      </c>
      <c r="D4018" t="str">
        <f t="shared" si="62"/>
        <v>m</v>
      </c>
    </row>
    <row r="4019" spans="1:4">
      <c r="A4019" s="68" t="s">
        <v>3966</v>
      </c>
      <c r="B4019" s="68" t="s">
        <v>25932</v>
      </c>
      <c r="C4019" s="68" t="s">
        <v>14</v>
      </c>
      <c r="D4019" t="str">
        <f t="shared" si="62"/>
        <v>m</v>
      </c>
    </row>
    <row r="4020" spans="1:4">
      <c r="A4020" s="68" t="s">
        <v>3967</v>
      </c>
      <c r="B4020" s="68" t="s">
        <v>25932</v>
      </c>
      <c r="C4020" s="68" t="s">
        <v>14</v>
      </c>
      <c r="D4020" t="str">
        <f t="shared" si="62"/>
        <v>m</v>
      </c>
    </row>
    <row r="4021" spans="1:4">
      <c r="A4021" s="68" t="s">
        <v>3968</v>
      </c>
      <c r="B4021" s="68" t="s">
        <v>25933</v>
      </c>
      <c r="C4021" s="68" t="s">
        <v>14</v>
      </c>
      <c r="D4021" t="str">
        <f t="shared" si="62"/>
        <v>m</v>
      </c>
    </row>
    <row r="4022" spans="1:4">
      <c r="A4022" s="68" t="s">
        <v>3969</v>
      </c>
      <c r="B4022" s="68" t="s">
        <v>25933</v>
      </c>
      <c r="C4022" s="68" t="s">
        <v>14</v>
      </c>
      <c r="D4022" t="str">
        <f t="shared" si="62"/>
        <v>m</v>
      </c>
    </row>
    <row r="4023" spans="1:4">
      <c r="A4023" s="68" t="s">
        <v>3970</v>
      </c>
      <c r="B4023" s="68" t="s">
        <v>25934</v>
      </c>
      <c r="C4023" s="68" t="s">
        <v>14</v>
      </c>
      <c r="D4023" t="str">
        <f t="shared" si="62"/>
        <v>m</v>
      </c>
    </row>
    <row r="4024" spans="1:4">
      <c r="A4024" s="68" t="s">
        <v>3971</v>
      </c>
      <c r="B4024" s="68" t="s">
        <v>25934</v>
      </c>
      <c r="C4024" s="68" t="s">
        <v>14</v>
      </c>
      <c r="D4024" t="str">
        <f t="shared" si="62"/>
        <v>m</v>
      </c>
    </row>
    <row r="4025" spans="1:4">
      <c r="A4025" s="68" t="s">
        <v>3972</v>
      </c>
      <c r="B4025" s="68" t="s">
        <v>25935</v>
      </c>
      <c r="C4025" s="68" t="s">
        <v>14</v>
      </c>
      <c r="D4025" t="str">
        <f t="shared" si="62"/>
        <v>m</v>
      </c>
    </row>
    <row r="4026" spans="1:4">
      <c r="A4026" s="68" t="s">
        <v>3973</v>
      </c>
      <c r="B4026" s="68" t="s">
        <v>25935</v>
      </c>
      <c r="C4026" s="68" t="s">
        <v>14</v>
      </c>
      <c r="D4026" t="str">
        <f t="shared" si="62"/>
        <v>m</v>
      </c>
    </row>
    <row r="4027" spans="1:4">
      <c r="A4027" s="68" t="s">
        <v>3974</v>
      </c>
      <c r="B4027" s="68" t="s">
        <v>25936</v>
      </c>
      <c r="C4027" s="68" t="s">
        <v>14</v>
      </c>
      <c r="D4027" t="str">
        <f t="shared" si="62"/>
        <v>m</v>
      </c>
    </row>
    <row r="4028" spans="1:4">
      <c r="A4028" s="68" t="s">
        <v>3975</v>
      </c>
      <c r="B4028" s="68" t="s">
        <v>25936</v>
      </c>
      <c r="C4028" s="68" t="s">
        <v>14</v>
      </c>
      <c r="D4028" t="str">
        <f t="shared" si="62"/>
        <v>m</v>
      </c>
    </row>
    <row r="4029" spans="1:4">
      <c r="A4029" s="68" t="s">
        <v>3976</v>
      </c>
      <c r="B4029" s="68" t="s">
        <v>25937</v>
      </c>
      <c r="C4029" s="68" t="s">
        <v>14</v>
      </c>
      <c r="D4029" t="str">
        <f t="shared" si="62"/>
        <v>m</v>
      </c>
    </row>
    <row r="4030" spans="1:4">
      <c r="A4030" s="68" t="s">
        <v>3977</v>
      </c>
      <c r="B4030" s="68" t="s">
        <v>25937</v>
      </c>
      <c r="C4030" s="68" t="s">
        <v>14</v>
      </c>
      <c r="D4030" t="str">
        <f t="shared" si="62"/>
        <v>m</v>
      </c>
    </row>
    <row r="4031" spans="1:4">
      <c r="A4031" s="68" t="s">
        <v>3978</v>
      </c>
      <c r="B4031" s="68" t="s">
        <v>25938</v>
      </c>
      <c r="C4031" s="68" t="s">
        <v>14</v>
      </c>
      <c r="D4031" t="str">
        <f t="shared" si="62"/>
        <v>m</v>
      </c>
    </row>
    <row r="4032" spans="1:4">
      <c r="A4032" s="68" t="s">
        <v>3979</v>
      </c>
      <c r="B4032" s="68" t="s">
        <v>25938</v>
      </c>
      <c r="C4032" s="68" t="s">
        <v>14</v>
      </c>
      <c r="D4032" t="str">
        <f t="shared" si="62"/>
        <v>m</v>
      </c>
    </row>
    <row r="4033" spans="1:4">
      <c r="A4033" s="68" t="s">
        <v>3980</v>
      </c>
      <c r="B4033" s="68" t="s">
        <v>25939</v>
      </c>
      <c r="C4033" s="68" t="s">
        <v>14</v>
      </c>
      <c r="D4033" t="str">
        <f t="shared" si="62"/>
        <v>m</v>
      </c>
    </row>
    <row r="4034" spans="1:4">
      <c r="A4034" s="68" t="s">
        <v>3981</v>
      </c>
      <c r="B4034" s="68" t="s">
        <v>25939</v>
      </c>
      <c r="C4034" s="68" t="s">
        <v>14</v>
      </c>
      <c r="D4034" t="str">
        <f t="shared" si="62"/>
        <v>m</v>
      </c>
    </row>
    <row r="4035" spans="1:4">
      <c r="A4035" s="68" t="s">
        <v>3982</v>
      </c>
      <c r="B4035" s="68" t="s">
        <v>25940</v>
      </c>
      <c r="C4035" s="68" t="s">
        <v>14</v>
      </c>
      <c r="D4035" t="str">
        <f t="shared" si="62"/>
        <v>m</v>
      </c>
    </row>
    <row r="4036" spans="1:4">
      <c r="A4036" s="68" t="s">
        <v>3983</v>
      </c>
      <c r="B4036" s="68" t="s">
        <v>25940</v>
      </c>
      <c r="C4036" s="68" t="s">
        <v>14</v>
      </c>
      <c r="D4036" t="str">
        <f t="shared" si="62"/>
        <v>m</v>
      </c>
    </row>
    <row r="4037" spans="1:4">
      <c r="A4037" s="68" t="s">
        <v>3984</v>
      </c>
      <c r="B4037" s="68" t="s">
        <v>25941</v>
      </c>
      <c r="C4037" s="68" t="s">
        <v>14</v>
      </c>
      <c r="D4037" t="str">
        <f t="shared" si="62"/>
        <v>m</v>
      </c>
    </row>
    <row r="4038" spans="1:4">
      <c r="A4038" s="68" t="s">
        <v>3985</v>
      </c>
      <c r="B4038" s="68" t="s">
        <v>25941</v>
      </c>
      <c r="C4038" s="68" t="s">
        <v>14</v>
      </c>
      <c r="D4038" t="str">
        <f t="shared" si="62"/>
        <v>m</v>
      </c>
    </row>
    <row r="4039" spans="1:4">
      <c r="A4039" s="68" t="s">
        <v>3986</v>
      </c>
      <c r="B4039" s="68" t="s">
        <v>25942</v>
      </c>
      <c r="C4039" s="68" t="s">
        <v>14</v>
      </c>
      <c r="D4039" t="str">
        <f t="shared" ref="D4039:D4102" si="63">LOWER(C4039)</f>
        <v>m</v>
      </c>
    </row>
    <row r="4040" spans="1:4">
      <c r="A4040" s="68" t="s">
        <v>3987</v>
      </c>
      <c r="B4040" s="68" t="s">
        <v>25942</v>
      </c>
      <c r="C4040" s="68" t="s">
        <v>14</v>
      </c>
      <c r="D4040" t="str">
        <f t="shared" si="63"/>
        <v>m</v>
      </c>
    </row>
    <row r="4041" spans="1:4">
      <c r="A4041" s="68" t="s">
        <v>3988</v>
      </c>
      <c r="B4041" s="68" t="s">
        <v>25943</v>
      </c>
      <c r="C4041" s="68" t="s">
        <v>14</v>
      </c>
      <c r="D4041" t="str">
        <f t="shared" si="63"/>
        <v>m</v>
      </c>
    </row>
    <row r="4042" spans="1:4">
      <c r="A4042" s="68" t="s">
        <v>3989</v>
      </c>
      <c r="B4042" s="68" t="s">
        <v>25943</v>
      </c>
      <c r="C4042" s="68" t="s">
        <v>14</v>
      </c>
      <c r="D4042" t="str">
        <f t="shared" si="63"/>
        <v>m</v>
      </c>
    </row>
    <row r="4043" spans="1:4">
      <c r="A4043" s="68" t="s">
        <v>3990</v>
      </c>
      <c r="B4043" s="68" t="s">
        <v>25944</v>
      </c>
      <c r="C4043" s="68" t="s">
        <v>14</v>
      </c>
      <c r="D4043" t="str">
        <f t="shared" si="63"/>
        <v>m</v>
      </c>
    </row>
    <row r="4044" spans="1:4">
      <c r="A4044" s="68" t="s">
        <v>3991</v>
      </c>
      <c r="B4044" s="68" t="s">
        <v>25944</v>
      </c>
      <c r="C4044" s="68" t="s">
        <v>14</v>
      </c>
      <c r="D4044" t="str">
        <f t="shared" si="63"/>
        <v>m</v>
      </c>
    </row>
    <row r="4045" spans="1:4">
      <c r="A4045" s="68" t="s">
        <v>3992</v>
      </c>
      <c r="B4045" s="68" t="s">
        <v>25945</v>
      </c>
      <c r="C4045" s="68" t="s">
        <v>14</v>
      </c>
      <c r="D4045" t="str">
        <f t="shared" si="63"/>
        <v>m</v>
      </c>
    </row>
    <row r="4046" spans="1:4">
      <c r="A4046" s="68" t="s">
        <v>3993</v>
      </c>
      <c r="B4046" s="68" t="s">
        <v>25945</v>
      </c>
      <c r="C4046" s="68" t="s">
        <v>14</v>
      </c>
      <c r="D4046" t="str">
        <f t="shared" si="63"/>
        <v>m</v>
      </c>
    </row>
    <row r="4047" spans="1:4">
      <c r="A4047" s="68" t="s">
        <v>3994</v>
      </c>
      <c r="B4047" s="68" t="s">
        <v>25946</v>
      </c>
      <c r="C4047" s="68" t="s">
        <v>14</v>
      </c>
      <c r="D4047" t="str">
        <f t="shared" si="63"/>
        <v>m</v>
      </c>
    </row>
    <row r="4048" spans="1:4">
      <c r="A4048" s="68" t="s">
        <v>3995</v>
      </c>
      <c r="B4048" s="68" t="s">
        <v>25946</v>
      </c>
      <c r="C4048" s="68" t="s">
        <v>14</v>
      </c>
      <c r="D4048" t="str">
        <f t="shared" si="63"/>
        <v>m</v>
      </c>
    </row>
    <row r="4049" spans="1:4">
      <c r="A4049" s="68" t="s">
        <v>3996</v>
      </c>
      <c r="B4049" s="68" t="s">
        <v>25947</v>
      </c>
      <c r="C4049" s="68" t="s">
        <v>14</v>
      </c>
      <c r="D4049" t="str">
        <f t="shared" si="63"/>
        <v>m</v>
      </c>
    </row>
    <row r="4050" spans="1:4">
      <c r="A4050" s="68" t="s">
        <v>3997</v>
      </c>
      <c r="B4050" s="68" t="s">
        <v>25947</v>
      </c>
      <c r="C4050" s="68" t="s">
        <v>14</v>
      </c>
      <c r="D4050" t="str">
        <f t="shared" si="63"/>
        <v>m</v>
      </c>
    </row>
    <row r="4051" spans="1:4">
      <c r="A4051" s="68" t="s">
        <v>3998</v>
      </c>
      <c r="B4051" s="68" t="s">
        <v>25948</v>
      </c>
      <c r="C4051" s="68" t="s">
        <v>14</v>
      </c>
      <c r="D4051" t="str">
        <f t="shared" si="63"/>
        <v>m</v>
      </c>
    </row>
    <row r="4052" spans="1:4">
      <c r="A4052" s="68" t="s">
        <v>3999</v>
      </c>
      <c r="B4052" s="68" t="s">
        <v>25948</v>
      </c>
      <c r="C4052" s="68" t="s">
        <v>14</v>
      </c>
      <c r="D4052" t="str">
        <f t="shared" si="63"/>
        <v>m</v>
      </c>
    </row>
    <row r="4053" spans="1:4">
      <c r="A4053" s="68" t="s">
        <v>4000</v>
      </c>
      <c r="B4053" s="68" t="s">
        <v>25949</v>
      </c>
      <c r="C4053" s="68" t="s">
        <v>14</v>
      </c>
      <c r="D4053" t="str">
        <f t="shared" si="63"/>
        <v>m</v>
      </c>
    </row>
    <row r="4054" spans="1:4">
      <c r="A4054" s="68" t="s">
        <v>4001</v>
      </c>
      <c r="B4054" s="68" t="s">
        <v>25949</v>
      </c>
      <c r="C4054" s="68" t="s">
        <v>14</v>
      </c>
      <c r="D4054" t="str">
        <f t="shared" si="63"/>
        <v>m</v>
      </c>
    </row>
    <row r="4055" spans="1:4">
      <c r="A4055" s="68" t="s">
        <v>4002</v>
      </c>
      <c r="B4055" s="68" t="s">
        <v>25950</v>
      </c>
      <c r="C4055" s="68" t="s">
        <v>14</v>
      </c>
      <c r="D4055" t="str">
        <f t="shared" si="63"/>
        <v>m</v>
      </c>
    </row>
    <row r="4056" spans="1:4">
      <c r="A4056" s="68" t="s">
        <v>4003</v>
      </c>
      <c r="B4056" s="68" t="s">
        <v>25950</v>
      </c>
      <c r="C4056" s="68" t="s">
        <v>14</v>
      </c>
      <c r="D4056" t="str">
        <f t="shared" si="63"/>
        <v>m</v>
      </c>
    </row>
    <row r="4057" spans="1:4">
      <c r="A4057" s="68" t="s">
        <v>4004</v>
      </c>
      <c r="B4057" s="68" t="s">
        <v>25951</v>
      </c>
      <c r="C4057" s="68" t="s">
        <v>14</v>
      </c>
      <c r="D4057" t="str">
        <f t="shared" si="63"/>
        <v>m</v>
      </c>
    </row>
    <row r="4058" spans="1:4">
      <c r="A4058" s="68" t="s">
        <v>4005</v>
      </c>
      <c r="B4058" s="68" t="s">
        <v>25951</v>
      </c>
      <c r="C4058" s="68" t="s">
        <v>14</v>
      </c>
      <c r="D4058" t="str">
        <f t="shared" si="63"/>
        <v>m</v>
      </c>
    </row>
    <row r="4059" spans="1:4">
      <c r="A4059" s="68" t="s">
        <v>4006</v>
      </c>
      <c r="B4059" s="68" t="s">
        <v>25952</v>
      </c>
      <c r="C4059" s="68" t="s">
        <v>14</v>
      </c>
      <c r="D4059" t="str">
        <f t="shared" si="63"/>
        <v>m</v>
      </c>
    </row>
    <row r="4060" spans="1:4">
      <c r="A4060" s="68" t="s">
        <v>4007</v>
      </c>
      <c r="B4060" s="68" t="s">
        <v>25952</v>
      </c>
      <c r="C4060" s="68" t="s">
        <v>14</v>
      </c>
      <c r="D4060" t="str">
        <f t="shared" si="63"/>
        <v>m</v>
      </c>
    </row>
    <row r="4061" spans="1:4">
      <c r="A4061" s="68" t="s">
        <v>4008</v>
      </c>
      <c r="B4061" s="68" t="s">
        <v>25953</v>
      </c>
      <c r="C4061" s="68" t="s">
        <v>15</v>
      </c>
      <c r="D4061" t="str">
        <f t="shared" si="63"/>
        <v>un</v>
      </c>
    </row>
    <row r="4062" spans="1:4">
      <c r="A4062" s="68" t="s">
        <v>4009</v>
      </c>
      <c r="B4062" s="68" t="s">
        <v>25953</v>
      </c>
      <c r="C4062" s="68" t="s">
        <v>15</v>
      </c>
      <c r="D4062" t="str">
        <f t="shared" si="63"/>
        <v>un</v>
      </c>
    </row>
    <row r="4063" spans="1:4">
      <c r="A4063" s="68" t="s">
        <v>4010</v>
      </c>
      <c r="B4063" s="68" t="s">
        <v>25954</v>
      </c>
      <c r="C4063" s="68" t="s">
        <v>15</v>
      </c>
      <c r="D4063" t="str">
        <f t="shared" si="63"/>
        <v>un</v>
      </c>
    </row>
    <row r="4064" spans="1:4">
      <c r="A4064" s="68" t="s">
        <v>4011</v>
      </c>
      <c r="B4064" s="68" t="s">
        <v>25954</v>
      </c>
      <c r="C4064" s="68" t="s">
        <v>15</v>
      </c>
      <c r="D4064" t="str">
        <f t="shared" si="63"/>
        <v>un</v>
      </c>
    </row>
    <row r="4065" spans="1:4">
      <c r="A4065" s="68" t="s">
        <v>4012</v>
      </c>
      <c r="B4065" s="68" t="s">
        <v>25955</v>
      </c>
      <c r="C4065" s="68" t="s">
        <v>15</v>
      </c>
      <c r="D4065" t="str">
        <f t="shared" si="63"/>
        <v>un</v>
      </c>
    </row>
    <row r="4066" spans="1:4">
      <c r="A4066" s="68" t="s">
        <v>4013</v>
      </c>
      <c r="B4066" s="68" t="s">
        <v>25955</v>
      </c>
      <c r="C4066" s="68" t="s">
        <v>15</v>
      </c>
      <c r="D4066" t="str">
        <f t="shared" si="63"/>
        <v>un</v>
      </c>
    </row>
    <row r="4067" spans="1:4">
      <c r="A4067" s="68" t="s">
        <v>4014</v>
      </c>
      <c r="B4067" s="68" t="s">
        <v>25956</v>
      </c>
      <c r="C4067" s="68" t="s">
        <v>15</v>
      </c>
      <c r="D4067" t="str">
        <f t="shared" si="63"/>
        <v>un</v>
      </c>
    </row>
    <row r="4068" spans="1:4">
      <c r="A4068" s="68" t="s">
        <v>4015</v>
      </c>
      <c r="B4068" s="68" t="s">
        <v>25956</v>
      </c>
      <c r="C4068" s="68" t="s">
        <v>15</v>
      </c>
      <c r="D4068" t="str">
        <f t="shared" si="63"/>
        <v>un</v>
      </c>
    </row>
    <row r="4069" spans="1:4">
      <c r="A4069" s="68" t="s">
        <v>4016</v>
      </c>
      <c r="B4069" s="68" t="s">
        <v>25957</v>
      </c>
      <c r="C4069" s="68" t="s">
        <v>15</v>
      </c>
      <c r="D4069" t="str">
        <f t="shared" si="63"/>
        <v>un</v>
      </c>
    </row>
    <row r="4070" spans="1:4">
      <c r="A4070" s="68" t="s">
        <v>4017</v>
      </c>
      <c r="B4070" s="68" t="s">
        <v>25957</v>
      </c>
      <c r="C4070" s="68" t="s">
        <v>15</v>
      </c>
      <c r="D4070" t="str">
        <f t="shared" si="63"/>
        <v>un</v>
      </c>
    </row>
    <row r="4071" spans="1:4">
      <c r="A4071" s="68" t="s">
        <v>4018</v>
      </c>
      <c r="B4071" s="68" t="s">
        <v>25958</v>
      </c>
      <c r="C4071" s="68" t="s">
        <v>15</v>
      </c>
      <c r="D4071" t="str">
        <f t="shared" si="63"/>
        <v>un</v>
      </c>
    </row>
    <row r="4072" spans="1:4">
      <c r="A4072" s="68" t="s">
        <v>4019</v>
      </c>
      <c r="B4072" s="68" t="s">
        <v>25958</v>
      </c>
      <c r="C4072" s="68" t="s">
        <v>15</v>
      </c>
      <c r="D4072" t="str">
        <f t="shared" si="63"/>
        <v>un</v>
      </c>
    </row>
    <row r="4073" spans="1:4">
      <c r="A4073" s="68" t="s">
        <v>4020</v>
      </c>
      <c r="B4073" s="68" t="s">
        <v>25959</v>
      </c>
      <c r="C4073" s="68" t="s">
        <v>15</v>
      </c>
      <c r="D4073" t="str">
        <f t="shared" si="63"/>
        <v>un</v>
      </c>
    </row>
    <row r="4074" spans="1:4">
      <c r="A4074" s="68" t="s">
        <v>4021</v>
      </c>
      <c r="B4074" s="68" t="s">
        <v>25959</v>
      </c>
      <c r="C4074" s="68" t="s">
        <v>15</v>
      </c>
      <c r="D4074" t="str">
        <f t="shared" si="63"/>
        <v>un</v>
      </c>
    </row>
    <row r="4075" spans="1:4">
      <c r="A4075" s="68" t="s">
        <v>4022</v>
      </c>
      <c r="B4075" s="68" t="s">
        <v>25960</v>
      </c>
      <c r="C4075" s="68" t="s">
        <v>15</v>
      </c>
      <c r="D4075" t="str">
        <f t="shared" si="63"/>
        <v>un</v>
      </c>
    </row>
    <row r="4076" spans="1:4">
      <c r="A4076" s="68" t="s">
        <v>4023</v>
      </c>
      <c r="B4076" s="68" t="s">
        <v>25960</v>
      </c>
      <c r="C4076" s="68" t="s">
        <v>15</v>
      </c>
      <c r="D4076" t="str">
        <f t="shared" si="63"/>
        <v>un</v>
      </c>
    </row>
    <row r="4077" spans="1:4">
      <c r="A4077" s="68" t="s">
        <v>4024</v>
      </c>
      <c r="B4077" s="68" t="s">
        <v>25961</v>
      </c>
      <c r="C4077" s="68" t="s">
        <v>15</v>
      </c>
      <c r="D4077" t="str">
        <f t="shared" si="63"/>
        <v>un</v>
      </c>
    </row>
    <row r="4078" spans="1:4">
      <c r="A4078" s="68" t="s">
        <v>4025</v>
      </c>
      <c r="B4078" s="68" t="s">
        <v>25961</v>
      </c>
      <c r="C4078" s="68" t="s">
        <v>15</v>
      </c>
      <c r="D4078" t="str">
        <f t="shared" si="63"/>
        <v>un</v>
      </c>
    </row>
    <row r="4079" spans="1:4">
      <c r="A4079" s="68" t="s">
        <v>4026</v>
      </c>
      <c r="B4079" s="68" t="s">
        <v>25962</v>
      </c>
      <c r="C4079" s="68" t="s">
        <v>14</v>
      </c>
      <c r="D4079" t="str">
        <f t="shared" si="63"/>
        <v>m</v>
      </c>
    </row>
    <row r="4080" spans="1:4">
      <c r="A4080" s="68" t="s">
        <v>4027</v>
      </c>
      <c r="B4080" s="68" t="s">
        <v>25962</v>
      </c>
      <c r="C4080" s="68" t="s">
        <v>14</v>
      </c>
      <c r="D4080" t="str">
        <f t="shared" si="63"/>
        <v>m</v>
      </c>
    </row>
    <row r="4081" spans="1:4">
      <c r="A4081" s="68" t="s">
        <v>4028</v>
      </c>
      <c r="B4081" s="68" t="s">
        <v>25963</v>
      </c>
      <c r="C4081" s="68" t="s">
        <v>14</v>
      </c>
      <c r="D4081" t="str">
        <f t="shared" si="63"/>
        <v>m</v>
      </c>
    </row>
    <row r="4082" spans="1:4">
      <c r="A4082" s="68" t="s">
        <v>4029</v>
      </c>
      <c r="B4082" s="68" t="s">
        <v>25963</v>
      </c>
      <c r="C4082" s="68" t="s">
        <v>14</v>
      </c>
      <c r="D4082" t="str">
        <f t="shared" si="63"/>
        <v>m</v>
      </c>
    </row>
    <row r="4083" spans="1:4">
      <c r="A4083" s="68" t="s">
        <v>4030</v>
      </c>
      <c r="B4083" s="68" t="s">
        <v>25964</v>
      </c>
      <c r="C4083" s="68" t="s">
        <v>14</v>
      </c>
      <c r="D4083" t="str">
        <f t="shared" si="63"/>
        <v>m</v>
      </c>
    </row>
    <row r="4084" spans="1:4">
      <c r="A4084" s="68" t="s">
        <v>4031</v>
      </c>
      <c r="B4084" s="68" t="s">
        <v>25964</v>
      </c>
      <c r="C4084" s="68" t="s">
        <v>14</v>
      </c>
      <c r="D4084" t="str">
        <f t="shared" si="63"/>
        <v>m</v>
      </c>
    </row>
    <row r="4085" spans="1:4">
      <c r="A4085" s="68" t="s">
        <v>4032</v>
      </c>
      <c r="B4085" s="68" t="s">
        <v>25965</v>
      </c>
      <c r="C4085" s="68" t="s">
        <v>14</v>
      </c>
      <c r="D4085" t="str">
        <f t="shared" si="63"/>
        <v>m</v>
      </c>
    </row>
    <row r="4086" spans="1:4">
      <c r="A4086" s="68" t="s">
        <v>4033</v>
      </c>
      <c r="B4086" s="68" t="s">
        <v>25965</v>
      </c>
      <c r="C4086" s="68" t="s">
        <v>14</v>
      </c>
      <c r="D4086" t="str">
        <f t="shared" si="63"/>
        <v>m</v>
      </c>
    </row>
    <row r="4087" spans="1:4">
      <c r="A4087" s="68" t="s">
        <v>4034</v>
      </c>
      <c r="B4087" s="68" t="s">
        <v>25966</v>
      </c>
      <c r="C4087" s="68" t="s">
        <v>14</v>
      </c>
      <c r="D4087" t="str">
        <f t="shared" si="63"/>
        <v>m</v>
      </c>
    </row>
    <row r="4088" spans="1:4">
      <c r="A4088" s="68" t="s">
        <v>4035</v>
      </c>
      <c r="B4088" s="68" t="s">
        <v>25966</v>
      </c>
      <c r="C4088" s="68" t="s">
        <v>14</v>
      </c>
      <c r="D4088" t="str">
        <f t="shared" si="63"/>
        <v>m</v>
      </c>
    </row>
    <row r="4089" spans="1:4">
      <c r="A4089" s="68" t="s">
        <v>4036</v>
      </c>
      <c r="B4089" s="68" t="s">
        <v>25967</v>
      </c>
      <c r="C4089" s="68" t="s">
        <v>14</v>
      </c>
      <c r="D4089" t="str">
        <f t="shared" si="63"/>
        <v>m</v>
      </c>
    </row>
    <row r="4090" spans="1:4">
      <c r="A4090" s="68" t="s">
        <v>4037</v>
      </c>
      <c r="B4090" s="68" t="s">
        <v>25967</v>
      </c>
      <c r="C4090" s="68" t="s">
        <v>14</v>
      </c>
      <c r="D4090" t="str">
        <f t="shared" si="63"/>
        <v>m</v>
      </c>
    </row>
    <row r="4091" spans="1:4">
      <c r="A4091" s="68" t="s">
        <v>4038</v>
      </c>
      <c r="B4091" s="68" t="s">
        <v>25968</v>
      </c>
      <c r="C4091" s="68" t="s">
        <v>14</v>
      </c>
      <c r="D4091" t="str">
        <f t="shared" si="63"/>
        <v>m</v>
      </c>
    </row>
    <row r="4092" spans="1:4">
      <c r="A4092" s="68" t="s">
        <v>4039</v>
      </c>
      <c r="B4092" s="68" t="s">
        <v>25968</v>
      </c>
      <c r="C4092" s="68" t="s">
        <v>14</v>
      </c>
      <c r="D4092" t="str">
        <f t="shared" si="63"/>
        <v>m</v>
      </c>
    </row>
    <row r="4093" spans="1:4">
      <c r="A4093" s="68" t="s">
        <v>4040</v>
      </c>
      <c r="B4093" s="68" t="s">
        <v>25969</v>
      </c>
      <c r="C4093" s="68" t="s">
        <v>14</v>
      </c>
      <c r="D4093" t="str">
        <f t="shared" si="63"/>
        <v>m</v>
      </c>
    </row>
    <row r="4094" spans="1:4">
      <c r="A4094" s="68" t="s">
        <v>4041</v>
      </c>
      <c r="B4094" s="68" t="s">
        <v>25969</v>
      </c>
      <c r="C4094" s="68" t="s">
        <v>14</v>
      </c>
      <c r="D4094" t="str">
        <f t="shared" si="63"/>
        <v>m</v>
      </c>
    </row>
    <row r="4095" spans="1:4">
      <c r="A4095" s="68" t="s">
        <v>4042</v>
      </c>
      <c r="B4095" s="68" t="s">
        <v>25970</v>
      </c>
      <c r="C4095" s="68" t="s">
        <v>14</v>
      </c>
      <c r="D4095" t="str">
        <f t="shared" si="63"/>
        <v>m</v>
      </c>
    </row>
    <row r="4096" spans="1:4">
      <c r="A4096" s="68" t="s">
        <v>4043</v>
      </c>
      <c r="B4096" s="68" t="s">
        <v>25970</v>
      </c>
      <c r="C4096" s="68" t="s">
        <v>14</v>
      </c>
      <c r="D4096" t="str">
        <f t="shared" si="63"/>
        <v>m</v>
      </c>
    </row>
    <row r="4097" spans="1:4">
      <c r="A4097" s="68" t="s">
        <v>4044</v>
      </c>
      <c r="B4097" s="68" t="s">
        <v>25971</v>
      </c>
      <c r="C4097" s="68" t="s">
        <v>14</v>
      </c>
      <c r="D4097" t="str">
        <f t="shared" si="63"/>
        <v>m</v>
      </c>
    </row>
    <row r="4098" spans="1:4">
      <c r="A4098" s="68" t="s">
        <v>4045</v>
      </c>
      <c r="B4098" s="68" t="s">
        <v>25971</v>
      </c>
      <c r="C4098" s="68" t="s">
        <v>14</v>
      </c>
      <c r="D4098" t="str">
        <f t="shared" si="63"/>
        <v>m</v>
      </c>
    </row>
    <row r="4099" spans="1:4">
      <c r="A4099" s="68" t="s">
        <v>4046</v>
      </c>
      <c r="B4099" s="68" t="s">
        <v>25972</v>
      </c>
      <c r="C4099" s="68" t="s">
        <v>14</v>
      </c>
      <c r="D4099" t="str">
        <f t="shared" si="63"/>
        <v>m</v>
      </c>
    </row>
    <row r="4100" spans="1:4">
      <c r="A4100" s="68" t="s">
        <v>4047</v>
      </c>
      <c r="B4100" s="68" t="s">
        <v>25972</v>
      </c>
      <c r="C4100" s="68" t="s">
        <v>14</v>
      </c>
      <c r="D4100" t="str">
        <f t="shared" si="63"/>
        <v>m</v>
      </c>
    </row>
    <row r="4101" spans="1:4">
      <c r="A4101" s="68" t="s">
        <v>4048</v>
      </c>
      <c r="B4101" s="68" t="s">
        <v>25973</v>
      </c>
      <c r="C4101" s="68" t="s">
        <v>14</v>
      </c>
      <c r="D4101" t="str">
        <f t="shared" si="63"/>
        <v>m</v>
      </c>
    </row>
    <row r="4102" spans="1:4">
      <c r="A4102" s="68" t="s">
        <v>4049</v>
      </c>
      <c r="B4102" s="68" t="s">
        <v>25973</v>
      </c>
      <c r="C4102" s="68" t="s">
        <v>14</v>
      </c>
      <c r="D4102" t="str">
        <f t="shared" si="63"/>
        <v>m</v>
      </c>
    </row>
    <row r="4103" spans="1:4">
      <c r="A4103" s="68" t="s">
        <v>4050</v>
      </c>
      <c r="B4103" s="68" t="s">
        <v>25974</v>
      </c>
      <c r="C4103" s="68" t="s">
        <v>14</v>
      </c>
      <c r="D4103" t="str">
        <f t="shared" ref="D4103:D4166" si="64">LOWER(C4103)</f>
        <v>m</v>
      </c>
    </row>
    <row r="4104" spans="1:4">
      <c r="A4104" s="68" t="s">
        <v>4051</v>
      </c>
      <c r="B4104" s="68" t="s">
        <v>25974</v>
      </c>
      <c r="C4104" s="68" t="s">
        <v>14</v>
      </c>
      <c r="D4104" t="str">
        <f t="shared" si="64"/>
        <v>m</v>
      </c>
    </row>
    <row r="4105" spans="1:4">
      <c r="A4105" s="68" t="s">
        <v>4052</v>
      </c>
      <c r="B4105" s="68" t="s">
        <v>25975</v>
      </c>
      <c r="C4105" s="68" t="s">
        <v>14</v>
      </c>
      <c r="D4105" t="str">
        <f t="shared" si="64"/>
        <v>m</v>
      </c>
    </row>
    <row r="4106" spans="1:4">
      <c r="A4106" s="68" t="s">
        <v>4053</v>
      </c>
      <c r="B4106" s="68" t="s">
        <v>25975</v>
      </c>
      <c r="C4106" s="68" t="s">
        <v>14</v>
      </c>
      <c r="D4106" t="str">
        <f t="shared" si="64"/>
        <v>m</v>
      </c>
    </row>
    <row r="4107" spans="1:4">
      <c r="A4107" s="68" t="s">
        <v>4054</v>
      </c>
      <c r="B4107" s="68" t="s">
        <v>25976</v>
      </c>
      <c r="C4107" s="68" t="s">
        <v>14</v>
      </c>
      <c r="D4107" t="str">
        <f t="shared" si="64"/>
        <v>m</v>
      </c>
    </row>
    <row r="4108" spans="1:4">
      <c r="A4108" s="68" t="s">
        <v>4055</v>
      </c>
      <c r="B4108" s="68" t="s">
        <v>25976</v>
      </c>
      <c r="C4108" s="68" t="s">
        <v>14</v>
      </c>
      <c r="D4108" t="str">
        <f t="shared" si="64"/>
        <v>m</v>
      </c>
    </row>
    <row r="4109" spans="1:4">
      <c r="A4109" s="68" t="s">
        <v>4056</v>
      </c>
      <c r="B4109" s="68" t="s">
        <v>25977</v>
      </c>
      <c r="C4109" s="68" t="s">
        <v>14</v>
      </c>
      <c r="D4109" t="str">
        <f t="shared" si="64"/>
        <v>m</v>
      </c>
    </row>
    <row r="4110" spans="1:4">
      <c r="A4110" s="68" t="s">
        <v>4057</v>
      </c>
      <c r="B4110" s="68" t="s">
        <v>25977</v>
      </c>
      <c r="C4110" s="68" t="s">
        <v>14</v>
      </c>
      <c r="D4110" t="str">
        <f t="shared" si="64"/>
        <v>m</v>
      </c>
    </row>
    <row r="4111" spans="1:4">
      <c r="A4111" s="68" t="s">
        <v>4058</v>
      </c>
      <c r="B4111" s="68" t="s">
        <v>25978</v>
      </c>
      <c r="C4111" s="68" t="s">
        <v>14</v>
      </c>
      <c r="D4111" t="str">
        <f t="shared" si="64"/>
        <v>m</v>
      </c>
    </row>
    <row r="4112" spans="1:4">
      <c r="A4112" s="68" t="s">
        <v>4059</v>
      </c>
      <c r="B4112" s="68" t="s">
        <v>25978</v>
      </c>
      <c r="C4112" s="68" t="s">
        <v>14</v>
      </c>
      <c r="D4112" t="str">
        <f t="shared" si="64"/>
        <v>m</v>
      </c>
    </row>
    <row r="4113" spans="1:4">
      <c r="A4113" s="68" t="s">
        <v>4060</v>
      </c>
      <c r="B4113" s="68" t="s">
        <v>25979</v>
      </c>
      <c r="C4113" s="68" t="s">
        <v>14</v>
      </c>
      <c r="D4113" t="str">
        <f t="shared" si="64"/>
        <v>m</v>
      </c>
    </row>
    <row r="4114" spans="1:4">
      <c r="A4114" s="68" t="s">
        <v>4061</v>
      </c>
      <c r="B4114" s="68" t="s">
        <v>25979</v>
      </c>
      <c r="C4114" s="68" t="s">
        <v>14</v>
      </c>
      <c r="D4114" t="str">
        <f t="shared" si="64"/>
        <v>m</v>
      </c>
    </row>
    <row r="4115" spans="1:4">
      <c r="A4115" s="68" t="s">
        <v>4062</v>
      </c>
      <c r="B4115" s="68" t="s">
        <v>25980</v>
      </c>
      <c r="C4115" s="68" t="s">
        <v>14</v>
      </c>
      <c r="D4115" t="str">
        <f t="shared" si="64"/>
        <v>m</v>
      </c>
    </row>
    <row r="4116" spans="1:4">
      <c r="A4116" s="68" t="s">
        <v>4063</v>
      </c>
      <c r="B4116" s="68" t="s">
        <v>25980</v>
      </c>
      <c r="C4116" s="68" t="s">
        <v>14</v>
      </c>
      <c r="D4116" t="str">
        <f t="shared" si="64"/>
        <v>m</v>
      </c>
    </row>
    <row r="4117" spans="1:4">
      <c r="A4117" s="68" t="s">
        <v>4064</v>
      </c>
      <c r="B4117" s="68" t="s">
        <v>25981</v>
      </c>
      <c r="C4117" s="68" t="s">
        <v>14</v>
      </c>
      <c r="D4117" t="str">
        <f t="shared" si="64"/>
        <v>m</v>
      </c>
    </row>
    <row r="4118" spans="1:4">
      <c r="A4118" s="68" t="s">
        <v>4065</v>
      </c>
      <c r="B4118" s="68" t="s">
        <v>25981</v>
      </c>
      <c r="C4118" s="68" t="s">
        <v>14</v>
      </c>
      <c r="D4118" t="str">
        <f t="shared" si="64"/>
        <v>m</v>
      </c>
    </row>
    <row r="4119" spans="1:4">
      <c r="A4119" s="68" t="s">
        <v>4066</v>
      </c>
      <c r="B4119" s="68" t="s">
        <v>25982</v>
      </c>
      <c r="C4119" s="68" t="s">
        <v>14</v>
      </c>
      <c r="D4119" t="str">
        <f t="shared" si="64"/>
        <v>m</v>
      </c>
    </row>
    <row r="4120" spans="1:4">
      <c r="A4120" s="68" t="s">
        <v>4067</v>
      </c>
      <c r="B4120" s="68" t="s">
        <v>25982</v>
      </c>
      <c r="C4120" s="68" t="s">
        <v>14</v>
      </c>
      <c r="D4120" t="str">
        <f t="shared" si="64"/>
        <v>m</v>
      </c>
    </row>
    <row r="4121" spans="1:4">
      <c r="A4121" s="68" t="s">
        <v>4068</v>
      </c>
      <c r="B4121" s="68" t="s">
        <v>25983</v>
      </c>
      <c r="C4121" s="68" t="s">
        <v>14</v>
      </c>
      <c r="D4121" t="str">
        <f t="shared" si="64"/>
        <v>m</v>
      </c>
    </row>
    <row r="4122" spans="1:4">
      <c r="A4122" s="68" t="s">
        <v>4069</v>
      </c>
      <c r="B4122" s="68" t="s">
        <v>25983</v>
      </c>
      <c r="C4122" s="68" t="s">
        <v>14</v>
      </c>
      <c r="D4122" t="str">
        <f t="shared" si="64"/>
        <v>m</v>
      </c>
    </row>
    <row r="4123" spans="1:4">
      <c r="A4123" s="68" t="s">
        <v>4070</v>
      </c>
      <c r="B4123" s="68" t="s">
        <v>25984</v>
      </c>
      <c r="C4123" s="68" t="s">
        <v>14</v>
      </c>
      <c r="D4123" t="str">
        <f t="shared" si="64"/>
        <v>m</v>
      </c>
    </row>
    <row r="4124" spans="1:4">
      <c r="A4124" s="68" t="s">
        <v>4071</v>
      </c>
      <c r="B4124" s="68" t="s">
        <v>25984</v>
      </c>
      <c r="C4124" s="68" t="s">
        <v>14</v>
      </c>
      <c r="D4124" t="str">
        <f t="shared" si="64"/>
        <v>m</v>
      </c>
    </row>
    <row r="4125" spans="1:4">
      <c r="A4125" s="68" t="s">
        <v>4072</v>
      </c>
      <c r="B4125" s="68" t="s">
        <v>25985</v>
      </c>
      <c r="C4125" s="68" t="s">
        <v>14</v>
      </c>
      <c r="D4125" t="str">
        <f t="shared" si="64"/>
        <v>m</v>
      </c>
    </row>
    <row r="4126" spans="1:4">
      <c r="A4126" s="68" t="s">
        <v>4073</v>
      </c>
      <c r="B4126" s="68" t="s">
        <v>25985</v>
      </c>
      <c r="C4126" s="68" t="s">
        <v>14</v>
      </c>
      <c r="D4126" t="str">
        <f t="shared" si="64"/>
        <v>m</v>
      </c>
    </row>
    <row r="4127" spans="1:4">
      <c r="A4127" s="68" t="s">
        <v>4074</v>
      </c>
      <c r="B4127" s="68" t="s">
        <v>25986</v>
      </c>
      <c r="C4127" s="68" t="s">
        <v>14</v>
      </c>
      <c r="D4127" t="str">
        <f t="shared" si="64"/>
        <v>m</v>
      </c>
    </row>
    <row r="4128" spans="1:4">
      <c r="A4128" s="68" t="s">
        <v>4075</v>
      </c>
      <c r="B4128" s="68" t="s">
        <v>25986</v>
      </c>
      <c r="C4128" s="68" t="s">
        <v>14</v>
      </c>
      <c r="D4128" t="str">
        <f t="shared" si="64"/>
        <v>m</v>
      </c>
    </row>
    <row r="4129" spans="1:4">
      <c r="A4129" s="68" t="s">
        <v>4076</v>
      </c>
      <c r="B4129" s="68" t="s">
        <v>25987</v>
      </c>
      <c r="C4129" s="68" t="s">
        <v>14</v>
      </c>
      <c r="D4129" t="str">
        <f t="shared" si="64"/>
        <v>m</v>
      </c>
    </row>
    <row r="4130" spans="1:4">
      <c r="A4130" s="68" t="s">
        <v>4077</v>
      </c>
      <c r="B4130" s="68" t="s">
        <v>25987</v>
      </c>
      <c r="C4130" s="68" t="s">
        <v>14</v>
      </c>
      <c r="D4130" t="str">
        <f t="shared" si="64"/>
        <v>m</v>
      </c>
    </row>
    <row r="4131" spans="1:4">
      <c r="A4131" s="68" t="s">
        <v>4078</v>
      </c>
      <c r="B4131" s="68" t="s">
        <v>25988</v>
      </c>
      <c r="C4131" s="68" t="s">
        <v>14</v>
      </c>
      <c r="D4131" t="str">
        <f t="shared" si="64"/>
        <v>m</v>
      </c>
    </row>
    <row r="4132" spans="1:4">
      <c r="A4132" s="68" t="s">
        <v>4079</v>
      </c>
      <c r="B4132" s="68" t="s">
        <v>25988</v>
      </c>
      <c r="C4132" s="68" t="s">
        <v>14</v>
      </c>
      <c r="D4132" t="str">
        <f t="shared" si="64"/>
        <v>m</v>
      </c>
    </row>
    <row r="4133" spans="1:4">
      <c r="A4133" s="68" t="s">
        <v>4080</v>
      </c>
      <c r="B4133" s="68" t="s">
        <v>25989</v>
      </c>
      <c r="C4133" s="68" t="s">
        <v>14</v>
      </c>
      <c r="D4133" t="str">
        <f t="shared" si="64"/>
        <v>m</v>
      </c>
    </row>
    <row r="4134" spans="1:4">
      <c r="A4134" s="68" t="s">
        <v>4081</v>
      </c>
      <c r="B4134" s="68" t="s">
        <v>25989</v>
      </c>
      <c r="C4134" s="68" t="s">
        <v>14</v>
      </c>
      <c r="D4134" t="str">
        <f t="shared" si="64"/>
        <v>m</v>
      </c>
    </row>
    <row r="4135" spans="1:4">
      <c r="A4135" s="68" t="s">
        <v>4082</v>
      </c>
      <c r="B4135" s="68" t="s">
        <v>25990</v>
      </c>
      <c r="C4135" s="68" t="s">
        <v>14</v>
      </c>
      <c r="D4135" t="str">
        <f t="shared" si="64"/>
        <v>m</v>
      </c>
    </row>
    <row r="4136" spans="1:4">
      <c r="A4136" s="68" t="s">
        <v>4083</v>
      </c>
      <c r="B4136" s="68" t="s">
        <v>25990</v>
      </c>
      <c r="C4136" s="68" t="s">
        <v>14</v>
      </c>
      <c r="D4136" t="str">
        <f t="shared" si="64"/>
        <v>m</v>
      </c>
    </row>
    <row r="4137" spans="1:4">
      <c r="A4137" s="68" t="s">
        <v>4084</v>
      </c>
      <c r="B4137" s="68" t="s">
        <v>25991</v>
      </c>
      <c r="C4137" s="68" t="s">
        <v>14</v>
      </c>
      <c r="D4137" t="str">
        <f t="shared" si="64"/>
        <v>m</v>
      </c>
    </row>
    <row r="4138" spans="1:4">
      <c r="A4138" s="68" t="s">
        <v>167</v>
      </c>
      <c r="B4138" s="68" t="s">
        <v>25991</v>
      </c>
      <c r="C4138" s="68" t="s">
        <v>14</v>
      </c>
      <c r="D4138" t="str">
        <f t="shared" si="64"/>
        <v>m</v>
      </c>
    </row>
    <row r="4139" spans="1:4">
      <c r="A4139" s="68" t="s">
        <v>4085</v>
      </c>
      <c r="B4139" s="68" t="s">
        <v>25992</v>
      </c>
      <c r="C4139" s="68" t="s">
        <v>14</v>
      </c>
      <c r="D4139" t="str">
        <f t="shared" si="64"/>
        <v>m</v>
      </c>
    </row>
    <row r="4140" spans="1:4">
      <c r="A4140" s="68" t="s">
        <v>4086</v>
      </c>
      <c r="B4140" s="68" t="s">
        <v>25992</v>
      </c>
      <c r="C4140" s="68" t="s">
        <v>14</v>
      </c>
      <c r="D4140" t="str">
        <f t="shared" si="64"/>
        <v>m</v>
      </c>
    </row>
    <row r="4141" spans="1:4">
      <c r="A4141" s="68" t="s">
        <v>4087</v>
      </c>
      <c r="B4141" s="68" t="s">
        <v>25993</v>
      </c>
      <c r="C4141" s="68" t="s">
        <v>14</v>
      </c>
      <c r="D4141" t="str">
        <f t="shared" si="64"/>
        <v>m</v>
      </c>
    </row>
    <row r="4142" spans="1:4">
      <c r="A4142" s="68" t="s">
        <v>4088</v>
      </c>
      <c r="B4142" s="68" t="s">
        <v>25993</v>
      </c>
      <c r="C4142" s="68" t="s">
        <v>14</v>
      </c>
      <c r="D4142" t="str">
        <f t="shared" si="64"/>
        <v>m</v>
      </c>
    </row>
    <row r="4143" spans="1:4">
      <c r="A4143" s="68" t="s">
        <v>4089</v>
      </c>
      <c r="B4143" s="68" t="s">
        <v>25994</v>
      </c>
      <c r="C4143" s="68" t="s">
        <v>14</v>
      </c>
      <c r="D4143" t="str">
        <f t="shared" si="64"/>
        <v>m</v>
      </c>
    </row>
    <row r="4144" spans="1:4">
      <c r="A4144" s="68" t="s">
        <v>4090</v>
      </c>
      <c r="B4144" s="68" t="s">
        <v>25994</v>
      </c>
      <c r="C4144" s="68" t="s">
        <v>14</v>
      </c>
      <c r="D4144" t="str">
        <f t="shared" si="64"/>
        <v>m</v>
      </c>
    </row>
    <row r="4145" spans="1:4">
      <c r="A4145" s="68" t="s">
        <v>4091</v>
      </c>
      <c r="B4145" s="68" t="s">
        <v>25995</v>
      </c>
      <c r="C4145" s="68" t="s">
        <v>14</v>
      </c>
      <c r="D4145" t="str">
        <f t="shared" si="64"/>
        <v>m</v>
      </c>
    </row>
    <row r="4146" spans="1:4">
      <c r="A4146" s="68" t="s">
        <v>4092</v>
      </c>
      <c r="B4146" s="68" t="s">
        <v>25995</v>
      </c>
      <c r="C4146" s="68" t="s">
        <v>14</v>
      </c>
      <c r="D4146" t="str">
        <f t="shared" si="64"/>
        <v>m</v>
      </c>
    </row>
    <row r="4147" spans="1:4">
      <c r="A4147" s="68" t="s">
        <v>4093</v>
      </c>
      <c r="B4147" s="68" t="s">
        <v>25996</v>
      </c>
      <c r="C4147" s="68" t="s">
        <v>14</v>
      </c>
      <c r="D4147" t="str">
        <f t="shared" si="64"/>
        <v>m</v>
      </c>
    </row>
    <row r="4148" spans="1:4">
      <c r="A4148" s="68" t="s">
        <v>4094</v>
      </c>
      <c r="B4148" s="68" t="s">
        <v>25996</v>
      </c>
      <c r="C4148" s="68" t="s">
        <v>14</v>
      </c>
      <c r="D4148" t="str">
        <f t="shared" si="64"/>
        <v>m</v>
      </c>
    </row>
    <row r="4149" spans="1:4">
      <c r="A4149" s="68" t="s">
        <v>4095</v>
      </c>
      <c r="B4149" s="68" t="s">
        <v>25997</v>
      </c>
      <c r="C4149" s="68" t="s">
        <v>14</v>
      </c>
      <c r="D4149" t="str">
        <f t="shared" si="64"/>
        <v>m</v>
      </c>
    </row>
    <row r="4150" spans="1:4">
      <c r="A4150" s="68" t="s">
        <v>4096</v>
      </c>
      <c r="B4150" s="68" t="s">
        <v>25997</v>
      </c>
      <c r="C4150" s="68" t="s">
        <v>14</v>
      </c>
      <c r="D4150" t="str">
        <f t="shared" si="64"/>
        <v>m</v>
      </c>
    </row>
    <row r="4151" spans="1:4">
      <c r="A4151" s="68" t="s">
        <v>4097</v>
      </c>
      <c r="B4151" s="68" t="s">
        <v>25998</v>
      </c>
      <c r="C4151" s="68" t="s">
        <v>14</v>
      </c>
      <c r="D4151" t="str">
        <f t="shared" si="64"/>
        <v>m</v>
      </c>
    </row>
    <row r="4152" spans="1:4">
      <c r="A4152" s="68" t="s">
        <v>4098</v>
      </c>
      <c r="B4152" s="68" t="s">
        <v>25998</v>
      </c>
      <c r="C4152" s="68" t="s">
        <v>14</v>
      </c>
      <c r="D4152" t="str">
        <f t="shared" si="64"/>
        <v>m</v>
      </c>
    </row>
    <row r="4153" spans="1:4">
      <c r="A4153" s="68" t="s">
        <v>4099</v>
      </c>
      <c r="B4153" s="68" t="s">
        <v>25999</v>
      </c>
      <c r="C4153" s="68" t="s">
        <v>14</v>
      </c>
      <c r="D4153" t="str">
        <f t="shared" si="64"/>
        <v>m</v>
      </c>
    </row>
    <row r="4154" spans="1:4">
      <c r="A4154" s="68" t="s">
        <v>4100</v>
      </c>
      <c r="B4154" s="68" t="s">
        <v>25999</v>
      </c>
      <c r="C4154" s="68" t="s">
        <v>14</v>
      </c>
      <c r="D4154" t="str">
        <f t="shared" si="64"/>
        <v>m</v>
      </c>
    </row>
    <row r="4155" spans="1:4">
      <c r="A4155" s="68" t="s">
        <v>4101</v>
      </c>
      <c r="B4155" s="68" t="s">
        <v>26000</v>
      </c>
      <c r="C4155" s="68" t="s">
        <v>14</v>
      </c>
      <c r="D4155" t="str">
        <f t="shared" si="64"/>
        <v>m</v>
      </c>
    </row>
    <row r="4156" spans="1:4">
      <c r="A4156" s="68" t="s">
        <v>4102</v>
      </c>
      <c r="B4156" s="68" t="s">
        <v>26000</v>
      </c>
      <c r="C4156" s="68" t="s">
        <v>14</v>
      </c>
      <c r="D4156" t="str">
        <f t="shared" si="64"/>
        <v>m</v>
      </c>
    </row>
    <row r="4157" spans="1:4">
      <c r="A4157" s="68" t="s">
        <v>4103</v>
      </c>
      <c r="B4157" s="68" t="s">
        <v>26001</v>
      </c>
      <c r="C4157" s="68" t="s">
        <v>14</v>
      </c>
      <c r="D4157" t="str">
        <f t="shared" si="64"/>
        <v>m</v>
      </c>
    </row>
    <row r="4158" spans="1:4">
      <c r="A4158" s="68" t="s">
        <v>4104</v>
      </c>
      <c r="B4158" s="68" t="s">
        <v>26001</v>
      </c>
      <c r="C4158" s="68" t="s">
        <v>14</v>
      </c>
      <c r="D4158" t="str">
        <f t="shared" si="64"/>
        <v>m</v>
      </c>
    </row>
    <row r="4159" spans="1:4">
      <c r="A4159" s="68" t="s">
        <v>4105</v>
      </c>
      <c r="B4159" s="68" t="s">
        <v>26002</v>
      </c>
      <c r="C4159" s="68" t="s">
        <v>14</v>
      </c>
      <c r="D4159" t="str">
        <f t="shared" si="64"/>
        <v>m</v>
      </c>
    </row>
    <row r="4160" spans="1:4">
      <c r="A4160" s="68" t="s">
        <v>4106</v>
      </c>
      <c r="B4160" s="68" t="s">
        <v>26002</v>
      </c>
      <c r="C4160" s="68" t="s">
        <v>14</v>
      </c>
      <c r="D4160" t="str">
        <f t="shared" si="64"/>
        <v>m</v>
      </c>
    </row>
    <row r="4161" spans="1:4">
      <c r="A4161" s="68" t="s">
        <v>4107</v>
      </c>
      <c r="B4161" s="68" t="s">
        <v>26003</v>
      </c>
      <c r="C4161" s="68" t="s">
        <v>14</v>
      </c>
      <c r="D4161" t="str">
        <f t="shared" si="64"/>
        <v>m</v>
      </c>
    </row>
    <row r="4162" spans="1:4">
      <c r="A4162" s="68" t="s">
        <v>4108</v>
      </c>
      <c r="B4162" s="68" t="s">
        <v>26003</v>
      </c>
      <c r="C4162" s="68" t="s">
        <v>14</v>
      </c>
      <c r="D4162" t="str">
        <f t="shared" si="64"/>
        <v>m</v>
      </c>
    </row>
    <row r="4163" spans="1:4">
      <c r="A4163" s="68" t="s">
        <v>4109</v>
      </c>
      <c r="B4163" s="68" t="s">
        <v>26004</v>
      </c>
      <c r="C4163" s="68" t="s">
        <v>14</v>
      </c>
      <c r="D4163" t="str">
        <f t="shared" si="64"/>
        <v>m</v>
      </c>
    </row>
    <row r="4164" spans="1:4">
      <c r="A4164" s="68" t="s">
        <v>4110</v>
      </c>
      <c r="B4164" s="68" t="s">
        <v>26004</v>
      </c>
      <c r="C4164" s="68" t="s">
        <v>14</v>
      </c>
      <c r="D4164" t="str">
        <f t="shared" si="64"/>
        <v>m</v>
      </c>
    </row>
    <row r="4165" spans="1:4">
      <c r="A4165" s="68" t="s">
        <v>4111</v>
      </c>
      <c r="B4165" s="68" t="s">
        <v>26005</v>
      </c>
      <c r="C4165" s="68" t="s">
        <v>14</v>
      </c>
      <c r="D4165" t="str">
        <f t="shared" si="64"/>
        <v>m</v>
      </c>
    </row>
    <row r="4166" spans="1:4">
      <c r="A4166" s="68" t="s">
        <v>4112</v>
      </c>
      <c r="B4166" s="68" t="s">
        <v>26005</v>
      </c>
      <c r="C4166" s="68" t="s">
        <v>14</v>
      </c>
      <c r="D4166" t="str">
        <f t="shared" si="64"/>
        <v>m</v>
      </c>
    </row>
    <row r="4167" spans="1:4">
      <c r="A4167" s="68" t="s">
        <v>4113</v>
      </c>
      <c r="B4167" s="68" t="s">
        <v>26006</v>
      </c>
      <c r="C4167" s="68" t="s">
        <v>15</v>
      </c>
      <c r="D4167" t="str">
        <f t="shared" ref="D4167:D4230" si="65">LOWER(C4167)</f>
        <v>un</v>
      </c>
    </row>
    <row r="4168" spans="1:4">
      <c r="A4168" s="68" t="s">
        <v>4114</v>
      </c>
      <c r="B4168" s="68" t="s">
        <v>26006</v>
      </c>
      <c r="C4168" s="68" t="s">
        <v>15</v>
      </c>
      <c r="D4168" t="str">
        <f t="shared" si="65"/>
        <v>un</v>
      </c>
    </row>
    <row r="4169" spans="1:4">
      <c r="A4169" s="68" t="s">
        <v>4115</v>
      </c>
      <c r="B4169" s="68" t="s">
        <v>26007</v>
      </c>
      <c r="C4169" s="68" t="s">
        <v>15</v>
      </c>
      <c r="D4169" t="str">
        <f t="shared" si="65"/>
        <v>un</v>
      </c>
    </row>
    <row r="4170" spans="1:4">
      <c r="A4170" s="68" t="s">
        <v>4116</v>
      </c>
      <c r="B4170" s="68" t="s">
        <v>26007</v>
      </c>
      <c r="C4170" s="68" t="s">
        <v>15</v>
      </c>
      <c r="D4170" t="str">
        <f t="shared" si="65"/>
        <v>un</v>
      </c>
    </row>
    <row r="4171" spans="1:4">
      <c r="A4171" s="68" t="s">
        <v>4117</v>
      </c>
      <c r="B4171" s="68" t="s">
        <v>26008</v>
      </c>
      <c r="C4171" s="68" t="s">
        <v>15</v>
      </c>
      <c r="D4171" t="str">
        <f t="shared" si="65"/>
        <v>un</v>
      </c>
    </row>
    <row r="4172" spans="1:4">
      <c r="A4172" s="68" t="s">
        <v>4118</v>
      </c>
      <c r="B4172" s="68" t="s">
        <v>26008</v>
      </c>
      <c r="C4172" s="68" t="s">
        <v>15</v>
      </c>
      <c r="D4172" t="str">
        <f t="shared" si="65"/>
        <v>un</v>
      </c>
    </row>
    <row r="4173" spans="1:4">
      <c r="A4173" s="68" t="s">
        <v>4119</v>
      </c>
      <c r="B4173" s="68" t="s">
        <v>26009</v>
      </c>
      <c r="C4173" s="68" t="s">
        <v>15</v>
      </c>
      <c r="D4173" t="str">
        <f t="shared" si="65"/>
        <v>un</v>
      </c>
    </row>
    <row r="4174" spans="1:4">
      <c r="A4174" s="68" t="s">
        <v>4120</v>
      </c>
      <c r="B4174" s="68" t="s">
        <v>26009</v>
      </c>
      <c r="C4174" s="68" t="s">
        <v>15</v>
      </c>
      <c r="D4174" t="str">
        <f t="shared" si="65"/>
        <v>un</v>
      </c>
    </row>
    <row r="4175" spans="1:4">
      <c r="A4175" s="68" t="s">
        <v>4121</v>
      </c>
      <c r="B4175" s="68" t="s">
        <v>26010</v>
      </c>
      <c r="C4175" s="68" t="s">
        <v>15</v>
      </c>
      <c r="D4175" t="str">
        <f t="shared" si="65"/>
        <v>un</v>
      </c>
    </row>
    <row r="4176" spans="1:4">
      <c r="A4176" s="68" t="s">
        <v>4122</v>
      </c>
      <c r="B4176" s="68" t="s">
        <v>26010</v>
      </c>
      <c r="C4176" s="68" t="s">
        <v>15</v>
      </c>
      <c r="D4176" t="str">
        <f t="shared" si="65"/>
        <v>un</v>
      </c>
    </row>
    <row r="4177" spans="1:4">
      <c r="A4177" s="68" t="s">
        <v>4123</v>
      </c>
      <c r="B4177" s="68" t="s">
        <v>26011</v>
      </c>
      <c r="C4177" s="68" t="s">
        <v>15</v>
      </c>
      <c r="D4177" t="str">
        <f t="shared" si="65"/>
        <v>un</v>
      </c>
    </row>
    <row r="4178" spans="1:4">
      <c r="A4178" s="68" t="s">
        <v>4124</v>
      </c>
      <c r="B4178" s="68" t="s">
        <v>26011</v>
      </c>
      <c r="C4178" s="68" t="s">
        <v>15</v>
      </c>
      <c r="D4178" t="str">
        <f t="shared" si="65"/>
        <v>un</v>
      </c>
    </row>
    <row r="4179" spans="1:4">
      <c r="A4179" s="68" t="s">
        <v>4125</v>
      </c>
      <c r="B4179" s="68" t="s">
        <v>26012</v>
      </c>
      <c r="C4179" s="68" t="s">
        <v>15</v>
      </c>
      <c r="D4179" t="str">
        <f t="shared" si="65"/>
        <v>un</v>
      </c>
    </row>
    <row r="4180" spans="1:4">
      <c r="A4180" s="68" t="s">
        <v>4126</v>
      </c>
      <c r="B4180" s="68" t="s">
        <v>26012</v>
      </c>
      <c r="C4180" s="68" t="s">
        <v>15</v>
      </c>
      <c r="D4180" t="str">
        <f t="shared" si="65"/>
        <v>un</v>
      </c>
    </row>
    <row r="4181" spans="1:4">
      <c r="A4181" s="68" t="s">
        <v>4127</v>
      </c>
      <c r="B4181" s="68" t="s">
        <v>26013</v>
      </c>
      <c r="C4181" s="68" t="s">
        <v>15</v>
      </c>
      <c r="D4181" t="str">
        <f t="shared" si="65"/>
        <v>un</v>
      </c>
    </row>
    <row r="4182" spans="1:4">
      <c r="A4182" s="68" t="s">
        <v>4128</v>
      </c>
      <c r="B4182" s="68" t="s">
        <v>26013</v>
      </c>
      <c r="C4182" s="68" t="s">
        <v>15</v>
      </c>
      <c r="D4182" t="str">
        <f t="shared" si="65"/>
        <v>un</v>
      </c>
    </row>
    <row r="4183" spans="1:4">
      <c r="A4183" s="68" t="s">
        <v>4129</v>
      </c>
      <c r="B4183" s="68" t="s">
        <v>26014</v>
      </c>
      <c r="C4183" s="68" t="s">
        <v>15</v>
      </c>
      <c r="D4183" t="str">
        <f t="shared" si="65"/>
        <v>un</v>
      </c>
    </row>
    <row r="4184" spans="1:4">
      <c r="A4184" s="68" t="s">
        <v>4130</v>
      </c>
      <c r="B4184" s="68" t="s">
        <v>26014</v>
      </c>
      <c r="C4184" s="68" t="s">
        <v>15</v>
      </c>
      <c r="D4184" t="str">
        <f t="shared" si="65"/>
        <v>un</v>
      </c>
    </row>
    <row r="4185" spans="1:4">
      <c r="A4185" s="68" t="s">
        <v>4131</v>
      </c>
      <c r="B4185" s="68" t="s">
        <v>26015</v>
      </c>
      <c r="C4185" s="68" t="s">
        <v>15</v>
      </c>
      <c r="D4185" t="str">
        <f t="shared" si="65"/>
        <v>un</v>
      </c>
    </row>
    <row r="4186" spans="1:4">
      <c r="A4186" s="68" t="s">
        <v>4132</v>
      </c>
      <c r="B4186" s="68" t="s">
        <v>26015</v>
      </c>
      <c r="C4186" s="68" t="s">
        <v>15</v>
      </c>
      <c r="D4186" t="str">
        <f t="shared" si="65"/>
        <v>un</v>
      </c>
    </row>
    <row r="4187" spans="1:4">
      <c r="A4187" s="68" t="s">
        <v>4133</v>
      </c>
      <c r="B4187" s="68" t="s">
        <v>26016</v>
      </c>
      <c r="C4187" s="68" t="s">
        <v>14</v>
      </c>
      <c r="D4187" t="str">
        <f t="shared" si="65"/>
        <v>m</v>
      </c>
    </row>
    <row r="4188" spans="1:4">
      <c r="A4188" s="68" t="s">
        <v>4134</v>
      </c>
      <c r="B4188" s="68" t="s">
        <v>26016</v>
      </c>
      <c r="C4188" s="68" t="s">
        <v>14</v>
      </c>
      <c r="D4188" t="str">
        <f t="shared" si="65"/>
        <v>m</v>
      </c>
    </row>
    <row r="4189" spans="1:4">
      <c r="A4189" s="68" t="s">
        <v>4135</v>
      </c>
      <c r="B4189" s="68" t="s">
        <v>26017</v>
      </c>
      <c r="C4189" s="68" t="s">
        <v>14</v>
      </c>
      <c r="D4189" t="str">
        <f t="shared" si="65"/>
        <v>m</v>
      </c>
    </row>
    <row r="4190" spans="1:4">
      <c r="A4190" s="68" t="s">
        <v>4136</v>
      </c>
      <c r="B4190" s="68" t="s">
        <v>26017</v>
      </c>
      <c r="C4190" s="68" t="s">
        <v>14</v>
      </c>
      <c r="D4190" t="str">
        <f t="shared" si="65"/>
        <v>m</v>
      </c>
    </row>
    <row r="4191" spans="1:4">
      <c r="A4191" s="68" t="s">
        <v>4137</v>
      </c>
      <c r="B4191" s="68" t="s">
        <v>26018</v>
      </c>
      <c r="C4191" s="68" t="s">
        <v>14</v>
      </c>
      <c r="D4191" t="str">
        <f t="shared" si="65"/>
        <v>m</v>
      </c>
    </row>
    <row r="4192" spans="1:4">
      <c r="A4192" s="68" t="s">
        <v>4138</v>
      </c>
      <c r="B4192" s="68" t="s">
        <v>26018</v>
      </c>
      <c r="C4192" s="68" t="s">
        <v>14</v>
      </c>
      <c r="D4192" t="str">
        <f t="shared" si="65"/>
        <v>m</v>
      </c>
    </row>
    <row r="4193" spans="1:4">
      <c r="A4193" s="68" t="s">
        <v>4139</v>
      </c>
      <c r="B4193" s="68" t="s">
        <v>26019</v>
      </c>
      <c r="C4193" s="68" t="s">
        <v>14</v>
      </c>
      <c r="D4193" t="str">
        <f t="shared" si="65"/>
        <v>m</v>
      </c>
    </row>
    <row r="4194" spans="1:4">
      <c r="A4194" s="68" t="s">
        <v>4140</v>
      </c>
      <c r="B4194" s="68" t="s">
        <v>26019</v>
      </c>
      <c r="C4194" s="68" t="s">
        <v>14</v>
      </c>
      <c r="D4194" t="str">
        <f t="shared" si="65"/>
        <v>m</v>
      </c>
    </row>
    <row r="4195" spans="1:4">
      <c r="A4195" s="68" t="s">
        <v>4141</v>
      </c>
      <c r="B4195" s="68" t="s">
        <v>26020</v>
      </c>
      <c r="C4195" s="68" t="s">
        <v>14</v>
      </c>
      <c r="D4195" t="str">
        <f t="shared" si="65"/>
        <v>m</v>
      </c>
    </row>
    <row r="4196" spans="1:4">
      <c r="A4196" s="68" t="s">
        <v>4142</v>
      </c>
      <c r="B4196" s="68" t="s">
        <v>26020</v>
      </c>
      <c r="C4196" s="68" t="s">
        <v>14</v>
      </c>
      <c r="D4196" t="str">
        <f t="shared" si="65"/>
        <v>m</v>
      </c>
    </row>
    <row r="4197" spans="1:4">
      <c r="A4197" s="68" t="s">
        <v>4143</v>
      </c>
      <c r="B4197" s="68" t="s">
        <v>26021</v>
      </c>
      <c r="C4197" s="68" t="s">
        <v>14</v>
      </c>
      <c r="D4197" t="str">
        <f t="shared" si="65"/>
        <v>m</v>
      </c>
    </row>
    <row r="4198" spans="1:4">
      <c r="A4198" s="68" t="s">
        <v>4144</v>
      </c>
      <c r="B4198" s="68" t="s">
        <v>26021</v>
      </c>
      <c r="C4198" s="68" t="s">
        <v>14</v>
      </c>
      <c r="D4198" t="str">
        <f t="shared" si="65"/>
        <v>m</v>
      </c>
    </row>
    <row r="4199" spans="1:4">
      <c r="A4199" s="68" t="s">
        <v>4145</v>
      </c>
      <c r="B4199" s="68" t="s">
        <v>26022</v>
      </c>
      <c r="C4199" s="68" t="s">
        <v>14</v>
      </c>
      <c r="D4199" t="str">
        <f t="shared" si="65"/>
        <v>m</v>
      </c>
    </row>
    <row r="4200" spans="1:4">
      <c r="A4200" s="68" t="s">
        <v>4146</v>
      </c>
      <c r="B4200" s="68" t="s">
        <v>26022</v>
      </c>
      <c r="C4200" s="68" t="s">
        <v>14</v>
      </c>
      <c r="D4200" t="str">
        <f t="shared" si="65"/>
        <v>m</v>
      </c>
    </row>
    <row r="4201" spans="1:4">
      <c r="A4201" s="68" t="s">
        <v>4147</v>
      </c>
      <c r="B4201" s="68" t="s">
        <v>26023</v>
      </c>
      <c r="C4201" s="68" t="s">
        <v>15</v>
      </c>
      <c r="D4201" t="str">
        <f t="shared" si="65"/>
        <v>un</v>
      </c>
    </row>
    <row r="4202" spans="1:4">
      <c r="A4202" s="68" t="s">
        <v>4148</v>
      </c>
      <c r="B4202" s="68" t="s">
        <v>26023</v>
      </c>
      <c r="C4202" s="68" t="s">
        <v>15</v>
      </c>
      <c r="D4202" t="str">
        <f t="shared" si="65"/>
        <v>un</v>
      </c>
    </row>
    <row r="4203" spans="1:4">
      <c r="A4203" s="68" t="s">
        <v>4149</v>
      </c>
      <c r="B4203" s="68" t="s">
        <v>26024</v>
      </c>
      <c r="C4203" s="68" t="s">
        <v>15</v>
      </c>
      <c r="D4203" t="str">
        <f t="shared" si="65"/>
        <v>un</v>
      </c>
    </row>
    <row r="4204" spans="1:4">
      <c r="A4204" s="68" t="s">
        <v>4150</v>
      </c>
      <c r="B4204" s="68" t="s">
        <v>26024</v>
      </c>
      <c r="C4204" s="68" t="s">
        <v>15</v>
      </c>
      <c r="D4204" t="str">
        <f t="shared" si="65"/>
        <v>un</v>
      </c>
    </row>
    <row r="4205" spans="1:4">
      <c r="A4205" s="68" t="s">
        <v>4151</v>
      </c>
      <c r="B4205" s="68" t="s">
        <v>26025</v>
      </c>
      <c r="C4205" s="68" t="s">
        <v>15</v>
      </c>
      <c r="D4205" t="str">
        <f t="shared" si="65"/>
        <v>un</v>
      </c>
    </row>
    <row r="4206" spans="1:4">
      <c r="A4206" s="68" t="s">
        <v>4152</v>
      </c>
      <c r="B4206" s="68" t="s">
        <v>26025</v>
      </c>
      <c r="C4206" s="68" t="s">
        <v>15</v>
      </c>
      <c r="D4206" t="str">
        <f t="shared" si="65"/>
        <v>un</v>
      </c>
    </row>
    <row r="4207" spans="1:4">
      <c r="A4207" s="68" t="s">
        <v>4153</v>
      </c>
      <c r="B4207" s="68" t="s">
        <v>26026</v>
      </c>
      <c r="C4207" s="68" t="s">
        <v>15</v>
      </c>
      <c r="D4207" t="str">
        <f t="shared" si="65"/>
        <v>un</v>
      </c>
    </row>
    <row r="4208" spans="1:4">
      <c r="A4208" s="68" t="s">
        <v>4154</v>
      </c>
      <c r="B4208" s="68" t="s">
        <v>26026</v>
      </c>
      <c r="C4208" s="68" t="s">
        <v>15</v>
      </c>
      <c r="D4208" t="str">
        <f t="shared" si="65"/>
        <v>un</v>
      </c>
    </row>
    <row r="4209" spans="1:4">
      <c r="A4209" s="68" t="s">
        <v>4155</v>
      </c>
      <c r="B4209" s="68" t="s">
        <v>26027</v>
      </c>
      <c r="C4209" s="68" t="s">
        <v>15</v>
      </c>
      <c r="D4209" t="str">
        <f t="shared" si="65"/>
        <v>un</v>
      </c>
    </row>
    <row r="4210" spans="1:4">
      <c r="A4210" s="68" t="s">
        <v>4156</v>
      </c>
      <c r="B4210" s="68" t="s">
        <v>26027</v>
      </c>
      <c r="C4210" s="68" t="s">
        <v>15</v>
      </c>
      <c r="D4210" t="str">
        <f t="shared" si="65"/>
        <v>un</v>
      </c>
    </row>
    <row r="4211" spans="1:4">
      <c r="A4211" s="68" t="s">
        <v>4157</v>
      </c>
      <c r="B4211" s="68" t="s">
        <v>26028</v>
      </c>
      <c r="C4211" s="68" t="s">
        <v>15</v>
      </c>
      <c r="D4211" t="str">
        <f t="shared" si="65"/>
        <v>un</v>
      </c>
    </row>
    <row r="4212" spans="1:4">
      <c r="A4212" s="68" t="s">
        <v>4158</v>
      </c>
      <c r="B4212" s="68" t="s">
        <v>26028</v>
      </c>
      <c r="C4212" s="68" t="s">
        <v>15</v>
      </c>
      <c r="D4212" t="str">
        <f t="shared" si="65"/>
        <v>un</v>
      </c>
    </row>
    <row r="4213" spans="1:4">
      <c r="A4213" s="68" t="s">
        <v>4159</v>
      </c>
      <c r="B4213" s="68" t="s">
        <v>26029</v>
      </c>
      <c r="C4213" s="68" t="s">
        <v>15</v>
      </c>
      <c r="D4213" t="str">
        <f t="shared" si="65"/>
        <v>un</v>
      </c>
    </row>
    <row r="4214" spans="1:4">
      <c r="A4214" s="68" t="s">
        <v>4160</v>
      </c>
      <c r="B4214" s="68" t="s">
        <v>26029</v>
      </c>
      <c r="C4214" s="68" t="s">
        <v>15</v>
      </c>
      <c r="D4214" t="str">
        <f t="shared" si="65"/>
        <v>un</v>
      </c>
    </row>
    <row r="4215" spans="1:4">
      <c r="A4215" s="68" t="s">
        <v>4161</v>
      </c>
      <c r="B4215" s="68" t="s">
        <v>26030</v>
      </c>
      <c r="C4215" s="68" t="s">
        <v>15</v>
      </c>
      <c r="D4215" t="str">
        <f t="shared" si="65"/>
        <v>un</v>
      </c>
    </row>
    <row r="4216" spans="1:4">
      <c r="A4216" s="68" t="s">
        <v>4162</v>
      </c>
      <c r="B4216" s="68" t="s">
        <v>26030</v>
      </c>
      <c r="C4216" s="68" t="s">
        <v>15</v>
      </c>
      <c r="D4216" t="str">
        <f t="shared" si="65"/>
        <v>un</v>
      </c>
    </row>
    <row r="4217" spans="1:4">
      <c r="A4217" s="68" t="s">
        <v>4163</v>
      </c>
      <c r="B4217" s="68" t="s">
        <v>26031</v>
      </c>
      <c r="C4217" s="68" t="s">
        <v>15</v>
      </c>
      <c r="D4217" t="str">
        <f t="shared" si="65"/>
        <v>un</v>
      </c>
    </row>
    <row r="4218" spans="1:4">
      <c r="A4218" s="68" t="s">
        <v>4164</v>
      </c>
      <c r="B4218" s="68" t="s">
        <v>26031</v>
      </c>
      <c r="C4218" s="68" t="s">
        <v>15</v>
      </c>
      <c r="D4218" t="str">
        <f t="shared" si="65"/>
        <v>un</v>
      </c>
    </row>
    <row r="4219" spans="1:4">
      <c r="A4219" s="68" t="s">
        <v>4165</v>
      </c>
      <c r="B4219" s="68" t="s">
        <v>26032</v>
      </c>
      <c r="C4219" s="68" t="s">
        <v>15</v>
      </c>
      <c r="D4219" t="str">
        <f t="shared" si="65"/>
        <v>un</v>
      </c>
    </row>
    <row r="4220" spans="1:4">
      <c r="A4220" s="68" t="s">
        <v>4166</v>
      </c>
      <c r="B4220" s="68" t="s">
        <v>26032</v>
      </c>
      <c r="C4220" s="68" t="s">
        <v>15</v>
      </c>
      <c r="D4220" t="str">
        <f t="shared" si="65"/>
        <v>un</v>
      </c>
    </row>
    <row r="4221" spans="1:4">
      <c r="A4221" s="68" t="s">
        <v>4167</v>
      </c>
      <c r="B4221" s="68" t="s">
        <v>26033</v>
      </c>
      <c r="C4221" s="68" t="s">
        <v>15</v>
      </c>
      <c r="D4221" t="str">
        <f t="shared" si="65"/>
        <v>un</v>
      </c>
    </row>
    <row r="4222" spans="1:4">
      <c r="A4222" s="68" t="s">
        <v>4168</v>
      </c>
      <c r="B4222" s="68" t="s">
        <v>26033</v>
      </c>
      <c r="C4222" s="68" t="s">
        <v>15</v>
      </c>
      <c r="D4222" t="str">
        <f t="shared" si="65"/>
        <v>un</v>
      </c>
    </row>
    <row r="4223" spans="1:4">
      <c r="A4223" s="68" t="s">
        <v>4169</v>
      </c>
      <c r="B4223" s="68" t="s">
        <v>26034</v>
      </c>
      <c r="C4223" s="68" t="s">
        <v>15</v>
      </c>
      <c r="D4223" t="str">
        <f t="shared" si="65"/>
        <v>un</v>
      </c>
    </row>
    <row r="4224" spans="1:4">
      <c r="A4224" s="68" t="s">
        <v>4170</v>
      </c>
      <c r="B4224" s="68" t="s">
        <v>26034</v>
      </c>
      <c r="C4224" s="68" t="s">
        <v>15</v>
      </c>
      <c r="D4224" t="str">
        <f t="shared" si="65"/>
        <v>un</v>
      </c>
    </row>
    <row r="4225" spans="1:4">
      <c r="A4225" s="68" t="s">
        <v>4171</v>
      </c>
      <c r="B4225" s="68" t="s">
        <v>26035</v>
      </c>
      <c r="C4225" s="68" t="s">
        <v>15</v>
      </c>
      <c r="D4225" t="str">
        <f t="shared" si="65"/>
        <v>un</v>
      </c>
    </row>
    <row r="4226" spans="1:4">
      <c r="A4226" s="68" t="s">
        <v>4172</v>
      </c>
      <c r="B4226" s="68" t="s">
        <v>26035</v>
      </c>
      <c r="C4226" s="68" t="s">
        <v>15</v>
      </c>
      <c r="D4226" t="str">
        <f t="shared" si="65"/>
        <v>un</v>
      </c>
    </row>
    <row r="4227" spans="1:4">
      <c r="A4227" s="68" t="s">
        <v>4173</v>
      </c>
      <c r="B4227" s="68" t="s">
        <v>26036</v>
      </c>
      <c r="C4227" s="68" t="s">
        <v>15</v>
      </c>
      <c r="D4227" t="str">
        <f t="shared" si="65"/>
        <v>un</v>
      </c>
    </row>
    <row r="4228" spans="1:4">
      <c r="A4228" s="68" t="s">
        <v>4174</v>
      </c>
      <c r="B4228" s="68" t="s">
        <v>26036</v>
      </c>
      <c r="C4228" s="68" t="s">
        <v>15</v>
      </c>
      <c r="D4228" t="str">
        <f t="shared" si="65"/>
        <v>un</v>
      </c>
    </row>
    <row r="4229" spans="1:4">
      <c r="A4229" s="68" t="s">
        <v>4175</v>
      </c>
      <c r="B4229" s="68" t="s">
        <v>26037</v>
      </c>
      <c r="C4229" s="68" t="s">
        <v>15</v>
      </c>
      <c r="D4229" t="str">
        <f t="shared" si="65"/>
        <v>un</v>
      </c>
    </row>
    <row r="4230" spans="1:4">
      <c r="A4230" s="68" t="s">
        <v>4176</v>
      </c>
      <c r="B4230" s="68" t="s">
        <v>26037</v>
      </c>
      <c r="C4230" s="68" t="s">
        <v>15</v>
      </c>
      <c r="D4230" t="str">
        <f t="shared" si="65"/>
        <v>un</v>
      </c>
    </row>
    <row r="4231" spans="1:4">
      <c r="A4231" s="68" t="s">
        <v>4177</v>
      </c>
      <c r="B4231" s="68" t="s">
        <v>26038</v>
      </c>
      <c r="C4231" s="68" t="s">
        <v>15</v>
      </c>
      <c r="D4231" t="str">
        <f t="shared" ref="D4231:D4294" si="66">LOWER(C4231)</f>
        <v>un</v>
      </c>
    </row>
    <row r="4232" spans="1:4">
      <c r="A4232" s="68" t="s">
        <v>4178</v>
      </c>
      <c r="B4232" s="68" t="s">
        <v>26038</v>
      </c>
      <c r="C4232" s="68" t="s">
        <v>15</v>
      </c>
      <c r="D4232" t="str">
        <f t="shared" si="66"/>
        <v>un</v>
      </c>
    </row>
    <row r="4233" spans="1:4">
      <c r="A4233" s="68" t="s">
        <v>4179</v>
      </c>
      <c r="B4233" s="68" t="s">
        <v>26039</v>
      </c>
      <c r="C4233" s="68" t="s">
        <v>15</v>
      </c>
      <c r="D4233" t="str">
        <f t="shared" si="66"/>
        <v>un</v>
      </c>
    </row>
    <row r="4234" spans="1:4">
      <c r="A4234" s="68" t="s">
        <v>4180</v>
      </c>
      <c r="B4234" s="68" t="s">
        <v>26039</v>
      </c>
      <c r="C4234" s="68" t="s">
        <v>15</v>
      </c>
      <c r="D4234" t="str">
        <f t="shared" si="66"/>
        <v>un</v>
      </c>
    </row>
    <row r="4235" spans="1:4">
      <c r="A4235" s="68" t="s">
        <v>4181</v>
      </c>
      <c r="B4235" s="68" t="s">
        <v>26040</v>
      </c>
      <c r="C4235" s="68" t="s">
        <v>15</v>
      </c>
      <c r="D4235" t="str">
        <f t="shared" si="66"/>
        <v>un</v>
      </c>
    </row>
    <row r="4236" spans="1:4">
      <c r="A4236" s="68" t="s">
        <v>4182</v>
      </c>
      <c r="B4236" s="68" t="s">
        <v>26040</v>
      </c>
      <c r="C4236" s="68" t="s">
        <v>15</v>
      </c>
      <c r="D4236" t="str">
        <f t="shared" si="66"/>
        <v>un</v>
      </c>
    </row>
    <row r="4237" spans="1:4">
      <c r="A4237" s="68" t="s">
        <v>4183</v>
      </c>
      <c r="B4237" s="68" t="s">
        <v>26041</v>
      </c>
      <c r="C4237" s="68" t="s">
        <v>15</v>
      </c>
      <c r="D4237" t="str">
        <f t="shared" si="66"/>
        <v>un</v>
      </c>
    </row>
    <row r="4238" spans="1:4">
      <c r="A4238" s="68" t="s">
        <v>4184</v>
      </c>
      <c r="B4238" s="68" t="s">
        <v>26041</v>
      </c>
      <c r="C4238" s="68" t="s">
        <v>15</v>
      </c>
      <c r="D4238" t="str">
        <f t="shared" si="66"/>
        <v>un</v>
      </c>
    </row>
    <row r="4239" spans="1:4">
      <c r="A4239" s="68" t="s">
        <v>4185</v>
      </c>
      <c r="B4239" s="68" t="s">
        <v>26042</v>
      </c>
      <c r="C4239" s="68" t="s">
        <v>15</v>
      </c>
      <c r="D4239" t="str">
        <f t="shared" si="66"/>
        <v>un</v>
      </c>
    </row>
    <row r="4240" spans="1:4">
      <c r="A4240" s="68" t="s">
        <v>4186</v>
      </c>
      <c r="B4240" s="68" t="s">
        <v>26042</v>
      </c>
      <c r="C4240" s="68" t="s">
        <v>15</v>
      </c>
      <c r="D4240" t="str">
        <f t="shared" si="66"/>
        <v>un</v>
      </c>
    </row>
    <row r="4241" spans="1:4">
      <c r="A4241" s="68" t="s">
        <v>4187</v>
      </c>
      <c r="B4241" s="68" t="s">
        <v>26043</v>
      </c>
      <c r="C4241" s="68" t="s">
        <v>15</v>
      </c>
      <c r="D4241" t="str">
        <f t="shared" si="66"/>
        <v>un</v>
      </c>
    </row>
    <row r="4242" spans="1:4">
      <c r="A4242" s="68" t="s">
        <v>4188</v>
      </c>
      <c r="B4242" s="68" t="s">
        <v>26043</v>
      </c>
      <c r="C4242" s="68" t="s">
        <v>15</v>
      </c>
      <c r="D4242" t="str">
        <f t="shared" si="66"/>
        <v>un</v>
      </c>
    </row>
    <row r="4243" spans="1:4">
      <c r="A4243" s="68" t="s">
        <v>4189</v>
      </c>
      <c r="B4243" s="68" t="s">
        <v>26044</v>
      </c>
      <c r="C4243" s="68" t="s">
        <v>15</v>
      </c>
      <c r="D4243" t="str">
        <f t="shared" si="66"/>
        <v>un</v>
      </c>
    </row>
    <row r="4244" spans="1:4">
      <c r="A4244" s="68" t="s">
        <v>4190</v>
      </c>
      <c r="B4244" s="68" t="s">
        <v>26044</v>
      </c>
      <c r="C4244" s="68" t="s">
        <v>15</v>
      </c>
      <c r="D4244" t="str">
        <f t="shared" si="66"/>
        <v>un</v>
      </c>
    </row>
    <row r="4245" spans="1:4">
      <c r="A4245" s="68" t="s">
        <v>4191</v>
      </c>
      <c r="B4245" s="68" t="s">
        <v>26045</v>
      </c>
      <c r="C4245" s="68" t="s">
        <v>15</v>
      </c>
      <c r="D4245" t="str">
        <f t="shared" si="66"/>
        <v>un</v>
      </c>
    </row>
    <row r="4246" spans="1:4">
      <c r="A4246" s="68" t="s">
        <v>4192</v>
      </c>
      <c r="B4246" s="68" t="s">
        <v>26045</v>
      </c>
      <c r="C4246" s="68" t="s">
        <v>15</v>
      </c>
      <c r="D4246" t="str">
        <f t="shared" si="66"/>
        <v>un</v>
      </c>
    </row>
    <row r="4247" spans="1:4">
      <c r="A4247" s="68" t="s">
        <v>4193</v>
      </c>
      <c r="B4247" s="68" t="s">
        <v>26046</v>
      </c>
      <c r="C4247" s="68" t="s">
        <v>15</v>
      </c>
      <c r="D4247" t="str">
        <f t="shared" si="66"/>
        <v>un</v>
      </c>
    </row>
    <row r="4248" spans="1:4">
      <c r="A4248" s="68" t="s">
        <v>4194</v>
      </c>
      <c r="B4248" s="68" t="s">
        <v>26046</v>
      </c>
      <c r="C4248" s="68" t="s">
        <v>15</v>
      </c>
      <c r="D4248" t="str">
        <f t="shared" si="66"/>
        <v>un</v>
      </c>
    </row>
    <row r="4249" spans="1:4">
      <c r="A4249" s="68" t="s">
        <v>4195</v>
      </c>
      <c r="B4249" s="68" t="s">
        <v>26047</v>
      </c>
      <c r="C4249" s="68" t="s">
        <v>15</v>
      </c>
      <c r="D4249" t="str">
        <f t="shared" si="66"/>
        <v>un</v>
      </c>
    </row>
    <row r="4250" spans="1:4">
      <c r="A4250" s="68" t="s">
        <v>4196</v>
      </c>
      <c r="B4250" s="68" t="s">
        <v>26047</v>
      </c>
      <c r="C4250" s="68" t="s">
        <v>15</v>
      </c>
      <c r="D4250" t="str">
        <f t="shared" si="66"/>
        <v>un</v>
      </c>
    </row>
    <row r="4251" spans="1:4">
      <c r="A4251" s="68" t="s">
        <v>4197</v>
      </c>
      <c r="B4251" s="68" t="s">
        <v>26048</v>
      </c>
      <c r="C4251" s="68" t="s">
        <v>15</v>
      </c>
      <c r="D4251" t="str">
        <f t="shared" si="66"/>
        <v>un</v>
      </c>
    </row>
    <row r="4252" spans="1:4">
      <c r="A4252" s="68" t="s">
        <v>4198</v>
      </c>
      <c r="B4252" s="68" t="s">
        <v>26048</v>
      </c>
      <c r="C4252" s="68" t="s">
        <v>15</v>
      </c>
      <c r="D4252" t="str">
        <f t="shared" si="66"/>
        <v>un</v>
      </c>
    </row>
    <row r="4253" spans="1:4">
      <c r="A4253" s="68" t="s">
        <v>4199</v>
      </c>
      <c r="B4253" s="68" t="s">
        <v>26049</v>
      </c>
      <c r="C4253" s="68" t="s">
        <v>14</v>
      </c>
      <c r="D4253" t="str">
        <f t="shared" si="66"/>
        <v>m</v>
      </c>
    </row>
    <row r="4254" spans="1:4">
      <c r="A4254" s="68" t="s">
        <v>4200</v>
      </c>
      <c r="B4254" s="68" t="s">
        <v>26049</v>
      </c>
      <c r="C4254" s="68" t="s">
        <v>14</v>
      </c>
      <c r="D4254" t="str">
        <f t="shared" si="66"/>
        <v>m</v>
      </c>
    </row>
    <row r="4255" spans="1:4">
      <c r="A4255" s="68" t="s">
        <v>4201</v>
      </c>
      <c r="B4255" s="68" t="s">
        <v>26050</v>
      </c>
      <c r="C4255" s="68" t="s">
        <v>14</v>
      </c>
      <c r="D4255" t="str">
        <f t="shared" si="66"/>
        <v>m</v>
      </c>
    </row>
    <row r="4256" spans="1:4">
      <c r="A4256" s="68" t="s">
        <v>4202</v>
      </c>
      <c r="B4256" s="68" t="s">
        <v>26050</v>
      </c>
      <c r="C4256" s="68" t="s">
        <v>14</v>
      </c>
      <c r="D4256" t="str">
        <f t="shared" si="66"/>
        <v>m</v>
      </c>
    </row>
    <row r="4257" spans="1:4">
      <c r="A4257" s="68" t="s">
        <v>4203</v>
      </c>
      <c r="B4257" s="68" t="s">
        <v>26051</v>
      </c>
      <c r="C4257" s="68" t="s">
        <v>14</v>
      </c>
      <c r="D4257" t="str">
        <f t="shared" si="66"/>
        <v>m</v>
      </c>
    </row>
    <row r="4258" spans="1:4">
      <c r="A4258" s="68" t="s">
        <v>4204</v>
      </c>
      <c r="B4258" s="68" t="s">
        <v>26051</v>
      </c>
      <c r="C4258" s="68" t="s">
        <v>14</v>
      </c>
      <c r="D4258" t="str">
        <f t="shared" si="66"/>
        <v>m</v>
      </c>
    </row>
    <row r="4259" spans="1:4">
      <c r="A4259" s="68" t="s">
        <v>4205</v>
      </c>
      <c r="B4259" s="68" t="s">
        <v>26052</v>
      </c>
      <c r="C4259" s="68" t="s">
        <v>14</v>
      </c>
      <c r="D4259" t="str">
        <f t="shared" si="66"/>
        <v>m</v>
      </c>
    </row>
    <row r="4260" spans="1:4">
      <c r="A4260" s="68" t="s">
        <v>4206</v>
      </c>
      <c r="B4260" s="68" t="s">
        <v>26052</v>
      </c>
      <c r="C4260" s="68" t="s">
        <v>14</v>
      </c>
      <c r="D4260" t="str">
        <f t="shared" si="66"/>
        <v>m</v>
      </c>
    </row>
    <row r="4261" spans="1:4">
      <c r="A4261" s="68" t="s">
        <v>4207</v>
      </c>
      <c r="B4261" s="68" t="s">
        <v>26053</v>
      </c>
      <c r="C4261" s="68" t="s">
        <v>14</v>
      </c>
      <c r="D4261" t="str">
        <f t="shared" si="66"/>
        <v>m</v>
      </c>
    </row>
    <row r="4262" spans="1:4">
      <c r="A4262" s="68" t="s">
        <v>4208</v>
      </c>
      <c r="B4262" s="68" t="s">
        <v>26053</v>
      </c>
      <c r="C4262" s="68" t="s">
        <v>14</v>
      </c>
      <c r="D4262" t="str">
        <f t="shared" si="66"/>
        <v>m</v>
      </c>
    </row>
    <row r="4263" spans="1:4">
      <c r="A4263" s="68" t="s">
        <v>4209</v>
      </c>
      <c r="B4263" s="68" t="s">
        <v>26054</v>
      </c>
      <c r="C4263" s="68" t="s">
        <v>14</v>
      </c>
      <c r="D4263" t="str">
        <f t="shared" si="66"/>
        <v>m</v>
      </c>
    </row>
    <row r="4264" spans="1:4">
      <c r="A4264" s="68" t="s">
        <v>4210</v>
      </c>
      <c r="B4264" s="68" t="s">
        <v>26054</v>
      </c>
      <c r="C4264" s="68" t="s">
        <v>14</v>
      </c>
      <c r="D4264" t="str">
        <f t="shared" si="66"/>
        <v>m</v>
      </c>
    </row>
    <row r="4265" spans="1:4">
      <c r="A4265" s="68" t="s">
        <v>4211</v>
      </c>
      <c r="B4265" s="68" t="s">
        <v>26055</v>
      </c>
      <c r="C4265" s="68" t="s">
        <v>14</v>
      </c>
      <c r="D4265" t="str">
        <f t="shared" si="66"/>
        <v>m</v>
      </c>
    </row>
    <row r="4266" spans="1:4">
      <c r="A4266" s="68" t="s">
        <v>4212</v>
      </c>
      <c r="B4266" s="68" t="s">
        <v>26055</v>
      </c>
      <c r="C4266" s="68" t="s">
        <v>14</v>
      </c>
      <c r="D4266" t="str">
        <f t="shared" si="66"/>
        <v>m</v>
      </c>
    </row>
    <row r="4267" spans="1:4">
      <c r="A4267" s="68" t="s">
        <v>4213</v>
      </c>
      <c r="B4267" s="68" t="s">
        <v>26056</v>
      </c>
      <c r="C4267" s="68" t="s">
        <v>14</v>
      </c>
      <c r="D4267" t="str">
        <f t="shared" si="66"/>
        <v>m</v>
      </c>
    </row>
    <row r="4268" spans="1:4">
      <c r="A4268" s="68" t="s">
        <v>4214</v>
      </c>
      <c r="B4268" s="68" t="s">
        <v>26056</v>
      </c>
      <c r="C4268" s="68" t="s">
        <v>14</v>
      </c>
      <c r="D4268" t="str">
        <f t="shared" si="66"/>
        <v>m</v>
      </c>
    </row>
    <row r="4269" spans="1:4">
      <c r="A4269" s="68" t="s">
        <v>4215</v>
      </c>
      <c r="B4269" s="68" t="s">
        <v>26057</v>
      </c>
      <c r="C4269" s="68" t="s">
        <v>14</v>
      </c>
      <c r="D4269" t="str">
        <f t="shared" si="66"/>
        <v>m</v>
      </c>
    </row>
    <row r="4270" spans="1:4">
      <c r="A4270" s="68" t="s">
        <v>4216</v>
      </c>
      <c r="B4270" s="68" t="s">
        <v>26057</v>
      </c>
      <c r="C4270" s="68" t="s">
        <v>14</v>
      </c>
      <c r="D4270" t="str">
        <f t="shared" si="66"/>
        <v>m</v>
      </c>
    </row>
    <row r="4271" spans="1:4">
      <c r="A4271" s="68" t="s">
        <v>4217</v>
      </c>
      <c r="B4271" s="68" t="s">
        <v>26058</v>
      </c>
      <c r="C4271" s="68" t="s">
        <v>14</v>
      </c>
      <c r="D4271" t="str">
        <f t="shared" si="66"/>
        <v>m</v>
      </c>
    </row>
    <row r="4272" spans="1:4">
      <c r="A4272" s="68" t="s">
        <v>4218</v>
      </c>
      <c r="B4272" s="68" t="s">
        <v>26058</v>
      </c>
      <c r="C4272" s="68" t="s">
        <v>14</v>
      </c>
      <c r="D4272" t="str">
        <f t="shared" si="66"/>
        <v>m</v>
      </c>
    </row>
    <row r="4273" spans="1:4">
      <c r="A4273" s="68" t="s">
        <v>4219</v>
      </c>
      <c r="B4273" s="68" t="s">
        <v>26059</v>
      </c>
      <c r="C4273" s="68" t="s">
        <v>14</v>
      </c>
      <c r="D4273" t="str">
        <f t="shared" si="66"/>
        <v>m</v>
      </c>
    </row>
    <row r="4274" spans="1:4">
      <c r="A4274" s="68" t="s">
        <v>4220</v>
      </c>
      <c r="B4274" s="68" t="s">
        <v>26059</v>
      </c>
      <c r="C4274" s="68" t="s">
        <v>14</v>
      </c>
      <c r="D4274" t="str">
        <f t="shared" si="66"/>
        <v>m</v>
      </c>
    </row>
    <row r="4275" spans="1:4">
      <c r="A4275" s="68" t="s">
        <v>4221</v>
      </c>
      <c r="B4275" s="68" t="s">
        <v>26060</v>
      </c>
      <c r="C4275" s="68" t="s">
        <v>14</v>
      </c>
      <c r="D4275" t="str">
        <f t="shared" si="66"/>
        <v>m</v>
      </c>
    </row>
    <row r="4276" spans="1:4">
      <c r="A4276" s="68" t="s">
        <v>4222</v>
      </c>
      <c r="B4276" s="68" t="s">
        <v>26060</v>
      </c>
      <c r="C4276" s="68" t="s">
        <v>14</v>
      </c>
      <c r="D4276" t="str">
        <f t="shared" si="66"/>
        <v>m</v>
      </c>
    </row>
    <row r="4277" spans="1:4">
      <c r="A4277" s="68" t="s">
        <v>4223</v>
      </c>
      <c r="B4277" s="68" t="s">
        <v>26061</v>
      </c>
      <c r="C4277" s="68" t="s">
        <v>14</v>
      </c>
      <c r="D4277" t="str">
        <f t="shared" si="66"/>
        <v>m</v>
      </c>
    </row>
    <row r="4278" spans="1:4">
      <c r="A4278" s="68" t="s">
        <v>4224</v>
      </c>
      <c r="B4278" s="68" t="s">
        <v>26061</v>
      </c>
      <c r="C4278" s="68" t="s">
        <v>14</v>
      </c>
      <c r="D4278" t="str">
        <f t="shared" si="66"/>
        <v>m</v>
      </c>
    </row>
    <row r="4279" spans="1:4">
      <c r="A4279" s="68" t="s">
        <v>4225</v>
      </c>
      <c r="B4279" s="68" t="s">
        <v>26062</v>
      </c>
      <c r="C4279" s="68" t="s">
        <v>14</v>
      </c>
      <c r="D4279" t="str">
        <f t="shared" si="66"/>
        <v>m</v>
      </c>
    </row>
    <row r="4280" spans="1:4">
      <c r="A4280" s="68" t="s">
        <v>4226</v>
      </c>
      <c r="B4280" s="68" t="s">
        <v>26062</v>
      </c>
      <c r="C4280" s="68" t="s">
        <v>14</v>
      </c>
      <c r="D4280" t="str">
        <f t="shared" si="66"/>
        <v>m</v>
      </c>
    </row>
    <row r="4281" spans="1:4">
      <c r="A4281" s="68" t="s">
        <v>4227</v>
      </c>
      <c r="B4281" s="68" t="s">
        <v>26063</v>
      </c>
      <c r="C4281" s="68" t="s">
        <v>14</v>
      </c>
      <c r="D4281" t="str">
        <f t="shared" si="66"/>
        <v>m</v>
      </c>
    </row>
    <row r="4282" spans="1:4">
      <c r="A4282" s="68" t="s">
        <v>4228</v>
      </c>
      <c r="B4282" s="68" t="s">
        <v>26063</v>
      </c>
      <c r="C4282" s="68" t="s">
        <v>14</v>
      </c>
      <c r="D4282" t="str">
        <f t="shared" si="66"/>
        <v>m</v>
      </c>
    </row>
    <row r="4283" spans="1:4">
      <c r="A4283" s="68" t="s">
        <v>4229</v>
      </c>
      <c r="B4283" s="68" t="s">
        <v>26064</v>
      </c>
      <c r="C4283" s="68" t="s">
        <v>14</v>
      </c>
      <c r="D4283" t="str">
        <f t="shared" si="66"/>
        <v>m</v>
      </c>
    </row>
    <row r="4284" spans="1:4">
      <c r="A4284" s="68" t="s">
        <v>4230</v>
      </c>
      <c r="B4284" s="68" t="s">
        <v>26064</v>
      </c>
      <c r="C4284" s="68" t="s">
        <v>14</v>
      </c>
      <c r="D4284" t="str">
        <f t="shared" si="66"/>
        <v>m</v>
      </c>
    </row>
    <row r="4285" spans="1:4">
      <c r="A4285" s="68" t="s">
        <v>4231</v>
      </c>
      <c r="B4285" s="68" t="s">
        <v>26065</v>
      </c>
      <c r="C4285" s="68" t="s">
        <v>14</v>
      </c>
      <c r="D4285" t="str">
        <f t="shared" si="66"/>
        <v>m</v>
      </c>
    </row>
    <row r="4286" spans="1:4">
      <c r="A4286" s="68" t="s">
        <v>4232</v>
      </c>
      <c r="B4286" s="68" t="s">
        <v>26065</v>
      </c>
      <c r="C4286" s="68" t="s">
        <v>14</v>
      </c>
      <c r="D4286" t="str">
        <f t="shared" si="66"/>
        <v>m</v>
      </c>
    </row>
    <row r="4287" spans="1:4">
      <c r="A4287" s="68" t="s">
        <v>4233</v>
      </c>
      <c r="B4287" s="68" t="s">
        <v>26066</v>
      </c>
      <c r="C4287" s="68" t="s">
        <v>14</v>
      </c>
      <c r="D4287" t="str">
        <f t="shared" si="66"/>
        <v>m</v>
      </c>
    </row>
    <row r="4288" spans="1:4">
      <c r="A4288" s="68" t="s">
        <v>4234</v>
      </c>
      <c r="B4288" s="68" t="s">
        <v>26066</v>
      </c>
      <c r="C4288" s="68" t="s">
        <v>14</v>
      </c>
      <c r="D4288" t="str">
        <f t="shared" si="66"/>
        <v>m</v>
      </c>
    </row>
    <row r="4289" spans="1:4">
      <c r="A4289" s="68" t="s">
        <v>4235</v>
      </c>
      <c r="B4289" s="68" t="s">
        <v>26067</v>
      </c>
      <c r="C4289" s="68" t="s">
        <v>14</v>
      </c>
      <c r="D4289" t="str">
        <f t="shared" si="66"/>
        <v>m</v>
      </c>
    </row>
    <row r="4290" spans="1:4">
      <c r="A4290" s="68" t="s">
        <v>4236</v>
      </c>
      <c r="B4290" s="68" t="s">
        <v>26067</v>
      </c>
      <c r="C4290" s="68" t="s">
        <v>14</v>
      </c>
      <c r="D4290" t="str">
        <f t="shared" si="66"/>
        <v>m</v>
      </c>
    </row>
    <row r="4291" spans="1:4">
      <c r="A4291" s="68" t="s">
        <v>4237</v>
      </c>
      <c r="B4291" s="68" t="s">
        <v>26068</v>
      </c>
      <c r="C4291" s="68" t="s">
        <v>14</v>
      </c>
      <c r="D4291" t="str">
        <f t="shared" si="66"/>
        <v>m</v>
      </c>
    </row>
    <row r="4292" spans="1:4">
      <c r="A4292" s="68" t="s">
        <v>4238</v>
      </c>
      <c r="B4292" s="68" t="s">
        <v>26068</v>
      </c>
      <c r="C4292" s="68" t="s">
        <v>14</v>
      </c>
      <c r="D4292" t="str">
        <f t="shared" si="66"/>
        <v>m</v>
      </c>
    </row>
    <row r="4293" spans="1:4">
      <c r="A4293" s="68" t="s">
        <v>4239</v>
      </c>
      <c r="B4293" s="68" t="s">
        <v>26069</v>
      </c>
      <c r="C4293" s="68" t="s">
        <v>14</v>
      </c>
      <c r="D4293" t="str">
        <f t="shared" si="66"/>
        <v>m</v>
      </c>
    </row>
    <row r="4294" spans="1:4">
      <c r="A4294" s="68" t="s">
        <v>4240</v>
      </c>
      <c r="B4294" s="68" t="s">
        <v>26069</v>
      </c>
      <c r="C4294" s="68" t="s">
        <v>14</v>
      </c>
      <c r="D4294" t="str">
        <f t="shared" si="66"/>
        <v>m</v>
      </c>
    </row>
    <row r="4295" spans="1:4">
      <c r="A4295" s="68" t="s">
        <v>4241</v>
      </c>
      <c r="B4295" s="68" t="s">
        <v>26070</v>
      </c>
      <c r="C4295" s="68" t="s">
        <v>14</v>
      </c>
      <c r="D4295" t="str">
        <f t="shared" ref="D4295:D4358" si="67">LOWER(C4295)</f>
        <v>m</v>
      </c>
    </row>
    <row r="4296" spans="1:4">
      <c r="A4296" s="68" t="s">
        <v>4242</v>
      </c>
      <c r="B4296" s="68" t="s">
        <v>26070</v>
      </c>
      <c r="C4296" s="68" t="s">
        <v>14</v>
      </c>
      <c r="D4296" t="str">
        <f t="shared" si="67"/>
        <v>m</v>
      </c>
    </row>
    <row r="4297" spans="1:4">
      <c r="A4297" s="68" t="s">
        <v>4243</v>
      </c>
      <c r="B4297" s="68" t="s">
        <v>26071</v>
      </c>
      <c r="C4297" s="68" t="s">
        <v>14</v>
      </c>
      <c r="D4297" t="str">
        <f t="shared" si="67"/>
        <v>m</v>
      </c>
    </row>
    <row r="4298" spans="1:4">
      <c r="A4298" s="68" t="s">
        <v>4244</v>
      </c>
      <c r="B4298" s="68" t="s">
        <v>26071</v>
      </c>
      <c r="C4298" s="68" t="s">
        <v>14</v>
      </c>
      <c r="D4298" t="str">
        <f t="shared" si="67"/>
        <v>m</v>
      </c>
    </row>
    <row r="4299" spans="1:4">
      <c r="A4299" s="68" t="s">
        <v>4245</v>
      </c>
      <c r="B4299" s="68" t="s">
        <v>26072</v>
      </c>
      <c r="C4299" s="68" t="s">
        <v>14</v>
      </c>
      <c r="D4299" t="str">
        <f t="shared" si="67"/>
        <v>m</v>
      </c>
    </row>
    <row r="4300" spans="1:4">
      <c r="A4300" s="68" t="s">
        <v>4246</v>
      </c>
      <c r="B4300" s="68" t="s">
        <v>26072</v>
      </c>
      <c r="C4300" s="68" t="s">
        <v>14</v>
      </c>
      <c r="D4300" t="str">
        <f t="shared" si="67"/>
        <v>m</v>
      </c>
    </row>
    <row r="4301" spans="1:4">
      <c r="A4301" s="68" t="s">
        <v>4247</v>
      </c>
      <c r="B4301" s="68" t="s">
        <v>26073</v>
      </c>
      <c r="C4301" s="68" t="s">
        <v>14</v>
      </c>
      <c r="D4301" t="str">
        <f t="shared" si="67"/>
        <v>m</v>
      </c>
    </row>
    <row r="4302" spans="1:4">
      <c r="A4302" s="68" t="s">
        <v>4248</v>
      </c>
      <c r="B4302" s="68" t="s">
        <v>26073</v>
      </c>
      <c r="C4302" s="68" t="s">
        <v>14</v>
      </c>
      <c r="D4302" t="str">
        <f t="shared" si="67"/>
        <v>m</v>
      </c>
    </row>
    <row r="4303" spans="1:4">
      <c r="A4303" s="68" t="s">
        <v>4249</v>
      </c>
      <c r="B4303" s="68" t="s">
        <v>26074</v>
      </c>
      <c r="C4303" s="68" t="s">
        <v>14</v>
      </c>
      <c r="D4303" t="str">
        <f t="shared" si="67"/>
        <v>m</v>
      </c>
    </row>
    <row r="4304" spans="1:4">
      <c r="A4304" s="68" t="s">
        <v>4250</v>
      </c>
      <c r="B4304" s="68" t="s">
        <v>26074</v>
      </c>
      <c r="C4304" s="68" t="s">
        <v>14</v>
      </c>
      <c r="D4304" t="str">
        <f t="shared" si="67"/>
        <v>m</v>
      </c>
    </row>
    <row r="4305" spans="1:4">
      <c r="A4305" s="68" t="s">
        <v>4251</v>
      </c>
      <c r="B4305" s="68" t="s">
        <v>26075</v>
      </c>
      <c r="C4305" s="68" t="s">
        <v>14</v>
      </c>
      <c r="D4305" t="str">
        <f t="shared" si="67"/>
        <v>m</v>
      </c>
    </row>
    <row r="4306" spans="1:4">
      <c r="A4306" s="68" t="s">
        <v>4252</v>
      </c>
      <c r="B4306" s="68" t="s">
        <v>26075</v>
      </c>
      <c r="C4306" s="68" t="s">
        <v>14</v>
      </c>
      <c r="D4306" t="str">
        <f t="shared" si="67"/>
        <v>m</v>
      </c>
    </row>
    <row r="4307" spans="1:4">
      <c r="A4307" s="68" t="s">
        <v>4253</v>
      </c>
      <c r="B4307" s="68" t="s">
        <v>26076</v>
      </c>
      <c r="C4307" s="68" t="s">
        <v>14</v>
      </c>
      <c r="D4307" t="str">
        <f t="shared" si="67"/>
        <v>m</v>
      </c>
    </row>
    <row r="4308" spans="1:4">
      <c r="A4308" s="68" t="s">
        <v>4254</v>
      </c>
      <c r="B4308" s="68" t="s">
        <v>26076</v>
      </c>
      <c r="C4308" s="68" t="s">
        <v>14</v>
      </c>
      <c r="D4308" t="str">
        <f t="shared" si="67"/>
        <v>m</v>
      </c>
    </row>
    <row r="4309" spans="1:4">
      <c r="A4309" s="68" t="s">
        <v>4255</v>
      </c>
      <c r="B4309" s="68" t="s">
        <v>26077</v>
      </c>
      <c r="C4309" s="68" t="s">
        <v>14</v>
      </c>
      <c r="D4309" t="str">
        <f t="shared" si="67"/>
        <v>m</v>
      </c>
    </row>
    <row r="4310" spans="1:4">
      <c r="A4310" s="68" t="s">
        <v>4256</v>
      </c>
      <c r="B4310" s="68" t="s">
        <v>26077</v>
      </c>
      <c r="C4310" s="68" t="s">
        <v>14</v>
      </c>
      <c r="D4310" t="str">
        <f t="shared" si="67"/>
        <v>m</v>
      </c>
    </row>
    <row r="4311" spans="1:4">
      <c r="A4311" s="68" t="s">
        <v>4257</v>
      </c>
      <c r="B4311" s="68" t="s">
        <v>26078</v>
      </c>
      <c r="C4311" s="68" t="s">
        <v>14</v>
      </c>
      <c r="D4311" t="str">
        <f t="shared" si="67"/>
        <v>m</v>
      </c>
    </row>
    <row r="4312" spans="1:4">
      <c r="A4312" s="68" t="s">
        <v>4258</v>
      </c>
      <c r="B4312" s="68" t="s">
        <v>26078</v>
      </c>
      <c r="C4312" s="68" t="s">
        <v>14</v>
      </c>
      <c r="D4312" t="str">
        <f t="shared" si="67"/>
        <v>m</v>
      </c>
    </row>
    <row r="4313" spans="1:4">
      <c r="A4313" s="68" t="s">
        <v>4259</v>
      </c>
      <c r="B4313" s="68" t="s">
        <v>26079</v>
      </c>
      <c r="C4313" s="68" t="s">
        <v>14</v>
      </c>
      <c r="D4313" t="str">
        <f t="shared" si="67"/>
        <v>m</v>
      </c>
    </row>
    <row r="4314" spans="1:4">
      <c r="A4314" s="68" t="s">
        <v>4260</v>
      </c>
      <c r="B4314" s="68" t="s">
        <v>26079</v>
      </c>
      <c r="C4314" s="68" t="s">
        <v>14</v>
      </c>
      <c r="D4314" t="str">
        <f t="shared" si="67"/>
        <v>m</v>
      </c>
    </row>
    <row r="4315" spans="1:4">
      <c r="A4315" s="68" t="s">
        <v>4261</v>
      </c>
      <c r="B4315" s="68" t="s">
        <v>26080</v>
      </c>
      <c r="C4315" s="68" t="s">
        <v>14</v>
      </c>
      <c r="D4315" t="str">
        <f t="shared" si="67"/>
        <v>m</v>
      </c>
    </row>
    <row r="4316" spans="1:4">
      <c r="A4316" s="68" t="s">
        <v>4262</v>
      </c>
      <c r="B4316" s="68" t="s">
        <v>26080</v>
      </c>
      <c r="C4316" s="68" t="s">
        <v>14</v>
      </c>
      <c r="D4316" t="str">
        <f t="shared" si="67"/>
        <v>m</v>
      </c>
    </row>
    <row r="4317" spans="1:4">
      <c r="A4317" s="68" t="s">
        <v>4263</v>
      </c>
      <c r="B4317" s="68" t="s">
        <v>26081</v>
      </c>
      <c r="C4317" s="68" t="s">
        <v>14</v>
      </c>
      <c r="D4317" t="str">
        <f t="shared" si="67"/>
        <v>m</v>
      </c>
    </row>
    <row r="4318" spans="1:4">
      <c r="A4318" s="68" t="s">
        <v>4264</v>
      </c>
      <c r="B4318" s="68" t="s">
        <v>26081</v>
      </c>
      <c r="C4318" s="68" t="s">
        <v>14</v>
      </c>
      <c r="D4318" t="str">
        <f t="shared" si="67"/>
        <v>m</v>
      </c>
    </row>
    <row r="4319" spans="1:4">
      <c r="A4319" s="68" t="s">
        <v>4265</v>
      </c>
      <c r="B4319" s="68" t="s">
        <v>26082</v>
      </c>
      <c r="C4319" s="68" t="s">
        <v>14</v>
      </c>
      <c r="D4319" t="str">
        <f t="shared" si="67"/>
        <v>m</v>
      </c>
    </row>
    <row r="4320" spans="1:4">
      <c r="A4320" s="68" t="s">
        <v>4266</v>
      </c>
      <c r="B4320" s="68" t="s">
        <v>26082</v>
      </c>
      <c r="C4320" s="68" t="s">
        <v>14</v>
      </c>
      <c r="D4320" t="str">
        <f t="shared" si="67"/>
        <v>m</v>
      </c>
    </row>
    <row r="4321" spans="1:4">
      <c r="A4321" s="68" t="s">
        <v>4267</v>
      </c>
      <c r="B4321" s="68" t="s">
        <v>26083</v>
      </c>
      <c r="C4321" s="68" t="s">
        <v>14</v>
      </c>
      <c r="D4321" t="str">
        <f t="shared" si="67"/>
        <v>m</v>
      </c>
    </row>
    <row r="4322" spans="1:4">
      <c r="A4322" s="68" t="s">
        <v>4268</v>
      </c>
      <c r="B4322" s="68" t="s">
        <v>26083</v>
      </c>
      <c r="C4322" s="68" t="s">
        <v>14</v>
      </c>
      <c r="D4322" t="str">
        <f t="shared" si="67"/>
        <v>m</v>
      </c>
    </row>
    <row r="4323" spans="1:4">
      <c r="A4323" s="68" t="s">
        <v>4269</v>
      </c>
      <c r="B4323" s="68" t="s">
        <v>26084</v>
      </c>
      <c r="C4323" s="68" t="s">
        <v>14</v>
      </c>
      <c r="D4323" t="str">
        <f t="shared" si="67"/>
        <v>m</v>
      </c>
    </row>
    <row r="4324" spans="1:4">
      <c r="A4324" s="68" t="s">
        <v>4270</v>
      </c>
      <c r="B4324" s="68" t="s">
        <v>26084</v>
      </c>
      <c r="C4324" s="68" t="s">
        <v>14</v>
      </c>
      <c r="D4324" t="str">
        <f t="shared" si="67"/>
        <v>m</v>
      </c>
    </row>
    <row r="4325" spans="1:4">
      <c r="A4325" s="68" t="s">
        <v>4271</v>
      </c>
      <c r="B4325" s="68" t="s">
        <v>26085</v>
      </c>
      <c r="C4325" s="68" t="s">
        <v>14</v>
      </c>
      <c r="D4325" t="str">
        <f t="shared" si="67"/>
        <v>m</v>
      </c>
    </row>
    <row r="4326" spans="1:4">
      <c r="A4326" s="68" t="s">
        <v>4272</v>
      </c>
      <c r="B4326" s="68" t="s">
        <v>26085</v>
      </c>
      <c r="C4326" s="68" t="s">
        <v>14</v>
      </c>
      <c r="D4326" t="str">
        <f t="shared" si="67"/>
        <v>m</v>
      </c>
    </row>
    <row r="4327" spans="1:4">
      <c r="A4327" s="68" t="s">
        <v>4273</v>
      </c>
      <c r="B4327" s="68" t="s">
        <v>26086</v>
      </c>
      <c r="C4327" s="68" t="s">
        <v>14</v>
      </c>
      <c r="D4327" t="str">
        <f t="shared" si="67"/>
        <v>m</v>
      </c>
    </row>
    <row r="4328" spans="1:4">
      <c r="A4328" s="68" t="s">
        <v>4274</v>
      </c>
      <c r="B4328" s="68" t="s">
        <v>26086</v>
      </c>
      <c r="C4328" s="68" t="s">
        <v>14</v>
      </c>
      <c r="D4328" t="str">
        <f t="shared" si="67"/>
        <v>m</v>
      </c>
    </row>
    <row r="4329" spans="1:4">
      <c r="A4329" s="68" t="s">
        <v>4275</v>
      </c>
      <c r="B4329" s="68" t="s">
        <v>26087</v>
      </c>
      <c r="C4329" s="68" t="s">
        <v>14</v>
      </c>
      <c r="D4329" t="str">
        <f t="shared" si="67"/>
        <v>m</v>
      </c>
    </row>
    <row r="4330" spans="1:4">
      <c r="A4330" s="68" t="s">
        <v>4276</v>
      </c>
      <c r="B4330" s="68" t="s">
        <v>26087</v>
      </c>
      <c r="C4330" s="68" t="s">
        <v>14</v>
      </c>
      <c r="D4330" t="str">
        <f t="shared" si="67"/>
        <v>m</v>
      </c>
    </row>
    <row r="4331" spans="1:4">
      <c r="A4331" s="68" t="s">
        <v>4277</v>
      </c>
      <c r="B4331" s="68" t="s">
        <v>26088</v>
      </c>
      <c r="C4331" s="68" t="s">
        <v>15</v>
      </c>
      <c r="D4331" t="str">
        <f t="shared" si="67"/>
        <v>un</v>
      </c>
    </row>
    <row r="4332" spans="1:4">
      <c r="A4332" s="68" t="s">
        <v>4278</v>
      </c>
      <c r="B4332" s="68" t="s">
        <v>26088</v>
      </c>
      <c r="C4332" s="68" t="s">
        <v>15</v>
      </c>
      <c r="D4332" t="str">
        <f t="shared" si="67"/>
        <v>un</v>
      </c>
    </row>
    <row r="4333" spans="1:4">
      <c r="A4333" s="68" t="s">
        <v>4279</v>
      </c>
      <c r="B4333" s="68" t="s">
        <v>26089</v>
      </c>
      <c r="C4333" s="68" t="s">
        <v>15</v>
      </c>
      <c r="D4333" t="str">
        <f t="shared" si="67"/>
        <v>un</v>
      </c>
    </row>
    <row r="4334" spans="1:4">
      <c r="A4334" s="68" t="s">
        <v>4280</v>
      </c>
      <c r="B4334" s="68" t="s">
        <v>26089</v>
      </c>
      <c r="C4334" s="68" t="s">
        <v>15</v>
      </c>
      <c r="D4334" t="str">
        <f t="shared" si="67"/>
        <v>un</v>
      </c>
    </row>
    <row r="4335" spans="1:4">
      <c r="A4335" s="68" t="s">
        <v>4281</v>
      </c>
      <c r="B4335" s="68" t="s">
        <v>26090</v>
      </c>
      <c r="C4335" s="68" t="s">
        <v>15</v>
      </c>
      <c r="D4335" t="str">
        <f t="shared" si="67"/>
        <v>un</v>
      </c>
    </row>
    <row r="4336" spans="1:4">
      <c r="A4336" s="68" t="s">
        <v>4282</v>
      </c>
      <c r="B4336" s="68" t="s">
        <v>26090</v>
      </c>
      <c r="C4336" s="68" t="s">
        <v>15</v>
      </c>
      <c r="D4336" t="str">
        <f t="shared" si="67"/>
        <v>un</v>
      </c>
    </row>
    <row r="4337" spans="1:4">
      <c r="A4337" s="68" t="s">
        <v>4283</v>
      </c>
      <c r="B4337" s="68" t="s">
        <v>26091</v>
      </c>
      <c r="C4337" s="68" t="s">
        <v>15</v>
      </c>
      <c r="D4337" t="str">
        <f t="shared" si="67"/>
        <v>un</v>
      </c>
    </row>
    <row r="4338" spans="1:4">
      <c r="A4338" s="68" t="s">
        <v>4284</v>
      </c>
      <c r="B4338" s="68" t="s">
        <v>26091</v>
      </c>
      <c r="C4338" s="68" t="s">
        <v>15</v>
      </c>
      <c r="D4338" t="str">
        <f t="shared" si="67"/>
        <v>un</v>
      </c>
    </row>
    <row r="4339" spans="1:4">
      <c r="A4339" s="68" t="s">
        <v>4285</v>
      </c>
      <c r="B4339" s="68" t="s">
        <v>26092</v>
      </c>
      <c r="C4339" s="68" t="s">
        <v>15</v>
      </c>
      <c r="D4339" t="str">
        <f t="shared" si="67"/>
        <v>un</v>
      </c>
    </row>
    <row r="4340" spans="1:4">
      <c r="A4340" s="68" t="s">
        <v>4286</v>
      </c>
      <c r="B4340" s="68" t="s">
        <v>26092</v>
      </c>
      <c r="C4340" s="68" t="s">
        <v>15</v>
      </c>
      <c r="D4340" t="str">
        <f t="shared" si="67"/>
        <v>un</v>
      </c>
    </row>
    <row r="4341" spans="1:4">
      <c r="A4341" s="68" t="s">
        <v>4287</v>
      </c>
      <c r="B4341" s="68" t="s">
        <v>26093</v>
      </c>
      <c r="C4341" s="68" t="s">
        <v>15</v>
      </c>
      <c r="D4341" t="str">
        <f t="shared" si="67"/>
        <v>un</v>
      </c>
    </row>
    <row r="4342" spans="1:4">
      <c r="A4342" s="68" t="s">
        <v>4288</v>
      </c>
      <c r="B4342" s="68" t="s">
        <v>26093</v>
      </c>
      <c r="C4342" s="68" t="s">
        <v>15</v>
      </c>
      <c r="D4342" t="str">
        <f t="shared" si="67"/>
        <v>un</v>
      </c>
    </row>
    <row r="4343" spans="1:4">
      <c r="A4343" s="68" t="s">
        <v>4289</v>
      </c>
      <c r="B4343" s="68" t="s">
        <v>26094</v>
      </c>
      <c r="C4343" s="68" t="s">
        <v>15</v>
      </c>
      <c r="D4343" t="str">
        <f t="shared" si="67"/>
        <v>un</v>
      </c>
    </row>
    <row r="4344" spans="1:4">
      <c r="A4344" s="68" t="s">
        <v>4290</v>
      </c>
      <c r="B4344" s="68" t="s">
        <v>26094</v>
      </c>
      <c r="C4344" s="68" t="s">
        <v>15</v>
      </c>
      <c r="D4344" t="str">
        <f t="shared" si="67"/>
        <v>un</v>
      </c>
    </row>
    <row r="4345" spans="1:4">
      <c r="A4345" s="68" t="s">
        <v>4291</v>
      </c>
      <c r="B4345" s="68" t="s">
        <v>26095</v>
      </c>
      <c r="C4345" s="68" t="s">
        <v>15</v>
      </c>
      <c r="D4345" t="str">
        <f t="shared" si="67"/>
        <v>un</v>
      </c>
    </row>
    <row r="4346" spans="1:4">
      <c r="A4346" s="68" t="s">
        <v>4292</v>
      </c>
      <c r="B4346" s="68" t="s">
        <v>26095</v>
      </c>
      <c r="C4346" s="68" t="s">
        <v>15</v>
      </c>
      <c r="D4346" t="str">
        <f t="shared" si="67"/>
        <v>un</v>
      </c>
    </row>
    <row r="4347" spans="1:4">
      <c r="A4347" s="68" t="s">
        <v>4293</v>
      </c>
      <c r="B4347" s="68" t="s">
        <v>26096</v>
      </c>
      <c r="C4347" s="68" t="s">
        <v>15</v>
      </c>
      <c r="D4347" t="str">
        <f t="shared" si="67"/>
        <v>un</v>
      </c>
    </row>
    <row r="4348" spans="1:4">
      <c r="A4348" s="68" t="s">
        <v>4294</v>
      </c>
      <c r="B4348" s="68" t="s">
        <v>26096</v>
      </c>
      <c r="C4348" s="68" t="s">
        <v>15</v>
      </c>
      <c r="D4348" t="str">
        <f t="shared" si="67"/>
        <v>un</v>
      </c>
    </row>
    <row r="4349" spans="1:4">
      <c r="A4349" s="68" t="s">
        <v>4295</v>
      </c>
      <c r="B4349" s="68" t="s">
        <v>26097</v>
      </c>
      <c r="C4349" s="68" t="s">
        <v>15</v>
      </c>
      <c r="D4349" t="str">
        <f t="shared" si="67"/>
        <v>un</v>
      </c>
    </row>
    <row r="4350" spans="1:4">
      <c r="A4350" s="68" t="s">
        <v>4296</v>
      </c>
      <c r="B4350" s="68" t="s">
        <v>26097</v>
      </c>
      <c r="C4350" s="68" t="s">
        <v>15</v>
      </c>
      <c r="D4350" t="str">
        <f t="shared" si="67"/>
        <v>un</v>
      </c>
    </row>
    <row r="4351" spans="1:4">
      <c r="A4351" s="68" t="s">
        <v>4297</v>
      </c>
      <c r="B4351" s="68" t="s">
        <v>26098</v>
      </c>
      <c r="C4351" s="68" t="s">
        <v>15</v>
      </c>
      <c r="D4351" t="str">
        <f t="shared" si="67"/>
        <v>un</v>
      </c>
    </row>
    <row r="4352" spans="1:4">
      <c r="A4352" s="68" t="s">
        <v>4298</v>
      </c>
      <c r="B4352" s="68" t="s">
        <v>26098</v>
      </c>
      <c r="C4352" s="68" t="s">
        <v>15</v>
      </c>
      <c r="D4352" t="str">
        <f t="shared" si="67"/>
        <v>un</v>
      </c>
    </row>
    <row r="4353" spans="1:4">
      <c r="A4353" s="68" t="s">
        <v>4299</v>
      </c>
      <c r="B4353" s="68" t="s">
        <v>26099</v>
      </c>
      <c r="C4353" s="68" t="s">
        <v>15</v>
      </c>
      <c r="D4353" t="str">
        <f t="shared" si="67"/>
        <v>un</v>
      </c>
    </row>
    <row r="4354" spans="1:4">
      <c r="A4354" s="68" t="s">
        <v>4300</v>
      </c>
      <c r="B4354" s="68" t="s">
        <v>26099</v>
      </c>
      <c r="C4354" s="68" t="s">
        <v>15</v>
      </c>
      <c r="D4354" t="str">
        <f t="shared" si="67"/>
        <v>un</v>
      </c>
    </row>
    <row r="4355" spans="1:4">
      <c r="A4355" s="68" t="s">
        <v>4301</v>
      </c>
      <c r="B4355" s="68" t="s">
        <v>26100</v>
      </c>
      <c r="C4355" s="68" t="s">
        <v>15</v>
      </c>
      <c r="D4355" t="str">
        <f t="shared" si="67"/>
        <v>un</v>
      </c>
    </row>
    <row r="4356" spans="1:4">
      <c r="A4356" s="68" t="s">
        <v>4302</v>
      </c>
      <c r="B4356" s="68" t="s">
        <v>26100</v>
      </c>
      <c r="C4356" s="68" t="s">
        <v>15</v>
      </c>
      <c r="D4356" t="str">
        <f t="shared" si="67"/>
        <v>un</v>
      </c>
    </row>
    <row r="4357" spans="1:4">
      <c r="A4357" s="68" t="s">
        <v>4303</v>
      </c>
      <c r="B4357" s="68" t="s">
        <v>26101</v>
      </c>
      <c r="C4357" s="68" t="s">
        <v>15</v>
      </c>
      <c r="D4357" t="str">
        <f t="shared" si="67"/>
        <v>un</v>
      </c>
    </row>
    <row r="4358" spans="1:4">
      <c r="A4358" s="68" t="s">
        <v>4304</v>
      </c>
      <c r="B4358" s="68" t="s">
        <v>26101</v>
      </c>
      <c r="C4358" s="68" t="s">
        <v>15</v>
      </c>
      <c r="D4358" t="str">
        <f t="shared" si="67"/>
        <v>un</v>
      </c>
    </row>
    <row r="4359" spans="1:4">
      <c r="A4359" s="68" t="s">
        <v>4305</v>
      </c>
      <c r="B4359" s="68" t="s">
        <v>26102</v>
      </c>
      <c r="C4359" s="68" t="s">
        <v>15</v>
      </c>
      <c r="D4359" t="str">
        <f t="shared" ref="D4359:D4422" si="68">LOWER(C4359)</f>
        <v>un</v>
      </c>
    </row>
    <row r="4360" spans="1:4">
      <c r="A4360" s="68" t="s">
        <v>4306</v>
      </c>
      <c r="B4360" s="68" t="s">
        <v>26102</v>
      </c>
      <c r="C4360" s="68" t="s">
        <v>15</v>
      </c>
      <c r="D4360" t="str">
        <f t="shared" si="68"/>
        <v>un</v>
      </c>
    </row>
    <row r="4361" spans="1:4">
      <c r="A4361" s="68" t="s">
        <v>4307</v>
      </c>
      <c r="B4361" s="68" t="s">
        <v>26103</v>
      </c>
      <c r="C4361" s="68" t="s">
        <v>15</v>
      </c>
      <c r="D4361" t="str">
        <f t="shared" si="68"/>
        <v>un</v>
      </c>
    </row>
    <row r="4362" spans="1:4">
      <c r="A4362" s="68" t="s">
        <v>4308</v>
      </c>
      <c r="B4362" s="68" t="s">
        <v>26103</v>
      </c>
      <c r="C4362" s="68" t="s">
        <v>15</v>
      </c>
      <c r="D4362" t="str">
        <f t="shared" si="68"/>
        <v>un</v>
      </c>
    </row>
    <row r="4363" spans="1:4">
      <c r="A4363" s="68" t="s">
        <v>4309</v>
      </c>
      <c r="B4363" s="68" t="s">
        <v>26104</v>
      </c>
      <c r="C4363" s="68" t="s">
        <v>15</v>
      </c>
      <c r="D4363" t="str">
        <f t="shared" si="68"/>
        <v>un</v>
      </c>
    </row>
    <row r="4364" spans="1:4">
      <c r="A4364" s="68" t="s">
        <v>4310</v>
      </c>
      <c r="B4364" s="68" t="s">
        <v>26104</v>
      </c>
      <c r="C4364" s="68" t="s">
        <v>15</v>
      </c>
      <c r="D4364" t="str">
        <f t="shared" si="68"/>
        <v>un</v>
      </c>
    </row>
    <row r="4365" spans="1:4">
      <c r="A4365" s="68" t="s">
        <v>4311</v>
      </c>
      <c r="B4365" s="68" t="s">
        <v>26105</v>
      </c>
      <c r="C4365" s="68" t="s">
        <v>15</v>
      </c>
      <c r="D4365" t="str">
        <f t="shared" si="68"/>
        <v>un</v>
      </c>
    </row>
    <row r="4366" spans="1:4">
      <c r="A4366" s="68" t="s">
        <v>4312</v>
      </c>
      <c r="B4366" s="68" t="s">
        <v>26105</v>
      </c>
      <c r="C4366" s="68" t="s">
        <v>15</v>
      </c>
      <c r="D4366" t="str">
        <f t="shared" si="68"/>
        <v>un</v>
      </c>
    </row>
    <row r="4367" spans="1:4">
      <c r="A4367" s="68" t="s">
        <v>4313</v>
      </c>
      <c r="B4367" s="68" t="s">
        <v>26106</v>
      </c>
      <c r="C4367" s="68" t="s">
        <v>15</v>
      </c>
      <c r="D4367" t="str">
        <f t="shared" si="68"/>
        <v>un</v>
      </c>
    </row>
    <row r="4368" spans="1:4">
      <c r="A4368" s="68" t="s">
        <v>4314</v>
      </c>
      <c r="B4368" s="68" t="s">
        <v>26106</v>
      </c>
      <c r="C4368" s="68" t="s">
        <v>15</v>
      </c>
      <c r="D4368" t="str">
        <f t="shared" si="68"/>
        <v>un</v>
      </c>
    </row>
    <row r="4369" spans="1:4">
      <c r="A4369" s="68" t="s">
        <v>4315</v>
      </c>
      <c r="B4369" s="68" t="s">
        <v>26107</v>
      </c>
      <c r="C4369" s="68" t="s">
        <v>15</v>
      </c>
      <c r="D4369" t="str">
        <f t="shared" si="68"/>
        <v>un</v>
      </c>
    </row>
    <row r="4370" spans="1:4">
      <c r="A4370" s="68" t="s">
        <v>4316</v>
      </c>
      <c r="B4370" s="68" t="s">
        <v>26107</v>
      </c>
      <c r="C4370" s="68" t="s">
        <v>15</v>
      </c>
      <c r="D4370" t="str">
        <f t="shared" si="68"/>
        <v>un</v>
      </c>
    </row>
    <row r="4371" spans="1:4">
      <c r="A4371" s="68" t="s">
        <v>4317</v>
      </c>
      <c r="B4371" s="68" t="s">
        <v>26108</v>
      </c>
      <c r="C4371" s="68" t="s">
        <v>15</v>
      </c>
      <c r="D4371" t="str">
        <f t="shared" si="68"/>
        <v>un</v>
      </c>
    </row>
    <row r="4372" spans="1:4">
      <c r="A4372" s="68" t="s">
        <v>4318</v>
      </c>
      <c r="B4372" s="68" t="s">
        <v>26108</v>
      </c>
      <c r="C4372" s="68" t="s">
        <v>15</v>
      </c>
      <c r="D4372" t="str">
        <f t="shared" si="68"/>
        <v>un</v>
      </c>
    </row>
    <row r="4373" spans="1:4">
      <c r="A4373" s="68" t="s">
        <v>4319</v>
      </c>
      <c r="B4373" s="68" t="s">
        <v>26109</v>
      </c>
      <c r="C4373" s="68" t="s">
        <v>15</v>
      </c>
      <c r="D4373" t="str">
        <f t="shared" si="68"/>
        <v>un</v>
      </c>
    </row>
    <row r="4374" spans="1:4">
      <c r="A4374" s="68" t="s">
        <v>4320</v>
      </c>
      <c r="B4374" s="68" t="s">
        <v>26109</v>
      </c>
      <c r="C4374" s="68" t="s">
        <v>15</v>
      </c>
      <c r="D4374" t="str">
        <f t="shared" si="68"/>
        <v>un</v>
      </c>
    </row>
    <row r="4375" spans="1:4">
      <c r="A4375" s="68" t="s">
        <v>4321</v>
      </c>
      <c r="B4375" s="68" t="s">
        <v>26110</v>
      </c>
      <c r="C4375" s="68" t="s">
        <v>15</v>
      </c>
      <c r="D4375" t="str">
        <f t="shared" si="68"/>
        <v>un</v>
      </c>
    </row>
    <row r="4376" spans="1:4">
      <c r="A4376" s="68" t="s">
        <v>4322</v>
      </c>
      <c r="B4376" s="68" t="s">
        <v>26110</v>
      </c>
      <c r="C4376" s="68" t="s">
        <v>15</v>
      </c>
      <c r="D4376" t="str">
        <f t="shared" si="68"/>
        <v>un</v>
      </c>
    </row>
    <row r="4377" spans="1:4">
      <c r="A4377" s="68" t="s">
        <v>4323</v>
      </c>
      <c r="B4377" s="68" t="s">
        <v>26111</v>
      </c>
      <c r="C4377" s="68" t="s">
        <v>15</v>
      </c>
      <c r="D4377" t="str">
        <f t="shared" si="68"/>
        <v>un</v>
      </c>
    </row>
    <row r="4378" spans="1:4">
      <c r="A4378" s="68" t="s">
        <v>4324</v>
      </c>
      <c r="B4378" s="68" t="s">
        <v>26111</v>
      </c>
      <c r="C4378" s="68" t="s">
        <v>15</v>
      </c>
      <c r="D4378" t="str">
        <f t="shared" si="68"/>
        <v>un</v>
      </c>
    </row>
    <row r="4379" spans="1:4">
      <c r="A4379" s="68" t="s">
        <v>4325</v>
      </c>
      <c r="B4379" s="68" t="s">
        <v>26112</v>
      </c>
      <c r="C4379" s="68" t="s">
        <v>15</v>
      </c>
      <c r="D4379" t="str">
        <f t="shared" si="68"/>
        <v>un</v>
      </c>
    </row>
    <row r="4380" spans="1:4">
      <c r="A4380" s="68" t="s">
        <v>4326</v>
      </c>
      <c r="B4380" s="68" t="s">
        <v>26112</v>
      </c>
      <c r="C4380" s="68" t="s">
        <v>15</v>
      </c>
      <c r="D4380" t="str">
        <f t="shared" si="68"/>
        <v>un</v>
      </c>
    </row>
    <row r="4381" spans="1:4">
      <c r="A4381" s="68" t="s">
        <v>4327</v>
      </c>
      <c r="B4381" s="68" t="s">
        <v>26113</v>
      </c>
      <c r="C4381" s="68" t="s">
        <v>15</v>
      </c>
      <c r="D4381" t="str">
        <f t="shared" si="68"/>
        <v>un</v>
      </c>
    </row>
    <row r="4382" spans="1:4">
      <c r="A4382" s="68" t="s">
        <v>4328</v>
      </c>
      <c r="B4382" s="68" t="s">
        <v>26113</v>
      </c>
      <c r="C4382" s="68" t="s">
        <v>15</v>
      </c>
      <c r="D4382" t="str">
        <f t="shared" si="68"/>
        <v>un</v>
      </c>
    </row>
    <row r="4383" spans="1:4">
      <c r="A4383" s="68" t="s">
        <v>4329</v>
      </c>
      <c r="B4383" s="68" t="s">
        <v>26114</v>
      </c>
      <c r="C4383" s="68" t="s">
        <v>15</v>
      </c>
      <c r="D4383" t="str">
        <f t="shared" si="68"/>
        <v>un</v>
      </c>
    </row>
    <row r="4384" spans="1:4">
      <c r="A4384" s="68" t="s">
        <v>4330</v>
      </c>
      <c r="B4384" s="68" t="s">
        <v>26114</v>
      </c>
      <c r="C4384" s="68" t="s">
        <v>15</v>
      </c>
      <c r="D4384" t="str">
        <f t="shared" si="68"/>
        <v>un</v>
      </c>
    </row>
    <row r="4385" spans="1:4">
      <c r="A4385" s="68" t="s">
        <v>4331</v>
      </c>
      <c r="B4385" s="68" t="s">
        <v>26115</v>
      </c>
      <c r="C4385" s="68" t="s">
        <v>15</v>
      </c>
      <c r="D4385" t="str">
        <f t="shared" si="68"/>
        <v>un</v>
      </c>
    </row>
    <row r="4386" spans="1:4">
      <c r="A4386" s="68" t="s">
        <v>4332</v>
      </c>
      <c r="B4386" s="68" t="s">
        <v>26115</v>
      </c>
      <c r="C4386" s="68" t="s">
        <v>15</v>
      </c>
      <c r="D4386" t="str">
        <f t="shared" si="68"/>
        <v>un</v>
      </c>
    </row>
    <row r="4387" spans="1:4">
      <c r="A4387" s="68" t="s">
        <v>4333</v>
      </c>
      <c r="B4387" s="68" t="s">
        <v>26116</v>
      </c>
      <c r="C4387" s="68" t="s">
        <v>15</v>
      </c>
      <c r="D4387" t="str">
        <f t="shared" si="68"/>
        <v>un</v>
      </c>
    </row>
    <row r="4388" spans="1:4">
      <c r="A4388" s="68" t="s">
        <v>4334</v>
      </c>
      <c r="B4388" s="68" t="s">
        <v>26116</v>
      </c>
      <c r="C4388" s="68" t="s">
        <v>15</v>
      </c>
      <c r="D4388" t="str">
        <f t="shared" si="68"/>
        <v>un</v>
      </c>
    </row>
    <row r="4389" spans="1:4">
      <c r="A4389" s="68" t="s">
        <v>4335</v>
      </c>
      <c r="B4389" s="68" t="s">
        <v>26117</v>
      </c>
      <c r="C4389" s="68" t="s">
        <v>15</v>
      </c>
      <c r="D4389" t="str">
        <f t="shared" si="68"/>
        <v>un</v>
      </c>
    </row>
    <row r="4390" spans="1:4">
      <c r="A4390" s="68" t="s">
        <v>4336</v>
      </c>
      <c r="B4390" s="68" t="s">
        <v>26117</v>
      </c>
      <c r="C4390" s="68" t="s">
        <v>15</v>
      </c>
      <c r="D4390" t="str">
        <f t="shared" si="68"/>
        <v>un</v>
      </c>
    </row>
    <row r="4391" spans="1:4">
      <c r="A4391" s="68" t="s">
        <v>4337</v>
      </c>
      <c r="B4391" s="68" t="s">
        <v>26118</v>
      </c>
      <c r="C4391" s="68" t="s">
        <v>15</v>
      </c>
      <c r="D4391" t="str">
        <f t="shared" si="68"/>
        <v>un</v>
      </c>
    </row>
    <row r="4392" spans="1:4">
      <c r="A4392" s="68" t="s">
        <v>4338</v>
      </c>
      <c r="B4392" s="68" t="s">
        <v>26118</v>
      </c>
      <c r="C4392" s="68" t="s">
        <v>15</v>
      </c>
      <c r="D4392" t="str">
        <f t="shared" si="68"/>
        <v>un</v>
      </c>
    </row>
    <row r="4393" spans="1:4">
      <c r="A4393" s="68" t="s">
        <v>4339</v>
      </c>
      <c r="B4393" s="68" t="s">
        <v>26119</v>
      </c>
      <c r="C4393" s="68" t="s">
        <v>15</v>
      </c>
      <c r="D4393" t="str">
        <f t="shared" si="68"/>
        <v>un</v>
      </c>
    </row>
    <row r="4394" spans="1:4">
      <c r="A4394" s="68" t="s">
        <v>4340</v>
      </c>
      <c r="B4394" s="68" t="s">
        <v>26119</v>
      </c>
      <c r="C4394" s="68" t="s">
        <v>15</v>
      </c>
      <c r="D4394" t="str">
        <f t="shared" si="68"/>
        <v>un</v>
      </c>
    </row>
    <row r="4395" spans="1:4">
      <c r="A4395" s="68" t="s">
        <v>4341</v>
      </c>
      <c r="B4395" s="68" t="s">
        <v>26120</v>
      </c>
      <c r="C4395" s="68" t="s">
        <v>15</v>
      </c>
      <c r="D4395" t="str">
        <f t="shared" si="68"/>
        <v>un</v>
      </c>
    </row>
    <row r="4396" spans="1:4">
      <c r="A4396" s="68" t="s">
        <v>4342</v>
      </c>
      <c r="B4396" s="68" t="s">
        <v>26120</v>
      </c>
      <c r="C4396" s="68" t="s">
        <v>15</v>
      </c>
      <c r="D4396" t="str">
        <f t="shared" si="68"/>
        <v>un</v>
      </c>
    </row>
    <row r="4397" spans="1:4">
      <c r="A4397" s="68" t="s">
        <v>4343</v>
      </c>
      <c r="B4397" s="68" t="s">
        <v>26121</v>
      </c>
      <c r="C4397" s="68" t="s">
        <v>15</v>
      </c>
      <c r="D4397" t="str">
        <f t="shared" si="68"/>
        <v>un</v>
      </c>
    </row>
    <row r="4398" spans="1:4">
      <c r="A4398" s="68" t="s">
        <v>4344</v>
      </c>
      <c r="B4398" s="68" t="s">
        <v>26121</v>
      </c>
      <c r="C4398" s="68" t="s">
        <v>15</v>
      </c>
      <c r="D4398" t="str">
        <f t="shared" si="68"/>
        <v>un</v>
      </c>
    </row>
    <row r="4399" spans="1:4">
      <c r="A4399" s="68" t="s">
        <v>4345</v>
      </c>
      <c r="B4399" s="68" t="s">
        <v>26122</v>
      </c>
      <c r="C4399" s="68" t="s">
        <v>15</v>
      </c>
      <c r="D4399" t="str">
        <f t="shared" si="68"/>
        <v>un</v>
      </c>
    </row>
    <row r="4400" spans="1:4">
      <c r="A4400" s="68" t="s">
        <v>4346</v>
      </c>
      <c r="B4400" s="68" t="s">
        <v>26122</v>
      </c>
      <c r="C4400" s="68" t="s">
        <v>15</v>
      </c>
      <c r="D4400" t="str">
        <f t="shared" si="68"/>
        <v>un</v>
      </c>
    </row>
    <row r="4401" spans="1:4">
      <c r="A4401" s="68" t="s">
        <v>4347</v>
      </c>
      <c r="B4401" s="68" t="s">
        <v>26123</v>
      </c>
      <c r="C4401" s="68" t="s">
        <v>15</v>
      </c>
      <c r="D4401" t="str">
        <f t="shared" si="68"/>
        <v>un</v>
      </c>
    </row>
    <row r="4402" spans="1:4">
      <c r="A4402" s="68" t="s">
        <v>4348</v>
      </c>
      <c r="B4402" s="68" t="s">
        <v>26123</v>
      </c>
      <c r="C4402" s="68" t="s">
        <v>15</v>
      </c>
      <c r="D4402" t="str">
        <f t="shared" si="68"/>
        <v>un</v>
      </c>
    </row>
    <row r="4403" spans="1:4">
      <c r="A4403" s="68" t="s">
        <v>4349</v>
      </c>
      <c r="B4403" s="68" t="s">
        <v>26124</v>
      </c>
      <c r="C4403" s="68" t="s">
        <v>15</v>
      </c>
      <c r="D4403" t="str">
        <f t="shared" si="68"/>
        <v>un</v>
      </c>
    </row>
    <row r="4404" spans="1:4">
      <c r="A4404" s="68" t="s">
        <v>4350</v>
      </c>
      <c r="B4404" s="68" t="s">
        <v>26124</v>
      </c>
      <c r="C4404" s="68" t="s">
        <v>15</v>
      </c>
      <c r="D4404" t="str">
        <f t="shared" si="68"/>
        <v>un</v>
      </c>
    </row>
    <row r="4405" spans="1:4">
      <c r="A4405" s="68" t="s">
        <v>4351</v>
      </c>
      <c r="B4405" s="68" t="s">
        <v>26125</v>
      </c>
      <c r="C4405" s="68" t="s">
        <v>15</v>
      </c>
      <c r="D4405" t="str">
        <f t="shared" si="68"/>
        <v>un</v>
      </c>
    </row>
    <row r="4406" spans="1:4">
      <c r="A4406" s="68" t="s">
        <v>4352</v>
      </c>
      <c r="B4406" s="68" t="s">
        <v>26125</v>
      </c>
      <c r="C4406" s="68" t="s">
        <v>15</v>
      </c>
      <c r="D4406" t="str">
        <f t="shared" si="68"/>
        <v>un</v>
      </c>
    </row>
    <row r="4407" spans="1:4">
      <c r="A4407" s="68" t="s">
        <v>4353</v>
      </c>
      <c r="B4407" s="68" t="s">
        <v>26126</v>
      </c>
      <c r="C4407" s="68" t="s">
        <v>15</v>
      </c>
      <c r="D4407" t="str">
        <f t="shared" si="68"/>
        <v>un</v>
      </c>
    </row>
    <row r="4408" spans="1:4">
      <c r="A4408" s="68" t="s">
        <v>4354</v>
      </c>
      <c r="B4408" s="68" t="s">
        <v>26126</v>
      </c>
      <c r="C4408" s="68" t="s">
        <v>15</v>
      </c>
      <c r="D4408" t="str">
        <f t="shared" si="68"/>
        <v>un</v>
      </c>
    </row>
    <row r="4409" spans="1:4">
      <c r="A4409" s="68" t="s">
        <v>4355</v>
      </c>
      <c r="B4409" s="68" t="s">
        <v>26127</v>
      </c>
      <c r="C4409" s="68" t="s">
        <v>15</v>
      </c>
      <c r="D4409" t="str">
        <f t="shared" si="68"/>
        <v>un</v>
      </c>
    </row>
    <row r="4410" spans="1:4">
      <c r="A4410" s="68" t="s">
        <v>4356</v>
      </c>
      <c r="B4410" s="68" t="s">
        <v>26127</v>
      </c>
      <c r="C4410" s="68" t="s">
        <v>15</v>
      </c>
      <c r="D4410" t="str">
        <f t="shared" si="68"/>
        <v>un</v>
      </c>
    </row>
    <row r="4411" spans="1:4">
      <c r="A4411" s="68" t="s">
        <v>4357</v>
      </c>
      <c r="B4411" s="68" t="s">
        <v>26128</v>
      </c>
      <c r="C4411" s="68" t="s">
        <v>15</v>
      </c>
      <c r="D4411" t="str">
        <f t="shared" si="68"/>
        <v>un</v>
      </c>
    </row>
    <row r="4412" spans="1:4">
      <c r="A4412" s="68" t="s">
        <v>4358</v>
      </c>
      <c r="B4412" s="68" t="s">
        <v>26128</v>
      </c>
      <c r="C4412" s="68" t="s">
        <v>15</v>
      </c>
      <c r="D4412" t="str">
        <f t="shared" si="68"/>
        <v>un</v>
      </c>
    </row>
    <row r="4413" spans="1:4">
      <c r="A4413" s="68" t="s">
        <v>4359</v>
      </c>
      <c r="B4413" s="68" t="s">
        <v>26129</v>
      </c>
      <c r="C4413" s="68" t="s">
        <v>15</v>
      </c>
      <c r="D4413" t="str">
        <f t="shared" si="68"/>
        <v>un</v>
      </c>
    </row>
    <row r="4414" spans="1:4">
      <c r="A4414" s="68" t="s">
        <v>4360</v>
      </c>
      <c r="B4414" s="68" t="s">
        <v>26129</v>
      </c>
      <c r="C4414" s="68" t="s">
        <v>15</v>
      </c>
      <c r="D4414" t="str">
        <f t="shared" si="68"/>
        <v>un</v>
      </c>
    </row>
    <row r="4415" spans="1:4">
      <c r="A4415" s="68" t="s">
        <v>4361</v>
      </c>
      <c r="B4415" s="68" t="s">
        <v>26130</v>
      </c>
      <c r="C4415" s="68" t="s">
        <v>15</v>
      </c>
      <c r="D4415" t="str">
        <f t="shared" si="68"/>
        <v>un</v>
      </c>
    </row>
    <row r="4416" spans="1:4">
      <c r="A4416" s="68" t="s">
        <v>4362</v>
      </c>
      <c r="B4416" s="68" t="s">
        <v>26130</v>
      </c>
      <c r="C4416" s="68" t="s">
        <v>15</v>
      </c>
      <c r="D4416" t="str">
        <f t="shared" si="68"/>
        <v>un</v>
      </c>
    </row>
    <row r="4417" spans="1:4">
      <c r="A4417" s="68" t="s">
        <v>4363</v>
      </c>
      <c r="B4417" s="68" t="s">
        <v>26131</v>
      </c>
      <c r="C4417" s="68" t="s">
        <v>15</v>
      </c>
      <c r="D4417" t="str">
        <f t="shared" si="68"/>
        <v>un</v>
      </c>
    </row>
    <row r="4418" spans="1:4">
      <c r="A4418" s="68" t="s">
        <v>4364</v>
      </c>
      <c r="B4418" s="68" t="s">
        <v>26131</v>
      </c>
      <c r="C4418" s="68" t="s">
        <v>15</v>
      </c>
      <c r="D4418" t="str">
        <f t="shared" si="68"/>
        <v>un</v>
      </c>
    </row>
    <row r="4419" spans="1:4">
      <c r="A4419" s="68" t="s">
        <v>4365</v>
      </c>
      <c r="B4419" s="68" t="s">
        <v>26132</v>
      </c>
      <c r="C4419" s="68" t="s">
        <v>15</v>
      </c>
      <c r="D4419" t="str">
        <f t="shared" si="68"/>
        <v>un</v>
      </c>
    </row>
    <row r="4420" spans="1:4">
      <c r="A4420" s="68" t="s">
        <v>4366</v>
      </c>
      <c r="B4420" s="68" t="s">
        <v>26132</v>
      </c>
      <c r="C4420" s="68" t="s">
        <v>15</v>
      </c>
      <c r="D4420" t="str">
        <f t="shared" si="68"/>
        <v>un</v>
      </c>
    </row>
    <row r="4421" spans="1:4">
      <c r="A4421" s="68" t="s">
        <v>4367</v>
      </c>
      <c r="B4421" s="68" t="s">
        <v>26133</v>
      </c>
      <c r="C4421" s="68" t="s">
        <v>15</v>
      </c>
      <c r="D4421" t="str">
        <f t="shared" si="68"/>
        <v>un</v>
      </c>
    </row>
    <row r="4422" spans="1:4">
      <c r="A4422" s="68" t="s">
        <v>4368</v>
      </c>
      <c r="B4422" s="68" t="s">
        <v>26133</v>
      </c>
      <c r="C4422" s="68" t="s">
        <v>15</v>
      </c>
      <c r="D4422" t="str">
        <f t="shared" si="68"/>
        <v>un</v>
      </c>
    </row>
    <row r="4423" spans="1:4">
      <c r="A4423" s="68" t="s">
        <v>4369</v>
      </c>
      <c r="B4423" s="68" t="s">
        <v>26134</v>
      </c>
      <c r="C4423" s="68" t="s">
        <v>15</v>
      </c>
      <c r="D4423" t="str">
        <f t="shared" ref="D4423:D4486" si="69">LOWER(C4423)</f>
        <v>un</v>
      </c>
    </row>
    <row r="4424" spans="1:4">
      <c r="A4424" s="68" t="s">
        <v>4370</v>
      </c>
      <c r="B4424" s="68" t="s">
        <v>26134</v>
      </c>
      <c r="C4424" s="68" t="s">
        <v>15</v>
      </c>
      <c r="D4424" t="str">
        <f t="shared" si="69"/>
        <v>un</v>
      </c>
    </row>
    <row r="4425" spans="1:4">
      <c r="A4425" s="68" t="s">
        <v>4371</v>
      </c>
      <c r="B4425" s="68" t="s">
        <v>26135</v>
      </c>
      <c r="C4425" s="68" t="s">
        <v>15</v>
      </c>
      <c r="D4425" t="str">
        <f t="shared" si="69"/>
        <v>un</v>
      </c>
    </row>
    <row r="4426" spans="1:4">
      <c r="A4426" s="68" t="s">
        <v>4372</v>
      </c>
      <c r="B4426" s="68" t="s">
        <v>26135</v>
      </c>
      <c r="C4426" s="68" t="s">
        <v>15</v>
      </c>
      <c r="D4426" t="str">
        <f t="shared" si="69"/>
        <v>un</v>
      </c>
    </row>
    <row r="4427" spans="1:4">
      <c r="A4427" s="68" t="s">
        <v>4373</v>
      </c>
      <c r="B4427" s="68" t="s">
        <v>26136</v>
      </c>
      <c r="C4427" s="68" t="s">
        <v>15</v>
      </c>
      <c r="D4427" t="str">
        <f t="shared" si="69"/>
        <v>un</v>
      </c>
    </row>
    <row r="4428" spans="1:4">
      <c r="A4428" s="68" t="s">
        <v>4374</v>
      </c>
      <c r="B4428" s="68" t="s">
        <v>26136</v>
      </c>
      <c r="C4428" s="68" t="s">
        <v>15</v>
      </c>
      <c r="D4428" t="str">
        <f t="shared" si="69"/>
        <v>un</v>
      </c>
    </row>
    <row r="4429" spans="1:4">
      <c r="A4429" s="68" t="s">
        <v>4375</v>
      </c>
      <c r="B4429" s="68" t="s">
        <v>26137</v>
      </c>
      <c r="C4429" s="68" t="s">
        <v>15</v>
      </c>
      <c r="D4429" t="str">
        <f t="shared" si="69"/>
        <v>un</v>
      </c>
    </row>
    <row r="4430" spans="1:4">
      <c r="A4430" s="68" t="s">
        <v>4376</v>
      </c>
      <c r="B4430" s="68" t="s">
        <v>26137</v>
      </c>
      <c r="C4430" s="68" t="s">
        <v>15</v>
      </c>
      <c r="D4430" t="str">
        <f t="shared" si="69"/>
        <v>un</v>
      </c>
    </row>
    <row r="4431" spans="1:4">
      <c r="A4431" s="68" t="s">
        <v>4377</v>
      </c>
      <c r="B4431" s="68" t="s">
        <v>26138</v>
      </c>
      <c r="C4431" s="68" t="s">
        <v>15</v>
      </c>
      <c r="D4431" t="str">
        <f t="shared" si="69"/>
        <v>un</v>
      </c>
    </row>
    <row r="4432" spans="1:4">
      <c r="A4432" s="68" t="s">
        <v>4378</v>
      </c>
      <c r="B4432" s="68" t="s">
        <v>26138</v>
      </c>
      <c r="C4432" s="68" t="s">
        <v>15</v>
      </c>
      <c r="D4432" t="str">
        <f t="shared" si="69"/>
        <v>un</v>
      </c>
    </row>
    <row r="4433" spans="1:4">
      <c r="A4433" s="68" t="s">
        <v>4379</v>
      </c>
      <c r="B4433" s="68" t="s">
        <v>26139</v>
      </c>
      <c r="C4433" s="68" t="s">
        <v>15</v>
      </c>
      <c r="D4433" t="str">
        <f t="shared" si="69"/>
        <v>un</v>
      </c>
    </row>
    <row r="4434" spans="1:4">
      <c r="A4434" s="68" t="s">
        <v>4380</v>
      </c>
      <c r="B4434" s="68" t="s">
        <v>26139</v>
      </c>
      <c r="C4434" s="68" t="s">
        <v>15</v>
      </c>
      <c r="D4434" t="str">
        <f t="shared" si="69"/>
        <v>un</v>
      </c>
    </row>
    <row r="4435" spans="1:4">
      <c r="A4435" s="68" t="s">
        <v>4381</v>
      </c>
      <c r="B4435" s="68" t="s">
        <v>26140</v>
      </c>
      <c r="C4435" s="68" t="s">
        <v>15</v>
      </c>
      <c r="D4435" t="str">
        <f t="shared" si="69"/>
        <v>un</v>
      </c>
    </row>
    <row r="4436" spans="1:4">
      <c r="A4436" s="68" t="s">
        <v>4382</v>
      </c>
      <c r="B4436" s="68" t="s">
        <v>26140</v>
      </c>
      <c r="C4436" s="68" t="s">
        <v>15</v>
      </c>
      <c r="D4436" t="str">
        <f t="shared" si="69"/>
        <v>un</v>
      </c>
    </row>
    <row r="4437" spans="1:4">
      <c r="A4437" s="68" t="s">
        <v>4383</v>
      </c>
      <c r="B4437" s="68" t="s">
        <v>26141</v>
      </c>
      <c r="C4437" s="68" t="s">
        <v>15</v>
      </c>
      <c r="D4437" t="str">
        <f t="shared" si="69"/>
        <v>un</v>
      </c>
    </row>
    <row r="4438" spans="1:4">
      <c r="A4438" s="68" t="s">
        <v>4384</v>
      </c>
      <c r="B4438" s="68" t="s">
        <v>26141</v>
      </c>
      <c r="C4438" s="68" t="s">
        <v>15</v>
      </c>
      <c r="D4438" t="str">
        <f t="shared" si="69"/>
        <v>un</v>
      </c>
    </row>
    <row r="4439" spans="1:4">
      <c r="A4439" s="68" t="s">
        <v>4385</v>
      </c>
      <c r="B4439" s="68" t="s">
        <v>26142</v>
      </c>
      <c r="C4439" s="68" t="s">
        <v>15</v>
      </c>
      <c r="D4439" t="str">
        <f t="shared" si="69"/>
        <v>un</v>
      </c>
    </row>
    <row r="4440" spans="1:4">
      <c r="A4440" s="68" t="s">
        <v>4386</v>
      </c>
      <c r="B4440" s="68" t="s">
        <v>26142</v>
      </c>
      <c r="C4440" s="68" t="s">
        <v>15</v>
      </c>
      <c r="D4440" t="str">
        <f t="shared" si="69"/>
        <v>un</v>
      </c>
    </row>
    <row r="4441" spans="1:4">
      <c r="A4441" s="68" t="s">
        <v>4387</v>
      </c>
      <c r="B4441" s="68" t="s">
        <v>26143</v>
      </c>
      <c r="C4441" s="68" t="s">
        <v>15</v>
      </c>
      <c r="D4441" t="str">
        <f t="shared" si="69"/>
        <v>un</v>
      </c>
    </row>
    <row r="4442" spans="1:4">
      <c r="A4442" s="68" t="s">
        <v>4388</v>
      </c>
      <c r="B4442" s="68" t="s">
        <v>26143</v>
      </c>
      <c r="C4442" s="68" t="s">
        <v>15</v>
      </c>
      <c r="D4442" t="str">
        <f t="shared" si="69"/>
        <v>un</v>
      </c>
    </row>
    <row r="4443" spans="1:4">
      <c r="A4443" s="68" t="s">
        <v>4389</v>
      </c>
      <c r="B4443" s="68" t="s">
        <v>26144</v>
      </c>
      <c r="C4443" s="68" t="s">
        <v>15</v>
      </c>
      <c r="D4443" t="str">
        <f t="shared" si="69"/>
        <v>un</v>
      </c>
    </row>
    <row r="4444" spans="1:4">
      <c r="A4444" s="68" t="s">
        <v>4390</v>
      </c>
      <c r="B4444" s="68" t="s">
        <v>26144</v>
      </c>
      <c r="C4444" s="68" t="s">
        <v>15</v>
      </c>
      <c r="D4444" t="str">
        <f t="shared" si="69"/>
        <v>un</v>
      </c>
    </row>
    <row r="4445" spans="1:4">
      <c r="A4445" s="68" t="s">
        <v>4391</v>
      </c>
      <c r="B4445" s="68" t="s">
        <v>26145</v>
      </c>
      <c r="C4445" s="68" t="s">
        <v>15</v>
      </c>
      <c r="D4445" t="str">
        <f t="shared" si="69"/>
        <v>un</v>
      </c>
    </row>
    <row r="4446" spans="1:4">
      <c r="A4446" s="68" t="s">
        <v>4392</v>
      </c>
      <c r="B4446" s="68" t="s">
        <v>26145</v>
      </c>
      <c r="C4446" s="68" t="s">
        <v>15</v>
      </c>
      <c r="D4446" t="str">
        <f t="shared" si="69"/>
        <v>un</v>
      </c>
    </row>
    <row r="4447" spans="1:4">
      <c r="A4447" s="68" t="s">
        <v>4393</v>
      </c>
      <c r="B4447" s="68" t="s">
        <v>26146</v>
      </c>
      <c r="C4447" s="68" t="s">
        <v>15</v>
      </c>
      <c r="D4447" t="str">
        <f t="shared" si="69"/>
        <v>un</v>
      </c>
    </row>
    <row r="4448" spans="1:4">
      <c r="A4448" s="68" t="s">
        <v>4394</v>
      </c>
      <c r="B4448" s="68" t="s">
        <v>26146</v>
      </c>
      <c r="C4448" s="68" t="s">
        <v>15</v>
      </c>
      <c r="D4448" t="str">
        <f t="shared" si="69"/>
        <v>un</v>
      </c>
    </row>
    <row r="4449" spans="1:4">
      <c r="A4449" s="68" t="s">
        <v>4395</v>
      </c>
      <c r="B4449" s="68" t="s">
        <v>26147</v>
      </c>
      <c r="C4449" s="68" t="s">
        <v>15</v>
      </c>
      <c r="D4449" t="str">
        <f t="shared" si="69"/>
        <v>un</v>
      </c>
    </row>
    <row r="4450" spans="1:4">
      <c r="A4450" s="68" t="s">
        <v>4396</v>
      </c>
      <c r="B4450" s="68" t="s">
        <v>26147</v>
      </c>
      <c r="C4450" s="68" t="s">
        <v>15</v>
      </c>
      <c r="D4450" t="str">
        <f t="shared" si="69"/>
        <v>un</v>
      </c>
    </row>
    <row r="4451" spans="1:4">
      <c r="A4451" s="68" t="s">
        <v>4397</v>
      </c>
      <c r="B4451" s="68" t="s">
        <v>26148</v>
      </c>
      <c r="C4451" s="68" t="s">
        <v>15</v>
      </c>
      <c r="D4451" t="str">
        <f t="shared" si="69"/>
        <v>un</v>
      </c>
    </row>
    <row r="4452" spans="1:4">
      <c r="A4452" s="68" t="s">
        <v>4398</v>
      </c>
      <c r="B4452" s="68" t="s">
        <v>26148</v>
      </c>
      <c r="C4452" s="68" t="s">
        <v>15</v>
      </c>
      <c r="D4452" t="str">
        <f t="shared" si="69"/>
        <v>un</v>
      </c>
    </row>
    <row r="4453" spans="1:4">
      <c r="A4453" s="68" t="s">
        <v>4399</v>
      </c>
      <c r="B4453" s="68" t="s">
        <v>26149</v>
      </c>
      <c r="C4453" s="68" t="s">
        <v>15</v>
      </c>
      <c r="D4453" t="str">
        <f t="shared" si="69"/>
        <v>un</v>
      </c>
    </row>
    <row r="4454" spans="1:4">
      <c r="A4454" s="68" t="s">
        <v>4400</v>
      </c>
      <c r="B4454" s="68" t="s">
        <v>26149</v>
      </c>
      <c r="C4454" s="68" t="s">
        <v>15</v>
      </c>
      <c r="D4454" t="str">
        <f t="shared" si="69"/>
        <v>un</v>
      </c>
    </row>
    <row r="4455" spans="1:4">
      <c r="A4455" s="68" t="s">
        <v>4401</v>
      </c>
      <c r="B4455" s="68" t="s">
        <v>26150</v>
      </c>
      <c r="C4455" s="68" t="s">
        <v>15</v>
      </c>
      <c r="D4455" t="str">
        <f t="shared" si="69"/>
        <v>un</v>
      </c>
    </row>
    <row r="4456" spans="1:4">
      <c r="A4456" s="68" t="s">
        <v>4402</v>
      </c>
      <c r="B4456" s="68" t="s">
        <v>26150</v>
      </c>
      <c r="C4456" s="68" t="s">
        <v>15</v>
      </c>
      <c r="D4456" t="str">
        <f t="shared" si="69"/>
        <v>un</v>
      </c>
    </row>
    <row r="4457" spans="1:4">
      <c r="A4457" s="68" t="s">
        <v>4403</v>
      </c>
      <c r="B4457" s="68" t="s">
        <v>26151</v>
      </c>
      <c r="C4457" s="68" t="s">
        <v>15</v>
      </c>
      <c r="D4457" t="str">
        <f t="shared" si="69"/>
        <v>un</v>
      </c>
    </row>
    <row r="4458" spans="1:4">
      <c r="A4458" s="68" t="s">
        <v>4404</v>
      </c>
      <c r="B4458" s="68" t="s">
        <v>26151</v>
      </c>
      <c r="C4458" s="68" t="s">
        <v>15</v>
      </c>
      <c r="D4458" t="str">
        <f t="shared" si="69"/>
        <v>un</v>
      </c>
    </row>
    <row r="4459" spans="1:4">
      <c r="A4459" s="68" t="s">
        <v>4405</v>
      </c>
      <c r="B4459" s="68" t="s">
        <v>26152</v>
      </c>
      <c r="C4459" s="68" t="s">
        <v>15</v>
      </c>
      <c r="D4459" t="str">
        <f t="shared" si="69"/>
        <v>un</v>
      </c>
    </row>
    <row r="4460" spans="1:4">
      <c r="A4460" s="68" t="s">
        <v>4406</v>
      </c>
      <c r="B4460" s="68" t="s">
        <v>26152</v>
      </c>
      <c r="C4460" s="68" t="s">
        <v>15</v>
      </c>
      <c r="D4460" t="str">
        <f t="shared" si="69"/>
        <v>un</v>
      </c>
    </row>
    <row r="4461" spans="1:4">
      <c r="A4461" s="68" t="s">
        <v>4407</v>
      </c>
      <c r="B4461" s="68" t="s">
        <v>26153</v>
      </c>
      <c r="C4461" s="68" t="s">
        <v>15</v>
      </c>
      <c r="D4461" t="str">
        <f t="shared" si="69"/>
        <v>un</v>
      </c>
    </row>
    <row r="4462" spans="1:4">
      <c r="A4462" s="68" t="s">
        <v>4408</v>
      </c>
      <c r="B4462" s="68" t="s">
        <v>26153</v>
      </c>
      <c r="C4462" s="68" t="s">
        <v>15</v>
      </c>
      <c r="D4462" t="str">
        <f t="shared" si="69"/>
        <v>un</v>
      </c>
    </row>
    <row r="4463" spans="1:4">
      <c r="A4463" s="68" t="s">
        <v>4409</v>
      </c>
      <c r="B4463" s="68" t="s">
        <v>26154</v>
      </c>
      <c r="C4463" s="68" t="s">
        <v>15</v>
      </c>
      <c r="D4463" t="str">
        <f t="shared" si="69"/>
        <v>un</v>
      </c>
    </row>
    <row r="4464" spans="1:4">
      <c r="A4464" s="68" t="s">
        <v>4410</v>
      </c>
      <c r="B4464" s="68" t="s">
        <v>26154</v>
      </c>
      <c r="C4464" s="68" t="s">
        <v>15</v>
      </c>
      <c r="D4464" t="str">
        <f t="shared" si="69"/>
        <v>un</v>
      </c>
    </row>
    <row r="4465" spans="1:4">
      <c r="A4465" s="68" t="s">
        <v>4411</v>
      </c>
      <c r="B4465" s="68" t="s">
        <v>26155</v>
      </c>
      <c r="C4465" s="68" t="s">
        <v>15</v>
      </c>
      <c r="D4465" t="str">
        <f t="shared" si="69"/>
        <v>un</v>
      </c>
    </row>
    <row r="4466" spans="1:4">
      <c r="A4466" s="68" t="s">
        <v>4412</v>
      </c>
      <c r="B4466" s="68" t="s">
        <v>26155</v>
      </c>
      <c r="C4466" s="68" t="s">
        <v>15</v>
      </c>
      <c r="D4466" t="str">
        <f t="shared" si="69"/>
        <v>un</v>
      </c>
    </row>
    <row r="4467" spans="1:4">
      <c r="A4467" s="68" t="s">
        <v>4413</v>
      </c>
      <c r="B4467" s="68" t="s">
        <v>26156</v>
      </c>
      <c r="C4467" s="68" t="s">
        <v>15</v>
      </c>
      <c r="D4467" t="str">
        <f t="shared" si="69"/>
        <v>un</v>
      </c>
    </row>
    <row r="4468" spans="1:4">
      <c r="A4468" s="68" t="s">
        <v>4414</v>
      </c>
      <c r="B4468" s="68" t="s">
        <v>26156</v>
      </c>
      <c r="C4468" s="68" t="s">
        <v>15</v>
      </c>
      <c r="D4468" t="str">
        <f t="shared" si="69"/>
        <v>un</v>
      </c>
    </row>
    <row r="4469" spans="1:4">
      <c r="A4469" s="68" t="s">
        <v>4415</v>
      </c>
      <c r="B4469" s="68" t="s">
        <v>26157</v>
      </c>
      <c r="C4469" s="68" t="s">
        <v>15</v>
      </c>
      <c r="D4469" t="str">
        <f t="shared" si="69"/>
        <v>un</v>
      </c>
    </row>
    <row r="4470" spans="1:4">
      <c r="A4470" s="68" t="s">
        <v>4416</v>
      </c>
      <c r="B4470" s="68" t="s">
        <v>26157</v>
      </c>
      <c r="C4470" s="68" t="s">
        <v>15</v>
      </c>
      <c r="D4470" t="str">
        <f t="shared" si="69"/>
        <v>un</v>
      </c>
    </row>
    <row r="4471" spans="1:4">
      <c r="A4471" s="68" t="s">
        <v>4417</v>
      </c>
      <c r="B4471" s="68" t="s">
        <v>26158</v>
      </c>
      <c r="C4471" s="68" t="s">
        <v>15</v>
      </c>
      <c r="D4471" t="str">
        <f t="shared" si="69"/>
        <v>un</v>
      </c>
    </row>
    <row r="4472" spans="1:4">
      <c r="A4472" s="68" t="s">
        <v>4418</v>
      </c>
      <c r="B4472" s="68" t="s">
        <v>26158</v>
      </c>
      <c r="C4472" s="68" t="s">
        <v>15</v>
      </c>
      <c r="D4472" t="str">
        <f t="shared" si="69"/>
        <v>un</v>
      </c>
    </row>
    <row r="4473" spans="1:4">
      <c r="A4473" s="68" t="s">
        <v>4419</v>
      </c>
      <c r="B4473" s="68" t="s">
        <v>26159</v>
      </c>
      <c r="C4473" s="68" t="s">
        <v>15</v>
      </c>
      <c r="D4473" t="str">
        <f t="shared" si="69"/>
        <v>un</v>
      </c>
    </row>
    <row r="4474" spans="1:4">
      <c r="A4474" s="68" t="s">
        <v>4420</v>
      </c>
      <c r="B4474" s="68" t="s">
        <v>26159</v>
      </c>
      <c r="C4474" s="68" t="s">
        <v>15</v>
      </c>
      <c r="D4474" t="str">
        <f t="shared" si="69"/>
        <v>un</v>
      </c>
    </row>
    <row r="4475" spans="1:4">
      <c r="A4475" s="68" t="s">
        <v>4421</v>
      </c>
      <c r="B4475" s="68" t="s">
        <v>26160</v>
      </c>
      <c r="C4475" s="68" t="s">
        <v>15</v>
      </c>
      <c r="D4475" t="str">
        <f t="shared" si="69"/>
        <v>un</v>
      </c>
    </row>
    <row r="4476" spans="1:4">
      <c r="A4476" s="68" t="s">
        <v>4422</v>
      </c>
      <c r="B4476" s="68" t="s">
        <v>26160</v>
      </c>
      <c r="C4476" s="68" t="s">
        <v>15</v>
      </c>
      <c r="D4476" t="str">
        <f t="shared" si="69"/>
        <v>un</v>
      </c>
    </row>
    <row r="4477" spans="1:4">
      <c r="A4477" s="68" t="s">
        <v>4423</v>
      </c>
      <c r="B4477" s="68" t="s">
        <v>26161</v>
      </c>
      <c r="C4477" s="68" t="s">
        <v>15</v>
      </c>
      <c r="D4477" t="str">
        <f t="shared" si="69"/>
        <v>un</v>
      </c>
    </row>
    <row r="4478" spans="1:4">
      <c r="A4478" s="68" t="s">
        <v>4424</v>
      </c>
      <c r="B4478" s="68" t="s">
        <v>26161</v>
      </c>
      <c r="C4478" s="68" t="s">
        <v>15</v>
      </c>
      <c r="D4478" t="str">
        <f t="shared" si="69"/>
        <v>un</v>
      </c>
    </row>
    <row r="4479" spans="1:4">
      <c r="A4479" s="68" t="s">
        <v>4425</v>
      </c>
      <c r="B4479" s="68" t="s">
        <v>26162</v>
      </c>
      <c r="C4479" s="68" t="s">
        <v>15</v>
      </c>
      <c r="D4479" t="str">
        <f t="shared" si="69"/>
        <v>un</v>
      </c>
    </row>
    <row r="4480" spans="1:4">
      <c r="A4480" s="68" t="s">
        <v>4426</v>
      </c>
      <c r="B4480" s="68" t="s">
        <v>26162</v>
      </c>
      <c r="C4480" s="68" t="s">
        <v>15</v>
      </c>
      <c r="D4480" t="str">
        <f t="shared" si="69"/>
        <v>un</v>
      </c>
    </row>
    <row r="4481" spans="1:4">
      <c r="A4481" s="68" t="s">
        <v>4427</v>
      </c>
      <c r="B4481" s="68" t="s">
        <v>26163</v>
      </c>
      <c r="C4481" s="68" t="s">
        <v>15</v>
      </c>
      <c r="D4481" t="str">
        <f t="shared" si="69"/>
        <v>un</v>
      </c>
    </row>
    <row r="4482" spans="1:4">
      <c r="A4482" s="68" t="s">
        <v>4428</v>
      </c>
      <c r="B4482" s="68" t="s">
        <v>26163</v>
      </c>
      <c r="C4482" s="68" t="s">
        <v>15</v>
      </c>
      <c r="D4482" t="str">
        <f t="shared" si="69"/>
        <v>un</v>
      </c>
    </row>
    <row r="4483" spans="1:4">
      <c r="A4483" s="68" t="s">
        <v>4429</v>
      </c>
      <c r="B4483" s="68" t="s">
        <v>26164</v>
      </c>
      <c r="C4483" s="68" t="s">
        <v>15</v>
      </c>
      <c r="D4483" t="str">
        <f t="shared" si="69"/>
        <v>un</v>
      </c>
    </row>
    <row r="4484" spans="1:4">
      <c r="A4484" s="68" t="s">
        <v>4430</v>
      </c>
      <c r="B4484" s="68" t="s">
        <v>26164</v>
      </c>
      <c r="C4484" s="68" t="s">
        <v>15</v>
      </c>
      <c r="D4484" t="str">
        <f t="shared" si="69"/>
        <v>un</v>
      </c>
    </row>
    <row r="4485" spans="1:4">
      <c r="A4485" s="68" t="s">
        <v>4431</v>
      </c>
      <c r="B4485" s="68" t="s">
        <v>26165</v>
      </c>
      <c r="C4485" s="68" t="s">
        <v>14</v>
      </c>
      <c r="D4485" t="str">
        <f t="shared" si="69"/>
        <v>m</v>
      </c>
    </row>
    <row r="4486" spans="1:4">
      <c r="A4486" s="68" t="s">
        <v>4432</v>
      </c>
      <c r="B4486" s="68" t="s">
        <v>26165</v>
      </c>
      <c r="C4486" s="68" t="s">
        <v>14</v>
      </c>
      <c r="D4486" t="str">
        <f t="shared" si="69"/>
        <v>m</v>
      </c>
    </row>
    <row r="4487" spans="1:4">
      <c r="A4487" s="68" t="s">
        <v>4433</v>
      </c>
      <c r="B4487" s="68" t="s">
        <v>26166</v>
      </c>
      <c r="C4487" s="68" t="s">
        <v>14</v>
      </c>
      <c r="D4487" t="str">
        <f t="shared" ref="D4487:D4550" si="70">LOWER(C4487)</f>
        <v>m</v>
      </c>
    </row>
    <row r="4488" spans="1:4">
      <c r="A4488" s="68" t="s">
        <v>4434</v>
      </c>
      <c r="B4488" s="68" t="s">
        <v>26166</v>
      </c>
      <c r="C4488" s="68" t="s">
        <v>14</v>
      </c>
      <c r="D4488" t="str">
        <f t="shared" si="70"/>
        <v>m</v>
      </c>
    </row>
    <row r="4489" spans="1:4">
      <c r="A4489" s="68" t="s">
        <v>4435</v>
      </c>
      <c r="B4489" s="68" t="s">
        <v>26167</v>
      </c>
      <c r="C4489" s="68" t="s">
        <v>14</v>
      </c>
      <c r="D4489" t="str">
        <f t="shared" si="70"/>
        <v>m</v>
      </c>
    </row>
    <row r="4490" spans="1:4">
      <c r="A4490" s="68" t="s">
        <v>4436</v>
      </c>
      <c r="B4490" s="68" t="s">
        <v>26167</v>
      </c>
      <c r="C4490" s="68" t="s">
        <v>14</v>
      </c>
      <c r="D4490" t="str">
        <f t="shared" si="70"/>
        <v>m</v>
      </c>
    </row>
    <row r="4491" spans="1:4">
      <c r="A4491" s="68" t="s">
        <v>4437</v>
      </c>
      <c r="B4491" s="68" t="s">
        <v>26168</v>
      </c>
      <c r="C4491" s="68" t="s">
        <v>14</v>
      </c>
      <c r="D4491" t="str">
        <f t="shared" si="70"/>
        <v>m</v>
      </c>
    </row>
    <row r="4492" spans="1:4">
      <c r="A4492" s="68" t="s">
        <v>4438</v>
      </c>
      <c r="B4492" s="68" t="s">
        <v>26168</v>
      </c>
      <c r="C4492" s="68" t="s">
        <v>14</v>
      </c>
      <c r="D4492" t="str">
        <f t="shared" si="70"/>
        <v>m</v>
      </c>
    </row>
    <row r="4493" spans="1:4">
      <c r="A4493" s="68" t="s">
        <v>4439</v>
      </c>
      <c r="B4493" s="68" t="s">
        <v>26169</v>
      </c>
      <c r="C4493" s="68" t="s">
        <v>14</v>
      </c>
      <c r="D4493" t="str">
        <f t="shared" si="70"/>
        <v>m</v>
      </c>
    </row>
    <row r="4494" spans="1:4">
      <c r="A4494" s="68" t="s">
        <v>4440</v>
      </c>
      <c r="B4494" s="68" t="s">
        <v>26169</v>
      </c>
      <c r="C4494" s="68" t="s">
        <v>14</v>
      </c>
      <c r="D4494" t="str">
        <f t="shared" si="70"/>
        <v>m</v>
      </c>
    </row>
    <row r="4495" spans="1:4">
      <c r="A4495" s="68" t="s">
        <v>4441</v>
      </c>
      <c r="B4495" s="68" t="s">
        <v>26170</v>
      </c>
      <c r="C4495" s="68" t="s">
        <v>14</v>
      </c>
      <c r="D4495" t="str">
        <f t="shared" si="70"/>
        <v>m</v>
      </c>
    </row>
    <row r="4496" spans="1:4">
      <c r="A4496" s="68" t="s">
        <v>4442</v>
      </c>
      <c r="B4496" s="68" t="s">
        <v>26170</v>
      </c>
      <c r="C4496" s="68" t="s">
        <v>14</v>
      </c>
      <c r="D4496" t="str">
        <f t="shared" si="70"/>
        <v>m</v>
      </c>
    </row>
    <row r="4497" spans="1:4">
      <c r="A4497" s="68" t="s">
        <v>4443</v>
      </c>
      <c r="B4497" s="68" t="s">
        <v>26171</v>
      </c>
      <c r="C4497" s="68" t="s">
        <v>14</v>
      </c>
      <c r="D4497" t="str">
        <f t="shared" si="70"/>
        <v>m</v>
      </c>
    </row>
    <row r="4498" spans="1:4">
      <c r="A4498" s="68" t="s">
        <v>4444</v>
      </c>
      <c r="B4498" s="68" t="s">
        <v>26171</v>
      </c>
      <c r="C4498" s="68" t="s">
        <v>14</v>
      </c>
      <c r="D4498" t="str">
        <f t="shared" si="70"/>
        <v>m</v>
      </c>
    </row>
    <row r="4499" spans="1:4">
      <c r="A4499" s="68" t="s">
        <v>4445</v>
      </c>
      <c r="B4499" s="68" t="s">
        <v>26172</v>
      </c>
      <c r="C4499" s="68" t="s">
        <v>14</v>
      </c>
      <c r="D4499" t="str">
        <f t="shared" si="70"/>
        <v>m</v>
      </c>
    </row>
    <row r="4500" spans="1:4">
      <c r="A4500" s="68" t="s">
        <v>4446</v>
      </c>
      <c r="B4500" s="68" t="s">
        <v>26172</v>
      </c>
      <c r="C4500" s="68" t="s">
        <v>14</v>
      </c>
      <c r="D4500" t="str">
        <f t="shared" si="70"/>
        <v>m</v>
      </c>
    </row>
    <row r="4501" spans="1:4">
      <c r="A4501" s="68" t="s">
        <v>4447</v>
      </c>
      <c r="B4501" s="68" t="s">
        <v>26173</v>
      </c>
      <c r="C4501" s="68" t="s">
        <v>14</v>
      </c>
      <c r="D4501" t="str">
        <f t="shared" si="70"/>
        <v>m</v>
      </c>
    </row>
    <row r="4502" spans="1:4">
      <c r="A4502" s="68" t="s">
        <v>4448</v>
      </c>
      <c r="B4502" s="68" t="s">
        <v>26173</v>
      </c>
      <c r="C4502" s="68" t="s">
        <v>14</v>
      </c>
      <c r="D4502" t="str">
        <f t="shared" si="70"/>
        <v>m</v>
      </c>
    </row>
    <row r="4503" spans="1:4">
      <c r="A4503" s="68" t="s">
        <v>4449</v>
      </c>
      <c r="B4503" s="68" t="s">
        <v>26174</v>
      </c>
      <c r="C4503" s="68" t="s">
        <v>14</v>
      </c>
      <c r="D4503" t="str">
        <f t="shared" si="70"/>
        <v>m</v>
      </c>
    </row>
    <row r="4504" spans="1:4">
      <c r="A4504" s="68" t="s">
        <v>4450</v>
      </c>
      <c r="B4504" s="68" t="s">
        <v>26174</v>
      </c>
      <c r="C4504" s="68" t="s">
        <v>14</v>
      </c>
      <c r="D4504" t="str">
        <f t="shared" si="70"/>
        <v>m</v>
      </c>
    </row>
    <row r="4505" spans="1:4">
      <c r="A4505" s="68" t="s">
        <v>4451</v>
      </c>
      <c r="B4505" s="68" t="s">
        <v>26175</v>
      </c>
      <c r="C4505" s="68" t="s">
        <v>14</v>
      </c>
      <c r="D4505" t="str">
        <f t="shared" si="70"/>
        <v>m</v>
      </c>
    </row>
    <row r="4506" spans="1:4">
      <c r="A4506" s="68" t="s">
        <v>4452</v>
      </c>
      <c r="B4506" s="68" t="s">
        <v>26175</v>
      </c>
      <c r="C4506" s="68" t="s">
        <v>14</v>
      </c>
      <c r="D4506" t="str">
        <f t="shared" si="70"/>
        <v>m</v>
      </c>
    </row>
    <row r="4507" spans="1:4">
      <c r="A4507" s="68" t="s">
        <v>4453</v>
      </c>
      <c r="B4507" s="68" t="s">
        <v>26176</v>
      </c>
      <c r="C4507" s="68" t="s">
        <v>14</v>
      </c>
      <c r="D4507" t="str">
        <f t="shared" si="70"/>
        <v>m</v>
      </c>
    </row>
    <row r="4508" spans="1:4">
      <c r="A4508" s="68" t="s">
        <v>4454</v>
      </c>
      <c r="B4508" s="68" t="s">
        <v>26176</v>
      </c>
      <c r="C4508" s="68" t="s">
        <v>14</v>
      </c>
      <c r="D4508" t="str">
        <f t="shared" si="70"/>
        <v>m</v>
      </c>
    </row>
    <row r="4509" spans="1:4">
      <c r="A4509" s="68" t="s">
        <v>4455</v>
      </c>
      <c r="B4509" s="68" t="s">
        <v>26177</v>
      </c>
      <c r="C4509" s="68" t="s">
        <v>14</v>
      </c>
      <c r="D4509" t="str">
        <f t="shared" si="70"/>
        <v>m</v>
      </c>
    </row>
    <row r="4510" spans="1:4">
      <c r="A4510" s="68" t="s">
        <v>4456</v>
      </c>
      <c r="B4510" s="68" t="s">
        <v>26177</v>
      </c>
      <c r="C4510" s="68" t="s">
        <v>14</v>
      </c>
      <c r="D4510" t="str">
        <f t="shared" si="70"/>
        <v>m</v>
      </c>
    </row>
    <row r="4511" spans="1:4">
      <c r="A4511" s="68" t="s">
        <v>4457</v>
      </c>
      <c r="B4511" s="68" t="s">
        <v>26178</v>
      </c>
      <c r="C4511" s="68" t="s">
        <v>14</v>
      </c>
      <c r="D4511" t="str">
        <f t="shared" si="70"/>
        <v>m</v>
      </c>
    </row>
    <row r="4512" spans="1:4">
      <c r="A4512" s="68" t="s">
        <v>4458</v>
      </c>
      <c r="B4512" s="68" t="s">
        <v>26178</v>
      </c>
      <c r="C4512" s="68" t="s">
        <v>14</v>
      </c>
      <c r="D4512" t="str">
        <f t="shared" si="70"/>
        <v>m</v>
      </c>
    </row>
    <row r="4513" spans="1:4">
      <c r="A4513" s="68" t="s">
        <v>4459</v>
      </c>
      <c r="B4513" s="68" t="s">
        <v>26179</v>
      </c>
      <c r="C4513" s="68" t="s">
        <v>14</v>
      </c>
      <c r="D4513" t="str">
        <f t="shared" si="70"/>
        <v>m</v>
      </c>
    </row>
    <row r="4514" spans="1:4">
      <c r="A4514" s="68" t="s">
        <v>4460</v>
      </c>
      <c r="B4514" s="68" t="s">
        <v>26179</v>
      </c>
      <c r="C4514" s="68" t="s">
        <v>14</v>
      </c>
      <c r="D4514" t="str">
        <f t="shared" si="70"/>
        <v>m</v>
      </c>
    </row>
    <row r="4515" spans="1:4">
      <c r="A4515" s="68" t="s">
        <v>4461</v>
      </c>
      <c r="B4515" s="68" t="s">
        <v>26180</v>
      </c>
      <c r="C4515" s="68" t="s">
        <v>14</v>
      </c>
      <c r="D4515" t="str">
        <f t="shared" si="70"/>
        <v>m</v>
      </c>
    </row>
    <row r="4516" spans="1:4">
      <c r="A4516" s="68" t="s">
        <v>4462</v>
      </c>
      <c r="B4516" s="68" t="s">
        <v>26180</v>
      </c>
      <c r="C4516" s="68" t="s">
        <v>14</v>
      </c>
      <c r="D4516" t="str">
        <f t="shared" si="70"/>
        <v>m</v>
      </c>
    </row>
    <row r="4517" spans="1:4">
      <c r="A4517" s="68" t="s">
        <v>4463</v>
      </c>
      <c r="B4517" s="68" t="s">
        <v>26181</v>
      </c>
      <c r="C4517" s="68" t="s">
        <v>14</v>
      </c>
      <c r="D4517" t="str">
        <f t="shared" si="70"/>
        <v>m</v>
      </c>
    </row>
    <row r="4518" spans="1:4">
      <c r="A4518" s="68" t="s">
        <v>4464</v>
      </c>
      <c r="B4518" s="68" t="s">
        <v>26181</v>
      </c>
      <c r="C4518" s="68" t="s">
        <v>14</v>
      </c>
      <c r="D4518" t="str">
        <f t="shared" si="70"/>
        <v>m</v>
      </c>
    </row>
    <row r="4519" spans="1:4">
      <c r="A4519" s="68" t="s">
        <v>4465</v>
      </c>
      <c r="B4519" s="68" t="s">
        <v>26182</v>
      </c>
      <c r="C4519" s="68" t="s">
        <v>14</v>
      </c>
      <c r="D4519" t="str">
        <f t="shared" si="70"/>
        <v>m</v>
      </c>
    </row>
    <row r="4520" spans="1:4">
      <c r="A4520" s="68" t="s">
        <v>4466</v>
      </c>
      <c r="B4520" s="68" t="s">
        <v>26182</v>
      </c>
      <c r="C4520" s="68" t="s">
        <v>14</v>
      </c>
      <c r="D4520" t="str">
        <f t="shared" si="70"/>
        <v>m</v>
      </c>
    </row>
    <row r="4521" spans="1:4">
      <c r="A4521" s="68" t="s">
        <v>4467</v>
      </c>
      <c r="B4521" s="68" t="s">
        <v>26183</v>
      </c>
      <c r="C4521" s="68" t="s">
        <v>14</v>
      </c>
      <c r="D4521" t="str">
        <f t="shared" si="70"/>
        <v>m</v>
      </c>
    </row>
    <row r="4522" spans="1:4">
      <c r="A4522" s="68" t="s">
        <v>4468</v>
      </c>
      <c r="B4522" s="68" t="s">
        <v>26183</v>
      </c>
      <c r="C4522" s="68" t="s">
        <v>14</v>
      </c>
      <c r="D4522" t="str">
        <f t="shared" si="70"/>
        <v>m</v>
      </c>
    </row>
    <row r="4523" spans="1:4">
      <c r="A4523" s="68" t="s">
        <v>4469</v>
      </c>
      <c r="B4523" s="68" t="s">
        <v>26184</v>
      </c>
      <c r="C4523" s="68" t="s">
        <v>14</v>
      </c>
      <c r="D4523" t="str">
        <f t="shared" si="70"/>
        <v>m</v>
      </c>
    </row>
    <row r="4524" spans="1:4">
      <c r="A4524" s="68" t="s">
        <v>4470</v>
      </c>
      <c r="B4524" s="68" t="s">
        <v>26184</v>
      </c>
      <c r="C4524" s="68" t="s">
        <v>14</v>
      </c>
      <c r="D4524" t="str">
        <f t="shared" si="70"/>
        <v>m</v>
      </c>
    </row>
    <row r="4525" spans="1:4">
      <c r="A4525" s="68" t="s">
        <v>4471</v>
      </c>
      <c r="B4525" s="68" t="s">
        <v>26185</v>
      </c>
      <c r="C4525" s="68" t="s">
        <v>14</v>
      </c>
      <c r="D4525" t="str">
        <f t="shared" si="70"/>
        <v>m</v>
      </c>
    </row>
    <row r="4526" spans="1:4">
      <c r="A4526" s="68" t="s">
        <v>4472</v>
      </c>
      <c r="B4526" s="68" t="s">
        <v>26185</v>
      </c>
      <c r="C4526" s="68" t="s">
        <v>14</v>
      </c>
      <c r="D4526" t="str">
        <f t="shared" si="70"/>
        <v>m</v>
      </c>
    </row>
    <row r="4527" spans="1:4">
      <c r="A4527" s="68" t="s">
        <v>4473</v>
      </c>
      <c r="B4527" s="68" t="s">
        <v>26186</v>
      </c>
      <c r="C4527" s="68" t="s">
        <v>14</v>
      </c>
      <c r="D4527" t="str">
        <f t="shared" si="70"/>
        <v>m</v>
      </c>
    </row>
    <row r="4528" spans="1:4">
      <c r="A4528" s="68" t="s">
        <v>4474</v>
      </c>
      <c r="B4528" s="68" t="s">
        <v>26186</v>
      </c>
      <c r="C4528" s="68" t="s">
        <v>14</v>
      </c>
      <c r="D4528" t="str">
        <f t="shared" si="70"/>
        <v>m</v>
      </c>
    </row>
    <row r="4529" spans="1:4">
      <c r="A4529" s="68" t="s">
        <v>4475</v>
      </c>
      <c r="B4529" s="68" t="s">
        <v>26187</v>
      </c>
      <c r="C4529" s="68" t="s">
        <v>14</v>
      </c>
      <c r="D4529" t="str">
        <f t="shared" si="70"/>
        <v>m</v>
      </c>
    </row>
    <row r="4530" spans="1:4">
      <c r="A4530" s="68" t="s">
        <v>4476</v>
      </c>
      <c r="B4530" s="68" t="s">
        <v>26187</v>
      </c>
      <c r="C4530" s="68" t="s">
        <v>14</v>
      </c>
      <c r="D4530" t="str">
        <f t="shared" si="70"/>
        <v>m</v>
      </c>
    </row>
    <row r="4531" spans="1:4">
      <c r="A4531" s="68" t="s">
        <v>4477</v>
      </c>
      <c r="B4531" s="68" t="s">
        <v>26188</v>
      </c>
      <c r="C4531" s="68" t="s">
        <v>14</v>
      </c>
      <c r="D4531" t="str">
        <f t="shared" si="70"/>
        <v>m</v>
      </c>
    </row>
    <row r="4532" spans="1:4">
      <c r="A4532" s="68" t="s">
        <v>4478</v>
      </c>
      <c r="B4532" s="68" t="s">
        <v>26188</v>
      </c>
      <c r="C4532" s="68" t="s">
        <v>14</v>
      </c>
      <c r="D4532" t="str">
        <f t="shared" si="70"/>
        <v>m</v>
      </c>
    </row>
    <row r="4533" spans="1:4">
      <c r="A4533" s="68" t="s">
        <v>4479</v>
      </c>
      <c r="B4533" s="68" t="s">
        <v>26189</v>
      </c>
      <c r="C4533" s="68" t="s">
        <v>14</v>
      </c>
      <c r="D4533" t="str">
        <f t="shared" si="70"/>
        <v>m</v>
      </c>
    </row>
    <row r="4534" spans="1:4">
      <c r="A4534" s="68" t="s">
        <v>4480</v>
      </c>
      <c r="B4534" s="68" t="s">
        <v>26189</v>
      </c>
      <c r="C4534" s="68" t="s">
        <v>14</v>
      </c>
      <c r="D4534" t="str">
        <f t="shared" si="70"/>
        <v>m</v>
      </c>
    </row>
    <row r="4535" spans="1:4">
      <c r="A4535" s="68" t="s">
        <v>4481</v>
      </c>
      <c r="B4535" s="68" t="s">
        <v>26190</v>
      </c>
      <c r="C4535" s="68" t="s">
        <v>14</v>
      </c>
      <c r="D4535" t="str">
        <f t="shared" si="70"/>
        <v>m</v>
      </c>
    </row>
    <row r="4536" spans="1:4">
      <c r="A4536" s="68" t="s">
        <v>4482</v>
      </c>
      <c r="B4536" s="68" t="s">
        <v>26190</v>
      </c>
      <c r="C4536" s="68" t="s">
        <v>14</v>
      </c>
      <c r="D4536" t="str">
        <f t="shared" si="70"/>
        <v>m</v>
      </c>
    </row>
    <row r="4537" spans="1:4">
      <c r="A4537" s="68" t="s">
        <v>4483</v>
      </c>
      <c r="B4537" s="68" t="s">
        <v>26191</v>
      </c>
      <c r="C4537" s="68" t="s">
        <v>14</v>
      </c>
      <c r="D4537" t="str">
        <f t="shared" si="70"/>
        <v>m</v>
      </c>
    </row>
    <row r="4538" spans="1:4">
      <c r="A4538" s="68" t="s">
        <v>4484</v>
      </c>
      <c r="B4538" s="68" t="s">
        <v>26191</v>
      </c>
      <c r="C4538" s="68" t="s">
        <v>14</v>
      </c>
      <c r="D4538" t="str">
        <f t="shared" si="70"/>
        <v>m</v>
      </c>
    </row>
    <row r="4539" spans="1:4">
      <c r="A4539" s="68" t="s">
        <v>4485</v>
      </c>
      <c r="B4539" s="68" t="s">
        <v>26192</v>
      </c>
      <c r="C4539" s="68" t="s">
        <v>14</v>
      </c>
      <c r="D4539" t="str">
        <f t="shared" si="70"/>
        <v>m</v>
      </c>
    </row>
    <row r="4540" spans="1:4">
      <c r="A4540" s="68" t="s">
        <v>4486</v>
      </c>
      <c r="B4540" s="68" t="s">
        <v>26192</v>
      </c>
      <c r="C4540" s="68" t="s">
        <v>14</v>
      </c>
      <c r="D4540" t="str">
        <f t="shared" si="70"/>
        <v>m</v>
      </c>
    </row>
    <row r="4541" spans="1:4">
      <c r="A4541" s="68" t="s">
        <v>4487</v>
      </c>
      <c r="B4541" s="68" t="s">
        <v>26193</v>
      </c>
      <c r="C4541" s="68" t="s">
        <v>14</v>
      </c>
      <c r="D4541" t="str">
        <f t="shared" si="70"/>
        <v>m</v>
      </c>
    </row>
    <row r="4542" spans="1:4">
      <c r="A4542" s="68" t="s">
        <v>4488</v>
      </c>
      <c r="B4542" s="68" t="s">
        <v>26193</v>
      </c>
      <c r="C4542" s="68" t="s">
        <v>14</v>
      </c>
      <c r="D4542" t="str">
        <f t="shared" si="70"/>
        <v>m</v>
      </c>
    </row>
    <row r="4543" spans="1:4">
      <c r="A4543" s="68" t="s">
        <v>4489</v>
      </c>
      <c r="B4543" s="68" t="s">
        <v>26194</v>
      </c>
      <c r="C4543" s="68" t="s">
        <v>14</v>
      </c>
      <c r="D4543" t="str">
        <f t="shared" si="70"/>
        <v>m</v>
      </c>
    </row>
    <row r="4544" spans="1:4">
      <c r="A4544" s="68" t="s">
        <v>4490</v>
      </c>
      <c r="B4544" s="68" t="s">
        <v>26194</v>
      </c>
      <c r="C4544" s="68" t="s">
        <v>14</v>
      </c>
      <c r="D4544" t="str">
        <f t="shared" si="70"/>
        <v>m</v>
      </c>
    </row>
    <row r="4545" spans="1:4">
      <c r="A4545" s="68" t="s">
        <v>4491</v>
      </c>
      <c r="B4545" s="68" t="s">
        <v>26195</v>
      </c>
      <c r="C4545" s="68" t="s">
        <v>14</v>
      </c>
      <c r="D4545" t="str">
        <f t="shared" si="70"/>
        <v>m</v>
      </c>
    </row>
    <row r="4546" spans="1:4">
      <c r="A4546" s="68" t="s">
        <v>4492</v>
      </c>
      <c r="B4546" s="68" t="s">
        <v>26195</v>
      </c>
      <c r="C4546" s="68" t="s">
        <v>14</v>
      </c>
      <c r="D4546" t="str">
        <f t="shared" si="70"/>
        <v>m</v>
      </c>
    </row>
    <row r="4547" spans="1:4">
      <c r="A4547" s="68" t="s">
        <v>4493</v>
      </c>
      <c r="B4547" s="68" t="s">
        <v>26196</v>
      </c>
      <c r="C4547" s="68" t="s">
        <v>14</v>
      </c>
      <c r="D4547" t="str">
        <f t="shared" si="70"/>
        <v>m</v>
      </c>
    </row>
    <row r="4548" spans="1:4">
      <c r="A4548" s="68" t="s">
        <v>4494</v>
      </c>
      <c r="B4548" s="68" t="s">
        <v>26196</v>
      </c>
      <c r="C4548" s="68" t="s">
        <v>14</v>
      </c>
      <c r="D4548" t="str">
        <f t="shared" si="70"/>
        <v>m</v>
      </c>
    </row>
    <row r="4549" spans="1:4">
      <c r="A4549" s="68" t="s">
        <v>4495</v>
      </c>
      <c r="B4549" s="68" t="s">
        <v>26197</v>
      </c>
      <c r="C4549" s="68" t="s">
        <v>14</v>
      </c>
      <c r="D4549" t="str">
        <f t="shared" si="70"/>
        <v>m</v>
      </c>
    </row>
    <row r="4550" spans="1:4">
      <c r="A4550" s="68" t="s">
        <v>4496</v>
      </c>
      <c r="B4550" s="68" t="s">
        <v>26197</v>
      </c>
      <c r="C4550" s="68" t="s">
        <v>14</v>
      </c>
      <c r="D4550" t="str">
        <f t="shared" si="70"/>
        <v>m</v>
      </c>
    </row>
    <row r="4551" spans="1:4">
      <c r="A4551" s="68" t="s">
        <v>4497</v>
      </c>
      <c r="B4551" s="68" t="s">
        <v>26198</v>
      </c>
      <c r="C4551" s="68" t="s">
        <v>14</v>
      </c>
      <c r="D4551" t="str">
        <f t="shared" ref="D4551:D4614" si="71">LOWER(C4551)</f>
        <v>m</v>
      </c>
    </row>
    <row r="4552" spans="1:4">
      <c r="A4552" s="68" t="s">
        <v>4498</v>
      </c>
      <c r="B4552" s="68" t="s">
        <v>26198</v>
      </c>
      <c r="C4552" s="68" t="s">
        <v>14</v>
      </c>
      <c r="D4552" t="str">
        <f t="shared" si="71"/>
        <v>m</v>
      </c>
    </row>
    <row r="4553" spans="1:4">
      <c r="A4553" s="68" t="s">
        <v>4499</v>
      </c>
      <c r="B4553" s="68" t="s">
        <v>26199</v>
      </c>
      <c r="C4553" s="68" t="s">
        <v>14</v>
      </c>
      <c r="D4553" t="str">
        <f t="shared" si="71"/>
        <v>m</v>
      </c>
    </row>
    <row r="4554" spans="1:4">
      <c r="A4554" s="68" t="s">
        <v>4500</v>
      </c>
      <c r="B4554" s="68" t="s">
        <v>26199</v>
      </c>
      <c r="C4554" s="68" t="s">
        <v>14</v>
      </c>
      <c r="D4554" t="str">
        <f t="shared" si="71"/>
        <v>m</v>
      </c>
    </row>
    <row r="4555" spans="1:4">
      <c r="A4555" s="68" t="s">
        <v>4501</v>
      </c>
      <c r="B4555" s="68" t="s">
        <v>26200</v>
      </c>
      <c r="C4555" s="68" t="s">
        <v>14</v>
      </c>
      <c r="D4555" t="str">
        <f t="shared" si="71"/>
        <v>m</v>
      </c>
    </row>
    <row r="4556" spans="1:4">
      <c r="A4556" s="68" t="s">
        <v>4502</v>
      </c>
      <c r="B4556" s="68" t="s">
        <v>26200</v>
      </c>
      <c r="C4556" s="68" t="s">
        <v>14</v>
      </c>
      <c r="D4556" t="str">
        <f t="shared" si="71"/>
        <v>m</v>
      </c>
    </row>
    <row r="4557" spans="1:4">
      <c r="A4557" s="68" t="s">
        <v>4503</v>
      </c>
      <c r="B4557" s="68" t="s">
        <v>26201</v>
      </c>
      <c r="C4557" s="68" t="s">
        <v>14</v>
      </c>
      <c r="D4557" t="str">
        <f t="shared" si="71"/>
        <v>m</v>
      </c>
    </row>
    <row r="4558" spans="1:4">
      <c r="A4558" s="68" t="s">
        <v>4504</v>
      </c>
      <c r="B4558" s="68" t="s">
        <v>26201</v>
      </c>
      <c r="C4558" s="68" t="s">
        <v>14</v>
      </c>
      <c r="D4558" t="str">
        <f t="shared" si="71"/>
        <v>m</v>
      </c>
    </row>
    <row r="4559" spans="1:4">
      <c r="A4559" s="68" t="s">
        <v>4505</v>
      </c>
      <c r="B4559" s="68" t="s">
        <v>26202</v>
      </c>
      <c r="C4559" s="68" t="s">
        <v>14</v>
      </c>
      <c r="D4559" t="str">
        <f t="shared" si="71"/>
        <v>m</v>
      </c>
    </row>
    <row r="4560" spans="1:4">
      <c r="A4560" s="68" t="s">
        <v>4506</v>
      </c>
      <c r="B4560" s="68" t="s">
        <v>26202</v>
      </c>
      <c r="C4560" s="68" t="s">
        <v>14</v>
      </c>
      <c r="D4560" t="str">
        <f t="shared" si="71"/>
        <v>m</v>
      </c>
    </row>
    <row r="4561" spans="1:4">
      <c r="A4561" s="68" t="s">
        <v>4507</v>
      </c>
      <c r="B4561" s="68" t="s">
        <v>26203</v>
      </c>
      <c r="C4561" s="68" t="s">
        <v>14</v>
      </c>
      <c r="D4561" t="str">
        <f t="shared" si="71"/>
        <v>m</v>
      </c>
    </row>
    <row r="4562" spans="1:4">
      <c r="A4562" s="68" t="s">
        <v>4508</v>
      </c>
      <c r="B4562" s="68" t="s">
        <v>26203</v>
      </c>
      <c r="C4562" s="68" t="s">
        <v>14</v>
      </c>
      <c r="D4562" t="str">
        <f t="shared" si="71"/>
        <v>m</v>
      </c>
    </row>
    <row r="4563" spans="1:4">
      <c r="A4563" s="68" t="s">
        <v>4509</v>
      </c>
      <c r="B4563" s="68" t="s">
        <v>26204</v>
      </c>
      <c r="C4563" s="68" t="s">
        <v>14</v>
      </c>
      <c r="D4563" t="str">
        <f t="shared" si="71"/>
        <v>m</v>
      </c>
    </row>
    <row r="4564" spans="1:4">
      <c r="A4564" s="68" t="s">
        <v>4510</v>
      </c>
      <c r="B4564" s="68" t="s">
        <v>26204</v>
      </c>
      <c r="C4564" s="68" t="s">
        <v>14</v>
      </c>
      <c r="D4564" t="str">
        <f t="shared" si="71"/>
        <v>m</v>
      </c>
    </row>
    <row r="4565" spans="1:4">
      <c r="A4565" s="68" t="s">
        <v>4511</v>
      </c>
      <c r="B4565" s="68" t="s">
        <v>26205</v>
      </c>
      <c r="C4565" s="68" t="s">
        <v>14</v>
      </c>
      <c r="D4565" t="str">
        <f t="shared" si="71"/>
        <v>m</v>
      </c>
    </row>
    <row r="4566" spans="1:4">
      <c r="A4566" s="68" t="s">
        <v>4512</v>
      </c>
      <c r="B4566" s="68" t="s">
        <v>26205</v>
      </c>
      <c r="C4566" s="68" t="s">
        <v>14</v>
      </c>
      <c r="D4566" t="str">
        <f t="shared" si="71"/>
        <v>m</v>
      </c>
    </row>
    <row r="4567" spans="1:4">
      <c r="A4567" s="68" t="s">
        <v>4513</v>
      </c>
      <c r="B4567" s="68" t="s">
        <v>26206</v>
      </c>
      <c r="C4567" s="68" t="s">
        <v>14</v>
      </c>
      <c r="D4567" t="str">
        <f t="shared" si="71"/>
        <v>m</v>
      </c>
    </row>
    <row r="4568" spans="1:4">
      <c r="A4568" s="68" t="s">
        <v>4514</v>
      </c>
      <c r="B4568" s="68" t="s">
        <v>26206</v>
      </c>
      <c r="C4568" s="68" t="s">
        <v>14</v>
      </c>
      <c r="D4568" t="str">
        <f t="shared" si="71"/>
        <v>m</v>
      </c>
    </row>
    <row r="4569" spans="1:4">
      <c r="A4569" s="68" t="s">
        <v>4515</v>
      </c>
      <c r="B4569" s="68" t="s">
        <v>26207</v>
      </c>
      <c r="C4569" s="68" t="s">
        <v>14</v>
      </c>
      <c r="D4569" t="str">
        <f t="shared" si="71"/>
        <v>m</v>
      </c>
    </row>
    <row r="4570" spans="1:4">
      <c r="A4570" s="68" t="s">
        <v>4516</v>
      </c>
      <c r="B4570" s="68" t="s">
        <v>26207</v>
      </c>
      <c r="C4570" s="68" t="s">
        <v>14</v>
      </c>
      <c r="D4570" t="str">
        <f t="shared" si="71"/>
        <v>m</v>
      </c>
    </row>
    <row r="4571" spans="1:4">
      <c r="A4571" s="68" t="s">
        <v>4517</v>
      </c>
      <c r="B4571" s="68" t="s">
        <v>26208</v>
      </c>
      <c r="C4571" s="68" t="s">
        <v>14</v>
      </c>
      <c r="D4571" t="str">
        <f t="shared" si="71"/>
        <v>m</v>
      </c>
    </row>
    <row r="4572" spans="1:4">
      <c r="A4572" s="68" t="s">
        <v>4518</v>
      </c>
      <c r="B4572" s="68" t="s">
        <v>26208</v>
      </c>
      <c r="C4572" s="68" t="s">
        <v>14</v>
      </c>
      <c r="D4572" t="str">
        <f t="shared" si="71"/>
        <v>m</v>
      </c>
    </row>
    <row r="4573" spans="1:4">
      <c r="A4573" s="68" t="s">
        <v>4519</v>
      </c>
      <c r="B4573" s="68" t="s">
        <v>26209</v>
      </c>
      <c r="C4573" s="68" t="s">
        <v>14</v>
      </c>
      <c r="D4573" t="str">
        <f t="shared" si="71"/>
        <v>m</v>
      </c>
    </row>
    <row r="4574" spans="1:4">
      <c r="A4574" s="68" t="s">
        <v>4520</v>
      </c>
      <c r="B4574" s="68" t="s">
        <v>26209</v>
      </c>
      <c r="C4574" s="68" t="s">
        <v>14</v>
      </c>
      <c r="D4574" t="str">
        <f t="shared" si="71"/>
        <v>m</v>
      </c>
    </row>
    <row r="4575" spans="1:4">
      <c r="A4575" s="68" t="s">
        <v>4521</v>
      </c>
      <c r="B4575" s="68" t="s">
        <v>26210</v>
      </c>
      <c r="C4575" s="68" t="s">
        <v>14</v>
      </c>
      <c r="D4575" t="str">
        <f t="shared" si="71"/>
        <v>m</v>
      </c>
    </row>
    <row r="4576" spans="1:4">
      <c r="A4576" s="68" t="s">
        <v>4522</v>
      </c>
      <c r="B4576" s="68" t="s">
        <v>26210</v>
      </c>
      <c r="C4576" s="68" t="s">
        <v>14</v>
      </c>
      <c r="D4576" t="str">
        <f t="shared" si="71"/>
        <v>m</v>
      </c>
    </row>
    <row r="4577" spans="1:4">
      <c r="A4577" s="68" t="s">
        <v>4523</v>
      </c>
      <c r="B4577" s="68" t="s">
        <v>26211</v>
      </c>
      <c r="C4577" s="68" t="s">
        <v>14</v>
      </c>
      <c r="D4577" t="str">
        <f t="shared" si="71"/>
        <v>m</v>
      </c>
    </row>
    <row r="4578" spans="1:4">
      <c r="A4578" s="68" t="s">
        <v>4524</v>
      </c>
      <c r="B4578" s="68" t="s">
        <v>26211</v>
      </c>
      <c r="C4578" s="68" t="s">
        <v>14</v>
      </c>
      <c r="D4578" t="str">
        <f t="shared" si="71"/>
        <v>m</v>
      </c>
    </row>
    <row r="4579" spans="1:4">
      <c r="A4579" s="68" t="s">
        <v>4525</v>
      </c>
      <c r="B4579" s="68" t="s">
        <v>26212</v>
      </c>
      <c r="C4579" s="68" t="s">
        <v>14</v>
      </c>
      <c r="D4579" t="str">
        <f t="shared" si="71"/>
        <v>m</v>
      </c>
    </row>
    <row r="4580" spans="1:4">
      <c r="A4580" s="68" t="s">
        <v>4526</v>
      </c>
      <c r="B4580" s="68" t="s">
        <v>26212</v>
      </c>
      <c r="C4580" s="68" t="s">
        <v>14</v>
      </c>
      <c r="D4580" t="str">
        <f t="shared" si="71"/>
        <v>m</v>
      </c>
    </row>
    <row r="4581" spans="1:4">
      <c r="A4581" s="68" t="s">
        <v>4527</v>
      </c>
      <c r="B4581" s="68" t="s">
        <v>26213</v>
      </c>
      <c r="C4581" s="68" t="s">
        <v>14</v>
      </c>
      <c r="D4581" t="str">
        <f t="shared" si="71"/>
        <v>m</v>
      </c>
    </row>
    <row r="4582" spans="1:4">
      <c r="A4582" s="68" t="s">
        <v>4528</v>
      </c>
      <c r="B4582" s="68" t="s">
        <v>26213</v>
      </c>
      <c r="C4582" s="68" t="s">
        <v>14</v>
      </c>
      <c r="D4582" t="str">
        <f t="shared" si="71"/>
        <v>m</v>
      </c>
    </row>
    <row r="4583" spans="1:4">
      <c r="A4583" s="68" t="s">
        <v>4529</v>
      </c>
      <c r="B4583" s="68" t="s">
        <v>26214</v>
      </c>
      <c r="C4583" s="68" t="s">
        <v>14</v>
      </c>
      <c r="D4583" t="str">
        <f t="shared" si="71"/>
        <v>m</v>
      </c>
    </row>
    <row r="4584" spans="1:4">
      <c r="A4584" s="68" t="s">
        <v>4530</v>
      </c>
      <c r="B4584" s="68" t="s">
        <v>26214</v>
      </c>
      <c r="C4584" s="68" t="s">
        <v>14</v>
      </c>
      <c r="D4584" t="str">
        <f t="shared" si="71"/>
        <v>m</v>
      </c>
    </row>
    <row r="4585" spans="1:4">
      <c r="A4585" s="68" t="s">
        <v>4531</v>
      </c>
      <c r="B4585" s="68" t="s">
        <v>26215</v>
      </c>
      <c r="C4585" s="68" t="s">
        <v>14</v>
      </c>
      <c r="D4585" t="str">
        <f t="shared" si="71"/>
        <v>m</v>
      </c>
    </row>
    <row r="4586" spans="1:4">
      <c r="A4586" s="68" t="s">
        <v>4532</v>
      </c>
      <c r="B4586" s="68" t="s">
        <v>26215</v>
      </c>
      <c r="C4586" s="68" t="s">
        <v>14</v>
      </c>
      <c r="D4586" t="str">
        <f t="shared" si="71"/>
        <v>m</v>
      </c>
    </row>
    <row r="4587" spans="1:4">
      <c r="A4587" s="68" t="s">
        <v>4533</v>
      </c>
      <c r="B4587" s="68" t="s">
        <v>26216</v>
      </c>
      <c r="C4587" s="68" t="s">
        <v>14</v>
      </c>
      <c r="D4587" t="str">
        <f t="shared" si="71"/>
        <v>m</v>
      </c>
    </row>
    <row r="4588" spans="1:4">
      <c r="A4588" s="68" t="s">
        <v>4534</v>
      </c>
      <c r="B4588" s="68" t="s">
        <v>26216</v>
      </c>
      <c r="C4588" s="68" t="s">
        <v>14</v>
      </c>
      <c r="D4588" t="str">
        <f t="shared" si="71"/>
        <v>m</v>
      </c>
    </row>
    <row r="4589" spans="1:4">
      <c r="A4589" s="68" t="s">
        <v>4535</v>
      </c>
      <c r="B4589" s="68" t="s">
        <v>26217</v>
      </c>
      <c r="C4589" s="68" t="s">
        <v>14</v>
      </c>
      <c r="D4589" t="str">
        <f t="shared" si="71"/>
        <v>m</v>
      </c>
    </row>
    <row r="4590" spans="1:4">
      <c r="A4590" s="68" t="s">
        <v>4536</v>
      </c>
      <c r="B4590" s="68" t="s">
        <v>26217</v>
      </c>
      <c r="C4590" s="68" t="s">
        <v>14</v>
      </c>
      <c r="D4590" t="str">
        <f t="shared" si="71"/>
        <v>m</v>
      </c>
    </row>
    <row r="4591" spans="1:4">
      <c r="A4591" s="68" t="s">
        <v>4537</v>
      </c>
      <c r="B4591" s="68" t="s">
        <v>26218</v>
      </c>
      <c r="C4591" s="68" t="s">
        <v>14</v>
      </c>
      <c r="D4591" t="str">
        <f t="shared" si="71"/>
        <v>m</v>
      </c>
    </row>
    <row r="4592" spans="1:4">
      <c r="A4592" s="68" t="s">
        <v>4538</v>
      </c>
      <c r="B4592" s="68" t="s">
        <v>26218</v>
      </c>
      <c r="C4592" s="68" t="s">
        <v>14</v>
      </c>
      <c r="D4592" t="str">
        <f t="shared" si="71"/>
        <v>m</v>
      </c>
    </row>
    <row r="4593" spans="1:4">
      <c r="A4593" s="68" t="s">
        <v>4539</v>
      </c>
      <c r="B4593" s="68" t="s">
        <v>26219</v>
      </c>
      <c r="C4593" s="68" t="s">
        <v>14</v>
      </c>
      <c r="D4593" t="str">
        <f t="shared" si="71"/>
        <v>m</v>
      </c>
    </row>
    <row r="4594" spans="1:4">
      <c r="A4594" s="68" t="s">
        <v>4540</v>
      </c>
      <c r="B4594" s="68" t="s">
        <v>26219</v>
      </c>
      <c r="C4594" s="68" t="s">
        <v>14</v>
      </c>
      <c r="D4594" t="str">
        <f t="shared" si="71"/>
        <v>m</v>
      </c>
    </row>
    <row r="4595" spans="1:4">
      <c r="A4595" s="68" t="s">
        <v>4541</v>
      </c>
      <c r="B4595" s="68" t="s">
        <v>26220</v>
      </c>
      <c r="C4595" s="68" t="s">
        <v>14</v>
      </c>
      <c r="D4595" t="str">
        <f t="shared" si="71"/>
        <v>m</v>
      </c>
    </row>
    <row r="4596" spans="1:4">
      <c r="A4596" s="68" t="s">
        <v>4542</v>
      </c>
      <c r="B4596" s="68" t="s">
        <v>26220</v>
      </c>
      <c r="C4596" s="68" t="s">
        <v>14</v>
      </c>
      <c r="D4596" t="str">
        <f t="shared" si="71"/>
        <v>m</v>
      </c>
    </row>
    <row r="4597" spans="1:4">
      <c r="A4597" s="68" t="s">
        <v>4543</v>
      </c>
      <c r="B4597" s="68" t="s">
        <v>26221</v>
      </c>
      <c r="C4597" s="68" t="s">
        <v>14</v>
      </c>
      <c r="D4597" t="str">
        <f t="shared" si="71"/>
        <v>m</v>
      </c>
    </row>
    <row r="4598" spans="1:4">
      <c r="A4598" s="68" t="s">
        <v>4544</v>
      </c>
      <c r="B4598" s="68" t="s">
        <v>26221</v>
      </c>
      <c r="C4598" s="68" t="s">
        <v>14</v>
      </c>
      <c r="D4598" t="str">
        <f t="shared" si="71"/>
        <v>m</v>
      </c>
    </row>
    <row r="4599" spans="1:4">
      <c r="A4599" s="68" t="s">
        <v>4545</v>
      </c>
      <c r="B4599" s="68" t="s">
        <v>26222</v>
      </c>
      <c r="C4599" s="68" t="s">
        <v>14</v>
      </c>
      <c r="D4599" t="str">
        <f t="shared" si="71"/>
        <v>m</v>
      </c>
    </row>
    <row r="4600" spans="1:4">
      <c r="A4600" s="68" t="s">
        <v>4546</v>
      </c>
      <c r="B4600" s="68" t="s">
        <v>26222</v>
      </c>
      <c r="C4600" s="68" t="s">
        <v>14</v>
      </c>
      <c r="D4600" t="str">
        <f t="shared" si="71"/>
        <v>m</v>
      </c>
    </row>
    <row r="4601" spans="1:4">
      <c r="A4601" s="68" t="s">
        <v>4547</v>
      </c>
      <c r="B4601" s="68" t="s">
        <v>24180</v>
      </c>
      <c r="C4601" s="68" t="s">
        <v>14</v>
      </c>
      <c r="D4601" t="str">
        <f t="shared" si="71"/>
        <v>m</v>
      </c>
    </row>
    <row r="4602" spans="1:4">
      <c r="A4602" s="68" t="s">
        <v>84</v>
      </c>
      <c r="B4602" s="68" t="s">
        <v>24180</v>
      </c>
      <c r="C4602" s="68" t="s">
        <v>14</v>
      </c>
      <c r="D4602" t="str">
        <f t="shared" si="71"/>
        <v>m</v>
      </c>
    </row>
    <row r="4603" spans="1:4">
      <c r="A4603" s="68" t="s">
        <v>4548</v>
      </c>
      <c r="B4603" s="68" t="s">
        <v>122</v>
      </c>
      <c r="C4603" s="68" t="s">
        <v>14</v>
      </c>
      <c r="D4603" t="str">
        <f t="shared" si="71"/>
        <v>m</v>
      </c>
    </row>
    <row r="4604" spans="1:4">
      <c r="A4604" s="68" t="s">
        <v>85</v>
      </c>
      <c r="B4604" s="68" t="s">
        <v>122</v>
      </c>
      <c r="C4604" s="68" t="s">
        <v>14</v>
      </c>
      <c r="D4604" t="str">
        <f t="shared" si="71"/>
        <v>m</v>
      </c>
    </row>
    <row r="4605" spans="1:4">
      <c r="A4605" s="68" t="s">
        <v>4549</v>
      </c>
      <c r="B4605" s="68" t="s">
        <v>26223</v>
      </c>
      <c r="C4605" s="68" t="s">
        <v>14</v>
      </c>
      <c r="D4605" t="str">
        <f t="shared" si="71"/>
        <v>m</v>
      </c>
    </row>
    <row r="4606" spans="1:4">
      <c r="A4606" s="68" t="s">
        <v>4550</v>
      </c>
      <c r="B4606" s="68" t="s">
        <v>26223</v>
      </c>
      <c r="C4606" s="68" t="s">
        <v>14</v>
      </c>
      <c r="D4606" t="str">
        <f t="shared" si="71"/>
        <v>m</v>
      </c>
    </row>
    <row r="4607" spans="1:4">
      <c r="A4607" s="68" t="s">
        <v>4551</v>
      </c>
      <c r="B4607" s="68" t="s">
        <v>24181</v>
      </c>
      <c r="C4607" s="68" t="s">
        <v>14</v>
      </c>
      <c r="D4607" t="str">
        <f t="shared" si="71"/>
        <v>m</v>
      </c>
    </row>
    <row r="4608" spans="1:4">
      <c r="A4608" s="68" t="s">
        <v>86</v>
      </c>
      <c r="B4608" s="68" t="s">
        <v>24181</v>
      </c>
      <c r="C4608" s="68" t="s">
        <v>14</v>
      </c>
      <c r="D4608" t="str">
        <f t="shared" si="71"/>
        <v>m</v>
      </c>
    </row>
    <row r="4609" spans="1:4">
      <c r="A4609" s="68" t="s">
        <v>4552</v>
      </c>
      <c r="B4609" s="68" t="s">
        <v>26224</v>
      </c>
      <c r="C4609" s="68" t="s">
        <v>14</v>
      </c>
      <c r="D4609" t="str">
        <f t="shared" si="71"/>
        <v>m</v>
      </c>
    </row>
    <row r="4610" spans="1:4">
      <c r="A4610" s="68" t="s">
        <v>4553</v>
      </c>
      <c r="B4610" s="68" t="s">
        <v>26224</v>
      </c>
      <c r="C4610" s="68" t="s">
        <v>14</v>
      </c>
      <c r="D4610" t="str">
        <f t="shared" si="71"/>
        <v>m</v>
      </c>
    </row>
    <row r="4611" spans="1:4">
      <c r="A4611" s="68" t="s">
        <v>4554</v>
      </c>
      <c r="B4611" s="68" t="s">
        <v>123</v>
      </c>
      <c r="C4611" s="68" t="s">
        <v>14</v>
      </c>
      <c r="D4611" t="str">
        <f t="shared" si="71"/>
        <v>m</v>
      </c>
    </row>
    <row r="4612" spans="1:4">
      <c r="A4612" s="68" t="s">
        <v>87</v>
      </c>
      <c r="B4612" s="68" t="s">
        <v>123</v>
      </c>
      <c r="C4612" s="68" t="s">
        <v>14</v>
      </c>
      <c r="D4612" t="str">
        <f t="shared" si="71"/>
        <v>m</v>
      </c>
    </row>
    <row r="4613" spans="1:4">
      <c r="A4613" s="68" t="s">
        <v>4555</v>
      </c>
      <c r="B4613" s="68" t="s">
        <v>26225</v>
      </c>
      <c r="C4613" s="68" t="s">
        <v>14</v>
      </c>
      <c r="D4613" t="str">
        <f t="shared" si="71"/>
        <v>m</v>
      </c>
    </row>
    <row r="4614" spans="1:4">
      <c r="A4614" s="68" t="s">
        <v>137</v>
      </c>
      <c r="B4614" s="68" t="s">
        <v>26225</v>
      </c>
      <c r="C4614" s="68" t="s">
        <v>14</v>
      </c>
      <c r="D4614" t="str">
        <f t="shared" si="71"/>
        <v>m</v>
      </c>
    </row>
    <row r="4615" spans="1:4">
      <c r="A4615" s="68" t="s">
        <v>4556</v>
      </c>
      <c r="B4615" s="68" t="s">
        <v>26226</v>
      </c>
      <c r="C4615" s="68" t="s">
        <v>14</v>
      </c>
      <c r="D4615" t="str">
        <f t="shared" ref="D4615:D4678" si="72">LOWER(C4615)</f>
        <v>m</v>
      </c>
    </row>
    <row r="4616" spans="1:4">
      <c r="A4616" s="68" t="s">
        <v>4557</v>
      </c>
      <c r="B4616" s="68" t="s">
        <v>26226</v>
      </c>
      <c r="C4616" s="68" t="s">
        <v>14</v>
      </c>
      <c r="D4616" t="str">
        <f t="shared" si="72"/>
        <v>m</v>
      </c>
    </row>
    <row r="4617" spans="1:4">
      <c r="A4617" s="68" t="s">
        <v>4558</v>
      </c>
      <c r="B4617" s="68" t="s">
        <v>139</v>
      </c>
      <c r="C4617" s="68" t="s">
        <v>14</v>
      </c>
      <c r="D4617" t="str">
        <f t="shared" si="72"/>
        <v>m</v>
      </c>
    </row>
    <row r="4618" spans="1:4">
      <c r="A4618" s="68" t="s">
        <v>138</v>
      </c>
      <c r="B4618" s="68" t="s">
        <v>139</v>
      </c>
      <c r="C4618" s="68" t="s">
        <v>14</v>
      </c>
      <c r="D4618" t="str">
        <f t="shared" si="72"/>
        <v>m</v>
      </c>
    </row>
    <row r="4619" spans="1:4">
      <c r="A4619" s="68" t="s">
        <v>4559</v>
      </c>
      <c r="B4619" s="68" t="s">
        <v>26227</v>
      </c>
      <c r="C4619" s="68" t="s">
        <v>14</v>
      </c>
      <c r="D4619" t="str">
        <f t="shared" si="72"/>
        <v>m</v>
      </c>
    </row>
    <row r="4620" spans="1:4">
      <c r="A4620" s="68" t="s">
        <v>4560</v>
      </c>
      <c r="B4620" s="68" t="s">
        <v>26227</v>
      </c>
      <c r="C4620" s="68" t="s">
        <v>14</v>
      </c>
      <c r="D4620" t="str">
        <f t="shared" si="72"/>
        <v>m</v>
      </c>
    </row>
    <row r="4621" spans="1:4">
      <c r="A4621" s="68" t="s">
        <v>4561</v>
      </c>
      <c r="B4621" s="68" t="s">
        <v>26228</v>
      </c>
      <c r="C4621" s="68" t="s">
        <v>14</v>
      </c>
      <c r="D4621" t="str">
        <f t="shared" si="72"/>
        <v>m</v>
      </c>
    </row>
    <row r="4622" spans="1:4">
      <c r="A4622" s="68" t="s">
        <v>4562</v>
      </c>
      <c r="B4622" s="68" t="s">
        <v>26228</v>
      </c>
      <c r="C4622" s="68" t="s">
        <v>14</v>
      </c>
      <c r="D4622" t="str">
        <f t="shared" si="72"/>
        <v>m</v>
      </c>
    </row>
    <row r="4623" spans="1:4">
      <c r="A4623" s="68" t="s">
        <v>4563</v>
      </c>
      <c r="B4623" s="68" t="s">
        <v>26229</v>
      </c>
      <c r="C4623" s="68" t="s">
        <v>14</v>
      </c>
      <c r="D4623" t="str">
        <f t="shared" si="72"/>
        <v>m</v>
      </c>
    </row>
    <row r="4624" spans="1:4">
      <c r="A4624" s="68" t="s">
        <v>4564</v>
      </c>
      <c r="B4624" s="68" t="s">
        <v>26229</v>
      </c>
      <c r="C4624" s="68" t="s">
        <v>14</v>
      </c>
      <c r="D4624" t="str">
        <f t="shared" si="72"/>
        <v>m</v>
      </c>
    </row>
    <row r="4625" spans="1:4">
      <c r="A4625" s="68" t="s">
        <v>4565</v>
      </c>
      <c r="B4625" s="68" t="s">
        <v>26230</v>
      </c>
      <c r="C4625" s="68" t="s">
        <v>14</v>
      </c>
      <c r="D4625" t="str">
        <f t="shared" si="72"/>
        <v>m</v>
      </c>
    </row>
    <row r="4626" spans="1:4">
      <c r="A4626" s="68" t="s">
        <v>4566</v>
      </c>
      <c r="B4626" s="68" t="s">
        <v>26230</v>
      </c>
      <c r="C4626" s="68" t="s">
        <v>14</v>
      </c>
      <c r="D4626" t="str">
        <f t="shared" si="72"/>
        <v>m</v>
      </c>
    </row>
    <row r="4627" spans="1:4">
      <c r="A4627" s="68" t="s">
        <v>4567</v>
      </c>
      <c r="B4627" s="68" t="s">
        <v>26231</v>
      </c>
      <c r="C4627" s="68" t="s">
        <v>14</v>
      </c>
      <c r="D4627" t="str">
        <f t="shared" si="72"/>
        <v>m</v>
      </c>
    </row>
    <row r="4628" spans="1:4">
      <c r="A4628" s="68" t="s">
        <v>4568</v>
      </c>
      <c r="B4628" s="68" t="s">
        <v>26231</v>
      </c>
      <c r="C4628" s="68" t="s">
        <v>14</v>
      </c>
      <c r="D4628" t="str">
        <f t="shared" si="72"/>
        <v>m</v>
      </c>
    </row>
    <row r="4629" spans="1:4">
      <c r="A4629" s="68" t="s">
        <v>4569</v>
      </c>
      <c r="B4629" s="68" t="s">
        <v>26232</v>
      </c>
      <c r="C4629" s="68" t="s">
        <v>14</v>
      </c>
      <c r="D4629" t="str">
        <f t="shared" si="72"/>
        <v>m</v>
      </c>
    </row>
    <row r="4630" spans="1:4">
      <c r="A4630" s="68" t="s">
        <v>4570</v>
      </c>
      <c r="B4630" s="68" t="s">
        <v>26232</v>
      </c>
      <c r="C4630" s="68" t="s">
        <v>14</v>
      </c>
      <c r="D4630" t="str">
        <f t="shared" si="72"/>
        <v>m</v>
      </c>
    </row>
    <row r="4631" spans="1:4">
      <c r="A4631" s="68" t="s">
        <v>4571</v>
      </c>
      <c r="B4631" s="68" t="s">
        <v>26233</v>
      </c>
      <c r="C4631" s="68" t="s">
        <v>14</v>
      </c>
      <c r="D4631" t="str">
        <f t="shared" si="72"/>
        <v>m</v>
      </c>
    </row>
    <row r="4632" spans="1:4">
      <c r="A4632" s="837" t="s">
        <v>4572</v>
      </c>
      <c r="B4632" s="68" t="s">
        <v>26233</v>
      </c>
      <c r="C4632" s="68" t="s">
        <v>14</v>
      </c>
      <c r="D4632" t="str">
        <f t="shared" si="72"/>
        <v>m</v>
      </c>
    </row>
    <row r="4633" spans="1:4">
      <c r="A4633" s="68" t="s">
        <v>4573</v>
      </c>
      <c r="B4633" s="68" t="s">
        <v>26234</v>
      </c>
      <c r="C4633" s="68" t="s">
        <v>14</v>
      </c>
      <c r="D4633" t="str">
        <f t="shared" si="72"/>
        <v>m</v>
      </c>
    </row>
    <row r="4634" spans="1:4">
      <c r="A4634" s="68" t="s">
        <v>4574</v>
      </c>
      <c r="B4634" s="68" t="s">
        <v>26234</v>
      </c>
      <c r="C4634" s="68" t="s">
        <v>14</v>
      </c>
      <c r="D4634" t="str">
        <f t="shared" si="72"/>
        <v>m</v>
      </c>
    </row>
    <row r="4635" spans="1:4">
      <c r="A4635" s="68" t="s">
        <v>4575</v>
      </c>
      <c r="B4635" s="68" t="s">
        <v>26235</v>
      </c>
      <c r="C4635" s="68" t="s">
        <v>14</v>
      </c>
      <c r="D4635" t="str">
        <f t="shared" si="72"/>
        <v>m</v>
      </c>
    </row>
    <row r="4636" spans="1:4">
      <c r="A4636" s="837" t="s">
        <v>4576</v>
      </c>
      <c r="B4636" s="68" t="s">
        <v>26235</v>
      </c>
      <c r="C4636" s="68" t="s">
        <v>14</v>
      </c>
      <c r="D4636" t="str">
        <f t="shared" si="72"/>
        <v>m</v>
      </c>
    </row>
    <row r="4637" spans="1:4">
      <c r="A4637" s="68" t="s">
        <v>4577</v>
      </c>
      <c r="B4637" s="68" t="s">
        <v>26236</v>
      </c>
      <c r="C4637" s="68" t="s">
        <v>14</v>
      </c>
      <c r="D4637" t="str">
        <f t="shared" si="72"/>
        <v>m</v>
      </c>
    </row>
    <row r="4638" spans="1:4">
      <c r="A4638" s="68" t="s">
        <v>4578</v>
      </c>
      <c r="B4638" s="68" t="s">
        <v>26236</v>
      </c>
      <c r="C4638" s="68" t="s">
        <v>14</v>
      </c>
      <c r="D4638" t="str">
        <f t="shared" si="72"/>
        <v>m</v>
      </c>
    </row>
    <row r="4639" spans="1:4">
      <c r="A4639" s="68" t="s">
        <v>4579</v>
      </c>
      <c r="B4639" s="68" t="s">
        <v>26237</v>
      </c>
      <c r="C4639" s="68" t="s">
        <v>14</v>
      </c>
      <c r="D4639" t="str">
        <f t="shared" si="72"/>
        <v>m</v>
      </c>
    </row>
    <row r="4640" spans="1:4">
      <c r="A4640" s="68" t="s">
        <v>4580</v>
      </c>
      <c r="B4640" s="68" t="s">
        <v>26237</v>
      </c>
      <c r="C4640" s="68" t="s">
        <v>14</v>
      </c>
      <c r="D4640" t="str">
        <f t="shared" si="72"/>
        <v>m</v>
      </c>
    </row>
    <row r="4641" spans="1:4">
      <c r="A4641" s="68" t="s">
        <v>4581</v>
      </c>
      <c r="B4641" s="68" t="s">
        <v>26238</v>
      </c>
      <c r="C4641" s="68" t="s">
        <v>14</v>
      </c>
      <c r="D4641" t="str">
        <f t="shared" si="72"/>
        <v>m</v>
      </c>
    </row>
    <row r="4642" spans="1:4">
      <c r="A4642" s="68" t="s">
        <v>4582</v>
      </c>
      <c r="B4642" s="68" t="s">
        <v>26238</v>
      </c>
      <c r="C4642" s="68" t="s">
        <v>14</v>
      </c>
      <c r="D4642" t="str">
        <f t="shared" si="72"/>
        <v>m</v>
      </c>
    </row>
    <row r="4643" spans="1:4">
      <c r="A4643" s="68" t="s">
        <v>4583</v>
      </c>
      <c r="B4643" s="68" t="s">
        <v>26239</v>
      </c>
      <c r="C4643" s="68" t="s">
        <v>14</v>
      </c>
      <c r="D4643" t="str">
        <f t="shared" si="72"/>
        <v>m</v>
      </c>
    </row>
    <row r="4644" spans="1:4">
      <c r="A4644" s="837" t="s">
        <v>4584</v>
      </c>
      <c r="B4644" s="68" t="s">
        <v>26239</v>
      </c>
      <c r="C4644" s="68" t="s">
        <v>14</v>
      </c>
      <c r="D4644" t="str">
        <f t="shared" si="72"/>
        <v>m</v>
      </c>
    </row>
    <row r="4645" spans="1:4">
      <c r="A4645" s="68" t="s">
        <v>4585</v>
      </c>
      <c r="B4645" s="68" t="s">
        <v>26240</v>
      </c>
      <c r="C4645" s="68" t="s">
        <v>14</v>
      </c>
      <c r="D4645" t="str">
        <f t="shared" si="72"/>
        <v>m</v>
      </c>
    </row>
    <row r="4646" spans="1:4">
      <c r="A4646" s="837" t="s">
        <v>4586</v>
      </c>
      <c r="B4646" s="68" t="s">
        <v>26240</v>
      </c>
      <c r="C4646" s="68" t="s">
        <v>14</v>
      </c>
      <c r="D4646" t="str">
        <f t="shared" si="72"/>
        <v>m</v>
      </c>
    </row>
    <row r="4647" spans="1:4">
      <c r="A4647" s="68" t="s">
        <v>4587</v>
      </c>
      <c r="B4647" s="68" t="s">
        <v>26241</v>
      </c>
      <c r="C4647" s="68" t="s">
        <v>14</v>
      </c>
      <c r="D4647" t="str">
        <f t="shared" si="72"/>
        <v>m</v>
      </c>
    </row>
    <row r="4648" spans="1:4">
      <c r="A4648" s="68" t="s">
        <v>4588</v>
      </c>
      <c r="B4648" s="68" t="s">
        <v>26241</v>
      </c>
      <c r="C4648" s="68" t="s">
        <v>14</v>
      </c>
      <c r="D4648" t="str">
        <f t="shared" si="72"/>
        <v>m</v>
      </c>
    </row>
    <row r="4649" spans="1:4">
      <c r="A4649" s="68" t="s">
        <v>4589</v>
      </c>
      <c r="B4649" s="68" t="s">
        <v>26242</v>
      </c>
      <c r="C4649" s="68" t="s">
        <v>14</v>
      </c>
      <c r="D4649" t="str">
        <f t="shared" si="72"/>
        <v>m</v>
      </c>
    </row>
    <row r="4650" spans="1:4">
      <c r="A4650" s="68" t="s">
        <v>4590</v>
      </c>
      <c r="B4650" s="68" t="s">
        <v>26242</v>
      </c>
      <c r="C4650" s="68" t="s">
        <v>14</v>
      </c>
      <c r="D4650" t="str">
        <f t="shared" si="72"/>
        <v>m</v>
      </c>
    </row>
    <row r="4651" spans="1:4">
      <c r="A4651" s="68" t="s">
        <v>4591</v>
      </c>
      <c r="B4651" s="68" t="s">
        <v>26243</v>
      </c>
      <c r="C4651" s="68" t="s">
        <v>14</v>
      </c>
      <c r="D4651" t="str">
        <f t="shared" si="72"/>
        <v>m</v>
      </c>
    </row>
    <row r="4652" spans="1:4">
      <c r="A4652" s="68" t="s">
        <v>4592</v>
      </c>
      <c r="B4652" s="68" t="s">
        <v>26243</v>
      </c>
      <c r="C4652" s="68" t="s">
        <v>14</v>
      </c>
      <c r="D4652" t="str">
        <f t="shared" si="72"/>
        <v>m</v>
      </c>
    </row>
    <row r="4653" spans="1:4">
      <c r="A4653" s="68" t="s">
        <v>4593</v>
      </c>
      <c r="B4653" s="68" t="s">
        <v>26244</v>
      </c>
      <c r="C4653" s="68" t="s">
        <v>14</v>
      </c>
      <c r="D4653" t="str">
        <f t="shared" si="72"/>
        <v>m</v>
      </c>
    </row>
    <row r="4654" spans="1:4">
      <c r="A4654" s="68" t="s">
        <v>4594</v>
      </c>
      <c r="B4654" s="68" t="s">
        <v>26244</v>
      </c>
      <c r="C4654" s="68" t="s">
        <v>14</v>
      </c>
      <c r="D4654" t="str">
        <f t="shared" si="72"/>
        <v>m</v>
      </c>
    </row>
    <row r="4655" spans="1:4">
      <c r="A4655" s="68" t="s">
        <v>4595</v>
      </c>
      <c r="B4655" s="68" t="s">
        <v>26245</v>
      </c>
      <c r="C4655" s="68" t="s">
        <v>14</v>
      </c>
      <c r="D4655" t="str">
        <f t="shared" si="72"/>
        <v>m</v>
      </c>
    </row>
    <row r="4656" spans="1:4">
      <c r="A4656" s="68" t="s">
        <v>4596</v>
      </c>
      <c r="B4656" s="68" t="s">
        <v>26245</v>
      </c>
      <c r="C4656" s="68" t="s">
        <v>14</v>
      </c>
      <c r="D4656" t="str">
        <f t="shared" si="72"/>
        <v>m</v>
      </c>
    </row>
    <row r="4657" spans="1:4">
      <c r="A4657" s="68" t="s">
        <v>4597</v>
      </c>
      <c r="B4657" s="68" t="s">
        <v>26246</v>
      </c>
      <c r="C4657" s="68" t="s">
        <v>14</v>
      </c>
      <c r="D4657" t="str">
        <f t="shared" si="72"/>
        <v>m</v>
      </c>
    </row>
    <row r="4658" spans="1:4">
      <c r="A4658" s="68" t="s">
        <v>4598</v>
      </c>
      <c r="B4658" s="68" t="s">
        <v>26246</v>
      </c>
      <c r="C4658" s="68" t="s">
        <v>14</v>
      </c>
      <c r="D4658" t="str">
        <f t="shared" si="72"/>
        <v>m</v>
      </c>
    </row>
    <row r="4659" spans="1:4">
      <c r="A4659" s="68" t="s">
        <v>4599</v>
      </c>
      <c r="B4659" s="68" t="s">
        <v>26247</v>
      </c>
      <c r="C4659" s="68" t="s">
        <v>14</v>
      </c>
      <c r="D4659" t="str">
        <f t="shared" si="72"/>
        <v>m</v>
      </c>
    </row>
    <row r="4660" spans="1:4">
      <c r="A4660" s="68" t="s">
        <v>4600</v>
      </c>
      <c r="B4660" s="68" t="s">
        <v>26247</v>
      </c>
      <c r="C4660" s="68" t="s">
        <v>14</v>
      </c>
      <c r="D4660" t="str">
        <f t="shared" si="72"/>
        <v>m</v>
      </c>
    </row>
    <row r="4661" spans="1:4">
      <c r="A4661" s="68" t="s">
        <v>4601</v>
      </c>
      <c r="B4661" s="68" t="s">
        <v>26248</v>
      </c>
      <c r="C4661" s="68" t="s">
        <v>14</v>
      </c>
      <c r="D4661" t="str">
        <f t="shared" si="72"/>
        <v>m</v>
      </c>
    </row>
    <row r="4662" spans="1:4">
      <c r="A4662" s="68" t="s">
        <v>4602</v>
      </c>
      <c r="B4662" s="68" t="s">
        <v>26248</v>
      </c>
      <c r="C4662" s="68" t="s">
        <v>14</v>
      </c>
      <c r="D4662" t="str">
        <f t="shared" si="72"/>
        <v>m</v>
      </c>
    </row>
    <row r="4663" spans="1:4">
      <c r="A4663" s="68" t="s">
        <v>4603</v>
      </c>
      <c r="B4663" s="68" t="s">
        <v>26249</v>
      </c>
      <c r="C4663" s="68" t="s">
        <v>14</v>
      </c>
      <c r="D4663" t="str">
        <f t="shared" si="72"/>
        <v>m</v>
      </c>
    </row>
    <row r="4664" spans="1:4">
      <c r="A4664" s="68" t="s">
        <v>4604</v>
      </c>
      <c r="B4664" s="68" t="s">
        <v>26249</v>
      </c>
      <c r="C4664" s="68" t="s">
        <v>14</v>
      </c>
      <c r="D4664" t="str">
        <f t="shared" si="72"/>
        <v>m</v>
      </c>
    </row>
    <row r="4665" spans="1:4">
      <c r="A4665" s="68" t="s">
        <v>4605</v>
      </c>
      <c r="B4665" s="68" t="s">
        <v>26250</v>
      </c>
      <c r="C4665" s="68" t="s">
        <v>14</v>
      </c>
      <c r="D4665" t="str">
        <f t="shared" si="72"/>
        <v>m</v>
      </c>
    </row>
    <row r="4666" spans="1:4">
      <c r="A4666" s="68" t="s">
        <v>4606</v>
      </c>
      <c r="B4666" s="68" t="s">
        <v>26250</v>
      </c>
      <c r="C4666" s="68" t="s">
        <v>14</v>
      </c>
      <c r="D4666" t="str">
        <f t="shared" si="72"/>
        <v>m</v>
      </c>
    </row>
    <row r="4667" spans="1:4">
      <c r="A4667" s="68" t="s">
        <v>4607</v>
      </c>
      <c r="B4667" s="68" t="s">
        <v>26251</v>
      </c>
      <c r="C4667" s="68" t="s">
        <v>14</v>
      </c>
      <c r="D4667" t="str">
        <f t="shared" si="72"/>
        <v>m</v>
      </c>
    </row>
    <row r="4668" spans="1:4">
      <c r="A4668" s="68" t="s">
        <v>4608</v>
      </c>
      <c r="B4668" s="68" t="s">
        <v>26251</v>
      </c>
      <c r="C4668" s="68" t="s">
        <v>14</v>
      </c>
      <c r="D4668" t="str">
        <f t="shared" si="72"/>
        <v>m</v>
      </c>
    </row>
    <row r="4669" spans="1:4">
      <c r="A4669" s="68" t="s">
        <v>4609</v>
      </c>
      <c r="B4669" s="68" t="s">
        <v>26252</v>
      </c>
      <c r="C4669" s="68" t="s">
        <v>14</v>
      </c>
      <c r="D4669" t="str">
        <f t="shared" si="72"/>
        <v>m</v>
      </c>
    </row>
    <row r="4670" spans="1:4">
      <c r="A4670" s="68" t="s">
        <v>4610</v>
      </c>
      <c r="B4670" s="68" t="s">
        <v>26252</v>
      </c>
      <c r="C4670" s="68" t="s">
        <v>14</v>
      </c>
      <c r="D4670" t="str">
        <f t="shared" si="72"/>
        <v>m</v>
      </c>
    </row>
    <row r="4671" spans="1:4">
      <c r="A4671" s="68" t="s">
        <v>4611</v>
      </c>
      <c r="B4671" s="68" t="s">
        <v>26253</v>
      </c>
      <c r="C4671" s="68" t="s">
        <v>14</v>
      </c>
      <c r="D4671" t="str">
        <f t="shared" si="72"/>
        <v>m</v>
      </c>
    </row>
    <row r="4672" spans="1:4">
      <c r="A4672" s="68" t="s">
        <v>4612</v>
      </c>
      <c r="B4672" s="68" t="s">
        <v>26253</v>
      </c>
      <c r="C4672" s="68" t="s">
        <v>14</v>
      </c>
      <c r="D4672" t="str">
        <f t="shared" si="72"/>
        <v>m</v>
      </c>
    </row>
    <row r="4673" spans="1:4">
      <c r="A4673" s="68" t="s">
        <v>4613</v>
      </c>
      <c r="B4673" s="68" t="s">
        <v>26254</v>
      </c>
      <c r="C4673" s="68" t="s">
        <v>14</v>
      </c>
      <c r="D4673" t="str">
        <f t="shared" si="72"/>
        <v>m</v>
      </c>
    </row>
    <row r="4674" spans="1:4">
      <c r="A4674" s="68" t="s">
        <v>4614</v>
      </c>
      <c r="B4674" s="68" t="s">
        <v>26254</v>
      </c>
      <c r="C4674" s="68" t="s">
        <v>14</v>
      </c>
      <c r="D4674" t="str">
        <f t="shared" si="72"/>
        <v>m</v>
      </c>
    </row>
    <row r="4675" spans="1:4">
      <c r="A4675" s="68" t="s">
        <v>4615</v>
      </c>
      <c r="B4675" s="68" t="s">
        <v>26255</v>
      </c>
      <c r="C4675" s="68" t="s">
        <v>14</v>
      </c>
      <c r="D4675" t="str">
        <f t="shared" si="72"/>
        <v>m</v>
      </c>
    </row>
    <row r="4676" spans="1:4">
      <c r="A4676" s="68" t="s">
        <v>4616</v>
      </c>
      <c r="B4676" s="68" t="s">
        <v>26255</v>
      </c>
      <c r="C4676" s="68" t="s">
        <v>14</v>
      </c>
      <c r="D4676" t="str">
        <f t="shared" si="72"/>
        <v>m</v>
      </c>
    </row>
    <row r="4677" spans="1:4">
      <c r="A4677" s="68" t="s">
        <v>4617</v>
      </c>
      <c r="B4677" s="68" t="s">
        <v>26256</v>
      </c>
      <c r="C4677" s="68" t="s">
        <v>14</v>
      </c>
      <c r="D4677" t="str">
        <f t="shared" si="72"/>
        <v>m</v>
      </c>
    </row>
    <row r="4678" spans="1:4">
      <c r="A4678" s="68" t="s">
        <v>4618</v>
      </c>
      <c r="B4678" s="68" t="s">
        <v>26256</v>
      </c>
      <c r="C4678" s="68" t="s">
        <v>14</v>
      </c>
      <c r="D4678" t="str">
        <f t="shared" si="72"/>
        <v>m</v>
      </c>
    </row>
    <row r="4679" spans="1:4">
      <c r="A4679" s="68" t="s">
        <v>4619</v>
      </c>
      <c r="B4679" s="68" t="s">
        <v>26257</v>
      </c>
      <c r="C4679" s="68" t="s">
        <v>14</v>
      </c>
      <c r="D4679" t="str">
        <f t="shared" ref="D4679:D4742" si="73">LOWER(C4679)</f>
        <v>m</v>
      </c>
    </row>
    <row r="4680" spans="1:4">
      <c r="A4680" s="68" t="s">
        <v>4620</v>
      </c>
      <c r="B4680" s="68" t="s">
        <v>26257</v>
      </c>
      <c r="C4680" s="68" t="s">
        <v>14</v>
      </c>
      <c r="D4680" t="str">
        <f t="shared" si="73"/>
        <v>m</v>
      </c>
    </row>
    <row r="4681" spans="1:4">
      <c r="A4681" s="68" t="s">
        <v>4621</v>
      </c>
      <c r="B4681" s="68" t="s">
        <v>26258</v>
      </c>
      <c r="C4681" s="68" t="s">
        <v>14</v>
      </c>
      <c r="D4681" t="str">
        <f t="shared" si="73"/>
        <v>m</v>
      </c>
    </row>
    <row r="4682" spans="1:4">
      <c r="A4682" s="68" t="s">
        <v>4622</v>
      </c>
      <c r="B4682" s="68" t="s">
        <v>26258</v>
      </c>
      <c r="C4682" s="68" t="s">
        <v>14</v>
      </c>
      <c r="D4682" t="str">
        <f t="shared" si="73"/>
        <v>m</v>
      </c>
    </row>
    <row r="4683" spans="1:4">
      <c r="A4683" s="68" t="s">
        <v>4623</v>
      </c>
      <c r="B4683" s="68" t="s">
        <v>26259</v>
      </c>
      <c r="C4683" s="68" t="s">
        <v>14</v>
      </c>
      <c r="D4683" t="str">
        <f t="shared" si="73"/>
        <v>m</v>
      </c>
    </row>
    <row r="4684" spans="1:4">
      <c r="A4684" s="68" t="s">
        <v>4624</v>
      </c>
      <c r="B4684" s="68" t="s">
        <v>26259</v>
      </c>
      <c r="C4684" s="68" t="s">
        <v>14</v>
      </c>
      <c r="D4684" t="str">
        <f t="shared" si="73"/>
        <v>m</v>
      </c>
    </row>
    <row r="4685" spans="1:4">
      <c r="A4685" s="68" t="s">
        <v>4625</v>
      </c>
      <c r="B4685" s="68" t="s">
        <v>26260</v>
      </c>
      <c r="C4685" s="68" t="s">
        <v>14</v>
      </c>
      <c r="D4685" t="str">
        <f t="shared" si="73"/>
        <v>m</v>
      </c>
    </row>
    <row r="4686" spans="1:4">
      <c r="A4686" s="68" t="s">
        <v>4626</v>
      </c>
      <c r="B4686" s="68" t="s">
        <v>26260</v>
      </c>
      <c r="C4686" s="68" t="s">
        <v>14</v>
      </c>
      <c r="D4686" t="str">
        <f t="shared" si="73"/>
        <v>m</v>
      </c>
    </row>
    <row r="4687" spans="1:4">
      <c r="A4687" s="68" t="s">
        <v>4627</v>
      </c>
      <c r="B4687" s="68" t="s">
        <v>26261</v>
      </c>
      <c r="C4687" s="68" t="s">
        <v>14</v>
      </c>
      <c r="D4687" t="str">
        <f t="shared" si="73"/>
        <v>m</v>
      </c>
    </row>
    <row r="4688" spans="1:4">
      <c r="A4688" s="68" t="s">
        <v>4628</v>
      </c>
      <c r="B4688" s="68" t="s">
        <v>26261</v>
      </c>
      <c r="C4688" s="68" t="s">
        <v>14</v>
      </c>
      <c r="D4688" t="str">
        <f t="shared" si="73"/>
        <v>m</v>
      </c>
    </row>
    <row r="4689" spans="1:4">
      <c r="A4689" s="68" t="s">
        <v>4629</v>
      </c>
      <c r="B4689" s="68" t="s">
        <v>26262</v>
      </c>
      <c r="C4689" s="68" t="s">
        <v>14</v>
      </c>
      <c r="D4689" t="str">
        <f t="shared" si="73"/>
        <v>m</v>
      </c>
    </row>
    <row r="4690" spans="1:4">
      <c r="A4690" s="68" t="s">
        <v>4630</v>
      </c>
      <c r="B4690" s="68" t="s">
        <v>26262</v>
      </c>
      <c r="C4690" s="68" t="s">
        <v>14</v>
      </c>
      <c r="D4690" t="str">
        <f t="shared" si="73"/>
        <v>m</v>
      </c>
    </row>
    <row r="4691" spans="1:4">
      <c r="A4691" s="68" t="s">
        <v>4631</v>
      </c>
      <c r="B4691" s="68" t="s">
        <v>26263</v>
      </c>
      <c r="C4691" s="68" t="s">
        <v>14</v>
      </c>
      <c r="D4691" t="str">
        <f t="shared" si="73"/>
        <v>m</v>
      </c>
    </row>
    <row r="4692" spans="1:4">
      <c r="A4692" s="68" t="s">
        <v>4632</v>
      </c>
      <c r="B4692" s="68" t="s">
        <v>26263</v>
      </c>
      <c r="C4692" s="68" t="s">
        <v>14</v>
      </c>
      <c r="D4692" t="str">
        <f t="shared" si="73"/>
        <v>m</v>
      </c>
    </row>
    <row r="4693" spans="1:4">
      <c r="A4693" s="68" t="s">
        <v>4633</v>
      </c>
      <c r="B4693" s="68" t="s">
        <v>26264</v>
      </c>
      <c r="C4693" s="68" t="s">
        <v>14</v>
      </c>
      <c r="D4693" t="str">
        <f t="shared" si="73"/>
        <v>m</v>
      </c>
    </row>
    <row r="4694" spans="1:4">
      <c r="A4694" s="68" t="s">
        <v>4634</v>
      </c>
      <c r="B4694" s="68" t="s">
        <v>26264</v>
      </c>
      <c r="C4694" s="68" t="s">
        <v>14</v>
      </c>
      <c r="D4694" t="str">
        <f t="shared" si="73"/>
        <v>m</v>
      </c>
    </row>
    <row r="4695" spans="1:4">
      <c r="A4695" s="68" t="s">
        <v>4635</v>
      </c>
      <c r="B4695" s="68" t="s">
        <v>26265</v>
      </c>
      <c r="C4695" s="68" t="s">
        <v>14</v>
      </c>
      <c r="D4695" t="str">
        <f t="shared" si="73"/>
        <v>m</v>
      </c>
    </row>
    <row r="4696" spans="1:4">
      <c r="A4696" s="68" t="s">
        <v>4636</v>
      </c>
      <c r="B4696" s="68" t="s">
        <v>26265</v>
      </c>
      <c r="C4696" s="68" t="s">
        <v>14</v>
      </c>
      <c r="D4696" t="str">
        <f t="shared" si="73"/>
        <v>m</v>
      </c>
    </row>
    <row r="4697" spans="1:4">
      <c r="A4697" s="68" t="s">
        <v>4637</v>
      </c>
      <c r="B4697" s="68" t="s">
        <v>26266</v>
      </c>
      <c r="C4697" s="68" t="s">
        <v>14</v>
      </c>
      <c r="D4697" t="str">
        <f t="shared" si="73"/>
        <v>m</v>
      </c>
    </row>
    <row r="4698" spans="1:4">
      <c r="A4698" s="68" t="s">
        <v>4638</v>
      </c>
      <c r="B4698" s="68" t="s">
        <v>26266</v>
      </c>
      <c r="C4698" s="68" t="s">
        <v>14</v>
      </c>
      <c r="D4698" t="str">
        <f t="shared" si="73"/>
        <v>m</v>
      </c>
    </row>
    <row r="4699" spans="1:4">
      <c r="A4699" s="68" t="s">
        <v>4639</v>
      </c>
      <c r="B4699" s="68" t="s">
        <v>26267</v>
      </c>
      <c r="C4699" s="68" t="s">
        <v>14</v>
      </c>
      <c r="D4699" t="str">
        <f t="shared" si="73"/>
        <v>m</v>
      </c>
    </row>
    <row r="4700" spans="1:4">
      <c r="A4700" s="68" t="s">
        <v>4640</v>
      </c>
      <c r="B4700" s="68" t="s">
        <v>26267</v>
      </c>
      <c r="C4700" s="68" t="s">
        <v>14</v>
      </c>
      <c r="D4700" t="str">
        <f t="shared" si="73"/>
        <v>m</v>
      </c>
    </row>
    <row r="4701" spans="1:4">
      <c r="A4701" s="68" t="s">
        <v>4641</v>
      </c>
      <c r="B4701" s="68" t="s">
        <v>26268</v>
      </c>
      <c r="C4701" s="68" t="s">
        <v>14</v>
      </c>
      <c r="D4701" t="str">
        <f t="shared" si="73"/>
        <v>m</v>
      </c>
    </row>
    <row r="4702" spans="1:4">
      <c r="A4702" s="68" t="s">
        <v>4642</v>
      </c>
      <c r="B4702" s="68" t="s">
        <v>26268</v>
      </c>
      <c r="C4702" s="68" t="s">
        <v>14</v>
      </c>
      <c r="D4702" t="str">
        <f t="shared" si="73"/>
        <v>m</v>
      </c>
    </row>
    <row r="4703" spans="1:4">
      <c r="A4703" s="68" t="s">
        <v>4643</v>
      </c>
      <c r="B4703" s="68" t="s">
        <v>26269</v>
      </c>
      <c r="C4703" s="68" t="s">
        <v>13</v>
      </c>
      <c r="D4703" t="str">
        <f t="shared" si="73"/>
        <v>m2</v>
      </c>
    </row>
    <row r="4704" spans="1:4">
      <c r="A4704" s="570" t="s">
        <v>4644</v>
      </c>
      <c r="B4704" s="68" t="s">
        <v>26269</v>
      </c>
      <c r="C4704" s="68" t="s">
        <v>13</v>
      </c>
      <c r="D4704" t="str">
        <f t="shared" si="73"/>
        <v>m2</v>
      </c>
    </row>
    <row r="4705" spans="1:4">
      <c r="A4705" s="68" t="s">
        <v>4645</v>
      </c>
      <c r="B4705" s="68" t="s">
        <v>26270</v>
      </c>
      <c r="C4705" s="68" t="s">
        <v>13</v>
      </c>
      <c r="D4705" t="str">
        <f t="shared" si="73"/>
        <v>m2</v>
      </c>
    </row>
    <row r="4706" spans="1:4">
      <c r="A4706" s="68" t="s">
        <v>4646</v>
      </c>
      <c r="B4706" s="68" t="s">
        <v>26270</v>
      </c>
      <c r="C4706" s="68" t="s">
        <v>13</v>
      </c>
      <c r="D4706" t="str">
        <f t="shared" si="73"/>
        <v>m2</v>
      </c>
    </row>
    <row r="4707" spans="1:4">
      <c r="A4707" s="68" t="s">
        <v>4647</v>
      </c>
      <c r="B4707" s="68" t="s">
        <v>26271</v>
      </c>
      <c r="C4707" s="68" t="s">
        <v>14</v>
      </c>
      <c r="D4707" t="str">
        <f t="shared" si="73"/>
        <v>m</v>
      </c>
    </row>
    <row r="4708" spans="1:4">
      <c r="A4708" s="68" t="s">
        <v>4648</v>
      </c>
      <c r="B4708" s="68" t="s">
        <v>26271</v>
      </c>
      <c r="C4708" s="68" t="s">
        <v>14</v>
      </c>
      <c r="D4708" t="str">
        <f t="shared" si="73"/>
        <v>m</v>
      </c>
    </row>
    <row r="4709" spans="1:4">
      <c r="A4709" s="68" t="s">
        <v>4649</v>
      </c>
      <c r="B4709" s="68" t="s">
        <v>26272</v>
      </c>
      <c r="C4709" s="68" t="s">
        <v>14</v>
      </c>
      <c r="D4709" t="str">
        <f t="shared" si="73"/>
        <v>m</v>
      </c>
    </row>
    <row r="4710" spans="1:4">
      <c r="A4710" s="68" t="s">
        <v>4650</v>
      </c>
      <c r="B4710" s="68" t="s">
        <v>26272</v>
      </c>
      <c r="C4710" s="68" t="s">
        <v>14</v>
      </c>
      <c r="D4710" t="str">
        <f t="shared" si="73"/>
        <v>m</v>
      </c>
    </row>
    <row r="4711" spans="1:4">
      <c r="A4711" s="68" t="s">
        <v>4651</v>
      </c>
      <c r="B4711" s="68" t="s">
        <v>26273</v>
      </c>
      <c r="C4711" s="68" t="s">
        <v>14</v>
      </c>
      <c r="D4711" t="str">
        <f t="shared" si="73"/>
        <v>m</v>
      </c>
    </row>
    <row r="4712" spans="1:4">
      <c r="A4712" s="68" t="s">
        <v>4652</v>
      </c>
      <c r="B4712" s="68" t="s">
        <v>26273</v>
      </c>
      <c r="C4712" s="68" t="s">
        <v>14</v>
      </c>
      <c r="D4712" t="str">
        <f t="shared" si="73"/>
        <v>m</v>
      </c>
    </row>
    <row r="4713" spans="1:4">
      <c r="A4713" s="68" t="s">
        <v>4653</v>
      </c>
      <c r="B4713" s="68" t="s">
        <v>26274</v>
      </c>
      <c r="C4713" s="68" t="s">
        <v>14</v>
      </c>
      <c r="D4713" t="str">
        <f t="shared" si="73"/>
        <v>m</v>
      </c>
    </row>
    <row r="4714" spans="1:4">
      <c r="A4714" s="68" t="s">
        <v>4654</v>
      </c>
      <c r="B4714" s="68" t="s">
        <v>26274</v>
      </c>
      <c r="C4714" s="68" t="s">
        <v>14</v>
      </c>
      <c r="D4714" t="str">
        <f t="shared" si="73"/>
        <v>m</v>
      </c>
    </row>
    <row r="4715" spans="1:4">
      <c r="A4715" s="68" t="s">
        <v>4655</v>
      </c>
      <c r="B4715" s="68" t="s">
        <v>26275</v>
      </c>
      <c r="C4715" s="68" t="s">
        <v>14</v>
      </c>
      <c r="D4715" t="str">
        <f t="shared" si="73"/>
        <v>m</v>
      </c>
    </row>
    <row r="4716" spans="1:4">
      <c r="A4716" s="68" t="s">
        <v>4656</v>
      </c>
      <c r="B4716" s="68" t="s">
        <v>26275</v>
      </c>
      <c r="C4716" s="68" t="s">
        <v>14</v>
      </c>
      <c r="D4716" t="str">
        <f t="shared" si="73"/>
        <v>m</v>
      </c>
    </row>
    <row r="4717" spans="1:4">
      <c r="A4717" s="68" t="s">
        <v>4657</v>
      </c>
      <c r="B4717" s="68" t="s">
        <v>26276</v>
      </c>
      <c r="C4717" s="68" t="s">
        <v>14</v>
      </c>
      <c r="D4717" t="str">
        <f t="shared" si="73"/>
        <v>m</v>
      </c>
    </row>
    <row r="4718" spans="1:4">
      <c r="A4718" s="68" t="s">
        <v>4658</v>
      </c>
      <c r="B4718" s="68" t="s">
        <v>26276</v>
      </c>
      <c r="C4718" s="68" t="s">
        <v>14</v>
      </c>
      <c r="D4718" t="str">
        <f t="shared" si="73"/>
        <v>m</v>
      </c>
    </row>
    <row r="4719" spans="1:4">
      <c r="A4719" s="68" t="s">
        <v>4659</v>
      </c>
      <c r="B4719" s="68" t="s">
        <v>26277</v>
      </c>
      <c r="C4719" s="68" t="s">
        <v>14</v>
      </c>
      <c r="D4719" t="str">
        <f t="shared" si="73"/>
        <v>m</v>
      </c>
    </row>
    <row r="4720" spans="1:4">
      <c r="A4720" s="68" t="s">
        <v>4660</v>
      </c>
      <c r="B4720" s="68" t="s">
        <v>26277</v>
      </c>
      <c r="C4720" s="68" t="s">
        <v>14</v>
      </c>
      <c r="D4720" t="str">
        <f t="shared" si="73"/>
        <v>m</v>
      </c>
    </row>
    <row r="4721" spans="1:4">
      <c r="A4721" s="68" t="s">
        <v>4661</v>
      </c>
      <c r="B4721" s="68" t="s">
        <v>26278</v>
      </c>
      <c r="C4721" s="68" t="s">
        <v>14</v>
      </c>
      <c r="D4721" t="str">
        <f t="shared" si="73"/>
        <v>m</v>
      </c>
    </row>
    <row r="4722" spans="1:4">
      <c r="A4722" s="68" t="s">
        <v>4662</v>
      </c>
      <c r="B4722" s="68" t="s">
        <v>26278</v>
      </c>
      <c r="C4722" s="68" t="s">
        <v>14</v>
      </c>
      <c r="D4722" t="str">
        <f t="shared" si="73"/>
        <v>m</v>
      </c>
    </row>
    <row r="4723" spans="1:4">
      <c r="A4723" s="68" t="s">
        <v>4663</v>
      </c>
      <c r="B4723" s="68" t="s">
        <v>26279</v>
      </c>
      <c r="C4723" s="68" t="s">
        <v>14</v>
      </c>
      <c r="D4723" t="str">
        <f t="shared" si="73"/>
        <v>m</v>
      </c>
    </row>
    <row r="4724" spans="1:4">
      <c r="A4724" s="68" t="s">
        <v>4664</v>
      </c>
      <c r="B4724" s="68" t="s">
        <v>26279</v>
      </c>
      <c r="C4724" s="68" t="s">
        <v>14</v>
      </c>
      <c r="D4724" t="str">
        <f t="shared" si="73"/>
        <v>m</v>
      </c>
    </row>
    <row r="4725" spans="1:4">
      <c r="A4725" s="68" t="s">
        <v>4665</v>
      </c>
      <c r="B4725" s="68" t="s">
        <v>26280</v>
      </c>
      <c r="C4725" s="68" t="s">
        <v>14</v>
      </c>
      <c r="D4725" t="str">
        <f t="shared" si="73"/>
        <v>m</v>
      </c>
    </row>
    <row r="4726" spans="1:4" s="166" customFormat="1">
      <c r="A4726" s="68" t="s">
        <v>4666</v>
      </c>
      <c r="B4726" s="68" t="s">
        <v>26280</v>
      </c>
      <c r="C4726" s="68" t="s">
        <v>14</v>
      </c>
      <c r="D4726" t="str">
        <f t="shared" si="73"/>
        <v>m</v>
      </c>
    </row>
    <row r="4727" spans="1:4">
      <c r="A4727" s="68" t="s">
        <v>4667</v>
      </c>
      <c r="B4727" s="68" t="s">
        <v>26281</v>
      </c>
      <c r="C4727" s="68" t="s">
        <v>14</v>
      </c>
      <c r="D4727" t="str">
        <f t="shared" si="73"/>
        <v>m</v>
      </c>
    </row>
    <row r="4728" spans="1:4">
      <c r="A4728" s="68" t="s">
        <v>4668</v>
      </c>
      <c r="B4728" s="68" t="s">
        <v>26281</v>
      </c>
      <c r="C4728" s="68" t="s">
        <v>14</v>
      </c>
      <c r="D4728" t="str">
        <f t="shared" si="73"/>
        <v>m</v>
      </c>
    </row>
    <row r="4729" spans="1:4">
      <c r="A4729" s="68" t="s">
        <v>4669</v>
      </c>
      <c r="B4729" s="68" t="s">
        <v>26282</v>
      </c>
      <c r="C4729" s="68" t="s">
        <v>14</v>
      </c>
      <c r="D4729" t="str">
        <f t="shared" si="73"/>
        <v>m</v>
      </c>
    </row>
    <row r="4730" spans="1:4">
      <c r="A4730" s="68" t="s">
        <v>4670</v>
      </c>
      <c r="B4730" s="68" t="s">
        <v>26282</v>
      </c>
      <c r="C4730" s="68" t="s">
        <v>14</v>
      </c>
      <c r="D4730" t="str">
        <f t="shared" si="73"/>
        <v>m</v>
      </c>
    </row>
    <row r="4731" spans="1:4">
      <c r="A4731" s="68" t="s">
        <v>4671</v>
      </c>
      <c r="B4731" s="68" t="s">
        <v>26283</v>
      </c>
      <c r="C4731" s="68" t="s">
        <v>14</v>
      </c>
      <c r="D4731" t="str">
        <f t="shared" si="73"/>
        <v>m</v>
      </c>
    </row>
    <row r="4732" spans="1:4">
      <c r="A4732" s="68" t="s">
        <v>4672</v>
      </c>
      <c r="B4732" s="68" t="s">
        <v>26283</v>
      </c>
      <c r="C4732" s="68" t="s">
        <v>14</v>
      </c>
      <c r="D4732" t="str">
        <f t="shared" si="73"/>
        <v>m</v>
      </c>
    </row>
    <row r="4733" spans="1:4">
      <c r="A4733" s="68" t="s">
        <v>217</v>
      </c>
      <c r="B4733" s="68" t="s">
        <v>218</v>
      </c>
      <c r="C4733" s="68" t="s">
        <v>14</v>
      </c>
      <c r="D4733" t="str">
        <f t="shared" si="73"/>
        <v>m</v>
      </c>
    </row>
    <row r="4734" spans="1:4">
      <c r="A4734" s="68" t="s">
        <v>4673</v>
      </c>
      <c r="B4734" s="68" t="s">
        <v>218</v>
      </c>
      <c r="C4734" s="68" t="s">
        <v>14</v>
      </c>
      <c r="D4734" t="str">
        <f t="shared" si="73"/>
        <v>m</v>
      </c>
    </row>
    <row r="4735" spans="1:4">
      <c r="A4735" s="68" t="s">
        <v>4674</v>
      </c>
      <c r="B4735" s="68" t="s">
        <v>26284</v>
      </c>
      <c r="C4735" s="68" t="s">
        <v>14</v>
      </c>
      <c r="D4735" t="str">
        <f t="shared" si="73"/>
        <v>m</v>
      </c>
    </row>
    <row r="4736" spans="1:4">
      <c r="A4736" s="68" t="s">
        <v>4675</v>
      </c>
      <c r="B4736" s="68" t="s">
        <v>26284</v>
      </c>
      <c r="C4736" s="68" t="s">
        <v>14</v>
      </c>
      <c r="D4736" t="str">
        <f t="shared" si="73"/>
        <v>m</v>
      </c>
    </row>
    <row r="4737" spans="1:4">
      <c r="A4737" s="68" t="s">
        <v>220</v>
      </c>
      <c r="B4737" s="68" t="s">
        <v>221</v>
      </c>
      <c r="C4737" s="68" t="s">
        <v>14</v>
      </c>
      <c r="D4737" t="str">
        <f t="shared" si="73"/>
        <v>m</v>
      </c>
    </row>
    <row r="4738" spans="1:4">
      <c r="A4738" s="68" t="s">
        <v>4676</v>
      </c>
      <c r="B4738" s="68" t="s">
        <v>221</v>
      </c>
      <c r="C4738" s="68" t="s">
        <v>14</v>
      </c>
      <c r="D4738" t="str">
        <f t="shared" si="73"/>
        <v>m</v>
      </c>
    </row>
    <row r="4739" spans="1:4">
      <c r="A4739" s="68" t="s">
        <v>4677</v>
      </c>
      <c r="B4739" s="68" t="s">
        <v>26285</v>
      </c>
      <c r="C4739" s="68" t="s">
        <v>14</v>
      </c>
      <c r="D4739" t="str">
        <f t="shared" si="73"/>
        <v>m</v>
      </c>
    </row>
    <row r="4740" spans="1:4">
      <c r="A4740" s="68" t="s">
        <v>4678</v>
      </c>
      <c r="B4740" s="68" t="s">
        <v>26285</v>
      </c>
      <c r="C4740" s="68" t="s">
        <v>14</v>
      </c>
      <c r="D4740" t="str">
        <f t="shared" si="73"/>
        <v>m</v>
      </c>
    </row>
    <row r="4741" spans="1:4">
      <c r="A4741" s="68" t="s">
        <v>223</v>
      </c>
      <c r="B4741" s="68" t="s">
        <v>224</v>
      </c>
      <c r="C4741" s="68" t="s">
        <v>14</v>
      </c>
      <c r="D4741" t="str">
        <f t="shared" si="73"/>
        <v>m</v>
      </c>
    </row>
    <row r="4742" spans="1:4">
      <c r="A4742" s="68" t="s">
        <v>4679</v>
      </c>
      <c r="B4742" s="68" t="s">
        <v>224</v>
      </c>
      <c r="C4742" s="68" t="s">
        <v>14</v>
      </c>
      <c r="D4742" t="str">
        <f t="shared" si="73"/>
        <v>m</v>
      </c>
    </row>
    <row r="4743" spans="1:4">
      <c r="A4743" s="68" t="s">
        <v>225</v>
      </c>
      <c r="B4743" s="68" t="s">
        <v>226</v>
      </c>
      <c r="C4743" s="68" t="s">
        <v>14</v>
      </c>
      <c r="D4743" t="str">
        <f t="shared" ref="D4743:D4806" si="74">LOWER(C4743)</f>
        <v>m</v>
      </c>
    </row>
    <row r="4744" spans="1:4">
      <c r="A4744" s="68" t="s">
        <v>4680</v>
      </c>
      <c r="B4744" s="68" t="s">
        <v>226</v>
      </c>
      <c r="C4744" s="68" t="s">
        <v>14</v>
      </c>
      <c r="D4744" t="str">
        <f t="shared" si="74"/>
        <v>m</v>
      </c>
    </row>
    <row r="4745" spans="1:4">
      <c r="A4745" s="68" t="s">
        <v>4681</v>
      </c>
      <c r="B4745" s="68" t="s">
        <v>26286</v>
      </c>
      <c r="C4745" s="68" t="s">
        <v>14</v>
      </c>
      <c r="D4745" t="str">
        <f t="shared" si="74"/>
        <v>m</v>
      </c>
    </row>
    <row r="4746" spans="1:4">
      <c r="A4746" s="68" t="s">
        <v>4682</v>
      </c>
      <c r="B4746" s="68" t="s">
        <v>26286</v>
      </c>
      <c r="C4746" s="68" t="s">
        <v>14</v>
      </c>
      <c r="D4746" t="str">
        <f t="shared" si="74"/>
        <v>m</v>
      </c>
    </row>
    <row r="4747" spans="1:4">
      <c r="A4747" s="68" t="s">
        <v>4683</v>
      </c>
      <c r="B4747" s="68" t="s">
        <v>26287</v>
      </c>
      <c r="C4747" s="68" t="s">
        <v>14</v>
      </c>
      <c r="D4747" t="str">
        <f t="shared" si="74"/>
        <v>m</v>
      </c>
    </row>
    <row r="4748" spans="1:4">
      <c r="A4748" s="68" t="s">
        <v>4684</v>
      </c>
      <c r="B4748" s="68" t="s">
        <v>26287</v>
      </c>
      <c r="C4748" s="68" t="s">
        <v>14</v>
      </c>
      <c r="D4748" t="str">
        <f t="shared" si="74"/>
        <v>m</v>
      </c>
    </row>
    <row r="4749" spans="1:4">
      <c r="A4749" s="68" t="s">
        <v>4685</v>
      </c>
      <c r="B4749" s="68" t="s">
        <v>26288</v>
      </c>
      <c r="C4749" s="68" t="s">
        <v>14</v>
      </c>
      <c r="D4749" t="str">
        <f t="shared" si="74"/>
        <v>m</v>
      </c>
    </row>
    <row r="4750" spans="1:4">
      <c r="A4750" s="68" t="s">
        <v>4686</v>
      </c>
      <c r="B4750" s="68" t="s">
        <v>26288</v>
      </c>
      <c r="C4750" s="68" t="s">
        <v>14</v>
      </c>
      <c r="D4750" t="str">
        <f t="shared" si="74"/>
        <v>m</v>
      </c>
    </row>
    <row r="4751" spans="1:4">
      <c r="A4751" s="68" t="s">
        <v>4687</v>
      </c>
      <c r="B4751" s="68" t="s">
        <v>26289</v>
      </c>
      <c r="C4751" s="68" t="s">
        <v>14</v>
      </c>
      <c r="D4751" t="str">
        <f t="shared" si="74"/>
        <v>m</v>
      </c>
    </row>
    <row r="4752" spans="1:4">
      <c r="A4752" s="68" t="s">
        <v>4688</v>
      </c>
      <c r="B4752" s="68" t="s">
        <v>26289</v>
      </c>
      <c r="C4752" s="68" t="s">
        <v>14</v>
      </c>
      <c r="D4752" t="str">
        <f t="shared" si="74"/>
        <v>m</v>
      </c>
    </row>
    <row r="4753" spans="1:4">
      <c r="A4753" s="68" t="s">
        <v>4689</v>
      </c>
      <c r="B4753" s="68" t="s">
        <v>26290</v>
      </c>
      <c r="C4753" s="68" t="s">
        <v>14</v>
      </c>
      <c r="D4753" t="str">
        <f t="shared" si="74"/>
        <v>m</v>
      </c>
    </row>
    <row r="4754" spans="1:4">
      <c r="A4754" s="68" t="s">
        <v>4690</v>
      </c>
      <c r="B4754" s="68" t="s">
        <v>26290</v>
      </c>
      <c r="C4754" s="68" t="s">
        <v>14</v>
      </c>
      <c r="D4754" t="str">
        <f t="shared" si="74"/>
        <v>m</v>
      </c>
    </row>
    <row r="4755" spans="1:4">
      <c r="A4755" s="68" t="s">
        <v>4691</v>
      </c>
      <c r="B4755" s="68" t="s">
        <v>26291</v>
      </c>
      <c r="C4755" s="68" t="s">
        <v>14</v>
      </c>
      <c r="D4755" t="str">
        <f t="shared" si="74"/>
        <v>m</v>
      </c>
    </row>
    <row r="4756" spans="1:4">
      <c r="A4756" s="68" t="s">
        <v>4692</v>
      </c>
      <c r="B4756" s="68" t="s">
        <v>26291</v>
      </c>
      <c r="C4756" s="68" t="s">
        <v>14</v>
      </c>
      <c r="D4756" t="str">
        <f t="shared" si="74"/>
        <v>m</v>
      </c>
    </row>
    <row r="4757" spans="1:4">
      <c r="A4757" s="68" t="s">
        <v>4693</v>
      </c>
      <c r="B4757" s="68" t="s">
        <v>26292</v>
      </c>
      <c r="C4757" s="68" t="s">
        <v>15</v>
      </c>
      <c r="D4757" t="str">
        <f t="shared" si="74"/>
        <v>un</v>
      </c>
    </row>
    <row r="4758" spans="1:4">
      <c r="A4758" s="68" t="s">
        <v>4694</v>
      </c>
      <c r="B4758" s="68" t="s">
        <v>26292</v>
      </c>
      <c r="C4758" s="68" t="s">
        <v>15</v>
      </c>
      <c r="D4758" t="str">
        <f t="shared" si="74"/>
        <v>un</v>
      </c>
    </row>
    <row r="4759" spans="1:4">
      <c r="A4759" s="68" t="s">
        <v>4695</v>
      </c>
      <c r="B4759" s="68" t="s">
        <v>26293</v>
      </c>
      <c r="C4759" s="68" t="s">
        <v>14</v>
      </c>
      <c r="D4759" t="str">
        <f t="shared" si="74"/>
        <v>m</v>
      </c>
    </row>
    <row r="4760" spans="1:4">
      <c r="A4760" s="68" t="s">
        <v>4696</v>
      </c>
      <c r="B4760" s="68" t="s">
        <v>26293</v>
      </c>
      <c r="C4760" s="68" t="s">
        <v>14</v>
      </c>
      <c r="D4760" t="str">
        <f t="shared" si="74"/>
        <v>m</v>
      </c>
    </row>
    <row r="4761" spans="1:4">
      <c r="A4761" s="68" t="s">
        <v>4697</v>
      </c>
      <c r="B4761" s="68" t="s">
        <v>26294</v>
      </c>
      <c r="C4761" s="68" t="s">
        <v>15</v>
      </c>
      <c r="D4761" t="str">
        <f t="shared" si="74"/>
        <v>un</v>
      </c>
    </row>
    <row r="4762" spans="1:4">
      <c r="A4762" s="68" t="s">
        <v>4698</v>
      </c>
      <c r="B4762" s="68" t="s">
        <v>26294</v>
      </c>
      <c r="C4762" s="68" t="s">
        <v>15</v>
      </c>
      <c r="D4762" t="str">
        <f t="shared" si="74"/>
        <v>un</v>
      </c>
    </row>
    <row r="4763" spans="1:4">
      <c r="A4763" s="68" t="s">
        <v>4699</v>
      </c>
      <c r="B4763" s="68" t="s">
        <v>26295</v>
      </c>
      <c r="C4763" s="68" t="s">
        <v>14</v>
      </c>
      <c r="D4763" t="str">
        <f t="shared" si="74"/>
        <v>m</v>
      </c>
    </row>
    <row r="4764" spans="1:4">
      <c r="A4764" s="68" t="s">
        <v>4700</v>
      </c>
      <c r="B4764" s="68" t="s">
        <v>26295</v>
      </c>
      <c r="C4764" s="68" t="s">
        <v>14</v>
      </c>
      <c r="D4764" t="str">
        <f t="shared" si="74"/>
        <v>m</v>
      </c>
    </row>
    <row r="4765" spans="1:4">
      <c r="A4765" s="68" t="s">
        <v>4701</v>
      </c>
      <c r="B4765" s="68" t="s">
        <v>26296</v>
      </c>
      <c r="C4765" s="68" t="s">
        <v>15</v>
      </c>
      <c r="D4765" t="str">
        <f t="shared" si="74"/>
        <v>un</v>
      </c>
    </row>
    <row r="4766" spans="1:4">
      <c r="A4766" s="68" t="s">
        <v>4702</v>
      </c>
      <c r="B4766" s="68" t="s">
        <v>26296</v>
      </c>
      <c r="C4766" s="68" t="s">
        <v>15</v>
      </c>
      <c r="D4766" t="str">
        <f t="shared" si="74"/>
        <v>un</v>
      </c>
    </row>
    <row r="4767" spans="1:4">
      <c r="A4767" s="68" t="s">
        <v>4703</v>
      </c>
      <c r="B4767" s="68" t="s">
        <v>26297</v>
      </c>
      <c r="C4767" s="68" t="s">
        <v>15</v>
      </c>
      <c r="D4767" t="str">
        <f t="shared" si="74"/>
        <v>un</v>
      </c>
    </row>
    <row r="4768" spans="1:4">
      <c r="A4768" s="68" t="s">
        <v>4704</v>
      </c>
      <c r="B4768" s="68" t="s">
        <v>26297</v>
      </c>
      <c r="C4768" s="68" t="s">
        <v>15</v>
      </c>
      <c r="D4768" t="str">
        <f t="shared" si="74"/>
        <v>un</v>
      </c>
    </row>
    <row r="4769" spans="1:4">
      <c r="A4769" s="68" t="s">
        <v>4705</v>
      </c>
      <c r="B4769" s="68" t="s">
        <v>26298</v>
      </c>
      <c r="C4769" s="68" t="s">
        <v>14</v>
      </c>
      <c r="D4769" t="str">
        <f t="shared" si="74"/>
        <v>m</v>
      </c>
    </row>
    <row r="4770" spans="1:4">
      <c r="A4770" s="68" t="s">
        <v>4706</v>
      </c>
      <c r="B4770" s="68" t="s">
        <v>26298</v>
      </c>
      <c r="C4770" s="68" t="s">
        <v>14</v>
      </c>
      <c r="D4770" t="str">
        <f t="shared" si="74"/>
        <v>m</v>
      </c>
    </row>
    <row r="4771" spans="1:4">
      <c r="A4771" s="68" t="s">
        <v>4707</v>
      </c>
      <c r="B4771" s="68" t="s">
        <v>26299</v>
      </c>
      <c r="C4771" s="68" t="s">
        <v>15</v>
      </c>
      <c r="D4771" t="str">
        <f t="shared" si="74"/>
        <v>un</v>
      </c>
    </row>
    <row r="4772" spans="1:4">
      <c r="A4772" s="68" t="s">
        <v>4708</v>
      </c>
      <c r="B4772" s="68" t="s">
        <v>26299</v>
      </c>
      <c r="C4772" s="68" t="s">
        <v>15</v>
      </c>
      <c r="D4772" t="str">
        <f t="shared" si="74"/>
        <v>un</v>
      </c>
    </row>
    <row r="4773" spans="1:4">
      <c r="A4773" s="68" t="s">
        <v>4709</v>
      </c>
      <c r="B4773" s="68" t="s">
        <v>26300</v>
      </c>
      <c r="C4773" s="68" t="s">
        <v>14</v>
      </c>
      <c r="D4773" t="str">
        <f t="shared" si="74"/>
        <v>m</v>
      </c>
    </row>
    <row r="4774" spans="1:4">
      <c r="A4774" s="68" t="s">
        <v>4710</v>
      </c>
      <c r="B4774" s="68" t="s">
        <v>26300</v>
      </c>
      <c r="C4774" s="68" t="s">
        <v>14</v>
      </c>
      <c r="D4774" t="str">
        <f t="shared" si="74"/>
        <v>m</v>
      </c>
    </row>
    <row r="4775" spans="1:4">
      <c r="A4775" s="68" t="s">
        <v>4711</v>
      </c>
      <c r="B4775" s="68" t="s">
        <v>26301</v>
      </c>
      <c r="C4775" s="68" t="s">
        <v>15</v>
      </c>
      <c r="D4775" t="str">
        <f t="shared" si="74"/>
        <v>un</v>
      </c>
    </row>
    <row r="4776" spans="1:4">
      <c r="A4776" s="68" t="s">
        <v>4712</v>
      </c>
      <c r="B4776" s="68" t="s">
        <v>26301</v>
      </c>
      <c r="C4776" s="68" t="s">
        <v>15</v>
      </c>
      <c r="D4776" t="str">
        <f t="shared" si="74"/>
        <v>un</v>
      </c>
    </row>
    <row r="4777" spans="1:4">
      <c r="A4777" s="68" t="s">
        <v>4713</v>
      </c>
      <c r="B4777" s="68" t="s">
        <v>26302</v>
      </c>
      <c r="C4777" s="68" t="s">
        <v>14</v>
      </c>
      <c r="D4777" t="str">
        <f t="shared" si="74"/>
        <v>m</v>
      </c>
    </row>
    <row r="4778" spans="1:4">
      <c r="A4778" s="68" t="s">
        <v>4714</v>
      </c>
      <c r="B4778" s="68" t="s">
        <v>26302</v>
      </c>
      <c r="C4778" s="68" t="s">
        <v>14</v>
      </c>
      <c r="D4778" t="str">
        <f t="shared" si="74"/>
        <v>m</v>
      </c>
    </row>
    <row r="4779" spans="1:4">
      <c r="A4779" s="68" t="s">
        <v>4715</v>
      </c>
      <c r="B4779" s="68" t="s">
        <v>26303</v>
      </c>
      <c r="C4779" s="68" t="s">
        <v>15</v>
      </c>
      <c r="D4779" t="str">
        <f t="shared" si="74"/>
        <v>un</v>
      </c>
    </row>
    <row r="4780" spans="1:4">
      <c r="A4780" s="68" t="s">
        <v>4716</v>
      </c>
      <c r="B4780" s="68" t="s">
        <v>26303</v>
      </c>
      <c r="C4780" s="68" t="s">
        <v>15</v>
      </c>
      <c r="D4780" t="str">
        <f t="shared" si="74"/>
        <v>un</v>
      </c>
    </row>
    <row r="4781" spans="1:4">
      <c r="A4781" s="68" t="s">
        <v>4717</v>
      </c>
      <c r="B4781" s="68" t="s">
        <v>26304</v>
      </c>
      <c r="C4781" s="68" t="s">
        <v>14</v>
      </c>
      <c r="D4781" t="str">
        <f t="shared" si="74"/>
        <v>m</v>
      </c>
    </row>
    <row r="4782" spans="1:4">
      <c r="A4782" s="68" t="s">
        <v>4718</v>
      </c>
      <c r="B4782" s="68" t="s">
        <v>26304</v>
      </c>
      <c r="C4782" s="68" t="s">
        <v>14</v>
      </c>
      <c r="D4782" t="str">
        <f t="shared" si="74"/>
        <v>m</v>
      </c>
    </row>
    <row r="4783" spans="1:4">
      <c r="A4783" s="68" t="s">
        <v>4719</v>
      </c>
      <c r="B4783" s="68" t="s">
        <v>26305</v>
      </c>
      <c r="C4783" s="68" t="s">
        <v>15</v>
      </c>
      <c r="D4783" t="str">
        <f t="shared" si="74"/>
        <v>un</v>
      </c>
    </row>
    <row r="4784" spans="1:4">
      <c r="A4784" s="68" t="s">
        <v>4720</v>
      </c>
      <c r="B4784" s="68" t="s">
        <v>26305</v>
      </c>
      <c r="C4784" s="68" t="s">
        <v>15</v>
      </c>
      <c r="D4784" t="str">
        <f t="shared" si="74"/>
        <v>un</v>
      </c>
    </row>
    <row r="4785" spans="1:4">
      <c r="A4785" s="68" t="s">
        <v>4721</v>
      </c>
      <c r="B4785" s="68" t="s">
        <v>26306</v>
      </c>
      <c r="C4785" s="68" t="s">
        <v>14</v>
      </c>
      <c r="D4785" t="str">
        <f t="shared" si="74"/>
        <v>m</v>
      </c>
    </row>
    <row r="4786" spans="1:4">
      <c r="A4786" s="68" t="s">
        <v>4722</v>
      </c>
      <c r="B4786" s="68" t="s">
        <v>26306</v>
      </c>
      <c r="C4786" s="68" t="s">
        <v>14</v>
      </c>
      <c r="D4786" t="str">
        <f t="shared" si="74"/>
        <v>m</v>
      </c>
    </row>
    <row r="4787" spans="1:4">
      <c r="A4787" s="68" t="s">
        <v>4723</v>
      </c>
      <c r="B4787" s="68" t="s">
        <v>26307</v>
      </c>
      <c r="C4787" s="68" t="s">
        <v>15</v>
      </c>
      <c r="D4787" t="str">
        <f t="shared" si="74"/>
        <v>un</v>
      </c>
    </row>
    <row r="4788" spans="1:4">
      <c r="A4788" s="68" t="s">
        <v>4724</v>
      </c>
      <c r="B4788" s="68" t="s">
        <v>26307</v>
      </c>
      <c r="C4788" s="68" t="s">
        <v>15</v>
      </c>
      <c r="D4788" t="str">
        <f t="shared" si="74"/>
        <v>un</v>
      </c>
    </row>
    <row r="4789" spans="1:4">
      <c r="A4789" s="68" t="s">
        <v>4725</v>
      </c>
      <c r="B4789" s="68" t="s">
        <v>26308</v>
      </c>
      <c r="C4789" s="68" t="s">
        <v>15</v>
      </c>
      <c r="D4789" t="str">
        <f t="shared" si="74"/>
        <v>un</v>
      </c>
    </row>
    <row r="4790" spans="1:4">
      <c r="A4790" s="68" t="s">
        <v>4726</v>
      </c>
      <c r="B4790" s="68" t="s">
        <v>26308</v>
      </c>
      <c r="C4790" s="68" t="s">
        <v>15</v>
      </c>
      <c r="D4790" t="str">
        <f t="shared" si="74"/>
        <v>un</v>
      </c>
    </row>
    <row r="4791" spans="1:4">
      <c r="A4791" s="68" t="s">
        <v>4727</v>
      </c>
      <c r="B4791" s="68" t="s">
        <v>26309</v>
      </c>
      <c r="C4791" s="68" t="s">
        <v>14</v>
      </c>
      <c r="D4791" t="str">
        <f t="shared" si="74"/>
        <v>m</v>
      </c>
    </row>
    <row r="4792" spans="1:4">
      <c r="A4792" s="68" t="s">
        <v>4728</v>
      </c>
      <c r="B4792" s="68" t="s">
        <v>26309</v>
      </c>
      <c r="C4792" s="68" t="s">
        <v>14</v>
      </c>
      <c r="D4792" t="str">
        <f t="shared" si="74"/>
        <v>m</v>
      </c>
    </row>
    <row r="4793" spans="1:4">
      <c r="A4793" s="68" t="s">
        <v>4729</v>
      </c>
      <c r="B4793" s="68" t="s">
        <v>26310</v>
      </c>
      <c r="C4793" s="68" t="s">
        <v>14</v>
      </c>
      <c r="D4793" t="str">
        <f t="shared" si="74"/>
        <v>m</v>
      </c>
    </row>
    <row r="4794" spans="1:4">
      <c r="A4794" s="68" t="s">
        <v>4730</v>
      </c>
      <c r="B4794" s="68" t="s">
        <v>26310</v>
      </c>
      <c r="C4794" s="68" t="s">
        <v>14</v>
      </c>
      <c r="D4794" t="str">
        <f t="shared" si="74"/>
        <v>m</v>
      </c>
    </row>
    <row r="4795" spans="1:4">
      <c r="A4795" s="68" t="s">
        <v>4731</v>
      </c>
      <c r="B4795" s="68" t="s">
        <v>26311</v>
      </c>
      <c r="C4795" s="68" t="s">
        <v>14</v>
      </c>
      <c r="D4795" t="str">
        <f t="shared" si="74"/>
        <v>m</v>
      </c>
    </row>
    <row r="4796" spans="1:4">
      <c r="A4796" s="68" t="s">
        <v>4732</v>
      </c>
      <c r="B4796" s="68" t="s">
        <v>26311</v>
      </c>
      <c r="C4796" s="68" t="s">
        <v>14</v>
      </c>
      <c r="D4796" t="str">
        <f t="shared" si="74"/>
        <v>m</v>
      </c>
    </row>
    <row r="4797" spans="1:4">
      <c r="A4797" s="68" t="s">
        <v>4733</v>
      </c>
      <c r="B4797" s="68" t="s">
        <v>26312</v>
      </c>
      <c r="C4797" s="68" t="s">
        <v>14</v>
      </c>
      <c r="D4797" t="str">
        <f t="shared" si="74"/>
        <v>m</v>
      </c>
    </row>
    <row r="4798" spans="1:4">
      <c r="A4798" s="68" t="s">
        <v>4734</v>
      </c>
      <c r="B4798" s="68" t="s">
        <v>26312</v>
      </c>
      <c r="C4798" s="68" t="s">
        <v>14</v>
      </c>
      <c r="D4798" t="str">
        <f t="shared" si="74"/>
        <v>m</v>
      </c>
    </row>
    <row r="4799" spans="1:4">
      <c r="A4799" s="68" t="s">
        <v>4735</v>
      </c>
      <c r="B4799" s="68" t="s">
        <v>26313</v>
      </c>
      <c r="C4799" s="68" t="s">
        <v>14</v>
      </c>
      <c r="D4799" t="str">
        <f t="shared" si="74"/>
        <v>m</v>
      </c>
    </row>
    <row r="4800" spans="1:4">
      <c r="A4800" s="68" t="s">
        <v>4736</v>
      </c>
      <c r="B4800" s="68" t="s">
        <v>26313</v>
      </c>
      <c r="C4800" s="68" t="s">
        <v>14</v>
      </c>
      <c r="D4800" t="str">
        <f t="shared" si="74"/>
        <v>m</v>
      </c>
    </row>
    <row r="4801" spans="1:4">
      <c r="A4801" s="68" t="s">
        <v>4737</v>
      </c>
      <c r="B4801" s="68" t="s">
        <v>26314</v>
      </c>
      <c r="C4801" s="68" t="s">
        <v>14</v>
      </c>
      <c r="D4801" t="str">
        <f t="shared" si="74"/>
        <v>m</v>
      </c>
    </row>
    <row r="4802" spans="1:4">
      <c r="A4802" s="68" t="s">
        <v>4738</v>
      </c>
      <c r="B4802" s="68" t="s">
        <v>26314</v>
      </c>
      <c r="C4802" s="68" t="s">
        <v>14</v>
      </c>
      <c r="D4802" t="str">
        <f t="shared" si="74"/>
        <v>m</v>
      </c>
    </row>
    <row r="4803" spans="1:4">
      <c r="A4803" s="68" t="s">
        <v>4739</v>
      </c>
      <c r="B4803" s="68" t="s">
        <v>26315</v>
      </c>
      <c r="C4803" s="68" t="s">
        <v>14</v>
      </c>
      <c r="D4803" t="str">
        <f t="shared" si="74"/>
        <v>m</v>
      </c>
    </row>
    <row r="4804" spans="1:4">
      <c r="A4804" s="68" t="s">
        <v>4740</v>
      </c>
      <c r="B4804" s="68" t="s">
        <v>26315</v>
      </c>
      <c r="C4804" s="68" t="s">
        <v>14</v>
      </c>
      <c r="D4804" t="str">
        <f t="shared" si="74"/>
        <v>m</v>
      </c>
    </row>
    <row r="4805" spans="1:4">
      <c r="A4805" s="68" t="s">
        <v>4741</v>
      </c>
      <c r="B4805" s="68" t="s">
        <v>26316</v>
      </c>
      <c r="C4805" s="68" t="s">
        <v>15</v>
      </c>
      <c r="D4805" t="str">
        <f t="shared" si="74"/>
        <v>un</v>
      </c>
    </row>
    <row r="4806" spans="1:4">
      <c r="A4806" s="68" t="s">
        <v>4742</v>
      </c>
      <c r="B4806" s="68" t="s">
        <v>26316</v>
      </c>
      <c r="C4806" s="68" t="s">
        <v>15</v>
      </c>
      <c r="D4806" t="str">
        <f t="shared" si="74"/>
        <v>un</v>
      </c>
    </row>
    <row r="4807" spans="1:4">
      <c r="A4807" s="68" t="s">
        <v>4743</v>
      </c>
      <c r="B4807" s="68" t="s">
        <v>26317</v>
      </c>
      <c r="C4807" s="68" t="s">
        <v>15</v>
      </c>
      <c r="D4807" t="str">
        <f t="shared" ref="D4807:D4870" si="75">LOWER(C4807)</f>
        <v>un</v>
      </c>
    </row>
    <row r="4808" spans="1:4">
      <c r="A4808" s="68" t="s">
        <v>4744</v>
      </c>
      <c r="B4808" s="68" t="s">
        <v>26317</v>
      </c>
      <c r="C4808" s="68" t="s">
        <v>15</v>
      </c>
      <c r="D4808" t="str">
        <f t="shared" si="75"/>
        <v>un</v>
      </c>
    </row>
    <row r="4809" spans="1:4">
      <c r="A4809" s="68" t="s">
        <v>4745</v>
      </c>
      <c r="B4809" s="68" t="s">
        <v>26318</v>
      </c>
      <c r="C4809" s="68" t="s">
        <v>15</v>
      </c>
      <c r="D4809" t="str">
        <f t="shared" si="75"/>
        <v>un</v>
      </c>
    </row>
    <row r="4810" spans="1:4">
      <c r="A4810" s="68" t="s">
        <v>4746</v>
      </c>
      <c r="B4810" s="68" t="s">
        <v>26318</v>
      </c>
      <c r="C4810" s="68" t="s">
        <v>15</v>
      </c>
      <c r="D4810" t="str">
        <f t="shared" si="75"/>
        <v>un</v>
      </c>
    </row>
    <row r="4811" spans="1:4">
      <c r="A4811" s="68" t="s">
        <v>4747</v>
      </c>
      <c r="B4811" s="68" t="s">
        <v>26319</v>
      </c>
      <c r="C4811" s="68" t="s">
        <v>15</v>
      </c>
      <c r="D4811" t="str">
        <f t="shared" si="75"/>
        <v>un</v>
      </c>
    </row>
    <row r="4812" spans="1:4">
      <c r="A4812" s="68" t="s">
        <v>4748</v>
      </c>
      <c r="B4812" s="68" t="s">
        <v>26319</v>
      </c>
      <c r="C4812" s="68" t="s">
        <v>15</v>
      </c>
      <c r="D4812" t="str">
        <f t="shared" si="75"/>
        <v>un</v>
      </c>
    </row>
    <row r="4813" spans="1:4">
      <c r="A4813" s="68" t="s">
        <v>4749</v>
      </c>
      <c r="B4813" s="68" t="s">
        <v>26320</v>
      </c>
      <c r="C4813" s="68" t="s">
        <v>15</v>
      </c>
      <c r="D4813" t="str">
        <f t="shared" si="75"/>
        <v>un</v>
      </c>
    </row>
    <row r="4814" spans="1:4">
      <c r="A4814" s="68" t="s">
        <v>4750</v>
      </c>
      <c r="B4814" s="68" t="s">
        <v>26320</v>
      </c>
      <c r="C4814" s="68" t="s">
        <v>15</v>
      </c>
      <c r="D4814" t="str">
        <f t="shared" si="75"/>
        <v>un</v>
      </c>
    </row>
    <row r="4815" spans="1:4">
      <c r="A4815" s="68" t="s">
        <v>4751</v>
      </c>
      <c r="B4815" s="68" t="s">
        <v>26321</v>
      </c>
      <c r="C4815" s="68" t="s">
        <v>15</v>
      </c>
      <c r="D4815" t="str">
        <f t="shared" si="75"/>
        <v>un</v>
      </c>
    </row>
    <row r="4816" spans="1:4">
      <c r="A4816" s="68" t="s">
        <v>4752</v>
      </c>
      <c r="B4816" s="68" t="s">
        <v>26321</v>
      </c>
      <c r="C4816" s="68" t="s">
        <v>15</v>
      </c>
      <c r="D4816" t="str">
        <f t="shared" si="75"/>
        <v>un</v>
      </c>
    </row>
    <row r="4817" spans="1:4">
      <c r="A4817" s="68" t="s">
        <v>4753</v>
      </c>
      <c r="B4817" s="68" t="s">
        <v>26322</v>
      </c>
      <c r="C4817" s="68" t="s">
        <v>15</v>
      </c>
      <c r="D4817" t="str">
        <f t="shared" si="75"/>
        <v>un</v>
      </c>
    </row>
    <row r="4818" spans="1:4">
      <c r="A4818" s="68" t="s">
        <v>4754</v>
      </c>
      <c r="B4818" s="68" t="s">
        <v>26322</v>
      </c>
      <c r="C4818" s="68" t="s">
        <v>15</v>
      </c>
      <c r="D4818" t="str">
        <f t="shared" si="75"/>
        <v>un</v>
      </c>
    </row>
    <row r="4819" spans="1:4">
      <c r="A4819" s="68" t="s">
        <v>4755</v>
      </c>
      <c r="B4819" s="68" t="s">
        <v>26323</v>
      </c>
      <c r="C4819" s="68" t="s">
        <v>15</v>
      </c>
      <c r="D4819" t="str">
        <f t="shared" si="75"/>
        <v>un</v>
      </c>
    </row>
    <row r="4820" spans="1:4">
      <c r="A4820" s="68" t="s">
        <v>4756</v>
      </c>
      <c r="B4820" s="68" t="s">
        <v>26323</v>
      </c>
      <c r="C4820" s="68" t="s">
        <v>15</v>
      </c>
      <c r="D4820" t="str">
        <f t="shared" si="75"/>
        <v>un</v>
      </c>
    </row>
    <row r="4821" spans="1:4">
      <c r="A4821" s="68" t="s">
        <v>4757</v>
      </c>
      <c r="B4821" s="68" t="s">
        <v>26324</v>
      </c>
      <c r="C4821" s="68" t="s">
        <v>15</v>
      </c>
      <c r="D4821" t="str">
        <f t="shared" si="75"/>
        <v>un</v>
      </c>
    </row>
    <row r="4822" spans="1:4">
      <c r="A4822" s="68" t="s">
        <v>4758</v>
      </c>
      <c r="B4822" s="68" t="s">
        <v>26324</v>
      </c>
      <c r="C4822" s="68" t="s">
        <v>15</v>
      </c>
      <c r="D4822" t="str">
        <f t="shared" si="75"/>
        <v>un</v>
      </c>
    </row>
    <row r="4823" spans="1:4">
      <c r="A4823" s="68" t="s">
        <v>4759</v>
      </c>
      <c r="B4823" s="68" t="s">
        <v>26325</v>
      </c>
      <c r="C4823" s="68" t="s">
        <v>15</v>
      </c>
      <c r="D4823" t="str">
        <f t="shared" si="75"/>
        <v>un</v>
      </c>
    </row>
    <row r="4824" spans="1:4">
      <c r="A4824" s="68" t="s">
        <v>4760</v>
      </c>
      <c r="B4824" s="68" t="s">
        <v>26325</v>
      </c>
      <c r="C4824" s="68" t="s">
        <v>15</v>
      </c>
      <c r="D4824" t="str">
        <f t="shared" si="75"/>
        <v>un</v>
      </c>
    </row>
    <row r="4825" spans="1:4">
      <c r="A4825" s="68" t="s">
        <v>4761</v>
      </c>
      <c r="B4825" s="68" t="s">
        <v>26326</v>
      </c>
      <c r="C4825" s="68" t="s">
        <v>15</v>
      </c>
      <c r="D4825" t="str">
        <f t="shared" si="75"/>
        <v>un</v>
      </c>
    </row>
    <row r="4826" spans="1:4">
      <c r="A4826" s="68" t="s">
        <v>4762</v>
      </c>
      <c r="B4826" s="68" t="s">
        <v>26326</v>
      </c>
      <c r="C4826" s="68" t="s">
        <v>15</v>
      </c>
      <c r="D4826" t="str">
        <f t="shared" si="75"/>
        <v>un</v>
      </c>
    </row>
    <row r="4827" spans="1:4">
      <c r="A4827" s="68" t="s">
        <v>4763</v>
      </c>
      <c r="B4827" s="68" t="s">
        <v>26327</v>
      </c>
      <c r="C4827" s="68" t="s">
        <v>15</v>
      </c>
      <c r="D4827" t="str">
        <f t="shared" si="75"/>
        <v>un</v>
      </c>
    </row>
    <row r="4828" spans="1:4">
      <c r="A4828" s="68" t="s">
        <v>4764</v>
      </c>
      <c r="B4828" s="68" t="s">
        <v>26327</v>
      </c>
      <c r="C4828" s="68" t="s">
        <v>15</v>
      </c>
      <c r="D4828" t="str">
        <f t="shared" si="75"/>
        <v>un</v>
      </c>
    </row>
    <row r="4829" spans="1:4">
      <c r="A4829" s="68" t="s">
        <v>4765</v>
      </c>
      <c r="B4829" s="68" t="s">
        <v>26328</v>
      </c>
      <c r="C4829" s="68" t="s">
        <v>15</v>
      </c>
      <c r="D4829" t="str">
        <f t="shared" si="75"/>
        <v>un</v>
      </c>
    </row>
    <row r="4830" spans="1:4">
      <c r="A4830" s="68" t="s">
        <v>4766</v>
      </c>
      <c r="B4830" s="68" t="s">
        <v>26328</v>
      </c>
      <c r="C4830" s="68" t="s">
        <v>15</v>
      </c>
      <c r="D4830" t="str">
        <f t="shared" si="75"/>
        <v>un</v>
      </c>
    </row>
    <row r="4831" spans="1:4">
      <c r="A4831" s="68" t="s">
        <v>4767</v>
      </c>
      <c r="B4831" s="68" t="s">
        <v>26329</v>
      </c>
      <c r="C4831" s="68" t="s">
        <v>15</v>
      </c>
      <c r="D4831" t="str">
        <f t="shared" si="75"/>
        <v>un</v>
      </c>
    </row>
    <row r="4832" spans="1:4">
      <c r="A4832" s="68" t="s">
        <v>4768</v>
      </c>
      <c r="B4832" s="68" t="s">
        <v>26329</v>
      </c>
      <c r="C4832" s="68" t="s">
        <v>15</v>
      </c>
      <c r="D4832" t="str">
        <f t="shared" si="75"/>
        <v>un</v>
      </c>
    </row>
    <row r="4833" spans="1:4">
      <c r="A4833" s="68" t="s">
        <v>4769</v>
      </c>
      <c r="B4833" s="68" t="s">
        <v>26330</v>
      </c>
      <c r="C4833" s="68" t="s">
        <v>15</v>
      </c>
      <c r="D4833" t="str">
        <f t="shared" si="75"/>
        <v>un</v>
      </c>
    </row>
    <row r="4834" spans="1:4">
      <c r="A4834" s="68" t="s">
        <v>4770</v>
      </c>
      <c r="B4834" s="68" t="s">
        <v>26330</v>
      </c>
      <c r="C4834" s="68" t="s">
        <v>15</v>
      </c>
      <c r="D4834" t="str">
        <f t="shared" si="75"/>
        <v>un</v>
      </c>
    </row>
    <row r="4835" spans="1:4">
      <c r="A4835" s="68" t="s">
        <v>4771</v>
      </c>
      <c r="B4835" s="68" t="s">
        <v>26331</v>
      </c>
      <c r="C4835" s="68" t="s">
        <v>15</v>
      </c>
      <c r="D4835" t="str">
        <f t="shared" si="75"/>
        <v>un</v>
      </c>
    </row>
    <row r="4836" spans="1:4">
      <c r="A4836" s="68" t="s">
        <v>4772</v>
      </c>
      <c r="B4836" s="68" t="s">
        <v>26331</v>
      </c>
      <c r="C4836" s="68" t="s">
        <v>15</v>
      </c>
      <c r="D4836" t="str">
        <f t="shared" si="75"/>
        <v>un</v>
      </c>
    </row>
    <row r="4837" spans="1:4">
      <c r="A4837" s="68" t="s">
        <v>4773</v>
      </c>
      <c r="B4837" s="68" t="s">
        <v>26332</v>
      </c>
      <c r="C4837" s="68" t="s">
        <v>15</v>
      </c>
      <c r="D4837" t="str">
        <f t="shared" si="75"/>
        <v>un</v>
      </c>
    </row>
    <row r="4838" spans="1:4">
      <c r="A4838" s="68" t="s">
        <v>4774</v>
      </c>
      <c r="B4838" s="68" t="s">
        <v>26332</v>
      </c>
      <c r="C4838" s="68" t="s">
        <v>15</v>
      </c>
      <c r="D4838" t="str">
        <f t="shared" si="75"/>
        <v>un</v>
      </c>
    </row>
    <row r="4839" spans="1:4">
      <c r="A4839" s="68" t="s">
        <v>4775</v>
      </c>
      <c r="B4839" s="68" t="s">
        <v>26333</v>
      </c>
      <c r="C4839" s="68" t="s">
        <v>15</v>
      </c>
      <c r="D4839" t="str">
        <f t="shared" si="75"/>
        <v>un</v>
      </c>
    </row>
    <row r="4840" spans="1:4">
      <c r="A4840" s="68" t="s">
        <v>4776</v>
      </c>
      <c r="B4840" s="68" t="s">
        <v>26333</v>
      </c>
      <c r="C4840" s="68" t="s">
        <v>15</v>
      </c>
      <c r="D4840" t="str">
        <f t="shared" si="75"/>
        <v>un</v>
      </c>
    </row>
    <row r="4841" spans="1:4">
      <c r="A4841" s="68" t="s">
        <v>4777</v>
      </c>
      <c r="B4841" s="68" t="s">
        <v>26334</v>
      </c>
      <c r="C4841" s="68" t="s">
        <v>15</v>
      </c>
      <c r="D4841" t="str">
        <f t="shared" si="75"/>
        <v>un</v>
      </c>
    </row>
    <row r="4842" spans="1:4">
      <c r="A4842" s="68" t="s">
        <v>4778</v>
      </c>
      <c r="B4842" s="68" t="s">
        <v>26334</v>
      </c>
      <c r="C4842" s="68" t="s">
        <v>15</v>
      </c>
      <c r="D4842" t="str">
        <f t="shared" si="75"/>
        <v>un</v>
      </c>
    </row>
    <row r="4843" spans="1:4">
      <c r="A4843" s="68" t="s">
        <v>4779</v>
      </c>
      <c r="B4843" s="68" t="s">
        <v>26335</v>
      </c>
      <c r="C4843" s="68" t="s">
        <v>15</v>
      </c>
      <c r="D4843" t="str">
        <f t="shared" si="75"/>
        <v>un</v>
      </c>
    </row>
    <row r="4844" spans="1:4">
      <c r="A4844" s="68" t="s">
        <v>4780</v>
      </c>
      <c r="B4844" s="68" t="s">
        <v>26335</v>
      </c>
      <c r="C4844" s="68" t="s">
        <v>15</v>
      </c>
      <c r="D4844" t="str">
        <f t="shared" si="75"/>
        <v>un</v>
      </c>
    </row>
    <row r="4845" spans="1:4">
      <c r="A4845" s="68" t="s">
        <v>4781</v>
      </c>
      <c r="B4845" s="68" t="s">
        <v>26336</v>
      </c>
      <c r="C4845" s="68" t="s">
        <v>15</v>
      </c>
      <c r="D4845" t="str">
        <f t="shared" si="75"/>
        <v>un</v>
      </c>
    </row>
    <row r="4846" spans="1:4">
      <c r="A4846" s="68" t="s">
        <v>4782</v>
      </c>
      <c r="B4846" s="68" t="s">
        <v>26336</v>
      </c>
      <c r="C4846" s="68" t="s">
        <v>15</v>
      </c>
      <c r="D4846" t="str">
        <f t="shared" si="75"/>
        <v>un</v>
      </c>
    </row>
    <row r="4847" spans="1:4">
      <c r="A4847" s="68" t="s">
        <v>4783</v>
      </c>
      <c r="B4847" s="68" t="s">
        <v>26337</v>
      </c>
      <c r="C4847" s="68" t="s">
        <v>14</v>
      </c>
      <c r="D4847" t="str">
        <f t="shared" si="75"/>
        <v>m</v>
      </c>
    </row>
    <row r="4848" spans="1:4">
      <c r="A4848" s="68" t="s">
        <v>4784</v>
      </c>
      <c r="B4848" s="68" t="s">
        <v>26337</v>
      </c>
      <c r="C4848" s="68" t="s">
        <v>14</v>
      </c>
      <c r="D4848" t="str">
        <f t="shared" si="75"/>
        <v>m</v>
      </c>
    </row>
    <row r="4849" spans="1:4">
      <c r="A4849" s="68" t="s">
        <v>4785</v>
      </c>
      <c r="B4849" s="68" t="s">
        <v>26338</v>
      </c>
      <c r="C4849" s="68" t="s">
        <v>14</v>
      </c>
      <c r="D4849" t="str">
        <f t="shared" si="75"/>
        <v>m</v>
      </c>
    </row>
    <row r="4850" spans="1:4">
      <c r="A4850" s="68" t="s">
        <v>4786</v>
      </c>
      <c r="B4850" s="68" t="s">
        <v>26338</v>
      </c>
      <c r="C4850" s="68" t="s">
        <v>14</v>
      </c>
      <c r="D4850" t="str">
        <f t="shared" si="75"/>
        <v>m</v>
      </c>
    </row>
    <row r="4851" spans="1:4">
      <c r="A4851" s="68" t="s">
        <v>4787</v>
      </c>
      <c r="B4851" s="68" t="s">
        <v>26339</v>
      </c>
      <c r="C4851" s="68" t="s">
        <v>14</v>
      </c>
      <c r="D4851" t="str">
        <f t="shared" si="75"/>
        <v>m</v>
      </c>
    </row>
    <row r="4852" spans="1:4">
      <c r="A4852" s="68" t="s">
        <v>4788</v>
      </c>
      <c r="B4852" s="68" t="s">
        <v>26339</v>
      </c>
      <c r="C4852" s="68" t="s">
        <v>14</v>
      </c>
      <c r="D4852" t="str">
        <f t="shared" si="75"/>
        <v>m</v>
      </c>
    </row>
    <row r="4853" spans="1:4">
      <c r="A4853" s="68" t="s">
        <v>4789</v>
      </c>
      <c r="B4853" s="68" t="s">
        <v>26340</v>
      </c>
      <c r="C4853" s="68" t="s">
        <v>14</v>
      </c>
      <c r="D4853" t="str">
        <f t="shared" si="75"/>
        <v>m</v>
      </c>
    </row>
    <row r="4854" spans="1:4">
      <c r="A4854" s="68" t="s">
        <v>4790</v>
      </c>
      <c r="B4854" s="68" t="s">
        <v>26340</v>
      </c>
      <c r="C4854" s="68" t="s">
        <v>14</v>
      </c>
      <c r="D4854" t="str">
        <f t="shared" si="75"/>
        <v>m</v>
      </c>
    </row>
    <row r="4855" spans="1:4">
      <c r="A4855" s="68" t="s">
        <v>4791</v>
      </c>
      <c r="B4855" s="68" t="s">
        <v>26341</v>
      </c>
      <c r="C4855" s="68" t="s">
        <v>14</v>
      </c>
      <c r="D4855" t="str">
        <f t="shared" si="75"/>
        <v>m</v>
      </c>
    </row>
    <row r="4856" spans="1:4">
      <c r="A4856" s="68" t="s">
        <v>4792</v>
      </c>
      <c r="B4856" s="68" t="s">
        <v>26341</v>
      </c>
      <c r="C4856" s="68" t="s">
        <v>14</v>
      </c>
      <c r="D4856" t="str">
        <f t="shared" si="75"/>
        <v>m</v>
      </c>
    </row>
    <row r="4857" spans="1:4">
      <c r="A4857" s="68" t="s">
        <v>4793</v>
      </c>
      <c r="B4857" s="68" t="s">
        <v>26342</v>
      </c>
      <c r="C4857" s="68" t="s">
        <v>14</v>
      </c>
      <c r="D4857" t="str">
        <f t="shared" si="75"/>
        <v>m</v>
      </c>
    </row>
    <row r="4858" spans="1:4">
      <c r="A4858" s="68" t="s">
        <v>4794</v>
      </c>
      <c r="B4858" s="68" t="s">
        <v>26342</v>
      </c>
      <c r="C4858" s="68" t="s">
        <v>14</v>
      </c>
      <c r="D4858" t="str">
        <f t="shared" si="75"/>
        <v>m</v>
      </c>
    </row>
    <row r="4859" spans="1:4">
      <c r="A4859" s="68" t="s">
        <v>4795</v>
      </c>
      <c r="B4859" s="68" t="s">
        <v>26343</v>
      </c>
      <c r="C4859" s="68" t="s">
        <v>14</v>
      </c>
      <c r="D4859" t="str">
        <f t="shared" si="75"/>
        <v>m</v>
      </c>
    </row>
    <row r="4860" spans="1:4">
      <c r="A4860" s="68" t="s">
        <v>4796</v>
      </c>
      <c r="B4860" s="68" t="s">
        <v>26343</v>
      </c>
      <c r="C4860" s="68" t="s">
        <v>14</v>
      </c>
      <c r="D4860" t="str">
        <f t="shared" si="75"/>
        <v>m</v>
      </c>
    </row>
    <row r="4861" spans="1:4">
      <c r="A4861" s="68" t="s">
        <v>4797</v>
      </c>
      <c r="B4861" s="68" t="s">
        <v>26344</v>
      </c>
      <c r="C4861" s="68" t="s">
        <v>14</v>
      </c>
      <c r="D4861" t="str">
        <f t="shared" si="75"/>
        <v>m</v>
      </c>
    </row>
    <row r="4862" spans="1:4">
      <c r="A4862" s="68" t="s">
        <v>4798</v>
      </c>
      <c r="B4862" s="68" t="s">
        <v>26344</v>
      </c>
      <c r="C4862" s="68" t="s">
        <v>14</v>
      </c>
      <c r="D4862" t="str">
        <f t="shared" si="75"/>
        <v>m</v>
      </c>
    </row>
    <row r="4863" spans="1:4">
      <c r="A4863" s="68" t="s">
        <v>4799</v>
      </c>
      <c r="B4863" s="68" t="s">
        <v>26345</v>
      </c>
      <c r="C4863" s="68" t="s">
        <v>14</v>
      </c>
      <c r="D4863" t="str">
        <f t="shared" si="75"/>
        <v>m</v>
      </c>
    </row>
    <row r="4864" spans="1:4">
      <c r="A4864" s="68" t="s">
        <v>4800</v>
      </c>
      <c r="B4864" s="68" t="s">
        <v>26345</v>
      </c>
      <c r="C4864" s="68" t="s">
        <v>14</v>
      </c>
      <c r="D4864" t="str">
        <f t="shared" si="75"/>
        <v>m</v>
      </c>
    </row>
    <row r="4865" spans="1:4">
      <c r="A4865" s="68" t="s">
        <v>4801</v>
      </c>
      <c r="B4865" s="68" t="s">
        <v>26346</v>
      </c>
      <c r="C4865" s="68" t="s">
        <v>14</v>
      </c>
      <c r="D4865" t="str">
        <f t="shared" si="75"/>
        <v>m</v>
      </c>
    </row>
    <row r="4866" spans="1:4">
      <c r="A4866" s="68" t="s">
        <v>4802</v>
      </c>
      <c r="B4866" s="68" t="s">
        <v>26346</v>
      </c>
      <c r="C4866" s="68" t="s">
        <v>14</v>
      </c>
      <c r="D4866" t="str">
        <f t="shared" si="75"/>
        <v>m</v>
      </c>
    </row>
    <row r="4867" spans="1:4">
      <c r="A4867" s="68" t="s">
        <v>4803</v>
      </c>
      <c r="B4867" s="68" t="s">
        <v>26347</v>
      </c>
      <c r="C4867" s="68" t="s">
        <v>14</v>
      </c>
      <c r="D4867" t="str">
        <f t="shared" si="75"/>
        <v>m</v>
      </c>
    </row>
    <row r="4868" spans="1:4">
      <c r="A4868" s="68" t="s">
        <v>4804</v>
      </c>
      <c r="B4868" s="68" t="s">
        <v>26347</v>
      </c>
      <c r="C4868" s="68" t="s">
        <v>14</v>
      </c>
      <c r="D4868" t="str">
        <f t="shared" si="75"/>
        <v>m</v>
      </c>
    </row>
    <row r="4869" spans="1:4">
      <c r="A4869" s="68" t="s">
        <v>4805</v>
      </c>
      <c r="B4869" s="68" t="s">
        <v>26348</v>
      </c>
      <c r="C4869" s="68" t="s">
        <v>14</v>
      </c>
      <c r="D4869" t="str">
        <f t="shared" si="75"/>
        <v>m</v>
      </c>
    </row>
    <row r="4870" spans="1:4">
      <c r="A4870" s="68" t="s">
        <v>4806</v>
      </c>
      <c r="B4870" s="68" t="s">
        <v>26348</v>
      </c>
      <c r="C4870" s="68" t="s">
        <v>14</v>
      </c>
      <c r="D4870" t="str">
        <f t="shared" si="75"/>
        <v>m</v>
      </c>
    </row>
    <row r="4871" spans="1:4">
      <c r="A4871" s="68" t="s">
        <v>4807</v>
      </c>
      <c r="B4871" s="68" t="s">
        <v>26349</v>
      </c>
      <c r="C4871" s="68" t="s">
        <v>14</v>
      </c>
      <c r="D4871" t="str">
        <f t="shared" ref="D4871:D4934" si="76">LOWER(C4871)</f>
        <v>m</v>
      </c>
    </row>
    <row r="4872" spans="1:4">
      <c r="A4872" s="68" t="s">
        <v>4808</v>
      </c>
      <c r="B4872" s="68" t="s">
        <v>26349</v>
      </c>
      <c r="C4872" s="68" t="s">
        <v>14</v>
      </c>
      <c r="D4872" t="str">
        <f t="shared" si="76"/>
        <v>m</v>
      </c>
    </row>
    <row r="4873" spans="1:4">
      <c r="A4873" s="68" t="s">
        <v>4809</v>
      </c>
      <c r="B4873" s="68" t="s">
        <v>26350</v>
      </c>
      <c r="C4873" s="68" t="s">
        <v>14</v>
      </c>
      <c r="D4873" t="str">
        <f t="shared" si="76"/>
        <v>m</v>
      </c>
    </row>
    <row r="4874" spans="1:4">
      <c r="A4874" s="68" t="s">
        <v>4810</v>
      </c>
      <c r="B4874" s="68" t="s">
        <v>26350</v>
      </c>
      <c r="C4874" s="68" t="s">
        <v>14</v>
      </c>
      <c r="D4874" t="str">
        <f t="shared" si="76"/>
        <v>m</v>
      </c>
    </row>
    <row r="4875" spans="1:4">
      <c r="A4875" s="68" t="s">
        <v>4811</v>
      </c>
      <c r="B4875" s="68" t="s">
        <v>26351</v>
      </c>
      <c r="C4875" s="68" t="s">
        <v>14</v>
      </c>
      <c r="D4875" t="str">
        <f t="shared" si="76"/>
        <v>m</v>
      </c>
    </row>
    <row r="4876" spans="1:4">
      <c r="A4876" s="68" t="s">
        <v>4812</v>
      </c>
      <c r="B4876" s="68" t="s">
        <v>26351</v>
      </c>
      <c r="C4876" s="68" t="s">
        <v>14</v>
      </c>
      <c r="D4876" t="str">
        <f t="shared" si="76"/>
        <v>m</v>
      </c>
    </row>
    <row r="4877" spans="1:4">
      <c r="A4877" s="68" t="s">
        <v>4813</v>
      </c>
      <c r="B4877" s="68" t="s">
        <v>26352</v>
      </c>
      <c r="C4877" s="68" t="s">
        <v>14</v>
      </c>
      <c r="D4877" t="str">
        <f t="shared" si="76"/>
        <v>m</v>
      </c>
    </row>
    <row r="4878" spans="1:4">
      <c r="A4878" s="68" t="s">
        <v>4814</v>
      </c>
      <c r="B4878" s="68" t="s">
        <v>26352</v>
      </c>
      <c r="C4878" s="68" t="s">
        <v>14</v>
      </c>
      <c r="D4878" t="str">
        <f t="shared" si="76"/>
        <v>m</v>
      </c>
    </row>
    <row r="4879" spans="1:4">
      <c r="A4879" s="68" t="s">
        <v>4815</v>
      </c>
      <c r="B4879" s="68" t="s">
        <v>26353</v>
      </c>
      <c r="C4879" s="68" t="s">
        <v>14</v>
      </c>
      <c r="D4879" t="str">
        <f t="shared" si="76"/>
        <v>m</v>
      </c>
    </row>
    <row r="4880" spans="1:4">
      <c r="A4880" s="68" t="s">
        <v>4816</v>
      </c>
      <c r="B4880" s="68" t="s">
        <v>26353</v>
      </c>
      <c r="C4880" s="68" t="s">
        <v>14</v>
      </c>
      <c r="D4880" t="str">
        <f t="shared" si="76"/>
        <v>m</v>
      </c>
    </row>
    <row r="4881" spans="1:4">
      <c r="A4881" s="68" t="s">
        <v>4817</v>
      </c>
      <c r="B4881" s="68" t="s">
        <v>26354</v>
      </c>
      <c r="C4881" s="68" t="s">
        <v>14</v>
      </c>
      <c r="D4881" t="str">
        <f t="shared" si="76"/>
        <v>m</v>
      </c>
    </row>
    <row r="4882" spans="1:4">
      <c r="A4882" s="68" t="s">
        <v>4818</v>
      </c>
      <c r="B4882" s="68" t="s">
        <v>26354</v>
      </c>
      <c r="C4882" s="68" t="s">
        <v>14</v>
      </c>
      <c r="D4882" t="str">
        <f t="shared" si="76"/>
        <v>m</v>
      </c>
    </row>
    <row r="4883" spans="1:4">
      <c r="A4883" s="68" t="s">
        <v>4819</v>
      </c>
      <c r="B4883" s="68" t="s">
        <v>26355</v>
      </c>
      <c r="C4883" s="68" t="s">
        <v>14</v>
      </c>
      <c r="D4883" t="str">
        <f t="shared" si="76"/>
        <v>m</v>
      </c>
    </row>
    <row r="4884" spans="1:4">
      <c r="A4884" s="68" t="s">
        <v>4820</v>
      </c>
      <c r="B4884" s="68" t="s">
        <v>26355</v>
      </c>
      <c r="C4884" s="68" t="s">
        <v>14</v>
      </c>
      <c r="D4884" t="str">
        <f t="shared" si="76"/>
        <v>m</v>
      </c>
    </row>
    <row r="4885" spans="1:4">
      <c r="A4885" s="68" t="s">
        <v>4821</v>
      </c>
      <c r="B4885" s="68" t="s">
        <v>26356</v>
      </c>
      <c r="C4885" s="68" t="s">
        <v>14</v>
      </c>
      <c r="D4885" t="str">
        <f t="shared" si="76"/>
        <v>m</v>
      </c>
    </row>
    <row r="4886" spans="1:4">
      <c r="A4886" s="68" t="s">
        <v>4822</v>
      </c>
      <c r="B4886" s="68" t="s">
        <v>26356</v>
      </c>
      <c r="C4886" s="68" t="s">
        <v>14</v>
      </c>
      <c r="D4886" t="str">
        <f t="shared" si="76"/>
        <v>m</v>
      </c>
    </row>
    <row r="4887" spans="1:4">
      <c r="A4887" s="68" t="s">
        <v>4823</v>
      </c>
      <c r="B4887" s="68" t="s">
        <v>26357</v>
      </c>
      <c r="C4887" s="68" t="s">
        <v>14</v>
      </c>
      <c r="D4887" t="str">
        <f t="shared" si="76"/>
        <v>m</v>
      </c>
    </row>
    <row r="4888" spans="1:4">
      <c r="A4888" s="68" t="s">
        <v>4824</v>
      </c>
      <c r="B4888" s="68" t="s">
        <v>26357</v>
      </c>
      <c r="C4888" s="68" t="s">
        <v>14</v>
      </c>
      <c r="D4888" t="str">
        <f t="shared" si="76"/>
        <v>m</v>
      </c>
    </row>
    <row r="4889" spans="1:4">
      <c r="A4889" s="68" t="s">
        <v>4825</v>
      </c>
      <c r="B4889" s="68" t="s">
        <v>26358</v>
      </c>
      <c r="C4889" s="68" t="s">
        <v>14</v>
      </c>
      <c r="D4889" t="str">
        <f t="shared" si="76"/>
        <v>m</v>
      </c>
    </row>
    <row r="4890" spans="1:4">
      <c r="A4890" s="68" t="s">
        <v>4826</v>
      </c>
      <c r="B4890" s="68" t="s">
        <v>26358</v>
      </c>
      <c r="C4890" s="68" t="s">
        <v>14</v>
      </c>
      <c r="D4890" t="str">
        <f t="shared" si="76"/>
        <v>m</v>
      </c>
    </row>
    <row r="4891" spans="1:4">
      <c r="A4891" s="68" t="s">
        <v>4827</v>
      </c>
      <c r="B4891" s="68" t="s">
        <v>26359</v>
      </c>
      <c r="C4891" s="68" t="s">
        <v>14</v>
      </c>
      <c r="D4891" t="str">
        <f t="shared" si="76"/>
        <v>m</v>
      </c>
    </row>
    <row r="4892" spans="1:4">
      <c r="A4892" s="68" t="s">
        <v>4828</v>
      </c>
      <c r="B4892" s="68" t="s">
        <v>26359</v>
      </c>
      <c r="C4892" s="68" t="s">
        <v>14</v>
      </c>
      <c r="D4892" t="str">
        <f t="shared" si="76"/>
        <v>m</v>
      </c>
    </row>
    <row r="4893" spans="1:4">
      <c r="A4893" s="68" t="s">
        <v>4829</v>
      </c>
      <c r="B4893" s="68" t="s">
        <v>26360</v>
      </c>
      <c r="C4893" s="68" t="s">
        <v>14</v>
      </c>
      <c r="D4893" t="str">
        <f t="shared" si="76"/>
        <v>m</v>
      </c>
    </row>
    <row r="4894" spans="1:4">
      <c r="A4894" s="68" t="s">
        <v>4830</v>
      </c>
      <c r="B4894" s="68" t="s">
        <v>26360</v>
      </c>
      <c r="C4894" s="68" t="s">
        <v>14</v>
      </c>
      <c r="D4894" t="str">
        <f t="shared" si="76"/>
        <v>m</v>
      </c>
    </row>
    <row r="4895" spans="1:4">
      <c r="A4895" s="68" t="s">
        <v>4831</v>
      </c>
      <c r="B4895" s="68" t="s">
        <v>26361</v>
      </c>
      <c r="C4895" s="68" t="s">
        <v>14</v>
      </c>
      <c r="D4895" t="str">
        <f t="shared" si="76"/>
        <v>m</v>
      </c>
    </row>
    <row r="4896" spans="1:4">
      <c r="A4896" s="68" t="s">
        <v>4832</v>
      </c>
      <c r="B4896" s="68" t="s">
        <v>26361</v>
      </c>
      <c r="C4896" s="68" t="s">
        <v>14</v>
      </c>
      <c r="D4896" t="str">
        <f t="shared" si="76"/>
        <v>m</v>
      </c>
    </row>
    <row r="4897" spans="1:4">
      <c r="A4897" s="68" t="s">
        <v>4833</v>
      </c>
      <c r="B4897" s="68" t="s">
        <v>26362</v>
      </c>
      <c r="C4897" s="68" t="s">
        <v>14</v>
      </c>
      <c r="D4897" t="str">
        <f t="shared" si="76"/>
        <v>m</v>
      </c>
    </row>
    <row r="4898" spans="1:4">
      <c r="A4898" s="68" t="s">
        <v>4834</v>
      </c>
      <c r="B4898" s="68" t="s">
        <v>26362</v>
      </c>
      <c r="C4898" s="68" t="s">
        <v>14</v>
      </c>
      <c r="D4898" t="str">
        <f t="shared" si="76"/>
        <v>m</v>
      </c>
    </row>
    <row r="4899" spans="1:4">
      <c r="A4899" s="68" t="s">
        <v>4835</v>
      </c>
      <c r="B4899" s="68" t="s">
        <v>26363</v>
      </c>
      <c r="C4899" s="68" t="s">
        <v>14</v>
      </c>
      <c r="D4899" t="str">
        <f t="shared" si="76"/>
        <v>m</v>
      </c>
    </row>
    <row r="4900" spans="1:4">
      <c r="A4900" s="68" t="s">
        <v>4836</v>
      </c>
      <c r="B4900" s="68" t="s">
        <v>26363</v>
      </c>
      <c r="C4900" s="68" t="s">
        <v>14</v>
      </c>
      <c r="D4900" t="str">
        <f t="shared" si="76"/>
        <v>m</v>
      </c>
    </row>
    <row r="4901" spans="1:4">
      <c r="A4901" s="68" t="s">
        <v>4837</v>
      </c>
      <c r="B4901" s="68" t="s">
        <v>26364</v>
      </c>
      <c r="C4901" s="68" t="s">
        <v>14</v>
      </c>
      <c r="D4901" t="str">
        <f t="shared" si="76"/>
        <v>m</v>
      </c>
    </row>
    <row r="4902" spans="1:4">
      <c r="A4902" s="68" t="s">
        <v>4838</v>
      </c>
      <c r="B4902" s="68" t="s">
        <v>26364</v>
      </c>
      <c r="C4902" s="68" t="s">
        <v>14</v>
      </c>
      <c r="D4902" t="str">
        <f t="shared" si="76"/>
        <v>m</v>
      </c>
    </row>
    <row r="4903" spans="1:4">
      <c r="A4903" s="68" t="s">
        <v>4839</v>
      </c>
      <c r="B4903" s="68" t="s">
        <v>26365</v>
      </c>
      <c r="C4903" s="68" t="s">
        <v>14</v>
      </c>
      <c r="D4903" t="str">
        <f t="shared" si="76"/>
        <v>m</v>
      </c>
    </row>
    <row r="4904" spans="1:4">
      <c r="A4904" s="68" t="s">
        <v>4840</v>
      </c>
      <c r="B4904" s="68" t="s">
        <v>26365</v>
      </c>
      <c r="C4904" s="68" t="s">
        <v>14</v>
      </c>
      <c r="D4904" t="str">
        <f t="shared" si="76"/>
        <v>m</v>
      </c>
    </row>
    <row r="4905" spans="1:4">
      <c r="A4905" s="68" t="s">
        <v>4841</v>
      </c>
      <c r="B4905" s="68" t="s">
        <v>26366</v>
      </c>
      <c r="C4905" s="68" t="s">
        <v>14</v>
      </c>
      <c r="D4905" t="str">
        <f t="shared" si="76"/>
        <v>m</v>
      </c>
    </row>
    <row r="4906" spans="1:4">
      <c r="A4906" s="68" t="s">
        <v>4842</v>
      </c>
      <c r="B4906" s="68" t="s">
        <v>26366</v>
      </c>
      <c r="C4906" s="68" t="s">
        <v>14</v>
      </c>
      <c r="D4906" t="str">
        <f t="shared" si="76"/>
        <v>m</v>
      </c>
    </row>
    <row r="4907" spans="1:4">
      <c r="A4907" s="68" t="s">
        <v>4843</v>
      </c>
      <c r="B4907" s="68" t="s">
        <v>26367</v>
      </c>
      <c r="C4907" s="68" t="s">
        <v>14</v>
      </c>
      <c r="D4907" t="str">
        <f t="shared" si="76"/>
        <v>m</v>
      </c>
    </row>
    <row r="4908" spans="1:4">
      <c r="A4908" s="68" t="s">
        <v>4844</v>
      </c>
      <c r="B4908" s="68" t="s">
        <v>26367</v>
      </c>
      <c r="C4908" s="68" t="s">
        <v>14</v>
      </c>
      <c r="D4908" t="str">
        <f t="shared" si="76"/>
        <v>m</v>
      </c>
    </row>
    <row r="4909" spans="1:4">
      <c r="A4909" s="68" t="s">
        <v>4845</v>
      </c>
      <c r="B4909" s="68" t="s">
        <v>26368</v>
      </c>
      <c r="C4909" s="68" t="s">
        <v>14</v>
      </c>
      <c r="D4909" t="str">
        <f t="shared" si="76"/>
        <v>m</v>
      </c>
    </row>
    <row r="4910" spans="1:4">
      <c r="A4910" s="68" t="s">
        <v>4846</v>
      </c>
      <c r="B4910" s="68" t="s">
        <v>26368</v>
      </c>
      <c r="C4910" s="68" t="s">
        <v>14</v>
      </c>
      <c r="D4910" t="str">
        <f t="shared" si="76"/>
        <v>m</v>
      </c>
    </row>
    <row r="4911" spans="1:4">
      <c r="A4911" s="68" t="s">
        <v>4847</v>
      </c>
      <c r="B4911" s="68" t="s">
        <v>26369</v>
      </c>
      <c r="C4911" s="68" t="s">
        <v>14</v>
      </c>
      <c r="D4911" t="str">
        <f t="shared" si="76"/>
        <v>m</v>
      </c>
    </row>
    <row r="4912" spans="1:4">
      <c r="A4912" s="68" t="s">
        <v>4848</v>
      </c>
      <c r="B4912" s="68" t="s">
        <v>26369</v>
      </c>
      <c r="C4912" s="68" t="s">
        <v>14</v>
      </c>
      <c r="D4912" t="str">
        <f t="shared" si="76"/>
        <v>m</v>
      </c>
    </row>
    <row r="4913" spans="1:4">
      <c r="A4913" s="68" t="s">
        <v>4849</v>
      </c>
      <c r="B4913" s="68" t="s">
        <v>26370</v>
      </c>
      <c r="C4913" s="68" t="s">
        <v>14</v>
      </c>
      <c r="D4913" t="str">
        <f t="shared" si="76"/>
        <v>m</v>
      </c>
    </row>
    <row r="4914" spans="1:4">
      <c r="A4914" s="68" t="s">
        <v>4850</v>
      </c>
      <c r="B4914" s="68" t="s">
        <v>26370</v>
      </c>
      <c r="C4914" s="68" t="s">
        <v>14</v>
      </c>
      <c r="D4914" t="str">
        <f t="shared" si="76"/>
        <v>m</v>
      </c>
    </row>
    <row r="4915" spans="1:4">
      <c r="A4915" s="68" t="s">
        <v>4851</v>
      </c>
      <c r="B4915" s="68" t="s">
        <v>26371</v>
      </c>
      <c r="C4915" s="68" t="s">
        <v>14</v>
      </c>
      <c r="D4915" t="str">
        <f t="shared" si="76"/>
        <v>m</v>
      </c>
    </row>
    <row r="4916" spans="1:4">
      <c r="A4916" s="68" t="s">
        <v>4852</v>
      </c>
      <c r="B4916" s="68" t="s">
        <v>26371</v>
      </c>
      <c r="C4916" s="68" t="s">
        <v>14</v>
      </c>
      <c r="D4916" t="str">
        <f t="shared" si="76"/>
        <v>m</v>
      </c>
    </row>
    <row r="4917" spans="1:4">
      <c r="A4917" s="68" t="s">
        <v>4853</v>
      </c>
      <c r="B4917" s="68" t="s">
        <v>26372</v>
      </c>
      <c r="C4917" s="68" t="s">
        <v>14</v>
      </c>
      <c r="D4917" t="str">
        <f t="shared" si="76"/>
        <v>m</v>
      </c>
    </row>
    <row r="4918" spans="1:4">
      <c r="A4918" s="68" t="s">
        <v>4854</v>
      </c>
      <c r="B4918" s="68" t="s">
        <v>26372</v>
      </c>
      <c r="C4918" s="68" t="s">
        <v>14</v>
      </c>
      <c r="D4918" t="str">
        <f t="shared" si="76"/>
        <v>m</v>
      </c>
    </row>
    <row r="4919" spans="1:4">
      <c r="A4919" s="68" t="s">
        <v>4855</v>
      </c>
      <c r="B4919" s="68" t="s">
        <v>26373</v>
      </c>
      <c r="C4919" s="68" t="s">
        <v>14</v>
      </c>
      <c r="D4919" t="str">
        <f t="shared" si="76"/>
        <v>m</v>
      </c>
    </row>
    <row r="4920" spans="1:4">
      <c r="A4920" s="68" t="s">
        <v>4856</v>
      </c>
      <c r="B4920" s="68" t="s">
        <v>26373</v>
      </c>
      <c r="C4920" s="68" t="s">
        <v>14</v>
      </c>
      <c r="D4920" t="str">
        <f t="shared" si="76"/>
        <v>m</v>
      </c>
    </row>
    <row r="4921" spans="1:4">
      <c r="A4921" s="68" t="s">
        <v>4857</v>
      </c>
      <c r="B4921" s="68" t="s">
        <v>26374</v>
      </c>
      <c r="C4921" s="68" t="s">
        <v>14</v>
      </c>
      <c r="D4921" t="str">
        <f t="shared" si="76"/>
        <v>m</v>
      </c>
    </row>
    <row r="4922" spans="1:4">
      <c r="A4922" s="68" t="s">
        <v>4858</v>
      </c>
      <c r="B4922" s="68" t="s">
        <v>26374</v>
      </c>
      <c r="C4922" s="68" t="s">
        <v>14</v>
      </c>
      <c r="D4922" t="str">
        <f t="shared" si="76"/>
        <v>m</v>
      </c>
    </row>
    <row r="4923" spans="1:4">
      <c r="A4923" s="68" t="s">
        <v>4859</v>
      </c>
      <c r="B4923" s="68" t="s">
        <v>26375</v>
      </c>
      <c r="C4923" s="68" t="s">
        <v>14</v>
      </c>
      <c r="D4923" t="str">
        <f t="shared" si="76"/>
        <v>m</v>
      </c>
    </row>
    <row r="4924" spans="1:4">
      <c r="A4924" s="68" t="s">
        <v>4860</v>
      </c>
      <c r="B4924" s="68" t="s">
        <v>26375</v>
      </c>
      <c r="C4924" s="68" t="s">
        <v>14</v>
      </c>
      <c r="D4924" t="str">
        <f t="shared" si="76"/>
        <v>m</v>
      </c>
    </row>
    <row r="4925" spans="1:4">
      <c r="A4925" s="68" t="s">
        <v>4861</v>
      </c>
      <c r="B4925" s="68" t="s">
        <v>26376</v>
      </c>
      <c r="C4925" s="68" t="s">
        <v>14</v>
      </c>
      <c r="D4925" t="str">
        <f t="shared" si="76"/>
        <v>m</v>
      </c>
    </row>
    <row r="4926" spans="1:4">
      <c r="A4926" s="68" t="s">
        <v>4862</v>
      </c>
      <c r="B4926" s="68" t="s">
        <v>26376</v>
      </c>
      <c r="C4926" s="68" t="s">
        <v>14</v>
      </c>
      <c r="D4926" t="str">
        <f t="shared" si="76"/>
        <v>m</v>
      </c>
    </row>
    <row r="4927" spans="1:4">
      <c r="A4927" s="68" t="s">
        <v>4863</v>
      </c>
      <c r="B4927" s="68" t="s">
        <v>26377</v>
      </c>
      <c r="C4927" s="68" t="s">
        <v>14</v>
      </c>
      <c r="D4927" t="str">
        <f t="shared" si="76"/>
        <v>m</v>
      </c>
    </row>
    <row r="4928" spans="1:4">
      <c r="A4928" s="68" t="s">
        <v>4864</v>
      </c>
      <c r="B4928" s="68" t="s">
        <v>26377</v>
      </c>
      <c r="C4928" s="68" t="s">
        <v>14</v>
      </c>
      <c r="D4928" t="str">
        <f t="shared" si="76"/>
        <v>m</v>
      </c>
    </row>
    <row r="4929" spans="1:4">
      <c r="A4929" s="68" t="s">
        <v>4865</v>
      </c>
      <c r="B4929" s="68" t="s">
        <v>26378</v>
      </c>
      <c r="C4929" s="68" t="s">
        <v>14</v>
      </c>
      <c r="D4929" t="str">
        <f t="shared" si="76"/>
        <v>m</v>
      </c>
    </row>
    <row r="4930" spans="1:4">
      <c r="A4930" s="68" t="s">
        <v>4866</v>
      </c>
      <c r="B4930" s="68" t="s">
        <v>26378</v>
      </c>
      <c r="C4930" s="68" t="s">
        <v>14</v>
      </c>
      <c r="D4930" t="str">
        <f t="shared" si="76"/>
        <v>m</v>
      </c>
    </row>
    <row r="4931" spans="1:4">
      <c r="A4931" s="68" t="s">
        <v>4867</v>
      </c>
      <c r="B4931" s="68" t="s">
        <v>26379</v>
      </c>
      <c r="C4931" s="68" t="s">
        <v>15</v>
      </c>
      <c r="D4931" t="str">
        <f t="shared" si="76"/>
        <v>un</v>
      </c>
    </row>
    <row r="4932" spans="1:4">
      <c r="A4932" s="68" t="s">
        <v>4868</v>
      </c>
      <c r="B4932" s="68" t="s">
        <v>26379</v>
      </c>
      <c r="C4932" s="68" t="s">
        <v>15</v>
      </c>
      <c r="D4932" t="str">
        <f t="shared" si="76"/>
        <v>un</v>
      </c>
    </row>
    <row r="4933" spans="1:4">
      <c r="A4933" s="68" t="s">
        <v>4869</v>
      </c>
      <c r="B4933" s="68" t="s">
        <v>26380</v>
      </c>
      <c r="C4933" s="68" t="s">
        <v>14</v>
      </c>
      <c r="D4933" t="str">
        <f t="shared" si="76"/>
        <v>m</v>
      </c>
    </row>
    <row r="4934" spans="1:4">
      <c r="A4934" s="68" t="s">
        <v>4870</v>
      </c>
      <c r="B4934" s="68" t="s">
        <v>26380</v>
      </c>
      <c r="C4934" s="68" t="s">
        <v>14</v>
      </c>
      <c r="D4934" t="str">
        <f t="shared" si="76"/>
        <v>m</v>
      </c>
    </row>
    <row r="4935" spans="1:4">
      <c r="A4935" s="68" t="s">
        <v>4871</v>
      </c>
      <c r="B4935" s="68" t="s">
        <v>26381</v>
      </c>
      <c r="C4935" s="68" t="s">
        <v>15</v>
      </c>
      <c r="D4935" t="str">
        <f t="shared" ref="D4935:D4998" si="77">LOWER(C4935)</f>
        <v>un</v>
      </c>
    </row>
    <row r="4936" spans="1:4">
      <c r="A4936" s="68" t="s">
        <v>4872</v>
      </c>
      <c r="B4936" s="68" t="s">
        <v>26381</v>
      </c>
      <c r="C4936" s="68" t="s">
        <v>15</v>
      </c>
      <c r="D4936" t="str">
        <f t="shared" si="77"/>
        <v>un</v>
      </c>
    </row>
    <row r="4937" spans="1:4">
      <c r="A4937" s="68" t="s">
        <v>4873</v>
      </c>
      <c r="B4937" s="68" t="s">
        <v>26382</v>
      </c>
      <c r="C4937" s="68" t="s">
        <v>14</v>
      </c>
      <c r="D4937" t="str">
        <f t="shared" si="77"/>
        <v>m</v>
      </c>
    </row>
    <row r="4938" spans="1:4">
      <c r="A4938" s="68" t="s">
        <v>4874</v>
      </c>
      <c r="B4938" s="68" t="s">
        <v>26382</v>
      </c>
      <c r="C4938" s="68" t="s">
        <v>14</v>
      </c>
      <c r="D4938" t="str">
        <f t="shared" si="77"/>
        <v>m</v>
      </c>
    </row>
    <row r="4939" spans="1:4">
      <c r="A4939" s="68" t="s">
        <v>4875</v>
      </c>
      <c r="B4939" s="68" t="s">
        <v>26383</v>
      </c>
      <c r="C4939" s="68" t="s">
        <v>15</v>
      </c>
      <c r="D4939" t="str">
        <f t="shared" si="77"/>
        <v>un</v>
      </c>
    </row>
    <row r="4940" spans="1:4">
      <c r="A4940" s="68" t="s">
        <v>4876</v>
      </c>
      <c r="B4940" s="68" t="s">
        <v>26383</v>
      </c>
      <c r="C4940" s="68" t="s">
        <v>15</v>
      </c>
      <c r="D4940" t="str">
        <f t="shared" si="77"/>
        <v>un</v>
      </c>
    </row>
    <row r="4941" spans="1:4">
      <c r="A4941" s="68" t="s">
        <v>4877</v>
      </c>
      <c r="B4941" s="68" t="s">
        <v>26384</v>
      </c>
      <c r="C4941" s="68" t="s">
        <v>14</v>
      </c>
      <c r="D4941" t="str">
        <f t="shared" si="77"/>
        <v>m</v>
      </c>
    </row>
    <row r="4942" spans="1:4">
      <c r="A4942" s="68" t="s">
        <v>4878</v>
      </c>
      <c r="B4942" s="68" t="s">
        <v>26384</v>
      </c>
      <c r="C4942" s="68" t="s">
        <v>14</v>
      </c>
      <c r="D4942" t="str">
        <f t="shared" si="77"/>
        <v>m</v>
      </c>
    </row>
    <row r="4943" spans="1:4">
      <c r="A4943" s="68" t="s">
        <v>4879</v>
      </c>
      <c r="B4943" s="68" t="s">
        <v>26385</v>
      </c>
      <c r="C4943" s="68" t="s">
        <v>15</v>
      </c>
      <c r="D4943" t="str">
        <f t="shared" si="77"/>
        <v>un</v>
      </c>
    </row>
    <row r="4944" spans="1:4">
      <c r="A4944" s="68" t="s">
        <v>4880</v>
      </c>
      <c r="B4944" s="68" t="s">
        <v>26385</v>
      </c>
      <c r="C4944" s="68" t="s">
        <v>15</v>
      </c>
      <c r="D4944" t="str">
        <f t="shared" si="77"/>
        <v>un</v>
      </c>
    </row>
    <row r="4945" spans="1:4">
      <c r="A4945" s="68" t="s">
        <v>4881</v>
      </c>
      <c r="B4945" s="68" t="s">
        <v>26386</v>
      </c>
      <c r="C4945" s="68" t="s">
        <v>14</v>
      </c>
      <c r="D4945" t="str">
        <f t="shared" si="77"/>
        <v>m</v>
      </c>
    </row>
    <row r="4946" spans="1:4">
      <c r="A4946" s="68" t="s">
        <v>4882</v>
      </c>
      <c r="B4946" s="68" t="s">
        <v>26386</v>
      </c>
      <c r="C4946" s="68" t="s">
        <v>14</v>
      </c>
      <c r="D4946" t="str">
        <f t="shared" si="77"/>
        <v>m</v>
      </c>
    </row>
    <row r="4947" spans="1:4">
      <c r="A4947" s="68" t="s">
        <v>4883</v>
      </c>
      <c r="B4947" s="68" t="s">
        <v>26387</v>
      </c>
      <c r="C4947" s="68" t="s">
        <v>15</v>
      </c>
      <c r="D4947" t="str">
        <f t="shared" si="77"/>
        <v>un</v>
      </c>
    </row>
    <row r="4948" spans="1:4">
      <c r="A4948" s="68" t="s">
        <v>4884</v>
      </c>
      <c r="B4948" s="68" t="s">
        <v>26387</v>
      </c>
      <c r="C4948" s="68" t="s">
        <v>15</v>
      </c>
      <c r="D4948" t="str">
        <f t="shared" si="77"/>
        <v>un</v>
      </c>
    </row>
    <row r="4949" spans="1:4">
      <c r="A4949" s="68" t="s">
        <v>4885</v>
      </c>
      <c r="B4949" s="68" t="s">
        <v>26388</v>
      </c>
      <c r="C4949" s="68" t="s">
        <v>14</v>
      </c>
      <c r="D4949" t="str">
        <f t="shared" si="77"/>
        <v>m</v>
      </c>
    </row>
    <row r="4950" spans="1:4">
      <c r="A4950" s="68" t="s">
        <v>4886</v>
      </c>
      <c r="B4950" s="68" t="s">
        <v>26388</v>
      </c>
      <c r="C4950" s="68" t="s">
        <v>14</v>
      </c>
      <c r="D4950" t="str">
        <f t="shared" si="77"/>
        <v>m</v>
      </c>
    </row>
    <row r="4951" spans="1:4">
      <c r="A4951" s="68" t="s">
        <v>4887</v>
      </c>
      <c r="B4951" s="68" t="s">
        <v>26389</v>
      </c>
      <c r="C4951" s="68" t="s">
        <v>15</v>
      </c>
      <c r="D4951" t="str">
        <f t="shared" si="77"/>
        <v>un</v>
      </c>
    </row>
    <row r="4952" spans="1:4">
      <c r="A4952" s="68" t="s">
        <v>4888</v>
      </c>
      <c r="B4952" s="68" t="s">
        <v>26389</v>
      </c>
      <c r="C4952" s="68" t="s">
        <v>15</v>
      </c>
      <c r="D4952" t="str">
        <f t="shared" si="77"/>
        <v>un</v>
      </c>
    </row>
    <row r="4953" spans="1:4">
      <c r="A4953" s="68" t="s">
        <v>4889</v>
      </c>
      <c r="B4953" s="68" t="s">
        <v>26390</v>
      </c>
      <c r="C4953" s="68" t="s">
        <v>15</v>
      </c>
      <c r="D4953" t="str">
        <f t="shared" si="77"/>
        <v>un</v>
      </c>
    </row>
    <row r="4954" spans="1:4">
      <c r="A4954" s="68" t="s">
        <v>4890</v>
      </c>
      <c r="B4954" s="68" t="s">
        <v>26390</v>
      </c>
      <c r="C4954" s="68" t="s">
        <v>15</v>
      </c>
      <c r="D4954" t="str">
        <f t="shared" si="77"/>
        <v>un</v>
      </c>
    </row>
    <row r="4955" spans="1:4">
      <c r="A4955" s="68" t="s">
        <v>4891</v>
      </c>
      <c r="B4955" s="68" t="s">
        <v>26391</v>
      </c>
      <c r="C4955" s="68" t="s">
        <v>15</v>
      </c>
      <c r="D4955" t="str">
        <f t="shared" si="77"/>
        <v>un</v>
      </c>
    </row>
    <row r="4956" spans="1:4">
      <c r="A4956" s="68" t="s">
        <v>4892</v>
      </c>
      <c r="B4956" s="68" t="s">
        <v>26391</v>
      </c>
      <c r="C4956" s="68" t="s">
        <v>15</v>
      </c>
      <c r="D4956" t="str">
        <f t="shared" si="77"/>
        <v>un</v>
      </c>
    </row>
    <row r="4957" spans="1:4">
      <c r="A4957" s="68" t="s">
        <v>4893</v>
      </c>
      <c r="B4957" s="68" t="s">
        <v>26392</v>
      </c>
      <c r="C4957" s="68" t="s">
        <v>15</v>
      </c>
      <c r="D4957" t="str">
        <f t="shared" si="77"/>
        <v>un</v>
      </c>
    </row>
    <row r="4958" spans="1:4">
      <c r="A4958" s="68" t="s">
        <v>4894</v>
      </c>
      <c r="B4958" s="68" t="s">
        <v>26392</v>
      </c>
      <c r="C4958" s="68" t="s">
        <v>15</v>
      </c>
      <c r="D4958" t="str">
        <f t="shared" si="77"/>
        <v>un</v>
      </c>
    </row>
    <row r="4959" spans="1:4">
      <c r="A4959" s="68" t="s">
        <v>4895</v>
      </c>
      <c r="B4959" s="68" t="s">
        <v>26393</v>
      </c>
      <c r="C4959" s="68" t="s">
        <v>15</v>
      </c>
      <c r="D4959" t="str">
        <f t="shared" si="77"/>
        <v>un</v>
      </c>
    </row>
    <row r="4960" spans="1:4">
      <c r="A4960" s="68" t="s">
        <v>4896</v>
      </c>
      <c r="B4960" s="68" t="s">
        <v>26393</v>
      </c>
      <c r="C4960" s="68" t="s">
        <v>15</v>
      </c>
      <c r="D4960" t="str">
        <f t="shared" si="77"/>
        <v>un</v>
      </c>
    </row>
    <row r="4961" spans="1:4">
      <c r="A4961" s="68" t="s">
        <v>4897</v>
      </c>
      <c r="B4961" s="68" t="s">
        <v>26394</v>
      </c>
      <c r="C4961" s="68" t="s">
        <v>15</v>
      </c>
      <c r="D4961" t="str">
        <f t="shared" si="77"/>
        <v>un</v>
      </c>
    </row>
    <row r="4962" spans="1:4">
      <c r="A4962" s="68" t="s">
        <v>4898</v>
      </c>
      <c r="B4962" s="68" t="s">
        <v>26394</v>
      </c>
      <c r="C4962" s="68" t="s">
        <v>15</v>
      </c>
      <c r="D4962" t="str">
        <f t="shared" si="77"/>
        <v>un</v>
      </c>
    </row>
    <row r="4963" spans="1:4">
      <c r="A4963" s="68" t="s">
        <v>4899</v>
      </c>
      <c r="B4963" s="68" t="s">
        <v>26395</v>
      </c>
      <c r="C4963" s="68" t="s">
        <v>15</v>
      </c>
      <c r="D4963" t="str">
        <f t="shared" si="77"/>
        <v>un</v>
      </c>
    </row>
    <row r="4964" spans="1:4">
      <c r="A4964" s="68" t="s">
        <v>4900</v>
      </c>
      <c r="B4964" s="68" t="s">
        <v>26395</v>
      </c>
      <c r="C4964" s="68" t="s">
        <v>15</v>
      </c>
      <c r="D4964" t="str">
        <f t="shared" si="77"/>
        <v>un</v>
      </c>
    </row>
    <row r="4965" spans="1:4">
      <c r="A4965" s="68" t="s">
        <v>4901</v>
      </c>
      <c r="B4965" s="68" t="s">
        <v>26396</v>
      </c>
      <c r="C4965" s="68" t="s">
        <v>15</v>
      </c>
      <c r="D4965" t="str">
        <f t="shared" si="77"/>
        <v>un</v>
      </c>
    </row>
    <row r="4966" spans="1:4">
      <c r="A4966" s="68" t="s">
        <v>4902</v>
      </c>
      <c r="B4966" s="68" t="s">
        <v>26396</v>
      </c>
      <c r="C4966" s="68" t="s">
        <v>15</v>
      </c>
      <c r="D4966" t="str">
        <f t="shared" si="77"/>
        <v>un</v>
      </c>
    </row>
    <row r="4967" spans="1:4">
      <c r="A4967" s="68" t="s">
        <v>4903</v>
      </c>
      <c r="B4967" s="68" t="s">
        <v>26397</v>
      </c>
      <c r="C4967" s="68" t="s">
        <v>15</v>
      </c>
      <c r="D4967" t="str">
        <f t="shared" si="77"/>
        <v>un</v>
      </c>
    </row>
    <row r="4968" spans="1:4">
      <c r="A4968" s="68" t="s">
        <v>4904</v>
      </c>
      <c r="B4968" s="68" t="s">
        <v>26397</v>
      </c>
      <c r="C4968" s="68" t="s">
        <v>15</v>
      </c>
      <c r="D4968" t="str">
        <f t="shared" si="77"/>
        <v>un</v>
      </c>
    </row>
    <row r="4969" spans="1:4">
      <c r="A4969" s="68" t="s">
        <v>4905</v>
      </c>
      <c r="B4969" s="68" t="s">
        <v>26398</v>
      </c>
      <c r="C4969" s="68" t="s">
        <v>15</v>
      </c>
      <c r="D4969" t="str">
        <f t="shared" si="77"/>
        <v>un</v>
      </c>
    </row>
    <row r="4970" spans="1:4">
      <c r="A4970" s="68" t="s">
        <v>4906</v>
      </c>
      <c r="B4970" s="68" t="s">
        <v>26398</v>
      </c>
      <c r="C4970" s="68" t="s">
        <v>15</v>
      </c>
      <c r="D4970" t="str">
        <f t="shared" si="77"/>
        <v>un</v>
      </c>
    </row>
    <row r="4971" spans="1:4">
      <c r="A4971" s="68" t="s">
        <v>4907</v>
      </c>
      <c r="B4971" s="68" t="s">
        <v>26399</v>
      </c>
      <c r="C4971" s="68" t="s">
        <v>15</v>
      </c>
      <c r="D4971" t="str">
        <f t="shared" si="77"/>
        <v>un</v>
      </c>
    </row>
    <row r="4972" spans="1:4">
      <c r="A4972" s="68" t="s">
        <v>4908</v>
      </c>
      <c r="B4972" s="68" t="s">
        <v>26399</v>
      </c>
      <c r="C4972" s="68" t="s">
        <v>15</v>
      </c>
      <c r="D4972" t="str">
        <f t="shared" si="77"/>
        <v>un</v>
      </c>
    </row>
    <row r="4973" spans="1:4">
      <c r="A4973" s="68" t="s">
        <v>4909</v>
      </c>
      <c r="B4973" s="68" t="s">
        <v>26400</v>
      </c>
      <c r="C4973" s="68" t="s">
        <v>15</v>
      </c>
      <c r="D4973" t="str">
        <f t="shared" si="77"/>
        <v>un</v>
      </c>
    </row>
    <row r="4974" spans="1:4">
      <c r="A4974" s="68" t="s">
        <v>4910</v>
      </c>
      <c r="B4974" s="68" t="s">
        <v>26400</v>
      </c>
      <c r="C4974" s="68" t="s">
        <v>15</v>
      </c>
      <c r="D4974" t="str">
        <f t="shared" si="77"/>
        <v>un</v>
      </c>
    </row>
    <row r="4975" spans="1:4">
      <c r="A4975" s="68" t="s">
        <v>4911</v>
      </c>
      <c r="B4975" s="68" t="s">
        <v>26401</v>
      </c>
      <c r="C4975" s="68" t="s">
        <v>15</v>
      </c>
      <c r="D4975" t="str">
        <f t="shared" si="77"/>
        <v>un</v>
      </c>
    </row>
    <row r="4976" spans="1:4">
      <c r="A4976" s="68" t="s">
        <v>4912</v>
      </c>
      <c r="B4976" s="68" t="s">
        <v>26401</v>
      </c>
      <c r="C4976" s="68" t="s">
        <v>15</v>
      </c>
      <c r="D4976" t="str">
        <f t="shared" si="77"/>
        <v>un</v>
      </c>
    </row>
    <row r="4977" spans="1:4">
      <c r="A4977" s="68" t="s">
        <v>4913</v>
      </c>
      <c r="B4977" s="68" t="s">
        <v>26402</v>
      </c>
      <c r="C4977" s="68" t="s">
        <v>15</v>
      </c>
      <c r="D4977" t="str">
        <f t="shared" si="77"/>
        <v>un</v>
      </c>
    </row>
    <row r="4978" spans="1:4">
      <c r="A4978" s="68" t="s">
        <v>4914</v>
      </c>
      <c r="B4978" s="68" t="s">
        <v>26402</v>
      </c>
      <c r="C4978" s="68" t="s">
        <v>15</v>
      </c>
      <c r="D4978" t="str">
        <f t="shared" si="77"/>
        <v>un</v>
      </c>
    </row>
    <row r="4979" spans="1:4">
      <c r="A4979" s="68" t="s">
        <v>4915</v>
      </c>
      <c r="B4979" s="68" t="s">
        <v>26403</v>
      </c>
      <c r="C4979" s="68" t="s">
        <v>15</v>
      </c>
      <c r="D4979" t="str">
        <f t="shared" si="77"/>
        <v>un</v>
      </c>
    </row>
    <row r="4980" spans="1:4">
      <c r="A4980" s="68" t="s">
        <v>4916</v>
      </c>
      <c r="B4980" s="68" t="s">
        <v>26403</v>
      </c>
      <c r="C4980" s="68" t="s">
        <v>15</v>
      </c>
      <c r="D4980" t="str">
        <f t="shared" si="77"/>
        <v>un</v>
      </c>
    </row>
    <row r="4981" spans="1:4">
      <c r="A4981" s="68" t="s">
        <v>4917</v>
      </c>
      <c r="B4981" s="68" t="s">
        <v>26404</v>
      </c>
      <c r="C4981" s="68" t="s">
        <v>15</v>
      </c>
      <c r="D4981" t="str">
        <f t="shared" si="77"/>
        <v>un</v>
      </c>
    </row>
    <row r="4982" spans="1:4">
      <c r="A4982" s="68" t="s">
        <v>4918</v>
      </c>
      <c r="B4982" s="68" t="s">
        <v>26404</v>
      </c>
      <c r="C4982" s="68" t="s">
        <v>15</v>
      </c>
      <c r="D4982" t="str">
        <f t="shared" si="77"/>
        <v>un</v>
      </c>
    </row>
    <row r="4983" spans="1:4">
      <c r="A4983" s="68" t="s">
        <v>4919</v>
      </c>
      <c r="B4983" s="68" t="s">
        <v>26405</v>
      </c>
      <c r="C4983" s="68" t="s">
        <v>15</v>
      </c>
      <c r="D4983" t="str">
        <f t="shared" si="77"/>
        <v>un</v>
      </c>
    </row>
    <row r="4984" spans="1:4">
      <c r="A4984" s="68" t="s">
        <v>4920</v>
      </c>
      <c r="B4984" s="68" t="s">
        <v>26405</v>
      </c>
      <c r="C4984" s="68" t="s">
        <v>15</v>
      </c>
      <c r="D4984" t="str">
        <f t="shared" si="77"/>
        <v>un</v>
      </c>
    </row>
    <row r="4985" spans="1:4">
      <c r="A4985" s="68" t="s">
        <v>4921</v>
      </c>
      <c r="B4985" s="68" t="s">
        <v>26406</v>
      </c>
      <c r="C4985" s="68" t="s">
        <v>15</v>
      </c>
      <c r="D4985" t="str">
        <f t="shared" si="77"/>
        <v>un</v>
      </c>
    </row>
    <row r="4986" spans="1:4">
      <c r="A4986" s="68" t="s">
        <v>4922</v>
      </c>
      <c r="B4986" s="68" t="s">
        <v>26406</v>
      </c>
      <c r="C4986" s="68" t="s">
        <v>15</v>
      </c>
      <c r="D4986" t="str">
        <f t="shared" si="77"/>
        <v>un</v>
      </c>
    </row>
    <row r="4987" spans="1:4">
      <c r="A4987" s="68" t="s">
        <v>4923</v>
      </c>
      <c r="B4987" s="68" t="s">
        <v>26407</v>
      </c>
      <c r="C4987" s="68" t="s">
        <v>15</v>
      </c>
      <c r="D4987" t="str">
        <f t="shared" si="77"/>
        <v>un</v>
      </c>
    </row>
    <row r="4988" spans="1:4">
      <c r="A4988" s="68" t="s">
        <v>4924</v>
      </c>
      <c r="B4988" s="68" t="s">
        <v>26407</v>
      </c>
      <c r="C4988" s="68" t="s">
        <v>15</v>
      </c>
      <c r="D4988" t="str">
        <f t="shared" si="77"/>
        <v>un</v>
      </c>
    </row>
    <row r="4989" spans="1:4">
      <c r="A4989" s="68" t="s">
        <v>4925</v>
      </c>
      <c r="B4989" s="68" t="s">
        <v>26408</v>
      </c>
      <c r="C4989" s="68" t="s">
        <v>15</v>
      </c>
      <c r="D4989" t="str">
        <f t="shared" si="77"/>
        <v>un</v>
      </c>
    </row>
    <row r="4990" spans="1:4">
      <c r="A4990" s="68" t="s">
        <v>4926</v>
      </c>
      <c r="B4990" s="68" t="s">
        <v>26408</v>
      </c>
      <c r="C4990" s="68" t="s">
        <v>15</v>
      </c>
      <c r="D4990" t="str">
        <f t="shared" si="77"/>
        <v>un</v>
      </c>
    </row>
    <row r="4991" spans="1:4">
      <c r="A4991" s="68" t="s">
        <v>4927</v>
      </c>
      <c r="B4991" s="68" t="s">
        <v>26409</v>
      </c>
      <c r="C4991" s="68" t="s">
        <v>15</v>
      </c>
      <c r="D4991" t="str">
        <f t="shared" si="77"/>
        <v>un</v>
      </c>
    </row>
    <row r="4992" spans="1:4">
      <c r="A4992" s="68" t="s">
        <v>4928</v>
      </c>
      <c r="B4992" s="68" t="s">
        <v>26409</v>
      </c>
      <c r="C4992" s="68" t="s">
        <v>15</v>
      </c>
      <c r="D4992" t="str">
        <f t="shared" si="77"/>
        <v>un</v>
      </c>
    </row>
    <row r="4993" spans="1:4">
      <c r="A4993" s="68" t="s">
        <v>4929</v>
      </c>
      <c r="B4993" s="68" t="s">
        <v>26410</v>
      </c>
      <c r="C4993" s="68" t="s">
        <v>15</v>
      </c>
      <c r="D4993" t="str">
        <f t="shared" si="77"/>
        <v>un</v>
      </c>
    </row>
    <row r="4994" spans="1:4">
      <c r="A4994" s="68" t="s">
        <v>4930</v>
      </c>
      <c r="B4994" s="68" t="s">
        <v>26410</v>
      </c>
      <c r="C4994" s="68" t="s">
        <v>15</v>
      </c>
      <c r="D4994" t="str">
        <f t="shared" si="77"/>
        <v>un</v>
      </c>
    </row>
    <row r="4995" spans="1:4">
      <c r="A4995" s="68" t="s">
        <v>4931</v>
      </c>
      <c r="B4995" s="68" t="s">
        <v>26411</v>
      </c>
      <c r="C4995" s="68" t="s">
        <v>15</v>
      </c>
      <c r="D4995" t="str">
        <f t="shared" si="77"/>
        <v>un</v>
      </c>
    </row>
    <row r="4996" spans="1:4">
      <c r="A4996" s="68" t="s">
        <v>4932</v>
      </c>
      <c r="B4996" s="68" t="s">
        <v>26411</v>
      </c>
      <c r="C4996" s="68" t="s">
        <v>15</v>
      </c>
      <c r="D4996" t="str">
        <f t="shared" si="77"/>
        <v>un</v>
      </c>
    </row>
    <row r="4997" spans="1:4">
      <c r="A4997" s="68" t="s">
        <v>4933</v>
      </c>
      <c r="B4997" s="68" t="s">
        <v>26412</v>
      </c>
      <c r="C4997" s="68" t="s">
        <v>15</v>
      </c>
      <c r="D4997" t="str">
        <f t="shared" si="77"/>
        <v>un</v>
      </c>
    </row>
    <row r="4998" spans="1:4">
      <c r="A4998" s="68" t="s">
        <v>4934</v>
      </c>
      <c r="B4998" s="68" t="s">
        <v>26412</v>
      </c>
      <c r="C4998" s="68" t="s">
        <v>15</v>
      </c>
      <c r="D4998" t="str">
        <f t="shared" si="77"/>
        <v>un</v>
      </c>
    </row>
    <row r="4999" spans="1:4">
      <c r="A4999" s="68" t="s">
        <v>4935</v>
      </c>
      <c r="B4999" s="68" t="s">
        <v>26413</v>
      </c>
      <c r="C4999" s="68" t="s">
        <v>15</v>
      </c>
      <c r="D4999" t="str">
        <f t="shared" ref="D4999:D5062" si="78">LOWER(C4999)</f>
        <v>un</v>
      </c>
    </row>
    <row r="5000" spans="1:4">
      <c r="A5000" s="68" t="s">
        <v>4936</v>
      </c>
      <c r="B5000" s="68" t="s">
        <v>26413</v>
      </c>
      <c r="C5000" s="68" t="s">
        <v>15</v>
      </c>
      <c r="D5000" t="str">
        <f t="shared" si="78"/>
        <v>un</v>
      </c>
    </row>
    <row r="5001" spans="1:4">
      <c r="A5001" s="68" t="s">
        <v>4937</v>
      </c>
      <c r="B5001" s="68" t="s">
        <v>26414</v>
      </c>
      <c r="C5001" s="68" t="s">
        <v>15</v>
      </c>
      <c r="D5001" t="str">
        <f t="shared" si="78"/>
        <v>un</v>
      </c>
    </row>
    <row r="5002" spans="1:4">
      <c r="A5002" s="68" t="s">
        <v>4938</v>
      </c>
      <c r="B5002" s="68" t="s">
        <v>26414</v>
      </c>
      <c r="C5002" s="68" t="s">
        <v>15</v>
      </c>
      <c r="D5002" t="str">
        <f t="shared" si="78"/>
        <v>un</v>
      </c>
    </row>
    <row r="5003" spans="1:4">
      <c r="A5003" s="68" t="s">
        <v>4939</v>
      </c>
      <c r="B5003" s="68" t="s">
        <v>26415</v>
      </c>
      <c r="C5003" s="68" t="s">
        <v>15</v>
      </c>
      <c r="D5003" t="str">
        <f t="shared" si="78"/>
        <v>un</v>
      </c>
    </row>
    <row r="5004" spans="1:4">
      <c r="A5004" s="68" t="s">
        <v>4940</v>
      </c>
      <c r="B5004" s="68" t="s">
        <v>26415</v>
      </c>
      <c r="C5004" s="68" t="s">
        <v>15</v>
      </c>
      <c r="D5004" t="str">
        <f t="shared" si="78"/>
        <v>un</v>
      </c>
    </row>
    <row r="5005" spans="1:4">
      <c r="A5005" s="68" t="s">
        <v>4941</v>
      </c>
      <c r="B5005" s="68" t="s">
        <v>26416</v>
      </c>
      <c r="C5005" s="68" t="s">
        <v>15</v>
      </c>
      <c r="D5005" t="str">
        <f t="shared" si="78"/>
        <v>un</v>
      </c>
    </row>
    <row r="5006" spans="1:4">
      <c r="A5006" s="68" t="s">
        <v>4942</v>
      </c>
      <c r="B5006" s="68" t="s">
        <v>26416</v>
      </c>
      <c r="C5006" s="68" t="s">
        <v>15</v>
      </c>
      <c r="D5006" t="str">
        <f t="shared" si="78"/>
        <v>un</v>
      </c>
    </row>
    <row r="5007" spans="1:4">
      <c r="A5007" s="68" t="s">
        <v>4943</v>
      </c>
      <c r="B5007" s="68" t="s">
        <v>26417</v>
      </c>
      <c r="C5007" s="68" t="s">
        <v>15</v>
      </c>
      <c r="D5007" t="str">
        <f t="shared" si="78"/>
        <v>un</v>
      </c>
    </row>
    <row r="5008" spans="1:4">
      <c r="A5008" s="68" t="s">
        <v>4944</v>
      </c>
      <c r="B5008" s="68" t="s">
        <v>26417</v>
      </c>
      <c r="C5008" s="68" t="s">
        <v>15</v>
      </c>
      <c r="D5008" t="str">
        <f t="shared" si="78"/>
        <v>un</v>
      </c>
    </row>
    <row r="5009" spans="1:4">
      <c r="A5009" s="68" t="s">
        <v>4945</v>
      </c>
      <c r="B5009" s="68" t="s">
        <v>26418</v>
      </c>
      <c r="C5009" s="68" t="s">
        <v>15</v>
      </c>
      <c r="D5009" t="str">
        <f t="shared" si="78"/>
        <v>un</v>
      </c>
    </row>
    <row r="5010" spans="1:4">
      <c r="A5010" s="68" t="s">
        <v>4946</v>
      </c>
      <c r="B5010" s="68" t="s">
        <v>26418</v>
      </c>
      <c r="C5010" s="68" t="s">
        <v>15</v>
      </c>
      <c r="D5010" t="str">
        <f t="shared" si="78"/>
        <v>un</v>
      </c>
    </row>
    <row r="5011" spans="1:4">
      <c r="A5011" s="68" t="s">
        <v>4947</v>
      </c>
      <c r="B5011" s="68" t="s">
        <v>26419</v>
      </c>
      <c r="C5011" s="68" t="s">
        <v>15</v>
      </c>
      <c r="D5011" t="str">
        <f t="shared" si="78"/>
        <v>un</v>
      </c>
    </row>
    <row r="5012" spans="1:4">
      <c r="A5012" s="68" t="s">
        <v>4948</v>
      </c>
      <c r="B5012" s="68" t="s">
        <v>26419</v>
      </c>
      <c r="C5012" s="68" t="s">
        <v>15</v>
      </c>
      <c r="D5012" t="str">
        <f t="shared" si="78"/>
        <v>un</v>
      </c>
    </row>
    <row r="5013" spans="1:4">
      <c r="A5013" s="68" t="s">
        <v>4949</v>
      </c>
      <c r="B5013" s="68" t="s">
        <v>26420</v>
      </c>
      <c r="C5013" s="68" t="s">
        <v>15</v>
      </c>
      <c r="D5013" t="str">
        <f t="shared" si="78"/>
        <v>un</v>
      </c>
    </row>
    <row r="5014" spans="1:4">
      <c r="A5014" s="68" t="s">
        <v>4950</v>
      </c>
      <c r="B5014" s="68" t="s">
        <v>26420</v>
      </c>
      <c r="C5014" s="68" t="s">
        <v>15</v>
      </c>
      <c r="D5014" t="str">
        <f t="shared" si="78"/>
        <v>un</v>
      </c>
    </row>
    <row r="5015" spans="1:4">
      <c r="A5015" s="68" t="s">
        <v>4951</v>
      </c>
      <c r="B5015" s="68" t="s">
        <v>26421</v>
      </c>
      <c r="C5015" s="68" t="s">
        <v>15</v>
      </c>
      <c r="D5015" t="str">
        <f t="shared" si="78"/>
        <v>un</v>
      </c>
    </row>
    <row r="5016" spans="1:4">
      <c r="A5016" s="68" t="s">
        <v>4952</v>
      </c>
      <c r="B5016" s="68" t="s">
        <v>26421</v>
      </c>
      <c r="C5016" s="68" t="s">
        <v>15</v>
      </c>
      <c r="D5016" t="str">
        <f t="shared" si="78"/>
        <v>un</v>
      </c>
    </row>
    <row r="5017" spans="1:4">
      <c r="A5017" s="68" t="s">
        <v>4953</v>
      </c>
      <c r="B5017" s="68" t="s">
        <v>26422</v>
      </c>
      <c r="C5017" s="68" t="s">
        <v>14</v>
      </c>
      <c r="D5017" t="str">
        <f t="shared" si="78"/>
        <v>m</v>
      </c>
    </row>
    <row r="5018" spans="1:4">
      <c r="A5018" s="68" t="s">
        <v>4954</v>
      </c>
      <c r="B5018" s="68" t="s">
        <v>26422</v>
      </c>
      <c r="C5018" s="68" t="s">
        <v>14</v>
      </c>
      <c r="D5018" t="str">
        <f t="shared" si="78"/>
        <v>m</v>
      </c>
    </row>
    <row r="5019" spans="1:4">
      <c r="A5019" s="68" t="s">
        <v>4955</v>
      </c>
      <c r="B5019" s="68" t="s">
        <v>26423</v>
      </c>
      <c r="C5019" s="68" t="s">
        <v>14</v>
      </c>
      <c r="D5019" t="str">
        <f t="shared" si="78"/>
        <v>m</v>
      </c>
    </row>
    <row r="5020" spans="1:4">
      <c r="A5020" s="68" t="s">
        <v>4956</v>
      </c>
      <c r="B5020" s="68" t="s">
        <v>26423</v>
      </c>
      <c r="C5020" s="68" t="s">
        <v>14</v>
      </c>
      <c r="D5020" t="str">
        <f t="shared" si="78"/>
        <v>m</v>
      </c>
    </row>
    <row r="5021" spans="1:4">
      <c r="A5021" s="68" t="s">
        <v>4957</v>
      </c>
      <c r="B5021" s="68" t="s">
        <v>26424</v>
      </c>
      <c r="C5021" s="68" t="s">
        <v>14</v>
      </c>
      <c r="D5021" t="str">
        <f t="shared" si="78"/>
        <v>m</v>
      </c>
    </row>
    <row r="5022" spans="1:4">
      <c r="A5022" s="68" t="s">
        <v>4958</v>
      </c>
      <c r="B5022" s="68" t="s">
        <v>26424</v>
      </c>
      <c r="C5022" s="68" t="s">
        <v>14</v>
      </c>
      <c r="D5022" t="str">
        <f t="shared" si="78"/>
        <v>m</v>
      </c>
    </row>
    <row r="5023" spans="1:4">
      <c r="A5023" s="68" t="s">
        <v>4959</v>
      </c>
      <c r="B5023" s="68" t="s">
        <v>26425</v>
      </c>
      <c r="C5023" s="68" t="s">
        <v>14</v>
      </c>
      <c r="D5023" t="str">
        <f t="shared" si="78"/>
        <v>m</v>
      </c>
    </row>
    <row r="5024" spans="1:4">
      <c r="A5024" s="68" t="s">
        <v>4960</v>
      </c>
      <c r="B5024" s="68" t="s">
        <v>26425</v>
      </c>
      <c r="C5024" s="68" t="s">
        <v>14</v>
      </c>
      <c r="D5024" t="str">
        <f t="shared" si="78"/>
        <v>m</v>
      </c>
    </row>
    <row r="5025" spans="1:4">
      <c r="A5025" s="68" t="s">
        <v>4961</v>
      </c>
      <c r="B5025" s="68" t="s">
        <v>26426</v>
      </c>
      <c r="C5025" s="68" t="s">
        <v>14</v>
      </c>
      <c r="D5025" t="str">
        <f t="shared" si="78"/>
        <v>m</v>
      </c>
    </row>
    <row r="5026" spans="1:4">
      <c r="A5026" s="68" t="s">
        <v>4962</v>
      </c>
      <c r="B5026" s="68" t="s">
        <v>26426</v>
      </c>
      <c r="C5026" s="68" t="s">
        <v>14</v>
      </c>
      <c r="D5026" t="str">
        <f t="shared" si="78"/>
        <v>m</v>
      </c>
    </row>
    <row r="5027" spans="1:4">
      <c r="A5027" s="68" t="s">
        <v>4963</v>
      </c>
      <c r="B5027" s="68" t="s">
        <v>26427</v>
      </c>
      <c r="C5027" s="68" t="s">
        <v>14</v>
      </c>
      <c r="D5027" t="str">
        <f t="shared" si="78"/>
        <v>m</v>
      </c>
    </row>
    <row r="5028" spans="1:4">
      <c r="A5028" s="68" t="s">
        <v>4964</v>
      </c>
      <c r="B5028" s="68" t="s">
        <v>26427</v>
      </c>
      <c r="C5028" s="68" t="s">
        <v>14</v>
      </c>
      <c r="D5028" t="str">
        <f t="shared" si="78"/>
        <v>m</v>
      </c>
    </row>
    <row r="5029" spans="1:4">
      <c r="A5029" s="68" t="s">
        <v>4965</v>
      </c>
      <c r="B5029" s="68" t="s">
        <v>26428</v>
      </c>
      <c r="C5029" s="68" t="s">
        <v>14</v>
      </c>
      <c r="D5029" t="str">
        <f t="shared" si="78"/>
        <v>m</v>
      </c>
    </row>
    <row r="5030" spans="1:4">
      <c r="A5030" s="68" t="s">
        <v>4966</v>
      </c>
      <c r="B5030" s="68" t="s">
        <v>26428</v>
      </c>
      <c r="C5030" s="68" t="s">
        <v>14</v>
      </c>
      <c r="D5030" t="str">
        <f t="shared" si="78"/>
        <v>m</v>
      </c>
    </row>
    <row r="5031" spans="1:4">
      <c r="A5031" s="68" t="s">
        <v>4967</v>
      </c>
      <c r="B5031" s="68" t="s">
        <v>26429</v>
      </c>
      <c r="C5031" s="68" t="s">
        <v>14</v>
      </c>
      <c r="D5031" t="str">
        <f t="shared" si="78"/>
        <v>m</v>
      </c>
    </row>
    <row r="5032" spans="1:4">
      <c r="A5032" s="68" t="s">
        <v>4968</v>
      </c>
      <c r="B5032" s="68" t="s">
        <v>26429</v>
      </c>
      <c r="C5032" s="68" t="s">
        <v>14</v>
      </c>
      <c r="D5032" t="str">
        <f t="shared" si="78"/>
        <v>m</v>
      </c>
    </row>
    <row r="5033" spans="1:4">
      <c r="A5033" s="68" t="s">
        <v>4969</v>
      </c>
      <c r="B5033" s="68" t="s">
        <v>26430</v>
      </c>
      <c r="C5033" s="68" t="s">
        <v>14</v>
      </c>
      <c r="D5033" t="str">
        <f t="shared" si="78"/>
        <v>m</v>
      </c>
    </row>
    <row r="5034" spans="1:4">
      <c r="A5034" s="68" t="s">
        <v>4970</v>
      </c>
      <c r="B5034" s="68" t="s">
        <v>26430</v>
      </c>
      <c r="C5034" s="68" t="s">
        <v>14</v>
      </c>
      <c r="D5034" t="str">
        <f t="shared" si="78"/>
        <v>m</v>
      </c>
    </row>
    <row r="5035" spans="1:4">
      <c r="A5035" s="68" t="s">
        <v>4971</v>
      </c>
      <c r="B5035" s="68" t="s">
        <v>26431</v>
      </c>
      <c r="C5035" s="68" t="s">
        <v>14</v>
      </c>
      <c r="D5035" t="str">
        <f t="shared" si="78"/>
        <v>m</v>
      </c>
    </row>
    <row r="5036" spans="1:4">
      <c r="A5036" s="68" t="s">
        <v>4972</v>
      </c>
      <c r="B5036" s="68" t="s">
        <v>26431</v>
      </c>
      <c r="C5036" s="68" t="s">
        <v>14</v>
      </c>
      <c r="D5036" t="str">
        <f t="shared" si="78"/>
        <v>m</v>
      </c>
    </row>
    <row r="5037" spans="1:4">
      <c r="A5037" s="68" t="s">
        <v>4973</v>
      </c>
      <c r="B5037" s="68" t="s">
        <v>26432</v>
      </c>
      <c r="C5037" s="68" t="s">
        <v>14</v>
      </c>
      <c r="D5037" t="str">
        <f t="shared" si="78"/>
        <v>m</v>
      </c>
    </row>
    <row r="5038" spans="1:4">
      <c r="A5038" s="68" t="s">
        <v>4974</v>
      </c>
      <c r="B5038" s="68" t="s">
        <v>26432</v>
      </c>
      <c r="C5038" s="68" t="s">
        <v>14</v>
      </c>
      <c r="D5038" t="str">
        <f t="shared" si="78"/>
        <v>m</v>
      </c>
    </row>
    <row r="5039" spans="1:4">
      <c r="A5039" s="68" t="s">
        <v>4975</v>
      </c>
      <c r="B5039" s="68" t="s">
        <v>26433</v>
      </c>
      <c r="C5039" s="68" t="s">
        <v>14</v>
      </c>
      <c r="D5039" t="str">
        <f t="shared" si="78"/>
        <v>m</v>
      </c>
    </row>
    <row r="5040" spans="1:4">
      <c r="A5040" s="68" t="s">
        <v>4976</v>
      </c>
      <c r="B5040" s="68" t="s">
        <v>26433</v>
      </c>
      <c r="C5040" s="68" t="s">
        <v>14</v>
      </c>
      <c r="D5040" t="str">
        <f t="shared" si="78"/>
        <v>m</v>
      </c>
    </row>
    <row r="5041" spans="1:4">
      <c r="A5041" s="68" t="s">
        <v>4977</v>
      </c>
      <c r="B5041" s="68" t="s">
        <v>26434</v>
      </c>
      <c r="C5041" s="68" t="s">
        <v>14</v>
      </c>
      <c r="D5041" t="str">
        <f t="shared" si="78"/>
        <v>m</v>
      </c>
    </row>
    <row r="5042" spans="1:4">
      <c r="A5042" s="68" t="s">
        <v>4978</v>
      </c>
      <c r="B5042" s="68" t="s">
        <v>26434</v>
      </c>
      <c r="C5042" s="68" t="s">
        <v>14</v>
      </c>
      <c r="D5042" t="str">
        <f t="shared" si="78"/>
        <v>m</v>
      </c>
    </row>
    <row r="5043" spans="1:4">
      <c r="A5043" s="68" t="s">
        <v>4979</v>
      </c>
      <c r="B5043" s="68" t="s">
        <v>26435</v>
      </c>
      <c r="C5043" s="68" t="s">
        <v>14</v>
      </c>
      <c r="D5043" t="str">
        <f t="shared" si="78"/>
        <v>m</v>
      </c>
    </row>
    <row r="5044" spans="1:4">
      <c r="A5044" s="68" t="s">
        <v>4980</v>
      </c>
      <c r="B5044" s="68" t="s">
        <v>26435</v>
      </c>
      <c r="C5044" s="68" t="s">
        <v>14</v>
      </c>
      <c r="D5044" t="str">
        <f t="shared" si="78"/>
        <v>m</v>
      </c>
    </row>
    <row r="5045" spans="1:4">
      <c r="A5045" s="68" t="s">
        <v>4981</v>
      </c>
      <c r="B5045" s="68" t="s">
        <v>26436</v>
      </c>
      <c r="C5045" s="68" t="s">
        <v>14</v>
      </c>
      <c r="D5045" t="str">
        <f t="shared" si="78"/>
        <v>m</v>
      </c>
    </row>
    <row r="5046" spans="1:4">
      <c r="A5046" s="68" t="s">
        <v>4982</v>
      </c>
      <c r="B5046" s="68" t="s">
        <v>26436</v>
      </c>
      <c r="C5046" s="68" t="s">
        <v>14</v>
      </c>
      <c r="D5046" t="str">
        <f t="shared" si="78"/>
        <v>m</v>
      </c>
    </row>
    <row r="5047" spans="1:4">
      <c r="A5047" s="68" t="s">
        <v>4983</v>
      </c>
      <c r="B5047" s="68" t="s">
        <v>26437</v>
      </c>
      <c r="C5047" s="68" t="s">
        <v>14</v>
      </c>
      <c r="D5047" t="str">
        <f t="shared" si="78"/>
        <v>m</v>
      </c>
    </row>
    <row r="5048" spans="1:4">
      <c r="A5048" s="68" t="s">
        <v>4984</v>
      </c>
      <c r="B5048" s="68" t="s">
        <v>26437</v>
      </c>
      <c r="C5048" s="68" t="s">
        <v>14</v>
      </c>
      <c r="D5048" t="str">
        <f t="shared" si="78"/>
        <v>m</v>
      </c>
    </row>
    <row r="5049" spans="1:4">
      <c r="A5049" s="68" t="s">
        <v>4985</v>
      </c>
      <c r="B5049" s="68" t="s">
        <v>26438</v>
      </c>
      <c r="C5049" s="68" t="s">
        <v>14</v>
      </c>
      <c r="D5049" t="str">
        <f t="shared" si="78"/>
        <v>m</v>
      </c>
    </row>
    <row r="5050" spans="1:4">
      <c r="A5050" s="68" t="s">
        <v>4986</v>
      </c>
      <c r="B5050" s="68" t="s">
        <v>26438</v>
      </c>
      <c r="C5050" s="68" t="s">
        <v>14</v>
      </c>
      <c r="D5050" t="str">
        <f t="shared" si="78"/>
        <v>m</v>
      </c>
    </row>
    <row r="5051" spans="1:4">
      <c r="A5051" s="68" t="s">
        <v>4987</v>
      </c>
      <c r="B5051" s="68" t="s">
        <v>26439</v>
      </c>
      <c r="C5051" s="68" t="s">
        <v>15</v>
      </c>
      <c r="D5051" t="str">
        <f t="shared" si="78"/>
        <v>un</v>
      </c>
    </row>
    <row r="5052" spans="1:4">
      <c r="A5052" s="68" t="s">
        <v>4988</v>
      </c>
      <c r="B5052" s="68" t="s">
        <v>26439</v>
      </c>
      <c r="C5052" s="68" t="s">
        <v>15</v>
      </c>
      <c r="D5052" t="str">
        <f t="shared" si="78"/>
        <v>un</v>
      </c>
    </row>
    <row r="5053" spans="1:4">
      <c r="A5053" s="68" t="s">
        <v>4989</v>
      </c>
      <c r="B5053" s="68" t="s">
        <v>26440</v>
      </c>
      <c r="C5053" s="68" t="s">
        <v>15</v>
      </c>
      <c r="D5053" t="str">
        <f t="shared" si="78"/>
        <v>un</v>
      </c>
    </row>
    <row r="5054" spans="1:4">
      <c r="A5054" s="68" t="s">
        <v>4990</v>
      </c>
      <c r="B5054" s="68" t="s">
        <v>26440</v>
      </c>
      <c r="C5054" s="68" t="s">
        <v>15</v>
      </c>
      <c r="D5054" t="str">
        <f t="shared" si="78"/>
        <v>un</v>
      </c>
    </row>
    <row r="5055" spans="1:4">
      <c r="A5055" s="68" t="s">
        <v>4991</v>
      </c>
      <c r="B5055" s="68" t="s">
        <v>26441</v>
      </c>
      <c r="C5055" s="68" t="s">
        <v>15</v>
      </c>
      <c r="D5055" t="str">
        <f t="shared" si="78"/>
        <v>un</v>
      </c>
    </row>
    <row r="5056" spans="1:4">
      <c r="A5056" s="68" t="s">
        <v>4992</v>
      </c>
      <c r="B5056" s="68" t="s">
        <v>26441</v>
      </c>
      <c r="C5056" s="68" t="s">
        <v>15</v>
      </c>
      <c r="D5056" t="str">
        <f t="shared" si="78"/>
        <v>un</v>
      </c>
    </row>
    <row r="5057" spans="1:4">
      <c r="A5057" s="68" t="s">
        <v>4993</v>
      </c>
      <c r="B5057" s="68" t="s">
        <v>26442</v>
      </c>
      <c r="C5057" s="68" t="s">
        <v>15</v>
      </c>
      <c r="D5057" t="str">
        <f t="shared" si="78"/>
        <v>un</v>
      </c>
    </row>
    <row r="5058" spans="1:4">
      <c r="A5058" s="68" t="s">
        <v>4994</v>
      </c>
      <c r="B5058" s="68" t="s">
        <v>26442</v>
      </c>
      <c r="C5058" s="68" t="s">
        <v>15</v>
      </c>
      <c r="D5058" t="str">
        <f t="shared" si="78"/>
        <v>un</v>
      </c>
    </row>
    <row r="5059" spans="1:4">
      <c r="A5059" s="68" t="s">
        <v>4995</v>
      </c>
      <c r="B5059" s="68" t="s">
        <v>26443</v>
      </c>
      <c r="C5059" s="68" t="s">
        <v>15</v>
      </c>
      <c r="D5059" t="str">
        <f t="shared" si="78"/>
        <v>un</v>
      </c>
    </row>
    <row r="5060" spans="1:4">
      <c r="A5060" s="68" t="s">
        <v>4996</v>
      </c>
      <c r="B5060" s="68" t="s">
        <v>26443</v>
      </c>
      <c r="C5060" s="68" t="s">
        <v>15</v>
      </c>
      <c r="D5060" t="str">
        <f t="shared" si="78"/>
        <v>un</v>
      </c>
    </row>
    <row r="5061" spans="1:4">
      <c r="A5061" s="68" t="s">
        <v>4997</v>
      </c>
      <c r="B5061" s="68" t="s">
        <v>26444</v>
      </c>
      <c r="C5061" s="68" t="s">
        <v>15</v>
      </c>
      <c r="D5061" t="str">
        <f t="shared" si="78"/>
        <v>un</v>
      </c>
    </row>
    <row r="5062" spans="1:4">
      <c r="A5062" s="68" t="s">
        <v>4998</v>
      </c>
      <c r="B5062" s="68" t="s">
        <v>26444</v>
      </c>
      <c r="C5062" s="68" t="s">
        <v>15</v>
      </c>
      <c r="D5062" t="str">
        <f t="shared" si="78"/>
        <v>un</v>
      </c>
    </row>
    <row r="5063" spans="1:4">
      <c r="A5063" s="68" t="s">
        <v>4999</v>
      </c>
      <c r="B5063" s="68" t="s">
        <v>26445</v>
      </c>
      <c r="C5063" s="68" t="s">
        <v>15</v>
      </c>
      <c r="D5063" t="str">
        <f t="shared" ref="D5063:D5126" si="79">LOWER(C5063)</f>
        <v>un</v>
      </c>
    </row>
    <row r="5064" spans="1:4">
      <c r="A5064" s="68" t="s">
        <v>5000</v>
      </c>
      <c r="B5064" s="68" t="s">
        <v>26445</v>
      </c>
      <c r="C5064" s="68" t="s">
        <v>15</v>
      </c>
      <c r="D5064" t="str">
        <f t="shared" si="79"/>
        <v>un</v>
      </c>
    </row>
    <row r="5065" spans="1:4">
      <c r="A5065" s="68" t="s">
        <v>5001</v>
      </c>
      <c r="B5065" s="68" t="s">
        <v>26446</v>
      </c>
      <c r="C5065" s="68" t="s">
        <v>15</v>
      </c>
      <c r="D5065" t="str">
        <f t="shared" si="79"/>
        <v>un</v>
      </c>
    </row>
    <row r="5066" spans="1:4">
      <c r="A5066" s="68" t="s">
        <v>5002</v>
      </c>
      <c r="B5066" s="68" t="s">
        <v>26446</v>
      </c>
      <c r="C5066" s="68" t="s">
        <v>15</v>
      </c>
      <c r="D5066" t="str">
        <f t="shared" si="79"/>
        <v>un</v>
      </c>
    </row>
    <row r="5067" spans="1:4">
      <c r="A5067" s="68" t="s">
        <v>5003</v>
      </c>
      <c r="B5067" s="68" t="s">
        <v>26447</v>
      </c>
      <c r="C5067" s="68" t="s">
        <v>15</v>
      </c>
      <c r="D5067" t="str">
        <f t="shared" si="79"/>
        <v>un</v>
      </c>
    </row>
    <row r="5068" spans="1:4">
      <c r="A5068" s="68" t="s">
        <v>5004</v>
      </c>
      <c r="B5068" s="68" t="s">
        <v>26447</v>
      </c>
      <c r="C5068" s="68" t="s">
        <v>15</v>
      </c>
      <c r="D5068" t="str">
        <f t="shared" si="79"/>
        <v>un</v>
      </c>
    </row>
    <row r="5069" spans="1:4">
      <c r="A5069" s="68" t="s">
        <v>5005</v>
      </c>
      <c r="B5069" s="68" t="s">
        <v>26448</v>
      </c>
      <c r="C5069" s="68" t="s">
        <v>15</v>
      </c>
      <c r="D5069" t="str">
        <f t="shared" si="79"/>
        <v>un</v>
      </c>
    </row>
    <row r="5070" spans="1:4">
      <c r="A5070" s="68" t="s">
        <v>5006</v>
      </c>
      <c r="B5070" s="68" t="s">
        <v>26448</v>
      </c>
      <c r="C5070" s="68" t="s">
        <v>15</v>
      </c>
      <c r="D5070" t="str">
        <f t="shared" si="79"/>
        <v>un</v>
      </c>
    </row>
    <row r="5071" spans="1:4">
      <c r="A5071" s="68" t="s">
        <v>5007</v>
      </c>
      <c r="B5071" s="68" t="s">
        <v>26449</v>
      </c>
      <c r="C5071" s="68" t="s">
        <v>15</v>
      </c>
      <c r="D5071" t="str">
        <f t="shared" si="79"/>
        <v>un</v>
      </c>
    </row>
    <row r="5072" spans="1:4">
      <c r="A5072" s="68" t="s">
        <v>5008</v>
      </c>
      <c r="B5072" s="68" t="s">
        <v>26449</v>
      </c>
      <c r="C5072" s="68" t="s">
        <v>15</v>
      </c>
      <c r="D5072" t="str">
        <f t="shared" si="79"/>
        <v>un</v>
      </c>
    </row>
    <row r="5073" spans="1:4">
      <c r="A5073" s="68" t="s">
        <v>5009</v>
      </c>
      <c r="B5073" s="68" t="s">
        <v>26450</v>
      </c>
      <c r="C5073" s="68" t="s">
        <v>15</v>
      </c>
      <c r="D5073" t="str">
        <f t="shared" si="79"/>
        <v>un</v>
      </c>
    </row>
    <row r="5074" spans="1:4">
      <c r="A5074" s="68" t="s">
        <v>5010</v>
      </c>
      <c r="B5074" s="68" t="s">
        <v>26450</v>
      </c>
      <c r="C5074" s="68" t="s">
        <v>15</v>
      </c>
      <c r="D5074" t="str">
        <f t="shared" si="79"/>
        <v>un</v>
      </c>
    </row>
    <row r="5075" spans="1:4">
      <c r="A5075" s="68" t="s">
        <v>5011</v>
      </c>
      <c r="B5075" s="68" t="s">
        <v>26451</v>
      </c>
      <c r="C5075" s="68" t="s">
        <v>15</v>
      </c>
      <c r="D5075" t="str">
        <f t="shared" si="79"/>
        <v>un</v>
      </c>
    </row>
    <row r="5076" spans="1:4">
      <c r="A5076" s="68" t="s">
        <v>5012</v>
      </c>
      <c r="B5076" s="68" t="s">
        <v>26451</v>
      </c>
      <c r="C5076" s="68" t="s">
        <v>15</v>
      </c>
      <c r="D5076" t="str">
        <f t="shared" si="79"/>
        <v>un</v>
      </c>
    </row>
    <row r="5077" spans="1:4">
      <c r="A5077" s="68" t="s">
        <v>5013</v>
      </c>
      <c r="B5077" s="68" t="s">
        <v>26452</v>
      </c>
      <c r="C5077" s="68" t="s">
        <v>15</v>
      </c>
      <c r="D5077" t="str">
        <f t="shared" si="79"/>
        <v>un</v>
      </c>
    </row>
    <row r="5078" spans="1:4">
      <c r="A5078" s="68" t="s">
        <v>5014</v>
      </c>
      <c r="B5078" s="68" t="s">
        <v>26452</v>
      </c>
      <c r="C5078" s="68" t="s">
        <v>15</v>
      </c>
      <c r="D5078" t="str">
        <f t="shared" si="79"/>
        <v>un</v>
      </c>
    </row>
    <row r="5079" spans="1:4">
      <c r="A5079" s="68" t="s">
        <v>5015</v>
      </c>
      <c r="B5079" s="68" t="s">
        <v>26453</v>
      </c>
      <c r="C5079" s="68" t="s">
        <v>15</v>
      </c>
      <c r="D5079" t="str">
        <f t="shared" si="79"/>
        <v>un</v>
      </c>
    </row>
    <row r="5080" spans="1:4">
      <c r="A5080" s="68" t="s">
        <v>5016</v>
      </c>
      <c r="B5080" s="68" t="s">
        <v>26453</v>
      </c>
      <c r="C5080" s="68" t="s">
        <v>15</v>
      </c>
      <c r="D5080" t="str">
        <f t="shared" si="79"/>
        <v>un</v>
      </c>
    </row>
    <row r="5081" spans="1:4">
      <c r="A5081" s="68" t="s">
        <v>5017</v>
      </c>
      <c r="B5081" s="68" t="s">
        <v>26454</v>
      </c>
      <c r="C5081" s="68" t="s">
        <v>15</v>
      </c>
      <c r="D5081" t="str">
        <f t="shared" si="79"/>
        <v>un</v>
      </c>
    </row>
    <row r="5082" spans="1:4">
      <c r="A5082" s="68" t="s">
        <v>5018</v>
      </c>
      <c r="B5082" s="68" t="s">
        <v>26454</v>
      </c>
      <c r="C5082" s="68" t="s">
        <v>15</v>
      </c>
      <c r="D5082" t="str">
        <f t="shared" si="79"/>
        <v>un</v>
      </c>
    </row>
    <row r="5083" spans="1:4">
      <c r="A5083" s="68" t="s">
        <v>5019</v>
      </c>
      <c r="B5083" s="68" t="s">
        <v>26455</v>
      </c>
      <c r="C5083" s="68" t="s">
        <v>15</v>
      </c>
      <c r="D5083" t="str">
        <f t="shared" si="79"/>
        <v>un</v>
      </c>
    </row>
    <row r="5084" spans="1:4">
      <c r="A5084" s="68" t="s">
        <v>5020</v>
      </c>
      <c r="B5084" s="68" t="s">
        <v>26455</v>
      </c>
      <c r="C5084" s="68" t="s">
        <v>15</v>
      </c>
      <c r="D5084" t="str">
        <f t="shared" si="79"/>
        <v>un</v>
      </c>
    </row>
    <row r="5085" spans="1:4">
      <c r="A5085" s="68" t="s">
        <v>5021</v>
      </c>
      <c r="B5085" s="68" t="s">
        <v>26456</v>
      </c>
      <c r="C5085" s="68" t="s">
        <v>15</v>
      </c>
      <c r="D5085" t="str">
        <f t="shared" si="79"/>
        <v>un</v>
      </c>
    </row>
    <row r="5086" spans="1:4">
      <c r="A5086" s="68" t="s">
        <v>5022</v>
      </c>
      <c r="B5086" s="68" t="s">
        <v>26456</v>
      </c>
      <c r="C5086" s="68" t="s">
        <v>15</v>
      </c>
      <c r="D5086" t="str">
        <f t="shared" si="79"/>
        <v>un</v>
      </c>
    </row>
    <row r="5087" spans="1:4">
      <c r="A5087" s="68" t="s">
        <v>5023</v>
      </c>
      <c r="B5087" s="68" t="s">
        <v>26457</v>
      </c>
      <c r="C5087" s="68" t="s">
        <v>15</v>
      </c>
      <c r="D5087" t="str">
        <f t="shared" si="79"/>
        <v>un</v>
      </c>
    </row>
    <row r="5088" spans="1:4">
      <c r="A5088" s="68" t="s">
        <v>5024</v>
      </c>
      <c r="B5088" s="68" t="s">
        <v>26457</v>
      </c>
      <c r="C5088" s="68" t="s">
        <v>15</v>
      </c>
      <c r="D5088" t="str">
        <f t="shared" si="79"/>
        <v>un</v>
      </c>
    </row>
    <row r="5089" spans="1:4">
      <c r="A5089" s="68" t="s">
        <v>5025</v>
      </c>
      <c r="B5089" s="68" t="s">
        <v>26458</v>
      </c>
      <c r="C5089" s="68" t="s">
        <v>15</v>
      </c>
      <c r="D5089" t="str">
        <f t="shared" si="79"/>
        <v>un</v>
      </c>
    </row>
    <row r="5090" spans="1:4">
      <c r="A5090" s="68" t="s">
        <v>5026</v>
      </c>
      <c r="B5090" s="68" t="s">
        <v>26458</v>
      </c>
      <c r="C5090" s="68" t="s">
        <v>15</v>
      </c>
      <c r="D5090" t="str">
        <f t="shared" si="79"/>
        <v>un</v>
      </c>
    </row>
    <row r="5091" spans="1:4">
      <c r="A5091" s="68" t="s">
        <v>5027</v>
      </c>
      <c r="B5091" s="68" t="s">
        <v>26459</v>
      </c>
      <c r="C5091" s="68" t="s">
        <v>15</v>
      </c>
      <c r="D5091" t="str">
        <f t="shared" si="79"/>
        <v>un</v>
      </c>
    </row>
    <row r="5092" spans="1:4">
      <c r="A5092" s="68" t="s">
        <v>5028</v>
      </c>
      <c r="B5092" s="68" t="s">
        <v>26459</v>
      </c>
      <c r="C5092" s="68" t="s">
        <v>15</v>
      </c>
      <c r="D5092" t="str">
        <f t="shared" si="79"/>
        <v>un</v>
      </c>
    </row>
    <row r="5093" spans="1:4">
      <c r="A5093" s="68" t="s">
        <v>5029</v>
      </c>
      <c r="B5093" s="68" t="s">
        <v>26460</v>
      </c>
      <c r="C5093" s="68" t="s">
        <v>15</v>
      </c>
      <c r="D5093" t="str">
        <f t="shared" si="79"/>
        <v>un</v>
      </c>
    </row>
    <row r="5094" spans="1:4">
      <c r="A5094" s="68" t="s">
        <v>5030</v>
      </c>
      <c r="B5094" s="68" t="s">
        <v>26460</v>
      </c>
      <c r="C5094" s="68" t="s">
        <v>15</v>
      </c>
      <c r="D5094" t="str">
        <f t="shared" si="79"/>
        <v>un</v>
      </c>
    </row>
    <row r="5095" spans="1:4">
      <c r="A5095" s="68" t="s">
        <v>5031</v>
      </c>
      <c r="B5095" s="68" t="s">
        <v>26461</v>
      </c>
      <c r="C5095" s="68" t="s">
        <v>15</v>
      </c>
      <c r="D5095" t="str">
        <f t="shared" si="79"/>
        <v>un</v>
      </c>
    </row>
    <row r="5096" spans="1:4">
      <c r="A5096" s="68" t="s">
        <v>5032</v>
      </c>
      <c r="B5096" s="68" t="s">
        <v>26461</v>
      </c>
      <c r="C5096" s="68" t="s">
        <v>15</v>
      </c>
      <c r="D5096" t="str">
        <f t="shared" si="79"/>
        <v>un</v>
      </c>
    </row>
    <row r="5097" spans="1:4">
      <c r="A5097" s="68" t="s">
        <v>5033</v>
      </c>
      <c r="B5097" s="68" t="s">
        <v>26462</v>
      </c>
      <c r="C5097" s="68" t="s">
        <v>15</v>
      </c>
      <c r="D5097" t="str">
        <f t="shared" si="79"/>
        <v>un</v>
      </c>
    </row>
    <row r="5098" spans="1:4">
      <c r="A5098" s="68" t="s">
        <v>5034</v>
      </c>
      <c r="B5098" s="68" t="s">
        <v>26462</v>
      </c>
      <c r="C5098" s="68" t="s">
        <v>15</v>
      </c>
      <c r="D5098" t="str">
        <f t="shared" si="79"/>
        <v>un</v>
      </c>
    </row>
    <row r="5099" spans="1:4">
      <c r="A5099" s="68" t="s">
        <v>5035</v>
      </c>
      <c r="B5099" s="68" t="s">
        <v>26463</v>
      </c>
      <c r="C5099" s="68" t="s">
        <v>15</v>
      </c>
      <c r="D5099" t="str">
        <f t="shared" si="79"/>
        <v>un</v>
      </c>
    </row>
    <row r="5100" spans="1:4">
      <c r="A5100" s="68" t="s">
        <v>5036</v>
      </c>
      <c r="B5100" s="68" t="s">
        <v>26463</v>
      </c>
      <c r="C5100" s="68" t="s">
        <v>15</v>
      </c>
      <c r="D5100" t="str">
        <f t="shared" si="79"/>
        <v>un</v>
      </c>
    </row>
    <row r="5101" spans="1:4">
      <c r="A5101" s="68" t="s">
        <v>5037</v>
      </c>
      <c r="B5101" s="68" t="s">
        <v>26464</v>
      </c>
      <c r="C5101" s="68" t="s">
        <v>15</v>
      </c>
      <c r="D5101" t="str">
        <f t="shared" si="79"/>
        <v>un</v>
      </c>
    </row>
    <row r="5102" spans="1:4">
      <c r="A5102" s="68" t="s">
        <v>5038</v>
      </c>
      <c r="B5102" s="68" t="s">
        <v>26464</v>
      </c>
      <c r="C5102" s="68" t="s">
        <v>15</v>
      </c>
      <c r="D5102" t="str">
        <f t="shared" si="79"/>
        <v>un</v>
      </c>
    </row>
    <row r="5103" spans="1:4">
      <c r="A5103" s="68" t="s">
        <v>5039</v>
      </c>
      <c r="B5103" s="68" t="s">
        <v>26465</v>
      </c>
      <c r="C5103" s="68" t="s">
        <v>15</v>
      </c>
      <c r="D5103" t="str">
        <f t="shared" si="79"/>
        <v>un</v>
      </c>
    </row>
    <row r="5104" spans="1:4">
      <c r="A5104" s="68" t="s">
        <v>5040</v>
      </c>
      <c r="B5104" s="68" t="s">
        <v>26465</v>
      </c>
      <c r="C5104" s="68" t="s">
        <v>15</v>
      </c>
      <c r="D5104" t="str">
        <f t="shared" si="79"/>
        <v>un</v>
      </c>
    </row>
    <row r="5105" spans="1:4">
      <c r="A5105" s="68" t="s">
        <v>5041</v>
      </c>
      <c r="B5105" s="68" t="s">
        <v>26466</v>
      </c>
      <c r="C5105" s="68" t="s">
        <v>15</v>
      </c>
      <c r="D5105" t="str">
        <f t="shared" si="79"/>
        <v>un</v>
      </c>
    </row>
    <row r="5106" spans="1:4">
      <c r="A5106" s="68" t="s">
        <v>5042</v>
      </c>
      <c r="B5106" s="68" t="s">
        <v>26466</v>
      </c>
      <c r="C5106" s="68" t="s">
        <v>15</v>
      </c>
      <c r="D5106" t="str">
        <f t="shared" si="79"/>
        <v>un</v>
      </c>
    </row>
    <row r="5107" spans="1:4">
      <c r="A5107" s="68" t="s">
        <v>5043</v>
      </c>
      <c r="B5107" s="68" t="s">
        <v>26467</v>
      </c>
      <c r="C5107" s="68" t="s">
        <v>15</v>
      </c>
      <c r="D5107" t="str">
        <f t="shared" si="79"/>
        <v>un</v>
      </c>
    </row>
    <row r="5108" spans="1:4">
      <c r="A5108" s="68" t="s">
        <v>5044</v>
      </c>
      <c r="B5108" s="68" t="s">
        <v>26467</v>
      </c>
      <c r="C5108" s="68" t="s">
        <v>15</v>
      </c>
      <c r="D5108" t="str">
        <f t="shared" si="79"/>
        <v>un</v>
      </c>
    </row>
    <row r="5109" spans="1:4">
      <c r="A5109" s="68" t="s">
        <v>5045</v>
      </c>
      <c r="B5109" s="68" t="s">
        <v>26468</v>
      </c>
      <c r="C5109" s="68" t="s">
        <v>15</v>
      </c>
      <c r="D5109" t="str">
        <f t="shared" si="79"/>
        <v>un</v>
      </c>
    </row>
    <row r="5110" spans="1:4">
      <c r="A5110" s="68" t="s">
        <v>5046</v>
      </c>
      <c r="B5110" s="68" t="s">
        <v>26468</v>
      </c>
      <c r="C5110" s="68" t="s">
        <v>15</v>
      </c>
      <c r="D5110" t="str">
        <f t="shared" si="79"/>
        <v>un</v>
      </c>
    </row>
    <row r="5111" spans="1:4">
      <c r="A5111" s="68" t="s">
        <v>5047</v>
      </c>
      <c r="B5111" s="68" t="s">
        <v>26469</v>
      </c>
      <c r="C5111" s="68" t="s">
        <v>15</v>
      </c>
      <c r="D5111" t="str">
        <f t="shared" si="79"/>
        <v>un</v>
      </c>
    </row>
    <row r="5112" spans="1:4">
      <c r="A5112" s="68" t="s">
        <v>5048</v>
      </c>
      <c r="B5112" s="68" t="s">
        <v>26469</v>
      </c>
      <c r="C5112" s="68" t="s">
        <v>15</v>
      </c>
      <c r="D5112" t="str">
        <f t="shared" si="79"/>
        <v>un</v>
      </c>
    </row>
    <row r="5113" spans="1:4">
      <c r="A5113" s="68" t="s">
        <v>5049</v>
      </c>
      <c r="B5113" s="68" t="s">
        <v>26470</v>
      </c>
      <c r="C5113" s="68" t="s">
        <v>15</v>
      </c>
      <c r="D5113" t="str">
        <f t="shared" si="79"/>
        <v>un</v>
      </c>
    </row>
    <row r="5114" spans="1:4">
      <c r="A5114" s="68" t="s">
        <v>5050</v>
      </c>
      <c r="B5114" s="68" t="s">
        <v>26470</v>
      </c>
      <c r="C5114" s="68" t="s">
        <v>15</v>
      </c>
      <c r="D5114" t="str">
        <f t="shared" si="79"/>
        <v>un</v>
      </c>
    </row>
    <row r="5115" spans="1:4">
      <c r="A5115" s="68" t="s">
        <v>5051</v>
      </c>
      <c r="B5115" s="68" t="s">
        <v>26471</v>
      </c>
      <c r="C5115" s="68" t="s">
        <v>15</v>
      </c>
      <c r="D5115" t="str">
        <f t="shared" si="79"/>
        <v>un</v>
      </c>
    </row>
    <row r="5116" spans="1:4">
      <c r="A5116" s="68" t="s">
        <v>5052</v>
      </c>
      <c r="B5116" s="68" t="s">
        <v>26471</v>
      </c>
      <c r="C5116" s="68" t="s">
        <v>15</v>
      </c>
      <c r="D5116" t="str">
        <f t="shared" si="79"/>
        <v>un</v>
      </c>
    </row>
    <row r="5117" spans="1:4">
      <c r="A5117" s="68" t="s">
        <v>5053</v>
      </c>
      <c r="B5117" s="68" t="s">
        <v>26472</v>
      </c>
      <c r="C5117" s="68" t="s">
        <v>15</v>
      </c>
      <c r="D5117" t="str">
        <f t="shared" si="79"/>
        <v>un</v>
      </c>
    </row>
    <row r="5118" spans="1:4">
      <c r="A5118" s="68" t="s">
        <v>5054</v>
      </c>
      <c r="B5118" s="68" t="s">
        <v>26472</v>
      </c>
      <c r="C5118" s="68" t="s">
        <v>15</v>
      </c>
      <c r="D5118" t="str">
        <f t="shared" si="79"/>
        <v>un</v>
      </c>
    </row>
    <row r="5119" spans="1:4">
      <c r="A5119" s="68" t="s">
        <v>5055</v>
      </c>
      <c r="B5119" s="68" t="s">
        <v>26473</v>
      </c>
      <c r="C5119" s="68" t="s">
        <v>15</v>
      </c>
      <c r="D5119" t="str">
        <f t="shared" si="79"/>
        <v>un</v>
      </c>
    </row>
    <row r="5120" spans="1:4">
      <c r="A5120" s="68" t="s">
        <v>5056</v>
      </c>
      <c r="B5120" s="68" t="s">
        <v>26473</v>
      </c>
      <c r="C5120" s="68" t="s">
        <v>15</v>
      </c>
      <c r="D5120" t="str">
        <f t="shared" si="79"/>
        <v>un</v>
      </c>
    </row>
    <row r="5121" spans="1:4">
      <c r="A5121" s="68" t="s">
        <v>5057</v>
      </c>
      <c r="B5121" s="68" t="s">
        <v>26474</v>
      </c>
      <c r="C5121" s="68" t="s">
        <v>15</v>
      </c>
      <c r="D5121" t="str">
        <f t="shared" si="79"/>
        <v>un</v>
      </c>
    </row>
    <row r="5122" spans="1:4">
      <c r="A5122" s="68" t="s">
        <v>5058</v>
      </c>
      <c r="B5122" s="68" t="s">
        <v>26474</v>
      </c>
      <c r="C5122" s="68" t="s">
        <v>15</v>
      </c>
      <c r="D5122" t="str">
        <f t="shared" si="79"/>
        <v>un</v>
      </c>
    </row>
    <row r="5123" spans="1:4">
      <c r="A5123" s="68" t="s">
        <v>5059</v>
      </c>
      <c r="B5123" s="68" t="s">
        <v>26475</v>
      </c>
      <c r="C5123" s="68" t="s">
        <v>15</v>
      </c>
      <c r="D5123" t="str">
        <f t="shared" si="79"/>
        <v>un</v>
      </c>
    </row>
    <row r="5124" spans="1:4">
      <c r="A5124" s="68" t="s">
        <v>5060</v>
      </c>
      <c r="B5124" s="68" t="s">
        <v>26475</v>
      </c>
      <c r="C5124" s="68" t="s">
        <v>15</v>
      </c>
      <c r="D5124" t="str">
        <f t="shared" si="79"/>
        <v>un</v>
      </c>
    </row>
    <row r="5125" spans="1:4">
      <c r="A5125" s="68" t="s">
        <v>5061</v>
      </c>
      <c r="B5125" s="68" t="s">
        <v>26476</v>
      </c>
      <c r="C5125" s="68" t="s">
        <v>15</v>
      </c>
      <c r="D5125" t="str">
        <f t="shared" si="79"/>
        <v>un</v>
      </c>
    </row>
    <row r="5126" spans="1:4">
      <c r="A5126" s="68" t="s">
        <v>5062</v>
      </c>
      <c r="B5126" s="68" t="s">
        <v>26476</v>
      </c>
      <c r="C5126" s="68" t="s">
        <v>15</v>
      </c>
      <c r="D5126" t="str">
        <f t="shared" si="79"/>
        <v>un</v>
      </c>
    </row>
    <row r="5127" spans="1:4">
      <c r="A5127" s="68" t="s">
        <v>5063</v>
      </c>
      <c r="B5127" s="68" t="s">
        <v>26477</v>
      </c>
      <c r="C5127" s="68" t="s">
        <v>15</v>
      </c>
      <c r="D5127" t="str">
        <f t="shared" ref="D5127:D5190" si="80">LOWER(C5127)</f>
        <v>un</v>
      </c>
    </row>
    <row r="5128" spans="1:4">
      <c r="A5128" s="68" t="s">
        <v>5064</v>
      </c>
      <c r="B5128" s="68" t="s">
        <v>26477</v>
      </c>
      <c r="C5128" s="68" t="s">
        <v>15</v>
      </c>
      <c r="D5128" t="str">
        <f t="shared" si="80"/>
        <v>un</v>
      </c>
    </row>
    <row r="5129" spans="1:4">
      <c r="A5129" s="68" t="s">
        <v>5065</v>
      </c>
      <c r="B5129" s="68" t="s">
        <v>26478</v>
      </c>
      <c r="C5129" s="68" t="s">
        <v>15</v>
      </c>
      <c r="D5129" t="str">
        <f t="shared" si="80"/>
        <v>un</v>
      </c>
    </row>
    <row r="5130" spans="1:4">
      <c r="A5130" s="68" t="s">
        <v>5066</v>
      </c>
      <c r="B5130" s="68" t="s">
        <v>26478</v>
      </c>
      <c r="C5130" s="68" t="s">
        <v>15</v>
      </c>
      <c r="D5130" t="str">
        <f t="shared" si="80"/>
        <v>un</v>
      </c>
    </row>
    <row r="5131" spans="1:4">
      <c r="A5131" s="68" t="s">
        <v>5067</v>
      </c>
      <c r="B5131" s="68" t="s">
        <v>26479</v>
      </c>
      <c r="C5131" s="68" t="s">
        <v>15</v>
      </c>
      <c r="D5131" t="str">
        <f t="shared" si="80"/>
        <v>un</v>
      </c>
    </row>
    <row r="5132" spans="1:4">
      <c r="A5132" s="68" t="s">
        <v>5068</v>
      </c>
      <c r="B5132" s="68" t="s">
        <v>26479</v>
      </c>
      <c r="C5132" s="68" t="s">
        <v>15</v>
      </c>
      <c r="D5132" t="str">
        <f t="shared" si="80"/>
        <v>un</v>
      </c>
    </row>
    <row r="5133" spans="1:4">
      <c r="A5133" s="68" t="s">
        <v>5069</v>
      </c>
      <c r="B5133" s="68" t="s">
        <v>26480</v>
      </c>
      <c r="C5133" s="68" t="s">
        <v>15</v>
      </c>
      <c r="D5133" t="str">
        <f t="shared" si="80"/>
        <v>un</v>
      </c>
    </row>
    <row r="5134" spans="1:4">
      <c r="A5134" s="68" t="s">
        <v>5070</v>
      </c>
      <c r="B5134" s="68" t="s">
        <v>26480</v>
      </c>
      <c r="C5134" s="68" t="s">
        <v>15</v>
      </c>
      <c r="D5134" t="str">
        <f t="shared" si="80"/>
        <v>un</v>
      </c>
    </row>
    <row r="5135" spans="1:4">
      <c r="A5135" s="68" t="s">
        <v>5071</v>
      </c>
      <c r="B5135" s="68" t="s">
        <v>26481</v>
      </c>
      <c r="C5135" s="68" t="s">
        <v>15</v>
      </c>
      <c r="D5135" t="str">
        <f t="shared" si="80"/>
        <v>un</v>
      </c>
    </row>
    <row r="5136" spans="1:4">
      <c r="A5136" s="68" t="s">
        <v>5072</v>
      </c>
      <c r="B5136" s="68" t="s">
        <v>26481</v>
      </c>
      <c r="C5136" s="68" t="s">
        <v>15</v>
      </c>
      <c r="D5136" t="str">
        <f t="shared" si="80"/>
        <v>un</v>
      </c>
    </row>
    <row r="5137" spans="1:4">
      <c r="A5137" s="68" t="s">
        <v>5073</v>
      </c>
      <c r="B5137" s="68" t="s">
        <v>26482</v>
      </c>
      <c r="C5137" s="68" t="s">
        <v>15</v>
      </c>
      <c r="D5137" t="str">
        <f t="shared" si="80"/>
        <v>un</v>
      </c>
    </row>
    <row r="5138" spans="1:4">
      <c r="A5138" s="68" t="s">
        <v>5074</v>
      </c>
      <c r="B5138" s="68" t="s">
        <v>26482</v>
      </c>
      <c r="C5138" s="68" t="s">
        <v>15</v>
      </c>
      <c r="D5138" t="str">
        <f t="shared" si="80"/>
        <v>un</v>
      </c>
    </row>
    <row r="5139" spans="1:4">
      <c r="A5139" s="68" t="s">
        <v>5075</v>
      </c>
      <c r="B5139" s="68" t="s">
        <v>26483</v>
      </c>
      <c r="C5139" s="68" t="s">
        <v>15</v>
      </c>
      <c r="D5139" t="str">
        <f t="shared" si="80"/>
        <v>un</v>
      </c>
    </row>
    <row r="5140" spans="1:4">
      <c r="A5140" s="68" t="s">
        <v>5076</v>
      </c>
      <c r="B5140" s="68" t="s">
        <v>26483</v>
      </c>
      <c r="C5140" s="68" t="s">
        <v>15</v>
      </c>
      <c r="D5140" t="str">
        <f t="shared" si="80"/>
        <v>un</v>
      </c>
    </row>
    <row r="5141" spans="1:4">
      <c r="A5141" s="68" t="s">
        <v>5077</v>
      </c>
      <c r="B5141" s="68" t="s">
        <v>26484</v>
      </c>
      <c r="C5141" s="68" t="s">
        <v>15</v>
      </c>
      <c r="D5141" t="str">
        <f t="shared" si="80"/>
        <v>un</v>
      </c>
    </row>
    <row r="5142" spans="1:4">
      <c r="A5142" s="68" t="s">
        <v>5078</v>
      </c>
      <c r="B5142" s="68" t="s">
        <v>26484</v>
      </c>
      <c r="C5142" s="68" t="s">
        <v>15</v>
      </c>
      <c r="D5142" t="str">
        <f t="shared" si="80"/>
        <v>un</v>
      </c>
    </row>
    <row r="5143" spans="1:4">
      <c r="A5143" s="68" t="s">
        <v>5079</v>
      </c>
      <c r="B5143" s="68" t="s">
        <v>26485</v>
      </c>
      <c r="C5143" s="68" t="s">
        <v>15</v>
      </c>
      <c r="D5143" t="str">
        <f t="shared" si="80"/>
        <v>un</v>
      </c>
    </row>
    <row r="5144" spans="1:4">
      <c r="A5144" s="68" t="s">
        <v>5080</v>
      </c>
      <c r="B5144" s="68" t="s">
        <v>26485</v>
      </c>
      <c r="C5144" s="68" t="s">
        <v>15</v>
      </c>
      <c r="D5144" t="str">
        <f t="shared" si="80"/>
        <v>un</v>
      </c>
    </row>
    <row r="5145" spans="1:4">
      <c r="A5145" s="68" t="s">
        <v>5081</v>
      </c>
      <c r="B5145" s="68" t="s">
        <v>26486</v>
      </c>
      <c r="C5145" s="68" t="s">
        <v>15</v>
      </c>
      <c r="D5145" t="str">
        <f t="shared" si="80"/>
        <v>un</v>
      </c>
    </row>
    <row r="5146" spans="1:4">
      <c r="A5146" s="68" t="s">
        <v>5082</v>
      </c>
      <c r="B5146" s="68" t="s">
        <v>26486</v>
      </c>
      <c r="C5146" s="68" t="s">
        <v>15</v>
      </c>
      <c r="D5146" t="str">
        <f t="shared" si="80"/>
        <v>un</v>
      </c>
    </row>
    <row r="5147" spans="1:4">
      <c r="A5147" s="68" t="s">
        <v>5083</v>
      </c>
      <c r="B5147" s="68" t="s">
        <v>26487</v>
      </c>
      <c r="C5147" s="68" t="s">
        <v>15</v>
      </c>
      <c r="D5147" t="str">
        <f t="shared" si="80"/>
        <v>un</v>
      </c>
    </row>
    <row r="5148" spans="1:4">
      <c r="A5148" s="68" t="s">
        <v>5084</v>
      </c>
      <c r="B5148" s="68" t="s">
        <v>26487</v>
      </c>
      <c r="C5148" s="68" t="s">
        <v>15</v>
      </c>
      <c r="D5148" t="str">
        <f t="shared" si="80"/>
        <v>un</v>
      </c>
    </row>
    <row r="5149" spans="1:4">
      <c r="A5149" s="68" t="s">
        <v>5085</v>
      </c>
      <c r="B5149" s="68" t="s">
        <v>26488</v>
      </c>
      <c r="C5149" s="68" t="s">
        <v>15</v>
      </c>
      <c r="D5149" t="str">
        <f t="shared" si="80"/>
        <v>un</v>
      </c>
    </row>
    <row r="5150" spans="1:4">
      <c r="A5150" s="68" t="s">
        <v>5086</v>
      </c>
      <c r="B5150" s="68" t="s">
        <v>26488</v>
      </c>
      <c r="C5150" s="68" t="s">
        <v>15</v>
      </c>
      <c r="D5150" t="str">
        <f t="shared" si="80"/>
        <v>un</v>
      </c>
    </row>
    <row r="5151" spans="1:4">
      <c r="A5151" s="68" t="s">
        <v>5087</v>
      </c>
      <c r="B5151" s="68" t="s">
        <v>26489</v>
      </c>
      <c r="C5151" s="68" t="s">
        <v>15</v>
      </c>
      <c r="D5151" t="str">
        <f t="shared" si="80"/>
        <v>un</v>
      </c>
    </row>
    <row r="5152" spans="1:4">
      <c r="A5152" s="68" t="s">
        <v>5088</v>
      </c>
      <c r="B5152" s="68" t="s">
        <v>26489</v>
      </c>
      <c r="C5152" s="68" t="s">
        <v>15</v>
      </c>
      <c r="D5152" t="str">
        <f t="shared" si="80"/>
        <v>un</v>
      </c>
    </row>
    <row r="5153" spans="1:4">
      <c r="A5153" s="68" t="s">
        <v>5089</v>
      </c>
      <c r="B5153" s="68" t="s">
        <v>26490</v>
      </c>
      <c r="C5153" s="68" t="s">
        <v>15</v>
      </c>
      <c r="D5153" t="str">
        <f t="shared" si="80"/>
        <v>un</v>
      </c>
    </row>
    <row r="5154" spans="1:4">
      <c r="A5154" s="68" t="s">
        <v>5090</v>
      </c>
      <c r="B5154" s="68" t="s">
        <v>26490</v>
      </c>
      <c r="C5154" s="68" t="s">
        <v>15</v>
      </c>
      <c r="D5154" t="str">
        <f t="shared" si="80"/>
        <v>un</v>
      </c>
    </row>
    <row r="5155" spans="1:4">
      <c r="A5155" s="68" t="s">
        <v>5091</v>
      </c>
      <c r="B5155" s="68" t="s">
        <v>26491</v>
      </c>
      <c r="C5155" s="68" t="s">
        <v>15</v>
      </c>
      <c r="D5155" t="str">
        <f t="shared" si="80"/>
        <v>un</v>
      </c>
    </row>
    <row r="5156" spans="1:4">
      <c r="A5156" s="68" t="s">
        <v>5092</v>
      </c>
      <c r="B5156" s="68" t="s">
        <v>26491</v>
      </c>
      <c r="C5156" s="68" t="s">
        <v>15</v>
      </c>
      <c r="D5156" t="str">
        <f t="shared" si="80"/>
        <v>un</v>
      </c>
    </row>
    <row r="5157" spans="1:4">
      <c r="A5157" s="68" t="s">
        <v>5093</v>
      </c>
      <c r="B5157" s="68" t="s">
        <v>26492</v>
      </c>
      <c r="C5157" s="68" t="s">
        <v>15</v>
      </c>
      <c r="D5157" t="str">
        <f t="shared" si="80"/>
        <v>un</v>
      </c>
    </row>
    <row r="5158" spans="1:4">
      <c r="A5158" s="68" t="s">
        <v>5094</v>
      </c>
      <c r="B5158" s="68" t="s">
        <v>26492</v>
      </c>
      <c r="C5158" s="68" t="s">
        <v>15</v>
      </c>
      <c r="D5158" t="str">
        <f t="shared" si="80"/>
        <v>un</v>
      </c>
    </row>
    <row r="5159" spans="1:4">
      <c r="A5159" s="68" t="s">
        <v>5095</v>
      </c>
      <c r="B5159" s="68" t="s">
        <v>26493</v>
      </c>
      <c r="C5159" s="68" t="s">
        <v>15</v>
      </c>
      <c r="D5159" t="str">
        <f t="shared" si="80"/>
        <v>un</v>
      </c>
    </row>
    <row r="5160" spans="1:4">
      <c r="A5160" s="68" t="s">
        <v>5096</v>
      </c>
      <c r="B5160" s="68" t="s">
        <v>26493</v>
      </c>
      <c r="C5160" s="68" t="s">
        <v>15</v>
      </c>
      <c r="D5160" t="str">
        <f t="shared" si="80"/>
        <v>un</v>
      </c>
    </row>
    <row r="5161" spans="1:4">
      <c r="A5161" s="68" t="s">
        <v>5097</v>
      </c>
      <c r="B5161" s="68" t="s">
        <v>26494</v>
      </c>
      <c r="C5161" s="68" t="s">
        <v>15</v>
      </c>
      <c r="D5161" t="str">
        <f t="shared" si="80"/>
        <v>un</v>
      </c>
    </row>
    <row r="5162" spans="1:4">
      <c r="A5162" s="68" t="s">
        <v>5098</v>
      </c>
      <c r="B5162" s="68" t="s">
        <v>26494</v>
      </c>
      <c r="C5162" s="68" t="s">
        <v>15</v>
      </c>
      <c r="D5162" t="str">
        <f t="shared" si="80"/>
        <v>un</v>
      </c>
    </row>
    <row r="5163" spans="1:4">
      <c r="A5163" s="68" t="s">
        <v>5099</v>
      </c>
      <c r="B5163" s="68" t="s">
        <v>26495</v>
      </c>
      <c r="C5163" s="68" t="s">
        <v>15</v>
      </c>
      <c r="D5163" t="str">
        <f t="shared" si="80"/>
        <v>un</v>
      </c>
    </row>
    <row r="5164" spans="1:4">
      <c r="A5164" s="68" t="s">
        <v>5100</v>
      </c>
      <c r="B5164" s="68" t="s">
        <v>26495</v>
      </c>
      <c r="C5164" s="68" t="s">
        <v>15</v>
      </c>
      <c r="D5164" t="str">
        <f t="shared" si="80"/>
        <v>un</v>
      </c>
    </row>
    <row r="5165" spans="1:4">
      <c r="A5165" s="68" t="s">
        <v>5101</v>
      </c>
      <c r="B5165" s="68" t="s">
        <v>26496</v>
      </c>
      <c r="C5165" s="68" t="s">
        <v>15</v>
      </c>
      <c r="D5165" t="str">
        <f t="shared" si="80"/>
        <v>un</v>
      </c>
    </row>
    <row r="5166" spans="1:4">
      <c r="A5166" s="68" t="s">
        <v>5102</v>
      </c>
      <c r="B5166" s="68" t="s">
        <v>26496</v>
      </c>
      <c r="C5166" s="68" t="s">
        <v>15</v>
      </c>
      <c r="D5166" t="str">
        <f t="shared" si="80"/>
        <v>un</v>
      </c>
    </row>
    <row r="5167" spans="1:4">
      <c r="A5167" s="68" t="s">
        <v>5103</v>
      </c>
      <c r="B5167" s="68" t="s">
        <v>26497</v>
      </c>
      <c r="C5167" s="68" t="s">
        <v>15</v>
      </c>
      <c r="D5167" t="str">
        <f t="shared" si="80"/>
        <v>un</v>
      </c>
    </row>
    <row r="5168" spans="1:4">
      <c r="A5168" s="68" t="s">
        <v>5104</v>
      </c>
      <c r="B5168" s="68" t="s">
        <v>26497</v>
      </c>
      <c r="C5168" s="68" t="s">
        <v>15</v>
      </c>
      <c r="D5168" t="str">
        <f t="shared" si="80"/>
        <v>un</v>
      </c>
    </row>
    <row r="5169" spans="1:4">
      <c r="A5169" s="68" t="s">
        <v>5105</v>
      </c>
      <c r="B5169" s="68" t="s">
        <v>26498</v>
      </c>
      <c r="C5169" s="68" t="s">
        <v>15</v>
      </c>
      <c r="D5169" t="str">
        <f t="shared" si="80"/>
        <v>un</v>
      </c>
    </row>
    <row r="5170" spans="1:4">
      <c r="A5170" s="68" t="s">
        <v>5106</v>
      </c>
      <c r="B5170" s="68" t="s">
        <v>26498</v>
      </c>
      <c r="C5170" s="68" t="s">
        <v>15</v>
      </c>
      <c r="D5170" t="str">
        <f t="shared" si="80"/>
        <v>un</v>
      </c>
    </row>
    <row r="5171" spans="1:4">
      <c r="A5171" s="68" t="s">
        <v>5107</v>
      </c>
      <c r="B5171" s="68" t="s">
        <v>26499</v>
      </c>
      <c r="C5171" s="68" t="s">
        <v>15</v>
      </c>
      <c r="D5171" t="str">
        <f t="shared" si="80"/>
        <v>un</v>
      </c>
    </row>
    <row r="5172" spans="1:4">
      <c r="A5172" s="68" t="s">
        <v>5108</v>
      </c>
      <c r="B5172" s="68" t="s">
        <v>26499</v>
      </c>
      <c r="C5172" s="68" t="s">
        <v>15</v>
      </c>
      <c r="D5172" t="str">
        <f t="shared" si="80"/>
        <v>un</v>
      </c>
    </row>
    <row r="5173" spans="1:4">
      <c r="A5173" s="68" t="s">
        <v>5109</v>
      </c>
      <c r="B5173" s="68" t="s">
        <v>26500</v>
      </c>
      <c r="C5173" s="68" t="s">
        <v>15</v>
      </c>
      <c r="D5173" t="str">
        <f t="shared" si="80"/>
        <v>un</v>
      </c>
    </row>
    <row r="5174" spans="1:4">
      <c r="A5174" s="68" t="s">
        <v>5110</v>
      </c>
      <c r="B5174" s="68" t="s">
        <v>26500</v>
      </c>
      <c r="C5174" s="68" t="s">
        <v>15</v>
      </c>
      <c r="D5174" t="str">
        <f t="shared" si="80"/>
        <v>un</v>
      </c>
    </row>
    <row r="5175" spans="1:4">
      <c r="A5175" s="68" t="s">
        <v>5111</v>
      </c>
      <c r="B5175" s="68" t="s">
        <v>26501</v>
      </c>
      <c r="C5175" s="68" t="s">
        <v>15</v>
      </c>
      <c r="D5175" t="str">
        <f t="shared" si="80"/>
        <v>un</v>
      </c>
    </row>
    <row r="5176" spans="1:4">
      <c r="A5176" s="68" t="s">
        <v>5112</v>
      </c>
      <c r="B5176" s="68" t="s">
        <v>26501</v>
      </c>
      <c r="C5176" s="68" t="s">
        <v>15</v>
      </c>
      <c r="D5176" t="str">
        <f t="shared" si="80"/>
        <v>un</v>
      </c>
    </row>
    <row r="5177" spans="1:4">
      <c r="A5177" s="68" t="s">
        <v>5113</v>
      </c>
      <c r="B5177" s="68" t="s">
        <v>26502</v>
      </c>
      <c r="C5177" s="68" t="s">
        <v>15</v>
      </c>
      <c r="D5177" t="str">
        <f t="shared" si="80"/>
        <v>un</v>
      </c>
    </row>
    <row r="5178" spans="1:4">
      <c r="A5178" s="68" t="s">
        <v>5114</v>
      </c>
      <c r="B5178" s="68" t="s">
        <v>26502</v>
      </c>
      <c r="C5178" s="68" t="s">
        <v>15</v>
      </c>
      <c r="D5178" t="str">
        <f t="shared" si="80"/>
        <v>un</v>
      </c>
    </row>
    <row r="5179" spans="1:4">
      <c r="A5179" s="68" t="s">
        <v>5115</v>
      </c>
      <c r="B5179" s="68" t="s">
        <v>26503</v>
      </c>
      <c r="C5179" s="68" t="s">
        <v>15</v>
      </c>
      <c r="D5179" t="str">
        <f t="shared" si="80"/>
        <v>un</v>
      </c>
    </row>
    <row r="5180" spans="1:4">
      <c r="A5180" s="68" t="s">
        <v>5116</v>
      </c>
      <c r="B5180" s="68" t="s">
        <v>26503</v>
      </c>
      <c r="C5180" s="68" t="s">
        <v>15</v>
      </c>
      <c r="D5180" t="str">
        <f t="shared" si="80"/>
        <v>un</v>
      </c>
    </row>
    <row r="5181" spans="1:4">
      <c r="A5181" s="68" t="s">
        <v>5117</v>
      </c>
      <c r="B5181" s="68" t="s">
        <v>26504</v>
      </c>
      <c r="C5181" s="68" t="s">
        <v>15</v>
      </c>
      <c r="D5181" t="str">
        <f t="shared" si="80"/>
        <v>un</v>
      </c>
    </row>
    <row r="5182" spans="1:4">
      <c r="A5182" s="68" t="s">
        <v>5118</v>
      </c>
      <c r="B5182" s="68" t="s">
        <v>26504</v>
      </c>
      <c r="C5182" s="68" t="s">
        <v>15</v>
      </c>
      <c r="D5182" t="str">
        <f t="shared" si="80"/>
        <v>un</v>
      </c>
    </row>
    <row r="5183" spans="1:4">
      <c r="A5183" s="68" t="s">
        <v>5119</v>
      </c>
      <c r="B5183" s="68" t="s">
        <v>26505</v>
      </c>
      <c r="C5183" s="68" t="s">
        <v>15</v>
      </c>
      <c r="D5183" t="str">
        <f t="shared" si="80"/>
        <v>un</v>
      </c>
    </row>
    <row r="5184" spans="1:4">
      <c r="A5184" s="68" t="s">
        <v>5120</v>
      </c>
      <c r="B5184" s="68" t="s">
        <v>26505</v>
      </c>
      <c r="C5184" s="68" t="s">
        <v>15</v>
      </c>
      <c r="D5184" t="str">
        <f t="shared" si="80"/>
        <v>un</v>
      </c>
    </row>
    <row r="5185" spans="1:4">
      <c r="A5185" s="68" t="s">
        <v>5121</v>
      </c>
      <c r="B5185" s="68" t="s">
        <v>26506</v>
      </c>
      <c r="C5185" s="68" t="s">
        <v>15</v>
      </c>
      <c r="D5185" t="str">
        <f t="shared" si="80"/>
        <v>un</v>
      </c>
    </row>
    <row r="5186" spans="1:4">
      <c r="A5186" s="68" t="s">
        <v>5122</v>
      </c>
      <c r="B5186" s="68" t="s">
        <v>26506</v>
      </c>
      <c r="C5186" s="68" t="s">
        <v>15</v>
      </c>
      <c r="D5186" t="str">
        <f t="shared" si="80"/>
        <v>un</v>
      </c>
    </row>
    <row r="5187" spans="1:4">
      <c r="A5187" s="68" t="s">
        <v>5123</v>
      </c>
      <c r="B5187" s="68" t="s">
        <v>26507</v>
      </c>
      <c r="C5187" s="68" t="s">
        <v>15</v>
      </c>
      <c r="D5187" t="str">
        <f t="shared" si="80"/>
        <v>un</v>
      </c>
    </row>
    <row r="5188" spans="1:4">
      <c r="A5188" s="68" t="s">
        <v>5124</v>
      </c>
      <c r="B5188" s="68" t="s">
        <v>26507</v>
      </c>
      <c r="C5188" s="68" t="s">
        <v>15</v>
      </c>
      <c r="D5188" t="str">
        <f t="shared" si="80"/>
        <v>un</v>
      </c>
    </row>
    <row r="5189" spans="1:4">
      <c r="A5189" s="68" t="s">
        <v>5125</v>
      </c>
      <c r="B5189" s="68" t="s">
        <v>26508</v>
      </c>
      <c r="C5189" s="68" t="s">
        <v>15</v>
      </c>
      <c r="D5189" t="str">
        <f t="shared" si="80"/>
        <v>un</v>
      </c>
    </row>
    <row r="5190" spans="1:4">
      <c r="A5190" s="68" t="s">
        <v>5126</v>
      </c>
      <c r="B5190" s="68" t="s">
        <v>26508</v>
      </c>
      <c r="C5190" s="68" t="s">
        <v>15</v>
      </c>
      <c r="D5190" t="str">
        <f t="shared" si="80"/>
        <v>un</v>
      </c>
    </row>
    <row r="5191" spans="1:4">
      <c r="A5191" s="68" t="s">
        <v>5127</v>
      </c>
      <c r="B5191" s="68" t="s">
        <v>26509</v>
      </c>
      <c r="C5191" s="68" t="s">
        <v>15</v>
      </c>
      <c r="D5191" t="str">
        <f t="shared" ref="D5191:D5254" si="81">LOWER(C5191)</f>
        <v>un</v>
      </c>
    </row>
    <row r="5192" spans="1:4">
      <c r="A5192" s="68" t="s">
        <v>5128</v>
      </c>
      <c r="B5192" s="68" t="s">
        <v>26509</v>
      </c>
      <c r="C5192" s="68" t="s">
        <v>15</v>
      </c>
      <c r="D5192" t="str">
        <f t="shared" si="81"/>
        <v>un</v>
      </c>
    </row>
    <row r="5193" spans="1:4">
      <c r="A5193" s="68" t="s">
        <v>5129</v>
      </c>
      <c r="B5193" s="68" t="s">
        <v>26510</v>
      </c>
      <c r="C5193" s="68" t="s">
        <v>15</v>
      </c>
      <c r="D5193" t="str">
        <f t="shared" si="81"/>
        <v>un</v>
      </c>
    </row>
    <row r="5194" spans="1:4">
      <c r="A5194" s="68" t="s">
        <v>5130</v>
      </c>
      <c r="B5194" s="68" t="s">
        <v>26510</v>
      </c>
      <c r="C5194" s="68" t="s">
        <v>15</v>
      </c>
      <c r="D5194" t="str">
        <f t="shared" si="81"/>
        <v>un</v>
      </c>
    </row>
    <row r="5195" spans="1:4">
      <c r="A5195" s="68" t="s">
        <v>5131</v>
      </c>
      <c r="B5195" s="68" t="s">
        <v>26511</v>
      </c>
      <c r="C5195" s="68" t="s">
        <v>15</v>
      </c>
      <c r="D5195" t="str">
        <f t="shared" si="81"/>
        <v>un</v>
      </c>
    </row>
    <row r="5196" spans="1:4">
      <c r="A5196" s="68" t="s">
        <v>5132</v>
      </c>
      <c r="B5196" s="68" t="s">
        <v>26511</v>
      </c>
      <c r="C5196" s="68" t="s">
        <v>15</v>
      </c>
      <c r="D5196" t="str">
        <f t="shared" si="81"/>
        <v>un</v>
      </c>
    </row>
    <row r="5197" spans="1:4">
      <c r="A5197" s="68" t="s">
        <v>5133</v>
      </c>
      <c r="B5197" s="68" t="s">
        <v>26512</v>
      </c>
      <c r="C5197" s="68" t="s">
        <v>15</v>
      </c>
      <c r="D5197" t="str">
        <f t="shared" si="81"/>
        <v>un</v>
      </c>
    </row>
    <row r="5198" spans="1:4">
      <c r="A5198" s="68" t="s">
        <v>5134</v>
      </c>
      <c r="B5198" s="68" t="s">
        <v>26512</v>
      </c>
      <c r="C5198" s="68" t="s">
        <v>15</v>
      </c>
      <c r="D5198" t="str">
        <f t="shared" si="81"/>
        <v>un</v>
      </c>
    </row>
    <row r="5199" spans="1:4">
      <c r="A5199" s="68" t="s">
        <v>5135</v>
      </c>
      <c r="B5199" s="68" t="s">
        <v>26513</v>
      </c>
      <c r="C5199" s="68" t="s">
        <v>15</v>
      </c>
      <c r="D5199" t="str">
        <f t="shared" si="81"/>
        <v>un</v>
      </c>
    </row>
    <row r="5200" spans="1:4">
      <c r="A5200" s="68" t="s">
        <v>5136</v>
      </c>
      <c r="B5200" s="68" t="s">
        <v>26513</v>
      </c>
      <c r="C5200" s="68" t="s">
        <v>15</v>
      </c>
      <c r="D5200" t="str">
        <f t="shared" si="81"/>
        <v>un</v>
      </c>
    </row>
    <row r="5201" spans="1:4">
      <c r="A5201" s="68" t="s">
        <v>5137</v>
      </c>
      <c r="B5201" s="68" t="s">
        <v>26514</v>
      </c>
      <c r="C5201" s="68" t="s">
        <v>15</v>
      </c>
      <c r="D5201" t="str">
        <f t="shared" si="81"/>
        <v>un</v>
      </c>
    </row>
    <row r="5202" spans="1:4">
      <c r="A5202" s="68" t="s">
        <v>5138</v>
      </c>
      <c r="B5202" s="68" t="s">
        <v>26514</v>
      </c>
      <c r="C5202" s="68" t="s">
        <v>15</v>
      </c>
      <c r="D5202" t="str">
        <f t="shared" si="81"/>
        <v>un</v>
      </c>
    </row>
    <row r="5203" spans="1:4">
      <c r="A5203" s="68" t="s">
        <v>5139</v>
      </c>
      <c r="B5203" s="68" t="s">
        <v>26515</v>
      </c>
      <c r="C5203" s="68" t="s">
        <v>15</v>
      </c>
      <c r="D5203" t="str">
        <f t="shared" si="81"/>
        <v>un</v>
      </c>
    </row>
    <row r="5204" spans="1:4">
      <c r="A5204" s="68" t="s">
        <v>5140</v>
      </c>
      <c r="B5204" s="68" t="s">
        <v>26515</v>
      </c>
      <c r="C5204" s="68" t="s">
        <v>15</v>
      </c>
      <c r="D5204" t="str">
        <f t="shared" si="81"/>
        <v>un</v>
      </c>
    </row>
    <row r="5205" spans="1:4">
      <c r="A5205" s="68" t="s">
        <v>5141</v>
      </c>
      <c r="B5205" s="68" t="s">
        <v>26516</v>
      </c>
      <c r="C5205" s="68" t="s">
        <v>15</v>
      </c>
      <c r="D5205" t="str">
        <f t="shared" si="81"/>
        <v>un</v>
      </c>
    </row>
    <row r="5206" spans="1:4">
      <c r="A5206" s="68" t="s">
        <v>5142</v>
      </c>
      <c r="B5206" s="68" t="s">
        <v>26516</v>
      </c>
      <c r="C5206" s="68" t="s">
        <v>15</v>
      </c>
      <c r="D5206" t="str">
        <f t="shared" si="81"/>
        <v>un</v>
      </c>
    </row>
    <row r="5207" spans="1:4">
      <c r="A5207" s="68" t="s">
        <v>5143</v>
      </c>
      <c r="B5207" s="68" t="s">
        <v>26517</v>
      </c>
      <c r="C5207" s="68" t="s">
        <v>15</v>
      </c>
      <c r="D5207" t="str">
        <f t="shared" si="81"/>
        <v>un</v>
      </c>
    </row>
    <row r="5208" spans="1:4">
      <c r="A5208" s="68" t="s">
        <v>5144</v>
      </c>
      <c r="B5208" s="68" t="s">
        <v>26517</v>
      </c>
      <c r="C5208" s="68" t="s">
        <v>15</v>
      </c>
      <c r="D5208" t="str">
        <f t="shared" si="81"/>
        <v>un</v>
      </c>
    </row>
    <row r="5209" spans="1:4">
      <c r="A5209" s="68" t="s">
        <v>5145</v>
      </c>
      <c r="B5209" s="68" t="s">
        <v>26518</v>
      </c>
      <c r="C5209" s="68" t="s">
        <v>15</v>
      </c>
      <c r="D5209" t="str">
        <f t="shared" si="81"/>
        <v>un</v>
      </c>
    </row>
    <row r="5210" spans="1:4">
      <c r="A5210" s="68" t="s">
        <v>5146</v>
      </c>
      <c r="B5210" s="68" t="s">
        <v>26518</v>
      </c>
      <c r="C5210" s="68" t="s">
        <v>15</v>
      </c>
      <c r="D5210" t="str">
        <f t="shared" si="81"/>
        <v>un</v>
      </c>
    </row>
    <row r="5211" spans="1:4">
      <c r="A5211" s="68" t="s">
        <v>5147</v>
      </c>
      <c r="B5211" s="68" t="s">
        <v>26519</v>
      </c>
      <c r="C5211" s="68" t="s">
        <v>15</v>
      </c>
      <c r="D5211" t="str">
        <f t="shared" si="81"/>
        <v>un</v>
      </c>
    </row>
    <row r="5212" spans="1:4">
      <c r="A5212" s="68" t="s">
        <v>5148</v>
      </c>
      <c r="B5212" s="68" t="s">
        <v>26519</v>
      </c>
      <c r="C5212" s="68" t="s">
        <v>15</v>
      </c>
      <c r="D5212" t="str">
        <f t="shared" si="81"/>
        <v>un</v>
      </c>
    </row>
    <row r="5213" spans="1:4">
      <c r="A5213" s="68" t="s">
        <v>5149</v>
      </c>
      <c r="B5213" s="68" t="s">
        <v>26520</v>
      </c>
      <c r="C5213" s="68" t="s">
        <v>15</v>
      </c>
      <c r="D5213" t="str">
        <f t="shared" si="81"/>
        <v>un</v>
      </c>
    </row>
    <row r="5214" spans="1:4">
      <c r="A5214" s="68" t="s">
        <v>5150</v>
      </c>
      <c r="B5214" s="68" t="s">
        <v>26520</v>
      </c>
      <c r="C5214" s="68" t="s">
        <v>15</v>
      </c>
      <c r="D5214" t="str">
        <f t="shared" si="81"/>
        <v>un</v>
      </c>
    </row>
    <row r="5215" spans="1:4">
      <c r="A5215" s="68" t="s">
        <v>5151</v>
      </c>
      <c r="B5215" s="68" t="s">
        <v>26521</v>
      </c>
      <c r="C5215" s="68" t="s">
        <v>15</v>
      </c>
      <c r="D5215" t="str">
        <f t="shared" si="81"/>
        <v>un</v>
      </c>
    </row>
    <row r="5216" spans="1:4">
      <c r="A5216" s="68" t="s">
        <v>5152</v>
      </c>
      <c r="B5216" s="68" t="s">
        <v>26521</v>
      </c>
      <c r="C5216" s="68" t="s">
        <v>15</v>
      </c>
      <c r="D5216" t="str">
        <f t="shared" si="81"/>
        <v>un</v>
      </c>
    </row>
    <row r="5217" spans="1:4">
      <c r="A5217" s="68" t="s">
        <v>5153</v>
      </c>
      <c r="B5217" s="68" t="s">
        <v>26522</v>
      </c>
      <c r="C5217" s="68" t="s">
        <v>15</v>
      </c>
      <c r="D5217" t="str">
        <f t="shared" si="81"/>
        <v>un</v>
      </c>
    </row>
    <row r="5218" spans="1:4">
      <c r="A5218" s="68" t="s">
        <v>5154</v>
      </c>
      <c r="B5218" s="68" t="s">
        <v>26522</v>
      </c>
      <c r="C5218" s="68" t="s">
        <v>15</v>
      </c>
      <c r="D5218" t="str">
        <f t="shared" si="81"/>
        <v>un</v>
      </c>
    </row>
    <row r="5219" spans="1:4">
      <c r="A5219" s="68" t="s">
        <v>5155</v>
      </c>
      <c r="B5219" s="68" t="s">
        <v>26523</v>
      </c>
      <c r="C5219" s="68" t="s">
        <v>15</v>
      </c>
      <c r="D5219" t="str">
        <f t="shared" si="81"/>
        <v>un</v>
      </c>
    </row>
    <row r="5220" spans="1:4">
      <c r="A5220" s="68" t="s">
        <v>5156</v>
      </c>
      <c r="B5220" s="68" t="s">
        <v>26523</v>
      </c>
      <c r="C5220" s="68" t="s">
        <v>15</v>
      </c>
      <c r="D5220" t="str">
        <f t="shared" si="81"/>
        <v>un</v>
      </c>
    </row>
    <row r="5221" spans="1:4">
      <c r="A5221" s="68" t="s">
        <v>5157</v>
      </c>
      <c r="B5221" s="68" t="s">
        <v>26524</v>
      </c>
      <c r="C5221" s="68" t="s">
        <v>15</v>
      </c>
      <c r="D5221" t="str">
        <f t="shared" si="81"/>
        <v>un</v>
      </c>
    </row>
    <row r="5222" spans="1:4">
      <c r="A5222" s="68" t="s">
        <v>5158</v>
      </c>
      <c r="B5222" s="68" t="s">
        <v>26524</v>
      </c>
      <c r="C5222" s="68" t="s">
        <v>15</v>
      </c>
      <c r="D5222" t="str">
        <f t="shared" si="81"/>
        <v>un</v>
      </c>
    </row>
    <row r="5223" spans="1:4">
      <c r="A5223" s="68" t="s">
        <v>5159</v>
      </c>
      <c r="B5223" s="68" t="s">
        <v>26525</v>
      </c>
      <c r="C5223" s="68" t="s">
        <v>15</v>
      </c>
      <c r="D5223" t="str">
        <f t="shared" si="81"/>
        <v>un</v>
      </c>
    </row>
    <row r="5224" spans="1:4">
      <c r="A5224" s="68" t="s">
        <v>5160</v>
      </c>
      <c r="B5224" s="68" t="s">
        <v>26525</v>
      </c>
      <c r="C5224" s="68" t="s">
        <v>15</v>
      </c>
      <c r="D5224" t="str">
        <f t="shared" si="81"/>
        <v>un</v>
      </c>
    </row>
    <row r="5225" spans="1:4">
      <c r="A5225" s="68" t="s">
        <v>5161</v>
      </c>
      <c r="B5225" s="68" t="s">
        <v>26526</v>
      </c>
      <c r="C5225" s="68" t="s">
        <v>15</v>
      </c>
      <c r="D5225" t="str">
        <f t="shared" si="81"/>
        <v>un</v>
      </c>
    </row>
    <row r="5226" spans="1:4">
      <c r="A5226" s="68" t="s">
        <v>5162</v>
      </c>
      <c r="B5226" s="68" t="s">
        <v>26526</v>
      </c>
      <c r="C5226" s="68" t="s">
        <v>15</v>
      </c>
      <c r="D5226" t="str">
        <f t="shared" si="81"/>
        <v>un</v>
      </c>
    </row>
    <row r="5227" spans="1:4">
      <c r="A5227" s="68" t="s">
        <v>5163</v>
      </c>
      <c r="B5227" s="68" t="s">
        <v>26527</v>
      </c>
      <c r="C5227" s="68" t="s">
        <v>15</v>
      </c>
      <c r="D5227" t="str">
        <f t="shared" si="81"/>
        <v>un</v>
      </c>
    </row>
    <row r="5228" spans="1:4">
      <c r="A5228" s="68" t="s">
        <v>5164</v>
      </c>
      <c r="B5228" s="68" t="s">
        <v>26527</v>
      </c>
      <c r="C5228" s="68" t="s">
        <v>15</v>
      </c>
      <c r="D5228" t="str">
        <f t="shared" si="81"/>
        <v>un</v>
      </c>
    </row>
    <row r="5229" spans="1:4">
      <c r="A5229" s="68" t="s">
        <v>5165</v>
      </c>
      <c r="B5229" s="68" t="s">
        <v>26528</v>
      </c>
      <c r="C5229" s="68" t="s">
        <v>15</v>
      </c>
      <c r="D5229" t="str">
        <f t="shared" si="81"/>
        <v>un</v>
      </c>
    </row>
    <row r="5230" spans="1:4">
      <c r="A5230" s="68" t="s">
        <v>5166</v>
      </c>
      <c r="B5230" s="68" t="s">
        <v>26528</v>
      </c>
      <c r="C5230" s="68" t="s">
        <v>15</v>
      </c>
      <c r="D5230" t="str">
        <f t="shared" si="81"/>
        <v>un</v>
      </c>
    </row>
    <row r="5231" spans="1:4">
      <c r="A5231" s="68" t="s">
        <v>5167</v>
      </c>
      <c r="B5231" s="68" t="s">
        <v>26529</v>
      </c>
      <c r="C5231" s="68" t="s">
        <v>15</v>
      </c>
      <c r="D5231" t="str">
        <f t="shared" si="81"/>
        <v>un</v>
      </c>
    </row>
    <row r="5232" spans="1:4">
      <c r="A5232" s="68" t="s">
        <v>5168</v>
      </c>
      <c r="B5232" s="68" t="s">
        <v>26529</v>
      </c>
      <c r="C5232" s="68" t="s">
        <v>15</v>
      </c>
      <c r="D5232" t="str">
        <f t="shared" si="81"/>
        <v>un</v>
      </c>
    </row>
    <row r="5233" spans="1:4">
      <c r="A5233" s="68" t="s">
        <v>5169</v>
      </c>
      <c r="B5233" s="68" t="s">
        <v>26530</v>
      </c>
      <c r="C5233" s="68" t="s">
        <v>15</v>
      </c>
      <c r="D5233" t="str">
        <f t="shared" si="81"/>
        <v>un</v>
      </c>
    </row>
    <row r="5234" spans="1:4">
      <c r="A5234" s="68" t="s">
        <v>5170</v>
      </c>
      <c r="B5234" s="68" t="s">
        <v>26530</v>
      </c>
      <c r="C5234" s="68" t="s">
        <v>15</v>
      </c>
      <c r="D5234" t="str">
        <f t="shared" si="81"/>
        <v>un</v>
      </c>
    </row>
    <row r="5235" spans="1:4">
      <c r="A5235" s="68" t="s">
        <v>5171</v>
      </c>
      <c r="B5235" s="68" t="s">
        <v>26531</v>
      </c>
      <c r="C5235" s="68" t="s">
        <v>15</v>
      </c>
      <c r="D5235" t="str">
        <f t="shared" si="81"/>
        <v>un</v>
      </c>
    </row>
    <row r="5236" spans="1:4">
      <c r="A5236" s="68" t="s">
        <v>5172</v>
      </c>
      <c r="B5236" s="68" t="s">
        <v>26531</v>
      </c>
      <c r="C5236" s="68" t="s">
        <v>15</v>
      </c>
      <c r="D5236" t="str">
        <f t="shared" si="81"/>
        <v>un</v>
      </c>
    </row>
    <row r="5237" spans="1:4">
      <c r="A5237" s="68" t="s">
        <v>5173</v>
      </c>
      <c r="B5237" s="68" t="s">
        <v>26532</v>
      </c>
      <c r="C5237" s="68" t="s">
        <v>15</v>
      </c>
      <c r="D5237" t="str">
        <f t="shared" si="81"/>
        <v>un</v>
      </c>
    </row>
    <row r="5238" spans="1:4">
      <c r="A5238" s="68" t="s">
        <v>5174</v>
      </c>
      <c r="B5238" s="68" t="s">
        <v>26532</v>
      </c>
      <c r="C5238" s="68" t="s">
        <v>15</v>
      </c>
      <c r="D5238" t="str">
        <f t="shared" si="81"/>
        <v>un</v>
      </c>
    </row>
    <row r="5239" spans="1:4">
      <c r="A5239" s="68" t="s">
        <v>5175</v>
      </c>
      <c r="B5239" s="68" t="s">
        <v>26533</v>
      </c>
      <c r="C5239" s="68" t="s">
        <v>15</v>
      </c>
      <c r="D5239" t="str">
        <f t="shared" si="81"/>
        <v>un</v>
      </c>
    </row>
    <row r="5240" spans="1:4">
      <c r="A5240" s="68" t="s">
        <v>5176</v>
      </c>
      <c r="B5240" s="68" t="s">
        <v>26533</v>
      </c>
      <c r="C5240" s="68" t="s">
        <v>15</v>
      </c>
      <c r="D5240" t="str">
        <f t="shared" si="81"/>
        <v>un</v>
      </c>
    </row>
    <row r="5241" spans="1:4">
      <c r="A5241" s="68" t="s">
        <v>5177</v>
      </c>
      <c r="B5241" s="68" t="s">
        <v>26534</v>
      </c>
      <c r="C5241" s="68" t="s">
        <v>15</v>
      </c>
      <c r="D5241" t="str">
        <f t="shared" si="81"/>
        <v>un</v>
      </c>
    </row>
    <row r="5242" spans="1:4">
      <c r="A5242" s="68" t="s">
        <v>5178</v>
      </c>
      <c r="B5242" s="68" t="s">
        <v>26534</v>
      </c>
      <c r="C5242" s="68" t="s">
        <v>15</v>
      </c>
      <c r="D5242" t="str">
        <f t="shared" si="81"/>
        <v>un</v>
      </c>
    </row>
    <row r="5243" spans="1:4">
      <c r="A5243" s="68" t="s">
        <v>5179</v>
      </c>
      <c r="B5243" s="68" t="s">
        <v>26535</v>
      </c>
      <c r="C5243" s="68" t="s">
        <v>15</v>
      </c>
      <c r="D5243" t="str">
        <f t="shared" si="81"/>
        <v>un</v>
      </c>
    </row>
    <row r="5244" spans="1:4">
      <c r="A5244" s="68" t="s">
        <v>5180</v>
      </c>
      <c r="B5244" s="68" t="s">
        <v>26535</v>
      </c>
      <c r="C5244" s="68" t="s">
        <v>15</v>
      </c>
      <c r="D5244" t="str">
        <f t="shared" si="81"/>
        <v>un</v>
      </c>
    </row>
    <row r="5245" spans="1:4">
      <c r="A5245" s="68" t="s">
        <v>5181</v>
      </c>
      <c r="B5245" s="68" t="s">
        <v>26536</v>
      </c>
      <c r="C5245" s="68" t="s">
        <v>15</v>
      </c>
      <c r="D5245" t="str">
        <f t="shared" si="81"/>
        <v>un</v>
      </c>
    </row>
    <row r="5246" spans="1:4">
      <c r="A5246" s="68" t="s">
        <v>5182</v>
      </c>
      <c r="B5246" s="68" t="s">
        <v>26536</v>
      </c>
      <c r="C5246" s="68" t="s">
        <v>15</v>
      </c>
      <c r="D5246" t="str">
        <f t="shared" si="81"/>
        <v>un</v>
      </c>
    </row>
    <row r="5247" spans="1:4">
      <c r="A5247" s="68" t="s">
        <v>5183</v>
      </c>
      <c r="B5247" s="68" t="s">
        <v>26537</v>
      </c>
      <c r="C5247" s="68" t="s">
        <v>15</v>
      </c>
      <c r="D5247" t="str">
        <f t="shared" si="81"/>
        <v>un</v>
      </c>
    </row>
    <row r="5248" spans="1:4">
      <c r="A5248" s="68" t="s">
        <v>5184</v>
      </c>
      <c r="B5248" s="68" t="s">
        <v>26537</v>
      </c>
      <c r="C5248" s="68" t="s">
        <v>15</v>
      </c>
      <c r="D5248" t="str">
        <f t="shared" si="81"/>
        <v>un</v>
      </c>
    </row>
    <row r="5249" spans="1:4">
      <c r="A5249" s="68" t="s">
        <v>5185</v>
      </c>
      <c r="B5249" s="68" t="s">
        <v>26538</v>
      </c>
      <c r="C5249" s="68" t="s">
        <v>15</v>
      </c>
      <c r="D5249" t="str">
        <f t="shared" si="81"/>
        <v>un</v>
      </c>
    </row>
    <row r="5250" spans="1:4">
      <c r="A5250" s="68" t="s">
        <v>5186</v>
      </c>
      <c r="B5250" s="68" t="s">
        <v>26538</v>
      </c>
      <c r="C5250" s="68" t="s">
        <v>15</v>
      </c>
      <c r="D5250" t="str">
        <f t="shared" si="81"/>
        <v>un</v>
      </c>
    </row>
    <row r="5251" spans="1:4">
      <c r="A5251" s="68" t="s">
        <v>5187</v>
      </c>
      <c r="B5251" s="68" t="s">
        <v>26539</v>
      </c>
      <c r="C5251" s="68" t="s">
        <v>15</v>
      </c>
      <c r="D5251" t="str">
        <f t="shared" si="81"/>
        <v>un</v>
      </c>
    </row>
    <row r="5252" spans="1:4">
      <c r="A5252" s="68" t="s">
        <v>5188</v>
      </c>
      <c r="B5252" s="68" t="s">
        <v>26539</v>
      </c>
      <c r="C5252" s="68" t="s">
        <v>15</v>
      </c>
      <c r="D5252" t="str">
        <f t="shared" si="81"/>
        <v>un</v>
      </c>
    </row>
    <row r="5253" spans="1:4">
      <c r="A5253" s="68" t="s">
        <v>5189</v>
      </c>
      <c r="B5253" s="68" t="s">
        <v>26540</v>
      </c>
      <c r="C5253" s="68" t="s">
        <v>15</v>
      </c>
      <c r="D5253" t="str">
        <f t="shared" si="81"/>
        <v>un</v>
      </c>
    </row>
    <row r="5254" spans="1:4">
      <c r="A5254" s="68" t="s">
        <v>5190</v>
      </c>
      <c r="B5254" s="68" t="s">
        <v>26540</v>
      </c>
      <c r="C5254" s="68" t="s">
        <v>15</v>
      </c>
      <c r="D5254" t="str">
        <f t="shared" si="81"/>
        <v>un</v>
      </c>
    </row>
    <row r="5255" spans="1:4">
      <c r="A5255" s="68" t="s">
        <v>5191</v>
      </c>
      <c r="B5255" s="68" t="s">
        <v>26541</v>
      </c>
      <c r="C5255" s="68" t="s">
        <v>15</v>
      </c>
      <c r="D5255" t="str">
        <f t="shared" ref="D5255:D5318" si="82">LOWER(C5255)</f>
        <v>un</v>
      </c>
    </row>
    <row r="5256" spans="1:4">
      <c r="A5256" s="68" t="s">
        <v>5192</v>
      </c>
      <c r="B5256" s="68" t="s">
        <v>26541</v>
      </c>
      <c r="C5256" s="68" t="s">
        <v>15</v>
      </c>
      <c r="D5256" t="str">
        <f t="shared" si="82"/>
        <v>un</v>
      </c>
    </row>
    <row r="5257" spans="1:4">
      <c r="A5257" s="68" t="s">
        <v>5193</v>
      </c>
      <c r="B5257" s="68" t="s">
        <v>26542</v>
      </c>
      <c r="C5257" s="68" t="s">
        <v>15</v>
      </c>
      <c r="D5257" t="str">
        <f t="shared" si="82"/>
        <v>un</v>
      </c>
    </row>
    <row r="5258" spans="1:4">
      <c r="A5258" s="68" t="s">
        <v>5194</v>
      </c>
      <c r="B5258" s="68" t="s">
        <v>26542</v>
      </c>
      <c r="C5258" s="68" t="s">
        <v>15</v>
      </c>
      <c r="D5258" t="str">
        <f t="shared" si="82"/>
        <v>un</v>
      </c>
    </row>
    <row r="5259" spans="1:4">
      <c r="A5259" s="68" t="s">
        <v>5195</v>
      </c>
      <c r="B5259" s="68" t="s">
        <v>26543</v>
      </c>
      <c r="C5259" s="68" t="s">
        <v>15</v>
      </c>
      <c r="D5259" t="str">
        <f t="shared" si="82"/>
        <v>un</v>
      </c>
    </row>
    <row r="5260" spans="1:4">
      <c r="A5260" s="68" t="s">
        <v>5196</v>
      </c>
      <c r="B5260" s="68" t="s">
        <v>26543</v>
      </c>
      <c r="C5260" s="68" t="s">
        <v>15</v>
      </c>
      <c r="D5260" t="str">
        <f t="shared" si="82"/>
        <v>un</v>
      </c>
    </row>
    <row r="5261" spans="1:4">
      <c r="A5261" s="68" t="s">
        <v>5197</v>
      </c>
      <c r="B5261" s="68" t="s">
        <v>26544</v>
      </c>
      <c r="C5261" s="68" t="s">
        <v>15</v>
      </c>
      <c r="D5261" t="str">
        <f t="shared" si="82"/>
        <v>un</v>
      </c>
    </row>
    <row r="5262" spans="1:4">
      <c r="A5262" s="68" t="s">
        <v>5198</v>
      </c>
      <c r="B5262" s="68" t="s">
        <v>26544</v>
      </c>
      <c r="C5262" s="68" t="s">
        <v>15</v>
      </c>
      <c r="D5262" t="str">
        <f t="shared" si="82"/>
        <v>un</v>
      </c>
    </row>
    <row r="5263" spans="1:4">
      <c r="A5263" s="68" t="s">
        <v>5199</v>
      </c>
      <c r="B5263" s="68" t="s">
        <v>26545</v>
      </c>
      <c r="C5263" s="68" t="s">
        <v>15</v>
      </c>
      <c r="D5263" t="str">
        <f t="shared" si="82"/>
        <v>un</v>
      </c>
    </row>
    <row r="5264" spans="1:4">
      <c r="A5264" s="68" t="s">
        <v>5200</v>
      </c>
      <c r="B5264" s="68" t="s">
        <v>26545</v>
      </c>
      <c r="C5264" s="68" t="s">
        <v>15</v>
      </c>
      <c r="D5264" t="str">
        <f t="shared" si="82"/>
        <v>un</v>
      </c>
    </row>
    <row r="5265" spans="1:4">
      <c r="A5265" s="68" t="s">
        <v>5201</v>
      </c>
      <c r="B5265" s="68" t="s">
        <v>26546</v>
      </c>
      <c r="C5265" s="68" t="s">
        <v>15</v>
      </c>
      <c r="D5265" t="str">
        <f t="shared" si="82"/>
        <v>un</v>
      </c>
    </row>
    <row r="5266" spans="1:4">
      <c r="A5266" s="68" t="s">
        <v>5202</v>
      </c>
      <c r="B5266" s="68" t="s">
        <v>26546</v>
      </c>
      <c r="C5266" s="68" t="s">
        <v>15</v>
      </c>
      <c r="D5266" t="str">
        <f t="shared" si="82"/>
        <v>un</v>
      </c>
    </row>
    <row r="5267" spans="1:4">
      <c r="A5267" s="68" t="s">
        <v>5203</v>
      </c>
      <c r="B5267" s="68" t="s">
        <v>26547</v>
      </c>
      <c r="C5267" s="68" t="s">
        <v>15</v>
      </c>
      <c r="D5267" t="str">
        <f t="shared" si="82"/>
        <v>un</v>
      </c>
    </row>
    <row r="5268" spans="1:4">
      <c r="A5268" s="68" t="s">
        <v>5204</v>
      </c>
      <c r="B5268" s="68" t="s">
        <v>26547</v>
      </c>
      <c r="C5268" s="68" t="s">
        <v>15</v>
      </c>
      <c r="D5268" t="str">
        <f t="shared" si="82"/>
        <v>un</v>
      </c>
    </row>
    <row r="5269" spans="1:4">
      <c r="A5269" s="68" t="s">
        <v>5205</v>
      </c>
      <c r="B5269" s="68" t="s">
        <v>26548</v>
      </c>
      <c r="C5269" s="68" t="s">
        <v>15</v>
      </c>
      <c r="D5269" t="str">
        <f t="shared" si="82"/>
        <v>un</v>
      </c>
    </row>
    <row r="5270" spans="1:4">
      <c r="A5270" s="68" t="s">
        <v>5206</v>
      </c>
      <c r="B5270" s="68" t="s">
        <v>26548</v>
      </c>
      <c r="C5270" s="68" t="s">
        <v>15</v>
      </c>
      <c r="D5270" t="str">
        <f t="shared" si="82"/>
        <v>un</v>
      </c>
    </row>
    <row r="5271" spans="1:4">
      <c r="A5271" s="68" t="s">
        <v>5207</v>
      </c>
      <c r="B5271" s="68" t="s">
        <v>26549</v>
      </c>
      <c r="C5271" s="68" t="s">
        <v>15</v>
      </c>
      <c r="D5271" t="str">
        <f t="shared" si="82"/>
        <v>un</v>
      </c>
    </row>
    <row r="5272" spans="1:4">
      <c r="A5272" s="68" t="s">
        <v>5208</v>
      </c>
      <c r="B5272" s="68" t="s">
        <v>26549</v>
      </c>
      <c r="C5272" s="68" t="s">
        <v>15</v>
      </c>
      <c r="D5272" t="str">
        <f t="shared" si="82"/>
        <v>un</v>
      </c>
    </row>
    <row r="5273" spans="1:4">
      <c r="A5273" s="68" t="s">
        <v>5209</v>
      </c>
      <c r="B5273" s="68" t="s">
        <v>26550</v>
      </c>
      <c r="C5273" s="68" t="s">
        <v>15</v>
      </c>
      <c r="D5273" t="str">
        <f t="shared" si="82"/>
        <v>un</v>
      </c>
    </row>
    <row r="5274" spans="1:4">
      <c r="A5274" s="68" t="s">
        <v>5210</v>
      </c>
      <c r="B5274" s="68" t="s">
        <v>26550</v>
      </c>
      <c r="C5274" s="68" t="s">
        <v>15</v>
      </c>
      <c r="D5274" t="str">
        <f t="shared" si="82"/>
        <v>un</v>
      </c>
    </row>
    <row r="5275" spans="1:4">
      <c r="A5275" s="68" t="s">
        <v>5211</v>
      </c>
      <c r="B5275" s="68" t="s">
        <v>26551</v>
      </c>
      <c r="C5275" s="68" t="s">
        <v>15</v>
      </c>
      <c r="D5275" t="str">
        <f t="shared" si="82"/>
        <v>un</v>
      </c>
    </row>
    <row r="5276" spans="1:4">
      <c r="A5276" s="68" t="s">
        <v>5212</v>
      </c>
      <c r="B5276" s="68" t="s">
        <v>26551</v>
      </c>
      <c r="C5276" s="68" t="s">
        <v>15</v>
      </c>
      <c r="D5276" t="str">
        <f t="shared" si="82"/>
        <v>un</v>
      </c>
    </row>
    <row r="5277" spans="1:4">
      <c r="A5277" s="68" t="s">
        <v>5213</v>
      </c>
      <c r="B5277" s="68" t="s">
        <v>26552</v>
      </c>
      <c r="C5277" s="68" t="s">
        <v>15</v>
      </c>
      <c r="D5277" t="str">
        <f t="shared" si="82"/>
        <v>un</v>
      </c>
    </row>
    <row r="5278" spans="1:4">
      <c r="A5278" s="68" t="s">
        <v>5214</v>
      </c>
      <c r="B5278" s="68" t="s">
        <v>26552</v>
      </c>
      <c r="C5278" s="68" t="s">
        <v>15</v>
      </c>
      <c r="D5278" t="str">
        <f t="shared" si="82"/>
        <v>un</v>
      </c>
    </row>
    <row r="5279" spans="1:4">
      <c r="A5279" s="68" t="s">
        <v>5215</v>
      </c>
      <c r="B5279" s="68" t="s">
        <v>26553</v>
      </c>
      <c r="C5279" s="68" t="s">
        <v>15</v>
      </c>
      <c r="D5279" t="str">
        <f t="shared" si="82"/>
        <v>un</v>
      </c>
    </row>
    <row r="5280" spans="1:4">
      <c r="A5280" s="68" t="s">
        <v>5216</v>
      </c>
      <c r="B5280" s="68" t="s">
        <v>26553</v>
      </c>
      <c r="C5280" s="68" t="s">
        <v>15</v>
      </c>
      <c r="D5280" t="str">
        <f t="shared" si="82"/>
        <v>un</v>
      </c>
    </row>
    <row r="5281" spans="1:4">
      <c r="A5281" s="68" t="s">
        <v>5217</v>
      </c>
      <c r="B5281" s="68" t="s">
        <v>26554</v>
      </c>
      <c r="C5281" s="68" t="s">
        <v>15</v>
      </c>
      <c r="D5281" t="str">
        <f t="shared" si="82"/>
        <v>un</v>
      </c>
    </row>
    <row r="5282" spans="1:4">
      <c r="A5282" s="68" t="s">
        <v>5218</v>
      </c>
      <c r="B5282" s="68" t="s">
        <v>26554</v>
      </c>
      <c r="C5282" s="68" t="s">
        <v>15</v>
      </c>
      <c r="D5282" t="str">
        <f t="shared" si="82"/>
        <v>un</v>
      </c>
    </row>
    <row r="5283" spans="1:4">
      <c r="A5283" s="68" t="s">
        <v>5219</v>
      </c>
      <c r="B5283" s="68" t="s">
        <v>26555</v>
      </c>
      <c r="C5283" s="68" t="s">
        <v>15</v>
      </c>
      <c r="D5283" t="str">
        <f t="shared" si="82"/>
        <v>un</v>
      </c>
    </row>
    <row r="5284" spans="1:4">
      <c r="A5284" s="68" t="s">
        <v>5220</v>
      </c>
      <c r="B5284" s="68" t="s">
        <v>26555</v>
      </c>
      <c r="C5284" s="68" t="s">
        <v>15</v>
      </c>
      <c r="D5284" t="str">
        <f t="shared" si="82"/>
        <v>un</v>
      </c>
    </row>
    <row r="5285" spans="1:4">
      <c r="A5285" s="68" t="s">
        <v>5221</v>
      </c>
      <c r="B5285" s="68" t="s">
        <v>26556</v>
      </c>
      <c r="C5285" s="68" t="s">
        <v>15</v>
      </c>
      <c r="D5285" t="str">
        <f t="shared" si="82"/>
        <v>un</v>
      </c>
    </row>
    <row r="5286" spans="1:4">
      <c r="A5286" s="68" t="s">
        <v>5222</v>
      </c>
      <c r="B5286" s="68" t="s">
        <v>26556</v>
      </c>
      <c r="C5286" s="68" t="s">
        <v>15</v>
      </c>
      <c r="D5286" t="str">
        <f t="shared" si="82"/>
        <v>un</v>
      </c>
    </row>
    <row r="5287" spans="1:4">
      <c r="A5287" s="68" t="s">
        <v>5223</v>
      </c>
      <c r="B5287" s="68" t="s">
        <v>26557</v>
      </c>
      <c r="C5287" s="68" t="s">
        <v>15</v>
      </c>
      <c r="D5287" t="str">
        <f t="shared" si="82"/>
        <v>un</v>
      </c>
    </row>
    <row r="5288" spans="1:4">
      <c r="A5288" s="68" t="s">
        <v>5224</v>
      </c>
      <c r="B5288" s="68" t="s">
        <v>26557</v>
      </c>
      <c r="C5288" s="68" t="s">
        <v>15</v>
      </c>
      <c r="D5288" t="str">
        <f t="shared" si="82"/>
        <v>un</v>
      </c>
    </row>
    <row r="5289" spans="1:4">
      <c r="A5289" s="68" t="s">
        <v>5225</v>
      </c>
      <c r="B5289" s="68" t="s">
        <v>26558</v>
      </c>
      <c r="C5289" s="68" t="s">
        <v>15</v>
      </c>
      <c r="D5289" t="str">
        <f t="shared" si="82"/>
        <v>un</v>
      </c>
    </row>
    <row r="5290" spans="1:4">
      <c r="A5290" s="68" t="s">
        <v>5226</v>
      </c>
      <c r="B5290" s="68" t="s">
        <v>26558</v>
      </c>
      <c r="C5290" s="68" t="s">
        <v>15</v>
      </c>
      <c r="D5290" t="str">
        <f t="shared" si="82"/>
        <v>un</v>
      </c>
    </row>
    <row r="5291" spans="1:4">
      <c r="A5291" s="68" t="s">
        <v>5227</v>
      </c>
      <c r="B5291" s="68" t="s">
        <v>26559</v>
      </c>
      <c r="C5291" s="68" t="s">
        <v>15</v>
      </c>
      <c r="D5291" t="str">
        <f t="shared" si="82"/>
        <v>un</v>
      </c>
    </row>
    <row r="5292" spans="1:4">
      <c r="A5292" s="68" t="s">
        <v>5228</v>
      </c>
      <c r="B5292" s="68" t="s">
        <v>26559</v>
      </c>
      <c r="C5292" s="68" t="s">
        <v>15</v>
      </c>
      <c r="D5292" t="str">
        <f t="shared" si="82"/>
        <v>un</v>
      </c>
    </row>
    <row r="5293" spans="1:4">
      <c r="A5293" s="68" t="s">
        <v>5229</v>
      </c>
      <c r="B5293" s="68" t="s">
        <v>26560</v>
      </c>
      <c r="C5293" s="68" t="s">
        <v>15</v>
      </c>
      <c r="D5293" t="str">
        <f t="shared" si="82"/>
        <v>un</v>
      </c>
    </row>
    <row r="5294" spans="1:4">
      <c r="A5294" s="68" t="s">
        <v>5230</v>
      </c>
      <c r="B5294" s="68" t="s">
        <v>26560</v>
      </c>
      <c r="C5294" s="68" t="s">
        <v>15</v>
      </c>
      <c r="D5294" t="str">
        <f t="shared" si="82"/>
        <v>un</v>
      </c>
    </row>
    <row r="5295" spans="1:4">
      <c r="A5295" s="68" t="s">
        <v>5231</v>
      </c>
      <c r="B5295" s="68" t="s">
        <v>26561</v>
      </c>
      <c r="C5295" s="68" t="s">
        <v>15</v>
      </c>
      <c r="D5295" t="str">
        <f t="shared" si="82"/>
        <v>un</v>
      </c>
    </row>
    <row r="5296" spans="1:4">
      <c r="A5296" s="68" t="s">
        <v>5232</v>
      </c>
      <c r="B5296" s="68" t="s">
        <v>26561</v>
      </c>
      <c r="C5296" s="68" t="s">
        <v>15</v>
      </c>
      <c r="D5296" t="str">
        <f t="shared" si="82"/>
        <v>un</v>
      </c>
    </row>
    <row r="5297" spans="1:4">
      <c r="A5297" s="68" t="s">
        <v>5233</v>
      </c>
      <c r="B5297" s="68" t="s">
        <v>26562</v>
      </c>
      <c r="C5297" s="68" t="s">
        <v>15</v>
      </c>
      <c r="D5297" t="str">
        <f t="shared" si="82"/>
        <v>un</v>
      </c>
    </row>
    <row r="5298" spans="1:4">
      <c r="A5298" s="68" t="s">
        <v>5234</v>
      </c>
      <c r="B5298" s="68" t="s">
        <v>26562</v>
      </c>
      <c r="C5298" s="68" t="s">
        <v>15</v>
      </c>
      <c r="D5298" t="str">
        <f t="shared" si="82"/>
        <v>un</v>
      </c>
    </row>
    <row r="5299" spans="1:4">
      <c r="A5299" s="68" t="s">
        <v>5235</v>
      </c>
      <c r="B5299" s="68" t="s">
        <v>26563</v>
      </c>
      <c r="C5299" s="68" t="s">
        <v>15</v>
      </c>
      <c r="D5299" t="str">
        <f t="shared" si="82"/>
        <v>un</v>
      </c>
    </row>
    <row r="5300" spans="1:4">
      <c r="A5300" s="68" t="s">
        <v>5236</v>
      </c>
      <c r="B5300" s="68" t="s">
        <v>26563</v>
      </c>
      <c r="C5300" s="68" t="s">
        <v>15</v>
      </c>
      <c r="D5300" t="str">
        <f t="shared" si="82"/>
        <v>un</v>
      </c>
    </row>
    <row r="5301" spans="1:4">
      <c r="A5301" s="68" t="s">
        <v>5237</v>
      </c>
      <c r="B5301" s="68" t="s">
        <v>26564</v>
      </c>
      <c r="C5301" s="68" t="s">
        <v>15</v>
      </c>
      <c r="D5301" t="str">
        <f t="shared" si="82"/>
        <v>un</v>
      </c>
    </row>
    <row r="5302" spans="1:4">
      <c r="A5302" s="68" t="s">
        <v>5238</v>
      </c>
      <c r="B5302" s="68" t="s">
        <v>26564</v>
      </c>
      <c r="C5302" s="68" t="s">
        <v>15</v>
      </c>
      <c r="D5302" t="str">
        <f t="shared" si="82"/>
        <v>un</v>
      </c>
    </row>
    <row r="5303" spans="1:4">
      <c r="A5303" s="68" t="s">
        <v>5239</v>
      </c>
      <c r="B5303" s="68" t="s">
        <v>26565</v>
      </c>
      <c r="C5303" s="68" t="s">
        <v>15</v>
      </c>
      <c r="D5303" t="str">
        <f t="shared" si="82"/>
        <v>un</v>
      </c>
    </row>
    <row r="5304" spans="1:4">
      <c r="A5304" s="68" t="s">
        <v>5240</v>
      </c>
      <c r="B5304" s="68" t="s">
        <v>26565</v>
      </c>
      <c r="C5304" s="68" t="s">
        <v>15</v>
      </c>
      <c r="D5304" t="str">
        <f t="shared" si="82"/>
        <v>un</v>
      </c>
    </row>
    <row r="5305" spans="1:4">
      <c r="A5305" s="68" t="s">
        <v>5241</v>
      </c>
      <c r="B5305" s="68" t="s">
        <v>26566</v>
      </c>
      <c r="C5305" s="68" t="s">
        <v>15</v>
      </c>
      <c r="D5305" t="str">
        <f t="shared" si="82"/>
        <v>un</v>
      </c>
    </row>
    <row r="5306" spans="1:4">
      <c r="A5306" s="68" t="s">
        <v>5242</v>
      </c>
      <c r="B5306" s="68" t="s">
        <v>26566</v>
      </c>
      <c r="C5306" s="68" t="s">
        <v>15</v>
      </c>
      <c r="D5306" t="str">
        <f t="shared" si="82"/>
        <v>un</v>
      </c>
    </row>
    <row r="5307" spans="1:4">
      <c r="A5307" s="68" t="s">
        <v>5243</v>
      </c>
      <c r="B5307" s="68" t="s">
        <v>26567</v>
      </c>
      <c r="C5307" s="68" t="s">
        <v>15</v>
      </c>
      <c r="D5307" t="str">
        <f t="shared" si="82"/>
        <v>un</v>
      </c>
    </row>
    <row r="5308" spans="1:4">
      <c r="A5308" s="68" t="s">
        <v>5244</v>
      </c>
      <c r="B5308" s="68" t="s">
        <v>26567</v>
      </c>
      <c r="C5308" s="68" t="s">
        <v>15</v>
      </c>
      <c r="D5308" t="str">
        <f t="shared" si="82"/>
        <v>un</v>
      </c>
    </row>
    <row r="5309" spans="1:4">
      <c r="A5309" s="68" t="s">
        <v>5245</v>
      </c>
      <c r="B5309" s="68" t="s">
        <v>26568</v>
      </c>
      <c r="C5309" s="68" t="s">
        <v>15</v>
      </c>
      <c r="D5309" t="str">
        <f t="shared" si="82"/>
        <v>un</v>
      </c>
    </row>
    <row r="5310" spans="1:4">
      <c r="A5310" s="68" t="s">
        <v>5246</v>
      </c>
      <c r="B5310" s="68" t="s">
        <v>26568</v>
      </c>
      <c r="C5310" s="68" t="s">
        <v>15</v>
      </c>
      <c r="D5310" t="str">
        <f t="shared" si="82"/>
        <v>un</v>
      </c>
    </row>
    <row r="5311" spans="1:4">
      <c r="A5311" s="68" t="s">
        <v>5247</v>
      </c>
      <c r="B5311" s="68" t="s">
        <v>26569</v>
      </c>
      <c r="C5311" s="68" t="s">
        <v>15</v>
      </c>
      <c r="D5311" t="str">
        <f t="shared" si="82"/>
        <v>un</v>
      </c>
    </row>
    <row r="5312" spans="1:4">
      <c r="A5312" s="68" t="s">
        <v>5248</v>
      </c>
      <c r="B5312" s="68" t="s">
        <v>26569</v>
      </c>
      <c r="C5312" s="68" t="s">
        <v>15</v>
      </c>
      <c r="D5312" t="str">
        <f t="shared" si="82"/>
        <v>un</v>
      </c>
    </row>
    <row r="5313" spans="1:4">
      <c r="A5313" s="68" t="s">
        <v>5249</v>
      </c>
      <c r="B5313" s="68" t="s">
        <v>26570</v>
      </c>
      <c r="C5313" s="68" t="s">
        <v>15</v>
      </c>
      <c r="D5313" t="str">
        <f t="shared" si="82"/>
        <v>un</v>
      </c>
    </row>
    <row r="5314" spans="1:4">
      <c r="A5314" s="68" t="s">
        <v>5250</v>
      </c>
      <c r="B5314" s="68" t="s">
        <v>26570</v>
      </c>
      <c r="C5314" s="68" t="s">
        <v>15</v>
      </c>
      <c r="D5314" t="str">
        <f t="shared" si="82"/>
        <v>un</v>
      </c>
    </row>
    <row r="5315" spans="1:4">
      <c r="A5315" s="68" t="s">
        <v>5251</v>
      </c>
      <c r="B5315" s="68" t="s">
        <v>26571</v>
      </c>
      <c r="C5315" s="68" t="s">
        <v>15</v>
      </c>
      <c r="D5315" t="str">
        <f t="shared" si="82"/>
        <v>un</v>
      </c>
    </row>
    <row r="5316" spans="1:4">
      <c r="A5316" s="68" t="s">
        <v>5252</v>
      </c>
      <c r="B5316" s="68" t="s">
        <v>26571</v>
      </c>
      <c r="C5316" s="68" t="s">
        <v>15</v>
      </c>
      <c r="D5316" t="str">
        <f t="shared" si="82"/>
        <v>un</v>
      </c>
    </row>
    <row r="5317" spans="1:4">
      <c r="A5317" s="68" t="s">
        <v>5253</v>
      </c>
      <c r="B5317" s="68" t="s">
        <v>26572</v>
      </c>
      <c r="C5317" s="68" t="s">
        <v>15</v>
      </c>
      <c r="D5317" t="str">
        <f t="shared" si="82"/>
        <v>un</v>
      </c>
    </row>
    <row r="5318" spans="1:4">
      <c r="A5318" s="68" t="s">
        <v>5254</v>
      </c>
      <c r="B5318" s="68" t="s">
        <v>26572</v>
      </c>
      <c r="C5318" s="68" t="s">
        <v>15</v>
      </c>
      <c r="D5318" t="str">
        <f t="shared" si="82"/>
        <v>un</v>
      </c>
    </row>
    <row r="5319" spans="1:4">
      <c r="A5319" s="68" t="s">
        <v>5255</v>
      </c>
      <c r="B5319" s="68" t="s">
        <v>26573</v>
      </c>
      <c r="C5319" s="68" t="s">
        <v>15</v>
      </c>
      <c r="D5319" t="str">
        <f t="shared" ref="D5319:D5382" si="83">LOWER(C5319)</f>
        <v>un</v>
      </c>
    </row>
    <row r="5320" spans="1:4">
      <c r="A5320" s="68" t="s">
        <v>5256</v>
      </c>
      <c r="B5320" s="68" t="s">
        <v>26573</v>
      </c>
      <c r="C5320" s="68" t="s">
        <v>15</v>
      </c>
      <c r="D5320" t="str">
        <f t="shared" si="83"/>
        <v>un</v>
      </c>
    </row>
    <row r="5321" spans="1:4">
      <c r="A5321" s="68" t="s">
        <v>5257</v>
      </c>
      <c r="B5321" s="68" t="s">
        <v>26574</v>
      </c>
      <c r="C5321" s="68" t="s">
        <v>15</v>
      </c>
      <c r="D5321" t="str">
        <f t="shared" si="83"/>
        <v>un</v>
      </c>
    </row>
    <row r="5322" spans="1:4">
      <c r="A5322" s="68" t="s">
        <v>5258</v>
      </c>
      <c r="B5322" s="68" t="s">
        <v>26574</v>
      </c>
      <c r="C5322" s="68" t="s">
        <v>15</v>
      </c>
      <c r="D5322" t="str">
        <f t="shared" si="83"/>
        <v>un</v>
      </c>
    </row>
    <row r="5323" spans="1:4">
      <c r="A5323" s="68" t="s">
        <v>5259</v>
      </c>
      <c r="B5323" s="68" t="s">
        <v>26575</v>
      </c>
      <c r="C5323" s="68" t="s">
        <v>15</v>
      </c>
      <c r="D5323" t="str">
        <f t="shared" si="83"/>
        <v>un</v>
      </c>
    </row>
    <row r="5324" spans="1:4">
      <c r="A5324" s="68" t="s">
        <v>5260</v>
      </c>
      <c r="B5324" s="68" t="s">
        <v>26575</v>
      </c>
      <c r="C5324" s="68" t="s">
        <v>15</v>
      </c>
      <c r="D5324" t="str">
        <f t="shared" si="83"/>
        <v>un</v>
      </c>
    </row>
    <row r="5325" spans="1:4">
      <c r="A5325" s="68" t="s">
        <v>5261</v>
      </c>
      <c r="B5325" s="68" t="s">
        <v>26576</v>
      </c>
      <c r="C5325" s="68" t="s">
        <v>15</v>
      </c>
      <c r="D5325" t="str">
        <f t="shared" si="83"/>
        <v>un</v>
      </c>
    </row>
    <row r="5326" spans="1:4">
      <c r="A5326" s="68" t="s">
        <v>5262</v>
      </c>
      <c r="B5326" s="68" t="s">
        <v>26576</v>
      </c>
      <c r="C5326" s="68" t="s">
        <v>15</v>
      </c>
      <c r="D5326" t="str">
        <f t="shared" si="83"/>
        <v>un</v>
      </c>
    </row>
    <row r="5327" spans="1:4">
      <c r="A5327" s="68" t="s">
        <v>5263</v>
      </c>
      <c r="B5327" s="68" t="s">
        <v>26577</v>
      </c>
      <c r="C5327" s="68" t="s">
        <v>15</v>
      </c>
      <c r="D5327" t="str">
        <f t="shared" si="83"/>
        <v>un</v>
      </c>
    </row>
    <row r="5328" spans="1:4">
      <c r="A5328" s="68" t="s">
        <v>5264</v>
      </c>
      <c r="B5328" s="68" t="s">
        <v>26577</v>
      </c>
      <c r="C5328" s="68" t="s">
        <v>15</v>
      </c>
      <c r="D5328" t="str">
        <f t="shared" si="83"/>
        <v>un</v>
      </c>
    </row>
    <row r="5329" spans="1:4">
      <c r="A5329" s="68" t="s">
        <v>5265</v>
      </c>
      <c r="B5329" s="68" t="s">
        <v>124</v>
      </c>
      <c r="C5329" s="68" t="s">
        <v>15</v>
      </c>
      <c r="D5329" t="str">
        <f t="shared" si="83"/>
        <v>un</v>
      </c>
    </row>
    <row r="5330" spans="1:4">
      <c r="A5330" s="68" t="s">
        <v>88</v>
      </c>
      <c r="B5330" s="68" t="s">
        <v>124</v>
      </c>
      <c r="C5330" s="68" t="s">
        <v>15</v>
      </c>
      <c r="D5330" t="str">
        <f t="shared" si="83"/>
        <v>un</v>
      </c>
    </row>
    <row r="5331" spans="1:4">
      <c r="A5331" s="68" t="s">
        <v>5266</v>
      </c>
      <c r="B5331" s="68" t="s">
        <v>26578</v>
      </c>
      <c r="C5331" s="68" t="s">
        <v>15</v>
      </c>
      <c r="D5331" t="str">
        <f t="shared" si="83"/>
        <v>un</v>
      </c>
    </row>
    <row r="5332" spans="1:4">
      <c r="A5332" s="68" t="s">
        <v>89</v>
      </c>
      <c r="B5332" s="68" t="s">
        <v>26578</v>
      </c>
      <c r="C5332" s="68" t="s">
        <v>15</v>
      </c>
      <c r="D5332" t="str">
        <f t="shared" si="83"/>
        <v>un</v>
      </c>
    </row>
    <row r="5333" spans="1:4">
      <c r="A5333" s="68" t="s">
        <v>5267</v>
      </c>
      <c r="B5333" s="68" t="s">
        <v>26579</v>
      </c>
      <c r="C5333" s="68" t="s">
        <v>15</v>
      </c>
      <c r="D5333" t="str">
        <f t="shared" si="83"/>
        <v>un</v>
      </c>
    </row>
    <row r="5334" spans="1:4">
      <c r="A5334" s="68" t="s">
        <v>5268</v>
      </c>
      <c r="B5334" s="68" t="s">
        <v>26579</v>
      </c>
      <c r="C5334" s="68" t="s">
        <v>15</v>
      </c>
      <c r="D5334" t="str">
        <f t="shared" si="83"/>
        <v>un</v>
      </c>
    </row>
    <row r="5335" spans="1:4">
      <c r="A5335" s="68" t="s">
        <v>5269</v>
      </c>
      <c r="B5335" s="68" t="s">
        <v>125</v>
      </c>
      <c r="C5335" s="68" t="s">
        <v>15</v>
      </c>
      <c r="D5335" t="str">
        <f t="shared" si="83"/>
        <v>un</v>
      </c>
    </row>
    <row r="5336" spans="1:4">
      <c r="A5336" s="68" t="s">
        <v>90</v>
      </c>
      <c r="B5336" s="68" t="s">
        <v>125</v>
      </c>
      <c r="C5336" s="68" t="s">
        <v>15</v>
      </c>
      <c r="D5336" t="str">
        <f t="shared" si="83"/>
        <v>un</v>
      </c>
    </row>
    <row r="5337" spans="1:4">
      <c r="A5337" s="68" t="s">
        <v>5270</v>
      </c>
      <c r="B5337" s="68" t="s">
        <v>26580</v>
      </c>
      <c r="C5337" s="68" t="s">
        <v>15</v>
      </c>
      <c r="D5337" t="str">
        <f t="shared" si="83"/>
        <v>un</v>
      </c>
    </row>
    <row r="5338" spans="1:4">
      <c r="A5338" s="68" t="s">
        <v>145</v>
      </c>
      <c r="B5338" s="68" t="s">
        <v>26580</v>
      </c>
      <c r="C5338" s="68" t="s">
        <v>15</v>
      </c>
      <c r="D5338" t="str">
        <f t="shared" si="83"/>
        <v>un</v>
      </c>
    </row>
    <row r="5339" spans="1:4">
      <c r="A5339" s="68" t="s">
        <v>5271</v>
      </c>
      <c r="B5339" s="68" t="s">
        <v>26581</v>
      </c>
      <c r="C5339" s="68" t="s">
        <v>15</v>
      </c>
      <c r="D5339" t="str">
        <f t="shared" si="83"/>
        <v>un</v>
      </c>
    </row>
    <row r="5340" spans="1:4">
      <c r="A5340" s="68" t="s">
        <v>5272</v>
      </c>
      <c r="B5340" s="68" t="s">
        <v>26581</v>
      </c>
      <c r="C5340" s="68" t="s">
        <v>15</v>
      </c>
      <c r="D5340" t="str">
        <f t="shared" si="83"/>
        <v>un</v>
      </c>
    </row>
    <row r="5341" spans="1:4">
      <c r="A5341" s="68" t="s">
        <v>5273</v>
      </c>
      <c r="B5341" s="68" t="s">
        <v>26582</v>
      </c>
      <c r="C5341" s="68" t="s">
        <v>15</v>
      </c>
      <c r="D5341" t="str">
        <f t="shared" si="83"/>
        <v>un</v>
      </c>
    </row>
    <row r="5342" spans="1:4">
      <c r="A5342" s="68" t="s">
        <v>146</v>
      </c>
      <c r="B5342" s="68" t="s">
        <v>26582</v>
      </c>
      <c r="C5342" s="68" t="s">
        <v>15</v>
      </c>
      <c r="D5342" t="str">
        <f t="shared" si="83"/>
        <v>un</v>
      </c>
    </row>
    <row r="5343" spans="1:4">
      <c r="A5343" s="68" t="s">
        <v>5274</v>
      </c>
      <c r="B5343" s="68" t="s">
        <v>26583</v>
      </c>
      <c r="C5343" s="68" t="s">
        <v>15</v>
      </c>
      <c r="D5343" t="str">
        <f t="shared" si="83"/>
        <v>un</v>
      </c>
    </row>
    <row r="5344" spans="1:4">
      <c r="A5344" s="68" t="s">
        <v>5275</v>
      </c>
      <c r="B5344" s="68" t="s">
        <v>26583</v>
      </c>
      <c r="C5344" s="68" t="s">
        <v>15</v>
      </c>
      <c r="D5344" t="str">
        <f t="shared" si="83"/>
        <v>un</v>
      </c>
    </row>
    <row r="5345" spans="1:4">
      <c r="A5345" s="68" t="s">
        <v>5276</v>
      </c>
      <c r="B5345" s="68" t="s">
        <v>26584</v>
      </c>
      <c r="C5345" s="68" t="s">
        <v>15</v>
      </c>
      <c r="D5345" t="str">
        <f t="shared" si="83"/>
        <v>un</v>
      </c>
    </row>
    <row r="5346" spans="1:4">
      <c r="A5346" s="68" t="s">
        <v>5277</v>
      </c>
      <c r="B5346" s="68" t="s">
        <v>26584</v>
      </c>
      <c r="C5346" s="68" t="s">
        <v>15</v>
      </c>
      <c r="D5346" t="str">
        <f t="shared" si="83"/>
        <v>un</v>
      </c>
    </row>
    <row r="5347" spans="1:4">
      <c r="A5347" s="68" t="s">
        <v>5278</v>
      </c>
      <c r="B5347" s="68" t="s">
        <v>26585</v>
      </c>
      <c r="C5347" s="68" t="s">
        <v>15</v>
      </c>
      <c r="D5347" t="str">
        <f t="shared" si="83"/>
        <v>un</v>
      </c>
    </row>
    <row r="5348" spans="1:4">
      <c r="A5348" s="68" t="s">
        <v>5279</v>
      </c>
      <c r="B5348" s="68" t="s">
        <v>26585</v>
      </c>
      <c r="C5348" s="68" t="s">
        <v>15</v>
      </c>
      <c r="D5348" t="str">
        <f t="shared" si="83"/>
        <v>un</v>
      </c>
    </row>
    <row r="5349" spans="1:4">
      <c r="A5349" s="68" t="s">
        <v>5280</v>
      </c>
      <c r="B5349" s="68" t="s">
        <v>26586</v>
      </c>
      <c r="C5349" s="68" t="s">
        <v>15</v>
      </c>
      <c r="D5349" t="str">
        <f t="shared" si="83"/>
        <v>un</v>
      </c>
    </row>
    <row r="5350" spans="1:4">
      <c r="A5350" s="68" t="s">
        <v>5281</v>
      </c>
      <c r="B5350" s="68" t="s">
        <v>26586</v>
      </c>
      <c r="C5350" s="68" t="s">
        <v>15</v>
      </c>
      <c r="D5350" t="str">
        <f t="shared" si="83"/>
        <v>un</v>
      </c>
    </row>
    <row r="5351" spans="1:4">
      <c r="A5351" s="68" t="s">
        <v>5282</v>
      </c>
      <c r="B5351" s="68" t="s">
        <v>26587</v>
      </c>
      <c r="C5351" s="68" t="s">
        <v>15</v>
      </c>
      <c r="D5351" t="str">
        <f t="shared" si="83"/>
        <v>un</v>
      </c>
    </row>
    <row r="5352" spans="1:4">
      <c r="A5352" s="68" t="s">
        <v>5283</v>
      </c>
      <c r="B5352" s="68" t="s">
        <v>26587</v>
      </c>
      <c r="C5352" s="68" t="s">
        <v>15</v>
      </c>
      <c r="D5352" t="str">
        <f t="shared" si="83"/>
        <v>un</v>
      </c>
    </row>
    <row r="5353" spans="1:4">
      <c r="A5353" s="68" t="s">
        <v>5284</v>
      </c>
      <c r="B5353" s="68" t="s">
        <v>26588</v>
      </c>
      <c r="C5353" s="68" t="s">
        <v>15</v>
      </c>
      <c r="D5353" t="str">
        <f t="shared" si="83"/>
        <v>un</v>
      </c>
    </row>
    <row r="5354" spans="1:4">
      <c r="A5354" s="68" t="s">
        <v>5285</v>
      </c>
      <c r="B5354" s="68" t="s">
        <v>26588</v>
      </c>
      <c r="C5354" s="68" t="s">
        <v>15</v>
      </c>
      <c r="D5354" t="str">
        <f t="shared" si="83"/>
        <v>un</v>
      </c>
    </row>
    <row r="5355" spans="1:4">
      <c r="A5355" s="68" t="s">
        <v>5286</v>
      </c>
      <c r="B5355" s="68" t="s">
        <v>26589</v>
      </c>
      <c r="C5355" s="68" t="s">
        <v>15</v>
      </c>
      <c r="D5355" t="str">
        <f t="shared" si="83"/>
        <v>un</v>
      </c>
    </row>
    <row r="5356" spans="1:4">
      <c r="A5356" s="68" t="s">
        <v>5287</v>
      </c>
      <c r="B5356" s="68" t="s">
        <v>26589</v>
      </c>
      <c r="C5356" s="68" t="s">
        <v>15</v>
      </c>
      <c r="D5356" t="str">
        <f t="shared" si="83"/>
        <v>un</v>
      </c>
    </row>
    <row r="5357" spans="1:4">
      <c r="A5357" s="68" t="s">
        <v>5288</v>
      </c>
      <c r="B5357" s="68" t="s">
        <v>26590</v>
      </c>
      <c r="C5357" s="68" t="s">
        <v>15</v>
      </c>
      <c r="D5357" t="str">
        <f t="shared" si="83"/>
        <v>un</v>
      </c>
    </row>
    <row r="5358" spans="1:4">
      <c r="A5358" s="68" t="s">
        <v>5289</v>
      </c>
      <c r="B5358" s="68" t="s">
        <v>26590</v>
      </c>
      <c r="C5358" s="68" t="s">
        <v>15</v>
      </c>
      <c r="D5358" t="str">
        <f t="shared" si="83"/>
        <v>un</v>
      </c>
    </row>
    <row r="5359" spans="1:4">
      <c r="A5359" s="68" t="s">
        <v>5290</v>
      </c>
      <c r="B5359" s="68" t="s">
        <v>26591</v>
      </c>
      <c r="C5359" s="68" t="s">
        <v>15</v>
      </c>
      <c r="D5359" t="str">
        <f t="shared" si="83"/>
        <v>un</v>
      </c>
    </row>
    <row r="5360" spans="1:4">
      <c r="A5360" s="68" t="s">
        <v>5291</v>
      </c>
      <c r="B5360" s="68" t="s">
        <v>26591</v>
      </c>
      <c r="C5360" s="68" t="s">
        <v>15</v>
      </c>
      <c r="D5360" t="str">
        <f t="shared" si="83"/>
        <v>un</v>
      </c>
    </row>
    <row r="5361" spans="1:4">
      <c r="A5361" s="68" t="s">
        <v>5292</v>
      </c>
      <c r="B5361" s="68" t="s">
        <v>26592</v>
      </c>
      <c r="C5361" s="68" t="s">
        <v>15</v>
      </c>
      <c r="D5361" t="str">
        <f t="shared" si="83"/>
        <v>un</v>
      </c>
    </row>
    <row r="5362" spans="1:4">
      <c r="A5362" s="68" t="s">
        <v>5293</v>
      </c>
      <c r="B5362" s="68" t="s">
        <v>26592</v>
      </c>
      <c r="C5362" s="68" t="s">
        <v>15</v>
      </c>
      <c r="D5362" t="str">
        <f t="shared" si="83"/>
        <v>un</v>
      </c>
    </row>
    <row r="5363" spans="1:4">
      <c r="A5363" s="68" t="s">
        <v>5294</v>
      </c>
      <c r="B5363" s="68" t="s">
        <v>26593</v>
      </c>
      <c r="C5363" s="68" t="s">
        <v>15</v>
      </c>
      <c r="D5363" t="str">
        <f t="shared" si="83"/>
        <v>un</v>
      </c>
    </row>
    <row r="5364" spans="1:4">
      <c r="A5364" s="68" t="s">
        <v>5295</v>
      </c>
      <c r="B5364" s="68" t="s">
        <v>26593</v>
      </c>
      <c r="C5364" s="68" t="s">
        <v>15</v>
      </c>
      <c r="D5364" t="str">
        <f t="shared" si="83"/>
        <v>un</v>
      </c>
    </row>
    <row r="5365" spans="1:4">
      <c r="A5365" s="68" t="s">
        <v>5296</v>
      </c>
      <c r="B5365" s="68" t="s">
        <v>26594</v>
      </c>
      <c r="C5365" s="68" t="s">
        <v>15</v>
      </c>
      <c r="D5365" t="str">
        <f t="shared" si="83"/>
        <v>un</v>
      </c>
    </row>
    <row r="5366" spans="1:4">
      <c r="A5366" s="68" t="s">
        <v>5297</v>
      </c>
      <c r="B5366" s="68" t="s">
        <v>26594</v>
      </c>
      <c r="C5366" s="68" t="s">
        <v>15</v>
      </c>
      <c r="D5366" t="str">
        <f t="shared" si="83"/>
        <v>un</v>
      </c>
    </row>
    <row r="5367" spans="1:4">
      <c r="A5367" s="68" t="s">
        <v>5298</v>
      </c>
      <c r="B5367" s="68" t="s">
        <v>26595</v>
      </c>
      <c r="C5367" s="68" t="s">
        <v>15</v>
      </c>
      <c r="D5367" t="str">
        <f t="shared" si="83"/>
        <v>un</v>
      </c>
    </row>
    <row r="5368" spans="1:4">
      <c r="A5368" s="68" t="s">
        <v>5299</v>
      </c>
      <c r="B5368" s="68" t="s">
        <v>26595</v>
      </c>
      <c r="C5368" s="68" t="s">
        <v>15</v>
      </c>
      <c r="D5368" t="str">
        <f t="shared" si="83"/>
        <v>un</v>
      </c>
    </row>
    <row r="5369" spans="1:4">
      <c r="A5369" s="68" t="s">
        <v>5300</v>
      </c>
      <c r="B5369" s="68" t="s">
        <v>26596</v>
      </c>
      <c r="C5369" s="68" t="s">
        <v>15</v>
      </c>
      <c r="D5369" t="str">
        <f t="shared" si="83"/>
        <v>un</v>
      </c>
    </row>
    <row r="5370" spans="1:4">
      <c r="A5370" s="68" t="s">
        <v>5301</v>
      </c>
      <c r="B5370" s="68" t="s">
        <v>26596</v>
      </c>
      <c r="C5370" s="68" t="s">
        <v>15</v>
      </c>
      <c r="D5370" t="str">
        <f t="shared" si="83"/>
        <v>un</v>
      </c>
    </row>
    <row r="5371" spans="1:4">
      <c r="A5371" s="68" t="s">
        <v>5302</v>
      </c>
      <c r="B5371" s="68" t="s">
        <v>26597</v>
      </c>
      <c r="C5371" s="68" t="s">
        <v>15</v>
      </c>
      <c r="D5371" t="str">
        <f t="shared" si="83"/>
        <v>un</v>
      </c>
    </row>
    <row r="5372" spans="1:4">
      <c r="A5372" s="68" t="s">
        <v>5303</v>
      </c>
      <c r="B5372" s="68" t="s">
        <v>26597</v>
      </c>
      <c r="C5372" s="68" t="s">
        <v>15</v>
      </c>
      <c r="D5372" t="str">
        <f t="shared" si="83"/>
        <v>un</v>
      </c>
    </row>
    <row r="5373" spans="1:4">
      <c r="A5373" s="68" t="s">
        <v>5304</v>
      </c>
      <c r="B5373" s="68" t="s">
        <v>26598</v>
      </c>
      <c r="C5373" s="68" t="s">
        <v>15</v>
      </c>
      <c r="D5373" t="str">
        <f t="shared" si="83"/>
        <v>un</v>
      </c>
    </row>
    <row r="5374" spans="1:4">
      <c r="A5374" s="68" t="s">
        <v>5305</v>
      </c>
      <c r="B5374" s="68" t="s">
        <v>26598</v>
      </c>
      <c r="C5374" s="68" t="s">
        <v>15</v>
      </c>
      <c r="D5374" t="str">
        <f t="shared" si="83"/>
        <v>un</v>
      </c>
    </row>
    <row r="5375" spans="1:4">
      <c r="A5375" s="68" t="s">
        <v>5306</v>
      </c>
      <c r="B5375" s="68" t="s">
        <v>26599</v>
      </c>
      <c r="C5375" s="68" t="s">
        <v>15</v>
      </c>
      <c r="D5375" t="str">
        <f t="shared" si="83"/>
        <v>un</v>
      </c>
    </row>
    <row r="5376" spans="1:4">
      <c r="A5376" s="68" t="s">
        <v>5307</v>
      </c>
      <c r="B5376" s="68" t="s">
        <v>26599</v>
      </c>
      <c r="C5376" s="68" t="s">
        <v>15</v>
      </c>
      <c r="D5376" t="str">
        <f t="shared" si="83"/>
        <v>un</v>
      </c>
    </row>
    <row r="5377" spans="1:4">
      <c r="A5377" s="68" t="s">
        <v>5308</v>
      </c>
      <c r="B5377" s="68" t="s">
        <v>26600</v>
      </c>
      <c r="C5377" s="68" t="s">
        <v>15</v>
      </c>
      <c r="D5377" t="str">
        <f t="shared" si="83"/>
        <v>un</v>
      </c>
    </row>
    <row r="5378" spans="1:4">
      <c r="A5378" s="68" t="s">
        <v>5309</v>
      </c>
      <c r="B5378" s="68" t="s">
        <v>26600</v>
      </c>
      <c r="C5378" s="68" t="s">
        <v>15</v>
      </c>
      <c r="D5378" t="str">
        <f t="shared" si="83"/>
        <v>un</v>
      </c>
    </row>
    <row r="5379" spans="1:4">
      <c r="A5379" s="68" t="s">
        <v>5310</v>
      </c>
      <c r="B5379" s="68" t="s">
        <v>26601</v>
      </c>
      <c r="C5379" s="68" t="s">
        <v>15</v>
      </c>
      <c r="D5379" t="str">
        <f t="shared" si="83"/>
        <v>un</v>
      </c>
    </row>
    <row r="5380" spans="1:4">
      <c r="A5380" s="68" t="s">
        <v>5311</v>
      </c>
      <c r="B5380" s="68" t="s">
        <v>26601</v>
      </c>
      <c r="C5380" s="68" t="s">
        <v>15</v>
      </c>
      <c r="D5380" t="str">
        <f t="shared" si="83"/>
        <v>un</v>
      </c>
    </row>
    <row r="5381" spans="1:4">
      <c r="A5381" s="68" t="s">
        <v>5312</v>
      </c>
      <c r="B5381" s="68" t="s">
        <v>26602</v>
      </c>
      <c r="C5381" s="68" t="s">
        <v>15</v>
      </c>
      <c r="D5381" t="str">
        <f t="shared" si="83"/>
        <v>un</v>
      </c>
    </row>
    <row r="5382" spans="1:4">
      <c r="A5382" s="68" t="s">
        <v>5313</v>
      </c>
      <c r="B5382" s="68" t="s">
        <v>26602</v>
      </c>
      <c r="C5382" s="68" t="s">
        <v>15</v>
      </c>
      <c r="D5382" t="str">
        <f t="shared" si="83"/>
        <v>un</v>
      </c>
    </row>
    <row r="5383" spans="1:4">
      <c r="A5383" s="68" t="s">
        <v>5314</v>
      </c>
      <c r="B5383" s="68" t="s">
        <v>26603</v>
      </c>
      <c r="C5383" s="68" t="s">
        <v>15</v>
      </c>
      <c r="D5383" t="str">
        <f t="shared" ref="D5383:D5446" si="84">LOWER(C5383)</f>
        <v>un</v>
      </c>
    </row>
    <row r="5384" spans="1:4">
      <c r="A5384" s="68" t="s">
        <v>5315</v>
      </c>
      <c r="B5384" s="68" t="s">
        <v>26603</v>
      </c>
      <c r="C5384" s="68" t="s">
        <v>15</v>
      </c>
      <c r="D5384" t="str">
        <f t="shared" si="84"/>
        <v>un</v>
      </c>
    </row>
    <row r="5385" spans="1:4">
      <c r="A5385" s="68" t="s">
        <v>5316</v>
      </c>
      <c r="B5385" s="68" t="s">
        <v>26604</v>
      </c>
      <c r="C5385" s="68" t="s">
        <v>15</v>
      </c>
      <c r="D5385" t="str">
        <f t="shared" si="84"/>
        <v>un</v>
      </c>
    </row>
    <row r="5386" spans="1:4">
      <c r="A5386" s="68" t="s">
        <v>5317</v>
      </c>
      <c r="B5386" s="68" t="s">
        <v>26604</v>
      </c>
      <c r="C5386" s="68" t="s">
        <v>15</v>
      </c>
      <c r="D5386" t="str">
        <f t="shared" si="84"/>
        <v>un</v>
      </c>
    </row>
    <row r="5387" spans="1:4">
      <c r="A5387" s="68" t="s">
        <v>5318</v>
      </c>
      <c r="B5387" s="68" t="s">
        <v>26605</v>
      </c>
      <c r="C5387" s="68" t="s">
        <v>15</v>
      </c>
      <c r="D5387" t="str">
        <f t="shared" si="84"/>
        <v>un</v>
      </c>
    </row>
    <row r="5388" spans="1:4">
      <c r="A5388" s="68" t="s">
        <v>5319</v>
      </c>
      <c r="B5388" s="68" t="s">
        <v>26605</v>
      </c>
      <c r="C5388" s="68" t="s">
        <v>15</v>
      </c>
      <c r="D5388" t="str">
        <f t="shared" si="84"/>
        <v>un</v>
      </c>
    </row>
    <row r="5389" spans="1:4">
      <c r="A5389" s="68" t="s">
        <v>5320</v>
      </c>
      <c r="B5389" s="68" t="s">
        <v>26606</v>
      </c>
      <c r="C5389" s="68" t="s">
        <v>15</v>
      </c>
      <c r="D5389" t="str">
        <f t="shared" si="84"/>
        <v>un</v>
      </c>
    </row>
    <row r="5390" spans="1:4">
      <c r="A5390" s="68" t="s">
        <v>5321</v>
      </c>
      <c r="B5390" s="68" t="s">
        <v>26606</v>
      </c>
      <c r="C5390" s="68" t="s">
        <v>15</v>
      </c>
      <c r="D5390" t="str">
        <f t="shared" si="84"/>
        <v>un</v>
      </c>
    </row>
    <row r="5391" spans="1:4">
      <c r="A5391" s="68" t="s">
        <v>5322</v>
      </c>
      <c r="B5391" s="68" t="s">
        <v>26607</v>
      </c>
      <c r="C5391" s="68" t="s">
        <v>15</v>
      </c>
      <c r="D5391" t="str">
        <f t="shared" si="84"/>
        <v>un</v>
      </c>
    </row>
    <row r="5392" spans="1:4">
      <c r="A5392" s="68" t="s">
        <v>5323</v>
      </c>
      <c r="B5392" s="68" t="s">
        <v>26607</v>
      </c>
      <c r="C5392" s="68" t="s">
        <v>15</v>
      </c>
      <c r="D5392" t="str">
        <f t="shared" si="84"/>
        <v>un</v>
      </c>
    </row>
    <row r="5393" spans="1:4">
      <c r="A5393" s="68" t="s">
        <v>5324</v>
      </c>
      <c r="B5393" s="68" t="s">
        <v>26608</v>
      </c>
      <c r="C5393" s="68" t="s">
        <v>15</v>
      </c>
      <c r="D5393" t="str">
        <f t="shared" si="84"/>
        <v>un</v>
      </c>
    </row>
    <row r="5394" spans="1:4">
      <c r="A5394" s="68" t="s">
        <v>5325</v>
      </c>
      <c r="B5394" s="68" t="s">
        <v>26608</v>
      </c>
      <c r="C5394" s="68" t="s">
        <v>15</v>
      </c>
      <c r="D5394" t="str">
        <f t="shared" si="84"/>
        <v>un</v>
      </c>
    </row>
    <row r="5395" spans="1:4">
      <c r="A5395" s="68" t="s">
        <v>5326</v>
      </c>
      <c r="B5395" s="68" t="s">
        <v>26609</v>
      </c>
      <c r="C5395" s="68" t="s">
        <v>15</v>
      </c>
      <c r="D5395" t="str">
        <f t="shared" si="84"/>
        <v>un</v>
      </c>
    </row>
    <row r="5396" spans="1:4">
      <c r="A5396" s="68" t="s">
        <v>5327</v>
      </c>
      <c r="B5396" s="68" t="s">
        <v>26609</v>
      </c>
      <c r="C5396" s="68" t="s">
        <v>15</v>
      </c>
      <c r="D5396" t="str">
        <f t="shared" si="84"/>
        <v>un</v>
      </c>
    </row>
    <row r="5397" spans="1:4">
      <c r="A5397" s="68" t="s">
        <v>5328</v>
      </c>
      <c r="B5397" s="68" t="s">
        <v>26610</v>
      </c>
      <c r="C5397" s="68" t="s">
        <v>15</v>
      </c>
      <c r="D5397" t="str">
        <f t="shared" si="84"/>
        <v>un</v>
      </c>
    </row>
    <row r="5398" spans="1:4">
      <c r="A5398" s="68" t="s">
        <v>5329</v>
      </c>
      <c r="B5398" s="68" t="s">
        <v>26610</v>
      </c>
      <c r="C5398" s="68" t="s">
        <v>15</v>
      </c>
      <c r="D5398" t="str">
        <f t="shared" si="84"/>
        <v>un</v>
      </c>
    </row>
    <row r="5399" spans="1:4">
      <c r="A5399" s="68" t="s">
        <v>5330</v>
      </c>
      <c r="B5399" s="68" t="s">
        <v>26611</v>
      </c>
      <c r="C5399" s="68" t="s">
        <v>15</v>
      </c>
      <c r="D5399" t="str">
        <f t="shared" si="84"/>
        <v>un</v>
      </c>
    </row>
    <row r="5400" spans="1:4">
      <c r="A5400" s="68" t="s">
        <v>5331</v>
      </c>
      <c r="B5400" s="68" t="s">
        <v>26611</v>
      </c>
      <c r="C5400" s="68" t="s">
        <v>15</v>
      </c>
      <c r="D5400" t="str">
        <f t="shared" si="84"/>
        <v>un</v>
      </c>
    </row>
    <row r="5401" spans="1:4">
      <c r="A5401" s="68" t="s">
        <v>5332</v>
      </c>
      <c r="B5401" s="68" t="s">
        <v>26612</v>
      </c>
      <c r="C5401" s="68" t="s">
        <v>15</v>
      </c>
      <c r="D5401" t="str">
        <f t="shared" si="84"/>
        <v>un</v>
      </c>
    </row>
    <row r="5402" spans="1:4">
      <c r="A5402" s="68" t="s">
        <v>5333</v>
      </c>
      <c r="B5402" s="68" t="s">
        <v>26612</v>
      </c>
      <c r="C5402" s="68" t="s">
        <v>15</v>
      </c>
      <c r="D5402" t="str">
        <f t="shared" si="84"/>
        <v>un</v>
      </c>
    </row>
    <row r="5403" spans="1:4">
      <c r="A5403" s="68" t="s">
        <v>5334</v>
      </c>
      <c r="B5403" s="68" t="s">
        <v>26613</v>
      </c>
      <c r="C5403" s="68" t="s">
        <v>15</v>
      </c>
      <c r="D5403" t="str">
        <f t="shared" si="84"/>
        <v>un</v>
      </c>
    </row>
    <row r="5404" spans="1:4">
      <c r="A5404" s="68" t="s">
        <v>5335</v>
      </c>
      <c r="B5404" s="68" t="s">
        <v>26613</v>
      </c>
      <c r="C5404" s="68" t="s">
        <v>15</v>
      </c>
      <c r="D5404" t="str">
        <f t="shared" si="84"/>
        <v>un</v>
      </c>
    </row>
    <row r="5405" spans="1:4">
      <c r="A5405" s="68" t="s">
        <v>5336</v>
      </c>
      <c r="B5405" s="68" t="s">
        <v>26614</v>
      </c>
      <c r="C5405" s="68" t="s">
        <v>15</v>
      </c>
      <c r="D5405" t="str">
        <f t="shared" si="84"/>
        <v>un</v>
      </c>
    </row>
    <row r="5406" spans="1:4">
      <c r="A5406" s="68" t="s">
        <v>5337</v>
      </c>
      <c r="B5406" s="68" t="s">
        <v>26614</v>
      </c>
      <c r="C5406" s="68" t="s">
        <v>15</v>
      </c>
      <c r="D5406" t="str">
        <f t="shared" si="84"/>
        <v>un</v>
      </c>
    </row>
    <row r="5407" spans="1:4">
      <c r="A5407" s="68" t="s">
        <v>5338</v>
      </c>
      <c r="B5407" s="68" t="s">
        <v>26615</v>
      </c>
      <c r="C5407" s="68" t="s">
        <v>15</v>
      </c>
      <c r="D5407" t="str">
        <f t="shared" si="84"/>
        <v>un</v>
      </c>
    </row>
    <row r="5408" spans="1:4">
      <c r="A5408" s="68" t="s">
        <v>5339</v>
      </c>
      <c r="B5408" s="68" t="s">
        <v>26615</v>
      </c>
      <c r="C5408" s="68" t="s">
        <v>15</v>
      </c>
      <c r="D5408" t="str">
        <f t="shared" si="84"/>
        <v>un</v>
      </c>
    </row>
    <row r="5409" spans="1:4">
      <c r="A5409" s="68" t="s">
        <v>5340</v>
      </c>
      <c r="B5409" s="68" t="s">
        <v>26616</v>
      </c>
      <c r="C5409" s="68" t="s">
        <v>15</v>
      </c>
      <c r="D5409" t="str">
        <f t="shared" si="84"/>
        <v>un</v>
      </c>
    </row>
    <row r="5410" spans="1:4">
      <c r="A5410" s="68" t="s">
        <v>5341</v>
      </c>
      <c r="B5410" s="68" t="s">
        <v>26616</v>
      </c>
      <c r="C5410" s="68" t="s">
        <v>15</v>
      </c>
      <c r="D5410" t="str">
        <f t="shared" si="84"/>
        <v>un</v>
      </c>
    </row>
    <row r="5411" spans="1:4">
      <c r="A5411" s="68" t="s">
        <v>5342</v>
      </c>
      <c r="B5411" s="68" t="s">
        <v>26617</v>
      </c>
      <c r="C5411" s="68" t="s">
        <v>15</v>
      </c>
      <c r="D5411" t="str">
        <f t="shared" si="84"/>
        <v>un</v>
      </c>
    </row>
    <row r="5412" spans="1:4">
      <c r="A5412" s="68" t="s">
        <v>5343</v>
      </c>
      <c r="B5412" s="68" t="s">
        <v>26617</v>
      </c>
      <c r="C5412" s="68" t="s">
        <v>15</v>
      </c>
      <c r="D5412" t="str">
        <f t="shared" si="84"/>
        <v>un</v>
      </c>
    </row>
    <row r="5413" spans="1:4">
      <c r="A5413" s="68" t="s">
        <v>5344</v>
      </c>
      <c r="B5413" s="68" t="s">
        <v>26618</v>
      </c>
      <c r="C5413" s="68" t="s">
        <v>15</v>
      </c>
      <c r="D5413" t="str">
        <f t="shared" si="84"/>
        <v>un</v>
      </c>
    </row>
    <row r="5414" spans="1:4">
      <c r="A5414" s="68" t="s">
        <v>5345</v>
      </c>
      <c r="B5414" s="68" t="s">
        <v>26618</v>
      </c>
      <c r="C5414" s="68" t="s">
        <v>15</v>
      </c>
      <c r="D5414" t="str">
        <f t="shared" si="84"/>
        <v>un</v>
      </c>
    </row>
    <row r="5415" spans="1:4">
      <c r="A5415" s="68" t="s">
        <v>5346</v>
      </c>
      <c r="B5415" s="68" t="s">
        <v>26619</v>
      </c>
      <c r="C5415" s="68" t="s">
        <v>15</v>
      </c>
      <c r="D5415" t="str">
        <f t="shared" si="84"/>
        <v>un</v>
      </c>
    </row>
    <row r="5416" spans="1:4">
      <c r="A5416" s="68" t="s">
        <v>5347</v>
      </c>
      <c r="B5416" s="68" t="s">
        <v>26619</v>
      </c>
      <c r="C5416" s="68" t="s">
        <v>15</v>
      </c>
      <c r="D5416" t="str">
        <f t="shared" si="84"/>
        <v>un</v>
      </c>
    </row>
    <row r="5417" spans="1:4">
      <c r="A5417" s="68" t="s">
        <v>5348</v>
      </c>
      <c r="B5417" s="68" t="s">
        <v>26620</v>
      </c>
      <c r="C5417" s="68" t="s">
        <v>15</v>
      </c>
      <c r="D5417" t="str">
        <f t="shared" si="84"/>
        <v>un</v>
      </c>
    </row>
    <row r="5418" spans="1:4">
      <c r="A5418" s="68" t="s">
        <v>5349</v>
      </c>
      <c r="B5418" s="68" t="s">
        <v>26620</v>
      </c>
      <c r="C5418" s="68" t="s">
        <v>15</v>
      </c>
      <c r="D5418" t="str">
        <f t="shared" si="84"/>
        <v>un</v>
      </c>
    </row>
    <row r="5419" spans="1:4">
      <c r="A5419" s="68" t="s">
        <v>5350</v>
      </c>
      <c r="B5419" s="68" t="s">
        <v>26621</v>
      </c>
      <c r="C5419" s="68" t="s">
        <v>15</v>
      </c>
      <c r="D5419" t="str">
        <f t="shared" si="84"/>
        <v>un</v>
      </c>
    </row>
    <row r="5420" spans="1:4">
      <c r="A5420" s="68" t="s">
        <v>5351</v>
      </c>
      <c r="B5420" s="68" t="s">
        <v>26621</v>
      </c>
      <c r="C5420" s="68" t="s">
        <v>15</v>
      </c>
      <c r="D5420" t="str">
        <f t="shared" si="84"/>
        <v>un</v>
      </c>
    </row>
    <row r="5421" spans="1:4">
      <c r="A5421" s="68" t="s">
        <v>5352</v>
      </c>
      <c r="B5421" s="68" t="s">
        <v>26622</v>
      </c>
      <c r="C5421" s="68" t="s">
        <v>15</v>
      </c>
      <c r="D5421" t="str">
        <f t="shared" si="84"/>
        <v>un</v>
      </c>
    </row>
    <row r="5422" spans="1:4">
      <c r="A5422" s="68" t="s">
        <v>5353</v>
      </c>
      <c r="B5422" s="68" t="s">
        <v>26622</v>
      </c>
      <c r="C5422" s="68" t="s">
        <v>15</v>
      </c>
      <c r="D5422" t="str">
        <f t="shared" si="84"/>
        <v>un</v>
      </c>
    </row>
    <row r="5423" spans="1:4">
      <c r="A5423" s="68" t="s">
        <v>5354</v>
      </c>
      <c r="B5423" s="68" t="s">
        <v>26623</v>
      </c>
      <c r="C5423" s="68" t="s">
        <v>15</v>
      </c>
      <c r="D5423" t="str">
        <f t="shared" si="84"/>
        <v>un</v>
      </c>
    </row>
    <row r="5424" spans="1:4">
      <c r="A5424" s="68" t="s">
        <v>5355</v>
      </c>
      <c r="B5424" s="68" t="s">
        <v>26623</v>
      </c>
      <c r="C5424" s="68" t="s">
        <v>15</v>
      </c>
      <c r="D5424" t="str">
        <f t="shared" si="84"/>
        <v>un</v>
      </c>
    </row>
    <row r="5425" spans="1:4">
      <c r="A5425" s="68" t="s">
        <v>5356</v>
      </c>
      <c r="B5425" s="68" t="s">
        <v>26624</v>
      </c>
      <c r="C5425" s="68" t="s">
        <v>15</v>
      </c>
      <c r="D5425" t="str">
        <f t="shared" si="84"/>
        <v>un</v>
      </c>
    </row>
    <row r="5426" spans="1:4">
      <c r="A5426" s="68" t="s">
        <v>5357</v>
      </c>
      <c r="B5426" s="68" t="s">
        <v>26624</v>
      </c>
      <c r="C5426" s="68" t="s">
        <v>15</v>
      </c>
      <c r="D5426" t="str">
        <f t="shared" si="84"/>
        <v>un</v>
      </c>
    </row>
    <row r="5427" spans="1:4">
      <c r="A5427" s="68" t="s">
        <v>5358</v>
      </c>
      <c r="B5427" s="68" t="s">
        <v>26625</v>
      </c>
      <c r="C5427" s="68" t="s">
        <v>15</v>
      </c>
      <c r="D5427" t="str">
        <f t="shared" si="84"/>
        <v>un</v>
      </c>
    </row>
    <row r="5428" spans="1:4">
      <c r="A5428" s="68" t="s">
        <v>5359</v>
      </c>
      <c r="B5428" s="68" t="s">
        <v>26625</v>
      </c>
      <c r="C5428" s="68" t="s">
        <v>15</v>
      </c>
      <c r="D5428" t="str">
        <f t="shared" si="84"/>
        <v>un</v>
      </c>
    </row>
    <row r="5429" spans="1:4">
      <c r="A5429" s="68" t="s">
        <v>5360</v>
      </c>
      <c r="B5429" s="68" t="s">
        <v>26626</v>
      </c>
      <c r="C5429" s="68" t="s">
        <v>15</v>
      </c>
      <c r="D5429" t="str">
        <f t="shared" si="84"/>
        <v>un</v>
      </c>
    </row>
    <row r="5430" spans="1:4">
      <c r="A5430" s="68" t="s">
        <v>5361</v>
      </c>
      <c r="B5430" s="68" t="s">
        <v>26626</v>
      </c>
      <c r="C5430" s="68" t="s">
        <v>15</v>
      </c>
      <c r="D5430" t="str">
        <f t="shared" si="84"/>
        <v>un</v>
      </c>
    </row>
    <row r="5431" spans="1:4">
      <c r="A5431" s="68" t="s">
        <v>5362</v>
      </c>
      <c r="B5431" s="68" t="s">
        <v>26627</v>
      </c>
      <c r="C5431" s="68" t="s">
        <v>15</v>
      </c>
      <c r="D5431" t="str">
        <f t="shared" si="84"/>
        <v>un</v>
      </c>
    </row>
    <row r="5432" spans="1:4">
      <c r="A5432" s="68" t="s">
        <v>5363</v>
      </c>
      <c r="B5432" s="68" t="s">
        <v>26627</v>
      </c>
      <c r="C5432" s="68" t="s">
        <v>15</v>
      </c>
      <c r="D5432" t="str">
        <f t="shared" si="84"/>
        <v>un</v>
      </c>
    </row>
    <row r="5433" spans="1:4">
      <c r="A5433" s="68" t="s">
        <v>5364</v>
      </c>
      <c r="B5433" s="68" t="s">
        <v>26628</v>
      </c>
      <c r="C5433" s="68" t="s">
        <v>15</v>
      </c>
      <c r="D5433" t="str">
        <f t="shared" si="84"/>
        <v>un</v>
      </c>
    </row>
    <row r="5434" spans="1:4">
      <c r="A5434" s="68" t="s">
        <v>5365</v>
      </c>
      <c r="B5434" s="68" t="s">
        <v>26628</v>
      </c>
      <c r="C5434" s="68" t="s">
        <v>15</v>
      </c>
      <c r="D5434" t="str">
        <f t="shared" si="84"/>
        <v>un</v>
      </c>
    </row>
    <row r="5435" spans="1:4">
      <c r="A5435" s="68" t="s">
        <v>5366</v>
      </c>
      <c r="B5435" s="68" t="s">
        <v>26629</v>
      </c>
      <c r="C5435" s="68" t="s">
        <v>15</v>
      </c>
      <c r="D5435" t="str">
        <f t="shared" si="84"/>
        <v>un</v>
      </c>
    </row>
    <row r="5436" spans="1:4">
      <c r="A5436" s="68" t="s">
        <v>5367</v>
      </c>
      <c r="B5436" s="68" t="s">
        <v>26629</v>
      </c>
      <c r="C5436" s="68" t="s">
        <v>15</v>
      </c>
      <c r="D5436" t="str">
        <f t="shared" si="84"/>
        <v>un</v>
      </c>
    </row>
    <row r="5437" spans="1:4">
      <c r="A5437" s="68" t="s">
        <v>5368</v>
      </c>
      <c r="B5437" s="68" t="s">
        <v>26630</v>
      </c>
      <c r="C5437" s="68" t="s">
        <v>15</v>
      </c>
      <c r="D5437" t="str">
        <f t="shared" si="84"/>
        <v>un</v>
      </c>
    </row>
    <row r="5438" spans="1:4">
      <c r="A5438" s="68" t="s">
        <v>5369</v>
      </c>
      <c r="B5438" s="68" t="s">
        <v>26630</v>
      </c>
      <c r="C5438" s="68" t="s">
        <v>15</v>
      </c>
      <c r="D5438" t="str">
        <f t="shared" si="84"/>
        <v>un</v>
      </c>
    </row>
    <row r="5439" spans="1:4">
      <c r="A5439" s="68" t="s">
        <v>5370</v>
      </c>
      <c r="B5439" s="68" t="s">
        <v>26631</v>
      </c>
      <c r="C5439" s="68" t="s">
        <v>15</v>
      </c>
      <c r="D5439" t="str">
        <f t="shared" si="84"/>
        <v>un</v>
      </c>
    </row>
    <row r="5440" spans="1:4">
      <c r="A5440" s="68" t="s">
        <v>5371</v>
      </c>
      <c r="B5440" s="68" t="s">
        <v>26631</v>
      </c>
      <c r="C5440" s="68" t="s">
        <v>15</v>
      </c>
      <c r="D5440" t="str">
        <f t="shared" si="84"/>
        <v>un</v>
      </c>
    </row>
    <row r="5441" spans="1:4">
      <c r="A5441" s="68" t="s">
        <v>5372</v>
      </c>
      <c r="B5441" s="68" t="s">
        <v>26632</v>
      </c>
      <c r="C5441" s="68" t="s">
        <v>15</v>
      </c>
      <c r="D5441" t="str">
        <f t="shared" si="84"/>
        <v>un</v>
      </c>
    </row>
    <row r="5442" spans="1:4">
      <c r="A5442" s="68" t="s">
        <v>5373</v>
      </c>
      <c r="B5442" s="68" t="s">
        <v>26632</v>
      </c>
      <c r="C5442" s="68" t="s">
        <v>15</v>
      </c>
      <c r="D5442" t="str">
        <f t="shared" si="84"/>
        <v>un</v>
      </c>
    </row>
    <row r="5443" spans="1:4">
      <c r="A5443" s="68" t="s">
        <v>5374</v>
      </c>
      <c r="B5443" s="68" t="s">
        <v>26633</v>
      </c>
      <c r="C5443" s="68" t="s">
        <v>15</v>
      </c>
      <c r="D5443" t="str">
        <f t="shared" si="84"/>
        <v>un</v>
      </c>
    </row>
    <row r="5444" spans="1:4">
      <c r="A5444" s="68" t="s">
        <v>5375</v>
      </c>
      <c r="B5444" s="68" t="s">
        <v>26633</v>
      </c>
      <c r="C5444" s="68" t="s">
        <v>15</v>
      </c>
      <c r="D5444" t="str">
        <f t="shared" si="84"/>
        <v>un</v>
      </c>
    </row>
    <row r="5445" spans="1:4">
      <c r="A5445" s="68" t="s">
        <v>5376</v>
      </c>
      <c r="B5445" s="68" t="s">
        <v>26634</v>
      </c>
      <c r="C5445" s="68" t="s">
        <v>15</v>
      </c>
      <c r="D5445" t="str">
        <f t="shared" si="84"/>
        <v>un</v>
      </c>
    </row>
    <row r="5446" spans="1:4">
      <c r="A5446" s="68" t="s">
        <v>5377</v>
      </c>
      <c r="B5446" s="68" t="s">
        <v>26634</v>
      </c>
      <c r="C5446" s="68" t="s">
        <v>15</v>
      </c>
      <c r="D5446" t="str">
        <f t="shared" si="84"/>
        <v>un</v>
      </c>
    </row>
    <row r="5447" spans="1:4">
      <c r="A5447" s="68" t="s">
        <v>5378</v>
      </c>
      <c r="B5447" s="68" t="s">
        <v>26635</v>
      </c>
      <c r="C5447" s="68" t="s">
        <v>15</v>
      </c>
      <c r="D5447" t="str">
        <f t="shared" ref="D5447:D5510" si="85">LOWER(C5447)</f>
        <v>un</v>
      </c>
    </row>
    <row r="5448" spans="1:4">
      <c r="A5448" s="68" t="s">
        <v>5379</v>
      </c>
      <c r="B5448" s="68" t="s">
        <v>26635</v>
      </c>
      <c r="C5448" s="68" t="s">
        <v>15</v>
      </c>
      <c r="D5448" t="str">
        <f t="shared" si="85"/>
        <v>un</v>
      </c>
    </row>
    <row r="5449" spans="1:4">
      <c r="A5449" s="68" t="s">
        <v>5380</v>
      </c>
      <c r="B5449" s="68" t="s">
        <v>26636</v>
      </c>
      <c r="C5449" s="68" t="s">
        <v>15</v>
      </c>
      <c r="D5449" t="str">
        <f t="shared" si="85"/>
        <v>un</v>
      </c>
    </row>
    <row r="5450" spans="1:4">
      <c r="A5450" s="68" t="s">
        <v>5381</v>
      </c>
      <c r="B5450" s="68" t="s">
        <v>26636</v>
      </c>
      <c r="C5450" s="68" t="s">
        <v>15</v>
      </c>
      <c r="D5450" t="str">
        <f t="shared" si="85"/>
        <v>un</v>
      </c>
    </row>
    <row r="5451" spans="1:4">
      <c r="A5451" s="68" t="s">
        <v>5382</v>
      </c>
      <c r="B5451" s="68" t="s">
        <v>26637</v>
      </c>
      <c r="C5451" s="68" t="s">
        <v>15</v>
      </c>
      <c r="D5451" t="str">
        <f t="shared" si="85"/>
        <v>un</v>
      </c>
    </row>
    <row r="5452" spans="1:4">
      <c r="A5452" s="68" t="s">
        <v>5383</v>
      </c>
      <c r="B5452" s="68" t="s">
        <v>26637</v>
      </c>
      <c r="C5452" s="68" t="s">
        <v>15</v>
      </c>
      <c r="D5452" t="str">
        <f t="shared" si="85"/>
        <v>un</v>
      </c>
    </row>
    <row r="5453" spans="1:4">
      <c r="A5453" s="68" t="s">
        <v>5384</v>
      </c>
      <c r="B5453" s="68" t="s">
        <v>26638</v>
      </c>
      <c r="C5453" s="68" t="s">
        <v>15</v>
      </c>
      <c r="D5453" t="str">
        <f t="shared" si="85"/>
        <v>un</v>
      </c>
    </row>
    <row r="5454" spans="1:4">
      <c r="A5454" s="68" t="s">
        <v>5385</v>
      </c>
      <c r="B5454" s="68" t="s">
        <v>26638</v>
      </c>
      <c r="C5454" s="68" t="s">
        <v>15</v>
      </c>
      <c r="D5454" t="str">
        <f t="shared" si="85"/>
        <v>un</v>
      </c>
    </row>
    <row r="5455" spans="1:4">
      <c r="A5455" s="68" t="s">
        <v>5386</v>
      </c>
      <c r="B5455" s="68" t="s">
        <v>26639</v>
      </c>
      <c r="C5455" s="68" t="s">
        <v>15</v>
      </c>
      <c r="D5455" t="str">
        <f t="shared" si="85"/>
        <v>un</v>
      </c>
    </row>
    <row r="5456" spans="1:4">
      <c r="A5456" s="68" t="s">
        <v>5387</v>
      </c>
      <c r="B5456" s="68" t="s">
        <v>26639</v>
      </c>
      <c r="C5456" s="68" t="s">
        <v>15</v>
      </c>
      <c r="D5456" t="str">
        <f t="shared" si="85"/>
        <v>un</v>
      </c>
    </row>
    <row r="5457" spans="1:4">
      <c r="A5457" s="68" t="s">
        <v>5388</v>
      </c>
      <c r="B5457" s="68" t="s">
        <v>26640</v>
      </c>
      <c r="C5457" s="68" t="s">
        <v>15</v>
      </c>
      <c r="D5457" t="str">
        <f t="shared" si="85"/>
        <v>un</v>
      </c>
    </row>
    <row r="5458" spans="1:4">
      <c r="A5458" s="68" t="s">
        <v>5389</v>
      </c>
      <c r="B5458" s="68" t="s">
        <v>26640</v>
      </c>
      <c r="C5458" s="68" t="s">
        <v>15</v>
      </c>
      <c r="D5458" t="str">
        <f t="shared" si="85"/>
        <v>un</v>
      </c>
    </row>
    <row r="5459" spans="1:4">
      <c r="A5459" s="68" t="s">
        <v>5390</v>
      </c>
      <c r="B5459" s="68" t="s">
        <v>26641</v>
      </c>
      <c r="C5459" s="68" t="s">
        <v>15</v>
      </c>
      <c r="D5459" t="str">
        <f t="shared" si="85"/>
        <v>un</v>
      </c>
    </row>
    <row r="5460" spans="1:4">
      <c r="A5460" s="68" t="s">
        <v>5391</v>
      </c>
      <c r="B5460" s="68" t="s">
        <v>26641</v>
      </c>
      <c r="C5460" s="68" t="s">
        <v>15</v>
      </c>
      <c r="D5460" t="str">
        <f t="shared" si="85"/>
        <v>un</v>
      </c>
    </row>
    <row r="5461" spans="1:4">
      <c r="A5461" s="68" t="s">
        <v>5392</v>
      </c>
      <c r="B5461" s="68" t="s">
        <v>26642</v>
      </c>
      <c r="C5461" s="68" t="s">
        <v>15</v>
      </c>
      <c r="D5461" t="str">
        <f t="shared" si="85"/>
        <v>un</v>
      </c>
    </row>
    <row r="5462" spans="1:4">
      <c r="A5462" s="68" t="s">
        <v>5393</v>
      </c>
      <c r="B5462" s="68" t="s">
        <v>26642</v>
      </c>
      <c r="C5462" s="68" t="s">
        <v>15</v>
      </c>
      <c r="D5462" t="str">
        <f t="shared" si="85"/>
        <v>un</v>
      </c>
    </row>
    <row r="5463" spans="1:4">
      <c r="A5463" s="68" t="s">
        <v>5394</v>
      </c>
      <c r="B5463" s="68" t="s">
        <v>26643</v>
      </c>
      <c r="C5463" s="68" t="s">
        <v>15</v>
      </c>
      <c r="D5463" t="str">
        <f t="shared" si="85"/>
        <v>un</v>
      </c>
    </row>
    <row r="5464" spans="1:4">
      <c r="A5464" s="68" t="s">
        <v>5395</v>
      </c>
      <c r="B5464" s="68" t="s">
        <v>26643</v>
      </c>
      <c r="C5464" s="68" t="s">
        <v>15</v>
      </c>
      <c r="D5464" t="str">
        <f t="shared" si="85"/>
        <v>un</v>
      </c>
    </row>
    <row r="5465" spans="1:4">
      <c r="A5465" s="68" t="s">
        <v>5396</v>
      </c>
      <c r="B5465" s="68" t="s">
        <v>26644</v>
      </c>
      <c r="C5465" s="68" t="s">
        <v>15</v>
      </c>
      <c r="D5465" t="str">
        <f t="shared" si="85"/>
        <v>un</v>
      </c>
    </row>
    <row r="5466" spans="1:4">
      <c r="A5466" s="68" t="s">
        <v>5397</v>
      </c>
      <c r="B5466" s="68" t="s">
        <v>26644</v>
      </c>
      <c r="C5466" s="68" t="s">
        <v>15</v>
      </c>
      <c r="D5466" t="str">
        <f t="shared" si="85"/>
        <v>un</v>
      </c>
    </row>
    <row r="5467" spans="1:4">
      <c r="A5467" s="68" t="s">
        <v>5398</v>
      </c>
      <c r="B5467" s="68" t="s">
        <v>26645</v>
      </c>
      <c r="C5467" s="68" t="s">
        <v>15</v>
      </c>
      <c r="D5467" t="str">
        <f t="shared" si="85"/>
        <v>un</v>
      </c>
    </row>
    <row r="5468" spans="1:4">
      <c r="A5468" s="68" t="s">
        <v>5399</v>
      </c>
      <c r="B5468" s="68" t="s">
        <v>26645</v>
      </c>
      <c r="C5468" s="68" t="s">
        <v>15</v>
      </c>
      <c r="D5468" t="str">
        <f t="shared" si="85"/>
        <v>un</v>
      </c>
    </row>
    <row r="5469" spans="1:4">
      <c r="A5469" s="68" t="s">
        <v>5400</v>
      </c>
      <c r="B5469" s="68" t="s">
        <v>26646</v>
      </c>
      <c r="C5469" s="68" t="s">
        <v>15</v>
      </c>
      <c r="D5469" t="str">
        <f t="shared" si="85"/>
        <v>un</v>
      </c>
    </row>
    <row r="5470" spans="1:4">
      <c r="A5470" s="68" t="s">
        <v>5401</v>
      </c>
      <c r="B5470" s="68" t="s">
        <v>26646</v>
      </c>
      <c r="C5470" s="68" t="s">
        <v>15</v>
      </c>
      <c r="D5470" t="str">
        <f t="shared" si="85"/>
        <v>un</v>
      </c>
    </row>
    <row r="5471" spans="1:4">
      <c r="A5471" s="68" t="s">
        <v>5402</v>
      </c>
      <c r="B5471" s="68" t="s">
        <v>26647</v>
      </c>
      <c r="C5471" s="68" t="s">
        <v>15</v>
      </c>
      <c r="D5471" t="str">
        <f t="shared" si="85"/>
        <v>un</v>
      </c>
    </row>
    <row r="5472" spans="1:4">
      <c r="A5472" s="68" t="s">
        <v>5403</v>
      </c>
      <c r="B5472" s="68" t="s">
        <v>26647</v>
      </c>
      <c r="C5472" s="68" t="s">
        <v>15</v>
      </c>
      <c r="D5472" t="str">
        <f t="shared" si="85"/>
        <v>un</v>
      </c>
    </row>
    <row r="5473" spans="1:4">
      <c r="A5473" s="68" t="s">
        <v>5404</v>
      </c>
      <c r="B5473" s="68" t="s">
        <v>26648</v>
      </c>
      <c r="C5473" s="68" t="s">
        <v>15</v>
      </c>
      <c r="D5473" t="str">
        <f t="shared" si="85"/>
        <v>un</v>
      </c>
    </row>
    <row r="5474" spans="1:4">
      <c r="A5474" s="68" t="s">
        <v>5405</v>
      </c>
      <c r="B5474" s="68" t="s">
        <v>26648</v>
      </c>
      <c r="C5474" s="68" t="s">
        <v>15</v>
      </c>
      <c r="D5474" t="str">
        <f t="shared" si="85"/>
        <v>un</v>
      </c>
    </row>
    <row r="5475" spans="1:4">
      <c r="A5475" s="68" t="s">
        <v>5406</v>
      </c>
      <c r="B5475" s="68" t="s">
        <v>26649</v>
      </c>
      <c r="C5475" s="68" t="s">
        <v>15</v>
      </c>
      <c r="D5475" t="str">
        <f t="shared" si="85"/>
        <v>un</v>
      </c>
    </row>
    <row r="5476" spans="1:4">
      <c r="A5476" s="68" t="s">
        <v>5407</v>
      </c>
      <c r="B5476" s="68" t="s">
        <v>26649</v>
      </c>
      <c r="C5476" s="68" t="s">
        <v>15</v>
      </c>
      <c r="D5476" t="str">
        <f t="shared" si="85"/>
        <v>un</v>
      </c>
    </row>
    <row r="5477" spans="1:4">
      <c r="A5477" s="68" t="s">
        <v>5408</v>
      </c>
      <c r="B5477" s="68" t="s">
        <v>26650</v>
      </c>
      <c r="C5477" s="68" t="s">
        <v>15</v>
      </c>
      <c r="D5477" t="str">
        <f t="shared" si="85"/>
        <v>un</v>
      </c>
    </row>
    <row r="5478" spans="1:4">
      <c r="A5478" s="68" t="s">
        <v>5409</v>
      </c>
      <c r="B5478" s="68" t="s">
        <v>26650</v>
      </c>
      <c r="C5478" s="68" t="s">
        <v>15</v>
      </c>
      <c r="D5478" t="str">
        <f t="shared" si="85"/>
        <v>un</v>
      </c>
    </row>
    <row r="5479" spans="1:4">
      <c r="A5479" s="68" t="s">
        <v>5410</v>
      </c>
      <c r="B5479" s="68" t="s">
        <v>26651</v>
      </c>
      <c r="C5479" s="68" t="s">
        <v>15</v>
      </c>
      <c r="D5479" t="str">
        <f t="shared" si="85"/>
        <v>un</v>
      </c>
    </row>
    <row r="5480" spans="1:4">
      <c r="A5480" s="68" t="s">
        <v>5411</v>
      </c>
      <c r="B5480" s="68" t="s">
        <v>26651</v>
      </c>
      <c r="C5480" s="68" t="s">
        <v>15</v>
      </c>
      <c r="D5480" t="str">
        <f t="shared" si="85"/>
        <v>un</v>
      </c>
    </row>
    <row r="5481" spans="1:4">
      <c r="A5481" s="68" t="s">
        <v>5412</v>
      </c>
      <c r="B5481" s="68" t="s">
        <v>26652</v>
      </c>
      <c r="C5481" s="68" t="s">
        <v>15</v>
      </c>
      <c r="D5481" t="str">
        <f t="shared" si="85"/>
        <v>un</v>
      </c>
    </row>
    <row r="5482" spans="1:4">
      <c r="A5482" s="68" t="s">
        <v>5413</v>
      </c>
      <c r="B5482" s="68" t="s">
        <v>26652</v>
      </c>
      <c r="C5482" s="68" t="s">
        <v>15</v>
      </c>
      <c r="D5482" t="str">
        <f t="shared" si="85"/>
        <v>un</v>
      </c>
    </row>
    <row r="5483" spans="1:4">
      <c r="A5483" s="68" t="s">
        <v>5414</v>
      </c>
      <c r="B5483" s="68" t="s">
        <v>26653</v>
      </c>
      <c r="C5483" s="68" t="s">
        <v>15</v>
      </c>
      <c r="D5483" t="str">
        <f t="shared" si="85"/>
        <v>un</v>
      </c>
    </row>
    <row r="5484" spans="1:4">
      <c r="A5484" s="68" t="s">
        <v>5415</v>
      </c>
      <c r="B5484" s="68" t="s">
        <v>26653</v>
      </c>
      <c r="C5484" s="68" t="s">
        <v>15</v>
      </c>
      <c r="D5484" t="str">
        <f t="shared" si="85"/>
        <v>un</v>
      </c>
    </row>
    <row r="5485" spans="1:4">
      <c r="A5485" s="68" t="s">
        <v>5416</v>
      </c>
      <c r="B5485" s="68" t="s">
        <v>26654</v>
      </c>
      <c r="C5485" s="68" t="s">
        <v>15</v>
      </c>
      <c r="D5485" t="str">
        <f t="shared" si="85"/>
        <v>un</v>
      </c>
    </row>
    <row r="5486" spans="1:4">
      <c r="A5486" s="68" t="s">
        <v>5417</v>
      </c>
      <c r="B5486" s="68" t="s">
        <v>26654</v>
      </c>
      <c r="C5486" s="68" t="s">
        <v>15</v>
      </c>
      <c r="D5486" t="str">
        <f t="shared" si="85"/>
        <v>un</v>
      </c>
    </row>
    <row r="5487" spans="1:4">
      <c r="A5487" s="68" t="s">
        <v>5418</v>
      </c>
      <c r="B5487" s="68" t="s">
        <v>26655</v>
      </c>
      <c r="C5487" s="68" t="s">
        <v>15</v>
      </c>
      <c r="D5487" t="str">
        <f t="shared" si="85"/>
        <v>un</v>
      </c>
    </row>
    <row r="5488" spans="1:4">
      <c r="A5488" s="68" t="s">
        <v>5419</v>
      </c>
      <c r="B5488" s="68" t="s">
        <v>26655</v>
      </c>
      <c r="C5488" s="68" t="s">
        <v>15</v>
      </c>
      <c r="D5488" t="str">
        <f t="shared" si="85"/>
        <v>un</v>
      </c>
    </row>
    <row r="5489" spans="1:4">
      <c r="A5489" s="68" t="s">
        <v>5420</v>
      </c>
      <c r="B5489" s="68" t="s">
        <v>26656</v>
      </c>
      <c r="C5489" s="68" t="s">
        <v>15</v>
      </c>
      <c r="D5489" t="str">
        <f t="shared" si="85"/>
        <v>un</v>
      </c>
    </row>
    <row r="5490" spans="1:4">
      <c r="A5490" s="68" t="s">
        <v>5421</v>
      </c>
      <c r="B5490" s="68" t="s">
        <v>26656</v>
      </c>
      <c r="C5490" s="68" t="s">
        <v>15</v>
      </c>
      <c r="D5490" t="str">
        <f t="shared" si="85"/>
        <v>un</v>
      </c>
    </row>
    <row r="5491" spans="1:4">
      <c r="A5491" s="68" t="s">
        <v>5422</v>
      </c>
      <c r="B5491" s="68" t="s">
        <v>26657</v>
      </c>
      <c r="C5491" s="68" t="s">
        <v>15</v>
      </c>
      <c r="D5491" t="str">
        <f t="shared" si="85"/>
        <v>un</v>
      </c>
    </row>
    <row r="5492" spans="1:4">
      <c r="A5492" s="68" t="s">
        <v>5423</v>
      </c>
      <c r="B5492" s="68" t="s">
        <v>26657</v>
      </c>
      <c r="C5492" s="68" t="s">
        <v>15</v>
      </c>
      <c r="D5492" t="str">
        <f t="shared" si="85"/>
        <v>un</v>
      </c>
    </row>
    <row r="5493" spans="1:4">
      <c r="A5493" s="68" t="s">
        <v>5424</v>
      </c>
      <c r="B5493" s="68" t="s">
        <v>26658</v>
      </c>
      <c r="C5493" s="68" t="s">
        <v>15</v>
      </c>
      <c r="D5493" t="str">
        <f t="shared" si="85"/>
        <v>un</v>
      </c>
    </row>
    <row r="5494" spans="1:4">
      <c r="A5494" s="68" t="s">
        <v>5425</v>
      </c>
      <c r="B5494" s="68" t="s">
        <v>26658</v>
      </c>
      <c r="C5494" s="68" t="s">
        <v>15</v>
      </c>
      <c r="D5494" t="str">
        <f t="shared" si="85"/>
        <v>un</v>
      </c>
    </row>
    <row r="5495" spans="1:4">
      <c r="A5495" s="68" t="s">
        <v>5426</v>
      </c>
      <c r="B5495" s="68" t="s">
        <v>26659</v>
      </c>
      <c r="C5495" s="68" t="s">
        <v>15</v>
      </c>
      <c r="D5495" t="str">
        <f t="shared" si="85"/>
        <v>un</v>
      </c>
    </row>
    <row r="5496" spans="1:4">
      <c r="A5496" s="68" t="s">
        <v>5427</v>
      </c>
      <c r="B5496" s="68" t="s">
        <v>26659</v>
      </c>
      <c r="C5496" s="68" t="s">
        <v>15</v>
      </c>
      <c r="D5496" t="str">
        <f t="shared" si="85"/>
        <v>un</v>
      </c>
    </row>
    <row r="5497" spans="1:4">
      <c r="A5497" s="68" t="s">
        <v>5428</v>
      </c>
      <c r="B5497" s="68" t="s">
        <v>26660</v>
      </c>
      <c r="C5497" s="68" t="s">
        <v>15</v>
      </c>
      <c r="D5497" t="str">
        <f t="shared" si="85"/>
        <v>un</v>
      </c>
    </row>
    <row r="5498" spans="1:4">
      <c r="A5498" s="68" t="s">
        <v>5429</v>
      </c>
      <c r="B5498" s="68" t="s">
        <v>26660</v>
      </c>
      <c r="C5498" s="68" t="s">
        <v>15</v>
      </c>
      <c r="D5498" t="str">
        <f t="shared" si="85"/>
        <v>un</v>
      </c>
    </row>
    <row r="5499" spans="1:4">
      <c r="A5499" s="68" t="s">
        <v>5430</v>
      </c>
      <c r="B5499" s="68" t="s">
        <v>26661</v>
      </c>
      <c r="C5499" s="68" t="s">
        <v>15</v>
      </c>
      <c r="D5499" t="str">
        <f t="shared" si="85"/>
        <v>un</v>
      </c>
    </row>
    <row r="5500" spans="1:4">
      <c r="A5500" s="68" t="s">
        <v>5431</v>
      </c>
      <c r="B5500" s="68" t="s">
        <v>26661</v>
      </c>
      <c r="C5500" s="68" t="s">
        <v>15</v>
      </c>
      <c r="D5500" t="str">
        <f t="shared" si="85"/>
        <v>un</v>
      </c>
    </row>
    <row r="5501" spans="1:4">
      <c r="A5501" s="68" t="s">
        <v>5432</v>
      </c>
      <c r="B5501" s="68" t="s">
        <v>26662</v>
      </c>
      <c r="C5501" s="68" t="s">
        <v>15</v>
      </c>
      <c r="D5501" t="str">
        <f t="shared" si="85"/>
        <v>un</v>
      </c>
    </row>
    <row r="5502" spans="1:4">
      <c r="A5502" s="68" t="s">
        <v>5433</v>
      </c>
      <c r="B5502" s="68" t="s">
        <v>26662</v>
      </c>
      <c r="C5502" s="68" t="s">
        <v>15</v>
      </c>
      <c r="D5502" t="str">
        <f t="shared" si="85"/>
        <v>un</v>
      </c>
    </row>
    <row r="5503" spans="1:4">
      <c r="A5503" s="68" t="s">
        <v>5434</v>
      </c>
      <c r="B5503" s="68" t="s">
        <v>26663</v>
      </c>
      <c r="C5503" s="68" t="s">
        <v>15</v>
      </c>
      <c r="D5503" t="str">
        <f t="shared" si="85"/>
        <v>un</v>
      </c>
    </row>
    <row r="5504" spans="1:4">
      <c r="A5504" s="68" t="s">
        <v>5435</v>
      </c>
      <c r="B5504" s="68" t="s">
        <v>26663</v>
      </c>
      <c r="C5504" s="68" t="s">
        <v>15</v>
      </c>
      <c r="D5504" t="str">
        <f t="shared" si="85"/>
        <v>un</v>
      </c>
    </row>
    <row r="5505" spans="1:4">
      <c r="A5505" s="68" t="s">
        <v>5436</v>
      </c>
      <c r="B5505" s="68" t="s">
        <v>26664</v>
      </c>
      <c r="C5505" s="68" t="s">
        <v>15</v>
      </c>
      <c r="D5505" t="str">
        <f t="shared" si="85"/>
        <v>un</v>
      </c>
    </row>
    <row r="5506" spans="1:4">
      <c r="A5506" s="68" t="s">
        <v>5437</v>
      </c>
      <c r="B5506" s="68" t="s">
        <v>26664</v>
      </c>
      <c r="C5506" s="68" t="s">
        <v>15</v>
      </c>
      <c r="D5506" t="str">
        <f t="shared" si="85"/>
        <v>un</v>
      </c>
    </row>
    <row r="5507" spans="1:4">
      <c r="A5507" s="68" t="s">
        <v>5438</v>
      </c>
      <c r="B5507" s="68" t="s">
        <v>26665</v>
      </c>
      <c r="C5507" s="68" t="s">
        <v>15</v>
      </c>
      <c r="D5507" t="str">
        <f t="shared" si="85"/>
        <v>un</v>
      </c>
    </row>
    <row r="5508" spans="1:4">
      <c r="A5508" s="68" t="s">
        <v>5439</v>
      </c>
      <c r="B5508" s="68" t="s">
        <v>26665</v>
      </c>
      <c r="C5508" s="68" t="s">
        <v>15</v>
      </c>
      <c r="D5508" t="str">
        <f t="shared" si="85"/>
        <v>un</v>
      </c>
    </row>
    <row r="5509" spans="1:4">
      <c r="A5509" s="68" t="s">
        <v>5440</v>
      </c>
      <c r="B5509" s="68" t="s">
        <v>26666</v>
      </c>
      <c r="C5509" s="68" t="s">
        <v>15</v>
      </c>
      <c r="D5509" t="str">
        <f t="shared" si="85"/>
        <v>un</v>
      </c>
    </row>
    <row r="5510" spans="1:4">
      <c r="A5510" s="68" t="s">
        <v>5441</v>
      </c>
      <c r="B5510" s="68" t="s">
        <v>26666</v>
      </c>
      <c r="C5510" s="68" t="s">
        <v>15</v>
      </c>
      <c r="D5510" t="str">
        <f t="shared" si="85"/>
        <v>un</v>
      </c>
    </row>
    <row r="5511" spans="1:4">
      <c r="A5511" s="68" t="s">
        <v>5442</v>
      </c>
      <c r="B5511" s="68" t="s">
        <v>26667</v>
      </c>
      <c r="C5511" s="68" t="s">
        <v>15</v>
      </c>
      <c r="D5511" t="str">
        <f t="shared" ref="D5511:D5574" si="86">LOWER(C5511)</f>
        <v>un</v>
      </c>
    </row>
    <row r="5512" spans="1:4">
      <c r="A5512" s="68" t="s">
        <v>5443</v>
      </c>
      <c r="B5512" s="68" t="s">
        <v>26667</v>
      </c>
      <c r="C5512" s="68" t="s">
        <v>15</v>
      </c>
      <c r="D5512" t="str">
        <f t="shared" si="86"/>
        <v>un</v>
      </c>
    </row>
    <row r="5513" spans="1:4">
      <c r="A5513" s="68" t="s">
        <v>5444</v>
      </c>
      <c r="B5513" s="68" t="s">
        <v>26668</v>
      </c>
      <c r="C5513" s="68" t="s">
        <v>15</v>
      </c>
      <c r="D5513" t="str">
        <f t="shared" si="86"/>
        <v>un</v>
      </c>
    </row>
    <row r="5514" spans="1:4">
      <c r="A5514" s="68" t="s">
        <v>5445</v>
      </c>
      <c r="B5514" s="68" t="s">
        <v>26668</v>
      </c>
      <c r="C5514" s="68" t="s">
        <v>15</v>
      </c>
      <c r="D5514" t="str">
        <f t="shared" si="86"/>
        <v>un</v>
      </c>
    </row>
    <row r="5515" spans="1:4">
      <c r="A5515" s="68" t="s">
        <v>5446</v>
      </c>
      <c r="B5515" s="68" t="s">
        <v>26669</v>
      </c>
      <c r="C5515" s="68" t="s">
        <v>15</v>
      </c>
      <c r="D5515" t="str">
        <f t="shared" si="86"/>
        <v>un</v>
      </c>
    </row>
    <row r="5516" spans="1:4">
      <c r="A5516" s="68" t="s">
        <v>5447</v>
      </c>
      <c r="B5516" s="68" t="s">
        <v>26669</v>
      </c>
      <c r="C5516" s="68" t="s">
        <v>15</v>
      </c>
      <c r="D5516" t="str">
        <f t="shared" si="86"/>
        <v>un</v>
      </c>
    </row>
    <row r="5517" spans="1:4">
      <c r="A5517" s="68" t="s">
        <v>5448</v>
      </c>
      <c r="B5517" s="68" t="s">
        <v>26670</v>
      </c>
      <c r="C5517" s="68" t="s">
        <v>15</v>
      </c>
      <c r="D5517" t="str">
        <f t="shared" si="86"/>
        <v>un</v>
      </c>
    </row>
    <row r="5518" spans="1:4">
      <c r="A5518" s="68" t="s">
        <v>5449</v>
      </c>
      <c r="B5518" s="68" t="s">
        <v>26670</v>
      </c>
      <c r="C5518" s="68" t="s">
        <v>15</v>
      </c>
      <c r="D5518" t="str">
        <f t="shared" si="86"/>
        <v>un</v>
      </c>
    </row>
    <row r="5519" spans="1:4">
      <c r="A5519" s="68" t="s">
        <v>5450</v>
      </c>
      <c r="B5519" s="68" t="s">
        <v>26671</v>
      </c>
      <c r="C5519" s="68" t="s">
        <v>15</v>
      </c>
      <c r="D5519" t="str">
        <f t="shared" si="86"/>
        <v>un</v>
      </c>
    </row>
    <row r="5520" spans="1:4">
      <c r="A5520" s="68" t="s">
        <v>5451</v>
      </c>
      <c r="B5520" s="68" t="s">
        <v>26671</v>
      </c>
      <c r="C5520" s="68" t="s">
        <v>15</v>
      </c>
      <c r="D5520" t="str">
        <f t="shared" si="86"/>
        <v>un</v>
      </c>
    </row>
    <row r="5521" spans="1:4">
      <c r="A5521" s="68" t="s">
        <v>5452</v>
      </c>
      <c r="B5521" s="68" t="s">
        <v>26672</v>
      </c>
      <c r="C5521" s="68" t="s">
        <v>15</v>
      </c>
      <c r="D5521" t="str">
        <f t="shared" si="86"/>
        <v>un</v>
      </c>
    </row>
    <row r="5522" spans="1:4">
      <c r="A5522" s="68" t="s">
        <v>5453</v>
      </c>
      <c r="B5522" s="68" t="s">
        <v>26672</v>
      </c>
      <c r="C5522" s="68" t="s">
        <v>15</v>
      </c>
      <c r="D5522" t="str">
        <f t="shared" si="86"/>
        <v>un</v>
      </c>
    </row>
    <row r="5523" spans="1:4">
      <c r="A5523" s="68" t="s">
        <v>5454</v>
      </c>
      <c r="B5523" s="68" t="s">
        <v>26673</v>
      </c>
      <c r="C5523" s="68" t="s">
        <v>15</v>
      </c>
      <c r="D5523" t="str">
        <f t="shared" si="86"/>
        <v>un</v>
      </c>
    </row>
    <row r="5524" spans="1:4">
      <c r="A5524" s="68" t="s">
        <v>5455</v>
      </c>
      <c r="B5524" s="68" t="s">
        <v>26673</v>
      </c>
      <c r="C5524" s="68" t="s">
        <v>15</v>
      </c>
      <c r="D5524" t="str">
        <f t="shared" si="86"/>
        <v>un</v>
      </c>
    </row>
    <row r="5525" spans="1:4">
      <c r="A5525" s="68" t="s">
        <v>5456</v>
      </c>
      <c r="B5525" s="68" t="s">
        <v>26674</v>
      </c>
      <c r="C5525" s="68" t="s">
        <v>15</v>
      </c>
      <c r="D5525" t="str">
        <f t="shared" si="86"/>
        <v>un</v>
      </c>
    </row>
    <row r="5526" spans="1:4">
      <c r="A5526" s="68" t="s">
        <v>5457</v>
      </c>
      <c r="B5526" s="68" t="s">
        <v>26674</v>
      </c>
      <c r="C5526" s="68" t="s">
        <v>15</v>
      </c>
      <c r="D5526" t="str">
        <f t="shared" si="86"/>
        <v>un</v>
      </c>
    </row>
    <row r="5527" spans="1:4">
      <c r="A5527" s="68" t="s">
        <v>5458</v>
      </c>
      <c r="B5527" s="68" t="s">
        <v>26675</v>
      </c>
      <c r="C5527" s="68" t="s">
        <v>15</v>
      </c>
      <c r="D5527" t="str">
        <f t="shared" si="86"/>
        <v>un</v>
      </c>
    </row>
    <row r="5528" spans="1:4">
      <c r="A5528" s="68" t="s">
        <v>5459</v>
      </c>
      <c r="B5528" s="68" t="s">
        <v>26675</v>
      </c>
      <c r="C5528" s="68" t="s">
        <v>15</v>
      </c>
      <c r="D5528" t="str">
        <f t="shared" si="86"/>
        <v>un</v>
      </c>
    </row>
    <row r="5529" spans="1:4">
      <c r="A5529" s="68" t="s">
        <v>5460</v>
      </c>
      <c r="B5529" s="68" t="s">
        <v>26676</v>
      </c>
      <c r="C5529" s="68" t="s">
        <v>15</v>
      </c>
      <c r="D5529" t="str">
        <f t="shared" si="86"/>
        <v>un</v>
      </c>
    </row>
    <row r="5530" spans="1:4">
      <c r="A5530" s="68" t="s">
        <v>5461</v>
      </c>
      <c r="B5530" s="68" t="s">
        <v>26676</v>
      </c>
      <c r="C5530" s="68" t="s">
        <v>15</v>
      </c>
      <c r="D5530" t="str">
        <f t="shared" si="86"/>
        <v>un</v>
      </c>
    </row>
    <row r="5531" spans="1:4">
      <c r="A5531" s="68" t="s">
        <v>5462</v>
      </c>
      <c r="B5531" s="68" t="s">
        <v>26677</v>
      </c>
      <c r="C5531" s="68" t="s">
        <v>15</v>
      </c>
      <c r="D5531" t="str">
        <f t="shared" si="86"/>
        <v>un</v>
      </c>
    </row>
    <row r="5532" spans="1:4">
      <c r="A5532" s="68" t="s">
        <v>5463</v>
      </c>
      <c r="B5532" s="68" t="s">
        <v>26677</v>
      </c>
      <c r="C5532" s="68" t="s">
        <v>15</v>
      </c>
      <c r="D5532" t="str">
        <f t="shared" si="86"/>
        <v>un</v>
      </c>
    </row>
    <row r="5533" spans="1:4">
      <c r="A5533" s="68" t="s">
        <v>5464</v>
      </c>
      <c r="B5533" s="68" t="s">
        <v>26678</v>
      </c>
      <c r="C5533" s="68" t="s">
        <v>15</v>
      </c>
      <c r="D5533" t="str">
        <f t="shared" si="86"/>
        <v>un</v>
      </c>
    </row>
    <row r="5534" spans="1:4">
      <c r="A5534" s="68" t="s">
        <v>5465</v>
      </c>
      <c r="B5534" s="68" t="s">
        <v>26678</v>
      </c>
      <c r="C5534" s="68" t="s">
        <v>15</v>
      </c>
      <c r="D5534" t="str">
        <f t="shared" si="86"/>
        <v>un</v>
      </c>
    </row>
    <row r="5535" spans="1:4">
      <c r="A5535" s="68" t="s">
        <v>5466</v>
      </c>
      <c r="B5535" s="68" t="s">
        <v>26679</v>
      </c>
      <c r="C5535" s="68" t="s">
        <v>15</v>
      </c>
      <c r="D5535" t="str">
        <f t="shared" si="86"/>
        <v>un</v>
      </c>
    </row>
    <row r="5536" spans="1:4">
      <c r="A5536" s="68" t="s">
        <v>5467</v>
      </c>
      <c r="B5536" s="68" t="s">
        <v>26679</v>
      </c>
      <c r="C5536" s="68" t="s">
        <v>15</v>
      </c>
      <c r="D5536" t="str">
        <f t="shared" si="86"/>
        <v>un</v>
      </c>
    </row>
    <row r="5537" spans="1:4">
      <c r="A5537" s="68" t="s">
        <v>5468</v>
      </c>
      <c r="B5537" s="68" t="s">
        <v>26680</v>
      </c>
      <c r="C5537" s="68" t="s">
        <v>15</v>
      </c>
      <c r="D5537" t="str">
        <f t="shared" si="86"/>
        <v>un</v>
      </c>
    </row>
    <row r="5538" spans="1:4">
      <c r="A5538" s="68" t="s">
        <v>5469</v>
      </c>
      <c r="B5538" s="68" t="s">
        <v>26680</v>
      </c>
      <c r="C5538" s="68" t="s">
        <v>15</v>
      </c>
      <c r="D5538" t="str">
        <f t="shared" si="86"/>
        <v>un</v>
      </c>
    </row>
    <row r="5539" spans="1:4">
      <c r="A5539" s="68" t="s">
        <v>5470</v>
      </c>
      <c r="B5539" s="68" t="s">
        <v>26681</v>
      </c>
      <c r="C5539" s="68" t="s">
        <v>15</v>
      </c>
      <c r="D5539" t="str">
        <f t="shared" si="86"/>
        <v>un</v>
      </c>
    </row>
    <row r="5540" spans="1:4">
      <c r="A5540" s="68" t="s">
        <v>5471</v>
      </c>
      <c r="B5540" s="68" t="s">
        <v>26681</v>
      </c>
      <c r="C5540" s="68" t="s">
        <v>15</v>
      </c>
      <c r="D5540" t="str">
        <f t="shared" si="86"/>
        <v>un</v>
      </c>
    </row>
    <row r="5541" spans="1:4">
      <c r="A5541" s="68" t="s">
        <v>5472</v>
      </c>
      <c r="B5541" s="68" t="s">
        <v>26682</v>
      </c>
      <c r="C5541" s="68" t="s">
        <v>15</v>
      </c>
      <c r="D5541" t="str">
        <f t="shared" si="86"/>
        <v>un</v>
      </c>
    </row>
    <row r="5542" spans="1:4">
      <c r="A5542" s="68" t="s">
        <v>5473</v>
      </c>
      <c r="B5542" s="68" t="s">
        <v>26682</v>
      </c>
      <c r="C5542" s="68" t="s">
        <v>15</v>
      </c>
      <c r="D5542" t="str">
        <f t="shared" si="86"/>
        <v>un</v>
      </c>
    </row>
    <row r="5543" spans="1:4">
      <c r="A5543" s="68" t="s">
        <v>5474</v>
      </c>
      <c r="B5543" s="68" t="s">
        <v>26683</v>
      </c>
      <c r="C5543" s="68" t="s">
        <v>15</v>
      </c>
      <c r="D5543" t="str">
        <f t="shared" si="86"/>
        <v>un</v>
      </c>
    </row>
    <row r="5544" spans="1:4">
      <c r="A5544" s="68" t="s">
        <v>5475</v>
      </c>
      <c r="B5544" s="68" t="s">
        <v>26683</v>
      </c>
      <c r="C5544" s="68" t="s">
        <v>15</v>
      </c>
      <c r="D5544" t="str">
        <f t="shared" si="86"/>
        <v>un</v>
      </c>
    </row>
    <row r="5545" spans="1:4">
      <c r="A5545" s="68" t="s">
        <v>5476</v>
      </c>
      <c r="B5545" s="68" t="s">
        <v>26684</v>
      </c>
      <c r="C5545" s="68" t="s">
        <v>15</v>
      </c>
      <c r="D5545" t="str">
        <f t="shared" si="86"/>
        <v>un</v>
      </c>
    </row>
    <row r="5546" spans="1:4">
      <c r="A5546" s="68" t="s">
        <v>5477</v>
      </c>
      <c r="B5546" s="68" t="s">
        <v>26684</v>
      </c>
      <c r="C5546" s="68" t="s">
        <v>15</v>
      </c>
      <c r="D5546" t="str">
        <f t="shared" si="86"/>
        <v>un</v>
      </c>
    </row>
    <row r="5547" spans="1:4">
      <c r="A5547" s="68" t="s">
        <v>5478</v>
      </c>
      <c r="B5547" s="68" t="s">
        <v>26685</v>
      </c>
      <c r="C5547" s="68" t="s">
        <v>15</v>
      </c>
      <c r="D5547" t="str">
        <f t="shared" si="86"/>
        <v>un</v>
      </c>
    </row>
    <row r="5548" spans="1:4">
      <c r="A5548" s="68" t="s">
        <v>5479</v>
      </c>
      <c r="B5548" s="68" t="s">
        <v>26685</v>
      </c>
      <c r="C5548" s="68" t="s">
        <v>15</v>
      </c>
      <c r="D5548" t="str">
        <f t="shared" si="86"/>
        <v>un</v>
      </c>
    </row>
    <row r="5549" spans="1:4">
      <c r="A5549" s="68" t="s">
        <v>5480</v>
      </c>
      <c r="B5549" s="68" t="s">
        <v>26686</v>
      </c>
      <c r="C5549" s="68" t="s">
        <v>15</v>
      </c>
      <c r="D5549" t="str">
        <f t="shared" si="86"/>
        <v>un</v>
      </c>
    </row>
    <row r="5550" spans="1:4">
      <c r="A5550" s="68" t="s">
        <v>5481</v>
      </c>
      <c r="B5550" s="68" t="s">
        <v>26686</v>
      </c>
      <c r="C5550" s="68" t="s">
        <v>15</v>
      </c>
      <c r="D5550" t="str">
        <f t="shared" si="86"/>
        <v>un</v>
      </c>
    </row>
    <row r="5551" spans="1:4">
      <c r="A5551" s="68" t="s">
        <v>5482</v>
      </c>
      <c r="B5551" s="68" t="s">
        <v>26687</v>
      </c>
      <c r="C5551" s="68" t="s">
        <v>15</v>
      </c>
      <c r="D5551" t="str">
        <f t="shared" si="86"/>
        <v>un</v>
      </c>
    </row>
    <row r="5552" spans="1:4">
      <c r="A5552" s="68" t="s">
        <v>5483</v>
      </c>
      <c r="B5552" s="68" t="s">
        <v>26687</v>
      </c>
      <c r="C5552" s="68" t="s">
        <v>15</v>
      </c>
      <c r="D5552" t="str">
        <f t="shared" si="86"/>
        <v>un</v>
      </c>
    </row>
    <row r="5553" spans="1:4">
      <c r="A5553" s="68" t="s">
        <v>5484</v>
      </c>
      <c r="B5553" s="68" t="s">
        <v>26688</v>
      </c>
      <c r="C5553" s="68" t="s">
        <v>15</v>
      </c>
      <c r="D5553" t="str">
        <f t="shared" si="86"/>
        <v>un</v>
      </c>
    </row>
    <row r="5554" spans="1:4">
      <c r="A5554" s="68" t="s">
        <v>5485</v>
      </c>
      <c r="B5554" s="68" t="s">
        <v>26688</v>
      </c>
      <c r="C5554" s="68" t="s">
        <v>15</v>
      </c>
      <c r="D5554" t="str">
        <f t="shared" si="86"/>
        <v>un</v>
      </c>
    </row>
    <row r="5555" spans="1:4">
      <c r="A5555" s="68" t="s">
        <v>5486</v>
      </c>
      <c r="B5555" s="68" t="s">
        <v>26689</v>
      </c>
      <c r="C5555" s="68" t="s">
        <v>15</v>
      </c>
      <c r="D5555" t="str">
        <f t="shared" si="86"/>
        <v>un</v>
      </c>
    </row>
    <row r="5556" spans="1:4">
      <c r="A5556" s="68" t="s">
        <v>5487</v>
      </c>
      <c r="B5556" s="68" t="s">
        <v>26689</v>
      </c>
      <c r="C5556" s="68" t="s">
        <v>15</v>
      </c>
      <c r="D5556" t="str">
        <f t="shared" si="86"/>
        <v>un</v>
      </c>
    </row>
    <row r="5557" spans="1:4">
      <c r="A5557" s="68" t="s">
        <v>5488</v>
      </c>
      <c r="B5557" s="68" t="s">
        <v>26690</v>
      </c>
      <c r="C5557" s="68" t="s">
        <v>15</v>
      </c>
      <c r="D5557" t="str">
        <f t="shared" si="86"/>
        <v>un</v>
      </c>
    </row>
    <row r="5558" spans="1:4">
      <c r="A5558" s="68" t="s">
        <v>5489</v>
      </c>
      <c r="B5558" s="68" t="s">
        <v>26690</v>
      </c>
      <c r="C5558" s="68" t="s">
        <v>15</v>
      </c>
      <c r="D5558" t="str">
        <f t="shared" si="86"/>
        <v>un</v>
      </c>
    </row>
    <row r="5559" spans="1:4">
      <c r="A5559" s="68" t="s">
        <v>5490</v>
      </c>
      <c r="B5559" s="68" t="s">
        <v>26691</v>
      </c>
      <c r="C5559" s="68" t="s">
        <v>15</v>
      </c>
      <c r="D5559" t="str">
        <f t="shared" si="86"/>
        <v>un</v>
      </c>
    </row>
    <row r="5560" spans="1:4">
      <c r="A5560" s="68" t="s">
        <v>5491</v>
      </c>
      <c r="B5560" s="68" t="s">
        <v>26691</v>
      </c>
      <c r="C5560" s="68" t="s">
        <v>15</v>
      </c>
      <c r="D5560" t="str">
        <f t="shared" si="86"/>
        <v>un</v>
      </c>
    </row>
    <row r="5561" spans="1:4">
      <c r="A5561" s="68" t="s">
        <v>5492</v>
      </c>
      <c r="B5561" s="68" t="s">
        <v>26692</v>
      </c>
      <c r="C5561" s="68" t="s">
        <v>15</v>
      </c>
      <c r="D5561" t="str">
        <f t="shared" si="86"/>
        <v>un</v>
      </c>
    </row>
    <row r="5562" spans="1:4">
      <c r="A5562" s="68" t="s">
        <v>5493</v>
      </c>
      <c r="B5562" s="68" t="s">
        <v>26692</v>
      </c>
      <c r="C5562" s="68" t="s">
        <v>15</v>
      </c>
      <c r="D5562" t="str">
        <f t="shared" si="86"/>
        <v>un</v>
      </c>
    </row>
    <row r="5563" spans="1:4">
      <c r="A5563" s="68" t="s">
        <v>5494</v>
      </c>
      <c r="B5563" s="68" t="s">
        <v>26693</v>
      </c>
      <c r="C5563" s="68" t="s">
        <v>15</v>
      </c>
      <c r="D5563" t="str">
        <f t="shared" si="86"/>
        <v>un</v>
      </c>
    </row>
    <row r="5564" spans="1:4">
      <c r="A5564" s="68" t="s">
        <v>5495</v>
      </c>
      <c r="B5564" s="68" t="s">
        <v>26693</v>
      </c>
      <c r="C5564" s="68" t="s">
        <v>15</v>
      </c>
      <c r="D5564" t="str">
        <f t="shared" si="86"/>
        <v>un</v>
      </c>
    </row>
    <row r="5565" spans="1:4">
      <c r="A5565" s="68" t="s">
        <v>5496</v>
      </c>
      <c r="B5565" s="68" t="s">
        <v>26694</v>
      </c>
      <c r="C5565" s="68" t="s">
        <v>15</v>
      </c>
      <c r="D5565" t="str">
        <f t="shared" si="86"/>
        <v>un</v>
      </c>
    </row>
    <row r="5566" spans="1:4">
      <c r="A5566" s="68" t="s">
        <v>5497</v>
      </c>
      <c r="B5566" s="68" t="s">
        <v>26694</v>
      </c>
      <c r="C5566" s="68" t="s">
        <v>15</v>
      </c>
      <c r="D5566" t="str">
        <f t="shared" si="86"/>
        <v>un</v>
      </c>
    </row>
    <row r="5567" spans="1:4">
      <c r="A5567" s="68" t="s">
        <v>5498</v>
      </c>
      <c r="B5567" s="68" t="s">
        <v>26695</v>
      </c>
      <c r="C5567" s="68" t="s">
        <v>15</v>
      </c>
      <c r="D5567" t="str">
        <f t="shared" si="86"/>
        <v>un</v>
      </c>
    </row>
    <row r="5568" spans="1:4">
      <c r="A5568" s="68" t="s">
        <v>5499</v>
      </c>
      <c r="B5568" s="68" t="s">
        <v>26695</v>
      </c>
      <c r="C5568" s="68" t="s">
        <v>15</v>
      </c>
      <c r="D5568" t="str">
        <f t="shared" si="86"/>
        <v>un</v>
      </c>
    </row>
    <row r="5569" spans="1:4">
      <c r="A5569" s="68" t="s">
        <v>5500</v>
      </c>
      <c r="B5569" s="68" t="s">
        <v>26696</v>
      </c>
      <c r="C5569" s="68" t="s">
        <v>15</v>
      </c>
      <c r="D5569" t="str">
        <f t="shared" si="86"/>
        <v>un</v>
      </c>
    </row>
    <row r="5570" spans="1:4">
      <c r="A5570" s="68" t="s">
        <v>5501</v>
      </c>
      <c r="B5570" s="68" t="s">
        <v>26696</v>
      </c>
      <c r="C5570" s="68" t="s">
        <v>15</v>
      </c>
      <c r="D5570" t="str">
        <f t="shared" si="86"/>
        <v>un</v>
      </c>
    </row>
    <row r="5571" spans="1:4">
      <c r="A5571" s="68" t="s">
        <v>5502</v>
      </c>
      <c r="B5571" s="68" t="s">
        <v>26697</v>
      </c>
      <c r="C5571" s="68" t="s">
        <v>15</v>
      </c>
      <c r="D5571" t="str">
        <f t="shared" si="86"/>
        <v>un</v>
      </c>
    </row>
    <row r="5572" spans="1:4">
      <c r="A5572" s="68" t="s">
        <v>5503</v>
      </c>
      <c r="B5572" s="68" t="s">
        <v>26697</v>
      </c>
      <c r="C5572" s="68" t="s">
        <v>15</v>
      </c>
      <c r="D5572" t="str">
        <f t="shared" si="86"/>
        <v>un</v>
      </c>
    </row>
    <row r="5573" spans="1:4">
      <c r="A5573" s="68" t="s">
        <v>5504</v>
      </c>
      <c r="B5573" s="68" t="s">
        <v>26698</v>
      </c>
      <c r="C5573" s="68" t="s">
        <v>15</v>
      </c>
      <c r="D5573" t="str">
        <f t="shared" si="86"/>
        <v>un</v>
      </c>
    </row>
    <row r="5574" spans="1:4">
      <c r="A5574" s="68" t="s">
        <v>5505</v>
      </c>
      <c r="B5574" s="68" t="s">
        <v>26698</v>
      </c>
      <c r="C5574" s="68" t="s">
        <v>15</v>
      </c>
      <c r="D5574" t="str">
        <f t="shared" si="86"/>
        <v>un</v>
      </c>
    </row>
    <row r="5575" spans="1:4">
      <c r="A5575" s="68" t="s">
        <v>5506</v>
      </c>
      <c r="B5575" s="68" t="s">
        <v>26699</v>
      </c>
      <c r="C5575" s="68" t="s">
        <v>15</v>
      </c>
      <c r="D5575" t="str">
        <f t="shared" ref="D5575:D5638" si="87">LOWER(C5575)</f>
        <v>un</v>
      </c>
    </row>
    <row r="5576" spans="1:4">
      <c r="A5576" s="68" t="s">
        <v>5507</v>
      </c>
      <c r="B5576" s="68" t="s">
        <v>26699</v>
      </c>
      <c r="C5576" s="68" t="s">
        <v>15</v>
      </c>
      <c r="D5576" t="str">
        <f t="shared" si="87"/>
        <v>un</v>
      </c>
    </row>
    <row r="5577" spans="1:4">
      <c r="A5577" s="68" t="s">
        <v>5508</v>
      </c>
      <c r="B5577" s="68" t="s">
        <v>26700</v>
      </c>
      <c r="C5577" s="68" t="s">
        <v>15</v>
      </c>
      <c r="D5577" t="str">
        <f t="shared" si="87"/>
        <v>un</v>
      </c>
    </row>
    <row r="5578" spans="1:4">
      <c r="A5578" s="68" t="s">
        <v>5509</v>
      </c>
      <c r="B5578" s="68" t="s">
        <v>26700</v>
      </c>
      <c r="C5578" s="68" t="s">
        <v>15</v>
      </c>
      <c r="D5578" t="str">
        <f t="shared" si="87"/>
        <v>un</v>
      </c>
    </row>
    <row r="5579" spans="1:4">
      <c r="A5579" s="68" t="s">
        <v>5510</v>
      </c>
      <c r="B5579" s="68" t="s">
        <v>26701</v>
      </c>
      <c r="C5579" s="68" t="s">
        <v>15</v>
      </c>
      <c r="D5579" t="str">
        <f t="shared" si="87"/>
        <v>un</v>
      </c>
    </row>
    <row r="5580" spans="1:4">
      <c r="A5580" s="68" t="s">
        <v>5511</v>
      </c>
      <c r="B5580" s="68" t="s">
        <v>26701</v>
      </c>
      <c r="C5580" s="68" t="s">
        <v>15</v>
      </c>
      <c r="D5580" t="str">
        <f t="shared" si="87"/>
        <v>un</v>
      </c>
    </row>
    <row r="5581" spans="1:4">
      <c r="A5581" s="68" t="s">
        <v>5512</v>
      </c>
      <c r="B5581" s="68" t="s">
        <v>26702</v>
      </c>
      <c r="C5581" s="68" t="s">
        <v>15</v>
      </c>
      <c r="D5581" t="str">
        <f t="shared" si="87"/>
        <v>un</v>
      </c>
    </row>
    <row r="5582" spans="1:4">
      <c r="A5582" s="68" t="s">
        <v>5513</v>
      </c>
      <c r="B5582" s="68" t="s">
        <v>26702</v>
      </c>
      <c r="C5582" s="68" t="s">
        <v>15</v>
      </c>
      <c r="D5582" t="str">
        <f t="shared" si="87"/>
        <v>un</v>
      </c>
    </row>
    <row r="5583" spans="1:4">
      <c r="A5583" s="68" t="s">
        <v>5514</v>
      </c>
      <c r="B5583" s="68" t="s">
        <v>26703</v>
      </c>
      <c r="C5583" s="68" t="s">
        <v>15</v>
      </c>
      <c r="D5583" t="str">
        <f t="shared" si="87"/>
        <v>un</v>
      </c>
    </row>
    <row r="5584" spans="1:4">
      <c r="A5584" s="68" t="s">
        <v>5515</v>
      </c>
      <c r="B5584" s="68" t="s">
        <v>26703</v>
      </c>
      <c r="C5584" s="68" t="s">
        <v>15</v>
      </c>
      <c r="D5584" t="str">
        <f t="shared" si="87"/>
        <v>un</v>
      </c>
    </row>
    <row r="5585" spans="1:4">
      <c r="A5585" s="68" t="s">
        <v>5516</v>
      </c>
      <c r="B5585" s="68" t="s">
        <v>26704</v>
      </c>
      <c r="C5585" s="68" t="s">
        <v>15</v>
      </c>
      <c r="D5585" t="str">
        <f t="shared" si="87"/>
        <v>un</v>
      </c>
    </row>
    <row r="5586" spans="1:4">
      <c r="A5586" s="68" t="s">
        <v>5517</v>
      </c>
      <c r="B5586" s="68" t="s">
        <v>26704</v>
      </c>
      <c r="C5586" s="68" t="s">
        <v>15</v>
      </c>
      <c r="D5586" t="str">
        <f t="shared" si="87"/>
        <v>un</v>
      </c>
    </row>
    <row r="5587" spans="1:4">
      <c r="A5587" s="68" t="s">
        <v>5518</v>
      </c>
      <c r="B5587" s="68" t="s">
        <v>26705</v>
      </c>
      <c r="C5587" s="68" t="s">
        <v>15</v>
      </c>
      <c r="D5587" t="str">
        <f t="shared" si="87"/>
        <v>un</v>
      </c>
    </row>
    <row r="5588" spans="1:4">
      <c r="A5588" s="68" t="s">
        <v>5519</v>
      </c>
      <c r="B5588" s="68" t="s">
        <v>26705</v>
      </c>
      <c r="C5588" s="68" t="s">
        <v>15</v>
      </c>
      <c r="D5588" t="str">
        <f t="shared" si="87"/>
        <v>un</v>
      </c>
    </row>
    <row r="5589" spans="1:4">
      <c r="A5589" s="68" t="s">
        <v>5520</v>
      </c>
      <c r="B5589" s="68" t="s">
        <v>26706</v>
      </c>
      <c r="C5589" s="68" t="s">
        <v>15</v>
      </c>
      <c r="D5589" t="str">
        <f t="shared" si="87"/>
        <v>un</v>
      </c>
    </row>
    <row r="5590" spans="1:4">
      <c r="A5590" s="68" t="s">
        <v>5521</v>
      </c>
      <c r="B5590" s="68" t="s">
        <v>26706</v>
      </c>
      <c r="C5590" s="68" t="s">
        <v>15</v>
      </c>
      <c r="D5590" t="str">
        <f t="shared" si="87"/>
        <v>un</v>
      </c>
    </row>
    <row r="5591" spans="1:4">
      <c r="A5591" s="68" t="s">
        <v>5522</v>
      </c>
      <c r="B5591" s="68" t="s">
        <v>26707</v>
      </c>
      <c r="C5591" s="68" t="s">
        <v>15</v>
      </c>
      <c r="D5591" t="str">
        <f t="shared" si="87"/>
        <v>un</v>
      </c>
    </row>
    <row r="5592" spans="1:4">
      <c r="A5592" s="68" t="s">
        <v>5523</v>
      </c>
      <c r="B5592" s="68" t="s">
        <v>26707</v>
      </c>
      <c r="C5592" s="68" t="s">
        <v>15</v>
      </c>
      <c r="D5592" t="str">
        <f t="shared" si="87"/>
        <v>un</v>
      </c>
    </row>
    <row r="5593" spans="1:4">
      <c r="A5593" s="68" t="s">
        <v>5524</v>
      </c>
      <c r="B5593" s="68" t="s">
        <v>26708</v>
      </c>
      <c r="C5593" s="68" t="s">
        <v>15</v>
      </c>
      <c r="D5593" t="str">
        <f t="shared" si="87"/>
        <v>un</v>
      </c>
    </row>
    <row r="5594" spans="1:4">
      <c r="A5594" s="68" t="s">
        <v>5525</v>
      </c>
      <c r="B5594" s="68" t="s">
        <v>26708</v>
      </c>
      <c r="C5594" s="68" t="s">
        <v>15</v>
      </c>
      <c r="D5594" t="str">
        <f t="shared" si="87"/>
        <v>un</v>
      </c>
    </row>
    <row r="5595" spans="1:4">
      <c r="A5595" s="68" t="s">
        <v>5526</v>
      </c>
      <c r="B5595" s="68" t="s">
        <v>26709</v>
      </c>
      <c r="C5595" s="68" t="s">
        <v>15</v>
      </c>
      <c r="D5595" t="str">
        <f t="shared" si="87"/>
        <v>un</v>
      </c>
    </row>
    <row r="5596" spans="1:4">
      <c r="A5596" s="68" t="s">
        <v>5527</v>
      </c>
      <c r="B5596" s="68" t="s">
        <v>26709</v>
      </c>
      <c r="C5596" s="68" t="s">
        <v>15</v>
      </c>
      <c r="D5596" t="str">
        <f t="shared" si="87"/>
        <v>un</v>
      </c>
    </row>
    <row r="5597" spans="1:4">
      <c r="A5597" s="68" t="s">
        <v>5528</v>
      </c>
      <c r="B5597" s="68" t="s">
        <v>26710</v>
      </c>
      <c r="C5597" s="68" t="s">
        <v>15</v>
      </c>
      <c r="D5597" t="str">
        <f t="shared" si="87"/>
        <v>un</v>
      </c>
    </row>
    <row r="5598" spans="1:4">
      <c r="A5598" s="68" t="s">
        <v>5529</v>
      </c>
      <c r="B5598" s="68" t="s">
        <v>26710</v>
      </c>
      <c r="C5598" s="68" t="s">
        <v>15</v>
      </c>
      <c r="D5598" t="str">
        <f t="shared" si="87"/>
        <v>un</v>
      </c>
    </row>
    <row r="5599" spans="1:4">
      <c r="A5599" s="68" t="s">
        <v>5530</v>
      </c>
      <c r="B5599" s="68" t="s">
        <v>26711</v>
      </c>
      <c r="C5599" s="68" t="s">
        <v>15</v>
      </c>
      <c r="D5599" t="str">
        <f t="shared" si="87"/>
        <v>un</v>
      </c>
    </row>
    <row r="5600" spans="1:4">
      <c r="A5600" s="68" t="s">
        <v>5531</v>
      </c>
      <c r="B5600" s="68" t="s">
        <v>26711</v>
      </c>
      <c r="C5600" s="68" t="s">
        <v>15</v>
      </c>
      <c r="D5600" t="str">
        <f t="shared" si="87"/>
        <v>un</v>
      </c>
    </row>
    <row r="5601" spans="1:4">
      <c r="A5601" s="68" t="s">
        <v>5532</v>
      </c>
      <c r="B5601" s="68" t="s">
        <v>26712</v>
      </c>
      <c r="C5601" s="68" t="s">
        <v>15</v>
      </c>
      <c r="D5601" t="str">
        <f t="shared" si="87"/>
        <v>un</v>
      </c>
    </row>
    <row r="5602" spans="1:4">
      <c r="A5602" s="68" t="s">
        <v>5533</v>
      </c>
      <c r="B5602" s="68" t="s">
        <v>26712</v>
      </c>
      <c r="C5602" s="68" t="s">
        <v>15</v>
      </c>
      <c r="D5602" t="str">
        <f t="shared" si="87"/>
        <v>un</v>
      </c>
    </row>
    <row r="5603" spans="1:4">
      <c r="A5603" s="68" t="s">
        <v>5534</v>
      </c>
      <c r="B5603" s="68" t="s">
        <v>26713</v>
      </c>
      <c r="C5603" s="68" t="s">
        <v>15</v>
      </c>
      <c r="D5603" t="str">
        <f t="shared" si="87"/>
        <v>un</v>
      </c>
    </row>
    <row r="5604" spans="1:4">
      <c r="A5604" s="68" t="s">
        <v>5535</v>
      </c>
      <c r="B5604" s="68" t="s">
        <v>26713</v>
      </c>
      <c r="C5604" s="68" t="s">
        <v>15</v>
      </c>
      <c r="D5604" t="str">
        <f t="shared" si="87"/>
        <v>un</v>
      </c>
    </row>
    <row r="5605" spans="1:4">
      <c r="A5605" s="68" t="s">
        <v>5536</v>
      </c>
      <c r="B5605" s="68" t="s">
        <v>26714</v>
      </c>
      <c r="C5605" s="68" t="s">
        <v>15</v>
      </c>
      <c r="D5605" t="str">
        <f t="shared" si="87"/>
        <v>un</v>
      </c>
    </row>
    <row r="5606" spans="1:4">
      <c r="A5606" s="68" t="s">
        <v>5537</v>
      </c>
      <c r="B5606" s="68" t="s">
        <v>26714</v>
      </c>
      <c r="C5606" s="68" t="s">
        <v>15</v>
      </c>
      <c r="D5606" t="str">
        <f t="shared" si="87"/>
        <v>un</v>
      </c>
    </row>
    <row r="5607" spans="1:4">
      <c r="A5607" s="68" t="s">
        <v>5538</v>
      </c>
      <c r="B5607" s="68" t="s">
        <v>26715</v>
      </c>
      <c r="C5607" s="68" t="s">
        <v>15</v>
      </c>
      <c r="D5607" t="str">
        <f t="shared" si="87"/>
        <v>un</v>
      </c>
    </row>
    <row r="5608" spans="1:4">
      <c r="A5608" s="68" t="s">
        <v>5539</v>
      </c>
      <c r="B5608" s="68" t="s">
        <v>26715</v>
      </c>
      <c r="C5608" s="68" t="s">
        <v>15</v>
      </c>
      <c r="D5608" t="str">
        <f t="shared" si="87"/>
        <v>un</v>
      </c>
    </row>
    <row r="5609" spans="1:4">
      <c r="A5609" s="68" t="s">
        <v>5540</v>
      </c>
      <c r="B5609" s="68" t="s">
        <v>26716</v>
      </c>
      <c r="C5609" s="68" t="s">
        <v>15</v>
      </c>
      <c r="D5609" t="str">
        <f t="shared" si="87"/>
        <v>un</v>
      </c>
    </row>
    <row r="5610" spans="1:4">
      <c r="A5610" s="68" t="s">
        <v>5541</v>
      </c>
      <c r="B5610" s="68" t="s">
        <v>26716</v>
      </c>
      <c r="C5610" s="68" t="s">
        <v>15</v>
      </c>
      <c r="D5610" t="str">
        <f t="shared" si="87"/>
        <v>un</v>
      </c>
    </row>
    <row r="5611" spans="1:4">
      <c r="A5611" s="68" t="s">
        <v>5542</v>
      </c>
      <c r="B5611" s="68" t="s">
        <v>26717</v>
      </c>
      <c r="C5611" s="68" t="s">
        <v>15</v>
      </c>
      <c r="D5611" t="str">
        <f t="shared" si="87"/>
        <v>un</v>
      </c>
    </row>
    <row r="5612" spans="1:4">
      <c r="A5612" s="68" t="s">
        <v>5543</v>
      </c>
      <c r="B5612" s="68" t="s">
        <v>26717</v>
      </c>
      <c r="C5612" s="68" t="s">
        <v>15</v>
      </c>
      <c r="D5612" t="str">
        <f t="shared" si="87"/>
        <v>un</v>
      </c>
    </row>
    <row r="5613" spans="1:4">
      <c r="A5613" s="68" t="s">
        <v>5544</v>
      </c>
      <c r="B5613" s="68" t="s">
        <v>26718</v>
      </c>
      <c r="C5613" s="68" t="s">
        <v>15</v>
      </c>
      <c r="D5613" t="str">
        <f t="shared" si="87"/>
        <v>un</v>
      </c>
    </row>
    <row r="5614" spans="1:4">
      <c r="A5614" s="68" t="s">
        <v>5545</v>
      </c>
      <c r="B5614" s="68" t="s">
        <v>26718</v>
      </c>
      <c r="C5614" s="68" t="s">
        <v>15</v>
      </c>
      <c r="D5614" t="str">
        <f t="shared" si="87"/>
        <v>un</v>
      </c>
    </row>
    <row r="5615" spans="1:4">
      <c r="A5615" s="68" t="s">
        <v>5546</v>
      </c>
      <c r="B5615" s="68" t="s">
        <v>26719</v>
      </c>
      <c r="C5615" s="68" t="s">
        <v>15</v>
      </c>
      <c r="D5615" t="str">
        <f t="shared" si="87"/>
        <v>un</v>
      </c>
    </row>
    <row r="5616" spans="1:4">
      <c r="A5616" s="68" t="s">
        <v>5547</v>
      </c>
      <c r="B5616" s="68" t="s">
        <v>26719</v>
      </c>
      <c r="C5616" s="68" t="s">
        <v>15</v>
      </c>
      <c r="D5616" t="str">
        <f t="shared" si="87"/>
        <v>un</v>
      </c>
    </row>
    <row r="5617" spans="1:4">
      <c r="A5617" s="68" t="s">
        <v>5548</v>
      </c>
      <c r="B5617" s="68" t="s">
        <v>26720</v>
      </c>
      <c r="C5617" s="68" t="s">
        <v>15</v>
      </c>
      <c r="D5617" t="str">
        <f t="shared" si="87"/>
        <v>un</v>
      </c>
    </row>
    <row r="5618" spans="1:4">
      <c r="A5618" s="68" t="s">
        <v>5549</v>
      </c>
      <c r="B5618" s="68" t="s">
        <v>26720</v>
      </c>
      <c r="C5618" s="68" t="s">
        <v>15</v>
      </c>
      <c r="D5618" t="str">
        <f t="shared" si="87"/>
        <v>un</v>
      </c>
    </row>
    <row r="5619" spans="1:4">
      <c r="A5619" s="68" t="s">
        <v>5550</v>
      </c>
      <c r="B5619" s="68" t="s">
        <v>26721</v>
      </c>
      <c r="C5619" s="68" t="s">
        <v>15</v>
      </c>
      <c r="D5619" t="str">
        <f t="shared" si="87"/>
        <v>un</v>
      </c>
    </row>
    <row r="5620" spans="1:4">
      <c r="A5620" s="68" t="s">
        <v>5551</v>
      </c>
      <c r="B5620" s="68" t="s">
        <v>26721</v>
      </c>
      <c r="C5620" s="68" t="s">
        <v>15</v>
      </c>
      <c r="D5620" t="str">
        <f t="shared" si="87"/>
        <v>un</v>
      </c>
    </row>
    <row r="5621" spans="1:4">
      <c r="A5621" s="68" t="s">
        <v>5552</v>
      </c>
      <c r="B5621" s="68" t="s">
        <v>26722</v>
      </c>
      <c r="C5621" s="68" t="s">
        <v>15</v>
      </c>
      <c r="D5621" t="str">
        <f t="shared" si="87"/>
        <v>un</v>
      </c>
    </row>
    <row r="5622" spans="1:4">
      <c r="A5622" s="68" t="s">
        <v>5553</v>
      </c>
      <c r="B5622" s="68" t="s">
        <v>26722</v>
      </c>
      <c r="C5622" s="68" t="s">
        <v>15</v>
      </c>
      <c r="D5622" t="str">
        <f t="shared" si="87"/>
        <v>un</v>
      </c>
    </row>
    <row r="5623" spans="1:4">
      <c r="A5623" s="68" t="s">
        <v>5554</v>
      </c>
      <c r="B5623" s="68" t="s">
        <v>26723</v>
      </c>
      <c r="C5623" s="68" t="s">
        <v>15</v>
      </c>
      <c r="D5623" t="str">
        <f t="shared" si="87"/>
        <v>un</v>
      </c>
    </row>
    <row r="5624" spans="1:4">
      <c r="A5624" s="68" t="s">
        <v>5555</v>
      </c>
      <c r="B5624" s="68" t="s">
        <v>26723</v>
      </c>
      <c r="C5624" s="68" t="s">
        <v>15</v>
      </c>
      <c r="D5624" t="str">
        <f t="shared" si="87"/>
        <v>un</v>
      </c>
    </row>
    <row r="5625" spans="1:4">
      <c r="A5625" s="68" t="s">
        <v>5556</v>
      </c>
      <c r="B5625" s="68" t="s">
        <v>26724</v>
      </c>
      <c r="C5625" s="68" t="s">
        <v>15</v>
      </c>
      <c r="D5625" t="str">
        <f t="shared" si="87"/>
        <v>un</v>
      </c>
    </row>
    <row r="5626" spans="1:4">
      <c r="A5626" s="68" t="s">
        <v>5557</v>
      </c>
      <c r="B5626" s="68" t="s">
        <v>26724</v>
      </c>
      <c r="C5626" s="68" t="s">
        <v>15</v>
      </c>
      <c r="D5626" t="str">
        <f t="shared" si="87"/>
        <v>un</v>
      </c>
    </row>
    <row r="5627" spans="1:4">
      <c r="A5627" s="68" t="s">
        <v>5558</v>
      </c>
      <c r="B5627" s="68" t="s">
        <v>26725</v>
      </c>
      <c r="C5627" s="68" t="s">
        <v>15</v>
      </c>
      <c r="D5627" t="str">
        <f t="shared" si="87"/>
        <v>un</v>
      </c>
    </row>
    <row r="5628" spans="1:4">
      <c r="A5628" s="68" t="s">
        <v>5559</v>
      </c>
      <c r="B5628" s="68" t="s">
        <v>26725</v>
      </c>
      <c r="C5628" s="68" t="s">
        <v>15</v>
      </c>
      <c r="D5628" t="str">
        <f t="shared" si="87"/>
        <v>un</v>
      </c>
    </row>
    <row r="5629" spans="1:4">
      <c r="A5629" s="68" t="s">
        <v>5560</v>
      </c>
      <c r="B5629" s="68" t="s">
        <v>26726</v>
      </c>
      <c r="C5629" s="68" t="s">
        <v>15</v>
      </c>
      <c r="D5629" t="str">
        <f t="shared" si="87"/>
        <v>un</v>
      </c>
    </row>
    <row r="5630" spans="1:4">
      <c r="A5630" s="68" t="s">
        <v>91</v>
      </c>
      <c r="B5630" s="68" t="s">
        <v>26726</v>
      </c>
      <c r="C5630" s="68" t="s">
        <v>15</v>
      </c>
      <c r="D5630" t="str">
        <f t="shared" si="87"/>
        <v>un</v>
      </c>
    </row>
    <row r="5631" spans="1:4">
      <c r="A5631" s="68" t="s">
        <v>5561</v>
      </c>
      <c r="B5631" s="68" t="s">
        <v>26727</v>
      </c>
      <c r="C5631" s="68" t="s">
        <v>15</v>
      </c>
      <c r="D5631" t="str">
        <f t="shared" si="87"/>
        <v>un</v>
      </c>
    </row>
    <row r="5632" spans="1:4">
      <c r="A5632" s="68" t="s">
        <v>5562</v>
      </c>
      <c r="B5632" s="68" t="s">
        <v>26727</v>
      </c>
      <c r="C5632" s="68" t="s">
        <v>15</v>
      </c>
      <c r="D5632" t="str">
        <f t="shared" si="87"/>
        <v>un</v>
      </c>
    </row>
    <row r="5633" spans="1:4">
      <c r="A5633" s="68" t="s">
        <v>5563</v>
      </c>
      <c r="B5633" s="68" t="s">
        <v>26728</v>
      </c>
      <c r="C5633" s="68" t="s">
        <v>15</v>
      </c>
      <c r="D5633" t="str">
        <f t="shared" si="87"/>
        <v>un</v>
      </c>
    </row>
    <row r="5634" spans="1:4">
      <c r="A5634" s="68" t="s">
        <v>5564</v>
      </c>
      <c r="B5634" s="68" t="s">
        <v>26728</v>
      </c>
      <c r="C5634" s="68" t="s">
        <v>15</v>
      </c>
      <c r="D5634" t="str">
        <f t="shared" si="87"/>
        <v>un</v>
      </c>
    </row>
    <row r="5635" spans="1:4">
      <c r="A5635" s="68" t="s">
        <v>5565</v>
      </c>
      <c r="B5635" s="68" t="s">
        <v>26729</v>
      </c>
      <c r="C5635" s="68" t="s">
        <v>15</v>
      </c>
      <c r="D5635" t="str">
        <f t="shared" si="87"/>
        <v>un</v>
      </c>
    </row>
    <row r="5636" spans="1:4">
      <c r="A5636" s="68" t="s">
        <v>5566</v>
      </c>
      <c r="B5636" s="68" t="s">
        <v>26729</v>
      </c>
      <c r="C5636" s="68" t="s">
        <v>15</v>
      </c>
      <c r="D5636" t="str">
        <f t="shared" si="87"/>
        <v>un</v>
      </c>
    </row>
    <row r="5637" spans="1:4">
      <c r="A5637" s="68" t="s">
        <v>5567</v>
      </c>
      <c r="B5637" s="68" t="s">
        <v>26730</v>
      </c>
      <c r="C5637" s="68" t="s">
        <v>15</v>
      </c>
      <c r="D5637" t="str">
        <f t="shared" si="87"/>
        <v>un</v>
      </c>
    </row>
    <row r="5638" spans="1:4">
      <c r="A5638" s="68" t="s">
        <v>5568</v>
      </c>
      <c r="B5638" s="68" t="s">
        <v>26730</v>
      </c>
      <c r="C5638" s="68" t="s">
        <v>15</v>
      </c>
      <c r="D5638" t="str">
        <f t="shared" si="87"/>
        <v>un</v>
      </c>
    </row>
    <row r="5639" spans="1:4">
      <c r="A5639" s="68" t="s">
        <v>5569</v>
      </c>
      <c r="B5639" s="68" t="s">
        <v>26731</v>
      </c>
      <c r="C5639" s="68" t="s">
        <v>15</v>
      </c>
      <c r="D5639" t="str">
        <f t="shared" ref="D5639:D5702" si="88">LOWER(C5639)</f>
        <v>un</v>
      </c>
    </row>
    <row r="5640" spans="1:4">
      <c r="A5640" s="68" t="s">
        <v>5570</v>
      </c>
      <c r="B5640" s="68" t="s">
        <v>26731</v>
      </c>
      <c r="C5640" s="68" t="s">
        <v>15</v>
      </c>
      <c r="D5640" t="str">
        <f t="shared" si="88"/>
        <v>un</v>
      </c>
    </row>
    <row r="5641" spans="1:4">
      <c r="A5641" s="68" t="s">
        <v>5571</v>
      </c>
      <c r="B5641" s="68" t="s">
        <v>26732</v>
      </c>
      <c r="C5641" s="68" t="s">
        <v>15</v>
      </c>
      <c r="D5641" t="str">
        <f t="shared" si="88"/>
        <v>un</v>
      </c>
    </row>
    <row r="5642" spans="1:4">
      <c r="A5642" s="68" t="s">
        <v>5572</v>
      </c>
      <c r="B5642" s="68" t="s">
        <v>26732</v>
      </c>
      <c r="C5642" s="68" t="s">
        <v>15</v>
      </c>
      <c r="D5642" t="str">
        <f t="shared" si="88"/>
        <v>un</v>
      </c>
    </row>
    <row r="5643" spans="1:4">
      <c r="A5643" s="68" t="s">
        <v>5573</v>
      </c>
      <c r="B5643" s="68" t="s">
        <v>26733</v>
      </c>
      <c r="C5643" s="68" t="s">
        <v>15</v>
      </c>
      <c r="D5643" t="str">
        <f t="shared" si="88"/>
        <v>un</v>
      </c>
    </row>
    <row r="5644" spans="1:4">
      <c r="A5644" s="68" t="s">
        <v>5574</v>
      </c>
      <c r="B5644" s="68" t="s">
        <v>26733</v>
      </c>
      <c r="C5644" s="68" t="s">
        <v>15</v>
      </c>
      <c r="D5644" t="str">
        <f t="shared" si="88"/>
        <v>un</v>
      </c>
    </row>
    <row r="5645" spans="1:4">
      <c r="A5645" s="68" t="s">
        <v>5575</v>
      </c>
      <c r="B5645" s="68" t="s">
        <v>26734</v>
      </c>
      <c r="C5645" s="68" t="s">
        <v>15</v>
      </c>
      <c r="D5645" t="str">
        <f t="shared" si="88"/>
        <v>un</v>
      </c>
    </row>
    <row r="5646" spans="1:4">
      <c r="A5646" s="68" t="s">
        <v>5576</v>
      </c>
      <c r="B5646" s="68" t="s">
        <v>26734</v>
      </c>
      <c r="C5646" s="68" t="s">
        <v>15</v>
      </c>
      <c r="D5646" t="str">
        <f t="shared" si="88"/>
        <v>un</v>
      </c>
    </row>
    <row r="5647" spans="1:4">
      <c r="A5647" s="68" t="s">
        <v>5577</v>
      </c>
      <c r="B5647" s="68" t="s">
        <v>26735</v>
      </c>
      <c r="C5647" s="68" t="s">
        <v>15</v>
      </c>
      <c r="D5647" t="str">
        <f t="shared" si="88"/>
        <v>un</v>
      </c>
    </row>
    <row r="5648" spans="1:4">
      <c r="A5648" s="68" t="s">
        <v>5578</v>
      </c>
      <c r="B5648" s="68" t="s">
        <v>26735</v>
      </c>
      <c r="C5648" s="68" t="s">
        <v>15</v>
      </c>
      <c r="D5648" t="str">
        <f t="shared" si="88"/>
        <v>un</v>
      </c>
    </row>
    <row r="5649" spans="1:4">
      <c r="A5649" s="68" t="s">
        <v>5579</v>
      </c>
      <c r="B5649" s="68" t="s">
        <v>26736</v>
      </c>
      <c r="C5649" s="68" t="s">
        <v>15</v>
      </c>
      <c r="D5649" t="str">
        <f t="shared" si="88"/>
        <v>un</v>
      </c>
    </row>
    <row r="5650" spans="1:4">
      <c r="A5650" s="68" t="s">
        <v>5580</v>
      </c>
      <c r="B5650" s="68" t="s">
        <v>26736</v>
      </c>
      <c r="C5650" s="68" t="s">
        <v>15</v>
      </c>
      <c r="D5650" t="str">
        <f t="shared" si="88"/>
        <v>un</v>
      </c>
    </row>
    <row r="5651" spans="1:4">
      <c r="A5651" s="68" t="s">
        <v>5581</v>
      </c>
      <c r="B5651" s="68" t="s">
        <v>26737</v>
      </c>
      <c r="C5651" s="68" t="s">
        <v>15</v>
      </c>
      <c r="D5651" t="str">
        <f t="shared" si="88"/>
        <v>un</v>
      </c>
    </row>
    <row r="5652" spans="1:4">
      <c r="A5652" s="68" t="s">
        <v>5582</v>
      </c>
      <c r="B5652" s="68" t="s">
        <v>26737</v>
      </c>
      <c r="C5652" s="68" t="s">
        <v>15</v>
      </c>
      <c r="D5652" t="str">
        <f t="shared" si="88"/>
        <v>un</v>
      </c>
    </row>
    <row r="5653" spans="1:4">
      <c r="A5653" s="68" t="s">
        <v>5583</v>
      </c>
      <c r="B5653" s="68" t="s">
        <v>26738</v>
      </c>
      <c r="C5653" s="68" t="s">
        <v>15</v>
      </c>
      <c r="D5653" t="str">
        <f t="shared" si="88"/>
        <v>un</v>
      </c>
    </row>
    <row r="5654" spans="1:4">
      <c r="A5654" s="68" t="s">
        <v>5584</v>
      </c>
      <c r="B5654" s="68" t="s">
        <v>26738</v>
      </c>
      <c r="C5654" s="68" t="s">
        <v>15</v>
      </c>
      <c r="D5654" t="str">
        <f t="shared" si="88"/>
        <v>un</v>
      </c>
    </row>
    <row r="5655" spans="1:4">
      <c r="A5655" s="68" t="s">
        <v>5585</v>
      </c>
      <c r="B5655" s="68" t="s">
        <v>26739</v>
      </c>
      <c r="C5655" s="68" t="s">
        <v>15</v>
      </c>
      <c r="D5655" t="str">
        <f t="shared" si="88"/>
        <v>un</v>
      </c>
    </row>
    <row r="5656" spans="1:4">
      <c r="A5656" s="68" t="s">
        <v>5586</v>
      </c>
      <c r="B5656" s="68" t="s">
        <v>26739</v>
      </c>
      <c r="C5656" s="68" t="s">
        <v>15</v>
      </c>
      <c r="D5656" t="str">
        <f t="shared" si="88"/>
        <v>un</v>
      </c>
    </row>
    <row r="5657" spans="1:4">
      <c r="A5657" s="68" t="s">
        <v>5587</v>
      </c>
      <c r="B5657" s="68" t="s">
        <v>26740</v>
      </c>
      <c r="C5657" s="68" t="s">
        <v>15</v>
      </c>
      <c r="D5657" t="str">
        <f t="shared" si="88"/>
        <v>un</v>
      </c>
    </row>
    <row r="5658" spans="1:4">
      <c r="A5658" s="68" t="s">
        <v>5588</v>
      </c>
      <c r="B5658" s="68" t="s">
        <v>26740</v>
      </c>
      <c r="C5658" s="68" t="s">
        <v>15</v>
      </c>
      <c r="D5658" t="str">
        <f t="shared" si="88"/>
        <v>un</v>
      </c>
    </row>
    <row r="5659" spans="1:4">
      <c r="A5659" s="68" t="s">
        <v>227</v>
      </c>
      <c r="B5659" s="68" t="s">
        <v>24182</v>
      </c>
      <c r="C5659" s="68" t="s">
        <v>15</v>
      </c>
      <c r="D5659" t="str">
        <f t="shared" si="88"/>
        <v>un</v>
      </c>
    </row>
    <row r="5660" spans="1:4">
      <c r="A5660" s="68" t="s">
        <v>5589</v>
      </c>
      <c r="B5660" s="68" t="s">
        <v>24182</v>
      </c>
      <c r="C5660" s="68" t="s">
        <v>15</v>
      </c>
      <c r="D5660" t="str">
        <f t="shared" si="88"/>
        <v>un</v>
      </c>
    </row>
    <row r="5661" spans="1:4">
      <c r="A5661" s="68" t="s">
        <v>228</v>
      </c>
      <c r="B5661" s="68" t="s">
        <v>26741</v>
      </c>
      <c r="C5661" s="68" t="s">
        <v>15</v>
      </c>
      <c r="D5661" t="str">
        <f t="shared" si="88"/>
        <v>un</v>
      </c>
    </row>
    <row r="5662" spans="1:4">
      <c r="A5662" s="68" t="s">
        <v>5590</v>
      </c>
      <c r="B5662" s="68" t="s">
        <v>26741</v>
      </c>
      <c r="C5662" s="68" t="s">
        <v>15</v>
      </c>
      <c r="D5662" t="str">
        <f t="shared" si="88"/>
        <v>un</v>
      </c>
    </row>
    <row r="5663" spans="1:4">
      <c r="A5663" s="68" t="s">
        <v>5591</v>
      </c>
      <c r="B5663" s="68" t="s">
        <v>26742</v>
      </c>
      <c r="C5663" s="68" t="s">
        <v>15</v>
      </c>
      <c r="D5663" t="str">
        <f t="shared" si="88"/>
        <v>un</v>
      </c>
    </row>
    <row r="5664" spans="1:4">
      <c r="A5664" s="68" t="s">
        <v>5592</v>
      </c>
      <c r="B5664" s="68" t="s">
        <v>26742</v>
      </c>
      <c r="C5664" s="68" t="s">
        <v>15</v>
      </c>
      <c r="D5664" t="str">
        <f t="shared" si="88"/>
        <v>un</v>
      </c>
    </row>
    <row r="5665" spans="1:4">
      <c r="A5665" s="68" t="s">
        <v>229</v>
      </c>
      <c r="B5665" s="68" t="s">
        <v>26743</v>
      </c>
      <c r="C5665" s="68" t="s">
        <v>15</v>
      </c>
      <c r="D5665" t="str">
        <f t="shared" si="88"/>
        <v>un</v>
      </c>
    </row>
    <row r="5666" spans="1:4">
      <c r="A5666" s="68" t="s">
        <v>5593</v>
      </c>
      <c r="B5666" s="68" t="s">
        <v>26743</v>
      </c>
      <c r="C5666" s="68" t="s">
        <v>15</v>
      </c>
      <c r="D5666" t="str">
        <f t="shared" si="88"/>
        <v>un</v>
      </c>
    </row>
    <row r="5667" spans="1:4">
      <c r="A5667" s="68" t="s">
        <v>5594</v>
      </c>
      <c r="B5667" s="68" t="s">
        <v>26744</v>
      </c>
      <c r="C5667" s="68" t="s">
        <v>15</v>
      </c>
      <c r="D5667" t="str">
        <f t="shared" si="88"/>
        <v>un</v>
      </c>
    </row>
    <row r="5668" spans="1:4">
      <c r="A5668" s="68" t="s">
        <v>5595</v>
      </c>
      <c r="B5668" s="68" t="s">
        <v>26744</v>
      </c>
      <c r="C5668" s="68" t="s">
        <v>15</v>
      </c>
      <c r="D5668" t="str">
        <f t="shared" si="88"/>
        <v>un</v>
      </c>
    </row>
    <row r="5669" spans="1:4">
      <c r="A5669" s="68" t="s">
        <v>230</v>
      </c>
      <c r="B5669" s="68" t="s">
        <v>26745</v>
      </c>
      <c r="C5669" s="68" t="s">
        <v>15</v>
      </c>
      <c r="D5669" t="str">
        <f t="shared" si="88"/>
        <v>un</v>
      </c>
    </row>
    <row r="5670" spans="1:4">
      <c r="A5670" s="68" t="s">
        <v>5596</v>
      </c>
      <c r="B5670" s="68" t="s">
        <v>26745</v>
      </c>
      <c r="C5670" s="68" t="s">
        <v>15</v>
      </c>
      <c r="D5670" t="str">
        <f t="shared" si="88"/>
        <v>un</v>
      </c>
    </row>
    <row r="5671" spans="1:4">
      <c r="A5671" s="68" t="s">
        <v>231</v>
      </c>
      <c r="B5671" s="68" t="s">
        <v>26746</v>
      </c>
      <c r="C5671" s="68" t="s">
        <v>15</v>
      </c>
      <c r="D5671" t="str">
        <f t="shared" si="88"/>
        <v>un</v>
      </c>
    </row>
    <row r="5672" spans="1:4">
      <c r="A5672" s="68" t="s">
        <v>5597</v>
      </c>
      <c r="B5672" s="68" t="s">
        <v>26746</v>
      </c>
      <c r="C5672" s="68" t="s">
        <v>15</v>
      </c>
      <c r="D5672" t="str">
        <f t="shared" si="88"/>
        <v>un</v>
      </c>
    </row>
    <row r="5673" spans="1:4">
      <c r="A5673" s="68" t="s">
        <v>5598</v>
      </c>
      <c r="B5673" s="68" t="s">
        <v>24179</v>
      </c>
      <c r="C5673" s="68" t="s">
        <v>15</v>
      </c>
      <c r="D5673" t="str">
        <f t="shared" si="88"/>
        <v>un</v>
      </c>
    </row>
    <row r="5674" spans="1:4">
      <c r="A5674" s="68" t="s">
        <v>5599</v>
      </c>
      <c r="B5674" s="68" t="s">
        <v>24179</v>
      </c>
      <c r="C5674" s="68" t="s">
        <v>15</v>
      </c>
      <c r="D5674" t="str">
        <f t="shared" si="88"/>
        <v>un</v>
      </c>
    </row>
    <row r="5675" spans="1:4">
      <c r="A5675" s="68" t="s">
        <v>5600</v>
      </c>
      <c r="B5675" s="68" t="s">
        <v>26747</v>
      </c>
      <c r="C5675" s="68" t="s">
        <v>15</v>
      </c>
      <c r="D5675" t="str">
        <f t="shared" si="88"/>
        <v>un</v>
      </c>
    </row>
    <row r="5676" spans="1:4">
      <c r="A5676" s="68" t="s">
        <v>195</v>
      </c>
      <c r="B5676" s="68" t="s">
        <v>26747</v>
      </c>
      <c r="C5676" s="68" t="s">
        <v>15</v>
      </c>
      <c r="D5676" t="str">
        <f t="shared" si="88"/>
        <v>un</v>
      </c>
    </row>
    <row r="5677" spans="1:4">
      <c r="A5677" s="68" t="s">
        <v>5601</v>
      </c>
      <c r="B5677" s="68" t="s">
        <v>26748</v>
      </c>
      <c r="C5677" s="68" t="s">
        <v>15</v>
      </c>
      <c r="D5677" t="str">
        <f t="shared" si="88"/>
        <v>un</v>
      </c>
    </row>
    <row r="5678" spans="1:4">
      <c r="A5678" s="68" t="s">
        <v>5602</v>
      </c>
      <c r="B5678" s="68" t="s">
        <v>26748</v>
      </c>
      <c r="C5678" s="68" t="s">
        <v>15</v>
      </c>
      <c r="D5678" t="str">
        <f t="shared" si="88"/>
        <v>un</v>
      </c>
    </row>
    <row r="5679" spans="1:4">
      <c r="A5679" s="68" t="s">
        <v>5603</v>
      </c>
      <c r="B5679" s="68" t="s">
        <v>26749</v>
      </c>
      <c r="C5679" s="68" t="s">
        <v>15</v>
      </c>
      <c r="D5679" t="str">
        <f t="shared" si="88"/>
        <v>un</v>
      </c>
    </row>
    <row r="5680" spans="1:4">
      <c r="A5680" s="68" t="s">
        <v>5604</v>
      </c>
      <c r="B5680" s="68" t="s">
        <v>26749</v>
      </c>
      <c r="C5680" s="68" t="s">
        <v>15</v>
      </c>
      <c r="D5680" t="str">
        <f t="shared" si="88"/>
        <v>un</v>
      </c>
    </row>
    <row r="5681" spans="1:4">
      <c r="A5681" s="68" t="s">
        <v>5605</v>
      </c>
      <c r="B5681" s="68" t="s">
        <v>26750</v>
      </c>
      <c r="C5681" s="68" t="s">
        <v>15</v>
      </c>
      <c r="D5681" t="str">
        <f t="shared" si="88"/>
        <v>un</v>
      </c>
    </row>
    <row r="5682" spans="1:4">
      <c r="A5682" s="68" t="s">
        <v>5606</v>
      </c>
      <c r="B5682" s="68" t="s">
        <v>26750</v>
      </c>
      <c r="C5682" s="68" t="s">
        <v>15</v>
      </c>
      <c r="D5682" t="str">
        <f t="shared" si="88"/>
        <v>un</v>
      </c>
    </row>
    <row r="5683" spans="1:4">
      <c r="A5683" s="68" t="s">
        <v>5607</v>
      </c>
      <c r="B5683" s="68" t="s">
        <v>26751</v>
      </c>
      <c r="C5683" s="68" t="s">
        <v>15</v>
      </c>
      <c r="D5683" t="str">
        <f t="shared" si="88"/>
        <v>un</v>
      </c>
    </row>
    <row r="5684" spans="1:4">
      <c r="A5684" s="68" t="s">
        <v>5608</v>
      </c>
      <c r="B5684" s="68" t="s">
        <v>26751</v>
      </c>
      <c r="C5684" s="68" t="s">
        <v>15</v>
      </c>
      <c r="D5684" t="str">
        <f t="shared" si="88"/>
        <v>un</v>
      </c>
    </row>
    <row r="5685" spans="1:4">
      <c r="A5685" s="68" t="s">
        <v>5609</v>
      </c>
      <c r="B5685" s="68" t="s">
        <v>26752</v>
      </c>
      <c r="C5685" s="68" t="s">
        <v>15</v>
      </c>
      <c r="D5685" t="str">
        <f t="shared" si="88"/>
        <v>un</v>
      </c>
    </row>
    <row r="5686" spans="1:4">
      <c r="A5686" s="68" t="s">
        <v>5610</v>
      </c>
      <c r="B5686" s="68" t="s">
        <v>26752</v>
      </c>
      <c r="C5686" s="68" t="s">
        <v>15</v>
      </c>
      <c r="D5686" t="str">
        <f t="shared" si="88"/>
        <v>un</v>
      </c>
    </row>
    <row r="5687" spans="1:4">
      <c r="A5687" s="68" t="s">
        <v>5611</v>
      </c>
      <c r="B5687" s="68" t="s">
        <v>26753</v>
      </c>
      <c r="C5687" s="68" t="s">
        <v>15</v>
      </c>
      <c r="D5687" t="str">
        <f t="shared" si="88"/>
        <v>un</v>
      </c>
    </row>
    <row r="5688" spans="1:4">
      <c r="A5688" s="68" t="s">
        <v>168</v>
      </c>
      <c r="B5688" s="68" t="s">
        <v>26753</v>
      </c>
      <c r="C5688" s="68" t="s">
        <v>15</v>
      </c>
      <c r="D5688" t="str">
        <f t="shared" si="88"/>
        <v>un</v>
      </c>
    </row>
    <row r="5689" spans="1:4">
      <c r="A5689" s="68" t="s">
        <v>5612</v>
      </c>
      <c r="B5689" s="68" t="s">
        <v>26754</v>
      </c>
      <c r="C5689" s="68" t="s">
        <v>15</v>
      </c>
      <c r="D5689" t="str">
        <f t="shared" si="88"/>
        <v>un</v>
      </c>
    </row>
    <row r="5690" spans="1:4">
      <c r="A5690" s="68" t="s">
        <v>5613</v>
      </c>
      <c r="B5690" s="68" t="s">
        <v>26754</v>
      </c>
      <c r="C5690" s="68" t="s">
        <v>15</v>
      </c>
      <c r="D5690" t="str">
        <f t="shared" si="88"/>
        <v>un</v>
      </c>
    </row>
    <row r="5691" spans="1:4">
      <c r="A5691" s="68" t="s">
        <v>5614</v>
      </c>
      <c r="B5691" s="68" t="s">
        <v>26755</v>
      </c>
      <c r="C5691" s="68" t="s">
        <v>15</v>
      </c>
      <c r="D5691" t="str">
        <f t="shared" si="88"/>
        <v>un</v>
      </c>
    </row>
    <row r="5692" spans="1:4">
      <c r="A5692" s="68" t="s">
        <v>5615</v>
      </c>
      <c r="B5692" s="68" t="s">
        <v>26755</v>
      </c>
      <c r="C5692" s="68" t="s">
        <v>15</v>
      </c>
      <c r="D5692" t="str">
        <f t="shared" si="88"/>
        <v>un</v>
      </c>
    </row>
    <row r="5693" spans="1:4">
      <c r="A5693" s="68" t="s">
        <v>5616</v>
      </c>
      <c r="B5693" s="68" t="s">
        <v>26756</v>
      </c>
      <c r="C5693" s="68" t="s">
        <v>15</v>
      </c>
      <c r="D5693" t="str">
        <f t="shared" si="88"/>
        <v>un</v>
      </c>
    </row>
    <row r="5694" spans="1:4">
      <c r="A5694" s="68" t="s">
        <v>5617</v>
      </c>
      <c r="B5694" s="68" t="s">
        <v>26756</v>
      </c>
      <c r="C5694" s="68" t="s">
        <v>15</v>
      </c>
      <c r="D5694" t="str">
        <f t="shared" si="88"/>
        <v>un</v>
      </c>
    </row>
    <row r="5695" spans="1:4">
      <c r="A5695" s="68" t="s">
        <v>5618</v>
      </c>
      <c r="B5695" s="68" t="s">
        <v>26757</v>
      </c>
      <c r="C5695" s="68" t="s">
        <v>15</v>
      </c>
      <c r="D5695" t="str">
        <f t="shared" si="88"/>
        <v>un</v>
      </c>
    </row>
    <row r="5696" spans="1:4">
      <c r="A5696" s="68" t="s">
        <v>5619</v>
      </c>
      <c r="B5696" s="68" t="s">
        <v>26757</v>
      </c>
      <c r="C5696" s="68" t="s">
        <v>15</v>
      </c>
      <c r="D5696" t="str">
        <f t="shared" si="88"/>
        <v>un</v>
      </c>
    </row>
    <row r="5697" spans="1:4">
      <c r="A5697" s="68" t="s">
        <v>5620</v>
      </c>
      <c r="B5697" s="68" t="s">
        <v>26758</v>
      </c>
      <c r="C5697" s="68" t="s">
        <v>15</v>
      </c>
      <c r="D5697" t="str">
        <f t="shared" si="88"/>
        <v>un</v>
      </c>
    </row>
    <row r="5698" spans="1:4">
      <c r="A5698" s="68" t="s">
        <v>5621</v>
      </c>
      <c r="B5698" s="68" t="s">
        <v>26758</v>
      </c>
      <c r="C5698" s="68" t="s">
        <v>15</v>
      </c>
      <c r="D5698" t="str">
        <f t="shared" si="88"/>
        <v>un</v>
      </c>
    </row>
    <row r="5699" spans="1:4">
      <c r="A5699" s="68" t="s">
        <v>5622</v>
      </c>
      <c r="B5699" s="68" t="s">
        <v>26759</v>
      </c>
      <c r="C5699" s="68" t="s">
        <v>15</v>
      </c>
      <c r="D5699" t="str">
        <f t="shared" si="88"/>
        <v>un</v>
      </c>
    </row>
    <row r="5700" spans="1:4">
      <c r="A5700" s="68" t="s">
        <v>5623</v>
      </c>
      <c r="B5700" s="68" t="s">
        <v>26759</v>
      </c>
      <c r="C5700" s="68" t="s">
        <v>15</v>
      </c>
      <c r="D5700" t="str">
        <f t="shared" si="88"/>
        <v>un</v>
      </c>
    </row>
    <row r="5701" spans="1:4">
      <c r="A5701" s="68" t="s">
        <v>5624</v>
      </c>
      <c r="B5701" s="68" t="s">
        <v>26760</v>
      </c>
      <c r="C5701" s="68" t="s">
        <v>15</v>
      </c>
      <c r="D5701" t="str">
        <f t="shared" si="88"/>
        <v>un</v>
      </c>
    </row>
    <row r="5702" spans="1:4">
      <c r="A5702" s="68" t="s">
        <v>5625</v>
      </c>
      <c r="B5702" s="68" t="s">
        <v>26760</v>
      </c>
      <c r="C5702" s="68" t="s">
        <v>15</v>
      </c>
      <c r="D5702" t="str">
        <f t="shared" si="88"/>
        <v>un</v>
      </c>
    </row>
    <row r="5703" spans="1:4">
      <c r="A5703" s="68" t="s">
        <v>5626</v>
      </c>
      <c r="B5703" s="68" t="s">
        <v>26761</v>
      </c>
      <c r="C5703" s="68" t="s">
        <v>15</v>
      </c>
      <c r="D5703" t="str">
        <f t="shared" ref="D5703:D5766" si="89">LOWER(C5703)</f>
        <v>un</v>
      </c>
    </row>
    <row r="5704" spans="1:4">
      <c r="A5704" s="68" t="s">
        <v>5627</v>
      </c>
      <c r="B5704" s="68" t="s">
        <v>26761</v>
      </c>
      <c r="C5704" s="68" t="s">
        <v>15</v>
      </c>
      <c r="D5704" t="str">
        <f t="shared" si="89"/>
        <v>un</v>
      </c>
    </row>
    <row r="5705" spans="1:4">
      <c r="A5705" s="68" t="s">
        <v>5628</v>
      </c>
      <c r="B5705" s="68" t="s">
        <v>26762</v>
      </c>
      <c r="C5705" s="68" t="s">
        <v>15</v>
      </c>
      <c r="D5705" t="str">
        <f t="shared" si="89"/>
        <v>un</v>
      </c>
    </row>
    <row r="5706" spans="1:4">
      <c r="A5706" s="68" t="s">
        <v>5629</v>
      </c>
      <c r="B5706" s="68" t="s">
        <v>26762</v>
      </c>
      <c r="C5706" s="68" t="s">
        <v>15</v>
      </c>
      <c r="D5706" t="str">
        <f t="shared" si="89"/>
        <v>un</v>
      </c>
    </row>
    <row r="5707" spans="1:4">
      <c r="A5707" s="68" t="s">
        <v>5630</v>
      </c>
      <c r="B5707" s="68" t="s">
        <v>26763</v>
      </c>
      <c r="C5707" s="68" t="s">
        <v>15</v>
      </c>
      <c r="D5707" t="str">
        <f t="shared" si="89"/>
        <v>un</v>
      </c>
    </row>
    <row r="5708" spans="1:4">
      <c r="A5708" s="68" t="s">
        <v>5631</v>
      </c>
      <c r="B5708" s="68" t="s">
        <v>26763</v>
      </c>
      <c r="C5708" s="68" t="s">
        <v>15</v>
      </c>
      <c r="D5708" t="str">
        <f t="shared" si="89"/>
        <v>un</v>
      </c>
    </row>
    <row r="5709" spans="1:4">
      <c r="A5709" s="68" t="s">
        <v>5632</v>
      </c>
      <c r="B5709" s="68" t="s">
        <v>26764</v>
      </c>
      <c r="C5709" s="68" t="s">
        <v>15</v>
      </c>
      <c r="D5709" t="str">
        <f t="shared" si="89"/>
        <v>un</v>
      </c>
    </row>
    <row r="5710" spans="1:4">
      <c r="A5710" s="68" t="s">
        <v>5633</v>
      </c>
      <c r="B5710" s="68" t="s">
        <v>26764</v>
      </c>
      <c r="C5710" s="68" t="s">
        <v>15</v>
      </c>
      <c r="D5710" t="str">
        <f t="shared" si="89"/>
        <v>un</v>
      </c>
    </row>
    <row r="5711" spans="1:4">
      <c r="A5711" s="68" t="s">
        <v>5634</v>
      </c>
      <c r="B5711" s="68" t="s">
        <v>26765</v>
      </c>
      <c r="C5711" s="68" t="s">
        <v>15</v>
      </c>
      <c r="D5711" t="str">
        <f t="shared" si="89"/>
        <v>un</v>
      </c>
    </row>
    <row r="5712" spans="1:4">
      <c r="A5712" s="68" t="s">
        <v>5635</v>
      </c>
      <c r="B5712" s="68" t="s">
        <v>26765</v>
      </c>
      <c r="C5712" s="68" t="s">
        <v>15</v>
      </c>
      <c r="D5712" t="str">
        <f t="shared" si="89"/>
        <v>un</v>
      </c>
    </row>
    <row r="5713" spans="1:4">
      <c r="A5713" s="68" t="s">
        <v>5636</v>
      </c>
      <c r="B5713" s="68" t="s">
        <v>26766</v>
      </c>
      <c r="C5713" s="68" t="s">
        <v>15</v>
      </c>
      <c r="D5713" t="str">
        <f t="shared" si="89"/>
        <v>un</v>
      </c>
    </row>
    <row r="5714" spans="1:4">
      <c r="A5714" s="68" t="s">
        <v>5637</v>
      </c>
      <c r="B5714" s="68" t="s">
        <v>26766</v>
      </c>
      <c r="C5714" s="68" t="s">
        <v>15</v>
      </c>
      <c r="D5714" t="str">
        <f t="shared" si="89"/>
        <v>un</v>
      </c>
    </row>
    <row r="5715" spans="1:4">
      <c r="A5715" s="68" t="s">
        <v>5638</v>
      </c>
      <c r="B5715" s="68" t="s">
        <v>26767</v>
      </c>
      <c r="C5715" s="68" t="s">
        <v>15</v>
      </c>
      <c r="D5715" t="str">
        <f t="shared" si="89"/>
        <v>un</v>
      </c>
    </row>
    <row r="5716" spans="1:4">
      <c r="A5716" s="68" t="s">
        <v>5639</v>
      </c>
      <c r="B5716" s="68" t="s">
        <v>26767</v>
      </c>
      <c r="C5716" s="68" t="s">
        <v>15</v>
      </c>
      <c r="D5716" t="str">
        <f t="shared" si="89"/>
        <v>un</v>
      </c>
    </row>
    <row r="5717" spans="1:4">
      <c r="A5717" s="68" t="s">
        <v>5640</v>
      </c>
      <c r="B5717" s="68" t="s">
        <v>26768</v>
      </c>
      <c r="C5717" s="68" t="s">
        <v>15</v>
      </c>
      <c r="D5717" t="str">
        <f t="shared" si="89"/>
        <v>un</v>
      </c>
    </row>
    <row r="5718" spans="1:4">
      <c r="A5718" s="68" t="s">
        <v>5641</v>
      </c>
      <c r="B5718" s="68" t="s">
        <v>26768</v>
      </c>
      <c r="C5718" s="68" t="s">
        <v>15</v>
      </c>
      <c r="D5718" t="str">
        <f t="shared" si="89"/>
        <v>un</v>
      </c>
    </row>
    <row r="5719" spans="1:4">
      <c r="A5719" s="68" t="s">
        <v>5642</v>
      </c>
      <c r="B5719" s="68" t="s">
        <v>26769</v>
      </c>
      <c r="C5719" s="68" t="s">
        <v>14</v>
      </c>
      <c r="D5719" t="str">
        <f t="shared" si="89"/>
        <v>m</v>
      </c>
    </row>
    <row r="5720" spans="1:4">
      <c r="A5720" s="68" t="s">
        <v>5643</v>
      </c>
      <c r="B5720" s="68" t="s">
        <v>26769</v>
      </c>
      <c r="C5720" s="68" t="s">
        <v>14</v>
      </c>
      <c r="D5720" t="str">
        <f t="shared" si="89"/>
        <v>m</v>
      </c>
    </row>
    <row r="5721" spans="1:4">
      <c r="A5721" s="68" t="s">
        <v>5644</v>
      </c>
      <c r="B5721" s="68" t="s">
        <v>26770</v>
      </c>
      <c r="C5721" s="68" t="s">
        <v>14</v>
      </c>
      <c r="D5721" t="str">
        <f t="shared" si="89"/>
        <v>m</v>
      </c>
    </row>
    <row r="5722" spans="1:4">
      <c r="A5722" s="68" t="s">
        <v>5645</v>
      </c>
      <c r="B5722" s="68" t="s">
        <v>26770</v>
      </c>
      <c r="C5722" s="68" t="s">
        <v>14</v>
      </c>
      <c r="D5722" t="str">
        <f t="shared" si="89"/>
        <v>m</v>
      </c>
    </row>
    <row r="5723" spans="1:4">
      <c r="A5723" s="68" t="s">
        <v>5646</v>
      </c>
      <c r="B5723" s="68" t="s">
        <v>26771</v>
      </c>
      <c r="C5723" s="68" t="s">
        <v>14</v>
      </c>
      <c r="D5723" t="str">
        <f t="shared" si="89"/>
        <v>m</v>
      </c>
    </row>
    <row r="5724" spans="1:4">
      <c r="A5724" s="68" t="s">
        <v>5647</v>
      </c>
      <c r="B5724" s="68" t="s">
        <v>26771</v>
      </c>
      <c r="C5724" s="68" t="s">
        <v>14</v>
      </c>
      <c r="D5724" t="str">
        <f t="shared" si="89"/>
        <v>m</v>
      </c>
    </row>
    <row r="5725" spans="1:4">
      <c r="A5725" s="68" t="s">
        <v>5648</v>
      </c>
      <c r="B5725" s="68" t="s">
        <v>26772</v>
      </c>
      <c r="C5725" s="68" t="s">
        <v>14</v>
      </c>
      <c r="D5725" t="str">
        <f t="shared" si="89"/>
        <v>m</v>
      </c>
    </row>
    <row r="5726" spans="1:4">
      <c r="A5726" s="68" t="s">
        <v>5649</v>
      </c>
      <c r="B5726" s="68" t="s">
        <v>26772</v>
      </c>
      <c r="C5726" s="68" t="s">
        <v>14</v>
      </c>
      <c r="D5726" t="str">
        <f t="shared" si="89"/>
        <v>m</v>
      </c>
    </row>
    <row r="5727" spans="1:4">
      <c r="A5727" s="68" t="s">
        <v>5650</v>
      </c>
      <c r="B5727" s="68" t="s">
        <v>26773</v>
      </c>
      <c r="C5727" s="68" t="s">
        <v>15</v>
      </c>
      <c r="D5727" t="str">
        <f t="shared" si="89"/>
        <v>un</v>
      </c>
    </row>
    <row r="5728" spans="1:4">
      <c r="A5728" s="68" t="s">
        <v>5651</v>
      </c>
      <c r="B5728" s="68" t="s">
        <v>26773</v>
      </c>
      <c r="C5728" s="68" t="s">
        <v>15</v>
      </c>
      <c r="D5728" t="str">
        <f t="shared" si="89"/>
        <v>un</v>
      </c>
    </row>
    <row r="5729" spans="1:4">
      <c r="A5729" s="68" t="s">
        <v>5652</v>
      </c>
      <c r="B5729" s="68" t="s">
        <v>26774</v>
      </c>
      <c r="C5729" s="68" t="s">
        <v>15</v>
      </c>
      <c r="D5729" t="str">
        <f t="shared" si="89"/>
        <v>un</v>
      </c>
    </row>
    <row r="5730" spans="1:4">
      <c r="A5730" s="68" t="s">
        <v>5653</v>
      </c>
      <c r="B5730" s="68" t="s">
        <v>26774</v>
      </c>
      <c r="C5730" s="68" t="s">
        <v>15</v>
      </c>
      <c r="D5730" t="str">
        <f t="shared" si="89"/>
        <v>un</v>
      </c>
    </row>
    <row r="5731" spans="1:4">
      <c r="A5731" s="68" t="s">
        <v>5654</v>
      </c>
      <c r="B5731" s="68" t="s">
        <v>26775</v>
      </c>
      <c r="C5731" s="68" t="s">
        <v>15</v>
      </c>
      <c r="D5731" t="str">
        <f t="shared" si="89"/>
        <v>un</v>
      </c>
    </row>
    <row r="5732" spans="1:4">
      <c r="A5732" s="68" t="s">
        <v>5655</v>
      </c>
      <c r="B5732" s="68" t="s">
        <v>26775</v>
      </c>
      <c r="C5732" s="68" t="s">
        <v>15</v>
      </c>
      <c r="D5732" t="str">
        <f t="shared" si="89"/>
        <v>un</v>
      </c>
    </row>
    <row r="5733" spans="1:4">
      <c r="A5733" s="68" t="s">
        <v>5656</v>
      </c>
      <c r="B5733" s="68" t="s">
        <v>26776</v>
      </c>
      <c r="C5733" s="68" t="s">
        <v>15</v>
      </c>
      <c r="D5733" t="str">
        <f t="shared" si="89"/>
        <v>un</v>
      </c>
    </row>
    <row r="5734" spans="1:4">
      <c r="A5734" s="68" t="s">
        <v>5657</v>
      </c>
      <c r="B5734" s="68" t="s">
        <v>26776</v>
      </c>
      <c r="C5734" s="68" t="s">
        <v>15</v>
      </c>
      <c r="D5734" t="str">
        <f t="shared" si="89"/>
        <v>un</v>
      </c>
    </row>
    <row r="5735" spans="1:4">
      <c r="A5735" s="68" t="s">
        <v>5658</v>
      </c>
      <c r="B5735" s="68" t="s">
        <v>26777</v>
      </c>
      <c r="C5735" s="68" t="s">
        <v>15</v>
      </c>
      <c r="D5735" t="str">
        <f t="shared" si="89"/>
        <v>un</v>
      </c>
    </row>
    <row r="5736" spans="1:4">
      <c r="A5736" s="68" t="s">
        <v>92</v>
      </c>
      <c r="B5736" s="68" t="s">
        <v>26777</v>
      </c>
      <c r="C5736" s="68" t="s">
        <v>15</v>
      </c>
      <c r="D5736" t="str">
        <f t="shared" si="89"/>
        <v>un</v>
      </c>
    </row>
    <row r="5737" spans="1:4">
      <c r="A5737" s="68" t="s">
        <v>5659</v>
      </c>
      <c r="B5737" s="68" t="s">
        <v>26778</v>
      </c>
      <c r="C5737" s="68" t="s">
        <v>15</v>
      </c>
      <c r="D5737" t="str">
        <f t="shared" si="89"/>
        <v>un</v>
      </c>
    </row>
    <row r="5738" spans="1:4">
      <c r="A5738" s="68" t="s">
        <v>5660</v>
      </c>
      <c r="B5738" s="68" t="s">
        <v>26778</v>
      </c>
      <c r="C5738" s="68" t="s">
        <v>15</v>
      </c>
      <c r="D5738" t="str">
        <f t="shared" si="89"/>
        <v>un</v>
      </c>
    </row>
    <row r="5739" spans="1:4">
      <c r="A5739" s="68" t="s">
        <v>5661</v>
      </c>
      <c r="B5739" s="68" t="s">
        <v>26779</v>
      </c>
      <c r="C5739" s="68" t="s">
        <v>15</v>
      </c>
      <c r="D5739" t="str">
        <f t="shared" si="89"/>
        <v>un</v>
      </c>
    </row>
    <row r="5740" spans="1:4">
      <c r="A5740" s="68" t="s">
        <v>5662</v>
      </c>
      <c r="B5740" s="68" t="s">
        <v>26779</v>
      </c>
      <c r="C5740" s="68" t="s">
        <v>15</v>
      </c>
      <c r="D5740" t="str">
        <f t="shared" si="89"/>
        <v>un</v>
      </c>
    </row>
    <row r="5741" spans="1:4">
      <c r="A5741" s="68" t="s">
        <v>5663</v>
      </c>
      <c r="B5741" s="68" t="s">
        <v>26780</v>
      </c>
      <c r="C5741" s="68" t="s">
        <v>15</v>
      </c>
      <c r="D5741" t="str">
        <f t="shared" si="89"/>
        <v>un</v>
      </c>
    </row>
    <row r="5742" spans="1:4">
      <c r="A5742" s="68" t="s">
        <v>5664</v>
      </c>
      <c r="B5742" s="68" t="s">
        <v>26780</v>
      </c>
      <c r="C5742" s="68" t="s">
        <v>15</v>
      </c>
      <c r="D5742" t="str">
        <f t="shared" si="89"/>
        <v>un</v>
      </c>
    </row>
    <row r="5743" spans="1:4">
      <c r="A5743" s="68" t="s">
        <v>5665</v>
      </c>
      <c r="B5743" s="68" t="s">
        <v>26781</v>
      </c>
      <c r="C5743" s="68" t="s">
        <v>15</v>
      </c>
      <c r="D5743" t="str">
        <f t="shared" si="89"/>
        <v>un</v>
      </c>
    </row>
    <row r="5744" spans="1:4">
      <c r="A5744" s="68" t="s">
        <v>5666</v>
      </c>
      <c r="B5744" s="68" t="s">
        <v>26781</v>
      </c>
      <c r="C5744" s="68" t="s">
        <v>15</v>
      </c>
      <c r="D5744" t="str">
        <f t="shared" si="89"/>
        <v>un</v>
      </c>
    </row>
    <row r="5745" spans="1:4">
      <c r="A5745" s="68" t="s">
        <v>5667</v>
      </c>
      <c r="B5745" s="68" t="s">
        <v>26782</v>
      </c>
      <c r="C5745" s="68" t="s">
        <v>15</v>
      </c>
      <c r="D5745" t="str">
        <f t="shared" si="89"/>
        <v>un</v>
      </c>
    </row>
    <row r="5746" spans="1:4">
      <c r="A5746" s="68" t="s">
        <v>170</v>
      </c>
      <c r="B5746" s="68" t="s">
        <v>26782</v>
      </c>
      <c r="C5746" s="68" t="s">
        <v>15</v>
      </c>
      <c r="D5746" t="str">
        <f t="shared" si="89"/>
        <v>un</v>
      </c>
    </row>
    <row r="5747" spans="1:4">
      <c r="A5747" s="68" t="s">
        <v>5668</v>
      </c>
      <c r="B5747" s="68" t="s">
        <v>26783</v>
      </c>
      <c r="C5747" s="68" t="s">
        <v>15</v>
      </c>
      <c r="D5747" t="str">
        <f t="shared" si="89"/>
        <v>un</v>
      </c>
    </row>
    <row r="5748" spans="1:4">
      <c r="A5748" s="68" t="s">
        <v>5669</v>
      </c>
      <c r="B5748" s="68" t="s">
        <v>26783</v>
      </c>
      <c r="C5748" s="68" t="s">
        <v>15</v>
      </c>
      <c r="D5748" t="str">
        <f t="shared" si="89"/>
        <v>un</v>
      </c>
    </row>
    <row r="5749" spans="1:4">
      <c r="A5749" s="68" t="s">
        <v>5670</v>
      </c>
      <c r="B5749" s="68" t="s">
        <v>26784</v>
      </c>
      <c r="C5749" s="68" t="s">
        <v>15</v>
      </c>
      <c r="D5749" t="str">
        <f t="shared" si="89"/>
        <v>un</v>
      </c>
    </row>
    <row r="5750" spans="1:4">
      <c r="A5750" s="68" t="s">
        <v>5671</v>
      </c>
      <c r="B5750" s="68" t="s">
        <v>26784</v>
      </c>
      <c r="C5750" s="68" t="s">
        <v>15</v>
      </c>
      <c r="D5750" t="str">
        <f t="shared" si="89"/>
        <v>un</v>
      </c>
    </row>
    <row r="5751" spans="1:4">
      <c r="A5751" s="68" t="s">
        <v>5672</v>
      </c>
      <c r="B5751" s="68" t="s">
        <v>26785</v>
      </c>
      <c r="C5751" s="68" t="s">
        <v>15</v>
      </c>
      <c r="D5751" t="str">
        <f t="shared" si="89"/>
        <v>un</v>
      </c>
    </row>
    <row r="5752" spans="1:4">
      <c r="A5752" s="68" t="s">
        <v>5673</v>
      </c>
      <c r="B5752" s="68" t="s">
        <v>26785</v>
      </c>
      <c r="C5752" s="68" t="s">
        <v>15</v>
      </c>
      <c r="D5752" t="str">
        <f t="shared" si="89"/>
        <v>un</v>
      </c>
    </row>
    <row r="5753" spans="1:4">
      <c r="A5753" s="68" t="s">
        <v>5674</v>
      </c>
      <c r="B5753" s="68" t="s">
        <v>26786</v>
      </c>
      <c r="C5753" s="68" t="s">
        <v>15</v>
      </c>
      <c r="D5753" t="str">
        <f t="shared" si="89"/>
        <v>un</v>
      </c>
    </row>
    <row r="5754" spans="1:4">
      <c r="A5754" s="68" t="s">
        <v>5675</v>
      </c>
      <c r="B5754" s="68" t="s">
        <v>26786</v>
      </c>
      <c r="C5754" s="68" t="s">
        <v>15</v>
      </c>
      <c r="D5754" t="str">
        <f t="shared" si="89"/>
        <v>un</v>
      </c>
    </row>
    <row r="5755" spans="1:4">
      <c r="A5755" s="68" t="s">
        <v>5676</v>
      </c>
      <c r="B5755" s="68" t="s">
        <v>26787</v>
      </c>
      <c r="C5755" s="68" t="s">
        <v>15</v>
      </c>
      <c r="D5755" t="str">
        <f t="shared" si="89"/>
        <v>un</v>
      </c>
    </row>
    <row r="5756" spans="1:4">
      <c r="A5756" s="68" t="s">
        <v>5677</v>
      </c>
      <c r="B5756" s="68" t="s">
        <v>26787</v>
      </c>
      <c r="C5756" s="68" t="s">
        <v>15</v>
      </c>
      <c r="D5756" t="str">
        <f t="shared" si="89"/>
        <v>un</v>
      </c>
    </row>
    <row r="5757" spans="1:4">
      <c r="A5757" s="68" t="s">
        <v>5678</v>
      </c>
      <c r="B5757" s="68" t="s">
        <v>26788</v>
      </c>
      <c r="C5757" s="68" t="s">
        <v>15</v>
      </c>
      <c r="D5757" t="str">
        <f t="shared" si="89"/>
        <v>un</v>
      </c>
    </row>
    <row r="5758" spans="1:4">
      <c r="A5758" s="68" t="s">
        <v>5679</v>
      </c>
      <c r="B5758" s="68" t="s">
        <v>26788</v>
      </c>
      <c r="C5758" s="68" t="s">
        <v>15</v>
      </c>
      <c r="D5758" t="str">
        <f t="shared" si="89"/>
        <v>un</v>
      </c>
    </row>
    <row r="5759" spans="1:4">
      <c r="A5759" s="68" t="s">
        <v>5680</v>
      </c>
      <c r="B5759" s="68" t="s">
        <v>26789</v>
      </c>
      <c r="C5759" s="68" t="s">
        <v>15</v>
      </c>
      <c r="D5759" t="str">
        <f t="shared" si="89"/>
        <v>un</v>
      </c>
    </row>
    <row r="5760" spans="1:4">
      <c r="A5760" s="68" t="s">
        <v>5681</v>
      </c>
      <c r="B5760" s="68" t="s">
        <v>26789</v>
      </c>
      <c r="C5760" s="68" t="s">
        <v>15</v>
      </c>
      <c r="D5760" t="str">
        <f t="shared" si="89"/>
        <v>un</v>
      </c>
    </row>
    <row r="5761" spans="1:4">
      <c r="A5761" s="68" t="s">
        <v>5682</v>
      </c>
      <c r="B5761" s="68" t="s">
        <v>26790</v>
      </c>
      <c r="C5761" s="68" t="s">
        <v>15</v>
      </c>
      <c r="D5761" t="str">
        <f t="shared" si="89"/>
        <v>un</v>
      </c>
    </row>
    <row r="5762" spans="1:4">
      <c r="A5762" s="68" t="s">
        <v>5683</v>
      </c>
      <c r="B5762" s="68" t="s">
        <v>26790</v>
      </c>
      <c r="C5762" s="68" t="s">
        <v>15</v>
      </c>
      <c r="D5762" t="str">
        <f t="shared" si="89"/>
        <v>un</v>
      </c>
    </row>
    <row r="5763" spans="1:4">
      <c r="A5763" s="68" t="s">
        <v>5684</v>
      </c>
      <c r="B5763" s="68" t="s">
        <v>26791</v>
      </c>
      <c r="C5763" s="68" t="s">
        <v>15</v>
      </c>
      <c r="D5763" t="str">
        <f t="shared" si="89"/>
        <v>un</v>
      </c>
    </row>
    <row r="5764" spans="1:4">
      <c r="A5764" s="68" t="s">
        <v>5685</v>
      </c>
      <c r="B5764" s="68" t="s">
        <v>26791</v>
      </c>
      <c r="C5764" s="68" t="s">
        <v>15</v>
      </c>
      <c r="D5764" t="str">
        <f t="shared" si="89"/>
        <v>un</v>
      </c>
    </row>
    <row r="5765" spans="1:4">
      <c r="A5765" s="68" t="s">
        <v>5686</v>
      </c>
      <c r="B5765" s="68" t="s">
        <v>26792</v>
      </c>
      <c r="C5765" s="68" t="s">
        <v>15</v>
      </c>
      <c r="D5765" t="str">
        <f t="shared" si="89"/>
        <v>un</v>
      </c>
    </row>
    <row r="5766" spans="1:4">
      <c r="A5766" s="68" t="s">
        <v>5687</v>
      </c>
      <c r="B5766" s="68" t="s">
        <v>26792</v>
      </c>
      <c r="C5766" s="68" t="s">
        <v>15</v>
      </c>
      <c r="D5766" t="str">
        <f t="shared" si="89"/>
        <v>un</v>
      </c>
    </row>
    <row r="5767" spans="1:4">
      <c r="A5767" s="68" t="s">
        <v>5688</v>
      </c>
      <c r="B5767" s="68" t="s">
        <v>26793</v>
      </c>
      <c r="C5767" s="68" t="s">
        <v>15</v>
      </c>
      <c r="D5767" t="str">
        <f t="shared" ref="D5767:D5830" si="90">LOWER(C5767)</f>
        <v>un</v>
      </c>
    </row>
    <row r="5768" spans="1:4">
      <c r="A5768" s="68" t="s">
        <v>5689</v>
      </c>
      <c r="B5768" s="68" t="s">
        <v>26793</v>
      </c>
      <c r="C5768" s="68" t="s">
        <v>15</v>
      </c>
      <c r="D5768" t="str">
        <f t="shared" si="90"/>
        <v>un</v>
      </c>
    </row>
    <row r="5769" spans="1:4">
      <c r="A5769" s="68" t="s">
        <v>5690</v>
      </c>
      <c r="B5769" s="68" t="s">
        <v>26794</v>
      </c>
      <c r="C5769" s="68" t="s">
        <v>15</v>
      </c>
      <c r="D5769" t="str">
        <f t="shared" si="90"/>
        <v>un</v>
      </c>
    </row>
    <row r="5770" spans="1:4">
      <c r="A5770" s="68" t="s">
        <v>5691</v>
      </c>
      <c r="B5770" s="68" t="s">
        <v>26794</v>
      </c>
      <c r="C5770" s="68" t="s">
        <v>15</v>
      </c>
      <c r="D5770" t="str">
        <f t="shared" si="90"/>
        <v>un</v>
      </c>
    </row>
    <row r="5771" spans="1:4">
      <c r="A5771" s="68" t="s">
        <v>5692</v>
      </c>
      <c r="B5771" s="68" t="s">
        <v>26795</v>
      </c>
      <c r="C5771" s="68" t="s">
        <v>15</v>
      </c>
      <c r="D5771" t="str">
        <f t="shared" si="90"/>
        <v>un</v>
      </c>
    </row>
    <row r="5772" spans="1:4">
      <c r="A5772" s="68" t="s">
        <v>5693</v>
      </c>
      <c r="B5772" s="68" t="s">
        <v>26795</v>
      </c>
      <c r="C5772" s="68" t="s">
        <v>15</v>
      </c>
      <c r="D5772" t="str">
        <f t="shared" si="90"/>
        <v>un</v>
      </c>
    </row>
    <row r="5773" spans="1:4">
      <c r="A5773" s="68" t="s">
        <v>5694</v>
      </c>
      <c r="B5773" s="68" t="s">
        <v>26796</v>
      </c>
      <c r="C5773" s="68" t="s">
        <v>15</v>
      </c>
      <c r="D5773" t="str">
        <f t="shared" si="90"/>
        <v>un</v>
      </c>
    </row>
    <row r="5774" spans="1:4">
      <c r="A5774" s="68" t="s">
        <v>5695</v>
      </c>
      <c r="B5774" s="68" t="s">
        <v>26796</v>
      </c>
      <c r="C5774" s="68" t="s">
        <v>15</v>
      </c>
      <c r="D5774" t="str">
        <f t="shared" si="90"/>
        <v>un</v>
      </c>
    </row>
    <row r="5775" spans="1:4">
      <c r="A5775" s="68" t="s">
        <v>5696</v>
      </c>
      <c r="B5775" s="68" t="s">
        <v>26797</v>
      </c>
      <c r="C5775" s="68" t="s">
        <v>15</v>
      </c>
      <c r="D5775" t="str">
        <f t="shared" si="90"/>
        <v>un</v>
      </c>
    </row>
    <row r="5776" spans="1:4">
      <c r="A5776" s="68" t="s">
        <v>5697</v>
      </c>
      <c r="B5776" s="68" t="s">
        <v>26797</v>
      </c>
      <c r="C5776" s="68" t="s">
        <v>15</v>
      </c>
      <c r="D5776" t="str">
        <f t="shared" si="90"/>
        <v>un</v>
      </c>
    </row>
    <row r="5777" spans="1:4">
      <c r="A5777" s="68" t="s">
        <v>5698</v>
      </c>
      <c r="B5777" s="68" t="s">
        <v>26798</v>
      </c>
      <c r="C5777" s="68" t="s">
        <v>15</v>
      </c>
      <c r="D5777" t="str">
        <f t="shared" si="90"/>
        <v>un</v>
      </c>
    </row>
    <row r="5778" spans="1:4">
      <c r="A5778" s="68" t="s">
        <v>5699</v>
      </c>
      <c r="B5778" s="68" t="s">
        <v>26798</v>
      </c>
      <c r="C5778" s="68" t="s">
        <v>15</v>
      </c>
      <c r="D5778" t="str">
        <f t="shared" si="90"/>
        <v>un</v>
      </c>
    </row>
    <row r="5779" spans="1:4">
      <c r="A5779" s="68" t="s">
        <v>5700</v>
      </c>
      <c r="B5779" s="68" t="s">
        <v>26799</v>
      </c>
      <c r="C5779" s="68" t="s">
        <v>15</v>
      </c>
      <c r="D5779" t="str">
        <f t="shared" si="90"/>
        <v>un</v>
      </c>
    </row>
    <row r="5780" spans="1:4">
      <c r="A5780" s="68" t="s">
        <v>5701</v>
      </c>
      <c r="B5780" s="68" t="s">
        <v>26799</v>
      </c>
      <c r="C5780" s="68" t="s">
        <v>15</v>
      </c>
      <c r="D5780" t="str">
        <f t="shared" si="90"/>
        <v>un</v>
      </c>
    </row>
    <row r="5781" spans="1:4">
      <c r="A5781" s="68" t="s">
        <v>5702</v>
      </c>
      <c r="B5781" s="68" t="s">
        <v>26800</v>
      </c>
      <c r="C5781" s="68" t="s">
        <v>15</v>
      </c>
      <c r="D5781" t="str">
        <f t="shared" si="90"/>
        <v>un</v>
      </c>
    </row>
    <row r="5782" spans="1:4">
      <c r="A5782" s="68" t="s">
        <v>5703</v>
      </c>
      <c r="B5782" s="68" t="s">
        <v>26800</v>
      </c>
      <c r="C5782" s="68" t="s">
        <v>15</v>
      </c>
      <c r="D5782" t="str">
        <f t="shared" si="90"/>
        <v>un</v>
      </c>
    </row>
    <row r="5783" spans="1:4">
      <c r="A5783" s="68" t="s">
        <v>5704</v>
      </c>
      <c r="B5783" s="68" t="s">
        <v>26801</v>
      </c>
      <c r="C5783" s="68" t="s">
        <v>15</v>
      </c>
      <c r="D5783" t="str">
        <f t="shared" si="90"/>
        <v>un</v>
      </c>
    </row>
    <row r="5784" spans="1:4">
      <c r="A5784" s="68" t="s">
        <v>5705</v>
      </c>
      <c r="B5784" s="68" t="s">
        <v>26801</v>
      </c>
      <c r="C5784" s="68" t="s">
        <v>15</v>
      </c>
      <c r="D5784" t="str">
        <f t="shared" si="90"/>
        <v>un</v>
      </c>
    </row>
    <row r="5785" spans="1:4">
      <c r="A5785" s="68" t="s">
        <v>5706</v>
      </c>
      <c r="B5785" s="68" t="s">
        <v>26802</v>
      </c>
      <c r="C5785" s="68" t="s">
        <v>15</v>
      </c>
      <c r="D5785" t="str">
        <f t="shared" si="90"/>
        <v>un</v>
      </c>
    </row>
    <row r="5786" spans="1:4">
      <c r="A5786" s="68" t="s">
        <v>5707</v>
      </c>
      <c r="B5786" s="68" t="s">
        <v>26802</v>
      </c>
      <c r="C5786" s="68" t="s">
        <v>15</v>
      </c>
      <c r="D5786" t="str">
        <f t="shared" si="90"/>
        <v>un</v>
      </c>
    </row>
    <row r="5787" spans="1:4">
      <c r="A5787" s="68" t="s">
        <v>5708</v>
      </c>
      <c r="B5787" s="68" t="s">
        <v>26803</v>
      </c>
      <c r="C5787" s="68" t="s">
        <v>15</v>
      </c>
      <c r="D5787" t="str">
        <f t="shared" si="90"/>
        <v>un</v>
      </c>
    </row>
    <row r="5788" spans="1:4">
      <c r="A5788" s="68" t="s">
        <v>5709</v>
      </c>
      <c r="B5788" s="68" t="s">
        <v>26803</v>
      </c>
      <c r="C5788" s="68" t="s">
        <v>15</v>
      </c>
      <c r="D5788" t="str">
        <f t="shared" si="90"/>
        <v>un</v>
      </c>
    </row>
    <row r="5789" spans="1:4">
      <c r="A5789" s="68" t="s">
        <v>5710</v>
      </c>
      <c r="B5789" s="68" t="s">
        <v>26804</v>
      </c>
      <c r="C5789" s="68" t="s">
        <v>15</v>
      </c>
      <c r="D5789" t="str">
        <f t="shared" si="90"/>
        <v>un</v>
      </c>
    </row>
    <row r="5790" spans="1:4">
      <c r="A5790" s="68" t="s">
        <v>5711</v>
      </c>
      <c r="B5790" s="68" t="s">
        <v>26804</v>
      </c>
      <c r="C5790" s="68" t="s">
        <v>15</v>
      </c>
      <c r="D5790" t="str">
        <f t="shared" si="90"/>
        <v>un</v>
      </c>
    </row>
    <row r="5791" spans="1:4">
      <c r="A5791" s="68" t="s">
        <v>5712</v>
      </c>
      <c r="B5791" s="68" t="s">
        <v>26805</v>
      </c>
      <c r="C5791" s="68" t="s">
        <v>15</v>
      </c>
      <c r="D5791" t="str">
        <f t="shared" si="90"/>
        <v>un</v>
      </c>
    </row>
    <row r="5792" spans="1:4">
      <c r="A5792" s="68" t="s">
        <v>5713</v>
      </c>
      <c r="B5792" s="68" t="s">
        <v>26805</v>
      </c>
      <c r="C5792" s="68" t="s">
        <v>15</v>
      </c>
      <c r="D5792" t="str">
        <f t="shared" si="90"/>
        <v>un</v>
      </c>
    </row>
    <row r="5793" spans="1:4">
      <c r="A5793" s="68" t="s">
        <v>5714</v>
      </c>
      <c r="B5793" s="68" t="s">
        <v>26806</v>
      </c>
      <c r="C5793" s="68" t="s">
        <v>15</v>
      </c>
      <c r="D5793" t="str">
        <f t="shared" si="90"/>
        <v>un</v>
      </c>
    </row>
    <row r="5794" spans="1:4">
      <c r="A5794" s="68" t="s">
        <v>171</v>
      </c>
      <c r="B5794" s="68" t="s">
        <v>26806</v>
      </c>
      <c r="C5794" s="68" t="s">
        <v>15</v>
      </c>
      <c r="D5794" t="str">
        <f t="shared" si="90"/>
        <v>un</v>
      </c>
    </row>
    <row r="5795" spans="1:4">
      <c r="A5795" s="68" t="s">
        <v>5715</v>
      </c>
      <c r="B5795" s="68" t="s">
        <v>26807</v>
      </c>
      <c r="C5795" s="68" t="s">
        <v>15</v>
      </c>
      <c r="D5795" t="str">
        <f t="shared" si="90"/>
        <v>un</v>
      </c>
    </row>
    <row r="5796" spans="1:4">
      <c r="A5796" s="68" t="s">
        <v>5716</v>
      </c>
      <c r="B5796" s="68" t="s">
        <v>26807</v>
      </c>
      <c r="C5796" s="68" t="s">
        <v>15</v>
      </c>
      <c r="D5796" t="str">
        <f t="shared" si="90"/>
        <v>un</v>
      </c>
    </row>
    <row r="5797" spans="1:4">
      <c r="A5797" s="68" t="s">
        <v>5717</v>
      </c>
      <c r="B5797" s="68" t="s">
        <v>26808</v>
      </c>
      <c r="C5797" s="68" t="s">
        <v>15</v>
      </c>
      <c r="D5797" t="str">
        <f t="shared" si="90"/>
        <v>un</v>
      </c>
    </row>
    <row r="5798" spans="1:4">
      <c r="A5798" s="68" t="s">
        <v>5718</v>
      </c>
      <c r="B5798" s="68" t="s">
        <v>26808</v>
      </c>
      <c r="C5798" s="68" t="s">
        <v>15</v>
      </c>
      <c r="D5798" t="str">
        <f t="shared" si="90"/>
        <v>un</v>
      </c>
    </row>
    <row r="5799" spans="1:4">
      <c r="A5799" s="68" t="s">
        <v>5719</v>
      </c>
      <c r="B5799" s="68" t="s">
        <v>26809</v>
      </c>
      <c r="C5799" s="68" t="s">
        <v>15</v>
      </c>
      <c r="D5799" t="str">
        <f t="shared" si="90"/>
        <v>un</v>
      </c>
    </row>
    <row r="5800" spans="1:4">
      <c r="A5800" s="68" t="s">
        <v>5720</v>
      </c>
      <c r="B5800" s="68" t="s">
        <v>26809</v>
      </c>
      <c r="C5800" s="68" t="s">
        <v>15</v>
      </c>
      <c r="D5800" t="str">
        <f t="shared" si="90"/>
        <v>un</v>
      </c>
    </row>
    <row r="5801" spans="1:4">
      <c r="A5801" s="68" t="s">
        <v>5721</v>
      </c>
      <c r="B5801" s="68" t="s">
        <v>26810</v>
      </c>
      <c r="C5801" s="68" t="s">
        <v>14</v>
      </c>
      <c r="D5801" t="str">
        <f t="shared" si="90"/>
        <v>m</v>
      </c>
    </row>
    <row r="5802" spans="1:4">
      <c r="A5802" s="68" t="s">
        <v>5722</v>
      </c>
      <c r="B5802" s="68" t="s">
        <v>26810</v>
      </c>
      <c r="C5802" s="68" t="s">
        <v>14</v>
      </c>
      <c r="D5802" t="str">
        <f t="shared" si="90"/>
        <v>m</v>
      </c>
    </row>
    <row r="5803" spans="1:4">
      <c r="A5803" s="68" t="s">
        <v>5723</v>
      </c>
      <c r="B5803" s="68" t="s">
        <v>26811</v>
      </c>
      <c r="C5803" s="68" t="s">
        <v>14</v>
      </c>
      <c r="D5803" t="str">
        <f t="shared" si="90"/>
        <v>m</v>
      </c>
    </row>
    <row r="5804" spans="1:4">
      <c r="A5804" s="68" t="s">
        <v>5724</v>
      </c>
      <c r="B5804" s="68" t="s">
        <v>26811</v>
      </c>
      <c r="C5804" s="68" t="s">
        <v>14</v>
      </c>
      <c r="D5804" t="str">
        <f t="shared" si="90"/>
        <v>m</v>
      </c>
    </row>
    <row r="5805" spans="1:4">
      <c r="A5805" s="68" t="s">
        <v>5725</v>
      </c>
      <c r="B5805" s="68" t="s">
        <v>26812</v>
      </c>
      <c r="C5805" s="68" t="s">
        <v>14</v>
      </c>
      <c r="D5805" t="str">
        <f t="shared" si="90"/>
        <v>m</v>
      </c>
    </row>
    <row r="5806" spans="1:4">
      <c r="A5806" s="68" t="s">
        <v>5726</v>
      </c>
      <c r="B5806" s="68" t="s">
        <v>26812</v>
      </c>
      <c r="C5806" s="68" t="s">
        <v>14</v>
      </c>
      <c r="D5806" t="str">
        <f t="shared" si="90"/>
        <v>m</v>
      </c>
    </row>
    <row r="5807" spans="1:4">
      <c r="A5807" s="68" t="s">
        <v>5727</v>
      </c>
      <c r="B5807" s="68" t="s">
        <v>26813</v>
      </c>
      <c r="C5807" s="68" t="s">
        <v>14</v>
      </c>
      <c r="D5807" t="str">
        <f t="shared" si="90"/>
        <v>m</v>
      </c>
    </row>
    <row r="5808" spans="1:4">
      <c r="A5808" s="68" t="s">
        <v>5728</v>
      </c>
      <c r="B5808" s="68" t="s">
        <v>26813</v>
      </c>
      <c r="C5808" s="68" t="s">
        <v>14</v>
      </c>
      <c r="D5808" t="str">
        <f t="shared" si="90"/>
        <v>m</v>
      </c>
    </row>
    <row r="5809" spans="1:4">
      <c r="A5809" s="68" t="s">
        <v>5729</v>
      </c>
      <c r="B5809" s="68" t="s">
        <v>26814</v>
      </c>
      <c r="C5809" s="68" t="s">
        <v>14</v>
      </c>
      <c r="D5809" t="str">
        <f t="shared" si="90"/>
        <v>m</v>
      </c>
    </row>
    <row r="5810" spans="1:4">
      <c r="A5810" s="68" t="s">
        <v>5730</v>
      </c>
      <c r="B5810" s="68" t="s">
        <v>26814</v>
      </c>
      <c r="C5810" s="68" t="s">
        <v>14</v>
      </c>
      <c r="D5810" t="str">
        <f t="shared" si="90"/>
        <v>m</v>
      </c>
    </row>
    <row r="5811" spans="1:4">
      <c r="A5811" s="68" t="s">
        <v>5731</v>
      </c>
      <c r="B5811" s="68" t="s">
        <v>26815</v>
      </c>
      <c r="C5811" s="68" t="s">
        <v>14</v>
      </c>
      <c r="D5811" t="str">
        <f t="shared" si="90"/>
        <v>m</v>
      </c>
    </row>
    <row r="5812" spans="1:4">
      <c r="A5812" s="68" t="s">
        <v>5732</v>
      </c>
      <c r="B5812" s="68" t="s">
        <v>26815</v>
      </c>
      <c r="C5812" s="68" t="s">
        <v>14</v>
      </c>
      <c r="D5812" t="str">
        <f t="shared" si="90"/>
        <v>m</v>
      </c>
    </row>
    <row r="5813" spans="1:4">
      <c r="A5813" s="68" t="s">
        <v>5733</v>
      </c>
      <c r="B5813" s="68" t="s">
        <v>26816</v>
      </c>
      <c r="C5813" s="68" t="s">
        <v>14</v>
      </c>
      <c r="D5813" t="str">
        <f t="shared" si="90"/>
        <v>m</v>
      </c>
    </row>
    <row r="5814" spans="1:4">
      <c r="A5814" s="68" t="s">
        <v>5734</v>
      </c>
      <c r="B5814" s="68" t="s">
        <v>26816</v>
      </c>
      <c r="C5814" s="68" t="s">
        <v>14</v>
      </c>
      <c r="D5814" t="str">
        <f t="shared" si="90"/>
        <v>m</v>
      </c>
    </row>
    <row r="5815" spans="1:4">
      <c r="A5815" s="68" t="s">
        <v>5735</v>
      </c>
      <c r="B5815" s="68" t="s">
        <v>26817</v>
      </c>
      <c r="C5815" s="68" t="s">
        <v>14</v>
      </c>
      <c r="D5815" t="str">
        <f t="shared" si="90"/>
        <v>m</v>
      </c>
    </row>
    <row r="5816" spans="1:4">
      <c r="A5816" s="68" t="s">
        <v>5736</v>
      </c>
      <c r="B5816" s="68" t="s">
        <v>26817</v>
      </c>
      <c r="C5816" s="68" t="s">
        <v>14</v>
      </c>
      <c r="D5816" t="str">
        <f t="shared" si="90"/>
        <v>m</v>
      </c>
    </row>
    <row r="5817" spans="1:4">
      <c r="A5817" s="68" t="s">
        <v>5737</v>
      </c>
      <c r="B5817" s="68" t="s">
        <v>26818</v>
      </c>
      <c r="C5817" s="68" t="s">
        <v>15</v>
      </c>
      <c r="D5817" t="str">
        <f t="shared" si="90"/>
        <v>un</v>
      </c>
    </row>
    <row r="5818" spans="1:4">
      <c r="A5818" s="68" t="s">
        <v>5738</v>
      </c>
      <c r="B5818" s="68" t="s">
        <v>26818</v>
      </c>
      <c r="C5818" s="68" t="s">
        <v>15</v>
      </c>
      <c r="D5818" t="str">
        <f t="shared" si="90"/>
        <v>un</v>
      </c>
    </row>
    <row r="5819" spans="1:4">
      <c r="A5819" s="68" t="s">
        <v>5739</v>
      </c>
      <c r="B5819" s="68" t="s">
        <v>26819</v>
      </c>
      <c r="C5819" s="68" t="s">
        <v>15</v>
      </c>
      <c r="D5819" t="str">
        <f t="shared" si="90"/>
        <v>un</v>
      </c>
    </row>
    <row r="5820" spans="1:4">
      <c r="A5820" s="68" t="s">
        <v>5740</v>
      </c>
      <c r="B5820" s="68" t="s">
        <v>26819</v>
      </c>
      <c r="C5820" s="68" t="s">
        <v>15</v>
      </c>
      <c r="D5820" t="str">
        <f t="shared" si="90"/>
        <v>un</v>
      </c>
    </row>
    <row r="5821" spans="1:4">
      <c r="A5821" s="68" t="s">
        <v>5741</v>
      </c>
      <c r="B5821" s="68" t="s">
        <v>26820</v>
      </c>
      <c r="C5821" s="68" t="s">
        <v>15</v>
      </c>
      <c r="D5821" t="str">
        <f t="shared" si="90"/>
        <v>un</v>
      </c>
    </row>
    <row r="5822" spans="1:4">
      <c r="A5822" s="68" t="s">
        <v>5742</v>
      </c>
      <c r="B5822" s="68" t="s">
        <v>26820</v>
      </c>
      <c r="C5822" s="68" t="s">
        <v>15</v>
      </c>
      <c r="D5822" t="str">
        <f t="shared" si="90"/>
        <v>un</v>
      </c>
    </row>
    <row r="5823" spans="1:4">
      <c r="A5823" s="68" t="s">
        <v>5743</v>
      </c>
      <c r="B5823" s="68" t="s">
        <v>26821</v>
      </c>
      <c r="C5823" s="68" t="s">
        <v>14</v>
      </c>
      <c r="D5823" t="str">
        <f t="shared" si="90"/>
        <v>m</v>
      </c>
    </row>
    <row r="5824" spans="1:4">
      <c r="A5824" s="68" t="s">
        <v>5744</v>
      </c>
      <c r="B5824" s="68" t="s">
        <v>26821</v>
      </c>
      <c r="C5824" s="68" t="s">
        <v>14</v>
      </c>
      <c r="D5824" t="str">
        <f t="shared" si="90"/>
        <v>m</v>
      </c>
    </row>
    <row r="5825" spans="1:4">
      <c r="A5825" s="68" t="s">
        <v>5745</v>
      </c>
      <c r="B5825" s="68" t="s">
        <v>26822</v>
      </c>
      <c r="C5825" s="68" t="s">
        <v>14</v>
      </c>
      <c r="D5825" t="str">
        <f t="shared" si="90"/>
        <v>m</v>
      </c>
    </row>
    <row r="5826" spans="1:4">
      <c r="A5826" s="68" t="s">
        <v>5746</v>
      </c>
      <c r="B5826" s="68" t="s">
        <v>26822</v>
      </c>
      <c r="C5826" s="68" t="s">
        <v>14</v>
      </c>
      <c r="D5826" t="str">
        <f t="shared" si="90"/>
        <v>m</v>
      </c>
    </row>
    <row r="5827" spans="1:4">
      <c r="A5827" s="68" t="s">
        <v>5747</v>
      </c>
      <c r="B5827" s="68" t="s">
        <v>26823</v>
      </c>
      <c r="C5827" s="68" t="s">
        <v>14</v>
      </c>
      <c r="D5827" t="str">
        <f t="shared" si="90"/>
        <v>m</v>
      </c>
    </row>
    <row r="5828" spans="1:4">
      <c r="A5828" s="68" t="s">
        <v>5748</v>
      </c>
      <c r="B5828" s="68" t="s">
        <v>26823</v>
      </c>
      <c r="C5828" s="68" t="s">
        <v>14</v>
      </c>
      <c r="D5828" t="str">
        <f t="shared" si="90"/>
        <v>m</v>
      </c>
    </row>
    <row r="5829" spans="1:4">
      <c r="A5829" s="68" t="s">
        <v>5749</v>
      </c>
      <c r="B5829" s="68" t="s">
        <v>26824</v>
      </c>
      <c r="C5829" s="68" t="s">
        <v>14</v>
      </c>
      <c r="D5829" t="str">
        <f t="shared" si="90"/>
        <v>m</v>
      </c>
    </row>
    <row r="5830" spans="1:4">
      <c r="A5830" s="68" t="s">
        <v>5750</v>
      </c>
      <c r="B5830" s="68" t="s">
        <v>26824</v>
      </c>
      <c r="C5830" s="68" t="s">
        <v>14</v>
      </c>
      <c r="D5830" t="str">
        <f t="shared" si="90"/>
        <v>m</v>
      </c>
    </row>
    <row r="5831" spans="1:4">
      <c r="A5831" s="68" t="s">
        <v>5751</v>
      </c>
      <c r="B5831" s="68" t="s">
        <v>26825</v>
      </c>
      <c r="C5831" s="68" t="s">
        <v>14</v>
      </c>
      <c r="D5831" t="str">
        <f t="shared" ref="D5831:D5894" si="91">LOWER(C5831)</f>
        <v>m</v>
      </c>
    </row>
    <row r="5832" spans="1:4">
      <c r="A5832" s="68" t="s">
        <v>5752</v>
      </c>
      <c r="B5832" s="68" t="s">
        <v>26825</v>
      </c>
      <c r="C5832" s="68" t="s">
        <v>14</v>
      </c>
      <c r="D5832" t="str">
        <f t="shared" si="91"/>
        <v>m</v>
      </c>
    </row>
    <row r="5833" spans="1:4">
      <c r="A5833" s="68" t="s">
        <v>5753</v>
      </c>
      <c r="B5833" s="68" t="s">
        <v>26826</v>
      </c>
      <c r="C5833" s="68" t="s">
        <v>14</v>
      </c>
      <c r="D5833" t="str">
        <f t="shared" si="91"/>
        <v>m</v>
      </c>
    </row>
    <row r="5834" spans="1:4">
      <c r="A5834" s="68" t="s">
        <v>5754</v>
      </c>
      <c r="B5834" s="68" t="s">
        <v>26826</v>
      </c>
      <c r="C5834" s="68" t="s">
        <v>14</v>
      </c>
      <c r="D5834" t="str">
        <f t="shared" si="91"/>
        <v>m</v>
      </c>
    </row>
    <row r="5835" spans="1:4">
      <c r="A5835" s="68" t="s">
        <v>5755</v>
      </c>
      <c r="B5835" s="68" t="s">
        <v>26827</v>
      </c>
      <c r="C5835" s="68" t="s">
        <v>14</v>
      </c>
      <c r="D5835" t="str">
        <f t="shared" si="91"/>
        <v>m</v>
      </c>
    </row>
    <row r="5836" spans="1:4">
      <c r="A5836" s="68" t="s">
        <v>5756</v>
      </c>
      <c r="B5836" s="68" t="s">
        <v>26827</v>
      </c>
      <c r="C5836" s="68" t="s">
        <v>14</v>
      </c>
      <c r="D5836" t="str">
        <f t="shared" si="91"/>
        <v>m</v>
      </c>
    </row>
    <row r="5837" spans="1:4">
      <c r="A5837" s="68" t="s">
        <v>5757</v>
      </c>
      <c r="B5837" s="68" t="s">
        <v>26828</v>
      </c>
      <c r="C5837" s="68" t="s">
        <v>14</v>
      </c>
      <c r="D5837" t="str">
        <f t="shared" si="91"/>
        <v>m</v>
      </c>
    </row>
    <row r="5838" spans="1:4">
      <c r="A5838" s="68" t="s">
        <v>5758</v>
      </c>
      <c r="B5838" s="68" t="s">
        <v>26828</v>
      </c>
      <c r="C5838" s="68" t="s">
        <v>14</v>
      </c>
      <c r="D5838" t="str">
        <f t="shared" si="91"/>
        <v>m</v>
      </c>
    </row>
    <row r="5839" spans="1:4">
      <c r="A5839" s="68" t="s">
        <v>5759</v>
      </c>
      <c r="B5839" s="68" t="s">
        <v>26829</v>
      </c>
      <c r="C5839" s="68" t="s">
        <v>14</v>
      </c>
      <c r="D5839" t="str">
        <f t="shared" si="91"/>
        <v>m</v>
      </c>
    </row>
    <row r="5840" spans="1:4">
      <c r="A5840" s="68" t="s">
        <v>5760</v>
      </c>
      <c r="B5840" s="68" t="s">
        <v>26829</v>
      </c>
      <c r="C5840" s="68" t="s">
        <v>14</v>
      </c>
      <c r="D5840" t="str">
        <f t="shared" si="91"/>
        <v>m</v>
      </c>
    </row>
    <row r="5841" spans="1:4">
      <c r="A5841" s="68" t="s">
        <v>5761</v>
      </c>
      <c r="B5841" s="68" t="s">
        <v>26830</v>
      </c>
      <c r="C5841" s="68" t="s">
        <v>14</v>
      </c>
      <c r="D5841" t="str">
        <f t="shared" si="91"/>
        <v>m</v>
      </c>
    </row>
    <row r="5842" spans="1:4">
      <c r="A5842" s="68" t="s">
        <v>5762</v>
      </c>
      <c r="B5842" s="68" t="s">
        <v>26830</v>
      </c>
      <c r="C5842" s="68" t="s">
        <v>14</v>
      </c>
      <c r="D5842" t="str">
        <f t="shared" si="91"/>
        <v>m</v>
      </c>
    </row>
    <row r="5843" spans="1:4">
      <c r="A5843" s="68" t="s">
        <v>5763</v>
      </c>
      <c r="B5843" s="68" t="s">
        <v>26831</v>
      </c>
      <c r="C5843" s="68" t="s">
        <v>14</v>
      </c>
      <c r="D5843" t="str">
        <f t="shared" si="91"/>
        <v>m</v>
      </c>
    </row>
    <row r="5844" spans="1:4">
      <c r="A5844" s="68" t="s">
        <v>5764</v>
      </c>
      <c r="B5844" s="68" t="s">
        <v>26831</v>
      </c>
      <c r="C5844" s="68" t="s">
        <v>14</v>
      </c>
      <c r="D5844" t="str">
        <f t="shared" si="91"/>
        <v>m</v>
      </c>
    </row>
    <row r="5845" spans="1:4">
      <c r="A5845" s="68" t="s">
        <v>5765</v>
      </c>
      <c r="B5845" s="68" t="s">
        <v>26832</v>
      </c>
      <c r="C5845" s="68" t="s">
        <v>14</v>
      </c>
      <c r="D5845" t="str">
        <f t="shared" si="91"/>
        <v>m</v>
      </c>
    </row>
    <row r="5846" spans="1:4">
      <c r="A5846" s="68" t="s">
        <v>5766</v>
      </c>
      <c r="B5846" s="68" t="s">
        <v>26832</v>
      </c>
      <c r="C5846" s="68" t="s">
        <v>14</v>
      </c>
      <c r="D5846" t="str">
        <f t="shared" si="91"/>
        <v>m</v>
      </c>
    </row>
    <row r="5847" spans="1:4">
      <c r="A5847" s="68" t="s">
        <v>5767</v>
      </c>
      <c r="B5847" s="68" t="s">
        <v>26833</v>
      </c>
      <c r="C5847" s="68" t="s">
        <v>14</v>
      </c>
      <c r="D5847" t="str">
        <f t="shared" si="91"/>
        <v>m</v>
      </c>
    </row>
    <row r="5848" spans="1:4">
      <c r="A5848" s="68" t="s">
        <v>5768</v>
      </c>
      <c r="B5848" s="68" t="s">
        <v>26833</v>
      </c>
      <c r="C5848" s="68" t="s">
        <v>14</v>
      </c>
      <c r="D5848" t="str">
        <f t="shared" si="91"/>
        <v>m</v>
      </c>
    </row>
    <row r="5849" spans="1:4">
      <c r="A5849" s="68" t="s">
        <v>5769</v>
      </c>
      <c r="B5849" s="68" t="s">
        <v>26834</v>
      </c>
      <c r="C5849" s="68" t="s">
        <v>14</v>
      </c>
      <c r="D5849" t="str">
        <f t="shared" si="91"/>
        <v>m</v>
      </c>
    </row>
    <row r="5850" spans="1:4">
      <c r="A5850" s="68" t="s">
        <v>5770</v>
      </c>
      <c r="B5850" s="68" t="s">
        <v>26834</v>
      </c>
      <c r="C5850" s="68" t="s">
        <v>14</v>
      </c>
      <c r="D5850" t="str">
        <f t="shared" si="91"/>
        <v>m</v>
      </c>
    </row>
    <row r="5851" spans="1:4">
      <c r="A5851" s="68" t="s">
        <v>5771</v>
      </c>
      <c r="B5851" s="68" t="s">
        <v>26835</v>
      </c>
      <c r="C5851" s="68" t="s">
        <v>14</v>
      </c>
      <c r="D5851" t="str">
        <f t="shared" si="91"/>
        <v>m</v>
      </c>
    </row>
    <row r="5852" spans="1:4">
      <c r="A5852" s="68" t="s">
        <v>5772</v>
      </c>
      <c r="B5852" s="68" t="s">
        <v>26835</v>
      </c>
      <c r="C5852" s="68" t="s">
        <v>14</v>
      </c>
      <c r="D5852" t="str">
        <f t="shared" si="91"/>
        <v>m</v>
      </c>
    </row>
    <row r="5853" spans="1:4">
      <c r="A5853" s="68" t="s">
        <v>5773</v>
      </c>
      <c r="B5853" s="68" t="s">
        <v>26836</v>
      </c>
      <c r="C5853" s="68" t="s">
        <v>14</v>
      </c>
      <c r="D5853" t="str">
        <f t="shared" si="91"/>
        <v>m</v>
      </c>
    </row>
    <row r="5854" spans="1:4">
      <c r="A5854" s="68" t="s">
        <v>5774</v>
      </c>
      <c r="B5854" s="68" t="s">
        <v>26836</v>
      </c>
      <c r="C5854" s="68" t="s">
        <v>14</v>
      </c>
      <c r="D5854" t="str">
        <f t="shared" si="91"/>
        <v>m</v>
      </c>
    </row>
    <row r="5855" spans="1:4">
      <c r="A5855" s="68" t="s">
        <v>5775</v>
      </c>
      <c r="B5855" s="68" t="s">
        <v>26837</v>
      </c>
      <c r="C5855" s="68" t="s">
        <v>14</v>
      </c>
      <c r="D5855" t="str">
        <f t="shared" si="91"/>
        <v>m</v>
      </c>
    </row>
    <row r="5856" spans="1:4">
      <c r="A5856" s="68" t="s">
        <v>5776</v>
      </c>
      <c r="B5856" s="68" t="s">
        <v>26837</v>
      </c>
      <c r="C5856" s="68" t="s">
        <v>14</v>
      </c>
      <c r="D5856" t="str">
        <f t="shared" si="91"/>
        <v>m</v>
      </c>
    </row>
    <row r="5857" spans="1:4">
      <c r="A5857" s="68" t="s">
        <v>5777</v>
      </c>
      <c r="B5857" s="68" t="s">
        <v>26838</v>
      </c>
      <c r="C5857" s="68" t="s">
        <v>14</v>
      </c>
      <c r="D5857" t="str">
        <f t="shared" si="91"/>
        <v>m</v>
      </c>
    </row>
    <row r="5858" spans="1:4">
      <c r="A5858" s="68" t="s">
        <v>5778</v>
      </c>
      <c r="B5858" s="68" t="s">
        <v>26838</v>
      </c>
      <c r="C5858" s="68" t="s">
        <v>14</v>
      </c>
      <c r="D5858" t="str">
        <f t="shared" si="91"/>
        <v>m</v>
      </c>
    </row>
    <row r="5859" spans="1:4">
      <c r="A5859" s="68" t="s">
        <v>5779</v>
      </c>
      <c r="B5859" s="68" t="s">
        <v>26839</v>
      </c>
      <c r="C5859" s="68" t="s">
        <v>14</v>
      </c>
      <c r="D5859" t="str">
        <f t="shared" si="91"/>
        <v>m</v>
      </c>
    </row>
    <row r="5860" spans="1:4">
      <c r="A5860" s="68" t="s">
        <v>5780</v>
      </c>
      <c r="B5860" s="68" t="s">
        <v>26839</v>
      </c>
      <c r="C5860" s="68" t="s">
        <v>14</v>
      </c>
      <c r="D5860" t="str">
        <f t="shared" si="91"/>
        <v>m</v>
      </c>
    </row>
    <row r="5861" spans="1:4">
      <c r="A5861" s="68" t="s">
        <v>5781</v>
      </c>
      <c r="B5861" s="68" t="s">
        <v>26840</v>
      </c>
      <c r="C5861" s="68" t="s">
        <v>14</v>
      </c>
      <c r="D5861" t="str">
        <f t="shared" si="91"/>
        <v>m</v>
      </c>
    </row>
    <row r="5862" spans="1:4">
      <c r="A5862" s="68" t="s">
        <v>5782</v>
      </c>
      <c r="B5862" s="68" t="s">
        <v>26840</v>
      </c>
      <c r="C5862" s="68" t="s">
        <v>14</v>
      </c>
      <c r="D5862" t="str">
        <f t="shared" si="91"/>
        <v>m</v>
      </c>
    </row>
    <row r="5863" spans="1:4">
      <c r="A5863" s="68" t="s">
        <v>5783</v>
      </c>
      <c r="B5863" s="68" t="s">
        <v>26841</v>
      </c>
      <c r="C5863" s="68" t="s">
        <v>14</v>
      </c>
      <c r="D5863" t="str">
        <f t="shared" si="91"/>
        <v>m</v>
      </c>
    </row>
    <row r="5864" spans="1:4">
      <c r="A5864" s="68" t="s">
        <v>5784</v>
      </c>
      <c r="B5864" s="68" t="s">
        <v>26841</v>
      </c>
      <c r="C5864" s="68" t="s">
        <v>14</v>
      </c>
      <c r="D5864" t="str">
        <f t="shared" si="91"/>
        <v>m</v>
      </c>
    </row>
    <row r="5865" spans="1:4">
      <c r="A5865" s="68" t="s">
        <v>5785</v>
      </c>
      <c r="B5865" s="68" t="s">
        <v>26842</v>
      </c>
      <c r="C5865" s="68" t="s">
        <v>14</v>
      </c>
      <c r="D5865" t="str">
        <f t="shared" si="91"/>
        <v>m</v>
      </c>
    </row>
    <row r="5866" spans="1:4">
      <c r="A5866" s="68" t="s">
        <v>5786</v>
      </c>
      <c r="B5866" s="68" t="s">
        <v>26842</v>
      </c>
      <c r="C5866" s="68" t="s">
        <v>14</v>
      </c>
      <c r="D5866" t="str">
        <f t="shared" si="91"/>
        <v>m</v>
      </c>
    </row>
    <row r="5867" spans="1:4">
      <c r="A5867" s="68" t="s">
        <v>5787</v>
      </c>
      <c r="B5867" s="68" t="s">
        <v>26843</v>
      </c>
      <c r="C5867" s="68" t="s">
        <v>14</v>
      </c>
      <c r="D5867" t="str">
        <f t="shared" si="91"/>
        <v>m</v>
      </c>
    </row>
    <row r="5868" spans="1:4">
      <c r="A5868" s="68" t="s">
        <v>5788</v>
      </c>
      <c r="B5868" s="68" t="s">
        <v>26843</v>
      </c>
      <c r="C5868" s="68" t="s">
        <v>14</v>
      </c>
      <c r="D5868" t="str">
        <f t="shared" si="91"/>
        <v>m</v>
      </c>
    </row>
    <row r="5869" spans="1:4">
      <c r="A5869" s="68" t="s">
        <v>5789</v>
      </c>
      <c r="B5869" s="68" t="s">
        <v>26844</v>
      </c>
      <c r="C5869" s="68" t="s">
        <v>14</v>
      </c>
      <c r="D5869" t="str">
        <f t="shared" si="91"/>
        <v>m</v>
      </c>
    </row>
    <row r="5870" spans="1:4">
      <c r="A5870" s="68" t="s">
        <v>5790</v>
      </c>
      <c r="B5870" s="68" t="s">
        <v>26844</v>
      </c>
      <c r="C5870" s="68" t="s">
        <v>14</v>
      </c>
      <c r="D5870" t="str">
        <f t="shared" si="91"/>
        <v>m</v>
      </c>
    </row>
    <row r="5871" spans="1:4">
      <c r="A5871" s="68" t="s">
        <v>5791</v>
      </c>
      <c r="B5871" s="68" t="s">
        <v>26845</v>
      </c>
      <c r="C5871" s="68" t="s">
        <v>14</v>
      </c>
      <c r="D5871" t="str">
        <f t="shared" si="91"/>
        <v>m</v>
      </c>
    </row>
    <row r="5872" spans="1:4">
      <c r="A5872" s="68" t="s">
        <v>5792</v>
      </c>
      <c r="B5872" s="68" t="s">
        <v>26845</v>
      </c>
      <c r="C5872" s="68" t="s">
        <v>14</v>
      </c>
      <c r="D5872" t="str">
        <f t="shared" si="91"/>
        <v>m</v>
      </c>
    </row>
    <row r="5873" spans="1:4">
      <c r="A5873" s="68" t="s">
        <v>5793</v>
      </c>
      <c r="B5873" s="68" t="s">
        <v>26846</v>
      </c>
      <c r="C5873" s="68" t="s">
        <v>14</v>
      </c>
      <c r="D5873" t="str">
        <f t="shared" si="91"/>
        <v>m</v>
      </c>
    </row>
    <row r="5874" spans="1:4">
      <c r="A5874" s="68" t="s">
        <v>5794</v>
      </c>
      <c r="B5874" s="68" t="s">
        <v>26846</v>
      </c>
      <c r="C5874" s="68" t="s">
        <v>14</v>
      </c>
      <c r="D5874" t="str">
        <f t="shared" si="91"/>
        <v>m</v>
      </c>
    </row>
    <row r="5875" spans="1:4">
      <c r="A5875" s="68" t="s">
        <v>5795</v>
      </c>
      <c r="B5875" s="68" t="s">
        <v>26847</v>
      </c>
      <c r="C5875" s="68" t="s">
        <v>14</v>
      </c>
      <c r="D5875" t="str">
        <f t="shared" si="91"/>
        <v>m</v>
      </c>
    </row>
    <row r="5876" spans="1:4">
      <c r="A5876" s="68" t="s">
        <v>5796</v>
      </c>
      <c r="B5876" s="68" t="s">
        <v>26847</v>
      </c>
      <c r="C5876" s="68" t="s">
        <v>14</v>
      </c>
      <c r="D5876" t="str">
        <f t="shared" si="91"/>
        <v>m</v>
      </c>
    </row>
    <row r="5877" spans="1:4">
      <c r="A5877" s="68" t="s">
        <v>5797</v>
      </c>
      <c r="B5877" s="68" t="s">
        <v>26848</v>
      </c>
      <c r="C5877" s="68" t="s">
        <v>14</v>
      </c>
      <c r="D5877" t="str">
        <f t="shared" si="91"/>
        <v>m</v>
      </c>
    </row>
    <row r="5878" spans="1:4">
      <c r="A5878" s="68" t="s">
        <v>5798</v>
      </c>
      <c r="B5878" s="68" t="s">
        <v>26848</v>
      </c>
      <c r="C5878" s="68" t="s">
        <v>14</v>
      </c>
      <c r="D5878" t="str">
        <f t="shared" si="91"/>
        <v>m</v>
      </c>
    </row>
    <row r="5879" spans="1:4">
      <c r="A5879" s="68" t="s">
        <v>5799</v>
      </c>
      <c r="B5879" s="68" t="s">
        <v>26849</v>
      </c>
      <c r="C5879" s="68" t="s">
        <v>14</v>
      </c>
      <c r="D5879" t="str">
        <f t="shared" si="91"/>
        <v>m</v>
      </c>
    </row>
    <row r="5880" spans="1:4">
      <c r="A5880" s="68" t="s">
        <v>5800</v>
      </c>
      <c r="B5880" s="68" t="s">
        <v>26849</v>
      </c>
      <c r="C5880" s="68" t="s">
        <v>14</v>
      </c>
      <c r="D5880" t="str">
        <f t="shared" si="91"/>
        <v>m</v>
      </c>
    </row>
    <row r="5881" spans="1:4">
      <c r="A5881" s="68" t="s">
        <v>5801</v>
      </c>
      <c r="B5881" s="68" t="s">
        <v>26850</v>
      </c>
      <c r="C5881" s="68" t="s">
        <v>14</v>
      </c>
      <c r="D5881" t="str">
        <f t="shared" si="91"/>
        <v>m</v>
      </c>
    </row>
    <row r="5882" spans="1:4">
      <c r="A5882" s="68" t="s">
        <v>5802</v>
      </c>
      <c r="B5882" s="68" t="s">
        <v>26850</v>
      </c>
      <c r="C5882" s="68" t="s">
        <v>14</v>
      </c>
      <c r="D5882" t="str">
        <f t="shared" si="91"/>
        <v>m</v>
      </c>
    </row>
    <row r="5883" spans="1:4">
      <c r="A5883" s="68" t="s">
        <v>5803</v>
      </c>
      <c r="B5883" s="68" t="s">
        <v>26851</v>
      </c>
      <c r="C5883" s="68" t="s">
        <v>14</v>
      </c>
      <c r="D5883" t="str">
        <f t="shared" si="91"/>
        <v>m</v>
      </c>
    </row>
    <row r="5884" spans="1:4">
      <c r="A5884" s="68" t="s">
        <v>5804</v>
      </c>
      <c r="B5884" s="68" t="s">
        <v>26851</v>
      </c>
      <c r="C5884" s="68" t="s">
        <v>14</v>
      </c>
      <c r="D5884" t="str">
        <f t="shared" si="91"/>
        <v>m</v>
      </c>
    </row>
    <row r="5885" spans="1:4">
      <c r="A5885" s="68" t="s">
        <v>5805</v>
      </c>
      <c r="B5885" s="68" t="s">
        <v>26852</v>
      </c>
      <c r="C5885" s="68" t="s">
        <v>14</v>
      </c>
      <c r="D5885" t="str">
        <f t="shared" si="91"/>
        <v>m</v>
      </c>
    </row>
    <row r="5886" spans="1:4">
      <c r="A5886" s="68" t="s">
        <v>5806</v>
      </c>
      <c r="B5886" s="68" t="s">
        <v>26852</v>
      </c>
      <c r="C5886" s="68" t="s">
        <v>14</v>
      </c>
      <c r="D5886" t="str">
        <f t="shared" si="91"/>
        <v>m</v>
      </c>
    </row>
    <row r="5887" spans="1:4">
      <c r="A5887" s="68" t="s">
        <v>5807</v>
      </c>
      <c r="B5887" s="68" t="s">
        <v>26853</v>
      </c>
      <c r="C5887" s="68" t="s">
        <v>14</v>
      </c>
      <c r="D5887" t="str">
        <f t="shared" si="91"/>
        <v>m</v>
      </c>
    </row>
    <row r="5888" spans="1:4">
      <c r="A5888" s="68" t="s">
        <v>5808</v>
      </c>
      <c r="B5888" s="68" t="s">
        <v>26853</v>
      </c>
      <c r="C5888" s="68" t="s">
        <v>14</v>
      </c>
      <c r="D5888" t="str">
        <f t="shared" si="91"/>
        <v>m</v>
      </c>
    </row>
    <row r="5889" spans="1:4">
      <c r="A5889" s="68" t="s">
        <v>5809</v>
      </c>
      <c r="B5889" s="68" t="s">
        <v>26854</v>
      </c>
      <c r="C5889" s="68" t="s">
        <v>14</v>
      </c>
      <c r="D5889" t="str">
        <f t="shared" si="91"/>
        <v>m</v>
      </c>
    </row>
    <row r="5890" spans="1:4">
      <c r="A5890" s="68" t="s">
        <v>5810</v>
      </c>
      <c r="B5890" s="68" t="s">
        <v>26854</v>
      </c>
      <c r="C5890" s="68" t="s">
        <v>14</v>
      </c>
      <c r="D5890" t="str">
        <f t="shared" si="91"/>
        <v>m</v>
      </c>
    </row>
    <row r="5891" spans="1:4">
      <c r="A5891" s="68" t="s">
        <v>5811</v>
      </c>
      <c r="B5891" s="68" t="s">
        <v>26855</v>
      </c>
      <c r="C5891" s="68" t="s">
        <v>14</v>
      </c>
      <c r="D5891" t="str">
        <f t="shared" si="91"/>
        <v>m</v>
      </c>
    </row>
    <row r="5892" spans="1:4">
      <c r="A5892" s="68" t="s">
        <v>5812</v>
      </c>
      <c r="B5892" s="68" t="s">
        <v>26855</v>
      </c>
      <c r="C5892" s="68" t="s">
        <v>14</v>
      </c>
      <c r="D5892" t="str">
        <f t="shared" si="91"/>
        <v>m</v>
      </c>
    </row>
    <row r="5893" spans="1:4">
      <c r="A5893" s="68" t="s">
        <v>5813</v>
      </c>
      <c r="B5893" s="68" t="s">
        <v>26856</v>
      </c>
      <c r="C5893" s="68" t="s">
        <v>14</v>
      </c>
      <c r="D5893" t="str">
        <f t="shared" si="91"/>
        <v>m</v>
      </c>
    </row>
    <row r="5894" spans="1:4">
      <c r="A5894" s="68" t="s">
        <v>5814</v>
      </c>
      <c r="B5894" s="68" t="s">
        <v>26856</v>
      </c>
      <c r="C5894" s="68" t="s">
        <v>14</v>
      </c>
      <c r="D5894" t="str">
        <f t="shared" si="91"/>
        <v>m</v>
      </c>
    </row>
    <row r="5895" spans="1:4">
      <c r="A5895" s="68" t="s">
        <v>5815</v>
      </c>
      <c r="B5895" s="68" t="s">
        <v>26857</v>
      </c>
      <c r="C5895" s="68" t="s">
        <v>14</v>
      </c>
      <c r="D5895" t="str">
        <f t="shared" ref="D5895:D5958" si="92">LOWER(C5895)</f>
        <v>m</v>
      </c>
    </row>
    <row r="5896" spans="1:4">
      <c r="A5896" s="68" t="s">
        <v>5816</v>
      </c>
      <c r="B5896" s="68" t="s">
        <v>26857</v>
      </c>
      <c r="C5896" s="68" t="s">
        <v>14</v>
      </c>
      <c r="D5896" t="str">
        <f t="shared" si="92"/>
        <v>m</v>
      </c>
    </row>
    <row r="5897" spans="1:4">
      <c r="A5897" s="68" t="s">
        <v>5817</v>
      </c>
      <c r="B5897" s="68" t="s">
        <v>26858</v>
      </c>
      <c r="C5897" s="68" t="s">
        <v>14</v>
      </c>
      <c r="D5897" t="str">
        <f t="shared" si="92"/>
        <v>m</v>
      </c>
    </row>
    <row r="5898" spans="1:4">
      <c r="A5898" s="68" t="s">
        <v>5818</v>
      </c>
      <c r="B5898" s="68" t="s">
        <v>26858</v>
      </c>
      <c r="C5898" s="68" t="s">
        <v>14</v>
      </c>
      <c r="D5898" t="str">
        <f t="shared" si="92"/>
        <v>m</v>
      </c>
    </row>
    <row r="5899" spans="1:4">
      <c r="A5899" s="68" t="s">
        <v>5819</v>
      </c>
      <c r="B5899" s="68" t="s">
        <v>26859</v>
      </c>
      <c r="C5899" s="68" t="s">
        <v>14</v>
      </c>
      <c r="D5899" t="str">
        <f t="shared" si="92"/>
        <v>m</v>
      </c>
    </row>
    <row r="5900" spans="1:4">
      <c r="A5900" s="68" t="s">
        <v>5820</v>
      </c>
      <c r="B5900" s="68" t="s">
        <v>26859</v>
      </c>
      <c r="C5900" s="68" t="s">
        <v>14</v>
      </c>
      <c r="D5900" t="str">
        <f t="shared" si="92"/>
        <v>m</v>
      </c>
    </row>
    <row r="5901" spans="1:4">
      <c r="A5901" s="68" t="s">
        <v>5821</v>
      </c>
      <c r="B5901" s="68" t="s">
        <v>26860</v>
      </c>
      <c r="C5901" s="68" t="s">
        <v>14</v>
      </c>
      <c r="D5901" t="str">
        <f t="shared" si="92"/>
        <v>m</v>
      </c>
    </row>
    <row r="5902" spans="1:4">
      <c r="A5902" s="68" t="s">
        <v>5822</v>
      </c>
      <c r="B5902" s="68" t="s">
        <v>26860</v>
      </c>
      <c r="C5902" s="68" t="s">
        <v>14</v>
      </c>
      <c r="D5902" t="str">
        <f t="shared" si="92"/>
        <v>m</v>
      </c>
    </row>
    <row r="5903" spans="1:4">
      <c r="A5903" s="68" t="s">
        <v>5823</v>
      </c>
      <c r="B5903" s="68" t="s">
        <v>26861</v>
      </c>
      <c r="C5903" s="68" t="s">
        <v>14</v>
      </c>
      <c r="D5903" t="str">
        <f t="shared" si="92"/>
        <v>m</v>
      </c>
    </row>
    <row r="5904" spans="1:4">
      <c r="A5904" s="68" t="s">
        <v>5824</v>
      </c>
      <c r="B5904" s="68" t="s">
        <v>26861</v>
      </c>
      <c r="C5904" s="68" t="s">
        <v>14</v>
      </c>
      <c r="D5904" t="str">
        <f t="shared" si="92"/>
        <v>m</v>
      </c>
    </row>
    <row r="5905" spans="1:4">
      <c r="A5905" s="68" t="s">
        <v>5825</v>
      </c>
      <c r="B5905" s="68" t="s">
        <v>26862</v>
      </c>
      <c r="C5905" s="68" t="s">
        <v>14</v>
      </c>
      <c r="D5905" t="str">
        <f t="shared" si="92"/>
        <v>m</v>
      </c>
    </row>
    <row r="5906" spans="1:4">
      <c r="A5906" s="68" t="s">
        <v>5826</v>
      </c>
      <c r="B5906" s="68" t="s">
        <v>26862</v>
      </c>
      <c r="C5906" s="68" t="s">
        <v>14</v>
      </c>
      <c r="D5906" t="str">
        <f t="shared" si="92"/>
        <v>m</v>
      </c>
    </row>
    <row r="5907" spans="1:4">
      <c r="A5907" s="68" t="s">
        <v>5827</v>
      </c>
      <c r="B5907" s="68" t="s">
        <v>26863</v>
      </c>
      <c r="C5907" s="68" t="s">
        <v>14</v>
      </c>
      <c r="D5907" t="str">
        <f t="shared" si="92"/>
        <v>m</v>
      </c>
    </row>
    <row r="5908" spans="1:4">
      <c r="A5908" s="68" t="s">
        <v>5828</v>
      </c>
      <c r="B5908" s="68" t="s">
        <v>26863</v>
      </c>
      <c r="C5908" s="68" t="s">
        <v>14</v>
      </c>
      <c r="D5908" t="str">
        <f t="shared" si="92"/>
        <v>m</v>
      </c>
    </row>
    <row r="5909" spans="1:4">
      <c r="A5909" s="68" t="s">
        <v>5829</v>
      </c>
      <c r="B5909" s="68" t="s">
        <v>26864</v>
      </c>
      <c r="C5909" s="68" t="s">
        <v>14</v>
      </c>
      <c r="D5909" t="str">
        <f t="shared" si="92"/>
        <v>m</v>
      </c>
    </row>
    <row r="5910" spans="1:4">
      <c r="A5910" s="68" t="s">
        <v>5830</v>
      </c>
      <c r="B5910" s="68" t="s">
        <v>26864</v>
      </c>
      <c r="C5910" s="68" t="s">
        <v>14</v>
      </c>
      <c r="D5910" t="str">
        <f t="shared" si="92"/>
        <v>m</v>
      </c>
    </row>
    <row r="5911" spans="1:4">
      <c r="A5911" s="68" t="s">
        <v>5831</v>
      </c>
      <c r="B5911" s="68" t="s">
        <v>26865</v>
      </c>
      <c r="C5911" s="68" t="s">
        <v>14</v>
      </c>
      <c r="D5911" t="str">
        <f t="shared" si="92"/>
        <v>m</v>
      </c>
    </row>
    <row r="5912" spans="1:4">
      <c r="A5912" s="68" t="s">
        <v>5832</v>
      </c>
      <c r="B5912" s="68" t="s">
        <v>26865</v>
      </c>
      <c r="C5912" s="68" t="s">
        <v>14</v>
      </c>
      <c r="D5912" t="str">
        <f t="shared" si="92"/>
        <v>m</v>
      </c>
    </row>
    <row r="5913" spans="1:4">
      <c r="A5913" s="68" t="s">
        <v>5833</v>
      </c>
      <c r="B5913" s="68" t="s">
        <v>26866</v>
      </c>
      <c r="C5913" s="68" t="s">
        <v>14</v>
      </c>
      <c r="D5913" t="str">
        <f t="shared" si="92"/>
        <v>m</v>
      </c>
    </row>
    <row r="5914" spans="1:4">
      <c r="A5914" s="68" t="s">
        <v>5834</v>
      </c>
      <c r="B5914" s="68" t="s">
        <v>26866</v>
      </c>
      <c r="C5914" s="68" t="s">
        <v>14</v>
      </c>
      <c r="D5914" t="str">
        <f t="shared" si="92"/>
        <v>m</v>
      </c>
    </row>
    <row r="5915" spans="1:4">
      <c r="A5915" s="68" t="s">
        <v>5835</v>
      </c>
      <c r="B5915" s="68" t="s">
        <v>26867</v>
      </c>
      <c r="C5915" s="68" t="s">
        <v>14</v>
      </c>
      <c r="D5915" t="str">
        <f t="shared" si="92"/>
        <v>m</v>
      </c>
    </row>
    <row r="5916" spans="1:4">
      <c r="A5916" s="68" t="s">
        <v>5836</v>
      </c>
      <c r="B5916" s="68" t="s">
        <v>26867</v>
      </c>
      <c r="C5916" s="68" t="s">
        <v>14</v>
      </c>
      <c r="D5916" t="str">
        <f t="shared" si="92"/>
        <v>m</v>
      </c>
    </row>
    <row r="5917" spans="1:4">
      <c r="A5917" s="68" t="s">
        <v>5837</v>
      </c>
      <c r="B5917" s="68" t="s">
        <v>26868</v>
      </c>
      <c r="C5917" s="68" t="s">
        <v>14</v>
      </c>
      <c r="D5917" t="str">
        <f t="shared" si="92"/>
        <v>m</v>
      </c>
    </row>
    <row r="5918" spans="1:4">
      <c r="A5918" s="68" t="s">
        <v>5838</v>
      </c>
      <c r="B5918" s="68" t="s">
        <v>26868</v>
      </c>
      <c r="C5918" s="68" t="s">
        <v>14</v>
      </c>
      <c r="D5918" t="str">
        <f t="shared" si="92"/>
        <v>m</v>
      </c>
    </row>
    <row r="5919" spans="1:4">
      <c r="A5919" s="68" t="s">
        <v>5839</v>
      </c>
      <c r="B5919" s="68" t="s">
        <v>26869</v>
      </c>
      <c r="C5919" s="68" t="s">
        <v>14</v>
      </c>
      <c r="D5919" t="str">
        <f t="shared" si="92"/>
        <v>m</v>
      </c>
    </row>
    <row r="5920" spans="1:4">
      <c r="A5920" s="68" t="s">
        <v>5840</v>
      </c>
      <c r="B5920" s="68" t="s">
        <v>26869</v>
      </c>
      <c r="C5920" s="68" t="s">
        <v>14</v>
      </c>
      <c r="D5920" t="str">
        <f t="shared" si="92"/>
        <v>m</v>
      </c>
    </row>
    <row r="5921" spans="1:4">
      <c r="A5921" s="68" t="s">
        <v>5841</v>
      </c>
      <c r="B5921" s="68" t="s">
        <v>26870</v>
      </c>
      <c r="C5921" s="68" t="s">
        <v>14</v>
      </c>
      <c r="D5921" t="str">
        <f t="shared" si="92"/>
        <v>m</v>
      </c>
    </row>
    <row r="5922" spans="1:4">
      <c r="A5922" s="68" t="s">
        <v>5842</v>
      </c>
      <c r="B5922" s="68" t="s">
        <v>26870</v>
      </c>
      <c r="C5922" s="68" t="s">
        <v>14</v>
      </c>
      <c r="D5922" t="str">
        <f t="shared" si="92"/>
        <v>m</v>
      </c>
    </row>
    <row r="5923" spans="1:4">
      <c r="A5923" s="68" t="s">
        <v>5843</v>
      </c>
      <c r="B5923" s="68" t="s">
        <v>26871</v>
      </c>
      <c r="C5923" s="68" t="s">
        <v>14</v>
      </c>
      <c r="D5923" t="str">
        <f t="shared" si="92"/>
        <v>m</v>
      </c>
    </row>
    <row r="5924" spans="1:4">
      <c r="A5924" s="68" t="s">
        <v>5844</v>
      </c>
      <c r="B5924" s="68" t="s">
        <v>26871</v>
      </c>
      <c r="C5924" s="68" t="s">
        <v>14</v>
      </c>
      <c r="D5924" t="str">
        <f t="shared" si="92"/>
        <v>m</v>
      </c>
    </row>
    <row r="5925" spans="1:4">
      <c r="A5925" s="68" t="s">
        <v>5845</v>
      </c>
      <c r="B5925" s="68" t="s">
        <v>26872</v>
      </c>
      <c r="C5925" s="68" t="s">
        <v>14</v>
      </c>
      <c r="D5925" t="str">
        <f t="shared" si="92"/>
        <v>m</v>
      </c>
    </row>
    <row r="5926" spans="1:4">
      <c r="A5926" s="68" t="s">
        <v>5846</v>
      </c>
      <c r="B5926" s="68" t="s">
        <v>26872</v>
      </c>
      <c r="C5926" s="68" t="s">
        <v>14</v>
      </c>
      <c r="D5926" t="str">
        <f t="shared" si="92"/>
        <v>m</v>
      </c>
    </row>
    <row r="5927" spans="1:4">
      <c r="A5927" s="68" t="s">
        <v>5847</v>
      </c>
      <c r="B5927" s="68" t="s">
        <v>26873</v>
      </c>
      <c r="C5927" s="68" t="s">
        <v>14</v>
      </c>
      <c r="D5927" t="str">
        <f t="shared" si="92"/>
        <v>m</v>
      </c>
    </row>
    <row r="5928" spans="1:4">
      <c r="A5928" s="68" t="s">
        <v>5848</v>
      </c>
      <c r="B5928" s="68" t="s">
        <v>26873</v>
      </c>
      <c r="C5928" s="68" t="s">
        <v>14</v>
      </c>
      <c r="D5928" t="str">
        <f t="shared" si="92"/>
        <v>m</v>
      </c>
    </row>
    <row r="5929" spans="1:4">
      <c r="A5929" s="68" t="s">
        <v>5849</v>
      </c>
      <c r="B5929" s="68" t="s">
        <v>26874</v>
      </c>
      <c r="C5929" s="68" t="s">
        <v>14</v>
      </c>
      <c r="D5929" t="str">
        <f t="shared" si="92"/>
        <v>m</v>
      </c>
    </row>
    <row r="5930" spans="1:4">
      <c r="A5930" s="68" t="s">
        <v>5850</v>
      </c>
      <c r="B5930" s="68" t="s">
        <v>26874</v>
      </c>
      <c r="C5930" s="68" t="s">
        <v>14</v>
      </c>
      <c r="D5930" t="str">
        <f t="shared" si="92"/>
        <v>m</v>
      </c>
    </row>
    <row r="5931" spans="1:4">
      <c r="A5931" s="68" t="s">
        <v>5851</v>
      </c>
      <c r="B5931" s="68" t="s">
        <v>26875</v>
      </c>
      <c r="C5931" s="68" t="s">
        <v>14</v>
      </c>
      <c r="D5931" t="str">
        <f t="shared" si="92"/>
        <v>m</v>
      </c>
    </row>
    <row r="5932" spans="1:4">
      <c r="A5932" s="68" t="s">
        <v>5852</v>
      </c>
      <c r="B5932" s="68" t="s">
        <v>26875</v>
      </c>
      <c r="C5932" s="68" t="s">
        <v>14</v>
      </c>
      <c r="D5932" t="str">
        <f t="shared" si="92"/>
        <v>m</v>
      </c>
    </row>
    <row r="5933" spans="1:4">
      <c r="A5933" s="68" t="s">
        <v>5853</v>
      </c>
      <c r="B5933" s="68" t="s">
        <v>26876</v>
      </c>
      <c r="C5933" s="68" t="s">
        <v>14</v>
      </c>
      <c r="D5933" t="str">
        <f t="shared" si="92"/>
        <v>m</v>
      </c>
    </row>
    <row r="5934" spans="1:4">
      <c r="A5934" s="68" t="s">
        <v>5854</v>
      </c>
      <c r="B5934" s="68" t="s">
        <v>26876</v>
      </c>
      <c r="C5934" s="68" t="s">
        <v>14</v>
      </c>
      <c r="D5934" t="str">
        <f t="shared" si="92"/>
        <v>m</v>
      </c>
    </row>
    <row r="5935" spans="1:4">
      <c r="A5935" s="68" t="s">
        <v>5855</v>
      </c>
      <c r="B5935" s="68" t="s">
        <v>26877</v>
      </c>
      <c r="C5935" s="68" t="s">
        <v>14</v>
      </c>
      <c r="D5935" t="str">
        <f t="shared" si="92"/>
        <v>m</v>
      </c>
    </row>
    <row r="5936" spans="1:4">
      <c r="A5936" s="68" t="s">
        <v>5856</v>
      </c>
      <c r="B5936" s="68" t="s">
        <v>26877</v>
      </c>
      <c r="C5936" s="68" t="s">
        <v>14</v>
      </c>
      <c r="D5936" t="str">
        <f t="shared" si="92"/>
        <v>m</v>
      </c>
    </row>
    <row r="5937" spans="1:4">
      <c r="A5937" s="68" t="s">
        <v>5857</v>
      </c>
      <c r="B5937" s="68" t="s">
        <v>26878</v>
      </c>
      <c r="C5937" s="68" t="s">
        <v>14</v>
      </c>
      <c r="D5937" t="str">
        <f t="shared" si="92"/>
        <v>m</v>
      </c>
    </row>
    <row r="5938" spans="1:4">
      <c r="A5938" s="68" t="s">
        <v>5858</v>
      </c>
      <c r="B5938" s="68" t="s">
        <v>26878</v>
      </c>
      <c r="C5938" s="68" t="s">
        <v>14</v>
      </c>
      <c r="D5938" t="str">
        <f t="shared" si="92"/>
        <v>m</v>
      </c>
    </row>
    <row r="5939" spans="1:4">
      <c r="A5939" s="68" t="s">
        <v>5859</v>
      </c>
      <c r="B5939" s="68" t="s">
        <v>26879</v>
      </c>
      <c r="C5939" s="68" t="s">
        <v>14</v>
      </c>
      <c r="D5939" t="str">
        <f t="shared" si="92"/>
        <v>m</v>
      </c>
    </row>
    <row r="5940" spans="1:4">
      <c r="A5940" s="68" t="s">
        <v>5860</v>
      </c>
      <c r="B5940" s="68" t="s">
        <v>26879</v>
      </c>
      <c r="C5940" s="68" t="s">
        <v>14</v>
      </c>
      <c r="D5940" t="str">
        <f t="shared" si="92"/>
        <v>m</v>
      </c>
    </row>
    <row r="5941" spans="1:4">
      <c r="A5941" s="68" t="s">
        <v>5861</v>
      </c>
      <c r="B5941" s="68" t="s">
        <v>26880</v>
      </c>
      <c r="C5941" s="68" t="s">
        <v>14</v>
      </c>
      <c r="D5941" t="str">
        <f t="shared" si="92"/>
        <v>m</v>
      </c>
    </row>
    <row r="5942" spans="1:4">
      <c r="A5942" s="68" t="s">
        <v>5862</v>
      </c>
      <c r="B5942" s="68" t="s">
        <v>26880</v>
      </c>
      <c r="C5942" s="68" t="s">
        <v>14</v>
      </c>
      <c r="D5942" t="str">
        <f t="shared" si="92"/>
        <v>m</v>
      </c>
    </row>
    <row r="5943" spans="1:4">
      <c r="A5943" s="68" t="s">
        <v>5863</v>
      </c>
      <c r="B5943" s="68" t="s">
        <v>26881</v>
      </c>
      <c r="C5943" s="68" t="s">
        <v>14</v>
      </c>
      <c r="D5943" t="str">
        <f t="shared" si="92"/>
        <v>m</v>
      </c>
    </row>
    <row r="5944" spans="1:4">
      <c r="A5944" s="68" t="s">
        <v>5864</v>
      </c>
      <c r="B5944" s="68" t="s">
        <v>26881</v>
      </c>
      <c r="C5944" s="68" t="s">
        <v>14</v>
      </c>
      <c r="D5944" t="str">
        <f t="shared" si="92"/>
        <v>m</v>
      </c>
    </row>
    <row r="5945" spans="1:4">
      <c r="A5945" s="68" t="s">
        <v>5865</v>
      </c>
      <c r="B5945" s="68" t="s">
        <v>26882</v>
      </c>
      <c r="C5945" s="68" t="s">
        <v>14</v>
      </c>
      <c r="D5945" t="str">
        <f t="shared" si="92"/>
        <v>m</v>
      </c>
    </row>
    <row r="5946" spans="1:4">
      <c r="A5946" s="68" t="s">
        <v>5866</v>
      </c>
      <c r="B5946" s="68" t="s">
        <v>26882</v>
      </c>
      <c r="C5946" s="68" t="s">
        <v>14</v>
      </c>
      <c r="D5946" t="str">
        <f t="shared" si="92"/>
        <v>m</v>
      </c>
    </row>
    <row r="5947" spans="1:4">
      <c r="A5947" s="68" t="s">
        <v>5867</v>
      </c>
      <c r="B5947" s="68" t="s">
        <v>26883</v>
      </c>
      <c r="C5947" s="68" t="s">
        <v>14</v>
      </c>
      <c r="D5947" t="str">
        <f t="shared" si="92"/>
        <v>m</v>
      </c>
    </row>
    <row r="5948" spans="1:4">
      <c r="A5948" s="68" t="s">
        <v>5868</v>
      </c>
      <c r="B5948" s="68" t="s">
        <v>26883</v>
      </c>
      <c r="C5948" s="68" t="s">
        <v>14</v>
      </c>
      <c r="D5948" t="str">
        <f t="shared" si="92"/>
        <v>m</v>
      </c>
    </row>
    <row r="5949" spans="1:4">
      <c r="A5949" s="68" t="s">
        <v>5869</v>
      </c>
      <c r="B5949" s="68" t="s">
        <v>26884</v>
      </c>
      <c r="C5949" s="68" t="s">
        <v>14</v>
      </c>
      <c r="D5949" t="str">
        <f t="shared" si="92"/>
        <v>m</v>
      </c>
    </row>
    <row r="5950" spans="1:4">
      <c r="A5950" s="68" t="s">
        <v>5870</v>
      </c>
      <c r="B5950" s="68" t="s">
        <v>26884</v>
      </c>
      <c r="C5950" s="68" t="s">
        <v>14</v>
      </c>
      <c r="D5950" t="str">
        <f t="shared" si="92"/>
        <v>m</v>
      </c>
    </row>
    <row r="5951" spans="1:4">
      <c r="A5951" s="68" t="s">
        <v>5871</v>
      </c>
      <c r="B5951" s="68" t="s">
        <v>26885</v>
      </c>
      <c r="C5951" s="68" t="s">
        <v>14</v>
      </c>
      <c r="D5951" t="str">
        <f t="shared" si="92"/>
        <v>m</v>
      </c>
    </row>
    <row r="5952" spans="1:4">
      <c r="A5952" s="68" t="s">
        <v>5872</v>
      </c>
      <c r="B5952" s="68" t="s">
        <v>26885</v>
      </c>
      <c r="C5952" s="68" t="s">
        <v>14</v>
      </c>
      <c r="D5952" t="str">
        <f t="shared" si="92"/>
        <v>m</v>
      </c>
    </row>
    <row r="5953" spans="1:4">
      <c r="A5953" s="68" t="s">
        <v>5873</v>
      </c>
      <c r="B5953" s="68" t="s">
        <v>26886</v>
      </c>
      <c r="C5953" s="68" t="s">
        <v>14</v>
      </c>
      <c r="D5953" t="str">
        <f t="shared" si="92"/>
        <v>m</v>
      </c>
    </row>
    <row r="5954" spans="1:4">
      <c r="A5954" s="68" t="s">
        <v>5874</v>
      </c>
      <c r="B5954" s="68" t="s">
        <v>26886</v>
      </c>
      <c r="C5954" s="68" t="s">
        <v>14</v>
      </c>
      <c r="D5954" t="str">
        <f t="shared" si="92"/>
        <v>m</v>
      </c>
    </row>
    <row r="5955" spans="1:4">
      <c r="A5955" s="68" t="s">
        <v>5875</v>
      </c>
      <c r="B5955" s="68" t="s">
        <v>26887</v>
      </c>
      <c r="C5955" s="68" t="s">
        <v>14</v>
      </c>
      <c r="D5955" t="str">
        <f t="shared" si="92"/>
        <v>m</v>
      </c>
    </row>
    <row r="5956" spans="1:4">
      <c r="A5956" s="68" t="s">
        <v>5876</v>
      </c>
      <c r="B5956" s="68" t="s">
        <v>26887</v>
      </c>
      <c r="C5956" s="68" t="s">
        <v>14</v>
      </c>
      <c r="D5956" t="str">
        <f t="shared" si="92"/>
        <v>m</v>
      </c>
    </row>
    <row r="5957" spans="1:4">
      <c r="A5957" s="68" t="s">
        <v>5877</v>
      </c>
      <c r="B5957" s="68" t="s">
        <v>26888</v>
      </c>
      <c r="C5957" s="68" t="s">
        <v>14</v>
      </c>
      <c r="D5957" t="str">
        <f t="shared" si="92"/>
        <v>m</v>
      </c>
    </row>
    <row r="5958" spans="1:4">
      <c r="A5958" s="68" t="s">
        <v>5878</v>
      </c>
      <c r="B5958" s="68" t="s">
        <v>26888</v>
      </c>
      <c r="C5958" s="68" t="s">
        <v>14</v>
      </c>
      <c r="D5958" t="str">
        <f t="shared" si="92"/>
        <v>m</v>
      </c>
    </row>
    <row r="5959" spans="1:4">
      <c r="A5959" s="68" t="s">
        <v>5879</v>
      </c>
      <c r="B5959" s="68" t="s">
        <v>26889</v>
      </c>
      <c r="C5959" s="68" t="s">
        <v>14</v>
      </c>
      <c r="D5959" t="str">
        <f t="shared" ref="D5959:D6022" si="93">LOWER(C5959)</f>
        <v>m</v>
      </c>
    </row>
    <row r="5960" spans="1:4">
      <c r="A5960" s="68" t="s">
        <v>5880</v>
      </c>
      <c r="B5960" s="68" t="s">
        <v>26889</v>
      </c>
      <c r="C5960" s="68" t="s">
        <v>14</v>
      </c>
      <c r="D5960" t="str">
        <f t="shared" si="93"/>
        <v>m</v>
      </c>
    </row>
    <row r="5961" spans="1:4">
      <c r="A5961" s="68" t="s">
        <v>5881</v>
      </c>
      <c r="B5961" s="68" t="s">
        <v>26890</v>
      </c>
      <c r="C5961" s="68" t="s">
        <v>14</v>
      </c>
      <c r="D5961" t="str">
        <f t="shared" si="93"/>
        <v>m</v>
      </c>
    </row>
    <row r="5962" spans="1:4">
      <c r="A5962" s="68" t="s">
        <v>5882</v>
      </c>
      <c r="B5962" s="68" t="s">
        <v>26890</v>
      </c>
      <c r="C5962" s="68" t="s">
        <v>14</v>
      </c>
      <c r="D5962" t="str">
        <f t="shared" si="93"/>
        <v>m</v>
      </c>
    </row>
    <row r="5963" spans="1:4">
      <c r="A5963" s="68" t="s">
        <v>5883</v>
      </c>
      <c r="B5963" s="68" t="s">
        <v>26891</v>
      </c>
      <c r="C5963" s="68" t="s">
        <v>14</v>
      </c>
      <c r="D5963" t="str">
        <f t="shared" si="93"/>
        <v>m</v>
      </c>
    </row>
    <row r="5964" spans="1:4">
      <c r="A5964" s="68" t="s">
        <v>5884</v>
      </c>
      <c r="B5964" s="68" t="s">
        <v>26891</v>
      </c>
      <c r="C5964" s="68" t="s">
        <v>14</v>
      </c>
      <c r="D5964" t="str">
        <f t="shared" si="93"/>
        <v>m</v>
      </c>
    </row>
    <row r="5965" spans="1:4">
      <c r="A5965" s="68" t="s">
        <v>5885</v>
      </c>
      <c r="B5965" s="68" t="s">
        <v>26892</v>
      </c>
      <c r="C5965" s="68" t="s">
        <v>14</v>
      </c>
      <c r="D5965" t="str">
        <f t="shared" si="93"/>
        <v>m</v>
      </c>
    </row>
    <row r="5966" spans="1:4">
      <c r="A5966" s="68" t="s">
        <v>5886</v>
      </c>
      <c r="B5966" s="68" t="s">
        <v>26892</v>
      </c>
      <c r="C5966" s="68" t="s">
        <v>14</v>
      </c>
      <c r="D5966" t="str">
        <f t="shared" si="93"/>
        <v>m</v>
      </c>
    </row>
    <row r="5967" spans="1:4">
      <c r="A5967" s="68" t="s">
        <v>5887</v>
      </c>
      <c r="B5967" s="68" t="s">
        <v>26893</v>
      </c>
      <c r="C5967" s="68" t="s">
        <v>14</v>
      </c>
      <c r="D5967" t="str">
        <f t="shared" si="93"/>
        <v>m</v>
      </c>
    </row>
    <row r="5968" spans="1:4">
      <c r="A5968" s="68" t="s">
        <v>5888</v>
      </c>
      <c r="B5968" s="68" t="s">
        <v>26893</v>
      </c>
      <c r="C5968" s="68" t="s">
        <v>14</v>
      </c>
      <c r="D5968" t="str">
        <f t="shared" si="93"/>
        <v>m</v>
      </c>
    </row>
    <row r="5969" spans="1:4">
      <c r="A5969" s="68" t="s">
        <v>5889</v>
      </c>
      <c r="B5969" s="68" t="s">
        <v>26894</v>
      </c>
      <c r="C5969" s="68" t="s">
        <v>14</v>
      </c>
      <c r="D5969" t="str">
        <f t="shared" si="93"/>
        <v>m</v>
      </c>
    </row>
    <row r="5970" spans="1:4">
      <c r="A5970" s="68" t="s">
        <v>5890</v>
      </c>
      <c r="B5970" s="68" t="s">
        <v>26894</v>
      </c>
      <c r="C5970" s="68" t="s">
        <v>14</v>
      </c>
      <c r="D5970" t="str">
        <f t="shared" si="93"/>
        <v>m</v>
      </c>
    </row>
    <row r="5971" spans="1:4">
      <c r="A5971" s="68" t="s">
        <v>5891</v>
      </c>
      <c r="B5971" s="68" t="s">
        <v>26895</v>
      </c>
      <c r="C5971" s="68" t="s">
        <v>14</v>
      </c>
      <c r="D5971" t="str">
        <f t="shared" si="93"/>
        <v>m</v>
      </c>
    </row>
    <row r="5972" spans="1:4">
      <c r="A5972" s="68" t="s">
        <v>5892</v>
      </c>
      <c r="B5972" s="68" t="s">
        <v>26895</v>
      </c>
      <c r="C5972" s="68" t="s">
        <v>14</v>
      </c>
      <c r="D5972" t="str">
        <f t="shared" si="93"/>
        <v>m</v>
      </c>
    </row>
    <row r="5973" spans="1:4">
      <c r="A5973" s="68" t="s">
        <v>5893</v>
      </c>
      <c r="B5973" s="68" t="s">
        <v>26896</v>
      </c>
      <c r="C5973" s="68" t="s">
        <v>14</v>
      </c>
      <c r="D5973" t="str">
        <f t="shared" si="93"/>
        <v>m</v>
      </c>
    </row>
    <row r="5974" spans="1:4">
      <c r="A5974" s="68" t="s">
        <v>5894</v>
      </c>
      <c r="B5974" s="68" t="s">
        <v>26896</v>
      </c>
      <c r="C5974" s="68" t="s">
        <v>14</v>
      </c>
      <c r="D5974" t="str">
        <f t="shared" si="93"/>
        <v>m</v>
      </c>
    </row>
    <row r="5975" spans="1:4">
      <c r="A5975" s="68" t="s">
        <v>5895</v>
      </c>
      <c r="B5975" s="68" t="s">
        <v>26897</v>
      </c>
      <c r="C5975" s="68" t="s">
        <v>14</v>
      </c>
      <c r="D5975" t="str">
        <f t="shared" si="93"/>
        <v>m</v>
      </c>
    </row>
    <row r="5976" spans="1:4">
      <c r="A5976" s="68" t="s">
        <v>5896</v>
      </c>
      <c r="B5976" s="68" t="s">
        <v>26897</v>
      </c>
      <c r="C5976" s="68" t="s">
        <v>14</v>
      </c>
      <c r="D5976" t="str">
        <f t="shared" si="93"/>
        <v>m</v>
      </c>
    </row>
    <row r="5977" spans="1:4">
      <c r="A5977" s="68" t="s">
        <v>5897</v>
      </c>
      <c r="B5977" s="68" t="s">
        <v>26898</v>
      </c>
      <c r="C5977" s="68" t="s">
        <v>14</v>
      </c>
      <c r="D5977" t="str">
        <f t="shared" si="93"/>
        <v>m</v>
      </c>
    </row>
    <row r="5978" spans="1:4">
      <c r="A5978" s="68" t="s">
        <v>5898</v>
      </c>
      <c r="B5978" s="68" t="s">
        <v>26898</v>
      </c>
      <c r="C5978" s="68" t="s">
        <v>14</v>
      </c>
      <c r="D5978" t="str">
        <f t="shared" si="93"/>
        <v>m</v>
      </c>
    </row>
    <row r="5979" spans="1:4">
      <c r="A5979" s="68" t="s">
        <v>5899</v>
      </c>
      <c r="B5979" s="68" t="s">
        <v>26899</v>
      </c>
      <c r="C5979" s="68" t="s">
        <v>14</v>
      </c>
      <c r="D5979" t="str">
        <f t="shared" si="93"/>
        <v>m</v>
      </c>
    </row>
    <row r="5980" spans="1:4">
      <c r="A5980" s="68" t="s">
        <v>5900</v>
      </c>
      <c r="B5980" s="68" t="s">
        <v>26899</v>
      </c>
      <c r="C5980" s="68" t="s">
        <v>14</v>
      </c>
      <c r="D5980" t="str">
        <f t="shared" si="93"/>
        <v>m</v>
      </c>
    </row>
    <row r="5981" spans="1:4">
      <c r="A5981" s="68" t="s">
        <v>5901</v>
      </c>
      <c r="B5981" s="68" t="s">
        <v>26900</v>
      </c>
      <c r="C5981" s="68" t="s">
        <v>14</v>
      </c>
      <c r="D5981" t="str">
        <f t="shared" si="93"/>
        <v>m</v>
      </c>
    </row>
    <row r="5982" spans="1:4">
      <c r="A5982" s="68" t="s">
        <v>5902</v>
      </c>
      <c r="B5982" s="68" t="s">
        <v>26900</v>
      </c>
      <c r="C5982" s="68" t="s">
        <v>14</v>
      </c>
      <c r="D5982" t="str">
        <f t="shared" si="93"/>
        <v>m</v>
      </c>
    </row>
    <row r="5983" spans="1:4">
      <c r="A5983" s="68" t="s">
        <v>5903</v>
      </c>
      <c r="B5983" s="68" t="s">
        <v>26901</v>
      </c>
      <c r="C5983" s="68" t="s">
        <v>14</v>
      </c>
      <c r="D5983" t="str">
        <f t="shared" si="93"/>
        <v>m</v>
      </c>
    </row>
    <row r="5984" spans="1:4">
      <c r="A5984" s="68" t="s">
        <v>5904</v>
      </c>
      <c r="B5984" s="68" t="s">
        <v>26901</v>
      </c>
      <c r="C5984" s="68" t="s">
        <v>14</v>
      </c>
      <c r="D5984" t="str">
        <f t="shared" si="93"/>
        <v>m</v>
      </c>
    </row>
    <row r="5985" spans="1:4">
      <c r="A5985" s="68" t="s">
        <v>5905</v>
      </c>
      <c r="B5985" s="68" t="s">
        <v>26902</v>
      </c>
      <c r="C5985" s="68" t="s">
        <v>14</v>
      </c>
      <c r="D5985" t="str">
        <f t="shared" si="93"/>
        <v>m</v>
      </c>
    </row>
    <row r="5986" spans="1:4">
      <c r="A5986" s="68" t="s">
        <v>5906</v>
      </c>
      <c r="B5986" s="68" t="s">
        <v>26902</v>
      </c>
      <c r="C5986" s="68" t="s">
        <v>14</v>
      </c>
      <c r="D5986" t="str">
        <f t="shared" si="93"/>
        <v>m</v>
      </c>
    </row>
    <row r="5987" spans="1:4">
      <c r="A5987" s="68" t="s">
        <v>5907</v>
      </c>
      <c r="B5987" s="68" t="s">
        <v>26903</v>
      </c>
      <c r="C5987" s="68" t="s">
        <v>14</v>
      </c>
      <c r="D5987" t="str">
        <f t="shared" si="93"/>
        <v>m</v>
      </c>
    </row>
    <row r="5988" spans="1:4">
      <c r="A5988" s="68" t="s">
        <v>5908</v>
      </c>
      <c r="B5988" s="68" t="s">
        <v>26903</v>
      </c>
      <c r="C5988" s="68" t="s">
        <v>14</v>
      </c>
      <c r="D5988" t="str">
        <f t="shared" si="93"/>
        <v>m</v>
      </c>
    </row>
    <row r="5989" spans="1:4">
      <c r="A5989" s="68" t="s">
        <v>5909</v>
      </c>
      <c r="B5989" s="68" t="s">
        <v>26904</v>
      </c>
      <c r="C5989" s="68" t="s">
        <v>14</v>
      </c>
      <c r="D5989" t="str">
        <f t="shared" si="93"/>
        <v>m</v>
      </c>
    </row>
    <row r="5990" spans="1:4">
      <c r="A5990" s="68" t="s">
        <v>5910</v>
      </c>
      <c r="B5990" s="68" t="s">
        <v>26904</v>
      </c>
      <c r="C5990" s="68" t="s">
        <v>14</v>
      </c>
      <c r="D5990" t="str">
        <f t="shared" si="93"/>
        <v>m</v>
      </c>
    </row>
    <row r="5991" spans="1:4">
      <c r="A5991" s="68" t="s">
        <v>5911</v>
      </c>
      <c r="B5991" s="68" t="s">
        <v>26905</v>
      </c>
      <c r="C5991" s="68" t="s">
        <v>14</v>
      </c>
      <c r="D5991" t="str">
        <f t="shared" si="93"/>
        <v>m</v>
      </c>
    </row>
    <row r="5992" spans="1:4">
      <c r="A5992" s="68" t="s">
        <v>5912</v>
      </c>
      <c r="B5992" s="68" t="s">
        <v>26905</v>
      </c>
      <c r="C5992" s="68" t="s">
        <v>14</v>
      </c>
      <c r="D5992" t="str">
        <f t="shared" si="93"/>
        <v>m</v>
      </c>
    </row>
    <row r="5993" spans="1:4">
      <c r="A5993" s="68" t="s">
        <v>5913</v>
      </c>
      <c r="B5993" s="68" t="s">
        <v>26906</v>
      </c>
      <c r="C5993" s="68" t="s">
        <v>14</v>
      </c>
      <c r="D5993" t="str">
        <f t="shared" si="93"/>
        <v>m</v>
      </c>
    </row>
    <row r="5994" spans="1:4">
      <c r="A5994" s="68" t="s">
        <v>5914</v>
      </c>
      <c r="B5994" s="68" t="s">
        <v>26906</v>
      </c>
      <c r="C5994" s="68" t="s">
        <v>14</v>
      </c>
      <c r="D5994" t="str">
        <f t="shared" si="93"/>
        <v>m</v>
      </c>
    </row>
    <row r="5995" spans="1:4">
      <c r="A5995" s="68" t="s">
        <v>5915</v>
      </c>
      <c r="B5995" s="68" t="s">
        <v>26907</v>
      </c>
      <c r="C5995" s="68" t="s">
        <v>14</v>
      </c>
      <c r="D5995" t="str">
        <f t="shared" si="93"/>
        <v>m</v>
      </c>
    </row>
    <row r="5996" spans="1:4">
      <c r="A5996" s="68" t="s">
        <v>5916</v>
      </c>
      <c r="B5996" s="68" t="s">
        <v>26907</v>
      </c>
      <c r="C5996" s="68" t="s">
        <v>14</v>
      </c>
      <c r="D5996" t="str">
        <f t="shared" si="93"/>
        <v>m</v>
      </c>
    </row>
    <row r="5997" spans="1:4">
      <c r="A5997" s="68" t="s">
        <v>5917</v>
      </c>
      <c r="B5997" s="68" t="s">
        <v>26908</v>
      </c>
      <c r="C5997" s="68" t="s">
        <v>14</v>
      </c>
      <c r="D5997" t="str">
        <f t="shared" si="93"/>
        <v>m</v>
      </c>
    </row>
    <row r="5998" spans="1:4">
      <c r="A5998" s="68" t="s">
        <v>5918</v>
      </c>
      <c r="B5998" s="68" t="s">
        <v>26908</v>
      </c>
      <c r="C5998" s="68" t="s">
        <v>14</v>
      </c>
      <c r="D5998" t="str">
        <f t="shared" si="93"/>
        <v>m</v>
      </c>
    </row>
    <row r="5999" spans="1:4">
      <c r="A5999" s="68" t="s">
        <v>5919</v>
      </c>
      <c r="B5999" s="68" t="s">
        <v>26909</v>
      </c>
      <c r="C5999" s="68" t="s">
        <v>14</v>
      </c>
      <c r="D5999" t="str">
        <f t="shared" si="93"/>
        <v>m</v>
      </c>
    </row>
    <row r="6000" spans="1:4">
      <c r="A6000" s="68" t="s">
        <v>5920</v>
      </c>
      <c r="B6000" s="68" t="s">
        <v>26909</v>
      </c>
      <c r="C6000" s="68" t="s">
        <v>14</v>
      </c>
      <c r="D6000" t="str">
        <f t="shared" si="93"/>
        <v>m</v>
      </c>
    </row>
    <row r="6001" spans="1:4">
      <c r="A6001" s="68" t="s">
        <v>5921</v>
      </c>
      <c r="B6001" s="68" t="s">
        <v>26910</v>
      </c>
      <c r="C6001" s="68" t="s">
        <v>14</v>
      </c>
      <c r="D6001" t="str">
        <f t="shared" si="93"/>
        <v>m</v>
      </c>
    </row>
    <row r="6002" spans="1:4">
      <c r="A6002" s="68" t="s">
        <v>5922</v>
      </c>
      <c r="B6002" s="68" t="s">
        <v>26910</v>
      </c>
      <c r="C6002" s="68" t="s">
        <v>14</v>
      </c>
      <c r="D6002" t="str">
        <f t="shared" si="93"/>
        <v>m</v>
      </c>
    </row>
    <row r="6003" spans="1:4">
      <c r="A6003" s="68" t="s">
        <v>5923</v>
      </c>
      <c r="B6003" s="68" t="s">
        <v>26911</v>
      </c>
      <c r="C6003" s="68" t="s">
        <v>14</v>
      </c>
      <c r="D6003" t="str">
        <f t="shared" si="93"/>
        <v>m</v>
      </c>
    </row>
    <row r="6004" spans="1:4">
      <c r="A6004" s="68" t="s">
        <v>5924</v>
      </c>
      <c r="B6004" s="68" t="s">
        <v>26911</v>
      </c>
      <c r="C6004" s="68" t="s">
        <v>14</v>
      </c>
      <c r="D6004" t="str">
        <f t="shared" si="93"/>
        <v>m</v>
      </c>
    </row>
    <row r="6005" spans="1:4">
      <c r="A6005" s="68" t="s">
        <v>5925</v>
      </c>
      <c r="B6005" s="68" t="s">
        <v>26912</v>
      </c>
      <c r="C6005" s="68" t="s">
        <v>14</v>
      </c>
      <c r="D6005" t="str">
        <f t="shared" si="93"/>
        <v>m</v>
      </c>
    </row>
    <row r="6006" spans="1:4">
      <c r="A6006" s="68" t="s">
        <v>5926</v>
      </c>
      <c r="B6006" s="68" t="s">
        <v>26912</v>
      </c>
      <c r="C6006" s="68" t="s">
        <v>14</v>
      </c>
      <c r="D6006" t="str">
        <f t="shared" si="93"/>
        <v>m</v>
      </c>
    </row>
    <row r="6007" spans="1:4">
      <c r="A6007" s="68" t="s">
        <v>5927</v>
      </c>
      <c r="B6007" s="68" t="s">
        <v>26913</v>
      </c>
      <c r="C6007" s="68" t="s">
        <v>14</v>
      </c>
      <c r="D6007" t="str">
        <f t="shared" si="93"/>
        <v>m</v>
      </c>
    </row>
    <row r="6008" spans="1:4">
      <c r="A6008" s="68" t="s">
        <v>5928</v>
      </c>
      <c r="B6008" s="68" t="s">
        <v>26913</v>
      </c>
      <c r="C6008" s="68" t="s">
        <v>14</v>
      </c>
      <c r="D6008" t="str">
        <f t="shared" si="93"/>
        <v>m</v>
      </c>
    </row>
    <row r="6009" spans="1:4">
      <c r="A6009" s="68" t="s">
        <v>5929</v>
      </c>
      <c r="B6009" s="68" t="s">
        <v>26914</v>
      </c>
      <c r="C6009" s="68" t="s">
        <v>14</v>
      </c>
      <c r="D6009" t="str">
        <f t="shared" si="93"/>
        <v>m</v>
      </c>
    </row>
    <row r="6010" spans="1:4">
      <c r="A6010" s="68" t="s">
        <v>5930</v>
      </c>
      <c r="B6010" s="68" t="s">
        <v>26914</v>
      </c>
      <c r="C6010" s="68" t="s">
        <v>14</v>
      </c>
      <c r="D6010" t="str">
        <f t="shared" si="93"/>
        <v>m</v>
      </c>
    </row>
    <row r="6011" spans="1:4">
      <c r="A6011" s="68" t="s">
        <v>5931</v>
      </c>
      <c r="B6011" s="68" t="s">
        <v>26915</v>
      </c>
      <c r="C6011" s="68" t="s">
        <v>14</v>
      </c>
      <c r="D6011" t="str">
        <f t="shared" si="93"/>
        <v>m</v>
      </c>
    </row>
    <row r="6012" spans="1:4">
      <c r="A6012" s="68" t="s">
        <v>5932</v>
      </c>
      <c r="B6012" s="68" t="s">
        <v>26915</v>
      </c>
      <c r="C6012" s="68" t="s">
        <v>14</v>
      </c>
      <c r="D6012" t="str">
        <f t="shared" si="93"/>
        <v>m</v>
      </c>
    </row>
    <row r="6013" spans="1:4">
      <c r="A6013" s="68" t="s">
        <v>5933</v>
      </c>
      <c r="B6013" s="68" t="s">
        <v>26916</v>
      </c>
      <c r="C6013" s="68" t="s">
        <v>14</v>
      </c>
      <c r="D6013" t="str">
        <f t="shared" si="93"/>
        <v>m</v>
      </c>
    </row>
    <row r="6014" spans="1:4">
      <c r="A6014" s="68" t="s">
        <v>5934</v>
      </c>
      <c r="B6014" s="68" t="s">
        <v>26916</v>
      </c>
      <c r="C6014" s="68" t="s">
        <v>14</v>
      </c>
      <c r="D6014" t="str">
        <f t="shared" si="93"/>
        <v>m</v>
      </c>
    </row>
    <row r="6015" spans="1:4">
      <c r="A6015" s="68" t="s">
        <v>5935</v>
      </c>
      <c r="B6015" s="68" t="s">
        <v>26917</v>
      </c>
      <c r="C6015" s="68" t="s">
        <v>14</v>
      </c>
      <c r="D6015" t="str">
        <f t="shared" si="93"/>
        <v>m</v>
      </c>
    </row>
    <row r="6016" spans="1:4">
      <c r="A6016" s="68" t="s">
        <v>5936</v>
      </c>
      <c r="B6016" s="68" t="s">
        <v>26917</v>
      </c>
      <c r="C6016" s="68" t="s">
        <v>14</v>
      </c>
      <c r="D6016" t="str">
        <f t="shared" si="93"/>
        <v>m</v>
      </c>
    </row>
    <row r="6017" spans="1:4">
      <c r="A6017" s="68" t="s">
        <v>5937</v>
      </c>
      <c r="B6017" s="68" t="s">
        <v>26918</v>
      </c>
      <c r="C6017" s="68" t="s">
        <v>14</v>
      </c>
      <c r="D6017" t="str">
        <f t="shared" si="93"/>
        <v>m</v>
      </c>
    </row>
    <row r="6018" spans="1:4">
      <c r="A6018" s="68" t="s">
        <v>5938</v>
      </c>
      <c r="B6018" s="68" t="s">
        <v>26918</v>
      </c>
      <c r="C6018" s="68" t="s">
        <v>14</v>
      </c>
      <c r="D6018" t="str">
        <f t="shared" si="93"/>
        <v>m</v>
      </c>
    </row>
    <row r="6019" spans="1:4">
      <c r="A6019" s="68" t="s">
        <v>5939</v>
      </c>
      <c r="B6019" s="68" t="s">
        <v>26919</v>
      </c>
      <c r="C6019" s="68" t="s">
        <v>14</v>
      </c>
      <c r="D6019" t="str">
        <f t="shared" si="93"/>
        <v>m</v>
      </c>
    </row>
    <row r="6020" spans="1:4">
      <c r="A6020" s="68" t="s">
        <v>5940</v>
      </c>
      <c r="B6020" s="68" t="s">
        <v>26919</v>
      </c>
      <c r="C6020" s="68" t="s">
        <v>14</v>
      </c>
      <c r="D6020" t="str">
        <f t="shared" si="93"/>
        <v>m</v>
      </c>
    </row>
    <row r="6021" spans="1:4">
      <c r="A6021" s="68" t="s">
        <v>5941</v>
      </c>
      <c r="B6021" s="68" t="s">
        <v>26920</v>
      </c>
      <c r="C6021" s="68" t="s">
        <v>14</v>
      </c>
      <c r="D6021" t="str">
        <f t="shared" si="93"/>
        <v>m</v>
      </c>
    </row>
    <row r="6022" spans="1:4">
      <c r="A6022" s="68" t="s">
        <v>5942</v>
      </c>
      <c r="B6022" s="68" t="s">
        <v>26920</v>
      </c>
      <c r="C6022" s="68" t="s">
        <v>14</v>
      </c>
      <c r="D6022" t="str">
        <f t="shared" si="93"/>
        <v>m</v>
      </c>
    </row>
    <row r="6023" spans="1:4">
      <c r="A6023" s="68" t="s">
        <v>5943</v>
      </c>
      <c r="B6023" s="68" t="s">
        <v>26921</v>
      </c>
      <c r="C6023" s="68" t="s">
        <v>14</v>
      </c>
      <c r="D6023" t="str">
        <f t="shared" ref="D6023:D6086" si="94">LOWER(C6023)</f>
        <v>m</v>
      </c>
    </row>
    <row r="6024" spans="1:4">
      <c r="A6024" s="68" t="s">
        <v>5944</v>
      </c>
      <c r="B6024" s="68" t="s">
        <v>26921</v>
      </c>
      <c r="C6024" s="68" t="s">
        <v>14</v>
      </c>
      <c r="D6024" t="str">
        <f t="shared" si="94"/>
        <v>m</v>
      </c>
    </row>
    <row r="6025" spans="1:4">
      <c r="A6025" s="68" t="s">
        <v>5945</v>
      </c>
      <c r="B6025" s="68" t="s">
        <v>26922</v>
      </c>
      <c r="C6025" s="68" t="s">
        <v>14</v>
      </c>
      <c r="D6025" t="str">
        <f t="shared" si="94"/>
        <v>m</v>
      </c>
    </row>
    <row r="6026" spans="1:4">
      <c r="A6026" s="68" t="s">
        <v>5946</v>
      </c>
      <c r="B6026" s="68" t="s">
        <v>26922</v>
      </c>
      <c r="C6026" s="68" t="s">
        <v>14</v>
      </c>
      <c r="D6026" t="str">
        <f t="shared" si="94"/>
        <v>m</v>
      </c>
    </row>
    <row r="6027" spans="1:4">
      <c r="A6027" s="68" t="s">
        <v>5947</v>
      </c>
      <c r="B6027" s="68" t="s">
        <v>26923</v>
      </c>
      <c r="C6027" s="68" t="s">
        <v>14</v>
      </c>
      <c r="D6027" t="str">
        <f t="shared" si="94"/>
        <v>m</v>
      </c>
    </row>
    <row r="6028" spans="1:4">
      <c r="A6028" s="68" t="s">
        <v>5948</v>
      </c>
      <c r="B6028" s="68" t="s">
        <v>26923</v>
      </c>
      <c r="C6028" s="68" t="s">
        <v>14</v>
      </c>
      <c r="D6028" t="str">
        <f t="shared" si="94"/>
        <v>m</v>
      </c>
    </row>
    <row r="6029" spans="1:4">
      <c r="A6029" s="68" t="s">
        <v>5949</v>
      </c>
      <c r="B6029" s="68" t="s">
        <v>26924</v>
      </c>
      <c r="C6029" s="68" t="s">
        <v>14</v>
      </c>
      <c r="D6029" t="str">
        <f t="shared" si="94"/>
        <v>m</v>
      </c>
    </row>
    <row r="6030" spans="1:4">
      <c r="A6030" s="68" t="s">
        <v>5950</v>
      </c>
      <c r="B6030" s="68" t="s">
        <v>26924</v>
      </c>
      <c r="C6030" s="68" t="s">
        <v>14</v>
      </c>
      <c r="D6030" t="str">
        <f t="shared" si="94"/>
        <v>m</v>
      </c>
    </row>
    <row r="6031" spans="1:4">
      <c r="A6031" s="68" t="s">
        <v>5951</v>
      </c>
      <c r="B6031" s="68" t="s">
        <v>26925</v>
      </c>
      <c r="C6031" s="68" t="s">
        <v>14</v>
      </c>
      <c r="D6031" t="str">
        <f t="shared" si="94"/>
        <v>m</v>
      </c>
    </row>
    <row r="6032" spans="1:4">
      <c r="A6032" s="68" t="s">
        <v>5952</v>
      </c>
      <c r="B6032" s="68" t="s">
        <v>26925</v>
      </c>
      <c r="C6032" s="68" t="s">
        <v>14</v>
      </c>
      <c r="D6032" t="str">
        <f t="shared" si="94"/>
        <v>m</v>
      </c>
    </row>
    <row r="6033" spans="1:4">
      <c r="A6033" s="68" t="s">
        <v>5953</v>
      </c>
      <c r="B6033" s="68" t="s">
        <v>26926</v>
      </c>
      <c r="C6033" s="68" t="s">
        <v>14</v>
      </c>
      <c r="D6033" t="str">
        <f t="shared" si="94"/>
        <v>m</v>
      </c>
    </row>
    <row r="6034" spans="1:4">
      <c r="A6034" s="68" t="s">
        <v>5954</v>
      </c>
      <c r="B6034" s="68" t="s">
        <v>26926</v>
      </c>
      <c r="C6034" s="68" t="s">
        <v>14</v>
      </c>
      <c r="D6034" t="str">
        <f t="shared" si="94"/>
        <v>m</v>
      </c>
    </row>
    <row r="6035" spans="1:4">
      <c r="A6035" s="68" t="s">
        <v>5955</v>
      </c>
      <c r="B6035" s="68" t="s">
        <v>26927</v>
      </c>
      <c r="C6035" s="68" t="s">
        <v>14</v>
      </c>
      <c r="D6035" t="str">
        <f t="shared" si="94"/>
        <v>m</v>
      </c>
    </row>
    <row r="6036" spans="1:4">
      <c r="A6036" s="68" t="s">
        <v>5956</v>
      </c>
      <c r="B6036" s="68" t="s">
        <v>26927</v>
      </c>
      <c r="C6036" s="68" t="s">
        <v>14</v>
      </c>
      <c r="D6036" t="str">
        <f t="shared" si="94"/>
        <v>m</v>
      </c>
    </row>
    <row r="6037" spans="1:4">
      <c r="A6037" s="68" t="s">
        <v>5957</v>
      </c>
      <c r="B6037" s="68" t="s">
        <v>26928</v>
      </c>
      <c r="C6037" s="68" t="s">
        <v>14</v>
      </c>
      <c r="D6037" t="str">
        <f t="shared" si="94"/>
        <v>m</v>
      </c>
    </row>
    <row r="6038" spans="1:4">
      <c r="A6038" s="68" t="s">
        <v>5958</v>
      </c>
      <c r="B6038" s="68" t="s">
        <v>26928</v>
      </c>
      <c r="C6038" s="68" t="s">
        <v>14</v>
      </c>
      <c r="D6038" t="str">
        <f t="shared" si="94"/>
        <v>m</v>
      </c>
    </row>
    <row r="6039" spans="1:4">
      <c r="A6039" s="68" t="s">
        <v>5959</v>
      </c>
      <c r="B6039" s="68" t="s">
        <v>26929</v>
      </c>
      <c r="C6039" s="68" t="s">
        <v>14</v>
      </c>
      <c r="D6039" t="str">
        <f t="shared" si="94"/>
        <v>m</v>
      </c>
    </row>
    <row r="6040" spans="1:4">
      <c r="A6040" s="68" t="s">
        <v>5960</v>
      </c>
      <c r="B6040" s="68" t="s">
        <v>26929</v>
      </c>
      <c r="C6040" s="68" t="s">
        <v>14</v>
      </c>
      <c r="D6040" t="str">
        <f t="shared" si="94"/>
        <v>m</v>
      </c>
    </row>
    <row r="6041" spans="1:4">
      <c r="A6041" s="68" t="s">
        <v>5961</v>
      </c>
      <c r="B6041" s="68" t="s">
        <v>26930</v>
      </c>
      <c r="C6041" s="68" t="s">
        <v>14</v>
      </c>
      <c r="D6041" t="str">
        <f t="shared" si="94"/>
        <v>m</v>
      </c>
    </row>
    <row r="6042" spans="1:4">
      <c r="A6042" s="68" t="s">
        <v>5962</v>
      </c>
      <c r="B6042" s="68" t="s">
        <v>26930</v>
      </c>
      <c r="C6042" s="68" t="s">
        <v>14</v>
      </c>
      <c r="D6042" t="str">
        <f t="shared" si="94"/>
        <v>m</v>
      </c>
    </row>
    <row r="6043" spans="1:4">
      <c r="A6043" s="68" t="s">
        <v>5963</v>
      </c>
      <c r="B6043" s="68" t="s">
        <v>26931</v>
      </c>
      <c r="C6043" s="68" t="s">
        <v>14</v>
      </c>
      <c r="D6043" t="str">
        <f t="shared" si="94"/>
        <v>m</v>
      </c>
    </row>
    <row r="6044" spans="1:4">
      <c r="A6044" s="68" t="s">
        <v>5964</v>
      </c>
      <c r="B6044" s="68" t="s">
        <v>26931</v>
      </c>
      <c r="C6044" s="68" t="s">
        <v>14</v>
      </c>
      <c r="D6044" t="str">
        <f t="shared" si="94"/>
        <v>m</v>
      </c>
    </row>
    <row r="6045" spans="1:4">
      <c r="A6045" s="68" t="s">
        <v>5965</v>
      </c>
      <c r="B6045" s="68" t="s">
        <v>26932</v>
      </c>
      <c r="C6045" s="68" t="s">
        <v>14</v>
      </c>
      <c r="D6045" t="str">
        <f t="shared" si="94"/>
        <v>m</v>
      </c>
    </row>
    <row r="6046" spans="1:4">
      <c r="A6046" s="68" t="s">
        <v>5966</v>
      </c>
      <c r="B6046" s="68" t="s">
        <v>26932</v>
      </c>
      <c r="C6046" s="68" t="s">
        <v>14</v>
      </c>
      <c r="D6046" t="str">
        <f t="shared" si="94"/>
        <v>m</v>
      </c>
    </row>
    <row r="6047" spans="1:4">
      <c r="A6047" s="68" t="s">
        <v>5967</v>
      </c>
      <c r="B6047" s="68" t="s">
        <v>26933</v>
      </c>
      <c r="C6047" s="68" t="s">
        <v>14</v>
      </c>
      <c r="D6047" t="str">
        <f t="shared" si="94"/>
        <v>m</v>
      </c>
    </row>
    <row r="6048" spans="1:4">
      <c r="A6048" s="68" t="s">
        <v>5968</v>
      </c>
      <c r="B6048" s="68" t="s">
        <v>26933</v>
      </c>
      <c r="C6048" s="68" t="s">
        <v>14</v>
      </c>
      <c r="D6048" t="str">
        <f t="shared" si="94"/>
        <v>m</v>
      </c>
    </row>
    <row r="6049" spans="1:4">
      <c r="A6049" s="68" t="s">
        <v>5969</v>
      </c>
      <c r="B6049" s="68" t="s">
        <v>26934</v>
      </c>
      <c r="C6049" s="68" t="s">
        <v>14</v>
      </c>
      <c r="D6049" t="str">
        <f t="shared" si="94"/>
        <v>m</v>
      </c>
    </row>
    <row r="6050" spans="1:4">
      <c r="A6050" s="68" t="s">
        <v>5970</v>
      </c>
      <c r="B6050" s="68" t="s">
        <v>26934</v>
      </c>
      <c r="C6050" s="68" t="s">
        <v>14</v>
      </c>
      <c r="D6050" t="str">
        <f t="shared" si="94"/>
        <v>m</v>
      </c>
    </row>
    <row r="6051" spans="1:4">
      <c r="A6051" s="68" t="s">
        <v>5971</v>
      </c>
      <c r="B6051" s="68" t="s">
        <v>26935</v>
      </c>
      <c r="C6051" s="68" t="s">
        <v>14</v>
      </c>
      <c r="D6051" t="str">
        <f t="shared" si="94"/>
        <v>m</v>
      </c>
    </row>
    <row r="6052" spans="1:4">
      <c r="A6052" s="68" t="s">
        <v>5972</v>
      </c>
      <c r="B6052" s="68" t="s">
        <v>26935</v>
      </c>
      <c r="C6052" s="68" t="s">
        <v>14</v>
      </c>
      <c r="D6052" t="str">
        <f t="shared" si="94"/>
        <v>m</v>
      </c>
    </row>
    <row r="6053" spans="1:4">
      <c r="A6053" s="68" t="s">
        <v>5973</v>
      </c>
      <c r="B6053" s="68" t="s">
        <v>26936</v>
      </c>
      <c r="C6053" s="68" t="s">
        <v>14</v>
      </c>
      <c r="D6053" t="str">
        <f t="shared" si="94"/>
        <v>m</v>
      </c>
    </row>
    <row r="6054" spans="1:4">
      <c r="A6054" s="68" t="s">
        <v>5974</v>
      </c>
      <c r="B6054" s="68" t="s">
        <v>26936</v>
      </c>
      <c r="C6054" s="68" t="s">
        <v>14</v>
      </c>
      <c r="D6054" t="str">
        <f t="shared" si="94"/>
        <v>m</v>
      </c>
    </row>
    <row r="6055" spans="1:4">
      <c r="A6055" s="68" t="s">
        <v>5975</v>
      </c>
      <c r="B6055" s="68" t="s">
        <v>26937</v>
      </c>
      <c r="C6055" s="68" t="s">
        <v>14</v>
      </c>
      <c r="D6055" t="str">
        <f t="shared" si="94"/>
        <v>m</v>
      </c>
    </row>
    <row r="6056" spans="1:4">
      <c r="A6056" s="68" t="s">
        <v>5976</v>
      </c>
      <c r="B6056" s="68" t="s">
        <v>26937</v>
      </c>
      <c r="C6056" s="68" t="s">
        <v>14</v>
      </c>
      <c r="D6056" t="str">
        <f t="shared" si="94"/>
        <v>m</v>
      </c>
    </row>
    <row r="6057" spans="1:4">
      <c r="A6057" s="68" t="s">
        <v>5977</v>
      </c>
      <c r="B6057" s="68" t="s">
        <v>26938</v>
      </c>
      <c r="C6057" s="68" t="s">
        <v>14</v>
      </c>
      <c r="D6057" t="str">
        <f t="shared" si="94"/>
        <v>m</v>
      </c>
    </row>
    <row r="6058" spans="1:4">
      <c r="A6058" s="68" t="s">
        <v>5978</v>
      </c>
      <c r="B6058" s="68" t="s">
        <v>26938</v>
      </c>
      <c r="C6058" s="68" t="s">
        <v>14</v>
      </c>
      <c r="D6058" t="str">
        <f t="shared" si="94"/>
        <v>m</v>
      </c>
    </row>
    <row r="6059" spans="1:4">
      <c r="A6059" s="68" t="s">
        <v>5979</v>
      </c>
      <c r="B6059" s="68" t="s">
        <v>26939</v>
      </c>
      <c r="C6059" s="68" t="s">
        <v>14</v>
      </c>
      <c r="D6059" t="str">
        <f t="shared" si="94"/>
        <v>m</v>
      </c>
    </row>
    <row r="6060" spans="1:4">
      <c r="A6060" s="68" t="s">
        <v>5980</v>
      </c>
      <c r="B6060" s="68" t="s">
        <v>26939</v>
      </c>
      <c r="C6060" s="68" t="s">
        <v>14</v>
      </c>
      <c r="D6060" t="str">
        <f t="shared" si="94"/>
        <v>m</v>
      </c>
    </row>
    <row r="6061" spans="1:4">
      <c r="A6061" s="68" t="s">
        <v>5981</v>
      </c>
      <c r="B6061" s="68" t="s">
        <v>26940</v>
      </c>
      <c r="C6061" s="68" t="s">
        <v>14</v>
      </c>
      <c r="D6061" t="str">
        <f t="shared" si="94"/>
        <v>m</v>
      </c>
    </row>
    <row r="6062" spans="1:4">
      <c r="A6062" s="68" t="s">
        <v>5982</v>
      </c>
      <c r="B6062" s="68" t="s">
        <v>26940</v>
      </c>
      <c r="C6062" s="68" t="s">
        <v>14</v>
      </c>
      <c r="D6062" t="str">
        <f t="shared" si="94"/>
        <v>m</v>
      </c>
    </row>
    <row r="6063" spans="1:4">
      <c r="A6063" s="68" t="s">
        <v>5983</v>
      </c>
      <c r="B6063" s="68" t="s">
        <v>26941</v>
      </c>
      <c r="C6063" s="68" t="s">
        <v>14</v>
      </c>
      <c r="D6063" t="str">
        <f t="shared" si="94"/>
        <v>m</v>
      </c>
    </row>
    <row r="6064" spans="1:4">
      <c r="A6064" s="68" t="s">
        <v>5984</v>
      </c>
      <c r="B6064" s="68" t="s">
        <v>26941</v>
      </c>
      <c r="C6064" s="68" t="s">
        <v>14</v>
      </c>
      <c r="D6064" t="str">
        <f t="shared" si="94"/>
        <v>m</v>
      </c>
    </row>
    <row r="6065" spans="1:4">
      <c r="A6065" s="68" t="s">
        <v>5985</v>
      </c>
      <c r="B6065" s="68" t="s">
        <v>26942</v>
      </c>
      <c r="C6065" s="68" t="s">
        <v>14</v>
      </c>
      <c r="D6065" t="str">
        <f t="shared" si="94"/>
        <v>m</v>
      </c>
    </row>
    <row r="6066" spans="1:4">
      <c r="A6066" s="68" t="s">
        <v>5986</v>
      </c>
      <c r="B6066" s="68" t="s">
        <v>26942</v>
      </c>
      <c r="C6066" s="68" t="s">
        <v>14</v>
      </c>
      <c r="D6066" t="str">
        <f t="shared" si="94"/>
        <v>m</v>
      </c>
    </row>
    <row r="6067" spans="1:4">
      <c r="A6067" s="68" t="s">
        <v>5987</v>
      </c>
      <c r="B6067" s="68" t="s">
        <v>26943</v>
      </c>
      <c r="C6067" s="68" t="s">
        <v>14</v>
      </c>
      <c r="D6067" t="str">
        <f t="shared" si="94"/>
        <v>m</v>
      </c>
    </row>
    <row r="6068" spans="1:4">
      <c r="A6068" s="68" t="s">
        <v>5988</v>
      </c>
      <c r="B6068" s="68" t="s">
        <v>26943</v>
      </c>
      <c r="C6068" s="68" t="s">
        <v>14</v>
      </c>
      <c r="D6068" t="str">
        <f t="shared" si="94"/>
        <v>m</v>
      </c>
    </row>
    <row r="6069" spans="1:4">
      <c r="A6069" s="68" t="s">
        <v>5989</v>
      </c>
      <c r="B6069" s="68" t="s">
        <v>26944</v>
      </c>
      <c r="C6069" s="68" t="s">
        <v>14</v>
      </c>
      <c r="D6069" t="str">
        <f t="shared" si="94"/>
        <v>m</v>
      </c>
    </row>
    <row r="6070" spans="1:4">
      <c r="A6070" s="68" t="s">
        <v>5990</v>
      </c>
      <c r="B6070" s="68" t="s">
        <v>26944</v>
      </c>
      <c r="C6070" s="68" t="s">
        <v>14</v>
      </c>
      <c r="D6070" t="str">
        <f t="shared" si="94"/>
        <v>m</v>
      </c>
    </row>
    <row r="6071" spans="1:4">
      <c r="A6071" s="68" t="s">
        <v>5991</v>
      </c>
      <c r="B6071" s="68" t="s">
        <v>26945</v>
      </c>
      <c r="C6071" s="68" t="s">
        <v>14</v>
      </c>
      <c r="D6071" t="str">
        <f t="shared" si="94"/>
        <v>m</v>
      </c>
    </row>
    <row r="6072" spans="1:4">
      <c r="A6072" s="68" t="s">
        <v>5992</v>
      </c>
      <c r="B6072" s="68" t="s">
        <v>26945</v>
      </c>
      <c r="C6072" s="68" t="s">
        <v>14</v>
      </c>
      <c r="D6072" t="str">
        <f t="shared" si="94"/>
        <v>m</v>
      </c>
    </row>
    <row r="6073" spans="1:4">
      <c r="A6073" s="68" t="s">
        <v>5993</v>
      </c>
      <c r="B6073" s="68" t="s">
        <v>26946</v>
      </c>
      <c r="C6073" s="68" t="s">
        <v>14</v>
      </c>
      <c r="D6073" t="str">
        <f t="shared" si="94"/>
        <v>m</v>
      </c>
    </row>
    <row r="6074" spans="1:4">
      <c r="A6074" s="68" t="s">
        <v>5994</v>
      </c>
      <c r="B6074" s="68" t="s">
        <v>26946</v>
      </c>
      <c r="C6074" s="68" t="s">
        <v>14</v>
      </c>
      <c r="D6074" t="str">
        <f t="shared" si="94"/>
        <v>m</v>
      </c>
    </row>
    <row r="6075" spans="1:4">
      <c r="A6075" s="68" t="s">
        <v>5995</v>
      </c>
      <c r="B6075" s="68" t="s">
        <v>26947</v>
      </c>
      <c r="C6075" s="68" t="s">
        <v>14</v>
      </c>
      <c r="D6075" t="str">
        <f t="shared" si="94"/>
        <v>m</v>
      </c>
    </row>
    <row r="6076" spans="1:4">
      <c r="A6076" s="68" t="s">
        <v>5996</v>
      </c>
      <c r="B6076" s="68" t="s">
        <v>26947</v>
      </c>
      <c r="C6076" s="68" t="s">
        <v>14</v>
      </c>
      <c r="D6076" t="str">
        <f t="shared" si="94"/>
        <v>m</v>
      </c>
    </row>
    <row r="6077" spans="1:4">
      <c r="A6077" s="68" t="s">
        <v>5997</v>
      </c>
      <c r="B6077" s="68" t="s">
        <v>26948</v>
      </c>
      <c r="C6077" s="68" t="s">
        <v>14</v>
      </c>
      <c r="D6077" t="str">
        <f t="shared" si="94"/>
        <v>m</v>
      </c>
    </row>
    <row r="6078" spans="1:4">
      <c r="A6078" s="68" t="s">
        <v>5998</v>
      </c>
      <c r="B6078" s="68" t="s">
        <v>26948</v>
      </c>
      <c r="C6078" s="68" t="s">
        <v>14</v>
      </c>
      <c r="D6078" t="str">
        <f t="shared" si="94"/>
        <v>m</v>
      </c>
    </row>
    <row r="6079" spans="1:4">
      <c r="A6079" s="68" t="s">
        <v>5999</v>
      </c>
      <c r="B6079" s="68" t="s">
        <v>26949</v>
      </c>
      <c r="C6079" s="68" t="s">
        <v>15</v>
      </c>
      <c r="D6079" t="str">
        <f t="shared" si="94"/>
        <v>un</v>
      </c>
    </row>
    <row r="6080" spans="1:4">
      <c r="A6080" s="68" t="s">
        <v>6000</v>
      </c>
      <c r="B6080" s="68" t="s">
        <v>26949</v>
      </c>
      <c r="C6080" s="68" t="s">
        <v>15</v>
      </c>
      <c r="D6080" t="str">
        <f t="shared" si="94"/>
        <v>un</v>
      </c>
    </row>
    <row r="6081" spans="1:4">
      <c r="A6081" s="68" t="s">
        <v>6001</v>
      </c>
      <c r="B6081" s="68" t="s">
        <v>26950</v>
      </c>
      <c r="C6081" s="68" t="s">
        <v>15</v>
      </c>
      <c r="D6081" t="str">
        <f t="shared" si="94"/>
        <v>un</v>
      </c>
    </row>
    <row r="6082" spans="1:4">
      <c r="A6082" s="68" t="s">
        <v>6002</v>
      </c>
      <c r="B6082" s="68" t="s">
        <v>26950</v>
      </c>
      <c r="C6082" s="68" t="s">
        <v>15</v>
      </c>
      <c r="D6082" t="str">
        <f t="shared" si="94"/>
        <v>un</v>
      </c>
    </row>
    <row r="6083" spans="1:4">
      <c r="A6083" s="68" t="s">
        <v>6003</v>
      </c>
      <c r="B6083" s="68" t="s">
        <v>26951</v>
      </c>
      <c r="C6083" s="68" t="s">
        <v>15</v>
      </c>
      <c r="D6083" t="str">
        <f t="shared" si="94"/>
        <v>un</v>
      </c>
    </row>
    <row r="6084" spans="1:4">
      <c r="A6084" s="68" t="s">
        <v>6004</v>
      </c>
      <c r="B6084" s="68" t="s">
        <v>26951</v>
      </c>
      <c r="C6084" s="68" t="s">
        <v>15</v>
      </c>
      <c r="D6084" t="str">
        <f t="shared" si="94"/>
        <v>un</v>
      </c>
    </row>
    <row r="6085" spans="1:4">
      <c r="A6085" s="68" t="s">
        <v>6005</v>
      </c>
      <c r="B6085" s="68" t="s">
        <v>26952</v>
      </c>
      <c r="C6085" s="68" t="s">
        <v>15</v>
      </c>
      <c r="D6085" t="str">
        <f t="shared" si="94"/>
        <v>un</v>
      </c>
    </row>
    <row r="6086" spans="1:4">
      <c r="A6086" s="68" t="s">
        <v>6006</v>
      </c>
      <c r="B6086" s="68" t="s">
        <v>26952</v>
      </c>
      <c r="C6086" s="68" t="s">
        <v>15</v>
      </c>
      <c r="D6086" t="str">
        <f t="shared" si="94"/>
        <v>un</v>
      </c>
    </row>
    <row r="6087" spans="1:4">
      <c r="A6087" s="68" t="s">
        <v>6007</v>
      </c>
      <c r="B6087" s="68" t="s">
        <v>26953</v>
      </c>
      <c r="C6087" s="68" t="s">
        <v>15</v>
      </c>
      <c r="D6087" t="str">
        <f t="shared" ref="D6087:D6150" si="95">LOWER(C6087)</f>
        <v>un</v>
      </c>
    </row>
    <row r="6088" spans="1:4">
      <c r="A6088" s="68" t="s">
        <v>6008</v>
      </c>
      <c r="B6088" s="68" t="s">
        <v>26953</v>
      </c>
      <c r="C6088" s="68" t="s">
        <v>15</v>
      </c>
      <c r="D6088" t="str">
        <f t="shared" si="95"/>
        <v>un</v>
      </c>
    </row>
    <row r="6089" spans="1:4">
      <c r="A6089" s="68" t="s">
        <v>6009</v>
      </c>
      <c r="B6089" s="68" t="s">
        <v>26954</v>
      </c>
      <c r="C6089" s="68" t="s">
        <v>15</v>
      </c>
      <c r="D6089" t="str">
        <f t="shared" si="95"/>
        <v>un</v>
      </c>
    </row>
    <row r="6090" spans="1:4">
      <c r="A6090" s="68" t="s">
        <v>6010</v>
      </c>
      <c r="B6090" s="68" t="s">
        <v>26954</v>
      </c>
      <c r="C6090" s="68" t="s">
        <v>15</v>
      </c>
      <c r="D6090" t="str">
        <f t="shared" si="95"/>
        <v>un</v>
      </c>
    </row>
    <row r="6091" spans="1:4">
      <c r="A6091" s="68" t="s">
        <v>6011</v>
      </c>
      <c r="B6091" s="68" t="s">
        <v>26955</v>
      </c>
      <c r="C6091" s="68" t="s">
        <v>15</v>
      </c>
      <c r="D6091" t="str">
        <f t="shared" si="95"/>
        <v>un</v>
      </c>
    </row>
    <row r="6092" spans="1:4">
      <c r="A6092" s="68" t="s">
        <v>6012</v>
      </c>
      <c r="B6092" s="68" t="s">
        <v>26955</v>
      </c>
      <c r="C6092" s="68" t="s">
        <v>15</v>
      </c>
      <c r="D6092" t="str">
        <f t="shared" si="95"/>
        <v>un</v>
      </c>
    </row>
    <row r="6093" spans="1:4">
      <c r="A6093" s="68" t="s">
        <v>6013</v>
      </c>
      <c r="B6093" s="68" t="s">
        <v>26956</v>
      </c>
      <c r="C6093" s="68" t="s">
        <v>15</v>
      </c>
      <c r="D6093" t="str">
        <f t="shared" si="95"/>
        <v>un</v>
      </c>
    </row>
    <row r="6094" spans="1:4">
      <c r="A6094" s="68" t="s">
        <v>6014</v>
      </c>
      <c r="B6094" s="68" t="s">
        <v>26956</v>
      </c>
      <c r="C6094" s="68" t="s">
        <v>15</v>
      </c>
      <c r="D6094" t="str">
        <f t="shared" si="95"/>
        <v>un</v>
      </c>
    </row>
    <row r="6095" spans="1:4">
      <c r="A6095" s="68" t="s">
        <v>6015</v>
      </c>
      <c r="B6095" s="68" t="s">
        <v>26957</v>
      </c>
      <c r="C6095" s="68" t="s">
        <v>15</v>
      </c>
      <c r="D6095" t="str">
        <f t="shared" si="95"/>
        <v>un</v>
      </c>
    </row>
    <row r="6096" spans="1:4">
      <c r="A6096" s="68" t="s">
        <v>6016</v>
      </c>
      <c r="B6096" s="68" t="s">
        <v>26957</v>
      </c>
      <c r="C6096" s="68" t="s">
        <v>15</v>
      </c>
      <c r="D6096" t="str">
        <f t="shared" si="95"/>
        <v>un</v>
      </c>
    </row>
    <row r="6097" spans="1:4">
      <c r="A6097" s="68" t="s">
        <v>6017</v>
      </c>
      <c r="B6097" s="68" t="s">
        <v>26958</v>
      </c>
      <c r="C6097" s="68" t="s">
        <v>15</v>
      </c>
      <c r="D6097" t="str">
        <f t="shared" si="95"/>
        <v>un</v>
      </c>
    </row>
    <row r="6098" spans="1:4">
      <c r="A6098" s="68" t="s">
        <v>6018</v>
      </c>
      <c r="B6098" s="68" t="s">
        <v>26958</v>
      </c>
      <c r="C6098" s="68" t="s">
        <v>15</v>
      </c>
      <c r="D6098" t="str">
        <f t="shared" si="95"/>
        <v>un</v>
      </c>
    </row>
    <row r="6099" spans="1:4">
      <c r="A6099" s="68" t="s">
        <v>6019</v>
      </c>
      <c r="B6099" s="68" t="s">
        <v>26959</v>
      </c>
      <c r="C6099" s="68" t="s">
        <v>15</v>
      </c>
      <c r="D6099" t="str">
        <f t="shared" si="95"/>
        <v>un</v>
      </c>
    </row>
    <row r="6100" spans="1:4">
      <c r="A6100" s="68" t="s">
        <v>6020</v>
      </c>
      <c r="B6100" s="68" t="s">
        <v>26959</v>
      </c>
      <c r="C6100" s="68" t="s">
        <v>15</v>
      </c>
      <c r="D6100" t="str">
        <f t="shared" si="95"/>
        <v>un</v>
      </c>
    </row>
    <row r="6101" spans="1:4">
      <c r="A6101" s="68" t="s">
        <v>6021</v>
      </c>
      <c r="B6101" s="68" t="s">
        <v>26960</v>
      </c>
      <c r="C6101" s="68" t="s">
        <v>15</v>
      </c>
      <c r="D6101" t="str">
        <f t="shared" si="95"/>
        <v>un</v>
      </c>
    </row>
    <row r="6102" spans="1:4">
      <c r="A6102" s="68" t="s">
        <v>6022</v>
      </c>
      <c r="B6102" s="68" t="s">
        <v>26960</v>
      </c>
      <c r="C6102" s="68" t="s">
        <v>15</v>
      </c>
      <c r="D6102" t="str">
        <f t="shared" si="95"/>
        <v>un</v>
      </c>
    </row>
    <row r="6103" spans="1:4">
      <c r="A6103" s="68" t="s">
        <v>6023</v>
      </c>
      <c r="B6103" s="68" t="s">
        <v>26961</v>
      </c>
      <c r="C6103" s="68" t="s">
        <v>15</v>
      </c>
      <c r="D6103" t="str">
        <f t="shared" si="95"/>
        <v>un</v>
      </c>
    </row>
    <row r="6104" spans="1:4">
      <c r="A6104" s="68" t="s">
        <v>6024</v>
      </c>
      <c r="B6104" s="68" t="s">
        <v>26961</v>
      </c>
      <c r="C6104" s="68" t="s">
        <v>15</v>
      </c>
      <c r="D6104" t="str">
        <f t="shared" si="95"/>
        <v>un</v>
      </c>
    </row>
    <row r="6105" spans="1:4">
      <c r="A6105" s="68" t="s">
        <v>6025</v>
      </c>
      <c r="B6105" s="68" t="s">
        <v>26962</v>
      </c>
      <c r="C6105" s="68" t="s">
        <v>15</v>
      </c>
      <c r="D6105" t="str">
        <f t="shared" si="95"/>
        <v>un</v>
      </c>
    </row>
    <row r="6106" spans="1:4">
      <c r="A6106" s="68" t="s">
        <v>6026</v>
      </c>
      <c r="B6106" s="68" t="s">
        <v>26962</v>
      </c>
      <c r="C6106" s="68" t="s">
        <v>15</v>
      </c>
      <c r="D6106" t="str">
        <f t="shared" si="95"/>
        <v>un</v>
      </c>
    </row>
    <row r="6107" spans="1:4">
      <c r="A6107" s="68" t="s">
        <v>6027</v>
      </c>
      <c r="B6107" s="68" t="s">
        <v>26963</v>
      </c>
      <c r="C6107" s="68" t="s">
        <v>15</v>
      </c>
      <c r="D6107" t="str">
        <f t="shared" si="95"/>
        <v>un</v>
      </c>
    </row>
    <row r="6108" spans="1:4">
      <c r="A6108" s="68" t="s">
        <v>6028</v>
      </c>
      <c r="B6108" s="68" t="s">
        <v>26963</v>
      </c>
      <c r="C6108" s="68" t="s">
        <v>15</v>
      </c>
      <c r="D6108" t="str">
        <f t="shared" si="95"/>
        <v>un</v>
      </c>
    </row>
    <row r="6109" spans="1:4">
      <c r="A6109" s="68" t="s">
        <v>6029</v>
      </c>
      <c r="B6109" s="68" t="s">
        <v>26964</v>
      </c>
      <c r="C6109" s="68" t="s">
        <v>15</v>
      </c>
      <c r="D6109" t="str">
        <f t="shared" si="95"/>
        <v>un</v>
      </c>
    </row>
    <row r="6110" spans="1:4">
      <c r="A6110" s="68" t="s">
        <v>6030</v>
      </c>
      <c r="B6110" s="68" t="s">
        <v>26964</v>
      </c>
      <c r="C6110" s="68" t="s">
        <v>15</v>
      </c>
      <c r="D6110" t="str">
        <f t="shared" si="95"/>
        <v>un</v>
      </c>
    </row>
    <row r="6111" spans="1:4">
      <c r="A6111" s="68" t="s">
        <v>6031</v>
      </c>
      <c r="B6111" s="68" t="s">
        <v>26965</v>
      </c>
      <c r="C6111" s="68" t="s">
        <v>15</v>
      </c>
      <c r="D6111" t="str">
        <f t="shared" si="95"/>
        <v>un</v>
      </c>
    </row>
    <row r="6112" spans="1:4">
      <c r="A6112" s="68" t="s">
        <v>6032</v>
      </c>
      <c r="B6112" s="68" t="s">
        <v>26965</v>
      </c>
      <c r="C6112" s="68" t="s">
        <v>15</v>
      </c>
      <c r="D6112" t="str">
        <f t="shared" si="95"/>
        <v>un</v>
      </c>
    </row>
    <row r="6113" spans="1:4">
      <c r="A6113" s="68" t="s">
        <v>6033</v>
      </c>
      <c r="B6113" s="68" t="s">
        <v>26966</v>
      </c>
      <c r="C6113" s="68" t="s">
        <v>15</v>
      </c>
      <c r="D6113" t="str">
        <f t="shared" si="95"/>
        <v>un</v>
      </c>
    </row>
    <row r="6114" spans="1:4">
      <c r="A6114" s="68" t="s">
        <v>6034</v>
      </c>
      <c r="B6114" s="68" t="s">
        <v>26966</v>
      </c>
      <c r="C6114" s="68" t="s">
        <v>15</v>
      </c>
      <c r="D6114" t="str">
        <f t="shared" si="95"/>
        <v>un</v>
      </c>
    </row>
    <row r="6115" spans="1:4">
      <c r="A6115" s="68" t="s">
        <v>6035</v>
      </c>
      <c r="B6115" s="68" t="s">
        <v>26967</v>
      </c>
      <c r="C6115" s="68" t="s">
        <v>15</v>
      </c>
      <c r="D6115" t="str">
        <f t="shared" si="95"/>
        <v>un</v>
      </c>
    </row>
    <row r="6116" spans="1:4">
      <c r="A6116" s="68" t="s">
        <v>6036</v>
      </c>
      <c r="B6116" s="68" t="s">
        <v>26967</v>
      </c>
      <c r="C6116" s="68" t="s">
        <v>15</v>
      </c>
      <c r="D6116" t="str">
        <f t="shared" si="95"/>
        <v>un</v>
      </c>
    </row>
    <row r="6117" spans="1:4">
      <c r="A6117" s="68" t="s">
        <v>6037</v>
      </c>
      <c r="B6117" s="68" t="s">
        <v>26968</v>
      </c>
      <c r="C6117" s="68" t="s">
        <v>15</v>
      </c>
      <c r="D6117" t="str">
        <f t="shared" si="95"/>
        <v>un</v>
      </c>
    </row>
    <row r="6118" spans="1:4">
      <c r="A6118" s="68" t="s">
        <v>6038</v>
      </c>
      <c r="B6118" s="68" t="s">
        <v>26968</v>
      </c>
      <c r="C6118" s="68" t="s">
        <v>15</v>
      </c>
      <c r="D6118" t="str">
        <f t="shared" si="95"/>
        <v>un</v>
      </c>
    </row>
    <row r="6119" spans="1:4">
      <c r="A6119" s="68" t="s">
        <v>6039</v>
      </c>
      <c r="B6119" s="68" t="s">
        <v>26969</v>
      </c>
      <c r="C6119" s="68" t="s">
        <v>15</v>
      </c>
      <c r="D6119" t="str">
        <f t="shared" si="95"/>
        <v>un</v>
      </c>
    </row>
    <row r="6120" spans="1:4">
      <c r="A6120" s="68" t="s">
        <v>6040</v>
      </c>
      <c r="B6120" s="68" t="s">
        <v>26969</v>
      </c>
      <c r="C6120" s="68" t="s">
        <v>15</v>
      </c>
      <c r="D6120" t="str">
        <f t="shared" si="95"/>
        <v>un</v>
      </c>
    </row>
    <row r="6121" spans="1:4">
      <c r="A6121" s="68" t="s">
        <v>6041</v>
      </c>
      <c r="B6121" s="68" t="s">
        <v>26970</v>
      </c>
      <c r="C6121" s="68" t="s">
        <v>15</v>
      </c>
      <c r="D6121" t="str">
        <f t="shared" si="95"/>
        <v>un</v>
      </c>
    </row>
    <row r="6122" spans="1:4">
      <c r="A6122" s="68" t="s">
        <v>6042</v>
      </c>
      <c r="B6122" s="68" t="s">
        <v>26970</v>
      </c>
      <c r="C6122" s="68" t="s">
        <v>15</v>
      </c>
      <c r="D6122" t="str">
        <f t="shared" si="95"/>
        <v>un</v>
      </c>
    </row>
    <row r="6123" spans="1:4">
      <c r="A6123" s="68" t="s">
        <v>6043</v>
      </c>
      <c r="B6123" s="68" t="s">
        <v>26971</v>
      </c>
      <c r="C6123" s="68" t="s">
        <v>15</v>
      </c>
      <c r="D6123" t="str">
        <f t="shared" si="95"/>
        <v>un</v>
      </c>
    </row>
    <row r="6124" spans="1:4">
      <c r="A6124" s="68" t="s">
        <v>6044</v>
      </c>
      <c r="B6124" s="68" t="s">
        <v>26971</v>
      </c>
      <c r="C6124" s="68" t="s">
        <v>15</v>
      </c>
      <c r="D6124" t="str">
        <f t="shared" si="95"/>
        <v>un</v>
      </c>
    </row>
    <row r="6125" spans="1:4">
      <c r="A6125" s="68" t="s">
        <v>6045</v>
      </c>
      <c r="B6125" s="68" t="s">
        <v>26972</v>
      </c>
      <c r="C6125" s="68" t="s">
        <v>15</v>
      </c>
      <c r="D6125" t="str">
        <f t="shared" si="95"/>
        <v>un</v>
      </c>
    </row>
    <row r="6126" spans="1:4">
      <c r="A6126" s="68" t="s">
        <v>6046</v>
      </c>
      <c r="B6126" s="68" t="s">
        <v>26972</v>
      </c>
      <c r="C6126" s="68" t="s">
        <v>15</v>
      </c>
      <c r="D6126" t="str">
        <f t="shared" si="95"/>
        <v>un</v>
      </c>
    </row>
    <row r="6127" spans="1:4">
      <c r="A6127" s="68" t="s">
        <v>6047</v>
      </c>
      <c r="B6127" s="68" t="s">
        <v>26973</v>
      </c>
      <c r="C6127" s="68" t="s">
        <v>15</v>
      </c>
      <c r="D6127" t="str">
        <f t="shared" si="95"/>
        <v>un</v>
      </c>
    </row>
    <row r="6128" spans="1:4">
      <c r="A6128" s="68" t="s">
        <v>6048</v>
      </c>
      <c r="B6128" s="68" t="s">
        <v>26973</v>
      </c>
      <c r="C6128" s="68" t="s">
        <v>15</v>
      </c>
      <c r="D6128" t="str">
        <f t="shared" si="95"/>
        <v>un</v>
      </c>
    </row>
    <row r="6129" spans="1:4">
      <c r="A6129" s="68" t="s">
        <v>6049</v>
      </c>
      <c r="B6129" s="68" t="s">
        <v>26974</v>
      </c>
      <c r="C6129" s="68" t="s">
        <v>15</v>
      </c>
      <c r="D6129" t="str">
        <f t="shared" si="95"/>
        <v>un</v>
      </c>
    </row>
    <row r="6130" spans="1:4">
      <c r="A6130" s="68" t="s">
        <v>6050</v>
      </c>
      <c r="B6130" s="68" t="s">
        <v>26974</v>
      </c>
      <c r="C6130" s="68" t="s">
        <v>15</v>
      </c>
      <c r="D6130" t="str">
        <f t="shared" si="95"/>
        <v>un</v>
      </c>
    </row>
    <row r="6131" spans="1:4">
      <c r="A6131" s="68" t="s">
        <v>6051</v>
      </c>
      <c r="B6131" s="68" t="s">
        <v>26975</v>
      </c>
      <c r="C6131" s="68" t="s">
        <v>15</v>
      </c>
      <c r="D6131" t="str">
        <f t="shared" si="95"/>
        <v>un</v>
      </c>
    </row>
    <row r="6132" spans="1:4">
      <c r="A6132" s="68" t="s">
        <v>6052</v>
      </c>
      <c r="B6132" s="68" t="s">
        <v>26975</v>
      </c>
      <c r="C6132" s="68" t="s">
        <v>15</v>
      </c>
      <c r="D6132" t="str">
        <f t="shared" si="95"/>
        <v>un</v>
      </c>
    </row>
    <row r="6133" spans="1:4">
      <c r="A6133" s="68" t="s">
        <v>6053</v>
      </c>
      <c r="B6133" s="68" t="s">
        <v>26976</v>
      </c>
      <c r="C6133" s="68" t="s">
        <v>15</v>
      </c>
      <c r="D6133" t="str">
        <f t="shared" si="95"/>
        <v>un</v>
      </c>
    </row>
    <row r="6134" spans="1:4">
      <c r="A6134" s="68" t="s">
        <v>6054</v>
      </c>
      <c r="B6134" s="68" t="s">
        <v>26976</v>
      </c>
      <c r="C6134" s="68" t="s">
        <v>15</v>
      </c>
      <c r="D6134" t="str">
        <f t="shared" si="95"/>
        <v>un</v>
      </c>
    </row>
    <row r="6135" spans="1:4">
      <c r="A6135" s="68" t="s">
        <v>6055</v>
      </c>
      <c r="B6135" s="68" t="s">
        <v>26977</v>
      </c>
      <c r="C6135" s="68" t="s">
        <v>15</v>
      </c>
      <c r="D6135" t="str">
        <f t="shared" si="95"/>
        <v>un</v>
      </c>
    </row>
    <row r="6136" spans="1:4">
      <c r="A6136" s="68" t="s">
        <v>6056</v>
      </c>
      <c r="B6136" s="68" t="s">
        <v>26977</v>
      </c>
      <c r="C6136" s="68" t="s">
        <v>15</v>
      </c>
      <c r="D6136" t="str">
        <f t="shared" si="95"/>
        <v>un</v>
      </c>
    </row>
    <row r="6137" spans="1:4">
      <c r="A6137" s="68" t="s">
        <v>6057</v>
      </c>
      <c r="B6137" s="68" t="s">
        <v>26978</v>
      </c>
      <c r="C6137" s="68" t="s">
        <v>15</v>
      </c>
      <c r="D6137" t="str">
        <f t="shared" si="95"/>
        <v>un</v>
      </c>
    </row>
    <row r="6138" spans="1:4">
      <c r="A6138" s="68" t="s">
        <v>6058</v>
      </c>
      <c r="B6138" s="68" t="s">
        <v>26978</v>
      </c>
      <c r="C6138" s="68" t="s">
        <v>15</v>
      </c>
      <c r="D6138" t="str">
        <f t="shared" si="95"/>
        <v>un</v>
      </c>
    </row>
    <row r="6139" spans="1:4">
      <c r="A6139" s="68" t="s">
        <v>6059</v>
      </c>
      <c r="B6139" s="68" t="s">
        <v>26979</v>
      </c>
      <c r="C6139" s="68" t="s">
        <v>15</v>
      </c>
      <c r="D6139" t="str">
        <f t="shared" si="95"/>
        <v>un</v>
      </c>
    </row>
    <row r="6140" spans="1:4">
      <c r="A6140" s="68" t="s">
        <v>6060</v>
      </c>
      <c r="B6140" s="68" t="s">
        <v>26979</v>
      </c>
      <c r="C6140" s="68" t="s">
        <v>15</v>
      </c>
      <c r="D6140" t="str">
        <f t="shared" si="95"/>
        <v>un</v>
      </c>
    </row>
    <row r="6141" spans="1:4">
      <c r="A6141" s="68" t="s">
        <v>6061</v>
      </c>
      <c r="B6141" s="68" t="s">
        <v>26980</v>
      </c>
      <c r="C6141" s="68" t="s">
        <v>15</v>
      </c>
      <c r="D6141" t="str">
        <f t="shared" si="95"/>
        <v>un</v>
      </c>
    </row>
    <row r="6142" spans="1:4">
      <c r="A6142" s="68" t="s">
        <v>6062</v>
      </c>
      <c r="B6142" s="68" t="s">
        <v>26980</v>
      </c>
      <c r="C6142" s="68" t="s">
        <v>15</v>
      </c>
      <c r="D6142" t="str">
        <f t="shared" si="95"/>
        <v>un</v>
      </c>
    </row>
    <row r="6143" spans="1:4">
      <c r="A6143" s="68" t="s">
        <v>6063</v>
      </c>
      <c r="B6143" s="68" t="s">
        <v>26981</v>
      </c>
      <c r="C6143" s="68" t="s">
        <v>15</v>
      </c>
      <c r="D6143" t="str">
        <f t="shared" si="95"/>
        <v>un</v>
      </c>
    </row>
    <row r="6144" spans="1:4">
      <c r="A6144" s="68" t="s">
        <v>6064</v>
      </c>
      <c r="B6144" s="68" t="s">
        <v>26981</v>
      </c>
      <c r="C6144" s="68" t="s">
        <v>15</v>
      </c>
      <c r="D6144" t="str">
        <f t="shared" si="95"/>
        <v>un</v>
      </c>
    </row>
    <row r="6145" spans="1:4">
      <c r="A6145" s="68" t="s">
        <v>6065</v>
      </c>
      <c r="B6145" s="68" t="s">
        <v>26982</v>
      </c>
      <c r="C6145" s="68" t="s">
        <v>15</v>
      </c>
      <c r="D6145" t="str">
        <f t="shared" si="95"/>
        <v>un</v>
      </c>
    </row>
    <row r="6146" spans="1:4">
      <c r="A6146" s="68" t="s">
        <v>6066</v>
      </c>
      <c r="B6146" s="68" t="s">
        <v>26982</v>
      </c>
      <c r="C6146" s="68" t="s">
        <v>15</v>
      </c>
      <c r="D6146" t="str">
        <f t="shared" si="95"/>
        <v>un</v>
      </c>
    </row>
    <row r="6147" spans="1:4">
      <c r="A6147" s="68" t="s">
        <v>6067</v>
      </c>
      <c r="B6147" s="68" t="s">
        <v>26983</v>
      </c>
      <c r="C6147" s="68" t="s">
        <v>15</v>
      </c>
      <c r="D6147" t="str">
        <f t="shared" si="95"/>
        <v>un</v>
      </c>
    </row>
    <row r="6148" spans="1:4">
      <c r="A6148" s="68" t="s">
        <v>6068</v>
      </c>
      <c r="B6148" s="68" t="s">
        <v>26983</v>
      </c>
      <c r="C6148" s="68" t="s">
        <v>15</v>
      </c>
      <c r="D6148" t="str">
        <f t="shared" si="95"/>
        <v>un</v>
      </c>
    </row>
    <row r="6149" spans="1:4">
      <c r="A6149" s="68" t="s">
        <v>6069</v>
      </c>
      <c r="B6149" s="68" t="s">
        <v>26984</v>
      </c>
      <c r="C6149" s="68" t="s">
        <v>15</v>
      </c>
      <c r="D6149" t="str">
        <f t="shared" si="95"/>
        <v>un</v>
      </c>
    </row>
    <row r="6150" spans="1:4">
      <c r="A6150" s="68" t="s">
        <v>6070</v>
      </c>
      <c r="B6150" s="68" t="s">
        <v>26984</v>
      </c>
      <c r="C6150" s="68" t="s">
        <v>15</v>
      </c>
      <c r="D6150" t="str">
        <f t="shared" si="95"/>
        <v>un</v>
      </c>
    </row>
    <row r="6151" spans="1:4">
      <c r="A6151" s="68" t="s">
        <v>6071</v>
      </c>
      <c r="B6151" s="68" t="s">
        <v>26985</v>
      </c>
      <c r="C6151" s="68" t="s">
        <v>15</v>
      </c>
      <c r="D6151" t="str">
        <f t="shared" ref="D6151:D6214" si="96">LOWER(C6151)</f>
        <v>un</v>
      </c>
    </row>
    <row r="6152" spans="1:4">
      <c r="A6152" s="68" t="s">
        <v>6072</v>
      </c>
      <c r="B6152" s="68" t="s">
        <v>26985</v>
      </c>
      <c r="C6152" s="68" t="s">
        <v>15</v>
      </c>
      <c r="D6152" t="str">
        <f t="shared" si="96"/>
        <v>un</v>
      </c>
    </row>
    <row r="6153" spans="1:4">
      <c r="A6153" s="68" t="s">
        <v>6073</v>
      </c>
      <c r="B6153" s="68" t="s">
        <v>26986</v>
      </c>
      <c r="C6153" s="68" t="s">
        <v>15</v>
      </c>
      <c r="D6153" t="str">
        <f t="shared" si="96"/>
        <v>un</v>
      </c>
    </row>
    <row r="6154" spans="1:4">
      <c r="A6154" s="68" t="s">
        <v>6074</v>
      </c>
      <c r="B6154" s="68" t="s">
        <v>26986</v>
      </c>
      <c r="C6154" s="68" t="s">
        <v>15</v>
      </c>
      <c r="D6154" t="str">
        <f t="shared" si="96"/>
        <v>un</v>
      </c>
    </row>
    <row r="6155" spans="1:4">
      <c r="A6155" s="68" t="s">
        <v>6075</v>
      </c>
      <c r="B6155" s="68" t="s">
        <v>26987</v>
      </c>
      <c r="C6155" s="68" t="s">
        <v>15</v>
      </c>
      <c r="D6155" t="str">
        <f t="shared" si="96"/>
        <v>un</v>
      </c>
    </row>
    <row r="6156" spans="1:4">
      <c r="A6156" s="68" t="s">
        <v>6076</v>
      </c>
      <c r="B6156" s="68" t="s">
        <v>26987</v>
      </c>
      <c r="C6156" s="68" t="s">
        <v>15</v>
      </c>
      <c r="D6156" t="str">
        <f t="shared" si="96"/>
        <v>un</v>
      </c>
    </row>
    <row r="6157" spans="1:4">
      <c r="A6157" s="68" t="s">
        <v>6077</v>
      </c>
      <c r="B6157" s="68" t="s">
        <v>26988</v>
      </c>
      <c r="C6157" s="68" t="s">
        <v>15</v>
      </c>
      <c r="D6157" t="str">
        <f t="shared" si="96"/>
        <v>un</v>
      </c>
    </row>
    <row r="6158" spans="1:4">
      <c r="A6158" s="68" t="s">
        <v>6078</v>
      </c>
      <c r="B6158" s="68" t="s">
        <v>26988</v>
      </c>
      <c r="C6158" s="68" t="s">
        <v>15</v>
      </c>
      <c r="D6158" t="str">
        <f t="shared" si="96"/>
        <v>un</v>
      </c>
    </row>
    <row r="6159" spans="1:4">
      <c r="A6159" s="68" t="s">
        <v>6079</v>
      </c>
      <c r="B6159" s="68" t="s">
        <v>26989</v>
      </c>
      <c r="C6159" s="68" t="s">
        <v>15</v>
      </c>
      <c r="D6159" t="str">
        <f t="shared" si="96"/>
        <v>un</v>
      </c>
    </row>
    <row r="6160" spans="1:4">
      <c r="A6160" s="68" t="s">
        <v>6080</v>
      </c>
      <c r="B6160" s="68" t="s">
        <v>26989</v>
      </c>
      <c r="C6160" s="68" t="s">
        <v>15</v>
      </c>
      <c r="D6160" t="str">
        <f t="shared" si="96"/>
        <v>un</v>
      </c>
    </row>
    <row r="6161" spans="1:4">
      <c r="A6161" s="68" t="s">
        <v>6081</v>
      </c>
      <c r="B6161" s="68" t="s">
        <v>26990</v>
      </c>
      <c r="C6161" s="68" t="s">
        <v>15</v>
      </c>
      <c r="D6161" t="str">
        <f t="shared" si="96"/>
        <v>un</v>
      </c>
    </row>
    <row r="6162" spans="1:4">
      <c r="A6162" s="68" t="s">
        <v>6082</v>
      </c>
      <c r="B6162" s="68" t="s">
        <v>26990</v>
      </c>
      <c r="C6162" s="68" t="s">
        <v>15</v>
      </c>
      <c r="D6162" t="str">
        <f t="shared" si="96"/>
        <v>un</v>
      </c>
    </row>
    <row r="6163" spans="1:4">
      <c r="A6163" s="68" t="s">
        <v>6083</v>
      </c>
      <c r="B6163" s="68" t="s">
        <v>26991</v>
      </c>
      <c r="C6163" s="68" t="s">
        <v>15</v>
      </c>
      <c r="D6163" t="str">
        <f t="shared" si="96"/>
        <v>un</v>
      </c>
    </row>
    <row r="6164" spans="1:4">
      <c r="A6164" s="68" t="s">
        <v>6084</v>
      </c>
      <c r="B6164" s="68" t="s">
        <v>26991</v>
      </c>
      <c r="C6164" s="68" t="s">
        <v>15</v>
      </c>
      <c r="D6164" t="str">
        <f t="shared" si="96"/>
        <v>un</v>
      </c>
    </row>
    <row r="6165" spans="1:4">
      <c r="A6165" s="68" t="s">
        <v>6085</v>
      </c>
      <c r="B6165" s="68" t="s">
        <v>26992</v>
      </c>
      <c r="C6165" s="68" t="s">
        <v>15</v>
      </c>
      <c r="D6165" t="str">
        <f t="shared" si="96"/>
        <v>un</v>
      </c>
    </row>
    <row r="6166" spans="1:4">
      <c r="A6166" s="68" t="s">
        <v>6086</v>
      </c>
      <c r="B6166" s="68" t="s">
        <v>26992</v>
      </c>
      <c r="C6166" s="68" t="s">
        <v>15</v>
      </c>
      <c r="D6166" t="str">
        <f t="shared" si="96"/>
        <v>un</v>
      </c>
    </row>
    <row r="6167" spans="1:4">
      <c r="A6167" s="68" t="s">
        <v>6087</v>
      </c>
      <c r="B6167" s="68" t="s">
        <v>26993</v>
      </c>
      <c r="C6167" s="68" t="s">
        <v>15</v>
      </c>
      <c r="D6167" t="str">
        <f t="shared" si="96"/>
        <v>un</v>
      </c>
    </row>
    <row r="6168" spans="1:4">
      <c r="A6168" s="68" t="s">
        <v>6088</v>
      </c>
      <c r="B6168" s="68" t="s">
        <v>26993</v>
      </c>
      <c r="C6168" s="68" t="s">
        <v>15</v>
      </c>
      <c r="D6168" t="str">
        <f t="shared" si="96"/>
        <v>un</v>
      </c>
    </row>
    <row r="6169" spans="1:4">
      <c r="A6169" s="68" t="s">
        <v>6089</v>
      </c>
      <c r="B6169" s="68" t="s">
        <v>26994</v>
      </c>
      <c r="C6169" s="68" t="s">
        <v>15</v>
      </c>
      <c r="D6169" t="str">
        <f t="shared" si="96"/>
        <v>un</v>
      </c>
    </row>
    <row r="6170" spans="1:4">
      <c r="A6170" s="68" t="s">
        <v>6090</v>
      </c>
      <c r="B6170" s="68" t="s">
        <v>26994</v>
      </c>
      <c r="C6170" s="68" t="s">
        <v>15</v>
      </c>
      <c r="D6170" t="str">
        <f t="shared" si="96"/>
        <v>un</v>
      </c>
    </row>
    <row r="6171" spans="1:4">
      <c r="A6171" s="68" t="s">
        <v>6091</v>
      </c>
      <c r="B6171" s="68" t="s">
        <v>26995</v>
      </c>
      <c r="C6171" s="68" t="s">
        <v>15</v>
      </c>
      <c r="D6171" t="str">
        <f t="shared" si="96"/>
        <v>un</v>
      </c>
    </row>
    <row r="6172" spans="1:4">
      <c r="A6172" s="68" t="s">
        <v>6092</v>
      </c>
      <c r="B6172" s="68" t="s">
        <v>26995</v>
      </c>
      <c r="C6172" s="68" t="s">
        <v>15</v>
      </c>
      <c r="D6172" t="str">
        <f t="shared" si="96"/>
        <v>un</v>
      </c>
    </row>
    <row r="6173" spans="1:4">
      <c r="A6173" s="68" t="s">
        <v>6093</v>
      </c>
      <c r="B6173" s="68" t="s">
        <v>26996</v>
      </c>
      <c r="C6173" s="68" t="s">
        <v>15</v>
      </c>
      <c r="D6173" t="str">
        <f t="shared" si="96"/>
        <v>un</v>
      </c>
    </row>
    <row r="6174" spans="1:4">
      <c r="A6174" s="68" t="s">
        <v>6094</v>
      </c>
      <c r="B6174" s="68" t="s">
        <v>26996</v>
      </c>
      <c r="C6174" s="68" t="s">
        <v>15</v>
      </c>
      <c r="D6174" t="str">
        <f t="shared" si="96"/>
        <v>un</v>
      </c>
    </row>
    <row r="6175" spans="1:4">
      <c r="A6175" s="68" t="s">
        <v>6095</v>
      </c>
      <c r="B6175" s="68" t="s">
        <v>26997</v>
      </c>
      <c r="C6175" s="68" t="s">
        <v>15</v>
      </c>
      <c r="D6175" t="str">
        <f t="shared" si="96"/>
        <v>un</v>
      </c>
    </row>
    <row r="6176" spans="1:4">
      <c r="A6176" s="68" t="s">
        <v>6096</v>
      </c>
      <c r="B6176" s="68" t="s">
        <v>26997</v>
      </c>
      <c r="C6176" s="68" t="s">
        <v>15</v>
      </c>
      <c r="D6176" t="str">
        <f t="shared" si="96"/>
        <v>un</v>
      </c>
    </row>
    <row r="6177" spans="1:4">
      <c r="A6177" s="68" t="s">
        <v>6097</v>
      </c>
      <c r="B6177" s="68" t="s">
        <v>26998</v>
      </c>
      <c r="C6177" s="68" t="s">
        <v>15</v>
      </c>
      <c r="D6177" t="str">
        <f t="shared" si="96"/>
        <v>un</v>
      </c>
    </row>
    <row r="6178" spans="1:4">
      <c r="A6178" s="68" t="s">
        <v>6098</v>
      </c>
      <c r="B6178" s="68" t="s">
        <v>26998</v>
      </c>
      <c r="C6178" s="68" t="s">
        <v>15</v>
      </c>
      <c r="D6178" t="str">
        <f t="shared" si="96"/>
        <v>un</v>
      </c>
    </row>
    <row r="6179" spans="1:4">
      <c r="A6179" s="68" t="s">
        <v>6099</v>
      </c>
      <c r="B6179" s="68" t="s">
        <v>26999</v>
      </c>
      <c r="C6179" s="68" t="s">
        <v>15</v>
      </c>
      <c r="D6179" t="str">
        <f t="shared" si="96"/>
        <v>un</v>
      </c>
    </row>
    <row r="6180" spans="1:4">
      <c r="A6180" s="68" t="s">
        <v>6100</v>
      </c>
      <c r="B6180" s="68" t="s">
        <v>26999</v>
      </c>
      <c r="C6180" s="68" t="s">
        <v>15</v>
      </c>
      <c r="D6180" t="str">
        <f t="shared" si="96"/>
        <v>un</v>
      </c>
    </row>
    <row r="6181" spans="1:4">
      <c r="A6181" s="68" t="s">
        <v>6101</v>
      </c>
      <c r="B6181" s="68" t="s">
        <v>27000</v>
      </c>
      <c r="C6181" s="68" t="s">
        <v>15</v>
      </c>
      <c r="D6181" t="str">
        <f t="shared" si="96"/>
        <v>un</v>
      </c>
    </row>
    <row r="6182" spans="1:4">
      <c r="A6182" s="68" t="s">
        <v>6102</v>
      </c>
      <c r="B6182" s="68" t="s">
        <v>27000</v>
      </c>
      <c r="C6182" s="68" t="s">
        <v>15</v>
      </c>
      <c r="D6182" t="str">
        <f t="shared" si="96"/>
        <v>un</v>
      </c>
    </row>
    <row r="6183" spans="1:4">
      <c r="A6183" s="68" t="s">
        <v>6103</v>
      </c>
      <c r="B6183" s="68" t="s">
        <v>27001</v>
      </c>
      <c r="C6183" s="68" t="s">
        <v>15</v>
      </c>
      <c r="D6183" t="str">
        <f t="shared" si="96"/>
        <v>un</v>
      </c>
    </row>
    <row r="6184" spans="1:4">
      <c r="A6184" s="68" t="s">
        <v>6104</v>
      </c>
      <c r="B6184" s="68" t="s">
        <v>27001</v>
      </c>
      <c r="C6184" s="68" t="s">
        <v>15</v>
      </c>
      <c r="D6184" t="str">
        <f t="shared" si="96"/>
        <v>un</v>
      </c>
    </row>
    <row r="6185" spans="1:4">
      <c r="A6185" s="68" t="s">
        <v>6105</v>
      </c>
      <c r="B6185" s="68" t="s">
        <v>27002</v>
      </c>
      <c r="C6185" s="68" t="s">
        <v>15</v>
      </c>
      <c r="D6185" t="str">
        <f t="shared" si="96"/>
        <v>un</v>
      </c>
    </row>
    <row r="6186" spans="1:4">
      <c r="A6186" s="68" t="s">
        <v>6106</v>
      </c>
      <c r="B6186" s="68" t="s">
        <v>27002</v>
      </c>
      <c r="C6186" s="68" t="s">
        <v>15</v>
      </c>
      <c r="D6186" t="str">
        <f t="shared" si="96"/>
        <v>un</v>
      </c>
    </row>
    <row r="6187" spans="1:4">
      <c r="A6187" s="68" t="s">
        <v>6107</v>
      </c>
      <c r="B6187" s="68" t="s">
        <v>27003</v>
      </c>
      <c r="C6187" s="68" t="s">
        <v>15</v>
      </c>
      <c r="D6187" t="str">
        <f t="shared" si="96"/>
        <v>un</v>
      </c>
    </row>
    <row r="6188" spans="1:4">
      <c r="A6188" s="68" t="s">
        <v>6108</v>
      </c>
      <c r="B6188" s="68" t="s">
        <v>27003</v>
      </c>
      <c r="C6188" s="68" t="s">
        <v>15</v>
      </c>
      <c r="D6188" t="str">
        <f t="shared" si="96"/>
        <v>un</v>
      </c>
    </row>
    <row r="6189" spans="1:4">
      <c r="A6189" s="68" t="s">
        <v>6109</v>
      </c>
      <c r="B6189" s="68" t="s">
        <v>27004</v>
      </c>
      <c r="C6189" s="68" t="s">
        <v>15</v>
      </c>
      <c r="D6189" t="str">
        <f t="shared" si="96"/>
        <v>un</v>
      </c>
    </row>
    <row r="6190" spans="1:4">
      <c r="A6190" s="68" t="s">
        <v>6110</v>
      </c>
      <c r="B6190" s="68" t="s">
        <v>27004</v>
      </c>
      <c r="C6190" s="68" t="s">
        <v>15</v>
      </c>
      <c r="D6190" t="str">
        <f t="shared" si="96"/>
        <v>un</v>
      </c>
    </row>
    <row r="6191" spans="1:4">
      <c r="A6191" s="68" t="s">
        <v>6111</v>
      </c>
      <c r="B6191" s="68" t="s">
        <v>27005</v>
      </c>
      <c r="C6191" s="68" t="s">
        <v>15</v>
      </c>
      <c r="D6191" t="str">
        <f t="shared" si="96"/>
        <v>un</v>
      </c>
    </row>
    <row r="6192" spans="1:4">
      <c r="A6192" s="68" t="s">
        <v>6112</v>
      </c>
      <c r="B6192" s="68" t="s">
        <v>27005</v>
      </c>
      <c r="C6192" s="68" t="s">
        <v>15</v>
      </c>
      <c r="D6192" t="str">
        <f t="shared" si="96"/>
        <v>un</v>
      </c>
    </row>
    <row r="6193" spans="1:4">
      <c r="A6193" s="68" t="s">
        <v>6113</v>
      </c>
      <c r="B6193" s="68" t="s">
        <v>27006</v>
      </c>
      <c r="C6193" s="68" t="s">
        <v>15</v>
      </c>
      <c r="D6193" t="str">
        <f t="shared" si="96"/>
        <v>un</v>
      </c>
    </row>
    <row r="6194" spans="1:4">
      <c r="A6194" s="68" t="s">
        <v>6114</v>
      </c>
      <c r="B6194" s="68" t="s">
        <v>27006</v>
      </c>
      <c r="C6194" s="68" t="s">
        <v>15</v>
      </c>
      <c r="D6194" t="str">
        <f t="shared" si="96"/>
        <v>un</v>
      </c>
    </row>
    <row r="6195" spans="1:4">
      <c r="A6195" s="68" t="s">
        <v>6115</v>
      </c>
      <c r="B6195" s="68" t="s">
        <v>27007</v>
      </c>
      <c r="C6195" s="68" t="s">
        <v>15</v>
      </c>
      <c r="D6195" t="str">
        <f t="shared" si="96"/>
        <v>un</v>
      </c>
    </row>
    <row r="6196" spans="1:4">
      <c r="A6196" s="68" t="s">
        <v>6116</v>
      </c>
      <c r="B6196" s="68" t="s">
        <v>27007</v>
      </c>
      <c r="C6196" s="68" t="s">
        <v>15</v>
      </c>
      <c r="D6196" t="str">
        <f t="shared" si="96"/>
        <v>un</v>
      </c>
    </row>
    <row r="6197" spans="1:4">
      <c r="A6197" s="68" t="s">
        <v>6117</v>
      </c>
      <c r="B6197" s="68" t="s">
        <v>27008</v>
      </c>
      <c r="C6197" s="68" t="s">
        <v>15</v>
      </c>
      <c r="D6197" t="str">
        <f t="shared" si="96"/>
        <v>un</v>
      </c>
    </row>
    <row r="6198" spans="1:4">
      <c r="A6198" s="68" t="s">
        <v>6118</v>
      </c>
      <c r="B6198" s="68" t="s">
        <v>27008</v>
      </c>
      <c r="C6198" s="68" t="s">
        <v>15</v>
      </c>
      <c r="D6198" t="str">
        <f t="shared" si="96"/>
        <v>un</v>
      </c>
    </row>
    <row r="6199" spans="1:4">
      <c r="A6199" s="68" t="s">
        <v>6119</v>
      </c>
      <c r="B6199" s="68" t="s">
        <v>27009</v>
      </c>
      <c r="C6199" s="68" t="s">
        <v>15</v>
      </c>
      <c r="D6199" t="str">
        <f t="shared" si="96"/>
        <v>un</v>
      </c>
    </row>
    <row r="6200" spans="1:4">
      <c r="A6200" s="68" t="s">
        <v>6120</v>
      </c>
      <c r="B6200" s="68" t="s">
        <v>27009</v>
      </c>
      <c r="C6200" s="68" t="s">
        <v>15</v>
      </c>
      <c r="D6200" t="str">
        <f t="shared" si="96"/>
        <v>un</v>
      </c>
    </row>
    <row r="6201" spans="1:4">
      <c r="A6201" s="68" t="s">
        <v>6121</v>
      </c>
      <c r="B6201" s="68" t="s">
        <v>27010</v>
      </c>
      <c r="C6201" s="68" t="s">
        <v>15</v>
      </c>
      <c r="D6201" t="str">
        <f t="shared" si="96"/>
        <v>un</v>
      </c>
    </row>
    <row r="6202" spans="1:4">
      <c r="A6202" s="68" t="s">
        <v>6122</v>
      </c>
      <c r="B6202" s="68" t="s">
        <v>27010</v>
      </c>
      <c r="C6202" s="68" t="s">
        <v>15</v>
      </c>
      <c r="D6202" t="str">
        <f t="shared" si="96"/>
        <v>un</v>
      </c>
    </row>
    <row r="6203" spans="1:4">
      <c r="A6203" s="68" t="s">
        <v>6123</v>
      </c>
      <c r="B6203" s="68" t="s">
        <v>27011</v>
      </c>
      <c r="C6203" s="68" t="s">
        <v>15</v>
      </c>
      <c r="D6203" t="str">
        <f t="shared" si="96"/>
        <v>un</v>
      </c>
    </row>
    <row r="6204" spans="1:4">
      <c r="A6204" s="68" t="s">
        <v>6124</v>
      </c>
      <c r="B6204" s="68" t="s">
        <v>27011</v>
      </c>
      <c r="C6204" s="68" t="s">
        <v>15</v>
      </c>
      <c r="D6204" t="str">
        <f t="shared" si="96"/>
        <v>un</v>
      </c>
    </row>
    <row r="6205" spans="1:4">
      <c r="A6205" s="68" t="s">
        <v>6125</v>
      </c>
      <c r="B6205" s="68" t="s">
        <v>27012</v>
      </c>
      <c r="C6205" s="68" t="s">
        <v>15</v>
      </c>
      <c r="D6205" t="str">
        <f t="shared" si="96"/>
        <v>un</v>
      </c>
    </row>
    <row r="6206" spans="1:4">
      <c r="A6206" s="68" t="s">
        <v>6126</v>
      </c>
      <c r="B6206" s="68" t="s">
        <v>27012</v>
      </c>
      <c r="C6206" s="68" t="s">
        <v>15</v>
      </c>
      <c r="D6206" t="str">
        <f t="shared" si="96"/>
        <v>un</v>
      </c>
    </row>
    <row r="6207" spans="1:4">
      <c r="A6207" s="68" t="s">
        <v>6127</v>
      </c>
      <c r="B6207" s="68" t="s">
        <v>27013</v>
      </c>
      <c r="C6207" s="68" t="s">
        <v>15</v>
      </c>
      <c r="D6207" t="str">
        <f t="shared" si="96"/>
        <v>un</v>
      </c>
    </row>
    <row r="6208" spans="1:4">
      <c r="A6208" s="68" t="s">
        <v>6128</v>
      </c>
      <c r="B6208" s="68" t="s">
        <v>27013</v>
      </c>
      <c r="C6208" s="68" t="s">
        <v>15</v>
      </c>
      <c r="D6208" t="str">
        <f t="shared" si="96"/>
        <v>un</v>
      </c>
    </row>
    <row r="6209" spans="1:4">
      <c r="A6209" s="68" t="s">
        <v>6129</v>
      </c>
      <c r="B6209" s="68" t="s">
        <v>27014</v>
      </c>
      <c r="C6209" s="68" t="s">
        <v>15</v>
      </c>
      <c r="D6209" t="str">
        <f t="shared" si="96"/>
        <v>un</v>
      </c>
    </row>
    <row r="6210" spans="1:4">
      <c r="A6210" s="68" t="s">
        <v>6130</v>
      </c>
      <c r="B6210" s="68" t="s">
        <v>27014</v>
      </c>
      <c r="C6210" s="68" t="s">
        <v>15</v>
      </c>
      <c r="D6210" t="str">
        <f t="shared" si="96"/>
        <v>un</v>
      </c>
    </row>
    <row r="6211" spans="1:4">
      <c r="A6211" s="68" t="s">
        <v>6131</v>
      </c>
      <c r="B6211" s="68" t="s">
        <v>27015</v>
      </c>
      <c r="C6211" s="68" t="s">
        <v>15</v>
      </c>
      <c r="D6211" t="str">
        <f t="shared" si="96"/>
        <v>un</v>
      </c>
    </row>
    <row r="6212" spans="1:4">
      <c r="A6212" s="68" t="s">
        <v>6132</v>
      </c>
      <c r="B6212" s="68" t="s">
        <v>27015</v>
      </c>
      <c r="C6212" s="68" t="s">
        <v>15</v>
      </c>
      <c r="D6212" t="str">
        <f t="shared" si="96"/>
        <v>un</v>
      </c>
    </row>
    <row r="6213" spans="1:4">
      <c r="A6213" s="68" t="s">
        <v>6133</v>
      </c>
      <c r="B6213" s="68" t="s">
        <v>27016</v>
      </c>
      <c r="C6213" s="68" t="s">
        <v>15</v>
      </c>
      <c r="D6213" t="str">
        <f t="shared" si="96"/>
        <v>un</v>
      </c>
    </row>
    <row r="6214" spans="1:4">
      <c r="A6214" s="68" t="s">
        <v>6134</v>
      </c>
      <c r="B6214" s="68" t="s">
        <v>27016</v>
      </c>
      <c r="C6214" s="68" t="s">
        <v>15</v>
      </c>
      <c r="D6214" t="str">
        <f t="shared" si="96"/>
        <v>un</v>
      </c>
    </row>
    <row r="6215" spans="1:4">
      <c r="A6215" s="68" t="s">
        <v>6135</v>
      </c>
      <c r="B6215" s="68" t="s">
        <v>27017</v>
      </c>
      <c r="C6215" s="68" t="s">
        <v>15</v>
      </c>
      <c r="D6215" t="str">
        <f t="shared" ref="D6215:D6278" si="97">LOWER(C6215)</f>
        <v>un</v>
      </c>
    </row>
    <row r="6216" spans="1:4">
      <c r="A6216" s="68" t="s">
        <v>6136</v>
      </c>
      <c r="B6216" s="68" t="s">
        <v>27017</v>
      </c>
      <c r="C6216" s="68" t="s">
        <v>15</v>
      </c>
      <c r="D6216" t="str">
        <f t="shared" si="97"/>
        <v>un</v>
      </c>
    </row>
    <row r="6217" spans="1:4">
      <c r="A6217" s="68" t="s">
        <v>6137</v>
      </c>
      <c r="B6217" s="68" t="s">
        <v>27018</v>
      </c>
      <c r="C6217" s="68" t="s">
        <v>15</v>
      </c>
      <c r="D6217" t="str">
        <f t="shared" si="97"/>
        <v>un</v>
      </c>
    </row>
    <row r="6218" spans="1:4">
      <c r="A6218" s="68" t="s">
        <v>6138</v>
      </c>
      <c r="B6218" s="68" t="s">
        <v>27018</v>
      </c>
      <c r="C6218" s="68" t="s">
        <v>15</v>
      </c>
      <c r="D6218" t="str">
        <f t="shared" si="97"/>
        <v>un</v>
      </c>
    </row>
    <row r="6219" spans="1:4">
      <c r="A6219" s="68" t="s">
        <v>6139</v>
      </c>
      <c r="B6219" s="68" t="s">
        <v>27019</v>
      </c>
      <c r="C6219" s="68" t="s">
        <v>15</v>
      </c>
      <c r="D6219" t="str">
        <f t="shared" si="97"/>
        <v>un</v>
      </c>
    </row>
    <row r="6220" spans="1:4">
      <c r="A6220" s="68" t="s">
        <v>6140</v>
      </c>
      <c r="B6220" s="68" t="s">
        <v>27019</v>
      </c>
      <c r="C6220" s="68" t="s">
        <v>15</v>
      </c>
      <c r="D6220" t="str">
        <f t="shared" si="97"/>
        <v>un</v>
      </c>
    </row>
    <row r="6221" spans="1:4">
      <c r="A6221" s="68" t="s">
        <v>6141</v>
      </c>
      <c r="B6221" s="68" t="s">
        <v>27020</v>
      </c>
      <c r="C6221" s="68" t="s">
        <v>15</v>
      </c>
      <c r="D6221" t="str">
        <f t="shared" si="97"/>
        <v>un</v>
      </c>
    </row>
    <row r="6222" spans="1:4">
      <c r="A6222" s="68" t="s">
        <v>6142</v>
      </c>
      <c r="B6222" s="68" t="s">
        <v>27020</v>
      </c>
      <c r="C6222" s="68" t="s">
        <v>15</v>
      </c>
      <c r="D6222" t="str">
        <f t="shared" si="97"/>
        <v>un</v>
      </c>
    </row>
    <row r="6223" spans="1:4">
      <c r="A6223" s="68" t="s">
        <v>6143</v>
      </c>
      <c r="B6223" s="68" t="s">
        <v>27021</v>
      </c>
      <c r="C6223" s="68" t="s">
        <v>15</v>
      </c>
      <c r="D6223" t="str">
        <f t="shared" si="97"/>
        <v>un</v>
      </c>
    </row>
    <row r="6224" spans="1:4">
      <c r="A6224" s="68" t="s">
        <v>6144</v>
      </c>
      <c r="B6224" s="68" t="s">
        <v>27021</v>
      </c>
      <c r="C6224" s="68" t="s">
        <v>15</v>
      </c>
      <c r="D6224" t="str">
        <f t="shared" si="97"/>
        <v>un</v>
      </c>
    </row>
    <row r="6225" spans="1:4">
      <c r="A6225" s="68" t="s">
        <v>6145</v>
      </c>
      <c r="B6225" s="68" t="s">
        <v>27022</v>
      </c>
      <c r="C6225" s="68" t="s">
        <v>15</v>
      </c>
      <c r="D6225" t="str">
        <f t="shared" si="97"/>
        <v>un</v>
      </c>
    </row>
    <row r="6226" spans="1:4">
      <c r="A6226" s="68" t="s">
        <v>6146</v>
      </c>
      <c r="B6226" s="68" t="s">
        <v>27022</v>
      </c>
      <c r="C6226" s="68" t="s">
        <v>15</v>
      </c>
      <c r="D6226" t="str">
        <f t="shared" si="97"/>
        <v>un</v>
      </c>
    </row>
    <row r="6227" spans="1:4">
      <c r="A6227" s="68" t="s">
        <v>6147</v>
      </c>
      <c r="B6227" s="68" t="s">
        <v>27023</v>
      </c>
      <c r="C6227" s="68" t="s">
        <v>15</v>
      </c>
      <c r="D6227" t="str">
        <f t="shared" si="97"/>
        <v>un</v>
      </c>
    </row>
    <row r="6228" spans="1:4">
      <c r="A6228" s="68" t="s">
        <v>6148</v>
      </c>
      <c r="B6228" s="68" t="s">
        <v>27023</v>
      </c>
      <c r="C6228" s="68" t="s">
        <v>15</v>
      </c>
      <c r="D6228" t="str">
        <f t="shared" si="97"/>
        <v>un</v>
      </c>
    </row>
    <row r="6229" spans="1:4">
      <c r="A6229" s="68" t="s">
        <v>6149</v>
      </c>
      <c r="B6229" s="68" t="s">
        <v>27024</v>
      </c>
      <c r="C6229" s="68" t="s">
        <v>15</v>
      </c>
      <c r="D6229" t="str">
        <f t="shared" si="97"/>
        <v>un</v>
      </c>
    </row>
    <row r="6230" spans="1:4">
      <c r="A6230" s="68" t="s">
        <v>6150</v>
      </c>
      <c r="B6230" s="68" t="s">
        <v>27024</v>
      </c>
      <c r="C6230" s="68" t="s">
        <v>15</v>
      </c>
      <c r="D6230" t="str">
        <f t="shared" si="97"/>
        <v>un</v>
      </c>
    </row>
    <row r="6231" spans="1:4">
      <c r="A6231" s="68" t="s">
        <v>6151</v>
      </c>
      <c r="B6231" s="68" t="s">
        <v>27025</v>
      </c>
      <c r="C6231" s="68" t="s">
        <v>15</v>
      </c>
      <c r="D6231" t="str">
        <f t="shared" si="97"/>
        <v>un</v>
      </c>
    </row>
    <row r="6232" spans="1:4">
      <c r="A6232" s="68" t="s">
        <v>6152</v>
      </c>
      <c r="B6232" s="68" t="s">
        <v>27025</v>
      </c>
      <c r="C6232" s="68" t="s">
        <v>15</v>
      </c>
      <c r="D6232" t="str">
        <f t="shared" si="97"/>
        <v>un</v>
      </c>
    </row>
    <row r="6233" spans="1:4">
      <c r="A6233" s="68" t="s">
        <v>6153</v>
      </c>
      <c r="B6233" s="68" t="s">
        <v>27026</v>
      </c>
      <c r="C6233" s="68" t="s">
        <v>15</v>
      </c>
      <c r="D6233" t="str">
        <f t="shared" si="97"/>
        <v>un</v>
      </c>
    </row>
    <row r="6234" spans="1:4">
      <c r="A6234" s="68" t="s">
        <v>6154</v>
      </c>
      <c r="B6234" s="68" t="s">
        <v>27026</v>
      </c>
      <c r="C6234" s="68" t="s">
        <v>15</v>
      </c>
      <c r="D6234" t="str">
        <f t="shared" si="97"/>
        <v>un</v>
      </c>
    </row>
    <row r="6235" spans="1:4">
      <c r="A6235" s="68" t="s">
        <v>6155</v>
      </c>
      <c r="B6235" s="68" t="s">
        <v>27027</v>
      </c>
      <c r="C6235" s="68" t="s">
        <v>15</v>
      </c>
      <c r="D6235" t="str">
        <f t="shared" si="97"/>
        <v>un</v>
      </c>
    </row>
    <row r="6236" spans="1:4">
      <c r="A6236" s="68" t="s">
        <v>6156</v>
      </c>
      <c r="B6236" s="68" t="s">
        <v>27027</v>
      </c>
      <c r="C6236" s="68" t="s">
        <v>15</v>
      </c>
      <c r="D6236" t="str">
        <f t="shared" si="97"/>
        <v>un</v>
      </c>
    </row>
    <row r="6237" spans="1:4">
      <c r="A6237" s="68" t="s">
        <v>6157</v>
      </c>
      <c r="B6237" s="68" t="s">
        <v>27028</v>
      </c>
      <c r="C6237" s="68" t="s">
        <v>15</v>
      </c>
      <c r="D6237" t="str">
        <f t="shared" si="97"/>
        <v>un</v>
      </c>
    </row>
    <row r="6238" spans="1:4">
      <c r="A6238" s="68" t="s">
        <v>6158</v>
      </c>
      <c r="B6238" s="68" t="s">
        <v>27028</v>
      </c>
      <c r="C6238" s="68" t="s">
        <v>15</v>
      </c>
      <c r="D6238" t="str">
        <f t="shared" si="97"/>
        <v>un</v>
      </c>
    </row>
    <row r="6239" spans="1:4">
      <c r="A6239" s="68" t="s">
        <v>6159</v>
      </c>
      <c r="B6239" s="68" t="s">
        <v>27029</v>
      </c>
      <c r="C6239" s="68" t="s">
        <v>15</v>
      </c>
      <c r="D6239" t="str">
        <f t="shared" si="97"/>
        <v>un</v>
      </c>
    </row>
    <row r="6240" spans="1:4">
      <c r="A6240" s="68" t="s">
        <v>6160</v>
      </c>
      <c r="B6240" s="68" t="s">
        <v>27029</v>
      </c>
      <c r="C6240" s="68" t="s">
        <v>15</v>
      </c>
      <c r="D6240" t="str">
        <f t="shared" si="97"/>
        <v>un</v>
      </c>
    </row>
    <row r="6241" spans="1:4">
      <c r="A6241" s="68" t="s">
        <v>6161</v>
      </c>
      <c r="B6241" s="68" t="s">
        <v>27030</v>
      </c>
      <c r="C6241" s="68" t="s">
        <v>15</v>
      </c>
      <c r="D6241" t="str">
        <f t="shared" si="97"/>
        <v>un</v>
      </c>
    </row>
    <row r="6242" spans="1:4">
      <c r="A6242" s="68" t="s">
        <v>6162</v>
      </c>
      <c r="B6242" s="68" t="s">
        <v>27030</v>
      </c>
      <c r="C6242" s="68" t="s">
        <v>15</v>
      </c>
      <c r="D6242" t="str">
        <f t="shared" si="97"/>
        <v>un</v>
      </c>
    </row>
    <row r="6243" spans="1:4">
      <c r="A6243" s="68" t="s">
        <v>6163</v>
      </c>
      <c r="B6243" s="68" t="s">
        <v>27031</v>
      </c>
      <c r="C6243" s="68" t="s">
        <v>15</v>
      </c>
      <c r="D6243" t="str">
        <f t="shared" si="97"/>
        <v>un</v>
      </c>
    </row>
    <row r="6244" spans="1:4">
      <c r="A6244" s="68" t="s">
        <v>6164</v>
      </c>
      <c r="B6244" s="68" t="s">
        <v>27031</v>
      </c>
      <c r="C6244" s="68" t="s">
        <v>15</v>
      </c>
      <c r="D6244" t="str">
        <f t="shared" si="97"/>
        <v>un</v>
      </c>
    </row>
    <row r="6245" spans="1:4">
      <c r="A6245" s="68" t="s">
        <v>6165</v>
      </c>
      <c r="B6245" s="68" t="s">
        <v>27032</v>
      </c>
      <c r="C6245" s="68" t="s">
        <v>15</v>
      </c>
      <c r="D6245" t="str">
        <f t="shared" si="97"/>
        <v>un</v>
      </c>
    </row>
    <row r="6246" spans="1:4">
      <c r="A6246" s="68" t="s">
        <v>6166</v>
      </c>
      <c r="B6246" s="68" t="s">
        <v>27032</v>
      </c>
      <c r="C6246" s="68" t="s">
        <v>15</v>
      </c>
      <c r="D6246" t="str">
        <f t="shared" si="97"/>
        <v>un</v>
      </c>
    </row>
    <row r="6247" spans="1:4">
      <c r="A6247" s="68" t="s">
        <v>6167</v>
      </c>
      <c r="B6247" s="68" t="s">
        <v>27033</v>
      </c>
      <c r="C6247" s="68" t="s">
        <v>15</v>
      </c>
      <c r="D6247" t="str">
        <f t="shared" si="97"/>
        <v>un</v>
      </c>
    </row>
    <row r="6248" spans="1:4">
      <c r="A6248" s="68" t="s">
        <v>6168</v>
      </c>
      <c r="B6248" s="68" t="s">
        <v>27033</v>
      </c>
      <c r="C6248" s="68" t="s">
        <v>15</v>
      </c>
      <c r="D6248" t="str">
        <f t="shared" si="97"/>
        <v>un</v>
      </c>
    </row>
    <row r="6249" spans="1:4">
      <c r="A6249" s="68" t="s">
        <v>6169</v>
      </c>
      <c r="B6249" s="68" t="s">
        <v>27034</v>
      </c>
      <c r="C6249" s="68" t="s">
        <v>15</v>
      </c>
      <c r="D6249" t="str">
        <f t="shared" si="97"/>
        <v>un</v>
      </c>
    </row>
    <row r="6250" spans="1:4">
      <c r="A6250" s="68" t="s">
        <v>6170</v>
      </c>
      <c r="B6250" s="68" t="s">
        <v>27034</v>
      </c>
      <c r="C6250" s="68" t="s">
        <v>15</v>
      </c>
      <c r="D6250" t="str">
        <f t="shared" si="97"/>
        <v>un</v>
      </c>
    </row>
    <row r="6251" spans="1:4">
      <c r="A6251" s="68" t="s">
        <v>6171</v>
      </c>
      <c r="B6251" s="68" t="s">
        <v>27035</v>
      </c>
      <c r="C6251" s="68" t="s">
        <v>15</v>
      </c>
      <c r="D6251" t="str">
        <f t="shared" si="97"/>
        <v>un</v>
      </c>
    </row>
    <row r="6252" spans="1:4">
      <c r="A6252" s="68" t="s">
        <v>6172</v>
      </c>
      <c r="B6252" s="68" t="s">
        <v>27035</v>
      </c>
      <c r="C6252" s="68" t="s">
        <v>15</v>
      </c>
      <c r="D6252" t="str">
        <f t="shared" si="97"/>
        <v>un</v>
      </c>
    </row>
    <row r="6253" spans="1:4">
      <c r="A6253" s="68" t="s">
        <v>6173</v>
      </c>
      <c r="B6253" s="68" t="s">
        <v>27036</v>
      </c>
      <c r="C6253" s="68" t="s">
        <v>15</v>
      </c>
      <c r="D6253" t="str">
        <f t="shared" si="97"/>
        <v>un</v>
      </c>
    </row>
    <row r="6254" spans="1:4">
      <c r="A6254" s="68" t="s">
        <v>6174</v>
      </c>
      <c r="B6254" s="68" t="s">
        <v>27036</v>
      </c>
      <c r="C6254" s="68" t="s">
        <v>15</v>
      </c>
      <c r="D6254" t="str">
        <f t="shared" si="97"/>
        <v>un</v>
      </c>
    </row>
    <row r="6255" spans="1:4">
      <c r="A6255" s="68" t="s">
        <v>6175</v>
      </c>
      <c r="B6255" s="68" t="s">
        <v>27037</v>
      </c>
      <c r="C6255" s="68" t="s">
        <v>15</v>
      </c>
      <c r="D6255" t="str">
        <f t="shared" si="97"/>
        <v>un</v>
      </c>
    </row>
    <row r="6256" spans="1:4">
      <c r="A6256" s="68" t="s">
        <v>6176</v>
      </c>
      <c r="B6256" s="68" t="s">
        <v>27037</v>
      </c>
      <c r="C6256" s="68" t="s">
        <v>15</v>
      </c>
      <c r="D6256" t="str">
        <f t="shared" si="97"/>
        <v>un</v>
      </c>
    </row>
    <row r="6257" spans="1:4">
      <c r="A6257" s="68" t="s">
        <v>6177</v>
      </c>
      <c r="B6257" s="68" t="s">
        <v>27038</v>
      </c>
      <c r="C6257" s="68" t="s">
        <v>15</v>
      </c>
      <c r="D6257" t="str">
        <f t="shared" si="97"/>
        <v>un</v>
      </c>
    </row>
    <row r="6258" spans="1:4">
      <c r="A6258" s="68" t="s">
        <v>6178</v>
      </c>
      <c r="B6258" s="68" t="s">
        <v>27038</v>
      </c>
      <c r="C6258" s="68" t="s">
        <v>15</v>
      </c>
      <c r="D6258" t="str">
        <f t="shared" si="97"/>
        <v>un</v>
      </c>
    </row>
    <row r="6259" spans="1:4">
      <c r="A6259" s="68" t="s">
        <v>6179</v>
      </c>
      <c r="B6259" s="68" t="s">
        <v>27039</v>
      </c>
      <c r="C6259" s="68" t="s">
        <v>15</v>
      </c>
      <c r="D6259" t="str">
        <f t="shared" si="97"/>
        <v>un</v>
      </c>
    </row>
    <row r="6260" spans="1:4">
      <c r="A6260" s="68" t="s">
        <v>6180</v>
      </c>
      <c r="B6260" s="68" t="s">
        <v>27039</v>
      </c>
      <c r="C6260" s="68" t="s">
        <v>15</v>
      </c>
      <c r="D6260" t="str">
        <f t="shared" si="97"/>
        <v>un</v>
      </c>
    </row>
    <row r="6261" spans="1:4">
      <c r="A6261" s="68" t="s">
        <v>6181</v>
      </c>
      <c r="B6261" s="68" t="s">
        <v>27040</v>
      </c>
      <c r="C6261" s="68" t="s">
        <v>15</v>
      </c>
      <c r="D6261" t="str">
        <f t="shared" si="97"/>
        <v>un</v>
      </c>
    </row>
    <row r="6262" spans="1:4">
      <c r="A6262" s="68" t="s">
        <v>6182</v>
      </c>
      <c r="B6262" s="68" t="s">
        <v>27040</v>
      </c>
      <c r="C6262" s="68" t="s">
        <v>15</v>
      </c>
      <c r="D6262" t="str">
        <f t="shared" si="97"/>
        <v>un</v>
      </c>
    </row>
    <row r="6263" spans="1:4">
      <c r="A6263" s="68" t="s">
        <v>6183</v>
      </c>
      <c r="B6263" s="68" t="s">
        <v>27041</v>
      </c>
      <c r="C6263" s="68" t="s">
        <v>15</v>
      </c>
      <c r="D6263" t="str">
        <f t="shared" si="97"/>
        <v>un</v>
      </c>
    </row>
    <row r="6264" spans="1:4">
      <c r="A6264" s="68" t="s">
        <v>6184</v>
      </c>
      <c r="B6264" s="68" t="s">
        <v>27041</v>
      </c>
      <c r="C6264" s="68" t="s">
        <v>15</v>
      </c>
      <c r="D6264" t="str">
        <f t="shared" si="97"/>
        <v>un</v>
      </c>
    </row>
    <row r="6265" spans="1:4">
      <c r="A6265" s="68" t="s">
        <v>6185</v>
      </c>
      <c r="B6265" s="68" t="s">
        <v>27042</v>
      </c>
      <c r="C6265" s="68" t="s">
        <v>15</v>
      </c>
      <c r="D6265" t="str">
        <f t="shared" si="97"/>
        <v>un</v>
      </c>
    </row>
    <row r="6266" spans="1:4">
      <c r="A6266" s="68" t="s">
        <v>6186</v>
      </c>
      <c r="B6266" s="68" t="s">
        <v>27042</v>
      </c>
      <c r="C6266" s="68" t="s">
        <v>15</v>
      </c>
      <c r="D6266" t="str">
        <f t="shared" si="97"/>
        <v>un</v>
      </c>
    </row>
    <row r="6267" spans="1:4">
      <c r="A6267" s="68" t="s">
        <v>6187</v>
      </c>
      <c r="B6267" s="68" t="s">
        <v>27043</v>
      </c>
      <c r="C6267" s="68" t="s">
        <v>15</v>
      </c>
      <c r="D6267" t="str">
        <f t="shared" si="97"/>
        <v>un</v>
      </c>
    </row>
    <row r="6268" spans="1:4">
      <c r="A6268" s="68" t="s">
        <v>6188</v>
      </c>
      <c r="B6268" s="68" t="s">
        <v>27043</v>
      </c>
      <c r="C6268" s="68" t="s">
        <v>15</v>
      </c>
      <c r="D6268" t="str">
        <f t="shared" si="97"/>
        <v>un</v>
      </c>
    </row>
    <row r="6269" spans="1:4">
      <c r="A6269" s="68" t="s">
        <v>6189</v>
      </c>
      <c r="B6269" s="68" t="s">
        <v>27044</v>
      </c>
      <c r="C6269" s="68" t="s">
        <v>15</v>
      </c>
      <c r="D6269" t="str">
        <f t="shared" si="97"/>
        <v>un</v>
      </c>
    </row>
    <row r="6270" spans="1:4">
      <c r="A6270" s="68" t="s">
        <v>6190</v>
      </c>
      <c r="B6270" s="68" t="s">
        <v>27044</v>
      </c>
      <c r="C6270" s="68" t="s">
        <v>15</v>
      </c>
      <c r="D6270" t="str">
        <f t="shared" si="97"/>
        <v>un</v>
      </c>
    </row>
    <row r="6271" spans="1:4">
      <c r="A6271" s="68" t="s">
        <v>6191</v>
      </c>
      <c r="B6271" s="68" t="s">
        <v>27045</v>
      </c>
      <c r="C6271" s="68" t="s">
        <v>15</v>
      </c>
      <c r="D6271" t="str">
        <f t="shared" si="97"/>
        <v>un</v>
      </c>
    </row>
    <row r="6272" spans="1:4">
      <c r="A6272" s="68" t="s">
        <v>6192</v>
      </c>
      <c r="B6272" s="68" t="s">
        <v>27045</v>
      </c>
      <c r="C6272" s="68" t="s">
        <v>15</v>
      </c>
      <c r="D6272" t="str">
        <f t="shared" si="97"/>
        <v>un</v>
      </c>
    </row>
    <row r="6273" spans="1:4">
      <c r="A6273" s="68" t="s">
        <v>6193</v>
      </c>
      <c r="B6273" s="68" t="s">
        <v>27046</v>
      </c>
      <c r="C6273" s="68" t="s">
        <v>15</v>
      </c>
      <c r="D6273" t="str">
        <f t="shared" si="97"/>
        <v>un</v>
      </c>
    </row>
    <row r="6274" spans="1:4">
      <c r="A6274" s="68" t="s">
        <v>6194</v>
      </c>
      <c r="B6274" s="68" t="s">
        <v>27046</v>
      </c>
      <c r="C6274" s="68" t="s">
        <v>15</v>
      </c>
      <c r="D6274" t="str">
        <f t="shared" si="97"/>
        <v>un</v>
      </c>
    </row>
    <row r="6275" spans="1:4">
      <c r="A6275" s="68" t="s">
        <v>6195</v>
      </c>
      <c r="B6275" s="68" t="s">
        <v>27047</v>
      </c>
      <c r="C6275" s="68" t="s">
        <v>15</v>
      </c>
      <c r="D6275" t="str">
        <f t="shared" si="97"/>
        <v>un</v>
      </c>
    </row>
    <row r="6276" spans="1:4">
      <c r="A6276" s="68" t="s">
        <v>6196</v>
      </c>
      <c r="B6276" s="68" t="s">
        <v>27047</v>
      </c>
      <c r="C6276" s="68" t="s">
        <v>15</v>
      </c>
      <c r="D6276" t="str">
        <f t="shared" si="97"/>
        <v>un</v>
      </c>
    </row>
    <row r="6277" spans="1:4">
      <c r="A6277" s="68" t="s">
        <v>6197</v>
      </c>
      <c r="B6277" s="68" t="s">
        <v>27048</v>
      </c>
      <c r="C6277" s="68" t="s">
        <v>15</v>
      </c>
      <c r="D6277" t="str">
        <f t="shared" si="97"/>
        <v>un</v>
      </c>
    </row>
    <row r="6278" spans="1:4">
      <c r="A6278" s="68" t="s">
        <v>6198</v>
      </c>
      <c r="B6278" s="68" t="s">
        <v>27048</v>
      </c>
      <c r="C6278" s="68" t="s">
        <v>15</v>
      </c>
      <c r="D6278" t="str">
        <f t="shared" si="97"/>
        <v>un</v>
      </c>
    </row>
    <row r="6279" spans="1:4">
      <c r="A6279" s="68" t="s">
        <v>6199</v>
      </c>
      <c r="B6279" s="68" t="s">
        <v>27049</v>
      </c>
      <c r="C6279" s="68" t="s">
        <v>15</v>
      </c>
      <c r="D6279" t="str">
        <f t="shared" ref="D6279:D6342" si="98">LOWER(C6279)</f>
        <v>un</v>
      </c>
    </row>
    <row r="6280" spans="1:4">
      <c r="A6280" s="68" t="s">
        <v>6200</v>
      </c>
      <c r="B6280" s="68" t="s">
        <v>27049</v>
      </c>
      <c r="C6280" s="68" t="s">
        <v>15</v>
      </c>
      <c r="D6280" t="str">
        <f t="shared" si="98"/>
        <v>un</v>
      </c>
    </row>
    <row r="6281" spans="1:4">
      <c r="A6281" s="68" t="s">
        <v>6201</v>
      </c>
      <c r="B6281" s="68" t="s">
        <v>27050</v>
      </c>
      <c r="C6281" s="68" t="s">
        <v>15</v>
      </c>
      <c r="D6281" t="str">
        <f t="shared" si="98"/>
        <v>un</v>
      </c>
    </row>
    <row r="6282" spans="1:4">
      <c r="A6282" s="68" t="s">
        <v>6202</v>
      </c>
      <c r="B6282" s="68" t="s">
        <v>27050</v>
      </c>
      <c r="C6282" s="68" t="s">
        <v>15</v>
      </c>
      <c r="D6282" t="str">
        <f t="shared" si="98"/>
        <v>un</v>
      </c>
    </row>
    <row r="6283" spans="1:4">
      <c r="A6283" s="68" t="s">
        <v>6203</v>
      </c>
      <c r="B6283" s="68" t="s">
        <v>27051</v>
      </c>
      <c r="C6283" s="68" t="s">
        <v>15</v>
      </c>
      <c r="D6283" t="str">
        <f t="shared" si="98"/>
        <v>un</v>
      </c>
    </row>
    <row r="6284" spans="1:4">
      <c r="A6284" s="68" t="s">
        <v>6204</v>
      </c>
      <c r="B6284" s="68" t="s">
        <v>27051</v>
      </c>
      <c r="C6284" s="68" t="s">
        <v>15</v>
      </c>
      <c r="D6284" t="str">
        <f t="shared" si="98"/>
        <v>un</v>
      </c>
    </row>
    <row r="6285" spans="1:4">
      <c r="A6285" s="68" t="s">
        <v>6205</v>
      </c>
      <c r="B6285" s="68" t="s">
        <v>27052</v>
      </c>
      <c r="C6285" s="68" t="s">
        <v>15</v>
      </c>
      <c r="D6285" t="str">
        <f t="shared" si="98"/>
        <v>un</v>
      </c>
    </row>
    <row r="6286" spans="1:4">
      <c r="A6286" s="68" t="s">
        <v>6206</v>
      </c>
      <c r="B6286" s="68" t="s">
        <v>27052</v>
      </c>
      <c r="C6286" s="68" t="s">
        <v>15</v>
      </c>
      <c r="D6286" t="str">
        <f t="shared" si="98"/>
        <v>un</v>
      </c>
    </row>
    <row r="6287" spans="1:4">
      <c r="A6287" s="68" t="s">
        <v>6207</v>
      </c>
      <c r="B6287" s="68" t="s">
        <v>27053</v>
      </c>
      <c r="C6287" s="68" t="s">
        <v>15</v>
      </c>
      <c r="D6287" t="str">
        <f t="shared" si="98"/>
        <v>un</v>
      </c>
    </row>
    <row r="6288" spans="1:4">
      <c r="A6288" s="68" t="s">
        <v>6208</v>
      </c>
      <c r="B6288" s="68" t="s">
        <v>27053</v>
      </c>
      <c r="C6288" s="68" t="s">
        <v>15</v>
      </c>
      <c r="D6288" t="str">
        <f t="shared" si="98"/>
        <v>un</v>
      </c>
    </row>
    <row r="6289" spans="1:4">
      <c r="A6289" s="68" t="s">
        <v>6209</v>
      </c>
      <c r="B6289" s="68" t="s">
        <v>27054</v>
      </c>
      <c r="C6289" s="68" t="s">
        <v>15</v>
      </c>
      <c r="D6289" t="str">
        <f t="shared" si="98"/>
        <v>un</v>
      </c>
    </row>
    <row r="6290" spans="1:4">
      <c r="A6290" s="68" t="s">
        <v>6210</v>
      </c>
      <c r="B6290" s="68" t="s">
        <v>27054</v>
      </c>
      <c r="C6290" s="68" t="s">
        <v>15</v>
      </c>
      <c r="D6290" t="str">
        <f t="shared" si="98"/>
        <v>un</v>
      </c>
    </row>
    <row r="6291" spans="1:4">
      <c r="A6291" s="68" t="s">
        <v>6211</v>
      </c>
      <c r="B6291" s="68" t="s">
        <v>27055</v>
      </c>
      <c r="C6291" s="68" t="s">
        <v>15</v>
      </c>
      <c r="D6291" t="str">
        <f t="shared" si="98"/>
        <v>un</v>
      </c>
    </row>
    <row r="6292" spans="1:4">
      <c r="A6292" s="68" t="s">
        <v>6212</v>
      </c>
      <c r="B6292" s="68" t="s">
        <v>27055</v>
      </c>
      <c r="C6292" s="68" t="s">
        <v>15</v>
      </c>
      <c r="D6292" t="str">
        <f t="shared" si="98"/>
        <v>un</v>
      </c>
    </row>
    <row r="6293" spans="1:4">
      <c r="A6293" s="68" t="s">
        <v>6213</v>
      </c>
      <c r="B6293" s="68" t="s">
        <v>27056</v>
      </c>
      <c r="C6293" s="68" t="s">
        <v>15</v>
      </c>
      <c r="D6293" t="str">
        <f t="shared" si="98"/>
        <v>un</v>
      </c>
    </row>
    <row r="6294" spans="1:4">
      <c r="A6294" s="68" t="s">
        <v>6214</v>
      </c>
      <c r="B6294" s="68" t="s">
        <v>27056</v>
      </c>
      <c r="C6294" s="68" t="s">
        <v>15</v>
      </c>
      <c r="D6294" t="str">
        <f t="shared" si="98"/>
        <v>un</v>
      </c>
    </row>
    <row r="6295" spans="1:4">
      <c r="A6295" s="68" t="s">
        <v>6215</v>
      </c>
      <c r="B6295" s="68" t="s">
        <v>27057</v>
      </c>
      <c r="C6295" s="68" t="s">
        <v>15</v>
      </c>
      <c r="D6295" t="str">
        <f t="shared" si="98"/>
        <v>un</v>
      </c>
    </row>
    <row r="6296" spans="1:4">
      <c r="A6296" s="68" t="s">
        <v>6216</v>
      </c>
      <c r="B6296" s="68" t="s">
        <v>27057</v>
      </c>
      <c r="C6296" s="68" t="s">
        <v>15</v>
      </c>
      <c r="D6296" t="str">
        <f t="shared" si="98"/>
        <v>un</v>
      </c>
    </row>
    <row r="6297" spans="1:4">
      <c r="A6297" s="68" t="s">
        <v>6217</v>
      </c>
      <c r="B6297" s="68" t="s">
        <v>27058</v>
      </c>
      <c r="C6297" s="68" t="s">
        <v>15</v>
      </c>
      <c r="D6297" t="str">
        <f t="shared" si="98"/>
        <v>un</v>
      </c>
    </row>
    <row r="6298" spans="1:4">
      <c r="A6298" s="68" t="s">
        <v>6218</v>
      </c>
      <c r="B6298" s="68" t="s">
        <v>27058</v>
      </c>
      <c r="C6298" s="68" t="s">
        <v>15</v>
      </c>
      <c r="D6298" t="str">
        <f t="shared" si="98"/>
        <v>un</v>
      </c>
    </row>
    <row r="6299" spans="1:4">
      <c r="A6299" s="68" t="s">
        <v>6219</v>
      </c>
      <c r="B6299" s="68" t="s">
        <v>27059</v>
      </c>
      <c r="C6299" s="68" t="s">
        <v>15</v>
      </c>
      <c r="D6299" t="str">
        <f t="shared" si="98"/>
        <v>un</v>
      </c>
    </row>
    <row r="6300" spans="1:4">
      <c r="A6300" s="68" t="s">
        <v>6220</v>
      </c>
      <c r="B6300" s="68" t="s">
        <v>27059</v>
      </c>
      <c r="C6300" s="68" t="s">
        <v>15</v>
      </c>
      <c r="D6300" t="str">
        <f t="shared" si="98"/>
        <v>un</v>
      </c>
    </row>
    <row r="6301" spans="1:4">
      <c r="A6301" s="68" t="s">
        <v>6221</v>
      </c>
      <c r="B6301" s="68" t="s">
        <v>27060</v>
      </c>
      <c r="C6301" s="68" t="s">
        <v>15</v>
      </c>
      <c r="D6301" t="str">
        <f t="shared" si="98"/>
        <v>un</v>
      </c>
    </row>
    <row r="6302" spans="1:4">
      <c r="A6302" s="68" t="s">
        <v>6222</v>
      </c>
      <c r="B6302" s="68" t="s">
        <v>27060</v>
      </c>
      <c r="C6302" s="68" t="s">
        <v>15</v>
      </c>
      <c r="D6302" t="str">
        <f t="shared" si="98"/>
        <v>un</v>
      </c>
    </row>
    <row r="6303" spans="1:4">
      <c r="A6303" s="68" t="s">
        <v>6223</v>
      </c>
      <c r="B6303" s="68" t="s">
        <v>27061</v>
      </c>
      <c r="C6303" s="68" t="s">
        <v>15</v>
      </c>
      <c r="D6303" t="str">
        <f t="shared" si="98"/>
        <v>un</v>
      </c>
    </row>
    <row r="6304" spans="1:4">
      <c r="A6304" s="68" t="s">
        <v>6224</v>
      </c>
      <c r="B6304" s="68" t="s">
        <v>27061</v>
      </c>
      <c r="C6304" s="68" t="s">
        <v>15</v>
      </c>
      <c r="D6304" t="str">
        <f t="shared" si="98"/>
        <v>un</v>
      </c>
    </row>
    <row r="6305" spans="1:4">
      <c r="A6305" s="68" t="s">
        <v>6225</v>
      </c>
      <c r="B6305" s="68" t="s">
        <v>27062</v>
      </c>
      <c r="C6305" s="68" t="s">
        <v>15</v>
      </c>
      <c r="D6305" t="str">
        <f t="shared" si="98"/>
        <v>un</v>
      </c>
    </row>
    <row r="6306" spans="1:4">
      <c r="A6306" s="68" t="s">
        <v>6226</v>
      </c>
      <c r="B6306" s="68" t="s">
        <v>27062</v>
      </c>
      <c r="C6306" s="68" t="s">
        <v>15</v>
      </c>
      <c r="D6306" t="str">
        <f t="shared" si="98"/>
        <v>un</v>
      </c>
    </row>
    <row r="6307" spans="1:4">
      <c r="A6307" s="68" t="s">
        <v>6227</v>
      </c>
      <c r="B6307" s="68" t="s">
        <v>27063</v>
      </c>
      <c r="C6307" s="68" t="s">
        <v>15</v>
      </c>
      <c r="D6307" t="str">
        <f t="shared" si="98"/>
        <v>un</v>
      </c>
    </row>
    <row r="6308" spans="1:4">
      <c r="A6308" s="68" t="s">
        <v>6228</v>
      </c>
      <c r="B6308" s="68" t="s">
        <v>27063</v>
      </c>
      <c r="C6308" s="68" t="s">
        <v>15</v>
      </c>
      <c r="D6308" t="str">
        <f t="shared" si="98"/>
        <v>un</v>
      </c>
    </row>
    <row r="6309" spans="1:4">
      <c r="A6309" s="68" t="s">
        <v>6229</v>
      </c>
      <c r="B6309" s="68" t="s">
        <v>27064</v>
      </c>
      <c r="C6309" s="68" t="s">
        <v>15</v>
      </c>
      <c r="D6309" t="str">
        <f t="shared" si="98"/>
        <v>un</v>
      </c>
    </row>
    <row r="6310" spans="1:4">
      <c r="A6310" s="68" t="s">
        <v>6230</v>
      </c>
      <c r="B6310" s="68" t="s">
        <v>27064</v>
      </c>
      <c r="C6310" s="68" t="s">
        <v>15</v>
      </c>
      <c r="D6310" t="str">
        <f t="shared" si="98"/>
        <v>un</v>
      </c>
    </row>
    <row r="6311" spans="1:4">
      <c r="A6311" s="68" t="s">
        <v>6231</v>
      </c>
      <c r="B6311" s="68" t="s">
        <v>27065</v>
      </c>
      <c r="C6311" s="68" t="s">
        <v>15</v>
      </c>
      <c r="D6311" t="str">
        <f t="shared" si="98"/>
        <v>un</v>
      </c>
    </row>
    <row r="6312" spans="1:4">
      <c r="A6312" s="68" t="s">
        <v>6232</v>
      </c>
      <c r="B6312" s="68" t="s">
        <v>27065</v>
      </c>
      <c r="C6312" s="68" t="s">
        <v>15</v>
      </c>
      <c r="D6312" t="str">
        <f t="shared" si="98"/>
        <v>un</v>
      </c>
    </row>
    <row r="6313" spans="1:4">
      <c r="A6313" s="68" t="s">
        <v>6233</v>
      </c>
      <c r="B6313" s="68" t="s">
        <v>27066</v>
      </c>
      <c r="C6313" s="68" t="s">
        <v>15</v>
      </c>
      <c r="D6313" t="str">
        <f t="shared" si="98"/>
        <v>un</v>
      </c>
    </row>
    <row r="6314" spans="1:4">
      <c r="A6314" s="68" t="s">
        <v>6234</v>
      </c>
      <c r="B6314" s="68" t="s">
        <v>27066</v>
      </c>
      <c r="C6314" s="68" t="s">
        <v>15</v>
      </c>
      <c r="D6314" t="str">
        <f t="shared" si="98"/>
        <v>un</v>
      </c>
    </row>
    <row r="6315" spans="1:4">
      <c r="A6315" s="68" t="s">
        <v>6235</v>
      </c>
      <c r="B6315" s="68" t="s">
        <v>27067</v>
      </c>
      <c r="C6315" s="68" t="s">
        <v>15</v>
      </c>
      <c r="D6315" t="str">
        <f t="shared" si="98"/>
        <v>un</v>
      </c>
    </row>
    <row r="6316" spans="1:4">
      <c r="A6316" s="68" t="s">
        <v>6236</v>
      </c>
      <c r="B6316" s="68" t="s">
        <v>27067</v>
      </c>
      <c r="C6316" s="68" t="s">
        <v>15</v>
      </c>
      <c r="D6316" t="str">
        <f t="shared" si="98"/>
        <v>un</v>
      </c>
    </row>
    <row r="6317" spans="1:4">
      <c r="A6317" s="68" t="s">
        <v>6237</v>
      </c>
      <c r="B6317" s="68" t="s">
        <v>27068</v>
      </c>
      <c r="C6317" s="68" t="s">
        <v>15</v>
      </c>
      <c r="D6317" t="str">
        <f t="shared" si="98"/>
        <v>un</v>
      </c>
    </row>
    <row r="6318" spans="1:4">
      <c r="A6318" s="68" t="s">
        <v>6238</v>
      </c>
      <c r="B6318" s="68" t="s">
        <v>27068</v>
      </c>
      <c r="C6318" s="68" t="s">
        <v>15</v>
      </c>
      <c r="D6318" t="str">
        <f t="shared" si="98"/>
        <v>un</v>
      </c>
    </row>
    <row r="6319" spans="1:4">
      <c r="A6319" s="68" t="s">
        <v>6239</v>
      </c>
      <c r="B6319" s="68" t="s">
        <v>27069</v>
      </c>
      <c r="C6319" s="68" t="s">
        <v>15</v>
      </c>
      <c r="D6319" t="str">
        <f t="shared" si="98"/>
        <v>un</v>
      </c>
    </row>
    <row r="6320" spans="1:4">
      <c r="A6320" s="68" t="s">
        <v>6240</v>
      </c>
      <c r="B6320" s="68" t="s">
        <v>27069</v>
      </c>
      <c r="C6320" s="68" t="s">
        <v>15</v>
      </c>
      <c r="D6320" t="str">
        <f t="shared" si="98"/>
        <v>un</v>
      </c>
    </row>
    <row r="6321" spans="1:4">
      <c r="A6321" s="68" t="s">
        <v>6241</v>
      </c>
      <c r="B6321" s="68" t="s">
        <v>27070</v>
      </c>
      <c r="C6321" s="68" t="s">
        <v>15</v>
      </c>
      <c r="D6321" t="str">
        <f t="shared" si="98"/>
        <v>un</v>
      </c>
    </row>
    <row r="6322" spans="1:4">
      <c r="A6322" s="68" t="s">
        <v>6242</v>
      </c>
      <c r="B6322" s="68" t="s">
        <v>27070</v>
      </c>
      <c r="C6322" s="68" t="s">
        <v>15</v>
      </c>
      <c r="D6322" t="str">
        <f t="shared" si="98"/>
        <v>un</v>
      </c>
    </row>
    <row r="6323" spans="1:4">
      <c r="A6323" s="68" t="s">
        <v>6243</v>
      </c>
      <c r="B6323" s="68" t="s">
        <v>27071</v>
      </c>
      <c r="C6323" s="68" t="s">
        <v>15</v>
      </c>
      <c r="D6323" t="str">
        <f t="shared" si="98"/>
        <v>un</v>
      </c>
    </row>
    <row r="6324" spans="1:4">
      <c r="A6324" s="68" t="s">
        <v>6244</v>
      </c>
      <c r="B6324" s="68" t="s">
        <v>27071</v>
      </c>
      <c r="C6324" s="68" t="s">
        <v>15</v>
      </c>
      <c r="D6324" t="str">
        <f t="shared" si="98"/>
        <v>un</v>
      </c>
    </row>
    <row r="6325" spans="1:4">
      <c r="A6325" s="68" t="s">
        <v>6245</v>
      </c>
      <c r="B6325" s="68" t="s">
        <v>27072</v>
      </c>
      <c r="C6325" s="68" t="s">
        <v>15</v>
      </c>
      <c r="D6325" t="str">
        <f t="shared" si="98"/>
        <v>un</v>
      </c>
    </row>
    <row r="6326" spans="1:4">
      <c r="A6326" s="68" t="s">
        <v>6246</v>
      </c>
      <c r="B6326" s="68" t="s">
        <v>27072</v>
      </c>
      <c r="C6326" s="68" t="s">
        <v>15</v>
      </c>
      <c r="D6326" t="str">
        <f t="shared" si="98"/>
        <v>un</v>
      </c>
    </row>
    <row r="6327" spans="1:4">
      <c r="A6327" s="68" t="s">
        <v>6247</v>
      </c>
      <c r="B6327" s="68" t="s">
        <v>27073</v>
      </c>
      <c r="C6327" s="68" t="s">
        <v>15</v>
      </c>
      <c r="D6327" t="str">
        <f t="shared" si="98"/>
        <v>un</v>
      </c>
    </row>
    <row r="6328" spans="1:4">
      <c r="A6328" s="68" t="s">
        <v>6248</v>
      </c>
      <c r="B6328" s="68" t="s">
        <v>27073</v>
      </c>
      <c r="C6328" s="68" t="s">
        <v>15</v>
      </c>
      <c r="D6328" t="str">
        <f t="shared" si="98"/>
        <v>un</v>
      </c>
    </row>
    <row r="6329" spans="1:4">
      <c r="A6329" s="68" t="s">
        <v>6249</v>
      </c>
      <c r="B6329" s="68" t="s">
        <v>27074</v>
      </c>
      <c r="C6329" s="68" t="s">
        <v>15</v>
      </c>
      <c r="D6329" t="str">
        <f t="shared" si="98"/>
        <v>un</v>
      </c>
    </row>
    <row r="6330" spans="1:4">
      <c r="A6330" s="68" t="s">
        <v>6250</v>
      </c>
      <c r="B6330" s="68" t="s">
        <v>27074</v>
      </c>
      <c r="C6330" s="68" t="s">
        <v>15</v>
      </c>
      <c r="D6330" t="str">
        <f t="shared" si="98"/>
        <v>un</v>
      </c>
    </row>
    <row r="6331" spans="1:4">
      <c r="A6331" s="68" t="s">
        <v>6251</v>
      </c>
      <c r="B6331" s="68" t="s">
        <v>27075</v>
      </c>
      <c r="C6331" s="68" t="s">
        <v>15</v>
      </c>
      <c r="D6331" t="str">
        <f t="shared" si="98"/>
        <v>un</v>
      </c>
    </row>
    <row r="6332" spans="1:4">
      <c r="A6332" s="68" t="s">
        <v>6252</v>
      </c>
      <c r="B6332" s="68" t="s">
        <v>27075</v>
      </c>
      <c r="C6332" s="68" t="s">
        <v>15</v>
      </c>
      <c r="D6332" t="str">
        <f t="shared" si="98"/>
        <v>un</v>
      </c>
    </row>
    <row r="6333" spans="1:4">
      <c r="A6333" s="68" t="s">
        <v>6253</v>
      </c>
      <c r="B6333" s="68" t="s">
        <v>27076</v>
      </c>
      <c r="C6333" s="68" t="s">
        <v>15</v>
      </c>
      <c r="D6333" t="str">
        <f t="shared" si="98"/>
        <v>un</v>
      </c>
    </row>
    <row r="6334" spans="1:4">
      <c r="A6334" s="68" t="s">
        <v>6254</v>
      </c>
      <c r="B6334" s="68" t="s">
        <v>27076</v>
      </c>
      <c r="C6334" s="68" t="s">
        <v>15</v>
      </c>
      <c r="D6334" t="str">
        <f t="shared" si="98"/>
        <v>un</v>
      </c>
    </row>
    <row r="6335" spans="1:4">
      <c r="A6335" s="68" t="s">
        <v>6255</v>
      </c>
      <c r="B6335" s="68" t="s">
        <v>27077</v>
      </c>
      <c r="C6335" s="68" t="s">
        <v>15</v>
      </c>
      <c r="D6335" t="str">
        <f t="shared" si="98"/>
        <v>un</v>
      </c>
    </row>
    <row r="6336" spans="1:4">
      <c r="A6336" s="68" t="s">
        <v>6256</v>
      </c>
      <c r="B6336" s="68" t="s">
        <v>27077</v>
      </c>
      <c r="C6336" s="68" t="s">
        <v>15</v>
      </c>
      <c r="D6336" t="str">
        <f t="shared" si="98"/>
        <v>un</v>
      </c>
    </row>
    <row r="6337" spans="1:4">
      <c r="A6337" s="68" t="s">
        <v>6257</v>
      </c>
      <c r="B6337" s="68" t="s">
        <v>27078</v>
      </c>
      <c r="C6337" s="68" t="s">
        <v>15</v>
      </c>
      <c r="D6337" t="str">
        <f t="shared" si="98"/>
        <v>un</v>
      </c>
    </row>
    <row r="6338" spans="1:4">
      <c r="A6338" s="68" t="s">
        <v>6258</v>
      </c>
      <c r="B6338" s="68" t="s">
        <v>27078</v>
      </c>
      <c r="C6338" s="68" t="s">
        <v>15</v>
      </c>
      <c r="D6338" t="str">
        <f t="shared" si="98"/>
        <v>un</v>
      </c>
    </row>
    <row r="6339" spans="1:4">
      <c r="A6339" s="68" t="s">
        <v>6259</v>
      </c>
      <c r="B6339" s="68" t="s">
        <v>27079</v>
      </c>
      <c r="C6339" s="68" t="s">
        <v>15</v>
      </c>
      <c r="D6339" t="str">
        <f t="shared" si="98"/>
        <v>un</v>
      </c>
    </row>
    <row r="6340" spans="1:4">
      <c r="A6340" s="68" t="s">
        <v>6260</v>
      </c>
      <c r="B6340" s="68" t="s">
        <v>27079</v>
      </c>
      <c r="C6340" s="68" t="s">
        <v>15</v>
      </c>
      <c r="D6340" t="str">
        <f t="shared" si="98"/>
        <v>un</v>
      </c>
    </row>
    <row r="6341" spans="1:4">
      <c r="A6341" s="68" t="s">
        <v>6261</v>
      </c>
      <c r="B6341" s="68" t="s">
        <v>27080</v>
      </c>
      <c r="C6341" s="68" t="s">
        <v>15</v>
      </c>
      <c r="D6341" t="str">
        <f t="shared" si="98"/>
        <v>un</v>
      </c>
    </row>
    <row r="6342" spans="1:4">
      <c r="A6342" s="68" t="s">
        <v>6262</v>
      </c>
      <c r="B6342" s="68" t="s">
        <v>27080</v>
      </c>
      <c r="C6342" s="68" t="s">
        <v>15</v>
      </c>
      <c r="D6342" t="str">
        <f t="shared" si="98"/>
        <v>un</v>
      </c>
    </row>
    <row r="6343" spans="1:4">
      <c r="A6343" s="68" t="s">
        <v>6263</v>
      </c>
      <c r="B6343" s="68" t="s">
        <v>27081</v>
      </c>
      <c r="C6343" s="68" t="s">
        <v>15</v>
      </c>
      <c r="D6343" t="str">
        <f t="shared" ref="D6343:D6406" si="99">LOWER(C6343)</f>
        <v>un</v>
      </c>
    </row>
    <row r="6344" spans="1:4">
      <c r="A6344" s="68" t="s">
        <v>6264</v>
      </c>
      <c r="B6344" s="68" t="s">
        <v>27081</v>
      </c>
      <c r="C6344" s="68" t="s">
        <v>15</v>
      </c>
      <c r="D6344" t="str">
        <f t="shared" si="99"/>
        <v>un</v>
      </c>
    </row>
    <row r="6345" spans="1:4">
      <c r="A6345" s="68" t="s">
        <v>6265</v>
      </c>
      <c r="B6345" s="68" t="s">
        <v>27082</v>
      </c>
      <c r="C6345" s="68" t="s">
        <v>15</v>
      </c>
      <c r="D6345" t="str">
        <f t="shared" si="99"/>
        <v>un</v>
      </c>
    </row>
    <row r="6346" spans="1:4">
      <c r="A6346" s="68" t="s">
        <v>6266</v>
      </c>
      <c r="B6346" s="68" t="s">
        <v>27082</v>
      </c>
      <c r="C6346" s="68" t="s">
        <v>15</v>
      </c>
      <c r="D6346" t="str">
        <f t="shared" si="99"/>
        <v>un</v>
      </c>
    </row>
    <row r="6347" spans="1:4">
      <c r="A6347" s="68" t="s">
        <v>6267</v>
      </c>
      <c r="B6347" s="68" t="s">
        <v>27083</v>
      </c>
      <c r="C6347" s="68" t="s">
        <v>15</v>
      </c>
      <c r="D6347" t="str">
        <f t="shared" si="99"/>
        <v>un</v>
      </c>
    </row>
    <row r="6348" spans="1:4">
      <c r="A6348" s="68" t="s">
        <v>6268</v>
      </c>
      <c r="B6348" s="68" t="s">
        <v>27083</v>
      </c>
      <c r="C6348" s="68" t="s">
        <v>15</v>
      </c>
      <c r="D6348" t="str">
        <f t="shared" si="99"/>
        <v>un</v>
      </c>
    </row>
    <row r="6349" spans="1:4">
      <c r="A6349" s="68" t="s">
        <v>6269</v>
      </c>
      <c r="B6349" s="68" t="s">
        <v>27084</v>
      </c>
      <c r="C6349" s="68" t="s">
        <v>15</v>
      </c>
      <c r="D6349" t="str">
        <f t="shared" si="99"/>
        <v>un</v>
      </c>
    </row>
    <row r="6350" spans="1:4">
      <c r="A6350" s="68" t="s">
        <v>6270</v>
      </c>
      <c r="B6350" s="68" t="s">
        <v>27084</v>
      </c>
      <c r="C6350" s="68" t="s">
        <v>15</v>
      </c>
      <c r="D6350" t="str">
        <f t="shared" si="99"/>
        <v>un</v>
      </c>
    </row>
    <row r="6351" spans="1:4">
      <c r="A6351" s="68" t="s">
        <v>6271</v>
      </c>
      <c r="B6351" s="68" t="s">
        <v>27085</v>
      </c>
      <c r="C6351" s="68" t="s">
        <v>15</v>
      </c>
      <c r="D6351" t="str">
        <f t="shared" si="99"/>
        <v>un</v>
      </c>
    </row>
    <row r="6352" spans="1:4">
      <c r="A6352" s="68" t="s">
        <v>6272</v>
      </c>
      <c r="B6352" s="68" t="s">
        <v>27085</v>
      </c>
      <c r="C6352" s="68" t="s">
        <v>15</v>
      </c>
      <c r="D6352" t="str">
        <f t="shared" si="99"/>
        <v>un</v>
      </c>
    </row>
    <row r="6353" spans="1:4">
      <c r="A6353" s="68" t="s">
        <v>6273</v>
      </c>
      <c r="B6353" s="68" t="s">
        <v>27086</v>
      </c>
      <c r="C6353" s="68" t="s">
        <v>15</v>
      </c>
      <c r="D6353" t="str">
        <f t="shared" si="99"/>
        <v>un</v>
      </c>
    </row>
    <row r="6354" spans="1:4">
      <c r="A6354" s="68" t="s">
        <v>6274</v>
      </c>
      <c r="B6354" s="68" t="s">
        <v>27086</v>
      </c>
      <c r="C6354" s="68" t="s">
        <v>15</v>
      </c>
      <c r="D6354" t="str">
        <f t="shared" si="99"/>
        <v>un</v>
      </c>
    </row>
    <row r="6355" spans="1:4">
      <c r="A6355" s="68" t="s">
        <v>6275</v>
      </c>
      <c r="B6355" s="68" t="s">
        <v>27087</v>
      </c>
      <c r="C6355" s="68" t="s">
        <v>15</v>
      </c>
      <c r="D6355" t="str">
        <f t="shared" si="99"/>
        <v>un</v>
      </c>
    </row>
    <row r="6356" spans="1:4">
      <c r="A6356" s="68" t="s">
        <v>6276</v>
      </c>
      <c r="B6356" s="68" t="s">
        <v>27087</v>
      </c>
      <c r="C6356" s="68" t="s">
        <v>15</v>
      </c>
      <c r="D6356" t="str">
        <f t="shared" si="99"/>
        <v>un</v>
      </c>
    </row>
    <row r="6357" spans="1:4">
      <c r="A6357" s="68" t="s">
        <v>6277</v>
      </c>
      <c r="B6357" s="68" t="s">
        <v>27088</v>
      </c>
      <c r="C6357" s="68" t="s">
        <v>15</v>
      </c>
      <c r="D6357" t="str">
        <f t="shared" si="99"/>
        <v>un</v>
      </c>
    </row>
    <row r="6358" spans="1:4">
      <c r="A6358" s="68" t="s">
        <v>6278</v>
      </c>
      <c r="B6358" s="68" t="s">
        <v>27088</v>
      </c>
      <c r="C6358" s="68" t="s">
        <v>15</v>
      </c>
      <c r="D6358" t="str">
        <f t="shared" si="99"/>
        <v>un</v>
      </c>
    </row>
    <row r="6359" spans="1:4">
      <c r="A6359" s="68" t="s">
        <v>6279</v>
      </c>
      <c r="B6359" s="68" t="s">
        <v>27089</v>
      </c>
      <c r="C6359" s="68" t="s">
        <v>15</v>
      </c>
      <c r="D6359" t="str">
        <f t="shared" si="99"/>
        <v>un</v>
      </c>
    </row>
    <row r="6360" spans="1:4">
      <c r="A6360" s="68" t="s">
        <v>6280</v>
      </c>
      <c r="B6360" s="68" t="s">
        <v>27089</v>
      </c>
      <c r="C6360" s="68" t="s">
        <v>15</v>
      </c>
      <c r="D6360" t="str">
        <f t="shared" si="99"/>
        <v>un</v>
      </c>
    </row>
    <row r="6361" spans="1:4">
      <c r="A6361" s="68" t="s">
        <v>6281</v>
      </c>
      <c r="B6361" s="68" t="s">
        <v>27090</v>
      </c>
      <c r="C6361" s="68" t="s">
        <v>15</v>
      </c>
      <c r="D6361" t="str">
        <f t="shared" si="99"/>
        <v>un</v>
      </c>
    </row>
    <row r="6362" spans="1:4">
      <c r="A6362" s="68" t="s">
        <v>6282</v>
      </c>
      <c r="B6362" s="68" t="s">
        <v>27090</v>
      </c>
      <c r="C6362" s="68" t="s">
        <v>15</v>
      </c>
      <c r="D6362" t="str">
        <f t="shared" si="99"/>
        <v>un</v>
      </c>
    </row>
    <row r="6363" spans="1:4">
      <c r="A6363" s="68" t="s">
        <v>6283</v>
      </c>
      <c r="B6363" s="68" t="s">
        <v>27091</v>
      </c>
      <c r="C6363" s="68" t="s">
        <v>15</v>
      </c>
      <c r="D6363" t="str">
        <f t="shared" si="99"/>
        <v>un</v>
      </c>
    </row>
    <row r="6364" spans="1:4">
      <c r="A6364" s="68" t="s">
        <v>6284</v>
      </c>
      <c r="B6364" s="68" t="s">
        <v>27091</v>
      </c>
      <c r="C6364" s="68" t="s">
        <v>15</v>
      </c>
      <c r="D6364" t="str">
        <f t="shared" si="99"/>
        <v>un</v>
      </c>
    </row>
    <row r="6365" spans="1:4">
      <c r="A6365" s="68" t="s">
        <v>6285</v>
      </c>
      <c r="B6365" s="68" t="s">
        <v>27092</v>
      </c>
      <c r="C6365" s="68" t="s">
        <v>15</v>
      </c>
      <c r="D6365" t="str">
        <f t="shared" si="99"/>
        <v>un</v>
      </c>
    </row>
    <row r="6366" spans="1:4">
      <c r="A6366" s="68" t="s">
        <v>6286</v>
      </c>
      <c r="B6366" s="68" t="s">
        <v>27092</v>
      </c>
      <c r="C6366" s="68" t="s">
        <v>15</v>
      </c>
      <c r="D6366" t="str">
        <f t="shared" si="99"/>
        <v>un</v>
      </c>
    </row>
    <row r="6367" spans="1:4">
      <c r="A6367" s="68" t="s">
        <v>6287</v>
      </c>
      <c r="B6367" s="68" t="s">
        <v>27093</v>
      </c>
      <c r="C6367" s="68" t="s">
        <v>15</v>
      </c>
      <c r="D6367" t="str">
        <f t="shared" si="99"/>
        <v>un</v>
      </c>
    </row>
    <row r="6368" spans="1:4">
      <c r="A6368" s="68" t="s">
        <v>6288</v>
      </c>
      <c r="B6368" s="68" t="s">
        <v>27093</v>
      </c>
      <c r="C6368" s="68" t="s">
        <v>15</v>
      </c>
      <c r="D6368" t="str">
        <f t="shared" si="99"/>
        <v>un</v>
      </c>
    </row>
    <row r="6369" spans="1:4">
      <c r="A6369" s="68" t="s">
        <v>6289</v>
      </c>
      <c r="B6369" s="68" t="s">
        <v>27094</v>
      </c>
      <c r="C6369" s="68" t="s">
        <v>15</v>
      </c>
      <c r="D6369" t="str">
        <f t="shared" si="99"/>
        <v>un</v>
      </c>
    </row>
    <row r="6370" spans="1:4">
      <c r="A6370" s="68" t="s">
        <v>6290</v>
      </c>
      <c r="B6370" s="68" t="s">
        <v>27094</v>
      </c>
      <c r="C6370" s="68" t="s">
        <v>15</v>
      </c>
      <c r="D6370" t="str">
        <f t="shared" si="99"/>
        <v>un</v>
      </c>
    </row>
    <row r="6371" spans="1:4">
      <c r="A6371" s="68" t="s">
        <v>6291</v>
      </c>
      <c r="B6371" s="68" t="s">
        <v>27095</v>
      </c>
      <c r="C6371" s="68" t="s">
        <v>14</v>
      </c>
      <c r="D6371" t="str">
        <f t="shared" si="99"/>
        <v>m</v>
      </c>
    </row>
    <row r="6372" spans="1:4">
      <c r="A6372" s="68" t="s">
        <v>6292</v>
      </c>
      <c r="B6372" s="68" t="s">
        <v>27095</v>
      </c>
      <c r="C6372" s="68" t="s">
        <v>14</v>
      </c>
      <c r="D6372" t="str">
        <f t="shared" si="99"/>
        <v>m</v>
      </c>
    </row>
    <row r="6373" spans="1:4">
      <c r="A6373" s="68" t="s">
        <v>6293</v>
      </c>
      <c r="B6373" s="68" t="s">
        <v>27096</v>
      </c>
      <c r="C6373" s="68" t="s">
        <v>14</v>
      </c>
      <c r="D6373" t="str">
        <f t="shared" si="99"/>
        <v>m</v>
      </c>
    </row>
    <row r="6374" spans="1:4">
      <c r="A6374" s="68" t="s">
        <v>6294</v>
      </c>
      <c r="B6374" s="68" t="s">
        <v>27096</v>
      </c>
      <c r="C6374" s="68" t="s">
        <v>14</v>
      </c>
      <c r="D6374" t="str">
        <f t="shared" si="99"/>
        <v>m</v>
      </c>
    </row>
    <row r="6375" spans="1:4">
      <c r="A6375" s="68" t="s">
        <v>6295</v>
      </c>
      <c r="B6375" s="68" t="s">
        <v>27097</v>
      </c>
      <c r="C6375" s="68" t="s">
        <v>14</v>
      </c>
      <c r="D6375" t="str">
        <f t="shared" si="99"/>
        <v>m</v>
      </c>
    </row>
    <row r="6376" spans="1:4">
      <c r="A6376" s="68" t="s">
        <v>6296</v>
      </c>
      <c r="B6376" s="68" t="s">
        <v>27097</v>
      </c>
      <c r="C6376" s="68" t="s">
        <v>14</v>
      </c>
      <c r="D6376" t="str">
        <f t="shared" si="99"/>
        <v>m</v>
      </c>
    </row>
    <row r="6377" spans="1:4">
      <c r="A6377" s="68" t="s">
        <v>6297</v>
      </c>
      <c r="B6377" s="68" t="s">
        <v>27098</v>
      </c>
      <c r="C6377" s="68" t="s">
        <v>14</v>
      </c>
      <c r="D6377" t="str">
        <f t="shared" si="99"/>
        <v>m</v>
      </c>
    </row>
    <row r="6378" spans="1:4">
      <c r="A6378" s="68" t="s">
        <v>6298</v>
      </c>
      <c r="B6378" s="68" t="s">
        <v>27098</v>
      </c>
      <c r="C6378" s="68" t="s">
        <v>14</v>
      </c>
      <c r="D6378" t="str">
        <f t="shared" si="99"/>
        <v>m</v>
      </c>
    </row>
    <row r="6379" spans="1:4">
      <c r="A6379" s="68" t="s">
        <v>6299</v>
      </c>
      <c r="B6379" s="68" t="s">
        <v>27099</v>
      </c>
      <c r="C6379" s="68" t="s">
        <v>14</v>
      </c>
      <c r="D6379" t="str">
        <f t="shared" si="99"/>
        <v>m</v>
      </c>
    </row>
    <row r="6380" spans="1:4">
      <c r="A6380" s="68" t="s">
        <v>6300</v>
      </c>
      <c r="B6380" s="68" t="s">
        <v>27099</v>
      </c>
      <c r="C6380" s="68" t="s">
        <v>14</v>
      </c>
      <c r="D6380" t="str">
        <f t="shared" si="99"/>
        <v>m</v>
      </c>
    </row>
    <row r="6381" spans="1:4">
      <c r="A6381" s="68" t="s">
        <v>6301</v>
      </c>
      <c r="B6381" s="68" t="s">
        <v>27100</v>
      </c>
      <c r="C6381" s="68" t="s">
        <v>14</v>
      </c>
      <c r="D6381" t="str">
        <f t="shared" si="99"/>
        <v>m</v>
      </c>
    </row>
    <row r="6382" spans="1:4">
      <c r="A6382" s="68" t="s">
        <v>6302</v>
      </c>
      <c r="B6382" s="68" t="s">
        <v>27100</v>
      </c>
      <c r="C6382" s="68" t="s">
        <v>14</v>
      </c>
      <c r="D6382" t="str">
        <f t="shared" si="99"/>
        <v>m</v>
      </c>
    </row>
    <row r="6383" spans="1:4">
      <c r="A6383" s="68" t="s">
        <v>6303</v>
      </c>
      <c r="B6383" s="68" t="s">
        <v>27101</v>
      </c>
      <c r="C6383" s="68" t="s">
        <v>14</v>
      </c>
      <c r="D6383" t="str">
        <f t="shared" si="99"/>
        <v>m</v>
      </c>
    </row>
    <row r="6384" spans="1:4">
      <c r="A6384" s="68" t="s">
        <v>6304</v>
      </c>
      <c r="B6384" s="68" t="s">
        <v>27101</v>
      </c>
      <c r="C6384" s="68" t="s">
        <v>14</v>
      </c>
      <c r="D6384" t="str">
        <f t="shared" si="99"/>
        <v>m</v>
      </c>
    </row>
    <row r="6385" spans="1:4">
      <c r="A6385" s="68" t="s">
        <v>6305</v>
      </c>
      <c r="B6385" s="68" t="s">
        <v>27102</v>
      </c>
      <c r="C6385" s="68" t="s">
        <v>14</v>
      </c>
      <c r="D6385" t="str">
        <f t="shared" si="99"/>
        <v>m</v>
      </c>
    </row>
    <row r="6386" spans="1:4">
      <c r="A6386" s="68" t="s">
        <v>6306</v>
      </c>
      <c r="B6386" s="68" t="s">
        <v>27102</v>
      </c>
      <c r="C6386" s="68" t="s">
        <v>14</v>
      </c>
      <c r="D6386" t="str">
        <f t="shared" si="99"/>
        <v>m</v>
      </c>
    </row>
    <row r="6387" spans="1:4">
      <c r="A6387" s="68" t="s">
        <v>6307</v>
      </c>
      <c r="B6387" s="68" t="s">
        <v>27103</v>
      </c>
      <c r="C6387" s="68" t="s">
        <v>14</v>
      </c>
      <c r="D6387" t="str">
        <f t="shared" si="99"/>
        <v>m</v>
      </c>
    </row>
    <row r="6388" spans="1:4">
      <c r="A6388" s="68" t="s">
        <v>6308</v>
      </c>
      <c r="B6388" s="68" t="s">
        <v>27103</v>
      </c>
      <c r="C6388" s="68" t="s">
        <v>14</v>
      </c>
      <c r="D6388" t="str">
        <f t="shared" si="99"/>
        <v>m</v>
      </c>
    </row>
    <row r="6389" spans="1:4">
      <c r="A6389" s="68" t="s">
        <v>6309</v>
      </c>
      <c r="B6389" s="68" t="s">
        <v>27104</v>
      </c>
      <c r="C6389" s="68" t="s">
        <v>14</v>
      </c>
      <c r="D6389" t="str">
        <f t="shared" si="99"/>
        <v>m</v>
      </c>
    </row>
    <row r="6390" spans="1:4">
      <c r="A6390" s="68" t="s">
        <v>6310</v>
      </c>
      <c r="B6390" s="68" t="s">
        <v>27104</v>
      </c>
      <c r="C6390" s="68" t="s">
        <v>14</v>
      </c>
      <c r="D6390" t="str">
        <f t="shared" si="99"/>
        <v>m</v>
      </c>
    </row>
    <row r="6391" spans="1:4">
      <c r="A6391" s="68" t="s">
        <v>6311</v>
      </c>
      <c r="B6391" s="68" t="s">
        <v>27105</v>
      </c>
      <c r="C6391" s="68" t="s">
        <v>14</v>
      </c>
      <c r="D6391" t="str">
        <f t="shared" si="99"/>
        <v>m</v>
      </c>
    </row>
    <row r="6392" spans="1:4">
      <c r="A6392" s="68" t="s">
        <v>6312</v>
      </c>
      <c r="B6392" s="68" t="s">
        <v>27105</v>
      </c>
      <c r="C6392" s="68" t="s">
        <v>14</v>
      </c>
      <c r="D6392" t="str">
        <f t="shared" si="99"/>
        <v>m</v>
      </c>
    </row>
    <row r="6393" spans="1:4">
      <c r="A6393" s="68" t="s">
        <v>6313</v>
      </c>
      <c r="B6393" s="68" t="s">
        <v>27106</v>
      </c>
      <c r="C6393" s="68" t="s">
        <v>14</v>
      </c>
      <c r="D6393" t="str">
        <f t="shared" si="99"/>
        <v>m</v>
      </c>
    </row>
    <row r="6394" spans="1:4">
      <c r="A6394" s="68" t="s">
        <v>6314</v>
      </c>
      <c r="B6394" s="68" t="s">
        <v>27106</v>
      </c>
      <c r="C6394" s="68" t="s">
        <v>14</v>
      </c>
      <c r="D6394" t="str">
        <f t="shared" si="99"/>
        <v>m</v>
      </c>
    </row>
    <row r="6395" spans="1:4">
      <c r="A6395" s="68" t="s">
        <v>6315</v>
      </c>
      <c r="B6395" s="68" t="s">
        <v>27107</v>
      </c>
      <c r="C6395" s="68" t="s">
        <v>14</v>
      </c>
      <c r="D6395" t="str">
        <f t="shared" si="99"/>
        <v>m</v>
      </c>
    </row>
    <row r="6396" spans="1:4">
      <c r="A6396" s="68" t="s">
        <v>6316</v>
      </c>
      <c r="B6396" s="68" t="s">
        <v>27107</v>
      </c>
      <c r="C6396" s="68" t="s">
        <v>14</v>
      </c>
      <c r="D6396" t="str">
        <f t="shared" si="99"/>
        <v>m</v>
      </c>
    </row>
    <row r="6397" spans="1:4">
      <c r="A6397" s="68" t="s">
        <v>6317</v>
      </c>
      <c r="B6397" s="68" t="s">
        <v>27108</v>
      </c>
      <c r="C6397" s="68" t="s">
        <v>14</v>
      </c>
      <c r="D6397" t="str">
        <f t="shared" si="99"/>
        <v>m</v>
      </c>
    </row>
    <row r="6398" spans="1:4">
      <c r="A6398" s="68" t="s">
        <v>6318</v>
      </c>
      <c r="B6398" s="68" t="s">
        <v>27108</v>
      </c>
      <c r="C6398" s="68" t="s">
        <v>14</v>
      </c>
      <c r="D6398" t="str">
        <f t="shared" si="99"/>
        <v>m</v>
      </c>
    </row>
    <row r="6399" spans="1:4">
      <c r="A6399" s="68" t="s">
        <v>6319</v>
      </c>
      <c r="B6399" s="68" t="s">
        <v>27109</v>
      </c>
      <c r="C6399" s="68" t="s">
        <v>14</v>
      </c>
      <c r="D6399" t="str">
        <f t="shared" si="99"/>
        <v>m</v>
      </c>
    </row>
    <row r="6400" spans="1:4">
      <c r="A6400" s="68" t="s">
        <v>6320</v>
      </c>
      <c r="B6400" s="68" t="s">
        <v>27109</v>
      </c>
      <c r="C6400" s="68" t="s">
        <v>14</v>
      </c>
      <c r="D6400" t="str">
        <f t="shared" si="99"/>
        <v>m</v>
      </c>
    </row>
    <row r="6401" spans="1:4">
      <c r="A6401" s="68" t="s">
        <v>6321</v>
      </c>
      <c r="B6401" s="68" t="s">
        <v>27110</v>
      </c>
      <c r="C6401" s="68" t="s">
        <v>14</v>
      </c>
      <c r="D6401" t="str">
        <f t="shared" si="99"/>
        <v>m</v>
      </c>
    </row>
    <row r="6402" spans="1:4">
      <c r="A6402" s="68" t="s">
        <v>6322</v>
      </c>
      <c r="B6402" s="68" t="s">
        <v>27110</v>
      </c>
      <c r="C6402" s="68" t="s">
        <v>14</v>
      </c>
      <c r="D6402" t="str">
        <f t="shared" si="99"/>
        <v>m</v>
      </c>
    </row>
    <row r="6403" spans="1:4">
      <c r="A6403" s="68" t="s">
        <v>6323</v>
      </c>
      <c r="B6403" s="68" t="s">
        <v>27111</v>
      </c>
      <c r="C6403" s="68" t="s">
        <v>14</v>
      </c>
      <c r="D6403" t="str">
        <f t="shared" si="99"/>
        <v>m</v>
      </c>
    </row>
    <row r="6404" spans="1:4">
      <c r="A6404" s="68" t="s">
        <v>6324</v>
      </c>
      <c r="B6404" s="68" t="s">
        <v>27111</v>
      </c>
      <c r="C6404" s="68" t="s">
        <v>14</v>
      </c>
      <c r="D6404" t="str">
        <f t="shared" si="99"/>
        <v>m</v>
      </c>
    </row>
    <row r="6405" spans="1:4">
      <c r="A6405" s="68" t="s">
        <v>6325</v>
      </c>
      <c r="B6405" s="68" t="s">
        <v>27112</v>
      </c>
      <c r="C6405" s="68" t="s">
        <v>14</v>
      </c>
      <c r="D6405" t="str">
        <f t="shared" si="99"/>
        <v>m</v>
      </c>
    </row>
    <row r="6406" spans="1:4">
      <c r="A6406" s="68" t="s">
        <v>6326</v>
      </c>
      <c r="B6406" s="68" t="s">
        <v>27112</v>
      </c>
      <c r="C6406" s="68" t="s">
        <v>14</v>
      </c>
      <c r="D6406" t="str">
        <f t="shared" si="99"/>
        <v>m</v>
      </c>
    </row>
    <row r="6407" spans="1:4">
      <c r="A6407" s="68" t="s">
        <v>6327</v>
      </c>
      <c r="B6407" s="68" t="s">
        <v>27113</v>
      </c>
      <c r="C6407" s="68" t="s">
        <v>14</v>
      </c>
      <c r="D6407" t="str">
        <f t="shared" ref="D6407:D6470" si="100">LOWER(C6407)</f>
        <v>m</v>
      </c>
    </row>
    <row r="6408" spans="1:4">
      <c r="A6408" s="68" t="s">
        <v>6328</v>
      </c>
      <c r="B6408" s="68" t="s">
        <v>27113</v>
      </c>
      <c r="C6408" s="68" t="s">
        <v>14</v>
      </c>
      <c r="D6408" t="str">
        <f t="shared" si="100"/>
        <v>m</v>
      </c>
    </row>
    <row r="6409" spans="1:4">
      <c r="A6409" s="68" t="s">
        <v>6329</v>
      </c>
      <c r="B6409" s="68" t="s">
        <v>27114</v>
      </c>
      <c r="C6409" s="68" t="s">
        <v>14</v>
      </c>
      <c r="D6409" t="str">
        <f t="shared" si="100"/>
        <v>m</v>
      </c>
    </row>
    <row r="6410" spans="1:4">
      <c r="A6410" s="68" t="s">
        <v>6330</v>
      </c>
      <c r="B6410" s="68" t="s">
        <v>27114</v>
      </c>
      <c r="C6410" s="68" t="s">
        <v>14</v>
      </c>
      <c r="D6410" t="str">
        <f t="shared" si="100"/>
        <v>m</v>
      </c>
    </row>
    <row r="6411" spans="1:4">
      <c r="A6411" s="68" t="s">
        <v>6331</v>
      </c>
      <c r="B6411" s="68" t="s">
        <v>27115</v>
      </c>
      <c r="C6411" s="68" t="s">
        <v>14</v>
      </c>
      <c r="D6411" t="str">
        <f t="shared" si="100"/>
        <v>m</v>
      </c>
    </row>
    <row r="6412" spans="1:4">
      <c r="A6412" s="68" t="s">
        <v>6332</v>
      </c>
      <c r="B6412" s="68" t="s">
        <v>27115</v>
      </c>
      <c r="C6412" s="68" t="s">
        <v>14</v>
      </c>
      <c r="D6412" t="str">
        <f t="shared" si="100"/>
        <v>m</v>
      </c>
    </row>
    <row r="6413" spans="1:4">
      <c r="A6413" s="68" t="s">
        <v>6333</v>
      </c>
      <c r="B6413" s="68" t="s">
        <v>27116</v>
      </c>
      <c r="C6413" s="68" t="s">
        <v>14</v>
      </c>
      <c r="D6413" t="str">
        <f t="shared" si="100"/>
        <v>m</v>
      </c>
    </row>
    <row r="6414" spans="1:4">
      <c r="A6414" s="68" t="s">
        <v>6334</v>
      </c>
      <c r="B6414" s="68" t="s">
        <v>27116</v>
      </c>
      <c r="C6414" s="68" t="s">
        <v>14</v>
      </c>
      <c r="D6414" t="str">
        <f t="shared" si="100"/>
        <v>m</v>
      </c>
    </row>
    <row r="6415" spans="1:4">
      <c r="A6415" s="68" t="s">
        <v>6335</v>
      </c>
      <c r="B6415" s="68" t="s">
        <v>27117</v>
      </c>
      <c r="C6415" s="68" t="s">
        <v>14</v>
      </c>
      <c r="D6415" t="str">
        <f t="shared" si="100"/>
        <v>m</v>
      </c>
    </row>
    <row r="6416" spans="1:4">
      <c r="A6416" s="68" t="s">
        <v>6336</v>
      </c>
      <c r="B6416" s="68" t="s">
        <v>27117</v>
      </c>
      <c r="C6416" s="68" t="s">
        <v>14</v>
      </c>
      <c r="D6416" t="str">
        <f t="shared" si="100"/>
        <v>m</v>
      </c>
    </row>
    <row r="6417" spans="1:4">
      <c r="A6417" s="68" t="s">
        <v>6337</v>
      </c>
      <c r="B6417" s="68" t="s">
        <v>27118</v>
      </c>
      <c r="C6417" s="68" t="s">
        <v>14</v>
      </c>
      <c r="D6417" t="str">
        <f t="shared" si="100"/>
        <v>m</v>
      </c>
    </row>
    <row r="6418" spans="1:4">
      <c r="A6418" s="68" t="s">
        <v>6338</v>
      </c>
      <c r="B6418" s="68" t="s">
        <v>27118</v>
      </c>
      <c r="C6418" s="68" t="s">
        <v>14</v>
      </c>
      <c r="D6418" t="str">
        <f t="shared" si="100"/>
        <v>m</v>
      </c>
    </row>
    <row r="6419" spans="1:4">
      <c r="A6419" s="68" t="s">
        <v>6339</v>
      </c>
      <c r="B6419" s="68" t="s">
        <v>27119</v>
      </c>
      <c r="C6419" s="68" t="s">
        <v>15</v>
      </c>
      <c r="D6419" t="str">
        <f t="shared" si="100"/>
        <v>un</v>
      </c>
    </row>
    <row r="6420" spans="1:4">
      <c r="A6420" s="68" t="s">
        <v>6340</v>
      </c>
      <c r="B6420" s="68" t="s">
        <v>27119</v>
      </c>
      <c r="C6420" s="68" t="s">
        <v>15</v>
      </c>
      <c r="D6420" t="str">
        <f t="shared" si="100"/>
        <v>un</v>
      </c>
    </row>
    <row r="6421" spans="1:4">
      <c r="A6421" s="68" t="s">
        <v>6341</v>
      </c>
      <c r="B6421" s="68" t="s">
        <v>27120</v>
      </c>
      <c r="C6421" s="68" t="s">
        <v>15</v>
      </c>
      <c r="D6421" t="str">
        <f t="shared" si="100"/>
        <v>un</v>
      </c>
    </row>
    <row r="6422" spans="1:4">
      <c r="A6422" s="68" t="s">
        <v>6342</v>
      </c>
      <c r="B6422" s="68" t="s">
        <v>27120</v>
      </c>
      <c r="C6422" s="68" t="s">
        <v>15</v>
      </c>
      <c r="D6422" t="str">
        <f t="shared" si="100"/>
        <v>un</v>
      </c>
    </row>
    <row r="6423" spans="1:4">
      <c r="A6423" s="68" t="s">
        <v>6343</v>
      </c>
      <c r="B6423" s="68" t="s">
        <v>27121</v>
      </c>
      <c r="C6423" s="68" t="s">
        <v>2731</v>
      </c>
      <c r="D6423" t="str">
        <f t="shared" si="100"/>
        <v>kg</v>
      </c>
    </row>
    <row r="6424" spans="1:4">
      <c r="A6424" s="68" t="s">
        <v>6344</v>
      </c>
      <c r="B6424" s="68" t="s">
        <v>27121</v>
      </c>
      <c r="C6424" s="68" t="s">
        <v>2731</v>
      </c>
      <c r="D6424" t="str">
        <f t="shared" si="100"/>
        <v>kg</v>
      </c>
    </row>
    <row r="6425" spans="1:4">
      <c r="A6425" s="68" t="s">
        <v>6345</v>
      </c>
      <c r="B6425" s="68" t="s">
        <v>27122</v>
      </c>
      <c r="C6425" s="68" t="s">
        <v>15</v>
      </c>
      <c r="D6425" t="str">
        <f t="shared" si="100"/>
        <v>un</v>
      </c>
    </row>
    <row r="6426" spans="1:4">
      <c r="A6426" s="68" t="s">
        <v>6346</v>
      </c>
      <c r="B6426" s="68" t="s">
        <v>27122</v>
      </c>
      <c r="C6426" s="68" t="s">
        <v>15</v>
      </c>
      <c r="D6426" t="str">
        <f t="shared" si="100"/>
        <v>un</v>
      </c>
    </row>
    <row r="6427" spans="1:4">
      <c r="A6427" s="68" t="s">
        <v>6347</v>
      </c>
      <c r="B6427" s="68" t="s">
        <v>27123</v>
      </c>
      <c r="C6427" s="68" t="s">
        <v>15</v>
      </c>
      <c r="D6427" t="str">
        <f t="shared" si="100"/>
        <v>un</v>
      </c>
    </row>
    <row r="6428" spans="1:4">
      <c r="A6428" s="68" t="s">
        <v>6348</v>
      </c>
      <c r="B6428" s="68" t="s">
        <v>27123</v>
      </c>
      <c r="C6428" s="68" t="s">
        <v>15</v>
      </c>
      <c r="D6428" t="str">
        <f t="shared" si="100"/>
        <v>un</v>
      </c>
    </row>
    <row r="6429" spans="1:4">
      <c r="A6429" s="68" t="s">
        <v>6349</v>
      </c>
      <c r="B6429" s="68" t="s">
        <v>27124</v>
      </c>
      <c r="C6429" s="68" t="s">
        <v>15</v>
      </c>
      <c r="D6429" t="str">
        <f t="shared" si="100"/>
        <v>un</v>
      </c>
    </row>
    <row r="6430" spans="1:4">
      <c r="A6430" s="68" t="s">
        <v>6350</v>
      </c>
      <c r="B6430" s="68" t="s">
        <v>27124</v>
      </c>
      <c r="C6430" s="68" t="s">
        <v>15</v>
      </c>
      <c r="D6430" t="str">
        <f t="shared" si="100"/>
        <v>un</v>
      </c>
    </row>
    <row r="6431" spans="1:4">
      <c r="A6431" s="68" t="s">
        <v>6351</v>
      </c>
      <c r="B6431" s="68" t="s">
        <v>27125</v>
      </c>
      <c r="C6431" s="68" t="s">
        <v>15</v>
      </c>
      <c r="D6431" t="str">
        <f t="shared" si="100"/>
        <v>un</v>
      </c>
    </row>
    <row r="6432" spans="1:4">
      <c r="A6432" s="68" t="s">
        <v>6352</v>
      </c>
      <c r="B6432" s="68" t="s">
        <v>27125</v>
      </c>
      <c r="C6432" s="68" t="s">
        <v>15</v>
      </c>
      <c r="D6432" t="str">
        <f t="shared" si="100"/>
        <v>un</v>
      </c>
    </row>
    <row r="6433" spans="1:4">
      <c r="A6433" s="68" t="s">
        <v>6353</v>
      </c>
      <c r="B6433" s="68" t="s">
        <v>27126</v>
      </c>
      <c r="C6433" s="68" t="s">
        <v>15</v>
      </c>
      <c r="D6433" t="str">
        <f t="shared" si="100"/>
        <v>un</v>
      </c>
    </row>
    <row r="6434" spans="1:4">
      <c r="A6434" s="68" t="s">
        <v>6354</v>
      </c>
      <c r="B6434" s="68" t="s">
        <v>27126</v>
      </c>
      <c r="C6434" s="68" t="s">
        <v>15</v>
      </c>
      <c r="D6434" t="str">
        <f t="shared" si="100"/>
        <v>un</v>
      </c>
    </row>
    <row r="6435" spans="1:4">
      <c r="A6435" s="68" t="s">
        <v>6355</v>
      </c>
      <c r="B6435" s="68" t="s">
        <v>27127</v>
      </c>
      <c r="C6435" s="68" t="s">
        <v>15</v>
      </c>
      <c r="D6435" t="str">
        <f t="shared" si="100"/>
        <v>un</v>
      </c>
    </row>
    <row r="6436" spans="1:4">
      <c r="A6436" s="68" t="s">
        <v>6356</v>
      </c>
      <c r="B6436" s="68" t="s">
        <v>27127</v>
      </c>
      <c r="C6436" s="68" t="s">
        <v>15</v>
      </c>
      <c r="D6436" t="str">
        <f t="shared" si="100"/>
        <v>un</v>
      </c>
    </row>
    <row r="6437" spans="1:4">
      <c r="A6437" s="68" t="s">
        <v>6357</v>
      </c>
      <c r="B6437" s="68" t="s">
        <v>27128</v>
      </c>
      <c r="C6437" s="68" t="s">
        <v>15</v>
      </c>
      <c r="D6437" t="str">
        <f t="shared" si="100"/>
        <v>un</v>
      </c>
    </row>
    <row r="6438" spans="1:4">
      <c r="A6438" s="68" t="s">
        <v>6358</v>
      </c>
      <c r="B6438" s="68" t="s">
        <v>27128</v>
      </c>
      <c r="C6438" s="68" t="s">
        <v>15</v>
      </c>
      <c r="D6438" t="str">
        <f t="shared" si="100"/>
        <v>un</v>
      </c>
    </row>
    <row r="6439" spans="1:4">
      <c r="A6439" s="68" t="s">
        <v>6359</v>
      </c>
      <c r="B6439" s="68" t="s">
        <v>27129</v>
      </c>
      <c r="C6439" s="68" t="s">
        <v>15</v>
      </c>
      <c r="D6439" t="str">
        <f t="shared" si="100"/>
        <v>un</v>
      </c>
    </row>
    <row r="6440" spans="1:4">
      <c r="A6440" s="68" t="s">
        <v>6360</v>
      </c>
      <c r="B6440" s="68" t="s">
        <v>27129</v>
      </c>
      <c r="C6440" s="68" t="s">
        <v>15</v>
      </c>
      <c r="D6440" t="str">
        <f t="shared" si="100"/>
        <v>un</v>
      </c>
    </row>
    <row r="6441" spans="1:4">
      <c r="A6441" s="68" t="s">
        <v>6361</v>
      </c>
      <c r="B6441" s="68" t="s">
        <v>27130</v>
      </c>
      <c r="C6441" s="68" t="s">
        <v>15</v>
      </c>
      <c r="D6441" t="str">
        <f t="shared" si="100"/>
        <v>un</v>
      </c>
    </row>
    <row r="6442" spans="1:4">
      <c r="A6442" s="68" t="s">
        <v>6362</v>
      </c>
      <c r="B6442" s="68" t="s">
        <v>27130</v>
      </c>
      <c r="C6442" s="68" t="s">
        <v>15</v>
      </c>
      <c r="D6442" t="str">
        <f t="shared" si="100"/>
        <v>un</v>
      </c>
    </row>
    <row r="6443" spans="1:4">
      <c r="A6443" s="68" t="s">
        <v>6363</v>
      </c>
      <c r="B6443" s="68" t="s">
        <v>27131</v>
      </c>
      <c r="C6443" s="68" t="s">
        <v>15</v>
      </c>
      <c r="D6443" t="str">
        <f t="shared" si="100"/>
        <v>un</v>
      </c>
    </row>
    <row r="6444" spans="1:4">
      <c r="A6444" s="68" t="s">
        <v>6364</v>
      </c>
      <c r="B6444" s="68" t="s">
        <v>27131</v>
      </c>
      <c r="C6444" s="68" t="s">
        <v>15</v>
      </c>
      <c r="D6444" t="str">
        <f t="shared" si="100"/>
        <v>un</v>
      </c>
    </row>
    <row r="6445" spans="1:4">
      <c r="A6445" s="68" t="s">
        <v>6365</v>
      </c>
      <c r="B6445" s="68" t="s">
        <v>27132</v>
      </c>
      <c r="C6445" s="68" t="s">
        <v>15</v>
      </c>
      <c r="D6445" t="str">
        <f t="shared" si="100"/>
        <v>un</v>
      </c>
    </row>
    <row r="6446" spans="1:4">
      <c r="A6446" s="68" t="s">
        <v>6366</v>
      </c>
      <c r="B6446" s="68" t="s">
        <v>27132</v>
      </c>
      <c r="C6446" s="68" t="s">
        <v>15</v>
      </c>
      <c r="D6446" t="str">
        <f t="shared" si="100"/>
        <v>un</v>
      </c>
    </row>
    <row r="6447" spans="1:4">
      <c r="A6447" s="68" t="s">
        <v>6367</v>
      </c>
      <c r="B6447" s="68" t="s">
        <v>27133</v>
      </c>
      <c r="C6447" s="68" t="s">
        <v>15</v>
      </c>
      <c r="D6447" t="str">
        <f t="shared" si="100"/>
        <v>un</v>
      </c>
    </row>
    <row r="6448" spans="1:4">
      <c r="A6448" s="68" t="s">
        <v>6368</v>
      </c>
      <c r="B6448" s="68" t="s">
        <v>27133</v>
      </c>
      <c r="C6448" s="68" t="s">
        <v>15</v>
      </c>
      <c r="D6448" t="str">
        <f t="shared" si="100"/>
        <v>un</v>
      </c>
    </row>
    <row r="6449" spans="1:4">
      <c r="A6449" s="68" t="s">
        <v>6369</v>
      </c>
      <c r="B6449" s="68" t="s">
        <v>27134</v>
      </c>
      <c r="C6449" s="68" t="s">
        <v>15</v>
      </c>
      <c r="D6449" t="str">
        <f t="shared" si="100"/>
        <v>un</v>
      </c>
    </row>
    <row r="6450" spans="1:4">
      <c r="A6450" s="68" t="s">
        <v>6370</v>
      </c>
      <c r="B6450" s="68" t="s">
        <v>27134</v>
      </c>
      <c r="C6450" s="68" t="s">
        <v>15</v>
      </c>
      <c r="D6450" t="str">
        <f t="shared" si="100"/>
        <v>un</v>
      </c>
    </row>
    <row r="6451" spans="1:4">
      <c r="A6451" s="68" t="s">
        <v>6371</v>
      </c>
      <c r="B6451" s="68" t="s">
        <v>27135</v>
      </c>
      <c r="C6451" s="68" t="s">
        <v>15</v>
      </c>
      <c r="D6451" t="str">
        <f t="shared" si="100"/>
        <v>un</v>
      </c>
    </row>
    <row r="6452" spans="1:4">
      <c r="A6452" s="68" t="s">
        <v>6372</v>
      </c>
      <c r="B6452" s="68" t="s">
        <v>27135</v>
      </c>
      <c r="C6452" s="68" t="s">
        <v>15</v>
      </c>
      <c r="D6452" t="str">
        <f t="shared" si="100"/>
        <v>un</v>
      </c>
    </row>
    <row r="6453" spans="1:4">
      <c r="A6453" s="68" t="s">
        <v>6373</v>
      </c>
      <c r="B6453" s="68" t="s">
        <v>27136</v>
      </c>
      <c r="C6453" s="68" t="s">
        <v>15</v>
      </c>
      <c r="D6453" t="str">
        <f t="shared" si="100"/>
        <v>un</v>
      </c>
    </row>
    <row r="6454" spans="1:4">
      <c r="A6454" s="68" t="s">
        <v>6374</v>
      </c>
      <c r="B6454" s="68" t="s">
        <v>27136</v>
      </c>
      <c r="C6454" s="68" t="s">
        <v>15</v>
      </c>
      <c r="D6454" t="str">
        <f t="shared" si="100"/>
        <v>un</v>
      </c>
    </row>
    <row r="6455" spans="1:4">
      <c r="A6455" s="68" t="s">
        <v>6375</v>
      </c>
      <c r="B6455" s="68" t="s">
        <v>27137</v>
      </c>
      <c r="C6455" s="68" t="s">
        <v>15</v>
      </c>
      <c r="D6455" t="str">
        <f t="shared" si="100"/>
        <v>un</v>
      </c>
    </row>
    <row r="6456" spans="1:4">
      <c r="A6456" s="68" t="s">
        <v>6376</v>
      </c>
      <c r="B6456" s="68" t="s">
        <v>27137</v>
      </c>
      <c r="C6456" s="68" t="s">
        <v>15</v>
      </c>
      <c r="D6456" t="str">
        <f t="shared" si="100"/>
        <v>un</v>
      </c>
    </row>
    <row r="6457" spans="1:4">
      <c r="A6457" s="68" t="s">
        <v>6377</v>
      </c>
      <c r="B6457" s="68" t="s">
        <v>27138</v>
      </c>
      <c r="C6457" s="68" t="s">
        <v>15</v>
      </c>
      <c r="D6457" t="str">
        <f t="shared" si="100"/>
        <v>un</v>
      </c>
    </row>
    <row r="6458" spans="1:4">
      <c r="A6458" s="68" t="s">
        <v>6378</v>
      </c>
      <c r="B6458" s="68" t="s">
        <v>27138</v>
      </c>
      <c r="C6458" s="68" t="s">
        <v>15</v>
      </c>
      <c r="D6458" t="str">
        <f t="shared" si="100"/>
        <v>un</v>
      </c>
    </row>
    <row r="6459" spans="1:4">
      <c r="A6459" s="68" t="s">
        <v>6379</v>
      </c>
      <c r="B6459" s="68" t="s">
        <v>27139</v>
      </c>
      <c r="C6459" s="68" t="s">
        <v>14</v>
      </c>
      <c r="D6459" t="str">
        <f t="shared" si="100"/>
        <v>m</v>
      </c>
    </row>
    <row r="6460" spans="1:4">
      <c r="A6460" s="68" t="s">
        <v>6380</v>
      </c>
      <c r="B6460" s="68" t="s">
        <v>27139</v>
      </c>
      <c r="C6460" s="68" t="s">
        <v>14</v>
      </c>
      <c r="D6460" t="str">
        <f t="shared" si="100"/>
        <v>m</v>
      </c>
    </row>
    <row r="6461" spans="1:4">
      <c r="A6461" s="68" t="s">
        <v>6381</v>
      </c>
      <c r="B6461" s="68" t="s">
        <v>27140</v>
      </c>
      <c r="C6461" s="68" t="s">
        <v>14</v>
      </c>
      <c r="D6461" t="str">
        <f t="shared" si="100"/>
        <v>m</v>
      </c>
    </row>
    <row r="6462" spans="1:4">
      <c r="A6462" s="68" t="s">
        <v>6382</v>
      </c>
      <c r="B6462" s="68" t="s">
        <v>27140</v>
      </c>
      <c r="C6462" s="68" t="s">
        <v>14</v>
      </c>
      <c r="D6462" t="str">
        <f t="shared" si="100"/>
        <v>m</v>
      </c>
    </row>
    <row r="6463" spans="1:4">
      <c r="A6463" s="68" t="s">
        <v>6383</v>
      </c>
      <c r="B6463" s="68" t="s">
        <v>27141</v>
      </c>
      <c r="C6463" s="68" t="s">
        <v>14</v>
      </c>
      <c r="D6463" t="str">
        <f t="shared" si="100"/>
        <v>m</v>
      </c>
    </row>
    <row r="6464" spans="1:4">
      <c r="A6464" s="68" t="s">
        <v>6384</v>
      </c>
      <c r="B6464" s="68" t="s">
        <v>27141</v>
      </c>
      <c r="C6464" s="68" t="s">
        <v>14</v>
      </c>
      <c r="D6464" t="str">
        <f t="shared" si="100"/>
        <v>m</v>
      </c>
    </row>
    <row r="6465" spans="1:4">
      <c r="A6465" s="68" t="s">
        <v>6385</v>
      </c>
      <c r="B6465" s="68" t="s">
        <v>27142</v>
      </c>
      <c r="C6465" s="68" t="s">
        <v>14</v>
      </c>
      <c r="D6465" t="str">
        <f t="shared" si="100"/>
        <v>m</v>
      </c>
    </row>
    <row r="6466" spans="1:4">
      <c r="A6466" s="68" t="s">
        <v>6386</v>
      </c>
      <c r="B6466" s="68" t="s">
        <v>27142</v>
      </c>
      <c r="C6466" s="68" t="s">
        <v>14</v>
      </c>
      <c r="D6466" t="str">
        <f t="shared" si="100"/>
        <v>m</v>
      </c>
    </row>
    <row r="6467" spans="1:4">
      <c r="A6467" s="68" t="s">
        <v>6387</v>
      </c>
      <c r="B6467" s="68" t="s">
        <v>27143</v>
      </c>
      <c r="C6467" s="68" t="s">
        <v>14</v>
      </c>
      <c r="D6467" t="str">
        <f t="shared" si="100"/>
        <v>m</v>
      </c>
    </row>
    <row r="6468" spans="1:4">
      <c r="A6468" s="68" t="s">
        <v>6388</v>
      </c>
      <c r="B6468" s="68" t="s">
        <v>27143</v>
      </c>
      <c r="C6468" s="68" t="s">
        <v>14</v>
      </c>
      <c r="D6468" t="str">
        <f t="shared" si="100"/>
        <v>m</v>
      </c>
    </row>
    <row r="6469" spans="1:4">
      <c r="A6469" s="68" t="s">
        <v>6389</v>
      </c>
      <c r="B6469" s="68" t="s">
        <v>27144</v>
      </c>
      <c r="C6469" s="68" t="s">
        <v>14</v>
      </c>
      <c r="D6469" t="str">
        <f t="shared" si="100"/>
        <v>m</v>
      </c>
    </row>
    <row r="6470" spans="1:4">
      <c r="A6470" s="68" t="s">
        <v>6390</v>
      </c>
      <c r="B6470" s="68" t="s">
        <v>27144</v>
      </c>
      <c r="C6470" s="68" t="s">
        <v>14</v>
      </c>
      <c r="D6470" t="str">
        <f t="shared" si="100"/>
        <v>m</v>
      </c>
    </row>
    <row r="6471" spans="1:4">
      <c r="A6471" s="68" t="s">
        <v>6391</v>
      </c>
      <c r="B6471" s="68" t="s">
        <v>27145</v>
      </c>
      <c r="C6471" s="68" t="s">
        <v>14</v>
      </c>
      <c r="D6471" t="str">
        <f t="shared" ref="D6471:D6534" si="101">LOWER(C6471)</f>
        <v>m</v>
      </c>
    </row>
    <row r="6472" spans="1:4">
      <c r="A6472" s="68" t="s">
        <v>6392</v>
      </c>
      <c r="B6472" s="68" t="s">
        <v>27145</v>
      </c>
      <c r="C6472" s="68" t="s">
        <v>14</v>
      </c>
      <c r="D6472" t="str">
        <f t="shared" si="101"/>
        <v>m</v>
      </c>
    </row>
    <row r="6473" spans="1:4">
      <c r="A6473" s="68" t="s">
        <v>6393</v>
      </c>
      <c r="B6473" s="68" t="s">
        <v>27146</v>
      </c>
      <c r="C6473" s="68" t="s">
        <v>14</v>
      </c>
      <c r="D6473" t="str">
        <f t="shared" si="101"/>
        <v>m</v>
      </c>
    </row>
    <row r="6474" spans="1:4">
      <c r="A6474" s="68" t="s">
        <v>6394</v>
      </c>
      <c r="B6474" s="68" t="s">
        <v>27146</v>
      </c>
      <c r="C6474" s="68" t="s">
        <v>14</v>
      </c>
      <c r="D6474" t="str">
        <f t="shared" si="101"/>
        <v>m</v>
      </c>
    </row>
    <row r="6475" spans="1:4">
      <c r="A6475" s="68" t="s">
        <v>6395</v>
      </c>
      <c r="B6475" s="68" t="s">
        <v>27147</v>
      </c>
      <c r="C6475" s="68" t="s">
        <v>14</v>
      </c>
      <c r="D6475" t="str">
        <f t="shared" si="101"/>
        <v>m</v>
      </c>
    </row>
    <row r="6476" spans="1:4">
      <c r="A6476" s="68" t="s">
        <v>6396</v>
      </c>
      <c r="B6476" s="68" t="s">
        <v>27147</v>
      </c>
      <c r="C6476" s="68" t="s">
        <v>14</v>
      </c>
      <c r="D6476" t="str">
        <f t="shared" si="101"/>
        <v>m</v>
      </c>
    </row>
    <row r="6477" spans="1:4">
      <c r="A6477" s="68" t="s">
        <v>6397</v>
      </c>
      <c r="B6477" s="68" t="s">
        <v>27148</v>
      </c>
      <c r="C6477" s="68" t="s">
        <v>14</v>
      </c>
      <c r="D6477" t="str">
        <f t="shared" si="101"/>
        <v>m</v>
      </c>
    </row>
    <row r="6478" spans="1:4">
      <c r="A6478" s="68" t="s">
        <v>6398</v>
      </c>
      <c r="B6478" s="68" t="s">
        <v>27148</v>
      </c>
      <c r="C6478" s="68" t="s">
        <v>14</v>
      </c>
      <c r="D6478" t="str">
        <f t="shared" si="101"/>
        <v>m</v>
      </c>
    </row>
    <row r="6479" spans="1:4">
      <c r="A6479" s="68" t="s">
        <v>6399</v>
      </c>
      <c r="B6479" s="68" t="s">
        <v>27149</v>
      </c>
      <c r="C6479" s="68" t="s">
        <v>14</v>
      </c>
      <c r="D6479" t="str">
        <f t="shared" si="101"/>
        <v>m</v>
      </c>
    </row>
    <row r="6480" spans="1:4">
      <c r="A6480" s="68" t="s">
        <v>6400</v>
      </c>
      <c r="B6480" s="68" t="s">
        <v>27149</v>
      </c>
      <c r="C6480" s="68" t="s">
        <v>14</v>
      </c>
      <c r="D6480" t="str">
        <f t="shared" si="101"/>
        <v>m</v>
      </c>
    </row>
    <row r="6481" spans="1:4">
      <c r="A6481" s="68" t="s">
        <v>6401</v>
      </c>
      <c r="B6481" s="68" t="s">
        <v>27150</v>
      </c>
      <c r="C6481" s="68" t="s">
        <v>14</v>
      </c>
      <c r="D6481" t="str">
        <f t="shared" si="101"/>
        <v>m</v>
      </c>
    </row>
    <row r="6482" spans="1:4">
      <c r="A6482" s="68" t="s">
        <v>6402</v>
      </c>
      <c r="B6482" s="68" t="s">
        <v>27150</v>
      </c>
      <c r="C6482" s="68" t="s">
        <v>14</v>
      </c>
      <c r="D6482" t="str">
        <f t="shared" si="101"/>
        <v>m</v>
      </c>
    </row>
    <row r="6483" spans="1:4">
      <c r="A6483" s="68" t="s">
        <v>6403</v>
      </c>
      <c r="B6483" s="68" t="s">
        <v>27151</v>
      </c>
      <c r="C6483" s="68" t="s">
        <v>14</v>
      </c>
      <c r="D6483" t="str">
        <f t="shared" si="101"/>
        <v>m</v>
      </c>
    </row>
    <row r="6484" spans="1:4">
      <c r="A6484" s="68" t="s">
        <v>6404</v>
      </c>
      <c r="B6484" s="68" t="s">
        <v>27151</v>
      </c>
      <c r="C6484" s="68" t="s">
        <v>14</v>
      </c>
      <c r="D6484" t="str">
        <f t="shared" si="101"/>
        <v>m</v>
      </c>
    </row>
    <row r="6485" spans="1:4">
      <c r="A6485" s="68" t="s">
        <v>6405</v>
      </c>
      <c r="B6485" s="68" t="s">
        <v>27152</v>
      </c>
      <c r="C6485" s="68" t="s">
        <v>14</v>
      </c>
      <c r="D6485" t="str">
        <f t="shared" si="101"/>
        <v>m</v>
      </c>
    </row>
    <row r="6486" spans="1:4">
      <c r="A6486" s="68" t="s">
        <v>6406</v>
      </c>
      <c r="B6486" s="68" t="s">
        <v>27152</v>
      </c>
      <c r="C6486" s="68" t="s">
        <v>14</v>
      </c>
      <c r="D6486" t="str">
        <f t="shared" si="101"/>
        <v>m</v>
      </c>
    </row>
    <row r="6487" spans="1:4">
      <c r="A6487" s="68" t="s">
        <v>6407</v>
      </c>
      <c r="B6487" s="68" t="s">
        <v>27153</v>
      </c>
      <c r="C6487" s="68" t="s">
        <v>14</v>
      </c>
      <c r="D6487" t="str">
        <f t="shared" si="101"/>
        <v>m</v>
      </c>
    </row>
    <row r="6488" spans="1:4">
      <c r="A6488" s="68" t="s">
        <v>6408</v>
      </c>
      <c r="B6488" s="68" t="s">
        <v>27153</v>
      </c>
      <c r="C6488" s="68" t="s">
        <v>14</v>
      </c>
      <c r="D6488" t="str">
        <f t="shared" si="101"/>
        <v>m</v>
      </c>
    </row>
    <row r="6489" spans="1:4">
      <c r="A6489" s="68" t="s">
        <v>6409</v>
      </c>
      <c r="B6489" s="68" t="s">
        <v>27154</v>
      </c>
      <c r="C6489" s="68" t="s">
        <v>14</v>
      </c>
      <c r="D6489" t="str">
        <f t="shared" si="101"/>
        <v>m</v>
      </c>
    </row>
    <row r="6490" spans="1:4">
      <c r="A6490" s="68" t="s">
        <v>6410</v>
      </c>
      <c r="B6490" s="68" t="s">
        <v>27154</v>
      </c>
      <c r="C6490" s="68" t="s">
        <v>14</v>
      </c>
      <c r="D6490" t="str">
        <f t="shared" si="101"/>
        <v>m</v>
      </c>
    </row>
    <row r="6491" spans="1:4">
      <c r="A6491" s="68" t="s">
        <v>6411</v>
      </c>
      <c r="B6491" s="68" t="s">
        <v>27155</v>
      </c>
      <c r="C6491" s="68" t="s">
        <v>14</v>
      </c>
      <c r="D6491" t="str">
        <f t="shared" si="101"/>
        <v>m</v>
      </c>
    </row>
    <row r="6492" spans="1:4">
      <c r="A6492" s="68" t="s">
        <v>6412</v>
      </c>
      <c r="B6492" s="68" t="s">
        <v>27155</v>
      </c>
      <c r="C6492" s="68" t="s">
        <v>14</v>
      </c>
      <c r="D6492" t="str">
        <f t="shared" si="101"/>
        <v>m</v>
      </c>
    </row>
    <row r="6493" spans="1:4">
      <c r="A6493" s="68" t="s">
        <v>6413</v>
      </c>
      <c r="B6493" s="68" t="s">
        <v>27156</v>
      </c>
      <c r="C6493" s="68" t="s">
        <v>14</v>
      </c>
      <c r="D6493" t="str">
        <f t="shared" si="101"/>
        <v>m</v>
      </c>
    </row>
    <row r="6494" spans="1:4">
      <c r="A6494" s="68" t="s">
        <v>6414</v>
      </c>
      <c r="B6494" s="68" t="s">
        <v>27156</v>
      </c>
      <c r="C6494" s="68" t="s">
        <v>14</v>
      </c>
      <c r="D6494" t="str">
        <f t="shared" si="101"/>
        <v>m</v>
      </c>
    </row>
    <row r="6495" spans="1:4">
      <c r="A6495" s="68" t="s">
        <v>6415</v>
      </c>
      <c r="B6495" s="68" t="s">
        <v>27157</v>
      </c>
      <c r="C6495" s="68" t="s">
        <v>14</v>
      </c>
      <c r="D6495" t="str">
        <f t="shared" si="101"/>
        <v>m</v>
      </c>
    </row>
    <row r="6496" spans="1:4">
      <c r="A6496" s="68" t="s">
        <v>6416</v>
      </c>
      <c r="B6496" s="68" t="s">
        <v>27157</v>
      </c>
      <c r="C6496" s="68" t="s">
        <v>14</v>
      </c>
      <c r="D6496" t="str">
        <f t="shared" si="101"/>
        <v>m</v>
      </c>
    </row>
    <row r="6497" spans="1:4">
      <c r="A6497" s="68" t="s">
        <v>6417</v>
      </c>
      <c r="B6497" s="68" t="s">
        <v>27158</v>
      </c>
      <c r="C6497" s="68" t="s">
        <v>14</v>
      </c>
      <c r="D6497" t="str">
        <f t="shared" si="101"/>
        <v>m</v>
      </c>
    </row>
    <row r="6498" spans="1:4">
      <c r="A6498" s="68" t="s">
        <v>6418</v>
      </c>
      <c r="B6498" s="68" t="s">
        <v>27158</v>
      </c>
      <c r="C6498" s="68" t="s">
        <v>14</v>
      </c>
      <c r="D6498" t="str">
        <f t="shared" si="101"/>
        <v>m</v>
      </c>
    </row>
    <row r="6499" spans="1:4">
      <c r="A6499" s="68" t="s">
        <v>6419</v>
      </c>
      <c r="B6499" s="68" t="s">
        <v>27159</v>
      </c>
      <c r="C6499" s="68" t="s">
        <v>14</v>
      </c>
      <c r="D6499" t="str">
        <f t="shared" si="101"/>
        <v>m</v>
      </c>
    </row>
    <row r="6500" spans="1:4">
      <c r="A6500" s="68" t="s">
        <v>6420</v>
      </c>
      <c r="B6500" s="68" t="s">
        <v>27159</v>
      </c>
      <c r="C6500" s="68" t="s">
        <v>14</v>
      </c>
      <c r="D6500" t="str">
        <f t="shared" si="101"/>
        <v>m</v>
      </c>
    </row>
    <row r="6501" spans="1:4">
      <c r="A6501" s="68" t="s">
        <v>6421</v>
      </c>
      <c r="B6501" s="68" t="s">
        <v>27160</v>
      </c>
      <c r="C6501" s="68" t="s">
        <v>14</v>
      </c>
      <c r="D6501" t="str">
        <f t="shared" si="101"/>
        <v>m</v>
      </c>
    </row>
    <row r="6502" spans="1:4">
      <c r="A6502" s="68" t="s">
        <v>6422</v>
      </c>
      <c r="B6502" s="68" t="s">
        <v>27160</v>
      </c>
      <c r="C6502" s="68" t="s">
        <v>14</v>
      </c>
      <c r="D6502" t="str">
        <f t="shared" si="101"/>
        <v>m</v>
      </c>
    </row>
    <row r="6503" spans="1:4">
      <c r="A6503" s="68" t="s">
        <v>6423</v>
      </c>
      <c r="B6503" s="68" t="s">
        <v>27161</v>
      </c>
      <c r="C6503" s="68" t="s">
        <v>14</v>
      </c>
      <c r="D6503" t="str">
        <f t="shared" si="101"/>
        <v>m</v>
      </c>
    </row>
    <row r="6504" spans="1:4">
      <c r="A6504" s="68" t="s">
        <v>6424</v>
      </c>
      <c r="B6504" s="68" t="s">
        <v>27161</v>
      </c>
      <c r="C6504" s="68" t="s">
        <v>14</v>
      </c>
      <c r="D6504" t="str">
        <f t="shared" si="101"/>
        <v>m</v>
      </c>
    </row>
    <row r="6505" spans="1:4">
      <c r="A6505" s="68" t="s">
        <v>6425</v>
      </c>
      <c r="B6505" s="68" t="s">
        <v>27162</v>
      </c>
      <c r="C6505" s="68" t="s">
        <v>14</v>
      </c>
      <c r="D6505" t="str">
        <f t="shared" si="101"/>
        <v>m</v>
      </c>
    </row>
    <row r="6506" spans="1:4">
      <c r="A6506" s="68" t="s">
        <v>6426</v>
      </c>
      <c r="B6506" s="68" t="s">
        <v>27162</v>
      </c>
      <c r="C6506" s="68" t="s">
        <v>14</v>
      </c>
      <c r="D6506" t="str">
        <f t="shared" si="101"/>
        <v>m</v>
      </c>
    </row>
    <row r="6507" spans="1:4">
      <c r="A6507" s="68" t="s">
        <v>6427</v>
      </c>
      <c r="B6507" s="68" t="s">
        <v>27163</v>
      </c>
      <c r="C6507" s="68" t="s">
        <v>14</v>
      </c>
      <c r="D6507" t="str">
        <f t="shared" si="101"/>
        <v>m</v>
      </c>
    </row>
    <row r="6508" spans="1:4">
      <c r="A6508" s="68" t="s">
        <v>6428</v>
      </c>
      <c r="B6508" s="68" t="s">
        <v>27163</v>
      </c>
      <c r="C6508" s="68" t="s">
        <v>14</v>
      </c>
      <c r="D6508" t="str">
        <f t="shared" si="101"/>
        <v>m</v>
      </c>
    </row>
    <row r="6509" spans="1:4">
      <c r="A6509" s="68" t="s">
        <v>6429</v>
      </c>
      <c r="B6509" s="68" t="s">
        <v>27164</v>
      </c>
      <c r="C6509" s="68" t="s">
        <v>14</v>
      </c>
      <c r="D6509" t="str">
        <f t="shared" si="101"/>
        <v>m</v>
      </c>
    </row>
    <row r="6510" spans="1:4">
      <c r="A6510" s="68" t="s">
        <v>6430</v>
      </c>
      <c r="B6510" s="68" t="s">
        <v>27164</v>
      </c>
      <c r="C6510" s="68" t="s">
        <v>14</v>
      </c>
      <c r="D6510" t="str">
        <f t="shared" si="101"/>
        <v>m</v>
      </c>
    </row>
    <row r="6511" spans="1:4">
      <c r="A6511" s="68" t="s">
        <v>6431</v>
      </c>
      <c r="B6511" s="68" t="s">
        <v>27165</v>
      </c>
      <c r="C6511" s="68" t="s">
        <v>14</v>
      </c>
      <c r="D6511" t="str">
        <f t="shared" si="101"/>
        <v>m</v>
      </c>
    </row>
    <row r="6512" spans="1:4">
      <c r="A6512" s="68" t="s">
        <v>6432</v>
      </c>
      <c r="B6512" s="68" t="s">
        <v>27165</v>
      </c>
      <c r="C6512" s="68" t="s">
        <v>14</v>
      </c>
      <c r="D6512" t="str">
        <f t="shared" si="101"/>
        <v>m</v>
      </c>
    </row>
    <row r="6513" spans="1:4">
      <c r="A6513" s="68" t="s">
        <v>6433</v>
      </c>
      <c r="B6513" s="68" t="s">
        <v>27166</v>
      </c>
      <c r="C6513" s="68" t="s">
        <v>14</v>
      </c>
      <c r="D6513" t="str">
        <f t="shared" si="101"/>
        <v>m</v>
      </c>
    </row>
    <row r="6514" spans="1:4">
      <c r="A6514" s="68" t="s">
        <v>6434</v>
      </c>
      <c r="B6514" s="68" t="s">
        <v>27166</v>
      </c>
      <c r="C6514" s="68" t="s">
        <v>14</v>
      </c>
      <c r="D6514" t="str">
        <f t="shared" si="101"/>
        <v>m</v>
      </c>
    </row>
    <row r="6515" spans="1:4">
      <c r="A6515" s="68" t="s">
        <v>6435</v>
      </c>
      <c r="B6515" s="68" t="s">
        <v>27167</v>
      </c>
      <c r="C6515" s="68" t="s">
        <v>14</v>
      </c>
      <c r="D6515" t="str">
        <f t="shared" si="101"/>
        <v>m</v>
      </c>
    </row>
    <row r="6516" spans="1:4">
      <c r="A6516" s="68" t="s">
        <v>6436</v>
      </c>
      <c r="B6516" s="68" t="s">
        <v>27167</v>
      </c>
      <c r="C6516" s="68" t="s">
        <v>14</v>
      </c>
      <c r="D6516" t="str">
        <f t="shared" si="101"/>
        <v>m</v>
      </c>
    </row>
    <row r="6517" spans="1:4">
      <c r="A6517" s="68" t="s">
        <v>6437</v>
      </c>
      <c r="B6517" s="68" t="s">
        <v>27168</v>
      </c>
      <c r="C6517" s="68" t="s">
        <v>14</v>
      </c>
      <c r="D6517" t="str">
        <f t="shared" si="101"/>
        <v>m</v>
      </c>
    </row>
    <row r="6518" spans="1:4">
      <c r="A6518" s="68" t="s">
        <v>6438</v>
      </c>
      <c r="B6518" s="68" t="s">
        <v>27168</v>
      </c>
      <c r="C6518" s="68" t="s">
        <v>14</v>
      </c>
      <c r="D6518" t="str">
        <f t="shared" si="101"/>
        <v>m</v>
      </c>
    </row>
    <row r="6519" spans="1:4">
      <c r="A6519" s="68" t="s">
        <v>6439</v>
      </c>
      <c r="B6519" s="68" t="s">
        <v>27169</v>
      </c>
      <c r="C6519" s="68" t="s">
        <v>14</v>
      </c>
      <c r="D6519" t="str">
        <f t="shared" si="101"/>
        <v>m</v>
      </c>
    </row>
    <row r="6520" spans="1:4">
      <c r="A6520" s="68" t="s">
        <v>6440</v>
      </c>
      <c r="B6520" s="68" t="s">
        <v>27169</v>
      </c>
      <c r="C6520" s="68" t="s">
        <v>14</v>
      </c>
      <c r="D6520" t="str">
        <f t="shared" si="101"/>
        <v>m</v>
      </c>
    </row>
    <row r="6521" spans="1:4">
      <c r="A6521" s="68" t="s">
        <v>6441</v>
      </c>
      <c r="B6521" s="68" t="s">
        <v>27170</v>
      </c>
      <c r="C6521" s="68" t="s">
        <v>14</v>
      </c>
      <c r="D6521" t="str">
        <f t="shared" si="101"/>
        <v>m</v>
      </c>
    </row>
    <row r="6522" spans="1:4">
      <c r="A6522" s="68" t="s">
        <v>6442</v>
      </c>
      <c r="B6522" s="68" t="s">
        <v>27170</v>
      </c>
      <c r="C6522" s="68" t="s">
        <v>14</v>
      </c>
      <c r="D6522" t="str">
        <f t="shared" si="101"/>
        <v>m</v>
      </c>
    </row>
    <row r="6523" spans="1:4">
      <c r="A6523" s="68" t="s">
        <v>6443</v>
      </c>
      <c r="B6523" s="68" t="s">
        <v>27171</v>
      </c>
      <c r="C6523" s="68" t="s">
        <v>14</v>
      </c>
      <c r="D6523" t="str">
        <f t="shared" si="101"/>
        <v>m</v>
      </c>
    </row>
    <row r="6524" spans="1:4">
      <c r="A6524" s="68" t="s">
        <v>6444</v>
      </c>
      <c r="B6524" s="68" t="s">
        <v>27171</v>
      </c>
      <c r="C6524" s="68" t="s">
        <v>14</v>
      </c>
      <c r="D6524" t="str">
        <f t="shared" si="101"/>
        <v>m</v>
      </c>
    </row>
    <row r="6525" spans="1:4">
      <c r="A6525" s="68" t="s">
        <v>6445</v>
      </c>
      <c r="B6525" s="68" t="s">
        <v>27172</v>
      </c>
      <c r="C6525" s="68" t="s">
        <v>14</v>
      </c>
      <c r="D6525" t="str">
        <f t="shared" si="101"/>
        <v>m</v>
      </c>
    </row>
    <row r="6526" spans="1:4">
      <c r="A6526" s="68" t="s">
        <v>6446</v>
      </c>
      <c r="B6526" s="68" t="s">
        <v>27172</v>
      </c>
      <c r="C6526" s="68" t="s">
        <v>14</v>
      </c>
      <c r="D6526" t="str">
        <f t="shared" si="101"/>
        <v>m</v>
      </c>
    </row>
    <row r="6527" spans="1:4">
      <c r="A6527" s="68" t="s">
        <v>6447</v>
      </c>
      <c r="B6527" s="68" t="s">
        <v>27173</v>
      </c>
      <c r="C6527" s="68" t="s">
        <v>14</v>
      </c>
      <c r="D6527" t="str">
        <f t="shared" si="101"/>
        <v>m</v>
      </c>
    </row>
    <row r="6528" spans="1:4">
      <c r="A6528" s="68" t="s">
        <v>6448</v>
      </c>
      <c r="B6528" s="68" t="s">
        <v>27173</v>
      </c>
      <c r="C6528" s="68" t="s">
        <v>14</v>
      </c>
      <c r="D6528" t="str">
        <f t="shared" si="101"/>
        <v>m</v>
      </c>
    </row>
    <row r="6529" spans="1:4">
      <c r="A6529" s="68" t="s">
        <v>6449</v>
      </c>
      <c r="B6529" s="68" t="s">
        <v>27174</v>
      </c>
      <c r="C6529" s="68" t="s">
        <v>14</v>
      </c>
      <c r="D6529" t="str">
        <f t="shared" si="101"/>
        <v>m</v>
      </c>
    </row>
    <row r="6530" spans="1:4">
      <c r="A6530" s="68" t="s">
        <v>6450</v>
      </c>
      <c r="B6530" s="68" t="s">
        <v>27174</v>
      </c>
      <c r="C6530" s="68" t="s">
        <v>14</v>
      </c>
      <c r="D6530" t="str">
        <f t="shared" si="101"/>
        <v>m</v>
      </c>
    </row>
    <row r="6531" spans="1:4">
      <c r="A6531" s="68" t="s">
        <v>6451</v>
      </c>
      <c r="B6531" s="68" t="s">
        <v>27175</v>
      </c>
      <c r="C6531" s="68" t="s">
        <v>14</v>
      </c>
      <c r="D6531" t="str">
        <f t="shared" si="101"/>
        <v>m</v>
      </c>
    </row>
    <row r="6532" spans="1:4">
      <c r="A6532" s="68" t="s">
        <v>6452</v>
      </c>
      <c r="B6532" s="68" t="s">
        <v>27175</v>
      </c>
      <c r="C6532" s="68" t="s">
        <v>14</v>
      </c>
      <c r="D6532" t="str">
        <f t="shared" si="101"/>
        <v>m</v>
      </c>
    </row>
    <row r="6533" spans="1:4">
      <c r="A6533" s="68" t="s">
        <v>6453</v>
      </c>
      <c r="B6533" s="68" t="s">
        <v>27176</v>
      </c>
      <c r="C6533" s="68" t="s">
        <v>14</v>
      </c>
      <c r="D6533" t="str">
        <f t="shared" si="101"/>
        <v>m</v>
      </c>
    </row>
    <row r="6534" spans="1:4">
      <c r="A6534" s="68" t="s">
        <v>6454</v>
      </c>
      <c r="B6534" s="68" t="s">
        <v>27176</v>
      </c>
      <c r="C6534" s="68" t="s">
        <v>14</v>
      </c>
      <c r="D6534" t="str">
        <f t="shared" si="101"/>
        <v>m</v>
      </c>
    </row>
    <row r="6535" spans="1:4">
      <c r="A6535" s="68" t="s">
        <v>6455</v>
      </c>
      <c r="B6535" s="68" t="s">
        <v>27177</v>
      </c>
      <c r="C6535" s="68" t="s">
        <v>14</v>
      </c>
      <c r="D6535" t="str">
        <f t="shared" ref="D6535:D6598" si="102">LOWER(C6535)</f>
        <v>m</v>
      </c>
    </row>
    <row r="6536" spans="1:4">
      <c r="A6536" s="68" t="s">
        <v>6456</v>
      </c>
      <c r="B6536" s="68" t="s">
        <v>27177</v>
      </c>
      <c r="C6536" s="68" t="s">
        <v>14</v>
      </c>
      <c r="D6536" t="str">
        <f t="shared" si="102"/>
        <v>m</v>
      </c>
    </row>
    <row r="6537" spans="1:4">
      <c r="A6537" s="68" t="s">
        <v>6457</v>
      </c>
      <c r="B6537" s="68" t="s">
        <v>27178</v>
      </c>
      <c r="C6537" s="68" t="s">
        <v>14</v>
      </c>
      <c r="D6537" t="str">
        <f t="shared" si="102"/>
        <v>m</v>
      </c>
    </row>
    <row r="6538" spans="1:4">
      <c r="A6538" s="68" t="s">
        <v>6458</v>
      </c>
      <c r="B6538" s="68" t="s">
        <v>27178</v>
      </c>
      <c r="C6538" s="68" t="s">
        <v>14</v>
      </c>
      <c r="D6538" t="str">
        <f t="shared" si="102"/>
        <v>m</v>
      </c>
    </row>
    <row r="6539" spans="1:4">
      <c r="A6539" s="68" t="s">
        <v>6459</v>
      </c>
      <c r="B6539" s="68" t="s">
        <v>27179</v>
      </c>
      <c r="C6539" s="68" t="s">
        <v>16</v>
      </c>
      <c r="D6539" t="str">
        <f t="shared" si="102"/>
        <v>m3</v>
      </c>
    </row>
    <row r="6540" spans="1:4">
      <c r="A6540" s="68" t="s">
        <v>6460</v>
      </c>
      <c r="B6540" s="68" t="s">
        <v>27179</v>
      </c>
      <c r="C6540" s="68" t="s">
        <v>16</v>
      </c>
      <c r="D6540" t="str">
        <f t="shared" si="102"/>
        <v>m3</v>
      </c>
    </row>
    <row r="6541" spans="1:4">
      <c r="A6541" s="68" t="s">
        <v>6461</v>
      </c>
      <c r="B6541" s="68" t="s">
        <v>27180</v>
      </c>
      <c r="C6541" s="68" t="s">
        <v>16</v>
      </c>
      <c r="D6541" t="str">
        <f t="shared" si="102"/>
        <v>m3</v>
      </c>
    </row>
    <row r="6542" spans="1:4">
      <c r="A6542" s="68" t="s">
        <v>6462</v>
      </c>
      <c r="B6542" s="68" t="s">
        <v>27180</v>
      </c>
      <c r="C6542" s="68" t="s">
        <v>16</v>
      </c>
      <c r="D6542" t="str">
        <f t="shared" si="102"/>
        <v>m3</v>
      </c>
    </row>
    <row r="6543" spans="1:4">
      <c r="A6543" s="68" t="s">
        <v>6463</v>
      </c>
      <c r="B6543" s="68" t="s">
        <v>27181</v>
      </c>
      <c r="C6543" s="68" t="s">
        <v>16</v>
      </c>
      <c r="D6543" t="str">
        <f t="shared" si="102"/>
        <v>m3</v>
      </c>
    </row>
    <row r="6544" spans="1:4">
      <c r="A6544" s="68" t="s">
        <v>6464</v>
      </c>
      <c r="B6544" s="68" t="s">
        <v>27181</v>
      </c>
      <c r="C6544" s="68" t="s">
        <v>16</v>
      </c>
      <c r="D6544" t="str">
        <f t="shared" si="102"/>
        <v>m3</v>
      </c>
    </row>
    <row r="6545" spans="1:4">
      <c r="A6545" s="68" t="s">
        <v>6465</v>
      </c>
      <c r="B6545" s="68" t="s">
        <v>27182</v>
      </c>
      <c r="C6545" s="68" t="s">
        <v>16</v>
      </c>
      <c r="D6545" t="str">
        <f t="shared" si="102"/>
        <v>m3</v>
      </c>
    </row>
    <row r="6546" spans="1:4">
      <c r="A6546" s="68" t="s">
        <v>6466</v>
      </c>
      <c r="B6546" s="68" t="s">
        <v>27182</v>
      </c>
      <c r="C6546" s="68" t="s">
        <v>16</v>
      </c>
      <c r="D6546" t="str">
        <f t="shared" si="102"/>
        <v>m3</v>
      </c>
    </row>
    <row r="6547" spans="1:4">
      <c r="A6547" s="68" t="s">
        <v>6467</v>
      </c>
      <c r="B6547" s="68" t="s">
        <v>27183</v>
      </c>
      <c r="C6547" s="68" t="s">
        <v>16</v>
      </c>
      <c r="D6547" t="str">
        <f t="shared" si="102"/>
        <v>m3</v>
      </c>
    </row>
    <row r="6548" spans="1:4">
      <c r="A6548" s="68" t="s">
        <v>6468</v>
      </c>
      <c r="B6548" s="68" t="s">
        <v>27183</v>
      </c>
      <c r="C6548" s="68" t="s">
        <v>16</v>
      </c>
      <c r="D6548" t="str">
        <f t="shared" si="102"/>
        <v>m3</v>
      </c>
    </row>
    <row r="6549" spans="1:4">
      <c r="A6549" s="68" t="s">
        <v>6469</v>
      </c>
      <c r="B6549" s="68" t="s">
        <v>27184</v>
      </c>
      <c r="C6549" s="68" t="s">
        <v>16</v>
      </c>
      <c r="D6549" t="str">
        <f t="shared" si="102"/>
        <v>m3</v>
      </c>
    </row>
    <row r="6550" spans="1:4">
      <c r="A6550" s="68" t="s">
        <v>6470</v>
      </c>
      <c r="B6550" s="68" t="s">
        <v>27184</v>
      </c>
      <c r="C6550" s="68" t="s">
        <v>16</v>
      </c>
      <c r="D6550" t="str">
        <f t="shared" si="102"/>
        <v>m3</v>
      </c>
    </row>
    <row r="6551" spans="1:4">
      <c r="A6551" s="68" t="s">
        <v>6471</v>
      </c>
      <c r="B6551" s="68" t="s">
        <v>27185</v>
      </c>
      <c r="C6551" s="68" t="s">
        <v>16</v>
      </c>
      <c r="D6551" t="str">
        <f t="shared" si="102"/>
        <v>m3</v>
      </c>
    </row>
    <row r="6552" spans="1:4">
      <c r="A6552" s="68" t="s">
        <v>6472</v>
      </c>
      <c r="B6552" s="68" t="s">
        <v>27185</v>
      </c>
      <c r="C6552" s="68" t="s">
        <v>16</v>
      </c>
      <c r="D6552" t="str">
        <f t="shared" si="102"/>
        <v>m3</v>
      </c>
    </row>
    <row r="6553" spans="1:4">
      <c r="A6553" s="68" t="s">
        <v>6473</v>
      </c>
      <c r="B6553" s="68" t="s">
        <v>27186</v>
      </c>
      <c r="C6553" s="68" t="s">
        <v>13</v>
      </c>
      <c r="D6553" t="str">
        <f t="shared" si="102"/>
        <v>m2</v>
      </c>
    </row>
    <row r="6554" spans="1:4">
      <c r="A6554" s="68" t="s">
        <v>6474</v>
      </c>
      <c r="B6554" s="68" t="s">
        <v>27186</v>
      </c>
      <c r="C6554" s="68" t="s">
        <v>13</v>
      </c>
      <c r="D6554" t="str">
        <f t="shared" si="102"/>
        <v>m2</v>
      </c>
    </row>
    <row r="6555" spans="1:4">
      <c r="A6555" s="68" t="s">
        <v>6475</v>
      </c>
      <c r="B6555" s="68" t="s">
        <v>27187</v>
      </c>
      <c r="C6555" s="68" t="s">
        <v>13</v>
      </c>
      <c r="D6555" t="str">
        <f t="shared" si="102"/>
        <v>m2</v>
      </c>
    </row>
    <row r="6556" spans="1:4">
      <c r="A6556" s="68" t="s">
        <v>6476</v>
      </c>
      <c r="B6556" s="68" t="s">
        <v>27187</v>
      </c>
      <c r="C6556" s="68" t="s">
        <v>13</v>
      </c>
      <c r="D6556" t="str">
        <f t="shared" si="102"/>
        <v>m2</v>
      </c>
    </row>
    <row r="6557" spans="1:4">
      <c r="A6557" s="68" t="s">
        <v>6477</v>
      </c>
      <c r="B6557" s="68" t="s">
        <v>27188</v>
      </c>
      <c r="C6557" s="68" t="s">
        <v>16</v>
      </c>
      <c r="D6557" t="str">
        <f t="shared" si="102"/>
        <v>m3</v>
      </c>
    </row>
    <row r="6558" spans="1:4">
      <c r="A6558" s="68" t="s">
        <v>6478</v>
      </c>
      <c r="B6558" s="68" t="s">
        <v>27188</v>
      </c>
      <c r="C6558" s="68" t="s">
        <v>16</v>
      </c>
      <c r="D6558" t="str">
        <f t="shared" si="102"/>
        <v>m3</v>
      </c>
    </row>
    <row r="6559" spans="1:4">
      <c r="A6559" s="68" t="s">
        <v>6479</v>
      </c>
      <c r="B6559" s="68" t="s">
        <v>27189</v>
      </c>
      <c r="C6559" s="68" t="s">
        <v>16</v>
      </c>
      <c r="D6559" t="str">
        <f t="shared" si="102"/>
        <v>m3</v>
      </c>
    </row>
    <row r="6560" spans="1:4">
      <c r="A6560" s="68" t="s">
        <v>6480</v>
      </c>
      <c r="B6560" s="68" t="s">
        <v>27189</v>
      </c>
      <c r="C6560" s="68" t="s">
        <v>16</v>
      </c>
      <c r="D6560" t="str">
        <f t="shared" si="102"/>
        <v>m3</v>
      </c>
    </row>
    <row r="6561" spans="1:4">
      <c r="A6561" s="68" t="s">
        <v>6481</v>
      </c>
      <c r="B6561" s="68" t="s">
        <v>27190</v>
      </c>
      <c r="C6561" s="68" t="s">
        <v>16</v>
      </c>
      <c r="D6561" t="str">
        <f t="shared" si="102"/>
        <v>m3</v>
      </c>
    </row>
    <row r="6562" spans="1:4">
      <c r="A6562" s="68" t="s">
        <v>6482</v>
      </c>
      <c r="B6562" s="68" t="s">
        <v>27190</v>
      </c>
      <c r="C6562" s="68" t="s">
        <v>16</v>
      </c>
      <c r="D6562" t="str">
        <f t="shared" si="102"/>
        <v>m3</v>
      </c>
    </row>
    <row r="6563" spans="1:4">
      <c r="A6563" s="68" t="s">
        <v>6483</v>
      </c>
      <c r="B6563" s="68" t="s">
        <v>27191</v>
      </c>
      <c r="C6563" s="68" t="s">
        <v>13</v>
      </c>
      <c r="D6563" t="str">
        <f t="shared" si="102"/>
        <v>m2</v>
      </c>
    </row>
    <row r="6564" spans="1:4">
      <c r="A6564" s="68" t="s">
        <v>6484</v>
      </c>
      <c r="B6564" s="68" t="s">
        <v>27191</v>
      </c>
      <c r="C6564" s="68" t="s">
        <v>13</v>
      </c>
      <c r="D6564" t="str">
        <f t="shared" si="102"/>
        <v>m2</v>
      </c>
    </row>
    <row r="6565" spans="1:4">
      <c r="A6565" s="68" t="s">
        <v>6485</v>
      </c>
      <c r="B6565" s="68" t="s">
        <v>27192</v>
      </c>
      <c r="C6565" s="68" t="s">
        <v>13</v>
      </c>
      <c r="D6565" t="str">
        <f t="shared" si="102"/>
        <v>m2</v>
      </c>
    </row>
    <row r="6566" spans="1:4">
      <c r="A6566" s="68" t="s">
        <v>6486</v>
      </c>
      <c r="B6566" s="68" t="s">
        <v>27192</v>
      </c>
      <c r="C6566" s="68" t="s">
        <v>13</v>
      </c>
      <c r="D6566" t="str">
        <f t="shared" si="102"/>
        <v>m2</v>
      </c>
    </row>
    <row r="6567" spans="1:4">
      <c r="A6567" s="68" t="s">
        <v>6487</v>
      </c>
      <c r="B6567" s="68" t="s">
        <v>27193</v>
      </c>
      <c r="C6567" s="68" t="s">
        <v>14</v>
      </c>
      <c r="D6567" t="str">
        <f t="shared" si="102"/>
        <v>m</v>
      </c>
    </row>
    <row r="6568" spans="1:4">
      <c r="A6568" s="68" t="s">
        <v>6488</v>
      </c>
      <c r="B6568" s="68" t="s">
        <v>27193</v>
      </c>
      <c r="C6568" s="68" t="s">
        <v>14</v>
      </c>
      <c r="D6568" t="str">
        <f t="shared" si="102"/>
        <v>m</v>
      </c>
    </row>
    <row r="6569" spans="1:4">
      <c r="A6569" s="68" t="s">
        <v>6489</v>
      </c>
      <c r="B6569" s="68" t="s">
        <v>27194</v>
      </c>
      <c r="C6569" s="68" t="s">
        <v>14</v>
      </c>
      <c r="D6569" t="str">
        <f t="shared" si="102"/>
        <v>m</v>
      </c>
    </row>
    <row r="6570" spans="1:4">
      <c r="A6570" s="68" t="s">
        <v>6490</v>
      </c>
      <c r="B6570" s="68" t="s">
        <v>27194</v>
      </c>
      <c r="C6570" s="68" t="s">
        <v>14</v>
      </c>
      <c r="D6570" t="str">
        <f t="shared" si="102"/>
        <v>m</v>
      </c>
    </row>
    <row r="6571" spans="1:4">
      <c r="A6571" s="68" t="s">
        <v>6491</v>
      </c>
      <c r="B6571" s="68" t="s">
        <v>27195</v>
      </c>
      <c r="C6571" s="68" t="s">
        <v>14</v>
      </c>
      <c r="D6571" t="str">
        <f t="shared" si="102"/>
        <v>m</v>
      </c>
    </row>
    <row r="6572" spans="1:4">
      <c r="A6572" s="68" t="s">
        <v>6492</v>
      </c>
      <c r="B6572" s="68" t="s">
        <v>27195</v>
      </c>
      <c r="C6572" s="68" t="s">
        <v>14</v>
      </c>
      <c r="D6572" t="str">
        <f t="shared" si="102"/>
        <v>m</v>
      </c>
    </row>
    <row r="6573" spans="1:4">
      <c r="A6573" s="68" t="s">
        <v>6493</v>
      </c>
      <c r="B6573" s="68" t="s">
        <v>27196</v>
      </c>
      <c r="C6573" s="68" t="s">
        <v>14</v>
      </c>
      <c r="D6573" t="str">
        <f t="shared" si="102"/>
        <v>m</v>
      </c>
    </row>
    <row r="6574" spans="1:4">
      <c r="A6574" s="68" t="s">
        <v>6494</v>
      </c>
      <c r="B6574" s="68" t="s">
        <v>27196</v>
      </c>
      <c r="C6574" s="68" t="s">
        <v>14</v>
      </c>
      <c r="D6574" t="str">
        <f t="shared" si="102"/>
        <v>m</v>
      </c>
    </row>
    <row r="6575" spans="1:4">
      <c r="A6575" s="68" t="s">
        <v>6495</v>
      </c>
      <c r="B6575" s="68" t="s">
        <v>27197</v>
      </c>
      <c r="C6575" s="68" t="s">
        <v>14</v>
      </c>
      <c r="D6575" t="str">
        <f t="shared" si="102"/>
        <v>m</v>
      </c>
    </row>
    <row r="6576" spans="1:4">
      <c r="A6576" s="68" t="s">
        <v>6496</v>
      </c>
      <c r="B6576" s="68" t="s">
        <v>27197</v>
      </c>
      <c r="C6576" s="68" t="s">
        <v>14</v>
      </c>
      <c r="D6576" t="str">
        <f t="shared" si="102"/>
        <v>m</v>
      </c>
    </row>
    <row r="6577" spans="1:4">
      <c r="A6577" s="68" t="s">
        <v>6497</v>
      </c>
      <c r="B6577" s="68" t="s">
        <v>27198</v>
      </c>
      <c r="C6577" s="68" t="s">
        <v>14</v>
      </c>
      <c r="D6577" t="str">
        <f t="shared" si="102"/>
        <v>m</v>
      </c>
    </row>
    <row r="6578" spans="1:4">
      <c r="A6578" s="68" t="s">
        <v>6498</v>
      </c>
      <c r="B6578" s="68" t="s">
        <v>27198</v>
      </c>
      <c r="C6578" s="68" t="s">
        <v>14</v>
      </c>
      <c r="D6578" t="str">
        <f t="shared" si="102"/>
        <v>m</v>
      </c>
    </row>
    <row r="6579" spans="1:4">
      <c r="A6579" s="68" t="s">
        <v>6499</v>
      </c>
      <c r="B6579" s="68" t="s">
        <v>27199</v>
      </c>
      <c r="C6579" s="68" t="s">
        <v>14</v>
      </c>
      <c r="D6579" t="str">
        <f t="shared" si="102"/>
        <v>m</v>
      </c>
    </row>
    <row r="6580" spans="1:4">
      <c r="A6580" s="68" t="s">
        <v>6500</v>
      </c>
      <c r="B6580" s="68" t="s">
        <v>27199</v>
      </c>
      <c r="C6580" s="68" t="s">
        <v>14</v>
      </c>
      <c r="D6580" t="str">
        <f t="shared" si="102"/>
        <v>m</v>
      </c>
    </row>
    <row r="6581" spans="1:4">
      <c r="A6581" s="68" t="s">
        <v>6501</v>
      </c>
      <c r="B6581" s="68" t="s">
        <v>27200</v>
      </c>
      <c r="C6581" s="68" t="s">
        <v>14</v>
      </c>
      <c r="D6581" t="str">
        <f t="shared" si="102"/>
        <v>m</v>
      </c>
    </row>
    <row r="6582" spans="1:4">
      <c r="A6582" s="68" t="s">
        <v>6502</v>
      </c>
      <c r="B6582" s="68" t="s">
        <v>27200</v>
      </c>
      <c r="C6582" s="68" t="s">
        <v>14</v>
      </c>
      <c r="D6582" t="str">
        <f t="shared" si="102"/>
        <v>m</v>
      </c>
    </row>
    <row r="6583" spans="1:4">
      <c r="A6583" s="68" t="s">
        <v>6503</v>
      </c>
      <c r="B6583" s="68" t="s">
        <v>27201</v>
      </c>
      <c r="C6583" s="68" t="s">
        <v>14</v>
      </c>
      <c r="D6583" t="str">
        <f t="shared" si="102"/>
        <v>m</v>
      </c>
    </row>
    <row r="6584" spans="1:4">
      <c r="A6584" s="68" t="s">
        <v>6504</v>
      </c>
      <c r="B6584" s="68" t="s">
        <v>27201</v>
      </c>
      <c r="C6584" s="68" t="s">
        <v>14</v>
      </c>
      <c r="D6584" t="str">
        <f t="shared" si="102"/>
        <v>m</v>
      </c>
    </row>
    <row r="6585" spans="1:4">
      <c r="A6585" s="68" t="s">
        <v>6505</v>
      </c>
      <c r="B6585" s="68" t="s">
        <v>27202</v>
      </c>
      <c r="C6585" s="68" t="s">
        <v>16</v>
      </c>
      <c r="D6585" t="str">
        <f t="shared" si="102"/>
        <v>m3</v>
      </c>
    </row>
    <row r="6586" spans="1:4">
      <c r="A6586" s="68" t="s">
        <v>6506</v>
      </c>
      <c r="B6586" s="68" t="s">
        <v>27202</v>
      </c>
      <c r="C6586" s="68" t="s">
        <v>16</v>
      </c>
      <c r="D6586" t="str">
        <f t="shared" si="102"/>
        <v>m3</v>
      </c>
    </row>
    <row r="6587" spans="1:4">
      <c r="A6587" s="68" t="s">
        <v>6507</v>
      </c>
      <c r="B6587" s="68" t="s">
        <v>27203</v>
      </c>
      <c r="C6587" s="68" t="s">
        <v>13</v>
      </c>
      <c r="D6587" t="str">
        <f t="shared" si="102"/>
        <v>m2</v>
      </c>
    </row>
    <row r="6588" spans="1:4">
      <c r="A6588" s="68" t="s">
        <v>6508</v>
      </c>
      <c r="B6588" s="68" t="s">
        <v>27203</v>
      </c>
      <c r="C6588" s="68" t="s">
        <v>13</v>
      </c>
      <c r="D6588" t="str">
        <f t="shared" si="102"/>
        <v>m2</v>
      </c>
    </row>
    <row r="6589" spans="1:4">
      <c r="A6589" s="68" t="s">
        <v>6509</v>
      </c>
      <c r="B6589" s="68" t="s">
        <v>27204</v>
      </c>
      <c r="C6589" s="68" t="s">
        <v>14</v>
      </c>
      <c r="D6589" t="str">
        <f t="shared" si="102"/>
        <v>m</v>
      </c>
    </row>
    <row r="6590" spans="1:4">
      <c r="A6590" s="68" t="s">
        <v>6510</v>
      </c>
      <c r="B6590" s="68" t="s">
        <v>27204</v>
      </c>
      <c r="C6590" s="68" t="s">
        <v>14</v>
      </c>
      <c r="D6590" t="str">
        <f t="shared" si="102"/>
        <v>m</v>
      </c>
    </row>
    <row r="6591" spans="1:4">
      <c r="A6591" s="68" t="s">
        <v>6511</v>
      </c>
      <c r="B6591" s="68" t="s">
        <v>27205</v>
      </c>
      <c r="C6591" s="68" t="s">
        <v>16</v>
      </c>
      <c r="D6591" t="str">
        <f t="shared" si="102"/>
        <v>m3</v>
      </c>
    </row>
    <row r="6592" spans="1:4">
      <c r="A6592" s="68" t="s">
        <v>6512</v>
      </c>
      <c r="B6592" s="68" t="s">
        <v>27205</v>
      </c>
      <c r="C6592" s="68" t="s">
        <v>16</v>
      </c>
      <c r="D6592" t="str">
        <f t="shared" si="102"/>
        <v>m3</v>
      </c>
    </row>
    <row r="6593" spans="1:4">
      <c r="A6593" s="68" t="s">
        <v>6513</v>
      </c>
      <c r="B6593" s="68" t="s">
        <v>27206</v>
      </c>
      <c r="C6593" s="68" t="s">
        <v>16</v>
      </c>
      <c r="D6593" t="str">
        <f t="shared" si="102"/>
        <v>m3</v>
      </c>
    </row>
    <row r="6594" spans="1:4">
      <c r="A6594" s="68" t="s">
        <v>6514</v>
      </c>
      <c r="B6594" s="68" t="s">
        <v>27206</v>
      </c>
      <c r="C6594" s="68" t="s">
        <v>16</v>
      </c>
      <c r="D6594" t="str">
        <f t="shared" si="102"/>
        <v>m3</v>
      </c>
    </row>
    <row r="6595" spans="1:4">
      <c r="A6595" s="68" t="s">
        <v>6515</v>
      </c>
      <c r="B6595" s="68" t="s">
        <v>27207</v>
      </c>
      <c r="C6595" s="68" t="s">
        <v>16</v>
      </c>
      <c r="D6595" t="str">
        <f t="shared" si="102"/>
        <v>m3</v>
      </c>
    </row>
    <row r="6596" spans="1:4">
      <c r="A6596" s="68" t="s">
        <v>6516</v>
      </c>
      <c r="B6596" s="68" t="s">
        <v>27207</v>
      </c>
      <c r="C6596" s="68" t="s">
        <v>16</v>
      </c>
      <c r="D6596" t="str">
        <f t="shared" si="102"/>
        <v>m3</v>
      </c>
    </row>
    <row r="6597" spans="1:4">
      <c r="A6597" s="68" t="s">
        <v>6517</v>
      </c>
      <c r="B6597" s="68" t="s">
        <v>27208</v>
      </c>
      <c r="C6597" s="68" t="s">
        <v>16</v>
      </c>
      <c r="D6597" t="str">
        <f t="shared" si="102"/>
        <v>m3</v>
      </c>
    </row>
    <row r="6598" spans="1:4">
      <c r="A6598" s="68" t="s">
        <v>6518</v>
      </c>
      <c r="B6598" s="68" t="s">
        <v>27208</v>
      </c>
      <c r="C6598" s="68" t="s">
        <v>16</v>
      </c>
      <c r="D6598" t="str">
        <f t="shared" si="102"/>
        <v>m3</v>
      </c>
    </row>
    <row r="6599" spans="1:4">
      <c r="A6599" s="68" t="s">
        <v>6519</v>
      </c>
      <c r="B6599" s="68" t="s">
        <v>27209</v>
      </c>
      <c r="C6599" s="68" t="s">
        <v>16</v>
      </c>
      <c r="D6599" t="str">
        <f t="shared" ref="D6599:D6662" si="103">LOWER(C6599)</f>
        <v>m3</v>
      </c>
    </row>
    <row r="6600" spans="1:4">
      <c r="A6600" s="837" t="s">
        <v>6520</v>
      </c>
      <c r="B6600" s="68" t="s">
        <v>27209</v>
      </c>
      <c r="C6600" s="68" t="s">
        <v>16</v>
      </c>
      <c r="D6600" t="str">
        <f t="shared" si="103"/>
        <v>m3</v>
      </c>
    </row>
    <row r="6601" spans="1:4">
      <c r="A6601" s="68" t="s">
        <v>6521</v>
      </c>
      <c r="B6601" s="68" t="s">
        <v>27210</v>
      </c>
      <c r="C6601" s="68" t="s">
        <v>16</v>
      </c>
      <c r="D6601" t="str">
        <f t="shared" si="103"/>
        <v>m3</v>
      </c>
    </row>
    <row r="6602" spans="1:4">
      <c r="A6602" s="68" t="s">
        <v>6522</v>
      </c>
      <c r="B6602" s="68" t="s">
        <v>27210</v>
      </c>
      <c r="C6602" s="68" t="s">
        <v>16</v>
      </c>
      <c r="D6602" t="str">
        <f t="shared" si="103"/>
        <v>m3</v>
      </c>
    </row>
    <row r="6603" spans="1:4">
      <c r="A6603" s="68" t="s">
        <v>6523</v>
      </c>
      <c r="B6603" s="68" t="s">
        <v>27211</v>
      </c>
      <c r="C6603" s="68" t="s">
        <v>16</v>
      </c>
      <c r="D6603" t="str">
        <f t="shared" si="103"/>
        <v>m3</v>
      </c>
    </row>
    <row r="6604" spans="1:4">
      <c r="A6604" s="68" t="s">
        <v>6524</v>
      </c>
      <c r="B6604" s="68" t="s">
        <v>27211</v>
      </c>
      <c r="C6604" s="68" t="s">
        <v>16</v>
      </c>
      <c r="D6604" t="str">
        <f t="shared" si="103"/>
        <v>m3</v>
      </c>
    </row>
    <row r="6605" spans="1:4">
      <c r="A6605" s="68" t="s">
        <v>6525</v>
      </c>
      <c r="B6605" s="68" t="s">
        <v>27212</v>
      </c>
      <c r="C6605" s="68" t="s">
        <v>16</v>
      </c>
      <c r="D6605" t="str">
        <f t="shared" si="103"/>
        <v>m3</v>
      </c>
    </row>
    <row r="6606" spans="1:4">
      <c r="A6606" s="68" t="s">
        <v>6526</v>
      </c>
      <c r="B6606" s="68" t="s">
        <v>27212</v>
      </c>
      <c r="C6606" s="68" t="s">
        <v>16</v>
      </c>
      <c r="D6606" t="str">
        <f t="shared" si="103"/>
        <v>m3</v>
      </c>
    </row>
    <row r="6607" spans="1:4">
      <c r="A6607" s="68" t="s">
        <v>6527</v>
      </c>
      <c r="B6607" s="68" t="s">
        <v>27213</v>
      </c>
      <c r="C6607" s="68" t="s">
        <v>16</v>
      </c>
      <c r="D6607" t="str">
        <f t="shared" si="103"/>
        <v>m3</v>
      </c>
    </row>
    <row r="6608" spans="1:4">
      <c r="A6608" s="68" t="s">
        <v>6528</v>
      </c>
      <c r="B6608" s="68" t="s">
        <v>27213</v>
      </c>
      <c r="C6608" s="68" t="s">
        <v>16</v>
      </c>
      <c r="D6608" t="str">
        <f t="shared" si="103"/>
        <v>m3</v>
      </c>
    </row>
    <row r="6609" spans="1:4">
      <c r="A6609" s="68" t="s">
        <v>6529</v>
      </c>
      <c r="B6609" s="68" t="s">
        <v>27214</v>
      </c>
      <c r="C6609" s="68" t="s">
        <v>16</v>
      </c>
      <c r="D6609" t="str">
        <f t="shared" si="103"/>
        <v>m3</v>
      </c>
    </row>
    <row r="6610" spans="1:4">
      <c r="A6610" s="68" t="s">
        <v>6530</v>
      </c>
      <c r="B6610" s="68" t="s">
        <v>27214</v>
      </c>
      <c r="C6610" s="68" t="s">
        <v>16</v>
      </c>
      <c r="D6610" t="str">
        <f t="shared" si="103"/>
        <v>m3</v>
      </c>
    </row>
    <row r="6611" spans="1:4">
      <c r="A6611" s="68" t="s">
        <v>6531</v>
      </c>
      <c r="B6611" s="68" t="s">
        <v>6532</v>
      </c>
      <c r="C6611" s="68" t="s">
        <v>16</v>
      </c>
      <c r="D6611" t="str">
        <f t="shared" si="103"/>
        <v>m3</v>
      </c>
    </row>
    <row r="6612" spans="1:4">
      <c r="A6612" s="68" t="s">
        <v>6533</v>
      </c>
      <c r="B6612" s="68" t="s">
        <v>6532</v>
      </c>
      <c r="C6612" s="68" t="s">
        <v>16</v>
      </c>
      <c r="D6612" t="str">
        <f t="shared" si="103"/>
        <v>m3</v>
      </c>
    </row>
    <row r="6613" spans="1:4">
      <c r="A6613" s="68" t="s">
        <v>6534</v>
      </c>
      <c r="B6613" s="68" t="s">
        <v>27215</v>
      </c>
      <c r="C6613" s="68" t="s">
        <v>16</v>
      </c>
      <c r="D6613" t="str">
        <f t="shared" si="103"/>
        <v>m3</v>
      </c>
    </row>
    <row r="6614" spans="1:4">
      <c r="A6614" s="68" t="s">
        <v>6535</v>
      </c>
      <c r="B6614" s="68" t="s">
        <v>27215</v>
      </c>
      <c r="C6614" s="68" t="s">
        <v>16</v>
      </c>
      <c r="D6614" t="str">
        <f t="shared" si="103"/>
        <v>m3</v>
      </c>
    </row>
    <row r="6615" spans="1:4">
      <c r="A6615" s="68" t="s">
        <v>6536</v>
      </c>
      <c r="B6615" s="68" t="s">
        <v>27216</v>
      </c>
      <c r="C6615" s="68" t="s">
        <v>16</v>
      </c>
      <c r="D6615" t="str">
        <f t="shared" si="103"/>
        <v>m3</v>
      </c>
    </row>
    <row r="6616" spans="1:4">
      <c r="A6616" s="68" t="s">
        <v>6537</v>
      </c>
      <c r="B6616" s="68" t="s">
        <v>27216</v>
      </c>
      <c r="C6616" s="68" t="s">
        <v>16</v>
      </c>
      <c r="D6616" t="str">
        <f t="shared" si="103"/>
        <v>m3</v>
      </c>
    </row>
    <row r="6617" spans="1:4">
      <c r="A6617" s="68" t="s">
        <v>6538</v>
      </c>
      <c r="B6617" s="68" t="s">
        <v>27217</v>
      </c>
      <c r="C6617" s="68" t="s">
        <v>16</v>
      </c>
      <c r="D6617" t="str">
        <f t="shared" si="103"/>
        <v>m3</v>
      </c>
    </row>
    <row r="6618" spans="1:4">
      <c r="A6618" s="68" t="s">
        <v>6539</v>
      </c>
      <c r="B6618" s="68" t="s">
        <v>27217</v>
      </c>
      <c r="C6618" s="68" t="s">
        <v>16</v>
      </c>
      <c r="D6618" t="str">
        <f t="shared" si="103"/>
        <v>m3</v>
      </c>
    </row>
    <row r="6619" spans="1:4">
      <c r="A6619" s="68" t="s">
        <v>6540</v>
      </c>
      <c r="B6619" s="68" t="s">
        <v>27218</v>
      </c>
      <c r="C6619" s="68" t="s">
        <v>16</v>
      </c>
      <c r="D6619" t="str">
        <f t="shared" si="103"/>
        <v>m3</v>
      </c>
    </row>
    <row r="6620" spans="1:4">
      <c r="A6620" s="68" t="s">
        <v>6541</v>
      </c>
      <c r="B6620" s="68" t="s">
        <v>27218</v>
      </c>
      <c r="C6620" s="68" t="s">
        <v>16</v>
      </c>
      <c r="D6620" t="str">
        <f t="shared" si="103"/>
        <v>m3</v>
      </c>
    </row>
    <row r="6621" spans="1:4">
      <c r="A6621" s="68" t="s">
        <v>6542</v>
      </c>
      <c r="B6621" s="68" t="s">
        <v>27219</v>
      </c>
      <c r="C6621" s="68" t="s">
        <v>16</v>
      </c>
      <c r="D6621" t="str">
        <f t="shared" si="103"/>
        <v>m3</v>
      </c>
    </row>
    <row r="6622" spans="1:4">
      <c r="A6622" s="68" t="s">
        <v>6543</v>
      </c>
      <c r="B6622" s="68" t="s">
        <v>27219</v>
      </c>
      <c r="C6622" s="68" t="s">
        <v>16</v>
      </c>
      <c r="D6622" t="str">
        <f t="shared" si="103"/>
        <v>m3</v>
      </c>
    </row>
    <row r="6623" spans="1:4">
      <c r="A6623" s="68" t="s">
        <v>6544</v>
      </c>
      <c r="B6623" s="68" t="s">
        <v>160</v>
      </c>
      <c r="C6623" s="68" t="s">
        <v>16</v>
      </c>
      <c r="D6623" t="str">
        <f t="shared" si="103"/>
        <v>m3</v>
      </c>
    </row>
    <row r="6624" spans="1:4">
      <c r="A6624" s="68" t="s">
        <v>159</v>
      </c>
      <c r="B6624" s="68" t="s">
        <v>160</v>
      </c>
      <c r="C6624" s="68" t="s">
        <v>16</v>
      </c>
      <c r="D6624" t="str">
        <f t="shared" si="103"/>
        <v>m3</v>
      </c>
    </row>
    <row r="6625" spans="1:4">
      <c r="A6625" s="68" t="s">
        <v>6545</v>
      </c>
      <c r="B6625" s="68" t="s">
        <v>27220</v>
      </c>
      <c r="C6625" s="68" t="s">
        <v>14</v>
      </c>
      <c r="D6625" t="str">
        <f t="shared" si="103"/>
        <v>m</v>
      </c>
    </row>
    <row r="6626" spans="1:4">
      <c r="A6626" s="68" t="s">
        <v>6546</v>
      </c>
      <c r="B6626" s="68" t="s">
        <v>27220</v>
      </c>
      <c r="C6626" s="68" t="s">
        <v>14</v>
      </c>
      <c r="D6626" t="str">
        <f t="shared" si="103"/>
        <v>m</v>
      </c>
    </row>
    <row r="6627" spans="1:4">
      <c r="A6627" s="68" t="s">
        <v>6547</v>
      </c>
      <c r="B6627" s="68" t="s">
        <v>27221</v>
      </c>
      <c r="C6627" s="68" t="s">
        <v>13</v>
      </c>
      <c r="D6627" t="str">
        <f t="shared" si="103"/>
        <v>m2</v>
      </c>
    </row>
    <row r="6628" spans="1:4">
      <c r="A6628" s="68" t="s">
        <v>6548</v>
      </c>
      <c r="B6628" s="68" t="s">
        <v>27221</v>
      </c>
      <c r="C6628" s="68" t="s">
        <v>13</v>
      </c>
      <c r="D6628" t="str">
        <f t="shared" si="103"/>
        <v>m2</v>
      </c>
    </row>
    <row r="6629" spans="1:4">
      <c r="A6629" s="68" t="s">
        <v>6549</v>
      </c>
      <c r="B6629" s="68" t="s">
        <v>27222</v>
      </c>
      <c r="C6629" s="68" t="s">
        <v>13</v>
      </c>
      <c r="D6629" t="str">
        <f t="shared" si="103"/>
        <v>m2</v>
      </c>
    </row>
    <row r="6630" spans="1:4">
      <c r="A6630" s="68" t="s">
        <v>6550</v>
      </c>
      <c r="B6630" s="68" t="s">
        <v>27222</v>
      </c>
      <c r="C6630" s="68" t="s">
        <v>13</v>
      </c>
      <c r="D6630" t="str">
        <f t="shared" si="103"/>
        <v>m2</v>
      </c>
    </row>
    <row r="6631" spans="1:4">
      <c r="A6631" s="68" t="s">
        <v>6551</v>
      </c>
      <c r="B6631" s="68" t="s">
        <v>27223</v>
      </c>
      <c r="C6631" s="68" t="s">
        <v>13</v>
      </c>
      <c r="D6631" t="str">
        <f t="shared" si="103"/>
        <v>m2</v>
      </c>
    </row>
    <row r="6632" spans="1:4">
      <c r="A6632" s="68" t="s">
        <v>6552</v>
      </c>
      <c r="B6632" s="68" t="s">
        <v>27223</v>
      </c>
      <c r="C6632" s="68" t="s">
        <v>13</v>
      </c>
      <c r="D6632" t="str">
        <f t="shared" si="103"/>
        <v>m2</v>
      </c>
    </row>
    <row r="6633" spans="1:4">
      <c r="A6633" s="68" t="s">
        <v>6553</v>
      </c>
      <c r="B6633" s="68" t="s">
        <v>27224</v>
      </c>
      <c r="C6633" s="68" t="s">
        <v>13</v>
      </c>
      <c r="D6633" t="str">
        <f t="shared" si="103"/>
        <v>m2</v>
      </c>
    </row>
    <row r="6634" spans="1:4">
      <c r="A6634" s="68" t="s">
        <v>6554</v>
      </c>
      <c r="B6634" s="68" t="s">
        <v>27224</v>
      </c>
      <c r="C6634" s="68" t="s">
        <v>13</v>
      </c>
      <c r="D6634" t="str">
        <f t="shared" si="103"/>
        <v>m2</v>
      </c>
    </row>
    <row r="6635" spans="1:4">
      <c r="A6635" s="68" t="s">
        <v>6555</v>
      </c>
      <c r="B6635" s="68" t="s">
        <v>27225</v>
      </c>
      <c r="C6635" s="68" t="s">
        <v>13</v>
      </c>
      <c r="D6635" t="str">
        <f t="shared" si="103"/>
        <v>m2</v>
      </c>
    </row>
    <row r="6636" spans="1:4">
      <c r="A6636" s="68" t="s">
        <v>6556</v>
      </c>
      <c r="B6636" s="68" t="s">
        <v>27225</v>
      </c>
      <c r="C6636" s="68" t="s">
        <v>13</v>
      </c>
      <c r="D6636" t="str">
        <f t="shared" si="103"/>
        <v>m2</v>
      </c>
    </row>
    <row r="6637" spans="1:4">
      <c r="A6637" s="68" t="s">
        <v>6557</v>
      </c>
      <c r="B6637" s="68" t="s">
        <v>27226</v>
      </c>
      <c r="C6637" s="68" t="s">
        <v>13</v>
      </c>
      <c r="D6637" t="str">
        <f t="shared" si="103"/>
        <v>m2</v>
      </c>
    </row>
    <row r="6638" spans="1:4">
      <c r="A6638" s="68" t="s">
        <v>6558</v>
      </c>
      <c r="B6638" s="68" t="s">
        <v>27226</v>
      </c>
      <c r="C6638" s="68" t="s">
        <v>13</v>
      </c>
      <c r="D6638" t="str">
        <f t="shared" si="103"/>
        <v>m2</v>
      </c>
    </row>
    <row r="6639" spans="1:4">
      <c r="A6639" s="68" t="s">
        <v>6559</v>
      </c>
      <c r="B6639" s="68" t="s">
        <v>27227</v>
      </c>
      <c r="C6639" s="68" t="s">
        <v>13</v>
      </c>
      <c r="D6639" t="str">
        <f t="shared" si="103"/>
        <v>m2</v>
      </c>
    </row>
    <row r="6640" spans="1:4">
      <c r="A6640" s="68" t="s">
        <v>6560</v>
      </c>
      <c r="B6640" s="68" t="s">
        <v>27227</v>
      </c>
      <c r="C6640" s="68" t="s">
        <v>13</v>
      </c>
      <c r="D6640" t="str">
        <f t="shared" si="103"/>
        <v>m2</v>
      </c>
    </row>
    <row r="6641" spans="1:4">
      <c r="A6641" s="68" t="s">
        <v>6561</v>
      </c>
      <c r="B6641" s="68" t="s">
        <v>27228</v>
      </c>
      <c r="C6641" s="68" t="s">
        <v>13</v>
      </c>
      <c r="D6641" t="str">
        <f t="shared" si="103"/>
        <v>m2</v>
      </c>
    </row>
    <row r="6642" spans="1:4">
      <c r="A6642" s="68" t="s">
        <v>6562</v>
      </c>
      <c r="B6642" s="68" t="s">
        <v>27228</v>
      </c>
      <c r="C6642" s="68" t="s">
        <v>13</v>
      </c>
      <c r="D6642" t="str">
        <f t="shared" si="103"/>
        <v>m2</v>
      </c>
    </row>
    <row r="6643" spans="1:4">
      <c r="A6643" s="68" t="s">
        <v>6563</v>
      </c>
      <c r="B6643" s="68" t="s">
        <v>27229</v>
      </c>
      <c r="C6643" s="68" t="s">
        <v>13</v>
      </c>
      <c r="D6643" t="str">
        <f t="shared" si="103"/>
        <v>m2</v>
      </c>
    </row>
    <row r="6644" spans="1:4">
      <c r="A6644" s="68" t="s">
        <v>6564</v>
      </c>
      <c r="B6644" s="68" t="s">
        <v>27229</v>
      </c>
      <c r="C6644" s="68" t="s">
        <v>13</v>
      </c>
      <c r="D6644" t="str">
        <f t="shared" si="103"/>
        <v>m2</v>
      </c>
    </row>
    <row r="6645" spans="1:4">
      <c r="A6645" s="68" t="s">
        <v>6565</v>
      </c>
      <c r="B6645" s="68" t="s">
        <v>27230</v>
      </c>
      <c r="C6645" s="68" t="s">
        <v>13</v>
      </c>
      <c r="D6645" t="str">
        <f t="shared" si="103"/>
        <v>m2</v>
      </c>
    </row>
    <row r="6646" spans="1:4">
      <c r="A6646" s="68" t="s">
        <v>6566</v>
      </c>
      <c r="B6646" s="68" t="s">
        <v>27230</v>
      </c>
      <c r="C6646" s="68" t="s">
        <v>13</v>
      </c>
      <c r="D6646" t="str">
        <f t="shared" si="103"/>
        <v>m2</v>
      </c>
    </row>
    <row r="6647" spans="1:4">
      <c r="A6647" s="68" t="s">
        <v>6567</v>
      </c>
      <c r="B6647" s="68" t="s">
        <v>27231</v>
      </c>
      <c r="C6647" s="68" t="s">
        <v>13</v>
      </c>
      <c r="D6647" t="str">
        <f t="shared" si="103"/>
        <v>m2</v>
      </c>
    </row>
    <row r="6648" spans="1:4">
      <c r="A6648" s="68" t="s">
        <v>6568</v>
      </c>
      <c r="B6648" s="68" t="s">
        <v>27231</v>
      </c>
      <c r="C6648" s="68" t="s">
        <v>13</v>
      </c>
      <c r="D6648" t="str">
        <f t="shared" si="103"/>
        <v>m2</v>
      </c>
    </row>
    <row r="6649" spans="1:4">
      <c r="A6649" s="68" t="s">
        <v>6569</v>
      </c>
      <c r="B6649" s="68" t="s">
        <v>27232</v>
      </c>
      <c r="C6649" s="68" t="s">
        <v>13</v>
      </c>
      <c r="D6649" t="str">
        <f t="shared" si="103"/>
        <v>m2</v>
      </c>
    </row>
    <row r="6650" spans="1:4">
      <c r="A6650" s="68" t="s">
        <v>6570</v>
      </c>
      <c r="B6650" s="68" t="s">
        <v>27232</v>
      </c>
      <c r="C6650" s="68" t="s">
        <v>13</v>
      </c>
      <c r="D6650" t="str">
        <f t="shared" si="103"/>
        <v>m2</v>
      </c>
    </row>
    <row r="6651" spans="1:4">
      <c r="A6651" s="68" t="s">
        <v>6571</v>
      </c>
      <c r="B6651" s="68" t="s">
        <v>27233</v>
      </c>
      <c r="C6651" s="68" t="s">
        <v>13</v>
      </c>
      <c r="D6651" t="str">
        <f t="shared" si="103"/>
        <v>m2</v>
      </c>
    </row>
    <row r="6652" spans="1:4">
      <c r="A6652" s="68" t="s">
        <v>6572</v>
      </c>
      <c r="B6652" s="68" t="s">
        <v>27233</v>
      </c>
      <c r="C6652" s="68" t="s">
        <v>13</v>
      </c>
      <c r="D6652" t="str">
        <f t="shared" si="103"/>
        <v>m2</v>
      </c>
    </row>
    <row r="6653" spans="1:4">
      <c r="A6653" s="68" t="s">
        <v>6573</v>
      </c>
      <c r="B6653" s="68" t="s">
        <v>23708</v>
      </c>
      <c r="C6653" s="68" t="s">
        <v>13</v>
      </c>
      <c r="D6653" t="str">
        <f t="shared" si="103"/>
        <v>m2</v>
      </c>
    </row>
    <row r="6654" spans="1:4">
      <c r="A6654" s="68" t="s">
        <v>6574</v>
      </c>
      <c r="B6654" s="68" t="s">
        <v>23708</v>
      </c>
      <c r="C6654" s="68" t="s">
        <v>13</v>
      </c>
      <c r="D6654" t="str">
        <f t="shared" si="103"/>
        <v>m2</v>
      </c>
    </row>
    <row r="6655" spans="1:4">
      <c r="A6655" s="68" t="s">
        <v>6575</v>
      </c>
      <c r="B6655" s="68" t="s">
        <v>27234</v>
      </c>
      <c r="C6655" s="68" t="s">
        <v>13</v>
      </c>
      <c r="D6655" t="str">
        <f t="shared" si="103"/>
        <v>m2</v>
      </c>
    </row>
    <row r="6656" spans="1:4">
      <c r="A6656" s="68" t="s">
        <v>6576</v>
      </c>
      <c r="B6656" s="68" t="s">
        <v>27234</v>
      </c>
      <c r="C6656" s="68" t="s">
        <v>13</v>
      </c>
      <c r="D6656" t="str">
        <f t="shared" si="103"/>
        <v>m2</v>
      </c>
    </row>
    <row r="6657" spans="1:4">
      <c r="A6657" s="68" t="s">
        <v>6577</v>
      </c>
      <c r="B6657" s="68" t="s">
        <v>27235</v>
      </c>
      <c r="C6657" s="68" t="s">
        <v>13</v>
      </c>
      <c r="D6657" t="str">
        <f t="shared" si="103"/>
        <v>m2</v>
      </c>
    </row>
    <row r="6658" spans="1:4">
      <c r="A6658" s="68" t="s">
        <v>6578</v>
      </c>
      <c r="B6658" s="68" t="s">
        <v>27235</v>
      </c>
      <c r="C6658" s="68" t="s">
        <v>13</v>
      </c>
      <c r="D6658" t="str">
        <f t="shared" si="103"/>
        <v>m2</v>
      </c>
    </row>
    <row r="6659" spans="1:4">
      <c r="A6659" s="68" t="s">
        <v>6579</v>
      </c>
      <c r="B6659" s="68" t="s">
        <v>27236</v>
      </c>
      <c r="C6659" s="68" t="s">
        <v>13</v>
      </c>
      <c r="D6659" t="str">
        <f t="shared" si="103"/>
        <v>m2</v>
      </c>
    </row>
    <row r="6660" spans="1:4">
      <c r="A6660" s="68" t="s">
        <v>6580</v>
      </c>
      <c r="B6660" s="68" t="s">
        <v>27236</v>
      </c>
      <c r="C6660" s="68" t="s">
        <v>13</v>
      </c>
      <c r="D6660" t="str">
        <f t="shared" si="103"/>
        <v>m2</v>
      </c>
    </row>
    <row r="6661" spans="1:4">
      <c r="A6661" s="68" t="s">
        <v>6581</v>
      </c>
      <c r="B6661" s="68" t="s">
        <v>27237</v>
      </c>
      <c r="C6661" s="68" t="s">
        <v>13</v>
      </c>
      <c r="D6661" t="str">
        <f t="shared" si="103"/>
        <v>m2</v>
      </c>
    </row>
    <row r="6662" spans="1:4">
      <c r="A6662" s="68" t="s">
        <v>6582</v>
      </c>
      <c r="B6662" s="68" t="s">
        <v>27237</v>
      </c>
      <c r="C6662" s="68" t="s">
        <v>13</v>
      </c>
      <c r="D6662" t="str">
        <f t="shared" si="103"/>
        <v>m2</v>
      </c>
    </row>
    <row r="6663" spans="1:4">
      <c r="A6663" s="68" t="s">
        <v>6583</v>
      </c>
      <c r="B6663" s="68" t="s">
        <v>27238</v>
      </c>
      <c r="C6663" s="68" t="s">
        <v>13</v>
      </c>
      <c r="D6663" t="str">
        <f t="shared" ref="D6663:D6726" si="104">LOWER(C6663)</f>
        <v>m2</v>
      </c>
    </row>
    <row r="6664" spans="1:4">
      <c r="A6664" s="68" t="s">
        <v>6584</v>
      </c>
      <c r="B6664" s="68" t="s">
        <v>27238</v>
      </c>
      <c r="C6664" s="68" t="s">
        <v>13</v>
      </c>
      <c r="D6664" t="str">
        <f t="shared" si="104"/>
        <v>m2</v>
      </c>
    </row>
    <row r="6665" spans="1:4">
      <c r="A6665" s="68" t="s">
        <v>6585</v>
      </c>
      <c r="B6665" s="68" t="s">
        <v>27239</v>
      </c>
      <c r="C6665" s="68" t="s">
        <v>13</v>
      </c>
      <c r="D6665" t="str">
        <f t="shared" si="104"/>
        <v>m2</v>
      </c>
    </row>
    <row r="6666" spans="1:4">
      <c r="A6666" s="68" t="s">
        <v>6586</v>
      </c>
      <c r="B6666" s="68" t="s">
        <v>27239</v>
      </c>
      <c r="C6666" s="68" t="s">
        <v>13</v>
      </c>
      <c r="D6666" t="str">
        <f t="shared" si="104"/>
        <v>m2</v>
      </c>
    </row>
    <row r="6667" spans="1:4">
      <c r="A6667" s="68" t="s">
        <v>6587</v>
      </c>
      <c r="B6667" s="68" t="s">
        <v>27240</v>
      </c>
      <c r="C6667" s="68" t="s">
        <v>13</v>
      </c>
      <c r="D6667" t="str">
        <f t="shared" si="104"/>
        <v>m2</v>
      </c>
    </row>
    <row r="6668" spans="1:4">
      <c r="A6668" s="68" t="s">
        <v>6588</v>
      </c>
      <c r="B6668" s="68" t="s">
        <v>27240</v>
      </c>
      <c r="C6668" s="68" t="s">
        <v>13</v>
      </c>
      <c r="D6668" t="str">
        <f t="shared" si="104"/>
        <v>m2</v>
      </c>
    </row>
    <row r="6669" spans="1:4">
      <c r="A6669" s="68" t="s">
        <v>6589</v>
      </c>
      <c r="B6669" s="68" t="s">
        <v>23709</v>
      </c>
      <c r="C6669" s="68" t="s">
        <v>13</v>
      </c>
      <c r="D6669" t="str">
        <f t="shared" si="104"/>
        <v>m2</v>
      </c>
    </row>
    <row r="6670" spans="1:4">
      <c r="A6670" s="68" t="s">
        <v>6590</v>
      </c>
      <c r="B6670" s="68" t="s">
        <v>23709</v>
      </c>
      <c r="C6670" s="68" t="s">
        <v>13</v>
      </c>
      <c r="D6670" t="str">
        <f t="shared" si="104"/>
        <v>m2</v>
      </c>
    </row>
    <row r="6671" spans="1:4">
      <c r="A6671" s="68" t="s">
        <v>6591</v>
      </c>
      <c r="B6671" s="68" t="s">
        <v>27241</v>
      </c>
      <c r="C6671" s="68" t="s">
        <v>13</v>
      </c>
      <c r="D6671" t="str">
        <f t="shared" si="104"/>
        <v>m2</v>
      </c>
    </row>
    <row r="6672" spans="1:4">
      <c r="A6672" s="68" t="s">
        <v>6592</v>
      </c>
      <c r="B6672" s="68" t="s">
        <v>27241</v>
      </c>
      <c r="C6672" s="68" t="s">
        <v>13</v>
      </c>
      <c r="D6672" t="str">
        <f t="shared" si="104"/>
        <v>m2</v>
      </c>
    </row>
    <row r="6673" spans="1:4">
      <c r="A6673" s="68" t="s">
        <v>6593</v>
      </c>
      <c r="B6673" s="68" t="s">
        <v>27242</v>
      </c>
      <c r="C6673" s="68" t="s">
        <v>13</v>
      </c>
      <c r="D6673" t="str">
        <f t="shared" si="104"/>
        <v>m2</v>
      </c>
    </row>
    <row r="6674" spans="1:4">
      <c r="A6674" s="68" t="s">
        <v>6594</v>
      </c>
      <c r="B6674" s="68" t="s">
        <v>27242</v>
      </c>
      <c r="C6674" s="68" t="s">
        <v>13</v>
      </c>
      <c r="D6674" t="str">
        <f t="shared" si="104"/>
        <v>m2</v>
      </c>
    </row>
    <row r="6675" spans="1:4">
      <c r="A6675" s="68" t="s">
        <v>6595</v>
      </c>
      <c r="B6675" s="68" t="s">
        <v>27243</v>
      </c>
      <c r="C6675" s="68" t="s">
        <v>13</v>
      </c>
      <c r="D6675" t="str">
        <f t="shared" si="104"/>
        <v>m2</v>
      </c>
    </row>
    <row r="6676" spans="1:4">
      <c r="A6676" s="68" t="s">
        <v>6596</v>
      </c>
      <c r="B6676" s="68" t="s">
        <v>27243</v>
      </c>
      <c r="C6676" s="68" t="s">
        <v>13</v>
      </c>
      <c r="D6676" t="str">
        <f t="shared" si="104"/>
        <v>m2</v>
      </c>
    </row>
    <row r="6677" spans="1:4">
      <c r="A6677" s="68" t="s">
        <v>6597</v>
      </c>
      <c r="B6677" s="68" t="s">
        <v>27244</v>
      </c>
      <c r="C6677" s="68" t="s">
        <v>13</v>
      </c>
      <c r="D6677" t="str">
        <f t="shared" si="104"/>
        <v>m2</v>
      </c>
    </row>
    <row r="6678" spans="1:4">
      <c r="A6678" s="68" t="s">
        <v>6598</v>
      </c>
      <c r="B6678" s="68" t="s">
        <v>27244</v>
      </c>
      <c r="C6678" s="68" t="s">
        <v>13</v>
      </c>
      <c r="D6678" t="str">
        <f t="shared" si="104"/>
        <v>m2</v>
      </c>
    </row>
    <row r="6679" spans="1:4">
      <c r="A6679" s="68" t="s">
        <v>6599</v>
      </c>
      <c r="B6679" s="68" t="s">
        <v>27245</v>
      </c>
      <c r="C6679" s="68" t="s">
        <v>13</v>
      </c>
      <c r="D6679" t="str">
        <f t="shared" si="104"/>
        <v>m2</v>
      </c>
    </row>
    <row r="6680" spans="1:4">
      <c r="A6680" s="68" t="s">
        <v>6600</v>
      </c>
      <c r="B6680" s="68" t="s">
        <v>27245</v>
      </c>
      <c r="C6680" s="68" t="s">
        <v>13</v>
      </c>
      <c r="D6680" t="str">
        <f t="shared" si="104"/>
        <v>m2</v>
      </c>
    </row>
    <row r="6681" spans="1:4">
      <c r="A6681" s="68" t="s">
        <v>6601</v>
      </c>
      <c r="B6681" s="68" t="s">
        <v>27246</v>
      </c>
      <c r="C6681" s="68" t="s">
        <v>13</v>
      </c>
      <c r="D6681" t="str">
        <f t="shared" si="104"/>
        <v>m2</v>
      </c>
    </row>
    <row r="6682" spans="1:4">
      <c r="A6682" s="68" t="s">
        <v>6602</v>
      </c>
      <c r="B6682" s="68" t="s">
        <v>27246</v>
      </c>
      <c r="C6682" s="68" t="s">
        <v>13</v>
      </c>
      <c r="D6682" t="str">
        <f t="shared" si="104"/>
        <v>m2</v>
      </c>
    </row>
    <row r="6683" spans="1:4">
      <c r="A6683" s="68" t="s">
        <v>6603</v>
      </c>
      <c r="B6683" s="68" t="s">
        <v>27247</v>
      </c>
      <c r="C6683" s="68" t="s">
        <v>13</v>
      </c>
      <c r="D6683" t="str">
        <f t="shared" si="104"/>
        <v>m2</v>
      </c>
    </row>
    <row r="6684" spans="1:4">
      <c r="A6684" s="68" t="s">
        <v>6604</v>
      </c>
      <c r="B6684" s="68" t="s">
        <v>27247</v>
      </c>
      <c r="C6684" s="68" t="s">
        <v>13</v>
      </c>
      <c r="D6684" t="str">
        <f t="shared" si="104"/>
        <v>m2</v>
      </c>
    </row>
    <row r="6685" spans="1:4">
      <c r="A6685" s="68" t="s">
        <v>6605</v>
      </c>
      <c r="B6685" s="68" t="s">
        <v>27248</v>
      </c>
      <c r="C6685" s="68" t="s">
        <v>13</v>
      </c>
      <c r="D6685" t="str">
        <f t="shared" si="104"/>
        <v>m2</v>
      </c>
    </row>
    <row r="6686" spans="1:4">
      <c r="A6686" s="68" t="s">
        <v>6606</v>
      </c>
      <c r="B6686" s="68" t="s">
        <v>27248</v>
      </c>
      <c r="C6686" s="68" t="s">
        <v>13</v>
      </c>
      <c r="D6686" t="str">
        <f t="shared" si="104"/>
        <v>m2</v>
      </c>
    </row>
    <row r="6687" spans="1:4">
      <c r="A6687" s="68" t="s">
        <v>6607</v>
      </c>
      <c r="B6687" s="68" t="s">
        <v>27249</v>
      </c>
      <c r="C6687" s="68" t="s">
        <v>13</v>
      </c>
      <c r="D6687" t="str">
        <f t="shared" si="104"/>
        <v>m2</v>
      </c>
    </row>
    <row r="6688" spans="1:4">
      <c r="A6688" s="68" t="s">
        <v>6608</v>
      </c>
      <c r="B6688" s="68" t="s">
        <v>27249</v>
      </c>
      <c r="C6688" s="68" t="s">
        <v>13</v>
      </c>
      <c r="D6688" t="str">
        <f t="shared" si="104"/>
        <v>m2</v>
      </c>
    </row>
    <row r="6689" spans="1:4">
      <c r="A6689" s="68" t="s">
        <v>6609</v>
      </c>
      <c r="B6689" s="68" t="s">
        <v>27250</v>
      </c>
      <c r="C6689" s="68" t="s">
        <v>13</v>
      </c>
      <c r="D6689" t="str">
        <f t="shared" si="104"/>
        <v>m2</v>
      </c>
    </row>
    <row r="6690" spans="1:4">
      <c r="A6690" s="68" t="s">
        <v>6610</v>
      </c>
      <c r="B6690" s="68" t="s">
        <v>27250</v>
      </c>
      <c r="C6690" s="68" t="s">
        <v>13</v>
      </c>
      <c r="D6690" t="str">
        <f t="shared" si="104"/>
        <v>m2</v>
      </c>
    </row>
    <row r="6691" spans="1:4">
      <c r="A6691" s="68" t="s">
        <v>6611</v>
      </c>
      <c r="B6691" s="68" t="s">
        <v>27251</v>
      </c>
      <c r="C6691" s="68" t="s">
        <v>13</v>
      </c>
      <c r="D6691" t="str">
        <f t="shared" si="104"/>
        <v>m2</v>
      </c>
    </row>
    <row r="6692" spans="1:4">
      <c r="A6692" s="68" t="s">
        <v>6612</v>
      </c>
      <c r="B6692" s="68" t="s">
        <v>27251</v>
      </c>
      <c r="C6692" s="68" t="s">
        <v>13</v>
      </c>
      <c r="D6692" t="str">
        <f t="shared" si="104"/>
        <v>m2</v>
      </c>
    </row>
    <row r="6693" spans="1:4">
      <c r="A6693" s="68" t="s">
        <v>6613</v>
      </c>
      <c r="B6693" s="68" t="s">
        <v>27252</v>
      </c>
      <c r="C6693" s="68" t="s">
        <v>13</v>
      </c>
      <c r="D6693" t="str">
        <f t="shared" si="104"/>
        <v>m2</v>
      </c>
    </row>
    <row r="6694" spans="1:4">
      <c r="A6694" s="68" t="s">
        <v>6614</v>
      </c>
      <c r="B6694" s="68" t="s">
        <v>27252</v>
      </c>
      <c r="C6694" s="68" t="s">
        <v>13</v>
      </c>
      <c r="D6694" t="str">
        <f t="shared" si="104"/>
        <v>m2</v>
      </c>
    </row>
    <row r="6695" spans="1:4">
      <c r="A6695" s="68" t="s">
        <v>6615</v>
      </c>
      <c r="B6695" s="68" t="s">
        <v>27253</v>
      </c>
      <c r="C6695" s="68" t="s">
        <v>13</v>
      </c>
      <c r="D6695" t="str">
        <f t="shared" si="104"/>
        <v>m2</v>
      </c>
    </row>
    <row r="6696" spans="1:4">
      <c r="A6696" s="68" t="s">
        <v>6616</v>
      </c>
      <c r="B6696" s="68" t="s">
        <v>27253</v>
      </c>
      <c r="C6696" s="68" t="s">
        <v>13</v>
      </c>
      <c r="D6696" t="str">
        <f t="shared" si="104"/>
        <v>m2</v>
      </c>
    </row>
    <row r="6697" spans="1:4">
      <c r="A6697" s="68" t="s">
        <v>6617</v>
      </c>
      <c r="B6697" s="68" t="s">
        <v>27254</v>
      </c>
      <c r="C6697" s="68" t="s">
        <v>13</v>
      </c>
      <c r="D6697" t="str">
        <f t="shared" si="104"/>
        <v>m2</v>
      </c>
    </row>
    <row r="6698" spans="1:4">
      <c r="A6698" s="68" t="s">
        <v>6618</v>
      </c>
      <c r="B6698" s="68" t="s">
        <v>27254</v>
      </c>
      <c r="C6698" s="68" t="s">
        <v>13</v>
      </c>
      <c r="D6698" t="str">
        <f t="shared" si="104"/>
        <v>m2</v>
      </c>
    </row>
    <row r="6699" spans="1:4">
      <c r="A6699" s="68" t="s">
        <v>6619</v>
      </c>
      <c r="B6699" s="68" t="s">
        <v>27255</v>
      </c>
      <c r="C6699" s="68" t="s">
        <v>13</v>
      </c>
      <c r="D6699" t="str">
        <f t="shared" si="104"/>
        <v>m2</v>
      </c>
    </row>
    <row r="6700" spans="1:4">
      <c r="A6700" s="68" t="s">
        <v>6620</v>
      </c>
      <c r="B6700" s="68" t="s">
        <v>27255</v>
      </c>
      <c r="C6700" s="68" t="s">
        <v>13</v>
      </c>
      <c r="D6700" t="str">
        <f t="shared" si="104"/>
        <v>m2</v>
      </c>
    </row>
    <row r="6701" spans="1:4">
      <c r="A6701" s="68" t="s">
        <v>6621</v>
      </c>
      <c r="B6701" s="68" t="s">
        <v>27256</v>
      </c>
      <c r="C6701" s="68" t="s">
        <v>13</v>
      </c>
      <c r="D6701" t="str">
        <f t="shared" si="104"/>
        <v>m2</v>
      </c>
    </row>
    <row r="6702" spans="1:4">
      <c r="A6702" s="68" t="s">
        <v>6622</v>
      </c>
      <c r="B6702" s="68" t="s">
        <v>27256</v>
      </c>
      <c r="C6702" s="68" t="s">
        <v>13</v>
      </c>
      <c r="D6702" t="str">
        <f t="shared" si="104"/>
        <v>m2</v>
      </c>
    </row>
    <row r="6703" spans="1:4">
      <c r="A6703" s="68" t="s">
        <v>6623</v>
      </c>
      <c r="B6703" s="68" t="s">
        <v>27257</v>
      </c>
      <c r="C6703" s="68" t="s">
        <v>13</v>
      </c>
      <c r="D6703" t="str">
        <f t="shared" si="104"/>
        <v>m2</v>
      </c>
    </row>
    <row r="6704" spans="1:4">
      <c r="A6704" s="68" t="s">
        <v>6624</v>
      </c>
      <c r="B6704" s="68" t="s">
        <v>27257</v>
      </c>
      <c r="C6704" s="68" t="s">
        <v>13</v>
      </c>
      <c r="D6704" t="str">
        <f t="shared" si="104"/>
        <v>m2</v>
      </c>
    </row>
    <row r="6705" spans="1:4">
      <c r="A6705" s="68" t="s">
        <v>6625</v>
      </c>
      <c r="B6705" s="68" t="s">
        <v>27258</v>
      </c>
      <c r="C6705" s="68" t="s">
        <v>13</v>
      </c>
      <c r="D6705" t="str">
        <f t="shared" si="104"/>
        <v>m2</v>
      </c>
    </row>
    <row r="6706" spans="1:4">
      <c r="A6706" s="68" t="s">
        <v>6626</v>
      </c>
      <c r="B6706" s="68" t="s">
        <v>27258</v>
      </c>
      <c r="C6706" s="68" t="s">
        <v>13</v>
      </c>
      <c r="D6706" t="str">
        <f t="shared" si="104"/>
        <v>m2</v>
      </c>
    </row>
    <row r="6707" spans="1:4">
      <c r="A6707" s="68" t="s">
        <v>6627</v>
      </c>
      <c r="B6707" s="68" t="s">
        <v>27259</v>
      </c>
      <c r="C6707" s="68" t="s">
        <v>13</v>
      </c>
      <c r="D6707" t="str">
        <f t="shared" si="104"/>
        <v>m2</v>
      </c>
    </row>
    <row r="6708" spans="1:4">
      <c r="A6708" s="68" t="s">
        <v>6628</v>
      </c>
      <c r="B6708" s="68" t="s">
        <v>27259</v>
      </c>
      <c r="C6708" s="68" t="s">
        <v>13</v>
      </c>
      <c r="D6708" t="str">
        <f t="shared" si="104"/>
        <v>m2</v>
      </c>
    </row>
    <row r="6709" spans="1:4">
      <c r="A6709" s="68" t="s">
        <v>6629</v>
      </c>
      <c r="B6709" s="68" t="s">
        <v>27260</v>
      </c>
      <c r="C6709" s="68" t="s">
        <v>13</v>
      </c>
      <c r="D6709" t="str">
        <f t="shared" si="104"/>
        <v>m2</v>
      </c>
    </row>
    <row r="6710" spans="1:4">
      <c r="A6710" s="68" t="s">
        <v>6630</v>
      </c>
      <c r="B6710" s="68" t="s">
        <v>27260</v>
      </c>
      <c r="C6710" s="68" t="s">
        <v>13</v>
      </c>
      <c r="D6710" t="str">
        <f t="shared" si="104"/>
        <v>m2</v>
      </c>
    </row>
    <row r="6711" spans="1:4">
      <c r="A6711" s="68" t="s">
        <v>6631</v>
      </c>
      <c r="B6711" s="68" t="s">
        <v>27261</v>
      </c>
      <c r="C6711" s="68" t="s">
        <v>13</v>
      </c>
      <c r="D6711" t="str">
        <f t="shared" si="104"/>
        <v>m2</v>
      </c>
    </row>
    <row r="6712" spans="1:4">
      <c r="A6712" s="68" t="s">
        <v>6632</v>
      </c>
      <c r="B6712" s="68" t="s">
        <v>27261</v>
      </c>
      <c r="C6712" s="68" t="s">
        <v>13</v>
      </c>
      <c r="D6712" t="str">
        <f t="shared" si="104"/>
        <v>m2</v>
      </c>
    </row>
    <row r="6713" spans="1:4">
      <c r="A6713" s="68" t="s">
        <v>6633</v>
      </c>
      <c r="B6713" s="68" t="s">
        <v>27262</v>
      </c>
      <c r="C6713" s="68" t="s">
        <v>13</v>
      </c>
      <c r="D6713" t="str">
        <f t="shared" si="104"/>
        <v>m2</v>
      </c>
    </row>
    <row r="6714" spans="1:4">
      <c r="A6714" s="68" t="s">
        <v>6634</v>
      </c>
      <c r="B6714" s="68" t="s">
        <v>27262</v>
      </c>
      <c r="C6714" s="68" t="s">
        <v>13</v>
      </c>
      <c r="D6714" t="str">
        <f t="shared" si="104"/>
        <v>m2</v>
      </c>
    </row>
    <row r="6715" spans="1:4">
      <c r="A6715" s="68" t="s">
        <v>6635</v>
      </c>
      <c r="B6715" s="68" t="s">
        <v>27263</v>
      </c>
      <c r="C6715" s="68" t="s">
        <v>13</v>
      </c>
      <c r="D6715" t="str">
        <f t="shared" si="104"/>
        <v>m2</v>
      </c>
    </row>
    <row r="6716" spans="1:4">
      <c r="A6716" s="68" t="s">
        <v>6636</v>
      </c>
      <c r="B6716" s="68" t="s">
        <v>27263</v>
      </c>
      <c r="C6716" s="68" t="s">
        <v>13</v>
      </c>
      <c r="D6716" t="str">
        <f t="shared" si="104"/>
        <v>m2</v>
      </c>
    </row>
    <row r="6717" spans="1:4">
      <c r="A6717" s="68" t="s">
        <v>6637</v>
      </c>
      <c r="B6717" s="68" t="s">
        <v>27264</v>
      </c>
      <c r="C6717" s="68" t="s">
        <v>13</v>
      </c>
      <c r="D6717" t="str">
        <f t="shared" si="104"/>
        <v>m2</v>
      </c>
    </row>
    <row r="6718" spans="1:4">
      <c r="A6718" s="68" t="s">
        <v>6638</v>
      </c>
      <c r="B6718" s="68" t="s">
        <v>27264</v>
      </c>
      <c r="C6718" s="68" t="s">
        <v>13</v>
      </c>
      <c r="D6718" t="str">
        <f t="shared" si="104"/>
        <v>m2</v>
      </c>
    </row>
    <row r="6719" spans="1:4">
      <c r="A6719" s="68" t="s">
        <v>6639</v>
      </c>
      <c r="B6719" s="68" t="s">
        <v>27265</v>
      </c>
      <c r="C6719" s="68" t="s">
        <v>13</v>
      </c>
      <c r="D6719" t="str">
        <f t="shared" si="104"/>
        <v>m2</v>
      </c>
    </row>
    <row r="6720" spans="1:4">
      <c r="A6720" s="68" t="s">
        <v>6640</v>
      </c>
      <c r="B6720" s="68" t="s">
        <v>27265</v>
      </c>
      <c r="C6720" s="68" t="s">
        <v>13</v>
      </c>
      <c r="D6720" t="str">
        <f t="shared" si="104"/>
        <v>m2</v>
      </c>
    </row>
    <row r="6721" spans="1:4">
      <c r="A6721" s="68" t="s">
        <v>6641</v>
      </c>
      <c r="B6721" s="68" t="s">
        <v>27266</v>
      </c>
      <c r="C6721" s="68" t="s">
        <v>13</v>
      </c>
      <c r="D6721" t="str">
        <f t="shared" si="104"/>
        <v>m2</v>
      </c>
    </row>
    <row r="6722" spans="1:4">
      <c r="A6722" s="68" t="s">
        <v>6642</v>
      </c>
      <c r="B6722" s="68" t="s">
        <v>27266</v>
      </c>
      <c r="C6722" s="68" t="s">
        <v>13</v>
      </c>
      <c r="D6722" t="str">
        <f t="shared" si="104"/>
        <v>m2</v>
      </c>
    </row>
    <row r="6723" spans="1:4">
      <c r="A6723" s="68" t="s">
        <v>6643</v>
      </c>
      <c r="B6723" s="68" t="s">
        <v>27267</v>
      </c>
      <c r="C6723" s="68" t="s">
        <v>13</v>
      </c>
      <c r="D6723" t="str">
        <f t="shared" si="104"/>
        <v>m2</v>
      </c>
    </row>
    <row r="6724" spans="1:4">
      <c r="A6724" s="68" t="s">
        <v>6644</v>
      </c>
      <c r="B6724" s="68" t="s">
        <v>27267</v>
      </c>
      <c r="C6724" s="68" t="s">
        <v>13</v>
      </c>
      <c r="D6724" t="str">
        <f t="shared" si="104"/>
        <v>m2</v>
      </c>
    </row>
    <row r="6725" spans="1:4">
      <c r="A6725" s="68" t="s">
        <v>6645</v>
      </c>
      <c r="B6725" s="68" t="s">
        <v>27268</v>
      </c>
      <c r="C6725" s="68" t="s">
        <v>13</v>
      </c>
      <c r="D6725" t="str">
        <f t="shared" si="104"/>
        <v>m2</v>
      </c>
    </row>
    <row r="6726" spans="1:4">
      <c r="A6726" s="68" t="s">
        <v>6646</v>
      </c>
      <c r="B6726" s="68" t="s">
        <v>27268</v>
      </c>
      <c r="C6726" s="68" t="s">
        <v>13</v>
      </c>
      <c r="D6726" t="str">
        <f t="shared" si="104"/>
        <v>m2</v>
      </c>
    </row>
    <row r="6727" spans="1:4">
      <c r="A6727" s="68" t="s">
        <v>6647</v>
      </c>
      <c r="B6727" s="68" t="s">
        <v>27269</v>
      </c>
      <c r="C6727" s="68" t="s">
        <v>13</v>
      </c>
      <c r="D6727" t="str">
        <f t="shared" ref="D6727:D6790" si="105">LOWER(C6727)</f>
        <v>m2</v>
      </c>
    </row>
    <row r="6728" spans="1:4">
      <c r="A6728" s="68" t="s">
        <v>6648</v>
      </c>
      <c r="B6728" s="68" t="s">
        <v>27269</v>
      </c>
      <c r="C6728" s="68" t="s">
        <v>13</v>
      </c>
      <c r="D6728" t="str">
        <f t="shared" si="105"/>
        <v>m2</v>
      </c>
    </row>
    <row r="6729" spans="1:4">
      <c r="A6729" s="68" t="s">
        <v>6649</v>
      </c>
      <c r="B6729" s="68" t="s">
        <v>27270</v>
      </c>
      <c r="C6729" s="68" t="s">
        <v>13</v>
      </c>
      <c r="D6729" t="str">
        <f t="shared" si="105"/>
        <v>m2</v>
      </c>
    </row>
    <row r="6730" spans="1:4">
      <c r="A6730" s="68" t="s">
        <v>6650</v>
      </c>
      <c r="B6730" s="68" t="s">
        <v>27270</v>
      </c>
      <c r="C6730" s="68" t="s">
        <v>13</v>
      </c>
      <c r="D6730" t="str">
        <f t="shared" si="105"/>
        <v>m2</v>
      </c>
    </row>
    <row r="6731" spans="1:4">
      <c r="A6731" s="68" t="s">
        <v>6651</v>
      </c>
      <c r="B6731" s="68" t="s">
        <v>27271</v>
      </c>
      <c r="C6731" s="68" t="s">
        <v>13</v>
      </c>
      <c r="D6731" t="str">
        <f t="shared" si="105"/>
        <v>m2</v>
      </c>
    </row>
    <row r="6732" spans="1:4">
      <c r="A6732" s="68" t="s">
        <v>6652</v>
      </c>
      <c r="B6732" s="68" t="s">
        <v>27271</v>
      </c>
      <c r="C6732" s="68" t="s">
        <v>13</v>
      </c>
      <c r="D6732" t="str">
        <f t="shared" si="105"/>
        <v>m2</v>
      </c>
    </row>
    <row r="6733" spans="1:4">
      <c r="A6733" s="68" t="s">
        <v>6653</v>
      </c>
      <c r="B6733" s="68" t="s">
        <v>27272</v>
      </c>
      <c r="C6733" s="68" t="s">
        <v>13</v>
      </c>
      <c r="D6733" t="str">
        <f t="shared" si="105"/>
        <v>m2</v>
      </c>
    </row>
    <row r="6734" spans="1:4">
      <c r="A6734" s="68" t="s">
        <v>93</v>
      </c>
      <c r="B6734" s="68" t="s">
        <v>27272</v>
      </c>
      <c r="C6734" s="68" t="s">
        <v>13</v>
      </c>
      <c r="D6734" t="str">
        <f t="shared" si="105"/>
        <v>m2</v>
      </c>
    </row>
    <row r="6735" spans="1:4">
      <c r="A6735" s="68" t="s">
        <v>6654</v>
      </c>
      <c r="B6735" s="68" t="s">
        <v>27273</v>
      </c>
      <c r="C6735" s="68" t="s">
        <v>13</v>
      </c>
      <c r="D6735" t="str">
        <f t="shared" si="105"/>
        <v>m2</v>
      </c>
    </row>
    <row r="6736" spans="1:4">
      <c r="A6736" s="68" t="s">
        <v>6655</v>
      </c>
      <c r="B6736" s="68" t="s">
        <v>27273</v>
      </c>
      <c r="C6736" s="68" t="s">
        <v>13</v>
      </c>
      <c r="D6736" t="str">
        <f t="shared" si="105"/>
        <v>m2</v>
      </c>
    </row>
    <row r="6737" spans="1:4">
      <c r="A6737" s="68" t="s">
        <v>6656</v>
      </c>
      <c r="B6737" s="68" t="s">
        <v>27274</v>
      </c>
      <c r="C6737" s="68" t="s">
        <v>15</v>
      </c>
      <c r="D6737" t="str">
        <f t="shared" si="105"/>
        <v>un</v>
      </c>
    </row>
    <row r="6738" spans="1:4">
      <c r="A6738" s="68" t="s">
        <v>6657</v>
      </c>
      <c r="B6738" s="68" t="s">
        <v>27274</v>
      </c>
      <c r="C6738" s="68" t="s">
        <v>15</v>
      </c>
      <c r="D6738" t="str">
        <f t="shared" si="105"/>
        <v>un</v>
      </c>
    </row>
    <row r="6739" spans="1:4">
      <c r="A6739" s="68" t="s">
        <v>6658</v>
      </c>
      <c r="B6739" s="68" t="s">
        <v>27275</v>
      </c>
      <c r="C6739" s="68" t="s">
        <v>15</v>
      </c>
      <c r="D6739" t="str">
        <f t="shared" si="105"/>
        <v>un</v>
      </c>
    </row>
    <row r="6740" spans="1:4">
      <c r="A6740" s="68" t="s">
        <v>6659</v>
      </c>
      <c r="B6740" s="68" t="s">
        <v>27275</v>
      </c>
      <c r="C6740" s="68" t="s">
        <v>15</v>
      </c>
      <c r="D6740" t="str">
        <f t="shared" si="105"/>
        <v>un</v>
      </c>
    </row>
    <row r="6741" spans="1:4">
      <c r="A6741" s="68" t="s">
        <v>6660</v>
      </c>
      <c r="B6741" s="68" t="s">
        <v>27276</v>
      </c>
      <c r="C6741" s="68" t="s">
        <v>15</v>
      </c>
      <c r="D6741" t="str">
        <f t="shared" si="105"/>
        <v>un</v>
      </c>
    </row>
    <row r="6742" spans="1:4">
      <c r="A6742" s="68" t="s">
        <v>6661</v>
      </c>
      <c r="B6742" s="68" t="s">
        <v>27276</v>
      </c>
      <c r="C6742" s="68" t="s">
        <v>15</v>
      </c>
      <c r="D6742" t="str">
        <f t="shared" si="105"/>
        <v>un</v>
      </c>
    </row>
    <row r="6743" spans="1:4">
      <c r="A6743" s="68" t="s">
        <v>6662</v>
      </c>
      <c r="B6743" s="68" t="s">
        <v>27277</v>
      </c>
      <c r="C6743" s="68" t="s">
        <v>15</v>
      </c>
      <c r="D6743" t="str">
        <f t="shared" si="105"/>
        <v>un</v>
      </c>
    </row>
    <row r="6744" spans="1:4">
      <c r="A6744" s="68" t="s">
        <v>6663</v>
      </c>
      <c r="B6744" s="68" t="s">
        <v>27277</v>
      </c>
      <c r="C6744" s="68" t="s">
        <v>15</v>
      </c>
      <c r="D6744" t="str">
        <f t="shared" si="105"/>
        <v>un</v>
      </c>
    </row>
    <row r="6745" spans="1:4">
      <c r="A6745" s="68" t="s">
        <v>6664</v>
      </c>
      <c r="B6745" s="68" t="s">
        <v>27278</v>
      </c>
      <c r="C6745" s="68" t="s">
        <v>15</v>
      </c>
      <c r="D6745" t="str">
        <f t="shared" si="105"/>
        <v>un</v>
      </c>
    </row>
    <row r="6746" spans="1:4">
      <c r="A6746" s="68" t="s">
        <v>6665</v>
      </c>
      <c r="B6746" s="68" t="s">
        <v>27278</v>
      </c>
      <c r="C6746" s="68" t="s">
        <v>15</v>
      </c>
      <c r="D6746" t="str">
        <f t="shared" si="105"/>
        <v>un</v>
      </c>
    </row>
    <row r="6747" spans="1:4">
      <c r="A6747" s="68" t="s">
        <v>6666</v>
      </c>
      <c r="B6747" s="68" t="s">
        <v>27279</v>
      </c>
      <c r="C6747" s="68" t="s">
        <v>15</v>
      </c>
      <c r="D6747" t="str">
        <f t="shared" si="105"/>
        <v>un</v>
      </c>
    </row>
    <row r="6748" spans="1:4">
      <c r="A6748" s="68" t="s">
        <v>6667</v>
      </c>
      <c r="B6748" s="68" t="s">
        <v>27279</v>
      </c>
      <c r="C6748" s="68" t="s">
        <v>15</v>
      </c>
      <c r="D6748" t="str">
        <f t="shared" si="105"/>
        <v>un</v>
      </c>
    </row>
    <row r="6749" spans="1:4">
      <c r="A6749" s="68" t="s">
        <v>6668</v>
      </c>
      <c r="B6749" s="68" t="s">
        <v>27280</v>
      </c>
      <c r="C6749" s="68" t="s">
        <v>15</v>
      </c>
      <c r="D6749" t="str">
        <f t="shared" si="105"/>
        <v>un</v>
      </c>
    </row>
    <row r="6750" spans="1:4">
      <c r="A6750" s="68" t="s">
        <v>6669</v>
      </c>
      <c r="B6750" s="68" t="s">
        <v>27280</v>
      </c>
      <c r="C6750" s="68" t="s">
        <v>15</v>
      </c>
      <c r="D6750" t="str">
        <f t="shared" si="105"/>
        <v>un</v>
      </c>
    </row>
    <row r="6751" spans="1:4">
      <c r="A6751" s="68" t="s">
        <v>6670</v>
      </c>
      <c r="B6751" s="68" t="s">
        <v>27281</v>
      </c>
      <c r="C6751" s="68" t="s">
        <v>15</v>
      </c>
      <c r="D6751" t="str">
        <f t="shared" si="105"/>
        <v>un</v>
      </c>
    </row>
    <row r="6752" spans="1:4">
      <c r="A6752" s="68" t="s">
        <v>6671</v>
      </c>
      <c r="B6752" s="68" t="s">
        <v>27281</v>
      </c>
      <c r="C6752" s="68" t="s">
        <v>15</v>
      </c>
      <c r="D6752" t="str">
        <f t="shared" si="105"/>
        <v>un</v>
      </c>
    </row>
    <row r="6753" spans="1:4">
      <c r="A6753" s="68" t="s">
        <v>6672</v>
      </c>
      <c r="B6753" s="68" t="s">
        <v>27282</v>
      </c>
      <c r="C6753" s="68" t="s">
        <v>15</v>
      </c>
      <c r="D6753" t="str">
        <f t="shared" si="105"/>
        <v>un</v>
      </c>
    </row>
    <row r="6754" spans="1:4">
      <c r="A6754" s="68" t="s">
        <v>6673</v>
      </c>
      <c r="B6754" s="68" t="s">
        <v>27282</v>
      </c>
      <c r="C6754" s="68" t="s">
        <v>15</v>
      </c>
      <c r="D6754" t="str">
        <f t="shared" si="105"/>
        <v>un</v>
      </c>
    </row>
    <row r="6755" spans="1:4">
      <c r="A6755" s="68" t="s">
        <v>6674</v>
      </c>
      <c r="B6755" s="68" t="s">
        <v>27283</v>
      </c>
      <c r="C6755" s="68" t="s">
        <v>15</v>
      </c>
      <c r="D6755" t="str">
        <f t="shared" si="105"/>
        <v>un</v>
      </c>
    </row>
    <row r="6756" spans="1:4">
      <c r="A6756" s="68" t="s">
        <v>6675</v>
      </c>
      <c r="B6756" s="68" t="s">
        <v>27283</v>
      </c>
      <c r="C6756" s="68" t="s">
        <v>15</v>
      </c>
      <c r="D6756" t="str">
        <f t="shared" si="105"/>
        <v>un</v>
      </c>
    </row>
    <row r="6757" spans="1:4">
      <c r="A6757" s="68" t="s">
        <v>6676</v>
      </c>
      <c r="B6757" s="68" t="s">
        <v>27284</v>
      </c>
      <c r="C6757" s="68" t="s">
        <v>15</v>
      </c>
      <c r="D6757" t="str">
        <f t="shared" si="105"/>
        <v>un</v>
      </c>
    </row>
    <row r="6758" spans="1:4">
      <c r="A6758" s="68" t="s">
        <v>6677</v>
      </c>
      <c r="B6758" s="68" t="s">
        <v>27284</v>
      </c>
      <c r="C6758" s="68" t="s">
        <v>15</v>
      </c>
      <c r="D6758" t="str">
        <f t="shared" si="105"/>
        <v>un</v>
      </c>
    </row>
    <row r="6759" spans="1:4">
      <c r="A6759" s="68" t="s">
        <v>6678</v>
      </c>
      <c r="B6759" s="68" t="s">
        <v>27285</v>
      </c>
      <c r="C6759" s="68" t="s">
        <v>15</v>
      </c>
      <c r="D6759" t="str">
        <f t="shared" si="105"/>
        <v>un</v>
      </c>
    </row>
    <row r="6760" spans="1:4">
      <c r="A6760" s="68" t="s">
        <v>6679</v>
      </c>
      <c r="B6760" s="68" t="s">
        <v>27285</v>
      </c>
      <c r="C6760" s="68" t="s">
        <v>15</v>
      </c>
      <c r="D6760" t="str">
        <f t="shared" si="105"/>
        <v>un</v>
      </c>
    </row>
    <row r="6761" spans="1:4">
      <c r="A6761" s="68" t="s">
        <v>6680</v>
      </c>
      <c r="B6761" s="68" t="s">
        <v>27286</v>
      </c>
      <c r="C6761" s="68" t="s">
        <v>15</v>
      </c>
      <c r="D6761" t="str">
        <f t="shared" si="105"/>
        <v>un</v>
      </c>
    </row>
    <row r="6762" spans="1:4">
      <c r="A6762" s="68" t="s">
        <v>6681</v>
      </c>
      <c r="B6762" s="68" t="s">
        <v>27286</v>
      </c>
      <c r="C6762" s="68" t="s">
        <v>15</v>
      </c>
      <c r="D6762" t="str">
        <f t="shared" si="105"/>
        <v>un</v>
      </c>
    </row>
    <row r="6763" spans="1:4">
      <c r="A6763" s="68" t="s">
        <v>6682</v>
      </c>
      <c r="B6763" s="68" t="s">
        <v>27287</v>
      </c>
      <c r="C6763" s="68" t="s">
        <v>15</v>
      </c>
      <c r="D6763" t="str">
        <f t="shared" si="105"/>
        <v>un</v>
      </c>
    </row>
    <row r="6764" spans="1:4">
      <c r="A6764" s="68" t="s">
        <v>6683</v>
      </c>
      <c r="B6764" s="68" t="s">
        <v>27287</v>
      </c>
      <c r="C6764" s="68" t="s">
        <v>15</v>
      </c>
      <c r="D6764" t="str">
        <f t="shared" si="105"/>
        <v>un</v>
      </c>
    </row>
    <row r="6765" spans="1:4">
      <c r="A6765" s="68" t="s">
        <v>6684</v>
      </c>
      <c r="B6765" s="68" t="s">
        <v>27288</v>
      </c>
      <c r="C6765" s="68" t="s">
        <v>15</v>
      </c>
      <c r="D6765" t="str">
        <f t="shared" si="105"/>
        <v>un</v>
      </c>
    </row>
    <row r="6766" spans="1:4">
      <c r="A6766" s="68" t="s">
        <v>6685</v>
      </c>
      <c r="B6766" s="68" t="s">
        <v>27288</v>
      </c>
      <c r="C6766" s="68" t="s">
        <v>15</v>
      </c>
      <c r="D6766" t="str">
        <f t="shared" si="105"/>
        <v>un</v>
      </c>
    </row>
    <row r="6767" spans="1:4">
      <c r="A6767" s="68" t="s">
        <v>6686</v>
      </c>
      <c r="B6767" s="68" t="s">
        <v>27289</v>
      </c>
      <c r="C6767" s="68" t="s">
        <v>15</v>
      </c>
      <c r="D6767" t="str">
        <f t="shared" si="105"/>
        <v>un</v>
      </c>
    </row>
    <row r="6768" spans="1:4">
      <c r="A6768" s="68" t="s">
        <v>6687</v>
      </c>
      <c r="B6768" s="68" t="s">
        <v>27289</v>
      </c>
      <c r="C6768" s="68" t="s">
        <v>15</v>
      </c>
      <c r="D6768" t="str">
        <f t="shared" si="105"/>
        <v>un</v>
      </c>
    </row>
    <row r="6769" spans="1:4">
      <c r="A6769" s="68" t="s">
        <v>6688</v>
      </c>
      <c r="B6769" s="68" t="s">
        <v>27290</v>
      </c>
      <c r="C6769" s="68" t="s">
        <v>15</v>
      </c>
      <c r="D6769" t="str">
        <f t="shared" si="105"/>
        <v>un</v>
      </c>
    </row>
    <row r="6770" spans="1:4">
      <c r="A6770" s="68" t="s">
        <v>6689</v>
      </c>
      <c r="B6770" s="68" t="s">
        <v>27290</v>
      </c>
      <c r="C6770" s="68" t="s">
        <v>15</v>
      </c>
      <c r="D6770" t="str">
        <f t="shared" si="105"/>
        <v>un</v>
      </c>
    </row>
    <row r="6771" spans="1:4">
      <c r="A6771" s="68" t="s">
        <v>6690</v>
      </c>
      <c r="B6771" s="68" t="s">
        <v>27291</v>
      </c>
      <c r="C6771" s="68" t="s">
        <v>15</v>
      </c>
      <c r="D6771" t="str">
        <f t="shared" si="105"/>
        <v>un</v>
      </c>
    </row>
    <row r="6772" spans="1:4">
      <c r="A6772" s="68" t="s">
        <v>6691</v>
      </c>
      <c r="B6772" s="68" t="s">
        <v>27291</v>
      </c>
      <c r="C6772" s="68" t="s">
        <v>15</v>
      </c>
      <c r="D6772" t="str">
        <f t="shared" si="105"/>
        <v>un</v>
      </c>
    </row>
    <row r="6773" spans="1:4">
      <c r="A6773" s="68" t="s">
        <v>6692</v>
      </c>
      <c r="B6773" s="68" t="s">
        <v>27292</v>
      </c>
      <c r="C6773" s="68" t="s">
        <v>15</v>
      </c>
      <c r="D6773" t="str">
        <f t="shared" si="105"/>
        <v>un</v>
      </c>
    </row>
    <row r="6774" spans="1:4">
      <c r="A6774" s="68" t="s">
        <v>6693</v>
      </c>
      <c r="B6774" s="68" t="s">
        <v>27292</v>
      </c>
      <c r="C6774" s="68" t="s">
        <v>15</v>
      </c>
      <c r="D6774" t="str">
        <f t="shared" si="105"/>
        <v>un</v>
      </c>
    </row>
    <row r="6775" spans="1:4">
      <c r="A6775" s="68" t="s">
        <v>6694</v>
      </c>
      <c r="B6775" s="68" t="s">
        <v>27293</v>
      </c>
      <c r="C6775" s="68" t="s">
        <v>15</v>
      </c>
      <c r="D6775" t="str">
        <f t="shared" si="105"/>
        <v>un</v>
      </c>
    </row>
    <row r="6776" spans="1:4">
      <c r="A6776" s="68" t="s">
        <v>6695</v>
      </c>
      <c r="B6776" s="68" t="s">
        <v>27293</v>
      </c>
      <c r="C6776" s="68" t="s">
        <v>15</v>
      </c>
      <c r="D6776" t="str">
        <f t="shared" si="105"/>
        <v>un</v>
      </c>
    </row>
    <row r="6777" spans="1:4">
      <c r="A6777" s="68" t="s">
        <v>6696</v>
      </c>
      <c r="B6777" s="68" t="s">
        <v>27294</v>
      </c>
      <c r="C6777" s="68" t="s">
        <v>13</v>
      </c>
      <c r="D6777" t="str">
        <f t="shared" si="105"/>
        <v>m2</v>
      </c>
    </row>
    <row r="6778" spans="1:4">
      <c r="A6778" s="68" t="s">
        <v>6697</v>
      </c>
      <c r="B6778" s="68" t="s">
        <v>27294</v>
      </c>
      <c r="C6778" s="68" t="s">
        <v>13</v>
      </c>
      <c r="D6778" t="str">
        <f t="shared" si="105"/>
        <v>m2</v>
      </c>
    </row>
    <row r="6779" spans="1:4">
      <c r="A6779" s="68" t="s">
        <v>6698</v>
      </c>
      <c r="B6779" s="68" t="s">
        <v>27295</v>
      </c>
      <c r="C6779" s="68" t="s">
        <v>14</v>
      </c>
      <c r="D6779" t="str">
        <f t="shared" si="105"/>
        <v>m</v>
      </c>
    </row>
    <row r="6780" spans="1:4">
      <c r="A6780" s="68" t="s">
        <v>6699</v>
      </c>
      <c r="B6780" s="68" t="s">
        <v>27295</v>
      </c>
      <c r="C6780" s="68" t="s">
        <v>14</v>
      </c>
      <c r="D6780" t="str">
        <f t="shared" si="105"/>
        <v>m</v>
      </c>
    </row>
    <row r="6781" spans="1:4">
      <c r="A6781" s="68" t="s">
        <v>6700</v>
      </c>
      <c r="B6781" s="68" t="s">
        <v>27296</v>
      </c>
      <c r="C6781" s="68" t="s">
        <v>14</v>
      </c>
      <c r="D6781" t="str">
        <f t="shared" si="105"/>
        <v>m</v>
      </c>
    </row>
    <row r="6782" spans="1:4">
      <c r="A6782" s="68" t="s">
        <v>6701</v>
      </c>
      <c r="B6782" s="68" t="s">
        <v>27296</v>
      </c>
      <c r="C6782" s="68" t="s">
        <v>14</v>
      </c>
      <c r="D6782" t="str">
        <f t="shared" si="105"/>
        <v>m</v>
      </c>
    </row>
    <row r="6783" spans="1:4">
      <c r="A6783" s="68" t="s">
        <v>6702</v>
      </c>
      <c r="B6783" s="68" t="s">
        <v>27297</v>
      </c>
      <c r="C6783" s="68" t="s">
        <v>14</v>
      </c>
      <c r="D6783" t="str">
        <f t="shared" si="105"/>
        <v>m</v>
      </c>
    </row>
    <row r="6784" spans="1:4">
      <c r="A6784" s="68" t="s">
        <v>6703</v>
      </c>
      <c r="B6784" s="68" t="s">
        <v>27297</v>
      </c>
      <c r="C6784" s="68" t="s">
        <v>14</v>
      </c>
      <c r="D6784" t="str">
        <f t="shared" si="105"/>
        <v>m</v>
      </c>
    </row>
    <row r="6785" spans="1:4">
      <c r="A6785" s="68" t="s">
        <v>6704</v>
      </c>
      <c r="B6785" s="68" t="s">
        <v>27298</v>
      </c>
      <c r="C6785" s="68" t="s">
        <v>14</v>
      </c>
      <c r="D6785" t="str">
        <f t="shared" si="105"/>
        <v>m</v>
      </c>
    </row>
    <row r="6786" spans="1:4">
      <c r="A6786" s="68" t="s">
        <v>6705</v>
      </c>
      <c r="B6786" s="68" t="s">
        <v>27298</v>
      </c>
      <c r="C6786" s="68" t="s">
        <v>14</v>
      </c>
      <c r="D6786" t="str">
        <f t="shared" si="105"/>
        <v>m</v>
      </c>
    </row>
    <row r="6787" spans="1:4">
      <c r="A6787" s="68" t="s">
        <v>6706</v>
      </c>
      <c r="B6787" s="68" t="s">
        <v>27299</v>
      </c>
      <c r="C6787" s="68" t="s">
        <v>14</v>
      </c>
      <c r="D6787" t="str">
        <f t="shared" si="105"/>
        <v>m</v>
      </c>
    </row>
    <row r="6788" spans="1:4">
      <c r="A6788" s="68" t="s">
        <v>6707</v>
      </c>
      <c r="B6788" s="68" t="s">
        <v>27299</v>
      </c>
      <c r="C6788" s="68" t="s">
        <v>14</v>
      </c>
      <c r="D6788" t="str">
        <f t="shared" si="105"/>
        <v>m</v>
      </c>
    </row>
    <row r="6789" spans="1:4">
      <c r="A6789" s="68" t="s">
        <v>6708</v>
      </c>
      <c r="B6789" s="68" t="s">
        <v>27300</v>
      </c>
      <c r="C6789" s="68" t="s">
        <v>14</v>
      </c>
      <c r="D6789" t="str">
        <f t="shared" si="105"/>
        <v>m</v>
      </c>
    </row>
    <row r="6790" spans="1:4">
      <c r="A6790" s="68" t="s">
        <v>6709</v>
      </c>
      <c r="B6790" s="68" t="s">
        <v>27300</v>
      </c>
      <c r="C6790" s="68" t="s">
        <v>14</v>
      </c>
      <c r="D6790" t="str">
        <f t="shared" si="105"/>
        <v>m</v>
      </c>
    </row>
    <row r="6791" spans="1:4">
      <c r="A6791" s="68" t="s">
        <v>6710</v>
      </c>
      <c r="B6791" s="68" t="s">
        <v>27301</v>
      </c>
      <c r="C6791" s="68" t="s">
        <v>14</v>
      </c>
      <c r="D6791" t="str">
        <f t="shared" ref="D6791:D6854" si="106">LOWER(C6791)</f>
        <v>m</v>
      </c>
    </row>
    <row r="6792" spans="1:4">
      <c r="A6792" s="68" t="s">
        <v>6711</v>
      </c>
      <c r="B6792" s="68" t="s">
        <v>27301</v>
      </c>
      <c r="C6792" s="68" t="s">
        <v>14</v>
      </c>
      <c r="D6792" t="str">
        <f t="shared" si="106"/>
        <v>m</v>
      </c>
    </row>
    <row r="6793" spans="1:4">
      <c r="A6793" s="68" t="s">
        <v>6712</v>
      </c>
      <c r="B6793" s="68" t="s">
        <v>27302</v>
      </c>
      <c r="C6793" s="68" t="s">
        <v>14</v>
      </c>
      <c r="D6793" t="str">
        <f t="shared" si="106"/>
        <v>m</v>
      </c>
    </row>
    <row r="6794" spans="1:4">
      <c r="A6794" s="68" t="s">
        <v>6713</v>
      </c>
      <c r="B6794" s="68" t="s">
        <v>27302</v>
      </c>
      <c r="C6794" s="68" t="s">
        <v>14</v>
      </c>
      <c r="D6794" t="str">
        <f t="shared" si="106"/>
        <v>m</v>
      </c>
    </row>
    <row r="6795" spans="1:4">
      <c r="A6795" s="68" t="s">
        <v>6714</v>
      </c>
      <c r="B6795" s="68" t="s">
        <v>27303</v>
      </c>
      <c r="C6795" s="68" t="s">
        <v>16</v>
      </c>
      <c r="D6795" t="str">
        <f t="shared" si="106"/>
        <v>m3</v>
      </c>
    </row>
    <row r="6796" spans="1:4">
      <c r="A6796" s="68" t="s">
        <v>6715</v>
      </c>
      <c r="B6796" s="68" t="s">
        <v>27303</v>
      </c>
      <c r="C6796" s="68" t="s">
        <v>16</v>
      </c>
      <c r="D6796" t="str">
        <f t="shared" si="106"/>
        <v>m3</v>
      </c>
    </row>
    <row r="6797" spans="1:4">
      <c r="A6797" s="68" t="s">
        <v>6716</v>
      </c>
      <c r="B6797" s="68" t="s">
        <v>27304</v>
      </c>
      <c r="C6797" s="68" t="s">
        <v>16</v>
      </c>
      <c r="D6797" t="str">
        <f t="shared" si="106"/>
        <v>m3</v>
      </c>
    </row>
    <row r="6798" spans="1:4">
      <c r="A6798" s="68" t="s">
        <v>6717</v>
      </c>
      <c r="B6798" s="68" t="s">
        <v>27304</v>
      </c>
      <c r="C6798" s="68" t="s">
        <v>16</v>
      </c>
      <c r="D6798" t="str">
        <f t="shared" si="106"/>
        <v>m3</v>
      </c>
    </row>
    <row r="6799" spans="1:4">
      <c r="A6799" s="68" t="s">
        <v>6718</v>
      </c>
      <c r="B6799" s="68" t="s">
        <v>27305</v>
      </c>
      <c r="C6799" s="68" t="s">
        <v>14</v>
      </c>
      <c r="D6799" t="str">
        <f t="shared" si="106"/>
        <v>m</v>
      </c>
    </row>
    <row r="6800" spans="1:4">
      <c r="A6800" s="68" t="s">
        <v>6719</v>
      </c>
      <c r="B6800" s="68" t="s">
        <v>27305</v>
      </c>
      <c r="C6800" s="68" t="s">
        <v>14</v>
      </c>
      <c r="D6800" t="str">
        <f t="shared" si="106"/>
        <v>m</v>
      </c>
    </row>
    <row r="6801" spans="1:4">
      <c r="A6801" s="68" t="s">
        <v>6720</v>
      </c>
      <c r="B6801" s="68" t="s">
        <v>27306</v>
      </c>
      <c r="C6801" s="68" t="s">
        <v>14</v>
      </c>
      <c r="D6801" t="str">
        <f t="shared" si="106"/>
        <v>m</v>
      </c>
    </row>
    <row r="6802" spans="1:4">
      <c r="A6802" s="68" t="s">
        <v>6721</v>
      </c>
      <c r="B6802" s="68" t="s">
        <v>27306</v>
      </c>
      <c r="C6802" s="68" t="s">
        <v>14</v>
      </c>
      <c r="D6802" t="str">
        <f t="shared" si="106"/>
        <v>m</v>
      </c>
    </row>
    <row r="6803" spans="1:4">
      <c r="A6803" s="68" t="s">
        <v>6722</v>
      </c>
      <c r="B6803" s="68" t="s">
        <v>27307</v>
      </c>
      <c r="C6803" s="68" t="s">
        <v>14</v>
      </c>
      <c r="D6803" t="str">
        <f t="shared" si="106"/>
        <v>m</v>
      </c>
    </row>
    <row r="6804" spans="1:4">
      <c r="A6804" s="68" t="s">
        <v>6723</v>
      </c>
      <c r="B6804" s="68" t="s">
        <v>27307</v>
      </c>
      <c r="C6804" s="68" t="s">
        <v>14</v>
      </c>
      <c r="D6804" t="str">
        <f t="shared" si="106"/>
        <v>m</v>
      </c>
    </row>
    <row r="6805" spans="1:4">
      <c r="A6805" s="68" t="s">
        <v>6724</v>
      </c>
      <c r="B6805" s="68" t="s">
        <v>27308</v>
      </c>
      <c r="C6805" s="68" t="s">
        <v>14</v>
      </c>
      <c r="D6805" t="str">
        <f t="shared" si="106"/>
        <v>m</v>
      </c>
    </row>
    <row r="6806" spans="1:4">
      <c r="A6806" s="68" t="s">
        <v>6725</v>
      </c>
      <c r="B6806" s="68" t="s">
        <v>27308</v>
      </c>
      <c r="C6806" s="68" t="s">
        <v>14</v>
      </c>
      <c r="D6806" t="str">
        <f t="shared" si="106"/>
        <v>m</v>
      </c>
    </row>
    <row r="6807" spans="1:4">
      <c r="A6807" s="68" t="s">
        <v>6726</v>
      </c>
      <c r="B6807" s="68" t="s">
        <v>27309</v>
      </c>
      <c r="C6807" s="68" t="s">
        <v>14</v>
      </c>
      <c r="D6807" t="str">
        <f t="shared" si="106"/>
        <v>m</v>
      </c>
    </row>
    <row r="6808" spans="1:4">
      <c r="A6808" s="68" t="s">
        <v>6727</v>
      </c>
      <c r="B6808" s="68" t="s">
        <v>27309</v>
      </c>
      <c r="C6808" s="68" t="s">
        <v>14</v>
      </c>
      <c r="D6808" t="str">
        <f t="shared" si="106"/>
        <v>m</v>
      </c>
    </row>
    <row r="6809" spans="1:4">
      <c r="A6809" s="68" t="s">
        <v>6728</v>
      </c>
      <c r="B6809" s="68" t="s">
        <v>27310</v>
      </c>
      <c r="C6809" s="68" t="s">
        <v>14</v>
      </c>
      <c r="D6809" t="str">
        <f t="shared" si="106"/>
        <v>m</v>
      </c>
    </row>
    <row r="6810" spans="1:4">
      <c r="A6810" s="68" t="s">
        <v>6729</v>
      </c>
      <c r="B6810" s="68" t="s">
        <v>27310</v>
      </c>
      <c r="C6810" s="68" t="s">
        <v>14</v>
      </c>
      <c r="D6810" t="str">
        <f t="shared" si="106"/>
        <v>m</v>
      </c>
    </row>
    <row r="6811" spans="1:4">
      <c r="A6811" s="68" t="s">
        <v>6730</v>
      </c>
      <c r="B6811" s="68" t="s">
        <v>27311</v>
      </c>
      <c r="C6811" s="68" t="s">
        <v>14</v>
      </c>
      <c r="D6811" t="str">
        <f t="shared" si="106"/>
        <v>m</v>
      </c>
    </row>
    <row r="6812" spans="1:4">
      <c r="A6812" s="68" t="s">
        <v>6731</v>
      </c>
      <c r="B6812" s="68" t="s">
        <v>27311</v>
      </c>
      <c r="C6812" s="68" t="s">
        <v>14</v>
      </c>
      <c r="D6812" t="str">
        <f t="shared" si="106"/>
        <v>m</v>
      </c>
    </row>
    <row r="6813" spans="1:4">
      <c r="A6813" s="68" t="s">
        <v>6732</v>
      </c>
      <c r="B6813" s="68" t="s">
        <v>27312</v>
      </c>
      <c r="C6813" s="68" t="s">
        <v>14</v>
      </c>
      <c r="D6813" t="str">
        <f t="shared" si="106"/>
        <v>m</v>
      </c>
    </row>
    <row r="6814" spans="1:4">
      <c r="A6814" s="68" t="s">
        <v>6733</v>
      </c>
      <c r="B6814" s="68" t="s">
        <v>27312</v>
      </c>
      <c r="C6814" s="68" t="s">
        <v>14</v>
      </c>
      <c r="D6814" t="str">
        <f t="shared" si="106"/>
        <v>m</v>
      </c>
    </row>
    <row r="6815" spans="1:4">
      <c r="A6815" s="68" t="s">
        <v>6734</v>
      </c>
      <c r="B6815" s="68" t="s">
        <v>27313</v>
      </c>
      <c r="C6815" s="68" t="s">
        <v>14</v>
      </c>
      <c r="D6815" t="str">
        <f t="shared" si="106"/>
        <v>m</v>
      </c>
    </row>
    <row r="6816" spans="1:4">
      <c r="A6816" s="68" t="s">
        <v>6735</v>
      </c>
      <c r="B6816" s="68" t="s">
        <v>27313</v>
      </c>
      <c r="C6816" s="68" t="s">
        <v>14</v>
      </c>
      <c r="D6816" t="str">
        <f t="shared" si="106"/>
        <v>m</v>
      </c>
    </row>
    <row r="6817" spans="1:4">
      <c r="A6817" s="68" t="s">
        <v>6736</v>
      </c>
      <c r="B6817" s="68" t="s">
        <v>27314</v>
      </c>
      <c r="C6817" s="68" t="s">
        <v>14</v>
      </c>
      <c r="D6817" t="str">
        <f t="shared" si="106"/>
        <v>m</v>
      </c>
    </row>
    <row r="6818" spans="1:4">
      <c r="A6818" s="68" t="s">
        <v>6737</v>
      </c>
      <c r="B6818" s="68" t="s">
        <v>27314</v>
      </c>
      <c r="C6818" s="68" t="s">
        <v>14</v>
      </c>
      <c r="D6818" t="str">
        <f t="shared" si="106"/>
        <v>m</v>
      </c>
    </row>
    <row r="6819" spans="1:4">
      <c r="A6819" s="68" t="s">
        <v>6738</v>
      </c>
      <c r="B6819" s="68" t="s">
        <v>27315</v>
      </c>
      <c r="C6819" s="68" t="s">
        <v>14</v>
      </c>
      <c r="D6819" t="str">
        <f t="shared" si="106"/>
        <v>m</v>
      </c>
    </row>
    <row r="6820" spans="1:4">
      <c r="A6820" s="68" t="s">
        <v>6739</v>
      </c>
      <c r="B6820" s="68" t="s">
        <v>27315</v>
      </c>
      <c r="C6820" s="68" t="s">
        <v>14</v>
      </c>
      <c r="D6820" t="str">
        <f t="shared" si="106"/>
        <v>m</v>
      </c>
    </row>
    <row r="6821" spans="1:4">
      <c r="A6821" s="68" t="s">
        <v>6740</v>
      </c>
      <c r="B6821" s="68" t="s">
        <v>27316</v>
      </c>
      <c r="C6821" s="68" t="s">
        <v>14</v>
      </c>
      <c r="D6821" t="str">
        <f t="shared" si="106"/>
        <v>m</v>
      </c>
    </row>
    <row r="6822" spans="1:4">
      <c r="A6822" s="68" t="s">
        <v>6741</v>
      </c>
      <c r="B6822" s="68" t="s">
        <v>27316</v>
      </c>
      <c r="C6822" s="68" t="s">
        <v>14</v>
      </c>
      <c r="D6822" t="str">
        <f t="shared" si="106"/>
        <v>m</v>
      </c>
    </row>
    <row r="6823" spans="1:4">
      <c r="A6823" s="68" t="s">
        <v>6742</v>
      </c>
      <c r="B6823" s="68" t="s">
        <v>27317</v>
      </c>
      <c r="C6823" s="68" t="s">
        <v>14</v>
      </c>
      <c r="D6823" t="str">
        <f t="shared" si="106"/>
        <v>m</v>
      </c>
    </row>
    <row r="6824" spans="1:4">
      <c r="A6824" s="68" t="s">
        <v>6743</v>
      </c>
      <c r="B6824" s="68" t="s">
        <v>27317</v>
      </c>
      <c r="C6824" s="68" t="s">
        <v>14</v>
      </c>
      <c r="D6824" t="str">
        <f t="shared" si="106"/>
        <v>m</v>
      </c>
    </row>
    <row r="6825" spans="1:4">
      <c r="A6825" s="68" t="s">
        <v>6744</v>
      </c>
      <c r="B6825" s="68" t="s">
        <v>27318</v>
      </c>
      <c r="C6825" s="68" t="s">
        <v>14</v>
      </c>
      <c r="D6825" t="str">
        <f t="shared" si="106"/>
        <v>m</v>
      </c>
    </row>
    <row r="6826" spans="1:4">
      <c r="A6826" s="68" t="s">
        <v>6745</v>
      </c>
      <c r="B6826" s="68" t="s">
        <v>27318</v>
      </c>
      <c r="C6826" s="68" t="s">
        <v>14</v>
      </c>
      <c r="D6826" t="str">
        <f t="shared" si="106"/>
        <v>m</v>
      </c>
    </row>
    <row r="6827" spans="1:4">
      <c r="A6827" s="68" t="s">
        <v>6746</v>
      </c>
      <c r="B6827" s="68" t="s">
        <v>27319</v>
      </c>
      <c r="C6827" s="68" t="s">
        <v>14</v>
      </c>
      <c r="D6827" t="str">
        <f t="shared" si="106"/>
        <v>m</v>
      </c>
    </row>
    <row r="6828" spans="1:4">
      <c r="A6828" s="68" t="s">
        <v>6747</v>
      </c>
      <c r="B6828" s="68" t="s">
        <v>27319</v>
      </c>
      <c r="C6828" s="68" t="s">
        <v>14</v>
      </c>
      <c r="D6828" t="str">
        <f t="shared" si="106"/>
        <v>m</v>
      </c>
    </row>
    <row r="6829" spans="1:4">
      <c r="A6829" s="68" t="s">
        <v>6748</v>
      </c>
      <c r="B6829" s="68" t="s">
        <v>27320</v>
      </c>
      <c r="C6829" s="68" t="s">
        <v>14</v>
      </c>
      <c r="D6829" t="str">
        <f t="shared" si="106"/>
        <v>m</v>
      </c>
    </row>
    <row r="6830" spans="1:4">
      <c r="A6830" s="68" t="s">
        <v>6749</v>
      </c>
      <c r="B6830" s="68" t="s">
        <v>27320</v>
      </c>
      <c r="C6830" s="68" t="s">
        <v>14</v>
      </c>
      <c r="D6830" t="str">
        <f t="shared" si="106"/>
        <v>m</v>
      </c>
    </row>
    <row r="6831" spans="1:4">
      <c r="A6831" s="68" t="s">
        <v>6750</v>
      </c>
      <c r="B6831" s="68" t="s">
        <v>27321</v>
      </c>
      <c r="C6831" s="68" t="s">
        <v>14</v>
      </c>
      <c r="D6831" t="str">
        <f t="shared" si="106"/>
        <v>m</v>
      </c>
    </row>
    <row r="6832" spans="1:4">
      <c r="A6832" s="68" t="s">
        <v>6751</v>
      </c>
      <c r="B6832" s="68" t="s">
        <v>27321</v>
      </c>
      <c r="C6832" s="68" t="s">
        <v>14</v>
      </c>
      <c r="D6832" t="str">
        <f t="shared" si="106"/>
        <v>m</v>
      </c>
    </row>
    <row r="6833" spans="1:4">
      <c r="A6833" s="68" t="s">
        <v>6752</v>
      </c>
      <c r="B6833" s="68" t="s">
        <v>27322</v>
      </c>
      <c r="C6833" s="68" t="s">
        <v>14</v>
      </c>
      <c r="D6833" t="str">
        <f t="shared" si="106"/>
        <v>m</v>
      </c>
    </row>
    <row r="6834" spans="1:4">
      <c r="A6834" s="68" t="s">
        <v>6753</v>
      </c>
      <c r="B6834" s="68" t="s">
        <v>27322</v>
      </c>
      <c r="C6834" s="68" t="s">
        <v>14</v>
      </c>
      <c r="D6834" t="str">
        <f t="shared" si="106"/>
        <v>m</v>
      </c>
    </row>
    <row r="6835" spans="1:4">
      <c r="A6835" s="68" t="s">
        <v>6754</v>
      </c>
      <c r="B6835" s="68" t="s">
        <v>27323</v>
      </c>
      <c r="C6835" s="68" t="s">
        <v>14</v>
      </c>
      <c r="D6835" t="str">
        <f t="shared" si="106"/>
        <v>m</v>
      </c>
    </row>
    <row r="6836" spans="1:4">
      <c r="A6836" s="68" t="s">
        <v>6755</v>
      </c>
      <c r="B6836" s="68" t="s">
        <v>27323</v>
      </c>
      <c r="C6836" s="68" t="s">
        <v>14</v>
      </c>
      <c r="D6836" t="str">
        <f t="shared" si="106"/>
        <v>m</v>
      </c>
    </row>
    <row r="6837" spans="1:4">
      <c r="A6837" s="68" t="s">
        <v>6756</v>
      </c>
      <c r="B6837" s="68" t="s">
        <v>27324</v>
      </c>
      <c r="C6837" s="68" t="s">
        <v>14</v>
      </c>
      <c r="D6837" t="str">
        <f t="shared" si="106"/>
        <v>m</v>
      </c>
    </row>
    <row r="6838" spans="1:4">
      <c r="A6838" s="68" t="s">
        <v>6757</v>
      </c>
      <c r="B6838" s="68" t="s">
        <v>27324</v>
      </c>
      <c r="C6838" s="68" t="s">
        <v>14</v>
      </c>
      <c r="D6838" t="str">
        <f t="shared" si="106"/>
        <v>m</v>
      </c>
    </row>
    <row r="6839" spans="1:4">
      <c r="A6839" s="68" t="s">
        <v>6758</v>
      </c>
      <c r="B6839" s="68" t="s">
        <v>27325</v>
      </c>
      <c r="C6839" s="68" t="s">
        <v>14</v>
      </c>
      <c r="D6839" t="str">
        <f t="shared" si="106"/>
        <v>m</v>
      </c>
    </row>
    <row r="6840" spans="1:4">
      <c r="A6840" s="68" t="s">
        <v>6759</v>
      </c>
      <c r="B6840" s="68" t="s">
        <v>27325</v>
      </c>
      <c r="C6840" s="68" t="s">
        <v>14</v>
      </c>
      <c r="D6840" t="str">
        <f t="shared" si="106"/>
        <v>m</v>
      </c>
    </row>
    <row r="6841" spans="1:4">
      <c r="A6841" s="68" t="s">
        <v>6760</v>
      </c>
      <c r="B6841" s="68" t="s">
        <v>27326</v>
      </c>
      <c r="C6841" s="68" t="s">
        <v>14</v>
      </c>
      <c r="D6841" t="str">
        <f t="shared" si="106"/>
        <v>m</v>
      </c>
    </row>
    <row r="6842" spans="1:4">
      <c r="A6842" s="68" t="s">
        <v>6761</v>
      </c>
      <c r="B6842" s="68" t="s">
        <v>27326</v>
      </c>
      <c r="C6842" s="68" t="s">
        <v>14</v>
      </c>
      <c r="D6842" t="str">
        <f t="shared" si="106"/>
        <v>m</v>
      </c>
    </row>
    <row r="6843" spans="1:4">
      <c r="A6843" s="68" t="s">
        <v>6762</v>
      </c>
      <c r="B6843" s="68" t="s">
        <v>27327</v>
      </c>
      <c r="C6843" s="68" t="s">
        <v>14</v>
      </c>
      <c r="D6843" t="str">
        <f t="shared" si="106"/>
        <v>m</v>
      </c>
    </row>
    <row r="6844" spans="1:4">
      <c r="A6844" s="68" t="s">
        <v>6763</v>
      </c>
      <c r="B6844" s="68" t="s">
        <v>27327</v>
      </c>
      <c r="C6844" s="68" t="s">
        <v>14</v>
      </c>
      <c r="D6844" t="str">
        <f t="shared" si="106"/>
        <v>m</v>
      </c>
    </row>
    <row r="6845" spans="1:4">
      <c r="A6845" s="68" t="s">
        <v>6764</v>
      </c>
      <c r="B6845" s="68" t="s">
        <v>27328</v>
      </c>
      <c r="C6845" s="68" t="s">
        <v>14</v>
      </c>
      <c r="D6845" t="str">
        <f t="shared" si="106"/>
        <v>m</v>
      </c>
    </row>
    <row r="6846" spans="1:4">
      <c r="A6846" s="68" t="s">
        <v>6765</v>
      </c>
      <c r="B6846" s="68" t="s">
        <v>27328</v>
      </c>
      <c r="C6846" s="68" t="s">
        <v>14</v>
      </c>
      <c r="D6846" t="str">
        <f t="shared" si="106"/>
        <v>m</v>
      </c>
    </row>
    <row r="6847" spans="1:4">
      <c r="A6847" s="68" t="s">
        <v>6766</v>
      </c>
      <c r="B6847" s="68" t="s">
        <v>27329</v>
      </c>
      <c r="C6847" s="68" t="s">
        <v>14</v>
      </c>
      <c r="D6847" t="str">
        <f t="shared" si="106"/>
        <v>m</v>
      </c>
    </row>
    <row r="6848" spans="1:4">
      <c r="A6848" s="68" t="s">
        <v>6767</v>
      </c>
      <c r="B6848" s="68" t="s">
        <v>27329</v>
      </c>
      <c r="C6848" s="68" t="s">
        <v>14</v>
      </c>
      <c r="D6848" t="str">
        <f t="shared" si="106"/>
        <v>m</v>
      </c>
    </row>
    <row r="6849" spans="1:4">
      <c r="A6849" s="68" t="s">
        <v>6768</v>
      </c>
      <c r="B6849" s="68" t="s">
        <v>27330</v>
      </c>
      <c r="C6849" s="68" t="s">
        <v>14</v>
      </c>
      <c r="D6849" t="str">
        <f t="shared" si="106"/>
        <v>m</v>
      </c>
    </row>
    <row r="6850" spans="1:4">
      <c r="A6850" s="68" t="s">
        <v>6769</v>
      </c>
      <c r="B6850" s="68" t="s">
        <v>27330</v>
      </c>
      <c r="C6850" s="68" t="s">
        <v>14</v>
      </c>
      <c r="D6850" t="str">
        <f t="shared" si="106"/>
        <v>m</v>
      </c>
    </row>
    <row r="6851" spans="1:4">
      <c r="A6851" s="68" t="s">
        <v>6770</v>
      </c>
      <c r="B6851" s="68" t="s">
        <v>27331</v>
      </c>
      <c r="C6851" s="68" t="s">
        <v>14</v>
      </c>
      <c r="D6851" t="str">
        <f t="shared" si="106"/>
        <v>m</v>
      </c>
    </row>
    <row r="6852" spans="1:4">
      <c r="A6852" s="68" t="s">
        <v>6771</v>
      </c>
      <c r="B6852" s="68" t="s">
        <v>27331</v>
      </c>
      <c r="C6852" s="68" t="s">
        <v>14</v>
      </c>
      <c r="D6852" t="str">
        <f t="shared" si="106"/>
        <v>m</v>
      </c>
    </row>
    <row r="6853" spans="1:4">
      <c r="A6853" s="68" t="s">
        <v>6772</v>
      </c>
      <c r="B6853" s="68" t="s">
        <v>27332</v>
      </c>
      <c r="C6853" s="68" t="s">
        <v>14</v>
      </c>
      <c r="D6853" t="str">
        <f t="shared" si="106"/>
        <v>m</v>
      </c>
    </row>
    <row r="6854" spans="1:4">
      <c r="A6854" s="68" t="s">
        <v>6773</v>
      </c>
      <c r="B6854" s="68" t="s">
        <v>27332</v>
      </c>
      <c r="C6854" s="68" t="s">
        <v>14</v>
      </c>
      <c r="D6854" t="str">
        <f t="shared" si="106"/>
        <v>m</v>
      </c>
    </row>
    <row r="6855" spans="1:4">
      <c r="A6855" s="68" t="s">
        <v>6774</v>
      </c>
      <c r="B6855" s="68" t="s">
        <v>27333</v>
      </c>
      <c r="C6855" s="68" t="s">
        <v>14</v>
      </c>
      <c r="D6855" t="str">
        <f t="shared" ref="D6855:D6918" si="107">LOWER(C6855)</f>
        <v>m</v>
      </c>
    </row>
    <row r="6856" spans="1:4">
      <c r="A6856" s="68" t="s">
        <v>6775</v>
      </c>
      <c r="B6856" s="68" t="s">
        <v>27333</v>
      </c>
      <c r="C6856" s="68" t="s">
        <v>14</v>
      </c>
      <c r="D6856" t="str">
        <f t="shared" si="107"/>
        <v>m</v>
      </c>
    </row>
    <row r="6857" spans="1:4">
      <c r="A6857" s="68" t="s">
        <v>6776</v>
      </c>
      <c r="B6857" s="68" t="s">
        <v>27334</v>
      </c>
      <c r="C6857" s="68" t="s">
        <v>14</v>
      </c>
      <c r="D6857" t="str">
        <f t="shared" si="107"/>
        <v>m</v>
      </c>
    </row>
    <row r="6858" spans="1:4">
      <c r="A6858" s="68" t="s">
        <v>6777</v>
      </c>
      <c r="B6858" s="68" t="s">
        <v>27334</v>
      </c>
      <c r="C6858" s="68" t="s">
        <v>14</v>
      </c>
      <c r="D6858" t="str">
        <f t="shared" si="107"/>
        <v>m</v>
      </c>
    </row>
    <row r="6859" spans="1:4">
      <c r="A6859" s="68" t="s">
        <v>6778</v>
      </c>
      <c r="B6859" s="68" t="s">
        <v>27335</v>
      </c>
      <c r="C6859" s="68" t="s">
        <v>14</v>
      </c>
      <c r="D6859" t="str">
        <f t="shared" si="107"/>
        <v>m</v>
      </c>
    </row>
    <row r="6860" spans="1:4">
      <c r="A6860" s="68" t="s">
        <v>6779</v>
      </c>
      <c r="B6860" s="68" t="s">
        <v>27335</v>
      </c>
      <c r="C6860" s="68" t="s">
        <v>14</v>
      </c>
      <c r="D6860" t="str">
        <f t="shared" si="107"/>
        <v>m</v>
      </c>
    </row>
    <row r="6861" spans="1:4">
      <c r="A6861" s="68" t="s">
        <v>6780</v>
      </c>
      <c r="B6861" s="68" t="s">
        <v>27336</v>
      </c>
      <c r="C6861" s="68" t="s">
        <v>14</v>
      </c>
      <c r="D6861" t="str">
        <f t="shared" si="107"/>
        <v>m</v>
      </c>
    </row>
    <row r="6862" spans="1:4">
      <c r="A6862" s="68" t="s">
        <v>6781</v>
      </c>
      <c r="B6862" s="68" t="s">
        <v>27336</v>
      </c>
      <c r="C6862" s="68" t="s">
        <v>14</v>
      </c>
      <c r="D6862" t="str">
        <f t="shared" si="107"/>
        <v>m</v>
      </c>
    </row>
    <row r="6863" spans="1:4">
      <c r="A6863" s="68" t="s">
        <v>6782</v>
      </c>
      <c r="B6863" s="68" t="s">
        <v>27337</v>
      </c>
      <c r="C6863" s="68" t="s">
        <v>14</v>
      </c>
      <c r="D6863" t="str">
        <f t="shared" si="107"/>
        <v>m</v>
      </c>
    </row>
    <row r="6864" spans="1:4">
      <c r="A6864" s="68" t="s">
        <v>6783</v>
      </c>
      <c r="B6864" s="68" t="s">
        <v>27337</v>
      </c>
      <c r="C6864" s="68" t="s">
        <v>14</v>
      </c>
      <c r="D6864" t="str">
        <f t="shared" si="107"/>
        <v>m</v>
      </c>
    </row>
    <row r="6865" spans="1:4">
      <c r="A6865" s="68" t="s">
        <v>6784</v>
      </c>
      <c r="B6865" s="68" t="s">
        <v>27338</v>
      </c>
      <c r="C6865" s="68" t="s">
        <v>14</v>
      </c>
      <c r="D6865" t="str">
        <f t="shared" si="107"/>
        <v>m</v>
      </c>
    </row>
    <row r="6866" spans="1:4">
      <c r="A6866" s="68" t="s">
        <v>6785</v>
      </c>
      <c r="B6866" s="68" t="s">
        <v>27338</v>
      </c>
      <c r="C6866" s="68" t="s">
        <v>14</v>
      </c>
      <c r="D6866" t="str">
        <f t="shared" si="107"/>
        <v>m</v>
      </c>
    </row>
    <row r="6867" spans="1:4">
      <c r="A6867" s="68" t="s">
        <v>6786</v>
      </c>
      <c r="B6867" s="68" t="s">
        <v>27339</v>
      </c>
      <c r="C6867" s="68" t="s">
        <v>14</v>
      </c>
      <c r="D6867" t="str">
        <f t="shared" si="107"/>
        <v>m</v>
      </c>
    </row>
    <row r="6868" spans="1:4">
      <c r="A6868" s="68" t="s">
        <v>6787</v>
      </c>
      <c r="B6868" s="68" t="s">
        <v>27339</v>
      </c>
      <c r="C6868" s="68" t="s">
        <v>14</v>
      </c>
      <c r="D6868" t="str">
        <f t="shared" si="107"/>
        <v>m</v>
      </c>
    </row>
    <row r="6869" spans="1:4">
      <c r="A6869" s="68" t="s">
        <v>6788</v>
      </c>
      <c r="B6869" s="68" t="s">
        <v>27340</v>
      </c>
      <c r="C6869" s="68" t="s">
        <v>14</v>
      </c>
      <c r="D6869" t="str">
        <f t="shared" si="107"/>
        <v>m</v>
      </c>
    </row>
    <row r="6870" spans="1:4">
      <c r="A6870" s="68" t="s">
        <v>6789</v>
      </c>
      <c r="B6870" s="68" t="s">
        <v>27340</v>
      </c>
      <c r="C6870" s="68" t="s">
        <v>14</v>
      </c>
      <c r="D6870" t="str">
        <f t="shared" si="107"/>
        <v>m</v>
      </c>
    </row>
    <row r="6871" spans="1:4">
      <c r="A6871" s="68" t="s">
        <v>6790</v>
      </c>
      <c r="B6871" s="68" t="s">
        <v>27341</v>
      </c>
      <c r="C6871" s="68" t="s">
        <v>14</v>
      </c>
      <c r="D6871" t="str">
        <f t="shared" si="107"/>
        <v>m</v>
      </c>
    </row>
    <row r="6872" spans="1:4">
      <c r="A6872" s="68" t="s">
        <v>6791</v>
      </c>
      <c r="B6872" s="68" t="s">
        <v>27341</v>
      </c>
      <c r="C6872" s="68" t="s">
        <v>14</v>
      </c>
      <c r="D6872" t="str">
        <f t="shared" si="107"/>
        <v>m</v>
      </c>
    </row>
    <row r="6873" spans="1:4">
      <c r="A6873" s="68" t="s">
        <v>6792</v>
      </c>
      <c r="B6873" s="68" t="s">
        <v>27342</v>
      </c>
      <c r="C6873" s="68" t="s">
        <v>14</v>
      </c>
      <c r="D6873" t="str">
        <f t="shared" si="107"/>
        <v>m</v>
      </c>
    </row>
    <row r="6874" spans="1:4">
      <c r="A6874" s="68" t="s">
        <v>6793</v>
      </c>
      <c r="B6874" s="68" t="s">
        <v>27342</v>
      </c>
      <c r="C6874" s="68" t="s">
        <v>14</v>
      </c>
      <c r="D6874" t="str">
        <f t="shared" si="107"/>
        <v>m</v>
      </c>
    </row>
    <row r="6875" spans="1:4">
      <c r="A6875" s="68" t="s">
        <v>6794</v>
      </c>
      <c r="B6875" s="68" t="s">
        <v>27343</v>
      </c>
      <c r="C6875" s="68" t="s">
        <v>14</v>
      </c>
      <c r="D6875" t="str">
        <f t="shared" si="107"/>
        <v>m</v>
      </c>
    </row>
    <row r="6876" spans="1:4">
      <c r="A6876" s="68" t="s">
        <v>6795</v>
      </c>
      <c r="B6876" s="68" t="s">
        <v>27343</v>
      </c>
      <c r="C6876" s="68" t="s">
        <v>14</v>
      </c>
      <c r="D6876" t="str">
        <f t="shared" si="107"/>
        <v>m</v>
      </c>
    </row>
    <row r="6877" spans="1:4">
      <c r="A6877" s="68" t="s">
        <v>6796</v>
      </c>
      <c r="B6877" s="68" t="s">
        <v>27344</v>
      </c>
      <c r="C6877" s="68" t="s">
        <v>14</v>
      </c>
      <c r="D6877" t="str">
        <f t="shared" si="107"/>
        <v>m</v>
      </c>
    </row>
    <row r="6878" spans="1:4">
      <c r="A6878" s="68" t="s">
        <v>6797</v>
      </c>
      <c r="B6878" s="68" t="s">
        <v>27344</v>
      </c>
      <c r="C6878" s="68" t="s">
        <v>14</v>
      </c>
      <c r="D6878" t="str">
        <f t="shared" si="107"/>
        <v>m</v>
      </c>
    </row>
    <row r="6879" spans="1:4">
      <c r="A6879" s="68" t="s">
        <v>6798</v>
      </c>
      <c r="B6879" s="68" t="s">
        <v>27345</v>
      </c>
      <c r="C6879" s="68" t="s">
        <v>14</v>
      </c>
      <c r="D6879" t="str">
        <f t="shared" si="107"/>
        <v>m</v>
      </c>
    </row>
    <row r="6880" spans="1:4">
      <c r="A6880" s="68" t="s">
        <v>6799</v>
      </c>
      <c r="B6880" s="68" t="s">
        <v>27345</v>
      </c>
      <c r="C6880" s="68" t="s">
        <v>14</v>
      </c>
      <c r="D6880" t="str">
        <f t="shared" si="107"/>
        <v>m</v>
      </c>
    </row>
    <row r="6881" spans="1:4">
      <c r="A6881" s="68" t="s">
        <v>6800</v>
      </c>
      <c r="B6881" s="68" t="s">
        <v>27346</v>
      </c>
      <c r="C6881" s="68" t="s">
        <v>14</v>
      </c>
      <c r="D6881" t="str">
        <f t="shared" si="107"/>
        <v>m</v>
      </c>
    </row>
    <row r="6882" spans="1:4">
      <c r="A6882" s="68" t="s">
        <v>6801</v>
      </c>
      <c r="B6882" s="68" t="s">
        <v>27346</v>
      </c>
      <c r="C6882" s="68" t="s">
        <v>14</v>
      </c>
      <c r="D6882" t="str">
        <f t="shared" si="107"/>
        <v>m</v>
      </c>
    </row>
    <row r="6883" spans="1:4">
      <c r="A6883" s="68" t="s">
        <v>6802</v>
      </c>
      <c r="B6883" s="68" t="s">
        <v>27347</v>
      </c>
      <c r="C6883" s="68" t="s">
        <v>14</v>
      </c>
      <c r="D6883" t="str">
        <f t="shared" si="107"/>
        <v>m</v>
      </c>
    </row>
    <row r="6884" spans="1:4">
      <c r="A6884" s="68" t="s">
        <v>6803</v>
      </c>
      <c r="B6884" s="68" t="s">
        <v>27347</v>
      </c>
      <c r="C6884" s="68" t="s">
        <v>14</v>
      </c>
      <c r="D6884" t="str">
        <f t="shared" si="107"/>
        <v>m</v>
      </c>
    </row>
    <row r="6885" spans="1:4">
      <c r="A6885" s="68" t="s">
        <v>6804</v>
      </c>
      <c r="B6885" s="68" t="s">
        <v>27348</v>
      </c>
      <c r="C6885" s="68" t="s">
        <v>14</v>
      </c>
      <c r="D6885" t="str">
        <f t="shared" si="107"/>
        <v>m</v>
      </c>
    </row>
    <row r="6886" spans="1:4">
      <c r="A6886" s="68" t="s">
        <v>6805</v>
      </c>
      <c r="B6886" s="68" t="s">
        <v>27348</v>
      </c>
      <c r="C6886" s="68" t="s">
        <v>14</v>
      </c>
      <c r="D6886" t="str">
        <f t="shared" si="107"/>
        <v>m</v>
      </c>
    </row>
    <row r="6887" spans="1:4">
      <c r="A6887" s="68" t="s">
        <v>6806</v>
      </c>
      <c r="B6887" s="68" t="s">
        <v>27349</v>
      </c>
      <c r="C6887" s="68" t="s">
        <v>14</v>
      </c>
      <c r="D6887" t="str">
        <f t="shared" si="107"/>
        <v>m</v>
      </c>
    </row>
    <row r="6888" spans="1:4">
      <c r="A6888" s="68" t="s">
        <v>6807</v>
      </c>
      <c r="B6888" s="68" t="s">
        <v>27349</v>
      </c>
      <c r="C6888" s="68" t="s">
        <v>14</v>
      </c>
      <c r="D6888" t="str">
        <f t="shared" si="107"/>
        <v>m</v>
      </c>
    </row>
    <row r="6889" spans="1:4">
      <c r="A6889" s="68" t="s">
        <v>6808</v>
      </c>
      <c r="B6889" s="68" t="s">
        <v>27350</v>
      </c>
      <c r="C6889" s="68" t="s">
        <v>14</v>
      </c>
      <c r="D6889" t="str">
        <f t="shared" si="107"/>
        <v>m</v>
      </c>
    </row>
    <row r="6890" spans="1:4">
      <c r="A6890" s="68" t="s">
        <v>6809</v>
      </c>
      <c r="B6890" s="68" t="s">
        <v>27350</v>
      </c>
      <c r="C6890" s="68" t="s">
        <v>14</v>
      </c>
      <c r="D6890" t="str">
        <f t="shared" si="107"/>
        <v>m</v>
      </c>
    </row>
    <row r="6891" spans="1:4">
      <c r="A6891" s="68" t="s">
        <v>6810</v>
      </c>
      <c r="B6891" s="68" t="s">
        <v>27351</v>
      </c>
      <c r="C6891" s="68" t="s">
        <v>14</v>
      </c>
      <c r="D6891" t="str">
        <f t="shared" si="107"/>
        <v>m</v>
      </c>
    </row>
    <row r="6892" spans="1:4">
      <c r="A6892" s="68" t="s">
        <v>6811</v>
      </c>
      <c r="B6892" s="68" t="s">
        <v>27351</v>
      </c>
      <c r="C6892" s="68" t="s">
        <v>14</v>
      </c>
      <c r="D6892" t="str">
        <f t="shared" si="107"/>
        <v>m</v>
      </c>
    </row>
    <row r="6893" spans="1:4">
      <c r="A6893" s="68" t="s">
        <v>6812</v>
      </c>
      <c r="B6893" s="68" t="s">
        <v>27352</v>
      </c>
      <c r="C6893" s="68" t="s">
        <v>14</v>
      </c>
      <c r="D6893" t="str">
        <f t="shared" si="107"/>
        <v>m</v>
      </c>
    </row>
    <row r="6894" spans="1:4">
      <c r="A6894" s="68" t="s">
        <v>6813</v>
      </c>
      <c r="B6894" s="68" t="s">
        <v>27352</v>
      </c>
      <c r="C6894" s="68" t="s">
        <v>14</v>
      </c>
      <c r="D6894" t="str">
        <f t="shared" si="107"/>
        <v>m</v>
      </c>
    </row>
    <row r="6895" spans="1:4">
      <c r="A6895" s="68" t="s">
        <v>6814</v>
      </c>
      <c r="B6895" s="68" t="s">
        <v>27353</v>
      </c>
      <c r="C6895" s="68" t="s">
        <v>14</v>
      </c>
      <c r="D6895" t="str">
        <f t="shared" si="107"/>
        <v>m</v>
      </c>
    </row>
    <row r="6896" spans="1:4">
      <c r="A6896" s="68" t="s">
        <v>6815</v>
      </c>
      <c r="B6896" s="68" t="s">
        <v>27353</v>
      </c>
      <c r="C6896" s="68" t="s">
        <v>14</v>
      </c>
      <c r="D6896" t="str">
        <f t="shared" si="107"/>
        <v>m</v>
      </c>
    </row>
    <row r="6897" spans="1:4">
      <c r="A6897" s="68" t="s">
        <v>6816</v>
      </c>
      <c r="B6897" s="68" t="s">
        <v>27354</v>
      </c>
      <c r="C6897" s="68" t="s">
        <v>15</v>
      </c>
      <c r="D6897" t="str">
        <f t="shared" si="107"/>
        <v>un</v>
      </c>
    </row>
    <row r="6898" spans="1:4">
      <c r="A6898" s="68" t="s">
        <v>6817</v>
      </c>
      <c r="B6898" s="68" t="s">
        <v>27354</v>
      </c>
      <c r="C6898" s="68" t="s">
        <v>15</v>
      </c>
      <c r="D6898" t="str">
        <f t="shared" si="107"/>
        <v>un</v>
      </c>
    </row>
    <row r="6899" spans="1:4">
      <c r="A6899" s="68" t="s">
        <v>6818</v>
      </c>
      <c r="B6899" s="68" t="s">
        <v>27355</v>
      </c>
      <c r="C6899" s="68" t="s">
        <v>15</v>
      </c>
      <c r="D6899" t="str">
        <f t="shared" si="107"/>
        <v>un</v>
      </c>
    </row>
    <row r="6900" spans="1:4">
      <c r="A6900" s="68" t="s">
        <v>6819</v>
      </c>
      <c r="B6900" s="68" t="s">
        <v>27355</v>
      </c>
      <c r="C6900" s="68" t="s">
        <v>15</v>
      </c>
      <c r="D6900" t="str">
        <f t="shared" si="107"/>
        <v>un</v>
      </c>
    </row>
    <row r="6901" spans="1:4">
      <c r="A6901" s="68" t="s">
        <v>6820</v>
      </c>
      <c r="B6901" s="68" t="s">
        <v>27356</v>
      </c>
      <c r="C6901" s="68" t="s">
        <v>15</v>
      </c>
      <c r="D6901" t="str">
        <f t="shared" si="107"/>
        <v>un</v>
      </c>
    </row>
    <row r="6902" spans="1:4">
      <c r="A6902" s="68" t="s">
        <v>6821</v>
      </c>
      <c r="B6902" s="68" t="s">
        <v>27356</v>
      </c>
      <c r="C6902" s="68" t="s">
        <v>15</v>
      </c>
      <c r="D6902" t="str">
        <f t="shared" si="107"/>
        <v>un</v>
      </c>
    </row>
    <row r="6903" spans="1:4">
      <c r="A6903" s="68" t="s">
        <v>6822</v>
      </c>
      <c r="B6903" s="68" t="s">
        <v>27357</v>
      </c>
      <c r="C6903" s="68" t="s">
        <v>15</v>
      </c>
      <c r="D6903" t="str">
        <f t="shared" si="107"/>
        <v>un</v>
      </c>
    </row>
    <row r="6904" spans="1:4">
      <c r="A6904" s="68" t="s">
        <v>6823</v>
      </c>
      <c r="B6904" s="68" t="s">
        <v>27357</v>
      </c>
      <c r="C6904" s="68" t="s">
        <v>15</v>
      </c>
      <c r="D6904" t="str">
        <f t="shared" si="107"/>
        <v>un</v>
      </c>
    </row>
    <row r="6905" spans="1:4">
      <c r="A6905" s="68" t="s">
        <v>6824</v>
      </c>
      <c r="B6905" s="68" t="s">
        <v>27358</v>
      </c>
      <c r="C6905" s="68" t="s">
        <v>15</v>
      </c>
      <c r="D6905" t="str">
        <f t="shared" si="107"/>
        <v>un</v>
      </c>
    </row>
    <row r="6906" spans="1:4">
      <c r="A6906" s="68" t="s">
        <v>6825</v>
      </c>
      <c r="B6906" s="68" t="s">
        <v>27358</v>
      </c>
      <c r="C6906" s="68" t="s">
        <v>15</v>
      </c>
      <c r="D6906" t="str">
        <f t="shared" si="107"/>
        <v>un</v>
      </c>
    </row>
    <row r="6907" spans="1:4">
      <c r="A6907" s="68" t="s">
        <v>6826</v>
      </c>
      <c r="B6907" s="68" t="s">
        <v>27359</v>
      </c>
      <c r="C6907" s="68" t="s">
        <v>15</v>
      </c>
      <c r="D6907" t="str">
        <f t="shared" si="107"/>
        <v>un</v>
      </c>
    </row>
    <row r="6908" spans="1:4">
      <c r="A6908" s="68" t="s">
        <v>6827</v>
      </c>
      <c r="B6908" s="68" t="s">
        <v>27359</v>
      </c>
      <c r="C6908" s="68" t="s">
        <v>15</v>
      </c>
      <c r="D6908" t="str">
        <f t="shared" si="107"/>
        <v>un</v>
      </c>
    </row>
    <row r="6909" spans="1:4">
      <c r="A6909" s="68" t="s">
        <v>6828</v>
      </c>
      <c r="B6909" s="68" t="s">
        <v>27360</v>
      </c>
      <c r="C6909" s="68" t="s">
        <v>15</v>
      </c>
      <c r="D6909" t="str">
        <f t="shared" si="107"/>
        <v>un</v>
      </c>
    </row>
    <row r="6910" spans="1:4">
      <c r="A6910" s="68" t="s">
        <v>6829</v>
      </c>
      <c r="B6910" s="68" t="s">
        <v>27360</v>
      </c>
      <c r="C6910" s="68" t="s">
        <v>15</v>
      </c>
      <c r="D6910" t="str">
        <f t="shared" si="107"/>
        <v>un</v>
      </c>
    </row>
    <row r="6911" spans="1:4">
      <c r="A6911" s="68" t="s">
        <v>6830</v>
      </c>
      <c r="B6911" s="68" t="s">
        <v>27361</v>
      </c>
      <c r="C6911" s="68" t="s">
        <v>15</v>
      </c>
      <c r="D6911" t="str">
        <f t="shared" si="107"/>
        <v>un</v>
      </c>
    </row>
    <row r="6912" spans="1:4">
      <c r="A6912" s="68" t="s">
        <v>6831</v>
      </c>
      <c r="B6912" s="68" t="s">
        <v>27361</v>
      </c>
      <c r="C6912" s="68" t="s">
        <v>15</v>
      </c>
      <c r="D6912" t="str">
        <f t="shared" si="107"/>
        <v>un</v>
      </c>
    </row>
    <row r="6913" spans="1:4">
      <c r="A6913" s="68" t="s">
        <v>6832</v>
      </c>
      <c r="B6913" s="68" t="s">
        <v>27362</v>
      </c>
      <c r="C6913" s="68" t="s">
        <v>15</v>
      </c>
      <c r="D6913" t="str">
        <f t="shared" si="107"/>
        <v>un</v>
      </c>
    </row>
    <row r="6914" spans="1:4">
      <c r="A6914" s="68" t="s">
        <v>6833</v>
      </c>
      <c r="B6914" s="68" t="s">
        <v>27362</v>
      </c>
      <c r="C6914" s="68" t="s">
        <v>15</v>
      </c>
      <c r="D6914" t="str">
        <f t="shared" si="107"/>
        <v>un</v>
      </c>
    </row>
    <row r="6915" spans="1:4">
      <c r="A6915" s="68" t="s">
        <v>6834</v>
      </c>
      <c r="B6915" s="68" t="s">
        <v>27363</v>
      </c>
      <c r="C6915" s="68" t="s">
        <v>15</v>
      </c>
      <c r="D6915" t="str">
        <f t="shared" si="107"/>
        <v>un</v>
      </c>
    </row>
    <row r="6916" spans="1:4">
      <c r="A6916" s="68" t="s">
        <v>6835</v>
      </c>
      <c r="B6916" s="68" t="s">
        <v>27363</v>
      </c>
      <c r="C6916" s="68" t="s">
        <v>15</v>
      </c>
      <c r="D6916" t="str">
        <f t="shared" si="107"/>
        <v>un</v>
      </c>
    </row>
    <row r="6917" spans="1:4">
      <c r="A6917" s="68" t="s">
        <v>6836</v>
      </c>
      <c r="B6917" s="68" t="s">
        <v>27364</v>
      </c>
      <c r="C6917" s="68" t="s">
        <v>15</v>
      </c>
      <c r="D6917" t="str">
        <f t="shared" si="107"/>
        <v>un</v>
      </c>
    </row>
    <row r="6918" spans="1:4">
      <c r="A6918" s="68" t="s">
        <v>6837</v>
      </c>
      <c r="B6918" s="68" t="s">
        <v>27364</v>
      </c>
      <c r="C6918" s="68" t="s">
        <v>15</v>
      </c>
      <c r="D6918" t="str">
        <f t="shared" si="107"/>
        <v>un</v>
      </c>
    </row>
    <row r="6919" spans="1:4">
      <c r="A6919" s="68" t="s">
        <v>6838</v>
      </c>
      <c r="B6919" s="68" t="s">
        <v>27365</v>
      </c>
      <c r="C6919" s="68" t="s">
        <v>15</v>
      </c>
      <c r="D6919" t="str">
        <f t="shared" ref="D6919:D6982" si="108">LOWER(C6919)</f>
        <v>un</v>
      </c>
    </row>
    <row r="6920" spans="1:4">
      <c r="A6920" s="68" t="s">
        <v>6839</v>
      </c>
      <c r="B6920" s="68" t="s">
        <v>27365</v>
      </c>
      <c r="C6920" s="68" t="s">
        <v>15</v>
      </c>
      <c r="D6920" t="str">
        <f t="shared" si="108"/>
        <v>un</v>
      </c>
    </row>
    <row r="6921" spans="1:4">
      <c r="A6921" s="68" t="s">
        <v>6840</v>
      </c>
      <c r="B6921" s="68" t="s">
        <v>27366</v>
      </c>
      <c r="C6921" s="68" t="s">
        <v>15</v>
      </c>
      <c r="D6921" t="str">
        <f t="shared" si="108"/>
        <v>un</v>
      </c>
    </row>
    <row r="6922" spans="1:4">
      <c r="A6922" s="68" t="s">
        <v>6841</v>
      </c>
      <c r="B6922" s="68" t="s">
        <v>27366</v>
      </c>
      <c r="C6922" s="68" t="s">
        <v>15</v>
      </c>
      <c r="D6922" t="str">
        <f t="shared" si="108"/>
        <v>un</v>
      </c>
    </row>
    <row r="6923" spans="1:4">
      <c r="A6923" s="68" t="s">
        <v>6842</v>
      </c>
      <c r="B6923" s="68" t="s">
        <v>27367</v>
      </c>
      <c r="C6923" s="68" t="s">
        <v>15</v>
      </c>
      <c r="D6923" t="str">
        <f t="shared" si="108"/>
        <v>un</v>
      </c>
    </row>
    <row r="6924" spans="1:4">
      <c r="A6924" s="68" t="s">
        <v>6843</v>
      </c>
      <c r="B6924" s="68" t="s">
        <v>27367</v>
      </c>
      <c r="C6924" s="68" t="s">
        <v>15</v>
      </c>
      <c r="D6924" t="str">
        <f t="shared" si="108"/>
        <v>un</v>
      </c>
    </row>
    <row r="6925" spans="1:4">
      <c r="A6925" s="68" t="s">
        <v>6844</v>
      </c>
      <c r="B6925" s="68" t="s">
        <v>27368</v>
      </c>
      <c r="C6925" s="68" t="s">
        <v>15</v>
      </c>
      <c r="D6925" t="str">
        <f t="shared" si="108"/>
        <v>un</v>
      </c>
    </row>
    <row r="6926" spans="1:4">
      <c r="A6926" s="68" t="s">
        <v>6845</v>
      </c>
      <c r="B6926" s="68" t="s">
        <v>27368</v>
      </c>
      <c r="C6926" s="68" t="s">
        <v>15</v>
      </c>
      <c r="D6926" t="str">
        <f t="shared" si="108"/>
        <v>un</v>
      </c>
    </row>
    <row r="6927" spans="1:4">
      <c r="A6927" s="68" t="s">
        <v>6846</v>
      </c>
      <c r="B6927" s="68" t="s">
        <v>27369</v>
      </c>
      <c r="C6927" s="68" t="s">
        <v>15</v>
      </c>
      <c r="D6927" t="str">
        <f t="shared" si="108"/>
        <v>un</v>
      </c>
    </row>
    <row r="6928" spans="1:4">
      <c r="A6928" s="68" t="s">
        <v>6847</v>
      </c>
      <c r="B6928" s="68" t="s">
        <v>27369</v>
      </c>
      <c r="C6928" s="68" t="s">
        <v>15</v>
      </c>
      <c r="D6928" t="str">
        <f t="shared" si="108"/>
        <v>un</v>
      </c>
    </row>
    <row r="6929" spans="1:4">
      <c r="A6929" s="68" t="s">
        <v>6848</v>
      </c>
      <c r="B6929" s="68" t="s">
        <v>27370</v>
      </c>
      <c r="C6929" s="68" t="s">
        <v>15</v>
      </c>
      <c r="D6929" t="str">
        <f t="shared" si="108"/>
        <v>un</v>
      </c>
    </row>
    <row r="6930" spans="1:4">
      <c r="A6930" s="68" t="s">
        <v>6849</v>
      </c>
      <c r="B6930" s="68" t="s">
        <v>27370</v>
      </c>
      <c r="C6930" s="68" t="s">
        <v>15</v>
      </c>
      <c r="D6930" t="str">
        <f t="shared" si="108"/>
        <v>un</v>
      </c>
    </row>
    <row r="6931" spans="1:4">
      <c r="A6931" s="68" t="s">
        <v>6850</v>
      </c>
      <c r="B6931" s="68" t="s">
        <v>27371</v>
      </c>
      <c r="C6931" s="68" t="s">
        <v>15</v>
      </c>
      <c r="D6931" t="str">
        <f t="shared" si="108"/>
        <v>un</v>
      </c>
    </row>
    <row r="6932" spans="1:4">
      <c r="A6932" s="68" t="s">
        <v>6851</v>
      </c>
      <c r="B6932" s="68" t="s">
        <v>27371</v>
      </c>
      <c r="C6932" s="68" t="s">
        <v>15</v>
      </c>
      <c r="D6932" t="str">
        <f t="shared" si="108"/>
        <v>un</v>
      </c>
    </row>
    <row r="6933" spans="1:4">
      <c r="A6933" s="68" t="s">
        <v>6852</v>
      </c>
      <c r="B6933" s="68" t="s">
        <v>27372</v>
      </c>
      <c r="C6933" s="68" t="s">
        <v>15</v>
      </c>
      <c r="D6933" t="str">
        <f t="shared" si="108"/>
        <v>un</v>
      </c>
    </row>
    <row r="6934" spans="1:4">
      <c r="A6934" s="68" t="s">
        <v>6853</v>
      </c>
      <c r="B6934" s="68" t="s">
        <v>27372</v>
      </c>
      <c r="C6934" s="68" t="s">
        <v>15</v>
      </c>
      <c r="D6934" t="str">
        <f t="shared" si="108"/>
        <v>un</v>
      </c>
    </row>
    <row r="6935" spans="1:4">
      <c r="A6935" s="68" t="s">
        <v>6854</v>
      </c>
      <c r="B6935" s="68" t="s">
        <v>27373</v>
      </c>
      <c r="C6935" s="68" t="s">
        <v>15</v>
      </c>
      <c r="D6935" t="str">
        <f t="shared" si="108"/>
        <v>un</v>
      </c>
    </row>
    <row r="6936" spans="1:4">
      <c r="A6936" s="68" t="s">
        <v>6855</v>
      </c>
      <c r="B6936" s="68" t="s">
        <v>27373</v>
      </c>
      <c r="C6936" s="68" t="s">
        <v>15</v>
      </c>
      <c r="D6936" t="str">
        <f t="shared" si="108"/>
        <v>un</v>
      </c>
    </row>
    <row r="6937" spans="1:4">
      <c r="A6937" s="68" t="s">
        <v>6856</v>
      </c>
      <c r="B6937" s="68" t="s">
        <v>27374</v>
      </c>
      <c r="C6937" s="68" t="s">
        <v>15</v>
      </c>
      <c r="D6937" t="str">
        <f t="shared" si="108"/>
        <v>un</v>
      </c>
    </row>
    <row r="6938" spans="1:4">
      <c r="A6938" s="68" t="s">
        <v>6857</v>
      </c>
      <c r="B6938" s="68" t="s">
        <v>27374</v>
      </c>
      <c r="C6938" s="68" t="s">
        <v>15</v>
      </c>
      <c r="D6938" t="str">
        <f t="shared" si="108"/>
        <v>un</v>
      </c>
    </row>
    <row r="6939" spans="1:4">
      <c r="A6939" s="68" t="s">
        <v>6858</v>
      </c>
      <c r="B6939" s="68" t="s">
        <v>27375</v>
      </c>
      <c r="C6939" s="68" t="s">
        <v>15</v>
      </c>
      <c r="D6939" t="str">
        <f t="shared" si="108"/>
        <v>un</v>
      </c>
    </row>
    <row r="6940" spans="1:4">
      <c r="A6940" s="68" t="s">
        <v>6859</v>
      </c>
      <c r="B6940" s="68" t="s">
        <v>27375</v>
      </c>
      <c r="C6940" s="68" t="s">
        <v>15</v>
      </c>
      <c r="D6940" t="str">
        <f t="shared" si="108"/>
        <v>un</v>
      </c>
    </row>
    <row r="6941" spans="1:4">
      <c r="A6941" s="68" t="s">
        <v>6860</v>
      </c>
      <c r="B6941" s="68" t="s">
        <v>27376</v>
      </c>
      <c r="C6941" s="68" t="s">
        <v>15</v>
      </c>
      <c r="D6941" t="str">
        <f t="shared" si="108"/>
        <v>un</v>
      </c>
    </row>
    <row r="6942" spans="1:4">
      <c r="A6942" s="68" t="s">
        <v>6861</v>
      </c>
      <c r="B6942" s="68" t="s">
        <v>27376</v>
      </c>
      <c r="C6942" s="68" t="s">
        <v>15</v>
      </c>
      <c r="D6942" t="str">
        <f t="shared" si="108"/>
        <v>un</v>
      </c>
    </row>
    <row r="6943" spans="1:4">
      <c r="A6943" s="68" t="s">
        <v>6862</v>
      </c>
      <c r="B6943" s="68" t="s">
        <v>27377</v>
      </c>
      <c r="C6943" s="68" t="s">
        <v>15</v>
      </c>
      <c r="D6943" t="str">
        <f t="shared" si="108"/>
        <v>un</v>
      </c>
    </row>
    <row r="6944" spans="1:4">
      <c r="A6944" s="68" t="s">
        <v>6863</v>
      </c>
      <c r="B6944" s="68" t="s">
        <v>27377</v>
      </c>
      <c r="C6944" s="68" t="s">
        <v>15</v>
      </c>
      <c r="D6944" t="str">
        <f t="shared" si="108"/>
        <v>un</v>
      </c>
    </row>
    <row r="6945" spans="1:4">
      <c r="A6945" s="68" t="s">
        <v>6864</v>
      </c>
      <c r="B6945" s="68" t="s">
        <v>27378</v>
      </c>
      <c r="C6945" s="68" t="s">
        <v>15</v>
      </c>
      <c r="D6945" t="str">
        <f t="shared" si="108"/>
        <v>un</v>
      </c>
    </row>
    <row r="6946" spans="1:4">
      <c r="A6946" s="68" t="s">
        <v>6865</v>
      </c>
      <c r="B6946" s="68" t="s">
        <v>27378</v>
      </c>
      <c r="C6946" s="68" t="s">
        <v>15</v>
      </c>
      <c r="D6946" t="str">
        <f t="shared" si="108"/>
        <v>un</v>
      </c>
    </row>
    <row r="6947" spans="1:4">
      <c r="A6947" s="68" t="s">
        <v>6866</v>
      </c>
      <c r="B6947" s="68" t="s">
        <v>27379</v>
      </c>
      <c r="C6947" s="68" t="s">
        <v>15</v>
      </c>
      <c r="D6947" t="str">
        <f t="shared" si="108"/>
        <v>un</v>
      </c>
    </row>
    <row r="6948" spans="1:4">
      <c r="A6948" s="68" t="s">
        <v>6867</v>
      </c>
      <c r="B6948" s="68" t="s">
        <v>27379</v>
      </c>
      <c r="C6948" s="68" t="s">
        <v>15</v>
      </c>
      <c r="D6948" t="str">
        <f t="shared" si="108"/>
        <v>un</v>
      </c>
    </row>
    <row r="6949" spans="1:4">
      <c r="A6949" s="68" t="s">
        <v>6868</v>
      </c>
      <c r="B6949" s="68" t="s">
        <v>27380</v>
      </c>
      <c r="C6949" s="68" t="s">
        <v>15</v>
      </c>
      <c r="D6949" t="str">
        <f t="shared" si="108"/>
        <v>un</v>
      </c>
    </row>
    <row r="6950" spans="1:4">
      <c r="A6950" s="68" t="s">
        <v>6869</v>
      </c>
      <c r="B6950" s="68" t="s">
        <v>27380</v>
      </c>
      <c r="C6950" s="68" t="s">
        <v>15</v>
      </c>
      <c r="D6950" t="str">
        <f t="shared" si="108"/>
        <v>un</v>
      </c>
    </row>
    <row r="6951" spans="1:4">
      <c r="A6951" s="68" t="s">
        <v>6870</v>
      </c>
      <c r="B6951" s="68" t="s">
        <v>27381</v>
      </c>
      <c r="C6951" s="68" t="s">
        <v>15</v>
      </c>
      <c r="D6951" t="str">
        <f t="shared" si="108"/>
        <v>un</v>
      </c>
    </row>
    <row r="6952" spans="1:4">
      <c r="A6952" s="68" t="s">
        <v>6871</v>
      </c>
      <c r="B6952" s="68" t="s">
        <v>27381</v>
      </c>
      <c r="C6952" s="68" t="s">
        <v>15</v>
      </c>
      <c r="D6952" t="str">
        <f t="shared" si="108"/>
        <v>un</v>
      </c>
    </row>
    <row r="6953" spans="1:4">
      <c r="A6953" s="68" t="s">
        <v>6872</v>
      </c>
      <c r="B6953" s="68" t="s">
        <v>27382</v>
      </c>
      <c r="C6953" s="68" t="s">
        <v>15</v>
      </c>
      <c r="D6953" t="str">
        <f t="shared" si="108"/>
        <v>un</v>
      </c>
    </row>
    <row r="6954" spans="1:4">
      <c r="A6954" s="68" t="s">
        <v>6873</v>
      </c>
      <c r="B6954" s="68" t="s">
        <v>27382</v>
      </c>
      <c r="C6954" s="68" t="s">
        <v>15</v>
      </c>
      <c r="D6954" t="str">
        <f t="shared" si="108"/>
        <v>un</v>
      </c>
    </row>
    <row r="6955" spans="1:4">
      <c r="A6955" s="68" t="s">
        <v>6874</v>
      </c>
      <c r="B6955" s="68" t="s">
        <v>27383</v>
      </c>
      <c r="C6955" s="68" t="s">
        <v>15</v>
      </c>
      <c r="D6955" t="str">
        <f t="shared" si="108"/>
        <v>un</v>
      </c>
    </row>
    <row r="6956" spans="1:4">
      <c r="A6956" s="68" t="s">
        <v>6875</v>
      </c>
      <c r="B6956" s="68" t="s">
        <v>27383</v>
      </c>
      <c r="C6956" s="68" t="s">
        <v>15</v>
      </c>
      <c r="D6956" t="str">
        <f t="shared" si="108"/>
        <v>un</v>
      </c>
    </row>
    <row r="6957" spans="1:4">
      <c r="A6957" s="68" t="s">
        <v>6876</v>
      </c>
      <c r="B6957" s="68" t="s">
        <v>27384</v>
      </c>
      <c r="C6957" s="68" t="s">
        <v>15</v>
      </c>
      <c r="D6957" t="str">
        <f t="shared" si="108"/>
        <v>un</v>
      </c>
    </row>
    <row r="6958" spans="1:4">
      <c r="A6958" s="68" t="s">
        <v>6877</v>
      </c>
      <c r="B6958" s="68" t="s">
        <v>27384</v>
      </c>
      <c r="C6958" s="68" t="s">
        <v>15</v>
      </c>
      <c r="D6958" t="str">
        <f t="shared" si="108"/>
        <v>un</v>
      </c>
    </row>
    <row r="6959" spans="1:4">
      <c r="A6959" s="68" t="s">
        <v>6878</v>
      </c>
      <c r="B6959" s="68" t="s">
        <v>27385</v>
      </c>
      <c r="C6959" s="68" t="s">
        <v>15</v>
      </c>
      <c r="D6959" t="str">
        <f t="shared" si="108"/>
        <v>un</v>
      </c>
    </row>
    <row r="6960" spans="1:4">
      <c r="A6960" s="68" t="s">
        <v>6879</v>
      </c>
      <c r="B6960" s="68" t="s">
        <v>27385</v>
      </c>
      <c r="C6960" s="68" t="s">
        <v>15</v>
      </c>
      <c r="D6960" t="str">
        <f t="shared" si="108"/>
        <v>un</v>
      </c>
    </row>
    <row r="6961" spans="1:4">
      <c r="A6961" s="68" t="s">
        <v>6880</v>
      </c>
      <c r="B6961" s="68" t="s">
        <v>27386</v>
      </c>
      <c r="C6961" s="68" t="s">
        <v>15</v>
      </c>
      <c r="D6961" t="str">
        <f t="shared" si="108"/>
        <v>un</v>
      </c>
    </row>
    <row r="6962" spans="1:4">
      <c r="A6962" s="68" t="s">
        <v>6881</v>
      </c>
      <c r="B6962" s="68" t="s">
        <v>27386</v>
      </c>
      <c r="C6962" s="68" t="s">
        <v>15</v>
      </c>
      <c r="D6962" t="str">
        <f t="shared" si="108"/>
        <v>un</v>
      </c>
    </row>
    <row r="6963" spans="1:4">
      <c r="A6963" s="68" t="s">
        <v>6882</v>
      </c>
      <c r="B6963" s="68" t="s">
        <v>27387</v>
      </c>
      <c r="C6963" s="68" t="s">
        <v>15</v>
      </c>
      <c r="D6963" t="str">
        <f t="shared" si="108"/>
        <v>un</v>
      </c>
    </row>
    <row r="6964" spans="1:4">
      <c r="A6964" s="68" t="s">
        <v>6883</v>
      </c>
      <c r="B6964" s="68" t="s">
        <v>27387</v>
      </c>
      <c r="C6964" s="68" t="s">
        <v>15</v>
      </c>
      <c r="D6964" t="str">
        <f t="shared" si="108"/>
        <v>un</v>
      </c>
    </row>
    <row r="6965" spans="1:4">
      <c r="A6965" s="68" t="s">
        <v>6884</v>
      </c>
      <c r="B6965" s="68" t="s">
        <v>27388</v>
      </c>
      <c r="C6965" s="68" t="s">
        <v>15</v>
      </c>
      <c r="D6965" t="str">
        <f t="shared" si="108"/>
        <v>un</v>
      </c>
    </row>
    <row r="6966" spans="1:4">
      <c r="A6966" s="68" t="s">
        <v>6885</v>
      </c>
      <c r="B6966" s="68" t="s">
        <v>27388</v>
      </c>
      <c r="C6966" s="68" t="s">
        <v>15</v>
      </c>
      <c r="D6966" t="str">
        <f t="shared" si="108"/>
        <v>un</v>
      </c>
    </row>
    <row r="6967" spans="1:4">
      <c r="A6967" s="68" t="s">
        <v>6886</v>
      </c>
      <c r="B6967" s="68" t="s">
        <v>27389</v>
      </c>
      <c r="C6967" s="68" t="s">
        <v>15</v>
      </c>
      <c r="D6967" t="str">
        <f t="shared" si="108"/>
        <v>un</v>
      </c>
    </row>
    <row r="6968" spans="1:4">
      <c r="A6968" s="68" t="s">
        <v>6887</v>
      </c>
      <c r="B6968" s="68" t="s">
        <v>27389</v>
      </c>
      <c r="C6968" s="68" t="s">
        <v>15</v>
      </c>
      <c r="D6968" t="str">
        <f t="shared" si="108"/>
        <v>un</v>
      </c>
    </row>
    <row r="6969" spans="1:4">
      <c r="A6969" s="68" t="s">
        <v>6888</v>
      </c>
      <c r="B6969" s="68" t="s">
        <v>27390</v>
      </c>
      <c r="C6969" s="68" t="s">
        <v>15</v>
      </c>
      <c r="D6969" t="str">
        <f t="shared" si="108"/>
        <v>un</v>
      </c>
    </row>
    <row r="6970" spans="1:4">
      <c r="A6970" s="68" t="s">
        <v>6889</v>
      </c>
      <c r="B6970" s="68" t="s">
        <v>27390</v>
      </c>
      <c r="C6970" s="68" t="s">
        <v>15</v>
      </c>
      <c r="D6970" t="str">
        <f t="shared" si="108"/>
        <v>un</v>
      </c>
    </row>
    <row r="6971" spans="1:4">
      <c r="A6971" s="68" t="s">
        <v>6890</v>
      </c>
      <c r="B6971" s="68" t="s">
        <v>27391</v>
      </c>
      <c r="C6971" s="68" t="s">
        <v>15</v>
      </c>
      <c r="D6971" t="str">
        <f t="shared" si="108"/>
        <v>un</v>
      </c>
    </row>
    <row r="6972" spans="1:4">
      <c r="A6972" s="68" t="s">
        <v>6891</v>
      </c>
      <c r="B6972" s="68" t="s">
        <v>27391</v>
      </c>
      <c r="C6972" s="68" t="s">
        <v>15</v>
      </c>
      <c r="D6972" t="str">
        <f t="shared" si="108"/>
        <v>un</v>
      </c>
    </row>
    <row r="6973" spans="1:4">
      <c r="A6973" s="68" t="s">
        <v>6892</v>
      </c>
      <c r="B6973" s="68" t="s">
        <v>27392</v>
      </c>
      <c r="C6973" s="68" t="s">
        <v>15</v>
      </c>
      <c r="D6973" t="str">
        <f t="shared" si="108"/>
        <v>un</v>
      </c>
    </row>
    <row r="6974" spans="1:4">
      <c r="A6974" s="68" t="s">
        <v>6893</v>
      </c>
      <c r="B6974" s="68" t="s">
        <v>27392</v>
      </c>
      <c r="C6974" s="68" t="s">
        <v>15</v>
      </c>
      <c r="D6974" t="str">
        <f t="shared" si="108"/>
        <v>un</v>
      </c>
    </row>
    <row r="6975" spans="1:4">
      <c r="A6975" s="68" t="s">
        <v>6894</v>
      </c>
      <c r="B6975" s="68" t="s">
        <v>27393</v>
      </c>
      <c r="C6975" s="68" t="s">
        <v>15</v>
      </c>
      <c r="D6975" t="str">
        <f t="shared" si="108"/>
        <v>un</v>
      </c>
    </row>
    <row r="6976" spans="1:4">
      <c r="A6976" s="68" t="s">
        <v>6895</v>
      </c>
      <c r="B6976" s="68" t="s">
        <v>27393</v>
      </c>
      <c r="C6976" s="68" t="s">
        <v>15</v>
      </c>
      <c r="D6976" t="str">
        <f t="shared" si="108"/>
        <v>un</v>
      </c>
    </row>
    <row r="6977" spans="1:4">
      <c r="A6977" s="68" t="s">
        <v>6896</v>
      </c>
      <c r="B6977" s="68" t="s">
        <v>27394</v>
      </c>
      <c r="C6977" s="68" t="s">
        <v>15</v>
      </c>
      <c r="D6977" t="str">
        <f t="shared" si="108"/>
        <v>un</v>
      </c>
    </row>
    <row r="6978" spans="1:4">
      <c r="A6978" s="68" t="s">
        <v>6897</v>
      </c>
      <c r="B6978" s="68" t="s">
        <v>27394</v>
      </c>
      <c r="C6978" s="68" t="s">
        <v>15</v>
      </c>
      <c r="D6978" t="str">
        <f t="shared" si="108"/>
        <v>un</v>
      </c>
    </row>
    <row r="6979" spans="1:4">
      <c r="A6979" s="68" t="s">
        <v>6898</v>
      </c>
      <c r="B6979" s="68" t="s">
        <v>27395</v>
      </c>
      <c r="C6979" s="68" t="s">
        <v>15</v>
      </c>
      <c r="D6979" t="str">
        <f t="shared" si="108"/>
        <v>un</v>
      </c>
    </row>
    <row r="6980" spans="1:4">
      <c r="A6980" s="68" t="s">
        <v>6899</v>
      </c>
      <c r="B6980" s="68" t="s">
        <v>27395</v>
      </c>
      <c r="C6980" s="68" t="s">
        <v>15</v>
      </c>
      <c r="D6980" t="str">
        <f t="shared" si="108"/>
        <v>un</v>
      </c>
    </row>
    <row r="6981" spans="1:4">
      <c r="A6981" s="68" t="s">
        <v>6900</v>
      </c>
      <c r="B6981" s="68" t="s">
        <v>27396</v>
      </c>
      <c r="C6981" s="68" t="s">
        <v>15</v>
      </c>
      <c r="D6981" t="str">
        <f t="shared" si="108"/>
        <v>un</v>
      </c>
    </row>
    <row r="6982" spans="1:4">
      <c r="A6982" s="68" t="s">
        <v>6901</v>
      </c>
      <c r="B6982" s="68" t="s">
        <v>27396</v>
      </c>
      <c r="C6982" s="68" t="s">
        <v>15</v>
      </c>
      <c r="D6982" t="str">
        <f t="shared" si="108"/>
        <v>un</v>
      </c>
    </row>
    <row r="6983" spans="1:4">
      <c r="A6983" s="68" t="s">
        <v>6902</v>
      </c>
      <c r="B6983" s="68" t="s">
        <v>27397</v>
      </c>
      <c r="C6983" s="68" t="s">
        <v>15</v>
      </c>
      <c r="D6983" t="str">
        <f t="shared" ref="D6983:D7046" si="109">LOWER(C6983)</f>
        <v>un</v>
      </c>
    </row>
    <row r="6984" spans="1:4">
      <c r="A6984" s="68" t="s">
        <v>6903</v>
      </c>
      <c r="B6984" s="68" t="s">
        <v>27397</v>
      </c>
      <c r="C6984" s="68" t="s">
        <v>15</v>
      </c>
      <c r="D6984" t="str">
        <f t="shared" si="109"/>
        <v>un</v>
      </c>
    </row>
    <row r="6985" spans="1:4">
      <c r="A6985" s="68" t="s">
        <v>6904</v>
      </c>
      <c r="B6985" s="68" t="s">
        <v>27398</v>
      </c>
      <c r="C6985" s="68" t="s">
        <v>15</v>
      </c>
      <c r="D6985" t="str">
        <f t="shared" si="109"/>
        <v>un</v>
      </c>
    </row>
    <row r="6986" spans="1:4">
      <c r="A6986" s="68" t="s">
        <v>6905</v>
      </c>
      <c r="B6986" s="68" t="s">
        <v>27398</v>
      </c>
      <c r="C6986" s="68" t="s">
        <v>15</v>
      </c>
      <c r="D6986" t="str">
        <f t="shared" si="109"/>
        <v>un</v>
      </c>
    </row>
    <row r="6987" spans="1:4">
      <c r="A6987" s="68" t="s">
        <v>6906</v>
      </c>
      <c r="B6987" s="68" t="s">
        <v>27399</v>
      </c>
      <c r="C6987" s="68" t="s">
        <v>15</v>
      </c>
      <c r="D6987" t="str">
        <f t="shared" si="109"/>
        <v>un</v>
      </c>
    </row>
    <row r="6988" spans="1:4">
      <c r="A6988" s="68" t="s">
        <v>6907</v>
      </c>
      <c r="B6988" s="68" t="s">
        <v>27399</v>
      </c>
      <c r="C6988" s="68" t="s">
        <v>15</v>
      </c>
      <c r="D6988" t="str">
        <f t="shared" si="109"/>
        <v>un</v>
      </c>
    </row>
    <row r="6989" spans="1:4">
      <c r="A6989" s="68" t="s">
        <v>6908</v>
      </c>
      <c r="B6989" s="68" t="s">
        <v>27400</v>
      </c>
      <c r="C6989" s="68" t="s">
        <v>15</v>
      </c>
      <c r="D6989" t="str">
        <f t="shared" si="109"/>
        <v>un</v>
      </c>
    </row>
    <row r="6990" spans="1:4">
      <c r="A6990" s="68" t="s">
        <v>6909</v>
      </c>
      <c r="B6990" s="68" t="s">
        <v>27400</v>
      </c>
      <c r="C6990" s="68" t="s">
        <v>15</v>
      </c>
      <c r="D6990" t="str">
        <f t="shared" si="109"/>
        <v>un</v>
      </c>
    </row>
    <row r="6991" spans="1:4">
      <c r="A6991" s="68" t="s">
        <v>6910</v>
      </c>
      <c r="B6991" s="68" t="s">
        <v>27401</v>
      </c>
      <c r="C6991" s="68" t="s">
        <v>15</v>
      </c>
      <c r="D6991" t="str">
        <f t="shared" si="109"/>
        <v>un</v>
      </c>
    </row>
    <row r="6992" spans="1:4">
      <c r="A6992" s="68" t="s">
        <v>6911</v>
      </c>
      <c r="B6992" s="68" t="s">
        <v>27401</v>
      </c>
      <c r="C6992" s="68" t="s">
        <v>15</v>
      </c>
      <c r="D6992" t="str">
        <f t="shared" si="109"/>
        <v>un</v>
      </c>
    </row>
    <row r="6993" spans="1:4">
      <c r="A6993" s="68" t="s">
        <v>6912</v>
      </c>
      <c r="B6993" s="68" t="s">
        <v>27402</v>
      </c>
      <c r="C6993" s="68" t="s">
        <v>15</v>
      </c>
      <c r="D6993" t="str">
        <f t="shared" si="109"/>
        <v>un</v>
      </c>
    </row>
    <row r="6994" spans="1:4">
      <c r="A6994" s="68" t="s">
        <v>6913</v>
      </c>
      <c r="B6994" s="68" t="s">
        <v>27402</v>
      </c>
      <c r="C6994" s="68" t="s">
        <v>15</v>
      </c>
      <c r="D6994" t="str">
        <f t="shared" si="109"/>
        <v>un</v>
      </c>
    </row>
    <row r="6995" spans="1:4">
      <c r="A6995" s="68" t="s">
        <v>6914</v>
      </c>
      <c r="B6995" s="68" t="s">
        <v>27403</v>
      </c>
      <c r="C6995" s="68" t="s">
        <v>15</v>
      </c>
      <c r="D6995" t="str">
        <f t="shared" si="109"/>
        <v>un</v>
      </c>
    </row>
    <row r="6996" spans="1:4">
      <c r="A6996" s="68" t="s">
        <v>6915</v>
      </c>
      <c r="B6996" s="68" t="s">
        <v>27403</v>
      </c>
      <c r="C6996" s="68" t="s">
        <v>15</v>
      </c>
      <c r="D6996" t="str">
        <f t="shared" si="109"/>
        <v>un</v>
      </c>
    </row>
    <row r="6997" spans="1:4">
      <c r="A6997" s="68" t="s">
        <v>6916</v>
      </c>
      <c r="B6997" s="68" t="s">
        <v>27404</v>
      </c>
      <c r="C6997" s="68" t="s">
        <v>15</v>
      </c>
      <c r="D6997" t="str">
        <f t="shared" si="109"/>
        <v>un</v>
      </c>
    </row>
    <row r="6998" spans="1:4">
      <c r="A6998" s="68" t="s">
        <v>6917</v>
      </c>
      <c r="B6998" s="68" t="s">
        <v>27404</v>
      </c>
      <c r="C6998" s="68" t="s">
        <v>15</v>
      </c>
      <c r="D6998" t="str">
        <f t="shared" si="109"/>
        <v>un</v>
      </c>
    </row>
    <row r="6999" spans="1:4">
      <c r="A6999" s="68" t="s">
        <v>6918</v>
      </c>
      <c r="B6999" s="68" t="s">
        <v>27405</v>
      </c>
      <c r="C6999" s="68" t="s">
        <v>15</v>
      </c>
      <c r="D6999" t="str">
        <f t="shared" si="109"/>
        <v>un</v>
      </c>
    </row>
    <row r="7000" spans="1:4">
      <c r="A7000" s="68" t="s">
        <v>6919</v>
      </c>
      <c r="B7000" s="68" t="s">
        <v>27405</v>
      </c>
      <c r="C7000" s="68" t="s">
        <v>15</v>
      </c>
      <c r="D7000" t="str">
        <f t="shared" si="109"/>
        <v>un</v>
      </c>
    </row>
    <row r="7001" spans="1:4">
      <c r="A7001" s="68" t="s">
        <v>6920</v>
      </c>
      <c r="B7001" s="68" t="s">
        <v>27406</v>
      </c>
      <c r="C7001" s="68" t="s">
        <v>15</v>
      </c>
      <c r="D7001" t="str">
        <f t="shared" si="109"/>
        <v>un</v>
      </c>
    </row>
    <row r="7002" spans="1:4">
      <c r="A7002" s="68" t="s">
        <v>6921</v>
      </c>
      <c r="B7002" s="68" t="s">
        <v>27406</v>
      </c>
      <c r="C7002" s="68" t="s">
        <v>15</v>
      </c>
      <c r="D7002" t="str">
        <f t="shared" si="109"/>
        <v>un</v>
      </c>
    </row>
    <row r="7003" spans="1:4">
      <c r="A7003" s="68" t="s">
        <v>6922</v>
      </c>
      <c r="B7003" s="68" t="s">
        <v>27407</v>
      </c>
      <c r="C7003" s="68" t="s">
        <v>15</v>
      </c>
      <c r="D7003" t="str">
        <f t="shared" si="109"/>
        <v>un</v>
      </c>
    </row>
    <row r="7004" spans="1:4">
      <c r="A7004" s="68" t="s">
        <v>6923</v>
      </c>
      <c r="B7004" s="68" t="s">
        <v>27407</v>
      </c>
      <c r="C7004" s="68" t="s">
        <v>15</v>
      </c>
      <c r="D7004" t="str">
        <f t="shared" si="109"/>
        <v>un</v>
      </c>
    </row>
    <row r="7005" spans="1:4">
      <c r="A7005" s="68" t="s">
        <v>6924</v>
      </c>
      <c r="B7005" s="68" t="s">
        <v>27408</v>
      </c>
      <c r="C7005" s="68" t="s">
        <v>15</v>
      </c>
      <c r="D7005" t="str">
        <f t="shared" si="109"/>
        <v>un</v>
      </c>
    </row>
    <row r="7006" spans="1:4">
      <c r="A7006" s="68" t="s">
        <v>6925</v>
      </c>
      <c r="B7006" s="68" t="s">
        <v>27408</v>
      </c>
      <c r="C7006" s="68" t="s">
        <v>15</v>
      </c>
      <c r="D7006" t="str">
        <f t="shared" si="109"/>
        <v>un</v>
      </c>
    </row>
    <row r="7007" spans="1:4">
      <c r="A7007" s="68" t="s">
        <v>6926</v>
      </c>
      <c r="B7007" s="68" t="s">
        <v>27409</v>
      </c>
      <c r="C7007" s="68" t="s">
        <v>15</v>
      </c>
      <c r="D7007" t="str">
        <f t="shared" si="109"/>
        <v>un</v>
      </c>
    </row>
    <row r="7008" spans="1:4">
      <c r="A7008" s="68" t="s">
        <v>6927</v>
      </c>
      <c r="B7008" s="68" t="s">
        <v>27409</v>
      </c>
      <c r="C7008" s="68" t="s">
        <v>15</v>
      </c>
      <c r="D7008" t="str">
        <f t="shared" si="109"/>
        <v>un</v>
      </c>
    </row>
    <row r="7009" spans="1:4">
      <c r="A7009" s="68" t="s">
        <v>6928</v>
      </c>
      <c r="B7009" s="68" t="s">
        <v>27410</v>
      </c>
      <c r="C7009" s="68" t="s">
        <v>15</v>
      </c>
      <c r="D7009" t="str">
        <f t="shared" si="109"/>
        <v>un</v>
      </c>
    </row>
    <row r="7010" spans="1:4">
      <c r="A7010" s="68" t="s">
        <v>6929</v>
      </c>
      <c r="B7010" s="68" t="s">
        <v>27410</v>
      </c>
      <c r="C7010" s="68" t="s">
        <v>15</v>
      </c>
      <c r="D7010" t="str">
        <f t="shared" si="109"/>
        <v>un</v>
      </c>
    </row>
    <row r="7011" spans="1:4">
      <c r="A7011" s="68" t="s">
        <v>6930</v>
      </c>
      <c r="B7011" s="68" t="s">
        <v>27411</v>
      </c>
      <c r="C7011" s="68" t="s">
        <v>15</v>
      </c>
      <c r="D7011" t="str">
        <f t="shared" si="109"/>
        <v>un</v>
      </c>
    </row>
    <row r="7012" spans="1:4">
      <c r="A7012" s="68" t="s">
        <v>6931</v>
      </c>
      <c r="B7012" s="68" t="s">
        <v>27411</v>
      </c>
      <c r="C7012" s="68" t="s">
        <v>15</v>
      </c>
      <c r="D7012" t="str">
        <f t="shared" si="109"/>
        <v>un</v>
      </c>
    </row>
    <row r="7013" spans="1:4">
      <c r="A7013" s="68" t="s">
        <v>6932</v>
      </c>
      <c r="B7013" s="68" t="s">
        <v>27412</v>
      </c>
      <c r="C7013" s="68" t="s">
        <v>15</v>
      </c>
      <c r="D7013" t="str">
        <f t="shared" si="109"/>
        <v>un</v>
      </c>
    </row>
    <row r="7014" spans="1:4">
      <c r="A7014" s="68" t="s">
        <v>6933</v>
      </c>
      <c r="B7014" s="68" t="s">
        <v>27412</v>
      </c>
      <c r="C7014" s="68" t="s">
        <v>15</v>
      </c>
      <c r="D7014" t="str">
        <f t="shared" si="109"/>
        <v>un</v>
      </c>
    </row>
    <row r="7015" spans="1:4">
      <c r="A7015" s="68" t="s">
        <v>6934</v>
      </c>
      <c r="B7015" s="68" t="s">
        <v>27413</v>
      </c>
      <c r="C7015" s="68" t="s">
        <v>15</v>
      </c>
      <c r="D7015" t="str">
        <f t="shared" si="109"/>
        <v>un</v>
      </c>
    </row>
    <row r="7016" spans="1:4">
      <c r="A7016" s="68" t="s">
        <v>6935</v>
      </c>
      <c r="B7016" s="68" t="s">
        <v>27413</v>
      </c>
      <c r="C7016" s="68" t="s">
        <v>15</v>
      </c>
      <c r="D7016" t="str">
        <f t="shared" si="109"/>
        <v>un</v>
      </c>
    </row>
    <row r="7017" spans="1:4">
      <c r="A7017" s="68" t="s">
        <v>6936</v>
      </c>
      <c r="B7017" s="68" t="s">
        <v>27414</v>
      </c>
      <c r="C7017" s="68" t="s">
        <v>15</v>
      </c>
      <c r="D7017" t="str">
        <f t="shared" si="109"/>
        <v>un</v>
      </c>
    </row>
    <row r="7018" spans="1:4">
      <c r="A7018" s="68" t="s">
        <v>6937</v>
      </c>
      <c r="B7018" s="68" t="s">
        <v>27414</v>
      </c>
      <c r="C7018" s="68" t="s">
        <v>15</v>
      </c>
      <c r="D7018" t="str">
        <f t="shared" si="109"/>
        <v>un</v>
      </c>
    </row>
    <row r="7019" spans="1:4">
      <c r="A7019" s="68" t="s">
        <v>6938</v>
      </c>
      <c r="B7019" s="68" t="s">
        <v>27415</v>
      </c>
      <c r="C7019" s="68" t="s">
        <v>15</v>
      </c>
      <c r="D7019" t="str">
        <f t="shared" si="109"/>
        <v>un</v>
      </c>
    </row>
    <row r="7020" spans="1:4">
      <c r="A7020" s="68" t="s">
        <v>6939</v>
      </c>
      <c r="B7020" s="68" t="s">
        <v>27415</v>
      </c>
      <c r="C7020" s="68" t="s">
        <v>15</v>
      </c>
      <c r="D7020" t="str">
        <f t="shared" si="109"/>
        <v>un</v>
      </c>
    </row>
    <row r="7021" spans="1:4">
      <c r="A7021" s="68" t="s">
        <v>6940</v>
      </c>
      <c r="B7021" s="68" t="s">
        <v>27416</v>
      </c>
      <c r="C7021" s="68" t="s">
        <v>15</v>
      </c>
      <c r="D7021" t="str">
        <f t="shared" si="109"/>
        <v>un</v>
      </c>
    </row>
    <row r="7022" spans="1:4">
      <c r="A7022" s="68" t="s">
        <v>6941</v>
      </c>
      <c r="B7022" s="68" t="s">
        <v>27416</v>
      </c>
      <c r="C7022" s="68" t="s">
        <v>15</v>
      </c>
      <c r="D7022" t="str">
        <f t="shared" si="109"/>
        <v>un</v>
      </c>
    </row>
    <row r="7023" spans="1:4">
      <c r="A7023" s="68" t="s">
        <v>6942</v>
      </c>
      <c r="B7023" s="68" t="s">
        <v>27417</v>
      </c>
      <c r="C7023" s="68" t="s">
        <v>15</v>
      </c>
      <c r="D7023" t="str">
        <f t="shared" si="109"/>
        <v>un</v>
      </c>
    </row>
    <row r="7024" spans="1:4">
      <c r="A7024" s="68" t="s">
        <v>6943</v>
      </c>
      <c r="B7024" s="68" t="s">
        <v>27417</v>
      </c>
      <c r="C7024" s="68" t="s">
        <v>15</v>
      </c>
      <c r="D7024" t="str">
        <f t="shared" si="109"/>
        <v>un</v>
      </c>
    </row>
    <row r="7025" spans="1:4">
      <c r="A7025" s="68" t="s">
        <v>6944</v>
      </c>
      <c r="B7025" s="68" t="s">
        <v>27418</v>
      </c>
      <c r="C7025" s="68" t="s">
        <v>15</v>
      </c>
      <c r="D7025" t="str">
        <f t="shared" si="109"/>
        <v>un</v>
      </c>
    </row>
    <row r="7026" spans="1:4">
      <c r="A7026" s="68" t="s">
        <v>6945</v>
      </c>
      <c r="B7026" s="68" t="s">
        <v>27418</v>
      </c>
      <c r="C7026" s="68" t="s">
        <v>15</v>
      </c>
      <c r="D7026" t="str">
        <f t="shared" si="109"/>
        <v>un</v>
      </c>
    </row>
    <row r="7027" spans="1:4">
      <c r="A7027" s="68" t="s">
        <v>6946</v>
      </c>
      <c r="B7027" s="68" t="s">
        <v>27419</v>
      </c>
      <c r="C7027" s="68" t="s">
        <v>15</v>
      </c>
      <c r="D7027" t="str">
        <f t="shared" si="109"/>
        <v>un</v>
      </c>
    </row>
    <row r="7028" spans="1:4">
      <c r="A7028" s="68" t="s">
        <v>6947</v>
      </c>
      <c r="B7028" s="68" t="s">
        <v>27419</v>
      </c>
      <c r="C7028" s="68" t="s">
        <v>15</v>
      </c>
      <c r="D7028" t="str">
        <f t="shared" si="109"/>
        <v>un</v>
      </c>
    </row>
    <row r="7029" spans="1:4">
      <c r="A7029" s="68" t="s">
        <v>6948</v>
      </c>
      <c r="B7029" s="68" t="s">
        <v>27420</v>
      </c>
      <c r="C7029" s="68" t="s">
        <v>15</v>
      </c>
      <c r="D7029" t="str">
        <f t="shared" si="109"/>
        <v>un</v>
      </c>
    </row>
    <row r="7030" spans="1:4">
      <c r="A7030" s="68" t="s">
        <v>6949</v>
      </c>
      <c r="B7030" s="68" t="s">
        <v>27420</v>
      </c>
      <c r="C7030" s="68" t="s">
        <v>15</v>
      </c>
      <c r="D7030" t="str">
        <f t="shared" si="109"/>
        <v>un</v>
      </c>
    </row>
    <row r="7031" spans="1:4">
      <c r="A7031" s="68" t="s">
        <v>6950</v>
      </c>
      <c r="B7031" s="68" t="s">
        <v>27421</v>
      </c>
      <c r="C7031" s="68" t="s">
        <v>15</v>
      </c>
      <c r="D7031" t="str">
        <f t="shared" si="109"/>
        <v>un</v>
      </c>
    </row>
    <row r="7032" spans="1:4">
      <c r="A7032" s="68" t="s">
        <v>6951</v>
      </c>
      <c r="B7032" s="68" t="s">
        <v>27421</v>
      </c>
      <c r="C7032" s="68" t="s">
        <v>15</v>
      </c>
      <c r="D7032" t="str">
        <f t="shared" si="109"/>
        <v>un</v>
      </c>
    </row>
    <row r="7033" spans="1:4">
      <c r="A7033" s="68" t="s">
        <v>6952</v>
      </c>
      <c r="B7033" s="68" t="s">
        <v>27422</v>
      </c>
      <c r="C7033" s="68" t="s">
        <v>15</v>
      </c>
      <c r="D7033" t="str">
        <f t="shared" si="109"/>
        <v>un</v>
      </c>
    </row>
    <row r="7034" spans="1:4">
      <c r="A7034" s="68" t="s">
        <v>6953</v>
      </c>
      <c r="B7034" s="68" t="s">
        <v>27422</v>
      </c>
      <c r="C7034" s="68" t="s">
        <v>15</v>
      </c>
      <c r="D7034" t="str">
        <f t="shared" si="109"/>
        <v>un</v>
      </c>
    </row>
    <row r="7035" spans="1:4">
      <c r="A7035" s="68" t="s">
        <v>6954</v>
      </c>
      <c r="B7035" s="68" t="s">
        <v>27423</v>
      </c>
      <c r="C7035" s="68" t="s">
        <v>15</v>
      </c>
      <c r="D7035" t="str">
        <f t="shared" si="109"/>
        <v>un</v>
      </c>
    </row>
    <row r="7036" spans="1:4">
      <c r="A7036" s="68" t="s">
        <v>6955</v>
      </c>
      <c r="B7036" s="68" t="s">
        <v>27423</v>
      </c>
      <c r="C7036" s="68" t="s">
        <v>15</v>
      </c>
      <c r="D7036" t="str">
        <f t="shared" si="109"/>
        <v>un</v>
      </c>
    </row>
    <row r="7037" spans="1:4">
      <c r="A7037" s="68" t="s">
        <v>6956</v>
      </c>
      <c r="B7037" s="68" t="s">
        <v>27424</v>
      </c>
      <c r="C7037" s="68" t="s">
        <v>15</v>
      </c>
      <c r="D7037" t="str">
        <f t="shared" si="109"/>
        <v>un</v>
      </c>
    </row>
    <row r="7038" spans="1:4">
      <c r="A7038" s="68" t="s">
        <v>6957</v>
      </c>
      <c r="B7038" s="68" t="s">
        <v>27424</v>
      </c>
      <c r="C7038" s="68" t="s">
        <v>15</v>
      </c>
      <c r="D7038" t="str">
        <f t="shared" si="109"/>
        <v>un</v>
      </c>
    </row>
    <row r="7039" spans="1:4">
      <c r="A7039" s="68" t="s">
        <v>6958</v>
      </c>
      <c r="B7039" s="68" t="s">
        <v>27425</v>
      </c>
      <c r="C7039" s="68" t="s">
        <v>15</v>
      </c>
      <c r="D7039" t="str">
        <f t="shared" si="109"/>
        <v>un</v>
      </c>
    </row>
    <row r="7040" spans="1:4">
      <c r="A7040" s="68" t="s">
        <v>6959</v>
      </c>
      <c r="B7040" s="68" t="s">
        <v>27425</v>
      </c>
      <c r="C7040" s="68" t="s">
        <v>15</v>
      </c>
      <c r="D7040" t="str">
        <f t="shared" si="109"/>
        <v>un</v>
      </c>
    </row>
    <row r="7041" spans="1:4">
      <c r="A7041" s="68" t="s">
        <v>6960</v>
      </c>
      <c r="B7041" s="68" t="s">
        <v>27426</v>
      </c>
      <c r="C7041" s="68" t="s">
        <v>15</v>
      </c>
      <c r="D7041" t="str">
        <f t="shared" si="109"/>
        <v>un</v>
      </c>
    </row>
    <row r="7042" spans="1:4">
      <c r="A7042" s="68" t="s">
        <v>6961</v>
      </c>
      <c r="B7042" s="68" t="s">
        <v>27426</v>
      </c>
      <c r="C7042" s="68" t="s">
        <v>15</v>
      </c>
      <c r="D7042" t="str">
        <f t="shared" si="109"/>
        <v>un</v>
      </c>
    </row>
    <row r="7043" spans="1:4">
      <c r="A7043" s="68" t="s">
        <v>6962</v>
      </c>
      <c r="B7043" s="68" t="s">
        <v>27427</v>
      </c>
      <c r="C7043" s="68" t="s">
        <v>15</v>
      </c>
      <c r="D7043" t="str">
        <f t="shared" si="109"/>
        <v>un</v>
      </c>
    </row>
    <row r="7044" spans="1:4">
      <c r="A7044" s="68" t="s">
        <v>6963</v>
      </c>
      <c r="B7044" s="68" t="s">
        <v>27427</v>
      </c>
      <c r="C7044" s="68" t="s">
        <v>15</v>
      </c>
      <c r="D7044" t="str">
        <f t="shared" si="109"/>
        <v>un</v>
      </c>
    </row>
    <row r="7045" spans="1:4">
      <c r="A7045" s="68" t="s">
        <v>6964</v>
      </c>
      <c r="B7045" s="68" t="s">
        <v>27428</v>
      </c>
      <c r="C7045" s="68" t="s">
        <v>15</v>
      </c>
      <c r="D7045" t="str">
        <f t="shared" si="109"/>
        <v>un</v>
      </c>
    </row>
    <row r="7046" spans="1:4">
      <c r="A7046" s="68" t="s">
        <v>6965</v>
      </c>
      <c r="B7046" s="68" t="s">
        <v>27428</v>
      </c>
      <c r="C7046" s="68" t="s">
        <v>15</v>
      </c>
      <c r="D7046" t="str">
        <f t="shared" si="109"/>
        <v>un</v>
      </c>
    </row>
    <row r="7047" spans="1:4">
      <c r="A7047" s="68" t="s">
        <v>6966</v>
      </c>
      <c r="B7047" s="68" t="s">
        <v>27429</v>
      </c>
      <c r="C7047" s="68" t="s">
        <v>15</v>
      </c>
      <c r="D7047" t="str">
        <f t="shared" ref="D7047:D7110" si="110">LOWER(C7047)</f>
        <v>un</v>
      </c>
    </row>
    <row r="7048" spans="1:4">
      <c r="A7048" s="68" t="s">
        <v>6967</v>
      </c>
      <c r="B7048" s="68" t="s">
        <v>27429</v>
      </c>
      <c r="C7048" s="68" t="s">
        <v>15</v>
      </c>
      <c r="D7048" t="str">
        <f t="shared" si="110"/>
        <v>un</v>
      </c>
    </row>
    <row r="7049" spans="1:4">
      <c r="A7049" s="68" t="s">
        <v>6968</v>
      </c>
      <c r="B7049" s="68" t="s">
        <v>27430</v>
      </c>
      <c r="C7049" s="68" t="s">
        <v>15</v>
      </c>
      <c r="D7049" t="str">
        <f t="shared" si="110"/>
        <v>un</v>
      </c>
    </row>
    <row r="7050" spans="1:4">
      <c r="A7050" s="68" t="s">
        <v>6969</v>
      </c>
      <c r="B7050" s="68" t="s">
        <v>27430</v>
      </c>
      <c r="C7050" s="68" t="s">
        <v>15</v>
      </c>
      <c r="D7050" t="str">
        <f t="shared" si="110"/>
        <v>un</v>
      </c>
    </row>
    <row r="7051" spans="1:4">
      <c r="A7051" s="68" t="s">
        <v>6970</v>
      </c>
      <c r="B7051" s="68" t="s">
        <v>27431</v>
      </c>
      <c r="C7051" s="68" t="s">
        <v>15</v>
      </c>
      <c r="D7051" t="str">
        <f t="shared" si="110"/>
        <v>un</v>
      </c>
    </row>
    <row r="7052" spans="1:4">
      <c r="A7052" s="68" t="s">
        <v>6971</v>
      </c>
      <c r="B7052" s="68" t="s">
        <v>27431</v>
      </c>
      <c r="C7052" s="68" t="s">
        <v>15</v>
      </c>
      <c r="D7052" t="str">
        <f t="shared" si="110"/>
        <v>un</v>
      </c>
    </row>
    <row r="7053" spans="1:4">
      <c r="A7053" s="68" t="s">
        <v>6972</v>
      </c>
      <c r="B7053" s="68" t="s">
        <v>27432</v>
      </c>
      <c r="C7053" s="68" t="s">
        <v>15</v>
      </c>
      <c r="D7053" t="str">
        <f t="shared" si="110"/>
        <v>un</v>
      </c>
    </row>
    <row r="7054" spans="1:4">
      <c r="A7054" s="68" t="s">
        <v>6973</v>
      </c>
      <c r="B7054" s="68" t="s">
        <v>27432</v>
      </c>
      <c r="C7054" s="68" t="s">
        <v>15</v>
      </c>
      <c r="D7054" t="str">
        <f t="shared" si="110"/>
        <v>un</v>
      </c>
    </row>
    <row r="7055" spans="1:4">
      <c r="A7055" s="68" t="s">
        <v>6974</v>
      </c>
      <c r="B7055" s="68" t="s">
        <v>27433</v>
      </c>
      <c r="C7055" s="68" t="s">
        <v>15</v>
      </c>
      <c r="D7055" t="str">
        <f t="shared" si="110"/>
        <v>un</v>
      </c>
    </row>
    <row r="7056" spans="1:4">
      <c r="A7056" s="68" t="s">
        <v>6975</v>
      </c>
      <c r="B7056" s="68" t="s">
        <v>27433</v>
      </c>
      <c r="C7056" s="68" t="s">
        <v>15</v>
      </c>
      <c r="D7056" t="str">
        <f t="shared" si="110"/>
        <v>un</v>
      </c>
    </row>
    <row r="7057" spans="1:4">
      <c r="A7057" s="68" t="s">
        <v>6976</v>
      </c>
      <c r="B7057" s="68" t="s">
        <v>27434</v>
      </c>
      <c r="C7057" s="68" t="s">
        <v>15</v>
      </c>
      <c r="D7057" t="str">
        <f t="shared" si="110"/>
        <v>un</v>
      </c>
    </row>
    <row r="7058" spans="1:4">
      <c r="A7058" s="68" t="s">
        <v>6977</v>
      </c>
      <c r="B7058" s="68" t="s">
        <v>27434</v>
      </c>
      <c r="C7058" s="68" t="s">
        <v>15</v>
      </c>
      <c r="D7058" t="str">
        <f t="shared" si="110"/>
        <v>un</v>
      </c>
    </row>
    <row r="7059" spans="1:4">
      <c r="A7059" s="68" t="s">
        <v>6978</v>
      </c>
      <c r="B7059" s="68" t="s">
        <v>27435</v>
      </c>
      <c r="C7059" s="68" t="s">
        <v>15</v>
      </c>
      <c r="D7059" t="str">
        <f t="shared" si="110"/>
        <v>un</v>
      </c>
    </row>
    <row r="7060" spans="1:4">
      <c r="A7060" s="68" t="s">
        <v>6979</v>
      </c>
      <c r="B7060" s="68" t="s">
        <v>27435</v>
      </c>
      <c r="C7060" s="68" t="s">
        <v>15</v>
      </c>
      <c r="D7060" t="str">
        <f t="shared" si="110"/>
        <v>un</v>
      </c>
    </row>
    <row r="7061" spans="1:4">
      <c r="A7061" s="68" t="s">
        <v>6980</v>
      </c>
      <c r="B7061" s="68" t="s">
        <v>27436</v>
      </c>
      <c r="C7061" s="68" t="s">
        <v>15</v>
      </c>
      <c r="D7061" t="str">
        <f t="shared" si="110"/>
        <v>un</v>
      </c>
    </row>
    <row r="7062" spans="1:4">
      <c r="A7062" s="68" t="s">
        <v>6981</v>
      </c>
      <c r="B7062" s="68" t="s">
        <v>27436</v>
      </c>
      <c r="C7062" s="68" t="s">
        <v>15</v>
      </c>
      <c r="D7062" t="str">
        <f t="shared" si="110"/>
        <v>un</v>
      </c>
    </row>
    <row r="7063" spans="1:4">
      <c r="A7063" s="68" t="s">
        <v>6982</v>
      </c>
      <c r="B7063" s="68" t="s">
        <v>27437</v>
      </c>
      <c r="C7063" s="68" t="s">
        <v>15</v>
      </c>
      <c r="D7063" t="str">
        <f t="shared" si="110"/>
        <v>un</v>
      </c>
    </row>
    <row r="7064" spans="1:4">
      <c r="A7064" s="68" t="s">
        <v>6983</v>
      </c>
      <c r="B7064" s="68" t="s">
        <v>27437</v>
      </c>
      <c r="C7064" s="68" t="s">
        <v>15</v>
      </c>
      <c r="D7064" t="str">
        <f t="shared" si="110"/>
        <v>un</v>
      </c>
    </row>
    <row r="7065" spans="1:4">
      <c r="A7065" s="68" t="s">
        <v>6984</v>
      </c>
      <c r="B7065" s="68" t="s">
        <v>27438</v>
      </c>
      <c r="C7065" s="68" t="s">
        <v>15</v>
      </c>
      <c r="D7065" t="str">
        <f t="shared" si="110"/>
        <v>un</v>
      </c>
    </row>
    <row r="7066" spans="1:4">
      <c r="A7066" s="68" t="s">
        <v>6985</v>
      </c>
      <c r="B7066" s="68" t="s">
        <v>27438</v>
      </c>
      <c r="C7066" s="68" t="s">
        <v>15</v>
      </c>
      <c r="D7066" t="str">
        <f t="shared" si="110"/>
        <v>un</v>
      </c>
    </row>
    <row r="7067" spans="1:4">
      <c r="A7067" s="68" t="s">
        <v>6986</v>
      </c>
      <c r="B7067" s="68" t="s">
        <v>27439</v>
      </c>
      <c r="C7067" s="68" t="s">
        <v>15</v>
      </c>
      <c r="D7067" t="str">
        <f t="shared" si="110"/>
        <v>un</v>
      </c>
    </row>
    <row r="7068" spans="1:4">
      <c r="A7068" s="68" t="s">
        <v>6987</v>
      </c>
      <c r="B7068" s="68" t="s">
        <v>27439</v>
      </c>
      <c r="C7068" s="68" t="s">
        <v>15</v>
      </c>
      <c r="D7068" t="str">
        <f t="shared" si="110"/>
        <v>un</v>
      </c>
    </row>
    <row r="7069" spans="1:4">
      <c r="A7069" s="68" t="s">
        <v>6988</v>
      </c>
      <c r="B7069" s="68" t="s">
        <v>27440</v>
      </c>
      <c r="C7069" s="68" t="s">
        <v>15</v>
      </c>
      <c r="D7069" t="str">
        <f t="shared" si="110"/>
        <v>un</v>
      </c>
    </row>
    <row r="7070" spans="1:4">
      <c r="A7070" s="68" t="s">
        <v>6989</v>
      </c>
      <c r="B7070" s="68" t="s">
        <v>27440</v>
      </c>
      <c r="C7070" s="68" t="s">
        <v>15</v>
      </c>
      <c r="D7070" t="str">
        <f t="shared" si="110"/>
        <v>un</v>
      </c>
    </row>
    <row r="7071" spans="1:4">
      <c r="A7071" s="68" t="s">
        <v>6990</v>
      </c>
      <c r="B7071" s="68" t="s">
        <v>27441</v>
      </c>
      <c r="C7071" s="68" t="s">
        <v>15</v>
      </c>
      <c r="D7071" t="str">
        <f t="shared" si="110"/>
        <v>un</v>
      </c>
    </row>
    <row r="7072" spans="1:4">
      <c r="A7072" s="68" t="s">
        <v>6991</v>
      </c>
      <c r="B7072" s="68" t="s">
        <v>27441</v>
      </c>
      <c r="C7072" s="68" t="s">
        <v>15</v>
      </c>
      <c r="D7072" t="str">
        <f t="shared" si="110"/>
        <v>un</v>
      </c>
    </row>
    <row r="7073" spans="1:4">
      <c r="A7073" s="68" t="s">
        <v>6992</v>
      </c>
      <c r="B7073" s="68" t="s">
        <v>27442</v>
      </c>
      <c r="C7073" s="68" t="s">
        <v>15</v>
      </c>
      <c r="D7073" t="str">
        <f t="shared" si="110"/>
        <v>un</v>
      </c>
    </row>
    <row r="7074" spans="1:4">
      <c r="A7074" s="68" t="s">
        <v>6993</v>
      </c>
      <c r="B7074" s="68" t="s">
        <v>27442</v>
      </c>
      <c r="C7074" s="68" t="s">
        <v>15</v>
      </c>
      <c r="D7074" t="str">
        <f t="shared" si="110"/>
        <v>un</v>
      </c>
    </row>
    <row r="7075" spans="1:4">
      <c r="A7075" s="68" t="s">
        <v>6994</v>
      </c>
      <c r="B7075" s="68" t="s">
        <v>27443</v>
      </c>
      <c r="C7075" s="68" t="s">
        <v>15</v>
      </c>
      <c r="D7075" t="str">
        <f t="shared" si="110"/>
        <v>un</v>
      </c>
    </row>
    <row r="7076" spans="1:4">
      <c r="A7076" s="68" t="s">
        <v>6995</v>
      </c>
      <c r="B7076" s="68" t="s">
        <v>27443</v>
      </c>
      <c r="C7076" s="68" t="s">
        <v>15</v>
      </c>
      <c r="D7076" t="str">
        <f t="shared" si="110"/>
        <v>un</v>
      </c>
    </row>
    <row r="7077" spans="1:4">
      <c r="A7077" s="68" t="s">
        <v>6996</v>
      </c>
      <c r="B7077" s="68" t="s">
        <v>27444</v>
      </c>
      <c r="C7077" s="68" t="s">
        <v>15</v>
      </c>
      <c r="D7077" t="str">
        <f t="shared" si="110"/>
        <v>un</v>
      </c>
    </row>
    <row r="7078" spans="1:4">
      <c r="A7078" s="68" t="s">
        <v>6997</v>
      </c>
      <c r="B7078" s="68" t="s">
        <v>27444</v>
      </c>
      <c r="C7078" s="68" t="s">
        <v>15</v>
      </c>
      <c r="D7078" t="str">
        <f t="shared" si="110"/>
        <v>un</v>
      </c>
    </row>
    <row r="7079" spans="1:4">
      <c r="A7079" s="68" t="s">
        <v>6998</v>
      </c>
      <c r="B7079" s="68" t="s">
        <v>27445</v>
      </c>
      <c r="C7079" s="68" t="s">
        <v>15</v>
      </c>
      <c r="D7079" t="str">
        <f t="shared" si="110"/>
        <v>un</v>
      </c>
    </row>
    <row r="7080" spans="1:4">
      <c r="A7080" s="68" t="s">
        <v>6999</v>
      </c>
      <c r="B7080" s="68" t="s">
        <v>27445</v>
      </c>
      <c r="C7080" s="68" t="s">
        <v>15</v>
      </c>
      <c r="D7080" t="str">
        <f t="shared" si="110"/>
        <v>un</v>
      </c>
    </row>
    <row r="7081" spans="1:4">
      <c r="A7081" s="68" t="s">
        <v>7000</v>
      </c>
      <c r="B7081" s="68" t="s">
        <v>27446</v>
      </c>
      <c r="C7081" s="68" t="s">
        <v>15</v>
      </c>
      <c r="D7081" t="str">
        <f t="shared" si="110"/>
        <v>un</v>
      </c>
    </row>
    <row r="7082" spans="1:4">
      <c r="A7082" s="68" t="s">
        <v>7001</v>
      </c>
      <c r="B7082" s="68" t="s">
        <v>27446</v>
      </c>
      <c r="C7082" s="68" t="s">
        <v>15</v>
      </c>
      <c r="D7082" t="str">
        <f t="shared" si="110"/>
        <v>un</v>
      </c>
    </row>
    <row r="7083" spans="1:4">
      <c r="A7083" s="68" t="s">
        <v>7002</v>
      </c>
      <c r="B7083" s="68" t="s">
        <v>27447</v>
      </c>
      <c r="C7083" s="68" t="s">
        <v>15</v>
      </c>
      <c r="D7083" t="str">
        <f t="shared" si="110"/>
        <v>un</v>
      </c>
    </row>
    <row r="7084" spans="1:4">
      <c r="A7084" s="68" t="s">
        <v>7003</v>
      </c>
      <c r="B7084" s="68" t="s">
        <v>27447</v>
      </c>
      <c r="C7084" s="68" t="s">
        <v>15</v>
      </c>
      <c r="D7084" t="str">
        <f t="shared" si="110"/>
        <v>un</v>
      </c>
    </row>
    <row r="7085" spans="1:4">
      <c r="A7085" s="68" t="s">
        <v>7004</v>
      </c>
      <c r="B7085" s="68" t="s">
        <v>27448</v>
      </c>
      <c r="C7085" s="68" t="s">
        <v>15</v>
      </c>
      <c r="D7085" t="str">
        <f t="shared" si="110"/>
        <v>un</v>
      </c>
    </row>
    <row r="7086" spans="1:4">
      <c r="A7086" s="68" t="s">
        <v>7005</v>
      </c>
      <c r="B7086" s="68" t="s">
        <v>27448</v>
      </c>
      <c r="C7086" s="68" t="s">
        <v>15</v>
      </c>
      <c r="D7086" t="str">
        <f t="shared" si="110"/>
        <v>un</v>
      </c>
    </row>
    <row r="7087" spans="1:4">
      <c r="A7087" s="68" t="s">
        <v>7006</v>
      </c>
      <c r="B7087" s="68" t="s">
        <v>27449</v>
      </c>
      <c r="C7087" s="68" t="s">
        <v>15</v>
      </c>
      <c r="D7087" t="str">
        <f t="shared" si="110"/>
        <v>un</v>
      </c>
    </row>
    <row r="7088" spans="1:4">
      <c r="A7088" s="68" t="s">
        <v>7007</v>
      </c>
      <c r="B7088" s="68" t="s">
        <v>27449</v>
      </c>
      <c r="C7088" s="68" t="s">
        <v>15</v>
      </c>
      <c r="D7088" t="str">
        <f t="shared" si="110"/>
        <v>un</v>
      </c>
    </row>
    <row r="7089" spans="1:4">
      <c r="A7089" s="68" t="s">
        <v>7008</v>
      </c>
      <c r="B7089" s="68" t="s">
        <v>27450</v>
      </c>
      <c r="C7089" s="68" t="s">
        <v>14</v>
      </c>
      <c r="D7089" t="str">
        <f t="shared" si="110"/>
        <v>m</v>
      </c>
    </row>
    <row r="7090" spans="1:4">
      <c r="A7090" s="68" t="s">
        <v>7009</v>
      </c>
      <c r="B7090" s="68" t="s">
        <v>27450</v>
      </c>
      <c r="C7090" s="68" t="s">
        <v>14</v>
      </c>
      <c r="D7090" t="str">
        <f t="shared" si="110"/>
        <v>m</v>
      </c>
    </row>
    <row r="7091" spans="1:4">
      <c r="A7091" s="68" t="s">
        <v>7010</v>
      </c>
      <c r="B7091" s="68" t="s">
        <v>27451</v>
      </c>
      <c r="C7091" s="68" t="s">
        <v>14</v>
      </c>
      <c r="D7091" t="str">
        <f t="shared" si="110"/>
        <v>m</v>
      </c>
    </row>
    <row r="7092" spans="1:4">
      <c r="A7092" s="68" t="s">
        <v>7011</v>
      </c>
      <c r="B7092" s="68" t="s">
        <v>27451</v>
      </c>
      <c r="C7092" s="68" t="s">
        <v>14</v>
      </c>
      <c r="D7092" t="str">
        <f t="shared" si="110"/>
        <v>m</v>
      </c>
    </row>
    <row r="7093" spans="1:4">
      <c r="A7093" s="68" t="s">
        <v>7012</v>
      </c>
      <c r="B7093" s="68" t="s">
        <v>27452</v>
      </c>
      <c r="C7093" s="68" t="s">
        <v>14</v>
      </c>
      <c r="D7093" t="str">
        <f t="shared" si="110"/>
        <v>m</v>
      </c>
    </row>
    <row r="7094" spans="1:4">
      <c r="A7094" s="68" t="s">
        <v>7013</v>
      </c>
      <c r="B7094" s="68" t="s">
        <v>27452</v>
      </c>
      <c r="C7094" s="68" t="s">
        <v>14</v>
      </c>
      <c r="D7094" t="str">
        <f t="shared" si="110"/>
        <v>m</v>
      </c>
    </row>
    <row r="7095" spans="1:4">
      <c r="A7095" s="68" t="s">
        <v>7014</v>
      </c>
      <c r="B7095" s="68" t="s">
        <v>27453</v>
      </c>
      <c r="C7095" s="68" t="s">
        <v>14</v>
      </c>
      <c r="D7095" t="str">
        <f t="shared" si="110"/>
        <v>m</v>
      </c>
    </row>
    <row r="7096" spans="1:4">
      <c r="A7096" s="68" t="s">
        <v>7015</v>
      </c>
      <c r="B7096" s="68" t="s">
        <v>27453</v>
      </c>
      <c r="C7096" s="68" t="s">
        <v>14</v>
      </c>
      <c r="D7096" t="str">
        <f t="shared" si="110"/>
        <v>m</v>
      </c>
    </row>
    <row r="7097" spans="1:4">
      <c r="A7097" s="68" t="s">
        <v>7016</v>
      </c>
      <c r="B7097" s="68" t="s">
        <v>27454</v>
      </c>
      <c r="C7097" s="68" t="s">
        <v>14</v>
      </c>
      <c r="D7097" t="str">
        <f t="shared" si="110"/>
        <v>m</v>
      </c>
    </row>
    <row r="7098" spans="1:4">
      <c r="A7098" s="68" t="s">
        <v>7017</v>
      </c>
      <c r="B7098" s="68" t="s">
        <v>27454</v>
      </c>
      <c r="C7098" s="68" t="s">
        <v>14</v>
      </c>
      <c r="D7098" t="str">
        <f t="shared" si="110"/>
        <v>m</v>
      </c>
    </row>
    <row r="7099" spans="1:4">
      <c r="A7099" s="68" t="s">
        <v>7018</v>
      </c>
      <c r="B7099" s="68" t="s">
        <v>27455</v>
      </c>
      <c r="C7099" s="68" t="s">
        <v>14</v>
      </c>
      <c r="D7099" t="str">
        <f t="shared" si="110"/>
        <v>m</v>
      </c>
    </row>
    <row r="7100" spans="1:4">
      <c r="A7100" s="68" t="s">
        <v>7019</v>
      </c>
      <c r="B7100" s="68" t="s">
        <v>27455</v>
      </c>
      <c r="C7100" s="68" t="s">
        <v>14</v>
      </c>
      <c r="D7100" t="str">
        <f t="shared" si="110"/>
        <v>m</v>
      </c>
    </row>
    <row r="7101" spans="1:4">
      <c r="A7101" s="68" t="s">
        <v>7020</v>
      </c>
      <c r="B7101" s="68" t="s">
        <v>27456</v>
      </c>
      <c r="C7101" s="68" t="s">
        <v>14</v>
      </c>
      <c r="D7101" t="str">
        <f t="shared" si="110"/>
        <v>m</v>
      </c>
    </row>
    <row r="7102" spans="1:4">
      <c r="A7102" s="68" t="s">
        <v>7021</v>
      </c>
      <c r="B7102" s="68" t="s">
        <v>27456</v>
      </c>
      <c r="C7102" s="68" t="s">
        <v>14</v>
      </c>
      <c r="D7102" t="str">
        <f t="shared" si="110"/>
        <v>m</v>
      </c>
    </row>
    <row r="7103" spans="1:4">
      <c r="A7103" s="68" t="s">
        <v>7022</v>
      </c>
      <c r="B7103" s="68" t="s">
        <v>27457</v>
      </c>
      <c r="C7103" s="68" t="s">
        <v>14</v>
      </c>
      <c r="D7103" t="str">
        <f t="shared" si="110"/>
        <v>m</v>
      </c>
    </row>
    <row r="7104" spans="1:4">
      <c r="A7104" s="68" t="s">
        <v>7023</v>
      </c>
      <c r="B7104" s="68" t="s">
        <v>27457</v>
      </c>
      <c r="C7104" s="68" t="s">
        <v>14</v>
      </c>
      <c r="D7104" t="str">
        <f t="shared" si="110"/>
        <v>m</v>
      </c>
    </row>
    <row r="7105" spans="1:4">
      <c r="A7105" s="68" t="s">
        <v>7024</v>
      </c>
      <c r="B7105" s="68" t="s">
        <v>27458</v>
      </c>
      <c r="C7105" s="68" t="s">
        <v>14</v>
      </c>
      <c r="D7105" t="str">
        <f t="shared" si="110"/>
        <v>m</v>
      </c>
    </row>
    <row r="7106" spans="1:4">
      <c r="A7106" s="68" t="s">
        <v>7025</v>
      </c>
      <c r="B7106" s="68" t="s">
        <v>27458</v>
      </c>
      <c r="C7106" s="68" t="s">
        <v>14</v>
      </c>
      <c r="D7106" t="str">
        <f t="shared" si="110"/>
        <v>m</v>
      </c>
    </row>
    <row r="7107" spans="1:4">
      <c r="A7107" s="68" t="s">
        <v>7026</v>
      </c>
      <c r="B7107" s="68" t="s">
        <v>27459</v>
      </c>
      <c r="C7107" s="68" t="s">
        <v>14</v>
      </c>
      <c r="D7107" t="str">
        <f t="shared" si="110"/>
        <v>m</v>
      </c>
    </row>
    <row r="7108" spans="1:4">
      <c r="A7108" s="68" t="s">
        <v>7027</v>
      </c>
      <c r="B7108" s="68" t="s">
        <v>27459</v>
      </c>
      <c r="C7108" s="68" t="s">
        <v>14</v>
      </c>
      <c r="D7108" t="str">
        <f t="shared" si="110"/>
        <v>m</v>
      </c>
    </row>
    <row r="7109" spans="1:4">
      <c r="A7109" s="68" t="s">
        <v>7028</v>
      </c>
      <c r="B7109" s="68" t="s">
        <v>27460</v>
      </c>
      <c r="C7109" s="68" t="s">
        <v>14</v>
      </c>
      <c r="D7109" t="str">
        <f t="shared" si="110"/>
        <v>m</v>
      </c>
    </row>
    <row r="7110" spans="1:4">
      <c r="A7110" s="68" t="s">
        <v>7029</v>
      </c>
      <c r="B7110" s="68" t="s">
        <v>27460</v>
      </c>
      <c r="C7110" s="68" t="s">
        <v>14</v>
      </c>
      <c r="D7110" t="str">
        <f t="shared" si="110"/>
        <v>m</v>
      </c>
    </row>
    <row r="7111" spans="1:4">
      <c r="A7111" s="68" t="s">
        <v>7030</v>
      </c>
      <c r="B7111" s="68" t="s">
        <v>27461</v>
      </c>
      <c r="C7111" s="68" t="s">
        <v>14</v>
      </c>
      <c r="D7111" t="str">
        <f t="shared" ref="D7111:D7174" si="111">LOWER(C7111)</f>
        <v>m</v>
      </c>
    </row>
    <row r="7112" spans="1:4">
      <c r="A7112" s="68" t="s">
        <v>7031</v>
      </c>
      <c r="B7112" s="68" t="s">
        <v>27461</v>
      </c>
      <c r="C7112" s="68" t="s">
        <v>14</v>
      </c>
      <c r="D7112" t="str">
        <f t="shared" si="111"/>
        <v>m</v>
      </c>
    </row>
    <row r="7113" spans="1:4">
      <c r="A7113" s="68" t="s">
        <v>7032</v>
      </c>
      <c r="B7113" s="68" t="s">
        <v>27462</v>
      </c>
      <c r="C7113" s="68" t="s">
        <v>14</v>
      </c>
      <c r="D7113" t="str">
        <f t="shared" si="111"/>
        <v>m</v>
      </c>
    </row>
    <row r="7114" spans="1:4">
      <c r="A7114" s="68" t="s">
        <v>7033</v>
      </c>
      <c r="B7114" s="68" t="s">
        <v>27462</v>
      </c>
      <c r="C7114" s="68" t="s">
        <v>14</v>
      </c>
      <c r="D7114" t="str">
        <f t="shared" si="111"/>
        <v>m</v>
      </c>
    </row>
    <row r="7115" spans="1:4">
      <c r="A7115" s="68" t="s">
        <v>7034</v>
      </c>
      <c r="B7115" s="68" t="s">
        <v>27463</v>
      </c>
      <c r="C7115" s="68" t="s">
        <v>14</v>
      </c>
      <c r="D7115" t="str">
        <f t="shared" si="111"/>
        <v>m</v>
      </c>
    </row>
    <row r="7116" spans="1:4">
      <c r="A7116" s="68" t="s">
        <v>7035</v>
      </c>
      <c r="B7116" s="68" t="s">
        <v>27463</v>
      </c>
      <c r="C7116" s="68" t="s">
        <v>14</v>
      </c>
      <c r="D7116" t="str">
        <f t="shared" si="111"/>
        <v>m</v>
      </c>
    </row>
    <row r="7117" spans="1:4">
      <c r="A7117" s="68" t="s">
        <v>7036</v>
      </c>
      <c r="B7117" s="68" t="s">
        <v>27464</v>
      </c>
      <c r="C7117" s="68" t="s">
        <v>14</v>
      </c>
      <c r="D7117" t="str">
        <f t="shared" si="111"/>
        <v>m</v>
      </c>
    </row>
    <row r="7118" spans="1:4">
      <c r="A7118" s="68" t="s">
        <v>7037</v>
      </c>
      <c r="B7118" s="68" t="s">
        <v>27464</v>
      </c>
      <c r="C7118" s="68" t="s">
        <v>14</v>
      </c>
      <c r="D7118" t="str">
        <f t="shared" si="111"/>
        <v>m</v>
      </c>
    </row>
    <row r="7119" spans="1:4">
      <c r="A7119" s="68" t="s">
        <v>7038</v>
      </c>
      <c r="B7119" s="68" t="s">
        <v>27465</v>
      </c>
      <c r="C7119" s="68" t="s">
        <v>14</v>
      </c>
      <c r="D7119" t="str">
        <f t="shared" si="111"/>
        <v>m</v>
      </c>
    </row>
    <row r="7120" spans="1:4">
      <c r="A7120" s="68" t="s">
        <v>7039</v>
      </c>
      <c r="B7120" s="68" t="s">
        <v>27465</v>
      </c>
      <c r="C7120" s="68" t="s">
        <v>14</v>
      </c>
      <c r="D7120" t="str">
        <f t="shared" si="111"/>
        <v>m</v>
      </c>
    </row>
    <row r="7121" spans="1:4">
      <c r="A7121" s="68" t="s">
        <v>7040</v>
      </c>
      <c r="B7121" s="68" t="s">
        <v>27466</v>
      </c>
      <c r="C7121" s="68" t="s">
        <v>14</v>
      </c>
      <c r="D7121" t="str">
        <f t="shared" si="111"/>
        <v>m</v>
      </c>
    </row>
    <row r="7122" spans="1:4">
      <c r="A7122" s="68" t="s">
        <v>7041</v>
      </c>
      <c r="B7122" s="68" t="s">
        <v>27466</v>
      </c>
      <c r="C7122" s="68" t="s">
        <v>14</v>
      </c>
      <c r="D7122" t="str">
        <f t="shared" si="111"/>
        <v>m</v>
      </c>
    </row>
    <row r="7123" spans="1:4">
      <c r="A7123" s="68" t="s">
        <v>7042</v>
      </c>
      <c r="B7123" s="68" t="s">
        <v>27467</v>
      </c>
      <c r="C7123" s="68" t="s">
        <v>14</v>
      </c>
      <c r="D7123" t="str">
        <f t="shared" si="111"/>
        <v>m</v>
      </c>
    </row>
    <row r="7124" spans="1:4">
      <c r="A7124" s="68" t="s">
        <v>7043</v>
      </c>
      <c r="B7124" s="68" t="s">
        <v>27467</v>
      </c>
      <c r="C7124" s="68" t="s">
        <v>14</v>
      </c>
      <c r="D7124" t="str">
        <f t="shared" si="111"/>
        <v>m</v>
      </c>
    </row>
    <row r="7125" spans="1:4">
      <c r="A7125" s="68" t="s">
        <v>7044</v>
      </c>
      <c r="B7125" s="68" t="s">
        <v>27468</v>
      </c>
      <c r="C7125" s="68" t="s">
        <v>14</v>
      </c>
      <c r="D7125" t="str">
        <f t="shared" si="111"/>
        <v>m</v>
      </c>
    </row>
    <row r="7126" spans="1:4">
      <c r="A7126" s="68" t="s">
        <v>7045</v>
      </c>
      <c r="B7126" s="68" t="s">
        <v>27468</v>
      </c>
      <c r="C7126" s="68" t="s">
        <v>14</v>
      </c>
      <c r="D7126" t="str">
        <f t="shared" si="111"/>
        <v>m</v>
      </c>
    </row>
    <row r="7127" spans="1:4">
      <c r="A7127" s="68" t="s">
        <v>7046</v>
      </c>
      <c r="B7127" s="68" t="s">
        <v>27469</v>
      </c>
      <c r="C7127" s="68" t="s">
        <v>14</v>
      </c>
      <c r="D7127" t="str">
        <f t="shared" si="111"/>
        <v>m</v>
      </c>
    </row>
    <row r="7128" spans="1:4">
      <c r="A7128" s="68" t="s">
        <v>7047</v>
      </c>
      <c r="B7128" s="68" t="s">
        <v>27469</v>
      </c>
      <c r="C7128" s="68" t="s">
        <v>14</v>
      </c>
      <c r="D7128" t="str">
        <f t="shared" si="111"/>
        <v>m</v>
      </c>
    </row>
    <row r="7129" spans="1:4">
      <c r="A7129" s="68" t="s">
        <v>7048</v>
      </c>
      <c r="B7129" s="68" t="s">
        <v>27470</v>
      </c>
      <c r="C7129" s="68" t="s">
        <v>14</v>
      </c>
      <c r="D7129" t="str">
        <f t="shared" si="111"/>
        <v>m</v>
      </c>
    </row>
    <row r="7130" spans="1:4">
      <c r="A7130" s="68" t="s">
        <v>7049</v>
      </c>
      <c r="B7130" s="68" t="s">
        <v>27470</v>
      </c>
      <c r="C7130" s="68" t="s">
        <v>14</v>
      </c>
      <c r="D7130" t="str">
        <f t="shared" si="111"/>
        <v>m</v>
      </c>
    </row>
    <row r="7131" spans="1:4">
      <c r="A7131" s="68" t="s">
        <v>7050</v>
      </c>
      <c r="B7131" s="68" t="s">
        <v>27471</v>
      </c>
      <c r="C7131" s="68" t="s">
        <v>14</v>
      </c>
      <c r="D7131" t="str">
        <f t="shared" si="111"/>
        <v>m</v>
      </c>
    </row>
    <row r="7132" spans="1:4">
      <c r="A7132" s="68" t="s">
        <v>7051</v>
      </c>
      <c r="B7132" s="68" t="s">
        <v>27471</v>
      </c>
      <c r="C7132" s="68" t="s">
        <v>14</v>
      </c>
      <c r="D7132" t="str">
        <f t="shared" si="111"/>
        <v>m</v>
      </c>
    </row>
    <row r="7133" spans="1:4">
      <c r="A7133" s="68" t="s">
        <v>7052</v>
      </c>
      <c r="B7133" s="68" t="s">
        <v>27472</v>
      </c>
      <c r="C7133" s="68" t="s">
        <v>14</v>
      </c>
      <c r="D7133" t="str">
        <f t="shared" si="111"/>
        <v>m</v>
      </c>
    </row>
    <row r="7134" spans="1:4">
      <c r="A7134" s="68" t="s">
        <v>7053</v>
      </c>
      <c r="B7134" s="68" t="s">
        <v>27472</v>
      </c>
      <c r="C7134" s="68" t="s">
        <v>14</v>
      </c>
      <c r="D7134" t="str">
        <f t="shared" si="111"/>
        <v>m</v>
      </c>
    </row>
    <row r="7135" spans="1:4">
      <c r="A7135" s="68" t="s">
        <v>7054</v>
      </c>
      <c r="B7135" s="68" t="s">
        <v>27473</v>
      </c>
      <c r="C7135" s="68" t="s">
        <v>14</v>
      </c>
      <c r="D7135" t="str">
        <f t="shared" si="111"/>
        <v>m</v>
      </c>
    </row>
    <row r="7136" spans="1:4">
      <c r="A7136" s="68" t="s">
        <v>7055</v>
      </c>
      <c r="B7136" s="68" t="s">
        <v>27473</v>
      </c>
      <c r="C7136" s="68" t="s">
        <v>14</v>
      </c>
      <c r="D7136" t="str">
        <f t="shared" si="111"/>
        <v>m</v>
      </c>
    </row>
    <row r="7137" spans="1:4">
      <c r="A7137" s="68" t="s">
        <v>7056</v>
      </c>
      <c r="B7137" s="68" t="s">
        <v>27474</v>
      </c>
      <c r="C7137" s="68" t="s">
        <v>14</v>
      </c>
      <c r="D7137" t="str">
        <f t="shared" si="111"/>
        <v>m</v>
      </c>
    </row>
    <row r="7138" spans="1:4">
      <c r="A7138" s="68" t="s">
        <v>7057</v>
      </c>
      <c r="B7138" s="68" t="s">
        <v>27474</v>
      </c>
      <c r="C7138" s="68" t="s">
        <v>14</v>
      </c>
      <c r="D7138" t="str">
        <f t="shared" si="111"/>
        <v>m</v>
      </c>
    </row>
    <row r="7139" spans="1:4">
      <c r="A7139" s="68" t="s">
        <v>7058</v>
      </c>
      <c r="B7139" s="68" t="s">
        <v>27475</v>
      </c>
      <c r="C7139" s="68" t="s">
        <v>14</v>
      </c>
      <c r="D7139" t="str">
        <f t="shared" si="111"/>
        <v>m</v>
      </c>
    </row>
    <row r="7140" spans="1:4">
      <c r="A7140" s="68" t="s">
        <v>7059</v>
      </c>
      <c r="B7140" s="68" t="s">
        <v>27475</v>
      </c>
      <c r="C7140" s="68" t="s">
        <v>14</v>
      </c>
      <c r="D7140" t="str">
        <f t="shared" si="111"/>
        <v>m</v>
      </c>
    </row>
    <row r="7141" spans="1:4">
      <c r="A7141" s="68" t="s">
        <v>7060</v>
      </c>
      <c r="B7141" s="68" t="s">
        <v>27476</v>
      </c>
      <c r="C7141" s="68" t="s">
        <v>14</v>
      </c>
      <c r="D7141" t="str">
        <f t="shared" si="111"/>
        <v>m</v>
      </c>
    </row>
    <row r="7142" spans="1:4">
      <c r="A7142" s="68" t="s">
        <v>7061</v>
      </c>
      <c r="B7142" s="68" t="s">
        <v>27476</v>
      </c>
      <c r="C7142" s="68" t="s">
        <v>14</v>
      </c>
      <c r="D7142" t="str">
        <f t="shared" si="111"/>
        <v>m</v>
      </c>
    </row>
    <row r="7143" spans="1:4">
      <c r="A7143" s="68" t="s">
        <v>7062</v>
      </c>
      <c r="B7143" s="68" t="s">
        <v>27477</v>
      </c>
      <c r="C7143" s="68" t="s">
        <v>14</v>
      </c>
      <c r="D7143" t="str">
        <f t="shared" si="111"/>
        <v>m</v>
      </c>
    </row>
    <row r="7144" spans="1:4">
      <c r="A7144" s="68" t="s">
        <v>7063</v>
      </c>
      <c r="B7144" s="68" t="s">
        <v>27477</v>
      </c>
      <c r="C7144" s="68" t="s">
        <v>14</v>
      </c>
      <c r="D7144" t="str">
        <f t="shared" si="111"/>
        <v>m</v>
      </c>
    </row>
    <row r="7145" spans="1:4">
      <c r="A7145" s="68" t="s">
        <v>7064</v>
      </c>
      <c r="B7145" s="68" t="s">
        <v>27478</v>
      </c>
      <c r="C7145" s="68" t="s">
        <v>14</v>
      </c>
      <c r="D7145" t="str">
        <f t="shared" si="111"/>
        <v>m</v>
      </c>
    </row>
    <row r="7146" spans="1:4">
      <c r="A7146" s="68" t="s">
        <v>7065</v>
      </c>
      <c r="B7146" s="68" t="s">
        <v>27478</v>
      </c>
      <c r="C7146" s="68" t="s">
        <v>14</v>
      </c>
      <c r="D7146" t="str">
        <f t="shared" si="111"/>
        <v>m</v>
      </c>
    </row>
    <row r="7147" spans="1:4">
      <c r="A7147" s="68" t="s">
        <v>7066</v>
      </c>
      <c r="B7147" s="68" t="s">
        <v>27479</v>
      </c>
      <c r="C7147" s="68" t="s">
        <v>14</v>
      </c>
      <c r="D7147" t="str">
        <f t="shared" si="111"/>
        <v>m</v>
      </c>
    </row>
    <row r="7148" spans="1:4">
      <c r="A7148" s="68" t="s">
        <v>7067</v>
      </c>
      <c r="B7148" s="68" t="s">
        <v>27479</v>
      </c>
      <c r="C7148" s="68" t="s">
        <v>14</v>
      </c>
      <c r="D7148" t="str">
        <f t="shared" si="111"/>
        <v>m</v>
      </c>
    </row>
    <row r="7149" spans="1:4">
      <c r="A7149" s="68" t="s">
        <v>7068</v>
      </c>
      <c r="B7149" s="68" t="s">
        <v>27480</v>
      </c>
      <c r="C7149" s="68" t="s">
        <v>14</v>
      </c>
      <c r="D7149" t="str">
        <f t="shared" si="111"/>
        <v>m</v>
      </c>
    </row>
    <row r="7150" spans="1:4">
      <c r="A7150" s="68" t="s">
        <v>7069</v>
      </c>
      <c r="B7150" s="68" t="s">
        <v>27480</v>
      </c>
      <c r="C7150" s="68" t="s">
        <v>14</v>
      </c>
      <c r="D7150" t="str">
        <f t="shared" si="111"/>
        <v>m</v>
      </c>
    </row>
    <row r="7151" spans="1:4">
      <c r="A7151" s="68" t="s">
        <v>7070</v>
      </c>
      <c r="B7151" s="68" t="s">
        <v>27481</v>
      </c>
      <c r="C7151" s="68" t="s">
        <v>14</v>
      </c>
      <c r="D7151" t="str">
        <f t="shared" si="111"/>
        <v>m</v>
      </c>
    </row>
    <row r="7152" spans="1:4">
      <c r="A7152" s="68" t="s">
        <v>7071</v>
      </c>
      <c r="B7152" s="68" t="s">
        <v>27481</v>
      </c>
      <c r="C7152" s="68" t="s">
        <v>14</v>
      </c>
      <c r="D7152" t="str">
        <f t="shared" si="111"/>
        <v>m</v>
      </c>
    </row>
    <row r="7153" spans="1:4">
      <c r="A7153" s="68" t="s">
        <v>7072</v>
      </c>
      <c r="B7153" s="68" t="s">
        <v>27482</v>
      </c>
      <c r="C7153" s="68" t="s">
        <v>15</v>
      </c>
      <c r="D7153" t="str">
        <f t="shared" si="111"/>
        <v>un</v>
      </c>
    </row>
    <row r="7154" spans="1:4">
      <c r="A7154" s="68" t="s">
        <v>7073</v>
      </c>
      <c r="B7154" s="68" t="s">
        <v>27482</v>
      </c>
      <c r="C7154" s="68" t="s">
        <v>15</v>
      </c>
      <c r="D7154" t="str">
        <f t="shared" si="111"/>
        <v>un</v>
      </c>
    </row>
    <row r="7155" spans="1:4">
      <c r="A7155" s="68" t="s">
        <v>7074</v>
      </c>
      <c r="B7155" s="68" t="s">
        <v>27483</v>
      </c>
      <c r="C7155" s="68" t="s">
        <v>15</v>
      </c>
      <c r="D7155" t="str">
        <f t="shared" si="111"/>
        <v>un</v>
      </c>
    </row>
    <row r="7156" spans="1:4">
      <c r="A7156" s="68" t="s">
        <v>7075</v>
      </c>
      <c r="B7156" s="68" t="s">
        <v>27483</v>
      </c>
      <c r="C7156" s="68" t="s">
        <v>15</v>
      </c>
      <c r="D7156" t="str">
        <f t="shared" si="111"/>
        <v>un</v>
      </c>
    </row>
    <row r="7157" spans="1:4">
      <c r="A7157" s="68" t="s">
        <v>7076</v>
      </c>
      <c r="B7157" s="68" t="s">
        <v>27484</v>
      </c>
      <c r="C7157" s="68" t="s">
        <v>15</v>
      </c>
      <c r="D7157" t="str">
        <f t="shared" si="111"/>
        <v>un</v>
      </c>
    </row>
    <row r="7158" spans="1:4">
      <c r="A7158" s="68" t="s">
        <v>7077</v>
      </c>
      <c r="B7158" s="68" t="s">
        <v>27484</v>
      </c>
      <c r="C7158" s="68" t="s">
        <v>15</v>
      </c>
      <c r="D7158" t="str">
        <f t="shared" si="111"/>
        <v>un</v>
      </c>
    </row>
    <row r="7159" spans="1:4">
      <c r="A7159" s="68" t="s">
        <v>7078</v>
      </c>
      <c r="B7159" s="68" t="s">
        <v>27485</v>
      </c>
      <c r="C7159" s="68" t="s">
        <v>15</v>
      </c>
      <c r="D7159" t="str">
        <f t="shared" si="111"/>
        <v>un</v>
      </c>
    </row>
    <row r="7160" spans="1:4">
      <c r="A7160" s="68" t="s">
        <v>7079</v>
      </c>
      <c r="B7160" s="68" t="s">
        <v>27485</v>
      </c>
      <c r="C7160" s="68" t="s">
        <v>15</v>
      </c>
      <c r="D7160" t="str">
        <f t="shared" si="111"/>
        <v>un</v>
      </c>
    </row>
    <row r="7161" spans="1:4">
      <c r="A7161" s="68" t="s">
        <v>7080</v>
      </c>
      <c r="B7161" s="68" t="s">
        <v>27486</v>
      </c>
      <c r="C7161" s="68" t="s">
        <v>15</v>
      </c>
      <c r="D7161" t="str">
        <f t="shared" si="111"/>
        <v>un</v>
      </c>
    </row>
    <row r="7162" spans="1:4">
      <c r="A7162" s="68" t="s">
        <v>7081</v>
      </c>
      <c r="B7162" s="68" t="s">
        <v>27486</v>
      </c>
      <c r="C7162" s="68" t="s">
        <v>15</v>
      </c>
      <c r="D7162" t="str">
        <f t="shared" si="111"/>
        <v>un</v>
      </c>
    </row>
    <row r="7163" spans="1:4">
      <c r="A7163" s="68" t="s">
        <v>7082</v>
      </c>
      <c r="B7163" s="68" t="s">
        <v>27487</v>
      </c>
      <c r="C7163" s="68" t="s">
        <v>15</v>
      </c>
      <c r="D7163" t="str">
        <f t="shared" si="111"/>
        <v>un</v>
      </c>
    </row>
    <row r="7164" spans="1:4">
      <c r="A7164" s="68" t="s">
        <v>7083</v>
      </c>
      <c r="B7164" s="68" t="s">
        <v>27487</v>
      </c>
      <c r="C7164" s="68" t="s">
        <v>15</v>
      </c>
      <c r="D7164" t="str">
        <f t="shared" si="111"/>
        <v>un</v>
      </c>
    </row>
    <row r="7165" spans="1:4">
      <c r="A7165" s="68" t="s">
        <v>7084</v>
      </c>
      <c r="B7165" s="68" t="s">
        <v>27488</v>
      </c>
      <c r="C7165" s="68" t="s">
        <v>15</v>
      </c>
      <c r="D7165" t="str">
        <f t="shared" si="111"/>
        <v>un</v>
      </c>
    </row>
    <row r="7166" spans="1:4">
      <c r="A7166" s="68" t="s">
        <v>7085</v>
      </c>
      <c r="B7166" s="68" t="s">
        <v>27488</v>
      </c>
      <c r="C7166" s="68" t="s">
        <v>15</v>
      </c>
      <c r="D7166" t="str">
        <f t="shared" si="111"/>
        <v>un</v>
      </c>
    </row>
    <row r="7167" spans="1:4">
      <c r="A7167" s="68" t="s">
        <v>7086</v>
      </c>
      <c r="B7167" s="68" t="s">
        <v>27489</v>
      </c>
      <c r="C7167" s="68" t="s">
        <v>15</v>
      </c>
      <c r="D7167" t="str">
        <f t="shared" si="111"/>
        <v>un</v>
      </c>
    </row>
    <row r="7168" spans="1:4">
      <c r="A7168" s="68" t="s">
        <v>7087</v>
      </c>
      <c r="B7168" s="68" t="s">
        <v>27489</v>
      </c>
      <c r="C7168" s="68" t="s">
        <v>15</v>
      </c>
      <c r="D7168" t="str">
        <f t="shared" si="111"/>
        <v>un</v>
      </c>
    </row>
    <row r="7169" spans="1:4">
      <c r="A7169" s="68" t="s">
        <v>7088</v>
      </c>
      <c r="B7169" s="68" t="s">
        <v>27490</v>
      </c>
      <c r="C7169" s="68" t="s">
        <v>15</v>
      </c>
      <c r="D7169" t="str">
        <f t="shared" si="111"/>
        <v>un</v>
      </c>
    </row>
    <row r="7170" spans="1:4">
      <c r="A7170" s="68" t="s">
        <v>7089</v>
      </c>
      <c r="B7170" s="68" t="s">
        <v>27490</v>
      </c>
      <c r="C7170" s="68" t="s">
        <v>15</v>
      </c>
      <c r="D7170" t="str">
        <f t="shared" si="111"/>
        <v>un</v>
      </c>
    </row>
    <row r="7171" spans="1:4">
      <c r="A7171" s="68" t="s">
        <v>7090</v>
      </c>
      <c r="B7171" s="68" t="s">
        <v>27491</v>
      </c>
      <c r="C7171" s="68" t="s">
        <v>15</v>
      </c>
      <c r="D7171" t="str">
        <f t="shared" si="111"/>
        <v>un</v>
      </c>
    </row>
    <row r="7172" spans="1:4">
      <c r="A7172" s="68" t="s">
        <v>7091</v>
      </c>
      <c r="B7172" s="68" t="s">
        <v>27491</v>
      </c>
      <c r="C7172" s="68" t="s">
        <v>15</v>
      </c>
      <c r="D7172" t="str">
        <f t="shared" si="111"/>
        <v>un</v>
      </c>
    </row>
    <row r="7173" spans="1:4">
      <c r="A7173" s="68" t="s">
        <v>7092</v>
      </c>
      <c r="B7173" s="68" t="s">
        <v>27492</v>
      </c>
      <c r="C7173" s="68" t="s">
        <v>15</v>
      </c>
      <c r="D7173" t="str">
        <f t="shared" si="111"/>
        <v>un</v>
      </c>
    </row>
    <row r="7174" spans="1:4">
      <c r="A7174" s="68" t="s">
        <v>7093</v>
      </c>
      <c r="B7174" s="68" t="s">
        <v>27492</v>
      </c>
      <c r="C7174" s="68" t="s">
        <v>15</v>
      </c>
      <c r="D7174" t="str">
        <f t="shared" si="111"/>
        <v>un</v>
      </c>
    </row>
    <row r="7175" spans="1:4">
      <c r="A7175" s="68" t="s">
        <v>7094</v>
      </c>
      <c r="B7175" s="68" t="s">
        <v>27493</v>
      </c>
      <c r="C7175" s="68" t="s">
        <v>15</v>
      </c>
      <c r="D7175" t="str">
        <f t="shared" ref="D7175:D7238" si="112">LOWER(C7175)</f>
        <v>un</v>
      </c>
    </row>
    <row r="7176" spans="1:4">
      <c r="A7176" s="68" t="s">
        <v>7095</v>
      </c>
      <c r="B7176" s="68" t="s">
        <v>27493</v>
      </c>
      <c r="C7176" s="68" t="s">
        <v>15</v>
      </c>
      <c r="D7176" t="str">
        <f t="shared" si="112"/>
        <v>un</v>
      </c>
    </row>
    <row r="7177" spans="1:4">
      <c r="A7177" s="68" t="s">
        <v>7096</v>
      </c>
      <c r="B7177" s="68" t="s">
        <v>27494</v>
      </c>
      <c r="C7177" s="68" t="s">
        <v>15</v>
      </c>
      <c r="D7177" t="str">
        <f t="shared" si="112"/>
        <v>un</v>
      </c>
    </row>
    <row r="7178" spans="1:4">
      <c r="A7178" s="68" t="s">
        <v>7097</v>
      </c>
      <c r="B7178" s="68" t="s">
        <v>27494</v>
      </c>
      <c r="C7178" s="68" t="s">
        <v>15</v>
      </c>
      <c r="D7178" t="str">
        <f t="shared" si="112"/>
        <v>un</v>
      </c>
    </row>
    <row r="7179" spans="1:4">
      <c r="A7179" s="68" t="s">
        <v>7098</v>
      </c>
      <c r="B7179" s="68" t="s">
        <v>27495</v>
      </c>
      <c r="C7179" s="68" t="s">
        <v>15</v>
      </c>
      <c r="D7179" t="str">
        <f t="shared" si="112"/>
        <v>un</v>
      </c>
    </row>
    <row r="7180" spans="1:4">
      <c r="A7180" s="68" t="s">
        <v>7099</v>
      </c>
      <c r="B7180" s="68" t="s">
        <v>27495</v>
      </c>
      <c r="C7180" s="68" t="s">
        <v>15</v>
      </c>
      <c r="D7180" t="str">
        <f t="shared" si="112"/>
        <v>un</v>
      </c>
    </row>
    <row r="7181" spans="1:4">
      <c r="A7181" s="68" t="s">
        <v>7100</v>
      </c>
      <c r="B7181" s="68" t="s">
        <v>27496</v>
      </c>
      <c r="C7181" s="68" t="s">
        <v>15</v>
      </c>
      <c r="D7181" t="str">
        <f t="shared" si="112"/>
        <v>un</v>
      </c>
    </row>
    <row r="7182" spans="1:4">
      <c r="A7182" s="68" t="s">
        <v>7101</v>
      </c>
      <c r="B7182" s="68" t="s">
        <v>27496</v>
      </c>
      <c r="C7182" s="68" t="s">
        <v>15</v>
      </c>
      <c r="D7182" t="str">
        <f t="shared" si="112"/>
        <v>un</v>
      </c>
    </row>
    <row r="7183" spans="1:4">
      <c r="A7183" s="68" t="s">
        <v>7102</v>
      </c>
      <c r="B7183" s="68" t="s">
        <v>27497</v>
      </c>
      <c r="C7183" s="68" t="s">
        <v>15</v>
      </c>
      <c r="D7183" t="str">
        <f t="shared" si="112"/>
        <v>un</v>
      </c>
    </row>
    <row r="7184" spans="1:4">
      <c r="A7184" s="68" t="s">
        <v>7103</v>
      </c>
      <c r="B7184" s="68" t="s">
        <v>27497</v>
      </c>
      <c r="C7184" s="68" t="s">
        <v>15</v>
      </c>
      <c r="D7184" t="str">
        <f t="shared" si="112"/>
        <v>un</v>
      </c>
    </row>
    <row r="7185" spans="1:4">
      <c r="A7185" s="68" t="s">
        <v>7104</v>
      </c>
      <c r="B7185" s="68" t="s">
        <v>27498</v>
      </c>
      <c r="C7185" s="68" t="s">
        <v>15</v>
      </c>
      <c r="D7185" t="str">
        <f t="shared" si="112"/>
        <v>un</v>
      </c>
    </row>
    <row r="7186" spans="1:4">
      <c r="A7186" s="68" t="s">
        <v>7105</v>
      </c>
      <c r="B7186" s="68" t="s">
        <v>27498</v>
      </c>
      <c r="C7186" s="68" t="s">
        <v>15</v>
      </c>
      <c r="D7186" t="str">
        <f t="shared" si="112"/>
        <v>un</v>
      </c>
    </row>
    <row r="7187" spans="1:4">
      <c r="A7187" s="68" t="s">
        <v>7106</v>
      </c>
      <c r="B7187" s="68" t="s">
        <v>27499</v>
      </c>
      <c r="C7187" s="68" t="s">
        <v>15</v>
      </c>
      <c r="D7187" t="str">
        <f t="shared" si="112"/>
        <v>un</v>
      </c>
    </row>
    <row r="7188" spans="1:4">
      <c r="A7188" s="68" t="s">
        <v>7107</v>
      </c>
      <c r="B7188" s="68" t="s">
        <v>27499</v>
      </c>
      <c r="C7188" s="68" t="s">
        <v>15</v>
      </c>
      <c r="D7188" t="str">
        <f t="shared" si="112"/>
        <v>un</v>
      </c>
    </row>
    <row r="7189" spans="1:4">
      <c r="A7189" s="68" t="s">
        <v>7108</v>
      </c>
      <c r="B7189" s="68" t="s">
        <v>27500</v>
      </c>
      <c r="C7189" s="68" t="s">
        <v>15</v>
      </c>
      <c r="D7189" t="str">
        <f t="shared" si="112"/>
        <v>un</v>
      </c>
    </row>
    <row r="7190" spans="1:4">
      <c r="A7190" s="68" t="s">
        <v>7109</v>
      </c>
      <c r="B7190" s="68" t="s">
        <v>27500</v>
      </c>
      <c r="C7190" s="68" t="s">
        <v>15</v>
      </c>
      <c r="D7190" t="str">
        <f t="shared" si="112"/>
        <v>un</v>
      </c>
    </row>
    <row r="7191" spans="1:4">
      <c r="A7191" s="68" t="s">
        <v>7110</v>
      </c>
      <c r="B7191" s="68" t="s">
        <v>27501</v>
      </c>
      <c r="C7191" s="68" t="s">
        <v>15</v>
      </c>
      <c r="D7191" t="str">
        <f t="shared" si="112"/>
        <v>un</v>
      </c>
    </row>
    <row r="7192" spans="1:4">
      <c r="A7192" s="68" t="s">
        <v>7111</v>
      </c>
      <c r="B7192" s="68" t="s">
        <v>27501</v>
      </c>
      <c r="C7192" s="68" t="s">
        <v>15</v>
      </c>
      <c r="D7192" t="str">
        <f t="shared" si="112"/>
        <v>un</v>
      </c>
    </row>
    <row r="7193" spans="1:4">
      <c r="A7193" s="68" t="s">
        <v>7112</v>
      </c>
      <c r="B7193" s="68" t="s">
        <v>27502</v>
      </c>
      <c r="C7193" s="68" t="s">
        <v>15</v>
      </c>
      <c r="D7193" t="str">
        <f t="shared" si="112"/>
        <v>un</v>
      </c>
    </row>
    <row r="7194" spans="1:4">
      <c r="A7194" s="68" t="s">
        <v>7113</v>
      </c>
      <c r="B7194" s="68" t="s">
        <v>27502</v>
      </c>
      <c r="C7194" s="68" t="s">
        <v>15</v>
      </c>
      <c r="D7194" t="str">
        <f t="shared" si="112"/>
        <v>un</v>
      </c>
    </row>
    <row r="7195" spans="1:4">
      <c r="A7195" s="68" t="s">
        <v>7114</v>
      </c>
      <c r="B7195" s="68" t="s">
        <v>27503</v>
      </c>
      <c r="C7195" s="68" t="s">
        <v>15</v>
      </c>
      <c r="D7195" t="str">
        <f t="shared" si="112"/>
        <v>un</v>
      </c>
    </row>
    <row r="7196" spans="1:4">
      <c r="A7196" s="68" t="s">
        <v>7115</v>
      </c>
      <c r="B7196" s="68" t="s">
        <v>27503</v>
      </c>
      <c r="C7196" s="68" t="s">
        <v>15</v>
      </c>
      <c r="D7196" t="str">
        <f t="shared" si="112"/>
        <v>un</v>
      </c>
    </row>
    <row r="7197" spans="1:4">
      <c r="A7197" s="68" t="s">
        <v>7116</v>
      </c>
      <c r="B7197" s="68" t="s">
        <v>27504</v>
      </c>
      <c r="C7197" s="68" t="s">
        <v>15</v>
      </c>
      <c r="D7197" t="str">
        <f t="shared" si="112"/>
        <v>un</v>
      </c>
    </row>
    <row r="7198" spans="1:4">
      <c r="A7198" s="68" t="s">
        <v>7117</v>
      </c>
      <c r="B7198" s="68" t="s">
        <v>27504</v>
      </c>
      <c r="C7198" s="68" t="s">
        <v>15</v>
      </c>
      <c r="D7198" t="str">
        <f t="shared" si="112"/>
        <v>un</v>
      </c>
    </row>
    <row r="7199" spans="1:4">
      <c r="A7199" s="68" t="s">
        <v>7118</v>
      </c>
      <c r="B7199" s="68" t="s">
        <v>27505</v>
      </c>
      <c r="C7199" s="68" t="s">
        <v>15</v>
      </c>
      <c r="D7199" t="str">
        <f t="shared" si="112"/>
        <v>un</v>
      </c>
    </row>
    <row r="7200" spans="1:4">
      <c r="A7200" s="68" t="s">
        <v>7119</v>
      </c>
      <c r="B7200" s="68" t="s">
        <v>27505</v>
      </c>
      <c r="C7200" s="68" t="s">
        <v>15</v>
      </c>
      <c r="D7200" t="str">
        <f t="shared" si="112"/>
        <v>un</v>
      </c>
    </row>
    <row r="7201" spans="1:4">
      <c r="A7201" s="68" t="s">
        <v>7120</v>
      </c>
      <c r="B7201" s="68" t="s">
        <v>27506</v>
      </c>
      <c r="C7201" s="68" t="s">
        <v>15</v>
      </c>
      <c r="D7201" t="str">
        <f t="shared" si="112"/>
        <v>un</v>
      </c>
    </row>
    <row r="7202" spans="1:4">
      <c r="A7202" s="68" t="s">
        <v>7121</v>
      </c>
      <c r="B7202" s="68" t="s">
        <v>27506</v>
      </c>
      <c r="C7202" s="68" t="s">
        <v>15</v>
      </c>
      <c r="D7202" t="str">
        <f t="shared" si="112"/>
        <v>un</v>
      </c>
    </row>
    <row r="7203" spans="1:4">
      <c r="A7203" s="68" t="s">
        <v>7122</v>
      </c>
      <c r="B7203" s="68" t="s">
        <v>27507</v>
      </c>
      <c r="C7203" s="68" t="s">
        <v>15</v>
      </c>
      <c r="D7203" t="str">
        <f t="shared" si="112"/>
        <v>un</v>
      </c>
    </row>
    <row r="7204" spans="1:4">
      <c r="A7204" s="68" t="s">
        <v>7123</v>
      </c>
      <c r="B7204" s="68" t="s">
        <v>27507</v>
      </c>
      <c r="C7204" s="68" t="s">
        <v>15</v>
      </c>
      <c r="D7204" t="str">
        <f t="shared" si="112"/>
        <v>un</v>
      </c>
    </row>
    <row r="7205" spans="1:4">
      <c r="A7205" s="68" t="s">
        <v>7124</v>
      </c>
      <c r="B7205" s="68" t="s">
        <v>27508</v>
      </c>
      <c r="C7205" s="68" t="s">
        <v>15</v>
      </c>
      <c r="D7205" t="str">
        <f t="shared" si="112"/>
        <v>un</v>
      </c>
    </row>
    <row r="7206" spans="1:4">
      <c r="A7206" s="68" t="s">
        <v>7125</v>
      </c>
      <c r="B7206" s="68" t="s">
        <v>27508</v>
      </c>
      <c r="C7206" s="68" t="s">
        <v>15</v>
      </c>
      <c r="D7206" t="str">
        <f t="shared" si="112"/>
        <v>un</v>
      </c>
    </row>
    <row r="7207" spans="1:4">
      <c r="A7207" s="68" t="s">
        <v>7126</v>
      </c>
      <c r="B7207" s="68" t="s">
        <v>27509</v>
      </c>
      <c r="C7207" s="68" t="s">
        <v>15</v>
      </c>
      <c r="D7207" t="str">
        <f t="shared" si="112"/>
        <v>un</v>
      </c>
    </row>
    <row r="7208" spans="1:4">
      <c r="A7208" s="68" t="s">
        <v>7127</v>
      </c>
      <c r="B7208" s="68" t="s">
        <v>27509</v>
      </c>
      <c r="C7208" s="68" t="s">
        <v>15</v>
      </c>
      <c r="D7208" t="str">
        <f t="shared" si="112"/>
        <v>un</v>
      </c>
    </row>
    <row r="7209" spans="1:4">
      <c r="A7209" s="68" t="s">
        <v>7128</v>
      </c>
      <c r="B7209" s="68" t="s">
        <v>27510</v>
      </c>
      <c r="C7209" s="68" t="s">
        <v>15</v>
      </c>
      <c r="D7209" t="str">
        <f t="shared" si="112"/>
        <v>un</v>
      </c>
    </row>
    <row r="7210" spans="1:4">
      <c r="A7210" s="68" t="s">
        <v>7129</v>
      </c>
      <c r="B7210" s="68" t="s">
        <v>27510</v>
      </c>
      <c r="C7210" s="68" t="s">
        <v>15</v>
      </c>
      <c r="D7210" t="str">
        <f t="shared" si="112"/>
        <v>un</v>
      </c>
    </row>
    <row r="7211" spans="1:4">
      <c r="A7211" s="68" t="s">
        <v>7130</v>
      </c>
      <c r="B7211" s="68" t="s">
        <v>27511</v>
      </c>
      <c r="C7211" s="68" t="s">
        <v>15</v>
      </c>
      <c r="D7211" t="str">
        <f t="shared" si="112"/>
        <v>un</v>
      </c>
    </row>
    <row r="7212" spans="1:4">
      <c r="A7212" s="68" t="s">
        <v>7131</v>
      </c>
      <c r="B7212" s="68" t="s">
        <v>27511</v>
      </c>
      <c r="C7212" s="68" t="s">
        <v>15</v>
      </c>
      <c r="D7212" t="str">
        <f t="shared" si="112"/>
        <v>un</v>
      </c>
    </row>
    <row r="7213" spans="1:4">
      <c r="A7213" s="68" t="s">
        <v>7132</v>
      </c>
      <c r="B7213" s="68" t="s">
        <v>27512</v>
      </c>
      <c r="C7213" s="68" t="s">
        <v>15</v>
      </c>
      <c r="D7213" t="str">
        <f t="shared" si="112"/>
        <v>un</v>
      </c>
    </row>
    <row r="7214" spans="1:4">
      <c r="A7214" s="68" t="s">
        <v>7133</v>
      </c>
      <c r="B7214" s="68" t="s">
        <v>27512</v>
      </c>
      <c r="C7214" s="68" t="s">
        <v>15</v>
      </c>
      <c r="D7214" t="str">
        <f t="shared" si="112"/>
        <v>un</v>
      </c>
    </row>
    <row r="7215" spans="1:4">
      <c r="A7215" s="68" t="s">
        <v>7134</v>
      </c>
      <c r="B7215" s="68" t="s">
        <v>27513</v>
      </c>
      <c r="C7215" s="68" t="s">
        <v>15</v>
      </c>
      <c r="D7215" t="str">
        <f t="shared" si="112"/>
        <v>un</v>
      </c>
    </row>
    <row r="7216" spans="1:4">
      <c r="A7216" s="68" t="s">
        <v>7135</v>
      </c>
      <c r="B7216" s="68" t="s">
        <v>27513</v>
      </c>
      <c r="C7216" s="68" t="s">
        <v>15</v>
      </c>
      <c r="D7216" t="str">
        <f t="shared" si="112"/>
        <v>un</v>
      </c>
    </row>
    <row r="7217" spans="1:4">
      <c r="A7217" s="68" t="s">
        <v>7136</v>
      </c>
      <c r="B7217" s="68" t="s">
        <v>27514</v>
      </c>
      <c r="C7217" s="68" t="s">
        <v>15</v>
      </c>
      <c r="D7217" t="str">
        <f t="shared" si="112"/>
        <v>un</v>
      </c>
    </row>
    <row r="7218" spans="1:4">
      <c r="A7218" s="68" t="s">
        <v>7137</v>
      </c>
      <c r="B7218" s="68" t="s">
        <v>27514</v>
      </c>
      <c r="C7218" s="68" t="s">
        <v>15</v>
      </c>
      <c r="D7218" t="str">
        <f t="shared" si="112"/>
        <v>un</v>
      </c>
    </row>
    <row r="7219" spans="1:4">
      <c r="A7219" s="68" t="s">
        <v>7138</v>
      </c>
      <c r="B7219" s="68" t="s">
        <v>27515</v>
      </c>
      <c r="C7219" s="68" t="s">
        <v>15</v>
      </c>
      <c r="D7219" t="str">
        <f t="shared" si="112"/>
        <v>un</v>
      </c>
    </row>
    <row r="7220" spans="1:4">
      <c r="A7220" s="68" t="s">
        <v>7139</v>
      </c>
      <c r="B7220" s="68" t="s">
        <v>27515</v>
      </c>
      <c r="C7220" s="68" t="s">
        <v>15</v>
      </c>
      <c r="D7220" t="str">
        <f t="shared" si="112"/>
        <v>un</v>
      </c>
    </row>
    <row r="7221" spans="1:4">
      <c r="A7221" s="68" t="s">
        <v>7140</v>
      </c>
      <c r="B7221" s="68" t="s">
        <v>27516</v>
      </c>
      <c r="C7221" s="68" t="s">
        <v>15</v>
      </c>
      <c r="D7221" t="str">
        <f t="shared" si="112"/>
        <v>un</v>
      </c>
    </row>
    <row r="7222" spans="1:4">
      <c r="A7222" s="68" t="s">
        <v>7141</v>
      </c>
      <c r="B7222" s="68" t="s">
        <v>27516</v>
      </c>
      <c r="C7222" s="68" t="s">
        <v>15</v>
      </c>
      <c r="D7222" t="str">
        <f t="shared" si="112"/>
        <v>un</v>
      </c>
    </row>
    <row r="7223" spans="1:4">
      <c r="A7223" s="68" t="s">
        <v>7142</v>
      </c>
      <c r="B7223" s="68" t="s">
        <v>27517</v>
      </c>
      <c r="C7223" s="68" t="s">
        <v>15</v>
      </c>
      <c r="D7223" t="str">
        <f t="shared" si="112"/>
        <v>un</v>
      </c>
    </row>
    <row r="7224" spans="1:4">
      <c r="A7224" s="68" t="s">
        <v>7143</v>
      </c>
      <c r="B7224" s="68" t="s">
        <v>27517</v>
      </c>
      <c r="C7224" s="68" t="s">
        <v>15</v>
      </c>
      <c r="D7224" t="str">
        <f t="shared" si="112"/>
        <v>un</v>
      </c>
    </row>
    <row r="7225" spans="1:4">
      <c r="A7225" s="68" t="s">
        <v>7144</v>
      </c>
      <c r="B7225" s="68" t="s">
        <v>27518</v>
      </c>
      <c r="C7225" s="68" t="s">
        <v>15</v>
      </c>
      <c r="D7225" t="str">
        <f t="shared" si="112"/>
        <v>un</v>
      </c>
    </row>
    <row r="7226" spans="1:4">
      <c r="A7226" s="68" t="s">
        <v>7145</v>
      </c>
      <c r="B7226" s="68" t="s">
        <v>27518</v>
      </c>
      <c r="C7226" s="68" t="s">
        <v>15</v>
      </c>
      <c r="D7226" t="str">
        <f t="shared" si="112"/>
        <v>un</v>
      </c>
    </row>
    <row r="7227" spans="1:4">
      <c r="A7227" s="68" t="s">
        <v>7146</v>
      </c>
      <c r="B7227" s="68" t="s">
        <v>27519</v>
      </c>
      <c r="C7227" s="68" t="s">
        <v>15</v>
      </c>
      <c r="D7227" t="str">
        <f t="shared" si="112"/>
        <v>un</v>
      </c>
    </row>
    <row r="7228" spans="1:4">
      <c r="A7228" s="68" t="s">
        <v>7147</v>
      </c>
      <c r="B7228" s="68" t="s">
        <v>27519</v>
      </c>
      <c r="C7228" s="68" t="s">
        <v>15</v>
      </c>
      <c r="D7228" t="str">
        <f t="shared" si="112"/>
        <v>un</v>
      </c>
    </row>
    <row r="7229" spans="1:4">
      <c r="A7229" s="68" t="s">
        <v>7148</v>
      </c>
      <c r="B7229" s="68" t="s">
        <v>27520</v>
      </c>
      <c r="C7229" s="68" t="s">
        <v>15</v>
      </c>
      <c r="D7229" t="str">
        <f t="shared" si="112"/>
        <v>un</v>
      </c>
    </row>
    <row r="7230" spans="1:4">
      <c r="A7230" s="68" t="s">
        <v>7149</v>
      </c>
      <c r="B7230" s="68" t="s">
        <v>27520</v>
      </c>
      <c r="C7230" s="68" t="s">
        <v>15</v>
      </c>
      <c r="D7230" t="str">
        <f t="shared" si="112"/>
        <v>un</v>
      </c>
    </row>
    <row r="7231" spans="1:4">
      <c r="A7231" s="68" t="s">
        <v>7150</v>
      </c>
      <c r="B7231" s="68" t="s">
        <v>27521</v>
      </c>
      <c r="C7231" s="68" t="s">
        <v>15</v>
      </c>
      <c r="D7231" t="str">
        <f t="shared" si="112"/>
        <v>un</v>
      </c>
    </row>
    <row r="7232" spans="1:4">
      <c r="A7232" s="68" t="s">
        <v>7151</v>
      </c>
      <c r="B7232" s="68" t="s">
        <v>27521</v>
      </c>
      <c r="C7232" s="68" t="s">
        <v>15</v>
      </c>
      <c r="D7232" t="str">
        <f t="shared" si="112"/>
        <v>un</v>
      </c>
    </row>
    <row r="7233" spans="1:4">
      <c r="A7233" s="68" t="s">
        <v>7152</v>
      </c>
      <c r="B7233" s="68" t="s">
        <v>27522</v>
      </c>
      <c r="C7233" s="68" t="s">
        <v>15</v>
      </c>
      <c r="D7233" t="str">
        <f t="shared" si="112"/>
        <v>un</v>
      </c>
    </row>
    <row r="7234" spans="1:4">
      <c r="A7234" s="68" t="s">
        <v>7153</v>
      </c>
      <c r="B7234" s="68" t="s">
        <v>27522</v>
      </c>
      <c r="C7234" s="68" t="s">
        <v>15</v>
      </c>
      <c r="D7234" t="str">
        <f t="shared" si="112"/>
        <v>un</v>
      </c>
    </row>
    <row r="7235" spans="1:4">
      <c r="A7235" s="68" t="s">
        <v>7154</v>
      </c>
      <c r="B7235" s="68" t="s">
        <v>27523</v>
      </c>
      <c r="C7235" s="68" t="s">
        <v>15</v>
      </c>
      <c r="D7235" t="str">
        <f t="shared" si="112"/>
        <v>un</v>
      </c>
    </row>
    <row r="7236" spans="1:4">
      <c r="A7236" s="68" t="s">
        <v>7155</v>
      </c>
      <c r="B7236" s="68" t="s">
        <v>27523</v>
      </c>
      <c r="C7236" s="68" t="s">
        <v>15</v>
      </c>
      <c r="D7236" t="str">
        <f t="shared" si="112"/>
        <v>un</v>
      </c>
    </row>
    <row r="7237" spans="1:4">
      <c r="A7237" s="68" t="s">
        <v>7156</v>
      </c>
      <c r="B7237" s="68" t="s">
        <v>27524</v>
      </c>
      <c r="C7237" s="68" t="s">
        <v>15</v>
      </c>
      <c r="D7237" t="str">
        <f t="shared" si="112"/>
        <v>un</v>
      </c>
    </row>
    <row r="7238" spans="1:4">
      <c r="A7238" s="68" t="s">
        <v>7157</v>
      </c>
      <c r="B7238" s="68" t="s">
        <v>27524</v>
      </c>
      <c r="C7238" s="68" t="s">
        <v>15</v>
      </c>
      <c r="D7238" t="str">
        <f t="shared" si="112"/>
        <v>un</v>
      </c>
    </row>
    <row r="7239" spans="1:4">
      <c r="A7239" s="68" t="s">
        <v>7158</v>
      </c>
      <c r="B7239" s="68" t="s">
        <v>27525</v>
      </c>
      <c r="C7239" s="68" t="s">
        <v>15</v>
      </c>
      <c r="D7239" t="str">
        <f t="shared" ref="D7239:D7302" si="113">LOWER(C7239)</f>
        <v>un</v>
      </c>
    </row>
    <row r="7240" spans="1:4">
      <c r="A7240" s="68" t="s">
        <v>7159</v>
      </c>
      <c r="B7240" s="68" t="s">
        <v>27525</v>
      </c>
      <c r="C7240" s="68" t="s">
        <v>15</v>
      </c>
      <c r="D7240" t="str">
        <f t="shared" si="113"/>
        <v>un</v>
      </c>
    </row>
    <row r="7241" spans="1:4">
      <c r="A7241" s="68" t="s">
        <v>7160</v>
      </c>
      <c r="B7241" s="68" t="s">
        <v>27526</v>
      </c>
      <c r="C7241" s="68" t="s">
        <v>15</v>
      </c>
      <c r="D7241" t="str">
        <f t="shared" si="113"/>
        <v>un</v>
      </c>
    </row>
    <row r="7242" spans="1:4">
      <c r="A7242" s="68" t="s">
        <v>7161</v>
      </c>
      <c r="B7242" s="68" t="s">
        <v>27526</v>
      </c>
      <c r="C7242" s="68" t="s">
        <v>15</v>
      </c>
      <c r="D7242" t="str">
        <f t="shared" si="113"/>
        <v>un</v>
      </c>
    </row>
    <row r="7243" spans="1:4">
      <c r="A7243" s="68" t="s">
        <v>7162</v>
      </c>
      <c r="B7243" s="68" t="s">
        <v>27527</v>
      </c>
      <c r="C7243" s="68" t="s">
        <v>15</v>
      </c>
      <c r="D7243" t="str">
        <f t="shared" si="113"/>
        <v>un</v>
      </c>
    </row>
    <row r="7244" spans="1:4">
      <c r="A7244" s="68" t="s">
        <v>7163</v>
      </c>
      <c r="B7244" s="68" t="s">
        <v>27527</v>
      </c>
      <c r="C7244" s="68" t="s">
        <v>15</v>
      </c>
      <c r="D7244" t="str">
        <f t="shared" si="113"/>
        <v>un</v>
      </c>
    </row>
    <row r="7245" spans="1:4">
      <c r="A7245" s="68" t="s">
        <v>7164</v>
      </c>
      <c r="B7245" s="68" t="s">
        <v>27528</v>
      </c>
      <c r="C7245" s="68" t="s">
        <v>15</v>
      </c>
      <c r="D7245" t="str">
        <f t="shared" si="113"/>
        <v>un</v>
      </c>
    </row>
    <row r="7246" spans="1:4">
      <c r="A7246" s="68" t="s">
        <v>7165</v>
      </c>
      <c r="B7246" s="68" t="s">
        <v>27528</v>
      </c>
      <c r="C7246" s="68" t="s">
        <v>15</v>
      </c>
      <c r="D7246" t="str">
        <f t="shared" si="113"/>
        <v>un</v>
      </c>
    </row>
    <row r="7247" spans="1:4">
      <c r="A7247" s="68" t="s">
        <v>7166</v>
      </c>
      <c r="B7247" s="68" t="s">
        <v>27529</v>
      </c>
      <c r="C7247" s="68" t="s">
        <v>15</v>
      </c>
      <c r="D7247" t="str">
        <f t="shared" si="113"/>
        <v>un</v>
      </c>
    </row>
    <row r="7248" spans="1:4">
      <c r="A7248" s="68" t="s">
        <v>7167</v>
      </c>
      <c r="B7248" s="68" t="s">
        <v>27529</v>
      </c>
      <c r="C7248" s="68" t="s">
        <v>15</v>
      </c>
      <c r="D7248" t="str">
        <f t="shared" si="113"/>
        <v>un</v>
      </c>
    </row>
    <row r="7249" spans="1:4">
      <c r="A7249" s="68" t="s">
        <v>7168</v>
      </c>
      <c r="B7249" s="68" t="s">
        <v>27530</v>
      </c>
      <c r="C7249" s="68" t="s">
        <v>15</v>
      </c>
      <c r="D7249" t="str">
        <f t="shared" si="113"/>
        <v>un</v>
      </c>
    </row>
    <row r="7250" spans="1:4">
      <c r="A7250" s="68" t="s">
        <v>7169</v>
      </c>
      <c r="B7250" s="68" t="s">
        <v>27530</v>
      </c>
      <c r="C7250" s="68" t="s">
        <v>15</v>
      </c>
      <c r="D7250" t="str">
        <f t="shared" si="113"/>
        <v>un</v>
      </c>
    </row>
    <row r="7251" spans="1:4">
      <c r="A7251" s="68" t="s">
        <v>7170</v>
      </c>
      <c r="B7251" s="68" t="s">
        <v>27531</v>
      </c>
      <c r="C7251" s="68" t="s">
        <v>15</v>
      </c>
      <c r="D7251" t="str">
        <f t="shared" si="113"/>
        <v>un</v>
      </c>
    </row>
    <row r="7252" spans="1:4">
      <c r="A7252" s="68" t="s">
        <v>7171</v>
      </c>
      <c r="B7252" s="68" t="s">
        <v>27531</v>
      </c>
      <c r="C7252" s="68" t="s">
        <v>15</v>
      </c>
      <c r="D7252" t="str">
        <f t="shared" si="113"/>
        <v>un</v>
      </c>
    </row>
    <row r="7253" spans="1:4">
      <c r="A7253" s="68" t="s">
        <v>7172</v>
      </c>
      <c r="B7253" s="68" t="s">
        <v>27532</v>
      </c>
      <c r="C7253" s="68" t="s">
        <v>15</v>
      </c>
      <c r="D7253" t="str">
        <f t="shared" si="113"/>
        <v>un</v>
      </c>
    </row>
    <row r="7254" spans="1:4">
      <c r="A7254" s="68" t="s">
        <v>7173</v>
      </c>
      <c r="B7254" s="68" t="s">
        <v>27532</v>
      </c>
      <c r="C7254" s="68" t="s">
        <v>15</v>
      </c>
      <c r="D7254" t="str">
        <f t="shared" si="113"/>
        <v>un</v>
      </c>
    </row>
    <row r="7255" spans="1:4">
      <c r="A7255" s="68" t="s">
        <v>7174</v>
      </c>
      <c r="B7255" s="68" t="s">
        <v>27533</v>
      </c>
      <c r="C7255" s="68" t="s">
        <v>15</v>
      </c>
      <c r="D7255" t="str">
        <f t="shared" si="113"/>
        <v>un</v>
      </c>
    </row>
    <row r="7256" spans="1:4">
      <c r="A7256" s="68" t="s">
        <v>7175</v>
      </c>
      <c r="B7256" s="68" t="s">
        <v>27533</v>
      </c>
      <c r="C7256" s="68" t="s">
        <v>15</v>
      </c>
      <c r="D7256" t="str">
        <f t="shared" si="113"/>
        <v>un</v>
      </c>
    </row>
    <row r="7257" spans="1:4">
      <c r="A7257" s="68" t="s">
        <v>7176</v>
      </c>
      <c r="B7257" s="68" t="s">
        <v>27534</v>
      </c>
      <c r="C7257" s="68" t="s">
        <v>15</v>
      </c>
      <c r="D7257" t="str">
        <f t="shared" si="113"/>
        <v>un</v>
      </c>
    </row>
    <row r="7258" spans="1:4">
      <c r="A7258" s="68" t="s">
        <v>7177</v>
      </c>
      <c r="B7258" s="68" t="s">
        <v>27534</v>
      </c>
      <c r="C7258" s="68" t="s">
        <v>15</v>
      </c>
      <c r="D7258" t="str">
        <f t="shared" si="113"/>
        <v>un</v>
      </c>
    </row>
    <row r="7259" spans="1:4">
      <c r="A7259" s="68" t="s">
        <v>7178</v>
      </c>
      <c r="B7259" s="68" t="s">
        <v>27535</v>
      </c>
      <c r="C7259" s="68" t="s">
        <v>15</v>
      </c>
      <c r="D7259" t="str">
        <f t="shared" si="113"/>
        <v>un</v>
      </c>
    </row>
    <row r="7260" spans="1:4">
      <c r="A7260" s="68" t="s">
        <v>7179</v>
      </c>
      <c r="B7260" s="68" t="s">
        <v>27535</v>
      </c>
      <c r="C7260" s="68" t="s">
        <v>15</v>
      </c>
      <c r="D7260" t="str">
        <f t="shared" si="113"/>
        <v>un</v>
      </c>
    </row>
    <row r="7261" spans="1:4">
      <c r="A7261" s="68" t="s">
        <v>7180</v>
      </c>
      <c r="B7261" s="68" t="s">
        <v>27536</v>
      </c>
      <c r="C7261" s="68" t="s">
        <v>15</v>
      </c>
      <c r="D7261" t="str">
        <f t="shared" si="113"/>
        <v>un</v>
      </c>
    </row>
    <row r="7262" spans="1:4">
      <c r="A7262" s="68" t="s">
        <v>7181</v>
      </c>
      <c r="B7262" s="68" t="s">
        <v>27536</v>
      </c>
      <c r="C7262" s="68" t="s">
        <v>15</v>
      </c>
      <c r="D7262" t="str">
        <f t="shared" si="113"/>
        <v>un</v>
      </c>
    </row>
    <row r="7263" spans="1:4">
      <c r="A7263" s="68" t="s">
        <v>7182</v>
      </c>
      <c r="B7263" s="68" t="s">
        <v>27537</v>
      </c>
      <c r="C7263" s="68" t="s">
        <v>15</v>
      </c>
      <c r="D7263" t="str">
        <f t="shared" si="113"/>
        <v>un</v>
      </c>
    </row>
    <row r="7264" spans="1:4">
      <c r="A7264" s="68" t="s">
        <v>7183</v>
      </c>
      <c r="B7264" s="68" t="s">
        <v>27537</v>
      </c>
      <c r="C7264" s="68" t="s">
        <v>15</v>
      </c>
      <c r="D7264" t="str">
        <f t="shared" si="113"/>
        <v>un</v>
      </c>
    </row>
    <row r="7265" spans="1:4">
      <c r="A7265" s="68" t="s">
        <v>7184</v>
      </c>
      <c r="B7265" s="68" t="s">
        <v>27538</v>
      </c>
      <c r="C7265" s="68" t="s">
        <v>15</v>
      </c>
      <c r="D7265" t="str">
        <f t="shared" si="113"/>
        <v>un</v>
      </c>
    </row>
    <row r="7266" spans="1:4">
      <c r="A7266" s="68" t="s">
        <v>7185</v>
      </c>
      <c r="B7266" s="68" t="s">
        <v>27538</v>
      </c>
      <c r="C7266" s="68" t="s">
        <v>15</v>
      </c>
      <c r="D7266" t="str">
        <f t="shared" si="113"/>
        <v>un</v>
      </c>
    </row>
    <row r="7267" spans="1:4">
      <c r="A7267" s="68" t="s">
        <v>7186</v>
      </c>
      <c r="B7267" s="68" t="s">
        <v>27539</v>
      </c>
      <c r="C7267" s="68" t="s">
        <v>15</v>
      </c>
      <c r="D7267" t="str">
        <f t="shared" si="113"/>
        <v>un</v>
      </c>
    </row>
    <row r="7268" spans="1:4">
      <c r="A7268" s="68" t="s">
        <v>7187</v>
      </c>
      <c r="B7268" s="68" t="s">
        <v>27539</v>
      </c>
      <c r="C7268" s="68" t="s">
        <v>15</v>
      </c>
      <c r="D7268" t="str">
        <f t="shared" si="113"/>
        <v>un</v>
      </c>
    </row>
    <row r="7269" spans="1:4">
      <c r="A7269" s="68" t="s">
        <v>7188</v>
      </c>
      <c r="B7269" s="68" t="s">
        <v>27540</v>
      </c>
      <c r="C7269" s="68" t="s">
        <v>15</v>
      </c>
      <c r="D7269" t="str">
        <f t="shared" si="113"/>
        <v>un</v>
      </c>
    </row>
    <row r="7270" spans="1:4">
      <c r="A7270" s="68" t="s">
        <v>7189</v>
      </c>
      <c r="B7270" s="68" t="s">
        <v>27540</v>
      </c>
      <c r="C7270" s="68" t="s">
        <v>15</v>
      </c>
      <c r="D7270" t="str">
        <f t="shared" si="113"/>
        <v>un</v>
      </c>
    </row>
    <row r="7271" spans="1:4">
      <c r="A7271" s="68" t="s">
        <v>7190</v>
      </c>
      <c r="B7271" s="68" t="s">
        <v>27541</v>
      </c>
      <c r="C7271" s="68" t="s">
        <v>15</v>
      </c>
      <c r="D7271" t="str">
        <f t="shared" si="113"/>
        <v>un</v>
      </c>
    </row>
    <row r="7272" spans="1:4">
      <c r="A7272" s="68" t="s">
        <v>7191</v>
      </c>
      <c r="B7272" s="68" t="s">
        <v>27541</v>
      </c>
      <c r="C7272" s="68" t="s">
        <v>15</v>
      </c>
      <c r="D7272" t="str">
        <f t="shared" si="113"/>
        <v>un</v>
      </c>
    </row>
    <row r="7273" spans="1:4">
      <c r="A7273" s="68" t="s">
        <v>7192</v>
      </c>
      <c r="B7273" s="68" t="s">
        <v>27542</v>
      </c>
      <c r="C7273" s="68" t="s">
        <v>15</v>
      </c>
      <c r="D7273" t="str">
        <f t="shared" si="113"/>
        <v>un</v>
      </c>
    </row>
    <row r="7274" spans="1:4">
      <c r="A7274" s="68" t="s">
        <v>7193</v>
      </c>
      <c r="B7274" s="68" t="s">
        <v>27542</v>
      </c>
      <c r="C7274" s="68" t="s">
        <v>15</v>
      </c>
      <c r="D7274" t="str">
        <f t="shared" si="113"/>
        <v>un</v>
      </c>
    </row>
    <row r="7275" spans="1:4">
      <c r="A7275" s="68" t="s">
        <v>7194</v>
      </c>
      <c r="B7275" s="68" t="s">
        <v>27543</v>
      </c>
      <c r="C7275" s="68" t="s">
        <v>15</v>
      </c>
      <c r="D7275" t="str">
        <f t="shared" si="113"/>
        <v>un</v>
      </c>
    </row>
    <row r="7276" spans="1:4">
      <c r="A7276" s="68" t="s">
        <v>7195</v>
      </c>
      <c r="B7276" s="68" t="s">
        <v>27543</v>
      </c>
      <c r="C7276" s="68" t="s">
        <v>15</v>
      </c>
      <c r="D7276" t="str">
        <f t="shared" si="113"/>
        <v>un</v>
      </c>
    </row>
    <row r="7277" spans="1:4">
      <c r="A7277" s="68" t="s">
        <v>7196</v>
      </c>
      <c r="B7277" s="68" t="s">
        <v>27544</v>
      </c>
      <c r="C7277" s="68" t="s">
        <v>15</v>
      </c>
      <c r="D7277" t="str">
        <f t="shared" si="113"/>
        <v>un</v>
      </c>
    </row>
    <row r="7278" spans="1:4">
      <c r="A7278" s="68" t="s">
        <v>7197</v>
      </c>
      <c r="B7278" s="68" t="s">
        <v>27544</v>
      </c>
      <c r="C7278" s="68" t="s">
        <v>15</v>
      </c>
      <c r="D7278" t="str">
        <f t="shared" si="113"/>
        <v>un</v>
      </c>
    </row>
    <row r="7279" spans="1:4">
      <c r="A7279" s="68" t="s">
        <v>7198</v>
      </c>
      <c r="B7279" s="68" t="s">
        <v>27545</v>
      </c>
      <c r="C7279" s="68" t="s">
        <v>15</v>
      </c>
      <c r="D7279" t="str">
        <f t="shared" si="113"/>
        <v>un</v>
      </c>
    </row>
    <row r="7280" spans="1:4">
      <c r="A7280" s="68" t="s">
        <v>7199</v>
      </c>
      <c r="B7280" s="68" t="s">
        <v>27545</v>
      </c>
      <c r="C7280" s="68" t="s">
        <v>15</v>
      </c>
      <c r="D7280" t="str">
        <f t="shared" si="113"/>
        <v>un</v>
      </c>
    </row>
    <row r="7281" spans="1:4">
      <c r="A7281" s="68" t="s">
        <v>7200</v>
      </c>
      <c r="B7281" s="68" t="s">
        <v>27546</v>
      </c>
      <c r="C7281" s="68" t="s">
        <v>15</v>
      </c>
      <c r="D7281" t="str">
        <f t="shared" si="113"/>
        <v>un</v>
      </c>
    </row>
    <row r="7282" spans="1:4">
      <c r="A7282" s="68" t="s">
        <v>7201</v>
      </c>
      <c r="B7282" s="68" t="s">
        <v>27546</v>
      </c>
      <c r="C7282" s="68" t="s">
        <v>15</v>
      </c>
      <c r="D7282" t="str">
        <f t="shared" si="113"/>
        <v>un</v>
      </c>
    </row>
    <row r="7283" spans="1:4">
      <c r="A7283" s="68" t="s">
        <v>7202</v>
      </c>
      <c r="B7283" s="68" t="s">
        <v>27547</v>
      </c>
      <c r="C7283" s="68" t="s">
        <v>15</v>
      </c>
      <c r="D7283" t="str">
        <f t="shared" si="113"/>
        <v>un</v>
      </c>
    </row>
    <row r="7284" spans="1:4">
      <c r="A7284" s="68" t="s">
        <v>7203</v>
      </c>
      <c r="B7284" s="68" t="s">
        <v>27547</v>
      </c>
      <c r="C7284" s="68" t="s">
        <v>15</v>
      </c>
      <c r="D7284" t="str">
        <f t="shared" si="113"/>
        <v>un</v>
      </c>
    </row>
    <row r="7285" spans="1:4">
      <c r="A7285" s="68" t="s">
        <v>7204</v>
      </c>
      <c r="B7285" s="68" t="s">
        <v>27548</v>
      </c>
      <c r="C7285" s="68" t="s">
        <v>15</v>
      </c>
      <c r="D7285" t="str">
        <f t="shared" si="113"/>
        <v>un</v>
      </c>
    </row>
    <row r="7286" spans="1:4">
      <c r="A7286" s="68" t="s">
        <v>7205</v>
      </c>
      <c r="B7286" s="68" t="s">
        <v>27548</v>
      </c>
      <c r="C7286" s="68" t="s">
        <v>15</v>
      </c>
      <c r="D7286" t="str">
        <f t="shared" si="113"/>
        <v>un</v>
      </c>
    </row>
    <row r="7287" spans="1:4">
      <c r="A7287" s="68" t="s">
        <v>7206</v>
      </c>
      <c r="B7287" s="68" t="s">
        <v>27549</v>
      </c>
      <c r="C7287" s="68" t="s">
        <v>15</v>
      </c>
      <c r="D7287" t="str">
        <f t="shared" si="113"/>
        <v>un</v>
      </c>
    </row>
    <row r="7288" spans="1:4">
      <c r="A7288" s="68" t="s">
        <v>7207</v>
      </c>
      <c r="B7288" s="68" t="s">
        <v>27549</v>
      </c>
      <c r="C7288" s="68" t="s">
        <v>15</v>
      </c>
      <c r="D7288" t="str">
        <f t="shared" si="113"/>
        <v>un</v>
      </c>
    </row>
    <row r="7289" spans="1:4">
      <c r="A7289" s="68" t="s">
        <v>7208</v>
      </c>
      <c r="B7289" s="68" t="s">
        <v>27550</v>
      </c>
      <c r="C7289" s="68" t="s">
        <v>15</v>
      </c>
      <c r="D7289" t="str">
        <f t="shared" si="113"/>
        <v>un</v>
      </c>
    </row>
    <row r="7290" spans="1:4">
      <c r="A7290" s="68" t="s">
        <v>7209</v>
      </c>
      <c r="B7290" s="68" t="s">
        <v>27550</v>
      </c>
      <c r="C7290" s="68" t="s">
        <v>15</v>
      </c>
      <c r="D7290" t="str">
        <f t="shared" si="113"/>
        <v>un</v>
      </c>
    </row>
    <row r="7291" spans="1:4">
      <c r="A7291" s="68" t="s">
        <v>7210</v>
      </c>
      <c r="B7291" s="68" t="s">
        <v>27551</v>
      </c>
      <c r="C7291" s="68" t="s">
        <v>15</v>
      </c>
      <c r="D7291" t="str">
        <f t="shared" si="113"/>
        <v>un</v>
      </c>
    </row>
    <row r="7292" spans="1:4">
      <c r="A7292" s="68" t="s">
        <v>7211</v>
      </c>
      <c r="B7292" s="68" t="s">
        <v>27551</v>
      </c>
      <c r="C7292" s="68" t="s">
        <v>15</v>
      </c>
      <c r="D7292" t="str">
        <f t="shared" si="113"/>
        <v>un</v>
      </c>
    </row>
    <row r="7293" spans="1:4">
      <c r="A7293" s="68" t="s">
        <v>7212</v>
      </c>
      <c r="B7293" s="68" t="s">
        <v>27552</v>
      </c>
      <c r="C7293" s="68" t="s">
        <v>15</v>
      </c>
      <c r="D7293" t="str">
        <f t="shared" si="113"/>
        <v>un</v>
      </c>
    </row>
    <row r="7294" spans="1:4">
      <c r="A7294" s="68" t="s">
        <v>7213</v>
      </c>
      <c r="B7294" s="68" t="s">
        <v>27552</v>
      </c>
      <c r="C7294" s="68" t="s">
        <v>15</v>
      </c>
      <c r="D7294" t="str">
        <f t="shared" si="113"/>
        <v>un</v>
      </c>
    </row>
    <row r="7295" spans="1:4">
      <c r="A7295" s="68" t="s">
        <v>7214</v>
      </c>
      <c r="B7295" s="68" t="s">
        <v>27553</v>
      </c>
      <c r="C7295" s="68" t="s">
        <v>15</v>
      </c>
      <c r="D7295" t="str">
        <f t="shared" si="113"/>
        <v>un</v>
      </c>
    </row>
    <row r="7296" spans="1:4">
      <c r="A7296" s="68" t="s">
        <v>7215</v>
      </c>
      <c r="B7296" s="68" t="s">
        <v>27553</v>
      </c>
      <c r="C7296" s="68" t="s">
        <v>15</v>
      </c>
      <c r="D7296" t="str">
        <f t="shared" si="113"/>
        <v>un</v>
      </c>
    </row>
    <row r="7297" spans="1:4">
      <c r="A7297" s="68" t="s">
        <v>7216</v>
      </c>
      <c r="B7297" s="68" t="s">
        <v>27554</v>
      </c>
      <c r="C7297" s="68" t="s">
        <v>15</v>
      </c>
      <c r="D7297" t="str">
        <f t="shared" si="113"/>
        <v>un</v>
      </c>
    </row>
    <row r="7298" spans="1:4">
      <c r="A7298" s="68" t="s">
        <v>7217</v>
      </c>
      <c r="B7298" s="68" t="s">
        <v>27554</v>
      </c>
      <c r="C7298" s="68" t="s">
        <v>15</v>
      </c>
      <c r="D7298" t="str">
        <f t="shared" si="113"/>
        <v>un</v>
      </c>
    </row>
    <row r="7299" spans="1:4">
      <c r="A7299" s="68" t="s">
        <v>7218</v>
      </c>
      <c r="B7299" s="68" t="s">
        <v>27555</v>
      </c>
      <c r="C7299" s="68" t="s">
        <v>15</v>
      </c>
      <c r="D7299" t="str">
        <f t="shared" si="113"/>
        <v>un</v>
      </c>
    </row>
    <row r="7300" spans="1:4">
      <c r="A7300" s="68" t="s">
        <v>7219</v>
      </c>
      <c r="B7300" s="68" t="s">
        <v>27555</v>
      </c>
      <c r="C7300" s="68" t="s">
        <v>15</v>
      </c>
      <c r="D7300" t="str">
        <f t="shared" si="113"/>
        <v>un</v>
      </c>
    </row>
    <row r="7301" spans="1:4">
      <c r="A7301" s="68" t="s">
        <v>7220</v>
      </c>
      <c r="B7301" s="68" t="s">
        <v>27556</v>
      </c>
      <c r="C7301" s="68" t="s">
        <v>15</v>
      </c>
      <c r="D7301" t="str">
        <f t="shared" si="113"/>
        <v>un</v>
      </c>
    </row>
    <row r="7302" spans="1:4">
      <c r="A7302" s="68" t="s">
        <v>7221</v>
      </c>
      <c r="B7302" s="68" t="s">
        <v>27556</v>
      </c>
      <c r="C7302" s="68" t="s">
        <v>15</v>
      </c>
      <c r="D7302" t="str">
        <f t="shared" si="113"/>
        <v>un</v>
      </c>
    </row>
    <row r="7303" spans="1:4">
      <c r="A7303" s="68" t="s">
        <v>7222</v>
      </c>
      <c r="B7303" s="68" t="s">
        <v>27557</v>
      </c>
      <c r="C7303" s="68" t="s">
        <v>15</v>
      </c>
      <c r="D7303" t="str">
        <f t="shared" ref="D7303:D7366" si="114">LOWER(C7303)</f>
        <v>un</v>
      </c>
    </row>
    <row r="7304" spans="1:4">
      <c r="A7304" s="68" t="s">
        <v>7223</v>
      </c>
      <c r="B7304" s="68" t="s">
        <v>27557</v>
      </c>
      <c r="C7304" s="68" t="s">
        <v>15</v>
      </c>
      <c r="D7304" t="str">
        <f t="shared" si="114"/>
        <v>un</v>
      </c>
    </row>
    <row r="7305" spans="1:4">
      <c r="A7305" s="68" t="s">
        <v>7224</v>
      </c>
      <c r="B7305" s="68" t="s">
        <v>27558</v>
      </c>
      <c r="C7305" s="68" t="s">
        <v>15</v>
      </c>
      <c r="D7305" t="str">
        <f t="shared" si="114"/>
        <v>un</v>
      </c>
    </row>
    <row r="7306" spans="1:4">
      <c r="A7306" s="68" t="s">
        <v>7225</v>
      </c>
      <c r="B7306" s="68" t="s">
        <v>27558</v>
      </c>
      <c r="C7306" s="68" t="s">
        <v>15</v>
      </c>
      <c r="D7306" t="str">
        <f t="shared" si="114"/>
        <v>un</v>
      </c>
    </row>
    <row r="7307" spans="1:4">
      <c r="A7307" s="68" t="s">
        <v>7226</v>
      </c>
      <c r="B7307" s="68" t="s">
        <v>27559</v>
      </c>
      <c r="C7307" s="68" t="s">
        <v>15</v>
      </c>
      <c r="D7307" t="str">
        <f t="shared" si="114"/>
        <v>un</v>
      </c>
    </row>
    <row r="7308" spans="1:4">
      <c r="A7308" s="68" t="s">
        <v>7227</v>
      </c>
      <c r="B7308" s="68" t="s">
        <v>27559</v>
      </c>
      <c r="C7308" s="68" t="s">
        <v>15</v>
      </c>
      <c r="D7308" t="str">
        <f t="shared" si="114"/>
        <v>un</v>
      </c>
    </row>
    <row r="7309" spans="1:4">
      <c r="A7309" s="68" t="s">
        <v>7228</v>
      </c>
      <c r="B7309" s="68" t="s">
        <v>27560</v>
      </c>
      <c r="C7309" s="68" t="s">
        <v>15</v>
      </c>
      <c r="D7309" t="str">
        <f t="shared" si="114"/>
        <v>un</v>
      </c>
    </row>
    <row r="7310" spans="1:4">
      <c r="A7310" s="68" t="s">
        <v>7229</v>
      </c>
      <c r="B7310" s="68" t="s">
        <v>27560</v>
      </c>
      <c r="C7310" s="68" t="s">
        <v>15</v>
      </c>
      <c r="D7310" t="str">
        <f t="shared" si="114"/>
        <v>un</v>
      </c>
    </row>
    <row r="7311" spans="1:4">
      <c r="A7311" s="68" t="s">
        <v>7230</v>
      </c>
      <c r="B7311" s="68" t="s">
        <v>27561</v>
      </c>
      <c r="C7311" s="68" t="s">
        <v>15</v>
      </c>
      <c r="D7311" t="str">
        <f t="shared" si="114"/>
        <v>un</v>
      </c>
    </row>
    <row r="7312" spans="1:4">
      <c r="A7312" s="68" t="s">
        <v>7231</v>
      </c>
      <c r="B7312" s="68" t="s">
        <v>27561</v>
      </c>
      <c r="C7312" s="68" t="s">
        <v>15</v>
      </c>
      <c r="D7312" t="str">
        <f t="shared" si="114"/>
        <v>un</v>
      </c>
    </row>
    <row r="7313" spans="1:4">
      <c r="A7313" s="68" t="s">
        <v>7232</v>
      </c>
      <c r="B7313" s="68" t="s">
        <v>27562</v>
      </c>
      <c r="C7313" s="68" t="s">
        <v>15</v>
      </c>
      <c r="D7313" t="str">
        <f t="shared" si="114"/>
        <v>un</v>
      </c>
    </row>
    <row r="7314" spans="1:4">
      <c r="A7314" s="68" t="s">
        <v>7233</v>
      </c>
      <c r="B7314" s="68" t="s">
        <v>27562</v>
      </c>
      <c r="C7314" s="68" t="s">
        <v>15</v>
      </c>
      <c r="D7314" t="str">
        <f t="shared" si="114"/>
        <v>un</v>
      </c>
    </row>
    <row r="7315" spans="1:4">
      <c r="A7315" s="68" t="s">
        <v>7234</v>
      </c>
      <c r="B7315" s="68" t="s">
        <v>27563</v>
      </c>
      <c r="C7315" s="68" t="s">
        <v>15</v>
      </c>
      <c r="D7315" t="str">
        <f t="shared" si="114"/>
        <v>un</v>
      </c>
    </row>
    <row r="7316" spans="1:4">
      <c r="A7316" s="68" t="s">
        <v>7235</v>
      </c>
      <c r="B7316" s="68" t="s">
        <v>27563</v>
      </c>
      <c r="C7316" s="68" t="s">
        <v>15</v>
      </c>
      <c r="D7316" t="str">
        <f t="shared" si="114"/>
        <v>un</v>
      </c>
    </row>
    <row r="7317" spans="1:4">
      <c r="A7317" s="68" t="s">
        <v>7236</v>
      </c>
      <c r="B7317" s="68" t="s">
        <v>27564</v>
      </c>
      <c r="C7317" s="68" t="s">
        <v>15</v>
      </c>
      <c r="D7317" t="str">
        <f t="shared" si="114"/>
        <v>un</v>
      </c>
    </row>
    <row r="7318" spans="1:4">
      <c r="A7318" s="68" t="s">
        <v>7237</v>
      </c>
      <c r="B7318" s="68" t="s">
        <v>27564</v>
      </c>
      <c r="C7318" s="68" t="s">
        <v>15</v>
      </c>
      <c r="D7318" t="str">
        <f t="shared" si="114"/>
        <v>un</v>
      </c>
    </row>
    <row r="7319" spans="1:4">
      <c r="A7319" s="68" t="s">
        <v>7238</v>
      </c>
      <c r="B7319" s="68" t="s">
        <v>27565</v>
      </c>
      <c r="C7319" s="68" t="s">
        <v>15</v>
      </c>
      <c r="D7319" t="str">
        <f t="shared" si="114"/>
        <v>un</v>
      </c>
    </row>
    <row r="7320" spans="1:4">
      <c r="A7320" s="68" t="s">
        <v>7239</v>
      </c>
      <c r="B7320" s="68" t="s">
        <v>27565</v>
      </c>
      <c r="C7320" s="68" t="s">
        <v>15</v>
      </c>
      <c r="D7320" t="str">
        <f t="shared" si="114"/>
        <v>un</v>
      </c>
    </row>
    <row r="7321" spans="1:4">
      <c r="A7321" s="68" t="s">
        <v>7240</v>
      </c>
      <c r="B7321" s="68" t="s">
        <v>27566</v>
      </c>
      <c r="C7321" s="68" t="s">
        <v>15</v>
      </c>
      <c r="D7321" t="str">
        <f t="shared" si="114"/>
        <v>un</v>
      </c>
    </row>
    <row r="7322" spans="1:4">
      <c r="A7322" s="68" t="s">
        <v>7241</v>
      </c>
      <c r="B7322" s="68" t="s">
        <v>27566</v>
      </c>
      <c r="C7322" s="68" t="s">
        <v>15</v>
      </c>
      <c r="D7322" t="str">
        <f t="shared" si="114"/>
        <v>un</v>
      </c>
    </row>
    <row r="7323" spans="1:4">
      <c r="A7323" s="68" t="s">
        <v>7242</v>
      </c>
      <c r="B7323" s="68" t="s">
        <v>27567</v>
      </c>
      <c r="C7323" s="68" t="s">
        <v>15</v>
      </c>
      <c r="D7323" t="str">
        <f t="shared" si="114"/>
        <v>un</v>
      </c>
    </row>
    <row r="7324" spans="1:4">
      <c r="A7324" s="68" t="s">
        <v>7243</v>
      </c>
      <c r="B7324" s="68" t="s">
        <v>27567</v>
      </c>
      <c r="C7324" s="68" t="s">
        <v>15</v>
      </c>
      <c r="D7324" t="str">
        <f t="shared" si="114"/>
        <v>un</v>
      </c>
    </row>
    <row r="7325" spans="1:4">
      <c r="A7325" s="68" t="s">
        <v>7244</v>
      </c>
      <c r="B7325" s="68" t="s">
        <v>27568</v>
      </c>
      <c r="C7325" s="68" t="s">
        <v>15</v>
      </c>
      <c r="D7325" t="str">
        <f t="shared" si="114"/>
        <v>un</v>
      </c>
    </row>
    <row r="7326" spans="1:4">
      <c r="A7326" s="68" t="s">
        <v>7245</v>
      </c>
      <c r="B7326" s="68" t="s">
        <v>27568</v>
      </c>
      <c r="C7326" s="68" t="s">
        <v>15</v>
      </c>
      <c r="D7326" t="str">
        <f t="shared" si="114"/>
        <v>un</v>
      </c>
    </row>
    <row r="7327" spans="1:4">
      <c r="A7327" s="68" t="s">
        <v>7246</v>
      </c>
      <c r="B7327" s="68" t="s">
        <v>27569</v>
      </c>
      <c r="C7327" s="68" t="s">
        <v>15</v>
      </c>
      <c r="D7327" t="str">
        <f t="shared" si="114"/>
        <v>un</v>
      </c>
    </row>
    <row r="7328" spans="1:4">
      <c r="A7328" s="68" t="s">
        <v>7247</v>
      </c>
      <c r="B7328" s="68" t="s">
        <v>27569</v>
      </c>
      <c r="C7328" s="68" t="s">
        <v>15</v>
      </c>
      <c r="D7328" t="str">
        <f t="shared" si="114"/>
        <v>un</v>
      </c>
    </row>
    <row r="7329" spans="1:4">
      <c r="A7329" s="68" t="s">
        <v>7248</v>
      </c>
      <c r="B7329" s="68" t="s">
        <v>27570</v>
      </c>
      <c r="C7329" s="68" t="s">
        <v>15</v>
      </c>
      <c r="D7329" t="str">
        <f t="shared" si="114"/>
        <v>un</v>
      </c>
    </row>
    <row r="7330" spans="1:4">
      <c r="A7330" s="68" t="s">
        <v>7249</v>
      </c>
      <c r="B7330" s="68" t="s">
        <v>27570</v>
      </c>
      <c r="C7330" s="68" t="s">
        <v>15</v>
      </c>
      <c r="D7330" t="str">
        <f t="shared" si="114"/>
        <v>un</v>
      </c>
    </row>
    <row r="7331" spans="1:4">
      <c r="A7331" s="68" t="s">
        <v>7250</v>
      </c>
      <c r="B7331" s="68" t="s">
        <v>27571</v>
      </c>
      <c r="C7331" s="68" t="s">
        <v>15</v>
      </c>
      <c r="D7331" t="str">
        <f t="shared" si="114"/>
        <v>un</v>
      </c>
    </row>
    <row r="7332" spans="1:4">
      <c r="A7332" s="68" t="s">
        <v>7251</v>
      </c>
      <c r="B7332" s="68" t="s">
        <v>27571</v>
      </c>
      <c r="C7332" s="68" t="s">
        <v>15</v>
      </c>
      <c r="D7332" t="str">
        <f t="shared" si="114"/>
        <v>un</v>
      </c>
    </row>
    <row r="7333" spans="1:4">
      <c r="A7333" s="68" t="s">
        <v>7252</v>
      </c>
      <c r="B7333" s="68" t="s">
        <v>27572</v>
      </c>
      <c r="C7333" s="68" t="s">
        <v>15</v>
      </c>
      <c r="D7333" t="str">
        <f t="shared" si="114"/>
        <v>un</v>
      </c>
    </row>
    <row r="7334" spans="1:4">
      <c r="A7334" s="68" t="s">
        <v>7253</v>
      </c>
      <c r="B7334" s="68" t="s">
        <v>27572</v>
      </c>
      <c r="C7334" s="68" t="s">
        <v>15</v>
      </c>
      <c r="D7334" t="str">
        <f t="shared" si="114"/>
        <v>un</v>
      </c>
    </row>
    <row r="7335" spans="1:4">
      <c r="A7335" s="68" t="s">
        <v>7254</v>
      </c>
      <c r="B7335" s="68" t="s">
        <v>27573</v>
      </c>
      <c r="C7335" s="68" t="s">
        <v>15</v>
      </c>
      <c r="D7335" t="str">
        <f t="shared" si="114"/>
        <v>un</v>
      </c>
    </row>
    <row r="7336" spans="1:4">
      <c r="A7336" s="68" t="s">
        <v>7255</v>
      </c>
      <c r="B7336" s="68" t="s">
        <v>27573</v>
      </c>
      <c r="C7336" s="68" t="s">
        <v>15</v>
      </c>
      <c r="D7336" t="str">
        <f t="shared" si="114"/>
        <v>un</v>
      </c>
    </row>
    <row r="7337" spans="1:4">
      <c r="A7337" s="68" t="s">
        <v>7256</v>
      </c>
      <c r="B7337" s="68" t="s">
        <v>27574</v>
      </c>
      <c r="C7337" s="68" t="s">
        <v>15</v>
      </c>
      <c r="D7337" t="str">
        <f t="shared" si="114"/>
        <v>un</v>
      </c>
    </row>
    <row r="7338" spans="1:4">
      <c r="A7338" s="68" t="s">
        <v>7257</v>
      </c>
      <c r="B7338" s="68" t="s">
        <v>27574</v>
      </c>
      <c r="C7338" s="68" t="s">
        <v>15</v>
      </c>
      <c r="D7338" t="str">
        <f t="shared" si="114"/>
        <v>un</v>
      </c>
    </row>
    <row r="7339" spans="1:4">
      <c r="A7339" s="68" t="s">
        <v>7258</v>
      </c>
      <c r="B7339" s="68" t="s">
        <v>27575</v>
      </c>
      <c r="C7339" s="68" t="s">
        <v>15</v>
      </c>
      <c r="D7339" t="str">
        <f t="shared" si="114"/>
        <v>un</v>
      </c>
    </row>
    <row r="7340" spans="1:4">
      <c r="A7340" s="68" t="s">
        <v>7259</v>
      </c>
      <c r="B7340" s="68" t="s">
        <v>27575</v>
      </c>
      <c r="C7340" s="68" t="s">
        <v>15</v>
      </c>
      <c r="D7340" t="str">
        <f t="shared" si="114"/>
        <v>un</v>
      </c>
    </row>
    <row r="7341" spans="1:4">
      <c r="A7341" s="68" t="s">
        <v>7260</v>
      </c>
      <c r="B7341" s="68" t="s">
        <v>27576</v>
      </c>
      <c r="C7341" s="68" t="s">
        <v>15</v>
      </c>
      <c r="D7341" t="str">
        <f t="shared" si="114"/>
        <v>un</v>
      </c>
    </row>
    <row r="7342" spans="1:4">
      <c r="A7342" s="68" t="s">
        <v>7261</v>
      </c>
      <c r="B7342" s="68" t="s">
        <v>27576</v>
      </c>
      <c r="C7342" s="68" t="s">
        <v>15</v>
      </c>
      <c r="D7342" t="str">
        <f t="shared" si="114"/>
        <v>un</v>
      </c>
    </row>
    <row r="7343" spans="1:4">
      <c r="A7343" s="68" t="s">
        <v>7262</v>
      </c>
      <c r="B7343" s="68" t="s">
        <v>27577</v>
      </c>
      <c r="C7343" s="68" t="s">
        <v>15</v>
      </c>
      <c r="D7343" t="str">
        <f t="shared" si="114"/>
        <v>un</v>
      </c>
    </row>
    <row r="7344" spans="1:4">
      <c r="A7344" s="68" t="s">
        <v>7263</v>
      </c>
      <c r="B7344" s="68" t="s">
        <v>27577</v>
      </c>
      <c r="C7344" s="68" t="s">
        <v>15</v>
      </c>
      <c r="D7344" t="str">
        <f t="shared" si="114"/>
        <v>un</v>
      </c>
    </row>
    <row r="7345" spans="1:4">
      <c r="A7345" s="68" t="s">
        <v>7264</v>
      </c>
      <c r="B7345" s="68" t="s">
        <v>27578</v>
      </c>
      <c r="C7345" s="68" t="s">
        <v>14</v>
      </c>
      <c r="D7345" t="str">
        <f t="shared" si="114"/>
        <v>m</v>
      </c>
    </row>
    <row r="7346" spans="1:4">
      <c r="A7346" s="68" t="s">
        <v>7265</v>
      </c>
      <c r="B7346" s="68" t="s">
        <v>27578</v>
      </c>
      <c r="C7346" s="68" t="s">
        <v>14</v>
      </c>
      <c r="D7346" t="str">
        <f t="shared" si="114"/>
        <v>m</v>
      </c>
    </row>
    <row r="7347" spans="1:4">
      <c r="A7347" s="68" t="s">
        <v>7266</v>
      </c>
      <c r="B7347" s="68" t="s">
        <v>27579</v>
      </c>
      <c r="C7347" s="68" t="s">
        <v>14</v>
      </c>
      <c r="D7347" t="str">
        <f t="shared" si="114"/>
        <v>m</v>
      </c>
    </row>
    <row r="7348" spans="1:4">
      <c r="A7348" s="68" t="s">
        <v>7267</v>
      </c>
      <c r="B7348" s="68" t="s">
        <v>27579</v>
      </c>
      <c r="C7348" s="68" t="s">
        <v>14</v>
      </c>
      <c r="D7348" t="str">
        <f t="shared" si="114"/>
        <v>m</v>
      </c>
    </row>
    <row r="7349" spans="1:4">
      <c r="A7349" s="68" t="s">
        <v>7268</v>
      </c>
      <c r="B7349" s="68" t="s">
        <v>27580</v>
      </c>
      <c r="C7349" s="68" t="s">
        <v>14</v>
      </c>
      <c r="D7349" t="str">
        <f t="shared" si="114"/>
        <v>m</v>
      </c>
    </row>
    <row r="7350" spans="1:4">
      <c r="A7350" s="68" t="s">
        <v>7269</v>
      </c>
      <c r="B7350" s="68" t="s">
        <v>27580</v>
      </c>
      <c r="C7350" s="68" t="s">
        <v>14</v>
      </c>
      <c r="D7350" t="str">
        <f t="shared" si="114"/>
        <v>m</v>
      </c>
    </row>
    <row r="7351" spans="1:4">
      <c r="A7351" s="68" t="s">
        <v>7270</v>
      </c>
      <c r="B7351" s="68" t="s">
        <v>27581</v>
      </c>
      <c r="C7351" s="68" t="s">
        <v>14</v>
      </c>
      <c r="D7351" t="str">
        <f t="shared" si="114"/>
        <v>m</v>
      </c>
    </row>
    <row r="7352" spans="1:4">
      <c r="A7352" s="68" t="s">
        <v>7271</v>
      </c>
      <c r="B7352" s="68" t="s">
        <v>27581</v>
      </c>
      <c r="C7352" s="68" t="s">
        <v>14</v>
      </c>
      <c r="D7352" t="str">
        <f t="shared" si="114"/>
        <v>m</v>
      </c>
    </row>
    <row r="7353" spans="1:4">
      <c r="A7353" s="68" t="s">
        <v>7272</v>
      </c>
      <c r="B7353" s="68" t="s">
        <v>27582</v>
      </c>
      <c r="C7353" s="68" t="s">
        <v>14</v>
      </c>
      <c r="D7353" t="str">
        <f t="shared" si="114"/>
        <v>m</v>
      </c>
    </row>
    <row r="7354" spans="1:4">
      <c r="A7354" s="68" t="s">
        <v>7273</v>
      </c>
      <c r="B7354" s="68" t="s">
        <v>27582</v>
      </c>
      <c r="C7354" s="68" t="s">
        <v>14</v>
      </c>
      <c r="D7354" t="str">
        <f t="shared" si="114"/>
        <v>m</v>
      </c>
    </row>
    <row r="7355" spans="1:4">
      <c r="A7355" s="68" t="s">
        <v>7274</v>
      </c>
      <c r="B7355" s="68" t="s">
        <v>27583</v>
      </c>
      <c r="C7355" s="68" t="s">
        <v>14</v>
      </c>
      <c r="D7355" t="str">
        <f t="shared" si="114"/>
        <v>m</v>
      </c>
    </row>
    <row r="7356" spans="1:4">
      <c r="A7356" s="68" t="s">
        <v>7275</v>
      </c>
      <c r="B7356" s="68" t="s">
        <v>27583</v>
      </c>
      <c r="C7356" s="68" t="s">
        <v>14</v>
      </c>
      <c r="D7356" t="str">
        <f t="shared" si="114"/>
        <v>m</v>
      </c>
    </row>
    <row r="7357" spans="1:4">
      <c r="A7357" s="68" t="s">
        <v>7276</v>
      </c>
      <c r="B7357" s="68" t="s">
        <v>27584</v>
      </c>
      <c r="C7357" s="68" t="s">
        <v>14</v>
      </c>
      <c r="D7357" t="str">
        <f t="shared" si="114"/>
        <v>m</v>
      </c>
    </row>
    <row r="7358" spans="1:4">
      <c r="A7358" s="68" t="s">
        <v>7277</v>
      </c>
      <c r="B7358" s="68" t="s">
        <v>27584</v>
      </c>
      <c r="C7358" s="68" t="s">
        <v>14</v>
      </c>
      <c r="D7358" t="str">
        <f t="shared" si="114"/>
        <v>m</v>
      </c>
    </row>
    <row r="7359" spans="1:4">
      <c r="A7359" s="68" t="s">
        <v>7278</v>
      </c>
      <c r="B7359" s="68" t="s">
        <v>27585</v>
      </c>
      <c r="C7359" s="68" t="s">
        <v>14</v>
      </c>
      <c r="D7359" t="str">
        <f t="shared" si="114"/>
        <v>m</v>
      </c>
    </row>
    <row r="7360" spans="1:4">
      <c r="A7360" s="68" t="s">
        <v>7279</v>
      </c>
      <c r="B7360" s="68" t="s">
        <v>27585</v>
      </c>
      <c r="C7360" s="68" t="s">
        <v>14</v>
      </c>
      <c r="D7360" t="str">
        <f t="shared" si="114"/>
        <v>m</v>
      </c>
    </row>
    <row r="7361" spans="1:4">
      <c r="A7361" s="68" t="s">
        <v>7280</v>
      </c>
      <c r="B7361" s="68" t="s">
        <v>27586</v>
      </c>
      <c r="C7361" s="68" t="s">
        <v>14</v>
      </c>
      <c r="D7361" t="str">
        <f t="shared" si="114"/>
        <v>m</v>
      </c>
    </row>
    <row r="7362" spans="1:4">
      <c r="A7362" s="68" t="s">
        <v>7281</v>
      </c>
      <c r="B7362" s="68" t="s">
        <v>27586</v>
      </c>
      <c r="C7362" s="68" t="s">
        <v>14</v>
      </c>
      <c r="D7362" t="str">
        <f t="shared" si="114"/>
        <v>m</v>
      </c>
    </row>
    <row r="7363" spans="1:4">
      <c r="A7363" s="68" t="s">
        <v>7282</v>
      </c>
      <c r="B7363" s="68" t="s">
        <v>27587</v>
      </c>
      <c r="C7363" s="68" t="s">
        <v>14</v>
      </c>
      <c r="D7363" t="str">
        <f t="shared" si="114"/>
        <v>m</v>
      </c>
    </row>
    <row r="7364" spans="1:4">
      <c r="A7364" s="68" t="s">
        <v>7283</v>
      </c>
      <c r="B7364" s="68" t="s">
        <v>27587</v>
      </c>
      <c r="C7364" s="68" t="s">
        <v>14</v>
      </c>
      <c r="D7364" t="str">
        <f t="shared" si="114"/>
        <v>m</v>
      </c>
    </row>
    <row r="7365" spans="1:4">
      <c r="A7365" s="68" t="s">
        <v>7284</v>
      </c>
      <c r="B7365" s="68" t="s">
        <v>27588</v>
      </c>
      <c r="C7365" s="68" t="s">
        <v>14</v>
      </c>
      <c r="D7365" t="str">
        <f t="shared" si="114"/>
        <v>m</v>
      </c>
    </row>
    <row r="7366" spans="1:4">
      <c r="A7366" s="68" t="s">
        <v>7285</v>
      </c>
      <c r="B7366" s="68" t="s">
        <v>27588</v>
      </c>
      <c r="C7366" s="68" t="s">
        <v>14</v>
      </c>
      <c r="D7366" t="str">
        <f t="shared" si="114"/>
        <v>m</v>
      </c>
    </row>
    <row r="7367" spans="1:4">
      <c r="A7367" s="68" t="s">
        <v>7286</v>
      </c>
      <c r="B7367" s="68" t="s">
        <v>27589</v>
      </c>
      <c r="C7367" s="68" t="s">
        <v>14</v>
      </c>
      <c r="D7367" t="str">
        <f t="shared" ref="D7367:D7430" si="115">LOWER(C7367)</f>
        <v>m</v>
      </c>
    </row>
    <row r="7368" spans="1:4">
      <c r="A7368" s="68" t="s">
        <v>7287</v>
      </c>
      <c r="B7368" s="68" t="s">
        <v>27589</v>
      </c>
      <c r="C7368" s="68" t="s">
        <v>14</v>
      </c>
      <c r="D7368" t="str">
        <f t="shared" si="115"/>
        <v>m</v>
      </c>
    </row>
    <row r="7369" spans="1:4">
      <c r="A7369" s="68" t="s">
        <v>7288</v>
      </c>
      <c r="B7369" s="68" t="s">
        <v>27590</v>
      </c>
      <c r="C7369" s="68" t="s">
        <v>14</v>
      </c>
      <c r="D7369" t="str">
        <f t="shared" si="115"/>
        <v>m</v>
      </c>
    </row>
    <row r="7370" spans="1:4">
      <c r="A7370" s="68" t="s">
        <v>7289</v>
      </c>
      <c r="B7370" s="68" t="s">
        <v>27590</v>
      </c>
      <c r="C7370" s="68" t="s">
        <v>14</v>
      </c>
      <c r="D7370" t="str">
        <f t="shared" si="115"/>
        <v>m</v>
      </c>
    </row>
    <row r="7371" spans="1:4">
      <c r="A7371" s="68" t="s">
        <v>7290</v>
      </c>
      <c r="B7371" s="68" t="s">
        <v>27591</v>
      </c>
      <c r="C7371" s="68" t="s">
        <v>14</v>
      </c>
      <c r="D7371" t="str">
        <f t="shared" si="115"/>
        <v>m</v>
      </c>
    </row>
    <row r="7372" spans="1:4">
      <c r="A7372" s="68" t="s">
        <v>7291</v>
      </c>
      <c r="B7372" s="68" t="s">
        <v>27591</v>
      </c>
      <c r="C7372" s="68" t="s">
        <v>14</v>
      </c>
      <c r="D7372" t="str">
        <f t="shared" si="115"/>
        <v>m</v>
      </c>
    </row>
    <row r="7373" spans="1:4">
      <c r="A7373" s="68" t="s">
        <v>7292</v>
      </c>
      <c r="B7373" s="68" t="s">
        <v>27592</v>
      </c>
      <c r="C7373" s="68" t="s">
        <v>14</v>
      </c>
      <c r="D7373" t="str">
        <f t="shared" si="115"/>
        <v>m</v>
      </c>
    </row>
    <row r="7374" spans="1:4">
      <c r="A7374" s="68" t="s">
        <v>7293</v>
      </c>
      <c r="B7374" s="68" t="s">
        <v>27592</v>
      </c>
      <c r="C7374" s="68" t="s">
        <v>14</v>
      </c>
      <c r="D7374" t="str">
        <f t="shared" si="115"/>
        <v>m</v>
      </c>
    </row>
    <row r="7375" spans="1:4">
      <c r="A7375" s="68" t="s">
        <v>7294</v>
      </c>
      <c r="B7375" s="68" t="s">
        <v>27593</v>
      </c>
      <c r="C7375" s="68" t="s">
        <v>14</v>
      </c>
      <c r="D7375" t="str">
        <f t="shared" si="115"/>
        <v>m</v>
      </c>
    </row>
    <row r="7376" spans="1:4">
      <c r="A7376" s="68" t="s">
        <v>7295</v>
      </c>
      <c r="B7376" s="68" t="s">
        <v>27593</v>
      </c>
      <c r="C7376" s="68" t="s">
        <v>14</v>
      </c>
      <c r="D7376" t="str">
        <f t="shared" si="115"/>
        <v>m</v>
      </c>
    </row>
    <row r="7377" spans="1:4">
      <c r="A7377" s="68" t="s">
        <v>7296</v>
      </c>
      <c r="B7377" s="68" t="s">
        <v>27594</v>
      </c>
      <c r="C7377" s="68" t="s">
        <v>14</v>
      </c>
      <c r="D7377" t="str">
        <f t="shared" si="115"/>
        <v>m</v>
      </c>
    </row>
    <row r="7378" spans="1:4">
      <c r="A7378" s="68" t="s">
        <v>7297</v>
      </c>
      <c r="B7378" s="68" t="s">
        <v>27594</v>
      </c>
      <c r="C7378" s="68" t="s">
        <v>14</v>
      </c>
      <c r="D7378" t="str">
        <f t="shared" si="115"/>
        <v>m</v>
      </c>
    </row>
    <row r="7379" spans="1:4">
      <c r="A7379" s="68" t="s">
        <v>7298</v>
      </c>
      <c r="B7379" s="68" t="s">
        <v>27595</v>
      </c>
      <c r="C7379" s="68" t="s">
        <v>14</v>
      </c>
      <c r="D7379" t="str">
        <f t="shared" si="115"/>
        <v>m</v>
      </c>
    </row>
    <row r="7380" spans="1:4">
      <c r="A7380" s="68" t="s">
        <v>7299</v>
      </c>
      <c r="B7380" s="68" t="s">
        <v>27595</v>
      </c>
      <c r="C7380" s="68" t="s">
        <v>14</v>
      </c>
      <c r="D7380" t="str">
        <f t="shared" si="115"/>
        <v>m</v>
      </c>
    </row>
    <row r="7381" spans="1:4">
      <c r="A7381" s="68" t="s">
        <v>7300</v>
      </c>
      <c r="B7381" s="68" t="s">
        <v>27596</v>
      </c>
      <c r="C7381" s="68" t="s">
        <v>14</v>
      </c>
      <c r="D7381" t="str">
        <f t="shared" si="115"/>
        <v>m</v>
      </c>
    </row>
    <row r="7382" spans="1:4">
      <c r="A7382" s="68" t="s">
        <v>7301</v>
      </c>
      <c r="B7382" s="68" t="s">
        <v>27596</v>
      </c>
      <c r="C7382" s="68" t="s">
        <v>14</v>
      </c>
      <c r="D7382" t="str">
        <f t="shared" si="115"/>
        <v>m</v>
      </c>
    </row>
    <row r="7383" spans="1:4">
      <c r="A7383" s="68" t="s">
        <v>7302</v>
      </c>
      <c r="B7383" s="68" t="s">
        <v>27597</v>
      </c>
      <c r="C7383" s="68" t="s">
        <v>14</v>
      </c>
      <c r="D7383" t="str">
        <f t="shared" si="115"/>
        <v>m</v>
      </c>
    </row>
    <row r="7384" spans="1:4">
      <c r="A7384" s="68" t="s">
        <v>7303</v>
      </c>
      <c r="B7384" s="68" t="s">
        <v>27597</v>
      </c>
      <c r="C7384" s="68" t="s">
        <v>14</v>
      </c>
      <c r="D7384" t="str">
        <f t="shared" si="115"/>
        <v>m</v>
      </c>
    </row>
    <row r="7385" spans="1:4">
      <c r="A7385" s="68" t="s">
        <v>7304</v>
      </c>
      <c r="B7385" s="68" t="s">
        <v>27598</v>
      </c>
      <c r="C7385" s="68" t="s">
        <v>14</v>
      </c>
      <c r="D7385" t="str">
        <f t="shared" si="115"/>
        <v>m</v>
      </c>
    </row>
    <row r="7386" spans="1:4">
      <c r="A7386" s="68" t="s">
        <v>7305</v>
      </c>
      <c r="B7386" s="68" t="s">
        <v>27598</v>
      </c>
      <c r="C7386" s="68" t="s">
        <v>14</v>
      </c>
      <c r="D7386" t="str">
        <f t="shared" si="115"/>
        <v>m</v>
      </c>
    </row>
    <row r="7387" spans="1:4">
      <c r="A7387" s="68" t="s">
        <v>7306</v>
      </c>
      <c r="B7387" s="68" t="s">
        <v>27599</v>
      </c>
      <c r="C7387" s="68" t="s">
        <v>14</v>
      </c>
      <c r="D7387" t="str">
        <f t="shared" si="115"/>
        <v>m</v>
      </c>
    </row>
    <row r="7388" spans="1:4">
      <c r="A7388" s="68" t="s">
        <v>7307</v>
      </c>
      <c r="B7388" s="68" t="s">
        <v>27599</v>
      </c>
      <c r="C7388" s="68" t="s">
        <v>14</v>
      </c>
      <c r="D7388" t="str">
        <f t="shared" si="115"/>
        <v>m</v>
      </c>
    </row>
    <row r="7389" spans="1:4">
      <c r="A7389" s="68" t="s">
        <v>7308</v>
      </c>
      <c r="B7389" s="68" t="s">
        <v>27600</v>
      </c>
      <c r="C7389" s="68" t="s">
        <v>14</v>
      </c>
      <c r="D7389" t="str">
        <f t="shared" si="115"/>
        <v>m</v>
      </c>
    </row>
    <row r="7390" spans="1:4">
      <c r="A7390" s="68" t="s">
        <v>7309</v>
      </c>
      <c r="B7390" s="68" t="s">
        <v>27600</v>
      </c>
      <c r="C7390" s="68" t="s">
        <v>14</v>
      </c>
      <c r="D7390" t="str">
        <f t="shared" si="115"/>
        <v>m</v>
      </c>
    </row>
    <row r="7391" spans="1:4">
      <c r="A7391" s="68" t="s">
        <v>7310</v>
      </c>
      <c r="B7391" s="68" t="s">
        <v>27601</v>
      </c>
      <c r="C7391" s="68" t="s">
        <v>14</v>
      </c>
      <c r="D7391" t="str">
        <f t="shared" si="115"/>
        <v>m</v>
      </c>
    </row>
    <row r="7392" spans="1:4">
      <c r="A7392" s="68" t="s">
        <v>7311</v>
      </c>
      <c r="B7392" s="68" t="s">
        <v>27601</v>
      </c>
      <c r="C7392" s="68" t="s">
        <v>14</v>
      </c>
      <c r="D7392" t="str">
        <f t="shared" si="115"/>
        <v>m</v>
      </c>
    </row>
    <row r="7393" spans="1:4">
      <c r="A7393" s="68" t="s">
        <v>7312</v>
      </c>
      <c r="B7393" s="68" t="s">
        <v>27602</v>
      </c>
      <c r="C7393" s="68" t="s">
        <v>14</v>
      </c>
      <c r="D7393" t="str">
        <f t="shared" si="115"/>
        <v>m</v>
      </c>
    </row>
    <row r="7394" spans="1:4">
      <c r="A7394" s="68" t="s">
        <v>7313</v>
      </c>
      <c r="B7394" s="68" t="s">
        <v>27602</v>
      </c>
      <c r="C7394" s="68" t="s">
        <v>14</v>
      </c>
      <c r="D7394" t="str">
        <f t="shared" si="115"/>
        <v>m</v>
      </c>
    </row>
    <row r="7395" spans="1:4">
      <c r="A7395" s="68" t="s">
        <v>7314</v>
      </c>
      <c r="B7395" s="68" t="s">
        <v>27603</v>
      </c>
      <c r="C7395" s="68" t="s">
        <v>14</v>
      </c>
      <c r="D7395" t="str">
        <f t="shared" si="115"/>
        <v>m</v>
      </c>
    </row>
    <row r="7396" spans="1:4">
      <c r="A7396" s="68" t="s">
        <v>7315</v>
      </c>
      <c r="B7396" s="68" t="s">
        <v>27603</v>
      </c>
      <c r="C7396" s="68" t="s">
        <v>14</v>
      </c>
      <c r="D7396" t="str">
        <f t="shared" si="115"/>
        <v>m</v>
      </c>
    </row>
    <row r="7397" spans="1:4">
      <c r="A7397" s="68" t="s">
        <v>7316</v>
      </c>
      <c r="B7397" s="68" t="s">
        <v>27604</v>
      </c>
      <c r="C7397" s="68" t="s">
        <v>14</v>
      </c>
      <c r="D7397" t="str">
        <f t="shared" si="115"/>
        <v>m</v>
      </c>
    </row>
    <row r="7398" spans="1:4">
      <c r="A7398" s="68" t="s">
        <v>7317</v>
      </c>
      <c r="B7398" s="68" t="s">
        <v>27604</v>
      </c>
      <c r="C7398" s="68" t="s">
        <v>14</v>
      </c>
      <c r="D7398" t="str">
        <f t="shared" si="115"/>
        <v>m</v>
      </c>
    </row>
    <row r="7399" spans="1:4">
      <c r="A7399" s="68" t="s">
        <v>7318</v>
      </c>
      <c r="B7399" s="68" t="s">
        <v>27605</v>
      </c>
      <c r="C7399" s="68" t="s">
        <v>14</v>
      </c>
      <c r="D7399" t="str">
        <f t="shared" si="115"/>
        <v>m</v>
      </c>
    </row>
    <row r="7400" spans="1:4">
      <c r="A7400" s="68" t="s">
        <v>7319</v>
      </c>
      <c r="B7400" s="68" t="s">
        <v>27605</v>
      </c>
      <c r="C7400" s="68" t="s">
        <v>14</v>
      </c>
      <c r="D7400" t="str">
        <f t="shared" si="115"/>
        <v>m</v>
      </c>
    </row>
    <row r="7401" spans="1:4">
      <c r="A7401" s="68" t="s">
        <v>7320</v>
      </c>
      <c r="B7401" s="68" t="s">
        <v>27606</v>
      </c>
      <c r="C7401" s="68" t="s">
        <v>14</v>
      </c>
      <c r="D7401" t="str">
        <f t="shared" si="115"/>
        <v>m</v>
      </c>
    </row>
    <row r="7402" spans="1:4">
      <c r="A7402" s="68" t="s">
        <v>7321</v>
      </c>
      <c r="B7402" s="68" t="s">
        <v>27606</v>
      </c>
      <c r="C7402" s="68" t="s">
        <v>14</v>
      </c>
      <c r="D7402" t="str">
        <f t="shared" si="115"/>
        <v>m</v>
      </c>
    </row>
    <row r="7403" spans="1:4">
      <c r="A7403" s="68" t="s">
        <v>7322</v>
      </c>
      <c r="B7403" s="68" t="s">
        <v>27607</v>
      </c>
      <c r="C7403" s="68" t="s">
        <v>14</v>
      </c>
      <c r="D7403" t="str">
        <f t="shared" si="115"/>
        <v>m</v>
      </c>
    </row>
    <row r="7404" spans="1:4">
      <c r="A7404" s="68" t="s">
        <v>7323</v>
      </c>
      <c r="B7404" s="68" t="s">
        <v>27607</v>
      </c>
      <c r="C7404" s="68" t="s">
        <v>14</v>
      </c>
      <c r="D7404" t="str">
        <f t="shared" si="115"/>
        <v>m</v>
      </c>
    </row>
    <row r="7405" spans="1:4">
      <c r="A7405" s="68" t="s">
        <v>7324</v>
      </c>
      <c r="B7405" s="68" t="s">
        <v>27608</v>
      </c>
      <c r="C7405" s="68" t="s">
        <v>14</v>
      </c>
      <c r="D7405" t="str">
        <f t="shared" si="115"/>
        <v>m</v>
      </c>
    </row>
    <row r="7406" spans="1:4">
      <c r="A7406" s="68" t="s">
        <v>7325</v>
      </c>
      <c r="B7406" s="68" t="s">
        <v>27608</v>
      </c>
      <c r="C7406" s="68" t="s">
        <v>14</v>
      </c>
      <c r="D7406" t="str">
        <f t="shared" si="115"/>
        <v>m</v>
      </c>
    </row>
    <row r="7407" spans="1:4">
      <c r="A7407" s="68" t="s">
        <v>7326</v>
      </c>
      <c r="B7407" s="68" t="s">
        <v>27609</v>
      </c>
      <c r="C7407" s="68" t="s">
        <v>14</v>
      </c>
      <c r="D7407" t="str">
        <f t="shared" si="115"/>
        <v>m</v>
      </c>
    </row>
    <row r="7408" spans="1:4">
      <c r="A7408" s="68" t="s">
        <v>7327</v>
      </c>
      <c r="B7408" s="68" t="s">
        <v>27609</v>
      </c>
      <c r="C7408" s="68" t="s">
        <v>14</v>
      </c>
      <c r="D7408" t="str">
        <f t="shared" si="115"/>
        <v>m</v>
      </c>
    </row>
    <row r="7409" spans="1:4">
      <c r="A7409" s="68" t="s">
        <v>7328</v>
      </c>
      <c r="B7409" s="68" t="s">
        <v>27610</v>
      </c>
      <c r="C7409" s="68" t="s">
        <v>14</v>
      </c>
      <c r="D7409" t="str">
        <f t="shared" si="115"/>
        <v>m</v>
      </c>
    </row>
    <row r="7410" spans="1:4">
      <c r="A7410" s="68" t="s">
        <v>7329</v>
      </c>
      <c r="B7410" s="68" t="s">
        <v>27610</v>
      </c>
      <c r="C7410" s="68" t="s">
        <v>14</v>
      </c>
      <c r="D7410" t="str">
        <f t="shared" si="115"/>
        <v>m</v>
      </c>
    </row>
    <row r="7411" spans="1:4">
      <c r="A7411" s="68" t="s">
        <v>7330</v>
      </c>
      <c r="B7411" s="68" t="s">
        <v>27611</v>
      </c>
      <c r="C7411" s="68" t="s">
        <v>14</v>
      </c>
      <c r="D7411" t="str">
        <f t="shared" si="115"/>
        <v>m</v>
      </c>
    </row>
    <row r="7412" spans="1:4">
      <c r="A7412" s="68" t="s">
        <v>7331</v>
      </c>
      <c r="B7412" s="68" t="s">
        <v>27611</v>
      </c>
      <c r="C7412" s="68" t="s">
        <v>14</v>
      </c>
      <c r="D7412" t="str">
        <f t="shared" si="115"/>
        <v>m</v>
      </c>
    </row>
    <row r="7413" spans="1:4">
      <c r="A7413" s="68" t="s">
        <v>7332</v>
      </c>
      <c r="B7413" s="68" t="s">
        <v>27612</v>
      </c>
      <c r="C7413" s="68" t="s">
        <v>14</v>
      </c>
      <c r="D7413" t="str">
        <f t="shared" si="115"/>
        <v>m</v>
      </c>
    </row>
    <row r="7414" spans="1:4">
      <c r="A7414" s="68" t="s">
        <v>7333</v>
      </c>
      <c r="B7414" s="68" t="s">
        <v>27612</v>
      </c>
      <c r="C7414" s="68" t="s">
        <v>14</v>
      </c>
      <c r="D7414" t="str">
        <f t="shared" si="115"/>
        <v>m</v>
      </c>
    </row>
    <row r="7415" spans="1:4">
      <c r="A7415" s="68" t="s">
        <v>7334</v>
      </c>
      <c r="B7415" s="68" t="s">
        <v>27613</v>
      </c>
      <c r="C7415" s="68" t="s">
        <v>14</v>
      </c>
      <c r="D7415" t="str">
        <f t="shared" si="115"/>
        <v>m</v>
      </c>
    </row>
    <row r="7416" spans="1:4">
      <c r="A7416" s="68" t="s">
        <v>7335</v>
      </c>
      <c r="B7416" s="68" t="s">
        <v>27613</v>
      </c>
      <c r="C7416" s="68" t="s">
        <v>14</v>
      </c>
      <c r="D7416" t="str">
        <f t="shared" si="115"/>
        <v>m</v>
      </c>
    </row>
    <row r="7417" spans="1:4">
      <c r="A7417" s="68" t="s">
        <v>7336</v>
      </c>
      <c r="B7417" s="68" t="s">
        <v>27614</v>
      </c>
      <c r="C7417" s="68" t="s">
        <v>14</v>
      </c>
      <c r="D7417" t="str">
        <f t="shared" si="115"/>
        <v>m</v>
      </c>
    </row>
    <row r="7418" spans="1:4">
      <c r="A7418" s="68" t="s">
        <v>7337</v>
      </c>
      <c r="B7418" s="68" t="s">
        <v>27614</v>
      </c>
      <c r="C7418" s="68" t="s">
        <v>14</v>
      </c>
      <c r="D7418" t="str">
        <f t="shared" si="115"/>
        <v>m</v>
      </c>
    </row>
    <row r="7419" spans="1:4">
      <c r="A7419" s="68" t="s">
        <v>7338</v>
      </c>
      <c r="B7419" s="68" t="s">
        <v>27615</v>
      </c>
      <c r="C7419" s="68" t="s">
        <v>14</v>
      </c>
      <c r="D7419" t="str">
        <f t="shared" si="115"/>
        <v>m</v>
      </c>
    </row>
    <row r="7420" spans="1:4">
      <c r="A7420" s="68" t="s">
        <v>7339</v>
      </c>
      <c r="B7420" s="68" t="s">
        <v>27615</v>
      </c>
      <c r="C7420" s="68" t="s">
        <v>14</v>
      </c>
      <c r="D7420" t="str">
        <f t="shared" si="115"/>
        <v>m</v>
      </c>
    </row>
    <row r="7421" spans="1:4">
      <c r="A7421" s="68" t="s">
        <v>7340</v>
      </c>
      <c r="B7421" s="68" t="s">
        <v>27616</v>
      </c>
      <c r="C7421" s="68" t="s">
        <v>14</v>
      </c>
      <c r="D7421" t="str">
        <f t="shared" si="115"/>
        <v>m</v>
      </c>
    </row>
    <row r="7422" spans="1:4">
      <c r="A7422" s="68" t="s">
        <v>7341</v>
      </c>
      <c r="B7422" s="68" t="s">
        <v>27616</v>
      </c>
      <c r="C7422" s="68" t="s">
        <v>14</v>
      </c>
      <c r="D7422" t="str">
        <f t="shared" si="115"/>
        <v>m</v>
      </c>
    </row>
    <row r="7423" spans="1:4">
      <c r="A7423" s="68" t="s">
        <v>7342</v>
      </c>
      <c r="B7423" s="68" t="s">
        <v>27617</v>
      </c>
      <c r="C7423" s="68" t="s">
        <v>14</v>
      </c>
      <c r="D7423" t="str">
        <f t="shared" si="115"/>
        <v>m</v>
      </c>
    </row>
    <row r="7424" spans="1:4">
      <c r="A7424" s="68" t="s">
        <v>7343</v>
      </c>
      <c r="B7424" s="68" t="s">
        <v>27617</v>
      </c>
      <c r="C7424" s="68" t="s">
        <v>14</v>
      </c>
      <c r="D7424" t="str">
        <f t="shared" si="115"/>
        <v>m</v>
      </c>
    </row>
    <row r="7425" spans="1:4">
      <c r="A7425" s="68" t="s">
        <v>7344</v>
      </c>
      <c r="B7425" s="68" t="s">
        <v>27618</v>
      </c>
      <c r="C7425" s="68" t="s">
        <v>14</v>
      </c>
      <c r="D7425" t="str">
        <f t="shared" si="115"/>
        <v>m</v>
      </c>
    </row>
    <row r="7426" spans="1:4">
      <c r="A7426" s="68" t="s">
        <v>7345</v>
      </c>
      <c r="B7426" s="68" t="s">
        <v>27618</v>
      </c>
      <c r="C7426" s="68" t="s">
        <v>14</v>
      </c>
      <c r="D7426" t="str">
        <f t="shared" si="115"/>
        <v>m</v>
      </c>
    </row>
    <row r="7427" spans="1:4">
      <c r="A7427" s="68" t="s">
        <v>7346</v>
      </c>
      <c r="B7427" s="68" t="s">
        <v>27619</v>
      </c>
      <c r="C7427" s="68" t="s">
        <v>14</v>
      </c>
      <c r="D7427" t="str">
        <f t="shared" si="115"/>
        <v>m</v>
      </c>
    </row>
    <row r="7428" spans="1:4">
      <c r="A7428" s="68" t="s">
        <v>7347</v>
      </c>
      <c r="B7428" s="68" t="s">
        <v>27619</v>
      </c>
      <c r="C7428" s="68" t="s">
        <v>14</v>
      </c>
      <c r="D7428" t="str">
        <f t="shared" si="115"/>
        <v>m</v>
      </c>
    </row>
    <row r="7429" spans="1:4">
      <c r="A7429" s="68" t="s">
        <v>7348</v>
      </c>
      <c r="B7429" s="68" t="s">
        <v>27620</v>
      </c>
      <c r="C7429" s="68" t="s">
        <v>14</v>
      </c>
      <c r="D7429" t="str">
        <f t="shared" si="115"/>
        <v>m</v>
      </c>
    </row>
    <row r="7430" spans="1:4">
      <c r="A7430" s="68" t="s">
        <v>7349</v>
      </c>
      <c r="B7430" s="68" t="s">
        <v>27620</v>
      </c>
      <c r="C7430" s="68" t="s">
        <v>14</v>
      </c>
      <c r="D7430" t="str">
        <f t="shared" si="115"/>
        <v>m</v>
      </c>
    </row>
    <row r="7431" spans="1:4">
      <c r="A7431" s="68" t="s">
        <v>7350</v>
      </c>
      <c r="B7431" s="68" t="s">
        <v>27621</v>
      </c>
      <c r="C7431" s="68" t="s">
        <v>14</v>
      </c>
      <c r="D7431" t="str">
        <f t="shared" ref="D7431:D7494" si="116">LOWER(C7431)</f>
        <v>m</v>
      </c>
    </row>
    <row r="7432" spans="1:4">
      <c r="A7432" s="68" t="s">
        <v>7351</v>
      </c>
      <c r="B7432" s="68" t="s">
        <v>27621</v>
      </c>
      <c r="C7432" s="68" t="s">
        <v>14</v>
      </c>
      <c r="D7432" t="str">
        <f t="shared" si="116"/>
        <v>m</v>
      </c>
    </row>
    <row r="7433" spans="1:4">
      <c r="A7433" s="68" t="s">
        <v>7352</v>
      </c>
      <c r="B7433" s="68" t="s">
        <v>27622</v>
      </c>
      <c r="C7433" s="68" t="s">
        <v>14</v>
      </c>
      <c r="D7433" t="str">
        <f t="shared" si="116"/>
        <v>m</v>
      </c>
    </row>
    <row r="7434" spans="1:4">
      <c r="A7434" s="68" t="s">
        <v>7353</v>
      </c>
      <c r="B7434" s="68" t="s">
        <v>27622</v>
      </c>
      <c r="C7434" s="68" t="s">
        <v>14</v>
      </c>
      <c r="D7434" t="str">
        <f t="shared" si="116"/>
        <v>m</v>
      </c>
    </row>
    <row r="7435" spans="1:4">
      <c r="A7435" s="68" t="s">
        <v>7354</v>
      </c>
      <c r="B7435" s="68" t="s">
        <v>27623</v>
      </c>
      <c r="C7435" s="68" t="s">
        <v>14</v>
      </c>
      <c r="D7435" t="str">
        <f t="shared" si="116"/>
        <v>m</v>
      </c>
    </row>
    <row r="7436" spans="1:4">
      <c r="A7436" s="68" t="s">
        <v>7355</v>
      </c>
      <c r="B7436" s="68" t="s">
        <v>27623</v>
      </c>
      <c r="C7436" s="68" t="s">
        <v>14</v>
      </c>
      <c r="D7436" t="str">
        <f t="shared" si="116"/>
        <v>m</v>
      </c>
    </row>
    <row r="7437" spans="1:4">
      <c r="A7437" s="68" t="s">
        <v>7356</v>
      </c>
      <c r="B7437" s="68" t="s">
        <v>27624</v>
      </c>
      <c r="C7437" s="68" t="s">
        <v>14</v>
      </c>
      <c r="D7437" t="str">
        <f t="shared" si="116"/>
        <v>m</v>
      </c>
    </row>
    <row r="7438" spans="1:4">
      <c r="A7438" s="68" t="s">
        <v>7357</v>
      </c>
      <c r="B7438" s="68" t="s">
        <v>27624</v>
      </c>
      <c r="C7438" s="68" t="s">
        <v>14</v>
      </c>
      <c r="D7438" t="str">
        <f t="shared" si="116"/>
        <v>m</v>
      </c>
    </row>
    <row r="7439" spans="1:4">
      <c r="A7439" s="68" t="s">
        <v>7358</v>
      </c>
      <c r="B7439" s="68" t="s">
        <v>27625</v>
      </c>
      <c r="C7439" s="68" t="s">
        <v>14</v>
      </c>
      <c r="D7439" t="str">
        <f t="shared" si="116"/>
        <v>m</v>
      </c>
    </row>
    <row r="7440" spans="1:4">
      <c r="A7440" s="68" t="s">
        <v>7359</v>
      </c>
      <c r="B7440" s="68" t="s">
        <v>27625</v>
      </c>
      <c r="C7440" s="68" t="s">
        <v>14</v>
      </c>
      <c r="D7440" t="str">
        <f t="shared" si="116"/>
        <v>m</v>
      </c>
    </row>
    <row r="7441" spans="1:4">
      <c r="A7441" s="68" t="s">
        <v>7360</v>
      </c>
      <c r="B7441" s="68" t="s">
        <v>27626</v>
      </c>
      <c r="C7441" s="68" t="s">
        <v>14</v>
      </c>
      <c r="D7441" t="str">
        <f t="shared" si="116"/>
        <v>m</v>
      </c>
    </row>
    <row r="7442" spans="1:4">
      <c r="A7442" s="68" t="s">
        <v>7361</v>
      </c>
      <c r="B7442" s="68" t="s">
        <v>27626</v>
      </c>
      <c r="C7442" s="68" t="s">
        <v>14</v>
      </c>
      <c r="D7442" t="str">
        <f t="shared" si="116"/>
        <v>m</v>
      </c>
    </row>
    <row r="7443" spans="1:4">
      <c r="A7443" s="68" t="s">
        <v>7362</v>
      </c>
      <c r="B7443" s="68" t="s">
        <v>27627</v>
      </c>
      <c r="C7443" s="68" t="s">
        <v>14</v>
      </c>
      <c r="D7443" t="str">
        <f t="shared" si="116"/>
        <v>m</v>
      </c>
    </row>
    <row r="7444" spans="1:4">
      <c r="A7444" s="68" t="s">
        <v>7363</v>
      </c>
      <c r="B7444" s="68" t="s">
        <v>27627</v>
      </c>
      <c r="C7444" s="68" t="s">
        <v>14</v>
      </c>
      <c r="D7444" t="str">
        <f t="shared" si="116"/>
        <v>m</v>
      </c>
    </row>
    <row r="7445" spans="1:4">
      <c r="A7445" s="68" t="s">
        <v>7364</v>
      </c>
      <c r="B7445" s="68" t="s">
        <v>27628</v>
      </c>
      <c r="C7445" s="68" t="s">
        <v>14</v>
      </c>
      <c r="D7445" t="str">
        <f t="shared" si="116"/>
        <v>m</v>
      </c>
    </row>
    <row r="7446" spans="1:4">
      <c r="A7446" s="68" t="s">
        <v>7365</v>
      </c>
      <c r="B7446" s="68" t="s">
        <v>27628</v>
      </c>
      <c r="C7446" s="68" t="s">
        <v>14</v>
      </c>
      <c r="D7446" t="str">
        <f t="shared" si="116"/>
        <v>m</v>
      </c>
    </row>
    <row r="7447" spans="1:4">
      <c r="A7447" s="68" t="s">
        <v>7366</v>
      </c>
      <c r="B7447" s="68" t="s">
        <v>27629</v>
      </c>
      <c r="C7447" s="68" t="s">
        <v>14</v>
      </c>
      <c r="D7447" t="str">
        <f t="shared" si="116"/>
        <v>m</v>
      </c>
    </row>
    <row r="7448" spans="1:4">
      <c r="A7448" s="68" t="s">
        <v>7367</v>
      </c>
      <c r="B7448" s="68" t="s">
        <v>27629</v>
      </c>
      <c r="C7448" s="68" t="s">
        <v>14</v>
      </c>
      <c r="D7448" t="str">
        <f t="shared" si="116"/>
        <v>m</v>
      </c>
    </row>
    <row r="7449" spans="1:4">
      <c r="A7449" s="68" t="s">
        <v>7368</v>
      </c>
      <c r="B7449" s="68" t="s">
        <v>27630</v>
      </c>
      <c r="C7449" s="68" t="s">
        <v>14</v>
      </c>
      <c r="D7449" t="str">
        <f t="shared" si="116"/>
        <v>m</v>
      </c>
    </row>
    <row r="7450" spans="1:4">
      <c r="A7450" s="68" t="s">
        <v>7369</v>
      </c>
      <c r="B7450" s="68" t="s">
        <v>27630</v>
      </c>
      <c r="C7450" s="68" t="s">
        <v>14</v>
      </c>
      <c r="D7450" t="str">
        <f t="shared" si="116"/>
        <v>m</v>
      </c>
    </row>
    <row r="7451" spans="1:4">
      <c r="A7451" s="68" t="s">
        <v>7370</v>
      </c>
      <c r="B7451" s="68" t="s">
        <v>27631</v>
      </c>
      <c r="C7451" s="68" t="s">
        <v>14</v>
      </c>
      <c r="D7451" t="str">
        <f t="shared" si="116"/>
        <v>m</v>
      </c>
    </row>
    <row r="7452" spans="1:4">
      <c r="A7452" s="68" t="s">
        <v>7371</v>
      </c>
      <c r="B7452" s="68" t="s">
        <v>27631</v>
      </c>
      <c r="C7452" s="68" t="s">
        <v>14</v>
      </c>
      <c r="D7452" t="str">
        <f t="shared" si="116"/>
        <v>m</v>
      </c>
    </row>
    <row r="7453" spans="1:4">
      <c r="A7453" s="68" t="s">
        <v>7372</v>
      </c>
      <c r="B7453" s="68" t="s">
        <v>27632</v>
      </c>
      <c r="C7453" s="68" t="s">
        <v>14</v>
      </c>
      <c r="D7453" t="str">
        <f t="shared" si="116"/>
        <v>m</v>
      </c>
    </row>
    <row r="7454" spans="1:4">
      <c r="A7454" s="68" t="s">
        <v>7373</v>
      </c>
      <c r="B7454" s="68" t="s">
        <v>27632</v>
      </c>
      <c r="C7454" s="68" t="s">
        <v>14</v>
      </c>
      <c r="D7454" t="str">
        <f t="shared" si="116"/>
        <v>m</v>
      </c>
    </row>
    <row r="7455" spans="1:4">
      <c r="A7455" s="68" t="s">
        <v>7374</v>
      </c>
      <c r="B7455" s="68" t="s">
        <v>27633</v>
      </c>
      <c r="C7455" s="68" t="s">
        <v>14</v>
      </c>
      <c r="D7455" t="str">
        <f t="shared" si="116"/>
        <v>m</v>
      </c>
    </row>
    <row r="7456" spans="1:4">
      <c r="A7456" s="68" t="s">
        <v>7375</v>
      </c>
      <c r="B7456" s="68" t="s">
        <v>27633</v>
      </c>
      <c r="C7456" s="68" t="s">
        <v>14</v>
      </c>
      <c r="D7456" t="str">
        <f t="shared" si="116"/>
        <v>m</v>
      </c>
    </row>
    <row r="7457" spans="1:4">
      <c r="A7457" s="68" t="s">
        <v>7376</v>
      </c>
      <c r="B7457" s="68" t="s">
        <v>27634</v>
      </c>
      <c r="C7457" s="68" t="s">
        <v>14</v>
      </c>
      <c r="D7457" t="str">
        <f t="shared" si="116"/>
        <v>m</v>
      </c>
    </row>
    <row r="7458" spans="1:4">
      <c r="A7458" s="68" t="s">
        <v>7377</v>
      </c>
      <c r="B7458" s="68" t="s">
        <v>27634</v>
      </c>
      <c r="C7458" s="68" t="s">
        <v>14</v>
      </c>
      <c r="D7458" t="str">
        <f t="shared" si="116"/>
        <v>m</v>
      </c>
    </row>
    <row r="7459" spans="1:4">
      <c r="A7459" s="68" t="s">
        <v>7378</v>
      </c>
      <c r="B7459" s="68" t="s">
        <v>27635</v>
      </c>
      <c r="C7459" s="68" t="s">
        <v>14</v>
      </c>
      <c r="D7459" t="str">
        <f t="shared" si="116"/>
        <v>m</v>
      </c>
    </row>
    <row r="7460" spans="1:4">
      <c r="A7460" s="68" t="s">
        <v>7379</v>
      </c>
      <c r="B7460" s="68" t="s">
        <v>27635</v>
      </c>
      <c r="C7460" s="68" t="s">
        <v>14</v>
      </c>
      <c r="D7460" t="str">
        <f t="shared" si="116"/>
        <v>m</v>
      </c>
    </row>
    <row r="7461" spans="1:4">
      <c r="A7461" s="68" t="s">
        <v>7380</v>
      </c>
      <c r="B7461" s="68" t="s">
        <v>27636</v>
      </c>
      <c r="C7461" s="68" t="s">
        <v>14</v>
      </c>
      <c r="D7461" t="str">
        <f t="shared" si="116"/>
        <v>m</v>
      </c>
    </row>
    <row r="7462" spans="1:4">
      <c r="A7462" s="68" t="s">
        <v>7381</v>
      </c>
      <c r="B7462" s="68" t="s">
        <v>27636</v>
      </c>
      <c r="C7462" s="68" t="s">
        <v>14</v>
      </c>
      <c r="D7462" t="str">
        <f t="shared" si="116"/>
        <v>m</v>
      </c>
    </row>
    <row r="7463" spans="1:4">
      <c r="A7463" s="68" t="s">
        <v>7382</v>
      </c>
      <c r="B7463" s="68" t="s">
        <v>27637</v>
      </c>
      <c r="C7463" s="68" t="s">
        <v>14</v>
      </c>
      <c r="D7463" t="str">
        <f t="shared" si="116"/>
        <v>m</v>
      </c>
    </row>
    <row r="7464" spans="1:4">
      <c r="A7464" s="68" t="s">
        <v>7383</v>
      </c>
      <c r="B7464" s="68" t="s">
        <v>27637</v>
      </c>
      <c r="C7464" s="68" t="s">
        <v>14</v>
      </c>
      <c r="D7464" t="str">
        <f t="shared" si="116"/>
        <v>m</v>
      </c>
    </row>
    <row r="7465" spans="1:4">
      <c r="A7465" s="68" t="s">
        <v>7384</v>
      </c>
      <c r="B7465" s="68" t="s">
        <v>27638</v>
      </c>
      <c r="C7465" s="68" t="s">
        <v>14</v>
      </c>
      <c r="D7465" t="str">
        <f t="shared" si="116"/>
        <v>m</v>
      </c>
    </row>
    <row r="7466" spans="1:4">
      <c r="A7466" s="68" t="s">
        <v>7385</v>
      </c>
      <c r="B7466" s="68" t="s">
        <v>27638</v>
      </c>
      <c r="C7466" s="68" t="s">
        <v>14</v>
      </c>
      <c r="D7466" t="str">
        <f t="shared" si="116"/>
        <v>m</v>
      </c>
    </row>
    <row r="7467" spans="1:4">
      <c r="A7467" s="68" t="s">
        <v>7386</v>
      </c>
      <c r="B7467" s="68" t="s">
        <v>27639</v>
      </c>
      <c r="C7467" s="68" t="s">
        <v>14</v>
      </c>
      <c r="D7467" t="str">
        <f t="shared" si="116"/>
        <v>m</v>
      </c>
    </row>
    <row r="7468" spans="1:4">
      <c r="A7468" s="68" t="s">
        <v>7387</v>
      </c>
      <c r="B7468" s="68" t="s">
        <v>27639</v>
      </c>
      <c r="C7468" s="68" t="s">
        <v>14</v>
      </c>
      <c r="D7468" t="str">
        <f t="shared" si="116"/>
        <v>m</v>
      </c>
    </row>
    <row r="7469" spans="1:4">
      <c r="A7469" s="68" t="s">
        <v>7388</v>
      </c>
      <c r="B7469" s="68" t="s">
        <v>27640</v>
      </c>
      <c r="C7469" s="68" t="s">
        <v>14</v>
      </c>
      <c r="D7469" t="str">
        <f t="shared" si="116"/>
        <v>m</v>
      </c>
    </row>
    <row r="7470" spans="1:4">
      <c r="A7470" s="68" t="s">
        <v>7389</v>
      </c>
      <c r="B7470" s="68" t="s">
        <v>27640</v>
      </c>
      <c r="C7470" s="68" t="s">
        <v>14</v>
      </c>
      <c r="D7470" t="str">
        <f t="shared" si="116"/>
        <v>m</v>
      </c>
    </row>
    <row r="7471" spans="1:4">
      <c r="A7471" s="68" t="s">
        <v>7390</v>
      </c>
      <c r="B7471" s="68" t="s">
        <v>27641</v>
      </c>
      <c r="C7471" s="68" t="s">
        <v>14</v>
      </c>
      <c r="D7471" t="str">
        <f t="shared" si="116"/>
        <v>m</v>
      </c>
    </row>
    <row r="7472" spans="1:4">
      <c r="A7472" s="68" t="s">
        <v>7391</v>
      </c>
      <c r="B7472" s="68" t="s">
        <v>27641</v>
      </c>
      <c r="C7472" s="68" t="s">
        <v>14</v>
      </c>
      <c r="D7472" t="str">
        <f t="shared" si="116"/>
        <v>m</v>
      </c>
    </row>
    <row r="7473" spans="1:4">
      <c r="A7473" s="68" t="s">
        <v>7392</v>
      </c>
      <c r="B7473" s="68" t="s">
        <v>27642</v>
      </c>
      <c r="C7473" s="68" t="s">
        <v>14</v>
      </c>
      <c r="D7473" t="str">
        <f t="shared" si="116"/>
        <v>m</v>
      </c>
    </row>
    <row r="7474" spans="1:4">
      <c r="A7474" s="68" t="s">
        <v>7393</v>
      </c>
      <c r="B7474" s="68" t="s">
        <v>27642</v>
      </c>
      <c r="C7474" s="68" t="s">
        <v>14</v>
      </c>
      <c r="D7474" t="str">
        <f t="shared" si="116"/>
        <v>m</v>
      </c>
    </row>
    <row r="7475" spans="1:4">
      <c r="A7475" s="68" t="s">
        <v>7394</v>
      </c>
      <c r="B7475" s="68" t="s">
        <v>27643</v>
      </c>
      <c r="C7475" s="68" t="s">
        <v>14</v>
      </c>
      <c r="D7475" t="str">
        <f t="shared" si="116"/>
        <v>m</v>
      </c>
    </row>
    <row r="7476" spans="1:4">
      <c r="A7476" s="68" t="s">
        <v>7395</v>
      </c>
      <c r="B7476" s="68" t="s">
        <v>27643</v>
      </c>
      <c r="C7476" s="68" t="s">
        <v>14</v>
      </c>
      <c r="D7476" t="str">
        <f t="shared" si="116"/>
        <v>m</v>
      </c>
    </row>
    <row r="7477" spans="1:4">
      <c r="A7477" s="68" t="s">
        <v>7396</v>
      </c>
      <c r="B7477" s="68" t="s">
        <v>27644</v>
      </c>
      <c r="C7477" s="68" t="s">
        <v>14</v>
      </c>
      <c r="D7477" t="str">
        <f t="shared" si="116"/>
        <v>m</v>
      </c>
    </row>
    <row r="7478" spans="1:4">
      <c r="A7478" s="68" t="s">
        <v>7397</v>
      </c>
      <c r="B7478" s="68" t="s">
        <v>27644</v>
      </c>
      <c r="C7478" s="68" t="s">
        <v>14</v>
      </c>
      <c r="D7478" t="str">
        <f t="shared" si="116"/>
        <v>m</v>
      </c>
    </row>
    <row r="7479" spans="1:4">
      <c r="A7479" s="68" t="s">
        <v>7398</v>
      </c>
      <c r="B7479" s="68" t="s">
        <v>27645</v>
      </c>
      <c r="C7479" s="68" t="s">
        <v>14</v>
      </c>
      <c r="D7479" t="str">
        <f t="shared" si="116"/>
        <v>m</v>
      </c>
    </row>
    <row r="7480" spans="1:4">
      <c r="A7480" s="68" t="s">
        <v>7399</v>
      </c>
      <c r="B7480" s="68" t="s">
        <v>27645</v>
      </c>
      <c r="C7480" s="68" t="s">
        <v>14</v>
      </c>
      <c r="D7480" t="str">
        <f t="shared" si="116"/>
        <v>m</v>
      </c>
    </row>
    <row r="7481" spans="1:4">
      <c r="A7481" s="68" t="s">
        <v>7400</v>
      </c>
      <c r="B7481" s="68" t="s">
        <v>27646</v>
      </c>
      <c r="C7481" s="68" t="s">
        <v>14</v>
      </c>
      <c r="D7481" t="str">
        <f t="shared" si="116"/>
        <v>m</v>
      </c>
    </row>
    <row r="7482" spans="1:4">
      <c r="A7482" s="68" t="s">
        <v>7401</v>
      </c>
      <c r="B7482" s="68" t="s">
        <v>27646</v>
      </c>
      <c r="C7482" s="68" t="s">
        <v>14</v>
      </c>
      <c r="D7482" t="str">
        <f t="shared" si="116"/>
        <v>m</v>
      </c>
    </row>
    <row r="7483" spans="1:4">
      <c r="A7483" s="68" t="s">
        <v>7402</v>
      </c>
      <c r="B7483" s="68" t="s">
        <v>27647</v>
      </c>
      <c r="C7483" s="68" t="s">
        <v>14</v>
      </c>
      <c r="D7483" t="str">
        <f t="shared" si="116"/>
        <v>m</v>
      </c>
    </row>
    <row r="7484" spans="1:4">
      <c r="A7484" s="68" t="s">
        <v>7403</v>
      </c>
      <c r="B7484" s="68" t="s">
        <v>27647</v>
      </c>
      <c r="C7484" s="68" t="s">
        <v>14</v>
      </c>
      <c r="D7484" t="str">
        <f t="shared" si="116"/>
        <v>m</v>
      </c>
    </row>
    <row r="7485" spans="1:4">
      <c r="A7485" s="68" t="s">
        <v>7404</v>
      </c>
      <c r="B7485" s="68" t="s">
        <v>27648</v>
      </c>
      <c r="C7485" s="68" t="s">
        <v>14</v>
      </c>
      <c r="D7485" t="str">
        <f t="shared" si="116"/>
        <v>m</v>
      </c>
    </row>
    <row r="7486" spans="1:4">
      <c r="A7486" s="68" t="s">
        <v>7405</v>
      </c>
      <c r="B7486" s="68" t="s">
        <v>27648</v>
      </c>
      <c r="C7486" s="68" t="s">
        <v>14</v>
      </c>
      <c r="D7486" t="str">
        <f t="shared" si="116"/>
        <v>m</v>
      </c>
    </row>
    <row r="7487" spans="1:4">
      <c r="A7487" s="68" t="s">
        <v>7406</v>
      </c>
      <c r="B7487" s="68" t="s">
        <v>27649</v>
      </c>
      <c r="C7487" s="68" t="s">
        <v>14</v>
      </c>
      <c r="D7487" t="str">
        <f t="shared" si="116"/>
        <v>m</v>
      </c>
    </row>
    <row r="7488" spans="1:4">
      <c r="A7488" s="68" t="s">
        <v>7407</v>
      </c>
      <c r="B7488" s="68" t="s">
        <v>27649</v>
      </c>
      <c r="C7488" s="68" t="s">
        <v>14</v>
      </c>
      <c r="D7488" t="str">
        <f t="shared" si="116"/>
        <v>m</v>
      </c>
    </row>
    <row r="7489" spans="1:4">
      <c r="A7489" s="68" t="s">
        <v>7408</v>
      </c>
      <c r="B7489" s="68" t="s">
        <v>27650</v>
      </c>
      <c r="C7489" s="68" t="s">
        <v>14</v>
      </c>
      <c r="D7489" t="str">
        <f t="shared" si="116"/>
        <v>m</v>
      </c>
    </row>
    <row r="7490" spans="1:4">
      <c r="A7490" s="68" t="s">
        <v>7409</v>
      </c>
      <c r="B7490" s="68" t="s">
        <v>27650</v>
      </c>
      <c r="C7490" s="68" t="s">
        <v>14</v>
      </c>
      <c r="D7490" t="str">
        <f t="shared" si="116"/>
        <v>m</v>
      </c>
    </row>
    <row r="7491" spans="1:4">
      <c r="A7491" s="68" t="s">
        <v>7410</v>
      </c>
      <c r="B7491" s="68" t="s">
        <v>27651</v>
      </c>
      <c r="C7491" s="68" t="s">
        <v>14</v>
      </c>
      <c r="D7491" t="str">
        <f t="shared" si="116"/>
        <v>m</v>
      </c>
    </row>
    <row r="7492" spans="1:4">
      <c r="A7492" s="68" t="s">
        <v>7411</v>
      </c>
      <c r="B7492" s="68" t="s">
        <v>27651</v>
      </c>
      <c r="C7492" s="68" t="s">
        <v>14</v>
      </c>
      <c r="D7492" t="str">
        <f t="shared" si="116"/>
        <v>m</v>
      </c>
    </row>
    <row r="7493" spans="1:4">
      <c r="A7493" s="68" t="s">
        <v>7412</v>
      </c>
      <c r="B7493" s="68" t="s">
        <v>27652</v>
      </c>
      <c r="C7493" s="68" t="s">
        <v>14</v>
      </c>
      <c r="D7493" t="str">
        <f t="shared" si="116"/>
        <v>m</v>
      </c>
    </row>
    <row r="7494" spans="1:4">
      <c r="A7494" s="68" t="s">
        <v>7413</v>
      </c>
      <c r="B7494" s="68" t="s">
        <v>27652</v>
      </c>
      <c r="C7494" s="68" t="s">
        <v>14</v>
      </c>
      <c r="D7494" t="str">
        <f t="shared" si="116"/>
        <v>m</v>
      </c>
    </row>
    <row r="7495" spans="1:4">
      <c r="A7495" s="68" t="s">
        <v>7414</v>
      </c>
      <c r="B7495" s="68" t="s">
        <v>27653</v>
      </c>
      <c r="C7495" s="68" t="s">
        <v>14</v>
      </c>
      <c r="D7495" t="str">
        <f t="shared" ref="D7495:D7558" si="117">LOWER(C7495)</f>
        <v>m</v>
      </c>
    </row>
    <row r="7496" spans="1:4">
      <c r="A7496" s="68" t="s">
        <v>7415</v>
      </c>
      <c r="B7496" s="68" t="s">
        <v>27653</v>
      </c>
      <c r="C7496" s="68" t="s">
        <v>14</v>
      </c>
      <c r="D7496" t="str">
        <f t="shared" si="117"/>
        <v>m</v>
      </c>
    </row>
    <row r="7497" spans="1:4">
      <c r="A7497" s="68" t="s">
        <v>7416</v>
      </c>
      <c r="B7497" s="68" t="s">
        <v>27654</v>
      </c>
      <c r="C7497" s="68" t="s">
        <v>14</v>
      </c>
      <c r="D7497" t="str">
        <f t="shared" si="117"/>
        <v>m</v>
      </c>
    </row>
    <row r="7498" spans="1:4">
      <c r="A7498" s="68" t="s">
        <v>7417</v>
      </c>
      <c r="B7498" s="68" t="s">
        <v>27654</v>
      </c>
      <c r="C7498" s="68" t="s">
        <v>14</v>
      </c>
      <c r="D7498" t="str">
        <f t="shared" si="117"/>
        <v>m</v>
      </c>
    </row>
    <row r="7499" spans="1:4">
      <c r="A7499" s="68" t="s">
        <v>7418</v>
      </c>
      <c r="B7499" s="68" t="s">
        <v>27655</v>
      </c>
      <c r="C7499" s="68" t="s">
        <v>14</v>
      </c>
      <c r="D7499" t="str">
        <f t="shared" si="117"/>
        <v>m</v>
      </c>
    </row>
    <row r="7500" spans="1:4">
      <c r="A7500" s="68" t="s">
        <v>7419</v>
      </c>
      <c r="B7500" s="68" t="s">
        <v>27655</v>
      </c>
      <c r="C7500" s="68" t="s">
        <v>14</v>
      </c>
      <c r="D7500" t="str">
        <f t="shared" si="117"/>
        <v>m</v>
      </c>
    </row>
    <row r="7501" spans="1:4">
      <c r="A7501" s="68" t="s">
        <v>7420</v>
      </c>
      <c r="B7501" s="68" t="s">
        <v>27656</v>
      </c>
      <c r="C7501" s="68" t="s">
        <v>14</v>
      </c>
      <c r="D7501" t="str">
        <f t="shared" si="117"/>
        <v>m</v>
      </c>
    </row>
    <row r="7502" spans="1:4">
      <c r="A7502" s="68" t="s">
        <v>7421</v>
      </c>
      <c r="B7502" s="68" t="s">
        <v>27656</v>
      </c>
      <c r="C7502" s="68" t="s">
        <v>14</v>
      </c>
      <c r="D7502" t="str">
        <f t="shared" si="117"/>
        <v>m</v>
      </c>
    </row>
    <row r="7503" spans="1:4">
      <c r="A7503" s="68" t="s">
        <v>7422</v>
      </c>
      <c r="B7503" s="68" t="s">
        <v>27657</v>
      </c>
      <c r="C7503" s="68" t="s">
        <v>14</v>
      </c>
      <c r="D7503" t="str">
        <f t="shared" si="117"/>
        <v>m</v>
      </c>
    </row>
    <row r="7504" spans="1:4">
      <c r="A7504" s="68" t="s">
        <v>7423</v>
      </c>
      <c r="B7504" s="68" t="s">
        <v>27657</v>
      </c>
      <c r="C7504" s="68" t="s">
        <v>14</v>
      </c>
      <c r="D7504" t="str">
        <f t="shared" si="117"/>
        <v>m</v>
      </c>
    </row>
    <row r="7505" spans="1:4">
      <c r="A7505" s="68" t="s">
        <v>7424</v>
      </c>
      <c r="B7505" s="68" t="s">
        <v>27658</v>
      </c>
      <c r="C7505" s="68" t="s">
        <v>14</v>
      </c>
      <c r="D7505" t="str">
        <f t="shared" si="117"/>
        <v>m</v>
      </c>
    </row>
    <row r="7506" spans="1:4">
      <c r="A7506" s="68" t="s">
        <v>7425</v>
      </c>
      <c r="B7506" s="68" t="s">
        <v>27658</v>
      </c>
      <c r="C7506" s="68" t="s">
        <v>14</v>
      </c>
      <c r="D7506" t="str">
        <f t="shared" si="117"/>
        <v>m</v>
      </c>
    </row>
    <row r="7507" spans="1:4">
      <c r="A7507" s="68" t="s">
        <v>7426</v>
      </c>
      <c r="B7507" s="68" t="s">
        <v>27659</v>
      </c>
      <c r="C7507" s="68" t="s">
        <v>14</v>
      </c>
      <c r="D7507" t="str">
        <f t="shared" si="117"/>
        <v>m</v>
      </c>
    </row>
    <row r="7508" spans="1:4">
      <c r="A7508" s="68" t="s">
        <v>7427</v>
      </c>
      <c r="B7508" s="68" t="s">
        <v>27659</v>
      </c>
      <c r="C7508" s="68" t="s">
        <v>14</v>
      </c>
      <c r="D7508" t="str">
        <f t="shared" si="117"/>
        <v>m</v>
      </c>
    </row>
    <row r="7509" spans="1:4">
      <c r="A7509" s="68" t="s">
        <v>7428</v>
      </c>
      <c r="B7509" s="68" t="s">
        <v>27660</v>
      </c>
      <c r="C7509" s="68" t="s">
        <v>14</v>
      </c>
      <c r="D7509" t="str">
        <f t="shared" si="117"/>
        <v>m</v>
      </c>
    </row>
    <row r="7510" spans="1:4">
      <c r="A7510" s="68" t="s">
        <v>7429</v>
      </c>
      <c r="B7510" s="68" t="s">
        <v>27660</v>
      </c>
      <c r="C7510" s="68" t="s">
        <v>14</v>
      </c>
      <c r="D7510" t="str">
        <f t="shared" si="117"/>
        <v>m</v>
      </c>
    </row>
    <row r="7511" spans="1:4">
      <c r="A7511" s="68" t="s">
        <v>7430</v>
      </c>
      <c r="B7511" s="68" t="s">
        <v>27661</v>
      </c>
      <c r="C7511" s="68" t="s">
        <v>14</v>
      </c>
      <c r="D7511" t="str">
        <f t="shared" si="117"/>
        <v>m</v>
      </c>
    </row>
    <row r="7512" spans="1:4">
      <c r="A7512" s="68" t="s">
        <v>7431</v>
      </c>
      <c r="B7512" s="68" t="s">
        <v>27661</v>
      </c>
      <c r="C7512" s="68" t="s">
        <v>14</v>
      </c>
      <c r="D7512" t="str">
        <f t="shared" si="117"/>
        <v>m</v>
      </c>
    </row>
    <row r="7513" spans="1:4">
      <c r="A7513" s="68" t="s">
        <v>7432</v>
      </c>
      <c r="B7513" s="68" t="s">
        <v>27662</v>
      </c>
      <c r="C7513" s="68" t="s">
        <v>14</v>
      </c>
      <c r="D7513" t="str">
        <f t="shared" si="117"/>
        <v>m</v>
      </c>
    </row>
    <row r="7514" spans="1:4">
      <c r="A7514" s="68" t="s">
        <v>7433</v>
      </c>
      <c r="B7514" s="68" t="s">
        <v>27662</v>
      </c>
      <c r="C7514" s="68" t="s">
        <v>14</v>
      </c>
      <c r="D7514" t="str">
        <f t="shared" si="117"/>
        <v>m</v>
      </c>
    </row>
    <row r="7515" spans="1:4">
      <c r="A7515" s="68" t="s">
        <v>7434</v>
      </c>
      <c r="B7515" s="68" t="s">
        <v>27663</v>
      </c>
      <c r="C7515" s="68" t="s">
        <v>14</v>
      </c>
      <c r="D7515" t="str">
        <f t="shared" si="117"/>
        <v>m</v>
      </c>
    </row>
    <row r="7516" spans="1:4">
      <c r="A7516" s="68" t="s">
        <v>7435</v>
      </c>
      <c r="B7516" s="68" t="s">
        <v>27663</v>
      </c>
      <c r="C7516" s="68" t="s">
        <v>14</v>
      </c>
      <c r="D7516" t="str">
        <f t="shared" si="117"/>
        <v>m</v>
      </c>
    </row>
    <row r="7517" spans="1:4">
      <c r="A7517" s="68" t="s">
        <v>7436</v>
      </c>
      <c r="B7517" s="68" t="s">
        <v>27664</v>
      </c>
      <c r="C7517" s="68" t="s">
        <v>14</v>
      </c>
      <c r="D7517" t="str">
        <f t="shared" si="117"/>
        <v>m</v>
      </c>
    </row>
    <row r="7518" spans="1:4">
      <c r="A7518" s="68" t="s">
        <v>7437</v>
      </c>
      <c r="B7518" s="68" t="s">
        <v>27664</v>
      </c>
      <c r="C7518" s="68" t="s">
        <v>14</v>
      </c>
      <c r="D7518" t="str">
        <f t="shared" si="117"/>
        <v>m</v>
      </c>
    </row>
    <row r="7519" spans="1:4">
      <c r="A7519" s="68" t="s">
        <v>7438</v>
      </c>
      <c r="B7519" s="68" t="s">
        <v>27665</v>
      </c>
      <c r="C7519" s="68" t="s">
        <v>14</v>
      </c>
      <c r="D7519" t="str">
        <f t="shared" si="117"/>
        <v>m</v>
      </c>
    </row>
    <row r="7520" spans="1:4">
      <c r="A7520" s="68" t="s">
        <v>7439</v>
      </c>
      <c r="B7520" s="68" t="s">
        <v>27665</v>
      </c>
      <c r="C7520" s="68" t="s">
        <v>14</v>
      </c>
      <c r="D7520" t="str">
        <f t="shared" si="117"/>
        <v>m</v>
      </c>
    </row>
    <row r="7521" spans="1:4">
      <c r="A7521" s="68" t="s">
        <v>7440</v>
      </c>
      <c r="B7521" s="68" t="s">
        <v>27666</v>
      </c>
      <c r="C7521" s="68" t="s">
        <v>14</v>
      </c>
      <c r="D7521" t="str">
        <f t="shared" si="117"/>
        <v>m</v>
      </c>
    </row>
    <row r="7522" spans="1:4">
      <c r="A7522" s="68" t="s">
        <v>7441</v>
      </c>
      <c r="B7522" s="68" t="s">
        <v>27666</v>
      </c>
      <c r="C7522" s="68" t="s">
        <v>14</v>
      </c>
      <c r="D7522" t="str">
        <f t="shared" si="117"/>
        <v>m</v>
      </c>
    </row>
    <row r="7523" spans="1:4">
      <c r="A7523" s="68" t="s">
        <v>7442</v>
      </c>
      <c r="B7523" s="68" t="s">
        <v>27667</v>
      </c>
      <c r="C7523" s="68" t="s">
        <v>14</v>
      </c>
      <c r="D7523" t="str">
        <f t="shared" si="117"/>
        <v>m</v>
      </c>
    </row>
    <row r="7524" spans="1:4">
      <c r="A7524" s="68" t="s">
        <v>7443</v>
      </c>
      <c r="B7524" s="68" t="s">
        <v>27667</v>
      </c>
      <c r="C7524" s="68" t="s">
        <v>14</v>
      </c>
      <c r="D7524" t="str">
        <f t="shared" si="117"/>
        <v>m</v>
      </c>
    </row>
    <row r="7525" spans="1:4">
      <c r="A7525" s="68" t="s">
        <v>7444</v>
      </c>
      <c r="B7525" s="68" t="s">
        <v>27668</v>
      </c>
      <c r="C7525" s="68" t="s">
        <v>14</v>
      </c>
      <c r="D7525" t="str">
        <f t="shared" si="117"/>
        <v>m</v>
      </c>
    </row>
    <row r="7526" spans="1:4">
      <c r="A7526" s="68" t="s">
        <v>7445</v>
      </c>
      <c r="B7526" s="68" t="s">
        <v>27668</v>
      </c>
      <c r="C7526" s="68" t="s">
        <v>14</v>
      </c>
      <c r="D7526" t="str">
        <f t="shared" si="117"/>
        <v>m</v>
      </c>
    </row>
    <row r="7527" spans="1:4">
      <c r="A7527" s="68" t="s">
        <v>7446</v>
      </c>
      <c r="B7527" s="68" t="s">
        <v>27669</v>
      </c>
      <c r="C7527" s="68" t="s">
        <v>14</v>
      </c>
      <c r="D7527" t="str">
        <f t="shared" si="117"/>
        <v>m</v>
      </c>
    </row>
    <row r="7528" spans="1:4">
      <c r="A7528" s="68" t="s">
        <v>7447</v>
      </c>
      <c r="B7528" s="68" t="s">
        <v>27669</v>
      </c>
      <c r="C7528" s="68" t="s">
        <v>14</v>
      </c>
      <c r="D7528" t="str">
        <f t="shared" si="117"/>
        <v>m</v>
      </c>
    </row>
    <row r="7529" spans="1:4">
      <c r="A7529" s="68" t="s">
        <v>7448</v>
      </c>
      <c r="B7529" s="68" t="s">
        <v>27670</v>
      </c>
      <c r="C7529" s="68" t="s">
        <v>14</v>
      </c>
      <c r="D7529" t="str">
        <f t="shared" si="117"/>
        <v>m</v>
      </c>
    </row>
    <row r="7530" spans="1:4">
      <c r="A7530" s="68" t="s">
        <v>7449</v>
      </c>
      <c r="B7530" s="68" t="s">
        <v>27670</v>
      </c>
      <c r="C7530" s="68" t="s">
        <v>14</v>
      </c>
      <c r="D7530" t="str">
        <f t="shared" si="117"/>
        <v>m</v>
      </c>
    </row>
    <row r="7531" spans="1:4">
      <c r="A7531" s="68" t="s">
        <v>7450</v>
      </c>
      <c r="B7531" s="68" t="s">
        <v>27671</v>
      </c>
      <c r="C7531" s="68" t="s">
        <v>14</v>
      </c>
      <c r="D7531" t="str">
        <f t="shared" si="117"/>
        <v>m</v>
      </c>
    </row>
    <row r="7532" spans="1:4">
      <c r="A7532" s="68" t="s">
        <v>7451</v>
      </c>
      <c r="B7532" s="68" t="s">
        <v>27671</v>
      </c>
      <c r="C7532" s="68" t="s">
        <v>14</v>
      </c>
      <c r="D7532" t="str">
        <f t="shared" si="117"/>
        <v>m</v>
      </c>
    </row>
    <row r="7533" spans="1:4">
      <c r="A7533" s="68" t="s">
        <v>7452</v>
      </c>
      <c r="B7533" s="68" t="s">
        <v>27672</v>
      </c>
      <c r="C7533" s="68" t="s">
        <v>14</v>
      </c>
      <c r="D7533" t="str">
        <f t="shared" si="117"/>
        <v>m</v>
      </c>
    </row>
    <row r="7534" spans="1:4">
      <c r="A7534" s="68" t="s">
        <v>7453</v>
      </c>
      <c r="B7534" s="68" t="s">
        <v>27672</v>
      </c>
      <c r="C7534" s="68" t="s">
        <v>14</v>
      </c>
      <c r="D7534" t="str">
        <f t="shared" si="117"/>
        <v>m</v>
      </c>
    </row>
    <row r="7535" spans="1:4">
      <c r="A7535" s="68" t="s">
        <v>7454</v>
      </c>
      <c r="B7535" s="68" t="s">
        <v>27673</v>
      </c>
      <c r="C7535" s="68" t="s">
        <v>14</v>
      </c>
      <c r="D7535" t="str">
        <f t="shared" si="117"/>
        <v>m</v>
      </c>
    </row>
    <row r="7536" spans="1:4">
      <c r="A7536" s="68" t="s">
        <v>7455</v>
      </c>
      <c r="B7536" s="68" t="s">
        <v>27673</v>
      </c>
      <c r="C7536" s="68" t="s">
        <v>14</v>
      </c>
      <c r="D7536" t="str">
        <f t="shared" si="117"/>
        <v>m</v>
      </c>
    </row>
    <row r="7537" spans="1:4">
      <c r="A7537" s="68" t="s">
        <v>7456</v>
      </c>
      <c r="B7537" s="68" t="s">
        <v>27674</v>
      </c>
      <c r="C7537" s="68" t="s">
        <v>14</v>
      </c>
      <c r="D7537" t="str">
        <f t="shared" si="117"/>
        <v>m</v>
      </c>
    </row>
    <row r="7538" spans="1:4">
      <c r="A7538" s="68" t="s">
        <v>7457</v>
      </c>
      <c r="B7538" s="68" t="s">
        <v>27674</v>
      </c>
      <c r="C7538" s="68" t="s">
        <v>14</v>
      </c>
      <c r="D7538" t="str">
        <f t="shared" si="117"/>
        <v>m</v>
      </c>
    </row>
    <row r="7539" spans="1:4">
      <c r="A7539" s="68" t="s">
        <v>7458</v>
      </c>
      <c r="B7539" s="68" t="s">
        <v>27675</v>
      </c>
      <c r="C7539" s="68" t="s">
        <v>14</v>
      </c>
      <c r="D7539" t="str">
        <f t="shared" si="117"/>
        <v>m</v>
      </c>
    </row>
    <row r="7540" spans="1:4">
      <c r="A7540" s="68" t="s">
        <v>7459</v>
      </c>
      <c r="B7540" s="68" t="s">
        <v>27675</v>
      </c>
      <c r="C7540" s="68" t="s">
        <v>14</v>
      </c>
      <c r="D7540" t="str">
        <f t="shared" si="117"/>
        <v>m</v>
      </c>
    </row>
    <row r="7541" spans="1:4">
      <c r="A7541" s="68" t="s">
        <v>7460</v>
      </c>
      <c r="B7541" s="68" t="s">
        <v>27676</v>
      </c>
      <c r="C7541" s="68" t="s">
        <v>14</v>
      </c>
      <c r="D7541" t="str">
        <f t="shared" si="117"/>
        <v>m</v>
      </c>
    </row>
    <row r="7542" spans="1:4">
      <c r="A7542" s="68" t="s">
        <v>7461</v>
      </c>
      <c r="B7542" s="68" t="s">
        <v>27676</v>
      </c>
      <c r="C7542" s="68" t="s">
        <v>14</v>
      </c>
      <c r="D7542" t="str">
        <f t="shared" si="117"/>
        <v>m</v>
      </c>
    </row>
    <row r="7543" spans="1:4">
      <c r="A7543" s="68" t="s">
        <v>7462</v>
      </c>
      <c r="B7543" s="68" t="s">
        <v>27677</v>
      </c>
      <c r="C7543" s="68" t="s">
        <v>15</v>
      </c>
      <c r="D7543" t="str">
        <f t="shared" si="117"/>
        <v>un</v>
      </c>
    </row>
    <row r="7544" spans="1:4">
      <c r="A7544" s="68" t="s">
        <v>7463</v>
      </c>
      <c r="B7544" s="68" t="s">
        <v>27677</v>
      </c>
      <c r="C7544" s="68" t="s">
        <v>15</v>
      </c>
      <c r="D7544" t="str">
        <f t="shared" si="117"/>
        <v>un</v>
      </c>
    </row>
    <row r="7545" spans="1:4">
      <c r="A7545" s="68" t="s">
        <v>7464</v>
      </c>
      <c r="B7545" s="68" t="s">
        <v>27678</v>
      </c>
      <c r="C7545" s="68" t="s">
        <v>15</v>
      </c>
      <c r="D7545" t="str">
        <f t="shared" si="117"/>
        <v>un</v>
      </c>
    </row>
    <row r="7546" spans="1:4">
      <c r="A7546" s="68" t="s">
        <v>7465</v>
      </c>
      <c r="B7546" s="68" t="s">
        <v>27678</v>
      </c>
      <c r="C7546" s="68" t="s">
        <v>15</v>
      </c>
      <c r="D7546" t="str">
        <f t="shared" si="117"/>
        <v>un</v>
      </c>
    </row>
    <row r="7547" spans="1:4">
      <c r="A7547" s="68" t="s">
        <v>7466</v>
      </c>
      <c r="B7547" s="68" t="s">
        <v>27679</v>
      </c>
      <c r="C7547" s="68" t="s">
        <v>15</v>
      </c>
      <c r="D7547" t="str">
        <f t="shared" si="117"/>
        <v>un</v>
      </c>
    </row>
    <row r="7548" spans="1:4">
      <c r="A7548" s="68" t="s">
        <v>7467</v>
      </c>
      <c r="B7548" s="68" t="s">
        <v>27679</v>
      </c>
      <c r="C7548" s="68" t="s">
        <v>15</v>
      </c>
      <c r="D7548" t="str">
        <f t="shared" si="117"/>
        <v>un</v>
      </c>
    </row>
    <row r="7549" spans="1:4">
      <c r="A7549" s="68" t="s">
        <v>7468</v>
      </c>
      <c r="B7549" s="68" t="s">
        <v>27680</v>
      </c>
      <c r="C7549" s="68" t="s">
        <v>15</v>
      </c>
      <c r="D7549" t="str">
        <f t="shared" si="117"/>
        <v>un</v>
      </c>
    </row>
    <row r="7550" spans="1:4">
      <c r="A7550" s="68" t="s">
        <v>7469</v>
      </c>
      <c r="B7550" s="68" t="s">
        <v>27680</v>
      </c>
      <c r="C7550" s="68" t="s">
        <v>15</v>
      </c>
      <c r="D7550" t="str">
        <f t="shared" si="117"/>
        <v>un</v>
      </c>
    </row>
    <row r="7551" spans="1:4">
      <c r="A7551" s="68" t="s">
        <v>7470</v>
      </c>
      <c r="B7551" s="68" t="s">
        <v>27681</v>
      </c>
      <c r="C7551" s="68" t="s">
        <v>15</v>
      </c>
      <c r="D7551" t="str">
        <f t="shared" si="117"/>
        <v>un</v>
      </c>
    </row>
    <row r="7552" spans="1:4">
      <c r="A7552" s="68" t="s">
        <v>7471</v>
      </c>
      <c r="B7552" s="68" t="s">
        <v>27681</v>
      </c>
      <c r="C7552" s="68" t="s">
        <v>15</v>
      </c>
      <c r="D7552" t="str">
        <f t="shared" si="117"/>
        <v>un</v>
      </c>
    </row>
    <row r="7553" spans="1:4">
      <c r="A7553" s="68" t="s">
        <v>7472</v>
      </c>
      <c r="B7553" s="68" t="s">
        <v>27682</v>
      </c>
      <c r="C7553" s="68" t="s">
        <v>15</v>
      </c>
      <c r="D7553" t="str">
        <f t="shared" si="117"/>
        <v>un</v>
      </c>
    </row>
    <row r="7554" spans="1:4">
      <c r="A7554" s="68" t="s">
        <v>7473</v>
      </c>
      <c r="B7554" s="68" t="s">
        <v>27682</v>
      </c>
      <c r="C7554" s="68" t="s">
        <v>15</v>
      </c>
      <c r="D7554" t="str">
        <f t="shared" si="117"/>
        <v>un</v>
      </c>
    </row>
    <row r="7555" spans="1:4">
      <c r="A7555" s="68" t="s">
        <v>7474</v>
      </c>
      <c r="B7555" s="68" t="s">
        <v>27683</v>
      </c>
      <c r="C7555" s="68" t="s">
        <v>15</v>
      </c>
      <c r="D7555" t="str">
        <f t="shared" si="117"/>
        <v>un</v>
      </c>
    </row>
    <row r="7556" spans="1:4">
      <c r="A7556" s="68" t="s">
        <v>7475</v>
      </c>
      <c r="B7556" s="68" t="s">
        <v>27683</v>
      </c>
      <c r="C7556" s="68" t="s">
        <v>15</v>
      </c>
      <c r="D7556" t="str">
        <f t="shared" si="117"/>
        <v>un</v>
      </c>
    </row>
    <row r="7557" spans="1:4">
      <c r="A7557" s="68" t="s">
        <v>7476</v>
      </c>
      <c r="B7557" s="68" t="s">
        <v>27684</v>
      </c>
      <c r="C7557" s="68" t="s">
        <v>15</v>
      </c>
      <c r="D7557" t="str">
        <f t="shared" si="117"/>
        <v>un</v>
      </c>
    </row>
    <row r="7558" spans="1:4">
      <c r="A7558" s="68" t="s">
        <v>7477</v>
      </c>
      <c r="B7558" s="68" t="s">
        <v>27684</v>
      </c>
      <c r="C7558" s="68" t="s">
        <v>15</v>
      </c>
      <c r="D7558" t="str">
        <f t="shared" si="117"/>
        <v>un</v>
      </c>
    </row>
    <row r="7559" spans="1:4">
      <c r="A7559" s="68" t="s">
        <v>7478</v>
      </c>
      <c r="B7559" s="68" t="s">
        <v>27685</v>
      </c>
      <c r="C7559" s="68" t="s">
        <v>15</v>
      </c>
      <c r="D7559" t="str">
        <f t="shared" ref="D7559:D7622" si="118">LOWER(C7559)</f>
        <v>un</v>
      </c>
    </row>
    <row r="7560" spans="1:4">
      <c r="A7560" s="68" t="s">
        <v>7479</v>
      </c>
      <c r="B7560" s="68" t="s">
        <v>27685</v>
      </c>
      <c r="C7560" s="68" t="s">
        <v>15</v>
      </c>
      <c r="D7560" t="str">
        <f t="shared" si="118"/>
        <v>un</v>
      </c>
    </row>
    <row r="7561" spans="1:4">
      <c r="A7561" s="68" t="s">
        <v>7480</v>
      </c>
      <c r="B7561" s="68" t="s">
        <v>27686</v>
      </c>
      <c r="C7561" s="68" t="s">
        <v>15</v>
      </c>
      <c r="D7561" t="str">
        <f t="shared" si="118"/>
        <v>un</v>
      </c>
    </row>
    <row r="7562" spans="1:4">
      <c r="A7562" s="68" t="s">
        <v>7481</v>
      </c>
      <c r="B7562" s="68" t="s">
        <v>27686</v>
      </c>
      <c r="C7562" s="68" t="s">
        <v>15</v>
      </c>
      <c r="D7562" t="str">
        <f t="shared" si="118"/>
        <v>un</v>
      </c>
    </row>
    <row r="7563" spans="1:4">
      <c r="A7563" s="68" t="s">
        <v>7482</v>
      </c>
      <c r="B7563" s="68" t="s">
        <v>27687</v>
      </c>
      <c r="C7563" s="68" t="s">
        <v>15</v>
      </c>
      <c r="D7563" t="str">
        <f t="shared" si="118"/>
        <v>un</v>
      </c>
    </row>
    <row r="7564" spans="1:4">
      <c r="A7564" s="68" t="s">
        <v>7483</v>
      </c>
      <c r="B7564" s="68" t="s">
        <v>27687</v>
      </c>
      <c r="C7564" s="68" t="s">
        <v>15</v>
      </c>
      <c r="D7564" t="str">
        <f t="shared" si="118"/>
        <v>un</v>
      </c>
    </row>
    <row r="7565" spans="1:4">
      <c r="A7565" s="68" t="s">
        <v>7484</v>
      </c>
      <c r="B7565" s="68" t="s">
        <v>27688</v>
      </c>
      <c r="C7565" s="68" t="s">
        <v>15</v>
      </c>
      <c r="D7565" t="str">
        <f t="shared" si="118"/>
        <v>un</v>
      </c>
    </row>
    <row r="7566" spans="1:4">
      <c r="A7566" s="68" t="s">
        <v>7485</v>
      </c>
      <c r="B7566" s="68" t="s">
        <v>27688</v>
      </c>
      <c r="C7566" s="68" t="s">
        <v>15</v>
      </c>
      <c r="D7566" t="str">
        <f t="shared" si="118"/>
        <v>un</v>
      </c>
    </row>
    <row r="7567" spans="1:4">
      <c r="A7567" s="68" t="s">
        <v>7486</v>
      </c>
      <c r="B7567" s="68" t="s">
        <v>27689</v>
      </c>
      <c r="C7567" s="68" t="s">
        <v>15</v>
      </c>
      <c r="D7567" t="str">
        <f t="shared" si="118"/>
        <v>un</v>
      </c>
    </row>
    <row r="7568" spans="1:4">
      <c r="A7568" s="68" t="s">
        <v>7487</v>
      </c>
      <c r="B7568" s="68" t="s">
        <v>27689</v>
      </c>
      <c r="C7568" s="68" t="s">
        <v>15</v>
      </c>
      <c r="D7568" t="str">
        <f t="shared" si="118"/>
        <v>un</v>
      </c>
    </row>
    <row r="7569" spans="1:4">
      <c r="A7569" s="68" t="s">
        <v>7488</v>
      </c>
      <c r="B7569" s="68" t="s">
        <v>27690</v>
      </c>
      <c r="C7569" s="68" t="s">
        <v>15</v>
      </c>
      <c r="D7569" t="str">
        <f t="shared" si="118"/>
        <v>un</v>
      </c>
    </row>
    <row r="7570" spans="1:4">
      <c r="A7570" s="68" t="s">
        <v>7489</v>
      </c>
      <c r="B7570" s="68" t="s">
        <v>27690</v>
      </c>
      <c r="C7570" s="68" t="s">
        <v>15</v>
      </c>
      <c r="D7570" t="str">
        <f t="shared" si="118"/>
        <v>un</v>
      </c>
    </row>
    <row r="7571" spans="1:4">
      <c r="A7571" s="68" t="s">
        <v>7490</v>
      </c>
      <c r="B7571" s="68" t="s">
        <v>27691</v>
      </c>
      <c r="C7571" s="68" t="s">
        <v>15</v>
      </c>
      <c r="D7571" t="str">
        <f t="shared" si="118"/>
        <v>un</v>
      </c>
    </row>
    <row r="7572" spans="1:4">
      <c r="A7572" s="68" t="s">
        <v>7491</v>
      </c>
      <c r="B7572" s="68" t="s">
        <v>27691</v>
      </c>
      <c r="C7572" s="68" t="s">
        <v>15</v>
      </c>
      <c r="D7572" t="str">
        <f t="shared" si="118"/>
        <v>un</v>
      </c>
    </row>
    <row r="7573" spans="1:4">
      <c r="A7573" s="68" t="s">
        <v>7492</v>
      </c>
      <c r="B7573" s="68" t="s">
        <v>27692</v>
      </c>
      <c r="C7573" s="68" t="s">
        <v>15</v>
      </c>
      <c r="D7573" t="str">
        <f t="shared" si="118"/>
        <v>un</v>
      </c>
    </row>
    <row r="7574" spans="1:4">
      <c r="A7574" s="68" t="s">
        <v>7493</v>
      </c>
      <c r="B7574" s="68" t="s">
        <v>27692</v>
      </c>
      <c r="C7574" s="68" t="s">
        <v>15</v>
      </c>
      <c r="D7574" t="str">
        <f t="shared" si="118"/>
        <v>un</v>
      </c>
    </row>
    <row r="7575" spans="1:4">
      <c r="A7575" s="68" t="s">
        <v>7494</v>
      </c>
      <c r="B7575" s="68" t="s">
        <v>27693</v>
      </c>
      <c r="C7575" s="68" t="s">
        <v>15</v>
      </c>
      <c r="D7575" t="str">
        <f t="shared" si="118"/>
        <v>un</v>
      </c>
    </row>
    <row r="7576" spans="1:4">
      <c r="A7576" s="68" t="s">
        <v>7495</v>
      </c>
      <c r="B7576" s="68" t="s">
        <v>27693</v>
      </c>
      <c r="C7576" s="68" t="s">
        <v>15</v>
      </c>
      <c r="D7576" t="str">
        <f t="shared" si="118"/>
        <v>un</v>
      </c>
    </row>
    <row r="7577" spans="1:4">
      <c r="A7577" s="68" t="s">
        <v>7496</v>
      </c>
      <c r="B7577" s="68" t="s">
        <v>27694</v>
      </c>
      <c r="C7577" s="68" t="s">
        <v>15</v>
      </c>
      <c r="D7577" t="str">
        <f t="shared" si="118"/>
        <v>un</v>
      </c>
    </row>
    <row r="7578" spans="1:4">
      <c r="A7578" s="68" t="s">
        <v>7497</v>
      </c>
      <c r="B7578" s="68" t="s">
        <v>27694</v>
      </c>
      <c r="C7578" s="68" t="s">
        <v>15</v>
      </c>
      <c r="D7578" t="str">
        <f t="shared" si="118"/>
        <v>un</v>
      </c>
    </row>
    <row r="7579" spans="1:4">
      <c r="A7579" s="68" t="s">
        <v>7498</v>
      </c>
      <c r="B7579" s="68" t="s">
        <v>27695</v>
      </c>
      <c r="C7579" s="68" t="s">
        <v>15</v>
      </c>
      <c r="D7579" t="str">
        <f t="shared" si="118"/>
        <v>un</v>
      </c>
    </row>
    <row r="7580" spans="1:4">
      <c r="A7580" s="68" t="s">
        <v>7499</v>
      </c>
      <c r="B7580" s="68" t="s">
        <v>27695</v>
      </c>
      <c r="C7580" s="68" t="s">
        <v>15</v>
      </c>
      <c r="D7580" t="str">
        <f t="shared" si="118"/>
        <v>un</v>
      </c>
    </row>
    <row r="7581" spans="1:4">
      <c r="A7581" s="68" t="s">
        <v>7500</v>
      </c>
      <c r="B7581" s="68" t="s">
        <v>27696</v>
      </c>
      <c r="C7581" s="68" t="s">
        <v>15</v>
      </c>
      <c r="D7581" t="str">
        <f t="shared" si="118"/>
        <v>un</v>
      </c>
    </row>
    <row r="7582" spans="1:4">
      <c r="A7582" s="68" t="s">
        <v>7501</v>
      </c>
      <c r="B7582" s="68" t="s">
        <v>27696</v>
      </c>
      <c r="C7582" s="68" t="s">
        <v>15</v>
      </c>
      <c r="D7582" t="str">
        <f t="shared" si="118"/>
        <v>un</v>
      </c>
    </row>
    <row r="7583" spans="1:4">
      <c r="A7583" s="68" t="s">
        <v>7502</v>
      </c>
      <c r="B7583" s="68" t="s">
        <v>27697</v>
      </c>
      <c r="C7583" s="68" t="s">
        <v>15</v>
      </c>
      <c r="D7583" t="str">
        <f t="shared" si="118"/>
        <v>un</v>
      </c>
    </row>
    <row r="7584" spans="1:4">
      <c r="A7584" s="68" t="s">
        <v>7503</v>
      </c>
      <c r="B7584" s="68" t="s">
        <v>27697</v>
      </c>
      <c r="C7584" s="68" t="s">
        <v>15</v>
      </c>
      <c r="D7584" t="str">
        <f t="shared" si="118"/>
        <v>un</v>
      </c>
    </row>
    <row r="7585" spans="1:4">
      <c r="A7585" s="68" t="s">
        <v>7504</v>
      </c>
      <c r="B7585" s="68" t="s">
        <v>27698</v>
      </c>
      <c r="C7585" s="68" t="s">
        <v>15</v>
      </c>
      <c r="D7585" t="str">
        <f t="shared" si="118"/>
        <v>un</v>
      </c>
    </row>
    <row r="7586" spans="1:4">
      <c r="A7586" s="68" t="s">
        <v>7505</v>
      </c>
      <c r="B7586" s="68" t="s">
        <v>27698</v>
      </c>
      <c r="C7586" s="68" t="s">
        <v>15</v>
      </c>
      <c r="D7586" t="str">
        <f t="shared" si="118"/>
        <v>un</v>
      </c>
    </row>
    <row r="7587" spans="1:4">
      <c r="A7587" s="68" t="s">
        <v>7506</v>
      </c>
      <c r="B7587" s="68" t="s">
        <v>27699</v>
      </c>
      <c r="C7587" s="68" t="s">
        <v>15</v>
      </c>
      <c r="D7587" t="str">
        <f t="shared" si="118"/>
        <v>un</v>
      </c>
    </row>
    <row r="7588" spans="1:4">
      <c r="A7588" s="68" t="s">
        <v>7507</v>
      </c>
      <c r="B7588" s="68" t="s">
        <v>27699</v>
      </c>
      <c r="C7588" s="68" t="s">
        <v>15</v>
      </c>
      <c r="D7588" t="str">
        <f t="shared" si="118"/>
        <v>un</v>
      </c>
    </row>
    <row r="7589" spans="1:4">
      <c r="A7589" s="68" t="s">
        <v>7508</v>
      </c>
      <c r="B7589" s="68" t="s">
        <v>27700</v>
      </c>
      <c r="C7589" s="68" t="s">
        <v>15</v>
      </c>
      <c r="D7589" t="str">
        <f t="shared" si="118"/>
        <v>un</v>
      </c>
    </row>
    <row r="7590" spans="1:4">
      <c r="A7590" s="68" t="s">
        <v>7509</v>
      </c>
      <c r="B7590" s="68" t="s">
        <v>27700</v>
      </c>
      <c r="C7590" s="68" t="s">
        <v>15</v>
      </c>
      <c r="D7590" t="str">
        <f t="shared" si="118"/>
        <v>un</v>
      </c>
    </row>
    <row r="7591" spans="1:4">
      <c r="A7591" s="68" t="s">
        <v>7510</v>
      </c>
      <c r="B7591" s="68" t="s">
        <v>27701</v>
      </c>
      <c r="C7591" s="68" t="s">
        <v>15</v>
      </c>
      <c r="D7591" t="str">
        <f t="shared" si="118"/>
        <v>un</v>
      </c>
    </row>
    <row r="7592" spans="1:4">
      <c r="A7592" s="68" t="s">
        <v>7511</v>
      </c>
      <c r="B7592" s="68" t="s">
        <v>27701</v>
      </c>
      <c r="C7592" s="68" t="s">
        <v>15</v>
      </c>
      <c r="D7592" t="str">
        <f t="shared" si="118"/>
        <v>un</v>
      </c>
    </row>
    <row r="7593" spans="1:4">
      <c r="A7593" s="68" t="s">
        <v>7512</v>
      </c>
      <c r="B7593" s="68" t="s">
        <v>27702</v>
      </c>
      <c r="C7593" s="68" t="s">
        <v>15</v>
      </c>
      <c r="D7593" t="str">
        <f t="shared" si="118"/>
        <v>un</v>
      </c>
    </row>
    <row r="7594" spans="1:4">
      <c r="A7594" s="68" t="s">
        <v>7513</v>
      </c>
      <c r="B7594" s="68" t="s">
        <v>27702</v>
      </c>
      <c r="C7594" s="68" t="s">
        <v>15</v>
      </c>
      <c r="D7594" t="str">
        <f t="shared" si="118"/>
        <v>un</v>
      </c>
    </row>
    <row r="7595" spans="1:4">
      <c r="A7595" s="68" t="s">
        <v>7514</v>
      </c>
      <c r="B7595" s="68" t="s">
        <v>27703</v>
      </c>
      <c r="C7595" s="68" t="s">
        <v>15</v>
      </c>
      <c r="D7595" t="str">
        <f t="shared" si="118"/>
        <v>un</v>
      </c>
    </row>
    <row r="7596" spans="1:4">
      <c r="A7596" s="68" t="s">
        <v>7515</v>
      </c>
      <c r="B7596" s="68" t="s">
        <v>27703</v>
      </c>
      <c r="C7596" s="68" t="s">
        <v>15</v>
      </c>
      <c r="D7596" t="str">
        <f t="shared" si="118"/>
        <v>un</v>
      </c>
    </row>
    <row r="7597" spans="1:4">
      <c r="A7597" s="68" t="s">
        <v>7516</v>
      </c>
      <c r="B7597" s="68" t="s">
        <v>27704</v>
      </c>
      <c r="C7597" s="68" t="s">
        <v>15</v>
      </c>
      <c r="D7597" t="str">
        <f t="shared" si="118"/>
        <v>un</v>
      </c>
    </row>
    <row r="7598" spans="1:4">
      <c r="A7598" s="68" t="s">
        <v>7517</v>
      </c>
      <c r="B7598" s="68" t="s">
        <v>27704</v>
      </c>
      <c r="C7598" s="68" t="s">
        <v>15</v>
      </c>
      <c r="D7598" t="str">
        <f t="shared" si="118"/>
        <v>un</v>
      </c>
    </row>
    <row r="7599" spans="1:4">
      <c r="A7599" s="68" t="s">
        <v>7518</v>
      </c>
      <c r="B7599" s="68" t="s">
        <v>27705</v>
      </c>
      <c r="C7599" s="68" t="s">
        <v>15</v>
      </c>
      <c r="D7599" t="str">
        <f t="shared" si="118"/>
        <v>un</v>
      </c>
    </row>
    <row r="7600" spans="1:4">
      <c r="A7600" s="68" t="s">
        <v>7519</v>
      </c>
      <c r="B7600" s="68" t="s">
        <v>27705</v>
      </c>
      <c r="C7600" s="68" t="s">
        <v>15</v>
      </c>
      <c r="D7600" t="str">
        <f t="shared" si="118"/>
        <v>un</v>
      </c>
    </row>
    <row r="7601" spans="1:4">
      <c r="A7601" s="68" t="s">
        <v>7520</v>
      </c>
      <c r="B7601" s="68" t="s">
        <v>27706</v>
      </c>
      <c r="C7601" s="68" t="s">
        <v>15</v>
      </c>
      <c r="D7601" t="str">
        <f t="shared" si="118"/>
        <v>un</v>
      </c>
    </row>
    <row r="7602" spans="1:4">
      <c r="A7602" s="68" t="s">
        <v>7521</v>
      </c>
      <c r="B7602" s="68" t="s">
        <v>27706</v>
      </c>
      <c r="C7602" s="68" t="s">
        <v>15</v>
      </c>
      <c r="D7602" t="str">
        <f t="shared" si="118"/>
        <v>un</v>
      </c>
    </row>
    <row r="7603" spans="1:4">
      <c r="A7603" s="68" t="s">
        <v>7522</v>
      </c>
      <c r="B7603" s="68" t="s">
        <v>27707</v>
      </c>
      <c r="C7603" s="68" t="s">
        <v>15</v>
      </c>
      <c r="D7603" t="str">
        <f t="shared" si="118"/>
        <v>un</v>
      </c>
    </row>
    <row r="7604" spans="1:4">
      <c r="A7604" s="68" t="s">
        <v>7523</v>
      </c>
      <c r="B7604" s="68" t="s">
        <v>27707</v>
      </c>
      <c r="C7604" s="68" t="s">
        <v>15</v>
      </c>
      <c r="D7604" t="str">
        <f t="shared" si="118"/>
        <v>un</v>
      </c>
    </row>
    <row r="7605" spans="1:4">
      <c r="A7605" s="68" t="s">
        <v>7524</v>
      </c>
      <c r="B7605" s="68" t="s">
        <v>27708</v>
      </c>
      <c r="C7605" s="68" t="s">
        <v>15</v>
      </c>
      <c r="D7605" t="str">
        <f t="shared" si="118"/>
        <v>un</v>
      </c>
    </row>
    <row r="7606" spans="1:4">
      <c r="A7606" s="68" t="s">
        <v>7525</v>
      </c>
      <c r="B7606" s="68" t="s">
        <v>27708</v>
      </c>
      <c r="C7606" s="68" t="s">
        <v>15</v>
      </c>
      <c r="D7606" t="str">
        <f t="shared" si="118"/>
        <v>un</v>
      </c>
    </row>
    <row r="7607" spans="1:4">
      <c r="A7607" s="68" t="s">
        <v>7526</v>
      </c>
      <c r="B7607" s="68" t="s">
        <v>27709</v>
      </c>
      <c r="C7607" s="68" t="s">
        <v>15</v>
      </c>
      <c r="D7607" t="str">
        <f t="shared" si="118"/>
        <v>un</v>
      </c>
    </row>
    <row r="7608" spans="1:4">
      <c r="A7608" s="68" t="s">
        <v>7527</v>
      </c>
      <c r="B7608" s="68" t="s">
        <v>27709</v>
      </c>
      <c r="C7608" s="68" t="s">
        <v>15</v>
      </c>
      <c r="D7608" t="str">
        <f t="shared" si="118"/>
        <v>un</v>
      </c>
    </row>
    <row r="7609" spans="1:4">
      <c r="A7609" s="68" t="s">
        <v>7528</v>
      </c>
      <c r="B7609" s="68" t="s">
        <v>27710</v>
      </c>
      <c r="C7609" s="68" t="s">
        <v>15</v>
      </c>
      <c r="D7609" t="str">
        <f t="shared" si="118"/>
        <v>un</v>
      </c>
    </row>
    <row r="7610" spans="1:4">
      <c r="A7610" s="68" t="s">
        <v>7529</v>
      </c>
      <c r="B7610" s="68" t="s">
        <v>27710</v>
      </c>
      <c r="C7610" s="68" t="s">
        <v>15</v>
      </c>
      <c r="D7610" t="str">
        <f t="shared" si="118"/>
        <v>un</v>
      </c>
    </row>
    <row r="7611" spans="1:4">
      <c r="A7611" s="68" t="s">
        <v>7530</v>
      </c>
      <c r="B7611" s="68" t="s">
        <v>27711</v>
      </c>
      <c r="C7611" s="68" t="s">
        <v>15</v>
      </c>
      <c r="D7611" t="str">
        <f t="shared" si="118"/>
        <v>un</v>
      </c>
    </row>
    <row r="7612" spans="1:4">
      <c r="A7612" s="68" t="s">
        <v>7531</v>
      </c>
      <c r="B7612" s="68" t="s">
        <v>27711</v>
      </c>
      <c r="C7612" s="68" t="s">
        <v>15</v>
      </c>
      <c r="D7612" t="str">
        <f t="shared" si="118"/>
        <v>un</v>
      </c>
    </row>
    <row r="7613" spans="1:4">
      <c r="A7613" s="68" t="s">
        <v>7532</v>
      </c>
      <c r="B7613" s="68" t="s">
        <v>27712</v>
      </c>
      <c r="C7613" s="68" t="s">
        <v>15</v>
      </c>
      <c r="D7613" t="str">
        <f t="shared" si="118"/>
        <v>un</v>
      </c>
    </row>
    <row r="7614" spans="1:4">
      <c r="A7614" s="68" t="s">
        <v>7533</v>
      </c>
      <c r="B7614" s="68" t="s">
        <v>27712</v>
      </c>
      <c r="C7614" s="68" t="s">
        <v>15</v>
      </c>
      <c r="D7614" t="str">
        <f t="shared" si="118"/>
        <v>un</v>
      </c>
    </row>
    <row r="7615" spans="1:4">
      <c r="A7615" s="68" t="s">
        <v>7534</v>
      </c>
      <c r="B7615" s="68" t="s">
        <v>27713</v>
      </c>
      <c r="C7615" s="68" t="s">
        <v>15</v>
      </c>
      <c r="D7615" t="str">
        <f t="shared" si="118"/>
        <v>un</v>
      </c>
    </row>
    <row r="7616" spans="1:4">
      <c r="A7616" s="68" t="s">
        <v>7535</v>
      </c>
      <c r="B7616" s="68" t="s">
        <v>27713</v>
      </c>
      <c r="C7616" s="68" t="s">
        <v>15</v>
      </c>
      <c r="D7616" t="str">
        <f t="shared" si="118"/>
        <v>un</v>
      </c>
    </row>
    <row r="7617" spans="1:4">
      <c r="A7617" s="68" t="s">
        <v>7536</v>
      </c>
      <c r="B7617" s="68" t="s">
        <v>27714</v>
      </c>
      <c r="C7617" s="68" t="s">
        <v>15</v>
      </c>
      <c r="D7617" t="str">
        <f t="shared" si="118"/>
        <v>un</v>
      </c>
    </row>
    <row r="7618" spans="1:4">
      <c r="A7618" s="68" t="s">
        <v>7537</v>
      </c>
      <c r="B7618" s="68" t="s">
        <v>27714</v>
      </c>
      <c r="C7618" s="68" t="s">
        <v>15</v>
      </c>
      <c r="D7618" t="str">
        <f t="shared" si="118"/>
        <v>un</v>
      </c>
    </row>
    <row r="7619" spans="1:4">
      <c r="A7619" s="68" t="s">
        <v>7538</v>
      </c>
      <c r="B7619" s="68" t="s">
        <v>27715</v>
      </c>
      <c r="C7619" s="68" t="s">
        <v>15</v>
      </c>
      <c r="D7619" t="str">
        <f t="shared" si="118"/>
        <v>un</v>
      </c>
    </row>
    <row r="7620" spans="1:4">
      <c r="A7620" s="68" t="s">
        <v>7539</v>
      </c>
      <c r="B7620" s="68" t="s">
        <v>27715</v>
      </c>
      <c r="C7620" s="68" t="s">
        <v>15</v>
      </c>
      <c r="D7620" t="str">
        <f t="shared" si="118"/>
        <v>un</v>
      </c>
    </row>
    <row r="7621" spans="1:4">
      <c r="A7621" s="68" t="s">
        <v>7540</v>
      </c>
      <c r="B7621" s="68" t="s">
        <v>27716</v>
      </c>
      <c r="C7621" s="68" t="s">
        <v>15</v>
      </c>
      <c r="D7621" t="str">
        <f t="shared" si="118"/>
        <v>un</v>
      </c>
    </row>
    <row r="7622" spans="1:4">
      <c r="A7622" s="68" t="s">
        <v>7541</v>
      </c>
      <c r="B7622" s="68" t="s">
        <v>27716</v>
      </c>
      <c r="C7622" s="68" t="s">
        <v>15</v>
      </c>
      <c r="D7622" t="str">
        <f t="shared" si="118"/>
        <v>un</v>
      </c>
    </row>
    <row r="7623" spans="1:4">
      <c r="A7623" s="68" t="s">
        <v>7542</v>
      </c>
      <c r="B7623" s="68" t="s">
        <v>27717</v>
      </c>
      <c r="C7623" s="68" t="s">
        <v>15</v>
      </c>
      <c r="D7623" t="str">
        <f t="shared" ref="D7623:D7686" si="119">LOWER(C7623)</f>
        <v>un</v>
      </c>
    </row>
    <row r="7624" spans="1:4">
      <c r="A7624" s="68" t="s">
        <v>7543</v>
      </c>
      <c r="B7624" s="68" t="s">
        <v>27717</v>
      </c>
      <c r="C7624" s="68" t="s">
        <v>15</v>
      </c>
      <c r="D7624" t="str">
        <f t="shared" si="119"/>
        <v>un</v>
      </c>
    </row>
    <row r="7625" spans="1:4">
      <c r="A7625" s="68" t="s">
        <v>7544</v>
      </c>
      <c r="B7625" s="68" t="s">
        <v>27718</v>
      </c>
      <c r="C7625" s="68" t="s">
        <v>15</v>
      </c>
      <c r="D7625" t="str">
        <f t="shared" si="119"/>
        <v>un</v>
      </c>
    </row>
    <row r="7626" spans="1:4">
      <c r="A7626" s="68" t="s">
        <v>7545</v>
      </c>
      <c r="B7626" s="68" t="s">
        <v>27718</v>
      </c>
      <c r="C7626" s="68" t="s">
        <v>15</v>
      </c>
      <c r="D7626" t="str">
        <f t="shared" si="119"/>
        <v>un</v>
      </c>
    </row>
    <row r="7627" spans="1:4">
      <c r="A7627" s="68" t="s">
        <v>7546</v>
      </c>
      <c r="B7627" s="68" t="s">
        <v>27719</v>
      </c>
      <c r="C7627" s="68" t="s">
        <v>15</v>
      </c>
      <c r="D7627" t="str">
        <f t="shared" si="119"/>
        <v>un</v>
      </c>
    </row>
    <row r="7628" spans="1:4">
      <c r="A7628" s="68" t="s">
        <v>7547</v>
      </c>
      <c r="B7628" s="68" t="s">
        <v>27719</v>
      </c>
      <c r="C7628" s="68" t="s">
        <v>15</v>
      </c>
      <c r="D7628" t="str">
        <f t="shared" si="119"/>
        <v>un</v>
      </c>
    </row>
    <row r="7629" spans="1:4">
      <c r="A7629" s="68" t="s">
        <v>7548</v>
      </c>
      <c r="B7629" s="68" t="s">
        <v>27720</v>
      </c>
      <c r="C7629" s="68" t="s">
        <v>15</v>
      </c>
      <c r="D7629" t="str">
        <f t="shared" si="119"/>
        <v>un</v>
      </c>
    </row>
    <row r="7630" spans="1:4">
      <c r="A7630" s="68" t="s">
        <v>7549</v>
      </c>
      <c r="B7630" s="68" t="s">
        <v>27720</v>
      </c>
      <c r="C7630" s="68" t="s">
        <v>15</v>
      </c>
      <c r="D7630" t="str">
        <f t="shared" si="119"/>
        <v>un</v>
      </c>
    </row>
    <row r="7631" spans="1:4">
      <c r="A7631" s="68" t="s">
        <v>7550</v>
      </c>
      <c r="B7631" s="68" t="s">
        <v>27721</v>
      </c>
      <c r="C7631" s="68" t="s">
        <v>15</v>
      </c>
      <c r="D7631" t="str">
        <f t="shared" si="119"/>
        <v>un</v>
      </c>
    </row>
    <row r="7632" spans="1:4">
      <c r="A7632" s="68" t="s">
        <v>7551</v>
      </c>
      <c r="B7632" s="68" t="s">
        <v>27721</v>
      </c>
      <c r="C7632" s="68" t="s">
        <v>15</v>
      </c>
      <c r="D7632" t="str">
        <f t="shared" si="119"/>
        <v>un</v>
      </c>
    </row>
    <row r="7633" spans="1:4">
      <c r="A7633" s="68" t="s">
        <v>7552</v>
      </c>
      <c r="B7633" s="68" t="s">
        <v>27722</v>
      </c>
      <c r="C7633" s="68" t="s">
        <v>15</v>
      </c>
      <c r="D7633" t="str">
        <f t="shared" si="119"/>
        <v>un</v>
      </c>
    </row>
    <row r="7634" spans="1:4">
      <c r="A7634" s="68" t="s">
        <v>7553</v>
      </c>
      <c r="B7634" s="68" t="s">
        <v>27722</v>
      </c>
      <c r="C7634" s="68" t="s">
        <v>15</v>
      </c>
      <c r="D7634" t="str">
        <f t="shared" si="119"/>
        <v>un</v>
      </c>
    </row>
    <row r="7635" spans="1:4">
      <c r="A7635" s="68" t="s">
        <v>7554</v>
      </c>
      <c r="B7635" s="68" t="s">
        <v>27723</v>
      </c>
      <c r="C7635" s="68" t="s">
        <v>15</v>
      </c>
      <c r="D7635" t="str">
        <f t="shared" si="119"/>
        <v>un</v>
      </c>
    </row>
    <row r="7636" spans="1:4">
      <c r="A7636" s="68" t="s">
        <v>7555</v>
      </c>
      <c r="B7636" s="68" t="s">
        <v>27723</v>
      </c>
      <c r="C7636" s="68" t="s">
        <v>15</v>
      </c>
      <c r="D7636" t="str">
        <f t="shared" si="119"/>
        <v>un</v>
      </c>
    </row>
    <row r="7637" spans="1:4">
      <c r="A7637" s="68" t="s">
        <v>7556</v>
      </c>
      <c r="B7637" s="68" t="s">
        <v>27724</v>
      </c>
      <c r="C7637" s="68" t="s">
        <v>15</v>
      </c>
      <c r="D7637" t="str">
        <f t="shared" si="119"/>
        <v>un</v>
      </c>
    </row>
    <row r="7638" spans="1:4">
      <c r="A7638" s="68" t="s">
        <v>7557</v>
      </c>
      <c r="B7638" s="68" t="s">
        <v>27724</v>
      </c>
      <c r="C7638" s="68" t="s">
        <v>15</v>
      </c>
      <c r="D7638" t="str">
        <f t="shared" si="119"/>
        <v>un</v>
      </c>
    </row>
    <row r="7639" spans="1:4">
      <c r="A7639" s="68" t="s">
        <v>7558</v>
      </c>
      <c r="B7639" s="68" t="s">
        <v>27725</v>
      </c>
      <c r="C7639" s="68" t="s">
        <v>15</v>
      </c>
      <c r="D7639" t="str">
        <f t="shared" si="119"/>
        <v>un</v>
      </c>
    </row>
    <row r="7640" spans="1:4">
      <c r="A7640" s="68" t="s">
        <v>7559</v>
      </c>
      <c r="B7640" s="68" t="s">
        <v>27725</v>
      </c>
      <c r="C7640" s="68" t="s">
        <v>15</v>
      </c>
      <c r="D7640" t="str">
        <f t="shared" si="119"/>
        <v>un</v>
      </c>
    </row>
    <row r="7641" spans="1:4">
      <c r="A7641" s="68" t="s">
        <v>7560</v>
      </c>
      <c r="B7641" s="68" t="s">
        <v>27726</v>
      </c>
      <c r="C7641" s="68" t="s">
        <v>15</v>
      </c>
      <c r="D7641" t="str">
        <f t="shared" si="119"/>
        <v>un</v>
      </c>
    </row>
    <row r="7642" spans="1:4">
      <c r="A7642" s="68" t="s">
        <v>7561</v>
      </c>
      <c r="B7642" s="68" t="s">
        <v>27726</v>
      </c>
      <c r="C7642" s="68" t="s">
        <v>15</v>
      </c>
      <c r="D7642" t="str">
        <f t="shared" si="119"/>
        <v>un</v>
      </c>
    </row>
    <row r="7643" spans="1:4">
      <c r="A7643" s="68" t="s">
        <v>7562</v>
      </c>
      <c r="B7643" s="68" t="s">
        <v>27727</v>
      </c>
      <c r="C7643" s="68" t="s">
        <v>15</v>
      </c>
      <c r="D7643" t="str">
        <f t="shared" si="119"/>
        <v>un</v>
      </c>
    </row>
    <row r="7644" spans="1:4">
      <c r="A7644" s="68" t="s">
        <v>7563</v>
      </c>
      <c r="B7644" s="68" t="s">
        <v>27727</v>
      </c>
      <c r="C7644" s="68" t="s">
        <v>15</v>
      </c>
      <c r="D7644" t="str">
        <f t="shared" si="119"/>
        <v>un</v>
      </c>
    </row>
    <row r="7645" spans="1:4">
      <c r="A7645" s="68" t="s">
        <v>7564</v>
      </c>
      <c r="B7645" s="68" t="s">
        <v>27728</v>
      </c>
      <c r="C7645" s="68" t="s">
        <v>15</v>
      </c>
      <c r="D7645" t="str">
        <f t="shared" si="119"/>
        <v>un</v>
      </c>
    </row>
    <row r="7646" spans="1:4">
      <c r="A7646" s="68" t="s">
        <v>7565</v>
      </c>
      <c r="B7646" s="68" t="s">
        <v>27728</v>
      </c>
      <c r="C7646" s="68" t="s">
        <v>15</v>
      </c>
      <c r="D7646" t="str">
        <f t="shared" si="119"/>
        <v>un</v>
      </c>
    </row>
    <row r="7647" spans="1:4">
      <c r="A7647" s="68" t="s">
        <v>7566</v>
      </c>
      <c r="B7647" s="68" t="s">
        <v>27729</v>
      </c>
      <c r="C7647" s="68" t="s">
        <v>15</v>
      </c>
      <c r="D7647" t="str">
        <f t="shared" si="119"/>
        <v>un</v>
      </c>
    </row>
    <row r="7648" spans="1:4">
      <c r="A7648" s="68" t="s">
        <v>7567</v>
      </c>
      <c r="B7648" s="68" t="s">
        <v>27729</v>
      </c>
      <c r="C7648" s="68" t="s">
        <v>15</v>
      </c>
      <c r="D7648" t="str">
        <f t="shared" si="119"/>
        <v>un</v>
      </c>
    </row>
    <row r="7649" spans="1:4">
      <c r="A7649" s="68" t="s">
        <v>7568</v>
      </c>
      <c r="B7649" s="68" t="s">
        <v>27730</v>
      </c>
      <c r="C7649" s="68" t="s">
        <v>15</v>
      </c>
      <c r="D7649" t="str">
        <f t="shared" si="119"/>
        <v>un</v>
      </c>
    </row>
    <row r="7650" spans="1:4">
      <c r="A7650" s="68" t="s">
        <v>7569</v>
      </c>
      <c r="B7650" s="68" t="s">
        <v>27730</v>
      </c>
      <c r="C7650" s="68" t="s">
        <v>15</v>
      </c>
      <c r="D7650" t="str">
        <f t="shared" si="119"/>
        <v>un</v>
      </c>
    </row>
    <row r="7651" spans="1:4">
      <c r="A7651" s="68" t="s">
        <v>7570</v>
      </c>
      <c r="B7651" s="68" t="s">
        <v>27731</v>
      </c>
      <c r="C7651" s="68" t="s">
        <v>15</v>
      </c>
      <c r="D7651" t="str">
        <f t="shared" si="119"/>
        <v>un</v>
      </c>
    </row>
    <row r="7652" spans="1:4">
      <c r="A7652" s="68" t="s">
        <v>7571</v>
      </c>
      <c r="B7652" s="68" t="s">
        <v>27731</v>
      </c>
      <c r="C7652" s="68" t="s">
        <v>15</v>
      </c>
      <c r="D7652" t="str">
        <f t="shared" si="119"/>
        <v>un</v>
      </c>
    </row>
    <row r="7653" spans="1:4">
      <c r="A7653" s="68" t="s">
        <v>7572</v>
      </c>
      <c r="B7653" s="68" t="s">
        <v>27732</v>
      </c>
      <c r="C7653" s="68" t="s">
        <v>15</v>
      </c>
      <c r="D7653" t="str">
        <f t="shared" si="119"/>
        <v>un</v>
      </c>
    </row>
    <row r="7654" spans="1:4">
      <c r="A7654" s="68" t="s">
        <v>7573</v>
      </c>
      <c r="B7654" s="68" t="s">
        <v>27732</v>
      </c>
      <c r="C7654" s="68" t="s">
        <v>15</v>
      </c>
      <c r="D7654" t="str">
        <f t="shared" si="119"/>
        <v>un</v>
      </c>
    </row>
    <row r="7655" spans="1:4">
      <c r="A7655" s="68" t="s">
        <v>7574</v>
      </c>
      <c r="B7655" s="68" t="s">
        <v>27733</v>
      </c>
      <c r="C7655" s="68" t="s">
        <v>15</v>
      </c>
      <c r="D7655" t="str">
        <f t="shared" si="119"/>
        <v>un</v>
      </c>
    </row>
    <row r="7656" spans="1:4">
      <c r="A7656" s="68" t="s">
        <v>7575</v>
      </c>
      <c r="B7656" s="68" t="s">
        <v>27733</v>
      </c>
      <c r="C7656" s="68" t="s">
        <v>15</v>
      </c>
      <c r="D7656" t="str">
        <f t="shared" si="119"/>
        <v>un</v>
      </c>
    </row>
    <row r="7657" spans="1:4">
      <c r="A7657" s="68" t="s">
        <v>7576</v>
      </c>
      <c r="B7657" s="68" t="s">
        <v>27734</v>
      </c>
      <c r="C7657" s="68" t="s">
        <v>15</v>
      </c>
      <c r="D7657" t="str">
        <f t="shared" si="119"/>
        <v>un</v>
      </c>
    </row>
    <row r="7658" spans="1:4">
      <c r="A7658" s="68" t="s">
        <v>7577</v>
      </c>
      <c r="B7658" s="68" t="s">
        <v>27734</v>
      </c>
      <c r="C7658" s="68" t="s">
        <v>15</v>
      </c>
      <c r="D7658" t="str">
        <f t="shared" si="119"/>
        <v>un</v>
      </c>
    </row>
    <row r="7659" spans="1:4">
      <c r="A7659" s="68" t="s">
        <v>7578</v>
      </c>
      <c r="B7659" s="68" t="s">
        <v>27735</v>
      </c>
      <c r="C7659" s="68" t="s">
        <v>15</v>
      </c>
      <c r="D7659" t="str">
        <f t="shared" si="119"/>
        <v>un</v>
      </c>
    </row>
    <row r="7660" spans="1:4">
      <c r="A7660" s="68" t="s">
        <v>7579</v>
      </c>
      <c r="B7660" s="68" t="s">
        <v>27735</v>
      </c>
      <c r="C7660" s="68" t="s">
        <v>15</v>
      </c>
      <c r="D7660" t="str">
        <f t="shared" si="119"/>
        <v>un</v>
      </c>
    </row>
    <row r="7661" spans="1:4">
      <c r="A7661" s="68" t="s">
        <v>7580</v>
      </c>
      <c r="B7661" s="68" t="s">
        <v>27736</v>
      </c>
      <c r="C7661" s="68" t="s">
        <v>15</v>
      </c>
      <c r="D7661" t="str">
        <f t="shared" si="119"/>
        <v>un</v>
      </c>
    </row>
    <row r="7662" spans="1:4">
      <c r="A7662" s="68" t="s">
        <v>7581</v>
      </c>
      <c r="B7662" s="68" t="s">
        <v>27736</v>
      </c>
      <c r="C7662" s="68" t="s">
        <v>15</v>
      </c>
      <c r="D7662" t="str">
        <f t="shared" si="119"/>
        <v>un</v>
      </c>
    </row>
    <row r="7663" spans="1:4">
      <c r="A7663" s="68" t="s">
        <v>7582</v>
      </c>
      <c r="B7663" s="68" t="s">
        <v>27737</v>
      </c>
      <c r="C7663" s="68" t="s">
        <v>15</v>
      </c>
      <c r="D7663" t="str">
        <f t="shared" si="119"/>
        <v>un</v>
      </c>
    </row>
    <row r="7664" spans="1:4">
      <c r="A7664" s="68" t="s">
        <v>7583</v>
      </c>
      <c r="B7664" s="68" t="s">
        <v>27737</v>
      </c>
      <c r="C7664" s="68" t="s">
        <v>15</v>
      </c>
      <c r="D7664" t="str">
        <f t="shared" si="119"/>
        <v>un</v>
      </c>
    </row>
    <row r="7665" spans="1:4">
      <c r="A7665" s="68" t="s">
        <v>7584</v>
      </c>
      <c r="B7665" s="68" t="s">
        <v>27738</v>
      </c>
      <c r="C7665" s="68" t="s">
        <v>15</v>
      </c>
      <c r="D7665" t="str">
        <f t="shared" si="119"/>
        <v>un</v>
      </c>
    </row>
    <row r="7666" spans="1:4">
      <c r="A7666" s="68" t="s">
        <v>7585</v>
      </c>
      <c r="B7666" s="68" t="s">
        <v>27738</v>
      </c>
      <c r="C7666" s="68" t="s">
        <v>15</v>
      </c>
      <c r="D7666" t="str">
        <f t="shared" si="119"/>
        <v>un</v>
      </c>
    </row>
    <row r="7667" spans="1:4">
      <c r="A7667" s="68" t="s">
        <v>7586</v>
      </c>
      <c r="B7667" s="68" t="s">
        <v>27739</v>
      </c>
      <c r="C7667" s="68" t="s">
        <v>15</v>
      </c>
      <c r="D7667" t="str">
        <f t="shared" si="119"/>
        <v>un</v>
      </c>
    </row>
    <row r="7668" spans="1:4">
      <c r="A7668" s="68" t="s">
        <v>7587</v>
      </c>
      <c r="B7668" s="68" t="s">
        <v>27739</v>
      </c>
      <c r="C7668" s="68" t="s">
        <v>15</v>
      </c>
      <c r="D7668" t="str">
        <f t="shared" si="119"/>
        <v>un</v>
      </c>
    </row>
    <row r="7669" spans="1:4">
      <c r="A7669" s="68" t="s">
        <v>7588</v>
      </c>
      <c r="B7669" s="68" t="s">
        <v>27740</v>
      </c>
      <c r="C7669" s="68" t="s">
        <v>15</v>
      </c>
      <c r="D7669" t="str">
        <f t="shared" si="119"/>
        <v>un</v>
      </c>
    </row>
    <row r="7670" spans="1:4">
      <c r="A7670" s="68" t="s">
        <v>7589</v>
      </c>
      <c r="B7670" s="68" t="s">
        <v>27740</v>
      </c>
      <c r="C7670" s="68" t="s">
        <v>15</v>
      </c>
      <c r="D7670" t="str">
        <f t="shared" si="119"/>
        <v>un</v>
      </c>
    </row>
    <row r="7671" spans="1:4">
      <c r="A7671" s="68" t="s">
        <v>7590</v>
      </c>
      <c r="B7671" s="68" t="s">
        <v>27741</v>
      </c>
      <c r="C7671" s="68" t="s">
        <v>15</v>
      </c>
      <c r="D7671" t="str">
        <f t="shared" si="119"/>
        <v>un</v>
      </c>
    </row>
    <row r="7672" spans="1:4">
      <c r="A7672" s="68" t="s">
        <v>7591</v>
      </c>
      <c r="B7672" s="68" t="s">
        <v>27741</v>
      </c>
      <c r="C7672" s="68" t="s">
        <v>15</v>
      </c>
      <c r="D7672" t="str">
        <f t="shared" si="119"/>
        <v>un</v>
      </c>
    </row>
    <row r="7673" spans="1:4">
      <c r="A7673" s="68" t="s">
        <v>7592</v>
      </c>
      <c r="B7673" s="68" t="s">
        <v>27742</v>
      </c>
      <c r="C7673" s="68" t="s">
        <v>15</v>
      </c>
      <c r="D7673" t="str">
        <f t="shared" si="119"/>
        <v>un</v>
      </c>
    </row>
    <row r="7674" spans="1:4">
      <c r="A7674" s="68" t="s">
        <v>7593</v>
      </c>
      <c r="B7674" s="68" t="s">
        <v>27742</v>
      </c>
      <c r="C7674" s="68" t="s">
        <v>15</v>
      </c>
      <c r="D7674" t="str">
        <f t="shared" si="119"/>
        <v>un</v>
      </c>
    </row>
    <row r="7675" spans="1:4">
      <c r="A7675" s="68" t="s">
        <v>7594</v>
      </c>
      <c r="B7675" s="68" t="s">
        <v>27743</v>
      </c>
      <c r="C7675" s="68" t="s">
        <v>15</v>
      </c>
      <c r="D7675" t="str">
        <f t="shared" si="119"/>
        <v>un</v>
      </c>
    </row>
    <row r="7676" spans="1:4">
      <c r="A7676" s="68" t="s">
        <v>7595</v>
      </c>
      <c r="B7676" s="68" t="s">
        <v>27743</v>
      </c>
      <c r="C7676" s="68" t="s">
        <v>15</v>
      </c>
      <c r="D7676" t="str">
        <f t="shared" si="119"/>
        <v>un</v>
      </c>
    </row>
    <row r="7677" spans="1:4">
      <c r="A7677" s="68" t="s">
        <v>7596</v>
      </c>
      <c r="B7677" s="68" t="s">
        <v>27744</v>
      </c>
      <c r="C7677" s="68" t="s">
        <v>15</v>
      </c>
      <c r="D7677" t="str">
        <f t="shared" si="119"/>
        <v>un</v>
      </c>
    </row>
    <row r="7678" spans="1:4">
      <c r="A7678" s="68" t="s">
        <v>7597</v>
      </c>
      <c r="B7678" s="68" t="s">
        <v>27744</v>
      </c>
      <c r="C7678" s="68" t="s">
        <v>15</v>
      </c>
      <c r="D7678" t="str">
        <f t="shared" si="119"/>
        <v>un</v>
      </c>
    </row>
    <row r="7679" spans="1:4">
      <c r="A7679" s="68" t="s">
        <v>7598</v>
      </c>
      <c r="B7679" s="68" t="s">
        <v>27745</v>
      </c>
      <c r="C7679" s="68" t="s">
        <v>15</v>
      </c>
      <c r="D7679" t="str">
        <f t="shared" si="119"/>
        <v>un</v>
      </c>
    </row>
    <row r="7680" spans="1:4">
      <c r="A7680" s="68" t="s">
        <v>7599</v>
      </c>
      <c r="B7680" s="68" t="s">
        <v>27745</v>
      </c>
      <c r="C7680" s="68" t="s">
        <v>15</v>
      </c>
      <c r="D7680" t="str">
        <f t="shared" si="119"/>
        <v>un</v>
      </c>
    </row>
    <row r="7681" spans="1:4">
      <c r="A7681" s="68" t="s">
        <v>7600</v>
      </c>
      <c r="B7681" s="68" t="s">
        <v>27746</v>
      </c>
      <c r="C7681" s="68" t="s">
        <v>15</v>
      </c>
      <c r="D7681" t="str">
        <f t="shared" si="119"/>
        <v>un</v>
      </c>
    </row>
    <row r="7682" spans="1:4">
      <c r="A7682" s="68" t="s">
        <v>7601</v>
      </c>
      <c r="B7682" s="68" t="s">
        <v>27746</v>
      </c>
      <c r="C7682" s="68" t="s">
        <v>15</v>
      </c>
      <c r="D7682" t="str">
        <f t="shared" si="119"/>
        <v>un</v>
      </c>
    </row>
    <row r="7683" spans="1:4">
      <c r="A7683" s="68" t="s">
        <v>7602</v>
      </c>
      <c r="B7683" s="68" t="s">
        <v>27747</v>
      </c>
      <c r="C7683" s="68" t="s">
        <v>15</v>
      </c>
      <c r="D7683" t="str">
        <f t="shared" si="119"/>
        <v>un</v>
      </c>
    </row>
    <row r="7684" spans="1:4">
      <c r="A7684" s="68" t="s">
        <v>7603</v>
      </c>
      <c r="B7684" s="68" t="s">
        <v>27747</v>
      </c>
      <c r="C7684" s="68" t="s">
        <v>15</v>
      </c>
      <c r="D7684" t="str">
        <f t="shared" si="119"/>
        <v>un</v>
      </c>
    </row>
    <row r="7685" spans="1:4">
      <c r="A7685" s="68" t="s">
        <v>7604</v>
      </c>
      <c r="B7685" s="68" t="s">
        <v>27748</v>
      </c>
      <c r="C7685" s="68" t="s">
        <v>15</v>
      </c>
      <c r="D7685" t="str">
        <f t="shared" si="119"/>
        <v>un</v>
      </c>
    </row>
    <row r="7686" spans="1:4">
      <c r="A7686" s="68" t="s">
        <v>7605</v>
      </c>
      <c r="B7686" s="68" t="s">
        <v>27748</v>
      </c>
      <c r="C7686" s="68" t="s">
        <v>15</v>
      </c>
      <c r="D7686" t="str">
        <f t="shared" si="119"/>
        <v>un</v>
      </c>
    </row>
    <row r="7687" spans="1:4">
      <c r="A7687" s="68" t="s">
        <v>7606</v>
      </c>
      <c r="B7687" s="68" t="s">
        <v>27749</v>
      </c>
      <c r="C7687" s="68" t="s">
        <v>15</v>
      </c>
      <c r="D7687" t="str">
        <f t="shared" ref="D7687:D7750" si="120">LOWER(C7687)</f>
        <v>un</v>
      </c>
    </row>
    <row r="7688" spans="1:4">
      <c r="A7688" s="68" t="s">
        <v>7607</v>
      </c>
      <c r="B7688" s="68" t="s">
        <v>27749</v>
      </c>
      <c r="C7688" s="68" t="s">
        <v>15</v>
      </c>
      <c r="D7688" t="str">
        <f t="shared" si="120"/>
        <v>un</v>
      </c>
    </row>
    <row r="7689" spans="1:4">
      <c r="A7689" s="68" t="s">
        <v>7608</v>
      </c>
      <c r="B7689" s="68" t="s">
        <v>27750</v>
      </c>
      <c r="C7689" s="68" t="s">
        <v>15</v>
      </c>
      <c r="D7689" t="str">
        <f t="shared" si="120"/>
        <v>un</v>
      </c>
    </row>
    <row r="7690" spans="1:4">
      <c r="A7690" s="68" t="s">
        <v>7609</v>
      </c>
      <c r="B7690" s="68" t="s">
        <v>27750</v>
      </c>
      <c r="C7690" s="68" t="s">
        <v>15</v>
      </c>
      <c r="D7690" t="str">
        <f t="shared" si="120"/>
        <v>un</v>
      </c>
    </row>
    <row r="7691" spans="1:4">
      <c r="A7691" s="68" t="s">
        <v>7610</v>
      </c>
      <c r="B7691" s="68" t="s">
        <v>27751</v>
      </c>
      <c r="C7691" s="68" t="s">
        <v>15</v>
      </c>
      <c r="D7691" t="str">
        <f t="shared" si="120"/>
        <v>un</v>
      </c>
    </row>
    <row r="7692" spans="1:4">
      <c r="A7692" s="68" t="s">
        <v>7611</v>
      </c>
      <c r="B7692" s="68" t="s">
        <v>27751</v>
      </c>
      <c r="C7692" s="68" t="s">
        <v>15</v>
      </c>
      <c r="D7692" t="str">
        <f t="shared" si="120"/>
        <v>un</v>
      </c>
    </row>
    <row r="7693" spans="1:4">
      <c r="A7693" s="68" t="s">
        <v>7612</v>
      </c>
      <c r="B7693" s="68" t="s">
        <v>27752</v>
      </c>
      <c r="C7693" s="68" t="s">
        <v>15</v>
      </c>
      <c r="D7693" t="str">
        <f t="shared" si="120"/>
        <v>un</v>
      </c>
    </row>
    <row r="7694" spans="1:4">
      <c r="A7694" s="68" t="s">
        <v>7613</v>
      </c>
      <c r="B7694" s="68" t="s">
        <v>27752</v>
      </c>
      <c r="C7694" s="68" t="s">
        <v>15</v>
      </c>
      <c r="D7694" t="str">
        <f t="shared" si="120"/>
        <v>un</v>
      </c>
    </row>
    <row r="7695" spans="1:4">
      <c r="A7695" s="68" t="s">
        <v>7614</v>
      </c>
      <c r="B7695" s="68" t="s">
        <v>27753</v>
      </c>
      <c r="C7695" s="68" t="s">
        <v>15</v>
      </c>
      <c r="D7695" t="str">
        <f t="shared" si="120"/>
        <v>un</v>
      </c>
    </row>
    <row r="7696" spans="1:4">
      <c r="A7696" s="68" t="s">
        <v>7615</v>
      </c>
      <c r="B7696" s="68" t="s">
        <v>27753</v>
      </c>
      <c r="C7696" s="68" t="s">
        <v>15</v>
      </c>
      <c r="D7696" t="str">
        <f t="shared" si="120"/>
        <v>un</v>
      </c>
    </row>
    <row r="7697" spans="1:4">
      <c r="A7697" s="68" t="s">
        <v>7616</v>
      </c>
      <c r="B7697" s="68" t="s">
        <v>27754</v>
      </c>
      <c r="C7697" s="68" t="s">
        <v>15</v>
      </c>
      <c r="D7697" t="str">
        <f t="shared" si="120"/>
        <v>un</v>
      </c>
    </row>
    <row r="7698" spans="1:4">
      <c r="A7698" s="68" t="s">
        <v>7617</v>
      </c>
      <c r="B7698" s="68" t="s">
        <v>27754</v>
      </c>
      <c r="C7698" s="68" t="s">
        <v>15</v>
      </c>
      <c r="D7698" t="str">
        <f t="shared" si="120"/>
        <v>un</v>
      </c>
    </row>
    <row r="7699" spans="1:4">
      <c r="A7699" s="68" t="s">
        <v>7618</v>
      </c>
      <c r="B7699" s="68" t="s">
        <v>27755</v>
      </c>
      <c r="C7699" s="68" t="s">
        <v>15</v>
      </c>
      <c r="D7699" t="str">
        <f t="shared" si="120"/>
        <v>un</v>
      </c>
    </row>
    <row r="7700" spans="1:4">
      <c r="A7700" s="68" t="s">
        <v>7619</v>
      </c>
      <c r="B7700" s="68" t="s">
        <v>27755</v>
      </c>
      <c r="C7700" s="68" t="s">
        <v>15</v>
      </c>
      <c r="D7700" t="str">
        <f t="shared" si="120"/>
        <v>un</v>
      </c>
    </row>
    <row r="7701" spans="1:4">
      <c r="A7701" s="68" t="s">
        <v>7620</v>
      </c>
      <c r="B7701" s="68" t="s">
        <v>27756</v>
      </c>
      <c r="C7701" s="68" t="s">
        <v>15</v>
      </c>
      <c r="D7701" t="str">
        <f t="shared" si="120"/>
        <v>un</v>
      </c>
    </row>
    <row r="7702" spans="1:4">
      <c r="A7702" s="68" t="s">
        <v>7621</v>
      </c>
      <c r="B7702" s="68" t="s">
        <v>27756</v>
      </c>
      <c r="C7702" s="68" t="s">
        <v>15</v>
      </c>
      <c r="D7702" t="str">
        <f t="shared" si="120"/>
        <v>un</v>
      </c>
    </row>
    <row r="7703" spans="1:4">
      <c r="A7703" s="68" t="s">
        <v>7622</v>
      </c>
      <c r="B7703" s="68" t="s">
        <v>27757</v>
      </c>
      <c r="C7703" s="68" t="s">
        <v>14</v>
      </c>
      <c r="D7703" t="str">
        <f t="shared" si="120"/>
        <v>m</v>
      </c>
    </row>
    <row r="7704" spans="1:4">
      <c r="A7704" s="68" t="s">
        <v>7623</v>
      </c>
      <c r="B7704" s="68" t="s">
        <v>27757</v>
      </c>
      <c r="C7704" s="68" t="s">
        <v>14</v>
      </c>
      <c r="D7704" t="str">
        <f t="shared" si="120"/>
        <v>m</v>
      </c>
    </row>
    <row r="7705" spans="1:4">
      <c r="A7705" s="68" t="s">
        <v>7624</v>
      </c>
      <c r="B7705" s="68" t="s">
        <v>27758</v>
      </c>
      <c r="C7705" s="68" t="s">
        <v>14</v>
      </c>
      <c r="D7705" t="str">
        <f t="shared" si="120"/>
        <v>m</v>
      </c>
    </row>
    <row r="7706" spans="1:4">
      <c r="A7706" s="68" t="s">
        <v>7625</v>
      </c>
      <c r="B7706" s="68" t="s">
        <v>27758</v>
      </c>
      <c r="C7706" s="68" t="s">
        <v>14</v>
      </c>
      <c r="D7706" t="str">
        <f t="shared" si="120"/>
        <v>m</v>
      </c>
    </row>
    <row r="7707" spans="1:4">
      <c r="A7707" s="68" t="s">
        <v>7626</v>
      </c>
      <c r="B7707" s="68" t="s">
        <v>27759</v>
      </c>
      <c r="C7707" s="68" t="s">
        <v>14</v>
      </c>
      <c r="D7707" t="str">
        <f t="shared" si="120"/>
        <v>m</v>
      </c>
    </row>
    <row r="7708" spans="1:4">
      <c r="A7708" s="68" t="s">
        <v>7627</v>
      </c>
      <c r="B7708" s="68" t="s">
        <v>27759</v>
      </c>
      <c r="C7708" s="68" t="s">
        <v>14</v>
      </c>
      <c r="D7708" t="str">
        <f t="shared" si="120"/>
        <v>m</v>
      </c>
    </row>
    <row r="7709" spans="1:4">
      <c r="A7709" s="68" t="s">
        <v>7628</v>
      </c>
      <c r="B7709" s="68" t="s">
        <v>27760</v>
      </c>
      <c r="C7709" s="68" t="s">
        <v>14</v>
      </c>
      <c r="D7709" t="str">
        <f t="shared" si="120"/>
        <v>m</v>
      </c>
    </row>
    <row r="7710" spans="1:4">
      <c r="A7710" s="68" t="s">
        <v>7629</v>
      </c>
      <c r="B7710" s="68" t="s">
        <v>27760</v>
      </c>
      <c r="C7710" s="68" t="s">
        <v>14</v>
      </c>
      <c r="D7710" t="str">
        <f t="shared" si="120"/>
        <v>m</v>
      </c>
    </row>
    <row r="7711" spans="1:4">
      <c r="A7711" s="68" t="s">
        <v>7630</v>
      </c>
      <c r="B7711" s="68" t="s">
        <v>27761</v>
      </c>
      <c r="C7711" s="68" t="s">
        <v>14</v>
      </c>
      <c r="D7711" t="str">
        <f t="shared" si="120"/>
        <v>m</v>
      </c>
    </row>
    <row r="7712" spans="1:4">
      <c r="A7712" s="68" t="s">
        <v>7631</v>
      </c>
      <c r="B7712" s="68" t="s">
        <v>27761</v>
      </c>
      <c r="C7712" s="68" t="s">
        <v>14</v>
      </c>
      <c r="D7712" t="str">
        <f t="shared" si="120"/>
        <v>m</v>
      </c>
    </row>
    <row r="7713" spans="1:4">
      <c r="A7713" s="68" t="s">
        <v>7632</v>
      </c>
      <c r="B7713" s="68" t="s">
        <v>27762</v>
      </c>
      <c r="C7713" s="68" t="s">
        <v>14</v>
      </c>
      <c r="D7713" t="str">
        <f t="shared" si="120"/>
        <v>m</v>
      </c>
    </row>
    <row r="7714" spans="1:4">
      <c r="A7714" s="68" t="s">
        <v>7633</v>
      </c>
      <c r="B7714" s="68" t="s">
        <v>27762</v>
      </c>
      <c r="C7714" s="68" t="s">
        <v>14</v>
      </c>
      <c r="D7714" t="str">
        <f t="shared" si="120"/>
        <v>m</v>
      </c>
    </row>
    <row r="7715" spans="1:4">
      <c r="A7715" s="68" t="s">
        <v>7634</v>
      </c>
      <c r="B7715" s="68" t="s">
        <v>27763</v>
      </c>
      <c r="C7715" s="68" t="s">
        <v>14</v>
      </c>
      <c r="D7715" t="str">
        <f t="shared" si="120"/>
        <v>m</v>
      </c>
    </row>
    <row r="7716" spans="1:4">
      <c r="A7716" s="68" t="s">
        <v>7635</v>
      </c>
      <c r="B7716" s="68" t="s">
        <v>27763</v>
      </c>
      <c r="C7716" s="68" t="s">
        <v>14</v>
      </c>
      <c r="D7716" t="str">
        <f t="shared" si="120"/>
        <v>m</v>
      </c>
    </row>
    <row r="7717" spans="1:4">
      <c r="A7717" s="68" t="s">
        <v>7636</v>
      </c>
      <c r="B7717" s="68" t="s">
        <v>27764</v>
      </c>
      <c r="C7717" s="68" t="s">
        <v>14</v>
      </c>
      <c r="D7717" t="str">
        <f t="shared" si="120"/>
        <v>m</v>
      </c>
    </row>
    <row r="7718" spans="1:4">
      <c r="A7718" s="68" t="s">
        <v>7637</v>
      </c>
      <c r="B7718" s="68" t="s">
        <v>27764</v>
      </c>
      <c r="C7718" s="68" t="s">
        <v>14</v>
      </c>
      <c r="D7718" t="str">
        <f t="shared" si="120"/>
        <v>m</v>
      </c>
    </row>
    <row r="7719" spans="1:4">
      <c r="A7719" s="68" t="s">
        <v>7638</v>
      </c>
      <c r="B7719" s="68" t="s">
        <v>27765</v>
      </c>
      <c r="C7719" s="68" t="s">
        <v>14</v>
      </c>
      <c r="D7719" t="str">
        <f t="shared" si="120"/>
        <v>m</v>
      </c>
    </row>
    <row r="7720" spans="1:4">
      <c r="A7720" s="68" t="s">
        <v>7639</v>
      </c>
      <c r="B7720" s="68" t="s">
        <v>27765</v>
      </c>
      <c r="C7720" s="68" t="s">
        <v>14</v>
      </c>
      <c r="D7720" t="str">
        <f t="shared" si="120"/>
        <v>m</v>
      </c>
    </row>
    <row r="7721" spans="1:4">
      <c r="A7721" s="68" t="s">
        <v>7640</v>
      </c>
      <c r="B7721" s="68" t="s">
        <v>27766</v>
      </c>
      <c r="C7721" s="68" t="s">
        <v>14</v>
      </c>
      <c r="D7721" t="str">
        <f t="shared" si="120"/>
        <v>m</v>
      </c>
    </row>
    <row r="7722" spans="1:4">
      <c r="A7722" s="68" t="s">
        <v>7641</v>
      </c>
      <c r="B7722" s="68" t="s">
        <v>27766</v>
      </c>
      <c r="C7722" s="68" t="s">
        <v>14</v>
      </c>
      <c r="D7722" t="str">
        <f t="shared" si="120"/>
        <v>m</v>
      </c>
    </row>
    <row r="7723" spans="1:4">
      <c r="A7723" s="68" t="s">
        <v>7642</v>
      </c>
      <c r="B7723" s="68" t="s">
        <v>27767</v>
      </c>
      <c r="C7723" s="68" t="s">
        <v>14</v>
      </c>
      <c r="D7723" t="str">
        <f t="shared" si="120"/>
        <v>m</v>
      </c>
    </row>
    <row r="7724" spans="1:4">
      <c r="A7724" s="68" t="s">
        <v>7643</v>
      </c>
      <c r="B7724" s="68" t="s">
        <v>27767</v>
      </c>
      <c r="C7724" s="68" t="s">
        <v>14</v>
      </c>
      <c r="D7724" t="str">
        <f t="shared" si="120"/>
        <v>m</v>
      </c>
    </row>
    <row r="7725" spans="1:4">
      <c r="A7725" s="68" t="s">
        <v>7644</v>
      </c>
      <c r="B7725" s="68" t="s">
        <v>27768</v>
      </c>
      <c r="C7725" s="68" t="s">
        <v>14</v>
      </c>
      <c r="D7725" t="str">
        <f t="shared" si="120"/>
        <v>m</v>
      </c>
    </row>
    <row r="7726" spans="1:4">
      <c r="A7726" s="68" t="s">
        <v>7645</v>
      </c>
      <c r="B7726" s="68" t="s">
        <v>27768</v>
      </c>
      <c r="C7726" s="68" t="s">
        <v>14</v>
      </c>
      <c r="D7726" t="str">
        <f t="shared" si="120"/>
        <v>m</v>
      </c>
    </row>
    <row r="7727" spans="1:4">
      <c r="A7727" s="68" t="s">
        <v>7646</v>
      </c>
      <c r="B7727" s="68" t="s">
        <v>27769</v>
      </c>
      <c r="C7727" s="68" t="s">
        <v>14</v>
      </c>
      <c r="D7727" t="str">
        <f t="shared" si="120"/>
        <v>m</v>
      </c>
    </row>
    <row r="7728" spans="1:4">
      <c r="A7728" s="68" t="s">
        <v>7647</v>
      </c>
      <c r="B7728" s="68" t="s">
        <v>27769</v>
      </c>
      <c r="C7728" s="68" t="s">
        <v>14</v>
      </c>
      <c r="D7728" t="str">
        <f t="shared" si="120"/>
        <v>m</v>
      </c>
    </row>
    <row r="7729" spans="1:4">
      <c r="A7729" s="68" t="s">
        <v>7648</v>
      </c>
      <c r="B7729" s="68" t="s">
        <v>27770</v>
      </c>
      <c r="C7729" s="68" t="s">
        <v>14</v>
      </c>
      <c r="D7729" t="str">
        <f t="shared" si="120"/>
        <v>m</v>
      </c>
    </row>
    <row r="7730" spans="1:4">
      <c r="A7730" s="68" t="s">
        <v>7649</v>
      </c>
      <c r="B7730" s="68" t="s">
        <v>27770</v>
      </c>
      <c r="C7730" s="68" t="s">
        <v>14</v>
      </c>
      <c r="D7730" t="str">
        <f t="shared" si="120"/>
        <v>m</v>
      </c>
    </row>
    <row r="7731" spans="1:4">
      <c r="A7731" s="68" t="s">
        <v>7650</v>
      </c>
      <c r="B7731" s="68" t="s">
        <v>27771</v>
      </c>
      <c r="C7731" s="68" t="s">
        <v>14</v>
      </c>
      <c r="D7731" t="str">
        <f t="shared" si="120"/>
        <v>m</v>
      </c>
    </row>
    <row r="7732" spans="1:4">
      <c r="A7732" s="68" t="s">
        <v>7651</v>
      </c>
      <c r="B7732" s="68" t="s">
        <v>27771</v>
      </c>
      <c r="C7732" s="68" t="s">
        <v>14</v>
      </c>
      <c r="D7732" t="str">
        <f t="shared" si="120"/>
        <v>m</v>
      </c>
    </row>
    <row r="7733" spans="1:4">
      <c r="A7733" s="68" t="s">
        <v>7652</v>
      </c>
      <c r="B7733" s="68" t="s">
        <v>27772</v>
      </c>
      <c r="C7733" s="68" t="s">
        <v>14</v>
      </c>
      <c r="D7733" t="str">
        <f t="shared" si="120"/>
        <v>m</v>
      </c>
    </row>
    <row r="7734" spans="1:4">
      <c r="A7734" s="68" t="s">
        <v>7653</v>
      </c>
      <c r="B7734" s="68" t="s">
        <v>27772</v>
      </c>
      <c r="C7734" s="68" t="s">
        <v>14</v>
      </c>
      <c r="D7734" t="str">
        <f t="shared" si="120"/>
        <v>m</v>
      </c>
    </row>
    <row r="7735" spans="1:4">
      <c r="A7735" s="68" t="s">
        <v>7654</v>
      </c>
      <c r="B7735" s="68" t="s">
        <v>27773</v>
      </c>
      <c r="C7735" s="68" t="s">
        <v>14</v>
      </c>
      <c r="D7735" t="str">
        <f t="shared" si="120"/>
        <v>m</v>
      </c>
    </row>
    <row r="7736" spans="1:4">
      <c r="A7736" s="68" t="s">
        <v>7655</v>
      </c>
      <c r="B7736" s="68" t="s">
        <v>27773</v>
      </c>
      <c r="C7736" s="68" t="s">
        <v>14</v>
      </c>
      <c r="D7736" t="str">
        <f t="shared" si="120"/>
        <v>m</v>
      </c>
    </row>
    <row r="7737" spans="1:4">
      <c r="A7737" s="68" t="s">
        <v>7656</v>
      </c>
      <c r="B7737" s="68" t="s">
        <v>27774</v>
      </c>
      <c r="C7737" s="68" t="s">
        <v>14</v>
      </c>
      <c r="D7737" t="str">
        <f t="shared" si="120"/>
        <v>m</v>
      </c>
    </row>
    <row r="7738" spans="1:4">
      <c r="A7738" s="68" t="s">
        <v>7657</v>
      </c>
      <c r="B7738" s="68" t="s">
        <v>27774</v>
      </c>
      <c r="C7738" s="68" t="s">
        <v>14</v>
      </c>
      <c r="D7738" t="str">
        <f t="shared" si="120"/>
        <v>m</v>
      </c>
    </row>
    <row r="7739" spans="1:4">
      <c r="A7739" s="68" t="s">
        <v>7658</v>
      </c>
      <c r="B7739" s="68" t="s">
        <v>27775</v>
      </c>
      <c r="C7739" s="68" t="s">
        <v>14</v>
      </c>
      <c r="D7739" t="str">
        <f t="shared" si="120"/>
        <v>m</v>
      </c>
    </row>
    <row r="7740" spans="1:4">
      <c r="A7740" s="68" t="s">
        <v>7659</v>
      </c>
      <c r="B7740" s="68" t="s">
        <v>27775</v>
      </c>
      <c r="C7740" s="68" t="s">
        <v>14</v>
      </c>
      <c r="D7740" t="str">
        <f t="shared" si="120"/>
        <v>m</v>
      </c>
    </row>
    <row r="7741" spans="1:4">
      <c r="A7741" s="68" t="s">
        <v>7660</v>
      </c>
      <c r="B7741" s="68" t="s">
        <v>27776</v>
      </c>
      <c r="C7741" s="68" t="s">
        <v>14</v>
      </c>
      <c r="D7741" t="str">
        <f t="shared" si="120"/>
        <v>m</v>
      </c>
    </row>
    <row r="7742" spans="1:4">
      <c r="A7742" s="68" t="s">
        <v>7661</v>
      </c>
      <c r="B7742" s="68" t="s">
        <v>27776</v>
      </c>
      <c r="C7742" s="68" t="s">
        <v>14</v>
      </c>
      <c r="D7742" t="str">
        <f t="shared" si="120"/>
        <v>m</v>
      </c>
    </row>
    <row r="7743" spans="1:4">
      <c r="A7743" s="68" t="s">
        <v>7662</v>
      </c>
      <c r="B7743" s="68" t="s">
        <v>27777</v>
      </c>
      <c r="C7743" s="68" t="s">
        <v>14</v>
      </c>
      <c r="D7743" t="str">
        <f t="shared" si="120"/>
        <v>m</v>
      </c>
    </row>
    <row r="7744" spans="1:4">
      <c r="A7744" s="68" t="s">
        <v>7663</v>
      </c>
      <c r="B7744" s="68" t="s">
        <v>27777</v>
      </c>
      <c r="C7744" s="68" t="s">
        <v>14</v>
      </c>
      <c r="D7744" t="str">
        <f t="shared" si="120"/>
        <v>m</v>
      </c>
    </row>
    <row r="7745" spans="1:4">
      <c r="A7745" s="68" t="s">
        <v>7664</v>
      </c>
      <c r="B7745" s="68" t="s">
        <v>27778</v>
      </c>
      <c r="C7745" s="68" t="s">
        <v>14</v>
      </c>
      <c r="D7745" t="str">
        <f t="shared" si="120"/>
        <v>m</v>
      </c>
    </row>
    <row r="7746" spans="1:4">
      <c r="A7746" s="68" t="s">
        <v>7665</v>
      </c>
      <c r="B7746" s="68" t="s">
        <v>27778</v>
      </c>
      <c r="C7746" s="68" t="s">
        <v>14</v>
      </c>
      <c r="D7746" t="str">
        <f t="shared" si="120"/>
        <v>m</v>
      </c>
    </row>
    <row r="7747" spans="1:4">
      <c r="A7747" s="68" t="s">
        <v>7666</v>
      </c>
      <c r="B7747" s="68" t="s">
        <v>27779</v>
      </c>
      <c r="C7747" s="68" t="s">
        <v>14</v>
      </c>
      <c r="D7747" t="str">
        <f t="shared" si="120"/>
        <v>m</v>
      </c>
    </row>
    <row r="7748" spans="1:4">
      <c r="A7748" s="68" t="s">
        <v>7667</v>
      </c>
      <c r="B7748" s="68" t="s">
        <v>27779</v>
      </c>
      <c r="C7748" s="68" t="s">
        <v>14</v>
      </c>
      <c r="D7748" t="str">
        <f t="shared" si="120"/>
        <v>m</v>
      </c>
    </row>
    <row r="7749" spans="1:4">
      <c r="A7749" s="68" t="s">
        <v>7668</v>
      </c>
      <c r="B7749" s="68" t="s">
        <v>27780</v>
      </c>
      <c r="C7749" s="68" t="s">
        <v>14</v>
      </c>
      <c r="D7749" t="str">
        <f t="shared" si="120"/>
        <v>m</v>
      </c>
    </row>
    <row r="7750" spans="1:4">
      <c r="A7750" s="68" t="s">
        <v>7669</v>
      </c>
      <c r="B7750" s="68" t="s">
        <v>27780</v>
      </c>
      <c r="C7750" s="68" t="s">
        <v>14</v>
      </c>
      <c r="D7750" t="str">
        <f t="shared" si="120"/>
        <v>m</v>
      </c>
    </row>
    <row r="7751" spans="1:4">
      <c r="A7751" s="68" t="s">
        <v>7670</v>
      </c>
      <c r="B7751" s="68" t="s">
        <v>27781</v>
      </c>
      <c r="C7751" s="68" t="s">
        <v>14</v>
      </c>
      <c r="D7751" t="str">
        <f t="shared" ref="D7751:D7814" si="121">LOWER(C7751)</f>
        <v>m</v>
      </c>
    </row>
    <row r="7752" spans="1:4">
      <c r="A7752" s="68" t="s">
        <v>7671</v>
      </c>
      <c r="B7752" s="68" t="s">
        <v>27781</v>
      </c>
      <c r="C7752" s="68" t="s">
        <v>14</v>
      </c>
      <c r="D7752" t="str">
        <f t="shared" si="121"/>
        <v>m</v>
      </c>
    </row>
    <row r="7753" spans="1:4">
      <c r="A7753" s="68" t="s">
        <v>7672</v>
      </c>
      <c r="B7753" s="68" t="s">
        <v>27782</v>
      </c>
      <c r="C7753" s="68" t="s">
        <v>14</v>
      </c>
      <c r="D7753" t="str">
        <f t="shared" si="121"/>
        <v>m</v>
      </c>
    </row>
    <row r="7754" spans="1:4">
      <c r="A7754" s="68" t="s">
        <v>7673</v>
      </c>
      <c r="B7754" s="68" t="s">
        <v>27782</v>
      </c>
      <c r="C7754" s="68" t="s">
        <v>14</v>
      </c>
      <c r="D7754" t="str">
        <f t="shared" si="121"/>
        <v>m</v>
      </c>
    </row>
    <row r="7755" spans="1:4">
      <c r="A7755" s="68" t="s">
        <v>7674</v>
      </c>
      <c r="B7755" s="68" t="s">
        <v>27783</v>
      </c>
      <c r="C7755" s="68" t="s">
        <v>14</v>
      </c>
      <c r="D7755" t="str">
        <f t="shared" si="121"/>
        <v>m</v>
      </c>
    </row>
    <row r="7756" spans="1:4">
      <c r="A7756" s="68" t="s">
        <v>7675</v>
      </c>
      <c r="B7756" s="68" t="s">
        <v>27783</v>
      </c>
      <c r="C7756" s="68" t="s">
        <v>14</v>
      </c>
      <c r="D7756" t="str">
        <f t="shared" si="121"/>
        <v>m</v>
      </c>
    </row>
    <row r="7757" spans="1:4">
      <c r="A7757" s="68" t="s">
        <v>7676</v>
      </c>
      <c r="B7757" s="68" t="s">
        <v>27784</v>
      </c>
      <c r="C7757" s="68" t="s">
        <v>14</v>
      </c>
      <c r="D7757" t="str">
        <f t="shared" si="121"/>
        <v>m</v>
      </c>
    </row>
    <row r="7758" spans="1:4">
      <c r="A7758" s="68" t="s">
        <v>7677</v>
      </c>
      <c r="B7758" s="68" t="s">
        <v>27784</v>
      </c>
      <c r="C7758" s="68" t="s">
        <v>14</v>
      </c>
      <c r="D7758" t="str">
        <f t="shared" si="121"/>
        <v>m</v>
      </c>
    </row>
    <row r="7759" spans="1:4">
      <c r="A7759" s="68" t="s">
        <v>7678</v>
      </c>
      <c r="B7759" s="68" t="s">
        <v>27785</v>
      </c>
      <c r="C7759" s="68" t="s">
        <v>14</v>
      </c>
      <c r="D7759" t="str">
        <f t="shared" si="121"/>
        <v>m</v>
      </c>
    </row>
    <row r="7760" spans="1:4">
      <c r="A7760" s="68" t="s">
        <v>7679</v>
      </c>
      <c r="B7760" s="68" t="s">
        <v>27785</v>
      </c>
      <c r="C7760" s="68" t="s">
        <v>14</v>
      </c>
      <c r="D7760" t="str">
        <f t="shared" si="121"/>
        <v>m</v>
      </c>
    </row>
    <row r="7761" spans="1:4">
      <c r="A7761" s="68" t="s">
        <v>7680</v>
      </c>
      <c r="B7761" s="68" t="s">
        <v>27786</v>
      </c>
      <c r="C7761" s="68" t="s">
        <v>14</v>
      </c>
      <c r="D7761" t="str">
        <f t="shared" si="121"/>
        <v>m</v>
      </c>
    </row>
    <row r="7762" spans="1:4">
      <c r="A7762" s="68" t="s">
        <v>7681</v>
      </c>
      <c r="B7762" s="68" t="s">
        <v>27786</v>
      </c>
      <c r="C7762" s="68" t="s">
        <v>14</v>
      </c>
      <c r="D7762" t="str">
        <f t="shared" si="121"/>
        <v>m</v>
      </c>
    </row>
    <row r="7763" spans="1:4">
      <c r="A7763" s="68" t="s">
        <v>7682</v>
      </c>
      <c r="B7763" s="68" t="s">
        <v>27787</v>
      </c>
      <c r="C7763" s="68" t="s">
        <v>14</v>
      </c>
      <c r="D7763" t="str">
        <f t="shared" si="121"/>
        <v>m</v>
      </c>
    </row>
    <row r="7764" spans="1:4">
      <c r="A7764" s="68" t="s">
        <v>7683</v>
      </c>
      <c r="B7764" s="68" t="s">
        <v>27787</v>
      </c>
      <c r="C7764" s="68" t="s">
        <v>14</v>
      </c>
      <c r="D7764" t="str">
        <f t="shared" si="121"/>
        <v>m</v>
      </c>
    </row>
    <row r="7765" spans="1:4">
      <c r="A7765" s="68" t="s">
        <v>7684</v>
      </c>
      <c r="B7765" s="68" t="s">
        <v>27788</v>
      </c>
      <c r="C7765" s="68" t="s">
        <v>14</v>
      </c>
      <c r="D7765" t="str">
        <f t="shared" si="121"/>
        <v>m</v>
      </c>
    </row>
    <row r="7766" spans="1:4">
      <c r="A7766" s="68" t="s">
        <v>7685</v>
      </c>
      <c r="B7766" s="68" t="s">
        <v>27788</v>
      </c>
      <c r="C7766" s="68" t="s">
        <v>14</v>
      </c>
      <c r="D7766" t="str">
        <f t="shared" si="121"/>
        <v>m</v>
      </c>
    </row>
    <row r="7767" spans="1:4">
      <c r="A7767" s="68" t="s">
        <v>7686</v>
      </c>
      <c r="B7767" s="68" t="s">
        <v>27789</v>
      </c>
      <c r="C7767" s="68" t="s">
        <v>14</v>
      </c>
      <c r="D7767" t="str">
        <f t="shared" si="121"/>
        <v>m</v>
      </c>
    </row>
    <row r="7768" spans="1:4">
      <c r="A7768" s="68" t="s">
        <v>7687</v>
      </c>
      <c r="B7768" s="68" t="s">
        <v>27789</v>
      </c>
      <c r="C7768" s="68" t="s">
        <v>14</v>
      </c>
      <c r="D7768" t="str">
        <f t="shared" si="121"/>
        <v>m</v>
      </c>
    </row>
    <row r="7769" spans="1:4">
      <c r="A7769" s="68" t="s">
        <v>7688</v>
      </c>
      <c r="B7769" s="68" t="s">
        <v>27790</v>
      </c>
      <c r="C7769" s="68" t="s">
        <v>14</v>
      </c>
      <c r="D7769" t="str">
        <f t="shared" si="121"/>
        <v>m</v>
      </c>
    </row>
    <row r="7770" spans="1:4">
      <c r="A7770" s="68" t="s">
        <v>7689</v>
      </c>
      <c r="B7770" s="68" t="s">
        <v>27790</v>
      </c>
      <c r="C7770" s="68" t="s">
        <v>14</v>
      </c>
      <c r="D7770" t="str">
        <f t="shared" si="121"/>
        <v>m</v>
      </c>
    </row>
    <row r="7771" spans="1:4">
      <c r="A7771" s="68" t="s">
        <v>7690</v>
      </c>
      <c r="B7771" s="68" t="s">
        <v>27791</v>
      </c>
      <c r="C7771" s="68" t="s">
        <v>14</v>
      </c>
      <c r="D7771" t="str">
        <f t="shared" si="121"/>
        <v>m</v>
      </c>
    </row>
    <row r="7772" spans="1:4">
      <c r="A7772" s="68" t="s">
        <v>7691</v>
      </c>
      <c r="B7772" s="68" t="s">
        <v>27791</v>
      </c>
      <c r="C7772" s="68" t="s">
        <v>14</v>
      </c>
      <c r="D7772" t="str">
        <f t="shared" si="121"/>
        <v>m</v>
      </c>
    </row>
    <row r="7773" spans="1:4">
      <c r="A7773" s="68" t="s">
        <v>7692</v>
      </c>
      <c r="B7773" s="68" t="s">
        <v>27792</v>
      </c>
      <c r="C7773" s="68" t="s">
        <v>14</v>
      </c>
      <c r="D7773" t="str">
        <f t="shared" si="121"/>
        <v>m</v>
      </c>
    </row>
    <row r="7774" spans="1:4">
      <c r="A7774" s="68" t="s">
        <v>7693</v>
      </c>
      <c r="B7774" s="68" t="s">
        <v>27792</v>
      </c>
      <c r="C7774" s="68" t="s">
        <v>14</v>
      </c>
      <c r="D7774" t="str">
        <f t="shared" si="121"/>
        <v>m</v>
      </c>
    </row>
    <row r="7775" spans="1:4">
      <c r="A7775" s="68" t="s">
        <v>7694</v>
      </c>
      <c r="B7775" s="68" t="s">
        <v>27793</v>
      </c>
      <c r="C7775" s="68" t="s">
        <v>14</v>
      </c>
      <c r="D7775" t="str">
        <f t="shared" si="121"/>
        <v>m</v>
      </c>
    </row>
    <row r="7776" spans="1:4">
      <c r="A7776" s="68" t="s">
        <v>7695</v>
      </c>
      <c r="B7776" s="68" t="s">
        <v>27793</v>
      </c>
      <c r="C7776" s="68" t="s">
        <v>14</v>
      </c>
      <c r="D7776" t="str">
        <f t="shared" si="121"/>
        <v>m</v>
      </c>
    </row>
    <row r="7777" spans="1:4">
      <c r="A7777" s="68" t="s">
        <v>7696</v>
      </c>
      <c r="B7777" s="68" t="s">
        <v>27794</v>
      </c>
      <c r="C7777" s="68" t="s">
        <v>14</v>
      </c>
      <c r="D7777" t="str">
        <f t="shared" si="121"/>
        <v>m</v>
      </c>
    </row>
    <row r="7778" spans="1:4">
      <c r="A7778" s="68" t="s">
        <v>7697</v>
      </c>
      <c r="B7778" s="68" t="s">
        <v>27794</v>
      </c>
      <c r="C7778" s="68" t="s">
        <v>14</v>
      </c>
      <c r="D7778" t="str">
        <f t="shared" si="121"/>
        <v>m</v>
      </c>
    </row>
    <row r="7779" spans="1:4">
      <c r="A7779" s="68" t="s">
        <v>7698</v>
      </c>
      <c r="B7779" s="68" t="s">
        <v>27795</v>
      </c>
      <c r="C7779" s="68" t="s">
        <v>14</v>
      </c>
      <c r="D7779" t="str">
        <f t="shared" si="121"/>
        <v>m</v>
      </c>
    </row>
    <row r="7780" spans="1:4">
      <c r="A7780" s="68" t="s">
        <v>7699</v>
      </c>
      <c r="B7780" s="68" t="s">
        <v>27795</v>
      </c>
      <c r="C7780" s="68" t="s">
        <v>14</v>
      </c>
      <c r="D7780" t="str">
        <f t="shared" si="121"/>
        <v>m</v>
      </c>
    </row>
    <row r="7781" spans="1:4">
      <c r="A7781" s="68" t="s">
        <v>7700</v>
      </c>
      <c r="B7781" s="68" t="s">
        <v>27796</v>
      </c>
      <c r="C7781" s="68" t="s">
        <v>14</v>
      </c>
      <c r="D7781" t="str">
        <f t="shared" si="121"/>
        <v>m</v>
      </c>
    </row>
    <row r="7782" spans="1:4">
      <c r="A7782" s="68" t="s">
        <v>7701</v>
      </c>
      <c r="B7782" s="68" t="s">
        <v>27796</v>
      </c>
      <c r="C7782" s="68" t="s">
        <v>14</v>
      </c>
      <c r="D7782" t="str">
        <f t="shared" si="121"/>
        <v>m</v>
      </c>
    </row>
    <row r="7783" spans="1:4">
      <c r="A7783" s="68" t="s">
        <v>7702</v>
      </c>
      <c r="B7783" s="68" t="s">
        <v>27797</v>
      </c>
      <c r="C7783" s="68" t="s">
        <v>14</v>
      </c>
      <c r="D7783" t="str">
        <f t="shared" si="121"/>
        <v>m</v>
      </c>
    </row>
    <row r="7784" spans="1:4">
      <c r="A7784" s="68" t="s">
        <v>7703</v>
      </c>
      <c r="B7784" s="68" t="s">
        <v>27797</v>
      </c>
      <c r="C7784" s="68" t="s">
        <v>14</v>
      </c>
      <c r="D7784" t="str">
        <f t="shared" si="121"/>
        <v>m</v>
      </c>
    </row>
    <row r="7785" spans="1:4">
      <c r="A7785" s="68" t="s">
        <v>7704</v>
      </c>
      <c r="B7785" s="68" t="s">
        <v>27798</v>
      </c>
      <c r="C7785" s="68" t="s">
        <v>14</v>
      </c>
      <c r="D7785" t="str">
        <f t="shared" si="121"/>
        <v>m</v>
      </c>
    </row>
    <row r="7786" spans="1:4">
      <c r="A7786" s="68" t="s">
        <v>7705</v>
      </c>
      <c r="B7786" s="68" t="s">
        <v>27798</v>
      </c>
      <c r="C7786" s="68" t="s">
        <v>14</v>
      </c>
      <c r="D7786" t="str">
        <f t="shared" si="121"/>
        <v>m</v>
      </c>
    </row>
    <row r="7787" spans="1:4">
      <c r="A7787" s="68" t="s">
        <v>7706</v>
      </c>
      <c r="B7787" s="68" t="s">
        <v>27799</v>
      </c>
      <c r="C7787" s="68" t="s">
        <v>14</v>
      </c>
      <c r="D7787" t="str">
        <f t="shared" si="121"/>
        <v>m</v>
      </c>
    </row>
    <row r="7788" spans="1:4">
      <c r="A7788" s="68" t="s">
        <v>7707</v>
      </c>
      <c r="B7788" s="68" t="s">
        <v>27799</v>
      </c>
      <c r="C7788" s="68" t="s">
        <v>14</v>
      </c>
      <c r="D7788" t="str">
        <f t="shared" si="121"/>
        <v>m</v>
      </c>
    </row>
    <row r="7789" spans="1:4">
      <c r="A7789" s="68" t="s">
        <v>7708</v>
      </c>
      <c r="B7789" s="68" t="s">
        <v>27800</v>
      </c>
      <c r="C7789" s="68" t="s">
        <v>14</v>
      </c>
      <c r="D7789" t="str">
        <f t="shared" si="121"/>
        <v>m</v>
      </c>
    </row>
    <row r="7790" spans="1:4">
      <c r="A7790" s="68" t="s">
        <v>7709</v>
      </c>
      <c r="B7790" s="68" t="s">
        <v>27800</v>
      </c>
      <c r="C7790" s="68" t="s">
        <v>14</v>
      </c>
      <c r="D7790" t="str">
        <f t="shared" si="121"/>
        <v>m</v>
      </c>
    </row>
    <row r="7791" spans="1:4">
      <c r="A7791" s="68" t="s">
        <v>7710</v>
      </c>
      <c r="B7791" s="68" t="s">
        <v>27801</v>
      </c>
      <c r="C7791" s="68" t="s">
        <v>14</v>
      </c>
      <c r="D7791" t="str">
        <f t="shared" si="121"/>
        <v>m</v>
      </c>
    </row>
    <row r="7792" spans="1:4">
      <c r="A7792" s="68" t="s">
        <v>7711</v>
      </c>
      <c r="B7792" s="68" t="s">
        <v>27801</v>
      </c>
      <c r="C7792" s="68" t="s">
        <v>14</v>
      </c>
      <c r="D7792" t="str">
        <f t="shared" si="121"/>
        <v>m</v>
      </c>
    </row>
    <row r="7793" spans="1:4">
      <c r="A7793" s="68" t="s">
        <v>7712</v>
      </c>
      <c r="B7793" s="68" t="s">
        <v>27802</v>
      </c>
      <c r="C7793" s="68" t="s">
        <v>14</v>
      </c>
      <c r="D7793" t="str">
        <f t="shared" si="121"/>
        <v>m</v>
      </c>
    </row>
    <row r="7794" spans="1:4">
      <c r="A7794" s="68" t="s">
        <v>7713</v>
      </c>
      <c r="B7794" s="68" t="s">
        <v>27802</v>
      </c>
      <c r="C7794" s="68" t="s">
        <v>14</v>
      </c>
      <c r="D7794" t="str">
        <f t="shared" si="121"/>
        <v>m</v>
      </c>
    </row>
    <row r="7795" spans="1:4">
      <c r="A7795" s="68" t="s">
        <v>7714</v>
      </c>
      <c r="B7795" s="68" t="s">
        <v>27803</v>
      </c>
      <c r="C7795" s="68" t="s">
        <v>14</v>
      </c>
      <c r="D7795" t="str">
        <f t="shared" si="121"/>
        <v>m</v>
      </c>
    </row>
    <row r="7796" spans="1:4">
      <c r="A7796" s="68" t="s">
        <v>7715</v>
      </c>
      <c r="B7796" s="68" t="s">
        <v>27803</v>
      </c>
      <c r="C7796" s="68" t="s">
        <v>14</v>
      </c>
      <c r="D7796" t="str">
        <f t="shared" si="121"/>
        <v>m</v>
      </c>
    </row>
    <row r="7797" spans="1:4">
      <c r="A7797" s="68" t="s">
        <v>7716</v>
      </c>
      <c r="B7797" s="68" t="s">
        <v>27804</v>
      </c>
      <c r="C7797" s="68" t="s">
        <v>14</v>
      </c>
      <c r="D7797" t="str">
        <f t="shared" si="121"/>
        <v>m</v>
      </c>
    </row>
    <row r="7798" spans="1:4">
      <c r="A7798" s="68" t="s">
        <v>7717</v>
      </c>
      <c r="B7798" s="68" t="s">
        <v>27804</v>
      </c>
      <c r="C7798" s="68" t="s">
        <v>14</v>
      </c>
      <c r="D7798" t="str">
        <f t="shared" si="121"/>
        <v>m</v>
      </c>
    </row>
    <row r="7799" spans="1:4">
      <c r="A7799" s="68" t="s">
        <v>7718</v>
      </c>
      <c r="B7799" s="68" t="s">
        <v>27805</v>
      </c>
      <c r="C7799" s="68" t="s">
        <v>14</v>
      </c>
      <c r="D7799" t="str">
        <f t="shared" si="121"/>
        <v>m</v>
      </c>
    </row>
    <row r="7800" spans="1:4">
      <c r="A7800" s="68" t="s">
        <v>7719</v>
      </c>
      <c r="B7800" s="68" t="s">
        <v>27805</v>
      </c>
      <c r="C7800" s="68" t="s">
        <v>14</v>
      </c>
      <c r="D7800" t="str">
        <f t="shared" si="121"/>
        <v>m</v>
      </c>
    </row>
    <row r="7801" spans="1:4">
      <c r="A7801" s="68" t="s">
        <v>7720</v>
      </c>
      <c r="B7801" s="68" t="s">
        <v>27806</v>
      </c>
      <c r="C7801" s="68" t="s">
        <v>14</v>
      </c>
      <c r="D7801" t="str">
        <f t="shared" si="121"/>
        <v>m</v>
      </c>
    </row>
    <row r="7802" spans="1:4">
      <c r="A7802" s="68" t="s">
        <v>7721</v>
      </c>
      <c r="B7802" s="68" t="s">
        <v>27806</v>
      </c>
      <c r="C7802" s="68" t="s">
        <v>14</v>
      </c>
      <c r="D7802" t="str">
        <f t="shared" si="121"/>
        <v>m</v>
      </c>
    </row>
    <row r="7803" spans="1:4">
      <c r="A7803" s="68" t="s">
        <v>7722</v>
      </c>
      <c r="B7803" s="68" t="s">
        <v>27807</v>
      </c>
      <c r="C7803" s="68" t="s">
        <v>14</v>
      </c>
      <c r="D7803" t="str">
        <f t="shared" si="121"/>
        <v>m</v>
      </c>
    </row>
    <row r="7804" spans="1:4">
      <c r="A7804" s="68" t="s">
        <v>7723</v>
      </c>
      <c r="B7804" s="68" t="s">
        <v>27807</v>
      </c>
      <c r="C7804" s="68" t="s">
        <v>14</v>
      </c>
      <c r="D7804" t="str">
        <f t="shared" si="121"/>
        <v>m</v>
      </c>
    </row>
    <row r="7805" spans="1:4">
      <c r="A7805" s="68" t="s">
        <v>7724</v>
      </c>
      <c r="B7805" s="68" t="s">
        <v>27808</v>
      </c>
      <c r="C7805" s="68" t="s">
        <v>14</v>
      </c>
      <c r="D7805" t="str">
        <f t="shared" si="121"/>
        <v>m</v>
      </c>
    </row>
    <row r="7806" spans="1:4">
      <c r="A7806" s="68" t="s">
        <v>7725</v>
      </c>
      <c r="B7806" s="68" t="s">
        <v>27808</v>
      </c>
      <c r="C7806" s="68" t="s">
        <v>14</v>
      </c>
      <c r="D7806" t="str">
        <f t="shared" si="121"/>
        <v>m</v>
      </c>
    </row>
    <row r="7807" spans="1:4">
      <c r="A7807" s="68" t="s">
        <v>7726</v>
      </c>
      <c r="B7807" s="68" t="s">
        <v>27809</v>
      </c>
      <c r="C7807" s="68" t="s">
        <v>14</v>
      </c>
      <c r="D7807" t="str">
        <f t="shared" si="121"/>
        <v>m</v>
      </c>
    </row>
    <row r="7808" spans="1:4">
      <c r="A7808" s="68" t="s">
        <v>7727</v>
      </c>
      <c r="B7808" s="68" t="s">
        <v>27809</v>
      </c>
      <c r="C7808" s="68" t="s">
        <v>14</v>
      </c>
      <c r="D7808" t="str">
        <f t="shared" si="121"/>
        <v>m</v>
      </c>
    </row>
    <row r="7809" spans="1:4">
      <c r="A7809" s="68" t="s">
        <v>7728</v>
      </c>
      <c r="B7809" s="68" t="s">
        <v>27810</v>
      </c>
      <c r="C7809" s="68" t="s">
        <v>14</v>
      </c>
      <c r="D7809" t="str">
        <f t="shared" si="121"/>
        <v>m</v>
      </c>
    </row>
    <row r="7810" spans="1:4">
      <c r="A7810" s="68" t="s">
        <v>7729</v>
      </c>
      <c r="B7810" s="68" t="s">
        <v>27810</v>
      </c>
      <c r="C7810" s="68" t="s">
        <v>14</v>
      </c>
      <c r="D7810" t="str">
        <f t="shared" si="121"/>
        <v>m</v>
      </c>
    </row>
    <row r="7811" spans="1:4">
      <c r="A7811" s="68" t="s">
        <v>7730</v>
      </c>
      <c r="B7811" s="68" t="s">
        <v>27811</v>
      </c>
      <c r="C7811" s="68" t="s">
        <v>14</v>
      </c>
      <c r="D7811" t="str">
        <f t="shared" si="121"/>
        <v>m</v>
      </c>
    </row>
    <row r="7812" spans="1:4">
      <c r="A7812" s="68" t="s">
        <v>7731</v>
      </c>
      <c r="B7812" s="68" t="s">
        <v>27811</v>
      </c>
      <c r="C7812" s="68" t="s">
        <v>14</v>
      </c>
      <c r="D7812" t="str">
        <f t="shared" si="121"/>
        <v>m</v>
      </c>
    </row>
    <row r="7813" spans="1:4">
      <c r="A7813" s="68" t="s">
        <v>7732</v>
      </c>
      <c r="B7813" s="68" t="s">
        <v>27812</v>
      </c>
      <c r="C7813" s="68" t="s">
        <v>14</v>
      </c>
      <c r="D7813" t="str">
        <f t="shared" si="121"/>
        <v>m</v>
      </c>
    </row>
    <row r="7814" spans="1:4">
      <c r="A7814" s="68" t="s">
        <v>7733</v>
      </c>
      <c r="B7814" s="68" t="s">
        <v>27812</v>
      </c>
      <c r="C7814" s="68" t="s">
        <v>14</v>
      </c>
      <c r="D7814" t="str">
        <f t="shared" si="121"/>
        <v>m</v>
      </c>
    </row>
    <row r="7815" spans="1:4">
      <c r="A7815" s="68" t="s">
        <v>7734</v>
      </c>
      <c r="B7815" s="68" t="s">
        <v>27813</v>
      </c>
      <c r="C7815" s="68" t="s">
        <v>14</v>
      </c>
      <c r="D7815" t="str">
        <f t="shared" ref="D7815:D7878" si="122">LOWER(C7815)</f>
        <v>m</v>
      </c>
    </row>
    <row r="7816" spans="1:4">
      <c r="A7816" s="68" t="s">
        <v>7735</v>
      </c>
      <c r="B7816" s="68" t="s">
        <v>27813</v>
      </c>
      <c r="C7816" s="68" t="s">
        <v>14</v>
      </c>
      <c r="D7816" t="str">
        <f t="shared" si="122"/>
        <v>m</v>
      </c>
    </row>
    <row r="7817" spans="1:4">
      <c r="A7817" s="68" t="s">
        <v>7736</v>
      </c>
      <c r="B7817" s="68" t="s">
        <v>27814</v>
      </c>
      <c r="C7817" s="68" t="s">
        <v>14</v>
      </c>
      <c r="D7817" t="str">
        <f t="shared" si="122"/>
        <v>m</v>
      </c>
    </row>
    <row r="7818" spans="1:4">
      <c r="A7818" s="68" t="s">
        <v>7737</v>
      </c>
      <c r="B7818" s="68" t="s">
        <v>27814</v>
      </c>
      <c r="C7818" s="68" t="s">
        <v>14</v>
      </c>
      <c r="D7818" t="str">
        <f t="shared" si="122"/>
        <v>m</v>
      </c>
    </row>
    <row r="7819" spans="1:4">
      <c r="A7819" s="68" t="s">
        <v>7738</v>
      </c>
      <c r="B7819" s="68" t="s">
        <v>27815</v>
      </c>
      <c r="C7819" s="68" t="s">
        <v>14</v>
      </c>
      <c r="D7819" t="str">
        <f t="shared" si="122"/>
        <v>m</v>
      </c>
    </row>
    <row r="7820" spans="1:4">
      <c r="A7820" s="68" t="s">
        <v>7739</v>
      </c>
      <c r="B7820" s="68" t="s">
        <v>27815</v>
      </c>
      <c r="C7820" s="68" t="s">
        <v>14</v>
      </c>
      <c r="D7820" t="str">
        <f t="shared" si="122"/>
        <v>m</v>
      </c>
    </row>
    <row r="7821" spans="1:4">
      <c r="A7821" s="68" t="s">
        <v>7740</v>
      </c>
      <c r="B7821" s="68" t="s">
        <v>27816</v>
      </c>
      <c r="C7821" s="68" t="s">
        <v>14</v>
      </c>
      <c r="D7821" t="str">
        <f t="shared" si="122"/>
        <v>m</v>
      </c>
    </row>
    <row r="7822" spans="1:4">
      <c r="A7822" s="68" t="s">
        <v>7741</v>
      </c>
      <c r="B7822" s="68" t="s">
        <v>27816</v>
      </c>
      <c r="C7822" s="68" t="s">
        <v>14</v>
      </c>
      <c r="D7822" t="str">
        <f t="shared" si="122"/>
        <v>m</v>
      </c>
    </row>
    <row r="7823" spans="1:4">
      <c r="A7823" s="68" t="s">
        <v>7742</v>
      </c>
      <c r="B7823" s="68" t="s">
        <v>27817</v>
      </c>
      <c r="C7823" s="68" t="s">
        <v>14</v>
      </c>
      <c r="D7823" t="str">
        <f t="shared" si="122"/>
        <v>m</v>
      </c>
    </row>
    <row r="7824" spans="1:4">
      <c r="A7824" s="68" t="s">
        <v>7743</v>
      </c>
      <c r="B7824" s="68" t="s">
        <v>27817</v>
      </c>
      <c r="C7824" s="68" t="s">
        <v>14</v>
      </c>
      <c r="D7824" t="str">
        <f t="shared" si="122"/>
        <v>m</v>
      </c>
    </row>
    <row r="7825" spans="1:4">
      <c r="A7825" s="68" t="s">
        <v>7744</v>
      </c>
      <c r="B7825" s="68" t="s">
        <v>27818</v>
      </c>
      <c r="C7825" s="68" t="s">
        <v>14</v>
      </c>
      <c r="D7825" t="str">
        <f t="shared" si="122"/>
        <v>m</v>
      </c>
    </row>
    <row r="7826" spans="1:4">
      <c r="A7826" s="68" t="s">
        <v>7745</v>
      </c>
      <c r="B7826" s="68" t="s">
        <v>27818</v>
      </c>
      <c r="C7826" s="68" t="s">
        <v>14</v>
      </c>
      <c r="D7826" t="str">
        <f t="shared" si="122"/>
        <v>m</v>
      </c>
    </row>
    <row r="7827" spans="1:4">
      <c r="A7827" s="68" t="s">
        <v>7746</v>
      </c>
      <c r="B7827" s="68" t="s">
        <v>27819</v>
      </c>
      <c r="C7827" s="68" t="s">
        <v>14</v>
      </c>
      <c r="D7827" t="str">
        <f t="shared" si="122"/>
        <v>m</v>
      </c>
    </row>
    <row r="7828" spans="1:4">
      <c r="A7828" s="68" t="s">
        <v>7747</v>
      </c>
      <c r="B7828" s="68" t="s">
        <v>27819</v>
      </c>
      <c r="C7828" s="68" t="s">
        <v>14</v>
      </c>
      <c r="D7828" t="str">
        <f t="shared" si="122"/>
        <v>m</v>
      </c>
    </row>
    <row r="7829" spans="1:4">
      <c r="A7829" s="68" t="s">
        <v>7748</v>
      </c>
      <c r="B7829" s="68" t="s">
        <v>27820</v>
      </c>
      <c r="C7829" s="68" t="s">
        <v>14</v>
      </c>
      <c r="D7829" t="str">
        <f t="shared" si="122"/>
        <v>m</v>
      </c>
    </row>
    <row r="7830" spans="1:4">
      <c r="A7830" s="68" t="s">
        <v>7749</v>
      </c>
      <c r="B7830" s="68" t="s">
        <v>27820</v>
      </c>
      <c r="C7830" s="68" t="s">
        <v>14</v>
      </c>
      <c r="D7830" t="str">
        <f t="shared" si="122"/>
        <v>m</v>
      </c>
    </row>
    <row r="7831" spans="1:4">
      <c r="A7831" s="68" t="s">
        <v>7750</v>
      </c>
      <c r="B7831" s="68" t="s">
        <v>27821</v>
      </c>
      <c r="C7831" s="68" t="s">
        <v>14</v>
      </c>
      <c r="D7831" t="str">
        <f t="shared" si="122"/>
        <v>m</v>
      </c>
    </row>
    <row r="7832" spans="1:4">
      <c r="A7832" s="68" t="s">
        <v>7751</v>
      </c>
      <c r="B7832" s="68" t="s">
        <v>27821</v>
      </c>
      <c r="C7832" s="68" t="s">
        <v>14</v>
      </c>
      <c r="D7832" t="str">
        <f t="shared" si="122"/>
        <v>m</v>
      </c>
    </row>
    <row r="7833" spans="1:4">
      <c r="A7833" s="68" t="s">
        <v>7752</v>
      </c>
      <c r="B7833" s="68" t="s">
        <v>27822</v>
      </c>
      <c r="C7833" s="68" t="s">
        <v>14</v>
      </c>
      <c r="D7833" t="str">
        <f t="shared" si="122"/>
        <v>m</v>
      </c>
    </row>
    <row r="7834" spans="1:4">
      <c r="A7834" s="68" t="s">
        <v>7753</v>
      </c>
      <c r="B7834" s="68" t="s">
        <v>27822</v>
      </c>
      <c r="C7834" s="68" t="s">
        <v>14</v>
      </c>
      <c r="D7834" t="str">
        <f t="shared" si="122"/>
        <v>m</v>
      </c>
    </row>
    <row r="7835" spans="1:4">
      <c r="A7835" s="68" t="s">
        <v>7754</v>
      </c>
      <c r="B7835" s="68" t="s">
        <v>27823</v>
      </c>
      <c r="C7835" s="68" t="s">
        <v>14</v>
      </c>
      <c r="D7835" t="str">
        <f t="shared" si="122"/>
        <v>m</v>
      </c>
    </row>
    <row r="7836" spans="1:4">
      <c r="A7836" s="68" t="s">
        <v>7755</v>
      </c>
      <c r="B7836" s="68" t="s">
        <v>27823</v>
      </c>
      <c r="C7836" s="68" t="s">
        <v>14</v>
      </c>
      <c r="D7836" t="str">
        <f t="shared" si="122"/>
        <v>m</v>
      </c>
    </row>
    <row r="7837" spans="1:4">
      <c r="A7837" s="68" t="s">
        <v>7756</v>
      </c>
      <c r="B7837" s="68" t="s">
        <v>27824</v>
      </c>
      <c r="C7837" s="68" t="s">
        <v>14</v>
      </c>
      <c r="D7837" t="str">
        <f t="shared" si="122"/>
        <v>m</v>
      </c>
    </row>
    <row r="7838" spans="1:4">
      <c r="A7838" s="68" t="s">
        <v>7757</v>
      </c>
      <c r="B7838" s="68" t="s">
        <v>27824</v>
      </c>
      <c r="C7838" s="68" t="s">
        <v>14</v>
      </c>
      <c r="D7838" t="str">
        <f t="shared" si="122"/>
        <v>m</v>
      </c>
    </row>
    <row r="7839" spans="1:4">
      <c r="A7839" s="68" t="s">
        <v>7758</v>
      </c>
      <c r="B7839" s="68" t="s">
        <v>27825</v>
      </c>
      <c r="C7839" s="68" t="s">
        <v>14</v>
      </c>
      <c r="D7839" t="str">
        <f t="shared" si="122"/>
        <v>m</v>
      </c>
    </row>
    <row r="7840" spans="1:4">
      <c r="A7840" s="68" t="s">
        <v>7759</v>
      </c>
      <c r="B7840" s="68" t="s">
        <v>27825</v>
      </c>
      <c r="C7840" s="68" t="s">
        <v>14</v>
      </c>
      <c r="D7840" t="str">
        <f t="shared" si="122"/>
        <v>m</v>
      </c>
    </row>
    <row r="7841" spans="1:4">
      <c r="A7841" s="68" t="s">
        <v>7760</v>
      </c>
      <c r="B7841" s="68" t="s">
        <v>27826</v>
      </c>
      <c r="C7841" s="68" t="s">
        <v>14</v>
      </c>
      <c r="D7841" t="str">
        <f t="shared" si="122"/>
        <v>m</v>
      </c>
    </row>
    <row r="7842" spans="1:4">
      <c r="A7842" s="68" t="s">
        <v>7761</v>
      </c>
      <c r="B7842" s="68" t="s">
        <v>27826</v>
      </c>
      <c r="C7842" s="68" t="s">
        <v>14</v>
      </c>
      <c r="D7842" t="str">
        <f t="shared" si="122"/>
        <v>m</v>
      </c>
    </row>
    <row r="7843" spans="1:4">
      <c r="A7843" s="68" t="s">
        <v>7762</v>
      </c>
      <c r="B7843" s="68" t="s">
        <v>27827</v>
      </c>
      <c r="C7843" s="68" t="s">
        <v>14</v>
      </c>
      <c r="D7843" t="str">
        <f t="shared" si="122"/>
        <v>m</v>
      </c>
    </row>
    <row r="7844" spans="1:4">
      <c r="A7844" s="68" t="s">
        <v>7763</v>
      </c>
      <c r="B7844" s="68" t="s">
        <v>27827</v>
      </c>
      <c r="C7844" s="68" t="s">
        <v>14</v>
      </c>
      <c r="D7844" t="str">
        <f t="shared" si="122"/>
        <v>m</v>
      </c>
    </row>
    <row r="7845" spans="1:4">
      <c r="A7845" s="68" t="s">
        <v>7764</v>
      </c>
      <c r="B7845" s="68" t="s">
        <v>27828</v>
      </c>
      <c r="C7845" s="68" t="s">
        <v>14</v>
      </c>
      <c r="D7845" t="str">
        <f t="shared" si="122"/>
        <v>m</v>
      </c>
    </row>
    <row r="7846" spans="1:4">
      <c r="A7846" s="68" t="s">
        <v>7765</v>
      </c>
      <c r="B7846" s="68" t="s">
        <v>27828</v>
      </c>
      <c r="C7846" s="68" t="s">
        <v>14</v>
      </c>
      <c r="D7846" t="str">
        <f t="shared" si="122"/>
        <v>m</v>
      </c>
    </row>
    <row r="7847" spans="1:4">
      <c r="A7847" s="68" t="s">
        <v>7766</v>
      </c>
      <c r="B7847" s="68" t="s">
        <v>27829</v>
      </c>
      <c r="C7847" s="68" t="s">
        <v>14</v>
      </c>
      <c r="D7847" t="str">
        <f t="shared" si="122"/>
        <v>m</v>
      </c>
    </row>
    <row r="7848" spans="1:4">
      <c r="A7848" s="68" t="s">
        <v>7767</v>
      </c>
      <c r="B7848" s="68" t="s">
        <v>27829</v>
      </c>
      <c r="C7848" s="68" t="s">
        <v>14</v>
      </c>
      <c r="D7848" t="str">
        <f t="shared" si="122"/>
        <v>m</v>
      </c>
    </row>
    <row r="7849" spans="1:4">
      <c r="A7849" s="68" t="s">
        <v>7768</v>
      </c>
      <c r="B7849" s="68" t="s">
        <v>27830</v>
      </c>
      <c r="C7849" s="68" t="s">
        <v>14</v>
      </c>
      <c r="D7849" t="str">
        <f t="shared" si="122"/>
        <v>m</v>
      </c>
    </row>
    <row r="7850" spans="1:4">
      <c r="A7850" s="68" t="s">
        <v>7769</v>
      </c>
      <c r="B7850" s="68" t="s">
        <v>27830</v>
      </c>
      <c r="C7850" s="68" t="s">
        <v>14</v>
      </c>
      <c r="D7850" t="str">
        <f t="shared" si="122"/>
        <v>m</v>
      </c>
    </row>
    <row r="7851" spans="1:4">
      <c r="A7851" s="68" t="s">
        <v>7770</v>
      </c>
      <c r="B7851" s="68" t="s">
        <v>27831</v>
      </c>
      <c r="C7851" s="68" t="s">
        <v>14</v>
      </c>
      <c r="D7851" t="str">
        <f t="shared" si="122"/>
        <v>m</v>
      </c>
    </row>
    <row r="7852" spans="1:4">
      <c r="A7852" s="68" t="s">
        <v>7771</v>
      </c>
      <c r="B7852" s="68" t="s">
        <v>27831</v>
      </c>
      <c r="C7852" s="68" t="s">
        <v>14</v>
      </c>
      <c r="D7852" t="str">
        <f t="shared" si="122"/>
        <v>m</v>
      </c>
    </row>
    <row r="7853" spans="1:4">
      <c r="A7853" s="68" t="s">
        <v>7772</v>
      </c>
      <c r="B7853" s="68" t="s">
        <v>27832</v>
      </c>
      <c r="C7853" s="68" t="s">
        <v>14</v>
      </c>
      <c r="D7853" t="str">
        <f t="shared" si="122"/>
        <v>m</v>
      </c>
    </row>
    <row r="7854" spans="1:4">
      <c r="A7854" s="68" t="s">
        <v>7773</v>
      </c>
      <c r="B7854" s="68" t="s">
        <v>27832</v>
      </c>
      <c r="C7854" s="68" t="s">
        <v>14</v>
      </c>
      <c r="D7854" t="str">
        <f t="shared" si="122"/>
        <v>m</v>
      </c>
    </row>
    <row r="7855" spans="1:4">
      <c r="A7855" s="68" t="s">
        <v>7774</v>
      </c>
      <c r="B7855" s="68" t="s">
        <v>27833</v>
      </c>
      <c r="C7855" s="68" t="s">
        <v>14</v>
      </c>
      <c r="D7855" t="str">
        <f t="shared" si="122"/>
        <v>m</v>
      </c>
    </row>
    <row r="7856" spans="1:4">
      <c r="A7856" s="68" t="s">
        <v>7775</v>
      </c>
      <c r="B7856" s="68" t="s">
        <v>27833</v>
      </c>
      <c r="C7856" s="68" t="s">
        <v>14</v>
      </c>
      <c r="D7856" t="str">
        <f t="shared" si="122"/>
        <v>m</v>
      </c>
    </row>
    <row r="7857" spans="1:4">
      <c r="A7857" s="68" t="s">
        <v>7776</v>
      </c>
      <c r="B7857" s="68" t="s">
        <v>27834</v>
      </c>
      <c r="C7857" s="68" t="s">
        <v>14</v>
      </c>
      <c r="D7857" t="str">
        <f t="shared" si="122"/>
        <v>m</v>
      </c>
    </row>
    <row r="7858" spans="1:4">
      <c r="A7858" s="68" t="s">
        <v>7777</v>
      </c>
      <c r="B7858" s="68" t="s">
        <v>27834</v>
      </c>
      <c r="C7858" s="68" t="s">
        <v>14</v>
      </c>
      <c r="D7858" t="str">
        <f t="shared" si="122"/>
        <v>m</v>
      </c>
    </row>
    <row r="7859" spans="1:4">
      <c r="A7859" s="68" t="s">
        <v>7778</v>
      </c>
      <c r="B7859" s="68" t="s">
        <v>27835</v>
      </c>
      <c r="C7859" s="68" t="s">
        <v>14</v>
      </c>
      <c r="D7859" t="str">
        <f t="shared" si="122"/>
        <v>m</v>
      </c>
    </row>
    <row r="7860" spans="1:4">
      <c r="A7860" s="68" t="s">
        <v>7779</v>
      </c>
      <c r="B7860" s="68" t="s">
        <v>27835</v>
      </c>
      <c r="C7860" s="68" t="s">
        <v>14</v>
      </c>
      <c r="D7860" t="str">
        <f t="shared" si="122"/>
        <v>m</v>
      </c>
    </row>
    <row r="7861" spans="1:4">
      <c r="A7861" s="68" t="s">
        <v>7780</v>
      </c>
      <c r="B7861" s="68" t="s">
        <v>27836</v>
      </c>
      <c r="C7861" s="68" t="s">
        <v>14</v>
      </c>
      <c r="D7861" t="str">
        <f t="shared" si="122"/>
        <v>m</v>
      </c>
    </row>
    <row r="7862" spans="1:4">
      <c r="A7862" s="68" t="s">
        <v>7781</v>
      </c>
      <c r="B7862" s="68" t="s">
        <v>27836</v>
      </c>
      <c r="C7862" s="68" t="s">
        <v>14</v>
      </c>
      <c r="D7862" t="str">
        <f t="shared" si="122"/>
        <v>m</v>
      </c>
    </row>
    <row r="7863" spans="1:4">
      <c r="A7863" s="68" t="s">
        <v>7782</v>
      </c>
      <c r="B7863" s="68" t="s">
        <v>27837</v>
      </c>
      <c r="C7863" s="68" t="s">
        <v>14</v>
      </c>
      <c r="D7863" t="str">
        <f t="shared" si="122"/>
        <v>m</v>
      </c>
    </row>
    <row r="7864" spans="1:4">
      <c r="A7864" s="68" t="s">
        <v>7783</v>
      </c>
      <c r="B7864" s="68" t="s">
        <v>27837</v>
      </c>
      <c r="C7864" s="68" t="s">
        <v>14</v>
      </c>
      <c r="D7864" t="str">
        <f t="shared" si="122"/>
        <v>m</v>
      </c>
    </row>
    <row r="7865" spans="1:4">
      <c r="A7865" s="68" t="s">
        <v>7784</v>
      </c>
      <c r="B7865" s="68" t="s">
        <v>27838</v>
      </c>
      <c r="C7865" s="68" t="s">
        <v>14</v>
      </c>
      <c r="D7865" t="str">
        <f t="shared" si="122"/>
        <v>m</v>
      </c>
    </row>
    <row r="7866" spans="1:4">
      <c r="A7866" s="68" t="s">
        <v>7785</v>
      </c>
      <c r="B7866" s="68" t="s">
        <v>27838</v>
      </c>
      <c r="C7866" s="68" t="s">
        <v>14</v>
      </c>
      <c r="D7866" t="str">
        <f t="shared" si="122"/>
        <v>m</v>
      </c>
    </row>
    <row r="7867" spans="1:4">
      <c r="A7867" s="68" t="s">
        <v>7786</v>
      </c>
      <c r="B7867" s="68" t="s">
        <v>27839</v>
      </c>
      <c r="C7867" s="68" t="s">
        <v>14</v>
      </c>
      <c r="D7867" t="str">
        <f t="shared" si="122"/>
        <v>m</v>
      </c>
    </row>
    <row r="7868" spans="1:4">
      <c r="A7868" s="68" t="s">
        <v>7787</v>
      </c>
      <c r="B7868" s="68" t="s">
        <v>27839</v>
      </c>
      <c r="C7868" s="68" t="s">
        <v>14</v>
      </c>
      <c r="D7868" t="str">
        <f t="shared" si="122"/>
        <v>m</v>
      </c>
    </row>
    <row r="7869" spans="1:4">
      <c r="A7869" s="68" t="s">
        <v>7788</v>
      </c>
      <c r="B7869" s="68" t="s">
        <v>27840</v>
      </c>
      <c r="C7869" s="68" t="s">
        <v>14</v>
      </c>
      <c r="D7869" t="str">
        <f t="shared" si="122"/>
        <v>m</v>
      </c>
    </row>
    <row r="7870" spans="1:4">
      <c r="A7870" s="68" t="s">
        <v>7789</v>
      </c>
      <c r="B7870" s="68" t="s">
        <v>27840</v>
      </c>
      <c r="C7870" s="68" t="s">
        <v>14</v>
      </c>
      <c r="D7870" t="str">
        <f t="shared" si="122"/>
        <v>m</v>
      </c>
    </row>
    <row r="7871" spans="1:4">
      <c r="A7871" s="68" t="s">
        <v>7790</v>
      </c>
      <c r="B7871" s="68" t="s">
        <v>27841</v>
      </c>
      <c r="C7871" s="68" t="s">
        <v>14</v>
      </c>
      <c r="D7871" t="str">
        <f t="shared" si="122"/>
        <v>m</v>
      </c>
    </row>
    <row r="7872" spans="1:4">
      <c r="A7872" s="68" t="s">
        <v>7791</v>
      </c>
      <c r="B7872" s="68" t="s">
        <v>27841</v>
      </c>
      <c r="C7872" s="68" t="s">
        <v>14</v>
      </c>
      <c r="D7872" t="str">
        <f t="shared" si="122"/>
        <v>m</v>
      </c>
    </row>
    <row r="7873" spans="1:4">
      <c r="A7873" s="68" t="s">
        <v>7792</v>
      </c>
      <c r="B7873" s="68" t="s">
        <v>27842</v>
      </c>
      <c r="C7873" s="68" t="s">
        <v>14</v>
      </c>
      <c r="D7873" t="str">
        <f t="shared" si="122"/>
        <v>m</v>
      </c>
    </row>
    <row r="7874" spans="1:4">
      <c r="A7874" s="68" t="s">
        <v>7793</v>
      </c>
      <c r="B7874" s="68" t="s">
        <v>27842</v>
      </c>
      <c r="C7874" s="68" t="s">
        <v>14</v>
      </c>
      <c r="D7874" t="str">
        <f t="shared" si="122"/>
        <v>m</v>
      </c>
    </row>
    <row r="7875" spans="1:4">
      <c r="A7875" s="68" t="s">
        <v>7794</v>
      </c>
      <c r="B7875" s="68" t="s">
        <v>27843</v>
      </c>
      <c r="C7875" s="68" t="s">
        <v>14</v>
      </c>
      <c r="D7875" t="str">
        <f t="shared" si="122"/>
        <v>m</v>
      </c>
    </row>
    <row r="7876" spans="1:4">
      <c r="A7876" s="68" t="s">
        <v>7795</v>
      </c>
      <c r="B7876" s="68" t="s">
        <v>27843</v>
      </c>
      <c r="C7876" s="68" t="s">
        <v>14</v>
      </c>
      <c r="D7876" t="str">
        <f t="shared" si="122"/>
        <v>m</v>
      </c>
    </row>
    <row r="7877" spans="1:4">
      <c r="A7877" s="68" t="s">
        <v>7796</v>
      </c>
      <c r="B7877" s="68" t="s">
        <v>27844</v>
      </c>
      <c r="C7877" s="68" t="s">
        <v>14</v>
      </c>
      <c r="D7877" t="str">
        <f t="shared" si="122"/>
        <v>m</v>
      </c>
    </row>
    <row r="7878" spans="1:4">
      <c r="A7878" s="68" t="s">
        <v>7797</v>
      </c>
      <c r="B7878" s="68" t="s">
        <v>27844</v>
      </c>
      <c r="C7878" s="68" t="s">
        <v>14</v>
      </c>
      <c r="D7878" t="str">
        <f t="shared" si="122"/>
        <v>m</v>
      </c>
    </row>
    <row r="7879" spans="1:4">
      <c r="A7879" s="68" t="s">
        <v>7798</v>
      </c>
      <c r="B7879" s="68" t="s">
        <v>27845</v>
      </c>
      <c r="C7879" s="68" t="s">
        <v>14</v>
      </c>
      <c r="D7879" t="str">
        <f t="shared" ref="D7879:D7942" si="123">LOWER(C7879)</f>
        <v>m</v>
      </c>
    </row>
    <row r="7880" spans="1:4">
      <c r="A7880" s="68" t="s">
        <v>7799</v>
      </c>
      <c r="B7880" s="68" t="s">
        <v>27845</v>
      </c>
      <c r="C7880" s="68" t="s">
        <v>14</v>
      </c>
      <c r="D7880" t="str">
        <f t="shared" si="123"/>
        <v>m</v>
      </c>
    </row>
    <row r="7881" spans="1:4">
      <c r="A7881" s="68" t="s">
        <v>7800</v>
      </c>
      <c r="B7881" s="68" t="s">
        <v>27846</v>
      </c>
      <c r="C7881" s="68" t="s">
        <v>14</v>
      </c>
      <c r="D7881" t="str">
        <f t="shared" si="123"/>
        <v>m</v>
      </c>
    </row>
    <row r="7882" spans="1:4">
      <c r="A7882" s="68" t="s">
        <v>7801</v>
      </c>
      <c r="B7882" s="68" t="s">
        <v>27846</v>
      </c>
      <c r="C7882" s="68" t="s">
        <v>14</v>
      </c>
      <c r="D7882" t="str">
        <f t="shared" si="123"/>
        <v>m</v>
      </c>
    </row>
    <row r="7883" spans="1:4">
      <c r="A7883" s="68" t="s">
        <v>7802</v>
      </c>
      <c r="B7883" s="68" t="s">
        <v>27847</v>
      </c>
      <c r="C7883" s="68" t="s">
        <v>14</v>
      </c>
      <c r="D7883" t="str">
        <f t="shared" si="123"/>
        <v>m</v>
      </c>
    </row>
    <row r="7884" spans="1:4">
      <c r="A7884" s="68" t="s">
        <v>7803</v>
      </c>
      <c r="B7884" s="68" t="s">
        <v>27847</v>
      </c>
      <c r="C7884" s="68" t="s">
        <v>14</v>
      </c>
      <c r="D7884" t="str">
        <f t="shared" si="123"/>
        <v>m</v>
      </c>
    </row>
    <row r="7885" spans="1:4">
      <c r="A7885" s="68" t="s">
        <v>7804</v>
      </c>
      <c r="B7885" s="68" t="s">
        <v>27848</v>
      </c>
      <c r="C7885" s="68" t="s">
        <v>14</v>
      </c>
      <c r="D7885" t="str">
        <f t="shared" si="123"/>
        <v>m</v>
      </c>
    </row>
    <row r="7886" spans="1:4">
      <c r="A7886" s="68" t="s">
        <v>7805</v>
      </c>
      <c r="B7886" s="68" t="s">
        <v>27848</v>
      </c>
      <c r="C7886" s="68" t="s">
        <v>14</v>
      </c>
      <c r="D7886" t="str">
        <f t="shared" si="123"/>
        <v>m</v>
      </c>
    </row>
    <row r="7887" spans="1:4">
      <c r="A7887" s="68" t="s">
        <v>7806</v>
      </c>
      <c r="B7887" s="68" t="s">
        <v>27849</v>
      </c>
      <c r="C7887" s="68" t="s">
        <v>14</v>
      </c>
      <c r="D7887" t="str">
        <f t="shared" si="123"/>
        <v>m</v>
      </c>
    </row>
    <row r="7888" spans="1:4">
      <c r="A7888" s="68" t="s">
        <v>7807</v>
      </c>
      <c r="B7888" s="68" t="s">
        <v>27849</v>
      </c>
      <c r="C7888" s="68" t="s">
        <v>14</v>
      </c>
      <c r="D7888" t="str">
        <f t="shared" si="123"/>
        <v>m</v>
      </c>
    </row>
    <row r="7889" spans="1:4">
      <c r="A7889" s="68" t="s">
        <v>7808</v>
      </c>
      <c r="B7889" s="68" t="s">
        <v>27850</v>
      </c>
      <c r="C7889" s="68" t="s">
        <v>14</v>
      </c>
      <c r="D7889" t="str">
        <f t="shared" si="123"/>
        <v>m</v>
      </c>
    </row>
    <row r="7890" spans="1:4">
      <c r="A7890" s="68" t="s">
        <v>7809</v>
      </c>
      <c r="B7890" s="68" t="s">
        <v>27850</v>
      </c>
      <c r="C7890" s="68" t="s">
        <v>14</v>
      </c>
      <c r="D7890" t="str">
        <f t="shared" si="123"/>
        <v>m</v>
      </c>
    </row>
    <row r="7891" spans="1:4">
      <c r="A7891" s="68" t="s">
        <v>7810</v>
      </c>
      <c r="B7891" s="68" t="s">
        <v>27851</v>
      </c>
      <c r="C7891" s="68" t="s">
        <v>14</v>
      </c>
      <c r="D7891" t="str">
        <f t="shared" si="123"/>
        <v>m</v>
      </c>
    </row>
    <row r="7892" spans="1:4">
      <c r="A7892" s="68" t="s">
        <v>7811</v>
      </c>
      <c r="B7892" s="68" t="s">
        <v>27851</v>
      </c>
      <c r="C7892" s="68" t="s">
        <v>14</v>
      </c>
      <c r="D7892" t="str">
        <f t="shared" si="123"/>
        <v>m</v>
      </c>
    </row>
    <row r="7893" spans="1:4">
      <c r="A7893" s="68" t="s">
        <v>7812</v>
      </c>
      <c r="B7893" s="68" t="s">
        <v>27852</v>
      </c>
      <c r="C7893" s="68" t="s">
        <v>14</v>
      </c>
      <c r="D7893" t="str">
        <f t="shared" si="123"/>
        <v>m</v>
      </c>
    </row>
    <row r="7894" spans="1:4">
      <c r="A7894" s="68" t="s">
        <v>7813</v>
      </c>
      <c r="B7894" s="68" t="s">
        <v>27852</v>
      </c>
      <c r="C7894" s="68" t="s">
        <v>14</v>
      </c>
      <c r="D7894" t="str">
        <f t="shared" si="123"/>
        <v>m</v>
      </c>
    </row>
    <row r="7895" spans="1:4">
      <c r="A7895" s="68" t="s">
        <v>7814</v>
      </c>
      <c r="B7895" s="68" t="s">
        <v>27853</v>
      </c>
      <c r="C7895" s="68" t="s">
        <v>14</v>
      </c>
      <c r="D7895" t="str">
        <f t="shared" si="123"/>
        <v>m</v>
      </c>
    </row>
    <row r="7896" spans="1:4">
      <c r="A7896" s="68" t="s">
        <v>7815</v>
      </c>
      <c r="B7896" s="68" t="s">
        <v>27853</v>
      </c>
      <c r="C7896" s="68" t="s">
        <v>14</v>
      </c>
      <c r="D7896" t="str">
        <f t="shared" si="123"/>
        <v>m</v>
      </c>
    </row>
    <row r="7897" spans="1:4">
      <c r="A7897" s="68" t="s">
        <v>7816</v>
      </c>
      <c r="B7897" s="68" t="s">
        <v>27854</v>
      </c>
      <c r="C7897" s="68" t="s">
        <v>14</v>
      </c>
      <c r="D7897" t="str">
        <f t="shared" si="123"/>
        <v>m</v>
      </c>
    </row>
    <row r="7898" spans="1:4">
      <c r="A7898" s="68" t="s">
        <v>7817</v>
      </c>
      <c r="B7898" s="68" t="s">
        <v>27854</v>
      </c>
      <c r="C7898" s="68" t="s">
        <v>14</v>
      </c>
      <c r="D7898" t="str">
        <f t="shared" si="123"/>
        <v>m</v>
      </c>
    </row>
    <row r="7899" spans="1:4">
      <c r="A7899" s="68" t="s">
        <v>7818</v>
      </c>
      <c r="B7899" s="68" t="s">
        <v>27855</v>
      </c>
      <c r="C7899" s="68" t="s">
        <v>14</v>
      </c>
      <c r="D7899" t="str">
        <f t="shared" si="123"/>
        <v>m</v>
      </c>
    </row>
    <row r="7900" spans="1:4">
      <c r="A7900" s="68" t="s">
        <v>7819</v>
      </c>
      <c r="B7900" s="68" t="s">
        <v>27855</v>
      </c>
      <c r="C7900" s="68" t="s">
        <v>14</v>
      </c>
      <c r="D7900" t="str">
        <f t="shared" si="123"/>
        <v>m</v>
      </c>
    </row>
    <row r="7901" spans="1:4">
      <c r="A7901" s="68" t="s">
        <v>7820</v>
      </c>
      <c r="B7901" s="68" t="s">
        <v>27856</v>
      </c>
      <c r="C7901" s="68" t="s">
        <v>14</v>
      </c>
      <c r="D7901" t="str">
        <f t="shared" si="123"/>
        <v>m</v>
      </c>
    </row>
    <row r="7902" spans="1:4">
      <c r="A7902" s="68" t="s">
        <v>7821</v>
      </c>
      <c r="B7902" s="68" t="s">
        <v>27856</v>
      </c>
      <c r="C7902" s="68" t="s">
        <v>14</v>
      </c>
      <c r="D7902" t="str">
        <f t="shared" si="123"/>
        <v>m</v>
      </c>
    </row>
    <row r="7903" spans="1:4">
      <c r="A7903" s="68" t="s">
        <v>7822</v>
      </c>
      <c r="B7903" s="68" t="s">
        <v>27857</v>
      </c>
      <c r="C7903" s="68" t="s">
        <v>14</v>
      </c>
      <c r="D7903" t="str">
        <f t="shared" si="123"/>
        <v>m</v>
      </c>
    </row>
    <row r="7904" spans="1:4">
      <c r="A7904" s="68" t="s">
        <v>7823</v>
      </c>
      <c r="B7904" s="68" t="s">
        <v>27857</v>
      </c>
      <c r="C7904" s="68" t="s">
        <v>14</v>
      </c>
      <c r="D7904" t="str">
        <f t="shared" si="123"/>
        <v>m</v>
      </c>
    </row>
    <row r="7905" spans="1:4">
      <c r="A7905" s="68" t="s">
        <v>7824</v>
      </c>
      <c r="B7905" s="68" t="s">
        <v>27858</v>
      </c>
      <c r="C7905" s="68" t="s">
        <v>14</v>
      </c>
      <c r="D7905" t="str">
        <f t="shared" si="123"/>
        <v>m</v>
      </c>
    </row>
    <row r="7906" spans="1:4">
      <c r="A7906" s="68" t="s">
        <v>7825</v>
      </c>
      <c r="B7906" s="68" t="s">
        <v>27858</v>
      </c>
      <c r="C7906" s="68" t="s">
        <v>14</v>
      </c>
      <c r="D7906" t="str">
        <f t="shared" si="123"/>
        <v>m</v>
      </c>
    </row>
    <row r="7907" spans="1:4">
      <c r="A7907" s="68" t="s">
        <v>7826</v>
      </c>
      <c r="B7907" s="68" t="s">
        <v>27859</v>
      </c>
      <c r="C7907" s="68" t="s">
        <v>14</v>
      </c>
      <c r="D7907" t="str">
        <f t="shared" si="123"/>
        <v>m</v>
      </c>
    </row>
    <row r="7908" spans="1:4">
      <c r="A7908" s="68" t="s">
        <v>7827</v>
      </c>
      <c r="B7908" s="68" t="s">
        <v>27859</v>
      </c>
      <c r="C7908" s="68" t="s">
        <v>14</v>
      </c>
      <c r="D7908" t="str">
        <f t="shared" si="123"/>
        <v>m</v>
      </c>
    </row>
    <row r="7909" spans="1:4">
      <c r="A7909" s="68" t="s">
        <v>7828</v>
      </c>
      <c r="B7909" s="68" t="s">
        <v>27860</v>
      </c>
      <c r="C7909" s="68" t="s">
        <v>14</v>
      </c>
      <c r="D7909" t="str">
        <f t="shared" si="123"/>
        <v>m</v>
      </c>
    </row>
    <row r="7910" spans="1:4">
      <c r="A7910" s="68" t="s">
        <v>7829</v>
      </c>
      <c r="B7910" s="68" t="s">
        <v>27860</v>
      </c>
      <c r="C7910" s="68" t="s">
        <v>14</v>
      </c>
      <c r="D7910" t="str">
        <f t="shared" si="123"/>
        <v>m</v>
      </c>
    </row>
    <row r="7911" spans="1:4">
      <c r="A7911" s="68" t="s">
        <v>7830</v>
      </c>
      <c r="B7911" s="68" t="s">
        <v>27861</v>
      </c>
      <c r="C7911" s="68" t="s">
        <v>14</v>
      </c>
      <c r="D7911" t="str">
        <f t="shared" si="123"/>
        <v>m</v>
      </c>
    </row>
    <row r="7912" spans="1:4">
      <c r="A7912" s="68" t="s">
        <v>7831</v>
      </c>
      <c r="B7912" s="68" t="s">
        <v>27861</v>
      </c>
      <c r="C7912" s="68" t="s">
        <v>14</v>
      </c>
      <c r="D7912" t="str">
        <f t="shared" si="123"/>
        <v>m</v>
      </c>
    </row>
    <row r="7913" spans="1:4">
      <c r="A7913" s="68" t="s">
        <v>7832</v>
      </c>
      <c r="B7913" s="68" t="s">
        <v>27862</v>
      </c>
      <c r="C7913" s="68" t="s">
        <v>14</v>
      </c>
      <c r="D7913" t="str">
        <f t="shared" si="123"/>
        <v>m</v>
      </c>
    </row>
    <row r="7914" spans="1:4">
      <c r="A7914" s="68" t="s">
        <v>7833</v>
      </c>
      <c r="B7914" s="68" t="s">
        <v>27862</v>
      </c>
      <c r="C7914" s="68" t="s">
        <v>14</v>
      </c>
      <c r="D7914" t="str">
        <f t="shared" si="123"/>
        <v>m</v>
      </c>
    </row>
    <row r="7915" spans="1:4">
      <c r="A7915" s="68" t="s">
        <v>7834</v>
      </c>
      <c r="B7915" s="68" t="s">
        <v>27863</v>
      </c>
      <c r="C7915" s="68" t="s">
        <v>14</v>
      </c>
      <c r="D7915" t="str">
        <f t="shared" si="123"/>
        <v>m</v>
      </c>
    </row>
    <row r="7916" spans="1:4">
      <c r="A7916" s="68" t="s">
        <v>7835</v>
      </c>
      <c r="B7916" s="68" t="s">
        <v>27863</v>
      </c>
      <c r="C7916" s="68" t="s">
        <v>14</v>
      </c>
      <c r="D7916" t="str">
        <f t="shared" si="123"/>
        <v>m</v>
      </c>
    </row>
    <row r="7917" spans="1:4">
      <c r="A7917" s="68" t="s">
        <v>7836</v>
      </c>
      <c r="B7917" s="68" t="s">
        <v>27864</v>
      </c>
      <c r="C7917" s="68" t="s">
        <v>14</v>
      </c>
      <c r="D7917" t="str">
        <f t="shared" si="123"/>
        <v>m</v>
      </c>
    </row>
    <row r="7918" spans="1:4">
      <c r="A7918" s="68" t="s">
        <v>7837</v>
      </c>
      <c r="B7918" s="68" t="s">
        <v>27864</v>
      </c>
      <c r="C7918" s="68" t="s">
        <v>14</v>
      </c>
      <c r="D7918" t="str">
        <f t="shared" si="123"/>
        <v>m</v>
      </c>
    </row>
    <row r="7919" spans="1:4">
      <c r="A7919" s="68" t="s">
        <v>7838</v>
      </c>
      <c r="B7919" s="68" t="s">
        <v>27865</v>
      </c>
      <c r="C7919" s="68" t="s">
        <v>14</v>
      </c>
      <c r="D7919" t="str">
        <f t="shared" si="123"/>
        <v>m</v>
      </c>
    </row>
    <row r="7920" spans="1:4">
      <c r="A7920" s="68" t="s">
        <v>7839</v>
      </c>
      <c r="B7920" s="68" t="s">
        <v>27865</v>
      </c>
      <c r="C7920" s="68" t="s">
        <v>14</v>
      </c>
      <c r="D7920" t="str">
        <f t="shared" si="123"/>
        <v>m</v>
      </c>
    </row>
    <row r="7921" spans="1:4">
      <c r="A7921" s="68" t="s">
        <v>7840</v>
      </c>
      <c r="B7921" s="68" t="s">
        <v>27866</v>
      </c>
      <c r="C7921" s="68" t="s">
        <v>14</v>
      </c>
      <c r="D7921" t="str">
        <f t="shared" si="123"/>
        <v>m</v>
      </c>
    </row>
    <row r="7922" spans="1:4">
      <c r="A7922" s="68" t="s">
        <v>7841</v>
      </c>
      <c r="B7922" s="68" t="s">
        <v>27866</v>
      </c>
      <c r="C7922" s="68" t="s">
        <v>14</v>
      </c>
      <c r="D7922" t="str">
        <f t="shared" si="123"/>
        <v>m</v>
      </c>
    </row>
    <row r="7923" spans="1:4">
      <c r="A7923" s="68" t="s">
        <v>7842</v>
      </c>
      <c r="B7923" s="68" t="s">
        <v>27867</v>
      </c>
      <c r="C7923" s="68" t="s">
        <v>14</v>
      </c>
      <c r="D7923" t="str">
        <f t="shared" si="123"/>
        <v>m</v>
      </c>
    </row>
    <row r="7924" spans="1:4">
      <c r="A7924" s="68" t="s">
        <v>7843</v>
      </c>
      <c r="B7924" s="68" t="s">
        <v>27867</v>
      </c>
      <c r="C7924" s="68" t="s">
        <v>14</v>
      </c>
      <c r="D7924" t="str">
        <f t="shared" si="123"/>
        <v>m</v>
      </c>
    </row>
    <row r="7925" spans="1:4">
      <c r="A7925" s="68" t="s">
        <v>7844</v>
      </c>
      <c r="B7925" s="68" t="s">
        <v>27868</v>
      </c>
      <c r="C7925" s="68" t="s">
        <v>14</v>
      </c>
      <c r="D7925" t="str">
        <f t="shared" si="123"/>
        <v>m</v>
      </c>
    </row>
    <row r="7926" spans="1:4">
      <c r="A7926" s="68" t="s">
        <v>7845</v>
      </c>
      <c r="B7926" s="68" t="s">
        <v>27868</v>
      </c>
      <c r="C7926" s="68" t="s">
        <v>14</v>
      </c>
      <c r="D7926" t="str">
        <f t="shared" si="123"/>
        <v>m</v>
      </c>
    </row>
    <row r="7927" spans="1:4">
      <c r="A7927" s="68" t="s">
        <v>7846</v>
      </c>
      <c r="B7927" s="68" t="s">
        <v>27869</v>
      </c>
      <c r="C7927" s="68" t="s">
        <v>14</v>
      </c>
      <c r="D7927" t="str">
        <f t="shared" si="123"/>
        <v>m</v>
      </c>
    </row>
    <row r="7928" spans="1:4">
      <c r="A7928" s="68" t="s">
        <v>7847</v>
      </c>
      <c r="B7928" s="68" t="s">
        <v>27869</v>
      </c>
      <c r="C7928" s="68" t="s">
        <v>14</v>
      </c>
      <c r="D7928" t="str">
        <f t="shared" si="123"/>
        <v>m</v>
      </c>
    </row>
    <row r="7929" spans="1:4">
      <c r="A7929" s="68" t="s">
        <v>7848</v>
      </c>
      <c r="B7929" s="68" t="s">
        <v>27870</v>
      </c>
      <c r="C7929" s="68" t="s">
        <v>14</v>
      </c>
      <c r="D7929" t="str">
        <f t="shared" si="123"/>
        <v>m</v>
      </c>
    </row>
    <row r="7930" spans="1:4">
      <c r="A7930" s="68" t="s">
        <v>7849</v>
      </c>
      <c r="B7930" s="68" t="s">
        <v>27870</v>
      </c>
      <c r="C7930" s="68" t="s">
        <v>14</v>
      </c>
      <c r="D7930" t="str">
        <f t="shared" si="123"/>
        <v>m</v>
      </c>
    </row>
    <row r="7931" spans="1:4">
      <c r="A7931" s="68" t="s">
        <v>7850</v>
      </c>
      <c r="B7931" s="68" t="s">
        <v>27871</v>
      </c>
      <c r="C7931" s="68" t="s">
        <v>14</v>
      </c>
      <c r="D7931" t="str">
        <f t="shared" si="123"/>
        <v>m</v>
      </c>
    </row>
    <row r="7932" spans="1:4">
      <c r="A7932" s="68" t="s">
        <v>7851</v>
      </c>
      <c r="B7932" s="68" t="s">
        <v>27871</v>
      </c>
      <c r="C7932" s="68" t="s">
        <v>14</v>
      </c>
      <c r="D7932" t="str">
        <f t="shared" si="123"/>
        <v>m</v>
      </c>
    </row>
    <row r="7933" spans="1:4">
      <c r="A7933" s="68" t="s">
        <v>7852</v>
      </c>
      <c r="B7933" s="68" t="s">
        <v>27872</v>
      </c>
      <c r="C7933" s="68" t="s">
        <v>14</v>
      </c>
      <c r="D7933" t="str">
        <f t="shared" si="123"/>
        <v>m</v>
      </c>
    </row>
    <row r="7934" spans="1:4">
      <c r="A7934" s="68" t="s">
        <v>7853</v>
      </c>
      <c r="B7934" s="68" t="s">
        <v>27872</v>
      </c>
      <c r="C7934" s="68" t="s">
        <v>14</v>
      </c>
      <c r="D7934" t="str">
        <f t="shared" si="123"/>
        <v>m</v>
      </c>
    </row>
    <row r="7935" spans="1:4">
      <c r="A7935" s="68" t="s">
        <v>7854</v>
      </c>
      <c r="B7935" s="68" t="s">
        <v>27873</v>
      </c>
      <c r="C7935" s="68" t="s">
        <v>14</v>
      </c>
      <c r="D7935" t="str">
        <f t="shared" si="123"/>
        <v>m</v>
      </c>
    </row>
    <row r="7936" spans="1:4">
      <c r="A7936" s="68" t="s">
        <v>7855</v>
      </c>
      <c r="B7936" s="68" t="s">
        <v>27873</v>
      </c>
      <c r="C7936" s="68" t="s">
        <v>14</v>
      </c>
      <c r="D7936" t="str">
        <f t="shared" si="123"/>
        <v>m</v>
      </c>
    </row>
    <row r="7937" spans="1:4">
      <c r="A7937" s="68" t="s">
        <v>7856</v>
      </c>
      <c r="B7937" s="68" t="s">
        <v>27874</v>
      </c>
      <c r="C7937" s="68" t="s">
        <v>14</v>
      </c>
      <c r="D7937" t="str">
        <f t="shared" si="123"/>
        <v>m</v>
      </c>
    </row>
    <row r="7938" spans="1:4">
      <c r="A7938" s="68" t="s">
        <v>7857</v>
      </c>
      <c r="B7938" s="68" t="s">
        <v>27874</v>
      </c>
      <c r="C7938" s="68" t="s">
        <v>14</v>
      </c>
      <c r="D7938" t="str">
        <f t="shared" si="123"/>
        <v>m</v>
      </c>
    </row>
    <row r="7939" spans="1:4">
      <c r="A7939" s="68" t="s">
        <v>7858</v>
      </c>
      <c r="B7939" s="68" t="s">
        <v>27875</v>
      </c>
      <c r="C7939" s="68" t="s">
        <v>14</v>
      </c>
      <c r="D7939" t="str">
        <f t="shared" si="123"/>
        <v>m</v>
      </c>
    </row>
    <row r="7940" spans="1:4">
      <c r="A7940" s="68" t="s">
        <v>7859</v>
      </c>
      <c r="B7940" s="68" t="s">
        <v>27875</v>
      </c>
      <c r="C7940" s="68" t="s">
        <v>14</v>
      </c>
      <c r="D7940" t="str">
        <f t="shared" si="123"/>
        <v>m</v>
      </c>
    </row>
    <row r="7941" spans="1:4">
      <c r="A7941" s="68" t="s">
        <v>7860</v>
      </c>
      <c r="B7941" s="68" t="s">
        <v>27876</v>
      </c>
      <c r="C7941" s="68" t="s">
        <v>14</v>
      </c>
      <c r="D7941" t="str">
        <f t="shared" si="123"/>
        <v>m</v>
      </c>
    </row>
    <row r="7942" spans="1:4">
      <c r="A7942" s="68" t="s">
        <v>7861</v>
      </c>
      <c r="B7942" s="68" t="s">
        <v>27876</v>
      </c>
      <c r="C7942" s="68" t="s">
        <v>14</v>
      </c>
      <c r="D7942" t="str">
        <f t="shared" si="123"/>
        <v>m</v>
      </c>
    </row>
    <row r="7943" spans="1:4">
      <c r="A7943" s="68" t="s">
        <v>7862</v>
      </c>
      <c r="B7943" s="68" t="s">
        <v>27877</v>
      </c>
      <c r="C7943" s="68" t="s">
        <v>14</v>
      </c>
      <c r="D7943" t="str">
        <f t="shared" ref="D7943:D8006" si="124">LOWER(C7943)</f>
        <v>m</v>
      </c>
    </row>
    <row r="7944" spans="1:4">
      <c r="A7944" s="68" t="s">
        <v>7863</v>
      </c>
      <c r="B7944" s="68" t="s">
        <v>27877</v>
      </c>
      <c r="C7944" s="68" t="s">
        <v>14</v>
      </c>
      <c r="D7944" t="str">
        <f t="shared" si="124"/>
        <v>m</v>
      </c>
    </row>
    <row r="7945" spans="1:4">
      <c r="A7945" s="68" t="s">
        <v>7864</v>
      </c>
      <c r="B7945" s="68" t="s">
        <v>27878</v>
      </c>
      <c r="C7945" s="68" t="s">
        <v>14</v>
      </c>
      <c r="D7945" t="str">
        <f t="shared" si="124"/>
        <v>m</v>
      </c>
    </row>
    <row r="7946" spans="1:4">
      <c r="A7946" s="68" t="s">
        <v>7865</v>
      </c>
      <c r="B7946" s="68" t="s">
        <v>27878</v>
      </c>
      <c r="C7946" s="68" t="s">
        <v>14</v>
      </c>
      <c r="D7946" t="str">
        <f t="shared" si="124"/>
        <v>m</v>
      </c>
    </row>
    <row r="7947" spans="1:4">
      <c r="A7947" s="68" t="s">
        <v>7866</v>
      </c>
      <c r="B7947" s="68" t="s">
        <v>27879</v>
      </c>
      <c r="C7947" s="68" t="s">
        <v>14</v>
      </c>
      <c r="D7947" t="str">
        <f t="shared" si="124"/>
        <v>m</v>
      </c>
    </row>
    <row r="7948" spans="1:4">
      <c r="A7948" s="68" t="s">
        <v>7867</v>
      </c>
      <c r="B7948" s="68" t="s">
        <v>27879</v>
      </c>
      <c r="C7948" s="68" t="s">
        <v>14</v>
      </c>
      <c r="D7948" t="str">
        <f t="shared" si="124"/>
        <v>m</v>
      </c>
    </row>
    <row r="7949" spans="1:4">
      <c r="A7949" s="68" t="s">
        <v>7868</v>
      </c>
      <c r="B7949" s="68" t="s">
        <v>27880</v>
      </c>
      <c r="C7949" s="68" t="s">
        <v>14</v>
      </c>
      <c r="D7949" t="str">
        <f t="shared" si="124"/>
        <v>m</v>
      </c>
    </row>
    <row r="7950" spans="1:4">
      <c r="A7950" s="68" t="s">
        <v>7869</v>
      </c>
      <c r="B7950" s="68" t="s">
        <v>27880</v>
      </c>
      <c r="C7950" s="68" t="s">
        <v>14</v>
      </c>
      <c r="D7950" t="str">
        <f t="shared" si="124"/>
        <v>m</v>
      </c>
    </row>
    <row r="7951" spans="1:4">
      <c r="A7951" s="68" t="s">
        <v>7870</v>
      </c>
      <c r="B7951" s="68" t="s">
        <v>27881</v>
      </c>
      <c r="C7951" s="68" t="s">
        <v>14</v>
      </c>
      <c r="D7951" t="str">
        <f t="shared" si="124"/>
        <v>m</v>
      </c>
    </row>
    <row r="7952" spans="1:4">
      <c r="A7952" s="68" t="s">
        <v>7871</v>
      </c>
      <c r="B7952" s="68" t="s">
        <v>27881</v>
      </c>
      <c r="C7952" s="68" t="s">
        <v>14</v>
      </c>
      <c r="D7952" t="str">
        <f t="shared" si="124"/>
        <v>m</v>
      </c>
    </row>
    <row r="7953" spans="1:4">
      <c r="A7953" s="68" t="s">
        <v>7872</v>
      </c>
      <c r="B7953" s="68" t="s">
        <v>27882</v>
      </c>
      <c r="C7953" s="68" t="s">
        <v>14</v>
      </c>
      <c r="D7953" t="str">
        <f t="shared" si="124"/>
        <v>m</v>
      </c>
    </row>
    <row r="7954" spans="1:4">
      <c r="A7954" s="68" t="s">
        <v>7873</v>
      </c>
      <c r="B7954" s="68" t="s">
        <v>27882</v>
      </c>
      <c r="C7954" s="68" t="s">
        <v>14</v>
      </c>
      <c r="D7954" t="str">
        <f t="shared" si="124"/>
        <v>m</v>
      </c>
    </row>
    <row r="7955" spans="1:4">
      <c r="A7955" s="68" t="s">
        <v>7874</v>
      </c>
      <c r="B7955" s="68" t="s">
        <v>27883</v>
      </c>
      <c r="C7955" s="68" t="s">
        <v>14</v>
      </c>
      <c r="D7955" t="str">
        <f t="shared" si="124"/>
        <v>m</v>
      </c>
    </row>
    <row r="7956" spans="1:4">
      <c r="A7956" s="68" t="s">
        <v>7875</v>
      </c>
      <c r="B7956" s="68" t="s">
        <v>27883</v>
      </c>
      <c r="C7956" s="68" t="s">
        <v>14</v>
      </c>
      <c r="D7956" t="str">
        <f t="shared" si="124"/>
        <v>m</v>
      </c>
    </row>
    <row r="7957" spans="1:4">
      <c r="A7957" s="68" t="s">
        <v>7876</v>
      </c>
      <c r="B7957" s="68" t="s">
        <v>27884</v>
      </c>
      <c r="C7957" s="68" t="s">
        <v>14</v>
      </c>
      <c r="D7957" t="str">
        <f t="shared" si="124"/>
        <v>m</v>
      </c>
    </row>
    <row r="7958" spans="1:4">
      <c r="A7958" s="68" t="s">
        <v>7877</v>
      </c>
      <c r="B7958" s="68" t="s">
        <v>27884</v>
      </c>
      <c r="C7958" s="68" t="s">
        <v>14</v>
      </c>
      <c r="D7958" t="str">
        <f t="shared" si="124"/>
        <v>m</v>
      </c>
    </row>
    <row r="7959" spans="1:4">
      <c r="A7959" s="68" t="s">
        <v>7878</v>
      </c>
      <c r="B7959" s="68" t="s">
        <v>27885</v>
      </c>
      <c r="C7959" s="68" t="s">
        <v>14</v>
      </c>
      <c r="D7959" t="str">
        <f t="shared" si="124"/>
        <v>m</v>
      </c>
    </row>
    <row r="7960" spans="1:4">
      <c r="A7960" s="68" t="s">
        <v>7879</v>
      </c>
      <c r="B7960" s="68" t="s">
        <v>27885</v>
      </c>
      <c r="C7960" s="68" t="s">
        <v>14</v>
      </c>
      <c r="D7960" t="str">
        <f t="shared" si="124"/>
        <v>m</v>
      </c>
    </row>
    <row r="7961" spans="1:4">
      <c r="A7961" s="68" t="s">
        <v>7880</v>
      </c>
      <c r="B7961" s="68" t="s">
        <v>27886</v>
      </c>
      <c r="C7961" s="68" t="s">
        <v>14</v>
      </c>
      <c r="D7961" t="str">
        <f t="shared" si="124"/>
        <v>m</v>
      </c>
    </row>
    <row r="7962" spans="1:4">
      <c r="A7962" s="68" t="s">
        <v>7881</v>
      </c>
      <c r="B7962" s="68" t="s">
        <v>27886</v>
      </c>
      <c r="C7962" s="68" t="s">
        <v>14</v>
      </c>
      <c r="D7962" t="str">
        <f t="shared" si="124"/>
        <v>m</v>
      </c>
    </row>
    <row r="7963" spans="1:4">
      <c r="A7963" s="68" t="s">
        <v>7882</v>
      </c>
      <c r="B7963" s="68" t="s">
        <v>27887</v>
      </c>
      <c r="C7963" s="68" t="s">
        <v>14</v>
      </c>
      <c r="D7963" t="str">
        <f t="shared" si="124"/>
        <v>m</v>
      </c>
    </row>
    <row r="7964" spans="1:4">
      <c r="A7964" s="68" t="s">
        <v>7883</v>
      </c>
      <c r="B7964" s="68" t="s">
        <v>27887</v>
      </c>
      <c r="C7964" s="68" t="s">
        <v>14</v>
      </c>
      <c r="D7964" t="str">
        <f t="shared" si="124"/>
        <v>m</v>
      </c>
    </row>
    <row r="7965" spans="1:4">
      <c r="A7965" s="68" t="s">
        <v>7884</v>
      </c>
      <c r="B7965" s="68" t="s">
        <v>27888</v>
      </c>
      <c r="C7965" s="68" t="s">
        <v>14</v>
      </c>
      <c r="D7965" t="str">
        <f t="shared" si="124"/>
        <v>m</v>
      </c>
    </row>
    <row r="7966" spans="1:4">
      <c r="A7966" s="68" t="s">
        <v>7885</v>
      </c>
      <c r="B7966" s="68" t="s">
        <v>27888</v>
      </c>
      <c r="C7966" s="68" t="s">
        <v>14</v>
      </c>
      <c r="D7966" t="str">
        <f t="shared" si="124"/>
        <v>m</v>
      </c>
    </row>
    <row r="7967" spans="1:4">
      <c r="A7967" s="68" t="s">
        <v>7886</v>
      </c>
      <c r="B7967" s="68" t="s">
        <v>27889</v>
      </c>
      <c r="C7967" s="68" t="s">
        <v>14</v>
      </c>
      <c r="D7967" t="str">
        <f t="shared" si="124"/>
        <v>m</v>
      </c>
    </row>
    <row r="7968" spans="1:4">
      <c r="A7968" s="68" t="s">
        <v>7887</v>
      </c>
      <c r="B7968" s="68" t="s">
        <v>27889</v>
      </c>
      <c r="C7968" s="68" t="s">
        <v>14</v>
      </c>
      <c r="D7968" t="str">
        <f t="shared" si="124"/>
        <v>m</v>
      </c>
    </row>
    <row r="7969" spans="1:4">
      <c r="A7969" s="68" t="s">
        <v>7888</v>
      </c>
      <c r="B7969" s="68" t="s">
        <v>27890</v>
      </c>
      <c r="C7969" s="68" t="s">
        <v>14</v>
      </c>
      <c r="D7969" t="str">
        <f t="shared" si="124"/>
        <v>m</v>
      </c>
    </row>
    <row r="7970" spans="1:4">
      <c r="A7970" s="68" t="s">
        <v>7889</v>
      </c>
      <c r="B7970" s="68" t="s">
        <v>27890</v>
      </c>
      <c r="C7970" s="68" t="s">
        <v>14</v>
      </c>
      <c r="D7970" t="str">
        <f t="shared" si="124"/>
        <v>m</v>
      </c>
    </row>
    <row r="7971" spans="1:4">
      <c r="A7971" s="68" t="s">
        <v>7890</v>
      </c>
      <c r="B7971" s="68" t="s">
        <v>27891</v>
      </c>
      <c r="C7971" s="68" t="s">
        <v>14</v>
      </c>
      <c r="D7971" t="str">
        <f t="shared" si="124"/>
        <v>m</v>
      </c>
    </row>
    <row r="7972" spans="1:4">
      <c r="A7972" s="68" t="s">
        <v>7891</v>
      </c>
      <c r="B7972" s="68" t="s">
        <v>27891</v>
      </c>
      <c r="C7972" s="68" t="s">
        <v>14</v>
      </c>
      <c r="D7972" t="str">
        <f t="shared" si="124"/>
        <v>m</v>
      </c>
    </row>
    <row r="7973" spans="1:4">
      <c r="A7973" s="68" t="s">
        <v>7892</v>
      </c>
      <c r="B7973" s="68" t="s">
        <v>27892</v>
      </c>
      <c r="C7973" s="68" t="s">
        <v>14</v>
      </c>
      <c r="D7973" t="str">
        <f t="shared" si="124"/>
        <v>m</v>
      </c>
    </row>
    <row r="7974" spans="1:4">
      <c r="A7974" s="68" t="s">
        <v>7893</v>
      </c>
      <c r="B7974" s="68" t="s">
        <v>27892</v>
      </c>
      <c r="C7974" s="68" t="s">
        <v>14</v>
      </c>
      <c r="D7974" t="str">
        <f t="shared" si="124"/>
        <v>m</v>
      </c>
    </row>
    <row r="7975" spans="1:4">
      <c r="A7975" s="68" t="s">
        <v>7894</v>
      </c>
      <c r="B7975" s="68" t="s">
        <v>27893</v>
      </c>
      <c r="C7975" s="68" t="s">
        <v>14</v>
      </c>
      <c r="D7975" t="str">
        <f t="shared" si="124"/>
        <v>m</v>
      </c>
    </row>
    <row r="7976" spans="1:4">
      <c r="A7976" s="68" t="s">
        <v>7895</v>
      </c>
      <c r="B7976" s="68" t="s">
        <v>27893</v>
      </c>
      <c r="C7976" s="68" t="s">
        <v>14</v>
      </c>
      <c r="D7976" t="str">
        <f t="shared" si="124"/>
        <v>m</v>
      </c>
    </row>
    <row r="7977" spans="1:4">
      <c r="A7977" s="68" t="s">
        <v>7896</v>
      </c>
      <c r="B7977" s="68" t="s">
        <v>27894</v>
      </c>
      <c r="C7977" s="68" t="s">
        <v>14</v>
      </c>
      <c r="D7977" t="str">
        <f t="shared" si="124"/>
        <v>m</v>
      </c>
    </row>
    <row r="7978" spans="1:4">
      <c r="A7978" s="68" t="s">
        <v>7897</v>
      </c>
      <c r="B7978" s="68" t="s">
        <v>27894</v>
      </c>
      <c r="C7978" s="68" t="s">
        <v>14</v>
      </c>
      <c r="D7978" t="str">
        <f t="shared" si="124"/>
        <v>m</v>
      </c>
    </row>
    <row r="7979" spans="1:4">
      <c r="A7979" s="68" t="s">
        <v>7898</v>
      </c>
      <c r="B7979" s="68" t="s">
        <v>27895</v>
      </c>
      <c r="C7979" s="68" t="s">
        <v>14</v>
      </c>
      <c r="D7979" t="str">
        <f t="shared" si="124"/>
        <v>m</v>
      </c>
    </row>
    <row r="7980" spans="1:4">
      <c r="A7980" s="68" t="s">
        <v>7899</v>
      </c>
      <c r="B7980" s="68" t="s">
        <v>27895</v>
      </c>
      <c r="C7980" s="68" t="s">
        <v>14</v>
      </c>
      <c r="D7980" t="str">
        <f t="shared" si="124"/>
        <v>m</v>
      </c>
    </row>
    <row r="7981" spans="1:4">
      <c r="A7981" s="68" t="s">
        <v>7900</v>
      </c>
      <c r="B7981" s="68" t="s">
        <v>27896</v>
      </c>
      <c r="C7981" s="68" t="s">
        <v>14</v>
      </c>
      <c r="D7981" t="str">
        <f t="shared" si="124"/>
        <v>m</v>
      </c>
    </row>
    <row r="7982" spans="1:4">
      <c r="A7982" s="68" t="s">
        <v>7901</v>
      </c>
      <c r="B7982" s="68" t="s">
        <v>27896</v>
      </c>
      <c r="C7982" s="68" t="s">
        <v>14</v>
      </c>
      <c r="D7982" t="str">
        <f t="shared" si="124"/>
        <v>m</v>
      </c>
    </row>
    <row r="7983" spans="1:4">
      <c r="A7983" s="68" t="s">
        <v>7902</v>
      </c>
      <c r="B7983" s="68" t="s">
        <v>27897</v>
      </c>
      <c r="C7983" s="68" t="s">
        <v>14</v>
      </c>
      <c r="D7983" t="str">
        <f t="shared" si="124"/>
        <v>m</v>
      </c>
    </row>
    <row r="7984" spans="1:4">
      <c r="A7984" s="68" t="s">
        <v>7903</v>
      </c>
      <c r="B7984" s="68" t="s">
        <v>27897</v>
      </c>
      <c r="C7984" s="68" t="s">
        <v>14</v>
      </c>
      <c r="D7984" t="str">
        <f t="shared" si="124"/>
        <v>m</v>
      </c>
    </row>
    <row r="7985" spans="1:4">
      <c r="A7985" s="68" t="s">
        <v>7904</v>
      </c>
      <c r="B7985" s="68" t="s">
        <v>27898</v>
      </c>
      <c r="C7985" s="68" t="s">
        <v>14</v>
      </c>
      <c r="D7985" t="str">
        <f t="shared" si="124"/>
        <v>m</v>
      </c>
    </row>
    <row r="7986" spans="1:4">
      <c r="A7986" s="68" t="s">
        <v>7905</v>
      </c>
      <c r="B7986" s="68" t="s">
        <v>27898</v>
      </c>
      <c r="C7986" s="68" t="s">
        <v>14</v>
      </c>
      <c r="D7986" t="str">
        <f t="shared" si="124"/>
        <v>m</v>
      </c>
    </row>
    <row r="7987" spans="1:4">
      <c r="A7987" s="68" t="s">
        <v>7906</v>
      </c>
      <c r="B7987" s="68" t="s">
        <v>27899</v>
      </c>
      <c r="C7987" s="68" t="s">
        <v>14</v>
      </c>
      <c r="D7987" t="str">
        <f t="shared" si="124"/>
        <v>m</v>
      </c>
    </row>
    <row r="7988" spans="1:4">
      <c r="A7988" s="68" t="s">
        <v>7907</v>
      </c>
      <c r="B7988" s="68" t="s">
        <v>27899</v>
      </c>
      <c r="C7988" s="68" t="s">
        <v>14</v>
      </c>
      <c r="D7988" t="str">
        <f t="shared" si="124"/>
        <v>m</v>
      </c>
    </row>
    <row r="7989" spans="1:4">
      <c r="A7989" s="68" t="s">
        <v>7908</v>
      </c>
      <c r="B7989" s="68" t="s">
        <v>27900</v>
      </c>
      <c r="C7989" s="68" t="s">
        <v>14</v>
      </c>
      <c r="D7989" t="str">
        <f t="shared" si="124"/>
        <v>m</v>
      </c>
    </row>
    <row r="7990" spans="1:4">
      <c r="A7990" s="68" t="s">
        <v>7909</v>
      </c>
      <c r="B7990" s="68" t="s">
        <v>27900</v>
      </c>
      <c r="C7990" s="68" t="s">
        <v>14</v>
      </c>
      <c r="D7990" t="str">
        <f t="shared" si="124"/>
        <v>m</v>
      </c>
    </row>
    <row r="7991" spans="1:4">
      <c r="A7991" s="68" t="s">
        <v>7910</v>
      </c>
      <c r="B7991" s="68" t="s">
        <v>27901</v>
      </c>
      <c r="C7991" s="68" t="s">
        <v>14</v>
      </c>
      <c r="D7991" t="str">
        <f t="shared" si="124"/>
        <v>m</v>
      </c>
    </row>
    <row r="7992" spans="1:4">
      <c r="A7992" s="68" t="s">
        <v>7911</v>
      </c>
      <c r="B7992" s="68" t="s">
        <v>27901</v>
      </c>
      <c r="C7992" s="68" t="s">
        <v>14</v>
      </c>
      <c r="D7992" t="str">
        <f t="shared" si="124"/>
        <v>m</v>
      </c>
    </row>
    <row r="7993" spans="1:4">
      <c r="A7993" s="68" t="s">
        <v>7912</v>
      </c>
      <c r="B7993" s="68" t="s">
        <v>27902</v>
      </c>
      <c r="C7993" s="68" t="s">
        <v>14</v>
      </c>
      <c r="D7993" t="str">
        <f t="shared" si="124"/>
        <v>m</v>
      </c>
    </row>
    <row r="7994" spans="1:4">
      <c r="A7994" s="68" t="s">
        <v>7913</v>
      </c>
      <c r="B7994" s="68" t="s">
        <v>27902</v>
      </c>
      <c r="C7994" s="68" t="s">
        <v>14</v>
      </c>
      <c r="D7994" t="str">
        <f t="shared" si="124"/>
        <v>m</v>
      </c>
    </row>
    <row r="7995" spans="1:4">
      <c r="A7995" s="68" t="s">
        <v>7914</v>
      </c>
      <c r="B7995" s="68" t="s">
        <v>27903</v>
      </c>
      <c r="C7995" s="68" t="s">
        <v>14</v>
      </c>
      <c r="D7995" t="str">
        <f t="shared" si="124"/>
        <v>m</v>
      </c>
    </row>
    <row r="7996" spans="1:4">
      <c r="A7996" s="68" t="s">
        <v>7915</v>
      </c>
      <c r="B7996" s="68" t="s">
        <v>27903</v>
      </c>
      <c r="C7996" s="68" t="s">
        <v>14</v>
      </c>
      <c r="D7996" t="str">
        <f t="shared" si="124"/>
        <v>m</v>
      </c>
    </row>
    <row r="7997" spans="1:4">
      <c r="A7997" s="68" t="s">
        <v>7916</v>
      </c>
      <c r="B7997" s="68" t="s">
        <v>27904</v>
      </c>
      <c r="C7997" s="68" t="s">
        <v>14</v>
      </c>
      <c r="D7997" t="str">
        <f t="shared" si="124"/>
        <v>m</v>
      </c>
    </row>
    <row r="7998" spans="1:4">
      <c r="A7998" s="68" t="s">
        <v>7917</v>
      </c>
      <c r="B7998" s="68" t="s">
        <v>27904</v>
      </c>
      <c r="C7998" s="68" t="s">
        <v>14</v>
      </c>
      <c r="D7998" t="str">
        <f t="shared" si="124"/>
        <v>m</v>
      </c>
    </row>
    <row r="7999" spans="1:4">
      <c r="A7999" s="68" t="s">
        <v>7918</v>
      </c>
      <c r="B7999" s="68" t="s">
        <v>27905</v>
      </c>
      <c r="C7999" s="68" t="s">
        <v>14</v>
      </c>
      <c r="D7999" t="str">
        <f t="shared" si="124"/>
        <v>m</v>
      </c>
    </row>
    <row r="8000" spans="1:4">
      <c r="A8000" s="68" t="s">
        <v>7919</v>
      </c>
      <c r="B8000" s="68" t="s">
        <v>27905</v>
      </c>
      <c r="C8000" s="68" t="s">
        <v>14</v>
      </c>
      <c r="D8000" t="str">
        <f t="shared" si="124"/>
        <v>m</v>
      </c>
    </row>
    <row r="8001" spans="1:4">
      <c r="A8001" s="68" t="s">
        <v>7920</v>
      </c>
      <c r="B8001" s="68" t="s">
        <v>27906</v>
      </c>
      <c r="C8001" s="68" t="s">
        <v>14</v>
      </c>
      <c r="D8001" t="str">
        <f t="shared" si="124"/>
        <v>m</v>
      </c>
    </row>
    <row r="8002" spans="1:4">
      <c r="A8002" s="68" t="s">
        <v>7921</v>
      </c>
      <c r="B8002" s="68" t="s">
        <v>27906</v>
      </c>
      <c r="C8002" s="68" t="s">
        <v>14</v>
      </c>
      <c r="D8002" t="str">
        <f t="shared" si="124"/>
        <v>m</v>
      </c>
    </row>
    <row r="8003" spans="1:4">
      <c r="A8003" s="68" t="s">
        <v>7922</v>
      </c>
      <c r="B8003" s="68" t="s">
        <v>27907</v>
      </c>
      <c r="C8003" s="68" t="s">
        <v>14</v>
      </c>
      <c r="D8003" t="str">
        <f t="shared" si="124"/>
        <v>m</v>
      </c>
    </row>
    <row r="8004" spans="1:4">
      <c r="A8004" s="68" t="s">
        <v>7923</v>
      </c>
      <c r="B8004" s="68" t="s">
        <v>27907</v>
      </c>
      <c r="C8004" s="68" t="s">
        <v>14</v>
      </c>
      <c r="D8004" t="str">
        <f t="shared" si="124"/>
        <v>m</v>
      </c>
    </row>
    <row r="8005" spans="1:4">
      <c r="A8005" s="68" t="s">
        <v>7924</v>
      </c>
      <c r="B8005" s="68" t="s">
        <v>27908</v>
      </c>
      <c r="C8005" s="68" t="s">
        <v>14</v>
      </c>
      <c r="D8005" t="str">
        <f t="shared" si="124"/>
        <v>m</v>
      </c>
    </row>
    <row r="8006" spans="1:4">
      <c r="A8006" s="68" t="s">
        <v>7925</v>
      </c>
      <c r="B8006" s="68" t="s">
        <v>27908</v>
      </c>
      <c r="C8006" s="68" t="s">
        <v>14</v>
      </c>
      <c r="D8006" t="str">
        <f t="shared" si="124"/>
        <v>m</v>
      </c>
    </row>
    <row r="8007" spans="1:4">
      <c r="A8007" s="68" t="s">
        <v>7926</v>
      </c>
      <c r="B8007" s="68" t="s">
        <v>27909</v>
      </c>
      <c r="C8007" s="68" t="s">
        <v>14</v>
      </c>
      <c r="D8007" t="str">
        <f t="shared" ref="D8007:D8070" si="125">LOWER(C8007)</f>
        <v>m</v>
      </c>
    </row>
    <row r="8008" spans="1:4">
      <c r="A8008" s="68" t="s">
        <v>7927</v>
      </c>
      <c r="B8008" s="68" t="s">
        <v>27909</v>
      </c>
      <c r="C8008" s="68" t="s">
        <v>14</v>
      </c>
      <c r="D8008" t="str">
        <f t="shared" si="125"/>
        <v>m</v>
      </c>
    </row>
    <row r="8009" spans="1:4">
      <c r="A8009" s="68" t="s">
        <v>7928</v>
      </c>
      <c r="B8009" s="68" t="s">
        <v>27910</v>
      </c>
      <c r="C8009" s="68" t="s">
        <v>14</v>
      </c>
      <c r="D8009" t="str">
        <f t="shared" si="125"/>
        <v>m</v>
      </c>
    </row>
    <row r="8010" spans="1:4">
      <c r="A8010" s="68" t="s">
        <v>7929</v>
      </c>
      <c r="B8010" s="68" t="s">
        <v>27910</v>
      </c>
      <c r="C8010" s="68" t="s">
        <v>14</v>
      </c>
      <c r="D8010" t="str">
        <f t="shared" si="125"/>
        <v>m</v>
      </c>
    </row>
    <row r="8011" spans="1:4">
      <c r="A8011" s="68" t="s">
        <v>7930</v>
      </c>
      <c r="B8011" s="68" t="s">
        <v>27911</v>
      </c>
      <c r="C8011" s="68" t="s">
        <v>14</v>
      </c>
      <c r="D8011" t="str">
        <f t="shared" si="125"/>
        <v>m</v>
      </c>
    </row>
    <row r="8012" spans="1:4">
      <c r="A8012" s="68" t="s">
        <v>7931</v>
      </c>
      <c r="B8012" s="68" t="s">
        <v>27911</v>
      </c>
      <c r="C8012" s="68" t="s">
        <v>14</v>
      </c>
      <c r="D8012" t="str">
        <f t="shared" si="125"/>
        <v>m</v>
      </c>
    </row>
    <row r="8013" spans="1:4">
      <c r="A8013" s="68" t="s">
        <v>7932</v>
      </c>
      <c r="B8013" s="68" t="s">
        <v>27912</v>
      </c>
      <c r="C8013" s="68" t="s">
        <v>14</v>
      </c>
      <c r="D8013" t="str">
        <f t="shared" si="125"/>
        <v>m</v>
      </c>
    </row>
    <row r="8014" spans="1:4">
      <c r="A8014" s="68" t="s">
        <v>7933</v>
      </c>
      <c r="B8014" s="68" t="s">
        <v>27912</v>
      </c>
      <c r="C8014" s="68" t="s">
        <v>14</v>
      </c>
      <c r="D8014" t="str">
        <f t="shared" si="125"/>
        <v>m</v>
      </c>
    </row>
    <row r="8015" spans="1:4">
      <c r="A8015" s="68" t="s">
        <v>7934</v>
      </c>
      <c r="B8015" s="68" t="s">
        <v>27913</v>
      </c>
      <c r="C8015" s="68" t="s">
        <v>14</v>
      </c>
      <c r="D8015" t="str">
        <f t="shared" si="125"/>
        <v>m</v>
      </c>
    </row>
    <row r="8016" spans="1:4">
      <c r="A8016" s="68" t="s">
        <v>7935</v>
      </c>
      <c r="B8016" s="68" t="s">
        <v>27913</v>
      </c>
      <c r="C8016" s="68" t="s">
        <v>14</v>
      </c>
      <c r="D8016" t="str">
        <f t="shared" si="125"/>
        <v>m</v>
      </c>
    </row>
    <row r="8017" spans="1:4">
      <c r="A8017" s="68" t="s">
        <v>7936</v>
      </c>
      <c r="B8017" s="68" t="s">
        <v>27914</v>
      </c>
      <c r="C8017" s="68" t="s">
        <v>14</v>
      </c>
      <c r="D8017" t="str">
        <f t="shared" si="125"/>
        <v>m</v>
      </c>
    </row>
    <row r="8018" spans="1:4">
      <c r="A8018" s="68" t="s">
        <v>7937</v>
      </c>
      <c r="B8018" s="68" t="s">
        <v>27914</v>
      </c>
      <c r="C8018" s="68" t="s">
        <v>14</v>
      </c>
      <c r="D8018" t="str">
        <f t="shared" si="125"/>
        <v>m</v>
      </c>
    </row>
    <row r="8019" spans="1:4">
      <c r="A8019" s="68" t="s">
        <v>7938</v>
      </c>
      <c r="B8019" s="68" t="s">
        <v>27915</v>
      </c>
      <c r="C8019" s="68" t="s">
        <v>14</v>
      </c>
      <c r="D8019" t="str">
        <f t="shared" si="125"/>
        <v>m</v>
      </c>
    </row>
    <row r="8020" spans="1:4">
      <c r="A8020" s="68" t="s">
        <v>7939</v>
      </c>
      <c r="B8020" s="68" t="s">
        <v>27915</v>
      </c>
      <c r="C8020" s="68" t="s">
        <v>14</v>
      </c>
      <c r="D8020" t="str">
        <f t="shared" si="125"/>
        <v>m</v>
      </c>
    </row>
    <row r="8021" spans="1:4">
      <c r="A8021" s="68" t="s">
        <v>7940</v>
      </c>
      <c r="B8021" s="68" t="s">
        <v>27916</v>
      </c>
      <c r="C8021" s="68" t="s">
        <v>14</v>
      </c>
      <c r="D8021" t="str">
        <f t="shared" si="125"/>
        <v>m</v>
      </c>
    </row>
    <row r="8022" spans="1:4">
      <c r="A8022" s="68" t="s">
        <v>7941</v>
      </c>
      <c r="B8022" s="68" t="s">
        <v>27916</v>
      </c>
      <c r="C8022" s="68" t="s">
        <v>14</v>
      </c>
      <c r="D8022" t="str">
        <f t="shared" si="125"/>
        <v>m</v>
      </c>
    </row>
    <row r="8023" spans="1:4">
      <c r="A8023" s="68" t="s">
        <v>7942</v>
      </c>
      <c r="B8023" s="68" t="s">
        <v>27917</v>
      </c>
      <c r="C8023" s="68" t="s">
        <v>14</v>
      </c>
      <c r="D8023" t="str">
        <f t="shared" si="125"/>
        <v>m</v>
      </c>
    </row>
    <row r="8024" spans="1:4">
      <c r="A8024" s="68" t="s">
        <v>7943</v>
      </c>
      <c r="B8024" s="68" t="s">
        <v>27917</v>
      </c>
      <c r="C8024" s="68" t="s">
        <v>14</v>
      </c>
      <c r="D8024" t="str">
        <f t="shared" si="125"/>
        <v>m</v>
      </c>
    </row>
    <row r="8025" spans="1:4">
      <c r="A8025" s="68" t="s">
        <v>7944</v>
      </c>
      <c r="B8025" s="68" t="s">
        <v>27918</v>
      </c>
      <c r="C8025" s="68" t="s">
        <v>14</v>
      </c>
      <c r="D8025" t="str">
        <f t="shared" si="125"/>
        <v>m</v>
      </c>
    </row>
    <row r="8026" spans="1:4">
      <c r="A8026" s="68" t="s">
        <v>7945</v>
      </c>
      <c r="B8026" s="68" t="s">
        <v>27918</v>
      </c>
      <c r="C8026" s="68" t="s">
        <v>14</v>
      </c>
      <c r="D8026" t="str">
        <f t="shared" si="125"/>
        <v>m</v>
      </c>
    </row>
    <row r="8027" spans="1:4">
      <c r="A8027" s="68" t="s">
        <v>7946</v>
      </c>
      <c r="B8027" s="68" t="s">
        <v>27919</v>
      </c>
      <c r="C8027" s="68" t="s">
        <v>14</v>
      </c>
      <c r="D8027" t="str">
        <f t="shared" si="125"/>
        <v>m</v>
      </c>
    </row>
    <row r="8028" spans="1:4">
      <c r="A8028" s="68" t="s">
        <v>7947</v>
      </c>
      <c r="B8028" s="68" t="s">
        <v>27919</v>
      </c>
      <c r="C8028" s="68" t="s">
        <v>14</v>
      </c>
      <c r="D8028" t="str">
        <f t="shared" si="125"/>
        <v>m</v>
      </c>
    </row>
    <row r="8029" spans="1:4">
      <c r="A8029" s="68" t="s">
        <v>7948</v>
      </c>
      <c r="B8029" s="68" t="s">
        <v>27920</v>
      </c>
      <c r="C8029" s="68" t="s">
        <v>14</v>
      </c>
      <c r="D8029" t="str">
        <f t="shared" si="125"/>
        <v>m</v>
      </c>
    </row>
    <row r="8030" spans="1:4">
      <c r="A8030" s="68" t="s">
        <v>7949</v>
      </c>
      <c r="B8030" s="68" t="s">
        <v>27920</v>
      </c>
      <c r="C8030" s="68" t="s">
        <v>14</v>
      </c>
      <c r="D8030" t="str">
        <f t="shared" si="125"/>
        <v>m</v>
      </c>
    </row>
    <row r="8031" spans="1:4">
      <c r="A8031" s="68" t="s">
        <v>7950</v>
      </c>
      <c r="B8031" s="68" t="s">
        <v>27921</v>
      </c>
      <c r="C8031" s="68" t="s">
        <v>14</v>
      </c>
      <c r="D8031" t="str">
        <f t="shared" si="125"/>
        <v>m</v>
      </c>
    </row>
    <row r="8032" spans="1:4">
      <c r="A8032" s="68" t="s">
        <v>7951</v>
      </c>
      <c r="B8032" s="68" t="s">
        <v>27921</v>
      </c>
      <c r="C8032" s="68" t="s">
        <v>14</v>
      </c>
      <c r="D8032" t="str">
        <f t="shared" si="125"/>
        <v>m</v>
      </c>
    </row>
    <row r="8033" spans="1:4">
      <c r="A8033" s="68" t="s">
        <v>7952</v>
      </c>
      <c r="B8033" s="68" t="s">
        <v>27922</v>
      </c>
      <c r="C8033" s="68" t="s">
        <v>14</v>
      </c>
      <c r="D8033" t="str">
        <f t="shared" si="125"/>
        <v>m</v>
      </c>
    </row>
    <row r="8034" spans="1:4">
      <c r="A8034" s="68" t="s">
        <v>7953</v>
      </c>
      <c r="B8034" s="68" t="s">
        <v>27922</v>
      </c>
      <c r="C8034" s="68" t="s">
        <v>14</v>
      </c>
      <c r="D8034" t="str">
        <f t="shared" si="125"/>
        <v>m</v>
      </c>
    </row>
    <row r="8035" spans="1:4">
      <c r="A8035" s="68" t="s">
        <v>7954</v>
      </c>
      <c r="B8035" s="68" t="s">
        <v>27923</v>
      </c>
      <c r="C8035" s="68" t="s">
        <v>14</v>
      </c>
      <c r="D8035" t="str">
        <f t="shared" si="125"/>
        <v>m</v>
      </c>
    </row>
    <row r="8036" spans="1:4">
      <c r="A8036" s="68" t="s">
        <v>7955</v>
      </c>
      <c r="B8036" s="68" t="s">
        <v>27923</v>
      </c>
      <c r="C8036" s="68" t="s">
        <v>14</v>
      </c>
      <c r="D8036" t="str">
        <f t="shared" si="125"/>
        <v>m</v>
      </c>
    </row>
    <row r="8037" spans="1:4">
      <c r="A8037" s="68" t="s">
        <v>7956</v>
      </c>
      <c r="B8037" s="68" t="s">
        <v>27924</v>
      </c>
      <c r="C8037" s="68" t="s">
        <v>14</v>
      </c>
      <c r="D8037" t="str">
        <f t="shared" si="125"/>
        <v>m</v>
      </c>
    </row>
    <row r="8038" spans="1:4">
      <c r="A8038" s="68" t="s">
        <v>7957</v>
      </c>
      <c r="B8038" s="68" t="s">
        <v>27924</v>
      </c>
      <c r="C8038" s="68" t="s">
        <v>14</v>
      </c>
      <c r="D8038" t="str">
        <f t="shared" si="125"/>
        <v>m</v>
      </c>
    </row>
    <row r="8039" spans="1:4">
      <c r="A8039" s="68" t="s">
        <v>7958</v>
      </c>
      <c r="B8039" s="68" t="s">
        <v>27925</v>
      </c>
      <c r="C8039" s="68" t="s">
        <v>14</v>
      </c>
      <c r="D8039" t="str">
        <f t="shared" si="125"/>
        <v>m</v>
      </c>
    </row>
    <row r="8040" spans="1:4">
      <c r="A8040" s="68" t="s">
        <v>7959</v>
      </c>
      <c r="B8040" s="68" t="s">
        <v>27925</v>
      </c>
      <c r="C8040" s="68" t="s">
        <v>14</v>
      </c>
      <c r="D8040" t="str">
        <f t="shared" si="125"/>
        <v>m</v>
      </c>
    </row>
    <row r="8041" spans="1:4">
      <c r="A8041" s="68" t="s">
        <v>7960</v>
      </c>
      <c r="B8041" s="68" t="s">
        <v>27926</v>
      </c>
      <c r="C8041" s="68" t="s">
        <v>14</v>
      </c>
      <c r="D8041" t="str">
        <f t="shared" si="125"/>
        <v>m</v>
      </c>
    </row>
    <row r="8042" spans="1:4">
      <c r="A8042" s="68" t="s">
        <v>7961</v>
      </c>
      <c r="B8042" s="68" t="s">
        <v>27926</v>
      </c>
      <c r="C8042" s="68" t="s">
        <v>14</v>
      </c>
      <c r="D8042" t="str">
        <f t="shared" si="125"/>
        <v>m</v>
      </c>
    </row>
    <row r="8043" spans="1:4">
      <c r="A8043" s="68" t="s">
        <v>7962</v>
      </c>
      <c r="B8043" s="68" t="s">
        <v>27927</v>
      </c>
      <c r="C8043" s="68" t="s">
        <v>14</v>
      </c>
      <c r="D8043" t="str">
        <f t="shared" si="125"/>
        <v>m</v>
      </c>
    </row>
    <row r="8044" spans="1:4">
      <c r="A8044" s="68" t="s">
        <v>7963</v>
      </c>
      <c r="B8044" s="68" t="s">
        <v>27927</v>
      </c>
      <c r="C8044" s="68" t="s">
        <v>14</v>
      </c>
      <c r="D8044" t="str">
        <f t="shared" si="125"/>
        <v>m</v>
      </c>
    </row>
    <row r="8045" spans="1:4">
      <c r="A8045" s="68" t="s">
        <v>7964</v>
      </c>
      <c r="B8045" s="68" t="s">
        <v>27928</v>
      </c>
      <c r="C8045" s="68" t="s">
        <v>14</v>
      </c>
      <c r="D8045" t="str">
        <f t="shared" si="125"/>
        <v>m</v>
      </c>
    </row>
    <row r="8046" spans="1:4">
      <c r="A8046" s="68" t="s">
        <v>7965</v>
      </c>
      <c r="B8046" s="68" t="s">
        <v>27928</v>
      </c>
      <c r="C8046" s="68" t="s">
        <v>14</v>
      </c>
      <c r="D8046" t="str">
        <f t="shared" si="125"/>
        <v>m</v>
      </c>
    </row>
    <row r="8047" spans="1:4">
      <c r="A8047" s="68" t="s">
        <v>7966</v>
      </c>
      <c r="B8047" s="68" t="s">
        <v>27929</v>
      </c>
      <c r="C8047" s="68" t="s">
        <v>14</v>
      </c>
      <c r="D8047" t="str">
        <f t="shared" si="125"/>
        <v>m</v>
      </c>
    </row>
    <row r="8048" spans="1:4">
      <c r="A8048" s="68" t="s">
        <v>7967</v>
      </c>
      <c r="B8048" s="68" t="s">
        <v>27929</v>
      </c>
      <c r="C8048" s="68" t="s">
        <v>14</v>
      </c>
      <c r="D8048" t="str">
        <f t="shared" si="125"/>
        <v>m</v>
      </c>
    </row>
    <row r="8049" spans="1:4">
      <c r="A8049" s="68" t="s">
        <v>7968</v>
      </c>
      <c r="B8049" s="68" t="s">
        <v>27930</v>
      </c>
      <c r="C8049" s="68" t="s">
        <v>14</v>
      </c>
      <c r="D8049" t="str">
        <f t="shared" si="125"/>
        <v>m</v>
      </c>
    </row>
    <row r="8050" spans="1:4">
      <c r="A8050" s="68" t="s">
        <v>7969</v>
      </c>
      <c r="B8050" s="68" t="s">
        <v>27930</v>
      </c>
      <c r="C8050" s="68" t="s">
        <v>14</v>
      </c>
      <c r="D8050" t="str">
        <f t="shared" si="125"/>
        <v>m</v>
      </c>
    </row>
    <row r="8051" spans="1:4">
      <c r="A8051" s="68" t="s">
        <v>7970</v>
      </c>
      <c r="B8051" s="68" t="s">
        <v>27931</v>
      </c>
      <c r="C8051" s="68" t="s">
        <v>14</v>
      </c>
      <c r="D8051" t="str">
        <f t="shared" si="125"/>
        <v>m</v>
      </c>
    </row>
    <row r="8052" spans="1:4">
      <c r="A8052" s="68" t="s">
        <v>7971</v>
      </c>
      <c r="B8052" s="68" t="s">
        <v>27931</v>
      </c>
      <c r="C8052" s="68" t="s">
        <v>14</v>
      </c>
      <c r="D8052" t="str">
        <f t="shared" si="125"/>
        <v>m</v>
      </c>
    </row>
    <row r="8053" spans="1:4">
      <c r="A8053" s="68" t="s">
        <v>7972</v>
      </c>
      <c r="B8053" s="68" t="s">
        <v>27932</v>
      </c>
      <c r="C8053" s="68" t="s">
        <v>14</v>
      </c>
      <c r="D8053" t="str">
        <f t="shared" si="125"/>
        <v>m</v>
      </c>
    </row>
    <row r="8054" spans="1:4">
      <c r="A8054" s="68" t="s">
        <v>7973</v>
      </c>
      <c r="B8054" s="68" t="s">
        <v>27932</v>
      </c>
      <c r="C8054" s="68" t="s">
        <v>14</v>
      </c>
      <c r="D8054" t="str">
        <f t="shared" si="125"/>
        <v>m</v>
      </c>
    </row>
    <row r="8055" spans="1:4">
      <c r="A8055" s="68" t="s">
        <v>7974</v>
      </c>
      <c r="B8055" s="68" t="s">
        <v>27933</v>
      </c>
      <c r="C8055" s="68" t="s">
        <v>14</v>
      </c>
      <c r="D8055" t="str">
        <f t="shared" si="125"/>
        <v>m</v>
      </c>
    </row>
    <row r="8056" spans="1:4">
      <c r="A8056" s="68" t="s">
        <v>7975</v>
      </c>
      <c r="B8056" s="68" t="s">
        <v>27933</v>
      </c>
      <c r="C8056" s="68" t="s">
        <v>14</v>
      </c>
      <c r="D8056" t="str">
        <f t="shared" si="125"/>
        <v>m</v>
      </c>
    </row>
    <row r="8057" spans="1:4">
      <c r="A8057" s="68" t="s">
        <v>7976</v>
      </c>
      <c r="B8057" s="68" t="s">
        <v>27934</v>
      </c>
      <c r="C8057" s="68" t="s">
        <v>14</v>
      </c>
      <c r="D8057" t="str">
        <f t="shared" si="125"/>
        <v>m</v>
      </c>
    </row>
    <row r="8058" spans="1:4">
      <c r="A8058" s="68" t="s">
        <v>7977</v>
      </c>
      <c r="B8058" s="68" t="s">
        <v>27934</v>
      </c>
      <c r="C8058" s="68" t="s">
        <v>14</v>
      </c>
      <c r="D8058" t="str">
        <f t="shared" si="125"/>
        <v>m</v>
      </c>
    </row>
    <row r="8059" spans="1:4">
      <c r="A8059" s="68" t="s">
        <v>7978</v>
      </c>
      <c r="B8059" s="68" t="s">
        <v>27935</v>
      </c>
      <c r="C8059" s="68" t="s">
        <v>14</v>
      </c>
      <c r="D8059" t="str">
        <f t="shared" si="125"/>
        <v>m</v>
      </c>
    </row>
    <row r="8060" spans="1:4">
      <c r="A8060" s="68" t="s">
        <v>7979</v>
      </c>
      <c r="B8060" s="68" t="s">
        <v>27935</v>
      </c>
      <c r="C8060" s="68" t="s">
        <v>14</v>
      </c>
      <c r="D8060" t="str">
        <f t="shared" si="125"/>
        <v>m</v>
      </c>
    </row>
    <row r="8061" spans="1:4">
      <c r="A8061" s="68" t="s">
        <v>7980</v>
      </c>
      <c r="B8061" s="68" t="s">
        <v>27936</v>
      </c>
      <c r="C8061" s="68" t="s">
        <v>14</v>
      </c>
      <c r="D8061" t="str">
        <f t="shared" si="125"/>
        <v>m</v>
      </c>
    </row>
    <row r="8062" spans="1:4">
      <c r="A8062" s="68" t="s">
        <v>7981</v>
      </c>
      <c r="B8062" s="68" t="s">
        <v>27936</v>
      </c>
      <c r="C8062" s="68" t="s">
        <v>14</v>
      </c>
      <c r="D8062" t="str">
        <f t="shared" si="125"/>
        <v>m</v>
      </c>
    </row>
    <row r="8063" spans="1:4">
      <c r="A8063" s="68" t="s">
        <v>7982</v>
      </c>
      <c r="B8063" s="68" t="s">
        <v>27937</v>
      </c>
      <c r="C8063" s="68" t="s">
        <v>14</v>
      </c>
      <c r="D8063" t="str">
        <f t="shared" si="125"/>
        <v>m</v>
      </c>
    </row>
    <row r="8064" spans="1:4">
      <c r="A8064" s="68" t="s">
        <v>7983</v>
      </c>
      <c r="B8064" s="68" t="s">
        <v>27937</v>
      </c>
      <c r="C8064" s="68" t="s">
        <v>14</v>
      </c>
      <c r="D8064" t="str">
        <f t="shared" si="125"/>
        <v>m</v>
      </c>
    </row>
    <row r="8065" spans="1:4">
      <c r="A8065" s="68" t="s">
        <v>7984</v>
      </c>
      <c r="B8065" s="68" t="s">
        <v>27938</v>
      </c>
      <c r="C8065" s="68" t="s">
        <v>14</v>
      </c>
      <c r="D8065" t="str">
        <f t="shared" si="125"/>
        <v>m</v>
      </c>
    </row>
    <row r="8066" spans="1:4">
      <c r="A8066" s="68" t="s">
        <v>7985</v>
      </c>
      <c r="B8066" s="68" t="s">
        <v>27938</v>
      </c>
      <c r="C8066" s="68" t="s">
        <v>14</v>
      </c>
      <c r="D8066" t="str">
        <f t="shared" si="125"/>
        <v>m</v>
      </c>
    </row>
    <row r="8067" spans="1:4">
      <c r="A8067" s="68" t="s">
        <v>7986</v>
      </c>
      <c r="B8067" s="68" t="s">
        <v>27939</v>
      </c>
      <c r="C8067" s="68" t="s">
        <v>14</v>
      </c>
      <c r="D8067" t="str">
        <f t="shared" si="125"/>
        <v>m</v>
      </c>
    </row>
    <row r="8068" spans="1:4">
      <c r="A8068" s="68" t="s">
        <v>7987</v>
      </c>
      <c r="B8068" s="68" t="s">
        <v>27939</v>
      </c>
      <c r="C8068" s="68" t="s">
        <v>14</v>
      </c>
      <c r="D8068" t="str">
        <f t="shared" si="125"/>
        <v>m</v>
      </c>
    </row>
    <row r="8069" spans="1:4">
      <c r="A8069" s="68" t="s">
        <v>7988</v>
      </c>
      <c r="B8069" s="68" t="s">
        <v>27940</v>
      </c>
      <c r="C8069" s="68" t="s">
        <v>15</v>
      </c>
      <c r="D8069" t="str">
        <f t="shared" si="125"/>
        <v>un</v>
      </c>
    </row>
    <row r="8070" spans="1:4">
      <c r="A8070" s="68" t="s">
        <v>7989</v>
      </c>
      <c r="B8070" s="68" t="s">
        <v>27940</v>
      </c>
      <c r="C8070" s="68" t="s">
        <v>15</v>
      </c>
      <c r="D8070" t="str">
        <f t="shared" si="125"/>
        <v>un</v>
      </c>
    </row>
    <row r="8071" spans="1:4">
      <c r="A8071" s="68" t="s">
        <v>7990</v>
      </c>
      <c r="B8071" s="68" t="s">
        <v>27941</v>
      </c>
      <c r="C8071" s="68" t="s">
        <v>15</v>
      </c>
      <c r="D8071" t="str">
        <f t="shared" ref="D8071:D8134" si="126">LOWER(C8071)</f>
        <v>un</v>
      </c>
    </row>
    <row r="8072" spans="1:4">
      <c r="A8072" s="68" t="s">
        <v>7991</v>
      </c>
      <c r="B8072" s="68" t="s">
        <v>27941</v>
      </c>
      <c r="C8072" s="68" t="s">
        <v>15</v>
      </c>
      <c r="D8072" t="str">
        <f t="shared" si="126"/>
        <v>un</v>
      </c>
    </row>
    <row r="8073" spans="1:4">
      <c r="A8073" s="68" t="s">
        <v>7992</v>
      </c>
      <c r="B8073" s="68" t="s">
        <v>27942</v>
      </c>
      <c r="C8073" s="68" t="s">
        <v>15</v>
      </c>
      <c r="D8073" t="str">
        <f t="shared" si="126"/>
        <v>un</v>
      </c>
    </row>
    <row r="8074" spans="1:4">
      <c r="A8074" s="68" t="s">
        <v>7993</v>
      </c>
      <c r="B8074" s="68" t="s">
        <v>27942</v>
      </c>
      <c r="C8074" s="68" t="s">
        <v>15</v>
      </c>
      <c r="D8074" t="str">
        <f t="shared" si="126"/>
        <v>un</v>
      </c>
    </row>
    <row r="8075" spans="1:4">
      <c r="A8075" s="68" t="s">
        <v>7994</v>
      </c>
      <c r="B8075" s="68" t="s">
        <v>27943</v>
      </c>
      <c r="C8075" s="68" t="s">
        <v>15</v>
      </c>
      <c r="D8075" t="str">
        <f t="shared" si="126"/>
        <v>un</v>
      </c>
    </row>
    <row r="8076" spans="1:4">
      <c r="A8076" s="68" t="s">
        <v>7995</v>
      </c>
      <c r="B8076" s="68" t="s">
        <v>27943</v>
      </c>
      <c r="C8076" s="68" t="s">
        <v>15</v>
      </c>
      <c r="D8076" t="str">
        <f t="shared" si="126"/>
        <v>un</v>
      </c>
    </row>
    <row r="8077" spans="1:4">
      <c r="A8077" s="68" t="s">
        <v>7996</v>
      </c>
      <c r="B8077" s="68" t="s">
        <v>27944</v>
      </c>
      <c r="C8077" s="68" t="s">
        <v>15</v>
      </c>
      <c r="D8077" t="str">
        <f t="shared" si="126"/>
        <v>un</v>
      </c>
    </row>
    <row r="8078" spans="1:4">
      <c r="A8078" s="68" t="s">
        <v>7997</v>
      </c>
      <c r="B8078" s="68" t="s">
        <v>27944</v>
      </c>
      <c r="C8078" s="68" t="s">
        <v>15</v>
      </c>
      <c r="D8078" t="str">
        <f t="shared" si="126"/>
        <v>un</v>
      </c>
    </row>
    <row r="8079" spans="1:4">
      <c r="A8079" s="68" t="s">
        <v>7998</v>
      </c>
      <c r="B8079" s="68" t="s">
        <v>27945</v>
      </c>
      <c r="C8079" s="68" t="s">
        <v>15</v>
      </c>
      <c r="D8079" t="str">
        <f t="shared" si="126"/>
        <v>un</v>
      </c>
    </row>
    <row r="8080" spans="1:4">
      <c r="A8080" s="68" t="s">
        <v>7999</v>
      </c>
      <c r="B8080" s="68" t="s">
        <v>27945</v>
      </c>
      <c r="C8080" s="68" t="s">
        <v>15</v>
      </c>
      <c r="D8080" t="str">
        <f t="shared" si="126"/>
        <v>un</v>
      </c>
    </row>
    <row r="8081" spans="1:4">
      <c r="A8081" s="68" t="s">
        <v>8000</v>
      </c>
      <c r="B8081" s="68" t="s">
        <v>27946</v>
      </c>
      <c r="C8081" s="68" t="s">
        <v>15</v>
      </c>
      <c r="D8081" t="str">
        <f t="shared" si="126"/>
        <v>un</v>
      </c>
    </row>
    <row r="8082" spans="1:4">
      <c r="A8082" s="68" t="s">
        <v>8001</v>
      </c>
      <c r="B8082" s="68" t="s">
        <v>27946</v>
      </c>
      <c r="C8082" s="68" t="s">
        <v>15</v>
      </c>
      <c r="D8082" t="str">
        <f t="shared" si="126"/>
        <v>un</v>
      </c>
    </row>
    <row r="8083" spans="1:4">
      <c r="A8083" s="68" t="s">
        <v>8002</v>
      </c>
      <c r="B8083" s="68" t="s">
        <v>27947</v>
      </c>
      <c r="C8083" s="68" t="s">
        <v>15</v>
      </c>
      <c r="D8083" t="str">
        <f t="shared" si="126"/>
        <v>un</v>
      </c>
    </row>
    <row r="8084" spans="1:4">
      <c r="A8084" s="68" t="s">
        <v>8003</v>
      </c>
      <c r="B8084" s="68" t="s">
        <v>27947</v>
      </c>
      <c r="C8084" s="68" t="s">
        <v>15</v>
      </c>
      <c r="D8084" t="str">
        <f t="shared" si="126"/>
        <v>un</v>
      </c>
    </row>
    <row r="8085" spans="1:4">
      <c r="A8085" s="68" t="s">
        <v>8004</v>
      </c>
      <c r="B8085" s="68" t="s">
        <v>27948</v>
      </c>
      <c r="C8085" s="68" t="s">
        <v>15</v>
      </c>
      <c r="D8085" t="str">
        <f t="shared" si="126"/>
        <v>un</v>
      </c>
    </row>
    <row r="8086" spans="1:4">
      <c r="A8086" s="68" t="s">
        <v>8005</v>
      </c>
      <c r="B8086" s="68" t="s">
        <v>27948</v>
      </c>
      <c r="C8086" s="68" t="s">
        <v>15</v>
      </c>
      <c r="D8086" t="str">
        <f t="shared" si="126"/>
        <v>un</v>
      </c>
    </row>
    <row r="8087" spans="1:4">
      <c r="A8087" s="68" t="s">
        <v>8006</v>
      </c>
      <c r="B8087" s="68" t="s">
        <v>27949</v>
      </c>
      <c r="C8087" s="68" t="s">
        <v>15</v>
      </c>
      <c r="D8087" t="str">
        <f t="shared" si="126"/>
        <v>un</v>
      </c>
    </row>
    <row r="8088" spans="1:4">
      <c r="A8088" s="68" t="s">
        <v>8007</v>
      </c>
      <c r="B8088" s="68" t="s">
        <v>27949</v>
      </c>
      <c r="C8088" s="68" t="s">
        <v>15</v>
      </c>
      <c r="D8088" t="str">
        <f t="shared" si="126"/>
        <v>un</v>
      </c>
    </row>
    <row r="8089" spans="1:4">
      <c r="A8089" s="68" t="s">
        <v>8008</v>
      </c>
      <c r="B8089" s="68" t="s">
        <v>27950</v>
      </c>
      <c r="C8089" s="68" t="s">
        <v>15</v>
      </c>
      <c r="D8089" t="str">
        <f t="shared" si="126"/>
        <v>un</v>
      </c>
    </row>
    <row r="8090" spans="1:4">
      <c r="A8090" s="68" t="s">
        <v>8009</v>
      </c>
      <c r="B8090" s="68" t="s">
        <v>27950</v>
      </c>
      <c r="C8090" s="68" t="s">
        <v>15</v>
      </c>
      <c r="D8090" t="str">
        <f t="shared" si="126"/>
        <v>un</v>
      </c>
    </row>
    <row r="8091" spans="1:4">
      <c r="A8091" s="68" t="s">
        <v>8010</v>
      </c>
      <c r="B8091" s="68" t="s">
        <v>27951</v>
      </c>
      <c r="C8091" s="68" t="s">
        <v>15</v>
      </c>
      <c r="D8091" t="str">
        <f t="shared" si="126"/>
        <v>un</v>
      </c>
    </row>
    <row r="8092" spans="1:4">
      <c r="A8092" s="68" t="s">
        <v>8011</v>
      </c>
      <c r="B8092" s="68" t="s">
        <v>27951</v>
      </c>
      <c r="C8092" s="68" t="s">
        <v>15</v>
      </c>
      <c r="D8092" t="str">
        <f t="shared" si="126"/>
        <v>un</v>
      </c>
    </row>
    <row r="8093" spans="1:4">
      <c r="A8093" s="68" t="s">
        <v>8012</v>
      </c>
      <c r="B8093" s="68" t="s">
        <v>27952</v>
      </c>
      <c r="C8093" s="68" t="s">
        <v>15</v>
      </c>
      <c r="D8093" t="str">
        <f t="shared" si="126"/>
        <v>un</v>
      </c>
    </row>
    <row r="8094" spans="1:4">
      <c r="A8094" s="68" t="s">
        <v>8013</v>
      </c>
      <c r="B8094" s="68" t="s">
        <v>27952</v>
      </c>
      <c r="C8094" s="68" t="s">
        <v>15</v>
      </c>
      <c r="D8094" t="str">
        <f t="shared" si="126"/>
        <v>un</v>
      </c>
    </row>
    <row r="8095" spans="1:4">
      <c r="A8095" s="68" t="s">
        <v>8014</v>
      </c>
      <c r="B8095" s="68" t="s">
        <v>27953</v>
      </c>
      <c r="C8095" s="68" t="s">
        <v>15</v>
      </c>
      <c r="D8095" t="str">
        <f t="shared" si="126"/>
        <v>un</v>
      </c>
    </row>
    <row r="8096" spans="1:4">
      <c r="A8096" s="68" t="s">
        <v>8015</v>
      </c>
      <c r="B8096" s="68" t="s">
        <v>27953</v>
      </c>
      <c r="C8096" s="68" t="s">
        <v>15</v>
      </c>
      <c r="D8096" t="str">
        <f t="shared" si="126"/>
        <v>un</v>
      </c>
    </row>
    <row r="8097" spans="1:4">
      <c r="A8097" s="68" t="s">
        <v>8016</v>
      </c>
      <c r="B8097" s="68" t="s">
        <v>27954</v>
      </c>
      <c r="C8097" s="68" t="s">
        <v>15</v>
      </c>
      <c r="D8097" t="str">
        <f t="shared" si="126"/>
        <v>un</v>
      </c>
    </row>
    <row r="8098" spans="1:4">
      <c r="A8098" s="68" t="s">
        <v>8017</v>
      </c>
      <c r="B8098" s="68" t="s">
        <v>27954</v>
      </c>
      <c r="C8098" s="68" t="s">
        <v>15</v>
      </c>
      <c r="D8098" t="str">
        <f t="shared" si="126"/>
        <v>un</v>
      </c>
    </row>
    <row r="8099" spans="1:4">
      <c r="A8099" s="68" t="s">
        <v>8018</v>
      </c>
      <c r="B8099" s="68" t="s">
        <v>27955</v>
      </c>
      <c r="C8099" s="68" t="s">
        <v>15</v>
      </c>
      <c r="D8099" t="str">
        <f t="shared" si="126"/>
        <v>un</v>
      </c>
    </row>
    <row r="8100" spans="1:4">
      <c r="A8100" s="68" t="s">
        <v>8019</v>
      </c>
      <c r="B8100" s="68" t="s">
        <v>27955</v>
      </c>
      <c r="C8100" s="68" t="s">
        <v>15</v>
      </c>
      <c r="D8100" t="str">
        <f t="shared" si="126"/>
        <v>un</v>
      </c>
    </row>
    <row r="8101" spans="1:4">
      <c r="A8101" s="68" t="s">
        <v>8020</v>
      </c>
      <c r="B8101" s="68" t="s">
        <v>27956</v>
      </c>
      <c r="C8101" s="68" t="s">
        <v>15</v>
      </c>
      <c r="D8101" t="str">
        <f t="shared" si="126"/>
        <v>un</v>
      </c>
    </row>
    <row r="8102" spans="1:4">
      <c r="A8102" s="68" t="s">
        <v>8021</v>
      </c>
      <c r="B8102" s="68" t="s">
        <v>27956</v>
      </c>
      <c r="C8102" s="68" t="s">
        <v>15</v>
      </c>
      <c r="D8102" t="str">
        <f t="shared" si="126"/>
        <v>un</v>
      </c>
    </row>
    <row r="8103" spans="1:4">
      <c r="A8103" s="68" t="s">
        <v>8022</v>
      </c>
      <c r="B8103" s="68" t="s">
        <v>27957</v>
      </c>
      <c r="C8103" s="68" t="s">
        <v>15</v>
      </c>
      <c r="D8103" t="str">
        <f t="shared" si="126"/>
        <v>un</v>
      </c>
    </row>
    <row r="8104" spans="1:4">
      <c r="A8104" s="68" t="s">
        <v>8023</v>
      </c>
      <c r="B8104" s="68" t="s">
        <v>27957</v>
      </c>
      <c r="C8104" s="68" t="s">
        <v>15</v>
      </c>
      <c r="D8104" t="str">
        <f t="shared" si="126"/>
        <v>un</v>
      </c>
    </row>
    <row r="8105" spans="1:4">
      <c r="A8105" s="68" t="s">
        <v>8024</v>
      </c>
      <c r="B8105" s="68" t="s">
        <v>27958</v>
      </c>
      <c r="C8105" s="68" t="s">
        <v>15</v>
      </c>
      <c r="D8105" t="str">
        <f t="shared" si="126"/>
        <v>un</v>
      </c>
    </row>
    <row r="8106" spans="1:4">
      <c r="A8106" s="68" t="s">
        <v>8025</v>
      </c>
      <c r="B8106" s="68" t="s">
        <v>27958</v>
      </c>
      <c r="C8106" s="68" t="s">
        <v>15</v>
      </c>
      <c r="D8106" t="str">
        <f t="shared" si="126"/>
        <v>un</v>
      </c>
    </row>
    <row r="8107" spans="1:4">
      <c r="A8107" s="68" t="s">
        <v>8026</v>
      </c>
      <c r="B8107" s="68" t="s">
        <v>27959</v>
      </c>
      <c r="C8107" s="68" t="s">
        <v>15</v>
      </c>
      <c r="D8107" t="str">
        <f t="shared" si="126"/>
        <v>un</v>
      </c>
    </row>
    <row r="8108" spans="1:4">
      <c r="A8108" s="68" t="s">
        <v>8027</v>
      </c>
      <c r="B8108" s="68" t="s">
        <v>27959</v>
      </c>
      <c r="C8108" s="68" t="s">
        <v>15</v>
      </c>
      <c r="D8108" t="str">
        <f t="shared" si="126"/>
        <v>un</v>
      </c>
    </row>
    <row r="8109" spans="1:4">
      <c r="A8109" s="68" t="s">
        <v>8028</v>
      </c>
      <c r="B8109" s="68" t="s">
        <v>27960</v>
      </c>
      <c r="C8109" s="68" t="s">
        <v>15</v>
      </c>
      <c r="D8109" t="str">
        <f t="shared" si="126"/>
        <v>un</v>
      </c>
    </row>
    <row r="8110" spans="1:4">
      <c r="A8110" s="68" t="s">
        <v>8029</v>
      </c>
      <c r="B8110" s="68" t="s">
        <v>27960</v>
      </c>
      <c r="C8110" s="68" t="s">
        <v>15</v>
      </c>
      <c r="D8110" t="str">
        <f t="shared" si="126"/>
        <v>un</v>
      </c>
    </row>
    <row r="8111" spans="1:4">
      <c r="A8111" s="68" t="s">
        <v>8030</v>
      </c>
      <c r="B8111" s="68" t="s">
        <v>27961</v>
      </c>
      <c r="C8111" s="68" t="s">
        <v>15</v>
      </c>
      <c r="D8111" t="str">
        <f t="shared" si="126"/>
        <v>un</v>
      </c>
    </row>
    <row r="8112" spans="1:4">
      <c r="A8112" s="68" t="s">
        <v>8031</v>
      </c>
      <c r="B8112" s="68" t="s">
        <v>27961</v>
      </c>
      <c r="C8112" s="68" t="s">
        <v>15</v>
      </c>
      <c r="D8112" t="str">
        <f t="shared" si="126"/>
        <v>un</v>
      </c>
    </row>
    <row r="8113" spans="1:4">
      <c r="A8113" s="68" t="s">
        <v>8032</v>
      </c>
      <c r="B8113" s="68" t="s">
        <v>27962</v>
      </c>
      <c r="C8113" s="68" t="s">
        <v>15</v>
      </c>
      <c r="D8113" t="str">
        <f t="shared" si="126"/>
        <v>un</v>
      </c>
    </row>
    <row r="8114" spans="1:4">
      <c r="A8114" s="68" t="s">
        <v>8033</v>
      </c>
      <c r="B8114" s="68" t="s">
        <v>27962</v>
      </c>
      <c r="C8114" s="68" t="s">
        <v>15</v>
      </c>
      <c r="D8114" t="str">
        <f t="shared" si="126"/>
        <v>un</v>
      </c>
    </row>
    <row r="8115" spans="1:4">
      <c r="A8115" s="68" t="s">
        <v>8034</v>
      </c>
      <c r="B8115" s="68" t="s">
        <v>27963</v>
      </c>
      <c r="C8115" s="68" t="s">
        <v>15</v>
      </c>
      <c r="D8115" t="str">
        <f t="shared" si="126"/>
        <v>un</v>
      </c>
    </row>
    <row r="8116" spans="1:4">
      <c r="A8116" s="68" t="s">
        <v>8035</v>
      </c>
      <c r="B8116" s="68" t="s">
        <v>27963</v>
      </c>
      <c r="C8116" s="68" t="s">
        <v>15</v>
      </c>
      <c r="D8116" t="str">
        <f t="shared" si="126"/>
        <v>un</v>
      </c>
    </row>
    <row r="8117" spans="1:4">
      <c r="A8117" s="68" t="s">
        <v>8036</v>
      </c>
      <c r="B8117" s="68" t="s">
        <v>27964</v>
      </c>
      <c r="C8117" s="68" t="s">
        <v>15</v>
      </c>
      <c r="D8117" t="str">
        <f t="shared" si="126"/>
        <v>un</v>
      </c>
    </row>
    <row r="8118" spans="1:4">
      <c r="A8118" s="68" t="s">
        <v>8037</v>
      </c>
      <c r="B8118" s="68" t="s">
        <v>27964</v>
      </c>
      <c r="C8118" s="68" t="s">
        <v>15</v>
      </c>
      <c r="D8118" t="str">
        <f t="shared" si="126"/>
        <v>un</v>
      </c>
    </row>
    <row r="8119" spans="1:4">
      <c r="A8119" s="68" t="s">
        <v>8038</v>
      </c>
      <c r="B8119" s="68" t="s">
        <v>27965</v>
      </c>
      <c r="C8119" s="68" t="s">
        <v>15</v>
      </c>
      <c r="D8119" t="str">
        <f t="shared" si="126"/>
        <v>un</v>
      </c>
    </row>
    <row r="8120" spans="1:4">
      <c r="A8120" s="68" t="s">
        <v>8039</v>
      </c>
      <c r="B8120" s="68" t="s">
        <v>27965</v>
      </c>
      <c r="C8120" s="68" t="s">
        <v>15</v>
      </c>
      <c r="D8120" t="str">
        <f t="shared" si="126"/>
        <v>un</v>
      </c>
    </row>
    <row r="8121" spans="1:4">
      <c r="A8121" s="68" t="s">
        <v>8040</v>
      </c>
      <c r="B8121" s="68" t="s">
        <v>27966</v>
      </c>
      <c r="C8121" s="68" t="s">
        <v>15</v>
      </c>
      <c r="D8121" t="str">
        <f t="shared" si="126"/>
        <v>un</v>
      </c>
    </row>
    <row r="8122" spans="1:4">
      <c r="A8122" s="68" t="s">
        <v>8041</v>
      </c>
      <c r="B8122" s="68" t="s">
        <v>27966</v>
      </c>
      <c r="C8122" s="68" t="s">
        <v>15</v>
      </c>
      <c r="D8122" t="str">
        <f t="shared" si="126"/>
        <v>un</v>
      </c>
    </row>
    <row r="8123" spans="1:4">
      <c r="A8123" s="68" t="s">
        <v>8042</v>
      </c>
      <c r="B8123" s="68" t="s">
        <v>27967</v>
      </c>
      <c r="C8123" s="68" t="s">
        <v>15</v>
      </c>
      <c r="D8123" t="str">
        <f t="shared" si="126"/>
        <v>un</v>
      </c>
    </row>
    <row r="8124" spans="1:4">
      <c r="A8124" s="68" t="s">
        <v>8043</v>
      </c>
      <c r="B8124" s="68" t="s">
        <v>27967</v>
      </c>
      <c r="C8124" s="68" t="s">
        <v>15</v>
      </c>
      <c r="D8124" t="str">
        <f t="shared" si="126"/>
        <v>un</v>
      </c>
    </row>
    <row r="8125" spans="1:4">
      <c r="A8125" s="68" t="s">
        <v>8044</v>
      </c>
      <c r="B8125" s="68" t="s">
        <v>27968</v>
      </c>
      <c r="C8125" s="68" t="s">
        <v>15</v>
      </c>
      <c r="D8125" t="str">
        <f t="shared" si="126"/>
        <v>un</v>
      </c>
    </row>
    <row r="8126" spans="1:4">
      <c r="A8126" s="68" t="s">
        <v>8045</v>
      </c>
      <c r="B8126" s="68" t="s">
        <v>27968</v>
      </c>
      <c r="C8126" s="68" t="s">
        <v>15</v>
      </c>
      <c r="D8126" t="str">
        <f t="shared" si="126"/>
        <v>un</v>
      </c>
    </row>
    <row r="8127" spans="1:4">
      <c r="A8127" s="68" t="s">
        <v>8046</v>
      </c>
      <c r="B8127" s="68" t="s">
        <v>27969</v>
      </c>
      <c r="C8127" s="68" t="s">
        <v>15</v>
      </c>
      <c r="D8127" t="str">
        <f t="shared" si="126"/>
        <v>un</v>
      </c>
    </row>
    <row r="8128" spans="1:4">
      <c r="A8128" s="68" t="s">
        <v>8047</v>
      </c>
      <c r="B8128" s="68" t="s">
        <v>27969</v>
      </c>
      <c r="C8128" s="68" t="s">
        <v>15</v>
      </c>
      <c r="D8128" t="str">
        <f t="shared" si="126"/>
        <v>un</v>
      </c>
    </row>
    <row r="8129" spans="1:4">
      <c r="A8129" s="68" t="s">
        <v>8048</v>
      </c>
      <c r="B8129" s="68" t="s">
        <v>27970</v>
      </c>
      <c r="C8129" s="68" t="s">
        <v>15</v>
      </c>
      <c r="D8129" t="str">
        <f t="shared" si="126"/>
        <v>un</v>
      </c>
    </row>
    <row r="8130" spans="1:4">
      <c r="A8130" s="68" t="s">
        <v>8049</v>
      </c>
      <c r="B8130" s="68" t="s">
        <v>27970</v>
      </c>
      <c r="C8130" s="68" t="s">
        <v>15</v>
      </c>
      <c r="D8130" t="str">
        <f t="shared" si="126"/>
        <v>un</v>
      </c>
    </row>
    <row r="8131" spans="1:4">
      <c r="A8131" s="68" t="s">
        <v>8050</v>
      </c>
      <c r="B8131" s="68" t="s">
        <v>27971</v>
      </c>
      <c r="C8131" s="68" t="s">
        <v>15</v>
      </c>
      <c r="D8131" t="str">
        <f t="shared" si="126"/>
        <v>un</v>
      </c>
    </row>
    <row r="8132" spans="1:4">
      <c r="A8132" s="68" t="s">
        <v>8051</v>
      </c>
      <c r="B8132" s="68" t="s">
        <v>27971</v>
      </c>
      <c r="C8132" s="68" t="s">
        <v>15</v>
      </c>
      <c r="D8132" t="str">
        <f t="shared" si="126"/>
        <v>un</v>
      </c>
    </row>
    <row r="8133" spans="1:4">
      <c r="A8133" s="68" t="s">
        <v>8052</v>
      </c>
      <c r="B8133" s="68" t="s">
        <v>27972</v>
      </c>
      <c r="C8133" s="68" t="s">
        <v>15</v>
      </c>
      <c r="D8133" t="str">
        <f t="shared" si="126"/>
        <v>un</v>
      </c>
    </row>
    <row r="8134" spans="1:4">
      <c r="A8134" s="68" t="s">
        <v>8053</v>
      </c>
      <c r="B8134" s="68" t="s">
        <v>27972</v>
      </c>
      <c r="C8134" s="68" t="s">
        <v>15</v>
      </c>
      <c r="D8134" t="str">
        <f t="shared" si="126"/>
        <v>un</v>
      </c>
    </row>
    <row r="8135" spans="1:4">
      <c r="A8135" s="68" t="s">
        <v>8054</v>
      </c>
      <c r="B8135" s="68" t="s">
        <v>27973</v>
      </c>
      <c r="C8135" s="68" t="s">
        <v>15</v>
      </c>
      <c r="D8135" t="str">
        <f t="shared" ref="D8135:D8198" si="127">LOWER(C8135)</f>
        <v>un</v>
      </c>
    </row>
    <row r="8136" spans="1:4">
      <c r="A8136" s="68" t="s">
        <v>8055</v>
      </c>
      <c r="B8136" s="68" t="s">
        <v>27973</v>
      </c>
      <c r="C8136" s="68" t="s">
        <v>15</v>
      </c>
      <c r="D8136" t="str">
        <f t="shared" si="127"/>
        <v>un</v>
      </c>
    </row>
    <row r="8137" spans="1:4">
      <c r="A8137" s="68" t="s">
        <v>8056</v>
      </c>
      <c r="B8137" s="68" t="s">
        <v>27974</v>
      </c>
      <c r="C8137" s="68" t="s">
        <v>15</v>
      </c>
      <c r="D8137" t="str">
        <f t="shared" si="127"/>
        <v>un</v>
      </c>
    </row>
    <row r="8138" spans="1:4">
      <c r="A8138" s="68" t="s">
        <v>8057</v>
      </c>
      <c r="B8138" s="68" t="s">
        <v>27974</v>
      </c>
      <c r="C8138" s="68" t="s">
        <v>15</v>
      </c>
      <c r="D8138" t="str">
        <f t="shared" si="127"/>
        <v>un</v>
      </c>
    </row>
    <row r="8139" spans="1:4">
      <c r="A8139" s="68" t="s">
        <v>8058</v>
      </c>
      <c r="B8139" s="68" t="s">
        <v>27975</v>
      </c>
      <c r="C8139" s="68" t="s">
        <v>15</v>
      </c>
      <c r="D8139" t="str">
        <f t="shared" si="127"/>
        <v>un</v>
      </c>
    </row>
    <row r="8140" spans="1:4">
      <c r="A8140" s="68" t="s">
        <v>8059</v>
      </c>
      <c r="B8140" s="68" t="s">
        <v>27975</v>
      </c>
      <c r="C8140" s="68" t="s">
        <v>15</v>
      </c>
      <c r="D8140" t="str">
        <f t="shared" si="127"/>
        <v>un</v>
      </c>
    </row>
    <row r="8141" spans="1:4">
      <c r="A8141" s="68" t="s">
        <v>8060</v>
      </c>
      <c r="B8141" s="68" t="s">
        <v>27976</v>
      </c>
      <c r="C8141" s="68" t="s">
        <v>15</v>
      </c>
      <c r="D8141" t="str">
        <f t="shared" si="127"/>
        <v>un</v>
      </c>
    </row>
    <row r="8142" spans="1:4">
      <c r="A8142" s="68" t="s">
        <v>8061</v>
      </c>
      <c r="B8142" s="68" t="s">
        <v>27976</v>
      </c>
      <c r="C8142" s="68" t="s">
        <v>15</v>
      </c>
      <c r="D8142" t="str">
        <f t="shared" si="127"/>
        <v>un</v>
      </c>
    </row>
    <row r="8143" spans="1:4">
      <c r="A8143" s="68" t="s">
        <v>8062</v>
      </c>
      <c r="B8143" s="68" t="s">
        <v>27977</v>
      </c>
      <c r="C8143" s="68" t="s">
        <v>15</v>
      </c>
      <c r="D8143" t="str">
        <f t="shared" si="127"/>
        <v>un</v>
      </c>
    </row>
    <row r="8144" spans="1:4">
      <c r="A8144" s="68" t="s">
        <v>8063</v>
      </c>
      <c r="B8144" s="68" t="s">
        <v>27977</v>
      </c>
      <c r="C8144" s="68" t="s">
        <v>15</v>
      </c>
      <c r="D8144" t="str">
        <f t="shared" si="127"/>
        <v>un</v>
      </c>
    </row>
    <row r="8145" spans="1:4">
      <c r="A8145" s="68" t="s">
        <v>8064</v>
      </c>
      <c r="B8145" s="68" t="s">
        <v>27978</v>
      </c>
      <c r="C8145" s="68" t="s">
        <v>15</v>
      </c>
      <c r="D8145" t="str">
        <f t="shared" si="127"/>
        <v>un</v>
      </c>
    </row>
    <row r="8146" spans="1:4">
      <c r="A8146" s="68" t="s">
        <v>8065</v>
      </c>
      <c r="B8146" s="68" t="s">
        <v>27978</v>
      </c>
      <c r="C8146" s="68" t="s">
        <v>15</v>
      </c>
      <c r="D8146" t="str">
        <f t="shared" si="127"/>
        <v>un</v>
      </c>
    </row>
    <row r="8147" spans="1:4">
      <c r="A8147" s="68" t="s">
        <v>8066</v>
      </c>
      <c r="B8147" s="68" t="s">
        <v>27979</v>
      </c>
      <c r="C8147" s="68" t="s">
        <v>15</v>
      </c>
      <c r="D8147" t="str">
        <f t="shared" si="127"/>
        <v>un</v>
      </c>
    </row>
    <row r="8148" spans="1:4">
      <c r="A8148" s="68" t="s">
        <v>8067</v>
      </c>
      <c r="B8148" s="68" t="s">
        <v>27979</v>
      </c>
      <c r="C8148" s="68" t="s">
        <v>15</v>
      </c>
      <c r="D8148" t="str">
        <f t="shared" si="127"/>
        <v>un</v>
      </c>
    </row>
    <row r="8149" spans="1:4">
      <c r="A8149" s="68" t="s">
        <v>8068</v>
      </c>
      <c r="B8149" s="68" t="s">
        <v>27980</v>
      </c>
      <c r="C8149" s="68" t="s">
        <v>15</v>
      </c>
      <c r="D8149" t="str">
        <f t="shared" si="127"/>
        <v>un</v>
      </c>
    </row>
    <row r="8150" spans="1:4">
      <c r="A8150" s="68" t="s">
        <v>8069</v>
      </c>
      <c r="B8150" s="68" t="s">
        <v>27980</v>
      </c>
      <c r="C8150" s="68" t="s">
        <v>15</v>
      </c>
      <c r="D8150" t="str">
        <f t="shared" si="127"/>
        <v>un</v>
      </c>
    </row>
    <row r="8151" spans="1:4">
      <c r="A8151" s="68" t="s">
        <v>8070</v>
      </c>
      <c r="B8151" s="68" t="s">
        <v>27981</v>
      </c>
      <c r="C8151" s="68" t="s">
        <v>15</v>
      </c>
      <c r="D8151" t="str">
        <f t="shared" si="127"/>
        <v>un</v>
      </c>
    </row>
    <row r="8152" spans="1:4">
      <c r="A8152" s="68" t="s">
        <v>8071</v>
      </c>
      <c r="B8152" s="68" t="s">
        <v>27981</v>
      </c>
      <c r="C8152" s="68" t="s">
        <v>15</v>
      </c>
      <c r="D8152" t="str">
        <f t="shared" si="127"/>
        <v>un</v>
      </c>
    </row>
    <row r="8153" spans="1:4">
      <c r="A8153" s="68" t="s">
        <v>8072</v>
      </c>
      <c r="B8153" s="68" t="s">
        <v>27982</v>
      </c>
      <c r="C8153" s="68" t="s">
        <v>15</v>
      </c>
      <c r="D8153" t="str">
        <f t="shared" si="127"/>
        <v>un</v>
      </c>
    </row>
    <row r="8154" spans="1:4">
      <c r="A8154" s="68" t="s">
        <v>8073</v>
      </c>
      <c r="B8154" s="68" t="s">
        <v>27982</v>
      </c>
      <c r="C8154" s="68" t="s">
        <v>15</v>
      </c>
      <c r="D8154" t="str">
        <f t="shared" si="127"/>
        <v>un</v>
      </c>
    </row>
    <row r="8155" spans="1:4">
      <c r="A8155" s="68" t="s">
        <v>8074</v>
      </c>
      <c r="B8155" s="68" t="s">
        <v>27983</v>
      </c>
      <c r="C8155" s="68" t="s">
        <v>15</v>
      </c>
      <c r="D8155" t="str">
        <f t="shared" si="127"/>
        <v>un</v>
      </c>
    </row>
    <row r="8156" spans="1:4">
      <c r="A8156" s="68" t="s">
        <v>8075</v>
      </c>
      <c r="B8156" s="68" t="s">
        <v>27983</v>
      </c>
      <c r="C8156" s="68" t="s">
        <v>15</v>
      </c>
      <c r="D8156" t="str">
        <f t="shared" si="127"/>
        <v>un</v>
      </c>
    </row>
    <row r="8157" spans="1:4">
      <c r="A8157" s="68" t="s">
        <v>8076</v>
      </c>
      <c r="B8157" s="68" t="s">
        <v>27984</v>
      </c>
      <c r="C8157" s="68" t="s">
        <v>14</v>
      </c>
      <c r="D8157" t="str">
        <f t="shared" si="127"/>
        <v>m</v>
      </c>
    </row>
    <row r="8158" spans="1:4">
      <c r="A8158" s="68" t="s">
        <v>8077</v>
      </c>
      <c r="B8158" s="68" t="s">
        <v>27984</v>
      </c>
      <c r="C8158" s="68" t="s">
        <v>14</v>
      </c>
      <c r="D8158" t="str">
        <f t="shared" si="127"/>
        <v>m</v>
      </c>
    </row>
    <row r="8159" spans="1:4">
      <c r="A8159" s="68" t="s">
        <v>8078</v>
      </c>
      <c r="B8159" s="68" t="s">
        <v>27985</v>
      </c>
      <c r="C8159" s="68" t="s">
        <v>14</v>
      </c>
      <c r="D8159" t="str">
        <f t="shared" si="127"/>
        <v>m</v>
      </c>
    </row>
    <row r="8160" spans="1:4">
      <c r="A8160" s="68" t="s">
        <v>8079</v>
      </c>
      <c r="B8160" s="68" t="s">
        <v>27985</v>
      </c>
      <c r="C8160" s="68" t="s">
        <v>14</v>
      </c>
      <c r="D8160" t="str">
        <f t="shared" si="127"/>
        <v>m</v>
      </c>
    </row>
    <row r="8161" spans="1:4">
      <c r="A8161" s="68" t="s">
        <v>8080</v>
      </c>
      <c r="B8161" s="68" t="s">
        <v>27986</v>
      </c>
      <c r="C8161" s="68" t="s">
        <v>14</v>
      </c>
      <c r="D8161" t="str">
        <f t="shared" si="127"/>
        <v>m</v>
      </c>
    </row>
    <row r="8162" spans="1:4">
      <c r="A8162" s="68" t="s">
        <v>8081</v>
      </c>
      <c r="B8162" s="68" t="s">
        <v>27986</v>
      </c>
      <c r="C8162" s="68" t="s">
        <v>14</v>
      </c>
      <c r="D8162" t="str">
        <f t="shared" si="127"/>
        <v>m</v>
      </c>
    </row>
    <row r="8163" spans="1:4">
      <c r="A8163" s="68" t="s">
        <v>8082</v>
      </c>
      <c r="B8163" s="68" t="s">
        <v>27987</v>
      </c>
      <c r="C8163" s="68" t="s">
        <v>14</v>
      </c>
      <c r="D8163" t="str">
        <f t="shared" si="127"/>
        <v>m</v>
      </c>
    </row>
    <row r="8164" spans="1:4">
      <c r="A8164" s="68" t="s">
        <v>8083</v>
      </c>
      <c r="B8164" s="68" t="s">
        <v>27987</v>
      </c>
      <c r="C8164" s="68" t="s">
        <v>14</v>
      </c>
      <c r="D8164" t="str">
        <f t="shared" si="127"/>
        <v>m</v>
      </c>
    </row>
    <row r="8165" spans="1:4">
      <c r="A8165" s="68" t="s">
        <v>8084</v>
      </c>
      <c r="B8165" s="68" t="s">
        <v>27988</v>
      </c>
      <c r="C8165" s="68" t="s">
        <v>14</v>
      </c>
      <c r="D8165" t="str">
        <f t="shared" si="127"/>
        <v>m</v>
      </c>
    </row>
    <row r="8166" spans="1:4">
      <c r="A8166" s="68" t="s">
        <v>8085</v>
      </c>
      <c r="B8166" s="68" t="s">
        <v>27988</v>
      </c>
      <c r="C8166" s="68" t="s">
        <v>14</v>
      </c>
      <c r="D8166" t="str">
        <f t="shared" si="127"/>
        <v>m</v>
      </c>
    </row>
    <row r="8167" spans="1:4">
      <c r="A8167" s="68" t="s">
        <v>8086</v>
      </c>
      <c r="B8167" s="68" t="s">
        <v>27989</v>
      </c>
      <c r="C8167" s="68" t="s">
        <v>14</v>
      </c>
      <c r="D8167" t="str">
        <f t="shared" si="127"/>
        <v>m</v>
      </c>
    </row>
    <row r="8168" spans="1:4">
      <c r="A8168" s="68" t="s">
        <v>8087</v>
      </c>
      <c r="B8168" s="68" t="s">
        <v>27989</v>
      </c>
      <c r="C8168" s="68" t="s">
        <v>14</v>
      </c>
      <c r="D8168" t="str">
        <f t="shared" si="127"/>
        <v>m</v>
      </c>
    </row>
    <row r="8169" spans="1:4">
      <c r="A8169" s="68" t="s">
        <v>8088</v>
      </c>
      <c r="B8169" s="68" t="s">
        <v>27990</v>
      </c>
      <c r="C8169" s="68" t="s">
        <v>14</v>
      </c>
      <c r="D8169" t="str">
        <f t="shared" si="127"/>
        <v>m</v>
      </c>
    </row>
    <row r="8170" spans="1:4">
      <c r="A8170" s="68" t="s">
        <v>8089</v>
      </c>
      <c r="B8170" s="68" t="s">
        <v>27990</v>
      </c>
      <c r="C8170" s="68" t="s">
        <v>14</v>
      </c>
      <c r="D8170" t="str">
        <f t="shared" si="127"/>
        <v>m</v>
      </c>
    </row>
    <row r="8171" spans="1:4">
      <c r="A8171" s="68" t="s">
        <v>8090</v>
      </c>
      <c r="B8171" s="68" t="s">
        <v>27991</v>
      </c>
      <c r="C8171" s="68" t="s">
        <v>15</v>
      </c>
      <c r="D8171" t="str">
        <f t="shared" si="127"/>
        <v>un</v>
      </c>
    </row>
    <row r="8172" spans="1:4">
      <c r="A8172" s="68" t="s">
        <v>8091</v>
      </c>
      <c r="B8172" s="68" t="s">
        <v>27991</v>
      </c>
      <c r="C8172" s="68" t="s">
        <v>15</v>
      </c>
      <c r="D8172" t="str">
        <f t="shared" si="127"/>
        <v>un</v>
      </c>
    </row>
    <row r="8173" spans="1:4">
      <c r="A8173" s="68" t="s">
        <v>8092</v>
      </c>
      <c r="B8173" s="68" t="s">
        <v>27992</v>
      </c>
      <c r="C8173" s="68" t="s">
        <v>15</v>
      </c>
      <c r="D8173" t="str">
        <f t="shared" si="127"/>
        <v>un</v>
      </c>
    </row>
    <row r="8174" spans="1:4">
      <c r="A8174" s="68" t="s">
        <v>8093</v>
      </c>
      <c r="B8174" s="68" t="s">
        <v>27992</v>
      </c>
      <c r="C8174" s="68" t="s">
        <v>15</v>
      </c>
      <c r="D8174" t="str">
        <f t="shared" si="127"/>
        <v>un</v>
      </c>
    </row>
    <row r="8175" spans="1:4">
      <c r="A8175" s="68" t="s">
        <v>8094</v>
      </c>
      <c r="B8175" s="68" t="s">
        <v>27993</v>
      </c>
      <c r="C8175" s="68" t="s">
        <v>15</v>
      </c>
      <c r="D8175" t="str">
        <f t="shared" si="127"/>
        <v>un</v>
      </c>
    </row>
    <row r="8176" spans="1:4">
      <c r="A8176" s="68" t="s">
        <v>8095</v>
      </c>
      <c r="B8176" s="68" t="s">
        <v>27993</v>
      </c>
      <c r="C8176" s="68" t="s">
        <v>15</v>
      </c>
      <c r="D8176" t="str">
        <f t="shared" si="127"/>
        <v>un</v>
      </c>
    </row>
    <row r="8177" spans="1:4">
      <c r="A8177" s="68" t="s">
        <v>8096</v>
      </c>
      <c r="B8177" s="68" t="s">
        <v>27994</v>
      </c>
      <c r="C8177" s="68" t="s">
        <v>15</v>
      </c>
      <c r="D8177" t="str">
        <f t="shared" si="127"/>
        <v>un</v>
      </c>
    </row>
    <row r="8178" spans="1:4">
      <c r="A8178" s="68" t="s">
        <v>8097</v>
      </c>
      <c r="B8178" s="68" t="s">
        <v>27994</v>
      </c>
      <c r="C8178" s="68" t="s">
        <v>15</v>
      </c>
      <c r="D8178" t="str">
        <f t="shared" si="127"/>
        <v>un</v>
      </c>
    </row>
    <row r="8179" spans="1:4">
      <c r="A8179" s="68" t="s">
        <v>8098</v>
      </c>
      <c r="B8179" s="68" t="s">
        <v>27995</v>
      </c>
      <c r="C8179" s="68" t="s">
        <v>15</v>
      </c>
      <c r="D8179" t="str">
        <f t="shared" si="127"/>
        <v>un</v>
      </c>
    </row>
    <row r="8180" spans="1:4">
      <c r="A8180" s="68" t="s">
        <v>8099</v>
      </c>
      <c r="B8180" s="68" t="s">
        <v>27995</v>
      </c>
      <c r="C8180" s="68" t="s">
        <v>15</v>
      </c>
      <c r="D8180" t="str">
        <f t="shared" si="127"/>
        <v>un</v>
      </c>
    </row>
    <row r="8181" spans="1:4">
      <c r="A8181" s="68" t="s">
        <v>8100</v>
      </c>
      <c r="B8181" s="68" t="s">
        <v>27996</v>
      </c>
      <c r="C8181" s="68" t="s">
        <v>14</v>
      </c>
      <c r="D8181" t="str">
        <f t="shared" si="127"/>
        <v>m</v>
      </c>
    </row>
    <row r="8182" spans="1:4">
      <c r="A8182" s="68" t="s">
        <v>8101</v>
      </c>
      <c r="B8182" s="68" t="s">
        <v>27996</v>
      </c>
      <c r="C8182" s="68" t="s">
        <v>14</v>
      </c>
      <c r="D8182" t="str">
        <f t="shared" si="127"/>
        <v>m</v>
      </c>
    </row>
    <row r="8183" spans="1:4">
      <c r="A8183" s="68" t="s">
        <v>8102</v>
      </c>
      <c r="B8183" s="68" t="s">
        <v>27997</v>
      </c>
      <c r="C8183" s="68" t="s">
        <v>14</v>
      </c>
      <c r="D8183" t="str">
        <f t="shared" si="127"/>
        <v>m</v>
      </c>
    </row>
    <row r="8184" spans="1:4">
      <c r="A8184" s="68" t="s">
        <v>8103</v>
      </c>
      <c r="B8184" s="68" t="s">
        <v>27997</v>
      </c>
      <c r="C8184" s="68" t="s">
        <v>14</v>
      </c>
      <c r="D8184" t="str">
        <f t="shared" si="127"/>
        <v>m</v>
      </c>
    </row>
    <row r="8185" spans="1:4">
      <c r="A8185" s="68" t="s">
        <v>8104</v>
      </c>
      <c r="B8185" s="68" t="s">
        <v>27998</v>
      </c>
      <c r="C8185" s="68" t="s">
        <v>14</v>
      </c>
      <c r="D8185" t="str">
        <f t="shared" si="127"/>
        <v>m</v>
      </c>
    </row>
    <row r="8186" spans="1:4">
      <c r="A8186" s="68" t="s">
        <v>8105</v>
      </c>
      <c r="B8186" s="68" t="s">
        <v>27998</v>
      </c>
      <c r="C8186" s="68" t="s">
        <v>14</v>
      </c>
      <c r="D8186" t="str">
        <f t="shared" si="127"/>
        <v>m</v>
      </c>
    </row>
    <row r="8187" spans="1:4">
      <c r="A8187" s="68" t="s">
        <v>8106</v>
      </c>
      <c r="B8187" s="68" t="s">
        <v>27999</v>
      </c>
      <c r="C8187" s="68" t="s">
        <v>14</v>
      </c>
      <c r="D8187" t="str">
        <f t="shared" si="127"/>
        <v>m</v>
      </c>
    </row>
    <row r="8188" spans="1:4">
      <c r="A8188" s="68" t="s">
        <v>8107</v>
      </c>
      <c r="B8188" s="68" t="s">
        <v>27999</v>
      </c>
      <c r="C8188" s="68" t="s">
        <v>14</v>
      </c>
      <c r="D8188" t="str">
        <f t="shared" si="127"/>
        <v>m</v>
      </c>
    </row>
    <row r="8189" spans="1:4">
      <c r="A8189" s="68" t="s">
        <v>8108</v>
      </c>
      <c r="B8189" s="68" t="s">
        <v>28000</v>
      </c>
      <c r="C8189" s="68" t="s">
        <v>14</v>
      </c>
      <c r="D8189" t="str">
        <f t="shared" si="127"/>
        <v>m</v>
      </c>
    </row>
    <row r="8190" spans="1:4">
      <c r="A8190" s="68" t="s">
        <v>8109</v>
      </c>
      <c r="B8190" s="68" t="s">
        <v>28000</v>
      </c>
      <c r="C8190" s="68" t="s">
        <v>14</v>
      </c>
      <c r="D8190" t="str">
        <f t="shared" si="127"/>
        <v>m</v>
      </c>
    </row>
    <row r="8191" spans="1:4">
      <c r="A8191" s="68" t="s">
        <v>8110</v>
      </c>
      <c r="B8191" s="68" t="s">
        <v>28001</v>
      </c>
      <c r="C8191" s="68" t="s">
        <v>14</v>
      </c>
      <c r="D8191" t="str">
        <f t="shared" si="127"/>
        <v>m</v>
      </c>
    </row>
    <row r="8192" spans="1:4">
      <c r="A8192" s="68" t="s">
        <v>8111</v>
      </c>
      <c r="B8192" s="68" t="s">
        <v>28001</v>
      </c>
      <c r="C8192" s="68" t="s">
        <v>14</v>
      </c>
      <c r="D8192" t="str">
        <f t="shared" si="127"/>
        <v>m</v>
      </c>
    </row>
    <row r="8193" spans="1:4">
      <c r="A8193" s="68" t="s">
        <v>8112</v>
      </c>
      <c r="B8193" s="68" t="s">
        <v>28002</v>
      </c>
      <c r="C8193" s="68" t="s">
        <v>14</v>
      </c>
      <c r="D8193" t="str">
        <f t="shared" si="127"/>
        <v>m</v>
      </c>
    </row>
    <row r="8194" spans="1:4">
      <c r="A8194" s="68" t="s">
        <v>8113</v>
      </c>
      <c r="B8194" s="68" t="s">
        <v>28002</v>
      </c>
      <c r="C8194" s="68" t="s">
        <v>14</v>
      </c>
      <c r="D8194" t="str">
        <f t="shared" si="127"/>
        <v>m</v>
      </c>
    </row>
    <row r="8195" spans="1:4">
      <c r="A8195" s="68" t="s">
        <v>8114</v>
      </c>
      <c r="B8195" s="68" t="s">
        <v>28003</v>
      </c>
      <c r="C8195" s="68" t="s">
        <v>14</v>
      </c>
      <c r="D8195" t="str">
        <f t="shared" si="127"/>
        <v>m</v>
      </c>
    </row>
    <row r="8196" spans="1:4">
      <c r="A8196" s="68" t="s">
        <v>8115</v>
      </c>
      <c r="B8196" s="68" t="s">
        <v>28003</v>
      </c>
      <c r="C8196" s="68" t="s">
        <v>14</v>
      </c>
      <c r="D8196" t="str">
        <f t="shared" si="127"/>
        <v>m</v>
      </c>
    </row>
    <row r="8197" spans="1:4">
      <c r="A8197" s="68" t="s">
        <v>8116</v>
      </c>
      <c r="B8197" s="68" t="s">
        <v>28004</v>
      </c>
      <c r="C8197" s="68" t="s">
        <v>14</v>
      </c>
      <c r="D8197" t="str">
        <f t="shared" si="127"/>
        <v>m</v>
      </c>
    </row>
    <row r="8198" spans="1:4">
      <c r="A8198" s="68" t="s">
        <v>8117</v>
      </c>
      <c r="B8198" s="68" t="s">
        <v>28004</v>
      </c>
      <c r="C8198" s="68" t="s">
        <v>14</v>
      </c>
      <c r="D8198" t="str">
        <f t="shared" si="127"/>
        <v>m</v>
      </c>
    </row>
    <row r="8199" spans="1:4">
      <c r="A8199" s="68" t="s">
        <v>8118</v>
      </c>
      <c r="B8199" s="68" t="s">
        <v>28005</v>
      </c>
      <c r="C8199" s="68" t="s">
        <v>14</v>
      </c>
      <c r="D8199" t="str">
        <f t="shared" ref="D8199:D8262" si="128">LOWER(C8199)</f>
        <v>m</v>
      </c>
    </row>
    <row r="8200" spans="1:4">
      <c r="A8200" s="68" t="s">
        <v>8119</v>
      </c>
      <c r="B8200" s="68" t="s">
        <v>28005</v>
      </c>
      <c r="C8200" s="68" t="s">
        <v>14</v>
      </c>
      <c r="D8200" t="str">
        <f t="shared" si="128"/>
        <v>m</v>
      </c>
    </row>
    <row r="8201" spans="1:4">
      <c r="A8201" s="68" t="s">
        <v>8120</v>
      </c>
      <c r="B8201" s="68" t="s">
        <v>28006</v>
      </c>
      <c r="C8201" s="68" t="s">
        <v>14</v>
      </c>
      <c r="D8201" t="str">
        <f t="shared" si="128"/>
        <v>m</v>
      </c>
    </row>
    <row r="8202" spans="1:4">
      <c r="A8202" s="68" t="s">
        <v>8121</v>
      </c>
      <c r="B8202" s="68" t="s">
        <v>28006</v>
      </c>
      <c r="C8202" s="68" t="s">
        <v>14</v>
      </c>
      <c r="D8202" t="str">
        <f t="shared" si="128"/>
        <v>m</v>
      </c>
    </row>
    <row r="8203" spans="1:4">
      <c r="A8203" s="68" t="s">
        <v>8122</v>
      </c>
      <c r="B8203" s="68" t="s">
        <v>28007</v>
      </c>
      <c r="C8203" s="68" t="s">
        <v>14</v>
      </c>
      <c r="D8203" t="str">
        <f t="shared" si="128"/>
        <v>m</v>
      </c>
    </row>
    <row r="8204" spans="1:4">
      <c r="A8204" s="68" t="s">
        <v>8123</v>
      </c>
      <c r="B8204" s="68" t="s">
        <v>28007</v>
      </c>
      <c r="C8204" s="68" t="s">
        <v>14</v>
      </c>
      <c r="D8204" t="str">
        <f t="shared" si="128"/>
        <v>m</v>
      </c>
    </row>
    <row r="8205" spans="1:4">
      <c r="A8205" s="68" t="s">
        <v>8124</v>
      </c>
      <c r="B8205" s="68" t="s">
        <v>28008</v>
      </c>
      <c r="C8205" s="68" t="s">
        <v>14</v>
      </c>
      <c r="D8205" t="str">
        <f t="shared" si="128"/>
        <v>m</v>
      </c>
    </row>
    <row r="8206" spans="1:4">
      <c r="A8206" s="68" t="s">
        <v>8125</v>
      </c>
      <c r="B8206" s="68" t="s">
        <v>28008</v>
      </c>
      <c r="C8206" s="68" t="s">
        <v>14</v>
      </c>
      <c r="D8206" t="str">
        <f t="shared" si="128"/>
        <v>m</v>
      </c>
    </row>
    <row r="8207" spans="1:4">
      <c r="A8207" s="68" t="s">
        <v>8126</v>
      </c>
      <c r="B8207" s="68" t="s">
        <v>28009</v>
      </c>
      <c r="C8207" s="68" t="s">
        <v>14</v>
      </c>
      <c r="D8207" t="str">
        <f t="shared" si="128"/>
        <v>m</v>
      </c>
    </row>
    <row r="8208" spans="1:4">
      <c r="A8208" s="68" t="s">
        <v>8127</v>
      </c>
      <c r="B8208" s="68" t="s">
        <v>28009</v>
      </c>
      <c r="C8208" s="68" t="s">
        <v>14</v>
      </c>
      <c r="D8208" t="str">
        <f t="shared" si="128"/>
        <v>m</v>
      </c>
    </row>
    <row r="8209" spans="1:4">
      <c r="A8209" s="68" t="s">
        <v>8128</v>
      </c>
      <c r="B8209" s="68" t="s">
        <v>28010</v>
      </c>
      <c r="C8209" s="68" t="s">
        <v>14</v>
      </c>
      <c r="D8209" t="str">
        <f t="shared" si="128"/>
        <v>m</v>
      </c>
    </row>
    <row r="8210" spans="1:4">
      <c r="A8210" s="68" t="s">
        <v>8129</v>
      </c>
      <c r="B8210" s="68" t="s">
        <v>28010</v>
      </c>
      <c r="C8210" s="68" t="s">
        <v>14</v>
      </c>
      <c r="D8210" t="str">
        <f t="shared" si="128"/>
        <v>m</v>
      </c>
    </row>
    <row r="8211" spans="1:4">
      <c r="A8211" s="68" t="s">
        <v>8130</v>
      </c>
      <c r="B8211" s="68" t="s">
        <v>28011</v>
      </c>
      <c r="C8211" s="68" t="s">
        <v>14</v>
      </c>
      <c r="D8211" t="str">
        <f t="shared" si="128"/>
        <v>m</v>
      </c>
    </row>
    <row r="8212" spans="1:4">
      <c r="A8212" s="68" t="s">
        <v>8131</v>
      </c>
      <c r="B8212" s="68" t="s">
        <v>28011</v>
      </c>
      <c r="C8212" s="68" t="s">
        <v>14</v>
      </c>
      <c r="D8212" t="str">
        <f t="shared" si="128"/>
        <v>m</v>
      </c>
    </row>
    <row r="8213" spans="1:4">
      <c r="A8213" s="68" t="s">
        <v>8132</v>
      </c>
      <c r="B8213" s="68" t="s">
        <v>28012</v>
      </c>
      <c r="C8213" s="68" t="s">
        <v>14</v>
      </c>
      <c r="D8213" t="str">
        <f t="shared" si="128"/>
        <v>m</v>
      </c>
    </row>
    <row r="8214" spans="1:4">
      <c r="A8214" s="68" t="s">
        <v>8133</v>
      </c>
      <c r="B8214" s="68" t="s">
        <v>28012</v>
      </c>
      <c r="C8214" s="68" t="s">
        <v>14</v>
      </c>
      <c r="D8214" t="str">
        <f t="shared" si="128"/>
        <v>m</v>
      </c>
    </row>
    <row r="8215" spans="1:4">
      <c r="A8215" s="68" t="s">
        <v>8134</v>
      </c>
      <c r="B8215" s="68" t="s">
        <v>28013</v>
      </c>
      <c r="C8215" s="68" t="s">
        <v>14</v>
      </c>
      <c r="D8215" t="str">
        <f t="shared" si="128"/>
        <v>m</v>
      </c>
    </row>
    <row r="8216" spans="1:4">
      <c r="A8216" s="68" t="s">
        <v>172</v>
      </c>
      <c r="B8216" s="68" t="s">
        <v>28013</v>
      </c>
      <c r="C8216" s="68" t="s">
        <v>14</v>
      </c>
      <c r="D8216" t="str">
        <f t="shared" si="128"/>
        <v>m</v>
      </c>
    </row>
    <row r="8217" spans="1:4">
      <c r="A8217" s="68" t="s">
        <v>8135</v>
      </c>
      <c r="B8217" s="68" t="s">
        <v>28014</v>
      </c>
      <c r="C8217" s="68" t="s">
        <v>14</v>
      </c>
      <c r="D8217" t="str">
        <f t="shared" si="128"/>
        <v>m</v>
      </c>
    </row>
    <row r="8218" spans="1:4">
      <c r="A8218" s="68" t="s">
        <v>8136</v>
      </c>
      <c r="B8218" s="68" t="s">
        <v>28014</v>
      </c>
      <c r="C8218" s="68" t="s">
        <v>14</v>
      </c>
      <c r="D8218" t="str">
        <f t="shared" si="128"/>
        <v>m</v>
      </c>
    </row>
    <row r="8219" spans="1:4">
      <c r="A8219" s="68" t="s">
        <v>8137</v>
      </c>
      <c r="B8219" s="68" t="s">
        <v>28015</v>
      </c>
      <c r="C8219" s="68" t="s">
        <v>14</v>
      </c>
      <c r="D8219" t="str">
        <f t="shared" si="128"/>
        <v>m</v>
      </c>
    </row>
    <row r="8220" spans="1:4">
      <c r="A8220" s="68" t="s">
        <v>8138</v>
      </c>
      <c r="B8220" s="68" t="s">
        <v>28015</v>
      </c>
      <c r="C8220" s="68" t="s">
        <v>14</v>
      </c>
      <c r="D8220" t="str">
        <f t="shared" si="128"/>
        <v>m</v>
      </c>
    </row>
    <row r="8221" spans="1:4">
      <c r="A8221" s="68" t="s">
        <v>8139</v>
      </c>
      <c r="B8221" s="68" t="s">
        <v>28016</v>
      </c>
      <c r="C8221" s="68" t="s">
        <v>14</v>
      </c>
      <c r="D8221" t="str">
        <f t="shared" si="128"/>
        <v>m</v>
      </c>
    </row>
    <row r="8222" spans="1:4">
      <c r="A8222" s="68" t="s">
        <v>8140</v>
      </c>
      <c r="B8222" s="68" t="s">
        <v>28016</v>
      </c>
      <c r="C8222" s="68" t="s">
        <v>14</v>
      </c>
      <c r="D8222" t="str">
        <f t="shared" si="128"/>
        <v>m</v>
      </c>
    </row>
    <row r="8223" spans="1:4">
      <c r="A8223" s="68" t="s">
        <v>8141</v>
      </c>
      <c r="B8223" s="68" t="s">
        <v>28017</v>
      </c>
      <c r="C8223" s="68" t="s">
        <v>14</v>
      </c>
      <c r="D8223" t="str">
        <f t="shared" si="128"/>
        <v>m</v>
      </c>
    </row>
    <row r="8224" spans="1:4">
      <c r="A8224" s="68" t="s">
        <v>8142</v>
      </c>
      <c r="B8224" s="68" t="s">
        <v>28017</v>
      </c>
      <c r="C8224" s="68" t="s">
        <v>14</v>
      </c>
      <c r="D8224" t="str">
        <f t="shared" si="128"/>
        <v>m</v>
      </c>
    </row>
    <row r="8225" spans="1:4">
      <c r="A8225" s="68" t="s">
        <v>8143</v>
      </c>
      <c r="B8225" s="68" t="s">
        <v>28018</v>
      </c>
      <c r="C8225" s="68" t="s">
        <v>14</v>
      </c>
      <c r="D8225" t="str">
        <f t="shared" si="128"/>
        <v>m</v>
      </c>
    </row>
    <row r="8226" spans="1:4">
      <c r="A8226" s="68" t="s">
        <v>8144</v>
      </c>
      <c r="B8226" s="68" t="s">
        <v>28018</v>
      </c>
      <c r="C8226" s="68" t="s">
        <v>14</v>
      </c>
      <c r="D8226" t="str">
        <f t="shared" si="128"/>
        <v>m</v>
      </c>
    </row>
    <row r="8227" spans="1:4">
      <c r="A8227" s="68" t="s">
        <v>8145</v>
      </c>
      <c r="B8227" s="68" t="s">
        <v>28019</v>
      </c>
      <c r="C8227" s="68" t="s">
        <v>15</v>
      </c>
      <c r="D8227" t="str">
        <f t="shared" si="128"/>
        <v>un</v>
      </c>
    </row>
    <row r="8228" spans="1:4">
      <c r="A8228" s="68" t="s">
        <v>8146</v>
      </c>
      <c r="B8228" s="68" t="s">
        <v>28019</v>
      </c>
      <c r="C8228" s="68" t="s">
        <v>15</v>
      </c>
      <c r="D8228" t="str">
        <f t="shared" si="128"/>
        <v>un</v>
      </c>
    </row>
    <row r="8229" spans="1:4">
      <c r="A8229" s="68" t="s">
        <v>8147</v>
      </c>
      <c r="B8229" s="68" t="s">
        <v>28020</v>
      </c>
      <c r="C8229" s="68" t="s">
        <v>15</v>
      </c>
      <c r="D8229" t="str">
        <f t="shared" si="128"/>
        <v>un</v>
      </c>
    </row>
    <row r="8230" spans="1:4">
      <c r="A8230" s="68" t="s">
        <v>8148</v>
      </c>
      <c r="B8230" s="68" t="s">
        <v>28020</v>
      </c>
      <c r="C8230" s="68" t="s">
        <v>15</v>
      </c>
      <c r="D8230" t="str">
        <f t="shared" si="128"/>
        <v>un</v>
      </c>
    </row>
    <row r="8231" spans="1:4">
      <c r="A8231" s="68" t="s">
        <v>8149</v>
      </c>
      <c r="B8231" s="68" t="s">
        <v>28021</v>
      </c>
      <c r="C8231" s="68" t="s">
        <v>15</v>
      </c>
      <c r="D8231" t="str">
        <f t="shared" si="128"/>
        <v>un</v>
      </c>
    </row>
    <row r="8232" spans="1:4">
      <c r="A8232" s="68" t="s">
        <v>8150</v>
      </c>
      <c r="B8232" s="68" t="s">
        <v>28021</v>
      </c>
      <c r="C8232" s="68" t="s">
        <v>15</v>
      </c>
      <c r="D8232" t="str">
        <f t="shared" si="128"/>
        <v>un</v>
      </c>
    </row>
    <row r="8233" spans="1:4">
      <c r="A8233" s="68" t="s">
        <v>8151</v>
      </c>
      <c r="B8233" s="68" t="s">
        <v>28022</v>
      </c>
      <c r="C8233" s="68" t="s">
        <v>15</v>
      </c>
      <c r="D8233" t="str">
        <f t="shared" si="128"/>
        <v>un</v>
      </c>
    </row>
    <row r="8234" spans="1:4">
      <c r="A8234" s="68" t="s">
        <v>8152</v>
      </c>
      <c r="B8234" s="68" t="s">
        <v>28022</v>
      </c>
      <c r="C8234" s="68" t="s">
        <v>15</v>
      </c>
      <c r="D8234" t="str">
        <f t="shared" si="128"/>
        <v>un</v>
      </c>
    </row>
    <row r="8235" spans="1:4">
      <c r="A8235" s="68" t="s">
        <v>8153</v>
      </c>
      <c r="B8235" s="68" t="s">
        <v>28023</v>
      </c>
      <c r="C8235" s="68" t="s">
        <v>15</v>
      </c>
      <c r="D8235" t="str">
        <f t="shared" si="128"/>
        <v>un</v>
      </c>
    </row>
    <row r="8236" spans="1:4">
      <c r="A8236" s="68" t="s">
        <v>8154</v>
      </c>
      <c r="B8236" s="68" t="s">
        <v>28023</v>
      </c>
      <c r="C8236" s="68" t="s">
        <v>15</v>
      </c>
      <c r="D8236" t="str">
        <f t="shared" si="128"/>
        <v>un</v>
      </c>
    </row>
    <row r="8237" spans="1:4">
      <c r="A8237" s="68" t="s">
        <v>8155</v>
      </c>
      <c r="B8237" s="68" t="s">
        <v>28024</v>
      </c>
      <c r="C8237" s="68" t="s">
        <v>15</v>
      </c>
      <c r="D8237" t="str">
        <f t="shared" si="128"/>
        <v>un</v>
      </c>
    </row>
    <row r="8238" spans="1:4">
      <c r="A8238" s="68" t="s">
        <v>8156</v>
      </c>
      <c r="B8238" s="68" t="s">
        <v>28024</v>
      </c>
      <c r="C8238" s="68" t="s">
        <v>15</v>
      </c>
      <c r="D8238" t="str">
        <f t="shared" si="128"/>
        <v>un</v>
      </c>
    </row>
    <row r="8239" spans="1:4">
      <c r="A8239" s="68" t="s">
        <v>8157</v>
      </c>
      <c r="B8239" s="68" t="s">
        <v>28025</v>
      </c>
      <c r="C8239" s="68" t="s">
        <v>15</v>
      </c>
      <c r="D8239" t="str">
        <f t="shared" si="128"/>
        <v>un</v>
      </c>
    </row>
    <row r="8240" spans="1:4">
      <c r="A8240" s="68" t="s">
        <v>8158</v>
      </c>
      <c r="B8240" s="68" t="s">
        <v>28025</v>
      </c>
      <c r="C8240" s="68" t="s">
        <v>15</v>
      </c>
      <c r="D8240" t="str">
        <f t="shared" si="128"/>
        <v>un</v>
      </c>
    </row>
    <row r="8241" spans="1:4">
      <c r="A8241" s="68" t="s">
        <v>8159</v>
      </c>
      <c r="B8241" s="68" t="s">
        <v>28026</v>
      </c>
      <c r="C8241" s="68" t="s">
        <v>15</v>
      </c>
      <c r="D8241" t="str">
        <f t="shared" si="128"/>
        <v>un</v>
      </c>
    </row>
    <row r="8242" spans="1:4">
      <c r="A8242" s="68" t="s">
        <v>8160</v>
      </c>
      <c r="B8242" s="68" t="s">
        <v>28026</v>
      </c>
      <c r="C8242" s="68" t="s">
        <v>15</v>
      </c>
      <c r="D8242" t="str">
        <f t="shared" si="128"/>
        <v>un</v>
      </c>
    </row>
    <row r="8243" spans="1:4">
      <c r="A8243" s="68" t="s">
        <v>8161</v>
      </c>
      <c r="B8243" s="68" t="s">
        <v>28027</v>
      </c>
      <c r="C8243" s="68" t="s">
        <v>15</v>
      </c>
      <c r="D8243" t="str">
        <f t="shared" si="128"/>
        <v>un</v>
      </c>
    </row>
    <row r="8244" spans="1:4">
      <c r="A8244" s="68" t="s">
        <v>173</v>
      </c>
      <c r="B8244" s="68" t="s">
        <v>28027</v>
      </c>
      <c r="C8244" s="68" t="s">
        <v>15</v>
      </c>
      <c r="D8244" t="str">
        <f t="shared" si="128"/>
        <v>un</v>
      </c>
    </row>
    <row r="8245" spans="1:4">
      <c r="A8245" s="68" t="s">
        <v>8162</v>
      </c>
      <c r="B8245" s="68" t="s">
        <v>28028</v>
      </c>
      <c r="C8245" s="68" t="s">
        <v>15</v>
      </c>
      <c r="D8245" t="str">
        <f t="shared" si="128"/>
        <v>un</v>
      </c>
    </row>
    <row r="8246" spans="1:4">
      <c r="A8246" s="68" t="s">
        <v>8163</v>
      </c>
      <c r="B8246" s="68" t="s">
        <v>28028</v>
      </c>
      <c r="C8246" s="68" t="s">
        <v>15</v>
      </c>
      <c r="D8246" t="str">
        <f t="shared" si="128"/>
        <v>un</v>
      </c>
    </row>
    <row r="8247" spans="1:4">
      <c r="A8247" s="68" t="s">
        <v>8164</v>
      </c>
      <c r="B8247" s="68" t="s">
        <v>28029</v>
      </c>
      <c r="C8247" s="68" t="s">
        <v>15</v>
      </c>
      <c r="D8247" t="str">
        <f t="shared" si="128"/>
        <v>un</v>
      </c>
    </row>
    <row r="8248" spans="1:4">
      <c r="A8248" s="68" t="s">
        <v>8165</v>
      </c>
      <c r="B8248" s="68" t="s">
        <v>28029</v>
      </c>
      <c r="C8248" s="68" t="s">
        <v>15</v>
      </c>
      <c r="D8248" t="str">
        <f t="shared" si="128"/>
        <v>un</v>
      </c>
    </row>
    <row r="8249" spans="1:4">
      <c r="A8249" s="68" t="s">
        <v>8166</v>
      </c>
      <c r="B8249" s="68" t="s">
        <v>28030</v>
      </c>
      <c r="C8249" s="68" t="s">
        <v>15</v>
      </c>
      <c r="D8249" t="str">
        <f t="shared" si="128"/>
        <v>un</v>
      </c>
    </row>
    <row r="8250" spans="1:4">
      <c r="A8250" s="68" t="s">
        <v>8167</v>
      </c>
      <c r="B8250" s="68" t="s">
        <v>28030</v>
      </c>
      <c r="C8250" s="68" t="s">
        <v>15</v>
      </c>
      <c r="D8250" t="str">
        <f t="shared" si="128"/>
        <v>un</v>
      </c>
    </row>
    <row r="8251" spans="1:4">
      <c r="A8251" s="68" t="s">
        <v>8168</v>
      </c>
      <c r="B8251" s="68" t="s">
        <v>28031</v>
      </c>
      <c r="C8251" s="68" t="s">
        <v>15</v>
      </c>
      <c r="D8251" t="str">
        <f t="shared" si="128"/>
        <v>un</v>
      </c>
    </row>
    <row r="8252" spans="1:4">
      <c r="A8252" s="68" t="s">
        <v>8169</v>
      </c>
      <c r="B8252" s="68" t="s">
        <v>28031</v>
      </c>
      <c r="C8252" s="68" t="s">
        <v>15</v>
      </c>
      <c r="D8252" t="str">
        <f t="shared" si="128"/>
        <v>un</v>
      </c>
    </row>
    <row r="8253" spans="1:4">
      <c r="A8253" s="68" t="s">
        <v>8170</v>
      </c>
      <c r="B8253" s="68" t="s">
        <v>28032</v>
      </c>
      <c r="C8253" s="68" t="s">
        <v>14</v>
      </c>
      <c r="D8253" t="str">
        <f t="shared" si="128"/>
        <v>m</v>
      </c>
    </row>
    <row r="8254" spans="1:4">
      <c r="A8254" s="68" t="s">
        <v>8171</v>
      </c>
      <c r="B8254" s="68" t="s">
        <v>28032</v>
      </c>
      <c r="C8254" s="68" t="s">
        <v>14</v>
      </c>
      <c r="D8254" t="str">
        <f t="shared" si="128"/>
        <v>m</v>
      </c>
    </row>
    <row r="8255" spans="1:4">
      <c r="A8255" s="68" t="s">
        <v>8172</v>
      </c>
      <c r="B8255" s="68" t="s">
        <v>28033</v>
      </c>
      <c r="C8255" s="68" t="s">
        <v>14</v>
      </c>
      <c r="D8255" t="str">
        <f t="shared" si="128"/>
        <v>m</v>
      </c>
    </row>
    <row r="8256" spans="1:4">
      <c r="A8256" s="68" t="s">
        <v>8173</v>
      </c>
      <c r="B8256" s="68" t="s">
        <v>28033</v>
      </c>
      <c r="C8256" s="68" t="s">
        <v>14</v>
      </c>
      <c r="D8256" t="str">
        <f t="shared" si="128"/>
        <v>m</v>
      </c>
    </row>
    <row r="8257" spans="1:4">
      <c r="A8257" s="68" t="s">
        <v>8174</v>
      </c>
      <c r="B8257" s="68" t="s">
        <v>28034</v>
      </c>
      <c r="C8257" s="68" t="s">
        <v>14</v>
      </c>
      <c r="D8257" t="str">
        <f t="shared" si="128"/>
        <v>m</v>
      </c>
    </row>
    <row r="8258" spans="1:4">
      <c r="A8258" s="68" t="s">
        <v>8175</v>
      </c>
      <c r="B8258" s="68" t="s">
        <v>28034</v>
      </c>
      <c r="C8258" s="68" t="s">
        <v>14</v>
      </c>
      <c r="D8258" t="str">
        <f t="shared" si="128"/>
        <v>m</v>
      </c>
    </row>
    <row r="8259" spans="1:4">
      <c r="A8259" s="68" t="s">
        <v>8176</v>
      </c>
      <c r="B8259" s="68" t="s">
        <v>28035</v>
      </c>
      <c r="C8259" s="68" t="s">
        <v>14</v>
      </c>
      <c r="D8259" t="str">
        <f t="shared" si="128"/>
        <v>m</v>
      </c>
    </row>
    <row r="8260" spans="1:4">
      <c r="A8260" s="68" t="s">
        <v>8177</v>
      </c>
      <c r="B8260" s="68" t="s">
        <v>28035</v>
      </c>
      <c r="C8260" s="68" t="s">
        <v>14</v>
      </c>
      <c r="D8260" t="str">
        <f t="shared" si="128"/>
        <v>m</v>
      </c>
    </row>
    <row r="8261" spans="1:4">
      <c r="A8261" s="68" t="s">
        <v>8178</v>
      </c>
      <c r="B8261" s="68" t="s">
        <v>28036</v>
      </c>
      <c r="C8261" s="68" t="s">
        <v>14</v>
      </c>
      <c r="D8261" t="str">
        <f t="shared" si="128"/>
        <v>m</v>
      </c>
    </row>
    <row r="8262" spans="1:4">
      <c r="A8262" s="68" t="s">
        <v>8179</v>
      </c>
      <c r="B8262" s="68" t="s">
        <v>28036</v>
      </c>
      <c r="C8262" s="68" t="s">
        <v>14</v>
      </c>
      <c r="D8262" t="str">
        <f t="shared" si="128"/>
        <v>m</v>
      </c>
    </row>
    <row r="8263" spans="1:4">
      <c r="A8263" s="68" t="s">
        <v>8180</v>
      </c>
      <c r="B8263" s="68" t="s">
        <v>28037</v>
      </c>
      <c r="C8263" s="68" t="s">
        <v>14</v>
      </c>
      <c r="D8263" t="str">
        <f t="shared" ref="D8263:D8326" si="129">LOWER(C8263)</f>
        <v>m</v>
      </c>
    </row>
    <row r="8264" spans="1:4">
      <c r="A8264" s="68" t="s">
        <v>8181</v>
      </c>
      <c r="B8264" s="68" t="s">
        <v>28037</v>
      </c>
      <c r="C8264" s="68" t="s">
        <v>14</v>
      </c>
      <c r="D8264" t="str">
        <f t="shared" si="129"/>
        <v>m</v>
      </c>
    </row>
    <row r="8265" spans="1:4">
      <c r="A8265" s="68" t="s">
        <v>8182</v>
      </c>
      <c r="B8265" s="68" t="s">
        <v>28038</v>
      </c>
      <c r="C8265" s="68" t="s">
        <v>14</v>
      </c>
      <c r="D8265" t="str">
        <f t="shared" si="129"/>
        <v>m</v>
      </c>
    </row>
    <row r="8266" spans="1:4">
      <c r="A8266" s="68" t="s">
        <v>8183</v>
      </c>
      <c r="B8266" s="68" t="s">
        <v>28038</v>
      </c>
      <c r="C8266" s="68" t="s">
        <v>14</v>
      </c>
      <c r="D8266" t="str">
        <f t="shared" si="129"/>
        <v>m</v>
      </c>
    </row>
    <row r="8267" spans="1:4">
      <c r="A8267" s="68" t="s">
        <v>8184</v>
      </c>
      <c r="B8267" s="68" t="s">
        <v>28039</v>
      </c>
      <c r="C8267" s="68" t="s">
        <v>14</v>
      </c>
      <c r="D8267" t="str">
        <f t="shared" si="129"/>
        <v>m</v>
      </c>
    </row>
    <row r="8268" spans="1:4">
      <c r="A8268" s="68" t="s">
        <v>8185</v>
      </c>
      <c r="B8268" s="68" t="s">
        <v>28039</v>
      </c>
      <c r="C8268" s="68" t="s">
        <v>14</v>
      </c>
      <c r="D8268" t="str">
        <f t="shared" si="129"/>
        <v>m</v>
      </c>
    </row>
    <row r="8269" spans="1:4">
      <c r="A8269" s="68" t="s">
        <v>8186</v>
      </c>
      <c r="B8269" s="68" t="s">
        <v>28040</v>
      </c>
      <c r="C8269" s="68" t="s">
        <v>14</v>
      </c>
      <c r="D8269" t="str">
        <f t="shared" si="129"/>
        <v>m</v>
      </c>
    </row>
    <row r="8270" spans="1:4">
      <c r="A8270" s="68" t="s">
        <v>8187</v>
      </c>
      <c r="B8270" s="68" t="s">
        <v>28040</v>
      </c>
      <c r="C8270" s="68" t="s">
        <v>14</v>
      </c>
      <c r="D8270" t="str">
        <f t="shared" si="129"/>
        <v>m</v>
      </c>
    </row>
    <row r="8271" spans="1:4">
      <c r="A8271" s="68" t="s">
        <v>8188</v>
      </c>
      <c r="B8271" s="68" t="s">
        <v>28041</v>
      </c>
      <c r="C8271" s="68" t="s">
        <v>14</v>
      </c>
      <c r="D8271" t="str">
        <f t="shared" si="129"/>
        <v>m</v>
      </c>
    </row>
    <row r="8272" spans="1:4">
      <c r="A8272" s="68" t="s">
        <v>8189</v>
      </c>
      <c r="B8272" s="68" t="s">
        <v>28041</v>
      </c>
      <c r="C8272" s="68" t="s">
        <v>14</v>
      </c>
      <c r="D8272" t="str">
        <f t="shared" si="129"/>
        <v>m</v>
      </c>
    </row>
    <row r="8273" spans="1:4">
      <c r="A8273" s="68" t="s">
        <v>8190</v>
      </c>
      <c r="B8273" s="68" t="s">
        <v>28042</v>
      </c>
      <c r="C8273" s="68" t="s">
        <v>14</v>
      </c>
      <c r="D8273" t="str">
        <f t="shared" si="129"/>
        <v>m</v>
      </c>
    </row>
    <row r="8274" spans="1:4">
      <c r="A8274" s="68" t="s">
        <v>8191</v>
      </c>
      <c r="B8274" s="68" t="s">
        <v>28042</v>
      </c>
      <c r="C8274" s="68" t="s">
        <v>14</v>
      </c>
      <c r="D8274" t="str">
        <f t="shared" si="129"/>
        <v>m</v>
      </c>
    </row>
    <row r="8275" spans="1:4">
      <c r="A8275" s="68" t="s">
        <v>8192</v>
      </c>
      <c r="B8275" s="68" t="s">
        <v>28043</v>
      </c>
      <c r="C8275" s="68" t="s">
        <v>14</v>
      </c>
      <c r="D8275" t="str">
        <f t="shared" si="129"/>
        <v>m</v>
      </c>
    </row>
    <row r="8276" spans="1:4">
      <c r="A8276" s="68" t="s">
        <v>8193</v>
      </c>
      <c r="B8276" s="68" t="s">
        <v>28043</v>
      </c>
      <c r="C8276" s="68" t="s">
        <v>14</v>
      </c>
      <c r="D8276" t="str">
        <f t="shared" si="129"/>
        <v>m</v>
      </c>
    </row>
    <row r="8277" spans="1:4">
      <c r="A8277" s="68" t="s">
        <v>8194</v>
      </c>
      <c r="B8277" s="68" t="s">
        <v>28044</v>
      </c>
      <c r="C8277" s="68" t="s">
        <v>14</v>
      </c>
      <c r="D8277" t="str">
        <f t="shared" si="129"/>
        <v>m</v>
      </c>
    </row>
    <row r="8278" spans="1:4">
      <c r="A8278" s="68" t="s">
        <v>8195</v>
      </c>
      <c r="B8278" s="68" t="s">
        <v>28044</v>
      </c>
      <c r="C8278" s="68" t="s">
        <v>14</v>
      </c>
      <c r="D8278" t="str">
        <f t="shared" si="129"/>
        <v>m</v>
      </c>
    </row>
    <row r="8279" spans="1:4">
      <c r="A8279" s="68" t="s">
        <v>8196</v>
      </c>
      <c r="B8279" s="68" t="s">
        <v>28045</v>
      </c>
      <c r="C8279" s="68" t="s">
        <v>14</v>
      </c>
      <c r="D8279" t="str">
        <f t="shared" si="129"/>
        <v>m</v>
      </c>
    </row>
    <row r="8280" spans="1:4">
      <c r="A8280" s="68" t="s">
        <v>8197</v>
      </c>
      <c r="B8280" s="68" t="s">
        <v>28045</v>
      </c>
      <c r="C8280" s="68" t="s">
        <v>14</v>
      </c>
      <c r="D8280" t="str">
        <f t="shared" si="129"/>
        <v>m</v>
      </c>
    </row>
    <row r="8281" spans="1:4">
      <c r="A8281" s="68" t="s">
        <v>8198</v>
      </c>
      <c r="B8281" s="68" t="s">
        <v>28046</v>
      </c>
      <c r="C8281" s="68" t="s">
        <v>14</v>
      </c>
      <c r="D8281" t="str">
        <f t="shared" si="129"/>
        <v>m</v>
      </c>
    </row>
    <row r="8282" spans="1:4">
      <c r="A8282" s="68" t="s">
        <v>8199</v>
      </c>
      <c r="B8282" s="68" t="s">
        <v>28046</v>
      </c>
      <c r="C8282" s="68" t="s">
        <v>14</v>
      </c>
      <c r="D8282" t="str">
        <f t="shared" si="129"/>
        <v>m</v>
      </c>
    </row>
    <row r="8283" spans="1:4">
      <c r="A8283" s="68" t="s">
        <v>8200</v>
      </c>
      <c r="B8283" s="68" t="s">
        <v>28047</v>
      </c>
      <c r="C8283" s="68" t="s">
        <v>15</v>
      </c>
      <c r="D8283" t="str">
        <f t="shared" si="129"/>
        <v>un</v>
      </c>
    </row>
    <row r="8284" spans="1:4">
      <c r="A8284" s="68" t="s">
        <v>8201</v>
      </c>
      <c r="B8284" s="68" t="s">
        <v>28047</v>
      </c>
      <c r="C8284" s="68" t="s">
        <v>15</v>
      </c>
      <c r="D8284" t="str">
        <f t="shared" si="129"/>
        <v>un</v>
      </c>
    </row>
    <row r="8285" spans="1:4">
      <c r="A8285" s="68" t="s">
        <v>8202</v>
      </c>
      <c r="B8285" s="68" t="s">
        <v>28048</v>
      </c>
      <c r="C8285" s="68" t="s">
        <v>15</v>
      </c>
      <c r="D8285" t="str">
        <f t="shared" si="129"/>
        <v>un</v>
      </c>
    </row>
    <row r="8286" spans="1:4">
      <c r="A8286" s="68" t="s">
        <v>8203</v>
      </c>
      <c r="B8286" s="68" t="s">
        <v>28048</v>
      </c>
      <c r="C8286" s="68" t="s">
        <v>15</v>
      </c>
      <c r="D8286" t="str">
        <f t="shared" si="129"/>
        <v>un</v>
      </c>
    </row>
    <row r="8287" spans="1:4">
      <c r="A8287" s="68" t="s">
        <v>8204</v>
      </c>
      <c r="B8287" s="68" t="s">
        <v>28049</v>
      </c>
      <c r="C8287" s="68" t="s">
        <v>15</v>
      </c>
      <c r="D8287" t="str">
        <f t="shared" si="129"/>
        <v>un</v>
      </c>
    </row>
    <row r="8288" spans="1:4">
      <c r="A8288" s="68" t="s">
        <v>8205</v>
      </c>
      <c r="B8288" s="68" t="s">
        <v>28049</v>
      </c>
      <c r="C8288" s="68" t="s">
        <v>15</v>
      </c>
      <c r="D8288" t="str">
        <f t="shared" si="129"/>
        <v>un</v>
      </c>
    </row>
    <row r="8289" spans="1:4">
      <c r="A8289" s="68" t="s">
        <v>8206</v>
      </c>
      <c r="B8289" s="68" t="s">
        <v>28050</v>
      </c>
      <c r="C8289" s="68" t="s">
        <v>15</v>
      </c>
      <c r="D8289" t="str">
        <f t="shared" si="129"/>
        <v>un</v>
      </c>
    </row>
    <row r="8290" spans="1:4">
      <c r="A8290" s="68" t="s">
        <v>8207</v>
      </c>
      <c r="B8290" s="68" t="s">
        <v>28050</v>
      </c>
      <c r="C8290" s="68" t="s">
        <v>15</v>
      </c>
      <c r="D8290" t="str">
        <f t="shared" si="129"/>
        <v>un</v>
      </c>
    </row>
    <row r="8291" spans="1:4">
      <c r="A8291" s="68" t="s">
        <v>8208</v>
      </c>
      <c r="B8291" s="68" t="s">
        <v>28051</v>
      </c>
      <c r="C8291" s="68" t="s">
        <v>15</v>
      </c>
      <c r="D8291" t="str">
        <f t="shared" si="129"/>
        <v>un</v>
      </c>
    </row>
    <row r="8292" spans="1:4">
      <c r="A8292" s="68" t="s">
        <v>8209</v>
      </c>
      <c r="B8292" s="68" t="s">
        <v>28051</v>
      </c>
      <c r="C8292" s="68" t="s">
        <v>15</v>
      </c>
      <c r="D8292" t="str">
        <f t="shared" si="129"/>
        <v>un</v>
      </c>
    </row>
    <row r="8293" spans="1:4">
      <c r="A8293" s="68" t="s">
        <v>8210</v>
      </c>
      <c r="B8293" s="68" t="s">
        <v>28052</v>
      </c>
      <c r="C8293" s="68" t="s">
        <v>15</v>
      </c>
      <c r="D8293" t="str">
        <f t="shared" si="129"/>
        <v>un</v>
      </c>
    </row>
    <row r="8294" spans="1:4">
      <c r="A8294" s="68" t="s">
        <v>8211</v>
      </c>
      <c r="B8294" s="68" t="s">
        <v>28052</v>
      </c>
      <c r="C8294" s="68" t="s">
        <v>15</v>
      </c>
      <c r="D8294" t="str">
        <f t="shared" si="129"/>
        <v>un</v>
      </c>
    </row>
    <row r="8295" spans="1:4">
      <c r="A8295" s="68" t="s">
        <v>8212</v>
      </c>
      <c r="B8295" s="68" t="s">
        <v>28053</v>
      </c>
      <c r="C8295" s="68" t="s">
        <v>14</v>
      </c>
      <c r="D8295" t="str">
        <f t="shared" si="129"/>
        <v>m</v>
      </c>
    </row>
    <row r="8296" spans="1:4">
      <c r="A8296" s="68" t="s">
        <v>8213</v>
      </c>
      <c r="B8296" s="68" t="s">
        <v>28053</v>
      </c>
      <c r="C8296" s="68" t="s">
        <v>14</v>
      </c>
      <c r="D8296" t="str">
        <f t="shared" si="129"/>
        <v>m</v>
      </c>
    </row>
    <row r="8297" spans="1:4">
      <c r="A8297" s="68" t="s">
        <v>8214</v>
      </c>
      <c r="B8297" s="68" t="s">
        <v>28054</v>
      </c>
      <c r="C8297" s="68" t="s">
        <v>14</v>
      </c>
      <c r="D8297" t="str">
        <f t="shared" si="129"/>
        <v>m</v>
      </c>
    </row>
    <row r="8298" spans="1:4">
      <c r="A8298" s="68" t="s">
        <v>8215</v>
      </c>
      <c r="B8298" s="68" t="s">
        <v>28054</v>
      </c>
      <c r="C8298" s="68" t="s">
        <v>14</v>
      </c>
      <c r="D8298" t="str">
        <f t="shared" si="129"/>
        <v>m</v>
      </c>
    </row>
    <row r="8299" spans="1:4">
      <c r="A8299" s="68" t="s">
        <v>8216</v>
      </c>
      <c r="B8299" s="68" t="s">
        <v>28055</v>
      </c>
      <c r="C8299" s="68" t="s">
        <v>14</v>
      </c>
      <c r="D8299" t="str">
        <f t="shared" si="129"/>
        <v>m</v>
      </c>
    </row>
    <row r="8300" spans="1:4">
      <c r="A8300" s="68" t="s">
        <v>8217</v>
      </c>
      <c r="B8300" s="68" t="s">
        <v>28055</v>
      </c>
      <c r="C8300" s="68" t="s">
        <v>14</v>
      </c>
      <c r="D8300" t="str">
        <f t="shared" si="129"/>
        <v>m</v>
      </c>
    </row>
    <row r="8301" spans="1:4">
      <c r="A8301" s="68" t="s">
        <v>8218</v>
      </c>
      <c r="B8301" s="68" t="s">
        <v>28056</v>
      </c>
      <c r="C8301" s="68" t="s">
        <v>14</v>
      </c>
      <c r="D8301" t="str">
        <f t="shared" si="129"/>
        <v>m</v>
      </c>
    </row>
    <row r="8302" spans="1:4">
      <c r="A8302" s="68" t="s">
        <v>8219</v>
      </c>
      <c r="B8302" s="68" t="s">
        <v>28056</v>
      </c>
      <c r="C8302" s="68" t="s">
        <v>14</v>
      </c>
      <c r="D8302" t="str">
        <f t="shared" si="129"/>
        <v>m</v>
      </c>
    </row>
    <row r="8303" spans="1:4">
      <c r="A8303" s="68" t="s">
        <v>8220</v>
      </c>
      <c r="B8303" s="68" t="s">
        <v>28057</v>
      </c>
      <c r="C8303" s="68" t="s">
        <v>14</v>
      </c>
      <c r="D8303" t="str">
        <f t="shared" si="129"/>
        <v>m</v>
      </c>
    </row>
    <row r="8304" spans="1:4">
      <c r="A8304" s="68" t="s">
        <v>8221</v>
      </c>
      <c r="B8304" s="68" t="s">
        <v>28057</v>
      </c>
      <c r="C8304" s="68" t="s">
        <v>14</v>
      </c>
      <c r="D8304" t="str">
        <f t="shared" si="129"/>
        <v>m</v>
      </c>
    </row>
    <row r="8305" spans="1:4">
      <c r="A8305" s="68" t="s">
        <v>8222</v>
      </c>
      <c r="B8305" s="68" t="s">
        <v>28058</v>
      </c>
      <c r="C8305" s="68" t="s">
        <v>15</v>
      </c>
      <c r="D8305" t="str">
        <f t="shared" si="129"/>
        <v>un</v>
      </c>
    </row>
    <row r="8306" spans="1:4">
      <c r="A8306" s="68" t="s">
        <v>8223</v>
      </c>
      <c r="B8306" s="68" t="s">
        <v>28058</v>
      </c>
      <c r="C8306" s="68" t="s">
        <v>15</v>
      </c>
      <c r="D8306" t="str">
        <f t="shared" si="129"/>
        <v>un</v>
      </c>
    </row>
    <row r="8307" spans="1:4">
      <c r="A8307" s="68" t="s">
        <v>8224</v>
      </c>
      <c r="B8307" s="68" t="s">
        <v>28059</v>
      </c>
      <c r="C8307" s="68" t="s">
        <v>15</v>
      </c>
      <c r="D8307" t="str">
        <f t="shared" si="129"/>
        <v>un</v>
      </c>
    </row>
    <row r="8308" spans="1:4">
      <c r="A8308" s="68" t="s">
        <v>8225</v>
      </c>
      <c r="B8308" s="68" t="s">
        <v>28059</v>
      </c>
      <c r="C8308" s="68" t="s">
        <v>15</v>
      </c>
      <c r="D8308" t="str">
        <f t="shared" si="129"/>
        <v>un</v>
      </c>
    </row>
    <row r="8309" spans="1:4">
      <c r="A8309" s="68" t="s">
        <v>8226</v>
      </c>
      <c r="B8309" s="68" t="s">
        <v>28060</v>
      </c>
      <c r="C8309" s="68" t="s">
        <v>15</v>
      </c>
      <c r="D8309" t="str">
        <f t="shared" si="129"/>
        <v>un</v>
      </c>
    </row>
    <row r="8310" spans="1:4">
      <c r="A8310" s="68" t="s">
        <v>8227</v>
      </c>
      <c r="B8310" s="68" t="s">
        <v>28060</v>
      </c>
      <c r="C8310" s="68" t="s">
        <v>15</v>
      </c>
      <c r="D8310" t="str">
        <f t="shared" si="129"/>
        <v>un</v>
      </c>
    </row>
    <row r="8311" spans="1:4">
      <c r="A8311" s="68" t="s">
        <v>8228</v>
      </c>
      <c r="B8311" s="68" t="s">
        <v>28061</v>
      </c>
      <c r="C8311" s="68" t="s">
        <v>15</v>
      </c>
      <c r="D8311" t="str">
        <f t="shared" si="129"/>
        <v>un</v>
      </c>
    </row>
    <row r="8312" spans="1:4">
      <c r="A8312" s="68" t="s">
        <v>8229</v>
      </c>
      <c r="B8312" s="68" t="s">
        <v>28061</v>
      </c>
      <c r="C8312" s="68" t="s">
        <v>15</v>
      </c>
      <c r="D8312" t="str">
        <f t="shared" si="129"/>
        <v>un</v>
      </c>
    </row>
    <row r="8313" spans="1:4">
      <c r="A8313" s="68" t="s">
        <v>8230</v>
      </c>
      <c r="B8313" s="68" t="s">
        <v>28062</v>
      </c>
      <c r="C8313" s="68" t="s">
        <v>15</v>
      </c>
      <c r="D8313" t="str">
        <f t="shared" si="129"/>
        <v>un</v>
      </c>
    </row>
    <row r="8314" spans="1:4">
      <c r="A8314" s="68" t="s">
        <v>8231</v>
      </c>
      <c r="B8314" s="68" t="s">
        <v>28062</v>
      </c>
      <c r="C8314" s="68" t="s">
        <v>15</v>
      </c>
      <c r="D8314" t="str">
        <f t="shared" si="129"/>
        <v>un</v>
      </c>
    </row>
    <row r="8315" spans="1:4">
      <c r="A8315" s="68" t="s">
        <v>8232</v>
      </c>
      <c r="B8315" s="68" t="s">
        <v>28063</v>
      </c>
      <c r="C8315" s="68" t="s">
        <v>15</v>
      </c>
      <c r="D8315" t="str">
        <f t="shared" si="129"/>
        <v>un</v>
      </c>
    </row>
    <row r="8316" spans="1:4">
      <c r="A8316" s="68" t="s">
        <v>8233</v>
      </c>
      <c r="B8316" s="68" t="s">
        <v>28063</v>
      </c>
      <c r="C8316" s="68" t="s">
        <v>15</v>
      </c>
      <c r="D8316" t="str">
        <f t="shared" si="129"/>
        <v>un</v>
      </c>
    </row>
    <row r="8317" spans="1:4">
      <c r="A8317" s="68" t="s">
        <v>8234</v>
      </c>
      <c r="B8317" s="68" t="s">
        <v>28064</v>
      </c>
      <c r="C8317" s="68" t="s">
        <v>15</v>
      </c>
      <c r="D8317" t="str">
        <f t="shared" si="129"/>
        <v>un</v>
      </c>
    </row>
    <row r="8318" spans="1:4">
      <c r="A8318" s="68" t="s">
        <v>8235</v>
      </c>
      <c r="B8318" s="68" t="s">
        <v>28064</v>
      </c>
      <c r="C8318" s="68" t="s">
        <v>15</v>
      </c>
      <c r="D8318" t="str">
        <f t="shared" si="129"/>
        <v>un</v>
      </c>
    </row>
    <row r="8319" spans="1:4">
      <c r="A8319" s="68" t="s">
        <v>8236</v>
      </c>
      <c r="B8319" s="68" t="s">
        <v>28065</v>
      </c>
      <c r="C8319" s="68" t="s">
        <v>15</v>
      </c>
      <c r="D8319" t="str">
        <f t="shared" si="129"/>
        <v>un</v>
      </c>
    </row>
    <row r="8320" spans="1:4">
      <c r="A8320" s="68" t="s">
        <v>8237</v>
      </c>
      <c r="B8320" s="68" t="s">
        <v>28065</v>
      </c>
      <c r="C8320" s="68" t="s">
        <v>15</v>
      </c>
      <c r="D8320" t="str">
        <f t="shared" si="129"/>
        <v>un</v>
      </c>
    </row>
    <row r="8321" spans="1:4">
      <c r="A8321" s="68" t="s">
        <v>8238</v>
      </c>
      <c r="B8321" s="68" t="s">
        <v>28066</v>
      </c>
      <c r="C8321" s="68" t="s">
        <v>15</v>
      </c>
      <c r="D8321" t="str">
        <f t="shared" si="129"/>
        <v>un</v>
      </c>
    </row>
    <row r="8322" spans="1:4">
      <c r="A8322" s="68" t="s">
        <v>8239</v>
      </c>
      <c r="B8322" s="68" t="s">
        <v>28066</v>
      </c>
      <c r="C8322" s="68" t="s">
        <v>15</v>
      </c>
      <c r="D8322" t="str">
        <f t="shared" si="129"/>
        <v>un</v>
      </c>
    </row>
    <row r="8323" spans="1:4">
      <c r="A8323" s="68" t="s">
        <v>8240</v>
      </c>
      <c r="B8323" s="68" t="s">
        <v>28067</v>
      </c>
      <c r="C8323" s="68" t="s">
        <v>15</v>
      </c>
      <c r="D8323" t="str">
        <f t="shared" si="129"/>
        <v>un</v>
      </c>
    </row>
    <row r="8324" spans="1:4">
      <c r="A8324" s="68" t="s">
        <v>8241</v>
      </c>
      <c r="B8324" s="68" t="s">
        <v>28067</v>
      </c>
      <c r="C8324" s="68" t="s">
        <v>15</v>
      </c>
      <c r="D8324" t="str">
        <f t="shared" si="129"/>
        <v>un</v>
      </c>
    </row>
    <row r="8325" spans="1:4">
      <c r="A8325" s="68" t="s">
        <v>8242</v>
      </c>
      <c r="B8325" s="68" t="s">
        <v>28068</v>
      </c>
      <c r="C8325" s="68" t="s">
        <v>15</v>
      </c>
      <c r="D8325" t="str">
        <f t="shared" si="129"/>
        <v>un</v>
      </c>
    </row>
    <row r="8326" spans="1:4">
      <c r="A8326" s="68" t="s">
        <v>8243</v>
      </c>
      <c r="B8326" s="68" t="s">
        <v>28068</v>
      </c>
      <c r="C8326" s="68" t="s">
        <v>15</v>
      </c>
      <c r="D8326" t="str">
        <f t="shared" si="129"/>
        <v>un</v>
      </c>
    </row>
    <row r="8327" spans="1:4">
      <c r="A8327" s="68" t="s">
        <v>8244</v>
      </c>
      <c r="B8327" s="68" t="s">
        <v>28069</v>
      </c>
      <c r="C8327" s="68" t="s">
        <v>15</v>
      </c>
      <c r="D8327" t="str">
        <f t="shared" ref="D8327:D8390" si="130">LOWER(C8327)</f>
        <v>un</v>
      </c>
    </row>
    <row r="8328" spans="1:4">
      <c r="A8328" s="68" t="s">
        <v>8245</v>
      </c>
      <c r="B8328" s="68" t="s">
        <v>28069</v>
      </c>
      <c r="C8328" s="68" t="s">
        <v>15</v>
      </c>
      <c r="D8328" t="str">
        <f t="shared" si="130"/>
        <v>un</v>
      </c>
    </row>
    <row r="8329" spans="1:4">
      <c r="A8329" s="68" t="s">
        <v>8246</v>
      </c>
      <c r="B8329" s="68" t="s">
        <v>28070</v>
      </c>
      <c r="C8329" s="68" t="s">
        <v>15</v>
      </c>
      <c r="D8329" t="str">
        <f t="shared" si="130"/>
        <v>un</v>
      </c>
    </row>
    <row r="8330" spans="1:4">
      <c r="A8330" s="68" t="s">
        <v>8247</v>
      </c>
      <c r="B8330" s="68" t="s">
        <v>28070</v>
      </c>
      <c r="C8330" s="68" t="s">
        <v>15</v>
      </c>
      <c r="D8330" t="str">
        <f t="shared" si="130"/>
        <v>un</v>
      </c>
    </row>
    <row r="8331" spans="1:4">
      <c r="A8331" s="68" t="s">
        <v>8248</v>
      </c>
      <c r="B8331" s="68" t="s">
        <v>28071</v>
      </c>
      <c r="C8331" s="68" t="s">
        <v>16</v>
      </c>
      <c r="D8331" t="str">
        <f t="shared" si="130"/>
        <v>m3</v>
      </c>
    </row>
    <row r="8332" spans="1:4">
      <c r="A8332" s="68" t="s">
        <v>8249</v>
      </c>
      <c r="B8332" s="68" t="s">
        <v>28071</v>
      </c>
      <c r="C8332" s="68" t="s">
        <v>16</v>
      </c>
      <c r="D8332" t="str">
        <f t="shared" si="130"/>
        <v>m3</v>
      </c>
    </row>
    <row r="8333" spans="1:4">
      <c r="A8333" s="68" t="s">
        <v>8250</v>
      </c>
      <c r="B8333" s="68" t="s">
        <v>28072</v>
      </c>
      <c r="C8333" s="68" t="s">
        <v>16</v>
      </c>
      <c r="D8333" t="str">
        <f t="shared" si="130"/>
        <v>m3</v>
      </c>
    </row>
    <row r="8334" spans="1:4">
      <c r="A8334" s="68" t="s">
        <v>8251</v>
      </c>
      <c r="B8334" s="68" t="s">
        <v>28072</v>
      </c>
      <c r="C8334" s="68" t="s">
        <v>16</v>
      </c>
      <c r="D8334" t="str">
        <f t="shared" si="130"/>
        <v>m3</v>
      </c>
    </row>
    <row r="8335" spans="1:4">
      <c r="A8335" s="68" t="s">
        <v>8252</v>
      </c>
      <c r="B8335" s="68" t="s">
        <v>28073</v>
      </c>
      <c r="C8335" s="68" t="s">
        <v>16</v>
      </c>
      <c r="D8335" t="str">
        <f t="shared" si="130"/>
        <v>m3</v>
      </c>
    </row>
    <row r="8336" spans="1:4">
      <c r="A8336" s="68" t="s">
        <v>8253</v>
      </c>
      <c r="B8336" s="68" t="s">
        <v>28073</v>
      </c>
      <c r="C8336" s="68" t="s">
        <v>16</v>
      </c>
      <c r="D8336" t="str">
        <f t="shared" si="130"/>
        <v>m3</v>
      </c>
    </row>
    <row r="8337" spans="1:4">
      <c r="A8337" s="68" t="s">
        <v>8254</v>
      </c>
      <c r="B8337" s="68" t="s">
        <v>28074</v>
      </c>
      <c r="C8337" s="68" t="s">
        <v>16</v>
      </c>
      <c r="D8337" t="str">
        <f t="shared" si="130"/>
        <v>m3</v>
      </c>
    </row>
    <row r="8338" spans="1:4">
      <c r="A8338" s="68" t="s">
        <v>8255</v>
      </c>
      <c r="B8338" s="68" t="s">
        <v>28074</v>
      </c>
      <c r="C8338" s="68" t="s">
        <v>16</v>
      </c>
      <c r="D8338" t="str">
        <f t="shared" si="130"/>
        <v>m3</v>
      </c>
    </row>
    <row r="8339" spans="1:4">
      <c r="A8339" s="68" t="s">
        <v>8256</v>
      </c>
      <c r="B8339" s="68" t="s">
        <v>28075</v>
      </c>
      <c r="C8339" s="68" t="s">
        <v>16</v>
      </c>
      <c r="D8339" t="str">
        <f t="shared" si="130"/>
        <v>m3</v>
      </c>
    </row>
    <row r="8340" spans="1:4">
      <c r="A8340" s="68" t="s">
        <v>8257</v>
      </c>
      <c r="B8340" s="68" t="s">
        <v>28075</v>
      </c>
      <c r="C8340" s="68" t="s">
        <v>16</v>
      </c>
      <c r="D8340" t="str">
        <f t="shared" si="130"/>
        <v>m3</v>
      </c>
    </row>
    <row r="8341" spans="1:4">
      <c r="A8341" s="68" t="s">
        <v>8258</v>
      </c>
      <c r="B8341" s="68" t="s">
        <v>28076</v>
      </c>
      <c r="C8341" s="68" t="s">
        <v>16</v>
      </c>
      <c r="D8341" t="str">
        <f t="shared" si="130"/>
        <v>m3</v>
      </c>
    </row>
    <row r="8342" spans="1:4">
      <c r="A8342" s="68" t="s">
        <v>8259</v>
      </c>
      <c r="B8342" s="68" t="s">
        <v>28076</v>
      </c>
      <c r="C8342" s="68" t="s">
        <v>16</v>
      </c>
      <c r="D8342" t="str">
        <f t="shared" si="130"/>
        <v>m3</v>
      </c>
    </row>
    <row r="8343" spans="1:4">
      <c r="A8343" s="68" t="s">
        <v>8260</v>
      </c>
      <c r="B8343" s="68" t="s">
        <v>8261</v>
      </c>
      <c r="C8343" s="68" t="s">
        <v>16</v>
      </c>
      <c r="D8343" t="str">
        <f t="shared" si="130"/>
        <v>m3</v>
      </c>
    </row>
    <row r="8344" spans="1:4">
      <c r="A8344" s="68" t="s">
        <v>8262</v>
      </c>
      <c r="B8344" s="68" t="s">
        <v>8261</v>
      </c>
      <c r="C8344" s="68" t="s">
        <v>16</v>
      </c>
      <c r="D8344" t="str">
        <f t="shared" si="130"/>
        <v>m3</v>
      </c>
    </row>
    <row r="8345" spans="1:4">
      <c r="A8345" s="68" t="s">
        <v>8263</v>
      </c>
      <c r="B8345" s="68" t="s">
        <v>8264</v>
      </c>
      <c r="C8345" s="68" t="s">
        <v>16</v>
      </c>
      <c r="D8345" t="str">
        <f t="shared" si="130"/>
        <v>m3</v>
      </c>
    </row>
    <row r="8346" spans="1:4">
      <c r="A8346" s="68" t="s">
        <v>8265</v>
      </c>
      <c r="B8346" s="68" t="s">
        <v>8264</v>
      </c>
      <c r="C8346" s="68" t="s">
        <v>16</v>
      </c>
      <c r="D8346" t="str">
        <f t="shared" si="130"/>
        <v>m3</v>
      </c>
    </row>
    <row r="8347" spans="1:4">
      <c r="A8347" s="68" t="s">
        <v>8266</v>
      </c>
      <c r="B8347" s="68" t="s">
        <v>8267</v>
      </c>
      <c r="C8347" s="68" t="s">
        <v>16</v>
      </c>
      <c r="D8347" t="str">
        <f t="shared" si="130"/>
        <v>m3</v>
      </c>
    </row>
    <row r="8348" spans="1:4">
      <c r="A8348" s="68" t="s">
        <v>8268</v>
      </c>
      <c r="B8348" s="68" t="s">
        <v>8267</v>
      </c>
      <c r="C8348" s="68" t="s">
        <v>16</v>
      </c>
      <c r="D8348" t="str">
        <f t="shared" si="130"/>
        <v>m3</v>
      </c>
    </row>
    <row r="8349" spans="1:4">
      <c r="A8349" s="68" t="s">
        <v>8269</v>
      </c>
      <c r="B8349" s="68" t="s">
        <v>8270</v>
      </c>
      <c r="C8349" s="68" t="s">
        <v>16</v>
      </c>
      <c r="D8349" t="str">
        <f t="shared" si="130"/>
        <v>m3</v>
      </c>
    </row>
    <row r="8350" spans="1:4">
      <c r="A8350" s="68" t="s">
        <v>8271</v>
      </c>
      <c r="B8350" s="68" t="s">
        <v>8270</v>
      </c>
      <c r="C8350" s="68" t="s">
        <v>16</v>
      </c>
      <c r="D8350" t="str">
        <f t="shared" si="130"/>
        <v>m3</v>
      </c>
    </row>
    <row r="8351" spans="1:4">
      <c r="A8351" s="68" t="s">
        <v>8272</v>
      </c>
      <c r="B8351" s="68" t="s">
        <v>8273</v>
      </c>
      <c r="C8351" s="68" t="s">
        <v>16</v>
      </c>
      <c r="D8351" t="str">
        <f t="shared" si="130"/>
        <v>m3</v>
      </c>
    </row>
    <row r="8352" spans="1:4">
      <c r="A8352" s="68" t="s">
        <v>8274</v>
      </c>
      <c r="B8352" s="68" t="s">
        <v>8273</v>
      </c>
      <c r="C8352" s="68" t="s">
        <v>16</v>
      </c>
      <c r="D8352" t="str">
        <f t="shared" si="130"/>
        <v>m3</v>
      </c>
    </row>
    <row r="8353" spans="1:4">
      <c r="A8353" s="68" t="s">
        <v>8275</v>
      </c>
      <c r="B8353" s="68" t="s">
        <v>8276</v>
      </c>
      <c r="C8353" s="68" t="s">
        <v>16</v>
      </c>
      <c r="D8353" t="str">
        <f t="shared" si="130"/>
        <v>m3</v>
      </c>
    </row>
    <row r="8354" spans="1:4">
      <c r="A8354" s="68" t="s">
        <v>8277</v>
      </c>
      <c r="B8354" s="68" t="s">
        <v>8276</v>
      </c>
      <c r="C8354" s="68" t="s">
        <v>16</v>
      </c>
      <c r="D8354" t="str">
        <f t="shared" si="130"/>
        <v>m3</v>
      </c>
    </row>
    <row r="8355" spans="1:4">
      <c r="A8355" s="68" t="s">
        <v>8278</v>
      </c>
      <c r="B8355" s="68" t="s">
        <v>8279</v>
      </c>
      <c r="C8355" s="68" t="s">
        <v>16</v>
      </c>
      <c r="D8355" t="str">
        <f t="shared" si="130"/>
        <v>m3</v>
      </c>
    </row>
    <row r="8356" spans="1:4">
      <c r="A8356" s="68" t="s">
        <v>8280</v>
      </c>
      <c r="B8356" s="68" t="s">
        <v>8279</v>
      </c>
      <c r="C8356" s="68" t="s">
        <v>16</v>
      </c>
      <c r="D8356" t="str">
        <f t="shared" si="130"/>
        <v>m3</v>
      </c>
    </row>
    <row r="8357" spans="1:4">
      <c r="A8357" s="68" t="s">
        <v>8281</v>
      </c>
      <c r="B8357" s="68" t="s">
        <v>8282</v>
      </c>
      <c r="C8357" s="68" t="s">
        <v>16</v>
      </c>
      <c r="D8357" t="str">
        <f t="shared" si="130"/>
        <v>m3</v>
      </c>
    </row>
    <row r="8358" spans="1:4">
      <c r="A8358" s="68" t="s">
        <v>8283</v>
      </c>
      <c r="B8358" s="68" t="s">
        <v>8282</v>
      </c>
      <c r="C8358" s="68" t="s">
        <v>16</v>
      </c>
      <c r="D8358" t="str">
        <f t="shared" si="130"/>
        <v>m3</v>
      </c>
    </row>
    <row r="8359" spans="1:4">
      <c r="A8359" s="68" t="s">
        <v>8284</v>
      </c>
      <c r="B8359" s="68" t="s">
        <v>8285</v>
      </c>
      <c r="C8359" s="68" t="s">
        <v>16</v>
      </c>
      <c r="D8359" t="str">
        <f t="shared" si="130"/>
        <v>m3</v>
      </c>
    </row>
    <row r="8360" spans="1:4">
      <c r="A8360" s="68" t="s">
        <v>8286</v>
      </c>
      <c r="B8360" s="68" t="s">
        <v>8285</v>
      </c>
      <c r="C8360" s="68" t="s">
        <v>16</v>
      </c>
      <c r="D8360" t="str">
        <f t="shared" si="130"/>
        <v>m3</v>
      </c>
    </row>
    <row r="8361" spans="1:4">
      <c r="A8361" s="68" t="s">
        <v>8287</v>
      </c>
      <c r="B8361" s="68" t="s">
        <v>8288</v>
      </c>
      <c r="C8361" s="68" t="s">
        <v>16</v>
      </c>
      <c r="D8361" t="str">
        <f t="shared" si="130"/>
        <v>m3</v>
      </c>
    </row>
    <row r="8362" spans="1:4">
      <c r="A8362" s="68" t="s">
        <v>8289</v>
      </c>
      <c r="B8362" s="68" t="s">
        <v>8288</v>
      </c>
      <c r="C8362" s="68" t="s">
        <v>16</v>
      </c>
      <c r="D8362" t="str">
        <f t="shared" si="130"/>
        <v>m3</v>
      </c>
    </row>
    <row r="8363" spans="1:4">
      <c r="A8363" s="68" t="s">
        <v>8290</v>
      </c>
      <c r="B8363" s="68" t="s">
        <v>8291</v>
      </c>
      <c r="C8363" s="68" t="s">
        <v>16</v>
      </c>
      <c r="D8363" t="str">
        <f t="shared" si="130"/>
        <v>m3</v>
      </c>
    </row>
    <row r="8364" spans="1:4">
      <c r="A8364" s="68" t="s">
        <v>8292</v>
      </c>
      <c r="B8364" s="68" t="s">
        <v>8291</v>
      </c>
      <c r="C8364" s="68" t="s">
        <v>16</v>
      </c>
      <c r="D8364" t="str">
        <f t="shared" si="130"/>
        <v>m3</v>
      </c>
    </row>
    <row r="8365" spans="1:4">
      <c r="A8365" s="68" t="s">
        <v>8293</v>
      </c>
      <c r="B8365" s="68" t="s">
        <v>8294</v>
      </c>
      <c r="C8365" s="68" t="s">
        <v>16</v>
      </c>
      <c r="D8365" t="str">
        <f t="shared" si="130"/>
        <v>m3</v>
      </c>
    </row>
    <row r="8366" spans="1:4">
      <c r="A8366" s="68" t="s">
        <v>8295</v>
      </c>
      <c r="B8366" s="68" t="s">
        <v>8294</v>
      </c>
      <c r="C8366" s="68" t="s">
        <v>16</v>
      </c>
      <c r="D8366" t="str">
        <f t="shared" si="130"/>
        <v>m3</v>
      </c>
    </row>
    <row r="8367" spans="1:4">
      <c r="A8367" s="68" t="s">
        <v>8296</v>
      </c>
      <c r="B8367" s="68" t="s">
        <v>8297</v>
      </c>
      <c r="C8367" s="68" t="s">
        <v>16</v>
      </c>
      <c r="D8367" t="str">
        <f t="shared" si="130"/>
        <v>m3</v>
      </c>
    </row>
    <row r="8368" spans="1:4">
      <c r="A8368" s="68" t="s">
        <v>8298</v>
      </c>
      <c r="B8368" s="68" t="s">
        <v>8297</v>
      </c>
      <c r="C8368" s="68" t="s">
        <v>16</v>
      </c>
      <c r="D8368" t="str">
        <f t="shared" si="130"/>
        <v>m3</v>
      </c>
    </row>
    <row r="8369" spans="1:4">
      <c r="A8369" s="68" t="s">
        <v>8299</v>
      </c>
      <c r="B8369" s="68" t="s">
        <v>28077</v>
      </c>
      <c r="C8369" s="68" t="s">
        <v>16</v>
      </c>
      <c r="D8369" t="str">
        <f t="shared" si="130"/>
        <v>m3</v>
      </c>
    </row>
    <row r="8370" spans="1:4">
      <c r="A8370" s="68" t="s">
        <v>8300</v>
      </c>
      <c r="B8370" s="68" t="s">
        <v>28077</v>
      </c>
      <c r="C8370" s="68" t="s">
        <v>16</v>
      </c>
      <c r="D8370" t="str">
        <f t="shared" si="130"/>
        <v>m3</v>
      </c>
    </row>
    <row r="8371" spans="1:4">
      <c r="A8371" s="68" t="s">
        <v>8301</v>
      </c>
      <c r="B8371" s="68" t="s">
        <v>28078</v>
      </c>
      <c r="C8371" s="68" t="s">
        <v>16</v>
      </c>
      <c r="D8371" t="str">
        <f t="shared" si="130"/>
        <v>m3</v>
      </c>
    </row>
    <row r="8372" spans="1:4">
      <c r="A8372" s="68" t="s">
        <v>8302</v>
      </c>
      <c r="B8372" s="68" t="s">
        <v>28078</v>
      </c>
      <c r="C8372" s="68" t="s">
        <v>16</v>
      </c>
      <c r="D8372" t="str">
        <f t="shared" si="130"/>
        <v>m3</v>
      </c>
    </row>
    <row r="8373" spans="1:4">
      <c r="A8373" s="68" t="s">
        <v>8303</v>
      </c>
      <c r="B8373" s="68" t="s">
        <v>28079</v>
      </c>
      <c r="C8373" s="68" t="s">
        <v>16</v>
      </c>
      <c r="D8373" t="str">
        <f t="shared" si="130"/>
        <v>m3</v>
      </c>
    </row>
    <row r="8374" spans="1:4">
      <c r="A8374" s="68" t="s">
        <v>8304</v>
      </c>
      <c r="B8374" s="68" t="s">
        <v>28079</v>
      </c>
      <c r="C8374" s="68" t="s">
        <v>16</v>
      </c>
      <c r="D8374" t="str">
        <f t="shared" si="130"/>
        <v>m3</v>
      </c>
    </row>
    <row r="8375" spans="1:4">
      <c r="A8375" s="68" t="s">
        <v>8305</v>
      </c>
      <c r="B8375" s="68" t="s">
        <v>28080</v>
      </c>
      <c r="C8375" s="68" t="s">
        <v>16</v>
      </c>
      <c r="D8375" t="str">
        <f t="shared" si="130"/>
        <v>m3</v>
      </c>
    </row>
    <row r="8376" spans="1:4">
      <c r="A8376" s="68" t="s">
        <v>8306</v>
      </c>
      <c r="B8376" s="68" t="s">
        <v>28080</v>
      </c>
      <c r="C8376" s="68" t="s">
        <v>16</v>
      </c>
      <c r="D8376" t="str">
        <f t="shared" si="130"/>
        <v>m3</v>
      </c>
    </row>
    <row r="8377" spans="1:4">
      <c r="A8377" s="68" t="s">
        <v>8307</v>
      </c>
      <c r="B8377" s="68" t="s">
        <v>28081</v>
      </c>
      <c r="C8377" s="68" t="s">
        <v>16</v>
      </c>
      <c r="D8377" t="str">
        <f t="shared" si="130"/>
        <v>m3</v>
      </c>
    </row>
    <row r="8378" spans="1:4">
      <c r="A8378" s="68" t="s">
        <v>8308</v>
      </c>
      <c r="B8378" s="68" t="s">
        <v>28081</v>
      </c>
      <c r="C8378" s="68" t="s">
        <v>16</v>
      </c>
      <c r="D8378" t="str">
        <f t="shared" si="130"/>
        <v>m3</v>
      </c>
    </row>
    <row r="8379" spans="1:4">
      <c r="A8379" s="68" t="s">
        <v>8309</v>
      </c>
      <c r="B8379" s="68" t="s">
        <v>8310</v>
      </c>
      <c r="C8379" s="68" t="s">
        <v>16</v>
      </c>
      <c r="D8379" t="str">
        <f t="shared" si="130"/>
        <v>m3</v>
      </c>
    </row>
    <row r="8380" spans="1:4">
      <c r="A8380" s="68" t="s">
        <v>8311</v>
      </c>
      <c r="B8380" s="68" t="s">
        <v>8310</v>
      </c>
      <c r="C8380" s="68" t="s">
        <v>16</v>
      </c>
      <c r="D8380" t="str">
        <f t="shared" si="130"/>
        <v>m3</v>
      </c>
    </row>
    <row r="8381" spans="1:4">
      <c r="A8381" s="68" t="s">
        <v>8312</v>
      </c>
      <c r="B8381" s="68" t="s">
        <v>8313</v>
      </c>
      <c r="C8381" s="68" t="s">
        <v>16</v>
      </c>
      <c r="D8381" t="str">
        <f t="shared" si="130"/>
        <v>m3</v>
      </c>
    </row>
    <row r="8382" spans="1:4">
      <c r="A8382" s="68" t="s">
        <v>8314</v>
      </c>
      <c r="B8382" s="68" t="s">
        <v>8313</v>
      </c>
      <c r="C8382" s="68" t="s">
        <v>16</v>
      </c>
      <c r="D8382" t="str">
        <f t="shared" si="130"/>
        <v>m3</v>
      </c>
    </row>
    <row r="8383" spans="1:4">
      <c r="A8383" s="68" t="s">
        <v>8315</v>
      </c>
      <c r="B8383" s="68" t="s">
        <v>8316</v>
      </c>
      <c r="C8383" s="68" t="s">
        <v>16</v>
      </c>
      <c r="D8383" t="str">
        <f t="shared" si="130"/>
        <v>m3</v>
      </c>
    </row>
    <row r="8384" spans="1:4">
      <c r="A8384" s="68" t="s">
        <v>8317</v>
      </c>
      <c r="B8384" s="68" t="s">
        <v>8316</v>
      </c>
      <c r="C8384" s="68" t="s">
        <v>16</v>
      </c>
      <c r="D8384" t="str">
        <f t="shared" si="130"/>
        <v>m3</v>
      </c>
    </row>
    <row r="8385" spans="1:4">
      <c r="A8385" s="68" t="s">
        <v>8318</v>
      </c>
      <c r="B8385" s="68" t="s">
        <v>8319</v>
      </c>
      <c r="C8385" s="68" t="s">
        <v>16</v>
      </c>
      <c r="D8385" t="str">
        <f t="shared" si="130"/>
        <v>m3</v>
      </c>
    </row>
    <row r="8386" spans="1:4">
      <c r="A8386" s="68" t="s">
        <v>8320</v>
      </c>
      <c r="B8386" s="68" t="s">
        <v>8319</v>
      </c>
      <c r="C8386" s="68" t="s">
        <v>16</v>
      </c>
      <c r="D8386" t="str">
        <f t="shared" si="130"/>
        <v>m3</v>
      </c>
    </row>
    <row r="8387" spans="1:4">
      <c r="A8387" s="68" t="s">
        <v>8321</v>
      </c>
      <c r="B8387" s="68" t="s">
        <v>28082</v>
      </c>
      <c r="C8387" s="68" t="s">
        <v>16</v>
      </c>
      <c r="D8387" t="str">
        <f t="shared" si="130"/>
        <v>m3</v>
      </c>
    </row>
    <row r="8388" spans="1:4">
      <c r="A8388" s="68" t="s">
        <v>8322</v>
      </c>
      <c r="B8388" s="68" t="s">
        <v>28082</v>
      </c>
      <c r="C8388" s="68" t="s">
        <v>16</v>
      </c>
      <c r="D8388" t="str">
        <f t="shared" si="130"/>
        <v>m3</v>
      </c>
    </row>
    <row r="8389" spans="1:4">
      <c r="A8389" s="68" t="s">
        <v>8323</v>
      </c>
      <c r="B8389" s="68" t="s">
        <v>28083</v>
      </c>
      <c r="C8389" s="68" t="s">
        <v>16</v>
      </c>
      <c r="D8389" t="str">
        <f t="shared" si="130"/>
        <v>m3</v>
      </c>
    </row>
    <row r="8390" spans="1:4">
      <c r="A8390" s="68" t="s">
        <v>8324</v>
      </c>
      <c r="B8390" s="68" t="s">
        <v>28083</v>
      </c>
      <c r="C8390" s="68" t="s">
        <v>16</v>
      </c>
      <c r="D8390" t="str">
        <f t="shared" si="130"/>
        <v>m3</v>
      </c>
    </row>
    <row r="8391" spans="1:4">
      <c r="A8391" s="68" t="s">
        <v>8325</v>
      </c>
      <c r="B8391" s="68" t="s">
        <v>28084</v>
      </c>
      <c r="C8391" s="68" t="s">
        <v>16</v>
      </c>
      <c r="D8391" t="str">
        <f t="shared" ref="D8391:D8454" si="131">LOWER(C8391)</f>
        <v>m3</v>
      </c>
    </row>
    <row r="8392" spans="1:4">
      <c r="A8392" s="68" t="s">
        <v>8326</v>
      </c>
      <c r="B8392" s="68" t="s">
        <v>28084</v>
      </c>
      <c r="C8392" s="68" t="s">
        <v>16</v>
      </c>
      <c r="D8392" t="str">
        <f t="shared" si="131"/>
        <v>m3</v>
      </c>
    </row>
    <row r="8393" spans="1:4">
      <c r="A8393" s="68" t="s">
        <v>8327</v>
      </c>
      <c r="B8393" s="68" t="s">
        <v>28085</v>
      </c>
      <c r="C8393" s="68" t="s">
        <v>16</v>
      </c>
      <c r="D8393" t="str">
        <f t="shared" si="131"/>
        <v>m3</v>
      </c>
    </row>
    <row r="8394" spans="1:4">
      <c r="A8394" s="68" t="s">
        <v>8328</v>
      </c>
      <c r="B8394" s="68" t="s">
        <v>28085</v>
      </c>
      <c r="C8394" s="68" t="s">
        <v>16</v>
      </c>
      <c r="D8394" t="str">
        <f t="shared" si="131"/>
        <v>m3</v>
      </c>
    </row>
    <row r="8395" spans="1:4">
      <c r="A8395" s="68" t="s">
        <v>8329</v>
      </c>
      <c r="B8395" s="68" t="s">
        <v>28086</v>
      </c>
      <c r="C8395" s="68" t="s">
        <v>16</v>
      </c>
      <c r="D8395" t="str">
        <f t="shared" si="131"/>
        <v>m3</v>
      </c>
    </row>
    <row r="8396" spans="1:4">
      <c r="A8396" s="68" t="s">
        <v>8330</v>
      </c>
      <c r="B8396" s="68" t="s">
        <v>28086</v>
      </c>
      <c r="C8396" s="68" t="s">
        <v>16</v>
      </c>
      <c r="D8396" t="str">
        <f t="shared" si="131"/>
        <v>m3</v>
      </c>
    </row>
    <row r="8397" spans="1:4">
      <c r="A8397" s="68" t="s">
        <v>8331</v>
      </c>
      <c r="B8397" s="68" t="s">
        <v>28087</v>
      </c>
      <c r="C8397" s="68" t="s">
        <v>16</v>
      </c>
      <c r="D8397" t="str">
        <f t="shared" si="131"/>
        <v>m3</v>
      </c>
    </row>
    <row r="8398" spans="1:4">
      <c r="A8398" s="68" t="s">
        <v>8332</v>
      </c>
      <c r="B8398" s="68" t="s">
        <v>28087</v>
      </c>
      <c r="C8398" s="68" t="s">
        <v>16</v>
      </c>
      <c r="D8398" t="str">
        <f t="shared" si="131"/>
        <v>m3</v>
      </c>
    </row>
    <row r="8399" spans="1:4">
      <c r="A8399" s="68" t="s">
        <v>8333</v>
      </c>
      <c r="B8399" s="68" t="s">
        <v>28088</v>
      </c>
      <c r="C8399" s="68" t="s">
        <v>16</v>
      </c>
      <c r="D8399" t="str">
        <f t="shared" si="131"/>
        <v>m3</v>
      </c>
    </row>
    <row r="8400" spans="1:4">
      <c r="A8400" s="68" t="s">
        <v>8334</v>
      </c>
      <c r="B8400" s="68" t="s">
        <v>28088</v>
      </c>
      <c r="C8400" s="68" t="s">
        <v>16</v>
      </c>
      <c r="D8400" t="str">
        <f t="shared" si="131"/>
        <v>m3</v>
      </c>
    </row>
    <row r="8401" spans="1:4">
      <c r="A8401" s="68" t="s">
        <v>8335</v>
      </c>
      <c r="B8401" s="68" t="s">
        <v>28089</v>
      </c>
      <c r="C8401" s="68" t="s">
        <v>16</v>
      </c>
      <c r="D8401" t="str">
        <f t="shared" si="131"/>
        <v>m3</v>
      </c>
    </row>
    <row r="8402" spans="1:4">
      <c r="A8402" s="68" t="s">
        <v>8336</v>
      </c>
      <c r="B8402" s="68" t="s">
        <v>28089</v>
      </c>
      <c r="C8402" s="68" t="s">
        <v>16</v>
      </c>
      <c r="D8402" t="str">
        <f t="shared" si="131"/>
        <v>m3</v>
      </c>
    </row>
    <row r="8403" spans="1:4">
      <c r="A8403" s="68" t="s">
        <v>8337</v>
      </c>
      <c r="B8403" s="68" t="s">
        <v>28090</v>
      </c>
      <c r="C8403" s="68" t="s">
        <v>16</v>
      </c>
      <c r="D8403" t="str">
        <f t="shared" si="131"/>
        <v>m3</v>
      </c>
    </row>
    <row r="8404" spans="1:4">
      <c r="A8404" s="68" t="s">
        <v>8338</v>
      </c>
      <c r="B8404" s="68" t="s">
        <v>28090</v>
      </c>
      <c r="C8404" s="68" t="s">
        <v>16</v>
      </c>
      <c r="D8404" t="str">
        <f t="shared" si="131"/>
        <v>m3</v>
      </c>
    </row>
    <row r="8405" spans="1:4">
      <c r="A8405" s="68" t="s">
        <v>8339</v>
      </c>
      <c r="B8405" s="68" t="s">
        <v>8340</v>
      </c>
      <c r="C8405" s="68" t="s">
        <v>16</v>
      </c>
      <c r="D8405" t="str">
        <f t="shared" si="131"/>
        <v>m3</v>
      </c>
    </row>
    <row r="8406" spans="1:4">
      <c r="A8406" s="68" t="s">
        <v>8341</v>
      </c>
      <c r="B8406" s="68" t="s">
        <v>8340</v>
      </c>
      <c r="C8406" s="68" t="s">
        <v>16</v>
      </c>
      <c r="D8406" t="str">
        <f t="shared" si="131"/>
        <v>m3</v>
      </c>
    </row>
    <row r="8407" spans="1:4">
      <c r="A8407" s="68" t="s">
        <v>8342</v>
      </c>
      <c r="B8407" s="68" t="s">
        <v>8343</v>
      </c>
      <c r="C8407" s="68" t="s">
        <v>16</v>
      </c>
      <c r="D8407" t="str">
        <f t="shared" si="131"/>
        <v>m3</v>
      </c>
    </row>
    <row r="8408" spans="1:4">
      <c r="A8408" s="68" t="s">
        <v>8344</v>
      </c>
      <c r="B8408" s="68" t="s">
        <v>8343</v>
      </c>
      <c r="C8408" s="68" t="s">
        <v>16</v>
      </c>
      <c r="D8408" t="str">
        <f t="shared" si="131"/>
        <v>m3</v>
      </c>
    </row>
    <row r="8409" spans="1:4">
      <c r="A8409" s="68" t="s">
        <v>8345</v>
      </c>
      <c r="B8409" s="68" t="s">
        <v>8346</v>
      </c>
      <c r="C8409" s="68" t="s">
        <v>16</v>
      </c>
      <c r="D8409" t="str">
        <f t="shared" si="131"/>
        <v>m3</v>
      </c>
    </row>
    <row r="8410" spans="1:4">
      <c r="A8410" s="68" t="s">
        <v>8347</v>
      </c>
      <c r="B8410" s="68" t="s">
        <v>8346</v>
      </c>
      <c r="C8410" s="68" t="s">
        <v>16</v>
      </c>
      <c r="D8410" t="str">
        <f t="shared" si="131"/>
        <v>m3</v>
      </c>
    </row>
    <row r="8411" spans="1:4">
      <c r="A8411" s="68" t="s">
        <v>8348</v>
      </c>
      <c r="B8411" s="68" t="s">
        <v>8349</v>
      </c>
      <c r="C8411" s="68" t="s">
        <v>16</v>
      </c>
      <c r="D8411" t="str">
        <f t="shared" si="131"/>
        <v>m3</v>
      </c>
    </row>
    <row r="8412" spans="1:4">
      <c r="A8412" s="68" t="s">
        <v>8350</v>
      </c>
      <c r="B8412" s="68" t="s">
        <v>8349</v>
      </c>
      <c r="C8412" s="68" t="s">
        <v>16</v>
      </c>
      <c r="D8412" t="str">
        <f t="shared" si="131"/>
        <v>m3</v>
      </c>
    </row>
    <row r="8413" spans="1:4">
      <c r="A8413" s="68" t="s">
        <v>8351</v>
      </c>
      <c r="B8413" s="68" t="s">
        <v>8352</v>
      </c>
      <c r="C8413" s="68" t="s">
        <v>16</v>
      </c>
      <c r="D8413" t="str">
        <f t="shared" si="131"/>
        <v>m3</v>
      </c>
    </row>
    <row r="8414" spans="1:4">
      <c r="A8414" s="68" t="s">
        <v>8353</v>
      </c>
      <c r="B8414" s="68" t="s">
        <v>8352</v>
      </c>
      <c r="C8414" s="68" t="s">
        <v>16</v>
      </c>
      <c r="D8414" t="str">
        <f t="shared" si="131"/>
        <v>m3</v>
      </c>
    </row>
    <row r="8415" spans="1:4">
      <c r="A8415" s="68" t="s">
        <v>8354</v>
      </c>
      <c r="B8415" s="68" t="s">
        <v>8355</v>
      </c>
      <c r="C8415" s="68" t="s">
        <v>16</v>
      </c>
      <c r="D8415" t="str">
        <f t="shared" si="131"/>
        <v>m3</v>
      </c>
    </row>
    <row r="8416" spans="1:4">
      <c r="A8416" s="68" t="s">
        <v>8356</v>
      </c>
      <c r="B8416" s="68" t="s">
        <v>8355</v>
      </c>
      <c r="C8416" s="68" t="s">
        <v>16</v>
      </c>
      <c r="D8416" t="str">
        <f t="shared" si="131"/>
        <v>m3</v>
      </c>
    </row>
    <row r="8417" spans="1:4">
      <c r="A8417" s="68" t="s">
        <v>8357</v>
      </c>
      <c r="B8417" s="68" t="s">
        <v>8358</v>
      </c>
      <c r="C8417" s="68" t="s">
        <v>16</v>
      </c>
      <c r="D8417" t="str">
        <f t="shared" si="131"/>
        <v>m3</v>
      </c>
    </row>
    <row r="8418" spans="1:4">
      <c r="A8418" s="68" t="s">
        <v>8359</v>
      </c>
      <c r="B8418" s="68" t="s">
        <v>8358</v>
      </c>
      <c r="C8418" s="68" t="s">
        <v>16</v>
      </c>
      <c r="D8418" t="str">
        <f t="shared" si="131"/>
        <v>m3</v>
      </c>
    </row>
    <row r="8419" spans="1:4">
      <c r="A8419" s="68" t="s">
        <v>8360</v>
      </c>
      <c r="B8419" s="68" t="s">
        <v>8361</v>
      </c>
      <c r="C8419" s="68" t="s">
        <v>16</v>
      </c>
      <c r="D8419" t="str">
        <f t="shared" si="131"/>
        <v>m3</v>
      </c>
    </row>
    <row r="8420" spans="1:4">
      <c r="A8420" s="68" t="s">
        <v>8362</v>
      </c>
      <c r="B8420" s="68" t="s">
        <v>8361</v>
      </c>
      <c r="C8420" s="68" t="s">
        <v>16</v>
      </c>
      <c r="D8420" t="str">
        <f t="shared" si="131"/>
        <v>m3</v>
      </c>
    </row>
    <row r="8421" spans="1:4">
      <c r="A8421" s="68" t="s">
        <v>8363</v>
      </c>
      <c r="B8421" s="68" t="s">
        <v>28091</v>
      </c>
      <c r="C8421" s="68" t="s">
        <v>16</v>
      </c>
      <c r="D8421" t="str">
        <f t="shared" si="131"/>
        <v>m3</v>
      </c>
    </row>
    <row r="8422" spans="1:4">
      <c r="A8422" s="68" t="s">
        <v>8364</v>
      </c>
      <c r="B8422" s="68" t="s">
        <v>28091</v>
      </c>
      <c r="C8422" s="68" t="s">
        <v>16</v>
      </c>
      <c r="D8422" t="str">
        <f t="shared" si="131"/>
        <v>m3</v>
      </c>
    </row>
    <row r="8423" spans="1:4">
      <c r="A8423" s="68" t="s">
        <v>8365</v>
      </c>
      <c r="B8423" s="68" t="s">
        <v>28092</v>
      </c>
      <c r="C8423" s="68" t="s">
        <v>16</v>
      </c>
      <c r="D8423" t="str">
        <f t="shared" si="131"/>
        <v>m3</v>
      </c>
    </row>
    <row r="8424" spans="1:4">
      <c r="A8424" s="68" t="s">
        <v>8366</v>
      </c>
      <c r="B8424" s="68" t="s">
        <v>28092</v>
      </c>
      <c r="C8424" s="68" t="s">
        <v>16</v>
      </c>
      <c r="D8424" t="str">
        <f t="shared" si="131"/>
        <v>m3</v>
      </c>
    </row>
    <row r="8425" spans="1:4">
      <c r="A8425" s="68" t="s">
        <v>8367</v>
      </c>
      <c r="B8425" s="68" t="s">
        <v>28093</v>
      </c>
      <c r="C8425" s="68" t="s">
        <v>16</v>
      </c>
      <c r="D8425" t="str">
        <f t="shared" si="131"/>
        <v>m3</v>
      </c>
    </row>
    <row r="8426" spans="1:4">
      <c r="A8426" s="68" t="s">
        <v>8368</v>
      </c>
      <c r="B8426" s="68" t="s">
        <v>28093</v>
      </c>
      <c r="C8426" s="68" t="s">
        <v>16</v>
      </c>
      <c r="D8426" t="str">
        <f t="shared" si="131"/>
        <v>m3</v>
      </c>
    </row>
    <row r="8427" spans="1:4">
      <c r="A8427" s="68" t="s">
        <v>8369</v>
      </c>
      <c r="B8427" s="68" t="s">
        <v>28094</v>
      </c>
      <c r="C8427" s="68" t="s">
        <v>16</v>
      </c>
      <c r="D8427" t="str">
        <f t="shared" si="131"/>
        <v>m3</v>
      </c>
    </row>
    <row r="8428" spans="1:4">
      <c r="A8428" s="68" t="s">
        <v>8370</v>
      </c>
      <c r="B8428" s="68" t="s">
        <v>28094</v>
      </c>
      <c r="C8428" s="68" t="s">
        <v>16</v>
      </c>
      <c r="D8428" t="str">
        <f t="shared" si="131"/>
        <v>m3</v>
      </c>
    </row>
    <row r="8429" spans="1:4">
      <c r="A8429" s="68" t="s">
        <v>8371</v>
      </c>
      <c r="B8429" s="68" t="s">
        <v>28095</v>
      </c>
      <c r="C8429" s="68" t="s">
        <v>16</v>
      </c>
      <c r="D8429" t="str">
        <f t="shared" si="131"/>
        <v>m3</v>
      </c>
    </row>
    <row r="8430" spans="1:4">
      <c r="A8430" s="68" t="s">
        <v>8372</v>
      </c>
      <c r="B8430" s="68" t="s">
        <v>28095</v>
      </c>
      <c r="C8430" s="68" t="s">
        <v>16</v>
      </c>
      <c r="D8430" t="str">
        <f t="shared" si="131"/>
        <v>m3</v>
      </c>
    </row>
    <row r="8431" spans="1:4">
      <c r="A8431" s="68" t="s">
        <v>8373</v>
      </c>
      <c r="B8431" s="68" t="s">
        <v>28096</v>
      </c>
      <c r="C8431" s="68" t="s">
        <v>16</v>
      </c>
      <c r="D8431" t="str">
        <f t="shared" si="131"/>
        <v>m3</v>
      </c>
    </row>
    <row r="8432" spans="1:4">
      <c r="A8432" s="68" t="s">
        <v>8374</v>
      </c>
      <c r="B8432" s="68" t="s">
        <v>28096</v>
      </c>
      <c r="C8432" s="68" t="s">
        <v>16</v>
      </c>
      <c r="D8432" t="str">
        <f t="shared" si="131"/>
        <v>m3</v>
      </c>
    </row>
    <row r="8433" spans="1:4">
      <c r="A8433" s="68" t="s">
        <v>8375</v>
      </c>
      <c r="B8433" s="68" t="s">
        <v>28097</v>
      </c>
      <c r="C8433" s="68" t="s">
        <v>16</v>
      </c>
      <c r="D8433" t="str">
        <f t="shared" si="131"/>
        <v>m3</v>
      </c>
    </row>
    <row r="8434" spans="1:4">
      <c r="A8434" s="68" t="s">
        <v>8376</v>
      </c>
      <c r="B8434" s="68" t="s">
        <v>28097</v>
      </c>
      <c r="C8434" s="68" t="s">
        <v>16</v>
      </c>
      <c r="D8434" t="str">
        <f t="shared" si="131"/>
        <v>m3</v>
      </c>
    </row>
    <row r="8435" spans="1:4">
      <c r="A8435" s="68" t="s">
        <v>8377</v>
      </c>
      <c r="B8435" s="68" t="s">
        <v>28098</v>
      </c>
      <c r="C8435" s="68" t="s">
        <v>16</v>
      </c>
      <c r="D8435" t="str">
        <f t="shared" si="131"/>
        <v>m3</v>
      </c>
    </row>
    <row r="8436" spans="1:4">
      <c r="A8436" s="68" t="s">
        <v>8378</v>
      </c>
      <c r="B8436" s="68" t="s">
        <v>28098</v>
      </c>
      <c r="C8436" s="68" t="s">
        <v>16</v>
      </c>
      <c r="D8436" t="str">
        <f t="shared" si="131"/>
        <v>m3</v>
      </c>
    </row>
    <row r="8437" spans="1:4">
      <c r="A8437" s="68" t="s">
        <v>8379</v>
      </c>
      <c r="B8437" s="68" t="s">
        <v>8380</v>
      </c>
      <c r="C8437" s="68" t="s">
        <v>16</v>
      </c>
      <c r="D8437" t="str">
        <f t="shared" si="131"/>
        <v>m3</v>
      </c>
    </row>
    <row r="8438" spans="1:4">
      <c r="A8438" s="68" t="s">
        <v>8381</v>
      </c>
      <c r="B8438" s="68" t="s">
        <v>8380</v>
      </c>
      <c r="C8438" s="68" t="s">
        <v>16</v>
      </c>
      <c r="D8438" t="str">
        <f t="shared" si="131"/>
        <v>m3</v>
      </c>
    </row>
    <row r="8439" spans="1:4">
      <c r="A8439" s="68" t="s">
        <v>8382</v>
      </c>
      <c r="B8439" s="68" t="s">
        <v>8383</v>
      </c>
      <c r="C8439" s="68" t="s">
        <v>16</v>
      </c>
      <c r="D8439" t="str">
        <f t="shared" si="131"/>
        <v>m3</v>
      </c>
    </row>
    <row r="8440" spans="1:4">
      <c r="A8440" s="68" t="s">
        <v>8384</v>
      </c>
      <c r="B8440" s="68" t="s">
        <v>8383</v>
      </c>
      <c r="C8440" s="68" t="s">
        <v>16</v>
      </c>
      <c r="D8440" t="str">
        <f t="shared" si="131"/>
        <v>m3</v>
      </c>
    </row>
    <row r="8441" spans="1:4">
      <c r="A8441" s="68" t="s">
        <v>8385</v>
      </c>
      <c r="B8441" s="68" t="s">
        <v>8386</v>
      </c>
      <c r="C8441" s="68" t="s">
        <v>16</v>
      </c>
      <c r="D8441" t="str">
        <f t="shared" si="131"/>
        <v>m3</v>
      </c>
    </row>
    <row r="8442" spans="1:4">
      <c r="A8442" s="68" t="s">
        <v>8387</v>
      </c>
      <c r="B8442" s="68" t="s">
        <v>8386</v>
      </c>
      <c r="C8442" s="68" t="s">
        <v>16</v>
      </c>
      <c r="D8442" t="str">
        <f t="shared" si="131"/>
        <v>m3</v>
      </c>
    </row>
    <row r="8443" spans="1:4">
      <c r="A8443" s="68" t="s">
        <v>8388</v>
      </c>
      <c r="B8443" s="68" t="s">
        <v>8389</v>
      </c>
      <c r="C8443" s="68" t="s">
        <v>16</v>
      </c>
      <c r="D8443" t="str">
        <f t="shared" si="131"/>
        <v>m3</v>
      </c>
    </row>
    <row r="8444" spans="1:4">
      <c r="A8444" s="68" t="s">
        <v>8390</v>
      </c>
      <c r="B8444" s="68" t="s">
        <v>8389</v>
      </c>
      <c r="C8444" s="68" t="s">
        <v>16</v>
      </c>
      <c r="D8444" t="str">
        <f t="shared" si="131"/>
        <v>m3</v>
      </c>
    </row>
    <row r="8445" spans="1:4">
      <c r="A8445" s="68" t="s">
        <v>8391</v>
      </c>
      <c r="B8445" s="68" t="s">
        <v>28099</v>
      </c>
      <c r="C8445" s="68" t="s">
        <v>16</v>
      </c>
      <c r="D8445" t="str">
        <f t="shared" si="131"/>
        <v>m3</v>
      </c>
    </row>
    <row r="8446" spans="1:4">
      <c r="A8446" s="68" t="s">
        <v>8392</v>
      </c>
      <c r="B8446" s="68" t="s">
        <v>28099</v>
      </c>
      <c r="C8446" s="68" t="s">
        <v>16</v>
      </c>
      <c r="D8446" t="str">
        <f t="shared" si="131"/>
        <v>m3</v>
      </c>
    </row>
    <row r="8447" spans="1:4">
      <c r="A8447" s="68" t="s">
        <v>8393</v>
      </c>
      <c r="B8447" s="68" t="s">
        <v>28100</v>
      </c>
      <c r="C8447" s="68" t="s">
        <v>16</v>
      </c>
      <c r="D8447" t="str">
        <f t="shared" si="131"/>
        <v>m3</v>
      </c>
    </row>
    <row r="8448" spans="1:4">
      <c r="A8448" s="68" t="s">
        <v>8394</v>
      </c>
      <c r="B8448" s="68" t="s">
        <v>28100</v>
      </c>
      <c r="C8448" s="68" t="s">
        <v>16</v>
      </c>
      <c r="D8448" t="str">
        <f t="shared" si="131"/>
        <v>m3</v>
      </c>
    </row>
    <row r="8449" spans="1:4">
      <c r="A8449" s="68" t="s">
        <v>8395</v>
      </c>
      <c r="B8449" s="68" t="s">
        <v>28101</v>
      </c>
      <c r="C8449" s="68" t="s">
        <v>16</v>
      </c>
      <c r="D8449" t="str">
        <f t="shared" si="131"/>
        <v>m3</v>
      </c>
    </row>
    <row r="8450" spans="1:4">
      <c r="A8450" s="68" t="s">
        <v>8396</v>
      </c>
      <c r="B8450" s="68" t="s">
        <v>28101</v>
      </c>
      <c r="C8450" s="68" t="s">
        <v>16</v>
      </c>
      <c r="D8450" t="str">
        <f t="shared" si="131"/>
        <v>m3</v>
      </c>
    </row>
    <row r="8451" spans="1:4">
      <c r="A8451" s="68" t="s">
        <v>8397</v>
      </c>
      <c r="B8451" s="68" t="s">
        <v>28102</v>
      </c>
      <c r="C8451" s="68" t="s">
        <v>16</v>
      </c>
      <c r="D8451" t="str">
        <f t="shared" si="131"/>
        <v>m3</v>
      </c>
    </row>
    <row r="8452" spans="1:4">
      <c r="A8452" s="68" t="s">
        <v>8398</v>
      </c>
      <c r="B8452" s="68" t="s">
        <v>28102</v>
      </c>
      <c r="C8452" s="68" t="s">
        <v>16</v>
      </c>
      <c r="D8452" t="str">
        <f t="shared" si="131"/>
        <v>m3</v>
      </c>
    </row>
    <row r="8453" spans="1:4">
      <c r="A8453" s="68" t="s">
        <v>8399</v>
      </c>
      <c r="B8453" s="68" t="s">
        <v>28103</v>
      </c>
      <c r="C8453" s="68" t="s">
        <v>16</v>
      </c>
      <c r="D8453" t="str">
        <f t="shared" si="131"/>
        <v>m3</v>
      </c>
    </row>
    <row r="8454" spans="1:4">
      <c r="A8454" s="68" t="s">
        <v>8400</v>
      </c>
      <c r="B8454" s="68" t="s">
        <v>28103</v>
      </c>
      <c r="C8454" s="68" t="s">
        <v>16</v>
      </c>
      <c r="D8454" t="str">
        <f t="shared" si="131"/>
        <v>m3</v>
      </c>
    </row>
    <row r="8455" spans="1:4">
      <c r="A8455" s="68" t="s">
        <v>8401</v>
      </c>
      <c r="B8455" s="68" t="s">
        <v>28104</v>
      </c>
      <c r="C8455" s="68" t="s">
        <v>16</v>
      </c>
      <c r="D8455" t="str">
        <f t="shared" ref="D8455:D8518" si="132">LOWER(C8455)</f>
        <v>m3</v>
      </c>
    </row>
    <row r="8456" spans="1:4">
      <c r="A8456" s="68" t="s">
        <v>8402</v>
      </c>
      <c r="B8456" s="68" t="s">
        <v>28104</v>
      </c>
      <c r="C8456" s="68" t="s">
        <v>16</v>
      </c>
      <c r="D8456" t="str">
        <f t="shared" si="132"/>
        <v>m3</v>
      </c>
    </row>
    <row r="8457" spans="1:4">
      <c r="A8457" s="68" t="s">
        <v>8403</v>
      </c>
      <c r="B8457" s="68" t="s">
        <v>28105</v>
      </c>
      <c r="C8457" s="68" t="s">
        <v>16</v>
      </c>
      <c r="D8457" t="str">
        <f t="shared" si="132"/>
        <v>m3</v>
      </c>
    </row>
    <row r="8458" spans="1:4">
      <c r="A8458" s="68" t="s">
        <v>8404</v>
      </c>
      <c r="B8458" s="68" t="s">
        <v>28105</v>
      </c>
      <c r="C8458" s="68" t="s">
        <v>16</v>
      </c>
      <c r="D8458" t="str">
        <f t="shared" si="132"/>
        <v>m3</v>
      </c>
    </row>
    <row r="8459" spans="1:4">
      <c r="A8459" s="68" t="s">
        <v>8405</v>
      </c>
      <c r="B8459" s="68" t="s">
        <v>28106</v>
      </c>
      <c r="C8459" s="68" t="s">
        <v>16</v>
      </c>
      <c r="D8459" t="str">
        <f t="shared" si="132"/>
        <v>m3</v>
      </c>
    </row>
    <row r="8460" spans="1:4">
      <c r="A8460" s="68" t="s">
        <v>8406</v>
      </c>
      <c r="B8460" s="68" t="s">
        <v>28106</v>
      </c>
      <c r="C8460" s="68" t="s">
        <v>16</v>
      </c>
      <c r="D8460" t="str">
        <f t="shared" si="132"/>
        <v>m3</v>
      </c>
    </row>
    <row r="8461" spans="1:4">
      <c r="A8461" s="68" t="s">
        <v>8407</v>
      </c>
      <c r="B8461" s="68" t="s">
        <v>28107</v>
      </c>
      <c r="C8461" s="68" t="s">
        <v>16</v>
      </c>
      <c r="D8461" t="str">
        <f t="shared" si="132"/>
        <v>m3</v>
      </c>
    </row>
    <row r="8462" spans="1:4">
      <c r="A8462" s="68" t="s">
        <v>8408</v>
      </c>
      <c r="B8462" s="68" t="s">
        <v>28107</v>
      </c>
      <c r="C8462" s="68" t="s">
        <v>16</v>
      </c>
      <c r="D8462" t="str">
        <f t="shared" si="132"/>
        <v>m3</v>
      </c>
    </row>
    <row r="8463" spans="1:4">
      <c r="A8463" s="68" t="s">
        <v>24035</v>
      </c>
      <c r="B8463" s="68" t="s">
        <v>28108</v>
      </c>
      <c r="C8463" s="68" t="s">
        <v>16</v>
      </c>
      <c r="D8463" t="str">
        <f t="shared" si="132"/>
        <v>m3</v>
      </c>
    </row>
    <row r="8464" spans="1:4">
      <c r="A8464" s="68" t="s">
        <v>24036</v>
      </c>
      <c r="B8464" s="68" t="s">
        <v>28108</v>
      </c>
      <c r="C8464" s="68" t="s">
        <v>16</v>
      </c>
      <c r="D8464" t="str">
        <f t="shared" si="132"/>
        <v>m3</v>
      </c>
    </row>
    <row r="8465" spans="1:4">
      <c r="A8465" s="68" t="s">
        <v>8409</v>
      </c>
      <c r="B8465" s="68" t="s">
        <v>34660</v>
      </c>
      <c r="C8465" s="68" t="s">
        <v>16</v>
      </c>
      <c r="D8465" t="str">
        <f t="shared" si="132"/>
        <v>m3</v>
      </c>
    </row>
    <row r="8466" spans="1:4">
      <c r="A8466" s="68" t="s">
        <v>8410</v>
      </c>
      <c r="B8466" s="68" t="s">
        <v>34660</v>
      </c>
      <c r="C8466" s="68" t="s">
        <v>16</v>
      </c>
      <c r="D8466" t="str">
        <f t="shared" si="132"/>
        <v>m3</v>
      </c>
    </row>
    <row r="8467" spans="1:4">
      <c r="A8467" s="68" t="s">
        <v>24037</v>
      </c>
      <c r="B8467" s="68" t="s">
        <v>28109</v>
      </c>
      <c r="C8467" s="68" t="s">
        <v>16</v>
      </c>
      <c r="D8467" t="str">
        <f t="shared" si="132"/>
        <v>m3</v>
      </c>
    </row>
    <row r="8468" spans="1:4">
      <c r="A8468" s="68" t="s">
        <v>24038</v>
      </c>
      <c r="B8468" s="68" t="s">
        <v>28109</v>
      </c>
      <c r="C8468" s="68" t="s">
        <v>16</v>
      </c>
      <c r="D8468" t="str">
        <f t="shared" si="132"/>
        <v>m3</v>
      </c>
    </row>
    <row r="8469" spans="1:4">
      <c r="A8469" s="68" t="s">
        <v>8411</v>
      </c>
      <c r="B8469" s="68" t="s">
        <v>28110</v>
      </c>
      <c r="C8469" s="68" t="s">
        <v>2731</v>
      </c>
      <c r="D8469" t="str">
        <f t="shared" si="132"/>
        <v>kg</v>
      </c>
    </row>
    <row r="8470" spans="1:4">
      <c r="A8470" s="68" t="s">
        <v>8412</v>
      </c>
      <c r="B8470" s="68" t="s">
        <v>28110</v>
      </c>
      <c r="C8470" s="68" t="s">
        <v>2731</v>
      </c>
      <c r="D8470" t="str">
        <f t="shared" si="132"/>
        <v>kg</v>
      </c>
    </row>
    <row r="8471" spans="1:4">
      <c r="A8471" s="68" t="s">
        <v>8413</v>
      </c>
      <c r="B8471" s="68" t="s">
        <v>28111</v>
      </c>
      <c r="C8471" s="68" t="s">
        <v>2731</v>
      </c>
      <c r="D8471" t="str">
        <f t="shared" si="132"/>
        <v>kg</v>
      </c>
    </row>
    <row r="8472" spans="1:4">
      <c r="A8472" s="68" t="s">
        <v>8414</v>
      </c>
      <c r="B8472" s="68" t="s">
        <v>28111</v>
      </c>
      <c r="C8472" s="68" t="s">
        <v>2731</v>
      </c>
      <c r="D8472" t="str">
        <f t="shared" si="132"/>
        <v>kg</v>
      </c>
    </row>
    <row r="8473" spans="1:4">
      <c r="A8473" s="68" t="s">
        <v>8415</v>
      </c>
      <c r="B8473" s="68" t="s">
        <v>28112</v>
      </c>
      <c r="C8473" s="68" t="s">
        <v>2731</v>
      </c>
      <c r="D8473" t="str">
        <f t="shared" si="132"/>
        <v>kg</v>
      </c>
    </row>
    <row r="8474" spans="1:4">
      <c r="A8474" s="68" t="s">
        <v>8416</v>
      </c>
      <c r="B8474" s="68" t="s">
        <v>28112</v>
      </c>
      <c r="C8474" s="68" t="s">
        <v>2731</v>
      </c>
      <c r="D8474" t="str">
        <f t="shared" si="132"/>
        <v>kg</v>
      </c>
    </row>
    <row r="8475" spans="1:4">
      <c r="A8475" s="68" t="s">
        <v>8417</v>
      </c>
      <c r="B8475" s="68" t="s">
        <v>28113</v>
      </c>
      <c r="C8475" s="68" t="s">
        <v>2731</v>
      </c>
      <c r="D8475" t="str">
        <f t="shared" si="132"/>
        <v>kg</v>
      </c>
    </row>
    <row r="8476" spans="1:4">
      <c r="A8476" s="68" t="s">
        <v>8418</v>
      </c>
      <c r="B8476" s="68" t="s">
        <v>28113</v>
      </c>
      <c r="C8476" s="68" t="s">
        <v>2731</v>
      </c>
      <c r="D8476" t="str">
        <f t="shared" si="132"/>
        <v>kg</v>
      </c>
    </row>
    <row r="8477" spans="1:4">
      <c r="A8477" s="68" t="s">
        <v>8419</v>
      </c>
      <c r="B8477" s="68" t="s">
        <v>28114</v>
      </c>
      <c r="C8477" s="68" t="s">
        <v>16</v>
      </c>
      <c r="D8477" t="str">
        <f t="shared" si="132"/>
        <v>m3</v>
      </c>
    </row>
    <row r="8478" spans="1:4">
      <c r="A8478" s="68" t="s">
        <v>8420</v>
      </c>
      <c r="B8478" s="68" t="s">
        <v>28114</v>
      </c>
      <c r="C8478" s="68" t="s">
        <v>16</v>
      </c>
      <c r="D8478" t="str">
        <f t="shared" si="132"/>
        <v>m3</v>
      </c>
    </row>
    <row r="8479" spans="1:4">
      <c r="A8479" s="68" t="s">
        <v>8421</v>
      </c>
      <c r="B8479" s="68" t="s">
        <v>28115</v>
      </c>
      <c r="C8479" s="68" t="s">
        <v>16</v>
      </c>
      <c r="D8479" t="str">
        <f t="shared" si="132"/>
        <v>m3</v>
      </c>
    </row>
    <row r="8480" spans="1:4">
      <c r="A8480" s="68" t="s">
        <v>8422</v>
      </c>
      <c r="B8480" s="68" t="s">
        <v>28115</v>
      </c>
      <c r="C8480" s="68" t="s">
        <v>16</v>
      </c>
      <c r="D8480" t="str">
        <f t="shared" si="132"/>
        <v>m3</v>
      </c>
    </row>
    <row r="8481" spans="1:4">
      <c r="A8481" s="68" t="s">
        <v>8423</v>
      </c>
      <c r="B8481" s="68" t="s">
        <v>28116</v>
      </c>
      <c r="C8481" s="68" t="s">
        <v>16</v>
      </c>
      <c r="D8481" t="str">
        <f t="shared" si="132"/>
        <v>m3</v>
      </c>
    </row>
    <row r="8482" spans="1:4">
      <c r="A8482" s="68" t="s">
        <v>8424</v>
      </c>
      <c r="B8482" s="68" t="s">
        <v>28116</v>
      </c>
      <c r="C8482" s="68" t="s">
        <v>16</v>
      </c>
      <c r="D8482" t="str">
        <f t="shared" si="132"/>
        <v>m3</v>
      </c>
    </row>
    <row r="8483" spans="1:4">
      <c r="A8483" s="68" t="s">
        <v>8425</v>
      </c>
      <c r="B8483" s="68" t="s">
        <v>24188</v>
      </c>
      <c r="C8483" s="68" t="s">
        <v>16</v>
      </c>
      <c r="D8483" t="str">
        <f t="shared" si="132"/>
        <v>m3</v>
      </c>
    </row>
    <row r="8484" spans="1:4">
      <c r="A8484" s="68" t="s">
        <v>8426</v>
      </c>
      <c r="B8484" s="68" t="s">
        <v>24188</v>
      </c>
      <c r="C8484" s="68" t="s">
        <v>16</v>
      </c>
      <c r="D8484" t="str">
        <f t="shared" si="132"/>
        <v>m3</v>
      </c>
    </row>
    <row r="8485" spans="1:4">
      <c r="A8485" s="68" t="s">
        <v>8427</v>
      </c>
      <c r="B8485" s="68" t="s">
        <v>28117</v>
      </c>
      <c r="C8485" s="68" t="s">
        <v>16</v>
      </c>
      <c r="D8485" t="str">
        <f t="shared" si="132"/>
        <v>m3</v>
      </c>
    </row>
    <row r="8486" spans="1:4">
      <c r="A8486" s="68" t="s">
        <v>8428</v>
      </c>
      <c r="B8486" s="68" t="s">
        <v>28117</v>
      </c>
      <c r="C8486" s="68" t="s">
        <v>16</v>
      </c>
      <c r="D8486" t="str">
        <f t="shared" si="132"/>
        <v>m3</v>
      </c>
    </row>
    <row r="8487" spans="1:4">
      <c r="A8487" s="68" t="s">
        <v>8429</v>
      </c>
      <c r="B8487" s="68" t="s">
        <v>28118</v>
      </c>
      <c r="C8487" s="68" t="s">
        <v>16</v>
      </c>
      <c r="D8487" t="str">
        <f t="shared" si="132"/>
        <v>m3</v>
      </c>
    </row>
    <row r="8488" spans="1:4">
      <c r="A8488" s="68" t="s">
        <v>8430</v>
      </c>
      <c r="B8488" s="68" t="s">
        <v>28118</v>
      </c>
      <c r="C8488" s="68" t="s">
        <v>16</v>
      </c>
      <c r="D8488" t="str">
        <f t="shared" si="132"/>
        <v>m3</v>
      </c>
    </row>
    <row r="8489" spans="1:4">
      <c r="A8489" s="68" t="s">
        <v>8431</v>
      </c>
      <c r="B8489" s="68" t="s">
        <v>28119</v>
      </c>
      <c r="C8489" s="68" t="s">
        <v>16</v>
      </c>
      <c r="D8489" t="str">
        <f t="shared" si="132"/>
        <v>m3</v>
      </c>
    </row>
    <row r="8490" spans="1:4">
      <c r="A8490" s="68" t="s">
        <v>8432</v>
      </c>
      <c r="B8490" s="68" t="s">
        <v>28119</v>
      </c>
      <c r="C8490" s="68" t="s">
        <v>16</v>
      </c>
      <c r="D8490" t="str">
        <f t="shared" si="132"/>
        <v>m3</v>
      </c>
    </row>
    <row r="8491" spans="1:4">
      <c r="A8491" s="68" t="s">
        <v>8433</v>
      </c>
      <c r="B8491" s="68" t="s">
        <v>28120</v>
      </c>
      <c r="C8491" s="68" t="s">
        <v>16</v>
      </c>
      <c r="D8491" t="str">
        <f t="shared" si="132"/>
        <v>m3</v>
      </c>
    </row>
    <row r="8492" spans="1:4">
      <c r="A8492" s="68" t="s">
        <v>8434</v>
      </c>
      <c r="B8492" s="68" t="s">
        <v>28120</v>
      </c>
      <c r="C8492" s="68" t="s">
        <v>16</v>
      </c>
      <c r="D8492" t="str">
        <f t="shared" si="132"/>
        <v>m3</v>
      </c>
    </row>
    <row r="8493" spans="1:4">
      <c r="A8493" s="68" t="s">
        <v>8435</v>
      </c>
      <c r="B8493" s="68" t="s">
        <v>28121</v>
      </c>
      <c r="C8493" s="68" t="s">
        <v>16</v>
      </c>
      <c r="D8493" t="str">
        <f t="shared" si="132"/>
        <v>m3</v>
      </c>
    </row>
    <row r="8494" spans="1:4">
      <c r="A8494" s="68" t="s">
        <v>8436</v>
      </c>
      <c r="B8494" s="68" t="s">
        <v>28121</v>
      </c>
      <c r="C8494" s="68" t="s">
        <v>16</v>
      </c>
      <c r="D8494" t="str">
        <f t="shared" si="132"/>
        <v>m3</v>
      </c>
    </row>
    <row r="8495" spans="1:4">
      <c r="A8495" s="68" t="s">
        <v>8437</v>
      </c>
      <c r="B8495" s="68" t="s">
        <v>28122</v>
      </c>
      <c r="C8495" s="68" t="s">
        <v>16</v>
      </c>
      <c r="D8495" t="str">
        <f t="shared" si="132"/>
        <v>m3</v>
      </c>
    </row>
    <row r="8496" spans="1:4">
      <c r="A8496" s="68" t="s">
        <v>8438</v>
      </c>
      <c r="B8496" s="68" t="s">
        <v>28122</v>
      </c>
      <c r="C8496" s="68" t="s">
        <v>16</v>
      </c>
      <c r="D8496" t="str">
        <f t="shared" si="132"/>
        <v>m3</v>
      </c>
    </row>
    <row r="8497" spans="1:4">
      <c r="A8497" s="68" t="s">
        <v>8439</v>
      </c>
      <c r="B8497" s="68" t="s">
        <v>28123</v>
      </c>
      <c r="C8497" s="68" t="s">
        <v>16</v>
      </c>
      <c r="D8497" t="str">
        <f t="shared" si="132"/>
        <v>m3</v>
      </c>
    </row>
    <row r="8498" spans="1:4">
      <c r="A8498" s="68" t="s">
        <v>8440</v>
      </c>
      <c r="B8498" s="68" t="s">
        <v>28123</v>
      </c>
      <c r="C8498" s="68" t="s">
        <v>16</v>
      </c>
      <c r="D8498" t="str">
        <f t="shared" si="132"/>
        <v>m3</v>
      </c>
    </row>
    <row r="8499" spans="1:4">
      <c r="A8499" s="68" t="s">
        <v>8441</v>
      </c>
      <c r="B8499" s="68" t="s">
        <v>28124</v>
      </c>
      <c r="C8499" s="68" t="s">
        <v>16</v>
      </c>
      <c r="D8499" t="str">
        <f t="shared" si="132"/>
        <v>m3</v>
      </c>
    </row>
    <row r="8500" spans="1:4">
      <c r="A8500" s="68" t="s">
        <v>8442</v>
      </c>
      <c r="B8500" s="68" t="s">
        <v>28124</v>
      </c>
      <c r="C8500" s="68" t="s">
        <v>16</v>
      </c>
      <c r="D8500" t="str">
        <f t="shared" si="132"/>
        <v>m3</v>
      </c>
    </row>
    <row r="8501" spans="1:4">
      <c r="A8501" s="68" t="s">
        <v>23372</v>
      </c>
      <c r="B8501" s="68" t="s">
        <v>28125</v>
      </c>
      <c r="C8501" s="68" t="s">
        <v>16</v>
      </c>
      <c r="D8501" t="str">
        <f t="shared" si="132"/>
        <v>m3</v>
      </c>
    </row>
    <row r="8502" spans="1:4">
      <c r="A8502" s="68" t="s">
        <v>23373</v>
      </c>
      <c r="B8502" s="68" t="s">
        <v>28125</v>
      </c>
      <c r="C8502" s="68" t="s">
        <v>16</v>
      </c>
      <c r="D8502" t="str">
        <f t="shared" si="132"/>
        <v>m3</v>
      </c>
    </row>
    <row r="8503" spans="1:4">
      <c r="A8503" s="68" t="s">
        <v>23374</v>
      </c>
      <c r="B8503" s="68" t="s">
        <v>28126</v>
      </c>
      <c r="C8503" s="68" t="s">
        <v>16</v>
      </c>
      <c r="D8503" t="str">
        <f t="shared" si="132"/>
        <v>m3</v>
      </c>
    </row>
    <row r="8504" spans="1:4">
      <c r="A8504" s="68" t="s">
        <v>23375</v>
      </c>
      <c r="B8504" s="68" t="s">
        <v>28126</v>
      </c>
      <c r="C8504" s="68" t="s">
        <v>16</v>
      </c>
      <c r="D8504" t="str">
        <f t="shared" si="132"/>
        <v>m3</v>
      </c>
    </row>
    <row r="8505" spans="1:4">
      <c r="A8505" s="68" t="s">
        <v>8443</v>
      </c>
      <c r="B8505" s="68" t="s">
        <v>28127</v>
      </c>
      <c r="C8505" s="68" t="s">
        <v>16</v>
      </c>
      <c r="D8505" t="str">
        <f t="shared" si="132"/>
        <v>m3</v>
      </c>
    </row>
    <row r="8506" spans="1:4">
      <c r="A8506" s="68" t="s">
        <v>8444</v>
      </c>
      <c r="B8506" s="68" t="s">
        <v>28127</v>
      </c>
      <c r="C8506" s="68" t="s">
        <v>16</v>
      </c>
      <c r="D8506" t="str">
        <f t="shared" si="132"/>
        <v>m3</v>
      </c>
    </row>
    <row r="8507" spans="1:4">
      <c r="A8507" s="68" t="s">
        <v>8445</v>
      </c>
      <c r="B8507" s="68" t="s">
        <v>28128</v>
      </c>
      <c r="C8507" s="68" t="s">
        <v>16</v>
      </c>
      <c r="D8507" t="str">
        <f t="shared" si="132"/>
        <v>m3</v>
      </c>
    </row>
    <row r="8508" spans="1:4">
      <c r="A8508" s="68" t="s">
        <v>8446</v>
      </c>
      <c r="B8508" s="68" t="s">
        <v>28128</v>
      </c>
      <c r="C8508" s="68" t="s">
        <v>16</v>
      </c>
      <c r="D8508" t="str">
        <f t="shared" si="132"/>
        <v>m3</v>
      </c>
    </row>
    <row r="8509" spans="1:4">
      <c r="A8509" s="68" t="s">
        <v>8447</v>
      </c>
      <c r="B8509" s="68" t="s">
        <v>28129</v>
      </c>
      <c r="C8509" s="68" t="s">
        <v>16</v>
      </c>
      <c r="D8509" t="str">
        <f t="shared" si="132"/>
        <v>m3</v>
      </c>
    </row>
    <row r="8510" spans="1:4">
      <c r="A8510" s="68" t="s">
        <v>8448</v>
      </c>
      <c r="B8510" s="68" t="s">
        <v>28129</v>
      </c>
      <c r="C8510" s="68" t="s">
        <v>16</v>
      </c>
      <c r="D8510" t="str">
        <f t="shared" si="132"/>
        <v>m3</v>
      </c>
    </row>
    <row r="8511" spans="1:4">
      <c r="A8511" s="68" t="s">
        <v>8449</v>
      </c>
      <c r="B8511" s="68" t="s">
        <v>28130</v>
      </c>
      <c r="C8511" s="68" t="s">
        <v>16</v>
      </c>
      <c r="D8511" t="str">
        <f t="shared" si="132"/>
        <v>m3</v>
      </c>
    </row>
    <row r="8512" spans="1:4">
      <c r="A8512" s="68" t="s">
        <v>8450</v>
      </c>
      <c r="B8512" s="68" t="s">
        <v>28130</v>
      </c>
      <c r="C8512" s="68" t="s">
        <v>16</v>
      </c>
      <c r="D8512" t="str">
        <f t="shared" si="132"/>
        <v>m3</v>
      </c>
    </row>
    <row r="8513" spans="1:4">
      <c r="A8513" s="68" t="s">
        <v>8451</v>
      </c>
      <c r="B8513" s="68" t="s">
        <v>28131</v>
      </c>
      <c r="C8513" s="68" t="s">
        <v>16</v>
      </c>
      <c r="D8513" t="str">
        <f t="shared" si="132"/>
        <v>m3</v>
      </c>
    </row>
    <row r="8514" spans="1:4">
      <c r="A8514" s="68" t="s">
        <v>8452</v>
      </c>
      <c r="B8514" s="68" t="s">
        <v>28131</v>
      </c>
      <c r="C8514" s="68" t="s">
        <v>16</v>
      </c>
      <c r="D8514" t="str">
        <f t="shared" si="132"/>
        <v>m3</v>
      </c>
    </row>
    <row r="8515" spans="1:4">
      <c r="A8515" s="68" t="s">
        <v>8453</v>
      </c>
      <c r="B8515" s="68" t="s">
        <v>28132</v>
      </c>
      <c r="C8515" s="68" t="s">
        <v>16</v>
      </c>
      <c r="D8515" t="str">
        <f t="shared" si="132"/>
        <v>m3</v>
      </c>
    </row>
    <row r="8516" spans="1:4">
      <c r="A8516" s="68" t="s">
        <v>8454</v>
      </c>
      <c r="B8516" s="68" t="s">
        <v>28132</v>
      </c>
      <c r="C8516" s="68" t="s">
        <v>16</v>
      </c>
      <c r="D8516" t="str">
        <f t="shared" si="132"/>
        <v>m3</v>
      </c>
    </row>
    <row r="8517" spans="1:4">
      <c r="A8517" s="68" t="s">
        <v>8455</v>
      </c>
      <c r="B8517" s="68" t="s">
        <v>28133</v>
      </c>
      <c r="C8517" s="68" t="s">
        <v>16</v>
      </c>
      <c r="D8517" t="str">
        <f t="shared" si="132"/>
        <v>m3</v>
      </c>
    </row>
    <row r="8518" spans="1:4">
      <c r="A8518" s="68" t="s">
        <v>8456</v>
      </c>
      <c r="B8518" s="68" t="s">
        <v>28133</v>
      </c>
      <c r="C8518" s="68" t="s">
        <v>16</v>
      </c>
      <c r="D8518" t="str">
        <f t="shared" si="132"/>
        <v>m3</v>
      </c>
    </row>
    <row r="8519" spans="1:4">
      <c r="A8519" s="68" t="s">
        <v>8457</v>
      </c>
      <c r="B8519" s="68" t="s">
        <v>28134</v>
      </c>
      <c r="C8519" s="68" t="s">
        <v>16</v>
      </c>
      <c r="D8519" t="str">
        <f t="shared" ref="D8519:D8582" si="133">LOWER(C8519)</f>
        <v>m3</v>
      </c>
    </row>
    <row r="8520" spans="1:4">
      <c r="A8520" s="68" t="s">
        <v>8458</v>
      </c>
      <c r="B8520" s="68" t="s">
        <v>28134</v>
      </c>
      <c r="C8520" s="68" t="s">
        <v>16</v>
      </c>
      <c r="D8520" t="str">
        <f t="shared" si="133"/>
        <v>m3</v>
      </c>
    </row>
    <row r="8521" spans="1:4">
      <c r="A8521" s="68" t="s">
        <v>8459</v>
      </c>
      <c r="B8521" s="68" t="s">
        <v>28135</v>
      </c>
      <c r="C8521" s="68" t="s">
        <v>16</v>
      </c>
      <c r="D8521" t="str">
        <f t="shared" si="133"/>
        <v>m3</v>
      </c>
    </row>
    <row r="8522" spans="1:4">
      <c r="A8522" s="68" t="s">
        <v>8460</v>
      </c>
      <c r="B8522" s="68" t="s">
        <v>28135</v>
      </c>
      <c r="C8522" s="68" t="s">
        <v>16</v>
      </c>
      <c r="D8522" t="str">
        <f t="shared" si="133"/>
        <v>m3</v>
      </c>
    </row>
    <row r="8523" spans="1:4">
      <c r="A8523" s="68" t="s">
        <v>8461</v>
      </c>
      <c r="B8523" s="68" t="s">
        <v>28136</v>
      </c>
      <c r="C8523" s="68" t="s">
        <v>13</v>
      </c>
      <c r="D8523" t="str">
        <f t="shared" si="133"/>
        <v>m2</v>
      </c>
    </row>
    <row r="8524" spans="1:4">
      <c r="A8524" s="68" t="s">
        <v>8462</v>
      </c>
      <c r="B8524" s="68" t="s">
        <v>28136</v>
      </c>
      <c r="C8524" s="68" t="s">
        <v>13</v>
      </c>
      <c r="D8524" t="str">
        <f t="shared" si="133"/>
        <v>m2</v>
      </c>
    </row>
    <row r="8525" spans="1:4">
      <c r="A8525" s="68" t="s">
        <v>8463</v>
      </c>
      <c r="B8525" s="68" t="s">
        <v>28137</v>
      </c>
      <c r="C8525" s="68" t="s">
        <v>13</v>
      </c>
      <c r="D8525" t="str">
        <f t="shared" si="133"/>
        <v>m2</v>
      </c>
    </row>
    <row r="8526" spans="1:4">
      <c r="A8526" s="68" t="s">
        <v>8464</v>
      </c>
      <c r="B8526" s="68" t="s">
        <v>28137</v>
      </c>
      <c r="C8526" s="68" t="s">
        <v>13</v>
      </c>
      <c r="D8526" t="str">
        <f t="shared" si="133"/>
        <v>m2</v>
      </c>
    </row>
    <row r="8527" spans="1:4">
      <c r="A8527" s="68" t="s">
        <v>8465</v>
      </c>
      <c r="B8527" s="68" t="s">
        <v>28138</v>
      </c>
      <c r="C8527" s="68" t="s">
        <v>13</v>
      </c>
      <c r="D8527" t="str">
        <f t="shared" si="133"/>
        <v>m2</v>
      </c>
    </row>
    <row r="8528" spans="1:4">
      <c r="A8528" s="68" t="s">
        <v>8466</v>
      </c>
      <c r="B8528" s="68" t="s">
        <v>28138</v>
      </c>
      <c r="C8528" s="68" t="s">
        <v>13</v>
      </c>
      <c r="D8528" t="str">
        <f t="shared" si="133"/>
        <v>m2</v>
      </c>
    </row>
    <row r="8529" spans="1:4">
      <c r="A8529" s="68" t="s">
        <v>8467</v>
      </c>
      <c r="B8529" s="68" t="s">
        <v>28139</v>
      </c>
      <c r="C8529" s="68" t="s">
        <v>13</v>
      </c>
      <c r="D8529" t="str">
        <f t="shared" si="133"/>
        <v>m2</v>
      </c>
    </row>
    <row r="8530" spans="1:4">
      <c r="A8530" s="68" t="s">
        <v>8468</v>
      </c>
      <c r="B8530" s="68" t="s">
        <v>28139</v>
      </c>
      <c r="C8530" s="68" t="s">
        <v>13</v>
      </c>
      <c r="D8530" t="str">
        <f t="shared" si="133"/>
        <v>m2</v>
      </c>
    </row>
    <row r="8531" spans="1:4">
      <c r="A8531" s="68" t="s">
        <v>8469</v>
      </c>
      <c r="B8531" s="68" t="s">
        <v>28140</v>
      </c>
      <c r="C8531" s="68" t="s">
        <v>13</v>
      </c>
      <c r="D8531" t="str">
        <f t="shared" si="133"/>
        <v>m2</v>
      </c>
    </row>
    <row r="8532" spans="1:4">
      <c r="A8532" s="68" t="s">
        <v>8470</v>
      </c>
      <c r="B8532" s="68" t="s">
        <v>28140</v>
      </c>
      <c r="C8532" s="68" t="s">
        <v>13</v>
      </c>
      <c r="D8532" t="str">
        <f t="shared" si="133"/>
        <v>m2</v>
      </c>
    </row>
    <row r="8533" spans="1:4">
      <c r="A8533" s="68" t="s">
        <v>8471</v>
      </c>
      <c r="B8533" s="68" t="s">
        <v>28141</v>
      </c>
      <c r="C8533" s="68" t="s">
        <v>13</v>
      </c>
      <c r="D8533" t="str">
        <f t="shared" si="133"/>
        <v>m2</v>
      </c>
    </row>
    <row r="8534" spans="1:4">
      <c r="A8534" s="68" t="s">
        <v>8472</v>
      </c>
      <c r="B8534" s="68" t="s">
        <v>28141</v>
      </c>
      <c r="C8534" s="68" t="s">
        <v>13</v>
      </c>
      <c r="D8534" t="str">
        <f t="shared" si="133"/>
        <v>m2</v>
      </c>
    </row>
    <row r="8535" spans="1:4">
      <c r="A8535" s="68" t="s">
        <v>8473</v>
      </c>
      <c r="B8535" s="68" t="s">
        <v>28142</v>
      </c>
      <c r="C8535" s="68" t="s">
        <v>13</v>
      </c>
      <c r="D8535" t="str">
        <f t="shared" si="133"/>
        <v>m2</v>
      </c>
    </row>
    <row r="8536" spans="1:4">
      <c r="A8536" s="68" t="s">
        <v>8474</v>
      </c>
      <c r="B8536" s="68" t="s">
        <v>28142</v>
      </c>
      <c r="C8536" s="68" t="s">
        <v>13</v>
      </c>
      <c r="D8536" t="str">
        <f t="shared" si="133"/>
        <v>m2</v>
      </c>
    </row>
    <row r="8537" spans="1:4">
      <c r="A8537" s="68" t="s">
        <v>8475</v>
      </c>
      <c r="B8537" s="68" t="s">
        <v>28143</v>
      </c>
      <c r="C8537" s="68" t="s">
        <v>13</v>
      </c>
      <c r="D8537" t="str">
        <f t="shared" si="133"/>
        <v>m2</v>
      </c>
    </row>
    <row r="8538" spans="1:4">
      <c r="A8538" s="68" t="s">
        <v>8476</v>
      </c>
      <c r="B8538" s="68" t="s">
        <v>28143</v>
      </c>
      <c r="C8538" s="68" t="s">
        <v>13</v>
      </c>
      <c r="D8538" t="str">
        <f t="shared" si="133"/>
        <v>m2</v>
      </c>
    </row>
    <row r="8539" spans="1:4">
      <c r="A8539" s="68" t="s">
        <v>8477</v>
      </c>
      <c r="B8539" s="68" t="s">
        <v>28144</v>
      </c>
      <c r="C8539" s="68" t="s">
        <v>13</v>
      </c>
      <c r="D8539" t="str">
        <f t="shared" si="133"/>
        <v>m2</v>
      </c>
    </row>
    <row r="8540" spans="1:4">
      <c r="A8540" s="68" t="s">
        <v>8478</v>
      </c>
      <c r="B8540" s="68" t="s">
        <v>28144</v>
      </c>
      <c r="C8540" s="68" t="s">
        <v>13</v>
      </c>
      <c r="D8540" t="str">
        <f t="shared" si="133"/>
        <v>m2</v>
      </c>
    </row>
    <row r="8541" spans="1:4">
      <c r="A8541" s="68" t="s">
        <v>8479</v>
      </c>
      <c r="B8541" s="68" t="s">
        <v>28145</v>
      </c>
      <c r="C8541" s="68" t="s">
        <v>13</v>
      </c>
      <c r="D8541" t="str">
        <f t="shared" si="133"/>
        <v>m2</v>
      </c>
    </row>
    <row r="8542" spans="1:4">
      <c r="A8542" s="68" t="s">
        <v>8480</v>
      </c>
      <c r="B8542" s="68" t="s">
        <v>28145</v>
      </c>
      <c r="C8542" s="68" t="s">
        <v>13</v>
      </c>
      <c r="D8542" t="str">
        <f t="shared" si="133"/>
        <v>m2</v>
      </c>
    </row>
    <row r="8543" spans="1:4">
      <c r="A8543" s="68" t="s">
        <v>8481</v>
      </c>
      <c r="B8543" s="68" t="s">
        <v>28146</v>
      </c>
      <c r="C8543" s="68" t="s">
        <v>13</v>
      </c>
      <c r="D8543" t="str">
        <f t="shared" si="133"/>
        <v>m2</v>
      </c>
    </row>
    <row r="8544" spans="1:4">
      <c r="A8544" s="68" t="s">
        <v>8482</v>
      </c>
      <c r="B8544" s="68" t="s">
        <v>28146</v>
      </c>
      <c r="C8544" s="68" t="s">
        <v>13</v>
      </c>
      <c r="D8544" t="str">
        <f t="shared" si="133"/>
        <v>m2</v>
      </c>
    </row>
    <row r="8545" spans="1:4">
      <c r="A8545" s="68" t="s">
        <v>8483</v>
      </c>
      <c r="B8545" s="68" t="s">
        <v>28147</v>
      </c>
      <c r="C8545" s="68" t="s">
        <v>13</v>
      </c>
      <c r="D8545" t="str">
        <f t="shared" si="133"/>
        <v>m2</v>
      </c>
    </row>
    <row r="8546" spans="1:4">
      <c r="A8546" s="68" t="s">
        <v>8484</v>
      </c>
      <c r="B8546" s="68" t="s">
        <v>28147</v>
      </c>
      <c r="C8546" s="68" t="s">
        <v>13</v>
      </c>
      <c r="D8546" t="str">
        <f t="shared" si="133"/>
        <v>m2</v>
      </c>
    </row>
    <row r="8547" spans="1:4">
      <c r="A8547" s="68" t="s">
        <v>8485</v>
      </c>
      <c r="B8547" s="68" t="s">
        <v>28148</v>
      </c>
      <c r="C8547" s="68" t="s">
        <v>13</v>
      </c>
      <c r="D8547" t="str">
        <f t="shared" si="133"/>
        <v>m2</v>
      </c>
    </row>
    <row r="8548" spans="1:4">
      <c r="A8548" s="68" t="s">
        <v>8486</v>
      </c>
      <c r="B8548" s="68" t="s">
        <v>28148</v>
      </c>
      <c r="C8548" s="68" t="s">
        <v>13</v>
      </c>
      <c r="D8548" t="str">
        <f t="shared" si="133"/>
        <v>m2</v>
      </c>
    </row>
    <row r="8549" spans="1:4">
      <c r="A8549" s="68" t="s">
        <v>8487</v>
      </c>
      <c r="B8549" s="68" t="s">
        <v>28149</v>
      </c>
      <c r="C8549" s="68" t="s">
        <v>13</v>
      </c>
      <c r="D8549" t="str">
        <f t="shared" si="133"/>
        <v>m2</v>
      </c>
    </row>
    <row r="8550" spans="1:4">
      <c r="A8550" s="68" t="s">
        <v>8488</v>
      </c>
      <c r="B8550" s="68" t="s">
        <v>28149</v>
      </c>
      <c r="C8550" s="68" t="s">
        <v>13</v>
      </c>
      <c r="D8550" t="str">
        <f t="shared" si="133"/>
        <v>m2</v>
      </c>
    </row>
    <row r="8551" spans="1:4">
      <c r="A8551" s="68" t="s">
        <v>8489</v>
      </c>
      <c r="B8551" s="68" t="s">
        <v>28150</v>
      </c>
      <c r="C8551" s="68" t="s">
        <v>13</v>
      </c>
      <c r="D8551" t="str">
        <f t="shared" si="133"/>
        <v>m2</v>
      </c>
    </row>
    <row r="8552" spans="1:4">
      <c r="A8552" s="68" t="s">
        <v>8490</v>
      </c>
      <c r="B8552" s="68" t="s">
        <v>28150</v>
      </c>
      <c r="C8552" s="68" t="s">
        <v>13</v>
      </c>
      <c r="D8552" t="str">
        <f t="shared" si="133"/>
        <v>m2</v>
      </c>
    </row>
    <row r="8553" spans="1:4">
      <c r="A8553" s="68" t="s">
        <v>8491</v>
      </c>
      <c r="B8553" s="68" t="s">
        <v>28151</v>
      </c>
      <c r="C8553" s="68" t="s">
        <v>13</v>
      </c>
      <c r="D8553" t="str">
        <f t="shared" si="133"/>
        <v>m2</v>
      </c>
    </row>
    <row r="8554" spans="1:4">
      <c r="A8554" s="68" t="s">
        <v>8492</v>
      </c>
      <c r="B8554" s="68" t="s">
        <v>28151</v>
      </c>
      <c r="C8554" s="68" t="s">
        <v>13</v>
      </c>
      <c r="D8554" t="str">
        <f t="shared" si="133"/>
        <v>m2</v>
      </c>
    </row>
    <row r="8555" spans="1:4">
      <c r="A8555" s="68" t="s">
        <v>8493</v>
      </c>
      <c r="B8555" s="68" t="s">
        <v>28152</v>
      </c>
      <c r="C8555" s="68" t="s">
        <v>14</v>
      </c>
      <c r="D8555" t="str">
        <f t="shared" si="133"/>
        <v>m</v>
      </c>
    </row>
    <row r="8556" spans="1:4">
      <c r="A8556" s="68" t="s">
        <v>8494</v>
      </c>
      <c r="B8556" s="68" t="s">
        <v>28152</v>
      </c>
      <c r="C8556" s="68" t="s">
        <v>14</v>
      </c>
      <c r="D8556" t="str">
        <f t="shared" si="133"/>
        <v>m</v>
      </c>
    </row>
    <row r="8557" spans="1:4">
      <c r="A8557" s="68" t="s">
        <v>8495</v>
      </c>
      <c r="B8557" s="68" t="s">
        <v>28153</v>
      </c>
      <c r="C8557" s="68" t="s">
        <v>14</v>
      </c>
      <c r="D8557" t="str">
        <f t="shared" si="133"/>
        <v>m</v>
      </c>
    </row>
    <row r="8558" spans="1:4">
      <c r="A8558" s="68" t="s">
        <v>8496</v>
      </c>
      <c r="B8558" s="68" t="s">
        <v>28153</v>
      </c>
      <c r="C8558" s="68" t="s">
        <v>14</v>
      </c>
      <c r="D8558" t="str">
        <f t="shared" si="133"/>
        <v>m</v>
      </c>
    </row>
    <row r="8559" spans="1:4">
      <c r="A8559" s="68" t="s">
        <v>8497</v>
      </c>
      <c r="B8559" s="68" t="s">
        <v>8498</v>
      </c>
      <c r="C8559" s="68" t="s">
        <v>14</v>
      </c>
      <c r="D8559" t="str">
        <f t="shared" si="133"/>
        <v>m</v>
      </c>
    </row>
    <row r="8560" spans="1:4">
      <c r="A8560" s="68" t="s">
        <v>8499</v>
      </c>
      <c r="B8560" s="68" t="s">
        <v>8498</v>
      </c>
      <c r="C8560" s="68" t="s">
        <v>14</v>
      </c>
      <c r="D8560" t="str">
        <f t="shared" si="133"/>
        <v>m</v>
      </c>
    </row>
    <row r="8561" spans="1:4">
      <c r="A8561" s="68" t="s">
        <v>8500</v>
      </c>
      <c r="B8561" s="68" t="s">
        <v>8501</v>
      </c>
      <c r="C8561" s="68" t="s">
        <v>14</v>
      </c>
      <c r="D8561" t="str">
        <f t="shared" si="133"/>
        <v>m</v>
      </c>
    </row>
    <row r="8562" spans="1:4">
      <c r="A8562" s="68" t="s">
        <v>8502</v>
      </c>
      <c r="B8562" s="68" t="s">
        <v>8501</v>
      </c>
      <c r="C8562" s="68" t="s">
        <v>14</v>
      </c>
      <c r="D8562" t="str">
        <f t="shared" si="133"/>
        <v>m</v>
      </c>
    </row>
    <row r="8563" spans="1:4">
      <c r="A8563" s="68" t="s">
        <v>8503</v>
      </c>
      <c r="B8563" s="68" t="s">
        <v>8504</v>
      </c>
      <c r="C8563" s="68" t="s">
        <v>14</v>
      </c>
      <c r="D8563" t="str">
        <f t="shared" si="133"/>
        <v>m</v>
      </c>
    </row>
    <row r="8564" spans="1:4">
      <c r="A8564" s="68" t="s">
        <v>8505</v>
      </c>
      <c r="B8564" s="68" t="s">
        <v>8504</v>
      </c>
      <c r="C8564" s="68" t="s">
        <v>14</v>
      </c>
      <c r="D8564" t="str">
        <f t="shared" si="133"/>
        <v>m</v>
      </c>
    </row>
    <row r="8565" spans="1:4">
      <c r="A8565" s="68" t="s">
        <v>8506</v>
      </c>
      <c r="B8565" s="68" t="s">
        <v>8507</v>
      </c>
      <c r="C8565" s="68" t="s">
        <v>14</v>
      </c>
      <c r="D8565" t="str">
        <f t="shared" si="133"/>
        <v>m</v>
      </c>
    </row>
    <row r="8566" spans="1:4">
      <c r="A8566" s="68" t="s">
        <v>8508</v>
      </c>
      <c r="B8566" s="68" t="s">
        <v>8507</v>
      </c>
      <c r="C8566" s="68" t="s">
        <v>14</v>
      </c>
      <c r="D8566" t="str">
        <f t="shared" si="133"/>
        <v>m</v>
      </c>
    </row>
    <row r="8567" spans="1:4">
      <c r="A8567" s="68" t="s">
        <v>8509</v>
      </c>
      <c r="B8567" s="68" t="s">
        <v>28154</v>
      </c>
      <c r="C8567" s="68" t="s">
        <v>14</v>
      </c>
      <c r="D8567" t="str">
        <f t="shared" si="133"/>
        <v>m</v>
      </c>
    </row>
    <row r="8568" spans="1:4">
      <c r="A8568" s="68" t="s">
        <v>8510</v>
      </c>
      <c r="B8568" s="68" t="s">
        <v>28154</v>
      </c>
      <c r="C8568" s="68" t="s">
        <v>14</v>
      </c>
      <c r="D8568" t="str">
        <f t="shared" si="133"/>
        <v>m</v>
      </c>
    </row>
    <row r="8569" spans="1:4">
      <c r="A8569" s="68" t="s">
        <v>8511</v>
      </c>
      <c r="B8569" s="68" t="s">
        <v>28155</v>
      </c>
      <c r="C8569" s="68" t="s">
        <v>14</v>
      </c>
      <c r="D8569" t="str">
        <f t="shared" si="133"/>
        <v>m</v>
      </c>
    </row>
    <row r="8570" spans="1:4">
      <c r="A8570" s="68" t="s">
        <v>8512</v>
      </c>
      <c r="B8570" s="68" t="s">
        <v>28155</v>
      </c>
      <c r="C8570" s="68" t="s">
        <v>14</v>
      </c>
      <c r="D8570" t="str">
        <f t="shared" si="133"/>
        <v>m</v>
      </c>
    </row>
    <row r="8571" spans="1:4">
      <c r="A8571" s="68" t="s">
        <v>8513</v>
      </c>
      <c r="B8571" s="68" t="s">
        <v>28156</v>
      </c>
      <c r="C8571" s="68" t="s">
        <v>14</v>
      </c>
      <c r="D8571" t="str">
        <f t="shared" si="133"/>
        <v>m</v>
      </c>
    </row>
    <row r="8572" spans="1:4">
      <c r="A8572" s="68" t="s">
        <v>8514</v>
      </c>
      <c r="B8572" s="68" t="s">
        <v>28156</v>
      </c>
      <c r="C8572" s="68" t="s">
        <v>14</v>
      </c>
      <c r="D8572" t="str">
        <f t="shared" si="133"/>
        <v>m</v>
      </c>
    </row>
    <row r="8573" spans="1:4">
      <c r="A8573" s="68" t="s">
        <v>8515</v>
      </c>
      <c r="B8573" s="68" t="s">
        <v>28157</v>
      </c>
      <c r="C8573" s="68" t="s">
        <v>13</v>
      </c>
      <c r="D8573" t="str">
        <f t="shared" si="133"/>
        <v>m2</v>
      </c>
    </row>
    <row r="8574" spans="1:4">
      <c r="A8574" s="68" t="s">
        <v>8516</v>
      </c>
      <c r="B8574" s="68" t="s">
        <v>28157</v>
      </c>
      <c r="C8574" s="68" t="s">
        <v>13</v>
      </c>
      <c r="D8574" t="str">
        <f t="shared" si="133"/>
        <v>m2</v>
      </c>
    </row>
    <row r="8575" spans="1:4">
      <c r="A8575" s="68" t="s">
        <v>8517</v>
      </c>
      <c r="B8575" s="68" t="s">
        <v>28158</v>
      </c>
      <c r="C8575" s="68" t="s">
        <v>13</v>
      </c>
      <c r="D8575" t="str">
        <f t="shared" si="133"/>
        <v>m2</v>
      </c>
    </row>
    <row r="8576" spans="1:4">
      <c r="A8576" s="68" t="s">
        <v>8518</v>
      </c>
      <c r="B8576" s="68" t="s">
        <v>28158</v>
      </c>
      <c r="C8576" s="68" t="s">
        <v>13</v>
      </c>
      <c r="D8576" t="str">
        <f t="shared" si="133"/>
        <v>m2</v>
      </c>
    </row>
    <row r="8577" spans="1:4">
      <c r="A8577" s="68" t="s">
        <v>8519</v>
      </c>
      <c r="B8577" s="68" t="s">
        <v>28159</v>
      </c>
      <c r="C8577" s="68" t="s">
        <v>13</v>
      </c>
      <c r="D8577" t="str">
        <f t="shared" si="133"/>
        <v>m2</v>
      </c>
    </row>
    <row r="8578" spans="1:4">
      <c r="A8578" s="68" t="s">
        <v>8520</v>
      </c>
      <c r="B8578" s="68" t="s">
        <v>28159</v>
      </c>
      <c r="C8578" s="68" t="s">
        <v>13</v>
      </c>
      <c r="D8578" t="str">
        <f t="shared" si="133"/>
        <v>m2</v>
      </c>
    </row>
    <row r="8579" spans="1:4">
      <c r="A8579" s="68" t="s">
        <v>8521</v>
      </c>
      <c r="B8579" s="68" t="s">
        <v>28160</v>
      </c>
      <c r="C8579" s="68" t="s">
        <v>16</v>
      </c>
      <c r="D8579" t="str">
        <f t="shared" si="133"/>
        <v>m3</v>
      </c>
    </row>
    <row r="8580" spans="1:4">
      <c r="A8580" s="68" t="s">
        <v>8522</v>
      </c>
      <c r="B8580" s="68" t="s">
        <v>28160</v>
      </c>
      <c r="C8580" s="68" t="s">
        <v>16</v>
      </c>
      <c r="D8580" t="str">
        <f t="shared" si="133"/>
        <v>m3</v>
      </c>
    </row>
    <row r="8581" spans="1:4">
      <c r="A8581" s="68" t="s">
        <v>8523</v>
      </c>
      <c r="B8581" s="68" t="s">
        <v>28161</v>
      </c>
      <c r="C8581" s="68" t="s">
        <v>16</v>
      </c>
      <c r="D8581" t="str">
        <f t="shared" si="133"/>
        <v>m3</v>
      </c>
    </row>
    <row r="8582" spans="1:4">
      <c r="A8582" s="68" t="s">
        <v>8524</v>
      </c>
      <c r="B8582" s="68" t="s">
        <v>28161</v>
      </c>
      <c r="C8582" s="68" t="s">
        <v>16</v>
      </c>
      <c r="D8582" t="str">
        <f t="shared" si="133"/>
        <v>m3</v>
      </c>
    </row>
    <row r="8583" spans="1:4">
      <c r="A8583" s="68" t="s">
        <v>8525</v>
      </c>
      <c r="B8583" s="68" t="s">
        <v>28162</v>
      </c>
      <c r="C8583" s="68" t="s">
        <v>13</v>
      </c>
      <c r="D8583" t="str">
        <f t="shared" ref="D8583:D8646" si="134">LOWER(C8583)</f>
        <v>m2</v>
      </c>
    </row>
    <row r="8584" spans="1:4">
      <c r="A8584" s="68" t="s">
        <v>8526</v>
      </c>
      <c r="B8584" s="68" t="s">
        <v>28162</v>
      </c>
      <c r="C8584" s="68" t="s">
        <v>13</v>
      </c>
      <c r="D8584" t="str">
        <f t="shared" si="134"/>
        <v>m2</v>
      </c>
    </row>
    <row r="8585" spans="1:4">
      <c r="A8585" s="68" t="s">
        <v>8527</v>
      </c>
      <c r="B8585" s="68" t="s">
        <v>28163</v>
      </c>
      <c r="C8585" s="68" t="s">
        <v>163</v>
      </c>
      <c r="D8585" t="str">
        <f t="shared" si="134"/>
        <v>t</v>
      </c>
    </row>
    <row r="8586" spans="1:4">
      <c r="A8586" s="68" t="s">
        <v>8528</v>
      </c>
      <c r="B8586" s="68" t="s">
        <v>28163</v>
      </c>
      <c r="C8586" s="68" t="s">
        <v>163</v>
      </c>
      <c r="D8586" t="str">
        <f t="shared" si="134"/>
        <v>t</v>
      </c>
    </row>
    <row r="8587" spans="1:4">
      <c r="A8587" s="68" t="s">
        <v>8529</v>
      </c>
      <c r="B8587" s="68" t="s">
        <v>28164</v>
      </c>
      <c r="C8587" s="68" t="s">
        <v>13</v>
      </c>
      <c r="D8587" t="str">
        <f t="shared" si="134"/>
        <v>m2</v>
      </c>
    </row>
    <row r="8588" spans="1:4">
      <c r="A8588" s="570" t="s">
        <v>8530</v>
      </c>
      <c r="B8588" s="68" t="s">
        <v>28164</v>
      </c>
      <c r="C8588" s="68" t="s">
        <v>13</v>
      </c>
      <c r="D8588" t="str">
        <f t="shared" si="134"/>
        <v>m2</v>
      </c>
    </row>
    <row r="8589" spans="1:4">
      <c r="A8589" s="68" t="s">
        <v>8531</v>
      </c>
      <c r="B8589" s="68" t="s">
        <v>28165</v>
      </c>
      <c r="C8589" s="68" t="s">
        <v>14</v>
      </c>
      <c r="D8589" t="str">
        <f t="shared" si="134"/>
        <v>m</v>
      </c>
    </row>
    <row r="8590" spans="1:4">
      <c r="A8590" s="68" t="s">
        <v>8532</v>
      </c>
      <c r="B8590" s="68" t="s">
        <v>28165</v>
      </c>
      <c r="C8590" s="68" t="s">
        <v>14</v>
      </c>
      <c r="D8590" t="str">
        <f t="shared" si="134"/>
        <v>m</v>
      </c>
    </row>
    <row r="8591" spans="1:4">
      <c r="A8591" s="68" t="s">
        <v>8533</v>
      </c>
      <c r="B8591" s="68" t="s">
        <v>28166</v>
      </c>
      <c r="C8591" s="68" t="s">
        <v>13</v>
      </c>
      <c r="D8591" t="str">
        <f t="shared" si="134"/>
        <v>m2</v>
      </c>
    </row>
    <row r="8592" spans="1:4">
      <c r="A8592" s="68" t="s">
        <v>8534</v>
      </c>
      <c r="B8592" s="68" t="s">
        <v>28166</v>
      </c>
      <c r="C8592" s="68" t="s">
        <v>13</v>
      </c>
      <c r="D8592" t="str">
        <f t="shared" si="134"/>
        <v>m2</v>
      </c>
    </row>
    <row r="8593" spans="1:4">
      <c r="A8593" s="68" t="s">
        <v>8535</v>
      </c>
      <c r="B8593" s="68" t="s">
        <v>28167</v>
      </c>
      <c r="C8593" s="68" t="s">
        <v>13</v>
      </c>
      <c r="D8593" t="str">
        <f t="shared" si="134"/>
        <v>m2</v>
      </c>
    </row>
    <row r="8594" spans="1:4">
      <c r="A8594" s="68" t="s">
        <v>8536</v>
      </c>
      <c r="B8594" s="68" t="s">
        <v>28167</v>
      </c>
      <c r="C8594" s="68" t="s">
        <v>13</v>
      </c>
      <c r="D8594" t="str">
        <f t="shared" si="134"/>
        <v>m2</v>
      </c>
    </row>
    <row r="8595" spans="1:4">
      <c r="A8595" s="68" t="s">
        <v>8537</v>
      </c>
      <c r="B8595" s="68" t="s">
        <v>28168</v>
      </c>
      <c r="C8595" s="68" t="s">
        <v>13</v>
      </c>
      <c r="D8595" t="str">
        <f t="shared" si="134"/>
        <v>m2</v>
      </c>
    </row>
    <row r="8596" spans="1:4">
      <c r="A8596" s="68" t="s">
        <v>8538</v>
      </c>
      <c r="B8596" s="68" t="s">
        <v>28168</v>
      </c>
      <c r="C8596" s="68" t="s">
        <v>13</v>
      </c>
      <c r="D8596" t="str">
        <f t="shared" si="134"/>
        <v>m2</v>
      </c>
    </row>
    <row r="8597" spans="1:4">
      <c r="A8597" s="68" t="s">
        <v>23376</v>
      </c>
      <c r="B8597" s="68" t="s">
        <v>28169</v>
      </c>
      <c r="C8597" s="68" t="s">
        <v>13</v>
      </c>
      <c r="D8597" t="str">
        <f t="shared" si="134"/>
        <v>m2</v>
      </c>
    </row>
    <row r="8598" spans="1:4">
      <c r="A8598" s="68" t="s">
        <v>23377</v>
      </c>
      <c r="B8598" s="68" t="s">
        <v>28169</v>
      </c>
      <c r="C8598" s="68" t="s">
        <v>13</v>
      </c>
      <c r="D8598" t="str">
        <f t="shared" si="134"/>
        <v>m2</v>
      </c>
    </row>
    <row r="8599" spans="1:4">
      <c r="A8599" s="68" t="s">
        <v>24123</v>
      </c>
      <c r="B8599" s="68" t="s">
        <v>28170</v>
      </c>
      <c r="C8599" s="68" t="s">
        <v>163</v>
      </c>
      <c r="D8599" t="str">
        <f t="shared" si="134"/>
        <v>t</v>
      </c>
    </row>
    <row r="8600" spans="1:4">
      <c r="A8600" s="68" t="s">
        <v>24124</v>
      </c>
      <c r="B8600" s="68" t="s">
        <v>28170</v>
      </c>
      <c r="C8600" s="68" t="s">
        <v>163</v>
      </c>
      <c r="D8600" t="str">
        <f t="shared" si="134"/>
        <v>t</v>
      </c>
    </row>
    <row r="8601" spans="1:4">
      <c r="A8601" s="68" t="s">
        <v>24125</v>
      </c>
      <c r="B8601" s="68" t="s">
        <v>28171</v>
      </c>
      <c r="C8601" s="68" t="s">
        <v>163</v>
      </c>
      <c r="D8601" t="str">
        <f t="shared" si="134"/>
        <v>t</v>
      </c>
    </row>
    <row r="8602" spans="1:4">
      <c r="A8602" s="68" t="s">
        <v>24126</v>
      </c>
      <c r="B8602" s="68" t="s">
        <v>28171</v>
      </c>
      <c r="C8602" s="68" t="s">
        <v>163</v>
      </c>
      <c r="D8602" t="str">
        <f t="shared" si="134"/>
        <v>t</v>
      </c>
    </row>
    <row r="8603" spans="1:4">
      <c r="A8603" s="68" t="s">
        <v>24127</v>
      </c>
      <c r="B8603" s="68" t="s">
        <v>28172</v>
      </c>
      <c r="C8603" s="68" t="s">
        <v>163</v>
      </c>
      <c r="D8603" t="str">
        <f t="shared" si="134"/>
        <v>t</v>
      </c>
    </row>
    <row r="8604" spans="1:4">
      <c r="A8604" s="68" t="s">
        <v>24128</v>
      </c>
      <c r="B8604" s="68" t="s">
        <v>28172</v>
      </c>
      <c r="C8604" s="68" t="s">
        <v>163</v>
      </c>
      <c r="D8604" t="str">
        <f t="shared" si="134"/>
        <v>t</v>
      </c>
    </row>
    <row r="8605" spans="1:4">
      <c r="A8605" s="68" t="s">
        <v>24129</v>
      </c>
      <c r="B8605" s="68" t="s">
        <v>28173</v>
      </c>
      <c r="C8605" s="68" t="s">
        <v>163</v>
      </c>
      <c r="D8605" t="str">
        <f t="shared" si="134"/>
        <v>t</v>
      </c>
    </row>
    <row r="8606" spans="1:4">
      <c r="A8606" s="68" t="s">
        <v>24130</v>
      </c>
      <c r="B8606" s="68" t="s">
        <v>28173</v>
      </c>
      <c r="C8606" s="68" t="s">
        <v>163</v>
      </c>
      <c r="D8606" t="str">
        <f t="shared" si="134"/>
        <v>t</v>
      </c>
    </row>
    <row r="8607" spans="1:4">
      <c r="A8607" s="68" t="s">
        <v>24131</v>
      </c>
      <c r="B8607" s="68" t="s">
        <v>28174</v>
      </c>
      <c r="C8607" s="68" t="s">
        <v>163</v>
      </c>
      <c r="D8607" t="str">
        <f t="shared" si="134"/>
        <v>t</v>
      </c>
    </row>
    <row r="8608" spans="1:4">
      <c r="A8608" s="68" t="s">
        <v>24132</v>
      </c>
      <c r="B8608" s="68" t="s">
        <v>28174</v>
      </c>
      <c r="C8608" s="68" t="s">
        <v>163</v>
      </c>
      <c r="D8608" t="str">
        <f t="shared" si="134"/>
        <v>t</v>
      </c>
    </row>
    <row r="8609" spans="1:4">
      <c r="A8609" s="68" t="s">
        <v>24133</v>
      </c>
      <c r="B8609" s="68" t="s">
        <v>28175</v>
      </c>
      <c r="C8609" s="68" t="s">
        <v>163</v>
      </c>
      <c r="D8609" t="str">
        <f t="shared" si="134"/>
        <v>t</v>
      </c>
    </row>
    <row r="8610" spans="1:4">
      <c r="A8610" s="68" t="s">
        <v>24134</v>
      </c>
      <c r="B8610" s="68" t="s">
        <v>28175</v>
      </c>
      <c r="C8610" s="68" t="s">
        <v>163</v>
      </c>
      <c r="D8610" t="str">
        <f t="shared" si="134"/>
        <v>t</v>
      </c>
    </row>
    <row r="8611" spans="1:4">
      <c r="A8611" s="68" t="s">
        <v>8539</v>
      </c>
      <c r="B8611" s="68" t="s">
        <v>28176</v>
      </c>
      <c r="C8611" s="68" t="s">
        <v>13</v>
      </c>
      <c r="D8611" t="str">
        <f t="shared" si="134"/>
        <v>m2</v>
      </c>
    </row>
    <row r="8612" spans="1:4">
      <c r="A8612" s="68" t="s">
        <v>8540</v>
      </c>
      <c r="B8612" s="68" t="s">
        <v>28176</v>
      </c>
      <c r="C8612" s="68" t="s">
        <v>13</v>
      </c>
      <c r="D8612" t="str">
        <f t="shared" si="134"/>
        <v>m2</v>
      </c>
    </row>
    <row r="8613" spans="1:4">
      <c r="A8613" s="68" t="s">
        <v>8541</v>
      </c>
      <c r="B8613" s="68" t="s">
        <v>28177</v>
      </c>
      <c r="C8613" s="68" t="s">
        <v>13</v>
      </c>
      <c r="D8613" t="str">
        <f t="shared" si="134"/>
        <v>m2</v>
      </c>
    </row>
    <row r="8614" spans="1:4">
      <c r="A8614" s="68" t="s">
        <v>8542</v>
      </c>
      <c r="B8614" s="68" t="s">
        <v>28177</v>
      </c>
      <c r="C8614" s="68" t="s">
        <v>13</v>
      </c>
      <c r="D8614" t="str">
        <f t="shared" si="134"/>
        <v>m2</v>
      </c>
    </row>
    <row r="8615" spans="1:4">
      <c r="A8615" s="68" t="s">
        <v>8543</v>
      </c>
      <c r="B8615" s="68" t="s">
        <v>28178</v>
      </c>
      <c r="C8615" s="68" t="s">
        <v>163</v>
      </c>
      <c r="D8615" t="str">
        <f t="shared" si="134"/>
        <v>t</v>
      </c>
    </row>
    <row r="8616" spans="1:4">
      <c r="A8616" s="68" t="s">
        <v>8544</v>
      </c>
      <c r="B8616" s="68" t="s">
        <v>28178</v>
      </c>
      <c r="C8616" s="68" t="s">
        <v>163</v>
      </c>
      <c r="D8616" t="str">
        <f t="shared" si="134"/>
        <v>t</v>
      </c>
    </row>
    <row r="8617" spans="1:4">
      <c r="A8617" s="68" t="s">
        <v>8545</v>
      </c>
      <c r="B8617" s="68" t="s">
        <v>28179</v>
      </c>
      <c r="C8617" s="68" t="s">
        <v>13</v>
      </c>
      <c r="D8617" t="str">
        <f t="shared" si="134"/>
        <v>m2</v>
      </c>
    </row>
    <row r="8618" spans="1:4">
      <c r="A8618" s="68" t="s">
        <v>8546</v>
      </c>
      <c r="B8618" s="68" t="s">
        <v>28179</v>
      </c>
      <c r="C8618" s="68" t="s">
        <v>13</v>
      </c>
      <c r="D8618" t="str">
        <f t="shared" si="134"/>
        <v>m2</v>
      </c>
    </row>
    <row r="8619" spans="1:4">
      <c r="A8619" s="68" t="s">
        <v>8547</v>
      </c>
      <c r="B8619" s="68" t="s">
        <v>28180</v>
      </c>
      <c r="C8619" s="68" t="s">
        <v>13</v>
      </c>
      <c r="D8619" t="str">
        <f t="shared" si="134"/>
        <v>m2</v>
      </c>
    </row>
    <row r="8620" spans="1:4">
      <c r="A8620" s="68" t="s">
        <v>8548</v>
      </c>
      <c r="B8620" s="68" t="s">
        <v>28180</v>
      </c>
      <c r="C8620" s="68" t="s">
        <v>13</v>
      </c>
      <c r="D8620" t="str">
        <f t="shared" si="134"/>
        <v>m2</v>
      </c>
    </row>
    <row r="8621" spans="1:4">
      <c r="A8621" s="68" t="s">
        <v>8549</v>
      </c>
      <c r="B8621" s="68" t="s">
        <v>28181</v>
      </c>
      <c r="C8621" s="68" t="s">
        <v>13</v>
      </c>
      <c r="D8621" t="str">
        <f t="shared" si="134"/>
        <v>m2</v>
      </c>
    </row>
    <row r="8622" spans="1:4">
      <c r="A8622" s="68" t="s">
        <v>8550</v>
      </c>
      <c r="B8622" s="68" t="s">
        <v>28181</v>
      </c>
      <c r="C8622" s="68" t="s">
        <v>13</v>
      </c>
      <c r="D8622" t="str">
        <f t="shared" si="134"/>
        <v>m2</v>
      </c>
    </row>
    <row r="8623" spans="1:4">
      <c r="A8623" s="68" t="s">
        <v>8551</v>
      </c>
      <c r="B8623" s="68" t="s">
        <v>28182</v>
      </c>
      <c r="C8623" s="68" t="s">
        <v>13</v>
      </c>
      <c r="D8623" t="str">
        <f t="shared" si="134"/>
        <v>m2</v>
      </c>
    </row>
    <row r="8624" spans="1:4">
      <c r="A8624" s="68" t="s">
        <v>8552</v>
      </c>
      <c r="B8624" s="68" t="s">
        <v>28182</v>
      </c>
      <c r="C8624" s="68" t="s">
        <v>13</v>
      </c>
      <c r="D8624" t="str">
        <f t="shared" si="134"/>
        <v>m2</v>
      </c>
    </row>
    <row r="8625" spans="1:4">
      <c r="A8625" s="68" t="s">
        <v>8553</v>
      </c>
      <c r="B8625" s="68" t="s">
        <v>28183</v>
      </c>
      <c r="C8625" s="68" t="s">
        <v>13</v>
      </c>
      <c r="D8625" t="str">
        <f t="shared" si="134"/>
        <v>m2</v>
      </c>
    </row>
    <row r="8626" spans="1:4">
      <c r="A8626" s="68" t="s">
        <v>8554</v>
      </c>
      <c r="B8626" s="68" t="s">
        <v>28183</v>
      </c>
      <c r="C8626" s="68" t="s">
        <v>13</v>
      </c>
      <c r="D8626" t="str">
        <f t="shared" si="134"/>
        <v>m2</v>
      </c>
    </row>
    <row r="8627" spans="1:4">
      <c r="A8627" s="68" t="s">
        <v>8555</v>
      </c>
      <c r="B8627" s="68" t="s">
        <v>28184</v>
      </c>
      <c r="C8627" s="68" t="s">
        <v>13</v>
      </c>
      <c r="D8627" t="str">
        <f t="shared" si="134"/>
        <v>m2</v>
      </c>
    </row>
    <row r="8628" spans="1:4">
      <c r="A8628" s="68" t="s">
        <v>8556</v>
      </c>
      <c r="B8628" s="68" t="s">
        <v>28184</v>
      </c>
      <c r="C8628" s="68" t="s">
        <v>13</v>
      </c>
      <c r="D8628" t="str">
        <f t="shared" si="134"/>
        <v>m2</v>
      </c>
    </row>
    <row r="8629" spans="1:4">
      <c r="A8629" s="68" t="s">
        <v>8557</v>
      </c>
      <c r="B8629" s="68" t="s">
        <v>28185</v>
      </c>
      <c r="C8629" s="68" t="s">
        <v>13</v>
      </c>
      <c r="D8629" t="str">
        <f t="shared" si="134"/>
        <v>m2</v>
      </c>
    </row>
    <row r="8630" spans="1:4">
      <c r="A8630" s="68" t="s">
        <v>8558</v>
      </c>
      <c r="B8630" s="68" t="s">
        <v>28185</v>
      </c>
      <c r="C8630" s="68" t="s">
        <v>13</v>
      </c>
      <c r="D8630" t="str">
        <f t="shared" si="134"/>
        <v>m2</v>
      </c>
    </row>
    <row r="8631" spans="1:4">
      <c r="A8631" s="68" t="s">
        <v>8559</v>
      </c>
      <c r="B8631" s="68" t="s">
        <v>28186</v>
      </c>
      <c r="C8631" s="68" t="s">
        <v>163</v>
      </c>
      <c r="D8631" t="str">
        <f t="shared" si="134"/>
        <v>t</v>
      </c>
    </row>
    <row r="8632" spans="1:4">
      <c r="A8632" s="68" t="s">
        <v>8560</v>
      </c>
      <c r="B8632" s="68" t="s">
        <v>28186</v>
      </c>
      <c r="C8632" s="68" t="s">
        <v>163</v>
      </c>
      <c r="D8632" t="str">
        <f t="shared" si="134"/>
        <v>t</v>
      </c>
    </row>
    <row r="8633" spans="1:4">
      <c r="A8633" s="68" t="s">
        <v>8561</v>
      </c>
      <c r="B8633" s="68" t="s">
        <v>28187</v>
      </c>
      <c r="C8633" s="68" t="s">
        <v>163</v>
      </c>
      <c r="D8633" t="str">
        <f t="shared" si="134"/>
        <v>t</v>
      </c>
    </row>
    <row r="8634" spans="1:4">
      <c r="A8634" s="68" t="s">
        <v>8562</v>
      </c>
      <c r="B8634" s="68" t="s">
        <v>28187</v>
      </c>
      <c r="C8634" s="68" t="s">
        <v>163</v>
      </c>
      <c r="D8634" t="str">
        <f t="shared" si="134"/>
        <v>t</v>
      </c>
    </row>
    <row r="8635" spans="1:4">
      <c r="A8635" s="68" t="s">
        <v>8563</v>
      </c>
      <c r="B8635" s="68" t="s">
        <v>28188</v>
      </c>
      <c r="C8635" s="68" t="s">
        <v>163</v>
      </c>
      <c r="D8635" t="str">
        <f t="shared" si="134"/>
        <v>t</v>
      </c>
    </row>
    <row r="8636" spans="1:4">
      <c r="A8636" s="68" t="s">
        <v>8564</v>
      </c>
      <c r="B8636" s="68" t="s">
        <v>28188</v>
      </c>
      <c r="C8636" s="68" t="s">
        <v>163</v>
      </c>
      <c r="D8636" t="str">
        <f t="shared" si="134"/>
        <v>t</v>
      </c>
    </row>
    <row r="8637" spans="1:4">
      <c r="A8637" s="68" t="s">
        <v>8565</v>
      </c>
      <c r="B8637" s="68" t="s">
        <v>28189</v>
      </c>
      <c r="C8637" s="68" t="s">
        <v>163</v>
      </c>
      <c r="D8637" t="str">
        <f t="shared" si="134"/>
        <v>t</v>
      </c>
    </row>
    <row r="8638" spans="1:4">
      <c r="A8638" s="68" t="s">
        <v>8566</v>
      </c>
      <c r="B8638" s="68" t="s">
        <v>28189</v>
      </c>
      <c r="C8638" s="68" t="s">
        <v>163</v>
      </c>
      <c r="D8638" t="str">
        <f t="shared" si="134"/>
        <v>t</v>
      </c>
    </row>
    <row r="8639" spans="1:4">
      <c r="A8639" s="68" t="s">
        <v>8567</v>
      </c>
      <c r="B8639" s="68" t="s">
        <v>28190</v>
      </c>
      <c r="C8639" s="68" t="s">
        <v>163</v>
      </c>
      <c r="D8639" t="str">
        <f t="shared" si="134"/>
        <v>t</v>
      </c>
    </row>
    <row r="8640" spans="1:4">
      <c r="A8640" s="68" t="s">
        <v>8568</v>
      </c>
      <c r="B8640" s="68" t="s">
        <v>28190</v>
      </c>
      <c r="C8640" s="68" t="s">
        <v>163</v>
      </c>
      <c r="D8640" t="str">
        <f t="shared" si="134"/>
        <v>t</v>
      </c>
    </row>
    <row r="8641" spans="1:4">
      <c r="A8641" s="68" t="s">
        <v>8569</v>
      </c>
      <c r="B8641" s="68" t="s">
        <v>28191</v>
      </c>
      <c r="C8641" s="68" t="s">
        <v>163</v>
      </c>
      <c r="D8641" t="str">
        <f t="shared" si="134"/>
        <v>t</v>
      </c>
    </row>
    <row r="8642" spans="1:4">
      <c r="A8642" s="68" t="s">
        <v>8570</v>
      </c>
      <c r="B8642" s="68" t="s">
        <v>28191</v>
      </c>
      <c r="C8642" s="68" t="s">
        <v>163</v>
      </c>
      <c r="D8642" t="str">
        <f t="shared" si="134"/>
        <v>t</v>
      </c>
    </row>
    <row r="8643" spans="1:4">
      <c r="A8643" s="68" t="s">
        <v>8571</v>
      </c>
      <c r="B8643" s="68" t="s">
        <v>28192</v>
      </c>
      <c r="C8643" s="68" t="s">
        <v>163</v>
      </c>
      <c r="D8643" t="str">
        <f t="shared" si="134"/>
        <v>t</v>
      </c>
    </row>
    <row r="8644" spans="1:4">
      <c r="A8644" s="68" t="s">
        <v>8572</v>
      </c>
      <c r="B8644" s="68" t="s">
        <v>28192</v>
      </c>
      <c r="C8644" s="68" t="s">
        <v>163</v>
      </c>
      <c r="D8644" t="str">
        <f t="shared" si="134"/>
        <v>t</v>
      </c>
    </row>
    <row r="8645" spans="1:4">
      <c r="A8645" s="68" t="s">
        <v>8573</v>
      </c>
      <c r="B8645" s="68" t="s">
        <v>28193</v>
      </c>
      <c r="C8645" s="68" t="s">
        <v>163</v>
      </c>
      <c r="D8645" t="str">
        <f t="shared" si="134"/>
        <v>t</v>
      </c>
    </row>
    <row r="8646" spans="1:4">
      <c r="A8646" s="68" t="s">
        <v>8574</v>
      </c>
      <c r="B8646" s="68" t="s">
        <v>28193</v>
      </c>
      <c r="C8646" s="68" t="s">
        <v>163</v>
      </c>
      <c r="D8646" t="str">
        <f t="shared" si="134"/>
        <v>t</v>
      </c>
    </row>
    <row r="8647" spans="1:4">
      <c r="A8647" s="68" t="s">
        <v>8575</v>
      </c>
      <c r="B8647" s="68" t="s">
        <v>28194</v>
      </c>
      <c r="C8647" s="68" t="s">
        <v>163</v>
      </c>
      <c r="D8647" t="str">
        <f t="shared" ref="D8647:D8710" si="135">LOWER(C8647)</f>
        <v>t</v>
      </c>
    </row>
    <row r="8648" spans="1:4">
      <c r="A8648" s="68" t="s">
        <v>8576</v>
      </c>
      <c r="B8648" s="68" t="s">
        <v>28194</v>
      </c>
      <c r="C8648" s="68" t="s">
        <v>163</v>
      </c>
      <c r="D8648" t="str">
        <f t="shared" si="135"/>
        <v>t</v>
      </c>
    </row>
    <row r="8649" spans="1:4">
      <c r="A8649" s="68" t="s">
        <v>8577</v>
      </c>
      <c r="B8649" s="68" t="s">
        <v>28195</v>
      </c>
      <c r="C8649" s="68" t="s">
        <v>16</v>
      </c>
      <c r="D8649" t="str">
        <f t="shared" si="135"/>
        <v>m3</v>
      </c>
    </row>
    <row r="8650" spans="1:4">
      <c r="A8650" s="68" t="s">
        <v>8578</v>
      </c>
      <c r="B8650" s="68" t="s">
        <v>28195</v>
      </c>
      <c r="C8650" s="68" t="s">
        <v>16</v>
      </c>
      <c r="D8650" t="str">
        <f t="shared" si="135"/>
        <v>m3</v>
      </c>
    </row>
    <row r="8651" spans="1:4">
      <c r="A8651" s="68" t="s">
        <v>8579</v>
      </c>
      <c r="B8651" s="68" t="s">
        <v>28196</v>
      </c>
      <c r="C8651" s="68" t="s">
        <v>15</v>
      </c>
      <c r="D8651" t="str">
        <f t="shared" si="135"/>
        <v>un</v>
      </c>
    </row>
    <row r="8652" spans="1:4">
      <c r="A8652" s="68" t="s">
        <v>8580</v>
      </c>
      <c r="B8652" s="68" t="s">
        <v>28196</v>
      </c>
      <c r="C8652" s="68" t="s">
        <v>15</v>
      </c>
      <c r="D8652" t="str">
        <f t="shared" si="135"/>
        <v>un</v>
      </c>
    </row>
    <row r="8653" spans="1:4">
      <c r="A8653" s="68" t="s">
        <v>8581</v>
      </c>
      <c r="B8653" s="68" t="s">
        <v>28197</v>
      </c>
      <c r="C8653" s="68" t="s">
        <v>16</v>
      </c>
      <c r="D8653" t="str">
        <f t="shared" si="135"/>
        <v>m3</v>
      </c>
    </row>
    <row r="8654" spans="1:4">
      <c r="A8654" s="68" t="s">
        <v>8582</v>
      </c>
      <c r="B8654" s="68" t="s">
        <v>28197</v>
      </c>
      <c r="C8654" s="68" t="s">
        <v>16</v>
      </c>
      <c r="D8654" t="str">
        <f t="shared" si="135"/>
        <v>m3</v>
      </c>
    </row>
    <row r="8655" spans="1:4">
      <c r="A8655" s="68" t="s">
        <v>8583</v>
      </c>
      <c r="B8655" s="68" t="s">
        <v>28198</v>
      </c>
      <c r="C8655" s="68" t="s">
        <v>16</v>
      </c>
      <c r="D8655" t="str">
        <f t="shared" si="135"/>
        <v>m3</v>
      </c>
    </row>
    <row r="8656" spans="1:4">
      <c r="A8656" s="68" t="s">
        <v>8584</v>
      </c>
      <c r="B8656" s="68" t="s">
        <v>28198</v>
      </c>
      <c r="C8656" s="68" t="s">
        <v>16</v>
      </c>
      <c r="D8656" t="str">
        <f t="shared" si="135"/>
        <v>m3</v>
      </c>
    </row>
    <row r="8657" spans="1:4">
      <c r="A8657" s="68" t="s">
        <v>8585</v>
      </c>
      <c r="B8657" s="68" t="s">
        <v>28199</v>
      </c>
      <c r="C8657" s="68" t="s">
        <v>16</v>
      </c>
      <c r="D8657" t="str">
        <f t="shared" si="135"/>
        <v>m3</v>
      </c>
    </row>
    <row r="8658" spans="1:4">
      <c r="A8658" s="68" t="s">
        <v>8586</v>
      </c>
      <c r="B8658" s="68" t="s">
        <v>28199</v>
      </c>
      <c r="C8658" s="68" t="s">
        <v>16</v>
      </c>
      <c r="D8658" t="str">
        <f t="shared" si="135"/>
        <v>m3</v>
      </c>
    </row>
    <row r="8659" spans="1:4">
      <c r="A8659" s="68" t="s">
        <v>8587</v>
      </c>
      <c r="B8659" s="68" t="s">
        <v>28200</v>
      </c>
      <c r="C8659" s="68" t="s">
        <v>16</v>
      </c>
      <c r="D8659" t="str">
        <f t="shared" si="135"/>
        <v>m3</v>
      </c>
    </row>
    <row r="8660" spans="1:4">
      <c r="A8660" s="68" t="s">
        <v>8588</v>
      </c>
      <c r="B8660" s="68" t="s">
        <v>28200</v>
      </c>
      <c r="C8660" s="68" t="s">
        <v>16</v>
      </c>
      <c r="D8660" t="str">
        <f t="shared" si="135"/>
        <v>m3</v>
      </c>
    </row>
    <row r="8661" spans="1:4">
      <c r="A8661" s="68" t="s">
        <v>8589</v>
      </c>
      <c r="B8661" s="68" t="s">
        <v>34661</v>
      </c>
      <c r="C8661" s="68" t="s">
        <v>13</v>
      </c>
      <c r="D8661" t="str">
        <f t="shared" si="135"/>
        <v>m2</v>
      </c>
    </row>
    <row r="8662" spans="1:4">
      <c r="A8662" s="68" t="s">
        <v>8590</v>
      </c>
      <c r="B8662" s="68" t="s">
        <v>34661</v>
      </c>
      <c r="C8662" s="68" t="s">
        <v>13</v>
      </c>
      <c r="D8662" t="str">
        <f t="shared" si="135"/>
        <v>m2</v>
      </c>
    </row>
    <row r="8663" spans="1:4">
      <c r="A8663" s="68" t="s">
        <v>8591</v>
      </c>
      <c r="B8663" s="68" t="s">
        <v>28201</v>
      </c>
      <c r="C8663" s="68" t="s">
        <v>16</v>
      </c>
      <c r="D8663" t="str">
        <f t="shared" si="135"/>
        <v>m3</v>
      </c>
    </row>
    <row r="8664" spans="1:4">
      <c r="A8664" s="68" t="s">
        <v>8592</v>
      </c>
      <c r="B8664" s="68" t="s">
        <v>28201</v>
      </c>
      <c r="C8664" s="68" t="s">
        <v>16</v>
      </c>
      <c r="D8664" t="str">
        <f t="shared" si="135"/>
        <v>m3</v>
      </c>
    </row>
    <row r="8665" spans="1:4">
      <c r="A8665" s="68" t="s">
        <v>8593</v>
      </c>
      <c r="B8665" s="68" t="s">
        <v>28202</v>
      </c>
      <c r="C8665" s="68" t="s">
        <v>16</v>
      </c>
      <c r="D8665" t="str">
        <f t="shared" si="135"/>
        <v>m3</v>
      </c>
    </row>
    <row r="8666" spans="1:4">
      <c r="A8666" s="68" t="s">
        <v>8594</v>
      </c>
      <c r="B8666" s="68" t="s">
        <v>28202</v>
      </c>
      <c r="C8666" s="68" t="s">
        <v>16</v>
      </c>
      <c r="D8666" t="str">
        <f t="shared" si="135"/>
        <v>m3</v>
      </c>
    </row>
    <row r="8667" spans="1:4">
      <c r="A8667" s="68" t="s">
        <v>8595</v>
      </c>
      <c r="B8667" s="68" t="s">
        <v>28203</v>
      </c>
      <c r="C8667" s="68" t="s">
        <v>16</v>
      </c>
      <c r="D8667" t="str">
        <f t="shared" si="135"/>
        <v>m3</v>
      </c>
    </row>
    <row r="8668" spans="1:4">
      <c r="A8668" s="68" t="s">
        <v>8596</v>
      </c>
      <c r="B8668" s="68" t="s">
        <v>28203</v>
      </c>
      <c r="C8668" s="68" t="s">
        <v>16</v>
      </c>
      <c r="D8668" t="str">
        <f t="shared" si="135"/>
        <v>m3</v>
      </c>
    </row>
    <row r="8669" spans="1:4">
      <c r="A8669" s="68" t="s">
        <v>8597</v>
      </c>
      <c r="B8669" s="68" t="s">
        <v>28204</v>
      </c>
      <c r="C8669" s="68" t="s">
        <v>16</v>
      </c>
      <c r="D8669" t="str">
        <f t="shared" si="135"/>
        <v>m3</v>
      </c>
    </row>
    <row r="8670" spans="1:4">
      <c r="A8670" s="68" t="s">
        <v>8598</v>
      </c>
      <c r="B8670" s="68" t="s">
        <v>28204</v>
      </c>
      <c r="C8670" s="68" t="s">
        <v>16</v>
      </c>
      <c r="D8670" t="str">
        <f t="shared" si="135"/>
        <v>m3</v>
      </c>
    </row>
    <row r="8671" spans="1:4">
      <c r="A8671" s="68" t="s">
        <v>8599</v>
      </c>
      <c r="B8671" s="68" t="s">
        <v>28205</v>
      </c>
      <c r="C8671" s="68" t="s">
        <v>16</v>
      </c>
      <c r="D8671" t="str">
        <f t="shared" si="135"/>
        <v>m3</v>
      </c>
    </row>
    <row r="8672" spans="1:4">
      <c r="A8672" s="68" t="s">
        <v>8600</v>
      </c>
      <c r="B8672" s="68" t="s">
        <v>28205</v>
      </c>
      <c r="C8672" s="68" t="s">
        <v>16</v>
      </c>
      <c r="D8672" t="str">
        <f t="shared" si="135"/>
        <v>m3</v>
      </c>
    </row>
    <row r="8673" spans="1:4">
      <c r="A8673" s="68" t="s">
        <v>8601</v>
      </c>
      <c r="B8673" s="68" t="s">
        <v>28206</v>
      </c>
      <c r="C8673" s="68" t="s">
        <v>13</v>
      </c>
      <c r="D8673" t="str">
        <f t="shared" si="135"/>
        <v>m2</v>
      </c>
    </row>
    <row r="8674" spans="1:4">
      <c r="A8674" s="68" t="s">
        <v>8602</v>
      </c>
      <c r="B8674" s="68" t="s">
        <v>28206</v>
      </c>
      <c r="C8674" s="68" t="s">
        <v>13</v>
      </c>
      <c r="D8674" t="str">
        <f t="shared" si="135"/>
        <v>m2</v>
      </c>
    </row>
    <row r="8675" spans="1:4">
      <c r="A8675" s="68" t="s">
        <v>8603</v>
      </c>
      <c r="B8675" s="68" t="s">
        <v>28207</v>
      </c>
      <c r="C8675" s="68" t="s">
        <v>14</v>
      </c>
      <c r="D8675" t="str">
        <f t="shared" si="135"/>
        <v>m</v>
      </c>
    </row>
    <row r="8676" spans="1:4">
      <c r="A8676" s="68" t="s">
        <v>8604</v>
      </c>
      <c r="B8676" s="68" t="s">
        <v>28207</v>
      </c>
      <c r="C8676" s="68" t="s">
        <v>14</v>
      </c>
      <c r="D8676" t="str">
        <f t="shared" si="135"/>
        <v>m</v>
      </c>
    </row>
    <row r="8677" spans="1:4">
      <c r="A8677" s="68" t="s">
        <v>8605</v>
      </c>
      <c r="B8677" s="68" t="s">
        <v>28208</v>
      </c>
      <c r="C8677" s="68" t="s">
        <v>14</v>
      </c>
      <c r="D8677" t="str">
        <f t="shared" si="135"/>
        <v>m</v>
      </c>
    </row>
    <row r="8678" spans="1:4">
      <c r="A8678" s="68" t="s">
        <v>8606</v>
      </c>
      <c r="B8678" s="68" t="s">
        <v>28208</v>
      </c>
      <c r="C8678" s="68" t="s">
        <v>14</v>
      </c>
      <c r="D8678" t="str">
        <f t="shared" si="135"/>
        <v>m</v>
      </c>
    </row>
    <row r="8679" spans="1:4">
      <c r="A8679" s="68" t="s">
        <v>8607</v>
      </c>
      <c r="B8679" s="68" t="s">
        <v>28209</v>
      </c>
      <c r="C8679" s="68" t="s">
        <v>14</v>
      </c>
      <c r="D8679" t="str">
        <f t="shared" si="135"/>
        <v>m</v>
      </c>
    </row>
    <row r="8680" spans="1:4">
      <c r="A8680" s="68" t="s">
        <v>8608</v>
      </c>
      <c r="B8680" s="68" t="s">
        <v>28209</v>
      </c>
      <c r="C8680" s="68" t="s">
        <v>14</v>
      </c>
      <c r="D8680" t="str">
        <f t="shared" si="135"/>
        <v>m</v>
      </c>
    </row>
    <row r="8681" spans="1:4">
      <c r="A8681" s="68" t="s">
        <v>8609</v>
      </c>
      <c r="B8681" s="68" t="s">
        <v>28210</v>
      </c>
      <c r="C8681" s="68" t="s">
        <v>14</v>
      </c>
      <c r="D8681" t="str">
        <f t="shared" si="135"/>
        <v>m</v>
      </c>
    </row>
    <row r="8682" spans="1:4">
      <c r="A8682" s="68" t="s">
        <v>8610</v>
      </c>
      <c r="B8682" s="68" t="s">
        <v>28210</v>
      </c>
      <c r="C8682" s="68" t="s">
        <v>14</v>
      </c>
      <c r="D8682" t="str">
        <f t="shared" si="135"/>
        <v>m</v>
      </c>
    </row>
    <row r="8683" spans="1:4">
      <c r="A8683" s="68" t="s">
        <v>8611</v>
      </c>
      <c r="B8683" s="68" t="s">
        <v>28211</v>
      </c>
      <c r="C8683" s="68" t="s">
        <v>14</v>
      </c>
      <c r="D8683" t="str">
        <f t="shared" si="135"/>
        <v>m</v>
      </c>
    </row>
    <row r="8684" spans="1:4">
      <c r="A8684" s="68" t="s">
        <v>8612</v>
      </c>
      <c r="B8684" s="68" t="s">
        <v>28211</v>
      </c>
      <c r="C8684" s="68" t="s">
        <v>14</v>
      </c>
      <c r="D8684" t="str">
        <f t="shared" si="135"/>
        <v>m</v>
      </c>
    </row>
    <row r="8685" spans="1:4">
      <c r="A8685" s="68" t="s">
        <v>8613</v>
      </c>
      <c r="B8685" s="68" t="s">
        <v>28212</v>
      </c>
      <c r="C8685" s="68" t="s">
        <v>14</v>
      </c>
      <c r="D8685" t="str">
        <f t="shared" si="135"/>
        <v>m</v>
      </c>
    </row>
    <row r="8686" spans="1:4">
      <c r="A8686" s="68" t="s">
        <v>8614</v>
      </c>
      <c r="B8686" s="68" t="s">
        <v>28212</v>
      </c>
      <c r="C8686" s="68" t="s">
        <v>14</v>
      </c>
      <c r="D8686" t="str">
        <f t="shared" si="135"/>
        <v>m</v>
      </c>
    </row>
    <row r="8687" spans="1:4">
      <c r="A8687" s="68" t="s">
        <v>8615</v>
      </c>
      <c r="B8687" s="68" t="s">
        <v>28213</v>
      </c>
      <c r="C8687" s="68" t="s">
        <v>13</v>
      </c>
      <c r="D8687" t="str">
        <f t="shared" si="135"/>
        <v>m2</v>
      </c>
    </row>
    <row r="8688" spans="1:4">
      <c r="A8688" s="68" t="s">
        <v>8616</v>
      </c>
      <c r="B8688" s="68" t="s">
        <v>28213</v>
      </c>
      <c r="C8688" s="68" t="s">
        <v>13</v>
      </c>
      <c r="D8688" t="str">
        <f t="shared" si="135"/>
        <v>m2</v>
      </c>
    </row>
    <row r="8689" spans="1:4">
      <c r="A8689" s="68" t="s">
        <v>8617</v>
      </c>
      <c r="B8689" s="68" t="s">
        <v>28214</v>
      </c>
      <c r="C8689" s="68" t="s">
        <v>13</v>
      </c>
      <c r="D8689" t="str">
        <f t="shared" si="135"/>
        <v>m2</v>
      </c>
    </row>
    <row r="8690" spans="1:4">
      <c r="A8690" s="68" t="s">
        <v>8618</v>
      </c>
      <c r="B8690" s="68" t="s">
        <v>28214</v>
      </c>
      <c r="C8690" s="68" t="s">
        <v>13</v>
      </c>
      <c r="D8690" t="str">
        <f t="shared" si="135"/>
        <v>m2</v>
      </c>
    </row>
    <row r="8691" spans="1:4">
      <c r="A8691" s="68" t="s">
        <v>8619</v>
      </c>
      <c r="B8691" s="68" t="s">
        <v>28215</v>
      </c>
      <c r="C8691" s="68" t="s">
        <v>13</v>
      </c>
      <c r="D8691" t="str">
        <f t="shared" si="135"/>
        <v>m2</v>
      </c>
    </row>
    <row r="8692" spans="1:4">
      <c r="A8692" s="68" t="s">
        <v>8620</v>
      </c>
      <c r="B8692" s="68" t="s">
        <v>28215</v>
      </c>
      <c r="C8692" s="68" t="s">
        <v>13</v>
      </c>
      <c r="D8692" t="str">
        <f t="shared" si="135"/>
        <v>m2</v>
      </c>
    </row>
    <row r="8693" spans="1:4">
      <c r="A8693" s="68" t="s">
        <v>8621</v>
      </c>
      <c r="B8693" s="68" t="s">
        <v>28216</v>
      </c>
      <c r="C8693" s="68" t="s">
        <v>13</v>
      </c>
      <c r="D8693" t="str">
        <f t="shared" si="135"/>
        <v>m2</v>
      </c>
    </row>
    <row r="8694" spans="1:4">
      <c r="A8694" s="68" t="s">
        <v>8622</v>
      </c>
      <c r="B8694" s="68" t="s">
        <v>28216</v>
      </c>
      <c r="C8694" s="68" t="s">
        <v>13</v>
      </c>
      <c r="D8694" t="str">
        <f t="shared" si="135"/>
        <v>m2</v>
      </c>
    </row>
    <row r="8695" spans="1:4">
      <c r="A8695" s="68" t="s">
        <v>8623</v>
      </c>
      <c r="B8695" s="68" t="s">
        <v>28217</v>
      </c>
      <c r="C8695" s="68" t="s">
        <v>13</v>
      </c>
      <c r="D8695" t="str">
        <f t="shared" si="135"/>
        <v>m2</v>
      </c>
    </row>
    <row r="8696" spans="1:4">
      <c r="A8696" s="68" t="s">
        <v>8624</v>
      </c>
      <c r="B8696" s="68" t="s">
        <v>28217</v>
      </c>
      <c r="C8696" s="68" t="s">
        <v>13</v>
      </c>
      <c r="D8696" t="str">
        <f t="shared" si="135"/>
        <v>m2</v>
      </c>
    </row>
    <row r="8697" spans="1:4">
      <c r="A8697" s="68" t="s">
        <v>8625</v>
      </c>
      <c r="B8697" s="68" t="s">
        <v>28218</v>
      </c>
      <c r="C8697" s="68" t="s">
        <v>13</v>
      </c>
      <c r="D8697" t="str">
        <f t="shared" si="135"/>
        <v>m2</v>
      </c>
    </row>
    <row r="8698" spans="1:4">
      <c r="A8698" s="68" t="s">
        <v>8626</v>
      </c>
      <c r="B8698" s="68" t="s">
        <v>28218</v>
      </c>
      <c r="C8698" s="68" t="s">
        <v>13</v>
      </c>
      <c r="D8698" t="str">
        <f t="shared" si="135"/>
        <v>m2</v>
      </c>
    </row>
    <row r="8699" spans="1:4">
      <c r="A8699" s="68" t="s">
        <v>8627</v>
      </c>
      <c r="B8699" s="68" t="s">
        <v>28219</v>
      </c>
      <c r="C8699" s="68" t="s">
        <v>13</v>
      </c>
      <c r="D8699" t="str">
        <f t="shared" si="135"/>
        <v>m2</v>
      </c>
    </row>
    <row r="8700" spans="1:4">
      <c r="A8700" s="68" t="s">
        <v>8628</v>
      </c>
      <c r="B8700" s="68" t="s">
        <v>28219</v>
      </c>
      <c r="C8700" s="68" t="s">
        <v>13</v>
      </c>
      <c r="D8700" t="str">
        <f t="shared" si="135"/>
        <v>m2</v>
      </c>
    </row>
    <row r="8701" spans="1:4">
      <c r="A8701" s="68" t="s">
        <v>8629</v>
      </c>
      <c r="B8701" s="68" t="s">
        <v>28220</v>
      </c>
      <c r="C8701" s="68" t="s">
        <v>13</v>
      </c>
      <c r="D8701" t="str">
        <f t="shared" si="135"/>
        <v>m2</v>
      </c>
    </row>
    <row r="8702" spans="1:4">
      <c r="A8702" s="68" t="s">
        <v>8630</v>
      </c>
      <c r="B8702" s="68" t="s">
        <v>28220</v>
      </c>
      <c r="C8702" s="68" t="s">
        <v>13</v>
      </c>
      <c r="D8702" t="str">
        <f t="shared" si="135"/>
        <v>m2</v>
      </c>
    </row>
    <row r="8703" spans="1:4">
      <c r="A8703" s="68" t="s">
        <v>8631</v>
      </c>
      <c r="B8703" s="68" t="s">
        <v>28221</v>
      </c>
      <c r="C8703" s="68" t="s">
        <v>13</v>
      </c>
      <c r="D8703" t="str">
        <f t="shared" si="135"/>
        <v>m2</v>
      </c>
    </row>
    <row r="8704" spans="1:4">
      <c r="A8704" s="68" t="s">
        <v>8632</v>
      </c>
      <c r="B8704" s="68" t="s">
        <v>28221</v>
      </c>
      <c r="C8704" s="68" t="s">
        <v>13</v>
      </c>
      <c r="D8704" t="str">
        <f t="shared" si="135"/>
        <v>m2</v>
      </c>
    </row>
    <row r="8705" spans="1:4">
      <c r="A8705" s="68" t="s">
        <v>8633</v>
      </c>
      <c r="B8705" s="68" t="s">
        <v>28222</v>
      </c>
      <c r="C8705" s="68" t="s">
        <v>13</v>
      </c>
      <c r="D8705" t="str">
        <f t="shared" si="135"/>
        <v>m2</v>
      </c>
    </row>
    <row r="8706" spans="1:4">
      <c r="A8706" s="68" t="s">
        <v>8634</v>
      </c>
      <c r="B8706" s="68" t="s">
        <v>28222</v>
      </c>
      <c r="C8706" s="68" t="s">
        <v>13</v>
      </c>
      <c r="D8706" t="str">
        <f t="shared" si="135"/>
        <v>m2</v>
      </c>
    </row>
    <row r="8707" spans="1:4">
      <c r="A8707" s="68" t="s">
        <v>8635</v>
      </c>
      <c r="B8707" s="68" t="s">
        <v>24189</v>
      </c>
      <c r="C8707" s="68" t="s">
        <v>13</v>
      </c>
      <c r="D8707" t="str">
        <f t="shared" si="135"/>
        <v>m2</v>
      </c>
    </row>
    <row r="8708" spans="1:4">
      <c r="A8708" s="68" t="s">
        <v>196</v>
      </c>
      <c r="B8708" s="68" t="s">
        <v>24189</v>
      </c>
      <c r="C8708" s="68" t="s">
        <v>13</v>
      </c>
      <c r="D8708" t="str">
        <f t="shared" si="135"/>
        <v>m2</v>
      </c>
    </row>
    <row r="8709" spans="1:4">
      <c r="A8709" s="68" t="s">
        <v>8636</v>
      </c>
      <c r="B8709" s="68" t="s">
        <v>28223</v>
      </c>
      <c r="C8709" s="68" t="s">
        <v>16</v>
      </c>
      <c r="D8709" t="str">
        <f t="shared" si="135"/>
        <v>m3</v>
      </c>
    </row>
    <row r="8710" spans="1:4" s="549" customFormat="1">
      <c r="A8710" s="68" t="s">
        <v>8637</v>
      </c>
      <c r="B8710" s="68" t="s">
        <v>28223</v>
      </c>
      <c r="C8710" s="68" t="s">
        <v>16</v>
      </c>
      <c r="D8710" t="str">
        <f t="shared" si="135"/>
        <v>m3</v>
      </c>
    </row>
    <row r="8711" spans="1:4">
      <c r="A8711" s="68" t="s">
        <v>8638</v>
      </c>
      <c r="B8711" s="68" t="s">
        <v>28224</v>
      </c>
      <c r="C8711" s="68" t="s">
        <v>16</v>
      </c>
      <c r="D8711" t="str">
        <f t="shared" ref="D8711:D8774" si="136">LOWER(C8711)</f>
        <v>m3</v>
      </c>
    </row>
    <row r="8712" spans="1:4">
      <c r="A8712" s="68" t="s">
        <v>8639</v>
      </c>
      <c r="B8712" s="68" t="s">
        <v>28224</v>
      </c>
      <c r="C8712" s="68" t="s">
        <v>16</v>
      </c>
      <c r="D8712" t="str">
        <f t="shared" si="136"/>
        <v>m3</v>
      </c>
    </row>
    <row r="8713" spans="1:4">
      <c r="A8713" s="68" t="s">
        <v>8640</v>
      </c>
      <c r="B8713" s="68" t="s">
        <v>28225</v>
      </c>
      <c r="C8713" s="68" t="s">
        <v>16</v>
      </c>
      <c r="D8713" t="str">
        <f t="shared" si="136"/>
        <v>m3</v>
      </c>
    </row>
    <row r="8714" spans="1:4">
      <c r="A8714" s="68" t="s">
        <v>8641</v>
      </c>
      <c r="B8714" s="68" t="s">
        <v>28225</v>
      </c>
      <c r="C8714" s="68" t="s">
        <v>16</v>
      </c>
      <c r="D8714" t="str">
        <f t="shared" si="136"/>
        <v>m3</v>
      </c>
    </row>
    <row r="8715" spans="1:4">
      <c r="A8715" s="68" t="s">
        <v>8642</v>
      </c>
      <c r="B8715" s="68" t="s">
        <v>28226</v>
      </c>
      <c r="C8715" s="68" t="s">
        <v>163</v>
      </c>
      <c r="D8715" t="str">
        <f t="shared" si="136"/>
        <v>t</v>
      </c>
    </row>
    <row r="8716" spans="1:4">
      <c r="A8716" s="68" t="s">
        <v>8643</v>
      </c>
      <c r="B8716" s="68" t="s">
        <v>28226</v>
      </c>
      <c r="C8716" s="68" t="s">
        <v>163</v>
      </c>
      <c r="D8716" t="str">
        <f t="shared" si="136"/>
        <v>t</v>
      </c>
    </row>
    <row r="8717" spans="1:4">
      <c r="A8717" s="68" t="s">
        <v>8644</v>
      </c>
      <c r="B8717" s="68" t="s">
        <v>28227</v>
      </c>
      <c r="C8717" s="68" t="s">
        <v>13</v>
      </c>
      <c r="D8717" t="str">
        <f t="shared" si="136"/>
        <v>m2</v>
      </c>
    </row>
    <row r="8718" spans="1:4">
      <c r="A8718" s="68" t="s">
        <v>8645</v>
      </c>
      <c r="B8718" s="68" t="s">
        <v>28227</v>
      </c>
      <c r="C8718" s="68" t="s">
        <v>13</v>
      </c>
      <c r="D8718" t="str">
        <f t="shared" si="136"/>
        <v>m2</v>
      </c>
    </row>
    <row r="8719" spans="1:4">
      <c r="A8719" s="68" t="s">
        <v>8646</v>
      </c>
      <c r="B8719" s="68" t="s">
        <v>28228</v>
      </c>
      <c r="C8719" s="68" t="s">
        <v>13</v>
      </c>
      <c r="D8719" t="str">
        <f t="shared" si="136"/>
        <v>m2</v>
      </c>
    </row>
    <row r="8720" spans="1:4">
      <c r="A8720" s="570" t="s">
        <v>8647</v>
      </c>
      <c r="B8720" s="68" t="s">
        <v>28228</v>
      </c>
      <c r="C8720" s="68" t="s">
        <v>13</v>
      </c>
      <c r="D8720" t="str">
        <f t="shared" si="136"/>
        <v>m2</v>
      </c>
    </row>
    <row r="8721" spans="1:4">
      <c r="A8721" s="68" t="s">
        <v>8648</v>
      </c>
      <c r="B8721" s="68" t="s">
        <v>24190</v>
      </c>
      <c r="C8721" s="68" t="s">
        <v>13</v>
      </c>
      <c r="D8721" t="str">
        <f t="shared" si="136"/>
        <v>m2</v>
      </c>
    </row>
    <row r="8722" spans="1:4">
      <c r="A8722" s="68" t="s">
        <v>94</v>
      </c>
      <c r="B8722" s="68" t="s">
        <v>24190</v>
      </c>
      <c r="C8722" s="68" t="s">
        <v>13</v>
      </c>
      <c r="D8722" t="str">
        <f t="shared" si="136"/>
        <v>m2</v>
      </c>
    </row>
    <row r="8723" spans="1:4">
      <c r="A8723" s="68" t="s">
        <v>8649</v>
      </c>
      <c r="B8723" s="68" t="s">
        <v>28229</v>
      </c>
      <c r="C8723" s="68" t="s">
        <v>13</v>
      </c>
      <c r="D8723" t="str">
        <f t="shared" si="136"/>
        <v>m2</v>
      </c>
    </row>
    <row r="8724" spans="1:4">
      <c r="A8724" s="68" t="s">
        <v>197</v>
      </c>
      <c r="B8724" s="68" t="s">
        <v>28229</v>
      </c>
      <c r="C8724" s="68" t="s">
        <v>13</v>
      </c>
      <c r="D8724" t="str">
        <f t="shared" si="136"/>
        <v>m2</v>
      </c>
    </row>
    <row r="8725" spans="1:4">
      <c r="A8725" s="68" t="s">
        <v>8650</v>
      </c>
      <c r="B8725" s="68" t="s">
        <v>28230</v>
      </c>
      <c r="C8725" s="68" t="s">
        <v>14</v>
      </c>
      <c r="D8725" t="str">
        <f t="shared" si="136"/>
        <v>m</v>
      </c>
    </row>
    <row r="8726" spans="1:4">
      <c r="A8726" s="68" t="s">
        <v>8651</v>
      </c>
      <c r="B8726" s="68" t="s">
        <v>28230</v>
      </c>
      <c r="C8726" s="68" t="s">
        <v>14</v>
      </c>
      <c r="D8726" t="str">
        <f t="shared" si="136"/>
        <v>m</v>
      </c>
    </row>
    <row r="8727" spans="1:4">
      <c r="A8727" s="68" t="s">
        <v>8652</v>
      </c>
      <c r="B8727" s="68" t="s">
        <v>28231</v>
      </c>
      <c r="C8727" s="68" t="s">
        <v>14</v>
      </c>
      <c r="D8727" t="str">
        <f t="shared" si="136"/>
        <v>m</v>
      </c>
    </row>
    <row r="8728" spans="1:4">
      <c r="A8728" s="68" t="s">
        <v>8653</v>
      </c>
      <c r="B8728" s="68" t="s">
        <v>28231</v>
      </c>
      <c r="C8728" s="68" t="s">
        <v>14</v>
      </c>
      <c r="D8728" t="str">
        <f t="shared" si="136"/>
        <v>m</v>
      </c>
    </row>
    <row r="8729" spans="1:4">
      <c r="A8729" s="570" t="s">
        <v>8654</v>
      </c>
      <c r="B8729" s="68" t="s">
        <v>28232</v>
      </c>
      <c r="C8729" s="68" t="s">
        <v>14</v>
      </c>
      <c r="D8729" t="str">
        <f t="shared" si="136"/>
        <v>m</v>
      </c>
    </row>
    <row r="8730" spans="1:4">
      <c r="A8730" s="68" t="s">
        <v>8655</v>
      </c>
      <c r="B8730" s="68" t="s">
        <v>28232</v>
      </c>
      <c r="C8730" s="68" t="s">
        <v>14</v>
      </c>
      <c r="D8730" t="str">
        <f t="shared" si="136"/>
        <v>m</v>
      </c>
    </row>
    <row r="8731" spans="1:4">
      <c r="A8731" s="68" t="s">
        <v>8656</v>
      </c>
      <c r="B8731" s="68" t="s">
        <v>28233</v>
      </c>
      <c r="C8731" s="68" t="s">
        <v>14</v>
      </c>
      <c r="D8731" t="str">
        <f t="shared" si="136"/>
        <v>m</v>
      </c>
    </row>
    <row r="8732" spans="1:4">
      <c r="A8732" s="68" t="s">
        <v>8657</v>
      </c>
      <c r="B8732" s="68" t="s">
        <v>28233</v>
      </c>
      <c r="C8732" s="68" t="s">
        <v>14</v>
      </c>
      <c r="D8732" t="str">
        <f t="shared" si="136"/>
        <v>m</v>
      </c>
    </row>
    <row r="8733" spans="1:4">
      <c r="A8733" s="68" t="s">
        <v>8658</v>
      </c>
      <c r="B8733" s="68" t="s">
        <v>28234</v>
      </c>
      <c r="C8733" s="68" t="s">
        <v>14</v>
      </c>
      <c r="D8733" t="str">
        <f t="shared" si="136"/>
        <v>m</v>
      </c>
    </row>
    <row r="8734" spans="1:4">
      <c r="A8734" s="68" t="s">
        <v>8659</v>
      </c>
      <c r="B8734" s="68" t="s">
        <v>28234</v>
      </c>
      <c r="C8734" s="68" t="s">
        <v>14</v>
      </c>
      <c r="D8734" t="str">
        <f t="shared" si="136"/>
        <v>m</v>
      </c>
    </row>
    <row r="8735" spans="1:4">
      <c r="A8735" s="68" t="s">
        <v>8660</v>
      </c>
      <c r="B8735" s="68" t="s">
        <v>28235</v>
      </c>
      <c r="C8735" s="68" t="s">
        <v>14</v>
      </c>
      <c r="D8735" t="str">
        <f t="shared" si="136"/>
        <v>m</v>
      </c>
    </row>
    <row r="8736" spans="1:4">
      <c r="A8736" s="68" t="s">
        <v>198</v>
      </c>
      <c r="B8736" s="68" t="s">
        <v>28235</v>
      </c>
      <c r="C8736" s="68" t="s">
        <v>14</v>
      </c>
      <c r="D8736" t="str">
        <f t="shared" si="136"/>
        <v>m</v>
      </c>
    </row>
    <row r="8737" spans="1:4">
      <c r="A8737" s="68" t="s">
        <v>8661</v>
      </c>
      <c r="B8737" s="68" t="s">
        <v>28236</v>
      </c>
      <c r="C8737" s="68" t="s">
        <v>14</v>
      </c>
      <c r="D8737" t="str">
        <f t="shared" si="136"/>
        <v>m</v>
      </c>
    </row>
    <row r="8738" spans="1:4">
      <c r="A8738" s="68" t="s">
        <v>95</v>
      </c>
      <c r="B8738" s="68" t="s">
        <v>28236</v>
      </c>
      <c r="C8738" s="68" t="s">
        <v>14</v>
      </c>
      <c r="D8738" t="str">
        <f t="shared" si="136"/>
        <v>m</v>
      </c>
    </row>
    <row r="8739" spans="1:4">
      <c r="A8739" s="68" t="s">
        <v>8662</v>
      </c>
      <c r="B8739" s="68" t="s">
        <v>28237</v>
      </c>
      <c r="C8739" s="68" t="s">
        <v>14</v>
      </c>
      <c r="D8739" t="str">
        <f t="shared" si="136"/>
        <v>m</v>
      </c>
    </row>
    <row r="8740" spans="1:4">
      <c r="A8740" s="68" t="s">
        <v>8663</v>
      </c>
      <c r="B8740" s="68" t="s">
        <v>28237</v>
      </c>
      <c r="C8740" s="68" t="s">
        <v>14</v>
      </c>
      <c r="D8740" t="str">
        <f t="shared" si="136"/>
        <v>m</v>
      </c>
    </row>
    <row r="8741" spans="1:4">
      <c r="A8741" s="68" t="s">
        <v>8664</v>
      </c>
      <c r="B8741" s="68" t="s">
        <v>28238</v>
      </c>
      <c r="C8741" s="68" t="s">
        <v>14</v>
      </c>
      <c r="D8741" t="str">
        <f t="shared" si="136"/>
        <v>m</v>
      </c>
    </row>
    <row r="8742" spans="1:4">
      <c r="A8742" s="68" t="s">
        <v>8665</v>
      </c>
      <c r="B8742" s="68" t="s">
        <v>28238</v>
      </c>
      <c r="C8742" s="68" t="s">
        <v>14</v>
      </c>
      <c r="D8742" t="str">
        <f t="shared" si="136"/>
        <v>m</v>
      </c>
    </row>
    <row r="8743" spans="1:4">
      <c r="A8743" s="68" t="s">
        <v>8666</v>
      </c>
      <c r="B8743" s="68" t="s">
        <v>28239</v>
      </c>
      <c r="C8743" s="68" t="s">
        <v>14</v>
      </c>
      <c r="D8743" t="str">
        <f t="shared" si="136"/>
        <v>m</v>
      </c>
    </row>
    <row r="8744" spans="1:4">
      <c r="A8744" s="68" t="s">
        <v>8667</v>
      </c>
      <c r="B8744" s="68" t="s">
        <v>28239</v>
      </c>
      <c r="C8744" s="68" t="s">
        <v>14</v>
      </c>
      <c r="D8744" t="str">
        <f t="shared" si="136"/>
        <v>m</v>
      </c>
    </row>
    <row r="8745" spans="1:4">
      <c r="A8745" s="68" t="s">
        <v>8668</v>
      </c>
      <c r="B8745" s="68" t="s">
        <v>28240</v>
      </c>
      <c r="C8745" s="68" t="s">
        <v>14</v>
      </c>
      <c r="D8745" t="str">
        <f t="shared" si="136"/>
        <v>m</v>
      </c>
    </row>
    <row r="8746" spans="1:4">
      <c r="A8746" s="68" t="s">
        <v>8669</v>
      </c>
      <c r="B8746" s="68" t="s">
        <v>28240</v>
      </c>
      <c r="C8746" s="68" t="s">
        <v>14</v>
      </c>
      <c r="D8746" t="str">
        <f t="shared" si="136"/>
        <v>m</v>
      </c>
    </row>
    <row r="8747" spans="1:4">
      <c r="A8747" s="68" t="s">
        <v>8670</v>
      </c>
      <c r="B8747" s="68" t="s">
        <v>28241</v>
      </c>
      <c r="C8747" s="68" t="s">
        <v>14</v>
      </c>
      <c r="D8747" t="str">
        <f t="shared" si="136"/>
        <v>m</v>
      </c>
    </row>
    <row r="8748" spans="1:4">
      <c r="A8748" s="68" t="s">
        <v>8671</v>
      </c>
      <c r="B8748" s="68" t="s">
        <v>28241</v>
      </c>
      <c r="C8748" s="68" t="s">
        <v>14</v>
      </c>
      <c r="D8748" t="str">
        <f t="shared" si="136"/>
        <v>m</v>
      </c>
    </row>
    <row r="8749" spans="1:4">
      <c r="A8749" s="68" t="s">
        <v>8672</v>
      </c>
      <c r="B8749" s="68" t="s">
        <v>28242</v>
      </c>
      <c r="C8749" s="68" t="s">
        <v>14</v>
      </c>
      <c r="D8749" t="str">
        <f t="shared" si="136"/>
        <v>m</v>
      </c>
    </row>
    <row r="8750" spans="1:4">
      <c r="A8750" s="68" t="s">
        <v>8673</v>
      </c>
      <c r="B8750" s="68" t="s">
        <v>28242</v>
      </c>
      <c r="C8750" s="68" t="s">
        <v>14</v>
      </c>
      <c r="D8750" t="str">
        <f t="shared" si="136"/>
        <v>m</v>
      </c>
    </row>
    <row r="8751" spans="1:4">
      <c r="A8751" s="68" t="s">
        <v>8674</v>
      </c>
      <c r="B8751" s="68" t="s">
        <v>28243</v>
      </c>
      <c r="C8751" s="68" t="s">
        <v>14</v>
      </c>
      <c r="D8751" t="str">
        <f t="shared" si="136"/>
        <v>m</v>
      </c>
    </row>
    <row r="8752" spans="1:4">
      <c r="A8752" s="68" t="s">
        <v>8675</v>
      </c>
      <c r="B8752" s="68" t="s">
        <v>28243</v>
      </c>
      <c r="C8752" s="68" t="s">
        <v>14</v>
      </c>
      <c r="D8752" t="str">
        <f t="shared" si="136"/>
        <v>m</v>
      </c>
    </row>
    <row r="8753" spans="1:4">
      <c r="A8753" s="68" t="s">
        <v>8676</v>
      </c>
      <c r="B8753" s="68" t="s">
        <v>28244</v>
      </c>
      <c r="C8753" s="68" t="s">
        <v>14</v>
      </c>
      <c r="D8753" t="str">
        <f t="shared" si="136"/>
        <v>m</v>
      </c>
    </row>
    <row r="8754" spans="1:4">
      <c r="A8754" s="68" t="s">
        <v>8677</v>
      </c>
      <c r="B8754" s="68" t="s">
        <v>28244</v>
      </c>
      <c r="C8754" s="68" t="s">
        <v>14</v>
      </c>
      <c r="D8754" t="str">
        <f t="shared" si="136"/>
        <v>m</v>
      </c>
    </row>
    <row r="8755" spans="1:4">
      <c r="A8755" s="68" t="s">
        <v>8678</v>
      </c>
      <c r="B8755" s="68" t="s">
        <v>28245</v>
      </c>
      <c r="C8755" s="68" t="s">
        <v>14</v>
      </c>
      <c r="D8755" t="str">
        <f t="shared" si="136"/>
        <v>m</v>
      </c>
    </row>
    <row r="8756" spans="1:4">
      <c r="A8756" s="68" t="s">
        <v>8679</v>
      </c>
      <c r="B8756" s="68" t="s">
        <v>28245</v>
      </c>
      <c r="C8756" s="68" t="s">
        <v>14</v>
      </c>
      <c r="D8756" t="str">
        <f t="shared" si="136"/>
        <v>m</v>
      </c>
    </row>
    <row r="8757" spans="1:4">
      <c r="A8757" s="68" t="s">
        <v>8680</v>
      </c>
      <c r="B8757" s="68" t="s">
        <v>28246</v>
      </c>
      <c r="C8757" s="68" t="s">
        <v>14</v>
      </c>
      <c r="D8757" t="str">
        <f t="shared" si="136"/>
        <v>m</v>
      </c>
    </row>
    <row r="8758" spans="1:4">
      <c r="A8758" s="68" t="s">
        <v>8681</v>
      </c>
      <c r="B8758" s="68" t="s">
        <v>28246</v>
      </c>
      <c r="C8758" s="68" t="s">
        <v>14</v>
      </c>
      <c r="D8758" t="str">
        <f t="shared" si="136"/>
        <v>m</v>
      </c>
    </row>
    <row r="8759" spans="1:4">
      <c r="A8759" s="68" t="s">
        <v>8682</v>
      </c>
      <c r="B8759" s="68" t="s">
        <v>28247</v>
      </c>
      <c r="C8759" s="68" t="s">
        <v>14</v>
      </c>
      <c r="D8759" t="str">
        <f t="shared" si="136"/>
        <v>m</v>
      </c>
    </row>
    <row r="8760" spans="1:4">
      <c r="A8760" s="68" t="s">
        <v>8683</v>
      </c>
      <c r="B8760" s="68" t="s">
        <v>28247</v>
      </c>
      <c r="C8760" s="68" t="s">
        <v>14</v>
      </c>
      <c r="D8760" t="str">
        <f t="shared" si="136"/>
        <v>m</v>
      </c>
    </row>
    <row r="8761" spans="1:4">
      <c r="A8761" s="68" t="s">
        <v>8684</v>
      </c>
      <c r="B8761" s="68" t="s">
        <v>28248</v>
      </c>
      <c r="C8761" s="68" t="s">
        <v>14</v>
      </c>
      <c r="D8761" t="str">
        <f t="shared" si="136"/>
        <v>m</v>
      </c>
    </row>
    <row r="8762" spans="1:4">
      <c r="A8762" s="68" t="s">
        <v>8685</v>
      </c>
      <c r="B8762" s="68" t="s">
        <v>28248</v>
      </c>
      <c r="C8762" s="68" t="s">
        <v>14</v>
      </c>
      <c r="D8762" t="str">
        <f t="shared" si="136"/>
        <v>m</v>
      </c>
    </row>
    <row r="8763" spans="1:4">
      <c r="A8763" s="68" t="s">
        <v>8686</v>
      </c>
      <c r="B8763" s="68" t="s">
        <v>28249</v>
      </c>
      <c r="C8763" s="68" t="s">
        <v>14</v>
      </c>
      <c r="D8763" t="str">
        <f t="shared" si="136"/>
        <v>m</v>
      </c>
    </row>
    <row r="8764" spans="1:4">
      <c r="A8764" s="68" t="s">
        <v>8687</v>
      </c>
      <c r="B8764" s="68" t="s">
        <v>28249</v>
      </c>
      <c r="C8764" s="68" t="s">
        <v>14</v>
      </c>
      <c r="D8764" t="str">
        <f t="shared" si="136"/>
        <v>m</v>
      </c>
    </row>
    <row r="8765" spans="1:4">
      <c r="A8765" s="68" t="s">
        <v>8688</v>
      </c>
      <c r="B8765" s="68" t="s">
        <v>28250</v>
      </c>
      <c r="C8765" s="68" t="s">
        <v>14</v>
      </c>
      <c r="D8765" t="str">
        <f t="shared" si="136"/>
        <v>m</v>
      </c>
    </row>
    <row r="8766" spans="1:4">
      <c r="A8766" s="68" t="s">
        <v>8689</v>
      </c>
      <c r="B8766" s="68" t="s">
        <v>28250</v>
      </c>
      <c r="C8766" s="68" t="s">
        <v>14</v>
      </c>
      <c r="D8766" t="str">
        <f t="shared" si="136"/>
        <v>m</v>
      </c>
    </row>
    <row r="8767" spans="1:4">
      <c r="A8767" s="68" t="s">
        <v>8690</v>
      </c>
      <c r="B8767" s="68" t="s">
        <v>28251</v>
      </c>
      <c r="C8767" s="68" t="s">
        <v>14</v>
      </c>
      <c r="D8767" t="str">
        <f t="shared" si="136"/>
        <v>m</v>
      </c>
    </row>
    <row r="8768" spans="1:4">
      <c r="A8768" s="68" t="s">
        <v>8691</v>
      </c>
      <c r="B8768" s="68" t="s">
        <v>28251</v>
      </c>
      <c r="C8768" s="68" t="s">
        <v>14</v>
      </c>
      <c r="D8768" t="str">
        <f t="shared" si="136"/>
        <v>m</v>
      </c>
    </row>
    <row r="8769" spans="1:4">
      <c r="A8769" s="68" t="s">
        <v>8692</v>
      </c>
      <c r="B8769" s="68" t="s">
        <v>28252</v>
      </c>
      <c r="C8769" s="68" t="s">
        <v>14</v>
      </c>
      <c r="D8769" t="str">
        <f t="shared" si="136"/>
        <v>m</v>
      </c>
    </row>
    <row r="8770" spans="1:4">
      <c r="A8770" s="68" t="s">
        <v>8693</v>
      </c>
      <c r="B8770" s="68" t="s">
        <v>28252</v>
      </c>
      <c r="C8770" s="68" t="s">
        <v>14</v>
      </c>
      <c r="D8770" t="str">
        <f t="shared" si="136"/>
        <v>m</v>
      </c>
    </row>
    <row r="8771" spans="1:4">
      <c r="A8771" s="68" t="s">
        <v>8694</v>
      </c>
      <c r="B8771" s="68" t="s">
        <v>28253</v>
      </c>
      <c r="C8771" s="68" t="s">
        <v>14</v>
      </c>
      <c r="D8771" t="str">
        <f t="shared" si="136"/>
        <v>m</v>
      </c>
    </row>
    <row r="8772" spans="1:4">
      <c r="A8772" s="68" t="s">
        <v>8695</v>
      </c>
      <c r="B8772" s="68" t="s">
        <v>28253</v>
      </c>
      <c r="C8772" s="68" t="s">
        <v>14</v>
      </c>
      <c r="D8772" t="str">
        <f t="shared" si="136"/>
        <v>m</v>
      </c>
    </row>
    <row r="8773" spans="1:4">
      <c r="A8773" s="68" t="s">
        <v>8696</v>
      </c>
      <c r="B8773" s="68" t="s">
        <v>28254</v>
      </c>
      <c r="C8773" s="68" t="s">
        <v>14</v>
      </c>
      <c r="D8773" t="str">
        <f t="shared" si="136"/>
        <v>m</v>
      </c>
    </row>
    <row r="8774" spans="1:4">
      <c r="A8774" s="68" t="s">
        <v>8697</v>
      </c>
      <c r="B8774" s="68" t="s">
        <v>28254</v>
      </c>
      <c r="C8774" s="68" t="s">
        <v>14</v>
      </c>
      <c r="D8774" t="str">
        <f t="shared" si="136"/>
        <v>m</v>
      </c>
    </row>
    <row r="8775" spans="1:4">
      <c r="A8775" s="68" t="s">
        <v>8698</v>
      </c>
      <c r="B8775" s="68" t="s">
        <v>28255</v>
      </c>
      <c r="C8775" s="68" t="s">
        <v>14</v>
      </c>
      <c r="D8775" t="str">
        <f t="shared" ref="D8775:D8838" si="137">LOWER(C8775)</f>
        <v>m</v>
      </c>
    </row>
    <row r="8776" spans="1:4">
      <c r="A8776" s="68" t="s">
        <v>8699</v>
      </c>
      <c r="B8776" s="68" t="s">
        <v>28255</v>
      </c>
      <c r="C8776" s="68" t="s">
        <v>14</v>
      </c>
      <c r="D8776" t="str">
        <f t="shared" si="137"/>
        <v>m</v>
      </c>
    </row>
    <row r="8777" spans="1:4">
      <c r="A8777" s="68" t="s">
        <v>8700</v>
      </c>
      <c r="B8777" s="68" t="s">
        <v>28256</v>
      </c>
      <c r="C8777" s="68" t="s">
        <v>14</v>
      </c>
      <c r="D8777" t="str">
        <f t="shared" si="137"/>
        <v>m</v>
      </c>
    </row>
    <row r="8778" spans="1:4">
      <c r="A8778" s="68" t="s">
        <v>8701</v>
      </c>
      <c r="B8778" s="68" t="s">
        <v>28256</v>
      </c>
      <c r="C8778" s="68" t="s">
        <v>14</v>
      </c>
      <c r="D8778" t="str">
        <f t="shared" si="137"/>
        <v>m</v>
      </c>
    </row>
    <row r="8779" spans="1:4">
      <c r="A8779" s="68" t="s">
        <v>8702</v>
      </c>
      <c r="B8779" s="68" t="s">
        <v>28257</v>
      </c>
      <c r="C8779" s="68" t="s">
        <v>14</v>
      </c>
      <c r="D8779" t="str">
        <f t="shared" si="137"/>
        <v>m</v>
      </c>
    </row>
    <row r="8780" spans="1:4">
      <c r="A8780" s="68" t="s">
        <v>8703</v>
      </c>
      <c r="B8780" s="68" t="s">
        <v>28257</v>
      </c>
      <c r="C8780" s="68" t="s">
        <v>14</v>
      </c>
      <c r="D8780" t="str">
        <f t="shared" si="137"/>
        <v>m</v>
      </c>
    </row>
    <row r="8781" spans="1:4">
      <c r="A8781" s="68" t="s">
        <v>8704</v>
      </c>
      <c r="B8781" s="68" t="s">
        <v>28258</v>
      </c>
      <c r="C8781" s="68" t="s">
        <v>14</v>
      </c>
      <c r="D8781" t="str">
        <f t="shared" si="137"/>
        <v>m</v>
      </c>
    </row>
    <row r="8782" spans="1:4">
      <c r="A8782" s="68" t="s">
        <v>8705</v>
      </c>
      <c r="B8782" s="68" t="s">
        <v>28258</v>
      </c>
      <c r="C8782" s="68" t="s">
        <v>14</v>
      </c>
      <c r="D8782" t="str">
        <f t="shared" si="137"/>
        <v>m</v>
      </c>
    </row>
    <row r="8783" spans="1:4">
      <c r="A8783" s="68" t="s">
        <v>8706</v>
      </c>
      <c r="B8783" s="68" t="s">
        <v>28259</v>
      </c>
      <c r="C8783" s="68" t="s">
        <v>14</v>
      </c>
      <c r="D8783" t="str">
        <f t="shared" si="137"/>
        <v>m</v>
      </c>
    </row>
    <row r="8784" spans="1:4">
      <c r="A8784" s="68" t="s">
        <v>8707</v>
      </c>
      <c r="B8784" s="68" t="s">
        <v>28259</v>
      </c>
      <c r="C8784" s="68" t="s">
        <v>14</v>
      </c>
      <c r="D8784" t="str">
        <f t="shared" si="137"/>
        <v>m</v>
      </c>
    </row>
    <row r="8785" spans="1:4">
      <c r="A8785" s="68" t="s">
        <v>8708</v>
      </c>
      <c r="B8785" s="68" t="s">
        <v>28260</v>
      </c>
      <c r="C8785" s="68" t="s">
        <v>14</v>
      </c>
      <c r="D8785" t="str">
        <f t="shared" si="137"/>
        <v>m</v>
      </c>
    </row>
    <row r="8786" spans="1:4">
      <c r="A8786" s="68" t="s">
        <v>8709</v>
      </c>
      <c r="B8786" s="68" t="s">
        <v>28260</v>
      </c>
      <c r="C8786" s="68" t="s">
        <v>14</v>
      </c>
      <c r="D8786" t="str">
        <f t="shared" si="137"/>
        <v>m</v>
      </c>
    </row>
    <row r="8787" spans="1:4">
      <c r="A8787" s="68" t="s">
        <v>8710</v>
      </c>
      <c r="B8787" s="68" t="s">
        <v>28261</v>
      </c>
      <c r="C8787" s="68" t="s">
        <v>14</v>
      </c>
      <c r="D8787" t="str">
        <f t="shared" si="137"/>
        <v>m</v>
      </c>
    </row>
    <row r="8788" spans="1:4">
      <c r="A8788" s="68" t="s">
        <v>8711</v>
      </c>
      <c r="B8788" s="68" t="s">
        <v>28261</v>
      </c>
      <c r="C8788" s="68" t="s">
        <v>14</v>
      </c>
      <c r="D8788" t="str">
        <f t="shared" si="137"/>
        <v>m</v>
      </c>
    </row>
    <row r="8789" spans="1:4">
      <c r="A8789" s="68" t="s">
        <v>8712</v>
      </c>
      <c r="B8789" s="68" t="s">
        <v>28262</v>
      </c>
      <c r="C8789" s="68" t="s">
        <v>14</v>
      </c>
      <c r="D8789" t="str">
        <f t="shared" si="137"/>
        <v>m</v>
      </c>
    </row>
    <row r="8790" spans="1:4">
      <c r="A8790" s="68" t="s">
        <v>8713</v>
      </c>
      <c r="B8790" s="68" t="s">
        <v>28262</v>
      </c>
      <c r="C8790" s="68" t="s">
        <v>14</v>
      </c>
      <c r="D8790" t="str">
        <f t="shared" si="137"/>
        <v>m</v>
      </c>
    </row>
    <row r="8791" spans="1:4">
      <c r="A8791" s="68" t="s">
        <v>8714</v>
      </c>
      <c r="B8791" s="68" t="s">
        <v>28263</v>
      </c>
      <c r="C8791" s="68" t="s">
        <v>14</v>
      </c>
      <c r="D8791" t="str">
        <f t="shared" si="137"/>
        <v>m</v>
      </c>
    </row>
    <row r="8792" spans="1:4">
      <c r="A8792" s="68" t="s">
        <v>8715</v>
      </c>
      <c r="B8792" s="68" t="s">
        <v>28263</v>
      </c>
      <c r="C8792" s="68" t="s">
        <v>14</v>
      </c>
      <c r="D8792" t="str">
        <f t="shared" si="137"/>
        <v>m</v>
      </c>
    </row>
    <row r="8793" spans="1:4">
      <c r="A8793" s="68" t="s">
        <v>8716</v>
      </c>
      <c r="B8793" s="68" t="s">
        <v>28264</v>
      </c>
      <c r="C8793" s="68" t="s">
        <v>14</v>
      </c>
      <c r="D8793" t="str">
        <f t="shared" si="137"/>
        <v>m</v>
      </c>
    </row>
    <row r="8794" spans="1:4">
      <c r="A8794" s="68" t="s">
        <v>8717</v>
      </c>
      <c r="B8794" s="68" t="s">
        <v>28264</v>
      </c>
      <c r="C8794" s="68" t="s">
        <v>14</v>
      </c>
      <c r="D8794" t="str">
        <f t="shared" si="137"/>
        <v>m</v>
      </c>
    </row>
    <row r="8795" spans="1:4">
      <c r="A8795" s="68" t="s">
        <v>8718</v>
      </c>
      <c r="B8795" s="68" t="s">
        <v>28265</v>
      </c>
      <c r="C8795" s="68" t="s">
        <v>13</v>
      </c>
      <c r="D8795" t="str">
        <f t="shared" si="137"/>
        <v>m2</v>
      </c>
    </row>
    <row r="8796" spans="1:4">
      <c r="A8796" s="68" t="s">
        <v>8719</v>
      </c>
      <c r="B8796" s="68" t="s">
        <v>28265</v>
      </c>
      <c r="C8796" s="68" t="s">
        <v>13</v>
      </c>
      <c r="D8796" t="str">
        <f t="shared" si="137"/>
        <v>m2</v>
      </c>
    </row>
    <row r="8797" spans="1:4">
      <c r="A8797" s="68" t="s">
        <v>8720</v>
      </c>
      <c r="B8797" s="68" t="s">
        <v>28266</v>
      </c>
      <c r="C8797" s="68" t="s">
        <v>14</v>
      </c>
      <c r="D8797" t="str">
        <f t="shared" si="137"/>
        <v>m</v>
      </c>
    </row>
    <row r="8798" spans="1:4">
      <c r="A8798" s="68" t="s">
        <v>8721</v>
      </c>
      <c r="B8798" s="68" t="s">
        <v>28266</v>
      </c>
      <c r="C8798" s="68" t="s">
        <v>14</v>
      </c>
      <c r="D8798" t="str">
        <f t="shared" si="137"/>
        <v>m</v>
      </c>
    </row>
    <row r="8799" spans="1:4">
      <c r="A8799" s="68" t="s">
        <v>8722</v>
      </c>
      <c r="B8799" s="68" t="s">
        <v>28267</v>
      </c>
      <c r="C8799" s="68" t="s">
        <v>14</v>
      </c>
      <c r="D8799" t="str">
        <f t="shared" si="137"/>
        <v>m</v>
      </c>
    </row>
    <row r="8800" spans="1:4">
      <c r="A8800" s="68" t="s">
        <v>8723</v>
      </c>
      <c r="B8800" s="68" t="s">
        <v>28267</v>
      </c>
      <c r="C8800" s="68" t="s">
        <v>14</v>
      </c>
      <c r="D8800" t="str">
        <f t="shared" si="137"/>
        <v>m</v>
      </c>
    </row>
    <row r="8801" spans="1:4">
      <c r="A8801" s="68" t="s">
        <v>8724</v>
      </c>
      <c r="B8801" s="68" t="s">
        <v>28268</v>
      </c>
      <c r="C8801" s="68" t="s">
        <v>14</v>
      </c>
      <c r="D8801" t="str">
        <f t="shared" si="137"/>
        <v>m</v>
      </c>
    </row>
    <row r="8802" spans="1:4">
      <c r="A8802" s="68" t="s">
        <v>8725</v>
      </c>
      <c r="B8802" s="68" t="s">
        <v>28268</v>
      </c>
      <c r="C8802" s="68" t="s">
        <v>14</v>
      </c>
      <c r="D8802" t="str">
        <f t="shared" si="137"/>
        <v>m</v>
      </c>
    </row>
    <row r="8803" spans="1:4">
      <c r="A8803" s="68" t="s">
        <v>8726</v>
      </c>
      <c r="B8803" s="68" t="s">
        <v>28269</v>
      </c>
      <c r="C8803" s="68" t="s">
        <v>14</v>
      </c>
      <c r="D8803" t="str">
        <f t="shared" si="137"/>
        <v>m</v>
      </c>
    </row>
    <row r="8804" spans="1:4">
      <c r="A8804" s="68" t="s">
        <v>8727</v>
      </c>
      <c r="B8804" s="68" t="s">
        <v>28269</v>
      </c>
      <c r="C8804" s="68" t="s">
        <v>14</v>
      </c>
      <c r="D8804" t="str">
        <f t="shared" si="137"/>
        <v>m</v>
      </c>
    </row>
    <row r="8805" spans="1:4">
      <c r="A8805" s="68" t="s">
        <v>8728</v>
      </c>
      <c r="B8805" s="68" t="s">
        <v>28270</v>
      </c>
      <c r="C8805" s="68" t="s">
        <v>14</v>
      </c>
      <c r="D8805" t="str">
        <f t="shared" si="137"/>
        <v>m</v>
      </c>
    </row>
    <row r="8806" spans="1:4">
      <c r="A8806" s="68" t="s">
        <v>8729</v>
      </c>
      <c r="B8806" s="68" t="s">
        <v>28270</v>
      </c>
      <c r="C8806" s="68" t="s">
        <v>14</v>
      </c>
      <c r="D8806" t="str">
        <f t="shared" si="137"/>
        <v>m</v>
      </c>
    </row>
    <row r="8807" spans="1:4">
      <c r="A8807" s="68" t="s">
        <v>8730</v>
      </c>
      <c r="B8807" s="68" t="s">
        <v>28271</v>
      </c>
      <c r="C8807" s="68" t="s">
        <v>14</v>
      </c>
      <c r="D8807" t="str">
        <f t="shared" si="137"/>
        <v>m</v>
      </c>
    </row>
    <row r="8808" spans="1:4">
      <c r="A8808" s="68" t="s">
        <v>8731</v>
      </c>
      <c r="B8808" s="68" t="s">
        <v>28271</v>
      </c>
      <c r="C8808" s="68" t="s">
        <v>14</v>
      </c>
      <c r="D8808" t="str">
        <f t="shared" si="137"/>
        <v>m</v>
      </c>
    </row>
    <row r="8809" spans="1:4">
      <c r="A8809" s="68" t="s">
        <v>8732</v>
      </c>
      <c r="B8809" s="68" t="s">
        <v>28272</v>
      </c>
      <c r="C8809" s="68" t="s">
        <v>16</v>
      </c>
      <c r="D8809" t="str">
        <f t="shared" si="137"/>
        <v>m3</v>
      </c>
    </row>
    <row r="8810" spans="1:4">
      <c r="A8810" s="68" t="s">
        <v>96</v>
      </c>
      <c r="B8810" s="68" t="s">
        <v>28272</v>
      </c>
      <c r="C8810" s="68" t="s">
        <v>16</v>
      </c>
      <c r="D8810" t="str">
        <f t="shared" si="137"/>
        <v>m3</v>
      </c>
    </row>
    <row r="8811" spans="1:4">
      <c r="A8811" s="68" t="s">
        <v>8733</v>
      </c>
      <c r="B8811" s="68" t="s">
        <v>24187</v>
      </c>
      <c r="C8811" s="68" t="s">
        <v>16</v>
      </c>
      <c r="D8811" t="str">
        <f t="shared" si="137"/>
        <v>m3</v>
      </c>
    </row>
    <row r="8812" spans="1:4">
      <c r="A8812" s="68" t="s">
        <v>8734</v>
      </c>
      <c r="B8812" s="68" t="s">
        <v>24187</v>
      </c>
      <c r="C8812" s="68" t="s">
        <v>16</v>
      </c>
      <c r="D8812" t="str">
        <f t="shared" si="137"/>
        <v>m3</v>
      </c>
    </row>
    <row r="8813" spans="1:4">
      <c r="A8813" s="68" t="s">
        <v>8735</v>
      </c>
      <c r="B8813" s="68" t="s">
        <v>28273</v>
      </c>
      <c r="C8813" s="68" t="s">
        <v>16</v>
      </c>
      <c r="D8813" t="str">
        <f t="shared" si="137"/>
        <v>m3</v>
      </c>
    </row>
    <row r="8814" spans="1:4">
      <c r="A8814" s="68" t="s">
        <v>8736</v>
      </c>
      <c r="B8814" s="68" t="s">
        <v>28273</v>
      </c>
      <c r="C8814" s="68" t="s">
        <v>16</v>
      </c>
      <c r="D8814" t="str">
        <f t="shared" si="137"/>
        <v>m3</v>
      </c>
    </row>
    <row r="8815" spans="1:4">
      <c r="A8815" s="68" t="s">
        <v>8737</v>
      </c>
      <c r="B8815" s="68" t="s">
        <v>28274</v>
      </c>
      <c r="C8815" s="68" t="s">
        <v>16</v>
      </c>
      <c r="D8815" t="str">
        <f t="shared" si="137"/>
        <v>m3</v>
      </c>
    </row>
    <row r="8816" spans="1:4">
      <c r="A8816" s="68" t="s">
        <v>8738</v>
      </c>
      <c r="B8816" s="68" t="s">
        <v>28274</v>
      </c>
      <c r="C8816" s="68" t="s">
        <v>16</v>
      </c>
      <c r="D8816" t="str">
        <f t="shared" si="137"/>
        <v>m3</v>
      </c>
    </row>
    <row r="8817" spans="1:4">
      <c r="A8817" s="68" t="s">
        <v>24135</v>
      </c>
      <c r="B8817" s="68" t="s">
        <v>28275</v>
      </c>
      <c r="C8817" s="68" t="s">
        <v>163</v>
      </c>
      <c r="D8817" t="str">
        <f t="shared" si="137"/>
        <v>t</v>
      </c>
    </row>
    <row r="8818" spans="1:4">
      <c r="A8818" s="68" t="s">
        <v>24136</v>
      </c>
      <c r="B8818" s="68" t="s">
        <v>28275</v>
      </c>
      <c r="C8818" s="68" t="s">
        <v>163</v>
      </c>
      <c r="D8818" t="str">
        <f t="shared" si="137"/>
        <v>t</v>
      </c>
    </row>
    <row r="8819" spans="1:4">
      <c r="A8819" s="68" t="s">
        <v>24137</v>
      </c>
      <c r="B8819" s="68" t="s">
        <v>28276</v>
      </c>
      <c r="C8819" s="68" t="s">
        <v>163</v>
      </c>
      <c r="D8819" t="str">
        <f t="shared" si="137"/>
        <v>t</v>
      </c>
    </row>
    <row r="8820" spans="1:4">
      <c r="A8820" s="68" t="s">
        <v>24138</v>
      </c>
      <c r="B8820" s="68" t="s">
        <v>28276</v>
      </c>
      <c r="C8820" s="68" t="s">
        <v>163</v>
      </c>
      <c r="D8820" t="str">
        <f t="shared" si="137"/>
        <v>t</v>
      </c>
    </row>
    <row r="8821" spans="1:4">
      <c r="A8821" s="68" t="s">
        <v>24139</v>
      </c>
      <c r="B8821" s="68" t="s">
        <v>28277</v>
      </c>
      <c r="C8821" s="68" t="s">
        <v>163</v>
      </c>
      <c r="D8821" t="str">
        <f t="shared" si="137"/>
        <v>t</v>
      </c>
    </row>
    <row r="8822" spans="1:4">
      <c r="A8822" s="68" t="s">
        <v>24140</v>
      </c>
      <c r="B8822" s="68" t="s">
        <v>28277</v>
      </c>
      <c r="C8822" s="68" t="s">
        <v>163</v>
      </c>
      <c r="D8822" t="str">
        <f t="shared" si="137"/>
        <v>t</v>
      </c>
    </row>
    <row r="8823" spans="1:4">
      <c r="A8823" s="68" t="s">
        <v>24141</v>
      </c>
      <c r="B8823" s="68" t="s">
        <v>28278</v>
      </c>
      <c r="C8823" s="68" t="s">
        <v>163</v>
      </c>
      <c r="D8823" t="str">
        <f t="shared" si="137"/>
        <v>t</v>
      </c>
    </row>
    <row r="8824" spans="1:4">
      <c r="A8824" s="68" t="s">
        <v>24142</v>
      </c>
      <c r="B8824" s="68" t="s">
        <v>28278</v>
      </c>
      <c r="C8824" s="68" t="s">
        <v>163</v>
      </c>
      <c r="D8824" t="str">
        <f t="shared" si="137"/>
        <v>t</v>
      </c>
    </row>
    <row r="8825" spans="1:4">
      <c r="A8825" s="68" t="s">
        <v>8739</v>
      </c>
      <c r="B8825" s="68" t="s">
        <v>28279</v>
      </c>
      <c r="C8825" s="68" t="s">
        <v>13</v>
      </c>
      <c r="D8825" t="str">
        <f t="shared" si="137"/>
        <v>m2</v>
      </c>
    </row>
    <row r="8826" spans="1:4">
      <c r="A8826" s="68" t="s">
        <v>8740</v>
      </c>
      <c r="B8826" s="68" t="s">
        <v>28279</v>
      </c>
      <c r="C8826" s="68" t="s">
        <v>13</v>
      </c>
      <c r="D8826" t="str">
        <f t="shared" si="137"/>
        <v>m2</v>
      </c>
    </row>
    <row r="8827" spans="1:4">
      <c r="A8827" s="68" t="s">
        <v>8741</v>
      </c>
      <c r="B8827" s="68" t="s">
        <v>28280</v>
      </c>
      <c r="C8827" s="68" t="s">
        <v>14</v>
      </c>
      <c r="D8827" t="str">
        <f t="shared" si="137"/>
        <v>m</v>
      </c>
    </row>
    <row r="8828" spans="1:4">
      <c r="A8828" s="68" t="s">
        <v>8742</v>
      </c>
      <c r="B8828" s="68" t="s">
        <v>28280</v>
      </c>
      <c r="C8828" s="68" t="s">
        <v>14</v>
      </c>
      <c r="D8828" t="str">
        <f t="shared" si="137"/>
        <v>m</v>
      </c>
    </row>
    <row r="8829" spans="1:4">
      <c r="A8829" s="68" t="s">
        <v>8743</v>
      </c>
      <c r="B8829" s="68" t="s">
        <v>28281</v>
      </c>
      <c r="C8829" s="68" t="s">
        <v>14</v>
      </c>
      <c r="D8829" t="str">
        <f t="shared" si="137"/>
        <v>m</v>
      </c>
    </row>
    <row r="8830" spans="1:4">
      <c r="A8830" s="68" t="s">
        <v>8744</v>
      </c>
      <c r="B8830" s="68" t="s">
        <v>28281</v>
      </c>
      <c r="C8830" s="68" t="s">
        <v>14</v>
      </c>
      <c r="D8830" t="str">
        <f t="shared" si="137"/>
        <v>m</v>
      </c>
    </row>
    <row r="8831" spans="1:4">
      <c r="A8831" s="68" t="s">
        <v>8745</v>
      </c>
      <c r="B8831" s="68" t="s">
        <v>28282</v>
      </c>
      <c r="C8831" s="68" t="s">
        <v>14</v>
      </c>
      <c r="D8831" t="str">
        <f t="shared" si="137"/>
        <v>m</v>
      </c>
    </row>
    <row r="8832" spans="1:4">
      <c r="A8832" s="68" t="s">
        <v>8746</v>
      </c>
      <c r="B8832" s="68" t="s">
        <v>28282</v>
      </c>
      <c r="C8832" s="68" t="s">
        <v>14</v>
      </c>
      <c r="D8832" t="str">
        <f t="shared" si="137"/>
        <v>m</v>
      </c>
    </row>
    <row r="8833" spans="1:4">
      <c r="A8833" s="68" t="s">
        <v>8747</v>
      </c>
      <c r="B8833" s="68" t="s">
        <v>28283</v>
      </c>
      <c r="C8833" s="68" t="s">
        <v>14</v>
      </c>
      <c r="D8833" t="str">
        <f t="shared" si="137"/>
        <v>m</v>
      </c>
    </row>
    <row r="8834" spans="1:4">
      <c r="A8834" s="68" t="s">
        <v>8748</v>
      </c>
      <c r="B8834" s="68" t="s">
        <v>28283</v>
      </c>
      <c r="C8834" s="68" t="s">
        <v>14</v>
      </c>
      <c r="D8834" t="str">
        <f t="shared" si="137"/>
        <v>m</v>
      </c>
    </row>
    <row r="8835" spans="1:4">
      <c r="A8835" s="68" t="s">
        <v>8749</v>
      </c>
      <c r="B8835" s="68" t="s">
        <v>28284</v>
      </c>
      <c r="C8835" s="68" t="s">
        <v>14</v>
      </c>
      <c r="D8835" t="str">
        <f t="shared" si="137"/>
        <v>m</v>
      </c>
    </row>
    <row r="8836" spans="1:4">
      <c r="A8836" s="68" t="s">
        <v>8750</v>
      </c>
      <c r="B8836" s="68" t="s">
        <v>28284</v>
      </c>
      <c r="C8836" s="68" t="s">
        <v>14</v>
      </c>
      <c r="D8836" t="str">
        <f t="shared" si="137"/>
        <v>m</v>
      </c>
    </row>
    <row r="8837" spans="1:4">
      <c r="A8837" s="68" t="s">
        <v>8751</v>
      </c>
      <c r="B8837" s="68" t="s">
        <v>28285</v>
      </c>
      <c r="C8837" s="68" t="s">
        <v>14</v>
      </c>
      <c r="D8837" t="str">
        <f t="shared" si="137"/>
        <v>m</v>
      </c>
    </row>
    <row r="8838" spans="1:4">
      <c r="A8838" s="68" t="s">
        <v>8752</v>
      </c>
      <c r="B8838" s="68" t="s">
        <v>28285</v>
      </c>
      <c r="C8838" s="68" t="s">
        <v>14</v>
      </c>
      <c r="D8838" t="str">
        <f t="shared" si="137"/>
        <v>m</v>
      </c>
    </row>
    <row r="8839" spans="1:4">
      <c r="A8839" s="68" t="s">
        <v>8753</v>
      </c>
      <c r="B8839" s="68" t="s">
        <v>28286</v>
      </c>
      <c r="C8839" s="68" t="s">
        <v>13</v>
      </c>
      <c r="D8839" t="str">
        <f t="shared" ref="D8839:D8902" si="138">LOWER(C8839)</f>
        <v>m2</v>
      </c>
    </row>
    <row r="8840" spans="1:4">
      <c r="A8840" s="68" t="s">
        <v>8754</v>
      </c>
      <c r="B8840" s="68" t="s">
        <v>28286</v>
      </c>
      <c r="C8840" s="68" t="s">
        <v>13</v>
      </c>
      <c r="D8840" t="str">
        <f t="shared" si="138"/>
        <v>m2</v>
      </c>
    </row>
    <row r="8841" spans="1:4">
      <c r="A8841" s="68" t="s">
        <v>8755</v>
      </c>
      <c r="B8841" s="68" t="s">
        <v>28287</v>
      </c>
      <c r="C8841" s="68" t="s">
        <v>13</v>
      </c>
      <c r="D8841" t="str">
        <f t="shared" si="138"/>
        <v>m2</v>
      </c>
    </row>
    <row r="8842" spans="1:4">
      <c r="A8842" s="68" t="s">
        <v>8756</v>
      </c>
      <c r="B8842" s="68" t="s">
        <v>28287</v>
      </c>
      <c r="C8842" s="68" t="s">
        <v>13</v>
      </c>
      <c r="D8842" t="str">
        <f t="shared" si="138"/>
        <v>m2</v>
      </c>
    </row>
    <row r="8843" spans="1:4">
      <c r="A8843" s="68" t="s">
        <v>8757</v>
      </c>
      <c r="B8843" s="68" t="s">
        <v>28288</v>
      </c>
      <c r="C8843" s="68" t="s">
        <v>13</v>
      </c>
      <c r="D8843" t="str">
        <f t="shared" si="138"/>
        <v>m2</v>
      </c>
    </row>
    <row r="8844" spans="1:4">
      <c r="A8844" s="68" t="s">
        <v>8758</v>
      </c>
      <c r="B8844" s="68" t="s">
        <v>28288</v>
      </c>
      <c r="C8844" s="68" t="s">
        <v>13</v>
      </c>
      <c r="D8844" t="str">
        <f t="shared" si="138"/>
        <v>m2</v>
      </c>
    </row>
    <row r="8845" spans="1:4">
      <c r="A8845" s="68" t="s">
        <v>8759</v>
      </c>
      <c r="B8845" s="68" t="s">
        <v>28289</v>
      </c>
      <c r="C8845" s="68" t="s">
        <v>13</v>
      </c>
      <c r="D8845" t="str">
        <f t="shared" si="138"/>
        <v>m2</v>
      </c>
    </row>
    <row r="8846" spans="1:4">
      <c r="A8846" s="68" t="s">
        <v>8760</v>
      </c>
      <c r="B8846" s="68" t="s">
        <v>28289</v>
      </c>
      <c r="C8846" s="68" t="s">
        <v>13</v>
      </c>
      <c r="D8846" t="str">
        <f t="shared" si="138"/>
        <v>m2</v>
      </c>
    </row>
    <row r="8847" spans="1:4">
      <c r="A8847" s="68" t="s">
        <v>8761</v>
      </c>
      <c r="B8847" s="68" t="s">
        <v>28290</v>
      </c>
      <c r="C8847" s="68" t="s">
        <v>13</v>
      </c>
      <c r="D8847" t="str">
        <f t="shared" si="138"/>
        <v>m2</v>
      </c>
    </row>
    <row r="8848" spans="1:4">
      <c r="A8848" s="68" t="s">
        <v>8762</v>
      </c>
      <c r="B8848" s="68" t="s">
        <v>28290</v>
      </c>
      <c r="C8848" s="68" t="s">
        <v>13</v>
      </c>
      <c r="D8848" t="str">
        <f t="shared" si="138"/>
        <v>m2</v>
      </c>
    </row>
    <row r="8849" spans="1:4">
      <c r="A8849" s="68" t="s">
        <v>8763</v>
      </c>
      <c r="B8849" s="68" t="s">
        <v>28291</v>
      </c>
      <c r="C8849" s="68" t="s">
        <v>13</v>
      </c>
      <c r="D8849" t="str">
        <f t="shared" si="138"/>
        <v>m2</v>
      </c>
    </row>
    <row r="8850" spans="1:4">
      <c r="A8850" s="68" t="s">
        <v>8764</v>
      </c>
      <c r="B8850" s="68" t="s">
        <v>28291</v>
      </c>
      <c r="C8850" s="68" t="s">
        <v>13</v>
      </c>
      <c r="D8850" t="str">
        <f t="shared" si="138"/>
        <v>m2</v>
      </c>
    </row>
    <row r="8851" spans="1:4">
      <c r="A8851" s="68" t="s">
        <v>8765</v>
      </c>
      <c r="B8851" s="68" t="s">
        <v>28292</v>
      </c>
      <c r="C8851" s="68" t="s">
        <v>13</v>
      </c>
      <c r="D8851" t="str">
        <f t="shared" si="138"/>
        <v>m2</v>
      </c>
    </row>
    <row r="8852" spans="1:4">
      <c r="A8852" s="68" t="s">
        <v>8766</v>
      </c>
      <c r="B8852" s="68" t="s">
        <v>28292</v>
      </c>
      <c r="C8852" s="68" t="s">
        <v>13</v>
      </c>
      <c r="D8852" t="str">
        <f t="shared" si="138"/>
        <v>m2</v>
      </c>
    </row>
    <row r="8853" spans="1:4">
      <c r="A8853" s="68" t="s">
        <v>8767</v>
      </c>
      <c r="B8853" s="68" t="s">
        <v>28293</v>
      </c>
      <c r="C8853" s="68" t="s">
        <v>13</v>
      </c>
      <c r="D8853" t="str">
        <f t="shared" si="138"/>
        <v>m2</v>
      </c>
    </row>
    <row r="8854" spans="1:4">
      <c r="A8854" s="68" t="s">
        <v>8768</v>
      </c>
      <c r="B8854" s="68" t="s">
        <v>28293</v>
      </c>
      <c r="C8854" s="68" t="s">
        <v>13</v>
      </c>
      <c r="D8854" t="str">
        <f t="shared" si="138"/>
        <v>m2</v>
      </c>
    </row>
    <row r="8855" spans="1:4">
      <c r="A8855" s="68" t="s">
        <v>8769</v>
      </c>
      <c r="B8855" s="68" t="s">
        <v>28294</v>
      </c>
      <c r="C8855" s="68" t="s">
        <v>13</v>
      </c>
      <c r="D8855" t="str">
        <f t="shared" si="138"/>
        <v>m2</v>
      </c>
    </row>
    <row r="8856" spans="1:4">
      <c r="A8856" s="68" t="s">
        <v>8770</v>
      </c>
      <c r="B8856" s="68" t="s">
        <v>28294</v>
      </c>
      <c r="C8856" s="68" t="s">
        <v>13</v>
      </c>
      <c r="D8856" t="str">
        <f t="shared" si="138"/>
        <v>m2</v>
      </c>
    </row>
    <row r="8857" spans="1:4">
      <c r="A8857" s="68" t="s">
        <v>8771</v>
      </c>
      <c r="B8857" s="68" t="s">
        <v>28295</v>
      </c>
      <c r="C8857" s="68" t="s">
        <v>13</v>
      </c>
      <c r="D8857" t="str">
        <f t="shared" si="138"/>
        <v>m2</v>
      </c>
    </row>
    <row r="8858" spans="1:4">
      <c r="A8858" s="68" t="s">
        <v>8772</v>
      </c>
      <c r="B8858" s="68" t="s">
        <v>28295</v>
      </c>
      <c r="C8858" s="68" t="s">
        <v>13</v>
      </c>
      <c r="D8858" t="str">
        <f t="shared" si="138"/>
        <v>m2</v>
      </c>
    </row>
    <row r="8859" spans="1:4">
      <c r="A8859" s="68" t="s">
        <v>8773</v>
      </c>
      <c r="B8859" s="68" t="s">
        <v>8774</v>
      </c>
      <c r="C8859" s="68" t="s">
        <v>13</v>
      </c>
      <c r="D8859" t="str">
        <f t="shared" si="138"/>
        <v>m2</v>
      </c>
    </row>
    <row r="8860" spans="1:4">
      <c r="A8860" s="68" t="s">
        <v>8775</v>
      </c>
      <c r="B8860" s="68" t="s">
        <v>8774</v>
      </c>
      <c r="C8860" s="68" t="s">
        <v>13</v>
      </c>
      <c r="D8860" t="str">
        <f t="shared" si="138"/>
        <v>m2</v>
      </c>
    </row>
    <row r="8861" spans="1:4">
      <c r="A8861" s="68" t="s">
        <v>8776</v>
      </c>
      <c r="B8861" s="68" t="s">
        <v>28296</v>
      </c>
      <c r="C8861" s="68" t="s">
        <v>13</v>
      </c>
      <c r="D8861" t="str">
        <f t="shared" si="138"/>
        <v>m2</v>
      </c>
    </row>
    <row r="8862" spans="1:4">
      <c r="A8862" s="68" t="s">
        <v>8777</v>
      </c>
      <c r="B8862" s="68" t="s">
        <v>28296</v>
      </c>
      <c r="C8862" s="68" t="s">
        <v>13</v>
      </c>
      <c r="D8862" t="str">
        <f t="shared" si="138"/>
        <v>m2</v>
      </c>
    </row>
    <row r="8863" spans="1:4">
      <c r="A8863" s="68" t="s">
        <v>8778</v>
      </c>
      <c r="B8863" s="68" t="s">
        <v>28297</v>
      </c>
      <c r="C8863" s="68" t="s">
        <v>13</v>
      </c>
      <c r="D8863" t="str">
        <f t="shared" si="138"/>
        <v>m2</v>
      </c>
    </row>
    <row r="8864" spans="1:4">
      <c r="A8864" s="68" t="s">
        <v>8779</v>
      </c>
      <c r="B8864" s="68" t="s">
        <v>28297</v>
      </c>
      <c r="C8864" s="68" t="s">
        <v>13</v>
      </c>
      <c r="D8864" t="str">
        <f t="shared" si="138"/>
        <v>m2</v>
      </c>
    </row>
    <row r="8865" spans="1:4">
      <c r="A8865" s="68" t="s">
        <v>8780</v>
      </c>
      <c r="B8865" s="68" t="s">
        <v>28298</v>
      </c>
      <c r="C8865" s="68" t="s">
        <v>13</v>
      </c>
      <c r="D8865" t="str">
        <f t="shared" si="138"/>
        <v>m2</v>
      </c>
    </row>
    <row r="8866" spans="1:4">
      <c r="A8866" s="68" t="s">
        <v>8781</v>
      </c>
      <c r="B8866" s="68" t="s">
        <v>28298</v>
      </c>
      <c r="C8866" s="68" t="s">
        <v>13</v>
      </c>
      <c r="D8866" t="str">
        <f t="shared" si="138"/>
        <v>m2</v>
      </c>
    </row>
    <row r="8867" spans="1:4">
      <c r="A8867" s="68" t="s">
        <v>8782</v>
      </c>
      <c r="B8867" s="68" t="s">
        <v>28299</v>
      </c>
      <c r="C8867" s="68" t="s">
        <v>13</v>
      </c>
      <c r="D8867" t="str">
        <f t="shared" si="138"/>
        <v>m2</v>
      </c>
    </row>
    <row r="8868" spans="1:4">
      <c r="A8868" s="68" t="s">
        <v>8783</v>
      </c>
      <c r="B8868" s="68" t="s">
        <v>28299</v>
      </c>
      <c r="C8868" s="68" t="s">
        <v>13</v>
      </c>
      <c r="D8868" t="str">
        <f t="shared" si="138"/>
        <v>m2</v>
      </c>
    </row>
    <row r="8869" spans="1:4">
      <c r="A8869" s="68" t="s">
        <v>8784</v>
      </c>
      <c r="B8869" s="68" t="s">
        <v>28300</v>
      </c>
      <c r="C8869" s="68" t="s">
        <v>13</v>
      </c>
      <c r="D8869" t="str">
        <f t="shared" si="138"/>
        <v>m2</v>
      </c>
    </row>
    <row r="8870" spans="1:4">
      <c r="A8870" s="68" t="s">
        <v>8785</v>
      </c>
      <c r="B8870" s="68" t="s">
        <v>28300</v>
      </c>
      <c r="C8870" s="68" t="s">
        <v>13</v>
      </c>
      <c r="D8870" t="str">
        <f t="shared" si="138"/>
        <v>m2</v>
      </c>
    </row>
    <row r="8871" spans="1:4">
      <c r="A8871" s="68" t="s">
        <v>8786</v>
      </c>
      <c r="B8871" s="68" t="s">
        <v>28301</v>
      </c>
      <c r="C8871" s="68" t="s">
        <v>13</v>
      </c>
      <c r="D8871" t="str">
        <f t="shared" si="138"/>
        <v>m2</v>
      </c>
    </row>
    <row r="8872" spans="1:4">
      <c r="A8872" s="68" t="s">
        <v>8787</v>
      </c>
      <c r="B8872" s="68" t="s">
        <v>28301</v>
      </c>
      <c r="C8872" s="68" t="s">
        <v>13</v>
      </c>
      <c r="D8872" t="str">
        <f t="shared" si="138"/>
        <v>m2</v>
      </c>
    </row>
    <row r="8873" spans="1:4">
      <c r="A8873" s="68" t="s">
        <v>8788</v>
      </c>
      <c r="B8873" s="68" t="s">
        <v>28302</v>
      </c>
      <c r="C8873" s="68" t="s">
        <v>13</v>
      </c>
      <c r="D8873" t="str">
        <f t="shared" si="138"/>
        <v>m2</v>
      </c>
    </row>
    <row r="8874" spans="1:4">
      <c r="A8874" s="68" t="s">
        <v>8789</v>
      </c>
      <c r="B8874" s="68" t="s">
        <v>28302</v>
      </c>
      <c r="C8874" s="68" t="s">
        <v>13</v>
      </c>
      <c r="D8874" t="str">
        <f t="shared" si="138"/>
        <v>m2</v>
      </c>
    </row>
    <row r="8875" spans="1:4">
      <c r="A8875" s="68" t="s">
        <v>8790</v>
      </c>
      <c r="B8875" s="68" t="s">
        <v>28303</v>
      </c>
      <c r="C8875" s="68" t="s">
        <v>14</v>
      </c>
      <c r="D8875" t="str">
        <f t="shared" si="138"/>
        <v>m</v>
      </c>
    </row>
    <row r="8876" spans="1:4">
      <c r="A8876" s="68" t="s">
        <v>8791</v>
      </c>
      <c r="B8876" s="68" t="s">
        <v>28303</v>
      </c>
      <c r="C8876" s="68" t="s">
        <v>14</v>
      </c>
      <c r="D8876" t="str">
        <f t="shared" si="138"/>
        <v>m</v>
      </c>
    </row>
    <row r="8877" spans="1:4">
      <c r="A8877" s="68" t="s">
        <v>8792</v>
      </c>
      <c r="B8877" s="68" t="s">
        <v>28304</v>
      </c>
      <c r="C8877" s="68" t="s">
        <v>13</v>
      </c>
      <c r="D8877" t="str">
        <f t="shared" si="138"/>
        <v>m2</v>
      </c>
    </row>
    <row r="8878" spans="1:4">
      <c r="A8878" s="68" t="s">
        <v>8793</v>
      </c>
      <c r="B8878" s="68" t="s">
        <v>28304</v>
      </c>
      <c r="C8878" s="68" t="s">
        <v>13</v>
      </c>
      <c r="D8878" t="str">
        <f t="shared" si="138"/>
        <v>m2</v>
      </c>
    </row>
    <row r="8879" spans="1:4">
      <c r="A8879" s="68" t="s">
        <v>8794</v>
      </c>
      <c r="B8879" s="68" t="s">
        <v>28305</v>
      </c>
      <c r="C8879" s="68" t="s">
        <v>15</v>
      </c>
      <c r="D8879" t="str">
        <f t="shared" si="138"/>
        <v>un</v>
      </c>
    </row>
    <row r="8880" spans="1:4">
      <c r="A8880" s="68" t="s">
        <v>8795</v>
      </c>
      <c r="B8880" s="68" t="s">
        <v>28305</v>
      </c>
      <c r="C8880" s="68" t="s">
        <v>15</v>
      </c>
      <c r="D8880" t="str">
        <f t="shared" si="138"/>
        <v>un</v>
      </c>
    </row>
    <row r="8881" spans="1:4">
      <c r="A8881" s="68" t="s">
        <v>8796</v>
      </c>
      <c r="B8881" s="68" t="s">
        <v>28306</v>
      </c>
      <c r="C8881" s="68" t="s">
        <v>13</v>
      </c>
      <c r="D8881" t="str">
        <f t="shared" si="138"/>
        <v>m2</v>
      </c>
    </row>
    <row r="8882" spans="1:4">
      <c r="A8882" s="68" t="s">
        <v>8797</v>
      </c>
      <c r="B8882" s="68" t="s">
        <v>28306</v>
      </c>
      <c r="C8882" s="68" t="s">
        <v>13</v>
      </c>
      <c r="D8882" t="str">
        <f t="shared" si="138"/>
        <v>m2</v>
      </c>
    </row>
    <row r="8883" spans="1:4">
      <c r="A8883" s="68" t="s">
        <v>8798</v>
      </c>
      <c r="B8883" s="68" t="s">
        <v>28307</v>
      </c>
      <c r="C8883" s="68" t="s">
        <v>13</v>
      </c>
      <c r="D8883" t="str">
        <f t="shared" si="138"/>
        <v>m2</v>
      </c>
    </row>
    <row r="8884" spans="1:4">
      <c r="A8884" s="68" t="s">
        <v>8799</v>
      </c>
      <c r="B8884" s="68" t="s">
        <v>28307</v>
      </c>
      <c r="C8884" s="68" t="s">
        <v>13</v>
      </c>
      <c r="D8884" t="str">
        <f t="shared" si="138"/>
        <v>m2</v>
      </c>
    </row>
    <row r="8885" spans="1:4">
      <c r="A8885" s="68" t="s">
        <v>8800</v>
      </c>
      <c r="B8885" s="68" t="s">
        <v>28308</v>
      </c>
      <c r="C8885" s="68" t="s">
        <v>13</v>
      </c>
      <c r="D8885" t="str">
        <f t="shared" si="138"/>
        <v>m2</v>
      </c>
    </row>
    <row r="8886" spans="1:4">
      <c r="A8886" s="68" t="s">
        <v>8801</v>
      </c>
      <c r="B8886" s="68" t="s">
        <v>28308</v>
      </c>
      <c r="C8886" s="68" t="s">
        <v>13</v>
      </c>
      <c r="D8886" t="str">
        <f t="shared" si="138"/>
        <v>m2</v>
      </c>
    </row>
    <row r="8887" spans="1:4">
      <c r="A8887" s="68" t="s">
        <v>8802</v>
      </c>
      <c r="B8887" s="68" t="s">
        <v>28309</v>
      </c>
      <c r="C8887" s="68" t="s">
        <v>15</v>
      </c>
      <c r="D8887" t="str">
        <f t="shared" si="138"/>
        <v>un</v>
      </c>
    </row>
    <row r="8888" spans="1:4">
      <c r="A8888" s="68" t="s">
        <v>8803</v>
      </c>
      <c r="B8888" s="68" t="s">
        <v>28309</v>
      </c>
      <c r="C8888" s="68" t="s">
        <v>15</v>
      </c>
      <c r="D8888" t="str">
        <f t="shared" si="138"/>
        <v>un</v>
      </c>
    </row>
    <row r="8889" spans="1:4">
      <c r="A8889" s="68" t="s">
        <v>8804</v>
      </c>
      <c r="B8889" s="68" t="s">
        <v>28310</v>
      </c>
      <c r="C8889" s="68" t="s">
        <v>13</v>
      </c>
      <c r="D8889" t="str">
        <f t="shared" si="138"/>
        <v>m2</v>
      </c>
    </row>
    <row r="8890" spans="1:4">
      <c r="A8890" s="68" t="s">
        <v>8805</v>
      </c>
      <c r="B8890" s="68" t="s">
        <v>28310</v>
      </c>
      <c r="C8890" s="68" t="s">
        <v>13</v>
      </c>
      <c r="D8890" t="str">
        <f t="shared" si="138"/>
        <v>m2</v>
      </c>
    </row>
    <row r="8891" spans="1:4">
      <c r="A8891" s="68" t="s">
        <v>8806</v>
      </c>
      <c r="B8891" s="68" t="s">
        <v>28311</v>
      </c>
      <c r="C8891" s="68" t="s">
        <v>13</v>
      </c>
      <c r="D8891" t="str">
        <f t="shared" si="138"/>
        <v>m2</v>
      </c>
    </row>
    <row r="8892" spans="1:4">
      <c r="A8892" s="68" t="s">
        <v>8807</v>
      </c>
      <c r="B8892" s="68" t="s">
        <v>28311</v>
      </c>
      <c r="C8892" s="68" t="s">
        <v>13</v>
      </c>
      <c r="D8892" t="str">
        <f t="shared" si="138"/>
        <v>m2</v>
      </c>
    </row>
    <row r="8893" spans="1:4">
      <c r="A8893" s="68" t="s">
        <v>8808</v>
      </c>
      <c r="B8893" s="68" t="s">
        <v>28312</v>
      </c>
      <c r="C8893" s="68" t="s">
        <v>13</v>
      </c>
      <c r="D8893" t="str">
        <f t="shared" si="138"/>
        <v>m2</v>
      </c>
    </row>
    <row r="8894" spans="1:4">
      <c r="A8894" s="68" t="s">
        <v>8809</v>
      </c>
      <c r="B8894" s="68" t="s">
        <v>28312</v>
      </c>
      <c r="C8894" s="68" t="s">
        <v>13</v>
      </c>
      <c r="D8894" t="str">
        <f t="shared" si="138"/>
        <v>m2</v>
      </c>
    </row>
    <row r="8895" spans="1:4">
      <c r="A8895" s="68" t="s">
        <v>8810</v>
      </c>
      <c r="B8895" s="68" t="s">
        <v>28313</v>
      </c>
      <c r="C8895" s="68" t="s">
        <v>13</v>
      </c>
      <c r="D8895" t="str">
        <f t="shared" si="138"/>
        <v>m2</v>
      </c>
    </row>
    <row r="8896" spans="1:4">
      <c r="A8896" s="68" t="s">
        <v>8811</v>
      </c>
      <c r="B8896" s="68" t="s">
        <v>28313</v>
      </c>
      <c r="C8896" s="68" t="s">
        <v>13</v>
      </c>
      <c r="D8896" t="str">
        <f t="shared" si="138"/>
        <v>m2</v>
      </c>
    </row>
    <row r="8897" spans="1:4">
      <c r="A8897" s="68" t="s">
        <v>8812</v>
      </c>
      <c r="B8897" s="68" t="s">
        <v>28314</v>
      </c>
      <c r="C8897" s="68" t="s">
        <v>13</v>
      </c>
      <c r="D8897" t="str">
        <f t="shared" si="138"/>
        <v>m2</v>
      </c>
    </row>
    <row r="8898" spans="1:4">
      <c r="A8898" s="68" t="s">
        <v>8813</v>
      </c>
      <c r="B8898" s="68" t="s">
        <v>28314</v>
      </c>
      <c r="C8898" s="68" t="s">
        <v>13</v>
      </c>
      <c r="D8898" t="str">
        <f t="shared" si="138"/>
        <v>m2</v>
      </c>
    </row>
    <row r="8899" spans="1:4">
      <c r="A8899" s="68" t="s">
        <v>8814</v>
      </c>
      <c r="B8899" s="68" t="s">
        <v>28315</v>
      </c>
      <c r="C8899" s="68" t="s">
        <v>13</v>
      </c>
      <c r="D8899" t="str">
        <f t="shared" si="138"/>
        <v>m2</v>
      </c>
    </row>
    <row r="8900" spans="1:4">
      <c r="A8900" s="68" t="s">
        <v>8815</v>
      </c>
      <c r="B8900" s="68" t="s">
        <v>28315</v>
      </c>
      <c r="C8900" s="68" t="s">
        <v>13</v>
      </c>
      <c r="D8900" t="str">
        <f t="shared" si="138"/>
        <v>m2</v>
      </c>
    </row>
    <row r="8901" spans="1:4">
      <c r="A8901" s="68" t="s">
        <v>8816</v>
      </c>
      <c r="B8901" s="68" t="s">
        <v>28316</v>
      </c>
      <c r="C8901" s="68" t="s">
        <v>13</v>
      </c>
      <c r="D8901" t="str">
        <f t="shared" si="138"/>
        <v>m2</v>
      </c>
    </row>
    <row r="8902" spans="1:4">
      <c r="A8902" s="68" t="s">
        <v>8817</v>
      </c>
      <c r="B8902" s="68" t="s">
        <v>28316</v>
      </c>
      <c r="C8902" s="68" t="s">
        <v>13</v>
      </c>
      <c r="D8902" t="str">
        <f t="shared" si="138"/>
        <v>m2</v>
      </c>
    </row>
    <row r="8903" spans="1:4">
      <c r="A8903" s="68" t="s">
        <v>8818</v>
      </c>
      <c r="B8903" s="68" t="s">
        <v>28317</v>
      </c>
      <c r="C8903" s="68" t="s">
        <v>15</v>
      </c>
      <c r="D8903" t="str">
        <f t="shared" ref="D8903:D8966" si="139">LOWER(C8903)</f>
        <v>un</v>
      </c>
    </row>
    <row r="8904" spans="1:4">
      <c r="A8904" s="68" t="s">
        <v>8819</v>
      </c>
      <c r="B8904" s="68" t="s">
        <v>28317</v>
      </c>
      <c r="C8904" s="68" t="s">
        <v>15</v>
      </c>
      <c r="D8904" t="str">
        <f t="shared" si="139"/>
        <v>un</v>
      </c>
    </row>
    <row r="8905" spans="1:4">
      <c r="A8905" s="68" t="s">
        <v>8820</v>
      </c>
      <c r="B8905" s="68" t="s">
        <v>28318</v>
      </c>
      <c r="C8905" s="68" t="s">
        <v>15</v>
      </c>
      <c r="D8905" t="str">
        <f t="shared" si="139"/>
        <v>un</v>
      </c>
    </row>
    <row r="8906" spans="1:4">
      <c r="A8906" s="68" t="s">
        <v>8821</v>
      </c>
      <c r="B8906" s="68" t="s">
        <v>28318</v>
      </c>
      <c r="C8906" s="68" t="s">
        <v>15</v>
      </c>
      <c r="D8906" t="str">
        <f t="shared" si="139"/>
        <v>un</v>
      </c>
    </row>
    <row r="8907" spans="1:4">
      <c r="A8907" s="68" t="s">
        <v>8822</v>
      </c>
      <c r="B8907" s="68" t="s">
        <v>28319</v>
      </c>
      <c r="C8907" s="68" t="s">
        <v>15</v>
      </c>
      <c r="D8907" t="str">
        <f t="shared" si="139"/>
        <v>un</v>
      </c>
    </row>
    <row r="8908" spans="1:4">
      <c r="A8908" s="68" t="s">
        <v>8823</v>
      </c>
      <c r="B8908" s="68" t="s">
        <v>28319</v>
      </c>
      <c r="C8908" s="68" t="s">
        <v>15</v>
      </c>
      <c r="D8908" t="str">
        <f t="shared" si="139"/>
        <v>un</v>
      </c>
    </row>
    <row r="8909" spans="1:4">
      <c r="A8909" s="68" t="s">
        <v>8824</v>
      </c>
      <c r="B8909" s="68" t="s">
        <v>28320</v>
      </c>
      <c r="C8909" s="68" t="s">
        <v>15</v>
      </c>
      <c r="D8909" t="str">
        <f t="shared" si="139"/>
        <v>un</v>
      </c>
    </row>
    <row r="8910" spans="1:4">
      <c r="A8910" s="68" t="s">
        <v>8825</v>
      </c>
      <c r="B8910" s="68" t="s">
        <v>28320</v>
      </c>
      <c r="C8910" s="68" t="s">
        <v>15</v>
      </c>
      <c r="D8910" t="str">
        <f t="shared" si="139"/>
        <v>un</v>
      </c>
    </row>
    <row r="8911" spans="1:4">
      <c r="A8911" s="68" t="s">
        <v>8826</v>
      </c>
      <c r="B8911" s="68" t="s">
        <v>28321</v>
      </c>
      <c r="C8911" s="68" t="s">
        <v>15</v>
      </c>
      <c r="D8911" t="str">
        <f t="shared" si="139"/>
        <v>un</v>
      </c>
    </row>
    <row r="8912" spans="1:4">
      <c r="A8912" s="68" t="s">
        <v>8827</v>
      </c>
      <c r="B8912" s="68" t="s">
        <v>28321</v>
      </c>
      <c r="C8912" s="68" t="s">
        <v>15</v>
      </c>
      <c r="D8912" t="str">
        <f t="shared" si="139"/>
        <v>un</v>
      </c>
    </row>
    <row r="8913" spans="1:4">
      <c r="A8913" s="68" t="s">
        <v>8828</v>
      </c>
      <c r="B8913" s="68" t="s">
        <v>28322</v>
      </c>
      <c r="C8913" s="68" t="s">
        <v>15</v>
      </c>
      <c r="D8913" t="str">
        <f t="shared" si="139"/>
        <v>un</v>
      </c>
    </row>
    <row r="8914" spans="1:4">
      <c r="A8914" s="68" t="s">
        <v>8829</v>
      </c>
      <c r="B8914" s="68" t="s">
        <v>28322</v>
      </c>
      <c r="C8914" s="68" t="s">
        <v>15</v>
      </c>
      <c r="D8914" t="str">
        <f t="shared" si="139"/>
        <v>un</v>
      </c>
    </row>
    <row r="8915" spans="1:4">
      <c r="A8915" s="68" t="s">
        <v>8830</v>
      </c>
      <c r="B8915" s="68" t="s">
        <v>28323</v>
      </c>
      <c r="C8915" s="68" t="s">
        <v>15</v>
      </c>
      <c r="D8915" t="str">
        <f t="shared" si="139"/>
        <v>un</v>
      </c>
    </row>
    <row r="8916" spans="1:4">
      <c r="A8916" s="68" t="s">
        <v>8831</v>
      </c>
      <c r="B8916" s="68" t="s">
        <v>28323</v>
      </c>
      <c r="C8916" s="68" t="s">
        <v>15</v>
      </c>
      <c r="D8916" t="str">
        <f t="shared" si="139"/>
        <v>un</v>
      </c>
    </row>
    <row r="8917" spans="1:4">
      <c r="A8917" s="68" t="s">
        <v>8832</v>
      </c>
      <c r="B8917" s="68" t="s">
        <v>28324</v>
      </c>
      <c r="C8917" s="68" t="s">
        <v>15</v>
      </c>
      <c r="D8917" t="str">
        <f t="shared" si="139"/>
        <v>un</v>
      </c>
    </row>
    <row r="8918" spans="1:4">
      <c r="A8918" s="68" t="s">
        <v>8833</v>
      </c>
      <c r="B8918" s="68" t="s">
        <v>28324</v>
      </c>
      <c r="C8918" s="68" t="s">
        <v>15</v>
      </c>
      <c r="D8918" t="str">
        <f t="shared" si="139"/>
        <v>un</v>
      </c>
    </row>
    <row r="8919" spans="1:4">
      <c r="A8919" s="68" t="s">
        <v>8834</v>
      </c>
      <c r="B8919" s="68" t="s">
        <v>28325</v>
      </c>
      <c r="C8919" s="68" t="s">
        <v>15</v>
      </c>
      <c r="D8919" t="str">
        <f t="shared" si="139"/>
        <v>un</v>
      </c>
    </row>
    <row r="8920" spans="1:4">
      <c r="A8920" s="68" t="s">
        <v>8835</v>
      </c>
      <c r="B8920" s="68" t="s">
        <v>28325</v>
      </c>
      <c r="C8920" s="68" t="s">
        <v>15</v>
      </c>
      <c r="D8920" t="str">
        <f t="shared" si="139"/>
        <v>un</v>
      </c>
    </row>
    <row r="8921" spans="1:4">
      <c r="A8921" s="68" t="s">
        <v>8836</v>
      </c>
      <c r="B8921" s="68" t="s">
        <v>28326</v>
      </c>
      <c r="C8921" s="68" t="s">
        <v>15</v>
      </c>
      <c r="D8921" t="str">
        <f t="shared" si="139"/>
        <v>un</v>
      </c>
    </row>
    <row r="8922" spans="1:4">
      <c r="A8922" s="68" t="s">
        <v>8837</v>
      </c>
      <c r="B8922" s="68" t="s">
        <v>28326</v>
      </c>
      <c r="C8922" s="68" t="s">
        <v>15</v>
      </c>
      <c r="D8922" t="str">
        <f t="shared" si="139"/>
        <v>un</v>
      </c>
    </row>
    <row r="8923" spans="1:4">
      <c r="A8923" s="68" t="s">
        <v>8838</v>
      </c>
      <c r="B8923" s="68" t="s">
        <v>28327</v>
      </c>
      <c r="C8923" s="68" t="s">
        <v>15</v>
      </c>
      <c r="D8923" t="str">
        <f t="shared" si="139"/>
        <v>un</v>
      </c>
    </row>
    <row r="8924" spans="1:4">
      <c r="A8924" s="68" t="s">
        <v>8839</v>
      </c>
      <c r="B8924" s="68" t="s">
        <v>28327</v>
      </c>
      <c r="C8924" s="68" t="s">
        <v>15</v>
      </c>
      <c r="D8924" t="str">
        <f t="shared" si="139"/>
        <v>un</v>
      </c>
    </row>
    <row r="8925" spans="1:4">
      <c r="A8925" s="68" t="s">
        <v>8840</v>
      </c>
      <c r="B8925" s="68" t="s">
        <v>28328</v>
      </c>
      <c r="C8925" s="68" t="s">
        <v>13</v>
      </c>
      <c r="D8925" t="str">
        <f t="shared" si="139"/>
        <v>m2</v>
      </c>
    </row>
    <row r="8926" spans="1:4">
      <c r="A8926" s="68" t="s">
        <v>8841</v>
      </c>
      <c r="B8926" s="68" t="s">
        <v>28328</v>
      </c>
      <c r="C8926" s="68" t="s">
        <v>13</v>
      </c>
      <c r="D8926" t="str">
        <f t="shared" si="139"/>
        <v>m2</v>
      </c>
    </row>
    <row r="8927" spans="1:4">
      <c r="A8927" s="68" t="s">
        <v>8842</v>
      </c>
      <c r="B8927" s="68" t="s">
        <v>28329</v>
      </c>
      <c r="C8927" s="68" t="s">
        <v>13</v>
      </c>
      <c r="D8927" t="str">
        <f t="shared" si="139"/>
        <v>m2</v>
      </c>
    </row>
    <row r="8928" spans="1:4">
      <c r="A8928" s="68" t="s">
        <v>8843</v>
      </c>
      <c r="B8928" s="68" t="s">
        <v>28329</v>
      </c>
      <c r="C8928" s="68" t="s">
        <v>13</v>
      </c>
      <c r="D8928" t="str">
        <f t="shared" si="139"/>
        <v>m2</v>
      </c>
    </row>
    <row r="8929" spans="1:4">
      <c r="A8929" s="68" t="s">
        <v>8844</v>
      </c>
      <c r="B8929" s="68" t="s">
        <v>28330</v>
      </c>
      <c r="C8929" s="68" t="s">
        <v>13</v>
      </c>
      <c r="D8929" t="str">
        <f t="shared" si="139"/>
        <v>m2</v>
      </c>
    </row>
    <row r="8930" spans="1:4">
      <c r="A8930" s="68" t="s">
        <v>8845</v>
      </c>
      <c r="B8930" s="68" t="s">
        <v>28330</v>
      </c>
      <c r="C8930" s="68" t="s">
        <v>13</v>
      </c>
      <c r="D8930" t="str">
        <f t="shared" si="139"/>
        <v>m2</v>
      </c>
    </row>
    <row r="8931" spans="1:4">
      <c r="A8931" s="68" t="s">
        <v>8846</v>
      </c>
      <c r="B8931" s="68" t="s">
        <v>28331</v>
      </c>
      <c r="C8931" s="68" t="s">
        <v>13</v>
      </c>
      <c r="D8931" t="str">
        <f t="shared" si="139"/>
        <v>m2</v>
      </c>
    </row>
    <row r="8932" spans="1:4">
      <c r="A8932" s="68" t="s">
        <v>8847</v>
      </c>
      <c r="B8932" s="68" t="s">
        <v>28331</v>
      </c>
      <c r="C8932" s="68" t="s">
        <v>13</v>
      </c>
      <c r="D8932" t="str">
        <f t="shared" si="139"/>
        <v>m2</v>
      </c>
    </row>
    <row r="8933" spans="1:4">
      <c r="A8933" s="68" t="s">
        <v>8848</v>
      </c>
      <c r="B8933" s="68" t="s">
        <v>28332</v>
      </c>
      <c r="C8933" s="68" t="s">
        <v>13</v>
      </c>
      <c r="D8933" t="str">
        <f t="shared" si="139"/>
        <v>m2</v>
      </c>
    </row>
    <row r="8934" spans="1:4">
      <c r="A8934" s="68" t="s">
        <v>8849</v>
      </c>
      <c r="B8934" s="68" t="s">
        <v>28332</v>
      </c>
      <c r="C8934" s="68" t="s">
        <v>13</v>
      </c>
      <c r="D8934" t="str">
        <f t="shared" si="139"/>
        <v>m2</v>
      </c>
    </row>
    <row r="8935" spans="1:4">
      <c r="A8935" s="68" t="s">
        <v>8850</v>
      </c>
      <c r="B8935" s="68" t="s">
        <v>28333</v>
      </c>
      <c r="C8935" s="68" t="s">
        <v>13</v>
      </c>
      <c r="D8935" t="str">
        <f t="shared" si="139"/>
        <v>m2</v>
      </c>
    </row>
    <row r="8936" spans="1:4">
      <c r="A8936" s="68" t="s">
        <v>8851</v>
      </c>
      <c r="B8936" s="68" t="s">
        <v>28333</v>
      </c>
      <c r="C8936" s="68" t="s">
        <v>13</v>
      </c>
      <c r="D8936" t="str">
        <f t="shared" si="139"/>
        <v>m2</v>
      </c>
    </row>
    <row r="8937" spans="1:4">
      <c r="A8937" s="68" t="s">
        <v>8852</v>
      </c>
      <c r="B8937" s="68" t="s">
        <v>28334</v>
      </c>
      <c r="C8937" s="68" t="s">
        <v>13</v>
      </c>
      <c r="D8937" t="str">
        <f t="shared" si="139"/>
        <v>m2</v>
      </c>
    </row>
    <row r="8938" spans="1:4">
      <c r="A8938" s="68" t="s">
        <v>8853</v>
      </c>
      <c r="B8938" s="68" t="s">
        <v>28334</v>
      </c>
      <c r="C8938" s="68" t="s">
        <v>13</v>
      </c>
      <c r="D8938" t="str">
        <f t="shared" si="139"/>
        <v>m2</v>
      </c>
    </row>
    <row r="8939" spans="1:4">
      <c r="A8939" s="68" t="s">
        <v>8854</v>
      </c>
      <c r="B8939" s="68" t="s">
        <v>28335</v>
      </c>
      <c r="C8939" s="68" t="s">
        <v>13</v>
      </c>
      <c r="D8939" t="str">
        <f t="shared" si="139"/>
        <v>m2</v>
      </c>
    </row>
    <row r="8940" spans="1:4">
      <c r="A8940" s="68" t="s">
        <v>8855</v>
      </c>
      <c r="B8940" s="68" t="s">
        <v>28335</v>
      </c>
      <c r="C8940" s="68" t="s">
        <v>13</v>
      </c>
      <c r="D8940" t="str">
        <f t="shared" si="139"/>
        <v>m2</v>
      </c>
    </row>
    <row r="8941" spans="1:4">
      <c r="A8941" s="68" t="s">
        <v>8856</v>
      </c>
      <c r="B8941" s="68" t="s">
        <v>28336</v>
      </c>
      <c r="C8941" s="68" t="s">
        <v>13</v>
      </c>
      <c r="D8941" t="str">
        <f t="shared" si="139"/>
        <v>m2</v>
      </c>
    </row>
    <row r="8942" spans="1:4">
      <c r="A8942" s="68" t="s">
        <v>8857</v>
      </c>
      <c r="B8942" s="68" t="s">
        <v>28336</v>
      </c>
      <c r="C8942" s="68" t="s">
        <v>13</v>
      </c>
      <c r="D8942" t="str">
        <f t="shared" si="139"/>
        <v>m2</v>
      </c>
    </row>
    <row r="8943" spans="1:4">
      <c r="A8943" s="68" t="s">
        <v>8858</v>
      </c>
      <c r="B8943" s="68" t="s">
        <v>28337</v>
      </c>
      <c r="C8943" s="68" t="s">
        <v>13</v>
      </c>
      <c r="D8943" t="str">
        <f t="shared" si="139"/>
        <v>m2</v>
      </c>
    </row>
    <row r="8944" spans="1:4">
      <c r="A8944" s="68" t="s">
        <v>8859</v>
      </c>
      <c r="B8944" s="68" t="s">
        <v>28337</v>
      </c>
      <c r="C8944" s="68" t="s">
        <v>13</v>
      </c>
      <c r="D8944" t="str">
        <f t="shared" si="139"/>
        <v>m2</v>
      </c>
    </row>
    <row r="8945" spans="1:4">
      <c r="A8945" s="68" t="s">
        <v>8860</v>
      </c>
      <c r="B8945" s="68" t="s">
        <v>28338</v>
      </c>
      <c r="C8945" s="68" t="s">
        <v>13</v>
      </c>
      <c r="D8945" t="str">
        <f t="shared" si="139"/>
        <v>m2</v>
      </c>
    </row>
    <row r="8946" spans="1:4">
      <c r="A8946" s="68" t="s">
        <v>8861</v>
      </c>
      <c r="B8946" s="68" t="s">
        <v>28338</v>
      </c>
      <c r="C8946" s="68" t="s">
        <v>13</v>
      </c>
      <c r="D8946" t="str">
        <f t="shared" si="139"/>
        <v>m2</v>
      </c>
    </row>
    <row r="8947" spans="1:4">
      <c r="A8947" s="68" t="s">
        <v>8862</v>
      </c>
      <c r="B8947" s="68" t="s">
        <v>28339</v>
      </c>
      <c r="C8947" s="68" t="s">
        <v>13</v>
      </c>
      <c r="D8947" t="str">
        <f t="shared" si="139"/>
        <v>m2</v>
      </c>
    </row>
    <row r="8948" spans="1:4">
      <c r="A8948" s="68" t="s">
        <v>8863</v>
      </c>
      <c r="B8948" s="68" t="s">
        <v>28339</v>
      </c>
      <c r="C8948" s="68" t="s">
        <v>13</v>
      </c>
      <c r="D8948" t="str">
        <f t="shared" si="139"/>
        <v>m2</v>
      </c>
    </row>
    <row r="8949" spans="1:4">
      <c r="A8949" s="68" t="s">
        <v>8864</v>
      </c>
      <c r="B8949" s="68" t="s">
        <v>28340</v>
      </c>
      <c r="C8949" s="68" t="s">
        <v>15</v>
      </c>
      <c r="D8949" t="str">
        <f t="shared" si="139"/>
        <v>un</v>
      </c>
    </row>
    <row r="8950" spans="1:4">
      <c r="A8950" s="68" t="s">
        <v>8865</v>
      </c>
      <c r="B8950" s="68" t="s">
        <v>28340</v>
      </c>
      <c r="C8950" s="68" t="s">
        <v>15</v>
      </c>
      <c r="D8950" t="str">
        <f t="shared" si="139"/>
        <v>un</v>
      </c>
    </row>
    <row r="8951" spans="1:4">
      <c r="A8951" s="68" t="s">
        <v>8866</v>
      </c>
      <c r="B8951" s="68" t="s">
        <v>28341</v>
      </c>
      <c r="C8951" s="68" t="s">
        <v>15</v>
      </c>
      <c r="D8951" t="str">
        <f t="shared" si="139"/>
        <v>un</v>
      </c>
    </row>
    <row r="8952" spans="1:4">
      <c r="A8952" s="68" t="s">
        <v>8867</v>
      </c>
      <c r="B8952" s="68" t="s">
        <v>28341</v>
      </c>
      <c r="C8952" s="68" t="s">
        <v>15</v>
      </c>
      <c r="D8952" t="str">
        <f t="shared" si="139"/>
        <v>un</v>
      </c>
    </row>
    <row r="8953" spans="1:4">
      <c r="A8953" s="68" t="s">
        <v>8868</v>
      </c>
      <c r="B8953" s="68" t="s">
        <v>28342</v>
      </c>
      <c r="C8953" s="68" t="s">
        <v>15</v>
      </c>
      <c r="D8953" t="str">
        <f t="shared" si="139"/>
        <v>un</v>
      </c>
    </row>
    <row r="8954" spans="1:4">
      <c r="A8954" s="68" t="s">
        <v>8869</v>
      </c>
      <c r="B8954" s="68" t="s">
        <v>28342</v>
      </c>
      <c r="C8954" s="68" t="s">
        <v>15</v>
      </c>
      <c r="D8954" t="str">
        <f t="shared" si="139"/>
        <v>un</v>
      </c>
    </row>
    <row r="8955" spans="1:4">
      <c r="A8955" s="68" t="s">
        <v>8870</v>
      </c>
      <c r="B8955" s="68" t="s">
        <v>28343</v>
      </c>
      <c r="C8955" s="68" t="s">
        <v>15</v>
      </c>
      <c r="D8955" t="str">
        <f t="shared" si="139"/>
        <v>un</v>
      </c>
    </row>
    <row r="8956" spans="1:4">
      <c r="A8956" s="68" t="s">
        <v>8871</v>
      </c>
      <c r="B8956" s="68" t="s">
        <v>28343</v>
      </c>
      <c r="C8956" s="68" t="s">
        <v>15</v>
      </c>
      <c r="D8956" t="str">
        <f t="shared" si="139"/>
        <v>un</v>
      </c>
    </row>
    <row r="8957" spans="1:4">
      <c r="A8957" s="68" t="s">
        <v>8872</v>
      </c>
      <c r="B8957" s="68" t="s">
        <v>28344</v>
      </c>
      <c r="C8957" s="68" t="s">
        <v>14</v>
      </c>
      <c r="D8957" t="str">
        <f t="shared" si="139"/>
        <v>m</v>
      </c>
    </row>
    <row r="8958" spans="1:4">
      <c r="A8958" s="68" t="s">
        <v>8873</v>
      </c>
      <c r="B8958" s="68" t="s">
        <v>28344</v>
      </c>
      <c r="C8958" s="68" t="s">
        <v>14</v>
      </c>
      <c r="D8958" t="str">
        <f t="shared" si="139"/>
        <v>m</v>
      </c>
    </row>
    <row r="8959" spans="1:4">
      <c r="A8959" s="68" t="s">
        <v>8874</v>
      </c>
      <c r="B8959" s="68" t="s">
        <v>28345</v>
      </c>
      <c r="C8959" s="68" t="s">
        <v>14</v>
      </c>
      <c r="D8959" t="str">
        <f t="shared" si="139"/>
        <v>m</v>
      </c>
    </row>
    <row r="8960" spans="1:4">
      <c r="A8960" s="68" t="s">
        <v>8875</v>
      </c>
      <c r="B8960" s="68" t="s">
        <v>28345</v>
      </c>
      <c r="C8960" s="68" t="s">
        <v>14</v>
      </c>
      <c r="D8960" t="str">
        <f t="shared" si="139"/>
        <v>m</v>
      </c>
    </row>
    <row r="8961" spans="1:4">
      <c r="A8961" s="68" t="s">
        <v>8876</v>
      </c>
      <c r="B8961" s="68" t="s">
        <v>28346</v>
      </c>
      <c r="C8961" s="68" t="s">
        <v>14</v>
      </c>
      <c r="D8961" t="str">
        <f t="shared" si="139"/>
        <v>m</v>
      </c>
    </row>
    <row r="8962" spans="1:4">
      <c r="A8962" s="68" t="s">
        <v>8877</v>
      </c>
      <c r="B8962" s="68" t="s">
        <v>28346</v>
      </c>
      <c r="C8962" s="68" t="s">
        <v>14</v>
      </c>
      <c r="D8962" t="str">
        <f t="shared" si="139"/>
        <v>m</v>
      </c>
    </row>
    <row r="8963" spans="1:4">
      <c r="A8963" s="68" t="s">
        <v>8878</v>
      </c>
      <c r="B8963" s="68" t="s">
        <v>28347</v>
      </c>
      <c r="C8963" s="68" t="s">
        <v>15</v>
      </c>
      <c r="D8963" t="str">
        <f t="shared" si="139"/>
        <v>un</v>
      </c>
    </row>
    <row r="8964" spans="1:4">
      <c r="A8964" s="68" t="s">
        <v>8879</v>
      </c>
      <c r="B8964" s="68" t="s">
        <v>28347</v>
      </c>
      <c r="C8964" s="68" t="s">
        <v>15</v>
      </c>
      <c r="D8964" t="str">
        <f t="shared" si="139"/>
        <v>un</v>
      </c>
    </row>
    <row r="8965" spans="1:4">
      <c r="A8965" s="68" t="s">
        <v>8880</v>
      </c>
      <c r="B8965" s="68" t="s">
        <v>28348</v>
      </c>
      <c r="C8965" s="68" t="s">
        <v>14</v>
      </c>
      <c r="D8965" t="str">
        <f t="shared" si="139"/>
        <v>m</v>
      </c>
    </row>
    <row r="8966" spans="1:4">
      <c r="A8966" s="68" t="s">
        <v>8881</v>
      </c>
      <c r="B8966" s="68" t="s">
        <v>28348</v>
      </c>
      <c r="C8966" s="68" t="s">
        <v>14</v>
      </c>
      <c r="D8966" t="str">
        <f t="shared" si="139"/>
        <v>m</v>
      </c>
    </row>
    <row r="8967" spans="1:4">
      <c r="A8967" s="68" t="s">
        <v>8882</v>
      </c>
      <c r="B8967" s="68" t="s">
        <v>28349</v>
      </c>
      <c r="C8967" s="68" t="s">
        <v>14</v>
      </c>
      <c r="D8967" t="str">
        <f t="shared" ref="D8967:D9030" si="140">LOWER(C8967)</f>
        <v>m</v>
      </c>
    </row>
    <row r="8968" spans="1:4">
      <c r="A8968" s="68" t="s">
        <v>8883</v>
      </c>
      <c r="B8968" s="68" t="s">
        <v>28349</v>
      </c>
      <c r="C8968" s="68" t="s">
        <v>14</v>
      </c>
      <c r="D8968" t="str">
        <f t="shared" si="140"/>
        <v>m</v>
      </c>
    </row>
    <row r="8969" spans="1:4">
      <c r="A8969" s="68" t="s">
        <v>8884</v>
      </c>
      <c r="B8969" s="68" t="s">
        <v>28350</v>
      </c>
      <c r="C8969" s="68" t="s">
        <v>15</v>
      </c>
      <c r="D8969" t="str">
        <f t="shared" si="140"/>
        <v>un</v>
      </c>
    </row>
    <row r="8970" spans="1:4">
      <c r="A8970" s="68" t="s">
        <v>8885</v>
      </c>
      <c r="B8970" s="68" t="s">
        <v>28350</v>
      </c>
      <c r="C8970" s="68" t="s">
        <v>15</v>
      </c>
      <c r="D8970" t="str">
        <f t="shared" si="140"/>
        <v>un</v>
      </c>
    </row>
    <row r="8971" spans="1:4">
      <c r="A8971" s="68" t="s">
        <v>8886</v>
      </c>
      <c r="B8971" s="68" t="s">
        <v>28351</v>
      </c>
      <c r="C8971" s="68" t="s">
        <v>14</v>
      </c>
      <c r="D8971" t="str">
        <f t="shared" si="140"/>
        <v>m</v>
      </c>
    </row>
    <row r="8972" spans="1:4">
      <c r="A8972" s="68" t="s">
        <v>8887</v>
      </c>
      <c r="B8972" s="68" t="s">
        <v>28351</v>
      </c>
      <c r="C8972" s="68" t="s">
        <v>14</v>
      </c>
      <c r="D8972" t="str">
        <f t="shared" si="140"/>
        <v>m</v>
      </c>
    </row>
    <row r="8973" spans="1:4">
      <c r="A8973" s="68" t="s">
        <v>8888</v>
      </c>
      <c r="B8973" s="68" t="s">
        <v>28352</v>
      </c>
      <c r="C8973" s="68" t="s">
        <v>14</v>
      </c>
      <c r="D8973" t="str">
        <f t="shared" si="140"/>
        <v>m</v>
      </c>
    </row>
    <row r="8974" spans="1:4">
      <c r="A8974" s="68" t="s">
        <v>8889</v>
      </c>
      <c r="B8974" s="68" t="s">
        <v>28352</v>
      </c>
      <c r="C8974" s="68" t="s">
        <v>14</v>
      </c>
      <c r="D8974" t="str">
        <f t="shared" si="140"/>
        <v>m</v>
      </c>
    </row>
    <row r="8975" spans="1:4">
      <c r="A8975" s="68" t="s">
        <v>8890</v>
      </c>
      <c r="B8975" s="68" t="s">
        <v>28353</v>
      </c>
      <c r="C8975" s="68" t="s">
        <v>14</v>
      </c>
      <c r="D8975" t="str">
        <f t="shared" si="140"/>
        <v>m</v>
      </c>
    </row>
    <row r="8976" spans="1:4">
      <c r="A8976" s="68" t="s">
        <v>8891</v>
      </c>
      <c r="B8976" s="68" t="s">
        <v>28353</v>
      </c>
      <c r="C8976" s="68" t="s">
        <v>14</v>
      </c>
      <c r="D8976" t="str">
        <f t="shared" si="140"/>
        <v>m</v>
      </c>
    </row>
    <row r="8977" spans="1:4">
      <c r="A8977" s="68" t="s">
        <v>8892</v>
      </c>
      <c r="B8977" s="68" t="s">
        <v>28354</v>
      </c>
      <c r="C8977" s="68" t="s">
        <v>15</v>
      </c>
      <c r="D8977" t="str">
        <f t="shared" si="140"/>
        <v>un</v>
      </c>
    </row>
    <row r="8978" spans="1:4">
      <c r="A8978" s="68" t="s">
        <v>8893</v>
      </c>
      <c r="B8978" s="68" t="s">
        <v>28354</v>
      </c>
      <c r="C8978" s="68" t="s">
        <v>15</v>
      </c>
      <c r="D8978" t="str">
        <f t="shared" si="140"/>
        <v>un</v>
      </c>
    </row>
    <row r="8979" spans="1:4">
      <c r="A8979" s="68" t="s">
        <v>8894</v>
      </c>
      <c r="B8979" s="68" t="s">
        <v>28355</v>
      </c>
      <c r="C8979" s="68" t="s">
        <v>15</v>
      </c>
      <c r="D8979" t="str">
        <f t="shared" si="140"/>
        <v>un</v>
      </c>
    </row>
    <row r="8980" spans="1:4">
      <c r="A8980" s="68" t="s">
        <v>8895</v>
      </c>
      <c r="B8980" s="68" t="s">
        <v>28355</v>
      </c>
      <c r="C8980" s="68" t="s">
        <v>15</v>
      </c>
      <c r="D8980" t="str">
        <f t="shared" si="140"/>
        <v>un</v>
      </c>
    </row>
    <row r="8981" spans="1:4">
      <c r="A8981" s="68" t="s">
        <v>8896</v>
      </c>
      <c r="B8981" s="68" t="s">
        <v>28356</v>
      </c>
      <c r="C8981" s="68" t="s">
        <v>15</v>
      </c>
      <c r="D8981" t="str">
        <f t="shared" si="140"/>
        <v>un</v>
      </c>
    </row>
    <row r="8982" spans="1:4">
      <c r="A8982" s="68" t="s">
        <v>8897</v>
      </c>
      <c r="B8982" s="68" t="s">
        <v>28356</v>
      </c>
      <c r="C8982" s="68" t="s">
        <v>15</v>
      </c>
      <c r="D8982" t="str">
        <f t="shared" si="140"/>
        <v>un</v>
      </c>
    </row>
    <row r="8983" spans="1:4">
      <c r="A8983" s="68" t="s">
        <v>8898</v>
      </c>
      <c r="B8983" s="68" t="s">
        <v>28357</v>
      </c>
      <c r="C8983" s="68" t="s">
        <v>15</v>
      </c>
      <c r="D8983" t="str">
        <f t="shared" si="140"/>
        <v>un</v>
      </c>
    </row>
    <row r="8984" spans="1:4">
      <c r="A8984" s="68" t="s">
        <v>8899</v>
      </c>
      <c r="B8984" s="68" t="s">
        <v>28357</v>
      </c>
      <c r="C8984" s="68" t="s">
        <v>15</v>
      </c>
      <c r="D8984" t="str">
        <f t="shared" si="140"/>
        <v>un</v>
      </c>
    </row>
    <row r="8985" spans="1:4">
      <c r="A8985" s="68" t="s">
        <v>8900</v>
      </c>
      <c r="B8985" s="68" t="s">
        <v>28358</v>
      </c>
      <c r="C8985" s="68" t="s">
        <v>15</v>
      </c>
      <c r="D8985" t="str">
        <f t="shared" si="140"/>
        <v>un</v>
      </c>
    </row>
    <row r="8986" spans="1:4">
      <c r="A8986" s="68" t="s">
        <v>8901</v>
      </c>
      <c r="B8986" s="68" t="s">
        <v>28358</v>
      </c>
      <c r="C8986" s="68" t="s">
        <v>15</v>
      </c>
      <c r="D8986" t="str">
        <f t="shared" si="140"/>
        <v>un</v>
      </c>
    </row>
    <row r="8987" spans="1:4">
      <c r="A8987" s="68" t="s">
        <v>8902</v>
      </c>
      <c r="B8987" s="68" t="s">
        <v>34662</v>
      </c>
      <c r="C8987" s="68" t="s">
        <v>15</v>
      </c>
      <c r="D8987" t="str">
        <f t="shared" si="140"/>
        <v>un</v>
      </c>
    </row>
    <row r="8988" spans="1:4">
      <c r="A8988" s="68" t="s">
        <v>8903</v>
      </c>
      <c r="B8988" s="68" t="s">
        <v>34662</v>
      </c>
      <c r="C8988" s="68" t="s">
        <v>15</v>
      </c>
      <c r="D8988" t="str">
        <f t="shared" si="140"/>
        <v>un</v>
      </c>
    </row>
    <row r="8989" spans="1:4">
      <c r="A8989" s="68" t="s">
        <v>8904</v>
      </c>
      <c r="B8989" s="68" t="s">
        <v>28359</v>
      </c>
      <c r="C8989" s="68" t="s">
        <v>13</v>
      </c>
      <c r="D8989" t="str">
        <f t="shared" si="140"/>
        <v>m2</v>
      </c>
    </row>
    <row r="8990" spans="1:4">
      <c r="A8990" s="68" t="s">
        <v>8905</v>
      </c>
      <c r="B8990" s="68" t="s">
        <v>28359</v>
      </c>
      <c r="C8990" s="68" t="s">
        <v>13</v>
      </c>
      <c r="D8990" t="str">
        <f t="shared" si="140"/>
        <v>m2</v>
      </c>
    </row>
    <row r="8991" spans="1:4">
      <c r="A8991" s="68" t="s">
        <v>8906</v>
      </c>
      <c r="B8991" s="68" t="s">
        <v>8907</v>
      </c>
      <c r="C8991" s="68" t="s">
        <v>13</v>
      </c>
      <c r="D8991" t="str">
        <f t="shared" si="140"/>
        <v>m2</v>
      </c>
    </row>
    <row r="8992" spans="1:4">
      <c r="A8992" s="68" t="s">
        <v>8908</v>
      </c>
      <c r="B8992" s="68" t="s">
        <v>8907</v>
      </c>
      <c r="C8992" s="68" t="s">
        <v>13</v>
      </c>
      <c r="D8992" t="str">
        <f t="shared" si="140"/>
        <v>m2</v>
      </c>
    </row>
    <row r="8993" spans="1:4">
      <c r="A8993" s="68" t="s">
        <v>8909</v>
      </c>
      <c r="B8993" s="68" t="s">
        <v>8910</v>
      </c>
      <c r="C8993" s="68" t="s">
        <v>13</v>
      </c>
      <c r="D8993" t="str">
        <f t="shared" si="140"/>
        <v>m2</v>
      </c>
    </row>
    <row r="8994" spans="1:4">
      <c r="A8994" s="68" t="s">
        <v>8911</v>
      </c>
      <c r="B8994" s="68" t="s">
        <v>8910</v>
      </c>
      <c r="C8994" s="68" t="s">
        <v>13</v>
      </c>
      <c r="D8994" t="str">
        <f t="shared" si="140"/>
        <v>m2</v>
      </c>
    </row>
    <row r="8995" spans="1:4">
      <c r="A8995" s="68" t="s">
        <v>8912</v>
      </c>
      <c r="B8995" s="68" t="s">
        <v>8913</v>
      </c>
      <c r="C8995" s="68" t="s">
        <v>15</v>
      </c>
      <c r="D8995" t="str">
        <f t="shared" si="140"/>
        <v>un</v>
      </c>
    </row>
    <row r="8996" spans="1:4">
      <c r="A8996" s="68" t="s">
        <v>8914</v>
      </c>
      <c r="B8996" s="68" t="s">
        <v>8913</v>
      </c>
      <c r="C8996" s="68" t="s">
        <v>15</v>
      </c>
      <c r="D8996" t="str">
        <f t="shared" si="140"/>
        <v>un</v>
      </c>
    </row>
    <row r="8997" spans="1:4">
      <c r="A8997" s="68" t="s">
        <v>8915</v>
      </c>
      <c r="B8997" s="68" t="s">
        <v>28360</v>
      </c>
      <c r="C8997" s="68" t="s">
        <v>15</v>
      </c>
      <c r="D8997" t="str">
        <f t="shared" si="140"/>
        <v>un</v>
      </c>
    </row>
    <row r="8998" spans="1:4">
      <c r="A8998" s="68" t="s">
        <v>8916</v>
      </c>
      <c r="B8998" s="68" t="s">
        <v>28360</v>
      </c>
      <c r="C8998" s="68" t="s">
        <v>15</v>
      </c>
      <c r="D8998" t="str">
        <f t="shared" si="140"/>
        <v>un</v>
      </c>
    </row>
    <row r="8999" spans="1:4">
      <c r="A8999" s="68" t="s">
        <v>8917</v>
      </c>
      <c r="B8999" s="68" t="s">
        <v>28361</v>
      </c>
      <c r="C8999" s="68" t="s">
        <v>15</v>
      </c>
      <c r="D8999" t="str">
        <f t="shared" si="140"/>
        <v>un</v>
      </c>
    </row>
    <row r="9000" spans="1:4">
      <c r="A9000" s="68" t="s">
        <v>8918</v>
      </c>
      <c r="B9000" s="68" t="s">
        <v>28361</v>
      </c>
      <c r="C9000" s="68" t="s">
        <v>15</v>
      </c>
      <c r="D9000" t="str">
        <f t="shared" si="140"/>
        <v>un</v>
      </c>
    </row>
    <row r="9001" spans="1:4">
      <c r="A9001" s="68" t="s">
        <v>8919</v>
      </c>
      <c r="B9001" s="68" t="s">
        <v>28362</v>
      </c>
      <c r="C9001" s="68" t="s">
        <v>8920</v>
      </c>
      <c r="D9001" t="str">
        <f t="shared" si="140"/>
        <v>dam2</v>
      </c>
    </row>
    <row r="9002" spans="1:4">
      <c r="A9002" s="68" t="s">
        <v>8921</v>
      </c>
      <c r="B9002" s="68" t="s">
        <v>28362</v>
      </c>
      <c r="C9002" s="68" t="s">
        <v>8920</v>
      </c>
      <c r="D9002" t="str">
        <f t="shared" si="140"/>
        <v>dam2</v>
      </c>
    </row>
    <row r="9003" spans="1:4">
      <c r="A9003" s="68" t="s">
        <v>8922</v>
      </c>
      <c r="B9003" s="68" t="s">
        <v>28363</v>
      </c>
      <c r="C9003" s="68" t="s">
        <v>1161</v>
      </c>
      <c r="D9003" t="str">
        <f t="shared" si="140"/>
        <v>ha</v>
      </c>
    </row>
    <row r="9004" spans="1:4">
      <c r="A9004" s="68" t="s">
        <v>8923</v>
      </c>
      <c r="B9004" s="68" t="s">
        <v>28363</v>
      </c>
      <c r="C9004" s="68" t="s">
        <v>1161</v>
      </c>
      <c r="D9004" t="str">
        <f t="shared" si="140"/>
        <v>ha</v>
      </c>
    </row>
    <row r="9005" spans="1:4">
      <c r="A9005" s="68" t="s">
        <v>8924</v>
      </c>
      <c r="B9005" s="68" t="s">
        <v>8925</v>
      </c>
      <c r="C9005" s="68" t="s">
        <v>13</v>
      </c>
      <c r="D9005" t="str">
        <f t="shared" si="140"/>
        <v>m2</v>
      </c>
    </row>
    <row r="9006" spans="1:4">
      <c r="A9006" s="68" t="s">
        <v>8926</v>
      </c>
      <c r="B9006" s="68" t="s">
        <v>8925</v>
      </c>
      <c r="C9006" s="68" t="s">
        <v>13</v>
      </c>
      <c r="D9006" t="str">
        <f t="shared" si="140"/>
        <v>m2</v>
      </c>
    </row>
    <row r="9007" spans="1:4">
      <c r="A9007" s="68" t="s">
        <v>8927</v>
      </c>
      <c r="B9007" s="68" t="s">
        <v>28364</v>
      </c>
      <c r="C9007" s="68" t="s">
        <v>16</v>
      </c>
      <c r="D9007" t="str">
        <f t="shared" si="140"/>
        <v>m3</v>
      </c>
    </row>
    <row r="9008" spans="1:4">
      <c r="A9008" s="68" t="s">
        <v>8928</v>
      </c>
      <c r="B9008" s="68" t="s">
        <v>28364</v>
      </c>
      <c r="C9008" s="68" t="s">
        <v>16</v>
      </c>
      <c r="D9008" t="str">
        <f t="shared" si="140"/>
        <v>m3</v>
      </c>
    </row>
    <row r="9009" spans="1:4">
      <c r="A9009" s="68" t="s">
        <v>8929</v>
      </c>
      <c r="B9009" s="68" t="s">
        <v>8930</v>
      </c>
      <c r="C9009" s="68" t="s">
        <v>1161</v>
      </c>
      <c r="D9009" t="str">
        <f t="shared" si="140"/>
        <v>ha</v>
      </c>
    </row>
    <row r="9010" spans="1:4">
      <c r="A9010" s="68" t="s">
        <v>8931</v>
      </c>
      <c r="B9010" s="68" t="s">
        <v>8930</v>
      </c>
      <c r="C9010" s="68" t="s">
        <v>1161</v>
      </c>
      <c r="D9010" t="str">
        <f t="shared" si="140"/>
        <v>ha</v>
      </c>
    </row>
    <row r="9011" spans="1:4">
      <c r="A9011" s="68" t="s">
        <v>8932</v>
      </c>
      <c r="B9011" s="68" t="s">
        <v>8933</v>
      </c>
      <c r="C9011" s="68" t="s">
        <v>1161</v>
      </c>
      <c r="D9011" t="str">
        <f t="shared" si="140"/>
        <v>ha</v>
      </c>
    </row>
    <row r="9012" spans="1:4">
      <c r="A9012" s="68" t="s">
        <v>8934</v>
      </c>
      <c r="B9012" s="68" t="s">
        <v>8933</v>
      </c>
      <c r="C9012" s="68" t="s">
        <v>1161</v>
      </c>
      <c r="D9012" t="str">
        <f t="shared" si="140"/>
        <v>ha</v>
      </c>
    </row>
    <row r="9013" spans="1:4">
      <c r="A9013" s="68" t="s">
        <v>8935</v>
      </c>
      <c r="B9013" s="68" t="s">
        <v>28365</v>
      </c>
      <c r="C9013" s="68" t="s">
        <v>1161</v>
      </c>
      <c r="D9013" t="str">
        <f t="shared" si="140"/>
        <v>ha</v>
      </c>
    </row>
    <row r="9014" spans="1:4">
      <c r="A9014" s="68" t="s">
        <v>8936</v>
      </c>
      <c r="B9014" s="68" t="s">
        <v>28365</v>
      </c>
      <c r="C9014" s="68" t="s">
        <v>1161</v>
      </c>
      <c r="D9014" t="str">
        <f t="shared" si="140"/>
        <v>ha</v>
      </c>
    </row>
    <row r="9015" spans="1:4">
      <c r="A9015" s="68" t="s">
        <v>8937</v>
      </c>
      <c r="B9015" s="68" t="s">
        <v>28366</v>
      </c>
      <c r="C9015" s="68" t="s">
        <v>1161</v>
      </c>
      <c r="D9015" t="str">
        <f t="shared" si="140"/>
        <v>ha</v>
      </c>
    </row>
    <row r="9016" spans="1:4">
      <c r="A9016" s="68" t="s">
        <v>8938</v>
      </c>
      <c r="B9016" s="68" t="s">
        <v>28366</v>
      </c>
      <c r="C9016" s="68" t="s">
        <v>1161</v>
      </c>
      <c r="D9016" t="str">
        <f t="shared" si="140"/>
        <v>ha</v>
      </c>
    </row>
    <row r="9017" spans="1:4">
      <c r="A9017" s="68" t="s">
        <v>8939</v>
      </c>
      <c r="B9017" s="68" t="s">
        <v>28367</v>
      </c>
      <c r="C9017" s="68" t="s">
        <v>1161</v>
      </c>
      <c r="D9017" t="str">
        <f t="shared" si="140"/>
        <v>ha</v>
      </c>
    </row>
    <row r="9018" spans="1:4">
      <c r="A9018" s="68" t="s">
        <v>8940</v>
      </c>
      <c r="B9018" s="68" t="s">
        <v>28367</v>
      </c>
      <c r="C9018" s="68" t="s">
        <v>1161</v>
      </c>
      <c r="D9018" t="str">
        <f t="shared" si="140"/>
        <v>ha</v>
      </c>
    </row>
    <row r="9019" spans="1:4">
      <c r="A9019" s="68" t="s">
        <v>8941</v>
      </c>
      <c r="B9019" s="68" t="s">
        <v>8942</v>
      </c>
      <c r="C9019" s="68" t="s">
        <v>1161</v>
      </c>
      <c r="D9019" t="str">
        <f t="shared" si="140"/>
        <v>ha</v>
      </c>
    </row>
    <row r="9020" spans="1:4">
      <c r="A9020" s="68" t="s">
        <v>8943</v>
      </c>
      <c r="B9020" s="68" t="s">
        <v>8942</v>
      </c>
      <c r="C9020" s="68" t="s">
        <v>1161</v>
      </c>
      <c r="D9020" t="str">
        <f t="shared" si="140"/>
        <v>ha</v>
      </c>
    </row>
    <row r="9021" spans="1:4">
      <c r="A9021" s="68" t="s">
        <v>8944</v>
      </c>
      <c r="B9021" s="68" t="s">
        <v>28368</v>
      </c>
      <c r="C9021" s="68" t="s">
        <v>1161</v>
      </c>
      <c r="D9021" t="str">
        <f t="shared" si="140"/>
        <v>ha</v>
      </c>
    </row>
    <row r="9022" spans="1:4">
      <c r="A9022" s="68" t="s">
        <v>8945</v>
      </c>
      <c r="B9022" s="68" t="s">
        <v>28368</v>
      </c>
      <c r="C9022" s="68" t="s">
        <v>1161</v>
      </c>
      <c r="D9022" t="str">
        <f t="shared" si="140"/>
        <v>ha</v>
      </c>
    </row>
    <row r="9023" spans="1:4">
      <c r="A9023" s="68" t="s">
        <v>8946</v>
      </c>
      <c r="B9023" s="68" t="s">
        <v>8947</v>
      </c>
      <c r="C9023" s="68" t="s">
        <v>1161</v>
      </c>
      <c r="D9023" t="str">
        <f t="shared" si="140"/>
        <v>ha</v>
      </c>
    </row>
    <row r="9024" spans="1:4">
      <c r="A9024" s="68" t="s">
        <v>8948</v>
      </c>
      <c r="B9024" s="68" t="s">
        <v>8947</v>
      </c>
      <c r="C9024" s="68" t="s">
        <v>1161</v>
      </c>
      <c r="D9024" t="str">
        <f t="shared" si="140"/>
        <v>ha</v>
      </c>
    </row>
    <row r="9025" spans="1:4">
      <c r="A9025" s="68" t="s">
        <v>8949</v>
      </c>
      <c r="B9025" s="68" t="s">
        <v>28369</v>
      </c>
      <c r="C9025" s="68" t="s">
        <v>1161</v>
      </c>
      <c r="D9025" t="str">
        <f t="shared" si="140"/>
        <v>ha</v>
      </c>
    </row>
    <row r="9026" spans="1:4">
      <c r="A9026" s="68" t="s">
        <v>8950</v>
      </c>
      <c r="B9026" s="68" t="s">
        <v>28369</v>
      </c>
      <c r="C9026" s="68" t="s">
        <v>1161</v>
      </c>
      <c r="D9026" t="str">
        <f t="shared" si="140"/>
        <v>ha</v>
      </c>
    </row>
    <row r="9027" spans="1:4">
      <c r="A9027" s="68" t="s">
        <v>8951</v>
      </c>
      <c r="B9027" s="68" t="s">
        <v>8952</v>
      </c>
      <c r="C9027" s="68" t="s">
        <v>1161</v>
      </c>
      <c r="D9027" t="str">
        <f t="shared" si="140"/>
        <v>ha</v>
      </c>
    </row>
    <row r="9028" spans="1:4">
      <c r="A9028" s="68" t="s">
        <v>8953</v>
      </c>
      <c r="B9028" s="68" t="s">
        <v>8952</v>
      </c>
      <c r="C9028" s="68" t="s">
        <v>1161</v>
      </c>
      <c r="D9028" t="str">
        <f t="shared" si="140"/>
        <v>ha</v>
      </c>
    </row>
    <row r="9029" spans="1:4">
      <c r="A9029" s="68" t="s">
        <v>8954</v>
      </c>
      <c r="B9029" s="68" t="s">
        <v>28370</v>
      </c>
      <c r="C9029" s="68" t="s">
        <v>13</v>
      </c>
      <c r="D9029" t="str">
        <f t="shared" si="140"/>
        <v>m2</v>
      </c>
    </row>
    <row r="9030" spans="1:4">
      <c r="A9030" s="68" t="s">
        <v>8955</v>
      </c>
      <c r="B9030" s="68" t="s">
        <v>28370</v>
      </c>
      <c r="C9030" s="68" t="s">
        <v>13</v>
      </c>
      <c r="D9030" t="str">
        <f t="shared" si="140"/>
        <v>m2</v>
      </c>
    </row>
    <row r="9031" spans="1:4">
      <c r="A9031" s="68" t="s">
        <v>8956</v>
      </c>
      <c r="B9031" s="68" t="s">
        <v>28371</v>
      </c>
      <c r="C9031" s="68" t="s">
        <v>1161</v>
      </c>
      <c r="D9031" t="str">
        <f t="shared" ref="D9031:D9094" si="141">LOWER(C9031)</f>
        <v>ha</v>
      </c>
    </row>
    <row r="9032" spans="1:4">
      <c r="A9032" s="68" t="s">
        <v>8957</v>
      </c>
      <c r="B9032" s="68" t="s">
        <v>28371</v>
      </c>
      <c r="C9032" s="68" t="s">
        <v>1161</v>
      </c>
      <c r="D9032" t="str">
        <f t="shared" si="141"/>
        <v>ha</v>
      </c>
    </row>
    <row r="9033" spans="1:4">
      <c r="A9033" s="68" t="s">
        <v>8958</v>
      </c>
      <c r="B9033" s="68" t="s">
        <v>28372</v>
      </c>
      <c r="C9033" s="68" t="s">
        <v>15</v>
      </c>
      <c r="D9033" t="str">
        <f t="shared" si="141"/>
        <v>un</v>
      </c>
    </row>
    <row r="9034" spans="1:4">
      <c r="A9034" s="68" t="s">
        <v>8959</v>
      </c>
      <c r="B9034" s="68" t="s">
        <v>28372</v>
      </c>
      <c r="C9034" s="68" t="s">
        <v>15</v>
      </c>
      <c r="D9034" t="str">
        <f t="shared" si="141"/>
        <v>un</v>
      </c>
    </row>
    <row r="9035" spans="1:4">
      <c r="A9035" s="68" t="s">
        <v>8960</v>
      </c>
      <c r="B9035" s="68" t="s">
        <v>28373</v>
      </c>
      <c r="C9035" s="68" t="s">
        <v>15</v>
      </c>
      <c r="D9035" t="str">
        <f t="shared" si="141"/>
        <v>un</v>
      </c>
    </row>
    <row r="9036" spans="1:4">
      <c r="A9036" s="68" t="s">
        <v>8961</v>
      </c>
      <c r="B9036" s="68" t="s">
        <v>28373</v>
      </c>
      <c r="C9036" s="68" t="s">
        <v>15</v>
      </c>
      <c r="D9036" t="str">
        <f t="shared" si="141"/>
        <v>un</v>
      </c>
    </row>
    <row r="9037" spans="1:4">
      <c r="A9037" s="68" t="s">
        <v>8962</v>
      </c>
      <c r="B9037" s="68" t="s">
        <v>8963</v>
      </c>
      <c r="C9037" s="68" t="s">
        <v>14</v>
      </c>
      <c r="D9037" t="str">
        <f t="shared" si="141"/>
        <v>m</v>
      </c>
    </row>
    <row r="9038" spans="1:4">
      <c r="A9038" s="68" t="s">
        <v>8964</v>
      </c>
      <c r="B9038" s="68" t="s">
        <v>8963</v>
      </c>
      <c r="C9038" s="68" t="s">
        <v>14</v>
      </c>
      <c r="D9038" t="str">
        <f t="shared" si="141"/>
        <v>m</v>
      </c>
    </row>
    <row r="9039" spans="1:4">
      <c r="A9039" s="68" t="s">
        <v>8965</v>
      </c>
      <c r="B9039" s="68" t="s">
        <v>28374</v>
      </c>
      <c r="C9039" s="68" t="s">
        <v>14</v>
      </c>
      <c r="D9039" t="str">
        <f t="shared" si="141"/>
        <v>m</v>
      </c>
    </row>
    <row r="9040" spans="1:4">
      <c r="A9040" s="68" t="s">
        <v>8966</v>
      </c>
      <c r="B9040" s="68" t="s">
        <v>28374</v>
      </c>
      <c r="C9040" s="68" t="s">
        <v>14</v>
      </c>
      <c r="D9040" t="str">
        <f t="shared" si="141"/>
        <v>m</v>
      </c>
    </row>
    <row r="9041" spans="1:4">
      <c r="A9041" s="68" t="s">
        <v>8967</v>
      </c>
      <c r="B9041" s="68" t="s">
        <v>28375</v>
      </c>
      <c r="C9041" s="68" t="s">
        <v>16</v>
      </c>
      <c r="D9041" t="str">
        <f t="shared" si="141"/>
        <v>m3</v>
      </c>
    </row>
    <row r="9042" spans="1:4">
      <c r="A9042" s="68" t="s">
        <v>8968</v>
      </c>
      <c r="B9042" s="68" t="s">
        <v>28375</v>
      </c>
      <c r="C9042" s="68" t="s">
        <v>16</v>
      </c>
      <c r="D9042" t="str">
        <f t="shared" si="141"/>
        <v>m3</v>
      </c>
    </row>
    <row r="9043" spans="1:4">
      <c r="A9043" s="68" t="s">
        <v>8969</v>
      </c>
      <c r="B9043" s="68" t="s">
        <v>28376</v>
      </c>
      <c r="C9043" s="68" t="s">
        <v>15</v>
      </c>
      <c r="D9043" t="str">
        <f t="shared" si="141"/>
        <v>un</v>
      </c>
    </row>
    <row r="9044" spans="1:4">
      <c r="A9044" s="68" t="s">
        <v>8970</v>
      </c>
      <c r="B9044" s="68" t="s">
        <v>28376</v>
      </c>
      <c r="C9044" s="68" t="s">
        <v>15</v>
      </c>
      <c r="D9044" t="str">
        <f t="shared" si="141"/>
        <v>un</v>
      </c>
    </row>
    <row r="9045" spans="1:4">
      <c r="A9045" s="68" t="s">
        <v>8971</v>
      </c>
      <c r="B9045" s="68" t="s">
        <v>28377</v>
      </c>
      <c r="C9045" s="68" t="s">
        <v>15</v>
      </c>
      <c r="D9045" t="str">
        <f t="shared" si="141"/>
        <v>un</v>
      </c>
    </row>
    <row r="9046" spans="1:4">
      <c r="A9046" s="68" t="s">
        <v>8972</v>
      </c>
      <c r="B9046" s="68" t="s">
        <v>28377</v>
      </c>
      <c r="C9046" s="68" t="s">
        <v>15</v>
      </c>
      <c r="D9046" t="str">
        <f t="shared" si="141"/>
        <v>un</v>
      </c>
    </row>
    <row r="9047" spans="1:4">
      <c r="A9047" s="68" t="s">
        <v>8973</v>
      </c>
      <c r="B9047" s="68" t="s">
        <v>28378</v>
      </c>
      <c r="C9047" s="68" t="s">
        <v>13</v>
      </c>
      <c r="D9047" t="str">
        <f t="shared" si="141"/>
        <v>m2</v>
      </c>
    </row>
    <row r="9048" spans="1:4">
      <c r="A9048" s="68" t="s">
        <v>8974</v>
      </c>
      <c r="B9048" s="68" t="s">
        <v>28378</v>
      </c>
      <c r="C9048" s="68" t="s">
        <v>13</v>
      </c>
      <c r="D9048" t="str">
        <f t="shared" si="141"/>
        <v>m2</v>
      </c>
    </row>
    <row r="9049" spans="1:4">
      <c r="A9049" s="68" t="s">
        <v>8975</v>
      </c>
      <c r="B9049" s="68" t="s">
        <v>28379</v>
      </c>
      <c r="C9049" s="68" t="s">
        <v>8920</v>
      </c>
      <c r="D9049" t="str">
        <f t="shared" si="141"/>
        <v>dam2</v>
      </c>
    </row>
    <row r="9050" spans="1:4">
      <c r="A9050" s="68" t="s">
        <v>8976</v>
      </c>
      <c r="B9050" s="68" t="s">
        <v>28379</v>
      </c>
      <c r="C9050" s="68" t="s">
        <v>8920</v>
      </c>
      <c r="D9050" t="str">
        <f t="shared" si="141"/>
        <v>dam2</v>
      </c>
    </row>
    <row r="9051" spans="1:4">
      <c r="A9051" s="68" t="s">
        <v>8977</v>
      </c>
      <c r="B9051" s="68" t="s">
        <v>28380</v>
      </c>
      <c r="C9051" s="68" t="s">
        <v>15</v>
      </c>
      <c r="D9051" t="str">
        <f t="shared" si="141"/>
        <v>un</v>
      </c>
    </row>
    <row r="9052" spans="1:4">
      <c r="A9052" s="68" t="s">
        <v>8978</v>
      </c>
      <c r="B9052" s="68" t="s">
        <v>28380</v>
      </c>
      <c r="C9052" s="68" t="s">
        <v>15</v>
      </c>
      <c r="D9052" t="str">
        <f t="shared" si="141"/>
        <v>un</v>
      </c>
    </row>
    <row r="9053" spans="1:4">
      <c r="A9053" s="68" t="s">
        <v>8979</v>
      </c>
      <c r="B9053" s="68" t="s">
        <v>28381</v>
      </c>
      <c r="C9053" s="68" t="s">
        <v>15</v>
      </c>
      <c r="D9053" t="str">
        <f t="shared" si="141"/>
        <v>un</v>
      </c>
    </row>
    <row r="9054" spans="1:4">
      <c r="A9054" s="68" t="s">
        <v>8980</v>
      </c>
      <c r="B9054" s="68" t="s">
        <v>28381</v>
      </c>
      <c r="C9054" s="68" t="s">
        <v>15</v>
      </c>
      <c r="D9054" t="str">
        <f t="shared" si="141"/>
        <v>un</v>
      </c>
    </row>
    <row r="9055" spans="1:4">
      <c r="A9055" s="68" t="s">
        <v>8981</v>
      </c>
      <c r="B9055" s="68" t="s">
        <v>28382</v>
      </c>
      <c r="C9055" s="68" t="s">
        <v>15</v>
      </c>
      <c r="D9055" t="str">
        <f t="shared" si="141"/>
        <v>un</v>
      </c>
    </row>
    <row r="9056" spans="1:4">
      <c r="A9056" s="68" t="s">
        <v>8982</v>
      </c>
      <c r="B9056" s="68" t="s">
        <v>28382</v>
      </c>
      <c r="C9056" s="68" t="s">
        <v>15</v>
      </c>
      <c r="D9056" t="str">
        <f t="shared" si="141"/>
        <v>un</v>
      </c>
    </row>
    <row r="9057" spans="1:4">
      <c r="A9057" s="68" t="s">
        <v>8983</v>
      </c>
      <c r="B9057" s="68" t="s">
        <v>28383</v>
      </c>
      <c r="C9057" s="68" t="s">
        <v>13</v>
      </c>
      <c r="D9057" t="str">
        <f t="shared" si="141"/>
        <v>m2</v>
      </c>
    </row>
    <row r="9058" spans="1:4">
      <c r="A9058" s="68" t="s">
        <v>8984</v>
      </c>
      <c r="B9058" s="68" t="s">
        <v>28383</v>
      </c>
      <c r="C9058" s="68" t="s">
        <v>13</v>
      </c>
      <c r="D9058" t="str">
        <f t="shared" si="141"/>
        <v>m2</v>
      </c>
    </row>
    <row r="9059" spans="1:4">
      <c r="A9059" s="68" t="s">
        <v>8985</v>
      </c>
      <c r="B9059" s="68" t="s">
        <v>8986</v>
      </c>
      <c r="C9059" s="68" t="s">
        <v>13</v>
      </c>
      <c r="D9059" t="str">
        <f t="shared" si="141"/>
        <v>m2</v>
      </c>
    </row>
    <row r="9060" spans="1:4">
      <c r="A9060" s="68" t="s">
        <v>8987</v>
      </c>
      <c r="B9060" s="68" t="s">
        <v>8986</v>
      </c>
      <c r="C9060" s="68" t="s">
        <v>13</v>
      </c>
      <c r="D9060" t="str">
        <f t="shared" si="141"/>
        <v>m2</v>
      </c>
    </row>
    <row r="9061" spans="1:4">
      <c r="A9061" s="68" t="s">
        <v>8988</v>
      </c>
      <c r="B9061" s="68" t="s">
        <v>28384</v>
      </c>
      <c r="C9061" s="68" t="s">
        <v>13</v>
      </c>
      <c r="D9061" t="str">
        <f t="shared" si="141"/>
        <v>m2</v>
      </c>
    </row>
    <row r="9062" spans="1:4">
      <c r="A9062" s="68" t="s">
        <v>8989</v>
      </c>
      <c r="B9062" s="68" t="s">
        <v>28384</v>
      </c>
      <c r="C9062" s="68" t="s">
        <v>13</v>
      </c>
      <c r="D9062" t="str">
        <f t="shared" si="141"/>
        <v>m2</v>
      </c>
    </row>
    <row r="9063" spans="1:4">
      <c r="A9063" s="68" t="s">
        <v>8990</v>
      </c>
      <c r="B9063" s="68" t="s">
        <v>28385</v>
      </c>
      <c r="C9063" s="68" t="s">
        <v>1161</v>
      </c>
      <c r="D9063" t="str">
        <f t="shared" si="141"/>
        <v>ha</v>
      </c>
    </row>
    <row r="9064" spans="1:4">
      <c r="A9064" s="68" t="s">
        <v>8991</v>
      </c>
      <c r="B9064" s="68" t="s">
        <v>28385</v>
      </c>
      <c r="C9064" s="68" t="s">
        <v>1161</v>
      </c>
      <c r="D9064" t="str">
        <f t="shared" si="141"/>
        <v>ha</v>
      </c>
    </row>
    <row r="9065" spans="1:4">
      <c r="A9065" s="68" t="s">
        <v>8992</v>
      </c>
      <c r="B9065" s="68" t="s">
        <v>28386</v>
      </c>
      <c r="C9065" s="68" t="s">
        <v>1161</v>
      </c>
      <c r="D9065" t="str">
        <f t="shared" si="141"/>
        <v>ha</v>
      </c>
    </row>
    <row r="9066" spans="1:4">
      <c r="A9066" s="68" t="s">
        <v>8993</v>
      </c>
      <c r="B9066" s="68" t="s">
        <v>28386</v>
      </c>
      <c r="C9066" s="68" t="s">
        <v>1161</v>
      </c>
      <c r="D9066" t="str">
        <f t="shared" si="141"/>
        <v>ha</v>
      </c>
    </row>
    <row r="9067" spans="1:4">
      <c r="A9067" s="68" t="s">
        <v>8994</v>
      </c>
      <c r="B9067" s="68" t="s">
        <v>8995</v>
      </c>
      <c r="C9067" s="68" t="s">
        <v>13</v>
      </c>
      <c r="D9067" t="str">
        <f t="shared" si="141"/>
        <v>m2</v>
      </c>
    </row>
    <row r="9068" spans="1:4">
      <c r="A9068" s="68" t="s">
        <v>8996</v>
      </c>
      <c r="B9068" s="68" t="s">
        <v>8995</v>
      </c>
      <c r="C9068" s="68" t="s">
        <v>13</v>
      </c>
      <c r="D9068" t="str">
        <f t="shared" si="141"/>
        <v>m2</v>
      </c>
    </row>
    <row r="9069" spans="1:4">
      <c r="A9069" s="68" t="s">
        <v>8997</v>
      </c>
      <c r="B9069" s="68" t="s">
        <v>28387</v>
      </c>
      <c r="C9069" s="68" t="s">
        <v>15</v>
      </c>
      <c r="D9069" t="str">
        <f t="shared" si="141"/>
        <v>un</v>
      </c>
    </row>
    <row r="9070" spans="1:4">
      <c r="A9070" s="68" t="s">
        <v>8998</v>
      </c>
      <c r="B9070" s="68" t="s">
        <v>28387</v>
      </c>
      <c r="C9070" s="68" t="s">
        <v>15</v>
      </c>
      <c r="D9070" t="str">
        <f t="shared" si="141"/>
        <v>un</v>
      </c>
    </row>
    <row r="9071" spans="1:4">
      <c r="A9071" s="68" t="s">
        <v>8999</v>
      </c>
      <c r="B9071" s="68" t="s">
        <v>28388</v>
      </c>
      <c r="C9071" s="68" t="s">
        <v>1161</v>
      </c>
      <c r="D9071" t="str">
        <f t="shared" si="141"/>
        <v>ha</v>
      </c>
    </row>
    <row r="9072" spans="1:4">
      <c r="A9072" s="68" t="s">
        <v>9000</v>
      </c>
      <c r="B9072" s="68" t="s">
        <v>28388</v>
      </c>
      <c r="C9072" s="68" t="s">
        <v>1161</v>
      </c>
      <c r="D9072" t="str">
        <f t="shared" si="141"/>
        <v>ha</v>
      </c>
    </row>
    <row r="9073" spans="1:4">
      <c r="A9073" s="68" t="s">
        <v>9001</v>
      </c>
      <c r="B9073" s="68" t="s">
        <v>9002</v>
      </c>
      <c r="C9073" s="68" t="s">
        <v>175</v>
      </c>
      <c r="D9073" t="str">
        <f t="shared" si="141"/>
        <v>km</v>
      </c>
    </row>
    <row r="9074" spans="1:4">
      <c r="A9074" s="68" t="s">
        <v>9003</v>
      </c>
      <c r="B9074" s="68" t="s">
        <v>9002</v>
      </c>
      <c r="C9074" s="68" t="s">
        <v>175</v>
      </c>
      <c r="D9074" t="str">
        <f t="shared" si="141"/>
        <v>km</v>
      </c>
    </row>
    <row r="9075" spans="1:4">
      <c r="A9075" s="68" t="s">
        <v>9004</v>
      </c>
      <c r="B9075" s="68" t="s">
        <v>9005</v>
      </c>
      <c r="C9075" s="68" t="s">
        <v>14</v>
      </c>
      <c r="D9075" t="str">
        <f t="shared" si="141"/>
        <v>m</v>
      </c>
    </row>
    <row r="9076" spans="1:4">
      <c r="A9076" s="68" t="s">
        <v>9006</v>
      </c>
      <c r="B9076" s="68" t="s">
        <v>9005</v>
      </c>
      <c r="C9076" s="68" t="s">
        <v>14</v>
      </c>
      <c r="D9076" t="str">
        <f t="shared" si="141"/>
        <v>m</v>
      </c>
    </row>
    <row r="9077" spans="1:4">
      <c r="A9077" s="68" t="s">
        <v>9007</v>
      </c>
      <c r="B9077" s="68" t="s">
        <v>9008</v>
      </c>
      <c r="C9077" s="68" t="s">
        <v>14</v>
      </c>
      <c r="D9077" t="str">
        <f t="shared" si="141"/>
        <v>m</v>
      </c>
    </row>
    <row r="9078" spans="1:4">
      <c r="A9078" s="68" t="s">
        <v>9009</v>
      </c>
      <c r="B9078" s="68" t="s">
        <v>9008</v>
      </c>
      <c r="C9078" s="68" t="s">
        <v>14</v>
      </c>
      <c r="D9078" t="str">
        <f t="shared" si="141"/>
        <v>m</v>
      </c>
    </row>
    <row r="9079" spans="1:4">
      <c r="A9079" s="68" t="s">
        <v>9010</v>
      </c>
      <c r="B9079" s="68" t="s">
        <v>9011</v>
      </c>
      <c r="C9079" s="68" t="s">
        <v>13</v>
      </c>
      <c r="D9079" t="str">
        <f t="shared" si="141"/>
        <v>m2</v>
      </c>
    </row>
    <row r="9080" spans="1:4">
      <c r="A9080" s="68" t="s">
        <v>9012</v>
      </c>
      <c r="B9080" s="68" t="s">
        <v>9011</v>
      </c>
      <c r="C9080" s="68" t="s">
        <v>13</v>
      </c>
      <c r="D9080" t="str">
        <f t="shared" si="141"/>
        <v>m2</v>
      </c>
    </row>
    <row r="9081" spans="1:4">
      <c r="A9081" s="68" t="s">
        <v>9013</v>
      </c>
      <c r="B9081" s="68" t="s">
        <v>9014</v>
      </c>
      <c r="C9081" s="68" t="s">
        <v>13</v>
      </c>
      <c r="D9081" t="str">
        <f t="shared" si="141"/>
        <v>m2</v>
      </c>
    </row>
    <row r="9082" spans="1:4">
      <c r="A9082" s="68" t="s">
        <v>9015</v>
      </c>
      <c r="B9082" s="68" t="s">
        <v>9014</v>
      </c>
      <c r="C9082" s="68" t="s">
        <v>13</v>
      </c>
      <c r="D9082" t="str">
        <f t="shared" si="141"/>
        <v>m2</v>
      </c>
    </row>
    <row r="9083" spans="1:4">
      <c r="A9083" s="68" t="s">
        <v>9016</v>
      </c>
      <c r="B9083" s="68" t="s">
        <v>9017</v>
      </c>
      <c r="C9083" s="68" t="s">
        <v>13</v>
      </c>
      <c r="D9083" t="str">
        <f t="shared" si="141"/>
        <v>m2</v>
      </c>
    </row>
    <row r="9084" spans="1:4">
      <c r="A9084" s="68" t="s">
        <v>9018</v>
      </c>
      <c r="B9084" s="68" t="s">
        <v>9017</v>
      </c>
      <c r="C9084" s="68" t="s">
        <v>13</v>
      </c>
      <c r="D9084" t="str">
        <f t="shared" si="141"/>
        <v>m2</v>
      </c>
    </row>
    <row r="9085" spans="1:4">
      <c r="A9085" s="68" t="s">
        <v>9019</v>
      </c>
      <c r="B9085" s="68" t="s">
        <v>28389</v>
      </c>
      <c r="C9085" s="68" t="s">
        <v>13</v>
      </c>
      <c r="D9085" t="str">
        <f t="shared" si="141"/>
        <v>m2</v>
      </c>
    </row>
    <row r="9086" spans="1:4">
      <c r="A9086" s="68" t="s">
        <v>9020</v>
      </c>
      <c r="B9086" s="68" t="s">
        <v>28389</v>
      </c>
      <c r="C9086" s="68" t="s">
        <v>13</v>
      </c>
      <c r="D9086" t="str">
        <f t="shared" si="141"/>
        <v>m2</v>
      </c>
    </row>
    <row r="9087" spans="1:4">
      <c r="A9087" s="68" t="s">
        <v>9021</v>
      </c>
      <c r="B9087" s="68" t="s">
        <v>9022</v>
      </c>
      <c r="C9087" s="68" t="s">
        <v>16</v>
      </c>
      <c r="D9087" t="str">
        <f t="shared" si="141"/>
        <v>m3</v>
      </c>
    </row>
    <row r="9088" spans="1:4">
      <c r="A9088" s="68" t="s">
        <v>9023</v>
      </c>
      <c r="B9088" s="68" t="s">
        <v>9022</v>
      </c>
      <c r="C9088" s="68" t="s">
        <v>16</v>
      </c>
      <c r="D9088" t="str">
        <f t="shared" si="141"/>
        <v>m3</v>
      </c>
    </row>
    <row r="9089" spans="1:4">
      <c r="A9089" s="68" t="s">
        <v>9024</v>
      </c>
      <c r="B9089" s="68" t="s">
        <v>9025</v>
      </c>
      <c r="C9089" s="68" t="s">
        <v>1161</v>
      </c>
      <c r="D9089" t="str">
        <f t="shared" si="141"/>
        <v>ha</v>
      </c>
    </row>
    <row r="9090" spans="1:4">
      <c r="A9090" s="68" t="s">
        <v>9026</v>
      </c>
      <c r="B9090" s="68" t="s">
        <v>9025</v>
      </c>
      <c r="C9090" s="68" t="s">
        <v>1161</v>
      </c>
      <c r="D9090" t="str">
        <f t="shared" si="141"/>
        <v>ha</v>
      </c>
    </row>
    <row r="9091" spans="1:4">
      <c r="A9091" s="68" t="s">
        <v>9027</v>
      </c>
      <c r="B9091" s="68" t="s">
        <v>9028</v>
      </c>
      <c r="C9091" s="68" t="s">
        <v>1161</v>
      </c>
      <c r="D9091" t="str">
        <f t="shared" si="141"/>
        <v>ha</v>
      </c>
    </row>
    <row r="9092" spans="1:4">
      <c r="A9092" s="68" t="s">
        <v>9029</v>
      </c>
      <c r="B9092" s="68" t="s">
        <v>9028</v>
      </c>
      <c r="C9092" s="68" t="s">
        <v>1161</v>
      </c>
      <c r="D9092" t="str">
        <f t="shared" si="141"/>
        <v>ha</v>
      </c>
    </row>
    <row r="9093" spans="1:4">
      <c r="A9093" s="68" t="s">
        <v>9030</v>
      </c>
      <c r="B9093" s="68" t="s">
        <v>28390</v>
      </c>
      <c r="C9093" s="68" t="s">
        <v>1161</v>
      </c>
      <c r="D9093" t="str">
        <f t="shared" si="141"/>
        <v>ha</v>
      </c>
    </row>
    <row r="9094" spans="1:4">
      <c r="A9094" s="68" t="s">
        <v>9031</v>
      </c>
      <c r="B9094" s="68" t="s">
        <v>28390</v>
      </c>
      <c r="C9094" s="68" t="s">
        <v>1161</v>
      </c>
      <c r="D9094" t="str">
        <f t="shared" si="141"/>
        <v>ha</v>
      </c>
    </row>
    <row r="9095" spans="1:4">
      <c r="A9095" s="68" t="s">
        <v>9032</v>
      </c>
      <c r="B9095" s="68" t="s">
        <v>28391</v>
      </c>
      <c r="C9095" s="68" t="s">
        <v>1161</v>
      </c>
      <c r="D9095" t="str">
        <f t="shared" ref="D9095:D9158" si="142">LOWER(C9095)</f>
        <v>ha</v>
      </c>
    </row>
    <row r="9096" spans="1:4">
      <c r="A9096" s="68" t="s">
        <v>9033</v>
      </c>
      <c r="B9096" s="68" t="s">
        <v>28391</v>
      </c>
      <c r="C9096" s="68" t="s">
        <v>1161</v>
      </c>
      <c r="D9096" t="str">
        <f t="shared" si="142"/>
        <v>ha</v>
      </c>
    </row>
    <row r="9097" spans="1:4">
      <c r="A9097" s="68" t="s">
        <v>9034</v>
      </c>
      <c r="B9097" s="68" t="s">
        <v>28392</v>
      </c>
      <c r="C9097" s="68" t="s">
        <v>1161</v>
      </c>
      <c r="D9097" t="str">
        <f t="shared" si="142"/>
        <v>ha</v>
      </c>
    </row>
    <row r="9098" spans="1:4">
      <c r="A9098" s="68" t="s">
        <v>9035</v>
      </c>
      <c r="B9098" s="68" t="s">
        <v>28392</v>
      </c>
      <c r="C9098" s="68" t="s">
        <v>1161</v>
      </c>
      <c r="D9098" t="str">
        <f t="shared" si="142"/>
        <v>ha</v>
      </c>
    </row>
    <row r="9099" spans="1:4">
      <c r="A9099" s="68" t="s">
        <v>9036</v>
      </c>
      <c r="B9099" s="68" t="s">
        <v>9037</v>
      </c>
      <c r="C9099" s="68" t="s">
        <v>1161</v>
      </c>
      <c r="D9099" t="str">
        <f t="shared" si="142"/>
        <v>ha</v>
      </c>
    </row>
    <row r="9100" spans="1:4">
      <c r="A9100" s="68" t="s">
        <v>9038</v>
      </c>
      <c r="B9100" s="68" t="s">
        <v>9037</v>
      </c>
      <c r="C9100" s="68" t="s">
        <v>1161</v>
      </c>
      <c r="D9100" t="str">
        <f t="shared" si="142"/>
        <v>ha</v>
      </c>
    </row>
    <row r="9101" spans="1:4">
      <c r="A9101" s="68" t="s">
        <v>9039</v>
      </c>
      <c r="B9101" s="68" t="s">
        <v>9040</v>
      </c>
      <c r="C9101" s="68" t="s">
        <v>16</v>
      </c>
      <c r="D9101" t="str">
        <f t="shared" si="142"/>
        <v>m3</v>
      </c>
    </row>
    <row r="9102" spans="1:4">
      <c r="A9102" s="68" t="s">
        <v>9041</v>
      </c>
      <c r="B9102" s="68" t="s">
        <v>9040</v>
      </c>
      <c r="C9102" s="68" t="s">
        <v>16</v>
      </c>
      <c r="D9102" t="str">
        <f t="shared" si="142"/>
        <v>m3</v>
      </c>
    </row>
    <row r="9103" spans="1:4">
      <c r="A9103" s="68" t="s">
        <v>9042</v>
      </c>
      <c r="B9103" s="68" t="s">
        <v>9043</v>
      </c>
      <c r="C9103" s="68" t="s">
        <v>16</v>
      </c>
      <c r="D9103" t="str">
        <f t="shared" si="142"/>
        <v>m3</v>
      </c>
    </row>
    <row r="9104" spans="1:4">
      <c r="A9104" s="68" t="s">
        <v>9044</v>
      </c>
      <c r="B9104" s="68" t="s">
        <v>9043</v>
      </c>
      <c r="C9104" s="68" t="s">
        <v>16</v>
      </c>
      <c r="D9104" t="str">
        <f t="shared" si="142"/>
        <v>m3</v>
      </c>
    </row>
    <row r="9105" spans="1:4">
      <c r="A9105" s="68" t="s">
        <v>9045</v>
      </c>
      <c r="B9105" s="68" t="s">
        <v>28393</v>
      </c>
      <c r="C9105" s="68" t="s">
        <v>16</v>
      </c>
      <c r="D9105" t="str">
        <f t="shared" si="142"/>
        <v>m3</v>
      </c>
    </row>
    <row r="9106" spans="1:4">
      <c r="A9106" s="68" t="s">
        <v>9046</v>
      </c>
      <c r="B9106" s="68" t="s">
        <v>28393</v>
      </c>
      <c r="C9106" s="68" t="s">
        <v>16</v>
      </c>
      <c r="D9106" t="str">
        <f t="shared" si="142"/>
        <v>m3</v>
      </c>
    </row>
    <row r="9107" spans="1:4">
      <c r="A9107" s="68" t="s">
        <v>9047</v>
      </c>
      <c r="B9107" s="68" t="s">
        <v>28394</v>
      </c>
      <c r="C9107" s="68" t="s">
        <v>15</v>
      </c>
      <c r="D9107" t="str">
        <f t="shared" si="142"/>
        <v>un</v>
      </c>
    </row>
    <row r="9108" spans="1:4">
      <c r="A9108" s="68" t="s">
        <v>9048</v>
      </c>
      <c r="B9108" s="68" t="s">
        <v>28394</v>
      </c>
      <c r="C9108" s="68" t="s">
        <v>15</v>
      </c>
      <c r="D9108" t="str">
        <f t="shared" si="142"/>
        <v>un</v>
      </c>
    </row>
    <row r="9109" spans="1:4">
      <c r="A9109" s="68" t="s">
        <v>9049</v>
      </c>
      <c r="B9109" s="68" t="s">
        <v>28395</v>
      </c>
      <c r="C9109" s="68" t="s">
        <v>15</v>
      </c>
      <c r="D9109" t="str">
        <f t="shared" si="142"/>
        <v>un</v>
      </c>
    </row>
    <row r="9110" spans="1:4">
      <c r="A9110" s="68" t="s">
        <v>9050</v>
      </c>
      <c r="B9110" s="68" t="s">
        <v>28395</v>
      </c>
      <c r="C9110" s="68" t="s">
        <v>15</v>
      </c>
      <c r="D9110" t="str">
        <f t="shared" si="142"/>
        <v>un</v>
      </c>
    </row>
    <row r="9111" spans="1:4">
      <c r="A9111" s="68" t="s">
        <v>9051</v>
      </c>
      <c r="B9111" s="68" t="s">
        <v>28396</v>
      </c>
      <c r="C9111" s="68" t="s">
        <v>15</v>
      </c>
      <c r="D9111" t="str">
        <f t="shared" si="142"/>
        <v>un</v>
      </c>
    </row>
    <row r="9112" spans="1:4">
      <c r="A9112" s="68" t="s">
        <v>9052</v>
      </c>
      <c r="B9112" s="68" t="s">
        <v>28396</v>
      </c>
      <c r="C9112" s="68" t="s">
        <v>15</v>
      </c>
      <c r="D9112" t="str">
        <f t="shared" si="142"/>
        <v>un</v>
      </c>
    </row>
    <row r="9113" spans="1:4">
      <c r="A9113" s="68" t="s">
        <v>9053</v>
      </c>
      <c r="B9113" s="68" t="s">
        <v>28397</v>
      </c>
      <c r="C9113" s="68" t="s">
        <v>13</v>
      </c>
      <c r="D9113" t="str">
        <f t="shared" si="142"/>
        <v>m2</v>
      </c>
    </row>
    <row r="9114" spans="1:4">
      <c r="A9114" s="68" t="s">
        <v>9054</v>
      </c>
      <c r="B9114" s="68" t="s">
        <v>28397</v>
      </c>
      <c r="C9114" s="68" t="s">
        <v>13</v>
      </c>
      <c r="D9114" t="str">
        <f t="shared" si="142"/>
        <v>m2</v>
      </c>
    </row>
    <row r="9115" spans="1:4">
      <c r="A9115" s="68" t="s">
        <v>9055</v>
      </c>
      <c r="B9115" s="68" t="s">
        <v>9056</v>
      </c>
      <c r="C9115" s="68" t="s">
        <v>14</v>
      </c>
      <c r="D9115" t="str">
        <f t="shared" si="142"/>
        <v>m</v>
      </c>
    </row>
    <row r="9116" spans="1:4">
      <c r="A9116" s="68" t="s">
        <v>9057</v>
      </c>
      <c r="B9116" s="68" t="s">
        <v>9056</v>
      </c>
      <c r="C9116" s="68" t="s">
        <v>14</v>
      </c>
      <c r="D9116" t="str">
        <f t="shared" si="142"/>
        <v>m</v>
      </c>
    </row>
    <row r="9117" spans="1:4">
      <c r="A9117" s="68" t="s">
        <v>9058</v>
      </c>
      <c r="B9117" s="68" t="s">
        <v>28398</v>
      </c>
      <c r="C9117" s="68" t="s">
        <v>15</v>
      </c>
      <c r="D9117" t="str">
        <f t="shared" si="142"/>
        <v>un</v>
      </c>
    </row>
    <row r="9118" spans="1:4">
      <c r="A9118" s="68" t="s">
        <v>9059</v>
      </c>
      <c r="B9118" s="68" t="s">
        <v>28398</v>
      </c>
      <c r="C9118" s="68" t="s">
        <v>15</v>
      </c>
      <c r="D9118" t="str">
        <f t="shared" si="142"/>
        <v>un</v>
      </c>
    </row>
    <row r="9119" spans="1:4">
      <c r="A9119" s="68" t="s">
        <v>9060</v>
      </c>
      <c r="B9119" s="68" t="s">
        <v>9061</v>
      </c>
      <c r="C9119" s="68" t="s">
        <v>15</v>
      </c>
      <c r="D9119" t="str">
        <f t="shared" si="142"/>
        <v>un</v>
      </c>
    </row>
    <row r="9120" spans="1:4">
      <c r="A9120" s="68" t="s">
        <v>9062</v>
      </c>
      <c r="B9120" s="68" t="s">
        <v>9061</v>
      </c>
      <c r="C9120" s="68" t="s">
        <v>15</v>
      </c>
      <c r="D9120" t="str">
        <f t="shared" si="142"/>
        <v>un</v>
      </c>
    </row>
    <row r="9121" spans="1:4">
      <c r="A9121" s="68" t="s">
        <v>9063</v>
      </c>
      <c r="B9121" s="68" t="s">
        <v>28399</v>
      </c>
      <c r="C9121" s="68" t="s">
        <v>16</v>
      </c>
      <c r="D9121" t="str">
        <f t="shared" si="142"/>
        <v>m3</v>
      </c>
    </row>
    <row r="9122" spans="1:4">
      <c r="A9122" s="68" t="s">
        <v>9064</v>
      </c>
      <c r="B9122" s="68" t="s">
        <v>28399</v>
      </c>
      <c r="C9122" s="68" t="s">
        <v>16</v>
      </c>
      <c r="D9122" t="str">
        <f t="shared" si="142"/>
        <v>m3</v>
      </c>
    </row>
    <row r="9123" spans="1:4">
      <c r="A9123" s="68" t="s">
        <v>9065</v>
      </c>
      <c r="B9123" s="68" t="s">
        <v>28400</v>
      </c>
      <c r="C9123" s="68" t="s">
        <v>13</v>
      </c>
      <c r="D9123" t="str">
        <f t="shared" si="142"/>
        <v>m2</v>
      </c>
    </row>
    <row r="9124" spans="1:4">
      <c r="A9124" s="68" t="s">
        <v>9066</v>
      </c>
      <c r="B9124" s="68" t="s">
        <v>28400</v>
      </c>
      <c r="C9124" s="68" t="s">
        <v>13</v>
      </c>
      <c r="D9124" t="str">
        <f t="shared" si="142"/>
        <v>m2</v>
      </c>
    </row>
    <row r="9125" spans="1:4">
      <c r="A9125" s="68" t="s">
        <v>9067</v>
      </c>
      <c r="B9125" s="68" t="s">
        <v>28401</v>
      </c>
      <c r="C9125" s="68" t="s">
        <v>13</v>
      </c>
      <c r="D9125" t="str">
        <f t="shared" si="142"/>
        <v>m2</v>
      </c>
    </row>
    <row r="9126" spans="1:4">
      <c r="A9126" s="68" t="s">
        <v>9068</v>
      </c>
      <c r="B9126" s="68" t="s">
        <v>28401</v>
      </c>
      <c r="C9126" s="68" t="s">
        <v>13</v>
      </c>
      <c r="D9126" t="str">
        <f t="shared" si="142"/>
        <v>m2</v>
      </c>
    </row>
    <row r="9127" spans="1:4">
      <c r="A9127" s="68" t="s">
        <v>9069</v>
      </c>
      <c r="B9127" s="68" t="s">
        <v>28402</v>
      </c>
      <c r="C9127" s="68" t="s">
        <v>13</v>
      </c>
      <c r="D9127" t="str">
        <f t="shared" si="142"/>
        <v>m2</v>
      </c>
    </row>
    <row r="9128" spans="1:4">
      <c r="A9128" s="68" t="s">
        <v>9070</v>
      </c>
      <c r="B9128" s="68" t="s">
        <v>28402</v>
      </c>
      <c r="C9128" s="68" t="s">
        <v>13</v>
      </c>
      <c r="D9128" t="str">
        <f t="shared" si="142"/>
        <v>m2</v>
      </c>
    </row>
    <row r="9129" spans="1:4">
      <c r="A9129" s="68" t="s">
        <v>9071</v>
      </c>
      <c r="B9129" s="68" t="s">
        <v>28403</v>
      </c>
      <c r="C9129" s="68" t="s">
        <v>16</v>
      </c>
      <c r="D9129" t="str">
        <f t="shared" si="142"/>
        <v>m3</v>
      </c>
    </row>
    <row r="9130" spans="1:4">
      <c r="A9130" s="68" t="s">
        <v>9072</v>
      </c>
      <c r="B9130" s="68" t="s">
        <v>28403</v>
      </c>
      <c r="C9130" s="68" t="s">
        <v>16</v>
      </c>
      <c r="D9130" t="str">
        <f t="shared" si="142"/>
        <v>m3</v>
      </c>
    </row>
    <row r="9131" spans="1:4">
      <c r="A9131" s="68" t="s">
        <v>9073</v>
      </c>
      <c r="B9131" s="68" t="s">
        <v>8930</v>
      </c>
      <c r="C9131" s="68" t="s">
        <v>1161</v>
      </c>
      <c r="D9131" t="str">
        <f t="shared" si="142"/>
        <v>ha</v>
      </c>
    </row>
    <row r="9132" spans="1:4">
      <c r="A9132" s="68" t="s">
        <v>9074</v>
      </c>
      <c r="B9132" s="68" t="s">
        <v>8930</v>
      </c>
      <c r="C9132" s="68" t="s">
        <v>1161</v>
      </c>
      <c r="D9132" t="str">
        <f t="shared" si="142"/>
        <v>ha</v>
      </c>
    </row>
    <row r="9133" spans="1:4">
      <c r="A9133" s="68" t="s">
        <v>9075</v>
      </c>
      <c r="B9133" s="68" t="s">
        <v>28404</v>
      </c>
      <c r="C9133" s="68" t="s">
        <v>14</v>
      </c>
      <c r="D9133" t="str">
        <f t="shared" si="142"/>
        <v>m</v>
      </c>
    </row>
    <row r="9134" spans="1:4">
      <c r="A9134" s="68" t="s">
        <v>9076</v>
      </c>
      <c r="B9134" s="68" t="s">
        <v>28404</v>
      </c>
      <c r="C9134" s="68" t="s">
        <v>14</v>
      </c>
      <c r="D9134" t="str">
        <f t="shared" si="142"/>
        <v>m</v>
      </c>
    </row>
    <row r="9135" spans="1:4">
      <c r="A9135" s="68" t="s">
        <v>9077</v>
      </c>
      <c r="B9135" s="68" t="s">
        <v>28405</v>
      </c>
      <c r="C9135" s="68" t="s">
        <v>14</v>
      </c>
      <c r="D9135" t="str">
        <f t="shared" si="142"/>
        <v>m</v>
      </c>
    </row>
    <row r="9136" spans="1:4">
      <c r="A9136" s="68" t="s">
        <v>9078</v>
      </c>
      <c r="B9136" s="68" t="s">
        <v>28405</v>
      </c>
      <c r="C9136" s="68" t="s">
        <v>14</v>
      </c>
      <c r="D9136" t="str">
        <f t="shared" si="142"/>
        <v>m</v>
      </c>
    </row>
    <row r="9137" spans="1:4">
      <c r="A9137" s="68" t="s">
        <v>9079</v>
      </c>
      <c r="B9137" s="68" t="s">
        <v>28406</v>
      </c>
      <c r="C9137" s="68" t="s">
        <v>14</v>
      </c>
      <c r="D9137" t="str">
        <f t="shared" si="142"/>
        <v>m</v>
      </c>
    </row>
    <row r="9138" spans="1:4">
      <c r="A9138" s="68" t="s">
        <v>9080</v>
      </c>
      <c r="B9138" s="68" t="s">
        <v>28406</v>
      </c>
      <c r="C9138" s="68" t="s">
        <v>14</v>
      </c>
      <c r="D9138" t="str">
        <f t="shared" si="142"/>
        <v>m</v>
      </c>
    </row>
    <row r="9139" spans="1:4">
      <c r="A9139" s="68" t="s">
        <v>9081</v>
      </c>
      <c r="B9139" s="68" t="s">
        <v>28407</v>
      </c>
      <c r="C9139" s="68" t="s">
        <v>15</v>
      </c>
      <c r="D9139" t="str">
        <f t="shared" si="142"/>
        <v>un</v>
      </c>
    </row>
    <row r="9140" spans="1:4">
      <c r="A9140" s="68" t="s">
        <v>9082</v>
      </c>
      <c r="B9140" s="68" t="s">
        <v>28407</v>
      </c>
      <c r="C9140" s="68" t="s">
        <v>15</v>
      </c>
      <c r="D9140" t="str">
        <f t="shared" si="142"/>
        <v>un</v>
      </c>
    </row>
    <row r="9141" spans="1:4">
      <c r="A9141" s="68" t="s">
        <v>9083</v>
      </c>
      <c r="B9141" s="68" t="s">
        <v>28408</v>
      </c>
      <c r="C9141" s="68" t="s">
        <v>14</v>
      </c>
      <c r="D9141" t="str">
        <f t="shared" si="142"/>
        <v>m</v>
      </c>
    </row>
    <row r="9142" spans="1:4">
      <c r="A9142" s="68" t="s">
        <v>9084</v>
      </c>
      <c r="B9142" s="68" t="s">
        <v>28408</v>
      </c>
      <c r="C9142" s="68" t="s">
        <v>14</v>
      </c>
      <c r="D9142" t="str">
        <f t="shared" si="142"/>
        <v>m</v>
      </c>
    </row>
    <row r="9143" spans="1:4">
      <c r="A9143" s="68" t="s">
        <v>9085</v>
      </c>
      <c r="B9143" s="68" t="s">
        <v>28409</v>
      </c>
      <c r="C9143" s="68" t="s">
        <v>15</v>
      </c>
      <c r="D9143" t="str">
        <f t="shared" si="142"/>
        <v>un</v>
      </c>
    </row>
    <row r="9144" spans="1:4">
      <c r="A9144" s="68" t="s">
        <v>9086</v>
      </c>
      <c r="B9144" s="68" t="s">
        <v>28409</v>
      </c>
      <c r="C9144" s="68" t="s">
        <v>15</v>
      </c>
      <c r="D9144" t="str">
        <f t="shared" si="142"/>
        <v>un</v>
      </c>
    </row>
    <row r="9145" spans="1:4">
      <c r="A9145" s="68" t="s">
        <v>9087</v>
      </c>
      <c r="B9145" s="68" t="s">
        <v>28410</v>
      </c>
      <c r="C9145" s="68" t="s">
        <v>15</v>
      </c>
      <c r="D9145" t="str">
        <f t="shared" si="142"/>
        <v>un</v>
      </c>
    </row>
    <row r="9146" spans="1:4">
      <c r="A9146" s="68" t="s">
        <v>9088</v>
      </c>
      <c r="B9146" s="68" t="s">
        <v>28410</v>
      </c>
      <c r="C9146" s="68" t="s">
        <v>15</v>
      </c>
      <c r="D9146" t="str">
        <f t="shared" si="142"/>
        <v>un</v>
      </c>
    </row>
    <row r="9147" spans="1:4">
      <c r="A9147" s="68" t="s">
        <v>9089</v>
      </c>
      <c r="B9147" s="68" t="s">
        <v>28411</v>
      </c>
      <c r="C9147" s="68" t="s">
        <v>15</v>
      </c>
      <c r="D9147" t="str">
        <f t="shared" si="142"/>
        <v>un</v>
      </c>
    </row>
    <row r="9148" spans="1:4">
      <c r="A9148" s="68" t="s">
        <v>9090</v>
      </c>
      <c r="B9148" s="68" t="s">
        <v>28411</v>
      </c>
      <c r="C9148" s="68" t="s">
        <v>15</v>
      </c>
      <c r="D9148" t="str">
        <f t="shared" si="142"/>
        <v>un</v>
      </c>
    </row>
    <row r="9149" spans="1:4">
      <c r="A9149" s="68" t="s">
        <v>9091</v>
      </c>
      <c r="B9149" s="68" t="s">
        <v>28412</v>
      </c>
      <c r="C9149" s="68" t="s">
        <v>15</v>
      </c>
      <c r="D9149" t="str">
        <f t="shared" si="142"/>
        <v>un</v>
      </c>
    </row>
    <row r="9150" spans="1:4">
      <c r="A9150" s="68" t="s">
        <v>9092</v>
      </c>
      <c r="B9150" s="68" t="s">
        <v>28412</v>
      </c>
      <c r="C9150" s="68" t="s">
        <v>15</v>
      </c>
      <c r="D9150" t="str">
        <f t="shared" si="142"/>
        <v>un</v>
      </c>
    </row>
    <row r="9151" spans="1:4">
      <c r="A9151" s="68" t="s">
        <v>9093</v>
      </c>
      <c r="B9151" s="68" t="s">
        <v>28413</v>
      </c>
      <c r="C9151" s="68" t="s">
        <v>15</v>
      </c>
      <c r="D9151" t="str">
        <f t="shared" si="142"/>
        <v>un</v>
      </c>
    </row>
    <row r="9152" spans="1:4">
      <c r="A9152" s="68" t="s">
        <v>9094</v>
      </c>
      <c r="B9152" s="68" t="s">
        <v>28413</v>
      </c>
      <c r="C9152" s="68" t="s">
        <v>15</v>
      </c>
      <c r="D9152" t="str">
        <f t="shared" si="142"/>
        <v>un</v>
      </c>
    </row>
    <row r="9153" spans="1:4">
      <c r="A9153" s="68" t="s">
        <v>9095</v>
      </c>
      <c r="B9153" s="68" t="s">
        <v>28414</v>
      </c>
      <c r="C9153" s="68" t="s">
        <v>15</v>
      </c>
      <c r="D9153" t="str">
        <f t="shared" si="142"/>
        <v>un</v>
      </c>
    </row>
    <row r="9154" spans="1:4">
      <c r="A9154" s="68" t="s">
        <v>9096</v>
      </c>
      <c r="B9154" s="68" t="s">
        <v>28414</v>
      </c>
      <c r="C9154" s="68" t="s">
        <v>15</v>
      </c>
      <c r="D9154" t="str">
        <f t="shared" si="142"/>
        <v>un</v>
      </c>
    </row>
    <row r="9155" spans="1:4">
      <c r="A9155" s="68" t="s">
        <v>9097</v>
      </c>
      <c r="B9155" s="68" t="s">
        <v>28415</v>
      </c>
      <c r="C9155" s="68" t="s">
        <v>14</v>
      </c>
      <c r="D9155" t="str">
        <f t="shared" si="142"/>
        <v>m</v>
      </c>
    </row>
    <row r="9156" spans="1:4">
      <c r="A9156" s="68" t="s">
        <v>9098</v>
      </c>
      <c r="B9156" s="68" t="s">
        <v>28415</v>
      </c>
      <c r="C9156" s="68" t="s">
        <v>14</v>
      </c>
      <c r="D9156" t="str">
        <f t="shared" si="142"/>
        <v>m</v>
      </c>
    </row>
    <row r="9157" spans="1:4">
      <c r="A9157" s="68" t="s">
        <v>9099</v>
      </c>
      <c r="B9157" s="68" t="s">
        <v>28416</v>
      </c>
      <c r="C9157" s="68" t="s">
        <v>15</v>
      </c>
      <c r="D9157" t="str">
        <f t="shared" si="142"/>
        <v>un</v>
      </c>
    </row>
    <row r="9158" spans="1:4">
      <c r="A9158" s="68" t="s">
        <v>9100</v>
      </c>
      <c r="B9158" s="68" t="s">
        <v>28416</v>
      </c>
      <c r="C9158" s="68" t="s">
        <v>15</v>
      </c>
      <c r="D9158" t="str">
        <f t="shared" si="142"/>
        <v>un</v>
      </c>
    </row>
    <row r="9159" spans="1:4">
      <c r="A9159" s="68" t="s">
        <v>9101</v>
      </c>
      <c r="B9159" s="68" t="s">
        <v>28417</v>
      </c>
      <c r="C9159" s="68" t="s">
        <v>15</v>
      </c>
      <c r="D9159" t="str">
        <f t="shared" ref="D9159:D9222" si="143">LOWER(C9159)</f>
        <v>un</v>
      </c>
    </row>
    <row r="9160" spans="1:4">
      <c r="A9160" s="68" t="s">
        <v>9102</v>
      </c>
      <c r="B9160" s="68" t="s">
        <v>28417</v>
      </c>
      <c r="C9160" s="68" t="s">
        <v>15</v>
      </c>
      <c r="D9160" t="str">
        <f t="shared" si="143"/>
        <v>un</v>
      </c>
    </row>
    <row r="9161" spans="1:4">
      <c r="A9161" s="68" t="s">
        <v>9103</v>
      </c>
      <c r="B9161" s="68" t="s">
        <v>9104</v>
      </c>
      <c r="C9161" s="68" t="s">
        <v>15</v>
      </c>
      <c r="D9161" t="str">
        <f t="shared" si="143"/>
        <v>un</v>
      </c>
    </row>
    <row r="9162" spans="1:4">
      <c r="A9162" s="68" t="s">
        <v>9105</v>
      </c>
      <c r="B9162" s="68" t="s">
        <v>9104</v>
      </c>
      <c r="C9162" s="68" t="s">
        <v>15</v>
      </c>
      <c r="D9162" t="str">
        <f t="shared" si="143"/>
        <v>un</v>
      </c>
    </row>
    <row r="9163" spans="1:4">
      <c r="A9163" s="68" t="s">
        <v>9106</v>
      </c>
      <c r="B9163" s="68" t="s">
        <v>28418</v>
      </c>
      <c r="C9163" s="68" t="s">
        <v>15</v>
      </c>
      <c r="D9163" t="str">
        <f t="shared" si="143"/>
        <v>un</v>
      </c>
    </row>
    <row r="9164" spans="1:4">
      <c r="A9164" s="68" t="s">
        <v>9107</v>
      </c>
      <c r="B9164" s="68" t="s">
        <v>28418</v>
      </c>
      <c r="C9164" s="68" t="s">
        <v>15</v>
      </c>
      <c r="D9164" t="str">
        <f t="shared" si="143"/>
        <v>un</v>
      </c>
    </row>
    <row r="9165" spans="1:4">
      <c r="A9165" s="68" t="s">
        <v>9108</v>
      </c>
      <c r="B9165" s="68" t="s">
        <v>28419</v>
      </c>
      <c r="C9165" s="68" t="s">
        <v>15</v>
      </c>
      <c r="D9165" t="str">
        <f t="shared" si="143"/>
        <v>un</v>
      </c>
    </row>
    <row r="9166" spans="1:4">
      <c r="A9166" s="68" t="s">
        <v>9109</v>
      </c>
      <c r="B9166" s="68" t="s">
        <v>28419</v>
      </c>
      <c r="C9166" s="68" t="s">
        <v>15</v>
      </c>
      <c r="D9166" t="str">
        <f t="shared" si="143"/>
        <v>un</v>
      </c>
    </row>
    <row r="9167" spans="1:4">
      <c r="A9167" s="68" t="s">
        <v>9110</v>
      </c>
      <c r="B9167" s="68" t="s">
        <v>28420</v>
      </c>
      <c r="C9167" s="68" t="s">
        <v>15</v>
      </c>
      <c r="D9167" t="str">
        <f t="shared" si="143"/>
        <v>un</v>
      </c>
    </row>
    <row r="9168" spans="1:4">
      <c r="A9168" s="68" t="s">
        <v>9111</v>
      </c>
      <c r="B9168" s="68" t="s">
        <v>28420</v>
      </c>
      <c r="C9168" s="68" t="s">
        <v>15</v>
      </c>
      <c r="D9168" t="str">
        <f t="shared" si="143"/>
        <v>un</v>
      </c>
    </row>
    <row r="9169" spans="1:4">
      <c r="A9169" s="68" t="s">
        <v>9112</v>
      </c>
      <c r="B9169" s="68" t="s">
        <v>28421</v>
      </c>
      <c r="C9169" s="68" t="s">
        <v>15</v>
      </c>
      <c r="D9169" t="str">
        <f t="shared" si="143"/>
        <v>un</v>
      </c>
    </row>
    <row r="9170" spans="1:4">
      <c r="A9170" s="68" t="s">
        <v>9113</v>
      </c>
      <c r="B9170" s="68" t="s">
        <v>28421</v>
      </c>
      <c r="C9170" s="68" t="s">
        <v>15</v>
      </c>
      <c r="D9170" t="str">
        <f t="shared" si="143"/>
        <v>un</v>
      </c>
    </row>
    <row r="9171" spans="1:4">
      <c r="A9171" s="68" t="s">
        <v>9114</v>
      </c>
      <c r="B9171" s="68" t="s">
        <v>28422</v>
      </c>
      <c r="C9171" s="68" t="s">
        <v>13</v>
      </c>
      <c r="D9171" t="str">
        <f t="shared" si="143"/>
        <v>m2</v>
      </c>
    </row>
    <row r="9172" spans="1:4">
      <c r="A9172" s="68" t="s">
        <v>9115</v>
      </c>
      <c r="B9172" s="68" t="s">
        <v>28422</v>
      </c>
      <c r="C9172" s="68" t="s">
        <v>13</v>
      </c>
      <c r="D9172" t="str">
        <f t="shared" si="143"/>
        <v>m2</v>
      </c>
    </row>
    <row r="9173" spans="1:4">
      <c r="A9173" s="68" t="s">
        <v>9116</v>
      </c>
      <c r="B9173" s="68" t="s">
        <v>28423</v>
      </c>
      <c r="C9173" s="68" t="s">
        <v>13</v>
      </c>
      <c r="D9173" t="str">
        <f t="shared" si="143"/>
        <v>m2</v>
      </c>
    </row>
    <row r="9174" spans="1:4">
      <c r="A9174" s="68" t="s">
        <v>9117</v>
      </c>
      <c r="B9174" s="68" t="s">
        <v>28423</v>
      </c>
      <c r="C9174" s="68" t="s">
        <v>13</v>
      </c>
      <c r="D9174" t="str">
        <f t="shared" si="143"/>
        <v>m2</v>
      </c>
    </row>
    <row r="9175" spans="1:4">
      <c r="A9175" s="68" t="s">
        <v>9118</v>
      </c>
      <c r="B9175" s="68" t="s">
        <v>28424</v>
      </c>
      <c r="C9175" s="68" t="s">
        <v>13</v>
      </c>
      <c r="D9175" t="str">
        <f t="shared" si="143"/>
        <v>m2</v>
      </c>
    </row>
    <row r="9176" spans="1:4">
      <c r="A9176" s="68" t="s">
        <v>9119</v>
      </c>
      <c r="B9176" s="68" t="s">
        <v>28424</v>
      </c>
      <c r="C9176" s="68" t="s">
        <v>13</v>
      </c>
      <c r="D9176" t="str">
        <f t="shared" si="143"/>
        <v>m2</v>
      </c>
    </row>
    <row r="9177" spans="1:4">
      <c r="A9177" s="68" t="s">
        <v>9120</v>
      </c>
      <c r="B9177" s="68" t="s">
        <v>28425</v>
      </c>
      <c r="C9177" s="68" t="s">
        <v>13</v>
      </c>
      <c r="D9177" t="str">
        <f t="shared" si="143"/>
        <v>m2</v>
      </c>
    </row>
    <row r="9178" spans="1:4">
      <c r="A9178" s="68" t="s">
        <v>9121</v>
      </c>
      <c r="B9178" s="68" t="s">
        <v>28425</v>
      </c>
      <c r="C9178" s="68" t="s">
        <v>13</v>
      </c>
      <c r="D9178" t="str">
        <f t="shared" si="143"/>
        <v>m2</v>
      </c>
    </row>
    <row r="9179" spans="1:4">
      <c r="A9179" s="68" t="s">
        <v>9122</v>
      </c>
      <c r="B9179" s="68" t="s">
        <v>28426</v>
      </c>
      <c r="C9179" s="68" t="s">
        <v>13</v>
      </c>
      <c r="D9179" t="str">
        <f t="shared" si="143"/>
        <v>m2</v>
      </c>
    </row>
    <row r="9180" spans="1:4">
      <c r="A9180" s="68" t="s">
        <v>9123</v>
      </c>
      <c r="B9180" s="68" t="s">
        <v>28426</v>
      </c>
      <c r="C9180" s="68" t="s">
        <v>13</v>
      </c>
      <c r="D9180" t="str">
        <f t="shared" si="143"/>
        <v>m2</v>
      </c>
    </row>
    <row r="9181" spans="1:4">
      <c r="A9181" s="68" t="s">
        <v>9124</v>
      </c>
      <c r="B9181" s="68" t="s">
        <v>28427</v>
      </c>
      <c r="C9181" s="68" t="s">
        <v>13</v>
      </c>
      <c r="D9181" t="str">
        <f t="shared" si="143"/>
        <v>m2</v>
      </c>
    </row>
    <row r="9182" spans="1:4">
      <c r="A9182" s="68" t="s">
        <v>9125</v>
      </c>
      <c r="B9182" s="68" t="s">
        <v>28427</v>
      </c>
      <c r="C9182" s="68" t="s">
        <v>13</v>
      </c>
      <c r="D9182" t="str">
        <f t="shared" si="143"/>
        <v>m2</v>
      </c>
    </row>
    <row r="9183" spans="1:4">
      <c r="A9183" s="68" t="s">
        <v>9126</v>
      </c>
      <c r="B9183" s="68" t="s">
        <v>28428</v>
      </c>
      <c r="C9183" s="68" t="s">
        <v>13</v>
      </c>
      <c r="D9183" t="str">
        <f t="shared" si="143"/>
        <v>m2</v>
      </c>
    </row>
    <row r="9184" spans="1:4">
      <c r="A9184" s="68" t="s">
        <v>9127</v>
      </c>
      <c r="B9184" s="68" t="s">
        <v>28428</v>
      </c>
      <c r="C9184" s="68" t="s">
        <v>13</v>
      </c>
      <c r="D9184" t="str">
        <f t="shared" si="143"/>
        <v>m2</v>
      </c>
    </row>
    <row r="9185" spans="1:4">
      <c r="A9185" s="68" t="s">
        <v>9128</v>
      </c>
      <c r="B9185" s="68" t="s">
        <v>28429</v>
      </c>
      <c r="C9185" s="68" t="s">
        <v>13</v>
      </c>
      <c r="D9185" t="str">
        <f t="shared" si="143"/>
        <v>m2</v>
      </c>
    </row>
    <row r="9186" spans="1:4">
      <c r="A9186" s="68" t="s">
        <v>9129</v>
      </c>
      <c r="B9186" s="68" t="s">
        <v>28429</v>
      </c>
      <c r="C9186" s="68" t="s">
        <v>13</v>
      </c>
      <c r="D9186" t="str">
        <f t="shared" si="143"/>
        <v>m2</v>
      </c>
    </row>
    <row r="9187" spans="1:4">
      <c r="A9187" s="68" t="s">
        <v>9130</v>
      </c>
      <c r="B9187" s="68" t="s">
        <v>28430</v>
      </c>
      <c r="C9187" s="68" t="s">
        <v>13</v>
      </c>
      <c r="D9187" t="str">
        <f t="shared" si="143"/>
        <v>m2</v>
      </c>
    </row>
    <row r="9188" spans="1:4">
      <c r="A9188" s="68" t="s">
        <v>9131</v>
      </c>
      <c r="B9188" s="68" t="s">
        <v>28430</v>
      </c>
      <c r="C9188" s="68" t="s">
        <v>13</v>
      </c>
      <c r="D9188" t="str">
        <f t="shared" si="143"/>
        <v>m2</v>
      </c>
    </row>
    <row r="9189" spans="1:4">
      <c r="A9189" s="68" t="s">
        <v>9132</v>
      </c>
      <c r="B9189" s="68" t="s">
        <v>28431</v>
      </c>
      <c r="C9189" s="68" t="s">
        <v>13</v>
      </c>
      <c r="D9189" t="str">
        <f t="shared" si="143"/>
        <v>m2</v>
      </c>
    </row>
    <row r="9190" spans="1:4">
      <c r="A9190" s="68" t="s">
        <v>9133</v>
      </c>
      <c r="B9190" s="68" t="s">
        <v>28431</v>
      </c>
      <c r="C9190" s="68" t="s">
        <v>13</v>
      </c>
      <c r="D9190" t="str">
        <f t="shared" si="143"/>
        <v>m2</v>
      </c>
    </row>
    <row r="9191" spans="1:4">
      <c r="A9191" s="68" t="s">
        <v>9134</v>
      </c>
      <c r="B9191" s="68" t="s">
        <v>28432</v>
      </c>
      <c r="C9191" s="68" t="s">
        <v>13</v>
      </c>
      <c r="D9191" t="str">
        <f t="shared" si="143"/>
        <v>m2</v>
      </c>
    </row>
    <row r="9192" spans="1:4">
      <c r="A9192" s="68" t="s">
        <v>9135</v>
      </c>
      <c r="B9192" s="68" t="s">
        <v>28432</v>
      </c>
      <c r="C9192" s="68" t="s">
        <v>13</v>
      </c>
      <c r="D9192" t="str">
        <f t="shared" si="143"/>
        <v>m2</v>
      </c>
    </row>
    <row r="9193" spans="1:4">
      <c r="A9193" s="68" t="s">
        <v>9136</v>
      </c>
      <c r="B9193" s="68" t="s">
        <v>28433</v>
      </c>
      <c r="C9193" s="68" t="s">
        <v>13</v>
      </c>
      <c r="D9193" t="str">
        <f t="shared" si="143"/>
        <v>m2</v>
      </c>
    </row>
    <row r="9194" spans="1:4">
      <c r="A9194" s="68" t="s">
        <v>9137</v>
      </c>
      <c r="B9194" s="68" t="s">
        <v>28433</v>
      </c>
      <c r="C9194" s="68" t="s">
        <v>13</v>
      </c>
      <c r="D9194" t="str">
        <f t="shared" si="143"/>
        <v>m2</v>
      </c>
    </row>
    <row r="9195" spans="1:4">
      <c r="A9195" s="68" t="s">
        <v>9138</v>
      </c>
      <c r="B9195" s="68" t="s">
        <v>28434</v>
      </c>
      <c r="C9195" s="68" t="s">
        <v>13</v>
      </c>
      <c r="D9195" t="str">
        <f t="shared" si="143"/>
        <v>m2</v>
      </c>
    </row>
    <row r="9196" spans="1:4">
      <c r="A9196" s="68" t="s">
        <v>9139</v>
      </c>
      <c r="B9196" s="68" t="s">
        <v>28434</v>
      </c>
      <c r="C9196" s="68" t="s">
        <v>13</v>
      </c>
      <c r="D9196" t="str">
        <f t="shared" si="143"/>
        <v>m2</v>
      </c>
    </row>
    <row r="9197" spans="1:4">
      <c r="A9197" s="68" t="s">
        <v>9140</v>
      </c>
      <c r="B9197" s="68" t="s">
        <v>28435</v>
      </c>
      <c r="C9197" s="68" t="s">
        <v>13</v>
      </c>
      <c r="D9197" t="str">
        <f t="shared" si="143"/>
        <v>m2</v>
      </c>
    </row>
    <row r="9198" spans="1:4">
      <c r="A9198" s="68" t="s">
        <v>9141</v>
      </c>
      <c r="B9198" s="68" t="s">
        <v>28435</v>
      </c>
      <c r="C9198" s="68" t="s">
        <v>13</v>
      </c>
      <c r="D9198" t="str">
        <f t="shared" si="143"/>
        <v>m2</v>
      </c>
    </row>
    <row r="9199" spans="1:4">
      <c r="A9199" s="68" t="s">
        <v>9142</v>
      </c>
      <c r="B9199" s="68" t="s">
        <v>28436</v>
      </c>
      <c r="C9199" s="68" t="s">
        <v>13</v>
      </c>
      <c r="D9199" t="str">
        <f t="shared" si="143"/>
        <v>m2</v>
      </c>
    </row>
    <row r="9200" spans="1:4">
      <c r="A9200" s="68" t="s">
        <v>9143</v>
      </c>
      <c r="B9200" s="68" t="s">
        <v>28436</v>
      </c>
      <c r="C9200" s="68" t="s">
        <v>13</v>
      </c>
      <c r="D9200" t="str">
        <f t="shared" si="143"/>
        <v>m2</v>
      </c>
    </row>
    <row r="9201" spans="1:4">
      <c r="A9201" s="68" t="s">
        <v>9144</v>
      </c>
      <c r="B9201" s="68" t="s">
        <v>28437</v>
      </c>
      <c r="C9201" s="68" t="s">
        <v>13</v>
      </c>
      <c r="D9201" t="str">
        <f t="shared" si="143"/>
        <v>m2</v>
      </c>
    </row>
    <row r="9202" spans="1:4">
      <c r="A9202" s="68" t="s">
        <v>9145</v>
      </c>
      <c r="B9202" s="68" t="s">
        <v>28437</v>
      </c>
      <c r="C9202" s="68" t="s">
        <v>13</v>
      </c>
      <c r="D9202" t="str">
        <f t="shared" si="143"/>
        <v>m2</v>
      </c>
    </row>
    <row r="9203" spans="1:4">
      <c r="A9203" s="68" t="s">
        <v>9146</v>
      </c>
      <c r="B9203" s="68" t="s">
        <v>28438</v>
      </c>
      <c r="C9203" s="68" t="s">
        <v>13</v>
      </c>
      <c r="D9203" t="str">
        <f t="shared" si="143"/>
        <v>m2</v>
      </c>
    </row>
    <row r="9204" spans="1:4">
      <c r="A9204" s="68" t="s">
        <v>9147</v>
      </c>
      <c r="B9204" s="68" t="s">
        <v>28438</v>
      </c>
      <c r="C9204" s="68" t="s">
        <v>13</v>
      </c>
      <c r="D9204" t="str">
        <f t="shared" si="143"/>
        <v>m2</v>
      </c>
    </row>
    <row r="9205" spans="1:4">
      <c r="A9205" s="68" t="s">
        <v>9148</v>
      </c>
      <c r="B9205" s="68" t="s">
        <v>28439</v>
      </c>
      <c r="C9205" s="68" t="s">
        <v>13</v>
      </c>
      <c r="D9205" t="str">
        <f t="shared" si="143"/>
        <v>m2</v>
      </c>
    </row>
    <row r="9206" spans="1:4">
      <c r="A9206" s="68" t="s">
        <v>9149</v>
      </c>
      <c r="B9206" s="68" t="s">
        <v>28439</v>
      </c>
      <c r="C9206" s="68" t="s">
        <v>13</v>
      </c>
      <c r="D9206" t="str">
        <f t="shared" si="143"/>
        <v>m2</v>
      </c>
    </row>
    <row r="9207" spans="1:4">
      <c r="A9207" s="68" t="s">
        <v>9150</v>
      </c>
      <c r="B9207" s="68" t="s">
        <v>28440</v>
      </c>
      <c r="C9207" s="68" t="s">
        <v>13</v>
      </c>
      <c r="D9207" t="str">
        <f t="shared" si="143"/>
        <v>m2</v>
      </c>
    </row>
    <row r="9208" spans="1:4">
      <c r="A9208" s="68" t="s">
        <v>9151</v>
      </c>
      <c r="B9208" s="68" t="s">
        <v>28440</v>
      </c>
      <c r="C9208" s="68" t="s">
        <v>13</v>
      </c>
      <c r="D9208" t="str">
        <f t="shared" si="143"/>
        <v>m2</v>
      </c>
    </row>
    <row r="9209" spans="1:4">
      <c r="A9209" s="68" t="s">
        <v>9152</v>
      </c>
      <c r="B9209" s="68" t="s">
        <v>28441</v>
      </c>
      <c r="C9209" s="68" t="s">
        <v>13</v>
      </c>
      <c r="D9209" t="str">
        <f t="shared" si="143"/>
        <v>m2</v>
      </c>
    </row>
    <row r="9210" spans="1:4">
      <c r="A9210" s="68" t="s">
        <v>9153</v>
      </c>
      <c r="B9210" s="68" t="s">
        <v>28441</v>
      </c>
      <c r="C9210" s="68" t="s">
        <v>13</v>
      </c>
      <c r="D9210" t="str">
        <f t="shared" si="143"/>
        <v>m2</v>
      </c>
    </row>
    <row r="9211" spans="1:4">
      <c r="A9211" s="68" t="s">
        <v>9154</v>
      </c>
      <c r="B9211" s="68" t="s">
        <v>28442</v>
      </c>
      <c r="C9211" s="68" t="s">
        <v>13</v>
      </c>
      <c r="D9211" t="str">
        <f t="shared" si="143"/>
        <v>m2</v>
      </c>
    </row>
    <row r="9212" spans="1:4">
      <c r="A9212" s="68" t="s">
        <v>9155</v>
      </c>
      <c r="B9212" s="68" t="s">
        <v>28442</v>
      </c>
      <c r="C9212" s="68" t="s">
        <v>13</v>
      </c>
      <c r="D9212" t="str">
        <f t="shared" si="143"/>
        <v>m2</v>
      </c>
    </row>
    <row r="9213" spans="1:4">
      <c r="A9213" s="68" t="s">
        <v>9156</v>
      </c>
      <c r="B9213" s="68" t="s">
        <v>28443</v>
      </c>
      <c r="C9213" s="68" t="s">
        <v>13</v>
      </c>
      <c r="D9213" t="str">
        <f t="shared" si="143"/>
        <v>m2</v>
      </c>
    </row>
    <row r="9214" spans="1:4">
      <c r="A9214" s="68" t="s">
        <v>9157</v>
      </c>
      <c r="B9214" s="68" t="s">
        <v>28443</v>
      </c>
      <c r="C9214" s="68" t="s">
        <v>13</v>
      </c>
      <c r="D9214" t="str">
        <f t="shared" si="143"/>
        <v>m2</v>
      </c>
    </row>
    <row r="9215" spans="1:4">
      <c r="A9215" s="68" t="s">
        <v>9158</v>
      </c>
      <c r="B9215" s="68" t="s">
        <v>28444</v>
      </c>
      <c r="C9215" s="68" t="s">
        <v>13</v>
      </c>
      <c r="D9215" t="str">
        <f t="shared" si="143"/>
        <v>m2</v>
      </c>
    </row>
    <row r="9216" spans="1:4">
      <c r="A9216" s="68" t="s">
        <v>9159</v>
      </c>
      <c r="B9216" s="68" t="s">
        <v>28444</v>
      </c>
      <c r="C9216" s="68" t="s">
        <v>13</v>
      </c>
      <c r="D9216" t="str">
        <f t="shared" si="143"/>
        <v>m2</v>
      </c>
    </row>
    <row r="9217" spans="1:4">
      <c r="A9217" s="68" t="s">
        <v>9160</v>
      </c>
      <c r="B9217" s="68" t="s">
        <v>28445</v>
      </c>
      <c r="C9217" s="68" t="s">
        <v>13</v>
      </c>
      <c r="D9217" t="str">
        <f t="shared" si="143"/>
        <v>m2</v>
      </c>
    </row>
    <row r="9218" spans="1:4">
      <c r="A9218" s="68" t="s">
        <v>9161</v>
      </c>
      <c r="B9218" s="68" t="s">
        <v>28445</v>
      </c>
      <c r="C9218" s="68" t="s">
        <v>13</v>
      </c>
      <c r="D9218" t="str">
        <f t="shared" si="143"/>
        <v>m2</v>
      </c>
    </row>
    <row r="9219" spans="1:4">
      <c r="A9219" s="68" t="s">
        <v>9162</v>
      </c>
      <c r="B9219" s="68" t="s">
        <v>28446</v>
      </c>
      <c r="C9219" s="68" t="s">
        <v>13</v>
      </c>
      <c r="D9219" t="str">
        <f t="shared" si="143"/>
        <v>m2</v>
      </c>
    </row>
    <row r="9220" spans="1:4">
      <c r="A9220" s="68" t="s">
        <v>9163</v>
      </c>
      <c r="B9220" s="68" t="s">
        <v>28446</v>
      </c>
      <c r="C9220" s="68" t="s">
        <v>13</v>
      </c>
      <c r="D9220" t="str">
        <f t="shared" si="143"/>
        <v>m2</v>
      </c>
    </row>
    <row r="9221" spans="1:4">
      <c r="A9221" s="68" t="s">
        <v>9164</v>
      </c>
      <c r="B9221" s="68" t="s">
        <v>28447</v>
      </c>
      <c r="C9221" s="68" t="s">
        <v>13</v>
      </c>
      <c r="D9221" t="str">
        <f t="shared" si="143"/>
        <v>m2</v>
      </c>
    </row>
    <row r="9222" spans="1:4">
      <c r="A9222" s="68" t="s">
        <v>9165</v>
      </c>
      <c r="B9222" s="68" t="s">
        <v>28447</v>
      </c>
      <c r="C9222" s="68" t="s">
        <v>13</v>
      </c>
      <c r="D9222" t="str">
        <f t="shared" si="143"/>
        <v>m2</v>
      </c>
    </row>
    <row r="9223" spans="1:4">
      <c r="A9223" s="68" t="s">
        <v>9166</v>
      </c>
      <c r="B9223" s="68" t="s">
        <v>28448</v>
      </c>
      <c r="C9223" s="68" t="s">
        <v>13</v>
      </c>
      <c r="D9223" t="str">
        <f t="shared" ref="D9223:D9286" si="144">LOWER(C9223)</f>
        <v>m2</v>
      </c>
    </row>
    <row r="9224" spans="1:4">
      <c r="A9224" s="68" t="s">
        <v>9167</v>
      </c>
      <c r="B9224" s="68" t="s">
        <v>28448</v>
      </c>
      <c r="C9224" s="68" t="s">
        <v>13</v>
      </c>
      <c r="D9224" t="str">
        <f t="shared" si="144"/>
        <v>m2</v>
      </c>
    </row>
    <row r="9225" spans="1:4">
      <c r="A9225" s="68" t="s">
        <v>9168</v>
      </c>
      <c r="B9225" s="68" t="s">
        <v>28449</v>
      </c>
      <c r="C9225" s="68" t="s">
        <v>13</v>
      </c>
      <c r="D9225" t="str">
        <f t="shared" si="144"/>
        <v>m2</v>
      </c>
    </row>
    <row r="9226" spans="1:4">
      <c r="A9226" s="68" t="s">
        <v>9169</v>
      </c>
      <c r="B9226" s="68" t="s">
        <v>28449</v>
      </c>
      <c r="C9226" s="68" t="s">
        <v>13</v>
      </c>
      <c r="D9226" t="str">
        <f t="shared" si="144"/>
        <v>m2</v>
      </c>
    </row>
    <row r="9227" spans="1:4">
      <c r="A9227" s="68" t="s">
        <v>9170</v>
      </c>
      <c r="B9227" s="68" t="s">
        <v>28450</v>
      </c>
      <c r="C9227" s="68" t="s">
        <v>13</v>
      </c>
      <c r="D9227" t="str">
        <f t="shared" si="144"/>
        <v>m2</v>
      </c>
    </row>
    <row r="9228" spans="1:4">
      <c r="A9228" s="68" t="s">
        <v>9171</v>
      </c>
      <c r="B9228" s="68" t="s">
        <v>28450</v>
      </c>
      <c r="C9228" s="68" t="s">
        <v>13</v>
      </c>
      <c r="D9228" t="str">
        <f t="shared" si="144"/>
        <v>m2</v>
      </c>
    </row>
    <row r="9229" spans="1:4">
      <c r="A9229" s="68" t="s">
        <v>9172</v>
      </c>
      <c r="B9229" s="68" t="s">
        <v>28451</v>
      </c>
      <c r="C9229" s="68" t="s">
        <v>14</v>
      </c>
      <c r="D9229" t="str">
        <f t="shared" si="144"/>
        <v>m</v>
      </c>
    </row>
    <row r="9230" spans="1:4">
      <c r="A9230" s="68" t="s">
        <v>9173</v>
      </c>
      <c r="B9230" s="68" t="s">
        <v>28451</v>
      </c>
      <c r="C9230" s="68" t="s">
        <v>14</v>
      </c>
      <c r="D9230" t="str">
        <f t="shared" si="144"/>
        <v>m</v>
      </c>
    </row>
    <row r="9231" spans="1:4">
      <c r="A9231" s="68" t="s">
        <v>9174</v>
      </c>
      <c r="B9231" s="68" t="s">
        <v>28452</v>
      </c>
      <c r="C9231" s="68" t="s">
        <v>14</v>
      </c>
      <c r="D9231" t="str">
        <f t="shared" si="144"/>
        <v>m</v>
      </c>
    </row>
    <row r="9232" spans="1:4">
      <c r="A9232" s="68" t="s">
        <v>9175</v>
      </c>
      <c r="B9232" s="68" t="s">
        <v>28452</v>
      </c>
      <c r="C9232" s="68" t="s">
        <v>14</v>
      </c>
      <c r="D9232" t="str">
        <f t="shared" si="144"/>
        <v>m</v>
      </c>
    </row>
    <row r="9233" spans="1:4">
      <c r="A9233" s="68" t="s">
        <v>9176</v>
      </c>
      <c r="B9233" s="68" t="s">
        <v>28453</v>
      </c>
      <c r="C9233" s="68" t="s">
        <v>14</v>
      </c>
      <c r="D9233" t="str">
        <f t="shared" si="144"/>
        <v>m</v>
      </c>
    </row>
    <row r="9234" spans="1:4">
      <c r="A9234" s="68" t="s">
        <v>9177</v>
      </c>
      <c r="B9234" s="68" t="s">
        <v>28453</v>
      </c>
      <c r="C9234" s="68" t="s">
        <v>14</v>
      </c>
      <c r="D9234" t="str">
        <f t="shared" si="144"/>
        <v>m</v>
      </c>
    </row>
    <row r="9235" spans="1:4">
      <c r="A9235" s="68" t="s">
        <v>9178</v>
      </c>
      <c r="B9235" s="68" t="s">
        <v>28454</v>
      </c>
      <c r="C9235" s="68" t="s">
        <v>15</v>
      </c>
      <c r="D9235" t="str">
        <f t="shared" si="144"/>
        <v>un</v>
      </c>
    </row>
    <row r="9236" spans="1:4">
      <c r="A9236" s="68" t="s">
        <v>9179</v>
      </c>
      <c r="B9236" s="68" t="s">
        <v>28454</v>
      </c>
      <c r="C9236" s="68" t="s">
        <v>15</v>
      </c>
      <c r="D9236" t="str">
        <f t="shared" si="144"/>
        <v>un</v>
      </c>
    </row>
    <row r="9237" spans="1:4">
      <c r="A9237" s="68" t="s">
        <v>9180</v>
      </c>
      <c r="B9237" s="68" t="s">
        <v>28455</v>
      </c>
      <c r="C9237" s="68" t="s">
        <v>15</v>
      </c>
      <c r="D9237" t="str">
        <f t="shared" si="144"/>
        <v>un</v>
      </c>
    </row>
    <row r="9238" spans="1:4">
      <c r="A9238" s="68" t="s">
        <v>9181</v>
      </c>
      <c r="B9238" s="68" t="s">
        <v>28455</v>
      </c>
      <c r="C9238" s="68" t="s">
        <v>15</v>
      </c>
      <c r="D9238" t="str">
        <f t="shared" si="144"/>
        <v>un</v>
      </c>
    </row>
    <row r="9239" spans="1:4">
      <c r="A9239" s="68" t="s">
        <v>9182</v>
      </c>
      <c r="B9239" s="68" t="s">
        <v>28456</v>
      </c>
      <c r="C9239" s="68" t="s">
        <v>15</v>
      </c>
      <c r="D9239" t="str">
        <f t="shared" si="144"/>
        <v>un</v>
      </c>
    </row>
    <row r="9240" spans="1:4">
      <c r="A9240" s="68" t="s">
        <v>9183</v>
      </c>
      <c r="B9240" s="68" t="s">
        <v>28456</v>
      </c>
      <c r="C9240" s="68" t="s">
        <v>15</v>
      </c>
      <c r="D9240" t="str">
        <f t="shared" si="144"/>
        <v>un</v>
      </c>
    </row>
    <row r="9241" spans="1:4">
      <c r="A9241" s="68" t="s">
        <v>9184</v>
      </c>
      <c r="B9241" s="68" t="s">
        <v>28457</v>
      </c>
      <c r="C9241" s="68" t="s">
        <v>15</v>
      </c>
      <c r="D9241" t="str">
        <f t="shared" si="144"/>
        <v>un</v>
      </c>
    </row>
    <row r="9242" spans="1:4">
      <c r="A9242" s="68" t="s">
        <v>9185</v>
      </c>
      <c r="B9242" s="68" t="s">
        <v>28457</v>
      </c>
      <c r="C9242" s="68" t="s">
        <v>15</v>
      </c>
      <c r="D9242" t="str">
        <f t="shared" si="144"/>
        <v>un</v>
      </c>
    </row>
    <row r="9243" spans="1:4">
      <c r="A9243" s="68" t="s">
        <v>9186</v>
      </c>
      <c r="B9243" s="68" t="s">
        <v>28458</v>
      </c>
      <c r="C9243" s="68" t="s">
        <v>15</v>
      </c>
      <c r="D9243" t="str">
        <f t="shared" si="144"/>
        <v>un</v>
      </c>
    </row>
    <row r="9244" spans="1:4">
      <c r="A9244" s="68" t="s">
        <v>9187</v>
      </c>
      <c r="B9244" s="68" t="s">
        <v>28458</v>
      </c>
      <c r="C9244" s="68" t="s">
        <v>15</v>
      </c>
      <c r="D9244" t="str">
        <f t="shared" si="144"/>
        <v>un</v>
      </c>
    </row>
    <row r="9245" spans="1:4">
      <c r="A9245" s="68" t="s">
        <v>9188</v>
      </c>
      <c r="B9245" s="68" t="s">
        <v>28459</v>
      </c>
      <c r="C9245" s="68" t="s">
        <v>15</v>
      </c>
      <c r="D9245" t="str">
        <f t="shared" si="144"/>
        <v>un</v>
      </c>
    </row>
    <row r="9246" spans="1:4">
      <c r="A9246" s="68" t="s">
        <v>9189</v>
      </c>
      <c r="B9246" s="68" t="s">
        <v>28459</v>
      </c>
      <c r="C9246" s="68" t="s">
        <v>15</v>
      </c>
      <c r="D9246" t="str">
        <f t="shared" si="144"/>
        <v>un</v>
      </c>
    </row>
    <row r="9247" spans="1:4">
      <c r="A9247" s="68" t="s">
        <v>9190</v>
      </c>
      <c r="B9247" s="68" t="s">
        <v>28460</v>
      </c>
      <c r="C9247" s="68" t="s">
        <v>15</v>
      </c>
      <c r="D9247" t="str">
        <f t="shared" si="144"/>
        <v>un</v>
      </c>
    </row>
    <row r="9248" spans="1:4">
      <c r="A9248" s="68" t="s">
        <v>9191</v>
      </c>
      <c r="B9248" s="68" t="s">
        <v>28460</v>
      </c>
      <c r="C9248" s="68" t="s">
        <v>15</v>
      </c>
      <c r="D9248" t="str">
        <f t="shared" si="144"/>
        <v>un</v>
      </c>
    </row>
    <row r="9249" spans="1:4">
      <c r="A9249" s="68" t="s">
        <v>9192</v>
      </c>
      <c r="B9249" s="68" t="s">
        <v>28461</v>
      </c>
      <c r="C9249" s="68" t="s">
        <v>15</v>
      </c>
      <c r="D9249" t="str">
        <f t="shared" si="144"/>
        <v>un</v>
      </c>
    </row>
    <row r="9250" spans="1:4">
      <c r="A9250" s="68" t="s">
        <v>9193</v>
      </c>
      <c r="B9250" s="68" t="s">
        <v>28461</v>
      </c>
      <c r="C9250" s="68" t="s">
        <v>15</v>
      </c>
      <c r="D9250" t="str">
        <f t="shared" si="144"/>
        <v>un</v>
      </c>
    </row>
    <row r="9251" spans="1:4">
      <c r="A9251" s="68" t="s">
        <v>9194</v>
      </c>
      <c r="B9251" s="68" t="s">
        <v>28462</v>
      </c>
      <c r="C9251" s="68" t="s">
        <v>15</v>
      </c>
      <c r="D9251" t="str">
        <f t="shared" si="144"/>
        <v>un</v>
      </c>
    </row>
    <row r="9252" spans="1:4">
      <c r="A9252" s="68" t="s">
        <v>9195</v>
      </c>
      <c r="B9252" s="68" t="s">
        <v>28462</v>
      </c>
      <c r="C9252" s="68" t="s">
        <v>15</v>
      </c>
      <c r="D9252" t="str">
        <f t="shared" si="144"/>
        <v>un</v>
      </c>
    </row>
    <row r="9253" spans="1:4">
      <c r="A9253" s="68" t="s">
        <v>9196</v>
      </c>
      <c r="B9253" s="68" t="s">
        <v>28463</v>
      </c>
      <c r="C9253" s="68" t="s">
        <v>15</v>
      </c>
      <c r="D9253" t="str">
        <f t="shared" si="144"/>
        <v>un</v>
      </c>
    </row>
    <row r="9254" spans="1:4">
      <c r="A9254" s="68" t="s">
        <v>9197</v>
      </c>
      <c r="B9254" s="68" t="s">
        <v>28463</v>
      </c>
      <c r="C9254" s="68" t="s">
        <v>15</v>
      </c>
      <c r="D9254" t="str">
        <f t="shared" si="144"/>
        <v>un</v>
      </c>
    </row>
    <row r="9255" spans="1:4">
      <c r="A9255" s="68" t="s">
        <v>9198</v>
      </c>
      <c r="B9255" s="68" t="s">
        <v>28464</v>
      </c>
      <c r="C9255" s="68" t="s">
        <v>15</v>
      </c>
      <c r="D9255" t="str">
        <f t="shared" si="144"/>
        <v>un</v>
      </c>
    </row>
    <row r="9256" spans="1:4">
      <c r="A9256" s="68" t="s">
        <v>9199</v>
      </c>
      <c r="B9256" s="68" t="s">
        <v>28464</v>
      </c>
      <c r="C9256" s="68" t="s">
        <v>15</v>
      </c>
      <c r="D9256" t="str">
        <f t="shared" si="144"/>
        <v>un</v>
      </c>
    </row>
    <row r="9257" spans="1:4">
      <c r="A9257" s="68" t="s">
        <v>9200</v>
      </c>
      <c r="B9257" s="68" t="s">
        <v>28465</v>
      </c>
      <c r="C9257" s="68" t="s">
        <v>15</v>
      </c>
      <c r="D9257" t="str">
        <f t="shared" si="144"/>
        <v>un</v>
      </c>
    </row>
    <row r="9258" spans="1:4">
      <c r="A9258" s="68" t="s">
        <v>9201</v>
      </c>
      <c r="B9258" s="68" t="s">
        <v>28465</v>
      </c>
      <c r="C9258" s="68" t="s">
        <v>15</v>
      </c>
      <c r="D9258" t="str">
        <f t="shared" si="144"/>
        <v>un</v>
      </c>
    </row>
    <row r="9259" spans="1:4">
      <c r="A9259" s="68" t="s">
        <v>9202</v>
      </c>
      <c r="B9259" s="68" t="s">
        <v>28466</v>
      </c>
      <c r="C9259" s="68" t="s">
        <v>15</v>
      </c>
      <c r="D9259" t="str">
        <f t="shared" si="144"/>
        <v>un</v>
      </c>
    </row>
    <row r="9260" spans="1:4">
      <c r="A9260" s="68" t="s">
        <v>9203</v>
      </c>
      <c r="B9260" s="68" t="s">
        <v>28466</v>
      </c>
      <c r="C9260" s="68" t="s">
        <v>15</v>
      </c>
      <c r="D9260" t="str">
        <f t="shared" si="144"/>
        <v>un</v>
      </c>
    </row>
    <row r="9261" spans="1:4">
      <c r="A9261" s="68" t="s">
        <v>9204</v>
      </c>
      <c r="B9261" s="68" t="s">
        <v>28467</v>
      </c>
      <c r="C9261" s="68" t="s">
        <v>15</v>
      </c>
      <c r="D9261" t="str">
        <f t="shared" si="144"/>
        <v>un</v>
      </c>
    </row>
    <row r="9262" spans="1:4">
      <c r="A9262" s="68" t="s">
        <v>9205</v>
      </c>
      <c r="B9262" s="68" t="s">
        <v>28467</v>
      </c>
      <c r="C9262" s="68" t="s">
        <v>15</v>
      </c>
      <c r="D9262" t="str">
        <f t="shared" si="144"/>
        <v>un</v>
      </c>
    </row>
    <row r="9263" spans="1:4">
      <c r="A9263" s="68" t="s">
        <v>9206</v>
      </c>
      <c r="B9263" s="68" t="s">
        <v>28468</v>
      </c>
      <c r="C9263" s="68" t="s">
        <v>15</v>
      </c>
      <c r="D9263" t="str">
        <f t="shared" si="144"/>
        <v>un</v>
      </c>
    </row>
    <row r="9264" spans="1:4">
      <c r="A9264" s="68" t="s">
        <v>9207</v>
      </c>
      <c r="B9264" s="68" t="s">
        <v>28468</v>
      </c>
      <c r="C9264" s="68" t="s">
        <v>15</v>
      </c>
      <c r="D9264" t="str">
        <f t="shared" si="144"/>
        <v>un</v>
      </c>
    </row>
    <row r="9265" spans="1:4">
      <c r="A9265" s="68" t="s">
        <v>9208</v>
      </c>
      <c r="B9265" s="68" t="s">
        <v>28469</v>
      </c>
      <c r="C9265" s="68" t="s">
        <v>15</v>
      </c>
      <c r="D9265" t="str">
        <f t="shared" si="144"/>
        <v>un</v>
      </c>
    </row>
    <row r="9266" spans="1:4">
      <c r="A9266" s="68" t="s">
        <v>9209</v>
      </c>
      <c r="B9266" s="68" t="s">
        <v>28469</v>
      </c>
      <c r="C9266" s="68" t="s">
        <v>15</v>
      </c>
      <c r="D9266" t="str">
        <f t="shared" si="144"/>
        <v>un</v>
      </c>
    </row>
    <row r="9267" spans="1:4">
      <c r="A9267" s="68" t="s">
        <v>9210</v>
      </c>
      <c r="B9267" s="68" t="s">
        <v>28470</v>
      </c>
      <c r="C9267" s="68" t="s">
        <v>15</v>
      </c>
      <c r="D9267" t="str">
        <f t="shared" si="144"/>
        <v>un</v>
      </c>
    </row>
    <row r="9268" spans="1:4">
      <c r="A9268" s="68" t="s">
        <v>9211</v>
      </c>
      <c r="B9268" s="68" t="s">
        <v>28470</v>
      </c>
      <c r="C9268" s="68" t="s">
        <v>15</v>
      </c>
      <c r="D9268" t="str">
        <f t="shared" si="144"/>
        <v>un</v>
      </c>
    </row>
    <row r="9269" spans="1:4">
      <c r="A9269" s="68" t="s">
        <v>9212</v>
      </c>
      <c r="B9269" s="68" t="s">
        <v>28471</v>
      </c>
      <c r="C9269" s="68" t="s">
        <v>15</v>
      </c>
      <c r="D9269" t="str">
        <f t="shared" si="144"/>
        <v>un</v>
      </c>
    </row>
    <row r="9270" spans="1:4">
      <c r="A9270" s="68" t="s">
        <v>9213</v>
      </c>
      <c r="B9270" s="68" t="s">
        <v>28471</v>
      </c>
      <c r="C9270" s="68" t="s">
        <v>15</v>
      </c>
      <c r="D9270" t="str">
        <f t="shared" si="144"/>
        <v>un</v>
      </c>
    </row>
    <row r="9271" spans="1:4">
      <c r="A9271" s="68" t="s">
        <v>9214</v>
      </c>
      <c r="B9271" s="68" t="s">
        <v>28472</v>
      </c>
      <c r="C9271" s="68" t="s">
        <v>15</v>
      </c>
      <c r="D9271" t="str">
        <f t="shared" si="144"/>
        <v>un</v>
      </c>
    </row>
    <row r="9272" spans="1:4">
      <c r="A9272" s="68" t="s">
        <v>9215</v>
      </c>
      <c r="B9272" s="68" t="s">
        <v>28472</v>
      </c>
      <c r="C9272" s="68" t="s">
        <v>15</v>
      </c>
      <c r="D9272" t="str">
        <f t="shared" si="144"/>
        <v>un</v>
      </c>
    </row>
    <row r="9273" spans="1:4">
      <c r="A9273" s="68" t="s">
        <v>9216</v>
      </c>
      <c r="B9273" s="68" t="s">
        <v>28473</v>
      </c>
      <c r="C9273" s="68" t="s">
        <v>15</v>
      </c>
      <c r="D9273" t="str">
        <f t="shared" si="144"/>
        <v>un</v>
      </c>
    </row>
    <row r="9274" spans="1:4">
      <c r="A9274" s="68" t="s">
        <v>9217</v>
      </c>
      <c r="B9274" s="68" t="s">
        <v>28473</v>
      </c>
      <c r="C9274" s="68" t="s">
        <v>15</v>
      </c>
      <c r="D9274" t="str">
        <f t="shared" si="144"/>
        <v>un</v>
      </c>
    </row>
    <row r="9275" spans="1:4">
      <c r="A9275" s="68" t="s">
        <v>9218</v>
      </c>
      <c r="B9275" s="68" t="s">
        <v>28474</v>
      </c>
      <c r="C9275" s="68" t="s">
        <v>15</v>
      </c>
      <c r="D9275" t="str">
        <f t="shared" si="144"/>
        <v>un</v>
      </c>
    </row>
    <row r="9276" spans="1:4">
      <c r="A9276" s="68" t="s">
        <v>9219</v>
      </c>
      <c r="B9276" s="68" t="s">
        <v>28474</v>
      </c>
      <c r="C9276" s="68" t="s">
        <v>15</v>
      </c>
      <c r="D9276" t="str">
        <f t="shared" si="144"/>
        <v>un</v>
      </c>
    </row>
    <row r="9277" spans="1:4">
      <c r="A9277" s="68" t="s">
        <v>9220</v>
      </c>
      <c r="B9277" s="68" t="s">
        <v>28475</v>
      </c>
      <c r="C9277" s="68" t="s">
        <v>15</v>
      </c>
      <c r="D9277" t="str">
        <f t="shared" si="144"/>
        <v>un</v>
      </c>
    </row>
    <row r="9278" spans="1:4">
      <c r="A9278" s="68" t="s">
        <v>9221</v>
      </c>
      <c r="B9278" s="68" t="s">
        <v>28475</v>
      </c>
      <c r="C9278" s="68" t="s">
        <v>15</v>
      </c>
      <c r="D9278" t="str">
        <f t="shared" si="144"/>
        <v>un</v>
      </c>
    </row>
    <row r="9279" spans="1:4">
      <c r="A9279" s="68" t="s">
        <v>9222</v>
      </c>
      <c r="B9279" s="68" t="s">
        <v>28476</v>
      </c>
      <c r="C9279" s="68" t="s">
        <v>15</v>
      </c>
      <c r="D9279" t="str">
        <f t="shared" si="144"/>
        <v>un</v>
      </c>
    </row>
    <row r="9280" spans="1:4">
      <c r="A9280" s="68" t="s">
        <v>9223</v>
      </c>
      <c r="B9280" s="68" t="s">
        <v>28476</v>
      </c>
      <c r="C9280" s="68" t="s">
        <v>15</v>
      </c>
      <c r="D9280" t="str">
        <f t="shared" si="144"/>
        <v>un</v>
      </c>
    </row>
    <row r="9281" spans="1:4">
      <c r="A9281" s="68" t="s">
        <v>9224</v>
      </c>
      <c r="B9281" s="68" t="s">
        <v>28477</v>
      </c>
      <c r="C9281" s="68" t="s">
        <v>15</v>
      </c>
      <c r="D9281" t="str">
        <f t="shared" si="144"/>
        <v>un</v>
      </c>
    </row>
    <row r="9282" spans="1:4">
      <c r="A9282" s="68" t="s">
        <v>9225</v>
      </c>
      <c r="B9282" s="68" t="s">
        <v>28477</v>
      </c>
      <c r="C9282" s="68" t="s">
        <v>15</v>
      </c>
      <c r="D9282" t="str">
        <f t="shared" si="144"/>
        <v>un</v>
      </c>
    </row>
    <row r="9283" spans="1:4">
      <c r="A9283" s="68" t="s">
        <v>23898</v>
      </c>
      <c r="B9283" s="68" t="s">
        <v>28478</v>
      </c>
      <c r="C9283" s="68" t="s">
        <v>15</v>
      </c>
      <c r="D9283" t="str">
        <f t="shared" si="144"/>
        <v>un</v>
      </c>
    </row>
    <row r="9284" spans="1:4">
      <c r="A9284" s="68" t="s">
        <v>23899</v>
      </c>
      <c r="B9284" s="68" t="s">
        <v>28478</v>
      </c>
      <c r="C9284" s="68" t="s">
        <v>15</v>
      </c>
      <c r="D9284" t="str">
        <f t="shared" si="144"/>
        <v>un</v>
      </c>
    </row>
    <row r="9285" spans="1:4">
      <c r="A9285" s="68" t="s">
        <v>9226</v>
      </c>
      <c r="B9285" s="68" t="s">
        <v>23710</v>
      </c>
      <c r="C9285" s="68" t="s">
        <v>2731</v>
      </c>
      <c r="D9285" t="str">
        <f t="shared" si="144"/>
        <v>kg</v>
      </c>
    </row>
    <row r="9286" spans="1:4">
      <c r="A9286" s="68" t="s">
        <v>9227</v>
      </c>
      <c r="B9286" s="68" t="s">
        <v>23710</v>
      </c>
      <c r="C9286" s="68" t="s">
        <v>2731</v>
      </c>
      <c r="D9286" t="str">
        <f t="shared" si="144"/>
        <v>kg</v>
      </c>
    </row>
    <row r="9287" spans="1:4">
      <c r="A9287" s="68" t="s">
        <v>9228</v>
      </c>
      <c r="B9287" s="68" t="s">
        <v>28479</v>
      </c>
      <c r="C9287" s="68" t="s">
        <v>15</v>
      </c>
      <c r="D9287" t="str">
        <f t="shared" ref="D9287:D9350" si="145">LOWER(C9287)</f>
        <v>un</v>
      </c>
    </row>
    <row r="9288" spans="1:4">
      <c r="A9288" s="68" t="s">
        <v>9229</v>
      </c>
      <c r="B9288" s="68" t="s">
        <v>28479</v>
      </c>
      <c r="C9288" s="68" t="s">
        <v>15</v>
      </c>
      <c r="D9288" t="str">
        <f t="shared" si="145"/>
        <v>un</v>
      </c>
    </row>
    <row r="9289" spans="1:4">
      <c r="A9289" s="68" t="s">
        <v>9230</v>
      </c>
      <c r="B9289" s="68" t="s">
        <v>28480</v>
      </c>
      <c r="C9289" s="68" t="s">
        <v>15</v>
      </c>
      <c r="D9289" t="str">
        <f t="shared" si="145"/>
        <v>un</v>
      </c>
    </row>
    <row r="9290" spans="1:4">
      <c r="A9290" s="68" t="s">
        <v>9231</v>
      </c>
      <c r="B9290" s="68" t="s">
        <v>28480</v>
      </c>
      <c r="C9290" s="68" t="s">
        <v>15</v>
      </c>
      <c r="D9290" t="str">
        <f t="shared" si="145"/>
        <v>un</v>
      </c>
    </row>
    <row r="9291" spans="1:4">
      <c r="A9291" s="68" t="s">
        <v>9232</v>
      </c>
      <c r="B9291" s="68" t="s">
        <v>28481</v>
      </c>
      <c r="C9291" s="68" t="s">
        <v>15</v>
      </c>
      <c r="D9291" t="str">
        <f t="shared" si="145"/>
        <v>un</v>
      </c>
    </row>
    <row r="9292" spans="1:4">
      <c r="A9292" s="68" t="s">
        <v>9233</v>
      </c>
      <c r="B9292" s="68" t="s">
        <v>28481</v>
      </c>
      <c r="C9292" s="68" t="s">
        <v>15</v>
      </c>
      <c r="D9292" t="str">
        <f t="shared" si="145"/>
        <v>un</v>
      </c>
    </row>
    <row r="9293" spans="1:4">
      <c r="A9293" s="68" t="s">
        <v>9234</v>
      </c>
      <c r="B9293" s="68" t="s">
        <v>28482</v>
      </c>
      <c r="C9293" s="68" t="s">
        <v>15</v>
      </c>
      <c r="D9293" t="str">
        <f t="shared" si="145"/>
        <v>un</v>
      </c>
    </row>
    <row r="9294" spans="1:4">
      <c r="A9294" s="68" t="s">
        <v>9235</v>
      </c>
      <c r="B9294" s="68" t="s">
        <v>28482</v>
      </c>
      <c r="C9294" s="68" t="s">
        <v>15</v>
      </c>
      <c r="D9294" t="str">
        <f t="shared" si="145"/>
        <v>un</v>
      </c>
    </row>
    <row r="9295" spans="1:4">
      <c r="A9295" s="68" t="s">
        <v>9236</v>
      </c>
      <c r="B9295" s="68" t="s">
        <v>28483</v>
      </c>
      <c r="C9295" s="68" t="s">
        <v>15</v>
      </c>
      <c r="D9295" t="str">
        <f t="shared" si="145"/>
        <v>un</v>
      </c>
    </row>
    <row r="9296" spans="1:4">
      <c r="A9296" s="68" t="s">
        <v>9237</v>
      </c>
      <c r="B9296" s="68" t="s">
        <v>28483</v>
      </c>
      <c r="C9296" s="68" t="s">
        <v>15</v>
      </c>
      <c r="D9296" t="str">
        <f t="shared" si="145"/>
        <v>un</v>
      </c>
    </row>
    <row r="9297" spans="1:4">
      <c r="A9297" s="68" t="s">
        <v>9238</v>
      </c>
      <c r="B9297" s="68" t="s">
        <v>28484</v>
      </c>
      <c r="C9297" s="68" t="s">
        <v>14</v>
      </c>
      <c r="D9297" t="str">
        <f t="shared" si="145"/>
        <v>m</v>
      </c>
    </row>
    <row r="9298" spans="1:4">
      <c r="A9298" s="68" t="s">
        <v>9239</v>
      </c>
      <c r="B9298" s="68" t="s">
        <v>28484</v>
      </c>
      <c r="C9298" s="68" t="s">
        <v>14</v>
      </c>
      <c r="D9298" t="str">
        <f t="shared" si="145"/>
        <v>m</v>
      </c>
    </row>
    <row r="9299" spans="1:4">
      <c r="A9299" s="68" t="s">
        <v>9240</v>
      </c>
      <c r="B9299" s="68" t="s">
        <v>28485</v>
      </c>
      <c r="C9299" s="68" t="s">
        <v>16</v>
      </c>
      <c r="D9299" t="str">
        <f t="shared" si="145"/>
        <v>m3</v>
      </c>
    </row>
    <row r="9300" spans="1:4">
      <c r="A9300" s="68" t="s">
        <v>9241</v>
      </c>
      <c r="B9300" s="68" t="s">
        <v>28485</v>
      </c>
      <c r="C9300" s="68" t="s">
        <v>16</v>
      </c>
      <c r="D9300" t="str">
        <f t="shared" si="145"/>
        <v>m3</v>
      </c>
    </row>
    <row r="9301" spans="1:4">
      <c r="A9301" s="68" t="s">
        <v>9242</v>
      </c>
      <c r="B9301" s="68" t="s">
        <v>28486</v>
      </c>
      <c r="C9301" s="68" t="s">
        <v>16</v>
      </c>
      <c r="D9301" t="str">
        <f t="shared" si="145"/>
        <v>m3</v>
      </c>
    </row>
    <row r="9302" spans="1:4">
      <c r="A9302" s="68" t="s">
        <v>9243</v>
      </c>
      <c r="B9302" s="68" t="s">
        <v>28486</v>
      </c>
      <c r="C9302" s="68" t="s">
        <v>16</v>
      </c>
      <c r="D9302" t="str">
        <f t="shared" si="145"/>
        <v>m3</v>
      </c>
    </row>
    <row r="9303" spans="1:4">
      <c r="A9303" s="68" t="s">
        <v>9244</v>
      </c>
      <c r="B9303" s="68" t="s">
        <v>28487</v>
      </c>
      <c r="C9303" s="68" t="s">
        <v>14</v>
      </c>
      <c r="D9303" t="str">
        <f t="shared" si="145"/>
        <v>m</v>
      </c>
    </row>
    <row r="9304" spans="1:4">
      <c r="A9304" s="68" t="s">
        <v>9245</v>
      </c>
      <c r="B9304" s="68" t="s">
        <v>28487</v>
      </c>
      <c r="C9304" s="68" t="s">
        <v>14</v>
      </c>
      <c r="D9304" t="str">
        <f t="shared" si="145"/>
        <v>m</v>
      </c>
    </row>
    <row r="9305" spans="1:4">
      <c r="A9305" s="68" t="s">
        <v>9246</v>
      </c>
      <c r="B9305" s="68" t="s">
        <v>28488</v>
      </c>
      <c r="C9305" s="68" t="s">
        <v>14</v>
      </c>
      <c r="D9305" t="str">
        <f t="shared" si="145"/>
        <v>m</v>
      </c>
    </row>
    <row r="9306" spans="1:4">
      <c r="A9306" s="68" t="s">
        <v>9247</v>
      </c>
      <c r="B9306" s="68" t="s">
        <v>28488</v>
      </c>
      <c r="C9306" s="68" t="s">
        <v>14</v>
      </c>
      <c r="D9306" t="str">
        <f t="shared" si="145"/>
        <v>m</v>
      </c>
    </row>
    <row r="9307" spans="1:4">
      <c r="A9307" s="68" t="s">
        <v>9248</v>
      </c>
      <c r="B9307" s="68" t="s">
        <v>28489</v>
      </c>
      <c r="C9307" s="68" t="s">
        <v>14</v>
      </c>
      <c r="D9307" t="str">
        <f t="shared" si="145"/>
        <v>m</v>
      </c>
    </row>
    <row r="9308" spans="1:4">
      <c r="A9308" s="68" t="s">
        <v>9249</v>
      </c>
      <c r="B9308" s="68" t="s">
        <v>28489</v>
      </c>
      <c r="C9308" s="68" t="s">
        <v>14</v>
      </c>
      <c r="D9308" t="str">
        <f t="shared" si="145"/>
        <v>m</v>
      </c>
    </row>
    <row r="9309" spans="1:4">
      <c r="A9309" s="68" t="s">
        <v>9250</v>
      </c>
      <c r="B9309" s="68" t="s">
        <v>28490</v>
      </c>
      <c r="C9309" s="68" t="s">
        <v>14</v>
      </c>
      <c r="D9309" t="str">
        <f t="shared" si="145"/>
        <v>m</v>
      </c>
    </row>
    <row r="9310" spans="1:4">
      <c r="A9310" s="68" t="s">
        <v>9251</v>
      </c>
      <c r="B9310" s="68" t="s">
        <v>28490</v>
      </c>
      <c r="C9310" s="68" t="s">
        <v>14</v>
      </c>
      <c r="D9310" t="str">
        <f t="shared" si="145"/>
        <v>m</v>
      </c>
    </row>
    <row r="9311" spans="1:4">
      <c r="A9311" s="68" t="s">
        <v>9252</v>
      </c>
      <c r="B9311" s="68" t="s">
        <v>28491</v>
      </c>
      <c r="C9311" s="68" t="s">
        <v>14</v>
      </c>
      <c r="D9311" t="str">
        <f t="shared" si="145"/>
        <v>m</v>
      </c>
    </row>
    <row r="9312" spans="1:4">
      <c r="A9312" s="68" t="s">
        <v>9253</v>
      </c>
      <c r="B9312" s="68" t="s">
        <v>28491</v>
      </c>
      <c r="C9312" s="68" t="s">
        <v>14</v>
      </c>
      <c r="D9312" t="str">
        <f t="shared" si="145"/>
        <v>m</v>
      </c>
    </row>
    <row r="9313" spans="1:4">
      <c r="A9313" s="68" t="s">
        <v>9254</v>
      </c>
      <c r="B9313" s="68" t="s">
        <v>28492</v>
      </c>
      <c r="C9313" s="68" t="s">
        <v>14</v>
      </c>
      <c r="D9313" t="str">
        <f t="shared" si="145"/>
        <v>m</v>
      </c>
    </row>
    <row r="9314" spans="1:4">
      <c r="A9314" s="68" t="s">
        <v>9255</v>
      </c>
      <c r="B9314" s="68" t="s">
        <v>28492</v>
      </c>
      <c r="C9314" s="68" t="s">
        <v>14</v>
      </c>
      <c r="D9314" t="str">
        <f t="shared" si="145"/>
        <v>m</v>
      </c>
    </row>
    <row r="9315" spans="1:4">
      <c r="A9315" s="68" t="s">
        <v>9256</v>
      </c>
      <c r="B9315" s="68" t="s">
        <v>28493</v>
      </c>
      <c r="C9315" s="68" t="s">
        <v>14</v>
      </c>
      <c r="D9315" t="str">
        <f t="shared" si="145"/>
        <v>m</v>
      </c>
    </row>
    <row r="9316" spans="1:4">
      <c r="A9316" s="68" t="s">
        <v>9257</v>
      </c>
      <c r="B9316" s="68" t="s">
        <v>28493</v>
      </c>
      <c r="C9316" s="68" t="s">
        <v>14</v>
      </c>
      <c r="D9316" t="str">
        <f t="shared" si="145"/>
        <v>m</v>
      </c>
    </row>
    <row r="9317" spans="1:4">
      <c r="A9317" s="68" t="s">
        <v>9258</v>
      </c>
      <c r="B9317" s="68" t="s">
        <v>28494</v>
      </c>
      <c r="C9317" s="68" t="s">
        <v>14</v>
      </c>
      <c r="D9317" t="str">
        <f t="shared" si="145"/>
        <v>m</v>
      </c>
    </row>
    <row r="9318" spans="1:4">
      <c r="A9318" s="68" t="s">
        <v>9259</v>
      </c>
      <c r="B9318" s="68" t="s">
        <v>28494</v>
      </c>
      <c r="C9318" s="68" t="s">
        <v>14</v>
      </c>
      <c r="D9318" t="str">
        <f t="shared" si="145"/>
        <v>m</v>
      </c>
    </row>
    <row r="9319" spans="1:4">
      <c r="A9319" s="68" t="s">
        <v>9260</v>
      </c>
      <c r="B9319" s="68" t="s">
        <v>28495</v>
      </c>
      <c r="C9319" s="68" t="s">
        <v>14</v>
      </c>
      <c r="D9319" t="str">
        <f t="shared" si="145"/>
        <v>m</v>
      </c>
    </row>
    <row r="9320" spans="1:4">
      <c r="A9320" s="68" t="s">
        <v>9261</v>
      </c>
      <c r="B9320" s="68" t="s">
        <v>28495</v>
      </c>
      <c r="C9320" s="68" t="s">
        <v>14</v>
      </c>
      <c r="D9320" t="str">
        <f t="shared" si="145"/>
        <v>m</v>
      </c>
    </row>
    <row r="9321" spans="1:4">
      <c r="A9321" s="68" t="s">
        <v>9262</v>
      </c>
      <c r="B9321" s="68" t="s">
        <v>28496</v>
      </c>
      <c r="C9321" s="68" t="s">
        <v>14</v>
      </c>
      <c r="D9321" t="str">
        <f t="shared" si="145"/>
        <v>m</v>
      </c>
    </row>
    <row r="9322" spans="1:4">
      <c r="A9322" s="68" t="s">
        <v>9263</v>
      </c>
      <c r="B9322" s="68" t="s">
        <v>28496</v>
      </c>
      <c r="C9322" s="68" t="s">
        <v>14</v>
      </c>
      <c r="D9322" t="str">
        <f t="shared" si="145"/>
        <v>m</v>
      </c>
    </row>
    <row r="9323" spans="1:4">
      <c r="A9323" s="68" t="s">
        <v>9264</v>
      </c>
      <c r="B9323" s="68" t="s">
        <v>28497</v>
      </c>
      <c r="C9323" s="68" t="s">
        <v>14</v>
      </c>
      <c r="D9323" t="str">
        <f t="shared" si="145"/>
        <v>m</v>
      </c>
    </row>
    <row r="9324" spans="1:4">
      <c r="A9324" s="68" t="s">
        <v>9265</v>
      </c>
      <c r="B9324" s="68" t="s">
        <v>28497</v>
      </c>
      <c r="C9324" s="68" t="s">
        <v>14</v>
      </c>
      <c r="D9324" t="str">
        <f t="shared" si="145"/>
        <v>m</v>
      </c>
    </row>
    <row r="9325" spans="1:4">
      <c r="A9325" s="68" t="s">
        <v>9266</v>
      </c>
      <c r="B9325" s="68" t="s">
        <v>28498</v>
      </c>
      <c r="C9325" s="68" t="s">
        <v>14</v>
      </c>
      <c r="D9325" t="str">
        <f t="shared" si="145"/>
        <v>m</v>
      </c>
    </row>
    <row r="9326" spans="1:4">
      <c r="A9326" s="68" t="s">
        <v>9267</v>
      </c>
      <c r="B9326" s="68" t="s">
        <v>28498</v>
      </c>
      <c r="C9326" s="68" t="s">
        <v>14</v>
      </c>
      <c r="D9326" t="str">
        <f t="shared" si="145"/>
        <v>m</v>
      </c>
    </row>
    <row r="9327" spans="1:4">
      <c r="A9327" s="68" t="s">
        <v>9268</v>
      </c>
      <c r="B9327" s="68" t="s">
        <v>28499</v>
      </c>
      <c r="C9327" s="68" t="s">
        <v>14</v>
      </c>
      <c r="D9327" t="str">
        <f t="shared" si="145"/>
        <v>m</v>
      </c>
    </row>
    <row r="9328" spans="1:4">
      <c r="A9328" s="68" t="s">
        <v>9269</v>
      </c>
      <c r="B9328" s="68" t="s">
        <v>28499</v>
      </c>
      <c r="C9328" s="68" t="s">
        <v>14</v>
      </c>
      <c r="D9328" t="str">
        <f t="shared" si="145"/>
        <v>m</v>
      </c>
    </row>
    <row r="9329" spans="1:4">
      <c r="A9329" s="68" t="s">
        <v>9270</v>
      </c>
      <c r="B9329" s="68" t="s">
        <v>28500</v>
      </c>
      <c r="C9329" s="68" t="s">
        <v>14</v>
      </c>
      <c r="D9329" t="str">
        <f t="shared" si="145"/>
        <v>m</v>
      </c>
    </row>
    <row r="9330" spans="1:4">
      <c r="A9330" s="68" t="s">
        <v>9271</v>
      </c>
      <c r="B9330" s="68" t="s">
        <v>28500</v>
      </c>
      <c r="C9330" s="68" t="s">
        <v>14</v>
      </c>
      <c r="D9330" t="str">
        <f t="shared" si="145"/>
        <v>m</v>
      </c>
    </row>
    <row r="9331" spans="1:4">
      <c r="A9331" s="68" t="s">
        <v>9272</v>
      </c>
      <c r="B9331" s="68" t="s">
        <v>28501</v>
      </c>
      <c r="C9331" s="68" t="s">
        <v>14</v>
      </c>
      <c r="D9331" t="str">
        <f t="shared" si="145"/>
        <v>m</v>
      </c>
    </row>
    <row r="9332" spans="1:4">
      <c r="A9332" s="68" t="s">
        <v>9273</v>
      </c>
      <c r="B9332" s="68" t="s">
        <v>28501</v>
      </c>
      <c r="C9332" s="68" t="s">
        <v>14</v>
      </c>
      <c r="D9332" t="str">
        <f t="shared" si="145"/>
        <v>m</v>
      </c>
    </row>
    <row r="9333" spans="1:4">
      <c r="A9333" s="68" t="s">
        <v>9274</v>
      </c>
      <c r="B9333" s="68" t="s">
        <v>28502</v>
      </c>
      <c r="C9333" s="68" t="s">
        <v>14</v>
      </c>
      <c r="D9333" t="str">
        <f t="shared" si="145"/>
        <v>m</v>
      </c>
    </row>
    <row r="9334" spans="1:4">
      <c r="A9334" s="68" t="s">
        <v>9275</v>
      </c>
      <c r="B9334" s="68" t="s">
        <v>28502</v>
      </c>
      <c r="C9334" s="68" t="s">
        <v>14</v>
      </c>
      <c r="D9334" t="str">
        <f t="shared" si="145"/>
        <v>m</v>
      </c>
    </row>
    <row r="9335" spans="1:4">
      <c r="A9335" s="68" t="s">
        <v>9276</v>
      </c>
      <c r="B9335" s="68" t="s">
        <v>28503</v>
      </c>
      <c r="C9335" s="68" t="s">
        <v>14</v>
      </c>
      <c r="D9335" t="str">
        <f t="shared" si="145"/>
        <v>m</v>
      </c>
    </row>
    <row r="9336" spans="1:4">
      <c r="A9336" s="68" t="s">
        <v>9277</v>
      </c>
      <c r="B9336" s="68" t="s">
        <v>28503</v>
      </c>
      <c r="C9336" s="68" t="s">
        <v>14</v>
      </c>
      <c r="D9336" t="str">
        <f t="shared" si="145"/>
        <v>m</v>
      </c>
    </row>
    <row r="9337" spans="1:4">
      <c r="A9337" s="68" t="s">
        <v>9278</v>
      </c>
      <c r="B9337" s="68" t="s">
        <v>28504</v>
      </c>
      <c r="C9337" s="68" t="s">
        <v>14</v>
      </c>
      <c r="D9337" t="str">
        <f t="shared" si="145"/>
        <v>m</v>
      </c>
    </row>
    <row r="9338" spans="1:4">
      <c r="A9338" s="68" t="s">
        <v>9279</v>
      </c>
      <c r="B9338" s="68" t="s">
        <v>28504</v>
      </c>
      <c r="C9338" s="68" t="s">
        <v>14</v>
      </c>
      <c r="D9338" t="str">
        <f t="shared" si="145"/>
        <v>m</v>
      </c>
    </row>
    <row r="9339" spans="1:4">
      <c r="A9339" s="68" t="s">
        <v>9280</v>
      </c>
      <c r="B9339" s="68" t="s">
        <v>28505</v>
      </c>
      <c r="C9339" s="68" t="s">
        <v>14</v>
      </c>
      <c r="D9339" t="str">
        <f t="shared" si="145"/>
        <v>m</v>
      </c>
    </row>
    <row r="9340" spans="1:4">
      <c r="A9340" s="68" t="s">
        <v>9281</v>
      </c>
      <c r="B9340" s="68" t="s">
        <v>28505</v>
      </c>
      <c r="C9340" s="68" t="s">
        <v>14</v>
      </c>
      <c r="D9340" t="str">
        <f t="shared" si="145"/>
        <v>m</v>
      </c>
    </row>
    <row r="9341" spans="1:4">
      <c r="A9341" s="68" t="s">
        <v>9282</v>
      </c>
      <c r="B9341" s="68" t="s">
        <v>34663</v>
      </c>
      <c r="C9341" s="68" t="s">
        <v>14</v>
      </c>
      <c r="D9341" t="str">
        <f t="shared" si="145"/>
        <v>m</v>
      </c>
    </row>
    <row r="9342" spans="1:4">
      <c r="A9342" s="68" t="s">
        <v>9283</v>
      </c>
      <c r="B9342" s="68" t="s">
        <v>34663</v>
      </c>
      <c r="C9342" s="68" t="s">
        <v>14</v>
      </c>
      <c r="D9342" t="str">
        <f t="shared" si="145"/>
        <v>m</v>
      </c>
    </row>
    <row r="9343" spans="1:4">
      <c r="A9343" s="68" t="s">
        <v>9284</v>
      </c>
      <c r="B9343" s="68" t="s">
        <v>34664</v>
      </c>
      <c r="C9343" s="68" t="s">
        <v>14</v>
      </c>
      <c r="D9343" t="str">
        <f t="shared" si="145"/>
        <v>m</v>
      </c>
    </row>
    <row r="9344" spans="1:4">
      <c r="A9344" s="68" t="s">
        <v>9285</v>
      </c>
      <c r="B9344" s="68" t="s">
        <v>34664</v>
      </c>
      <c r="C9344" s="68" t="s">
        <v>14</v>
      </c>
      <c r="D9344" t="str">
        <f t="shared" si="145"/>
        <v>m</v>
      </c>
    </row>
    <row r="9345" spans="1:4">
      <c r="A9345" s="68" t="s">
        <v>9286</v>
      </c>
      <c r="B9345" s="68" t="s">
        <v>34665</v>
      </c>
      <c r="C9345" s="68" t="s">
        <v>14</v>
      </c>
      <c r="D9345" t="str">
        <f t="shared" si="145"/>
        <v>m</v>
      </c>
    </row>
    <row r="9346" spans="1:4">
      <c r="A9346" s="68" t="s">
        <v>9287</v>
      </c>
      <c r="B9346" s="68" t="s">
        <v>34665</v>
      </c>
      <c r="C9346" s="68" t="s">
        <v>14</v>
      </c>
      <c r="D9346" t="str">
        <f t="shared" si="145"/>
        <v>m</v>
      </c>
    </row>
    <row r="9347" spans="1:4">
      <c r="A9347" s="68" t="s">
        <v>9288</v>
      </c>
      <c r="B9347" s="68" t="s">
        <v>34666</v>
      </c>
      <c r="C9347" s="68" t="s">
        <v>14</v>
      </c>
      <c r="D9347" t="str">
        <f t="shared" si="145"/>
        <v>m</v>
      </c>
    </row>
    <row r="9348" spans="1:4">
      <c r="A9348" s="68" t="s">
        <v>9289</v>
      </c>
      <c r="B9348" s="68" t="s">
        <v>34666</v>
      </c>
      <c r="C9348" s="68" t="s">
        <v>14</v>
      </c>
      <c r="D9348" t="str">
        <f t="shared" si="145"/>
        <v>m</v>
      </c>
    </row>
    <row r="9349" spans="1:4">
      <c r="A9349" s="68" t="s">
        <v>9290</v>
      </c>
      <c r="B9349" s="68" t="s">
        <v>34667</v>
      </c>
      <c r="C9349" s="68" t="s">
        <v>14</v>
      </c>
      <c r="D9349" t="str">
        <f t="shared" si="145"/>
        <v>m</v>
      </c>
    </row>
    <row r="9350" spans="1:4">
      <c r="A9350" s="68" t="s">
        <v>9291</v>
      </c>
      <c r="B9350" s="68" t="s">
        <v>34667</v>
      </c>
      <c r="C9350" s="68" t="s">
        <v>14</v>
      </c>
      <c r="D9350" t="str">
        <f t="shared" si="145"/>
        <v>m</v>
      </c>
    </row>
    <row r="9351" spans="1:4">
      <c r="A9351" s="68" t="s">
        <v>9292</v>
      </c>
      <c r="B9351" s="68" t="s">
        <v>34668</v>
      </c>
      <c r="C9351" s="68" t="s">
        <v>14</v>
      </c>
      <c r="D9351" t="str">
        <f t="shared" ref="D9351:D9414" si="146">LOWER(C9351)</f>
        <v>m</v>
      </c>
    </row>
    <row r="9352" spans="1:4">
      <c r="A9352" s="68" t="s">
        <v>9293</v>
      </c>
      <c r="B9352" s="68" t="s">
        <v>34668</v>
      </c>
      <c r="C9352" s="68" t="s">
        <v>14</v>
      </c>
      <c r="D9352" t="str">
        <f t="shared" si="146"/>
        <v>m</v>
      </c>
    </row>
    <row r="9353" spans="1:4">
      <c r="A9353" s="68" t="s">
        <v>9294</v>
      </c>
      <c r="B9353" s="68" t="s">
        <v>34669</v>
      </c>
      <c r="C9353" s="68" t="s">
        <v>14</v>
      </c>
      <c r="D9353" t="str">
        <f t="shared" si="146"/>
        <v>m</v>
      </c>
    </row>
    <row r="9354" spans="1:4">
      <c r="A9354" s="68" t="s">
        <v>9295</v>
      </c>
      <c r="B9354" s="68" t="s">
        <v>34669</v>
      </c>
      <c r="C9354" s="68" t="s">
        <v>14</v>
      </c>
      <c r="D9354" t="str">
        <f t="shared" si="146"/>
        <v>m</v>
      </c>
    </row>
    <row r="9355" spans="1:4">
      <c r="A9355" s="68" t="s">
        <v>9296</v>
      </c>
      <c r="B9355" s="68" t="s">
        <v>34670</v>
      </c>
      <c r="C9355" s="68" t="s">
        <v>14</v>
      </c>
      <c r="D9355" t="str">
        <f t="shared" si="146"/>
        <v>m</v>
      </c>
    </row>
    <row r="9356" spans="1:4">
      <c r="A9356" s="68" t="s">
        <v>9297</v>
      </c>
      <c r="B9356" s="68" t="s">
        <v>34670</v>
      </c>
      <c r="C9356" s="68" t="s">
        <v>14</v>
      </c>
      <c r="D9356" t="str">
        <f t="shared" si="146"/>
        <v>m</v>
      </c>
    </row>
    <row r="9357" spans="1:4">
      <c r="A9357" s="68" t="s">
        <v>9298</v>
      </c>
      <c r="B9357" s="68" t="s">
        <v>34671</v>
      </c>
      <c r="C9357" s="68" t="s">
        <v>14</v>
      </c>
      <c r="D9357" t="str">
        <f t="shared" si="146"/>
        <v>m</v>
      </c>
    </row>
    <row r="9358" spans="1:4">
      <c r="A9358" s="68" t="s">
        <v>9299</v>
      </c>
      <c r="B9358" s="68" t="s">
        <v>34671</v>
      </c>
      <c r="C9358" s="68" t="s">
        <v>14</v>
      </c>
      <c r="D9358" t="str">
        <f t="shared" si="146"/>
        <v>m</v>
      </c>
    </row>
    <row r="9359" spans="1:4">
      <c r="A9359" s="68" t="s">
        <v>9300</v>
      </c>
      <c r="B9359" s="68" t="s">
        <v>34672</v>
      </c>
      <c r="C9359" s="68" t="s">
        <v>14</v>
      </c>
      <c r="D9359" t="str">
        <f t="shared" si="146"/>
        <v>m</v>
      </c>
    </row>
    <row r="9360" spans="1:4">
      <c r="A9360" s="68" t="s">
        <v>9301</v>
      </c>
      <c r="B9360" s="68" t="s">
        <v>34672</v>
      </c>
      <c r="C9360" s="68" t="s">
        <v>14</v>
      </c>
      <c r="D9360" t="str">
        <f t="shared" si="146"/>
        <v>m</v>
      </c>
    </row>
    <row r="9361" spans="1:4">
      <c r="A9361" s="68" t="s">
        <v>9302</v>
      </c>
      <c r="B9361" s="68" t="s">
        <v>34673</v>
      </c>
      <c r="C9361" s="68" t="s">
        <v>14</v>
      </c>
      <c r="D9361" t="str">
        <f t="shared" si="146"/>
        <v>m</v>
      </c>
    </row>
    <row r="9362" spans="1:4">
      <c r="A9362" s="68" t="s">
        <v>9303</v>
      </c>
      <c r="B9362" s="68" t="s">
        <v>34673</v>
      </c>
      <c r="C9362" s="68" t="s">
        <v>14</v>
      </c>
      <c r="D9362" t="str">
        <f t="shared" si="146"/>
        <v>m</v>
      </c>
    </row>
    <row r="9363" spans="1:4">
      <c r="A9363" s="68" t="s">
        <v>9304</v>
      </c>
      <c r="B9363" s="68" t="s">
        <v>34674</v>
      </c>
      <c r="C9363" s="68" t="s">
        <v>14</v>
      </c>
      <c r="D9363" t="str">
        <f t="shared" si="146"/>
        <v>m</v>
      </c>
    </row>
    <row r="9364" spans="1:4">
      <c r="A9364" s="68" t="s">
        <v>9305</v>
      </c>
      <c r="B9364" s="68" t="s">
        <v>34674</v>
      </c>
      <c r="C9364" s="68" t="s">
        <v>14</v>
      </c>
      <c r="D9364" t="str">
        <f t="shared" si="146"/>
        <v>m</v>
      </c>
    </row>
    <row r="9365" spans="1:4">
      <c r="A9365" s="68" t="s">
        <v>9306</v>
      </c>
      <c r="B9365" s="68" t="s">
        <v>34675</v>
      </c>
      <c r="C9365" s="68" t="s">
        <v>14</v>
      </c>
      <c r="D9365" t="str">
        <f t="shared" si="146"/>
        <v>m</v>
      </c>
    </row>
    <row r="9366" spans="1:4">
      <c r="A9366" s="68" t="s">
        <v>9307</v>
      </c>
      <c r="B9366" s="68" t="s">
        <v>34675</v>
      </c>
      <c r="C9366" s="68" t="s">
        <v>14</v>
      </c>
      <c r="D9366" t="str">
        <f t="shared" si="146"/>
        <v>m</v>
      </c>
    </row>
    <row r="9367" spans="1:4">
      <c r="A9367" s="68" t="s">
        <v>9308</v>
      </c>
      <c r="B9367" s="68" t="s">
        <v>34676</v>
      </c>
      <c r="C9367" s="68" t="s">
        <v>14</v>
      </c>
      <c r="D9367" t="str">
        <f t="shared" si="146"/>
        <v>m</v>
      </c>
    </row>
    <row r="9368" spans="1:4">
      <c r="A9368" s="68" t="s">
        <v>9309</v>
      </c>
      <c r="B9368" s="68" t="s">
        <v>34676</v>
      </c>
      <c r="C9368" s="68" t="s">
        <v>14</v>
      </c>
      <c r="D9368" t="str">
        <f t="shared" si="146"/>
        <v>m</v>
      </c>
    </row>
    <row r="9369" spans="1:4">
      <c r="A9369" s="68" t="s">
        <v>9310</v>
      </c>
      <c r="B9369" s="68" t="s">
        <v>34677</v>
      </c>
      <c r="C9369" s="68" t="s">
        <v>14</v>
      </c>
      <c r="D9369" t="str">
        <f t="shared" si="146"/>
        <v>m</v>
      </c>
    </row>
    <row r="9370" spans="1:4">
      <c r="A9370" s="68" t="s">
        <v>9311</v>
      </c>
      <c r="B9370" s="68" t="s">
        <v>34677</v>
      </c>
      <c r="C9370" s="68" t="s">
        <v>14</v>
      </c>
      <c r="D9370" t="str">
        <f t="shared" si="146"/>
        <v>m</v>
      </c>
    </row>
    <row r="9371" spans="1:4">
      <c r="A9371" s="68" t="s">
        <v>9312</v>
      </c>
      <c r="B9371" s="68" t="s">
        <v>34678</v>
      </c>
      <c r="C9371" s="68" t="s">
        <v>14</v>
      </c>
      <c r="D9371" t="str">
        <f t="shared" si="146"/>
        <v>m</v>
      </c>
    </row>
    <row r="9372" spans="1:4">
      <c r="A9372" s="68" t="s">
        <v>9313</v>
      </c>
      <c r="B9372" s="68" t="s">
        <v>34678</v>
      </c>
      <c r="C9372" s="68" t="s">
        <v>14</v>
      </c>
      <c r="D9372" t="str">
        <f t="shared" si="146"/>
        <v>m</v>
      </c>
    </row>
    <row r="9373" spans="1:4">
      <c r="A9373" s="68" t="s">
        <v>9314</v>
      </c>
      <c r="B9373" s="68" t="s">
        <v>34679</v>
      </c>
      <c r="C9373" s="68" t="s">
        <v>14</v>
      </c>
      <c r="D9373" t="str">
        <f t="shared" si="146"/>
        <v>m</v>
      </c>
    </row>
    <row r="9374" spans="1:4">
      <c r="A9374" s="68" t="s">
        <v>9315</v>
      </c>
      <c r="B9374" s="68" t="s">
        <v>34679</v>
      </c>
      <c r="C9374" s="68" t="s">
        <v>14</v>
      </c>
      <c r="D9374" t="str">
        <f t="shared" si="146"/>
        <v>m</v>
      </c>
    </row>
    <row r="9375" spans="1:4">
      <c r="A9375" s="68" t="s">
        <v>9316</v>
      </c>
      <c r="B9375" s="68" t="s">
        <v>34680</v>
      </c>
      <c r="C9375" s="68" t="s">
        <v>14</v>
      </c>
      <c r="D9375" t="str">
        <f t="shared" si="146"/>
        <v>m</v>
      </c>
    </row>
    <row r="9376" spans="1:4">
      <c r="A9376" s="68" t="s">
        <v>9317</v>
      </c>
      <c r="B9376" s="68" t="s">
        <v>34680</v>
      </c>
      <c r="C9376" s="68" t="s">
        <v>14</v>
      </c>
      <c r="D9376" t="str">
        <f t="shared" si="146"/>
        <v>m</v>
      </c>
    </row>
    <row r="9377" spans="1:4">
      <c r="A9377" s="68" t="s">
        <v>9318</v>
      </c>
      <c r="B9377" s="68" t="s">
        <v>34681</v>
      </c>
      <c r="C9377" s="68" t="s">
        <v>14</v>
      </c>
      <c r="D9377" t="str">
        <f t="shared" si="146"/>
        <v>m</v>
      </c>
    </row>
    <row r="9378" spans="1:4">
      <c r="A9378" s="68" t="s">
        <v>9319</v>
      </c>
      <c r="B9378" s="68" t="s">
        <v>34681</v>
      </c>
      <c r="C9378" s="68" t="s">
        <v>14</v>
      </c>
      <c r="D9378" t="str">
        <f t="shared" si="146"/>
        <v>m</v>
      </c>
    </row>
    <row r="9379" spans="1:4">
      <c r="A9379" s="68" t="s">
        <v>9320</v>
      </c>
      <c r="B9379" s="68" t="s">
        <v>34682</v>
      </c>
      <c r="C9379" s="68" t="s">
        <v>14</v>
      </c>
      <c r="D9379" t="str">
        <f t="shared" si="146"/>
        <v>m</v>
      </c>
    </row>
    <row r="9380" spans="1:4">
      <c r="A9380" s="68" t="s">
        <v>9321</v>
      </c>
      <c r="B9380" s="68" t="s">
        <v>34682</v>
      </c>
      <c r="C9380" s="68" t="s">
        <v>14</v>
      </c>
      <c r="D9380" t="str">
        <f t="shared" si="146"/>
        <v>m</v>
      </c>
    </row>
    <row r="9381" spans="1:4">
      <c r="A9381" s="68" t="s">
        <v>9322</v>
      </c>
      <c r="B9381" s="68" t="s">
        <v>34683</v>
      </c>
      <c r="C9381" s="68" t="s">
        <v>14</v>
      </c>
      <c r="D9381" t="str">
        <f t="shared" si="146"/>
        <v>m</v>
      </c>
    </row>
    <row r="9382" spans="1:4">
      <c r="A9382" s="68" t="s">
        <v>9323</v>
      </c>
      <c r="B9382" s="68" t="s">
        <v>34683</v>
      </c>
      <c r="C9382" s="68" t="s">
        <v>14</v>
      </c>
      <c r="D9382" t="str">
        <f t="shared" si="146"/>
        <v>m</v>
      </c>
    </row>
    <row r="9383" spans="1:4">
      <c r="A9383" s="68" t="s">
        <v>9324</v>
      </c>
      <c r="B9383" s="68" t="s">
        <v>34684</v>
      </c>
      <c r="C9383" s="68" t="s">
        <v>14</v>
      </c>
      <c r="D9383" t="str">
        <f t="shared" si="146"/>
        <v>m</v>
      </c>
    </row>
    <row r="9384" spans="1:4">
      <c r="A9384" s="68" t="s">
        <v>9325</v>
      </c>
      <c r="B9384" s="68" t="s">
        <v>34684</v>
      </c>
      <c r="C9384" s="68" t="s">
        <v>14</v>
      </c>
      <c r="D9384" t="str">
        <f t="shared" si="146"/>
        <v>m</v>
      </c>
    </row>
    <row r="9385" spans="1:4">
      <c r="A9385" s="68" t="s">
        <v>9326</v>
      </c>
      <c r="B9385" s="68" t="s">
        <v>28506</v>
      </c>
      <c r="C9385" s="68" t="s">
        <v>14</v>
      </c>
      <c r="D9385" t="str">
        <f t="shared" si="146"/>
        <v>m</v>
      </c>
    </row>
    <row r="9386" spans="1:4">
      <c r="A9386" s="68" t="s">
        <v>9327</v>
      </c>
      <c r="B9386" s="68" t="s">
        <v>28506</v>
      </c>
      <c r="C9386" s="68" t="s">
        <v>14</v>
      </c>
      <c r="D9386" t="str">
        <f t="shared" si="146"/>
        <v>m</v>
      </c>
    </row>
    <row r="9387" spans="1:4">
      <c r="A9387" s="68" t="s">
        <v>9328</v>
      </c>
      <c r="B9387" s="68" t="s">
        <v>28507</v>
      </c>
      <c r="C9387" s="68" t="s">
        <v>14</v>
      </c>
      <c r="D9387" t="str">
        <f t="shared" si="146"/>
        <v>m</v>
      </c>
    </row>
    <row r="9388" spans="1:4">
      <c r="A9388" s="68" t="s">
        <v>9329</v>
      </c>
      <c r="B9388" s="68" t="s">
        <v>28507</v>
      </c>
      <c r="C9388" s="68" t="s">
        <v>14</v>
      </c>
      <c r="D9388" t="str">
        <f t="shared" si="146"/>
        <v>m</v>
      </c>
    </row>
    <row r="9389" spans="1:4">
      <c r="A9389" s="68" t="s">
        <v>9330</v>
      </c>
      <c r="B9389" s="68" t="s">
        <v>28508</v>
      </c>
      <c r="C9389" s="68" t="s">
        <v>14</v>
      </c>
      <c r="D9389" t="str">
        <f t="shared" si="146"/>
        <v>m</v>
      </c>
    </row>
    <row r="9390" spans="1:4">
      <c r="A9390" s="68" t="s">
        <v>9331</v>
      </c>
      <c r="B9390" s="68" t="s">
        <v>28508</v>
      </c>
      <c r="C9390" s="68" t="s">
        <v>14</v>
      </c>
      <c r="D9390" t="str">
        <f t="shared" si="146"/>
        <v>m</v>
      </c>
    </row>
    <row r="9391" spans="1:4">
      <c r="A9391" s="68" t="s">
        <v>9332</v>
      </c>
      <c r="B9391" s="68" t="s">
        <v>28509</v>
      </c>
      <c r="C9391" s="68" t="s">
        <v>14</v>
      </c>
      <c r="D9391" t="str">
        <f t="shared" si="146"/>
        <v>m</v>
      </c>
    </row>
    <row r="9392" spans="1:4">
      <c r="A9392" s="68" t="s">
        <v>9333</v>
      </c>
      <c r="B9392" s="68" t="s">
        <v>28509</v>
      </c>
      <c r="C9392" s="68" t="s">
        <v>14</v>
      </c>
      <c r="D9392" t="str">
        <f t="shared" si="146"/>
        <v>m</v>
      </c>
    </row>
    <row r="9393" spans="1:4">
      <c r="A9393" s="68" t="s">
        <v>9334</v>
      </c>
      <c r="B9393" s="68" t="s">
        <v>28510</v>
      </c>
      <c r="C9393" s="68" t="s">
        <v>14</v>
      </c>
      <c r="D9393" t="str">
        <f t="shared" si="146"/>
        <v>m</v>
      </c>
    </row>
    <row r="9394" spans="1:4">
      <c r="A9394" s="68" t="s">
        <v>9335</v>
      </c>
      <c r="B9394" s="68" t="s">
        <v>28510</v>
      </c>
      <c r="C9394" s="68" t="s">
        <v>14</v>
      </c>
      <c r="D9394" t="str">
        <f t="shared" si="146"/>
        <v>m</v>
      </c>
    </row>
    <row r="9395" spans="1:4">
      <c r="A9395" s="68" t="s">
        <v>9336</v>
      </c>
      <c r="B9395" s="68" t="s">
        <v>28511</v>
      </c>
      <c r="C9395" s="68" t="s">
        <v>14</v>
      </c>
      <c r="D9395" t="str">
        <f t="shared" si="146"/>
        <v>m</v>
      </c>
    </row>
    <row r="9396" spans="1:4">
      <c r="A9396" s="68" t="s">
        <v>9337</v>
      </c>
      <c r="B9396" s="68" t="s">
        <v>28511</v>
      </c>
      <c r="C9396" s="68" t="s">
        <v>14</v>
      </c>
      <c r="D9396" t="str">
        <f t="shared" si="146"/>
        <v>m</v>
      </c>
    </row>
    <row r="9397" spans="1:4">
      <c r="A9397" s="68" t="s">
        <v>9338</v>
      </c>
      <c r="B9397" s="68" t="s">
        <v>28512</v>
      </c>
      <c r="C9397" s="68" t="s">
        <v>14</v>
      </c>
      <c r="D9397" t="str">
        <f t="shared" si="146"/>
        <v>m</v>
      </c>
    </row>
    <row r="9398" spans="1:4">
      <c r="A9398" s="68" t="s">
        <v>9339</v>
      </c>
      <c r="B9398" s="68" t="s">
        <v>28512</v>
      </c>
      <c r="C9398" s="68" t="s">
        <v>14</v>
      </c>
      <c r="D9398" t="str">
        <f t="shared" si="146"/>
        <v>m</v>
      </c>
    </row>
    <row r="9399" spans="1:4">
      <c r="A9399" s="68" t="s">
        <v>9340</v>
      </c>
      <c r="B9399" s="68" t="s">
        <v>28513</v>
      </c>
      <c r="C9399" s="68" t="s">
        <v>14</v>
      </c>
      <c r="D9399" t="str">
        <f t="shared" si="146"/>
        <v>m</v>
      </c>
    </row>
    <row r="9400" spans="1:4">
      <c r="A9400" s="68" t="s">
        <v>9341</v>
      </c>
      <c r="B9400" s="68" t="s">
        <v>28513</v>
      </c>
      <c r="C9400" s="68" t="s">
        <v>14</v>
      </c>
      <c r="D9400" t="str">
        <f t="shared" si="146"/>
        <v>m</v>
      </c>
    </row>
    <row r="9401" spans="1:4">
      <c r="A9401" s="68" t="s">
        <v>9342</v>
      </c>
      <c r="B9401" s="68" t="s">
        <v>28514</v>
      </c>
      <c r="C9401" s="68" t="s">
        <v>14</v>
      </c>
      <c r="D9401" t="str">
        <f t="shared" si="146"/>
        <v>m</v>
      </c>
    </row>
    <row r="9402" spans="1:4">
      <c r="A9402" s="68" t="s">
        <v>9343</v>
      </c>
      <c r="B9402" s="68" t="s">
        <v>28514</v>
      </c>
      <c r="C9402" s="68" t="s">
        <v>14</v>
      </c>
      <c r="D9402" t="str">
        <f t="shared" si="146"/>
        <v>m</v>
      </c>
    </row>
    <row r="9403" spans="1:4">
      <c r="A9403" s="68" t="s">
        <v>9344</v>
      </c>
      <c r="B9403" s="68" t="s">
        <v>28515</v>
      </c>
      <c r="C9403" s="68" t="s">
        <v>14</v>
      </c>
      <c r="D9403" t="str">
        <f t="shared" si="146"/>
        <v>m</v>
      </c>
    </row>
    <row r="9404" spans="1:4">
      <c r="A9404" s="68" t="s">
        <v>9345</v>
      </c>
      <c r="B9404" s="68" t="s">
        <v>28515</v>
      </c>
      <c r="C9404" s="68" t="s">
        <v>14</v>
      </c>
      <c r="D9404" t="str">
        <f t="shared" si="146"/>
        <v>m</v>
      </c>
    </row>
    <row r="9405" spans="1:4">
      <c r="A9405" s="68" t="s">
        <v>9346</v>
      </c>
      <c r="B9405" s="68" t="s">
        <v>28516</v>
      </c>
      <c r="C9405" s="68" t="s">
        <v>14</v>
      </c>
      <c r="D9405" t="str">
        <f t="shared" si="146"/>
        <v>m</v>
      </c>
    </row>
    <row r="9406" spans="1:4">
      <c r="A9406" s="68" t="s">
        <v>9347</v>
      </c>
      <c r="B9406" s="68" t="s">
        <v>28516</v>
      </c>
      <c r="C9406" s="68" t="s">
        <v>14</v>
      </c>
      <c r="D9406" t="str">
        <f t="shared" si="146"/>
        <v>m</v>
      </c>
    </row>
    <row r="9407" spans="1:4">
      <c r="A9407" s="68" t="s">
        <v>9348</v>
      </c>
      <c r="B9407" s="68" t="s">
        <v>28517</v>
      </c>
      <c r="C9407" s="68" t="s">
        <v>14</v>
      </c>
      <c r="D9407" t="str">
        <f t="shared" si="146"/>
        <v>m</v>
      </c>
    </row>
    <row r="9408" spans="1:4">
      <c r="A9408" s="68" t="s">
        <v>9349</v>
      </c>
      <c r="B9408" s="68" t="s">
        <v>28517</v>
      </c>
      <c r="C9408" s="68" t="s">
        <v>14</v>
      </c>
      <c r="D9408" t="str">
        <f t="shared" si="146"/>
        <v>m</v>
      </c>
    </row>
    <row r="9409" spans="1:4">
      <c r="A9409" s="68" t="s">
        <v>9350</v>
      </c>
      <c r="B9409" s="68" t="s">
        <v>28518</v>
      </c>
      <c r="C9409" s="68" t="s">
        <v>14</v>
      </c>
      <c r="D9409" t="str">
        <f t="shared" si="146"/>
        <v>m</v>
      </c>
    </row>
    <row r="9410" spans="1:4">
      <c r="A9410" s="68" t="s">
        <v>9351</v>
      </c>
      <c r="B9410" s="68" t="s">
        <v>28518</v>
      </c>
      <c r="C9410" s="68" t="s">
        <v>14</v>
      </c>
      <c r="D9410" t="str">
        <f t="shared" si="146"/>
        <v>m</v>
      </c>
    </row>
    <row r="9411" spans="1:4">
      <c r="A9411" s="68" t="s">
        <v>9352</v>
      </c>
      <c r="B9411" s="68" t="s">
        <v>28519</v>
      </c>
      <c r="C9411" s="68" t="s">
        <v>14</v>
      </c>
      <c r="D9411" t="str">
        <f t="shared" si="146"/>
        <v>m</v>
      </c>
    </row>
    <row r="9412" spans="1:4">
      <c r="A9412" s="68" t="s">
        <v>9353</v>
      </c>
      <c r="B9412" s="68" t="s">
        <v>28519</v>
      </c>
      <c r="C9412" s="68" t="s">
        <v>14</v>
      </c>
      <c r="D9412" t="str">
        <f t="shared" si="146"/>
        <v>m</v>
      </c>
    </row>
    <row r="9413" spans="1:4">
      <c r="A9413" s="68" t="s">
        <v>9354</v>
      </c>
      <c r="B9413" s="68" t="s">
        <v>28520</v>
      </c>
      <c r="C9413" s="68" t="s">
        <v>14</v>
      </c>
      <c r="D9413" t="str">
        <f t="shared" si="146"/>
        <v>m</v>
      </c>
    </row>
    <row r="9414" spans="1:4">
      <c r="A9414" s="68" t="s">
        <v>9355</v>
      </c>
      <c r="B9414" s="68" t="s">
        <v>28520</v>
      </c>
      <c r="C9414" s="68" t="s">
        <v>14</v>
      </c>
      <c r="D9414" t="str">
        <f t="shared" si="146"/>
        <v>m</v>
      </c>
    </row>
    <row r="9415" spans="1:4">
      <c r="A9415" s="68" t="s">
        <v>9356</v>
      </c>
      <c r="B9415" s="68" t="s">
        <v>28521</v>
      </c>
      <c r="C9415" s="68" t="s">
        <v>14</v>
      </c>
      <c r="D9415" t="str">
        <f t="shared" ref="D9415:D9478" si="147">LOWER(C9415)</f>
        <v>m</v>
      </c>
    </row>
    <row r="9416" spans="1:4">
      <c r="A9416" s="68" t="s">
        <v>9357</v>
      </c>
      <c r="B9416" s="68" t="s">
        <v>28521</v>
      </c>
      <c r="C9416" s="68" t="s">
        <v>14</v>
      </c>
      <c r="D9416" t="str">
        <f t="shared" si="147"/>
        <v>m</v>
      </c>
    </row>
    <row r="9417" spans="1:4">
      <c r="A9417" s="68" t="s">
        <v>9358</v>
      </c>
      <c r="B9417" s="68" t="s">
        <v>28522</v>
      </c>
      <c r="C9417" s="68" t="s">
        <v>14</v>
      </c>
      <c r="D9417" t="str">
        <f t="shared" si="147"/>
        <v>m</v>
      </c>
    </row>
    <row r="9418" spans="1:4">
      <c r="A9418" s="68" t="s">
        <v>9359</v>
      </c>
      <c r="B9418" s="68" t="s">
        <v>28522</v>
      </c>
      <c r="C9418" s="68" t="s">
        <v>14</v>
      </c>
      <c r="D9418" t="str">
        <f t="shared" si="147"/>
        <v>m</v>
      </c>
    </row>
    <row r="9419" spans="1:4">
      <c r="A9419" s="68" t="s">
        <v>9360</v>
      </c>
      <c r="B9419" s="68" t="s">
        <v>28523</v>
      </c>
      <c r="C9419" s="68" t="s">
        <v>14</v>
      </c>
      <c r="D9419" t="str">
        <f t="shared" si="147"/>
        <v>m</v>
      </c>
    </row>
    <row r="9420" spans="1:4">
      <c r="A9420" s="68" t="s">
        <v>9361</v>
      </c>
      <c r="B9420" s="68" t="s">
        <v>28523</v>
      </c>
      <c r="C9420" s="68" t="s">
        <v>14</v>
      </c>
      <c r="D9420" t="str">
        <f t="shared" si="147"/>
        <v>m</v>
      </c>
    </row>
    <row r="9421" spans="1:4">
      <c r="A9421" s="68" t="s">
        <v>9362</v>
      </c>
      <c r="B9421" s="68" t="s">
        <v>28524</v>
      </c>
      <c r="C9421" s="68" t="s">
        <v>14</v>
      </c>
      <c r="D9421" t="str">
        <f t="shared" si="147"/>
        <v>m</v>
      </c>
    </row>
    <row r="9422" spans="1:4">
      <c r="A9422" s="68" t="s">
        <v>9363</v>
      </c>
      <c r="B9422" s="68" t="s">
        <v>28524</v>
      </c>
      <c r="C9422" s="68" t="s">
        <v>14</v>
      </c>
      <c r="D9422" t="str">
        <f t="shared" si="147"/>
        <v>m</v>
      </c>
    </row>
    <row r="9423" spans="1:4">
      <c r="A9423" s="68" t="s">
        <v>9364</v>
      </c>
      <c r="B9423" s="68" t="s">
        <v>28525</v>
      </c>
      <c r="C9423" s="68" t="s">
        <v>14</v>
      </c>
      <c r="D9423" t="str">
        <f t="shared" si="147"/>
        <v>m</v>
      </c>
    </row>
    <row r="9424" spans="1:4">
      <c r="A9424" s="68" t="s">
        <v>9365</v>
      </c>
      <c r="B9424" s="68" t="s">
        <v>28525</v>
      </c>
      <c r="C9424" s="68" t="s">
        <v>14</v>
      </c>
      <c r="D9424" t="str">
        <f t="shared" si="147"/>
        <v>m</v>
      </c>
    </row>
    <row r="9425" spans="1:4">
      <c r="A9425" s="68" t="s">
        <v>9366</v>
      </c>
      <c r="B9425" s="68" t="s">
        <v>28526</v>
      </c>
      <c r="C9425" s="68" t="s">
        <v>14</v>
      </c>
      <c r="D9425" t="str">
        <f t="shared" si="147"/>
        <v>m</v>
      </c>
    </row>
    <row r="9426" spans="1:4">
      <c r="A9426" s="68" t="s">
        <v>9367</v>
      </c>
      <c r="B9426" s="68" t="s">
        <v>28526</v>
      </c>
      <c r="C9426" s="68" t="s">
        <v>14</v>
      </c>
      <c r="D9426" t="str">
        <f t="shared" si="147"/>
        <v>m</v>
      </c>
    </row>
    <row r="9427" spans="1:4">
      <c r="A9427" s="68" t="s">
        <v>9368</v>
      </c>
      <c r="B9427" s="68" t="s">
        <v>28527</v>
      </c>
      <c r="C9427" s="68" t="s">
        <v>14</v>
      </c>
      <c r="D9427" t="str">
        <f t="shared" si="147"/>
        <v>m</v>
      </c>
    </row>
    <row r="9428" spans="1:4">
      <c r="A9428" s="68" t="s">
        <v>9369</v>
      </c>
      <c r="B9428" s="68" t="s">
        <v>28527</v>
      </c>
      <c r="C9428" s="68" t="s">
        <v>14</v>
      </c>
      <c r="D9428" t="str">
        <f t="shared" si="147"/>
        <v>m</v>
      </c>
    </row>
    <row r="9429" spans="1:4">
      <c r="A9429" s="68" t="s">
        <v>9370</v>
      </c>
      <c r="B9429" s="68" t="s">
        <v>28528</v>
      </c>
      <c r="C9429" s="68" t="s">
        <v>14</v>
      </c>
      <c r="D9429" t="str">
        <f t="shared" si="147"/>
        <v>m</v>
      </c>
    </row>
    <row r="9430" spans="1:4">
      <c r="A9430" s="68" t="s">
        <v>9371</v>
      </c>
      <c r="B9430" s="68" t="s">
        <v>28528</v>
      </c>
      <c r="C9430" s="68" t="s">
        <v>14</v>
      </c>
      <c r="D9430" t="str">
        <f t="shared" si="147"/>
        <v>m</v>
      </c>
    </row>
    <row r="9431" spans="1:4">
      <c r="A9431" s="68" t="s">
        <v>9372</v>
      </c>
      <c r="B9431" s="68" t="s">
        <v>28529</v>
      </c>
      <c r="C9431" s="68" t="s">
        <v>14</v>
      </c>
      <c r="D9431" t="str">
        <f t="shared" si="147"/>
        <v>m</v>
      </c>
    </row>
    <row r="9432" spans="1:4">
      <c r="A9432" s="68" t="s">
        <v>9373</v>
      </c>
      <c r="B9432" s="68" t="s">
        <v>28529</v>
      </c>
      <c r="C9432" s="68" t="s">
        <v>14</v>
      </c>
      <c r="D9432" t="str">
        <f t="shared" si="147"/>
        <v>m</v>
      </c>
    </row>
    <row r="9433" spans="1:4">
      <c r="A9433" s="68" t="s">
        <v>9374</v>
      </c>
      <c r="B9433" s="68" t="s">
        <v>28530</v>
      </c>
      <c r="C9433" s="68" t="s">
        <v>14</v>
      </c>
      <c r="D9433" t="str">
        <f t="shared" si="147"/>
        <v>m</v>
      </c>
    </row>
    <row r="9434" spans="1:4">
      <c r="A9434" s="68" t="s">
        <v>9375</v>
      </c>
      <c r="B9434" s="68" t="s">
        <v>28530</v>
      </c>
      <c r="C9434" s="68" t="s">
        <v>14</v>
      </c>
      <c r="D9434" t="str">
        <f t="shared" si="147"/>
        <v>m</v>
      </c>
    </row>
    <row r="9435" spans="1:4">
      <c r="A9435" s="68" t="s">
        <v>9376</v>
      </c>
      <c r="B9435" s="68" t="s">
        <v>28531</v>
      </c>
      <c r="C9435" s="68" t="s">
        <v>14</v>
      </c>
      <c r="D9435" t="str">
        <f t="shared" si="147"/>
        <v>m</v>
      </c>
    </row>
    <row r="9436" spans="1:4">
      <c r="A9436" s="68" t="s">
        <v>9377</v>
      </c>
      <c r="B9436" s="68" t="s">
        <v>28531</v>
      </c>
      <c r="C9436" s="68" t="s">
        <v>14</v>
      </c>
      <c r="D9436" t="str">
        <f t="shared" si="147"/>
        <v>m</v>
      </c>
    </row>
    <row r="9437" spans="1:4">
      <c r="A9437" s="68" t="s">
        <v>9378</v>
      </c>
      <c r="B9437" s="68" t="s">
        <v>28532</v>
      </c>
      <c r="C9437" s="68" t="s">
        <v>14</v>
      </c>
      <c r="D9437" t="str">
        <f t="shared" si="147"/>
        <v>m</v>
      </c>
    </row>
    <row r="9438" spans="1:4">
      <c r="A9438" s="68" t="s">
        <v>9379</v>
      </c>
      <c r="B9438" s="68" t="s">
        <v>28532</v>
      </c>
      <c r="C9438" s="68" t="s">
        <v>14</v>
      </c>
      <c r="D9438" t="str">
        <f t="shared" si="147"/>
        <v>m</v>
      </c>
    </row>
    <row r="9439" spans="1:4">
      <c r="A9439" s="68" t="s">
        <v>9380</v>
      </c>
      <c r="B9439" s="68" t="s">
        <v>28533</v>
      </c>
      <c r="C9439" s="68" t="s">
        <v>15</v>
      </c>
      <c r="D9439" t="str">
        <f t="shared" si="147"/>
        <v>un</v>
      </c>
    </row>
    <row r="9440" spans="1:4">
      <c r="A9440" s="68" t="s">
        <v>9381</v>
      </c>
      <c r="B9440" s="68" t="s">
        <v>28533</v>
      </c>
      <c r="C9440" s="68" t="s">
        <v>15</v>
      </c>
      <c r="D9440" t="str">
        <f t="shared" si="147"/>
        <v>un</v>
      </c>
    </row>
    <row r="9441" spans="1:4">
      <c r="A9441" s="68" t="s">
        <v>9382</v>
      </c>
      <c r="B9441" s="68" t="s">
        <v>28534</v>
      </c>
      <c r="C9441" s="68" t="s">
        <v>15</v>
      </c>
      <c r="D9441" t="str">
        <f t="shared" si="147"/>
        <v>un</v>
      </c>
    </row>
    <row r="9442" spans="1:4">
      <c r="A9442" s="68" t="s">
        <v>9383</v>
      </c>
      <c r="B9442" s="68" t="s">
        <v>28534</v>
      </c>
      <c r="C9442" s="68" t="s">
        <v>15</v>
      </c>
      <c r="D9442" t="str">
        <f t="shared" si="147"/>
        <v>un</v>
      </c>
    </row>
    <row r="9443" spans="1:4">
      <c r="A9443" s="68" t="s">
        <v>9384</v>
      </c>
      <c r="B9443" s="68" t="s">
        <v>28535</v>
      </c>
      <c r="C9443" s="68" t="s">
        <v>15</v>
      </c>
      <c r="D9443" t="str">
        <f t="shared" si="147"/>
        <v>un</v>
      </c>
    </row>
    <row r="9444" spans="1:4">
      <c r="A9444" s="68" t="s">
        <v>9385</v>
      </c>
      <c r="B9444" s="68" t="s">
        <v>28535</v>
      </c>
      <c r="C9444" s="68" t="s">
        <v>15</v>
      </c>
      <c r="D9444" t="str">
        <f t="shared" si="147"/>
        <v>un</v>
      </c>
    </row>
    <row r="9445" spans="1:4">
      <c r="A9445" s="68" t="s">
        <v>9386</v>
      </c>
      <c r="B9445" s="68" t="s">
        <v>28536</v>
      </c>
      <c r="C9445" s="68" t="s">
        <v>15</v>
      </c>
      <c r="D9445" t="str">
        <f t="shared" si="147"/>
        <v>un</v>
      </c>
    </row>
    <row r="9446" spans="1:4">
      <c r="A9446" s="68" t="s">
        <v>9387</v>
      </c>
      <c r="B9446" s="68" t="s">
        <v>28536</v>
      </c>
      <c r="C9446" s="68" t="s">
        <v>15</v>
      </c>
      <c r="D9446" t="str">
        <f t="shared" si="147"/>
        <v>un</v>
      </c>
    </row>
    <row r="9447" spans="1:4">
      <c r="A9447" s="68" t="s">
        <v>9388</v>
      </c>
      <c r="B9447" s="68" t="s">
        <v>28537</v>
      </c>
      <c r="C9447" s="68" t="s">
        <v>15</v>
      </c>
      <c r="D9447" t="str">
        <f t="shared" si="147"/>
        <v>un</v>
      </c>
    </row>
    <row r="9448" spans="1:4">
      <c r="A9448" s="68" t="s">
        <v>9389</v>
      </c>
      <c r="B9448" s="68" t="s">
        <v>28537</v>
      </c>
      <c r="C9448" s="68" t="s">
        <v>15</v>
      </c>
      <c r="D9448" t="str">
        <f t="shared" si="147"/>
        <v>un</v>
      </c>
    </row>
    <row r="9449" spans="1:4">
      <c r="A9449" s="68" t="s">
        <v>9390</v>
      </c>
      <c r="B9449" s="68" t="s">
        <v>28538</v>
      </c>
      <c r="C9449" s="68" t="s">
        <v>15</v>
      </c>
      <c r="D9449" t="str">
        <f t="shared" si="147"/>
        <v>un</v>
      </c>
    </row>
    <row r="9450" spans="1:4">
      <c r="A9450" s="68" t="s">
        <v>9391</v>
      </c>
      <c r="B9450" s="68" t="s">
        <v>28538</v>
      </c>
      <c r="C9450" s="68" t="s">
        <v>15</v>
      </c>
      <c r="D9450" t="str">
        <f t="shared" si="147"/>
        <v>un</v>
      </c>
    </row>
    <row r="9451" spans="1:4">
      <c r="A9451" s="68" t="s">
        <v>9392</v>
      </c>
      <c r="B9451" s="68" t="s">
        <v>28539</v>
      </c>
      <c r="C9451" s="68" t="s">
        <v>15</v>
      </c>
      <c r="D9451" t="str">
        <f t="shared" si="147"/>
        <v>un</v>
      </c>
    </row>
    <row r="9452" spans="1:4">
      <c r="A9452" s="68" t="s">
        <v>9393</v>
      </c>
      <c r="B9452" s="68" t="s">
        <v>28539</v>
      </c>
      <c r="C9452" s="68" t="s">
        <v>15</v>
      </c>
      <c r="D9452" t="str">
        <f t="shared" si="147"/>
        <v>un</v>
      </c>
    </row>
    <row r="9453" spans="1:4">
      <c r="A9453" s="68" t="s">
        <v>9394</v>
      </c>
      <c r="B9453" s="68" t="s">
        <v>28540</v>
      </c>
      <c r="C9453" s="68" t="s">
        <v>15</v>
      </c>
      <c r="D9453" t="str">
        <f t="shared" si="147"/>
        <v>un</v>
      </c>
    </row>
    <row r="9454" spans="1:4">
      <c r="A9454" s="68" t="s">
        <v>9395</v>
      </c>
      <c r="B9454" s="68" t="s">
        <v>28540</v>
      </c>
      <c r="C9454" s="68" t="s">
        <v>15</v>
      </c>
      <c r="D9454" t="str">
        <f t="shared" si="147"/>
        <v>un</v>
      </c>
    </row>
    <row r="9455" spans="1:4">
      <c r="A9455" s="68" t="s">
        <v>9396</v>
      </c>
      <c r="B9455" s="68" t="s">
        <v>28541</v>
      </c>
      <c r="C9455" s="68" t="s">
        <v>14</v>
      </c>
      <c r="D9455" t="str">
        <f t="shared" si="147"/>
        <v>m</v>
      </c>
    </row>
    <row r="9456" spans="1:4">
      <c r="A9456" s="68" t="s">
        <v>9397</v>
      </c>
      <c r="B9456" s="68" t="s">
        <v>28541</v>
      </c>
      <c r="C9456" s="68" t="s">
        <v>14</v>
      </c>
      <c r="D9456" t="str">
        <f t="shared" si="147"/>
        <v>m</v>
      </c>
    </row>
    <row r="9457" spans="1:4">
      <c r="A9457" s="68" t="s">
        <v>9398</v>
      </c>
      <c r="B9457" s="68" t="s">
        <v>28542</v>
      </c>
      <c r="C9457" s="68" t="s">
        <v>14</v>
      </c>
      <c r="D9457" t="str">
        <f t="shared" si="147"/>
        <v>m</v>
      </c>
    </row>
    <row r="9458" spans="1:4">
      <c r="A9458" s="68" t="s">
        <v>9399</v>
      </c>
      <c r="B9458" s="68" t="s">
        <v>28542</v>
      </c>
      <c r="C9458" s="68" t="s">
        <v>14</v>
      </c>
      <c r="D9458" t="str">
        <f t="shared" si="147"/>
        <v>m</v>
      </c>
    </row>
    <row r="9459" spans="1:4">
      <c r="A9459" s="68" t="s">
        <v>9400</v>
      </c>
      <c r="B9459" s="68" t="s">
        <v>28543</v>
      </c>
      <c r="C9459" s="68" t="s">
        <v>14</v>
      </c>
      <c r="D9459" t="str">
        <f t="shared" si="147"/>
        <v>m</v>
      </c>
    </row>
    <row r="9460" spans="1:4">
      <c r="A9460" s="68" t="s">
        <v>9401</v>
      </c>
      <c r="B9460" s="68" t="s">
        <v>28543</v>
      </c>
      <c r="C9460" s="68" t="s">
        <v>14</v>
      </c>
      <c r="D9460" t="str">
        <f t="shared" si="147"/>
        <v>m</v>
      </c>
    </row>
    <row r="9461" spans="1:4">
      <c r="A9461" s="68" t="s">
        <v>9402</v>
      </c>
      <c r="B9461" s="68" t="s">
        <v>28544</v>
      </c>
      <c r="C9461" s="68" t="s">
        <v>14</v>
      </c>
      <c r="D9461" t="str">
        <f t="shared" si="147"/>
        <v>m</v>
      </c>
    </row>
    <row r="9462" spans="1:4">
      <c r="A9462" s="68" t="s">
        <v>9403</v>
      </c>
      <c r="B9462" s="68" t="s">
        <v>28544</v>
      </c>
      <c r="C9462" s="68" t="s">
        <v>14</v>
      </c>
      <c r="D9462" t="str">
        <f t="shared" si="147"/>
        <v>m</v>
      </c>
    </row>
    <row r="9463" spans="1:4">
      <c r="A9463" s="68" t="s">
        <v>9404</v>
      </c>
      <c r="B9463" s="68" t="s">
        <v>28545</v>
      </c>
      <c r="C9463" s="68" t="s">
        <v>14</v>
      </c>
      <c r="D9463" t="str">
        <f t="shared" si="147"/>
        <v>m</v>
      </c>
    </row>
    <row r="9464" spans="1:4">
      <c r="A9464" s="68" t="s">
        <v>9405</v>
      </c>
      <c r="B9464" s="68" t="s">
        <v>28545</v>
      </c>
      <c r="C9464" s="68" t="s">
        <v>14</v>
      </c>
      <c r="D9464" t="str">
        <f t="shared" si="147"/>
        <v>m</v>
      </c>
    </row>
    <row r="9465" spans="1:4">
      <c r="A9465" s="68" t="s">
        <v>9406</v>
      </c>
      <c r="B9465" s="68" t="s">
        <v>28546</v>
      </c>
      <c r="C9465" s="68" t="s">
        <v>14</v>
      </c>
      <c r="D9465" t="str">
        <f t="shared" si="147"/>
        <v>m</v>
      </c>
    </row>
    <row r="9466" spans="1:4">
      <c r="A9466" s="68" t="s">
        <v>9407</v>
      </c>
      <c r="B9466" s="68" t="s">
        <v>28546</v>
      </c>
      <c r="C9466" s="68" t="s">
        <v>14</v>
      </c>
      <c r="D9466" t="str">
        <f t="shared" si="147"/>
        <v>m</v>
      </c>
    </row>
    <row r="9467" spans="1:4">
      <c r="A9467" s="68" t="s">
        <v>9408</v>
      </c>
      <c r="B9467" s="68" t="s">
        <v>28547</v>
      </c>
      <c r="C9467" s="68" t="s">
        <v>14</v>
      </c>
      <c r="D9467" t="str">
        <f t="shared" si="147"/>
        <v>m</v>
      </c>
    </row>
    <row r="9468" spans="1:4">
      <c r="A9468" s="68" t="s">
        <v>9409</v>
      </c>
      <c r="B9468" s="68" t="s">
        <v>28547</v>
      </c>
      <c r="C9468" s="68" t="s">
        <v>14</v>
      </c>
      <c r="D9468" t="str">
        <f t="shared" si="147"/>
        <v>m</v>
      </c>
    </row>
    <row r="9469" spans="1:4">
      <c r="A9469" s="68" t="s">
        <v>9410</v>
      </c>
      <c r="B9469" s="68" t="s">
        <v>28548</v>
      </c>
      <c r="C9469" s="68" t="s">
        <v>14</v>
      </c>
      <c r="D9469" t="str">
        <f t="shared" si="147"/>
        <v>m</v>
      </c>
    </row>
    <row r="9470" spans="1:4">
      <c r="A9470" s="68" t="s">
        <v>9411</v>
      </c>
      <c r="B9470" s="68" t="s">
        <v>28548</v>
      </c>
      <c r="C9470" s="68" t="s">
        <v>14</v>
      </c>
      <c r="D9470" t="str">
        <f t="shared" si="147"/>
        <v>m</v>
      </c>
    </row>
    <row r="9471" spans="1:4">
      <c r="A9471" s="68" t="s">
        <v>9412</v>
      </c>
      <c r="B9471" s="68" t="s">
        <v>28549</v>
      </c>
      <c r="C9471" s="68" t="s">
        <v>14</v>
      </c>
      <c r="D9471" t="str">
        <f t="shared" si="147"/>
        <v>m</v>
      </c>
    </row>
    <row r="9472" spans="1:4">
      <c r="A9472" s="68" t="s">
        <v>9413</v>
      </c>
      <c r="B9472" s="68" t="s">
        <v>28549</v>
      </c>
      <c r="C9472" s="68" t="s">
        <v>14</v>
      </c>
      <c r="D9472" t="str">
        <f t="shared" si="147"/>
        <v>m</v>
      </c>
    </row>
    <row r="9473" spans="1:4">
      <c r="A9473" s="68" t="s">
        <v>9414</v>
      </c>
      <c r="B9473" s="68" t="s">
        <v>28550</v>
      </c>
      <c r="C9473" s="68" t="s">
        <v>14</v>
      </c>
      <c r="D9473" t="str">
        <f t="shared" si="147"/>
        <v>m</v>
      </c>
    </row>
    <row r="9474" spans="1:4">
      <c r="A9474" s="68" t="s">
        <v>9415</v>
      </c>
      <c r="B9474" s="68" t="s">
        <v>28550</v>
      </c>
      <c r="C9474" s="68" t="s">
        <v>14</v>
      </c>
      <c r="D9474" t="str">
        <f t="shared" si="147"/>
        <v>m</v>
      </c>
    </row>
    <row r="9475" spans="1:4">
      <c r="A9475" s="68" t="s">
        <v>9416</v>
      </c>
      <c r="B9475" s="68" t="s">
        <v>28551</v>
      </c>
      <c r="C9475" s="68" t="s">
        <v>14</v>
      </c>
      <c r="D9475" t="str">
        <f t="shared" si="147"/>
        <v>m</v>
      </c>
    </row>
    <row r="9476" spans="1:4">
      <c r="A9476" s="68" t="s">
        <v>9417</v>
      </c>
      <c r="B9476" s="68" t="s">
        <v>28551</v>
      </c>
      <c r="C9476" s="68" t="s">
        <v>14</v>
      </c>
      <c r="D9476" t="str">
        <f t="shared" si="147"/>
        <v>m</v>
      </c>
    </row>
    <row r="9477" spans="1:4">
      <c r="A9477" s="68" t="s">
        <v>9418</v>
      </c>
      <c r="B9477" s="68" t="s">
        <v>28552</v>
      </c>
      <c r="C9477" s="68" t="s">
        <v>14</v>
      </c>
      <c r="D9477" t="str">
        <f t="shared" si="147"/>
        <v>m</v>
      </c>
    </row>
    <row r="9478" spans="1:4">
      <c r="A9478" s="68" t="s">
        <v>9419</v>
      </c>
      <c r="B9478" s="68" t="s">
        <v>28552</v>
      </c>
      <c r="C9478" s="68" t="s">
        <v>14</v>
      </c>
      <c r="D9478" t="str">
        <f t="shared" si="147"/>
        <v>m</v>
      </c>
    </row>
    <row r="9479" spans="1:4">
      <c r="A9479" s="68" t="s">
        <v>9420</v>
      </c>
      <c r="B9479" s="68" t="s">
        <v>28553</v>
      </c>
      <c r="C9479" s="68" t="s">
        <v>14</v>
      </c>
      <c r="D9479" t="str">
        <f t="shared" ref="D9479:D9542" si="148">LOWER(C9479)</f>
        <v>m</v>
      </c>
    </row>
    <row r="9480" spans="1:4">
      <c r="A9480" s="68" t="s">
        <v>9421</v>
      </c>
      <c r="B9480" s="68" t="s">
        <v>28553</v>
      </c>
      <c r="C9480" s="68" t="s">
        <v>14</v>
      </c>
      <c r="D9480" t="str">
        <f t="shared" si="148"/>
        <v>m</v>
      </c>
    </row>
    <row r="9481" spans="1:4">
      <c r="A9481" s="68" t="s">
        <v>9422</v>
      </c>
      <c r="B9481" s="68" t="s">
        <v>28554</v>
      </c>
      <c r="C9481" s="68" t="s">
        <v>14</v>
      </c>
      <c r="D9481" t="str">
        <f t="shared" si="148"/>
        <v>m</v>
      </c>
    </row>
    <row r="9482" spans="1:4">
      <c r="A9482" s="68" t="s">
        <v>9423</v>
      </c>
      <c r="B9482" s="68" t="s">
        <v>28554</v>
      </c>
      <c r="C9482" s="68" t="s">
        <v>14</v>
      </c>
      <c r="D9482" t="str">
        <f t="shared" si="148"/>
        <v>m</v>
      </c>
    </row>
    <row r="9483" spans="1:4">
      <c r="A9483" s="68" t="s">
        <v>9424</v>
      </c>
      <c r="B9483" s="68" t="s">
        <v>28555</v>
      </c>
      <c r="C9483" s="68" t="s">
        <v>14</v>
      </c>
      <c r="D9483" t="str">
        <f t="shared" si="148"/>
        <v>m</v>
      </c>
    </row>
    <row r="9484" spans="1:4">
      <c r="A9484" s="68" t="s">
        <v>9425</v>
      </c>
      <c r="B9484" s="68" t="s">
        <v>28555</v>
      </c>
      <c r="C9484" s="68" t="s">
        <v>14</v>
      </c>
      <c r="D9484" t="str">
        <f t="shared" si="148"/>
        <v>m</v>
      </c>
    </row>
    <row r="9485" spans="1:4">
      <c r="A9485" s="68" t="s">
        <v>9426</v>
      </c>
      <c r="B9485" s="68" t="s">
        <v>28556</v>
      </c>
      <c r="C9485" s="68" t="s">
        <v>15</v>
      </c>
      <c r="D9485" t="str">
        <f t="shared" si="148"/>
        <v>un</v>
      </c>
    </row>
    <row r="9486" spans="1:4">
      <c r="A9486" s="68" t="s">
        <v>9427</v>
      </c>
      <c r="B9486" s="68" t="s">
        <v>28556</v>
      </c>
      <c r="C9486" s="68" t="s">
        <v>15</v>
      </c>
      <c r="D9486" t="str">
        <f t="shared" si="148"/>
        <v>un</v>
      </c>
    </row>
    <row r="9487" spans="1:4">
      <c r="A9487" s="68" t="s">
        <v>9428</v>
      </c>
      <c r="B9487" s="68" t="s">
        <v>28557</v>
      </c>
      <c r="C9487" s="68" t="s">
        <v>15</v>
      </c>
      <c r="D9487" t="str">
        <f t="shared" si="148"/>
        <v>un</v>
      </c>
    </row>
    <row r="9488" spans="1:4">
      <c r="A9488" s="68" t="s">
        <v>9429</v>
      </c>
      <c r="B9488" s="68" t="s">
        <v>28557</v>
      </c>
      <c r="C9488" s="68" t="s">
        <v>15</v>
      </c>
      <c r="D9488" t="str">
        <f t="shared" si="148"/>
        <v>un</v>
      </c>
    </row>
    <row r="9489" spans="1:4">
      <c r="A9489" s="68" t="s">
        <v>9430</v>
      </c>
      <c r="B9489" s="68" t="s">
        <v>28558</v>
      </c>
      <c r="C9489" s="68" t="s">
        <v>15</v>
      </c>
      <c r="D9489" t="str">
        <f t="shared" si="148"/>
        <v>un</v>
      </c>
    </row>
    <row r="9490" spans="1:4">
      <c r="A9490" s="68" t="s">
        <v>9431</v>
      </c>
      <c r="B9490" s="68" t="s">
        <v>28558</v>
      </c>
      <c r="C9490" s="68" t="s">
        <v>15</v>
      </c>
      <c r="D9490" t="str">
        <f t="shared" si="148"/>
        <v>un</v>
      </c>
    </row>
    <row r="9491" spans="1:4">
      <c r="A9491" s="68" t="s">
        <v>9432</v>
      </c>
      <c r="B9491" s="68" t="s">
        <v>28559</v>
      </c>
      <c r="C9491" s="68" t="s">
        <v>15</v>
      </c>
      <c r="D9491" t="str">
        <f t="shared" si="148"/>
        <v>un</v>
      </c>
    </row>
    <row r="9492" spans="1:4">
      <c r="A9492" s="68" t="s">
        <v>9433</v>
      </c>
      <c r="B9492" s="68" t="s">
        <v>28559</v>
      </c>
      <c r="C9492" s="68" t="s">
        <v>15</v>
      </c>
      <c r="D9492" t="str">
        <f t="shared" si="148"/>
        <v>un</v>
      </c>
    </row>
    <row r="9493" spans="1:4">
      <c r="A9493" s="68" t="s">
        <v>9434</v>
      </c>
      <c r="B9493" s="68" t="s">
        <v>28560</v>
      </c>
      <c r="C9493" s="68" t="s">
        <v>15</v>
      </c>
      <c r="D9493" t="str">
        <f t="shared" si="148"/>
        <v>un</v>
      </c>
    </row>
    <row r="9494" spans="1:4">
      <c r="A9494" s="68" t="s">
        <v>9435</v>
      </c>
      <c r="B9494" s="68" t="s">
        <v>28560</v>
      </c>
      <c r="C9494" s="68" t="s">
        <v>15</v>
      </c>
      <c r="D9494" t="str">
        <f t="shared" si="148"/>
        <v>un</v>
      </c>
    </row>
    <row r="9495" spans="1:4">
      <c r="A9495" s="68" t="s">
        <v>9436</v>
      </c>
      <c r="B9495" s="68" t="s">
        <v>28561</v>
      </c>
      <c r="C9495" s="68" t="s">
        <v>14</v>
      </c>
      <c r="D9495" t="str">
        <f t="shared" si="148"/>
        <v>m</v>
      </c>
    </row>
    <row r="9496" spans="1:4">
      <c r="A9496" s="68" t="s">
        <v>9437</v>
      </c>
      <c r="B9496" s="68" t="s">
        <v>28561</v>
      </c>
      <c r="C9496" s="68" t="s">
        <v>14</v>
      </c>
      <c r="D9496" t="str">
        <f t="shared" si="148"/>
        <v>m</v>
      </c>
    </row>
    <row r="9497" spans="1:4">
      <c r="A9497" s="68" t="s">
        <v>9438</v>
      </c>
      <c r="B9497" s="68" t="s">
        <v>28562</v>
      </c>
      <c r="C9497" s="68" t="s">
        <v>14</v>
      </c>
      <c r="D9497" t="str">
        <f t="shared" si="148"/>
        <v>m</v>
      </c>
    </row>
    <row r="9498" spans="1:4">
      <c r="A9498" s="68" t="s">
        <v>9439</v>
      </c>
      <c r="B9498" s="68" t="s">
        <v>28562</v>
      </c>
      <c r="C9498" s="68" t="s">
        <v>14</v>
      </c>
      <c r="D9498" t="str">
        <f t="shared" si="148"/>
        <v>m</v>
      </c>
    </row>
    <row r="9499" spans="1:4">
      <c r="A9499" s="68" t="s">
        <v>9440</v>
      </c>
      <c r="B9499" s="68" t="s">
        <v>28563</v>
      </c>
      <c r="C9499" s="68" t="s">
        <v>14</v>
      </c>
      <c r="D9499" t="str">
        <f t="shared" si="148"/>
        <v>m</v>
      </c>
    </row>
    <row r="9500" spans="1:4">
      <c r="A9500" s="68" t="s">
        <v>9441</v>
      </c>
      <c r="B9500" s="68" t="s">
        <v>28563</v>
      </c>
      <c r="C9500" s="68" t="s">
        <v>14</v>
      </c>
      <c r="D9500" t="str">
        <f t="shared" si="148"/>
        <v>m</v>
      </c>
    </row>
    <row r="9501" spans="1:4">
      <c r="A9501" s="68" t="s">
        <v>9442</v>
      </c>
      <c r="B9501" s="68" t="s">
        <v>28564</v>
      </c>
      <c r="C9501" s="68" t="s">
        <v>14</v>
      </c>
      <c r="D9501" t="str">
        <f t="shared" si="148"/>
        <v>m</v>
      </c>
    </row>
    <row r="9502" spans="1:4">
      <c r="A9502" s="68" t="s">
        <v>9443</v>
      </c>
      <c r="B9502" s="68" t="s">
        <v>28564</v>
      </c>
      <c r="C9502" s="68" t="s">
        <v>14</v>
      </c>
      <c r="D9502" t="str">
        <f t="shared" si="148"/>
        <v>m</v>
      </c>
    </row>
    <row r="9503" spans="1:4">
      <c r="A9503" s="68" t="s">
        <v>9444</v>
      </c>
      <c r="B9503" s="68" t="s">
        <v>28565</v>
      </c>
      <c r="C9503" s="68" t="s">
        <v>14</v>
      </c>
      <c r="D9503" t="str">
        <f t="shared" si="148"/>
        <v>m</v>
      </c>
    </row>
    <row r="9504" spans="1:4">
      <c r="A9504" s="68" t="s">
        <v>9445</v>
      </c>
      <c r="B9504" s="68" t="s">
        <v>28565</v>
      </c>
      <c r="C9504" s="68" t="s">
        <v>14</v>
      </c>
      <c r="D9504" t="str">
        <f t="shared" si="148"/>
        <v>m</v>
      </c>
    </row>
    <row r="9505" spans="1:4">
      <c r="A9505" s="68" t="s">
        <v>9446</v>
      </c>
      <c r="B9505" s="68" t="s">
        <v>28566</v>
      </c>
      <c r="C9505" s="68" t="s">
        <v>14</v>
      </c>
      <c r="D9505" t="str">
        <f t="shared" si="148"/>
        <v>m</v>
      </c>
    </row>
    <row r="9506" spans="1:4">
      <c r="A9506" s="68" t="s">
        <v>9447</v>
      </c>
      <c r="B9506" s="68" t="s">
        <v>28566</v>
      </c>
      <c r="C9506" s="68" t="s">
        <v>14</v>
      </c>
      <c r="D9506" t="str">
        <f t="shared" si="148"/>
        <v>m</v>
      </c>
    </row>
    <row r="9507" spans="1:4">
      <c r="A9507" s="68" t="s">
        <v>9448</v>
      </c>
      <c r="B9507" s="68" t="s">
        <v>28567</v>
      </c>
      <c r="C9507" s="68" t="s">
        <v>14</v>
      </c>
      <c r="D9507" t="str">
        <f t="shared" si="148"/>
        <v>m</v>
      </c>
    </row>
    <row r="9508" spans="1:4">
      <c r="A9508" s="68" t="s">
        <v>9449</v>
      </c>
      <c r="B9508" s="68" t="s">
        <v>28567</v>
      </c>
      <c r="C9508" s="68" t="s">
        <v>14</v>
      </c>
      <c r="D9508" t="str">
        <f t="shared" si="148"/>
        <v>m</v>
      </c>
    </row>
    <row r="9509" spans="1:4">
      <c r="A9509" s="68" t="s">
        <v>9450</v>
      </c>
      <c r="B9509" s="68" t="s">
        <v>28568</v>
      </c>
      <c r="C9509" s="68" t="s">
        <v>14</v>
      </c>
      <c r="D9509" t="str">
        <f t="shared" si="148"/>
        <v>m</v>
      </c>
    </row>
    <row r="9510" spans="1:4">
      <c r="A9510" s="68" t="s">
        <v>9451</v>
      </c>
      <c r="B9510" s="68" t="s">
        <v>28568</v>
      </c>
      <c r="C9510" s="68" t="s">
        <v>14</v>
      </c>
      <c r="D9510" t="str">
        <f t="shared" si="148"/>
        <v>m</v>
      </c>
    </row>
    <row r="9511" spans="1:4">
      <c r="A9511" s="68" t="s">
        <v>9452</v>
      </c>
      <c r="B9511" s="68" t="s">
        <v>28569</v>
      </c>
      <c r="C9511" s="68" t="s">
        <v>14</v>
      </c>
      <c r="D9511" t="str">
        <f t="shared" si="148"/>
        <v>m</v>
      </c>
    </row>
    <row r="9512" spans="1:4">
      <c r="A9512" s="68" t="s">
        <v>9453</v>
      </c>
      <c r="B9512" s="68" t="s">
        <v>28569</v>
      </c>
      <c r="C9512" s="68" t="s">
        <v>14</v>
      </c>
      <c r="D9512" t="str">
        <f t="shared" si="148"/>
        <v>m</v>
      </c>
    </row>
    <row r="9513" spans="1:4">
      <c r="A9513" s="68" t="s">
        <v>9454</v>
      </c>
      <c r="B9513" s="68" t="s">
        <v>28570</v>
      </c>
      <c r="C9513" s="68" t="s">
        <v>14</v>
      </c>
      <c r="D9513" t="str">
        <f t="shared" si="148"/>
        <v>m</v>
      </c>
    </row>
    <row r="9514" spans="1:4">
      <c r="A9514" s="68" t="s">
        <v>9455</v>
      </c>
      <c r="B9514" s="68" t="s">
        <v>28570</v>
      </c>
      <c r="C9514" s="68" t="s">
        <v>14</v>
      </c>
      <c r="D9514" t="str">
        <f t="shared" si="148"/>
        <v>m</v>
      </c>
    </row>
    <row r="9515" spans="1:4">
      <c r="A9515" s="68" t="s">
        <v>9456</v>
      </c>
      <c r="B9515" s="68" t="s">
        <v>28571</v>
      </c>
      <c r="C9515" s="68" t="s">
        <v>14</v>
      </c>
      <c r="D9515" t="str">
        <f t="shared" si="148"/>
        <v>m</v>
      </c>
    </row>
    <row r="9516" spans="1:4">
      <c r="A9516" s="68" t="s">
        <v>9457</v>
      </c>
      <c r="B9516" s="68" t="s">
        <v>28571</v>
      </c>
      <c r="C9516" s="68" t="s">
        <v>14</v>
      </c>
      <c r="D9516" t="str">
        <f t="shared" si="148"/>
        <v>m</v>
      </c>
    </row>
    <row r="9517" spans="1:4">
      <c r="A9517" s="68" t="s">
        <v>9458</v>
      </c>
      <c r="B9517" s="68" t="s">
        <v>28572</v>
      </c>
      <c r="C9517" s="68" t="s">
        <v>14</v>
      </c>
      <c r="D9517" t="str">
        <f t="shared" si="148"/>
        <v>m</v>
      </c>
    </row>
    <row r="9518" spans="1:4">
      <c r="A9518" s="68" t="s">
        <v>9459</v>
      </c>
      <c r="B9518" s="68" t="s">
        <v>28572</v>
      </c>
      <c r="C9518" s="68" t="s">
        <v>14</v>
      </c>
      <c r="D9518" t="str">
        <f t="shared" si="148"/>
        <v>m</v>
      </c>
    </row>
    <row r="9519" spans="1:4">
      <c r="A9519" s="68" t="s">
        <v>9460</v>
      </c>
      <c r="B9519" s="68" t="s">
        <v>28573</v>
      </c>
      <c r="C9519" s="68" t="s">
        <v>14</v>
      </c>
      <c r="D9519" t="str">
        <f t="shared" si="148"/>
        <v>m</v>
      </c>
    </row>
    <row r="9520" spans="1:4">
      <c r="A9520" s="68" t="s">
        <v>9461</v>
      </c>
      <c r="B9520" s="68" t="s">
        <v>28573</v>
      </c>
      <c r="C9520" s="68" t="s">
        <v>14</v>
      </c>
      <c r="D9520" t="str">
        <f t="shared" si="148"/>
        <v>m</v>
      </c>
    </row>
    <row r="9521" spans="1:4">
      <c r="A9521" s="68" t="s">
        <v>9462</v>
      </c>
      <c r="B9521" s="68" t="s">
        <v>28574</v>
      </c>
      <c r="C9521" s="68" t="s">
        <v>14</v>
      </c>
      <c r="D9521" t="str">
        <f t="shared" si="148"/>
        <v>m</v>
      </c>
    </row>
    <row r="9522" spans="1:4">
      <c r="A9522" s="68" t="s">
        <v>9463</v>
      </c>
      <c r="B9522" s="68" t="s">
        <v>28574</v>
      </c>
      <c r="C9522" s="68" t="s">
        <v>14</v>
      </c>
      <c r="D9522" t="str">
        <f t="shared" si="148"/>
        <v>m</v>
      </c>
    </row>
    <row r="9523" spans="1:4">
      <c r="A9523" s="68" t="s">
        <v>9464</v>
      </c>
      <c r="B9523" s="68" t="s">
        <v>28575</v>
      </c>
      <c r="C9523" s="68" t="s">
        <v>14</v>
      </c>
      <c r="D9523" t="str">
        <f t="shared" si="148"/>
        <v>m</v>
      </c>
    </row>
    <row r="9524" spans="1:4">
      <c r="A9524" s="68" t="s">
        <v>9465</v>
      </c>
      <c r="B9524" s="68" t="s">
        <v>28575</v>
      </c>
      <c r="C9524" s="68" t="s">
        <v>14</v>
      </c>
      <c r="D9524" t="str">
        <f t="shared" si="148"/>
        <v>m</v>
      </c>
    </row>
    <row r="9525" spans="1:4">
      <c r="A9525" s="68" t="s">
        <v>9466</v>
      </c>
      <c r="B9525" s="68" t="s">
        <v>28576</v>
      </c>
      <c r="C9525" s="68" t="s">
        <v>14</v>
      </c>
      <c r="D9525" t="str">
        <f t="shared" si="148"/>
        <v>m</v>
      </c>
    </row>
    <row r="9526" spans="1:4">
      <c r="A9526" s="68" t="s">
        <v>9467</v>
      </c>
      <c r="B9526" s="68" t="s">
        <v>28576</v>
      </c>
      <c r="C9526" s="68" t="s">
        <v>14</v>
      </c>
      <c r="D9526" t="str">
        <f t="shared" si="148"/>
        <v>m</v>
      </c>
    </row>
    <row r="9527" spans="1:4">
      <c r="A9527" s="68" t="s">
        <v>9468</v>
      </c>
      <c r="B9527" s="68" t="s">
        <v>28577</v>
      </c>
      <c r="C9527" s="68" t="s">
        <v>14</v>
      </c>
      <c r="D9527" t="str">
        <f t="shared" si="148"/>
        <v>m</v>
      </c>
    </row>
    <row r="9528" spans="1:4">
      <c r="A9528" s="68" t="s">
        <v>9469</v>
      </c>
      <c r="B9528" s="68" t="s">
        <v>28577</v>
      </c>
      <c r="C9528" s="68" t="s">
        <v>14</v>
      </c>
      <c r="D9528" t="str">
        <f t="shared" si="148"/>
        <v>m</v>
      </c>
    </row>
    <row r="9529" spans="1:4">
      <c r="A9529" s="68" t="s">
        <v>9470</v>
      </c>
      <c r="B9529" s="68" t="s">
        <v>28578</v>
      </c>
      <c r="C9529" s="68" t="s">
        <v>14</v>
      </c>
      <c r="D9529" t="str">
        <f t="shared" si="148"/>
        <v>m</v>
      </c>
    </row>
    <row r="9530" spans="1:4">
      <c r="A9530" s="68" t="s">
        <v>9471</v>
      </c>
      <c r="B9530" s="68" t="s">
        <v>28578</v>
      </c>
      <c r="C9530" s="68" t="s">
        <v>14</v>
      </c>
      <c r="D9530" t="str">
        <f t="shared" si="148"/>
        <v>m</v>
      </c>
    </row>
    <row r="9531" spans="1:4">
      <c r="A9531" s="68" t="s">
        <v>9472</v>
      </c>
      <c r="B9531" s="68" t="s">
        <v>28579</v>
      </c>
      <c r="C9531" s="68" t="s">
        <v>14</v>
      </c>
      <c r="D9531" t="str">
        <f t="shared" si="148"/>
        <v>m</v>
      </c>
    </row>
    <row r="9532" spans="1:4">
      <c r="A9532" s="68" t="s">
        <v>9473</v>
      </c>
      <c r="B9532" s="68" t="s">
        <v>28579</v>
      </c>
      <c r="C9532" s="68" t="s">
        <v>14</v>
      </c>
      <c r="D9532" t="str">
        <f t="shared" si="148"/>
        <v>m</v>
      </c>
    </row>
    <row r="9533" spans="1:4">
      <c r="A9533" s="68" t="s">
        <v>9474</v>
      </c>
      <c r="B9533" s="68" t="s">
        <v>28580</v>
      </c>
      <c r="C9533" s="68" t="s">
        <v>14</v>
      </c>
      <c r="D9533" t="str">
        <f t="shared" si="148"/>
        <v>m</v>
      </c>
    </row>
    <row r="9534" spans="1:4">
      <c r="A9534" s="68" t="s">
        <v>9475</v>
      </c>
      <c r="B9534" s="68" t="s">
        <v>28580</v>
      </c>
      <c r="C9534" s="68" t="s">
        <v>14</v>
      </c>
      <c r="D9534" t="str">
        <f t="shared" si="148"/>
        <v>m</v>
      </c>
    </row>
    <row r="9535" spans="1:4">
      <c r="A9535" s="68" t="s">
        <v>9476</v>
      </c>
      <c r="B9535" s="68" t="s">
        <v>28581</v>
      </c>
      <c r="C9535" s="68" t="s">
        <v>14</v>
      </c>
      <c r="D9535" t="str">
        <f t="shared" si="148"/>
        <v>m</v>
      </c>
    </row>
    <row r="9536" spans="1:4">
      <c r="A9536" s="68" t="s">
        <v>9477</v>
      </c>
      <c r="B9536" s="68" t="s">
        <v>28581</v>
      </c>
      <c r="C9536" s="68" t="s">
        <v>14</v>
      </c>
      <c r="D9536" t="str">
        <f t="shared" si="148"/>
        <v>m</v>
      </c>
    </row>
    <row r="9537" spans="1:4">
      <c r="A9537" s="68" t="s">
        <v>9478</v>
      </c>
      <c r="B9537" s="68" t="s">
        <v>28582</v>
      </c>
      <c r="C9537" s="68" t="s">
        <v>14</v>
      </c>
      <c r="D9537" t="str">
        <f t="shared" si="148"/>
        <v>m</v>
      </c>
    </row>
    <row r="9538" spans="1:4">
      <c r="A9538" s="68" t="s">
        <v>9479</v>
      </c>
      <c r="B9538" s="68" t="s">
        <v>28582</v>
      </c>
      <c r="C9538" s="68" t="s">
        <v>14</v>
      </c>
      <c r="D9538" t="str">
        <f t="shared" si="148"/>
        <v>m</v>
      </c>
    </row>
    <row r="9539" spans="1:4">
      <c r="A9539" s="68" t="s">
        <v>9480</v>
      </c>
      <c r="B9539" s="68" t="s">
        <v>28583</v>
      </c>
      <c r="C9539" s="68" t="s">
        <v>14</v>
      </c>
      <c r="D9539" t="str">
        <f t="shared" si="148"/>
        <v>m</v>
      </c>
    </row>
    <row r="9540" spans="1:4">
      <c r="A9540" s="68" t="s">
        <v>9481</v>
      </c>
      <c r="B9540" s="68" t="s">
        <v>28583</v>
      </c>
      <c r="C9540" s="68" t="s">
        <v>14</v>
      </c>
      <c r="D9540" t="str">
        <f t="shared" si="148"/>
        <v>m</v>
      </c>
    </row>
    <row r="9541" spans="1:4">
      <c r="A9541" s="68" t="s">
        <v>9482</v>
      </c>
      <c r="B9541" s="68" t="s">
        <v>28584</v>
      </c>
      <c r="C9541" s="68" t="s">
        <v>14</v>
      </c>
      <c r="D9541" t="str">
        <f t="shared" si="148"/>
        <v>m</v>
      </c>
    </row>
    <row r="9542" spans="1:4">
      <c r="A9542" s="68" t="s">
        <v>9483</v>
      </c>
      <c r="B9542" s="68" t="s">
        <v>28584</v>
      </c>
      <c r="C9542" s="68" t="s">
        <v>14</v>
      </c>
      <c r="D9542" t="str">
        <f t="shared" si="148"/>
        <v>m</v>
      </c>
    </row>
    <row r="9543" spans="1:4">
      <c r="A9543" s="68" t="s">
        <v>9484</v>
      </c>
      <c r="B9543" s="68" t="s">
        <v>28585</v>
      </c>
      <c r="C9543" s="68" t="s">
        <v>14</v>
      </c>
      <c r="D9543" t="str">
        <f t="shared" ref="D9543:D9606" si="149">LOWER(C9543)</f>
        <v>m</v>
      </c>
    </row>
    <row r="9544" spans="1:4">
      <c r="A9544" s="68" t="s">
        <v>9485</v>
      </c>
      <c r="B9544" s="68" t="s">
        <v>28585</v>
      </c>
      <c r="C9544" s="68" t="s">
        <v>14</v>
      </c>
      <c r="D9544" t="str">
        <f t="shared" si="149"/>
        <v>m</v>
      </c>
    </row>
    <row r="9545" spans="1:4">
      <c r="A9545" s="68" t="s">
        <v>9486</v>
      </c>
      <c r="B9545" s="68" t="s">
        <v>28586</v>
      </c>
      <c r="C9545" s="68" t="s">
        <v>14</v>
      </c>
      <c r="D9545" t="str">
        <f t="shared" si="149"/>
        <v>m</v>
      </c>
    </row>
    <row r="9546" spans="1:4">
      <c r="A9546" s="68" t="s">
        <v>9487</v>
      </c>
      <c r="B9546" s="68" t="s">
        <v>28586</v>
      </c>
      <c r="C9546" s="68" t="s">
        <v>14</v>
      </c>
      <c r="D9546" t="str">
        <f t="shared" si="149"/>
        <v>m</v>
      </c>
    </row>
    <row r="9547" spans="1:4">
      <c r="A9547" s="68" t="s">
        <v>9488</v>
      </c>
      <c r="B9547" s="68" t="s">
        <v>28587</v>
      </c>
      <c r="C9547" s="68" t="s">
        <v>14</v>
      </c>
      <c r="D9547" t="str">
        <f t="shared" si="149"/>
        <v>m</v>
      </c>
    </row>
    <row r="9548" spans="1:4">
      <c r="A9548" s="68" t="s">
        <v>9489</v>
      </c>
      <c r="B9548" s="68" t="s">
        <v>28587</v>
      </c>
      <c r="C9548" s="68" t="s">
        <v>14</v>
      </c>
      <c r="D9548" t="str">
        <f t="shared" si="149"/>
        <v>m</v>
      </c>
    </row>
    <row r="9549" spans="1:4">
      <c r="A9549" s="68" t="s">
        <v>9490</v>
      </c>
      <c r="B9549" s="68" t="s">
        <v>28588</v>
      </c>
      <c r="C9549" s="68" t="s">
        <v>14</v>
      </c>
      <c r="D9549" t="str">
        <f t="shared" si="149"/>
        <v>m</v>
      </c>
    </row>
    <row r="9550" spans="1:4">
      <c r="A9550" s="68" t="s">
        <v>9491</v>
      </c>
      <c r="B9550" s="68" t="s">
        <v>28588</v>
      </c>
      <c r="C9550" s="68" t="s">
        <v>14</v>
      </c>
      <c r="D9550" t="str">
        <f t="shared" si="149"/>
        <v>m</v>
      </c>
    </row>
    <row r="9551" spans="1:4">
      <c r="A9551" s="68" t="s">
        <v>9492</v>
      </c>
      <c r="B9551" s="68" t="s">
        <v>28589</v>
      </c>
      <c r="C9551" s="68" t="s">
        <v>14</v>
      </c>
      <c r="D9551" t="str">
        <f t="shared" si="149"/>
        <v>m</v>
      </c>
    </row>
    <row r="9552" spans="1:4">
      <c r="A9552" s="68" t="s">
        <v>9493</v>
      </c>
      <c r="B9552" s="68" t="s">
        <v>28589</v>
      </c>
      <c r="C9552" s="68" t="s">
        <v>14</v>
      </c>
      <c r="D9552" t="str">
        <f t="shared" si="149"/>
        <v>m</v>
      </c>
    </row>
    <row r="9553" spans="1:4">
      <c r="A9553" s="68" t="s">
        <v>9494</v>
      </c>
      <c r="B9553" s="68" t="s">
        <v>28590</v>
      </c>
      <c r="C9553" s="68" t="s">
        <v>14</v>
      </c>
      <c r="D9553" t="str">
        <f t="shared" si="149"/>
        <v>m</v>
      </c>
    </row>
    <row r="9554" spans="1:4">
      <c r="A9554" s="68" t="s">
        <v>9495</v>
      </c>
      <c r="B9554" s="68" t="s">
        <v>28590</v>
      </c>
      <c r="C9554" s="68" t="s">
        <v>14</v>
      </c>
      <c r="D9554" t="str">
        <f t="shared" si="149"/>
        <v>m</v>
      </c>
    </row>
    <row r="9555" spans="1:4">
      <c r="A9555" s="68" t="s">
        <v>9496</v>
      </c>
      <c r="B9555" s="68" t="s">
        <v>28591</v>
      </c>
      <c r="C9555" s="68" t="s">
        <v>14</v>
      </c>
      <c r="D9555" t="str">
        <f t="shared" si="149"/>
        <v>m</v>
      </c>
    </row>
    <row r="9556" spans="1:4">
      <c r="A9556" s="68" t="s">
        <v>9497</v>
      </c>
      <c r="B9556" s="68" t="s">
        <v>28591</v>
      </c>
      <c r="C9556" s="68" t="s">
        <v>14</v>
      </c>
      <c r="D9556" t="str">
        <f t="shared" si="149"/>
        <v>m</v>
      </c>
    </row>
    <row r="9557" spans="1:4">
      <c r="A9557" s="68" t="s">
        <v>9498</v>
      </c>
      <c r="B9557" s="68" t="s">
        <v>28592</v>
      </c>
      <c r="C9557" s="68" t="s">
        <v>14</v>
      </c>
      <c r="D9557" t="str">
        <f t="shared" si="149"/>
        <v>m</v>
      </c>
    </row>
    <row r="9558" spans="1:4">
      <c r="A9558" s="68" t="s">
        <v>9499</v>
      </c>
      <c r="B9558" s="68" t="s">
        <v>28592</v>
      </c>
      <c r="C9558" s="68" t="s">
        <v>14</v>
      </c>
      <c r="D9558" t="str">
        <f t="shared" si="149"/>
        <v>m</v>
      </c>
    </row>
    <row r="9559" spans="1:4">
      <c r="A9559" s="68" t="s">
        <v>9500</v>
      </c>
      <c r="B9559" s="68" t="s">
        <v>28593</v>
      </c>
      <c r="C9559" s="68" t="s">
        <v>14</v>
      </c>
      <c r="D9559" t="str">
        <f t="shared" si="149"/>
        <v>m</v>
      </c>
    </row>
    <row r="9560" spans="1:4">
      <c r="A9560" s="68" t="s">
        <v>9501</v>
      </c>
      <c r="B9560" s="68" t="s">
        <v>28593</v>
      </c>
      <c r="C9560" s="68" t="s">
        <v>14</v>
      </c>
      <c r="D9560" t="str">
        <f t="shared" si="149"/>
        <v>m</v>
      </c>
    </row>
    <row r="9561" spans="1:4">
      <c r="A9561" s="68" t="s">
        <v>9502</v>
      </c>
      <c r="B9561" s="68" t="s">
        <v>28594</v>
      </c>
      <c r="C9561" s="68" t="s">
        <v>14</v>
      </c>
      <c r="D9561" t="str">
        <f t="shared" si="149"/>
        <v>m</v>
      </c>
    </row>
    <row r="9562" spans="1:4">
      <c r="A9562" s="68" t="s">
        <v>9503</v>
      </c>
      <c r="B9562" s="68" t="s">
        <v>28594</v>
      </c>
      <c r="C9562" s="68" t="s">
        <v>14</v>
      </c>
      <c r="D9562" t="str">
        <f t="shared" si="149"/>
        <v>m</v>
      </c>
    </row>
    <row r="9563" spans="1:4">
      <c r="A9563" s="68" t="s">
        <v>9504</v>
      </c>
      <c r="B9563" s="68" t="s">
        <v>28595</v>
      </c>
      <c r="C9563" s="68" t="s">
        <v>14</v>
      </c>
      <c r="D9563" t="str">
        <f t="shared" si="149"/>
        <v>m</v>
      </c>
    </row>
    <row r="9564" spans="1:4">
      <c r="A9564" s="68" t="s">
        <v>9505</v>
      </c>
      <c r="B9564" s="68" t="s">
        <v>28595</v>
      </c>
      <c r="C9564" s="68" t="s">
        <v>14</v>
      </c>
      <c r="D9564" t="str">
        <f t="shared" si="149"/>
        <v>m</v>
      </c>
    </row>
    <row r="9565" spans="1:4">
      <c r="A9565" s="68" t="s">
        <v>9506</v>
      </c>
      <c r="B9565" s="68" t="s">
        <v>28596</v>
      </c>
      <c r="C9565" s="68" t="s">
        <v>14</v>
      </c>
      <c r="D9565" t="str">
        <f t="shared" si="149"/>
        <v>m</v>
      </c>
    </row>
    <row r="9566" spans="1:4">
      <c r="A9566" s="68" t="s">
        <v>9507</v>
      </c>
      <c r="B9566" s="68" t="s">
        <v>28596</v>
      </c>
      <c r="C9566" s="68" t="s">
        <v>14</v>
      </c>
      <c r="D9566" t="str">
        <f t="shared" si="149"/>
        <v>m</v>
      </c>
    </row>
    <row r="9567" spans="1:4">
      <c r="A9567" s="68" t="s">
        <v>9508</v>
      </c>
      <c r="B9567" s="68" t="s">
        <v>28597</v>
      </c>
      <c r="C9567" s="68" t="s">
        <v>14</v>
      </c>
      <c r="D9567" t="str">
        <f t="shared" si="149"/>
        <v>m</v>
      </c>
    </row>
    <row r="9568" spans="1:4">
      <c r="A9568" s="68" t="s">
        <v>9509</v>
      </c>
      <c r="B9568" s="68" t="s">
        <v>28597</v>
      </c>
      <c r="C9568" s="68" t="s">
        <v>14</v>
      </c>
      <c r="D9568" t="str">
        <f t="shared" si="149"/>
        <v>m</v>
      </c>
    </row>
    <row r="9569" spans="1:4">
      <c r="A9569" s="68" t="s">
        <v>9510</v>
      </c>
      <c r="B9569" s="68" t="s">
        <v>28598</v>
      </c>
      <c r="C9569" s="68" t="s">
        <v>14</v>
      </c>
      <c r="D9569" t="str">
        <f t="shared" si="149"/>
        <v>m</v>
      </c>
    </row>
    <row r="9570" spans="1:4">
      <c r="A9570" s="68" t="s">
        <v>9511</v>
      </c>
      <c r="B9570" s="68" t="s">
        <v>28598</v>
      </c>
      <c r="C9570" s="68" t="s">
        <v>14</v>
      </c>
      <c r="D9570" t="str">
        <f t="shared" si="149"/>
        <v>m</v>
      </c>
    </row>
    <row r="9571" spans="1:4">
      <c r="A9571" s="68" t="s">
        <v>9512</v>
      </c>
      <c r="B9571" s="68" t="s">
        <v>28599</v>
      </c>
      <c r="C9571" s="68" t="s">
        <v>14</v>
      </c>
      <c r="D9571" t="str">
        <f t="shared" si="149"/>
        <v>m</v>
      </c>
    </row>
    <row r="9572" spans="1:4">
      <c r="A9572" s="68" t="s">
        <v>9513</v>
      </c>
      <c r="B9572" s="68" t="s">
        <v>28599</v>
      </c>
      <c r="C9572" s="68" t="s">
        <v>14</v>
      </c>
      <c r="D9572" t="str">
        <f t="shared" si="149"/>
        <v>m</v>
      </c>
    </row>
    <row r="9573" spans="1:4">
      <c r="A9573" s="68" t="s">
        <v>9514</v>
      </c>
      <c r="B9573" s="68" t="s">
        <v>28600</v>
      </c>
      <c r="C9573" s="68" t="s">
        <v>14</v>
      </c>
      <c r="D9573" t="str">
        <f t="shared" si="149"/>
        <v>m</v>
      </c>
    </row>
    <row r="9574" spans="1:4">
      <c r="A9574" s="68" t="s">
        <v>9515</v>
      </c>
      <c r="B9574" s="68" t="s">
        <v>28600</v>
      </c>
      <c r="C9574" s="68" t="s">
        <v>14</v>
      </c>
      <c r="D9574" t="str">
        <f t="shared" si="149"/>
        <v>m</v>
      </c>
    </row>
    <row r="9575" spans="1:4">
      <c r="A9575" s="68" t="s">
        <v>9516</v>
      </c>
      <c r="B9575" s="68" t="s">
        <v>28601</v>
      </c>
      <c r="C9575" s="68" t="s">
        <v>14</v>
      </c>
      <c r="D9575" t="str">
        <f t="shared" si="149"/>
        <v>m</v>
      </c>
    </row>
    <row r="9576" spans="1:4">
      <c r="A9576" s="68" t="s">
        <v>9517</v>
      </c>
      <c r="B9576" s="68" t="s">
        <v>28601</v>
      </c>
      <c r="C9576" s="68" t="s">
        <v>14</v>
      </c>
      <c r="D9576" t="str">
        <f t="shared" si="149"/>
        <v>m</v>
      </c>
    </row>
    <row r="9577" spans="1:4">
      <c r="A9577" s="68" t="s">
        <v>9518</v>
      </c>
      <c r="B9577" s="68" t="s">
        <v>28602</v>
      </c>
      <c r="C9577" s="68" t="s">
        <v>14</v>
      </c>
      <c r="D9577" t="str">
        <f t="shared" si="149"/>
        <v>m</v>
      </c>
    </row>
    <row r="9578" spans="1:4">
      <c r="A9578" s="68" t="s">
        <v>9519</v>
      </c>
      <c r="B9578" s="68" t="s">
        <v>28602</v>
      </c>
      <c r="C9578" s="68" t="s">
        <v>14</v>
      </c>
      <c r="D9578" t="str">
        <f t="shared" si="149"/>
        <v>m</v>
      </c>
    </row>
    <row r="9579" spans="1:4">
      <c r="A9579" s="68" t="s">
        <v>9520</v>
      </c>
      <c r="B9579" s="68" t="s">
        <v>28603</v>
      </c>
      <c r="C9579" s="68" t="s">
        <v>9521</v>
      </c>
      <c r="D9579" t="str">
        <f t="shared" si="149"/>
        <v>j</v>
      </c>
    </row>
    <row r="9580" spans="1:4">
      <c r="A9580" s="68" t="s">
        <v>9522</v>
      </c>
      <c r="B9580" s="68" t="s">
        <v>28603</v>
      </c>
      <c r="C9580" s="68" t="s">
        <v>9521</v>
      </c>
      <c r="D9580" t="str">
        <f t="shared" si="149"/>
        <v>j</v>
      </c>
    </row>
    <row r="9581" spans="1:4">
      <c r="A9581" s="68" t="s">
        <v>9523</v>
      </c>
      <c r="B9581" s="68" t="s">
        <v>28604</v>
      </c>
      <c r="C9581" s="68" t="s">
        <v>14</v>
      </c>
      <c r="D9581" t="str">
        <f t="shared" si="149"/>
        <v>m</v>
      </c>
    </row>
    <row r="9582" spans="1:4">
      <c r="A9582" s="68" t="s">
        <v>9524</v>
      </c>
      <c r="B9582" s="68" t="s">
        <v>28604</v>
      </c>
      <c r="C9582" s="68" t="s">
        <v>14</v>
      </c>
      <c r="D9582" t="str">
        <f t="shared" si="149"/>
        <v>m</v>
      </c>
    </row>
    <row r="9583" spans="1:4">
      <c r="A9583" s="68" t="s">
        <v>9525</v>
      </c>
      <c r="B9583" s="68" t="s">
        <v>28605</v>
      </c>
      <c r="C9583" s="68" t="s">
        <v>14</v>
      </c>
      <c r="D9583" t="str">
        <f t="shared" si="149"/>
        <v>m</v>
      </c>
    </row>
    <row r="9584" spans="1:4">
      <c r="A9584" s="68" t="s">
        <v>9526</v>
      </c>
      <c r="B9584" s="68" t="s">
        <v>28605</v>
      </c>
      <c r="C9584" s="68" t="s">
        <v>14</v>
      </c>
      <c r="D9584" t="str">
        <f t="shared" si="149"/>
        <v>m</v>
      </c>
    </row>
    <row r="9585" spans="1:4">
      <c r="A9585" s="68" t="s">
        <v>9527</v>
      </c>
      <c r="B9585" s="68" t="s">
        <v>28606</v>
      </c>
      <c r="C9585" s="68" t="s">
        <v>14</v>
      </c>
      <c r="D9585" t="str">
        <f t="shared" si="149"/>
        <v>m</v>
      </c>
    </row>
    <row r="9586" spans="1:4">
      <c r="A9586" s="68" t="s">
        <v>9528</v>
      </c>
      <c r="B9586" s="68" t="s">
        <v>28606</v>
      </c>
      <c r="C9586" s="68" t="s">
        <v>14</v>
      </c>
      <c r="D9586" t="str">
        <f t="shared" si="149"/>
        <v>m</v>
      </c>
    </row>
    <row r="9587" spans="1:4">
      <c r="A9587" s="68" t="s">
        <v>9529</v>
      </c>
      <c r="B9587" s="68" t="s">
        <v>28607</v>
      </c>
      <c r="C9587" s="68" t="s">
        <v>14</v>
      </c>
      <c r="D9587" t="str">
        <f t="shared" si="149"/>
        <v>m</v>
      </c>
    </row>
    <row r="9588" spans="1:4">
      <c r="A9588" s="68" t="s">
        <v>9530</v>
      </c>
      <c r="B9588" s="68" t="s">
        <v>28607</v>
      </c>
      <c r="C9588" s="68" t="s">
        <v>14</v>
      </c>
      <c r="D9588" t="str">
        <f t="shared" si="149"/>
        <v>m</v>
      </c>
    </row>
    <row r="9589" spans="1:4">
      <c r="A9589" s="68" t="s">
        <v>9531</v>
      </c>
      <c r="B9589" s="68" t="s">
        <v>28608</v>
      </c>
      <c r="C9589" s="68" t="s">
        <v>14</v>
      </c>
      <c r="D9589" t="str">
        <f t="shared" si="149"/>
        <v>m</v>
      </c>
    </row>
    <row r="9590" spans="1:4">
      <c r="A9590" s="68" t="s">
        <v>9532</v>
      </c>
      <c r="B9590" s="68" t="s">
        <v>28608</v>
      </c>
      <c r="C9590" s="68" t="s">
        <v>14</v>
      </c>
      <c r="D9590" t="str">
        <f t="shared" si="149"/>
        <v>m</v>
      </c>
    </row>
    <row r="9591" spans="1:4">
      <c r="A9591" s="68" t="s">
        <v>9533</v>
      </c>
      <c r="B9591" s="68" t="s">
        <v>28609</v>
      </c>
      <c r="C9591" s="68" t="s">
        <v>14</v>
      </c>
      <c r="D9591" t="str">
        <f t="shared" si="149"/>
        <v>m</v>
      </c>
    </row>
    <row r="9592" spans="1:4">
      <c r="A9592" s="68" t="s">
        <v>9534</v>
      </c>
      <c r="B9592" s="68" t="s">
        <v>28609</v>
      </c>
      <c r="C9592" s="68" t="s">
        <v>14</v>
      </c>
      <c r="D9592" t="str">
        <f t="shared" si="149"/>
        <v>m</v>
      </c>
    </row>
    <row r="9593" spans="1:4">
      <c r="A9593" s="68" t="s">
        <v>9535</v>
      </c>
      <c r="B9593" s="68" t="s">
        <v>28610</v>
      </c>
      <c r="C9593" s="68" t="s">
        <v>14</v>
      </c>
      <c r="D9593" t="str">
        <f t="shared" si="149"/>
        <v>m</v>
      </c>
    </row>
    <row r="9594" spans="1:4">
      <c r="A9594" s="68" t="s">
        <v>9536</v>
      </c>
      <c r="B9594" s="68" t="s">
        <v>28610</v>
      </c>
      <c r="C9594" s="68" t="s">
        <v>14</v>
      </c>
      <c r="D9594" t="str">
        <f t="shared" si="149"/>
        <v>m</v>
      </c>
    </row>
    <row r="9595" spans="1:4">
      <c r="A9595" s="68" t="s">
        <v>9537</v>
      </c>
      <c r="B9595" s="68" t="s">
        <v>28611</v>
      </c>
      <c r="C9595" s="68" t="s">
        <v>14</v>
      </c>
      <c r="D9595" t="str">
        <f t="shared" si="149"/>
        <v>m</v>
      </c>
    </row>
    <row r="9596" spans="1:4">
      <c r="A9596" s="68" t="s">
        <v>9538</v>
      </c>
      <c r="B9596" s="68" t="s">
        <v>28611</v>
      </c>
      <c r="C9596" s="68" t="s">
        <v>14</v>
      </c>
      <c r="D9596" t="str">
        <f t="shared" si="149"/>
        <v>m</v>
      </c>
    </row>
    <row r="9597" spans="1:4">
      <c r="A9597" s="68" t="s">
        <v>9539</v>
      </c>
      <c r="B9597" s="68" t="s">
        <v>28612</v>
      </c>
      <c r="C9597" s="68" t="s">
        <v>14</v>
      </c>
      <c r="D9597" t="str">
        <f t="shared" si="149"/>
        <v>m</v>
      </c>
    </row>
    <row r="9598" spans="1:4">
      <c r="A9598" s="68" t="s">
        <v>9540</v>
      </c>
      <c r="B9598" s="68" t="s">
        <v>28612</v>
      </c>
      <c r="C9598" s="68" t="s">
        <v>14</v>
      </c>
      <c r="D9598" t="str">
        <f t="shared" si="149"/>
        <v>m</v>
      </c>
    </row>
    <row r="9599" spans="1:4">
      <c r="A9599" s="68" t="s">
        <v>9541</v>
      </c>
      <c r="B9599" s="68" t="s">
        <v>28613</v>
      </c>
      <c r="C9599" s="68" t="s">
        <v>14</v>
      </c>
      <c r="D9599" t="str">
        <f t="shared" si="149"/>
        <v>m</v>
      </c>
    </row>
    <row r="9600" spans="1:4">
      <c r="A9600" s="68" t="s">
        <v>9542</v>
      </c>
      <c r="B9600" s="68" t="s">
        <v>28613</v>
      </c>
      <c r="C9600" s="68" t="s">
        <v>14</v>
      </c>
      <c r="D9600" t="str">
        <f t="shared" si="149"/>
        <v>m</v>
      </c>
    </row>
    <row r="9601" spans="1:4">
      <c r="A9601" s="68" t="s">
        <v>9543</v>
      </c>
      <c r="B9601" s="68" t="s">
        <v>28614</v>
      </c>
      <c r="C9601" s="68" t="s">
        <v>14</v>
      </c>
      <c r="D9601" t="str">
        <f t="shared" si="149"/>
        <v>m</v>
      </c>
    </row>
    <row r="9602" spans="1:4">
      <c r="A9602" s="68" t="s">
        <v>9544</v>
      </c>
      <c r="B9602" s="68" t="s">
        <v>28614</v>
      </c>
      <c r="C9602" s="68" t="s">
        <v>14</v>
      </c>
      <c r="D9602" t="str">
        <f t="shared" si="149"/>
        <v>m</v>
      </c>
    </row>
    <row r="9603" spans="1:4">
      <c r="A9603" s="68" t="s">
        <v>9545</v>
      </c>
      <c r="B9603" s="68" t="s">
        <v>28615</v>
      </c>
      <c r="C9603" s="68" t="s">
        <v>14</v>
      </c>
      <c r="D9603" t="str">
        <f t="shared" si="149"/>
        <v>m</v>
      </c>
    </row>
    <row r="9604" spans="1:4">
      <c r="A9604" s="68" t="s">
        <v>9546</v>
      </c>
      <c r="B9604" s="68" t="s">
        <v>28615</v>
      </c>
      <c r="C9604" s="68" t="s">
        <v>14</v>
      </c>
      <c r="D9604" t="str">
        <f t="shared" si="149"/>
        <v>m</v>
      </c>
    </row>
    <row r="9605" spans="1:4">
      <c r="A9605" s="68" t="s">
        <v>9547</v>
      </c>
      <c r="B9605" s="68" t="s">
        <v>28616</v>
      </c>
      <c r="C9605" s="68" t="s">
        <v>14</v>
      </c>
      <c r="D9605" t="str">
        <f t="shared" si="149"/>
        <v>m</v>
      </c>
    </row>
    <row r="9606" spans="1:4">
      <c r="A9606" s="68" t="s">
        <v>9548</v>
      </c>
      <c r="B9606" s="68" t="s">
        <v>28616</v>
      </c>
      <c r="C9606" s="68" t="s">
        <v>14</v>
      </c>
      <c r="D9606" t="str">
        <f t="shared" si="149"/>
        <v>m</v>
      </c>
    </row>
    <row r="9607" spans="1:4">
      <c r="A9607" s="68" t="s">
        <v>9549</v>
      </c>
      <c r="B9607" s="68" t="s">
        <v>28617</v>
      </c>
      <c r="C9607" s="68" t="s">
        <v>14</v>
      </c>
      <c r="D9607" t="str">
        <f t="shared" ref="D9607:D9670" si="150">LOWER(C9607)</f>
        <v>m</v>
      </c>
    </row>
    <row r="9608" spans="1:4">
      <c r="A9608" s="68" t="s">
        <v>9550</v>
      </c>
      <c r="B9608" s="68" t="s">
        <v>28617</v>
      </c>
      <c r="C9608" s="68" t="s">
        <v>14</v>
      </c>
      <c r="D9608" t="str">
        <f t="shared" si="150"/>
        <v>m</v>
      </c>
    </row>
    <row r="9609" spans="1:4">
      <c r="A9609" s="68" t="s">
        <v>9551</v>
      </c>
      <c r="B9609" s="68" t="s">
        <v>28618</v>
      </c>
      <c r="C9609" s="68" t="s">
        <v>14</v>
      </c>
      <c r="D9609" t="str">
        <f t="shared" si="150"/>
        <v>m</v>
      </c>
    </row>
    <row r="9610" spans="1:4">
      <c r="A9610" s="68" t="s">
        <v>9552</v>
      </c>
      <c r="B9610" s="68" t="s">
        <v>28618</v>
      </c>
      <c r="C9610" s="68" t="s">
        <v>14</v>
      </c>
      <c r="D9610" t="str">
        <f t="shared" si="150"/>
        <v>m</v>
      </c>
    </row>
    <row r="9611" spans="1:4">
      <c r="A9611" s="68" t="s">
        <v>9553</v>
      </c>
      <c r="B9611" s="68" t="s">
        <v>28619</v>
      </c>
      <c r="C9611" s="68" t="s">
        <v>14</v>
      </c>
      <c r="D9611" t="str">
        <f t="shared" si="150"/>
        <v>m</v>
      </c>
    </row>
    <row r="9612" spans="1:4">
      <c r="A9612" s="68" t="s">
        <v>9554</v>
      </c>
      <c r="B9612" s="68" t="s">
        <v>28619</v>
      </c>
      <c r="C9612" s="68" t="s">
        <v>14</v>
      </c>
      <c r="D9612" t="str">
        <f t="shared" si="150"/>
        <v>m</v>
      </c>
    </row>
    <row r="9613" spans="1:4">
      <c r="A9613" s="68" t="s">
        <v>9555</v>
      </c>
      <c r="B9613" s="68" t="s">
        <v>28620</v>
      </c>
      <c r="C9613" s="68" t="s">
        <v>14</v>
      </c>
      <c r="D9613" t="str">
        <f t="shared" si="150"/>
        <v>m</v>
      </c>
    </row>
    <row r="9614" spans="1:4">
      <c r="A9614" s="68" t="s">
        <v>9556</v>
      </c>
      <c r="B9614" s="68" t="s">
        <v>28620</v>
      </c>
      <c r="C9614" s="68" t="s">
        <v>14</v>
      </c>
      <c r="D9614" t="str">
        <f t="shared" si="150"/>
        <v>m</v>
      </c>
    </row>
    <row r="9615" spans="1:4">
      <c r="A9615" s="68" t="s">
        <v>9557</v>
      </c>
      <c r="B9615" s="68" t="s">
        <v>28621</v>
      </c>
      <c r="C9615" s="68" t="s">
        <v>14</v>
      </c>
      <c r="D9615" t="str">
        <f t="shared" si="150"/>
        <v>m</v>
      </c>
    </row>
    <row r="9616" spans="1:4">
      <c r="A9616" s="68" t="s">
        <v>9558</v>
      </c>
      <c r="B9616" s="68" t="s">
        <v>28621</v>
      </c>
      <c r="C9616" s="68" t="s">
        <v>14</v>
      </c>
      <c r="D9616" t="str">
        <f t="shared" si="150"/>
        <v>m</v>
      </c>
    </row>
    <row r="9617" spans="1:4">
      <c r="A9617" s="68" t="s">
        <v>9559</v>
      </c>
      <c r="B9617" s="68" t="s">
        <v>28622</v>
      </c>
      <c r="C9617" s="68" t="s">
        <v>14</v>
      </c>
      <c r="D9617" t="str">
        <f t="shared" si="150"/>
        <v>m</v>
      </c>
    </row>
    <row r="9618" spans="1:4">
      <c r="A9618" s="68" t="s">
        <v>9560</v>
      </c>
      <c r="B9618" s="68" t="s">
        <v>28622</v>
      </c>
      <c r="C9618" s="68" t="s">
        <v>14</v>
      </c>
      <c r="D9618" t="str">
        <f t="shared" si="150"/>
        <v>m</v>
      </c>
    </row>
    <row r="9619" spans="1:4">
      <c r="A9619" s="68" t="s">
        <v>9561</v>
      </c>
      <c r="B9619" s="68" t="s">
        <v>28623</v>
      </c>
      <c r="C9619" s="68" t="s">
        <v>14</v>
      </c>
      <c r="D9619" t="str">
        <f t="shared" si="150"/>
        <v>m</v>
      </c>
    </row>
    <row r="9620" spans="1:4">
      <c r="A9620" s="68" t="s">
        <v>9562</v>
      </c>
      <c r="B9620" s="68" t="s">
        <v>28623</v>
      </c>
      <c r="C9620" s="68" t="s">
        <v>14</v>
      </c>
      <c r="D9620" t="str">
        <f t="shared" si="150"/>
        <v>m</v>
      </c>
    </row>
    <row r="9621" spans="1:4">
      <c r="A9621" s="68" t="s">
        <v>9563</v>
      </c>
      <c r="B9621" s="68" t="s">
        <v>28624</v>
      </c>
      <c r="C9621" s="68" t="s">
        <v>14</v>
      </c>
      <c r="D9621" t="str">
        <f t="shared" si="150"/>
        <v>m</v>
      </c>
    </row>
    <row r="9622" spans="1:4">
      <c r="A9622" s="68" t="s">
        <v>9564</v>
      </c>
      <c r="B9622" s="68" t="s">
        <v>28624</v>
      </c>
      <c r="C9622" s="68" t="s">
        <v>14</v>
      </c>
      <c r="D9622" t="str">
        <f t="shared" si="150"/>
        <v>m</v>
      </c>
    </row>
    <row r="9623" spans="1:4">
      <c r="A9623" s="68" t="s">
        <v>9565</v>
      </c>
      <c r="B9623" s="68" t="s">
        <v>28625</v>
      </c>
      <c r="C9623" s="68" t="s">
        <v>14</v>
      </c>
      <c r="D9623" t="str">
        <f t="shared" si="150"/>
        <v>m</v>
      </c>
    </row>
    <row r="9624" spans="1:4">
      <c r="A9624" s="68" t="s">
        <v>9566</v>
      </c>
      <c r="B9624" s="68" t="s">
        <v>28625</v>
      </c>
      <c r="C9624" s="68" t="s">
        <v>14</v>
      </c>
      <c r="D9624" t="str">
        <f t="shared" si="150"/>
        <v>m</v>
      </c>
    </row>
    <row r="9625" spans="1:4">
      <c r="A9625" s="68" t="s">
        <v>9567</v>
      </c>
      <c r="B9625" s="68" t="s">
        <v>28626</v>
      </c>
      <c r="C9625" s="68" t="s">
        <v>14</v>
      </c>
      <c r="D9625" t="str">
        <f t="shared" si="150"/>
        <v>m</v>
      </c>
    </row>
    <row r="9626" spans="1:4">
      <c r="A9626" s="68" t="s">
        <v>9568</v>
      </c>
      <c r="B9626" s="68" t="s">
        <v>28626</v>
      </c>
      <c r="C9626" s="68" t="s">
        <v>14</v>
      </c>
      <c r="D9626" t="str">
        <f t="shared" si="150"/>
        <v>m</v>
      </c>
    </row>
    <row r="9627" spans="1:4">
      <c r="A9627" s="68" t="s">
        <v>9569</v>
      </c>
      <c r="B9627" s="68" t="s">
        <v>28627</v>
      </c>
      <c r="C9627" s="68" t="s">
        <v>14</v>
      </c>
      <c r="D9627" t="str">
        <f t="shared" si="150"/>
        <v>m</v>
      </c>
    </row>
    <row r="9628" spans="1:4">
      <c r="A9628" s="68" t="s">
        <v>9570</v>
      </c>
      <c r="B9628" s="68" t="s">
        <v>28627</v>
      </c>
      <c r="C9628" s="68" t="s">
        <v>14</v>
      </c>
      <c r="D9628" t="str">
        <f t="shared" si="150"/>
        <v>m</v>
      </c>
    </row>
    <row r="9629" spans="1:4">
      <c r="A9629" s="68" t="s">
        <v>9571</v>
      </c>
      <c r="B9629" s="68" t="s">
        <v>28628</v>
      </c>
      <c r="C9629" s="68" t="s">
        <v>14</v>
      </c>
      <c r="D9629" t="str">
        <f t="shared" si="150"/>
        <v>m</v>
      </c>
    </row>
    <row r="9630" spans="1:4">
      <c r="A9630" s="68" t="s">
        <v>9572</v>
      </c>
      <c r="B9630" s="68" t="s">
        <v>28628</v>
      </c>
      <c r="C9630" s="68" t="s">
        <v>14</v>
      </c>
      <c r="D9630" t="str">
        <f t="shared" si="150"/>
        <v>m</v>
      </c>
    </row>
    <row r="9631" spans="1:4">
      <c r="A9631" s="68" t="s">
        <v>9573</v>
      </c>
      <c r="B9631" s="68" t="s">
        <v>28629</v>
      </c>
      <c r="C9631" s="68" t="s">
        <v>14</v>
      </c>
      <c r="D9631" t="str">
        <f t="shared" si="150"/>
        <v>m</v>
      </c>
    </row>
    <row r="9632" spans="1:4">
      <c r="A9632" s="68" t="s">
        <v>9574</v>
      </c>
      <c r="B9632" s="68" t="s">
        <v>28629</v>
      </c>
      <c r="C9632" s="68" t="s">
        <v>14</v>
      </c>
      <c r="D9632" t="str">
        <f t="shared" si="150"/>
        <v>m</v>
      </c>
    </row>
    <row r="9633" spans="1:4">
      <c r="A9633" s="68" t="s">
        <v>9575</v>
      </c>
      <c r="B9633" s="68" t="s">
        <v>28630</v>
      </c>
      <c r="C9633" s="68" t="s">
        <v>14</v>
      </c>
      <c r="D9633" t="str">
        <f t="shared" si="150"/>
        <v>m</v>
      </c>
    </row>
    <row r="9634" spans="1:4">
      <c r="A9634" s="68" t="s">
        <v>9576</v>
      </c>
      <c r="B9634" s="68" t="s">
        <v>28630</v>
      </c>
      <c r="C9634" s="68" t="s">
        <v>14</v>
      </c>
      <c r="D9634" t="str">
        <f t="shared" si="150"/>
        <v>m</v>
      </c>
    </row>
    <row r="9635" spans="1:4">
      <c r="A9635" s="68" t="s">
        <v>9577</v>
      </c>
      <c r="B9635" s="68" t="s">
        <v>28631</v>
      </c>
      <c r="C9635" s="68" t="s">
        <v>14</v>
      </c>
      <c r="D9635" t="str">
        <f t="shared" si="150"/>
        <v>m</v>
      </c>
    </row>
    <row r="9636" spans="1:4">
      <c r="A9636" s="68" t="s">
        <v>9578</v>
      </c>
      <c r="B9636" s="68" t="s">
        <v>28631</v>
      </c>
      <c r="C9636" s="68" t="s">
        <v>14</v>
      </c>
      <c r="D9636" t="str">
        <f t="shared" si="150"/>
        <v>m</v>
      </c>
    </row>
    <row r="9637" spans="1:4">
      <c r="A9637" s="68" t="s">
        <v>9579</v>
      </c>
      <c r="B9637" s="68" t="s">
        <v>28632</v>
      </c>
      <c r="C9637" s="68" t="s">
        <v>14</v>
      </c>
      <c r="D9637" t="str">
        <f t="shared" si="150"/>
        <v>m</v>
      </c>
    </row>
    <row r="9638" spans="1:4">
      <c r="A9638" s="68" t="s">
        <v>9580</v>
      </c>
      <c r="B9638" s="68" t="s">
        <v>28632</v>
      </c>
      <c r="C9638" s="68" t="s">
        <v>14</v>
      </c>
      <c r="D9638" t="str">
        <f t="shared" si="150"/>
        <v>m</v>
      </c>
    </row>
    <row r="9639" spans="1:4">
      <c r="A9639" s="68" t="s">
        <v>9581</v>
      </c>
      <c r="B9639" s="68" t="s">
        <v>28633</v>
      </c>
      <c r="C9639" s="68" t="s">
        <v>16</v>
      </c>
      <c r="D9639" t="str">
        <f t="shared" si="150"/>
        <v>m3</v>
      </c>
    </row>
    <row r="9640" spans="1:4">
      <c r="A9640" s="68" t="s">
        <v>9582</v>
      </c>
      <c r="B9640" s="68" t="s">
        <v>28633</v>
      </c>
      <c r="C9640" s="68" t="s">
        <v>16</v>
      </c>
      <c r="D9640" t="str">
        <f t="shared" si="150"/>
        <v>m3</v>
      </c>
    </row>
    <row r="9641" spans="1:4">
      <c r="A9641" s="68" t="s">
        <v>9583</v>
      </c>
      <c r="B9641" s="68" t="s">
        <v>28634</v>
      </c>
      <c r="C9641" s="68" t="s">
        <v>16</v>
      </c>
      <c r="D9641" t="str">
        <f t="shared" si="150"/>
        <v>m3</v>
      </c>
    </row>
    <row r="9642" spans="1:4">
      <c r="A9642" s="68" t="s">
        <v>9584</v>
      </c>
      <c r="B9642" s="68" t="s">
        <v>28634</v>
      </c>
      <c r="C9642" s="68" t="s">
        <v>16</v>
      </c>
      <c r="D9642" t="str">
        <f t="shared" si="150"/>
        <v>m3</v>
      </c>
    </row>
    <row r="9643" spans="1:4">
      <c r="A9643" s="68" t="s">
        <v>9585</v>
      </c>
      <c r="B9643" s="68" t="s">
        <v>28635</v>
      </c>
      <c r="C9643" s="68" t="s">
        <v>16</v>
      </c>
      <c r="D9643" t="str">
        <f t="shared" si="150"/>
        <v>m3</v>
      </c>
    </row>
    <row r="9644" spans="1:4">
      <c r="A9644" s="68" t="s">
        <v>9586</v>
      </c>
      <c r="B9644" s="68" t="s">
        <v>28635</v>
      </c>
      <c r="C9644" s="68" t="s">
        <v>16</v>
      </c>
      <c r="D9644" t="str">
        <f t="shared" si="150"/>
        <v>m3</v>
      </c>
    </row>
    <row r="9645" spans="1:4">
      <c r="A9645" s="68" t="s">
        <v>9587</v>
      </c>
      <c r="B9645" s="68" t="s">
        <v>28636</v>
      </c>
      <c r="C9645" s="68" t="s">
        <v>16</v>
      </c>
      <c r="D9645" t="str">
        <f t="shared" si="150"/>
        <v>m3</v>
      </c>
    </row>
    <row r="9646" spans="1:4">
      <c r="A9646" s="68" t="s">
        <v>9588</v>
      </c>
      <c r="B9646" s="68" t="s">
        <v>28636</v>
      </c>
      <c r="C9646" s="68" t="s">
        <v>16</v>
      </c>
      <c r="D9646" t="str">
        <f t="shared" si="150"/>
        <v>m3</v>
      </c>
    </row>
    <row r="9647" spans="1:4">
      <c r="A9647" s="68" t="s">
        <v>9589</v>
      </c>
      <c r="B9647" s="68" t="s">
        <v>28637</v>
      </c>
      <c r="C9647" s="68" t="s">
        <v>16</v>
      </c>
      <c r="D9647" t="str">
        <f t="shared" si="150"/>
        <v>m3</v>
      </c>
    </row>
    <row r="9648" spans="1:4">
      <c r="A9648" s="68" t="s">
        <v>9590</v>
      </c>
      <c r="B9648" s="68" t="s">
        <v>28637</v>
      </c>
      <c r="C9648" s="68" t="s">
        <v>16</v>
      </c>
      <c r="D9648" t="str">
        <f t="shared" si="150"/>
        <v>m3</v>
      </c>
    </row>
    <row r="9649" spans="1:4">
      <c r="A9649" s="68" t="s">
        <v>9591</v>
      </c>
      <c r="B9649" s="68" t="s">
        <v>28638</v>
      </c>
      <c r="C9649" s="68" t="s">
        <v>16</v>
      </c>
      <c r="D9649" t="str">
        <f t="shared" si="150"/>
        <v>m3</v>
      </c>
    </row>
    <row r="9650" spans="1:4">
      <c r="A9650" s="68" t="s">
        <v>9592</v>
      </c>
      <c r="B9650" s="68" t="s">
        <v>28638</v>
      </c>
      <c r="C9650" s="68" t="s">
        <v>16</v>
      </c>
      <c r="D9650" t="str">
        <f t="shared" si="150"/>
        <v>m3</v>
      </c>
    </row>
    <row r="9651" spans="1:4">
      <c r="A9651" s="68" t="s">
        <v>9593</v>
      </c>
      <c r="B9651" s="68" t="s">
        <v>28639</v>
      </c>
      <c r="C9651" s="68" t="s">
        <v>14</v>
      </c>
      <c r="D9651" t="str">
        <f t="shared" si="150"/>
        <v>m</v>
      </c>
    </row>
    <row r="9652" spans="1:4">
      <c r="A9652" s="68" t="s">
        <v>9594</v>
      </c>
      <c r="B9652" s="68" t="s">
        <v>28639</v>
      </c>
      <c r="C9652" s="68" t="s">
        <v>14</v>
      </c>
      <c r="D9652" t="str">
        <f t="shared" si="150"/>
        <v>m</v>
      </c>
    </row>
    <row r="9653" spans="1:4">
      <c r="A9653" s="68" t="s">
        <v>9595</v>
      </c>
      <c r="B9653" s="68" t="s">
        <v>28640</v>
      </c>
      <c r="C9653" s="68" t="s">
        <v>14</v>
      </c>
      <c r="D9653" t="str">
        <f t="shared" si="150"/>
        <v>m</v>
      </c>
    </row>
    <row r="9654" spans="1:4">
      <c r="A9654" s="68" t="s">
        <v>9596</v>
      </c>
      <c r="B9654" s="68" t="s">
        <v>28640</v>
      </c>
      <c r="C9654" s="68" t="s">
        <v>14</v>
      </c>
      <c r="D9654" t="str">
        <f t="shared" si="150"/>
        <v>m</v>
      </c>
    </row>
    <row r="9655" spans="1:4">
      <c r="A9655" s="68" t="s">
        <v>9597</v>
      </c>
      <c r="B9655" s="68" t="s">
        <v>28641</v>
      </c>
      <c r="C9655" s="68" t="s">
        <v>14</v>
      </c>
      <c r="D9655" t="str">
        <f t="shared" si="150"/>
        <v>m</v>
      </c>
    </row>
    <row r="9656" spans="1:4">
      <c r="A9656" s="68" t="s">
        <v>9598</v>
      </c>
      <c r="B9656" s="68" t="s">
        <v>28641</v>
      </c>
      <c r="C9656" s="68" t="s">
        <v>14</v>
      </c>
      <c r="D9656" t="str">
        <f t="shared" si="150"/>
        <v>m</v>
      </c>
    </row>
    <row r="9657" spans="1:4">
      <c r="A9657" s="68" t="s">
        <v>9599</v>
      </c>
      <c r="B9657" s="68" t="s">
        <v>28642</v>
      </c>
      <c r="C9657" s="68" t="s">
        <v>14</v>
      </c>
      <c r="D9657" t="str">
        <f t="shared" si="150"/>
        <v>m</v>
      </c>
    </row>
    <row r="9658" spans="1:4">
      <c r="A9658" s="68" t="s">
        <v>9600</v>
      </c>
      <c r="B9658" s="68" t="s">
        <v>28642</v>
      </c>
      <c r="C9658" s="68" t="s">
        <v>14</v>
      </c>
      <c r="D9658" t="str">
        <f t="shared" si="150"/>
        <v>m</v>
      </c>
    </row>
    <row r="9659" spans="1:4">
      <c r="A9659" s="68" t="s">
        <v>9601</v>
      </c>
      <c r="B9659" s="68" t="s">
        <v>28643</v>
      </c>
      <c r="C9659" s="68" t="s">
        <v>14</v>
      </c>
      <c r="D9659" t="str">
        <f t="shared" si="150"/>
        <v>m</v>
      </c>
    </row>
    <row r="9660" spans="1:4">
      <c r="A9660" s="68" t="s">
        <v>9602</v>
      </c>
      <c r="B9660" s="68" t="s">
        <v>28643</v>
      </c>
      <c r="C9660" s="68" t="s">
        <v>14</v>
      </c>
      <c r="D9660" t="str">
        <f t="shared" si="150"/>
        <v>m</v>
      </c>
    </row>
    <row r="9661" spans="1:4">
      <c r="A9661" s="68" t="s">
        <v>9603</v>
      </c>
      <c r="B9661" s="68" t="s">
        <v>28644</v>
      </c>
      <c r="C9661" s="68" t="s">
        <v>14</v>
      </c>
      <c r="D9661" t="str">
        <f t="shared" si="150"/>
        <v>m</v>
      </c>
    </row>
    <row r="9662" spans="1:4">
      <c r="A9662" s="68" t="s">
        <v>9604</v>
      </c>
      <c r="B9662" s="68" t="s">
        <v>28644</v>
      </c>
      <c r="C9662" s="68" t="s">
        <v>14</v>
      </c>
      <c r="D9662" t="str">
        <f t="shared" si="150"/>
        <v>m</v>
      </c>
    </row>
    <row r="9663" spans="1:4">
      <c r="A9663" s="68" t="s">
        <v>9605</v>
      </c>
      <c r="B9663" s="68" t="s">
        <v>28645</v>
      </c>
      <c r="C9663" s="68" t="s">
        <v>14</v>
      </c>
      <c r="D9663" t="str">
        <f t="shared" si="150"/>
        <v>m</v>
      </c>
    </row>
    <row r="9664" spans="1:4">
      <c r="A9664" s="68" t="s">
        <v>9606</v>
      </c>
      <c r="B9664" s="68" t="s">
        <v>28645</v>
      </c>
      <c r="C9664" s="68" t="s">
        <v>14</v>
      </c>
      <c r="D9664" t="str">
        <f t="shared" si="150"/>
        <v>m</v>
      </c>
    </row>
    <row r="9665" spans="1:4">
      <c r="A9665" s="68" t="s">
        <v>9607</v>
      </c>
      <c r="B9665" s="68" t="s">
        <v>28646</v>
      </c>
      <c r="C9665" s="68" t="s">
        <v>14</v>
      </c>
      <c r="D9665" t="str">
        <f t="shared" si="150"/>
        <v>m</v>
      </c>
    </row>
    <row r="9666" spans="1:4">
      <c r="A9666" s="68" t="s">
        <v>9608</v>
      </c>
      <c r="B9666" s="68" t="s">
        <v>28646</v>
      </c>
      <c r="C9666" s="68" t="s">
        <v>14</v>
      </c>
      <c r="D9666" t="str">
        <f t="shared" si="150"/>
        <v>m</v>
      </c>
    </row>
    <row r="9667" spans="1:4">
      <c r="A9667" s="68" t="s">
        <v>9609</v>
      </c>
      <c r="B9667" s="68" t="s">
        <v>28647</v>
      </c>
      <c r="C9667" s="68" t="s">
        <v>14</v>
      </c>
      <c r="D9667" t="str">
        <f t="shared" si="150"/>
        <v>m</v>
      </c>
    </row>
    <row r="9668" spans="1:4">
      <c r="A9668" s="68" t="s">
        <v>9610</v>
      </c>
      <c r="B9668" s="68" t="s">
        <v>28647</v>
      </c>
      <c r="C9668" s="68" t="s">
        <v>14</v>
      </c>
      <c r="D9668" t="str">
        <f t="shared" si="150"/>
        <v>m</v>
      </c>
    </row>
    <row r="9669" spans="1:4">
      <c r="A9669" s="68" t="s">
        <v>9611</v>
      </c>
      <c r="B9669" s="68" t="s">
        <v>28648</v>
      </c>
      <c r="C9669" s="68" t="s">
        <v>14</v>
      </c>
      <c r="D9669" t="str">
        <f t="shared" si="150"/>
        <v>m</v>
      </c>
    </row>
    <row r="9670" spans="1:4">
      <c r="A9670" s="68" t="s">
        <v>9612</v>
      </c>
      <c r="B9670" s="68" t="s">
        <v>28648</v>
      </c>
      <c r="C9670" s="68" t="s">
        <v>14</v>
      </c>
      <c r="D9670" t="str">
        <f t="shared" si="150"/>
        <v>m</v>
      </c>
    </row>
    <row r="9671" spans="1:4">
      <c r="A9671" s="68" t="s">
        <v>9613</v>
      </c>
      <c r="B9671" s="68" t="s">
        <v>28649</v>
      </c>
      <c r="C9671" s="68" t="s">
        <v>14</v>
      </c>
      <c r="D9671" t="str">
        <f t="shared" ref="D9671:D9734" si="151">LOWER(C9671)</f>
        <v>m</v>
      </c>
    </row>
    <row r="9672" spans="1:4">
      <c r="A9672" s="68" t="s">
        <v>9614</v>
      </c>
      <c r="B9672" s="68" t="s">
        <v>28649</v>
      </c>
      <c r="C9672" s="68" t="s">
        <v>14</v>
      </c>
      <c r="D9672" t="str">
        <f t="shared" si="151"/>
        <v>m</v>
      </c>
    </row>
    <row r="9673" spans="1:4">
      <c r="A9673" s="68" t="s">
        <v>9615</v>
      </c>
      <c r="B9673" s="68" t="s">
        <v>28650</v>
      </c>
      <c r="C9673" s="68" t="s">
        <v>14</v>
      </c>
      <c r="D9673" t="str">
        <f t="shared" si="151"/>
        <v>m</v>
      </c>
    </row>
    <row r="9674" spans="1:4">
      <c r="A9674" s="68" t="s">
        <v>9616</v>
      </c>
      <c r="B9674" s="68" t="s">
        <v>28650</v>
      </c>
      <c r="C9674" s="68" t="s">
        <v>14</v>
      </c>
      <c r="D9674" t="str">
        <f t="shared" si="151"/>
        <v>m</v>
      </c>
    </row>
    <row r="9675" spans="1:4">
      <c r="A9675" s="68" t="s">
        <v>9617</v>
      </c>
      <c r="B9675" s="68" t="s">
        <v>28651</v>
      </c>
      <c r="C9675" s="68" t="s">
        <v>14</v>
      </c>
      <c r="D9675" t="str">
        <f t="shared" si="151"/>
        <v>m</v>
      </c>
    </row>
    <row r="9676" spans="1:4">
      <c r="A9676" s="68" t="s">
        <v>9618</v>
      </c>
      <c r="B9676" s="68" t="s">
        <v>28651</v>
      </c>
      <c r="C9676" s="68" t="s">
        <v>14</v>
      </c>
      <c r="D9676" t="str">
        <f t="shared" si="151"/>
        <v>m</v>
      </c>
    </row>
    <row r="9677" spans="1:4">
      <c r="A9677" s="68" t="s">
        <v>9619</v>
      </c>
      <c r="B9677" s="68" t="s">
        <v>28652</v>
      </c>
      <c r="C9677" s="68" t="s">
        <v>14</v>
      </c>
      <c r="D9677" t="str">
        <f t="shared" si="151"/>
        <v>m</v>
      </c>
    </row>
    <row r="9678" spans="1:4">
      <c r="A9678" s="68" t="s">
        <v>9620</v>
      </c>
      <c r="B9678" s="68" t="s">
        <v>28652</v>
      </c>
      <c r="C9678" s="68" t="s">
        <v>14</v>
      </c>
      <c r="D9678" t="str">
        <f t="shared" si="151"/>
        <v>m</v>
      </c>
    </row>
    <row r="9679" spans="1:4">
      <c r="A9679" s="68" t="s">
        <v>9621</v>
      </c>
      <c r="B9679" s="68" t="s">
        <v>28653</v>
      </c>
      <c r="C9679" s="68" t="s">
        <v>14</v>
      </c>
      <c r="D9679" t="str">
        <f t="shared" si="151"/>
        <v>m</v>
      </c>
    </row>
    <row r="9680" spans="1:4">
      <c r="A9680" s="68" t="s">
        <v>9622</v>
      </c>
      <c r="B9680" s="68" t="s">
        <v>28653</v>
      </c>
      <c r="C9680" s="68" t="s">
        <v>14</v>
      </c>
      <c r="D9680" t="str">
        <f t="shared" si="151"/>
        <v>m</v>
      </c>
    </row>
    <row r="9681" spans="1:4">
      <c r="A9681" s="68" t="s">
        <v>9623</v>
      </c>
      <c r="B9681" s="68" t="s">
        <v>28654</v>
      </c>
      <c r="C9681" s="68" t="s">
        <v>14</v>
      </c>
      <c r="D9681" t="str">
        <f t="shared" si="151"/>
        <v>m</v>
      </c>
    </row>
    <row r="9682" spans="1:4">
      <c r="A9682" s="68" t="s">
        <v>9624</v>
      </c>
      <c r="B9682" s="68" t="s">
        <v>28654</v>
      </c>
      <c r="C9682" s="68" t="s">
        <v>14</v>
      </c>
      <c r="D9682" t="str">
        <f t="shared" si="151"/>
        <v>m</v>
      </c>
    </row>
    <row r="9683" spans="1:4">
      <c r="A9683" s="68" t="s">
        <v>9625</v>
      </c>
      <c r="B9683" s="68" t="s">
        <v>28655</v>
      </c>
      <c r="C9683" s="68" t="s">
        <v>14</v>
      </c>
      <c r="D9683" t="str">
        <f t="shared" si="151"/>
        <v>m</v>
      </c>
    </row>
    <row r="9684" spans="1:4">
      <c r="A9684" s="68" t="s">
        <v>9626</v>
      </c>
      <c r="B9684" s="68" t="s">
        <v>28655</v>
      </c>
      <c r="C9684" s="68" t="s">
        <v>14</v>
      </c>
      <c r="D9684" t="str">
        <f t="shared" si="151"/>
        <v>m</v>
      </c>
    </row>
    <row r="9685" spans="1:4">
      <c r="A9685" s="68" t="s">
        <v>9627</v>
      </c>
      <c r="B9685" s="68" t="s">
        <v>28656</v>
      </c>
      <c r="C9685" s="68" t="s">
        <v>14</v>
      </c>
      <c r="D9685" t="str">
        <f t="shared" si="151"/>
        <v>m</v>
      </c>
    </row>
    <row r="9686" spans="1:4">
      <c r="A9686" s="68" t="s">
        <v>9628</v>
      </c>
      <c r="B9686" s="68" t="s">
        <v>28656</v>
      </c>
      <c r="C9686" s="68" t="s">
        <v>14</v>
      </c>
      <c r="D9686" t="str">
        <f t="shared" si="151"/>
        <v>m</v>
      </c>
    </row>
    <row r="9687" spans="1:4">
      <c r="A9687" s="68" t="s">
        <v>9629</v>
      </c>
      <c r="B9687" s="68" t="s">
        <v>28657</v>
      </c>
      <c r="C9687" s="68" t="s">
        <v>14</v>
      </c>
      <c r="D9687" t="str">
        <f t="shared" si="151"/>
        <v>m</v>
      </c>
    </row>
    <row r="9688" spans="1:4">
      <c r="A9688" s="68" t="s">
        <v>9630</v>
      </c>
      <c r="B9688" s="68" t="s">
        <v>28657</v>
      </c>
      <c r="C9688" s="68" t="s">
        <v>14</v>
      </c>
      <c r="D9688" t="str">
        <f t="shared" si="151"/>
        <v>m</v>
      </c>
    </row>
    <row r="9689" spans="1:4">
      <c r="A9689" s="68" t="s">
        <v>9631</v>
      </c>
      <c r="B9689" s="68" t="s">
        <v>28658</v>
      </c>
      <c r="C9689" s="68" t="s">
        <v>14</v>
      </c>
      <c r="D9689" t="str">
        <f t="shared" si="151"/>
        <v>m</v>
      </c>
    </row>
    <row r="9690" spans="1:4">
      <c r="A9690" s="68" t="s">
        <v>9632</v>
      </c>
      <c r="B9690" s="68" t="s">
        <v>28658</v>
      </c>
      <c r="C9690" s="68" t="s">
        <v>14</v>
      </c>
      <c r="D9690" t="str">
        <f t="shared" si="151"/>
        <v>m</v>
      </c>
    </row>
    <row r="9691" spans="1:4">
      <c r="A9691" s="68" t="s">
        <v>9633</v>
      </c>
      <c r="B9691" s="68" t="s">
        <v>28659</v>
      </c>
      <c r="C9691" s="68" t="s">
        <v>14</v>
      </c>
      <c r="D9691" t="str">
        <f t="shared" si="151"/>
        <v>m</v>
      </c>
    </row>
    <row r="9692" spans="1:4">
      <c r="A9692" s="68" t="s">
        <v>9634</v>
      </c>
      <c r="B9692" s="68" t="s">
        <v>28659</v>
      </c>
      <c r="C9692" s="68" t="s">
        <v>14</v>
      </c>
      <c r="D9692" t="str">
        <f t="shared" si="151"/>
        <v>m</v>
      </c>
    </row>
    <row r="9693" spans="1:4">
      <c r="A9693" s="68" t="s">
        <v>9635</v>
      </c>
      <c r="B9693" s="68" t="s">
        <v>28660</v>
      </c>
      <c r="C9693" s="68" t="s">
        <v>14</v>
      </c>
      <c r="D9693" t="str">
        <f t="shared" si="151"/>
        <v>m</v>
      </c>
    </row>
    <row r="9694" spans="1:4">
      <c r="A9694" s="68" t="s">
        <v>9636</v>
      </c>
      <c r="B9694" s="68" t="s">
        <v>28660</v>
      </c>
      <c r="C9694" s="68" t="s">
        <v>14</v>
      </c>
      <c r="D9694" t="str">
        <f t="shared" si="151"/>
        <v>m</v>
      </c>
    </row>
    <row r="9695" spans="1:4">
      <c r="A9695" s="68" t="s">
        <v>9637</v>
      </c>
      <c r="B9695" s="68" t="s">
        <v>28661</v>
      </c>
      <c r="C9695" s="68" t="s">
        <v>14</v>
      </c>
      <c r="D9695" t="str">
        <f t="shared" si="151"/>
        <v>m</v>
      </c>
    </row>
    <row r="9696" spans="1:4">
      <c r="A9696" s="68" t="s">
        <v>9638</v>
      </c>
      <c r="B9696" s="68" t="s">
        <v>28661</v>
      </c>
      <c r="C9696" s="68" t="s">
        <v>14</v>
      </c>
      <c r="D9696" t="str">
        <f t="shared" si="151"/>
        <v>m</v>
      </c>
    </row>
    <row r="9697" spans="1:4">
      <c r="A9697" s="68" t="s">
        <v>9639</v>
      </c>
      <c r="B9697" s="68" t="s">
        <v>28662</v>
      </c>
      <c r="C9697" s="68" t="s">
        <v>14</v>
      </c>
      <c r="D9697" t="str">
        <f t="shared" si="151"/>
        <v>m</v>
      </c>
    </row>
    <row r="9698" spans="1:4">
      <c r="A9698" s="68" t="s">
        <v>9640</v>
      </c>
      <c r="B9698" s="68" t="s">
        <v>28662</v>
      </c>
      <c r="C9698" s="68" t="s">
        <v>14</v>
      </c>
      <c r="D9698" t="str">
        <f t="shared" si="151"/>
        <v>m</v>
      </c>
    </row>
    <row r="9699" spans="1:4">
      <c r="A9699" s="68" t="s">
        <v>9641</v>
      </c>
      <c r="B9699" s="68" t="s">
        <v>28663</v>
      </c>
      <c r="C9699" s="68" t="s">
        <v>14</v>
      </c>
      <c r="D9699" t="str">
        <f t="shared" si="151"/>
        <v>m</v>
      </c>
    </row>
    <row r="9700" spans="1:4">
      <c r="A9700" s="68" t="s">
        <v>9642</v>
      </c>
      <c r="B9700" s="68" t="s">
        <v>28663</v>
      </c>
      <c r="C9700" s="68" t="s">
        <v>14</v>
      </c>
      <c r="D9700" t="str">
        <f t="shared" si="151"/>
        <v>m</v>
      </c>
    </row>
    <row r="9701" spans="1:4">
      <c r="A9701" s="68" t="s">
        <v>9643</v>
      </c>
      <c r="B9701" s="68" t="s">
        <v>28664</v>
      </c>
      <c r="C9701" s="68" t="s">
        <v>14</v>
      </c>
      <c r="D9701" t="str">
        <f t="shared" si="151"/>
        <v>m</v>
      </c>
    </row>
    <row r="9702" spans="1:4">
      <c r="A9702" s="68" t="s">
        <v>9644</v>
      </c>
      <c r="B9702" s="68" t="s">
        <v>28664</v>
      </c>
      <c r="C9702" s="68" t="s">
        <v>14</v>
      </c>
      <c r="D9702" t="str">
        <f t="shared" si="151"/>
        <v>m</v>
      </c>
    </row>
    <row r="9703" spans="1:4">
      <c r="A9703" s="68" t="s">
        <v>9645</v>
      </c>
      <c r="B9703" s="68" t="s">
        <v>28665</v>
      </c>
      <c r="C9703" s="68" t="s">
        <v>14</v>
      </c>
      <c r="D9703" t="str">
        <f t="shared" si="151"/>
        <v>m</v>
      </c>
    </row>
    <row r="9704" spans="1:4">
      <c r="A9704" s="68" t="s">
        <v>9646</v>
      </c>
      <c r="B9704" s="68" t="s">
        <v>28665</v>
      </c>
      <c r="C9704" s="68" t="s">
        <v>14</v>
      </c>
      <c r="D9704" t="str">
        <f t="shared" si="151"/>
        <v>m</v>
      </c>
    </row>
    <row r="9705" spans="1:4">
      <c r="A9705" s="68" t="s">
        <v>9647</v>
      </c>
      <c r="B9705" s="68" t="s">
        <v>28666</v>
      </c>
      <c r="C9705" s="68" t="s">
        <v>14</v>
      </c>
      <c r="D9705" t="str">
        <f t="shared" si="151"/>
        <v>m</v>
      </c>
    </row>
    <row r="9706" spans="1:4">
      <c r="A9706" s="68" t="s">
        <v>9648</v>
      </c>
      <c r="B9706" s="68" t="s">
        <v>28666</v>
      </c>
      <c r="C9706" s="68" t="s">
        <v>14</v>
      </c>
      <c r="D9706" t="str">
        <f t="shared" si="151"/>
        <v>m</v>
      </c>
    </row>
    <row r="9707" spans="1:4">
      <c r="A9707" s="68" t="s">
        <v>9649</v>
      </c>
      <c r="B9707" s="68" t="s">
        <v>28667</v>
      </c>
      <c r="C9707" s="68" t="s">
        <v>14</v>
      </c>
      <c r="D9707" t="str">
        <f t="shared" si="151"/>
        <v>m</v>
      </c>
    </row>
    <row r="9708" spans="1:4">
      <c r="A9708" s="68" t="s">
        <v>9650</v>
      </c>
      <c r="B9708" s="68" t="s">
        <v>28667</v>
      </c>
      <c r="C9708" s="68" t="s">
        <v>14</v>
      </c>
      <c r="D9708" t="str">
        <f t="shared" si="151"/>
        <v>m</v>
      </c>
    </row>
    <row r="9709" spans="1:4">
      <c r="A9709" s="68" t="s">
        <v>9651</v>
      </c>
      <c r="B9709" s="68" t="s">
        <v>28668</v>
      </c>
      <c r="C9709" s="68" t="s">
        <v>14</v>
      </c>
      <c r="D9709" t="str">
        <f t="shared" si="151"/>
        <v>m</v>
      </c>
    </row>
    <row r="9710" spans="1:4">
      <c r="A9710" s="68" t="s">
        <v>9652</v>
      </c>
      <c r="B9710" s="68" t="s">
        <v>28668</v>
      </c>
      <c r="C9710" s="68" t="s">
        <v>14</v>
      </c>
      <c r="D9710" t="str">
        <f t="shared" si="151"/>
        <v>m</v>
      </c>
    </row>
    <row r="9711" spans="1:4">
      <c r="A9711" s="68" t="s">
        <v>9653</v>
      </c>
      <c r="B9711" s="68" t="s">
        <v>28669</v>
      </c>
      <c r="C9711" s="68" t="s">
        <v>16</v>
      </c>
      <c r="D9711" t="str">
        <f t="shared" si="151"/>
        <v>m3</v>
      </c>
    </row>
    <row r="9712" spans="1:4">
      <c r="A9712" s="68" t="s">
        <v>9654</v>
      </c>
      <c r="B9712" s="68" t="s">
        <v>28669</v>
      </c>
      <c r="C9712" s="68" t="s">
        <v>16</v>
      </c>
      <c r="D9712" t="str">
        <f t="shared" si="151"/>
        <v>m3</v>
      </c>
    </row>
    <row r="9713" spans="1:4">
      <c r="A9713" s="68" t="s">
        <v>9655</v>
      </c>
      <c r="B9713" s="68" t="s">
        <v>28670</v>
      </c>
      <c r="C9713" s="68" t="s">
        <v>16</v>
      </c>
      <c r="D9713" t="str">
        <f t="shared" si="151"/>
        <v>m3</v>
      </c>
    </row>
    <row r="9714" spans="1:4">
      <c r="A9714" s="68" t="s">
        <v>9656</v>
      </c>
      <c r="B9714" s="68" t="s">
        <v>28670</v>
      </c>
      <c r="C9714" s="68" t="s">
        <v>16</v>
      </c>
      <c r="D9714" t="str">
        <f t="shared" si="151"/>
        <v>m3</v>
      </c>
    </row>
    <row r="9715" spans="1:4">
      <c r="A9715" s="68" t="s">
        <v>9657</v>
      </c>
      <c r="B9715" s="68" t="s">
        <v>28671</v>
      </c>
      <c r="C9715" s="68" t="s">
        <v>16</v>
      </c>
      <c r="D9715" t="str">
        <f t="shared" si="151"/>
        <v>m3</v>
      </c>
    </row>
    <row r="9716" spans="1:4">
      <c r="A9716" s="68" t="s">
        <v>9658</v>
      </c>
      <c r="B9716" s="68" t="s">
        <v>28671</v>
      </c>
      <c r="C9716" s="68" t="s">
        <v>16</v>
      </c>
      <c r="D9716" t="str">
        <f t="shared" si="151"/>
        <v>m3</v>
      </c>
    </row>
    <row r="9717" spans="1:4">
      <c r="A9717" s="68" t="s">
        <v>9659</v>
      </c>
      <c r="B9717" s="68" t="s">
        <v>28672</v>
      </c>
      <c r="C9717" s="68" t="s">
        <v>16</v>
      </c>
      <c r="D9717" t="str">
        <f t="shared" si="151"/>
        <v>m3</v>
      </c>
    </row>
    <row r="9718" spans="1:4">
      <c r="A9718" s="68" t="s">
        <v>9660</v>
      </c>
      <c r="B9718" s="68" t="s">
        <v>28672</v>
      </c>
      <c r="C9718" s="68" t="s">
        <v>16</v>
      </c>
      <c r="D9718" t="str">
        <f t="shared" si="151"/>
        <v>m3</v>
      </c>
    </row>
    <row r="9719" spans="1:4">
      <c r="A9719" s="68" t="s">
        <v>9661</v>
      </c>
      <c r="B9719" s="68" t="s">
        <v>28673</v>
      </c>
      <c r="C9719" s="68" t="s">
        <v>16</v>
      </c>
      <c r="D9719" t="str">
        <f t="shared" si="151"/>
        <v>m3</v>
      </c>
    </row>
    <row r="9720" spans="1:4">
      <c r="A9720" s="68" t="s">
        <v>9662</v>
      </c>
      <c r="B9720" s="68" t="s">
        <v>28673</v>
      </c>
      <c r="C9720" s="68" t="s">
        <v>16</v>
      </c>
      <c r="D9720" t="str">
        <f t="shared" si="151"/>
        <v>m3</v>
      </c>
    </row>
    <row r="9721" spans="1:4">
      <c r="A9721" s="68" t="s">
        <v>9663</v>
      </c>
      <c r="B9721" s="68" t="s">
        <v>28674</v>
      </c>
      <c r="C9721" s="68" t="s">
        <v>16</v>
      </c>
      <c r="D9721" t="str">
        <f t="shared" si="151"/>
        <v>m3</v>
      </c>
    </row>
    <row r="9722" spans="1:4">
      <c r="A9722" s="68" t="s">
        <v>9664</v>
      </c>
      <c r="B9722" s="68" t="s">
        <v>28674</v>
      </c>
      <c r="C9722" s="68" t="s">
        <v>16</v>
      </c>
      <c r="D9722" t="str">
        <f t="shared" si="151"/>
        <v>m3</v>
      </c>
    </row>
    <row r="9723" spans="1:4">
      <c r="A9723" s="68" t="s">
        <v>9665</v>
      </c>
      <c r="B9723" s="68" t="s">
        <v>28675</v>
      </c>
      <c r="C9723" s="68" t="s">
        <v>14</v>
      </c>
      <c r="D9723" t="str">
        <f t="shared" si="151"/>
        <v>m</v>
      </c>
    </row>
    <row r="9724" spans="1:4">
      <c r="A9724" s="68" t="s">
        <v>9666</v>
      </c>
      <c r="B9724" s="68" t="s">
        <v>28675</v>
      </c>
      <c r="C9724" s="68" t="s">
        <v>14</v>
      </c>
      <c r="D9724" t="str">
        <f t="shared" si="151"/>
        <v>m</v>
      </c>
    </row>
    <row r="9725" spans="1:4">
      <c r="A9725" s="68" t="s">
        <v>9667</v>
      </c>
      <c r="B9725" s="68" t="s">
        <v>28676</v>
      </c>
      <c r="C9725" s="68" t="s">
        <v>14</v>
      </c>
      <c r="D9725" t="str">
        <f t="shared" si="151"/>
        <v>m</v>
      </c>
    </row>
    <row r="9726" spans="1:4">
      <c r="A9726" s="68" t="s">
        <v>9668</v>
      </c>
      <c r="B9726" s="68" t="s">
        <v>28676</v>
      </c>
      <c r="C9726" s="68" t="s">
        <v>14</v>
      </c>
      <c r="D9726" t="str">
        <f t="shared" si="151"/>
        <v>m</v>
      </c>
    </row>
    <row r="9727" spans="1:4">
      <c r="A9727" s="68" t="s">
        <v>9669</v>
      </c>
      <c r="B9727" s="68" t="s">
        <v>28677</v>
      </c>
      <c r="C9727" s="68" t="s">
        <v>14</v>
      </c>
      <c r="D9727" t="str">
        <f t="shared" si="151"/>
        <v>m</v>
      </c>
    </row>
    <row r="9728" spans="1:4">
      <c r="A9728" s="68" t="s">
        <v>9670</v>
      </c>
      <c r="B9728" s="68" t="s">
        <v>28677</v>
      </c>
      <c r="C9728" s="68" t="s">
        <v>14</v>
      </c>
      <c r="D9728" t="str">
        <f t="shared" si="151"/>
        <v>m</v>
      </c>
    </row>
    <row r="9729" spans="1:4">
      <c r="A9729" s="68" t="s">
        <v>9671</v>
      </c>
      <c r="B9729" s="68" t="s">
        <v>28678</v>
      </c>
      <c r="C9729" s="68" t="s">
        <v>14</v>
      </c>
      <c r="D9729" t="str">
        <f t="shared" si="151"/>
        <v>m</v>
      </c>
    </row>
    <row r="9730" spans="1:4">
      <c r="A9730" s="68" t="s">
        <v>9672</v>
      </c>
      <c r="B9730" s="68" t="s">
        <v>28678</v>
      </c>
      <c r="C9730" s="68" t="s">
        <v>14</v>
      </c>
      <c r="D9730" t="str">
        <f t="shared" si="151"/>
        <v>m</v>
      </c>
    </row>
    <row r="9731" spans="1:4">
      <c r="A9731" s="68" t="s">
        <v>9673</v>
      </c>
      <c r="B9731" s="68" t="s">
        <v>28679</v>
      </c>
      <c r="C9731" s="68" t="s">
        <v>14</v>
      </c>
      <c r="D9731" t="str">
        <f t="shared" si="151"/>
        <v>m</v>
      </c>
    </row>
    <row r="9732" spans="1:4">
      <c r="A9732" s="68" t="s">
        <v>9674</v>
      </c>
      <c r="B9732" s="68" t="s">
        <v>28679</v>
      </c>
      <c r="C9732" s="68" t="s">
        <v>14</v>
      </c>
      <c r="D9732" t="str">
        <f t="shared" si="151"/>
        <v>m</v>
      </c>
    </row>
    <row r="9733" spans="1:4">
      <c r="A9733" s="68" t="s">
        <v>9675</v>
      </c>
      <c r="B9733" s="68" t="s">
        <v>28680</v>
      </c>
      <c r="C9733" s="68" t="s">
        <v>14</v>
      </c>
      <c r="D9733" t="str">
        <f t="shared" si="151"/>
        <v>m</v>
      </c>
    </row>
    <row r="9734" spans="1:4">
      <c r="A9734" s="68" t="s">
        <v>9676</v>
      </c>
      <c r="B9734" s="68" t="s">
        <v>28680</v>
      </c>
      <c r="C9734" s="68" t="s">
        <v>14</v>
      </c>
      <c r="D9734" t="str">
        <f t="shared" si="151"/>
        <v>m</v>
      </c>
    </row>
    <row r="9735" spans="1:4">
      <c r="A9735" s="68" t="s">
        <v>9677</v>
      </c>
      <c r="B9735" s="68" t="s">
        <v>28681</v>
      </c>
      <c r="C9735" s="68" t="s">
        <v>14</v>
      </c>
      <c r="D9735" t="str">
        <f t="shared" ref="D9735:D9798" si="152">LOWER(C9735)</f>
        <v>m</v>
      </c>
    </row>
    <row r="9736" spans="1:4">
      <c r="A9736" s="68" t="s">
        <v>9678</v>
      </c>
      <c r="B9736" s="68" t="s">
        <v>28681</v>
      </c>
      <c r="C9736" s="68" t="s">
        <v>14</v>
      </c>
      <c r="D9736" t="str">
        <f t="shared" si="152"/>
        <v>m</v>
      </c>
    </row>
    <row r="9737" spans="1:4">
      <c r="A9737" s="68" t="s">
        <v>9679</v>
      </c>
      <c r="B9737" s="68" t="s">
        <v>28682</v>
      </c>
      <c r="C9737" s="68" t="s">
        <v>14</v>
      </c>
      <c r="D9737" t="str">
        <f t="shared" si="152"/>
        <v>m</v>
      </c>
    </row>
    <row r="9738" spans="1:4">
      <c r="A9738" s="68" t="s">
        <v>9680</v>
      </c>
      <c r="B9738" s="68" t="s">
        <v>28682</v>
      </c>
      <c r="C9738" s="68" t="s">
        <v>14</v>
      </c>
      <c r="D9738" t="str">
        <f t="shared" si="152"/>
        <v>m</v>
      </c>
    </row>
    <row r="9739" spans="1:4">
      <c r="A9739" s="68" t="s">
        <v>9681</v>
      </c>
      <c r="B9739" s="68" t="s">
        <v>28683</v>
      </c>
      <c r="C9739" s="68" t="s">
        <v>16</v>
      </c>
      <c r="D9739" t="str">
        <f t="shared" si="152"/>
        <v>m3</v>
      </c>
    </row>
    <row r="9740" spans="1:4">
      <c r="A9740" s="68" t="s">
        <v>9682</v>
      </c>
      <c r="B9740" s="68" t="s">
        <v>28683</v>
      </c>
      <c r="C9740" s="68" t="s">
        <v>16</v>
      </c>
      <c r="D9740" t="str">
        <f t="shared" si="152"/>
        <v>m3</v>
      </c>
    </row>
    <row r="9741" spans="1:4">
      <c r="A9741" s="68" t="s">
        <v>9683</v>
      </c>
      <c r="B9741" s="68" t="s">
        <v>28684</v>
      </c>
      <c r="C9741" s="68" t="s">
        <v>15</v>
      </c>
      <c r="D9741" t="str">
        <f t="shared" si="152"/>
        <v>un</v>
      </c>
    </row>
    <row r="9742" spans="1:4">
      <c r="A9742" s="68" t="s">
        <v>9684</v>
      </c>
      <c r="B9742" s="68" t="s">
        <v>28684</v>
      </c>
      <c r="C9742" s="68" t="s">
        <v>15</v>
      </c>
      <c r="D9742" t="str">
        <f t="shared" si="152"/>
        <v>un</v>
      </c>
    </row>
    <row r="9743" spans="1:4">
      <c r="A9743" s="68" t="s">
        <v>9685</v>
      </c>
      <c r="B9743" s="68" t="s">
        <v>28685</v>
      </c>
      <c r="C9743" s="68" t="s">
        <v>15</v>
      </c>
      <c r="D9743" t="str">
        <f t="shared" si="152"/>
        <v>un</v>
      </c>
    </row>
    <row r="9744" spans="1:4">
      <c r="A9744" s="68" t="s">
        <v>9686</v>
      </c>
      <c r="B9744" s="68" t="s">
        <v>28685</v>
      </c>
      <c r="C9744" s="68" t="s">
        <v>15</v>
      </c>
      <c r="D9744" t="str">
        <f t="shared" si="152"/>
        <v>un</v>
      </c>
    </row>
    <row r="9745" spans="1:4">
      <c r="A9745" s="68" t="s">
        <v>9687</v>
      </c>
      <c r="B9745" s="68" t="s">
        <v>28686</v>
      </c>
      <c r="C9745" s="68" t="s">
        <v>15</v>
      </c>
      <c r="D9745" t="str">
        <f t="shared" si="152"/>
        <v>un</v>
      </c>
    </row>
    <row r="9746" spans="1:4">
      <c r="A9746" s="68" t="s">
        <v>9688</v>
      </c>
      <c r="B9746" s="68" t="s">
        <v>28686</v>
      </c>
      <c r="C9746" s="68" t="s">
        <v>15</v>
      </c>
      <c r="D9746" t="str">
        <f t="shared" si="152"/>
        <v>un</v>
      </c>
    </row>
    <row r="9747" spans="1:4">
      <c r="A9747" s="68" t="s">
        <v>9689</v>
      </c>
      <c r="B9747" s="68" t="s">
        <v>28687</v>
      </c>
      <c r="C9747" s="68" t="s">
        <v>15</v>
      </c>
      <c r="D9747" t="str">
        <f t="shared" si="152"/>
        <v>un</v>
      </c>
    </row>
    <row r="9748" spans="1:4">
      <c r="A9748" s="68" t="s">
        <v>9690</v>
      </c>
      <c r="B9748" s="68" t="s">
        <v>28687</v>
      </c>
      <c r="C9748" s="68" t="s">
        <v>15</v>
      </c>
      <c r="D9748" t="str">
        <f t="shared" si="152"/>
        <v>un</v>
      </c>
    </row>
    <row r="9749" spans="1:4">
      <c r="A9749" s="68" t="s">
        <v>9691</v>
      </c>
      <c r="B9749" s="68" t="s">
        <v>28688</v>
      </c>
      <c r="C9749" s="68" t="s">
        <v>15</v>
      </c>
      <c r="D9749" t="str">
        <f t="shared" si="152"/>
        <v>un</v>
      </c>
    </row>
    <row r="9750" spans="1:4">
      <c r="A9750" s="68" t="s">
        <v>9692</v>
      </c>
      <c r="B9750" s="68" t="s">
        <v>28688</v>
      </c>
      <c r="C9750" s="68" t="s">
        <v>15</v>
      </c>
      <c r="D9750" t="str">
        <f t="shared" si="152"/>
        <v>un</v>
      </c>
    </row>
    <row r="9751" spans="1:4">
      <c r="A9751" s="68" t="s">
        <v>9693</v>
      </c>
      <c r="B9751" s="68" t="s">
        <v>28689</v>
      </c>
      <c r="C9751" s="68" t="s">
        <v>15</v>
      </c>
      <c r="D9751" t="str">
        <f t="shared" si="152"/>
        <v>un</v>
      </c>
    </row>
    <row r="9752" spans="1:4">
      <c r="A9752" s="68" t="s">
        <v>9694</v>
      </c>
      <c r="B9752" s="68" t="s">
        <v>28689</v>
      </c>
      <c r="C9752" s="68" t="s">
        <v>15</v>
      </c>
      <c r="D9752" t="str">
        <f t="shared" si="152"/>
        <v>un</v>
      </c>
    </row>
    <row r="9753" spans="1:4">
      <c r="A9753" s="68" t="s">
        <v>9695</v>
      </c>
      <c r="B9753" s="68" t="s">
        <v>28690</v>
      </c>
      <c r="C9753" s="68" t="s">
        <v>15</v>
      </c>
      <c r="D9753" t="str">
        <f t="shared" si="152"/>
        <v>un</v>
      </c>
    </row>
    <row r="9754" spans="1:4">
      <c r="A9754" s="68" t="s">
        <v>9696</v>
      </c>
      <c r="B9754" s="68" t="s">
        <v>28690</v>
      </c>
      <c r="C9754" s="68" t="s">
        <v>15</v>
      </c>
      <c r="D9754" t="str">
        <f t="shared" si="152"/>
        <v>un</v>
      </c>
    </row>
    <row r="9755" spans="1:4">
      <c r="A9755" s="68" t="s">
        <v>9697</v>
      </c>
      <c r="B9755" s="68" t="s">
        <v>28691</v>
      </c>
      <c r="C9755" s="68" t="s">
        <v>15</v>
      </c>
      <c r="D9755" t="str">
        <f t="shared" si="152"/>
        <v>un</v>
      </c>
    </row>
    <row r="9756" spans="1:4">
      <c r="A9756" s="68" t="s">
        <v>9698</v>
      </c>
      <c r="B9756" s="68" t="s">
        <v>28691</v>
      </c>
      <c r="C9756" s="68" t="s">
        <v>15</v>
      </c>
      <c r="D9756" t="str">
        <f t="shared" si="152"/>
        <v>un</v>
      </c>
    </row>
    <row r="9757" spans="1:4">
      <c r="A9757" s="68" t="s">
        <v>9699</v>
      </c>
      <c r="B9757" s="68" t="s">
        <v>28692</v>
      </c>
      <c r="C9757" s="68" t="s">
        <v>15</v>
      </c>
      <c r="D9757" t="str">
        <f t="shared" si="152"/>
        <v>un</v>
      </c>
    </row>
    <row r="9758" spans="1:4">
      <c r="A9758" s="68" t="s">
        <v>9700</v>
      </c>
      <c r="B9758" s="68" t="s">
        <v>28692</v>
      </c>
      <c r="C9758" s="68" t="s">
        <v>15</v>
      </c>
      <c r="D9758" t="str">
        <f t="shared" si="152"/>
        <v>un</v>
      </c>
    </row>
    <row r="9759" spans="1:4">
      <c r="A9759" s="68" t="s">
        <v>9701</v>
      </c>
      <c r="B9759" s="68" t="s">
        <v>28693</v>
      </c>
      <c r="C9759" s="68" t="s">
        <v>15</v>
      </c>
      <c r="D9759" t="str">
        <f t="shared" si="152"/>
        <v>un</v>
      </c>
    </row>
    <row r="9760" spans="1:4">
      <c r="A9760" s="68" t="s">
        <v>9702</v>
      </c>
      <c r="B9760" s="68" t="s">
        <v>28693</v>
      </c>
      <c r="C9760" s="68" t="s">
        <v>15</v>
      </c>
      <c r="D9760" t="str">
        <f t="shared" si="152"/>
        <v>un</v>
      </c>
    </row>
    <row r="9761" spans="1:4">
      <c r="A9761" s="68" t="s">
        <v>9703</v>
      </c>
      <c r="B9761" s="68" t="s">
        <v>28694</v>
      </c>
      <c r="C9761" s="68" t="s">
        <v>15</v>
      </c>
      <c r="D9761" t="str">
        <f t="shared" si="152"/>
        <v>un</v>
      </c>
    </row>
    <row r="9762" spans="1:4">
      <c r="A9762" s="68" t="s">
        <v>9704</v>
      </c>
      <c r="B9762" s="68" t="s">
        <v>28694</v>
      </c>
      <c r="C9762" s="68" t="s">
        <v>15</v>
      </c>
      <c r="D9762" t="str">
        <f t="shared" si="152"/>
        <v>un</v>
      </c>
    </row>
    <row r="9763" spans="1:4">
      <c r="A9763" s="68" t="s">
        <v>9705</v>
      </c>
      <c r="B9763" s="68" t="s">
        <v>28695</v>
      </c>
      <c r="C9763" s="68" t="s">
        <v>15</v>
      </c>
      <c r="D9763" t="str">
        <f t="shared" si="152"/>
        <v>un</v>
      </c>
    </row>
    <row r="9764" spans="1:4">
      <c r="A9764" s="68" t="s">
        <v>9706</v>
      </c>
      <c r="B9764" s="68" t="s">
        <v>28695</v>
      </c>
      <c r="C9764" s="68" t="s">
        <v>15</v>
      </c>
      <c r="D9764" t="str">
        <f t="shared" si="152"/>
        <v>un</v>
      </c>
    </row>
    <row r="9765" spans="1:4">
      <c r="A9765" s="68" t="s">
        <v>9707</v>
      </c>
      <c r="B9765" s="68" t="s">
        <v>28696</v>
      </c>
      <c r="C9765" s="68" t="s">
        <v>15</v>
      </c>
      <c r="D9765" t="str">
        <f t="shared" si="152"/>
        <v>un</v>
      </c>
    </row>
    <row r="9766" spans="1:4">
      <c r="A9766" s="68" t="s">
        <v>9708</v>
      </c>
      <c r="B9766" s="68" t="s">
        <v>28696</v>
      </c>
      <c r="C9766" s="68" t="s">
        <v>15</v>
      </c>
      <c r="D9766" t="str">
        <f t="shared" si="152"/>
        <v>un</v>
      </c>
    </row>
    <row r="9767" spans="1:4">
      <c r="A9767" s="68" t="s">
        <v>9709</v>
      </c>
      <c r="B9767" s="68" t="s">
        <v>28697</v>
      </c>
      <c r="C9767" s="68" t="s">
        <v>15</v>
      </c>
      <c r="D9767" t="str">
        <f t="shared" si="152"/>
        <v>un</v>
      </c>
    </row>
    <row r="9768" spans="1:4">
      <c r="A9768" s="68" t="s">
        <v>9710</v>
      </c>
      <c r="B9768" s="68" t="s">
        <v>28697</v>
      </c>
      <c r="C9768" s="68" t="s">
        <v>15</v>
      </c>
      <c r="D9768" t="str">
        <f t="shared" si="152"/>
        <v>un</v>
      </c>
    </row>
    <row r="9769" spans="1:4">
      <c r="A9769" s="68" t="s">
        <v>9711</v>
      </c>
      <c r="B9769" s="68" t="s">
        <v>28698</v>
      </c>
      <c r="C9769" s="68" t="s">
        <v>15</v>
      </c>
      <c r="D9769" t="str">
        <f t="shared" si="152"/>
        <v>un</v>
      </c>
    </row>
    <row r="9770" spans="1:4">
      <c r="A9770" s="68" t="s">
        <v>9712</v>
      </c>
      <c r="B9770" s="68" t="s">
        <v>28698</v>
      </c>
      <c r="C9770" s="68" t="s">
        <v>15</v>
      </c>
      <c r="D9770" t="str">
        <f t="shared" si="152"/>
        <v>un</v>
      </c>
    </row>
    <row r="9771" spans="1:4">
      <c r="A9771" s="68" t="s">
        <v>9713</v>
      </c>
      <c r="B9771" s="68" t="s">
        <v>28699</v>
      </c>
      <c r="C9771" s="68" t="s">
        <v>15</v>
      </c>
      <c r="D9771" t="str">
        <f t="shared" si="152"/>
        <v>un</v>
      </c>
    </row>
    <row r="9772" spans="1:4">
      <c r="A9772" s="68" t="s">
        <v>9714</v>
      </c>
      <c r="B9772" s="68" t="s">
        <v>28699</v>
      </c>
      <c r="C9772" s="68" t="s">
        <v>15</v>
      </c>
      <c r="D9772" t="str">
        <f t="shared" si="152"/>
        <v>un</v>
      </c>
    </row>
    <row r="9773" spans="1:4">
      <c r="A9773" s="68" t="s">
        <v>9715</v>
      </c>
      <c r="B9773" s="68" t="s">
        <v>28700</v>
      </c>
      <c r="C9773" s="68" t="s">
        <v>15</v>
      </c>
      <c r="D9773" t="str">
        <f t="shared" si="152"/>
        <v>un</v>
      </c>
    </row>
    <row r="9774" spans="1:4">
      <c r="A9774" s="68" t="s">
        <v>9716</v>
      </c>
      <c r="B9774" s="68" t="s">
        <v>28700</v>
      </c>
      <c r="C9774" s="68" t="s">
        <v>15</v>
      </c>
      <c r="D9774" t="str">
        <f t="shared" si="152"/>
        <v>un</v>
      </c>
    </row>
    <row r="9775" spans="1:4">
      <c r="A9775" s="68" t="s">
        <v>9717</v>
      </c>
      <c r="B9775" s="68" t="s">
        <v>28701</v>
      </c>
      <c r="C9775" s="68" t="s">
        <v>15</v>
      </c>
      <c r="D9775" t="str">
        <f t="shared" si="152"/>
        <v>un</v>
      </c>
    </row>
    <row r="9776" spans="1:4">
      <c r="A9776" s="68" t="s">
        <v>9718</v>
      </c>
      <c r="B9776" s="68" t="s">
        <v>28701</v>
      </c>
      <c r="C9776" s="68" t="s">
        <v>15</v>
      </c>
      <c r="D9776" t="str">
        <f t="shared" si="152"/>
        <v>un</v>
      </c>
    </row>
    <row r="9777" spans="1:4">
      <c r="A9777" s="68" t="s">
        <v>9719</v>
      </c>
      <c r="B9777" s="68" t="s">
        <v>28702</v>
      </c>
      <c r="C9777" s="68" t="s">
        <v>15</v>
      </c>
      <c r="D9777" t="str">
        <f t="shared" si="152"/>
        <v>un</v>
      </c>
    </row>
    <row r="9778" spans="1:4">
      <c r="A9778" s="68" t="s">
        <v>9720</v>
      </c>
      <c r="B9778" s="68" t="s">
        <v>28702</v>
      </c>
      <c r="C9778" s="68" t="s">
        <v>15</v>
      </c>
      <c r="D9778" t="str">
        <f t="shared" si="152"/>
        <v>un</v>
      </c>
    </row>
    <row r="9779" spans="1:4">
      <c r="A9779" s="68" t="s">
        <v>9721</v>
      </c>
      <c r="B9779" s="68" t="s">
        <v>28703</v>
      </c>
      <c r="C9779" s="68" t="s">
        <v>15</v>
      </c>
      <c r="D9779" t="str">
        <f t="shared" si="152"/>
        <v>un</v>
      </c>
    </row>
    <row r="9780" spans="1:4">
      <c r="A9780" s="68" t="s">
        <v>9722</v>
      </c>
      <c r="B9780" s="68" t="s">
        <v>28703</v>
      </c>
      <c r="C9780" s="68" t="s">
        <v>15</v>
      </c>
      <c r="D9780" t="str">
        <f t="shared" si="152"/>
        <v>un</v>
      </c>
    </row>
    <row r="9781" spans="1:4">
      <c r="A9781" s="68" t="s">
        <v>9723</v>
      </c>
      <c r="B9781" s="68" t="s">
        <v>28704</v>
      </c>
      <c r="C9781" s="68" t="s">
        <v>15</v>
      </c>
      <c r="D9781" t="str">
        <f t="shared" si="152"/>
        <v>un</v>
      </c>
    </row>
    <row r="9782" spans="1:4">
      <c r="A9782" s="68" t="s">
        <v>9724</v>
      </c>
      <c r="B9782" s="68" t="s">
        <v>28704</v>
      </c>
      <c r="C9782" s="68" t="s">
        <v>15</v>
      </c>
      <c r="D9782" t="str">
        <f t="shared" si="152"/>
        <v>un</v>
      </c>
    </row>
    <row r="9783" spans="1:4">
      <c r="A9783" s="68" t="s">
        <v>9725</v>
      </c>
      <c r="B9783" s="68" t="s">
        <v>28705</v>
      </c>
      <c r="C9783" s="68" t="s">
        <v>15</v>
      </c>
      <c r="D9783" t="str">
        <f t="shared" si="152"/>
        <v>un</v>
      </c>
    </row>
    <row r="9784" spans="1:4">
      <c r="A9784" s="68" t="s">
        <v>9726</v>
      </c>
      <c r="B9784" s="68" t="s">
        <v>28705</v>
      </c>
      <c r="C9784" s="68" t="s">
        <v>15</v>
      </c>
      <c r="D9784" t="str">
        <f t="shared" si="152"/>
        <v>un</v>
      </c>
    </row>
    <row r="9785" spans="1:4">
      <c r="A9785" s="68" t="s">
        <v>9727</v>
      </c>
      <c r="B9785" s="68" t="s">
        <v>28706</v>
      </c>
      <c r="C9785" s="68" t="s">
        <v>15</v>
      </c>
      <c r="D9785" t="str">
        <f t="shared" si="152"/>
        <v>un</v>
      </c>
    </row>
    <row r="9786" spans="1:4">
      <c r="A9786" s="68" t="s">
        <v>9728</v>
      </c>
      <c r="B9786" s="68" t="s">
        <v>28706</v>
      </c>
      <c r="C9786" s="68" t="s">
        <v>15</v>
      </c>
      <c r="D9786" t="str">
        <f t="shared" si="152"/>
        <v>un</v>
      </c>
    </row>
    <row r="9787" spans="1:4">
      <c r="A9787" s="68" t="s">
        <v>9729</v>
      </c>
      <c r="B9787" s="68" t="s">
        <v>28707</v>
      </c>
      <c r="C9787" s="68" t="s">
        <v>15</v>
      </c>
      <c r="D9787" t="str">
        <f t="shared" si="152"/>
        <v>un</v>
      </c>
    </row>
    <row r="9788" spans="1:4">
      <c r="A9788" s="68" t="s">
        <v>9730</v>
      </c>
      <c r="B9788" s="68" t="s">
        <v>28707</v>
      </c>
      <c r="C9788" s="68" t="s">
        <v>15</v>
      </c>
      <c r="D9788" t="str">
        <f t="shared" si="152"/>
        <v>un</v>
      </c>
    </row>
    <row r="9789" spans="1:4">
      <c r="A9789" s="68" t="s">
        <v>9731</v>
      </c>
      <c r="B9789" s="68" t="s">
        <v>28708</v>
      </c>
      <c r="C9789" s="68" t="s">
        <v>15</v>
      </c>
      <c r="D9789" t="str">
        <f t="shared" si="152"/>
        <v>un</v>
      </c>
    </row>
    <row r="9790" spans="1:4">
      <c r="A9790" s="68" t="s">
        <v>9732</v>
      </c>
      <c r="B9790" s="68" t="s">
        <v>28708</v>
      </c>
      <c r="C9790" s="68" t="s">
        <v>15</v>
      </c>
      <c r="D9790" t="str">
        <f t="shared" si="152"/>
        <v>un</v>
      </c>
    </row>
    <row r="9791" spans="1:4">
      <c r="A9791" s="68" t="s">
        <v>9733</v>
      </c>
      <c r="B9791" s="68" t="s">
        <v>28709</v>
      </c>
      <c r="C9791" s="68" t="s">
        <v>15</v>
      </c>
      <c r="D9791" t="str">
        <f t="shared" si="152"/>
        <v>un</v>
      </c>
    </row>
    <row r="9792" spans="1:4">
      <c r="A9792" s="68" t="s">
        <v>9734</v>
      </c>
      <c r="B9792" s="68" t="s">
        <v>28709</v>
      </c>
      <c r="C9792" s="68" t="s">
        <v>15</v>
      </c>
      <c r="D9792" t="str">
        <f t="shared" si="152"/>
        <v>un</v>
      </c>
    </row>
    <row r="9793" spans="1:4">
      <c r="A9793" s="68" t="s">
        <v>9735</v>
      </c>
      <c r="B9793" s="68" t="s">
        <v>28710</v>
      </c>
      <c r="C9793" s="68" t="s">
        <v>15</v>
      </c>
      <c r="D9793" t="str">
        <f t="shared" si="152"/>
        <v>un</v>
      </c>
    </row>
    <row r="9794" spans="1:4">
      <c r="A9794" s="68" t="s">
        <v>9736</v>
      </c>
      <c r="B9794" s="68" t="s">
        <v>28710</v>
      </c>
      <c r="C9794" s="68" t="s">
        <v>15</v>
      </c>
      <c r="D9794" t="str">
        <f t="shared" si="152"/>
        <v>un</v>
      </c>
    </row>
    <row r="9795" spans="1:4">
      <c r="A9795" s="68" t="s">
        <v>9737</v>
      </c>
      <c r="B9795" s="68" t="s">
        <v>28711</v>
      </c>
      <c r="C9795" s="68" t="s">
        <v>15</v>
      </c>
      <c r="D9795" t="str">
        <f t="shared" si="152"/>
        <v>un</v>
      </c>
    </row>
    <row r="9796" spans="1:4">
      <c r="A9796" s="68" t="s">
        <v>9738</v>
      </c>
      <c r="B9796" s="68" t="s">
        <v>28711</v>
      </c>
      <c r="C9796" s="68" t="s">
        <v>15</v>
      </c>
      <c r="D9796" t="str">
        <f t="shared" si="152"/>
        <v>un</v>
      </c>
    </row>
    <row r="9797" spans="1:4">
      <c r="A9797" s="68" t="s">
        <v>9739</v>
      </c>
      <c r="B9797" s="68" t="s">
        <v>28712</v>
      </c>
      <c r="C9797" s="68" t="s">
        <v>15</v>
      </c>
      <c r="D9797" t="str">
        <f t="shared" si="152"/>
        <v>un</v>
      </c>
    </row>
    <row r="9798" spans="1:4">
      <c r="A9798" s="68" t="s">
        <v>9740</v>
      </c>
      <c r="B9798" s="68" t="s">
        <v>28712</v>
      </c>
      <c r="C9798" s="68" t="s">
        <v>15</v>
      </c>
      <c r="D9798" t="str">
        <f t="shared" si="152"/>
        <v>un</v>
      </c>
    </row>
    <row r="9799" spans="1:4">
      <c r="A9799" s="68" t="s">
        <v>9741</v>
      </c>
      <c r="B9799" s="68" t="s">
        <v>28713</v>
      </c>
      <c r="C9799" s="68" t="s">
        <v>15</v>
      </c>
      <c r="D9799" t="str">
        <f t="shared" ref="D9799:D9862" si="153">LOWER(C9799)</f>
        <v>un</v>
      </c>
    </row>
    <row r="9800" spans="1:4">
      <c r="A9800" s="68" t="s">
        <v>9742</v>
      </c>
      <c r="B9800" s="68" t="s">
        <v>28713</v>
      </c>
      <c r="C9800" s="68" t="s">
        <v>15</v>
      </c>
      <c r="D9800" t="str">
        <f t="shared" si="153"/>
        <v>un</v>
      </c>
    </row>
    <row r="9801" spans="1:4">
      <c r="A9801" s="68" t="s">
        <v>9743</v>
      </c>
      <c r="B9801" s="68" t="s">
        <v>28714</v>
      </c>
      <c r="C9801" s="68" t="s">
        <v>15</v>
      </c>
      <c r="D9801" t="str">
        <f t="shared" si="153"/>
        <v>un</v>
      </c>
    </row>
    <row r="9802" spans="1:4">
      <c r="A9802" s="68" t="s">
        <v>9744</v>
      </c>
      <c r="B9802" s="68" t="s">
        <v>28714</v>
      </c>
      <c r="C9802" s="68" t="s">
        <v>15</v>
      </c>
      <c r="D9802" t="str">
        <f t="shared" si="153"/>
        <v>un</v>
      </c>
    </row>
    <row r="9803" spans="1:4">
      <c r="A9803" s="68" t="s">
        <v>9745</v>
      </c>
      <c r="B9803" s="68" t="s">
        <v>28715</v>
      </c>
      <c r="C9803" s="68" t="s">
        <v>15</v>
      </c>
      <c r="D9803" t="str">
        <f t="shared" si="153"/>
        <v>un</v>
      </c>
    </row>
    <row r="9804" spans="1:4">
      <c r="A9804" s="68" t="s">
        <v>9746</v>
      </c>
      <c r="B9804" s="68" t="s">
        <v>28715</v>
      </c>
      <c r="C9804" s="68" t="s">
        <v>15</v>
      </c>
      <c r="D9804" t="str">
        <f t="shared" si="153"/>
        <v>un</v>
      </c>
    </row>
    <row r="9805" spans="1:4">
      <c r="A9805" s="68" t="s">
        <v>9747</v>
      </c>
      <c r="B9805" s="68" t="s">
        <v>28716</v>
      </c>
      <c r="C9805" s="68" t="s">
        <v>15</v>
      </c>
      <c r="D9805" t="str">
        <f t="shared" si="153"/>
        <v>un</v>
      </c>
    </row>
    <row r="9806" spans="1:4">
      <c r="A9806" s="68" t="s">
        <v>9748</v>
      </c>
      <c r="B9806" s="68" t="s">
        <v>28716</v>
      </c>
      <c r="C9806" s="68" t="s">
        <v>15</v>
      </c>
      <c r="D9806" t="str">
        <f t="shared" si="153"/>
        <v>un</v>
      </c>
    </row>
    <row r="9807" spans="1:4">
      <c r="A9807" s="68" t="s">
        <v>9749</v>
      </c>
      <c r="B9807" s="68" t="s">
        <v>28717</v>
      </c>
      <c r="C9807" s="68" t="s">
        <v>2731</v>
      </c>
      <c r="D9807" t="str">
        <f t="shared" si="153"/>
        <v>kg</v>
      </c>
    </row>
    <row r="9808" spans="1:4">
      <c r="A9808" s="68" t="s">
        <v>9750</v>
      </c>
      <c r="B9808" s="68" t="s">
        <v>28717</v>
      </c>
      <c r="C9808" s="68" t="s">
        <v>2731</v>
      </c>
      <c r="D9808" t="str">
        <f t="shared" si="153"/>
        <v>kg</v>
      </c>
    </row>
    <row r="9809" spans="1:4">
      <c r="A9809" s="68" t="s">
        <v>9751</v>
      </c>
      <c r="B9809" s="68" t="s">
        <v>28718</v>
      </c>
      <c r="C9809" s="68" t="s">
        <v>15</v>
      </c>
      <c r="D9809" t="str">
        <f t="shared" si="153"/>
        <v>un</v>
      </c>
    </row>
    <row r="9810" spans="1:4">
      <c r="A9810" s="68" t="s">
        <v>9752</v>
      </c>
      <c r="B9810" s="68" t="s">
        <v>28718</v>
      </c>
      <c r="C9810" s="68" t="s">
        <v>15</v>
      </c>
      <c r="D9810" t="str">
        <f t="shared" si="153"/>
        <v>un</v>
      </c>
    </row>
    <row r="9811" spans="1:4">
      <c r="A9811" s="68" t="s">
        <v>9753</v>
      </c>
      <c r="B9811" s="68" t="s">
        <v>28719</v>
      </c>
      <c r="C9811" s="68" t="s">
        <v>15</v>
      </c>
      <c r="D9811" t="str">
        <f t="shared" si="153"/>
        <v>un</v>
      </c>
    </row>
    <row r="9812" spans="1:4">
      <c r="A9812" s="68" t="s">
        <v>9754</v>
      </c>
      <c r="B9812" s="68" t="s">
        <v>28719</v>
      </c>
      <c r="C9812" s="68" t="s">
        <v>15</v>
      </c>
      <c r="D9812" t="str">
        <f t="shared" si="153"/>
        <v>un</v>
      </c>
    </row>
    <row r="9813" spans="1:4">
      <c r="A9813" s="68" t="s">
        <v>9755</v>
      </c>
      <c r="B9813" s="68" t="s">
        <v>28720</v>
      </c>
      <c r="C9813" s="68" t="s">
        <v>15</v>
      </c>
      <c r="D9813" t="str">
        <f t="shared" si="153"/>
        <v>un</v>
      </c>
    </row>
    <row r="9814" spans="1:4">
      <c r="A9814" s="68" t="s">
        <v>9756</v>
      </c>
      <c r="B9814" s="68" t="s">
        <v>28720</v>
      </c>
      <c r="C9814" s="68" t="s">
        <v>15</v>
      </c>
      <c r="D9814" t="str">
        <f t="shared" si="153"/>
        <v>un</v>
      </c>
    </row>
    <row r="9815" spans="1:4">
      <c r="A9815" s="68" t="s">
        <v>9757</v>
      </c>
      <c r="B9815" s="68" t="s">
        <v>28721</v>
      </c>
      <c r="C9815" s="68" t="s">
        <v>15</v>
      </c>
      <c r="D9815" t="str">
        <f t="shared" si="153"/>
        <v>un</v>
      </c>
    </row>
    <row r="9816" spans="1:4">
      <c r="A9816" s="68" t="s">
        <v>9758</v>
      </c>
      <c r="B9816" s="68" t="s">
        <v>28721</v>
      </c>
      <c r="C9816" s="68" t="s">
        <v>15</v>
      </c>
      <c r="D9816" t="str">
        <f t="shared" si="153"/>
        <v>un</v>
      </c>
    </row>
    <row r="9817" spans="1:4">
      <c r="A9817" s="68" t="s">
        <v>9759</v>
      </c>
      <c r="B9817" s="68" t="s">
        <v>9760</v>
      </c>
      <c r="C9817" s="68" t="s">
        <v>15</v>
      </c>
      <c r="D9817" t="str">
        <f t="shared" si="153"/>
        <v>un</v>
      </c>
    </row>
    <row r="9818" spans="1:4">
      <c r="A9818" s="68" t="s">
        <v>9761</v>
      </c>
      <c r="B9818" s="68" t="s">
        <v>9760</v>
      </c>
      <c r="C9818" s="68" t="s">
        <v>15</v>
      </c>
      <c r="D9818" t="str">
        <f t="shared" si="153"/>
        <v>un</v>
      </c>
    </row>
    <row r="9819" spans="1:4">
      <c r="A9819" s="68" t="s">
        <v>9762</v>
      </c>
      <c r="B9819" s="68" t="s">
        <v>28722</v>
      </c>
      <c r="C9819" s="68" t="s">
        <v>15</v>
      </c>
      <c r="D9819" t="str">
        <f t="shared" si="153"/>
        <v>un</v>
      </c>
    </row>
    <row r="9820" spans="1:4">
      <c r="A9820" s="68" t="s">
        <v>9763</v>
      </c>
      <c r="B9820" s="68" t="s">
        <v>28722</v>
      </c>
      <c r="C9820" s="68" t="s">
        <v>15</v>
      </c>
      <c r="D9820" t="str">
        <f t="shared" si="153"/>
        <v>un</v>
      </c>
    </row>
    <row r="9821" spans="1:4">
      <c r="A9821" s="68" t="s">
        <v>9764</v>
      </c>
      <c r="B9821" s="68" t="s">
        <v>28723</v>
      </c>
      <c r="C9821" s="68" t="s">
        <v>15</v>
      </c>
      <c r="D9821" t="str">
        <f t="shared" si="153"/>
        <v>un</v>
      </c>
    </row>
    <row r="9822" spans="1:4">
      <c r="A9822" s="68" t="s">
        <v>9765</v>
      </c>
      <c r="B9822" s="68" t="s">
        <v>28723</v>
      </c>
      <c r="C9822" s="68" t="s">
        <v>15</v>
      </c>
      <c r="D9822" t="str">
        <f t="shared" si="153"/>
        <v>un</v>
      </c>
    </row>
    <row r="9823" spans="1:4">
      <c r="A9823" s="68" t="s">
        <v>9766</v>
      </c>
      <c r="B9823" s="68" t="s">
        <v>28724</v>
      </c>
      <c r="C9823" s="68" t="s">
        <v>15</v>
      </c>
      <c r="D9823" t="str">
        <f t="shared" si="153"/>
        <v>un</v>
      </c>
    </row>
    <row r="9824" spans="1:4">
      <c r="A9824" s="68" t="s">
        <v>9767</v>
      </c>
      <c r="B9824" s="68" t="s">
        <v>28724</v>
      </c>
      <c r="C9824" s="68" t="s">
        <v>15</v>
      </c>
      <c r="D9824" t="str">
        <f t="shared" si="153"/>
        <v>un</v>
      </c>
    </row>
    <row r="9825" spans="1:4">
      <c r="A9825" s="68" t="s">
        <v>9768</v>
      </c>
      <c r="B9825" s="68" t="s">
        <v>28725</v>
      </c>
      <c r="C9825" s="68" t="s">
        <v>15</v>
      </c>
      <c r="D9825" t="str">
        <f t="shared" si="153"/>
        <v>un</v>
      </c>
    </row>
    <row r="9826" spans="1:4">
      <c r="A9826" s="68" t="s">
        <v>9769</v>
      </c>
      <c r="B9826" s="68" t="s">
        <v>28725</v>
      </c>
      <c r="C9826" s="68" t="s">
        <v>15</v>
      </c>
      <c r="D9826" t="str">
        <f t="shared" si="153"/>
        <v>un</v>
      </c>
    </row>
    <row r="9827" spans="1:4">
      <c r="A9827" s="68" t="s">
        <v>9770</v>
      </c>
      <c r="B9827" s="68" t="s">
        <v>28726</v>
      </c>
      <c r="C9827" s="68" t="s">
        <v>15</v>
      </c>
      <c r="D9827" t="str">
        <f t="shared" si="153"/>
        <v>un</v>
      </c>
    </row>
    <row r="9828" spans="1:4">
      <c r="A9828" s="68" t="s">
        <v>9771</v>
      </c>
      <c r="B9828" s="68" t="s">
        <v>28726</v>
      </c>
      <c r="C9828" s="68" t="s">
        <v>15</v>
      </c>
      <c r="D9828" t="str">
        <f t="shared" si="153"/>
        <v>un</v>
      </c>
    </row>
    <row r="9829" spans="1:4">
      <c r="A9829" s="68" t="s">
        <v>9772</v>
      </c>
      <c r="B9829" s="68" t="s">
        <v>28727</v>
      </c>
      <c r="C9829" s="68" t="s">
        <v>15</v>
      </c>
      <c r="D9829" t="str">
        <f t="shared" si="153"/>
        <v>un</v>
      </c>
    </row>
    <row r="9830" spans="1:4">
      <c r="A9830" s="68" t="s">
        <v>9773</v>
      </c>
      <c r="B9830" s="68" t="s">
        <v>28727</v>
      </c>
      <c r="C9830" s="68" t="s">
        <v>15</v>
      </c>
      <c r="D9830" t="str">
        <f t="shared" si="153"/>
        <v>un</v>
      </c>
    </row>
    <row r="9831" spans="1:4">
      <c r="A9831" s="68" t="s">
        <v>9774</v>
      </c>
      <c r="B9831" s="68" t="s">
        <v>9775</v>
      </c>
      <c r="C9831" s="68" t="s">
        <v>15</v>
      </c>
      <c r="D9831" t="str">
        <f t="shared" si="153"/>
        <v>un</v>
      </c>
    </row>
    <row r="9832" spans="1:4">
      <c r="A9832" s="68" t="s">
        <v>9776</v>
      </c>
      <c r="B9832" s="68" t="s">
        <v>9775</v>
      </c>
      <c r="C9832" s="68" t="s">
        <v>15</v>
      </c>
      <c r="D9832" t="str">
        <f t="shared" si="153"/>
        <v>un</v>
      </c>
    </row>
    <row r="9833" spans="1:4">
      <c r="A9833" s="68" t="s">
        <v>9777</v>
      </c>
      <c r="B9833" s="68" t="s">
        <v>28728</v>
      </c>
      <c r="C9833" s="68" t="s">
        <v>15</v>
      </c>
      <c r="D9833" t="str">
        <f t="shared" si="153"/>
        <v>un</v>
      </c>
    </row>
    <row r="9834" spans="1:4">
      <c r="A9834" s="68" t="s">
        <v>9778</v>
      </c>
      <c r="B9834" s="68" t="s">
        <v>28728</v>
      </c>
      <c r="C9834" s="68" t="s">
        <v>15</v>
      </c>
      <c r="D9834" t="str">
        <f t="shared" si="153"/>
        <v>un</v>
      </c>
    </row>
    <row r="9835" spans="1:4">
      <c r="A9835" s="68" t="s">
        <v>9779</v>
      </c>
      <c r="B9835" s="68" t="s">
        <v>9780</v>
      </c>
      <c r="C9835" s="68" t="s">
        <v>15</v>
      </c>
      <c r="D9835" t="str">
        <f t="shared" si="153"/>
        <v>un</v>
      </c>
    </row>
    <row r="9836" spans="1:4">
      <c r="A9836" s="68" t="s">
        <v>9781</v>
      </c>
      <c r="B9836" s="68" t="s">
        <v>9780</v>
      </c>
      <c r="C9836" s="68" t="s">
        <v>15</v>
      </c>
      <c r="D9836" t="str">
        <f t="shared" si="153"/>
        <v>un</v>
      </c>
    </row>
    <row r="9837" spans="1:4">
      <c r="A9837" s="68" t="s">
        <v>9782</v>
      </c>
      <c r="B9837" s="68" t="s">
        <v>28729</v>
      </c>
      <c r="C9837" s="68" t="s">
        <v>15</v>
      </c>
      <c r="D9837" t="str">
        <f t="shared" si="153"/>
        <v>un</v>
      </c>
    </row>
    <row r="9838" spans="1:4">
      <c r="A9838" s="68" t="s">
        <v>9783</v>
      </c>
      <c r="B9838" s="68" t="s">
        <v>28729</v>
      </c>
      <c r="C9838" s="68" t="s">
        <v>15</v>
      </c>
      <c r="D9838" t="str">
        <f t="shared" si="153"/>
        <v>un</v>
      </c>
    </row>
    <row r="9839" spans="1:4">
      <c r="A9839" s="68" t="s">
        <v>9784</v>
      </c>
      <c r="B9839" s="68" t="s">
        <v>9785</v>
      </c>
      <c r="C9839" s="68" t="s">
        <v>15</v>
      </c>
      <c r="D9839" t="str">
        <f t="shared" si="153"/>
        <v>un</v>
      </c>
    </row>
    <row r="9840" spans="1:4">
      <c r="A9840" s="68" t="s">
        <v>9786</v>
      </c>
      <c r="B9840" s="68" t="s">
        <v>9785</v>
      </c>
      <c r="C9840" s="68" t="s">
        <v>15</v>
      </c>
      <c r="D9840" t="str">
        <f t="shared" si="153"/>
        <v>un</v>
      </c>
    </row>
    <row r="9841" spans="1:4">
      <c r="A9841" s="68" t="s">
        <v>9787</v>
      </c>
      <c r="B9841" s="68" t="s">
        <v>9788</v>
      </c>
      <c r="C9841" s="68" t="s">
        <v>15</v>
      </c>
      <c r="D9841" t="str">
        <f t="shared" si="153"/>
        <v>un</v>
      </c>
    </row>
    <row r="9842" spans="1:4">
      <c r="A9842" s="68" t="s">
        <v>9789</v>
      </c>
      <c r="B9842" s="68" t="s">
        <v>9788</v>
      </c>
      <c r="C9842" s="68" t="s">
        <v>15</v>
      </c>
      <c r="D9842" t="str">
        <f t="shared" si="153"/>
        <v>un</v>
      </c>
    </row>
    <row r="9843" spans="1:4">
      <c r="A9843" s="68" t="s">
        <v>9790</v>
      </c>
      <c r="B9843" s="68" t="s">
        <v>9791</v>
      </c>
      <c r="C9843" s="68" t="s">
        <v>15</v>
      </c>
      <c r="D9843" t="str">
        <f t="shared" si="153"/>
        <v>un</v>
      </c>
    </row>
    <row r="9844" spans="1:4">
      <c r="A9844" s="68" t="s">
        <v>9792</v>
      </c>
      <c r="B9844" s="68" t="s">
        <v>9791</v>
      </c>
      <c r="C9844" s="68" t="s">
        <v>15</v>
      </c>
      <c r="D9844" t="str">
        <f t="shared" si="153"/>
        <v>un</v>
      </c>
    </row>
    <row r="9845" spans="1:4">
      <c r="A9845" s="68" t="s">
        <v>9793</v>
      </c>
      <c r="B9845" s="68" t="s">
        <v>9794</v>
      </c>
      <c r="C9845" s="68" t="s">
        <v>15</v>
      </c>
      <c r="D9845" t="str">
        <f t="shared" si="153"/>
        <v>un</v>
      </c>
    </row>
    <row r="9846" spans="1:4">
      <c r="A9846" s="68" t="s">
        <v>9795</v>
      </c>
      <c r="B9846" s="68" t="s">
        <v>9794</v>
      </c>
      <c r="C9846" s="68" t="s">
        <v>15</v>
      </c>
      <c r="D9846" t="str">
        <f t="shared" si="153"/>
        <v>un</v>
      </c>
    </row>
    <row r="9847" spans="1:4">
      <c r="A9847" s="68" t="s">
        <v>9796</v>
      </c>
      <c r="B9847" s="68" t="s">
        <v>9797</v>
      </c>
      <c r="C9847" s="68" t="s">
        <v>15</v>
      </c>
      <c r="D9847" t="str">
        <f t="shared" si="153"/>
        <v>un</v>
      </c>
    </row>
    <row r="9848" spans="1:4">
      <c r="A9848" s="68" t="s">
        <v>9798</v>
      </c>
      <c r="B9848" s="68" t="s">
        <v>9797</v>
      </c>
      <c r="C9848" s="68" t="s">
        <v>15</v>
      </c>
      <c r="D9848" t="str">
        <f t="shared" si="153"/>
        <v>un</v>
      </c>
    </row>
    <row r="9849" spans="1:4">
      <c r="A9849" s="68" t="s">
        <v>9799</v>
      </c>
      <c r="B9849" s="68" t="s">
        <v>9800</v>
      </c>
      <c r="C9849" s="68" t="s">
        <v>15</v>
      </c>
      <c r="D9849" t="str">
        <f t="shared" si="153"/>
        <v>un</v>
      </c>
    </row>
    <row r="9850" spans="1:4">
      <c r="A9850" s="68" t="s">
        <v>9801</v>
      </c>
      <c r="B9850" s="68" t="s">
        <v>9800</v>
      </c>
      <c r="C9850" s="68" t="s">
        <v>15</v>
      </c>
      <c r="D9850" t="str">
        <f t="shared" si="153"/>
        <v>un</v>
      </c>
    </row>
    <row r="9851" spans="1:4">
      <c r="A9851" s="68" t="s">
        <v>9802</v>
      </c>
      <c r="B9851" s="68" t="s">
        <v>28730</v>
      </c>
      <c r="C9851" s="68" t="s">
        <v>14</v>
      </c>
      <c r="D9851" t="str">
        <f t="shared" si="153"/>
        <v>m</v>
      </c>
    </row>
    <row r="9852" spans="1:4">
      <c r="A9852" s="68" t="s">
        <v>9803</v>
      </c>
      <c r="B9852" s="68" t="s">
        <v>28730</v>
      </c>
      <c r="C9852" s="68" t="s">
        <v>14</v>
      </c>
      <c r="D9852" t="str">
        <f t="shared" si="153"/>
        <v>m</v>
      </c>
    </row>
    <row r="9853" spans="1:4">
      <c r="A9853" s="68" t="s">
        <v>9804</v>
      </c>
      <c r="B9853" s="68" t="s">
        <v>28731</v>
      </c>
      <c r="C9853" s="68" t="s">
        <v>14</v>
      </c>
      <c r="D9853" t="str">
        <f t="shared" si="153"/>
        <v>m</v>
      </c>
    </row>
    <row r="9854" spans="1:4">
      <c r="A9854" s="68" t="s">
        <v>9805</v>
      </c>
      <c r="B9854" s="68" t="s">
        <v>28731</v>
      </c>
      <c r="C9854" s="68" t="s">
        <v>14</v>
      </c>
      <c r="D9854" t="str">
        <f t="shared" si="153"/>
        <v>m</v>
      </c>
    </row>
    <row r="9855" spans="1:4">
      <c r="A9855" s="68" t="s">
        <v>9806</v>
      </c>
      <c r="B9855" s="68" t="s">
        <v>28732</v>
      </c>
      <c r="C9855" s="68" t="s">
        <v>2731</v>
      </c>
      <c r="D9855" t="str">
        <f t="shared" si="153"/>
        <v>kg</v>
      </c>
    </row>
    <row r="9856" spans="1:4">
      <c r="A9856" s="68" t="s">
        <v>9807</v>
      </c>
      <c r="B9856" s="68" t="s">
        <v>28732</v>
      </c>
      <c r="C9856" s="68" t="s">
        <v>2731</v>
      </c>
      <c r="D9856" t="str">
        <f t="shared" si="153"/>
        <v>kg</v>
      </c>
    </row>
    <row r="9857" spans="1:4">
      <c r="A9857" s="68" t="s">
        <v>9808</v>
      </c>
      <c r="B9857" s="68" t="s">
        <v>28733</v>
      </c>
      <c r="C9857" s="68" t="s">
        <v>2731</v>
      </c>
      <c r="D9857" t="str">
        <f t="shared" si="153"/>
        <v>kg</v>
      </c>
    </row>
    <row r="9858" spans="1:4">
      <c r="A9858" s="68" t="s">
        <v>9809</v>
      </c>
      <c r="B9858" s="68" t="s">
        <v>28733</v>
      </c>
      <c r="C9858" s="68" t="s">
        <v>2731</v>
      </c>
      <c r="D9858" t="str">
        <f t="shared" si="153"/>
        <v>kg</v>
      </c>
    </row>
    <row r="9859" spans="1:4">
      <c r="A9859" s="68" t="s">
        <v>9810</v>
      </c>
      <c r="B9859" s="68" t="s">
        <v>28734</v>
      </c>
      <c r="C9859" s="68" t="s">
        <v>2731</v>
      </c>
      <c r="D9859" t="str">
        <f t="shared" si="153"/>
        <v>kg</v>
      </c>
    </row>
    <row r="9860" spans="1:4">
      <c r="A9860" s="68" t="s">
        <v>9811</v>
      </c>
      <c r="B9860" s="68" t="s">
        <v>28734</v>
      </c>
      <c r="C9860" s="68" t="s">
        <v>2731</v>
      </c>
      <c r="D9860" t="str">
        <f t="shared" si="153"/>
        <v>kg</v>
      </c>
    </row>
    <row r="9861" spans="1:4">
      <c r="A9861" s="68" t="s">
        <v>9812</v>
      </c>
      <c r="B9861" s="68" t="s">
        <v>28735</v>
      </c>
      <c r="C9861" s="68" t="s">
        <v>2731</v>
      </c>
      <c r="D9861" t="str">
        <f t="shared" si="153"/>
        <v>kg</v>
      </c>
    </row>
    <row r="9862" spans="1:4">
      <c r="A9862" s="68" t="s">
        <v>9813</v>
      </c>
      <c r="B9862" s="68" t="s">
        <v>28735</v>
      </c>
      <c r="C9862" s="68" t="s">
        <v>2731</v>
      </c>
      <c r="D9862" t="str">
        <f t="shared" si="153"/>
        <v>kg</v>
      </c>
    </row>
    <row r="9863" spans="1:4">
      <c r="A9863" s="68" t="s">
        <v>9814</v>
      </c>
      <c r="B9863" s="68" t="s">
        <v>28736</v>
      </c>
      <c r="C9863" s="68" t="s">
        <v>2731</v>
      </c>
      <c r="D9863" t="str">
        <f t="shared" ref="D9863:D9926" si="154">LOWER(C9863)</f>
        <v>kg</v>
      </c>
    </row>
    <row r="9864" spans="1:4">
      <c r="A9864" s="68" t="s">
        <v>9815</v>
      </c>
      <c r="B9864" s="68" t="s">
        <v>28736</v>
      </c>
      <c r="C9864" s="68" t="s">
        <v>2731</v>
      </c>
      <c r="D9864" t="str">
        <f t="shared" si="154"/>
        <v>kg</v>
      </c>
    </row>
    <row r="9865" spans="1:4">
      <c r="A9865" s="68" t="s">
        <v>9816</v>
      </c>
      <c r="B9865" s="68" t="s">
        <v>28737</v>
      </c>
      <c r="C9865" s="68" t="s">
        <v>2731</v>
      </c>
      <c r="D9865" t="str">
        <f t="shared" si="154"/>
        <v>kg</v>
      </c>
    </row>
    <row r="9866" spans="1:4">
      <c r="A9866" s="68" t="s">
        <v>9817</v>
      </c>
      <c r="B9866" s="68" t="s">
        <v>28737</v>
      </c>
      <c r="C9866" s="68" t="s">
        <v>2731</v>
      </c>
      <c r="D9866" t="str">
        <f t="shared" si="154"/>
        <v>kg</v>
      </c>
    </row>
    <row r="9867" spans="1:4">
      <c r="A9867" s="68" t="s">
        <v>9818</v>
      </c>
      <c r="B9867" s="68" t="s">
        <v>28738</v>
      </c>
      <c r="C9867" s="68" t="s">
        <v>2731</v>
      </c>
      <c r="D9867" t="str">
        <f t="shared" si="154"/>
        <v>kg</v>
      </c>
    </row>
    <row r="9868" spans="1:4">
      <c r="A9868" s="68" t="s">
        <v>9819</v>
      </c>
      <c r="B9868" s="68" t="s">
        <v>28738</v>
      </c>
      <c r="C9868" s="68" t="s">
        <v>2731</v>
      </c>
      <c r="D9868" t="str">
        <f t="shared" si="154"/>
        <v>kg</v>
      </c>
    </row>
    <row r="9869" spans="1:4">
      <c r="A9869" s="68" t="s">
        <v>9820</v>
      </c>
      <c r="B9869" s="68" t="s">
        <v>9821</v>
      </c>
      <c r="C9869" s="68" t="s">
        <v>2731</v>
      </c>
      <c r="D9869" t="str">
        <f t="shared" si="154"/>
        <v>kg</v>
      </c>
    </row>
    <row r="9870" spans="1:4">
      <c r="A9870" s="68" t="s">
        <v>9822</v>
      </c>
      <c r="B9870" s="68" t="s">
        <v>9821</v>
      </c>
      <c r="C9870" s="68" t="s">
        <v>2731</v>
      </c>
      <c r="D9870" t="str">
        <f t="shared" si="154"/>
        <v>kg</v>
      </c>
    </row>
    <row r="9871" spans="1:4">
      <c r="A9871" s="68" t="s">
        <v>9823</v>
      </c>
      <c r="B9871" s="68" t="s">
        <v>28739</v>
      </c>
      <c r="C9871" s="68" t="s">
        <v>2731</v>
      </c>
      <c r="D9871" t="str">
        <f t="shared" si="154"/>
        <v>kg</v>
      </c>
    </row>
    <row r="9872" spans="1:4">
      <c r="A9872" s="68" t="s">
        <v>9824</v>
      </c>
      <c r="B9872" s="68" t="s">
        <v>28739</v>
      </c>
      <c r="C9872" s="68" t="s">
        <v>2731</v>
      </c>
      <c r="D9872" t="str">
        <f t="shared" si="154"/>
        <v>kg</v>
      </c>
    </row>
    <row r="9873" spans="1:4">
      <c r="A9873" s="68" t="s">
        <v>9825</v>
      </c>
      <c r="B9873" s="68" t="s">
        <v>28740</v>
      </c>
      <c r="C9873" s="68" t="s">
        <v>2731</v>
      </c>
      <c r="D9873" t="str">
        <f t="shared" si="154"/>
        <v>kg</v>
      </c>
    </row>
    <row r="9874" spans="1:4">
      <c r="A9874" s="68" t="s">
        <v>9826</v>
      </c>
      <c r="B9874" s="68" t="s">
        <v>28740</v>
      </c>
      <c r="C9874" s="68" t="s">
        <v>2731</v>
      </c>
      <c r="D9874" t="str">
        <f t="shared" si="154"/>
        <v>kg</v>
      </c>
    </row>
    <row r="9875" spans="1:4">
      <c r="A9875" s="68" t="s">
        <v>9827</v>
      </c>
      <c r="B9875" s="68" t="s">
        <v>28741</v>
      </c>
      <c r="C9875" s="68" t="s">
        <v>2731</v>
      </c>
      <c r="D9875" t="str">
        <f t="shared" si="154"/>
        <v>kg</v>
      </c>
    </row>
    <row r="9876" spans="1:4">
      <c r="A9876" s="68" t="s">
        <v>9828</v>
      </c>
      <c r="B9876" s="68" t="s">
        <v>28741</v>
      </c>
      <c r="C9876" s="68" t="s">
        <v>2731</v>
      </c>
      <c r="D9876" t="str">
        <f t="shared" si="154"/>
        <v>kg</v>
      </c>
    </row>
    <row r="9877" spans="1:4">
      <c r="A9877" s="68" t="s">
        <v>9829</v>
      </c>
      <c r="B9877" s="68" t="s">
        <v>28742</v>
      </c>
      <c r="C9877" s="68" t="s">
        <v>15</v>
      </c>
      <c r="D9877" t="str">
        <f t="shared" si="154"/>
        <v>un</v>
      </c>
    </row>
    <row r="9878" spans="1:4">
      <c r="A9878" s="68" t="s">
        <v>9830</v>
      </c>
      <c r="B9878" s="68" t="s">
        <v>28742</v>
      </c>
      <c r="C9878" s="68" t="s">
        <v>15</v>
      </c>
      <c r="D9878" t="str">
        <f t="shared" si="154"/>
        <v>un</v>
      </c>
    </row>
    <row r="9879" spans="1:4">
      <c r="A9879" s="68" t="s">
        <v>9831</v>
      </c>
      <c r="B9879" s="68" t="s">
        <v>28743</v>
      </c>
      <c r="C9879" s="68" t="s">
        <v>14</v>
      </c>
      <c r="D9879" t="str">
        <f t="shared" si="154"/>
        <v>m</v>
      </c>
    </row>
    <row r="9880" spans="1:4">
      <c r="A9880" s="68" t="s">
        <v>9832</v>
      </c>
      <c r="B9880" s="68" t="s">
        <v>28743</v>
      </c>
      <c r="C9880" s="68" t="s">
        <v>14</v>
      </c>
      <c r="D9880" t="str">
        <f t="shared" si="154"/>
        <v>m</v>
      </c>
    </row>
    <row r="9881" spans="1:4">
      <c r="A9881" s="68" t="s">
        <v>9833</v>
      </c>
      <c r="B9881" s="68" t="s">
        <v>28744</v>
      </c>
      <c r="C9881" s="68" t="s">
        <v>14</v>
      </c>
      <c r="D9881" t="str">
        <f t="shared" si="154"/>
        <v>m</v>
      </c>
    </row>
    <row r="9882" spans="1:4">
      <c r="A9882" s="68" t="s">
        <v>9834</v>
      </c>
      <c r="B9882" s="68" t="s">
        <v>28744</v>
      </c>
      <c r="C9882" s="68" t="s">
        <v>14</v>
      </c>
      <c r="D9882" t="str">
        <f t="shared" si="154"/>
        <v>m</v>
      </c>
    </row>
    <row r="9883" spans="1:4">
      <c r="A9883" s="68" t="s">
        <v>9835</v>
      </c>
      <c r="B9883" s="68" t="s">
        <v>28745</v>
      </c>
      <c r="C9883" s="68" t="s">
        <v>14</v>
      </c>
      <c r="D9883" t="str">
        <f t="shared" si="154"/>
        <v>m</v>
      </c>
    </row>
    <row r="9884" spans="1:4">
      <c r="A9884" s="68" t="s">
        <v>9836</v>
      </c>
      <c r="B9884" s="68" t="s">
        <v>28745</v>
      </c>
      <c r="C9884" s="68" t="s">
        <v>14</v>
      </c>
      <c r="D9884" t="str">
        <f t="shared" si="154"/>
        <v>m</v>
      </c>
    </row>
    <row r="9885" spans="1:4">
      <c r="A9885" s="68" t="s">
        <v>9837</v>
      </c>
      <c r="B9885" s="68" t="s">
        <v>28746</v>
      </c>
      <c r="C9885" s="68" t="s">
        <v>14</v>
      </c>
      <c r="D9885" t="str">
        <f t="shared" si="154"/>
        <v>m</v>
      </c>
    </row>
    <row r="9886" spans="1:4">
      <c r="A9886" s="68" t="s">
        <v>9838</v>
      </c>
      <c r="B9886" s="68" t="s">
        <v>28746</v>
      </c>
      <c r="C9886" s="68" t="s">
        <v>14</v>
      </c>
      <c r="D9886" t="str">
        <f t="shared" si="154"/>
        <v>m</v>
      </c>
    </row>
    <row r="9887" spans="1:4">
      <c r="A9887" s="68" t="s">
        <v>9839</v>
      </c>
      <c r="B9887" s="68" t="s">
        <v>28747</v>
      </c>
      <c r="C9887" s="68" t="s">
        <v>14</v>
      </c>
      <c r="D9887" t="str">
        <f t="shared" si="154"/>
        <v>m</v>
      </c>
    </row>
    <row r="9888" spans="1:4">
      <c r="A9888" s="68" t="s">
        <v>9840</v>
      </c>
      <c r="B9888" s="68" t="s">
        <v>28747</v>
      </c>
      <c r="C9888" s="68" t="s">
        <v>14</v>
      </c>
      <c r="D9888" t="str">
        <f t="shared" si="154"/>
        <v>m</v>
      </c>
    </row>
    <row r="9889" spans="1:4">
      <c r="A9889" s="68" t="s">
        <v>9841</v>
      </c>
      <c r="B9889" s="68" t="s">
        <v>28748</v>
      </c>
      <c r="C9889" s="68" t="s">
        <v>14</v>
      </c>
      <c r="D9889" t="str">
        <f t="shared" si="154"/>
        <v>m</v>
      </c>
    </row>
    <row r="9890" spans="1:4">
      <c r="A9890" s="68" t="s">
        <v>9842</v>
      </c>
      <c r="B9890" s="68" t="s">
        <v>28748</v>
      </c>
      <c r="C9890" s="68" t="s">
        <v>14</v>
      </c>
      <c r="D9890" t="str">
        <f t="shared" si="154"/>
        <v>m</v>
      </c>
    </row>
    <row r="9891" spans="1:4">
      <c r="A9891" s="68" t="s">
        <v>9843</v>
      </c>
      <c r="B9891" s="68" t="s">
        <v>28749</v>
      </c>
      <c r="C9891" s="68" t="s">
        <v>14</v>
      </c>
      <c r="D9891" t="str">
        <f t="shared" si="154"/>
        <v>m</v>
      </c>
    </row>
    <row r="9892" spans="1:4">
      <c r="A9892" s="68" t="s">
        <v>9844</v>
      </c>
      <c r="B9892" s="68" t="s">
        <v>28749</v>
      </c>
      <c r="C9892" s="68" t="s">
        <v>14</v>
      </c>
      <c r="D9892" t="str">
        <f t="shared" si="154"/>
        <v>m</v>
      </c>
    </row>
    <row r="9893" spans="1:4">
      <c r="A9893" s="68" t="s">
        <v>9845</v>
      </c>
      <c r="B9893" s="68" t="s">
        <v>28750</v>
      </c>
      <c r="C9893" s="68" t="s">
        <v>14</v>
      </c>
      <c r="D9893" t="str">
        <f t="shared" si="154"/>
        <v>m</v>
      </c>
    </row>
    <row r="9894" spans="1:4">
      <c r="A9894" s="68" t="s">
        <v>9846</v>
      </c>
      <c r="B9894" s="68" t="s">
        <v>28750</v>
      </c>
      <c r="C9894" s="68" t="s">
        <v>14</v>
      </c>
      <c r="D9894" t="str">
        <f t="shared" si="154"/>
        <v>m</v>
      </c>
    </row>
    <row r="9895" spans="1:4">
      <c r="A9895" s="68" t="s">
        <v>9847</v>
      </c>
      <c r="B9895" s="68" t="s">
        <v>28751</v>
      </c>
      <c r="C9895" s="68" t="s">
        <v>14</v>
      </c>
      <c r="D9895" t="str">
        <f t="shared" si="154"/>
        <v>m</v>
      </c>
    </row>
    <row r="9896" spans="1:4">
      <c r="A9896" s="68" t="s">
        <v>9848</v>
      </c>
      <c r="B9896" s="68" t="s">
        <v>28751</v>
      </c>
      <c r="C9896" s="68" t="s">
        <v>14</v>
      </c>
      <c r="D9896" t="str">
        <f t="shared" si="154"/>
        <v>m</v>
      </c>
    </row>
    <row r="9897" spans="1:4">
      <c r="A9897" s="68" t="s">
        <v>9849</v>
      </c>
      <c r="B9897" s="68" t="s">
        <v>28752</v>
      </c>
      <c r="C9897" s="68" t="s">
        <v>14</v>
      </c>
      <c r="D9897" t="str">
        <f t="shared" si="154"/>
        <v>m</v>
      </c>
    </row>
    <row r="9898" spans="1:4">
      <c r="A9898" s="68" t="s">
        <v>9850</v>
      </c>
      <c r="B9898" s="68" t="s">
        <v>28752</v>
      </c>
      <c r="C9898" s="68" t="s">
        <v>14</v>
      </c>
      <c r="D9898" t="str">
        <f t="shared" si="154"/>
        <v>m</v>
      </c>
    </row>
    <row r="9899" spans="1:4">
      <c r="A9899" s="68" t="s">
        <v>9851</v>
      </c>
      <c r="B9899" s="68" t="s">
        <v>28753</v>
      </c>
      <c r="C9899" s="68" t="s">
        <v>14</v>
      </c>
      <c r="D9899" t="str">
        <f t="shared" si="154"/>
        <v>m</v>
      </c>
    </row>
    <row r="9900" spans="1:4">
      <c r="A9900" s="68" t="s">
        <v>9852</v>
      </c>
      <c r="B9900" s="68" t="s">
        <v>28753</v>
      </c>
      <c r="C9900" s="68" t="s">
        <v>14</v>
      </c>
      <c r="D9900" t="str">
        <f t="shared" si="154"/>
        <v>m</v>
      </c>
    </row>
    <row r="9901" spans="1:4">
      <c r="A9901" s="68" t="s">
        <v>9853</v>
      </c>
      <c r="B9901" s="68" t="s">
        <v>28754</v>
      </c>
      <c r="C9901" s="68" t="s">
        <v>14</v>
      </c>
      <c r="D9901" t="str">
        <f t="shared" si="154"/>
        <v>m</v>
      </c>
    </row>
    <row r="9902" spans="1:4">
      <c r="A9902" s="68" t="s">
        <v>9854</v>
      </c>
      <c r="B9902" s="68" t="s">
        <v>28754</v>
      </c>
      <c r="C9902" s="68" t="s">
        <v>14</v>
      </c>
      <c r="D9902" t="str">
        <f t="shared" si="154"/>
        <v>m</v>
      </c>
    </row>
    <row r="9903" spans="1:4">
      <c r="A9903" s="68" t="s">
        <v>9855</v>
      </c>
      <c r="B9903" s="68" t="s">
        <v>28755</v>
      </c>
      <c r="C9903" s="68" t="s">
        <v>14</v>
      </c>
      <c r="D9903" t="str">
        <f t="shared" si="154"/>
        <v>m</v>
      </c>
    </row>
    <row r="9904" spans="1:4">
      <c r="A9904" s="68" t="s">
        <v>9856</v>
      </c>
      <c r="B9904" s="68" t="s">
        <v>28755</v>
      </c>
      <c r="C9904" s="68" t="s">
        <v>14</v>
      </c>
      <c r="D9904" t="str">
        <f t="shared" si="154"/>
        <v>m</v>
      </c>
    </row>
    <row r="9905" spans="1:4">
      <c r="A9905" s="68" t="s">
        <v>9857</v>
      </c>
      <c r="B9905" s="68" t="s">
        <v>28756</v>
      </c>
      <c r="C9905" s="68" t="s">
        <v>14</v>
      </c>
      <c r="D9905" t="str">
        <f t="shared" si="154"/>
        <v>m</v>
      </c>
    </row>
    <row r="9906" spans="1:4">
      <c r="A9906" s="68" t="s">
        <v>9858</v>
      </c>
      <c r="B9906" s="68" t="s">
        <v>28756</v>
      </c>
      <c r="C9906" s="68" t="s">
        <v>14</v>
      </c>
      <c r="D9906" t="str">
        <f t="shared" si="154"/>
        <v>m</v>
      </c>
    </row>
    <row r="9907" spans="1:4">
      <c r="A9907" s="68" t="s">
        <v>9859</v>
      </c>
      <c r="B9907" s="68" t="s">
        <v>28757</v>
      </c>
      <c r="C9907" s="68" t="s">
        <v>14</v>
      </c>
      <c r="D9907" t="str">
        <f t="shared" si="154"/>
        <v>m</v>
      </c>
    </row>
    <row r="9908" spans="1:4">
      <c r="A9908" s="68" t="s">
        <v>9860</v>
      </c>
      <c r="B9908" s="68" t="s">
        <v>28757</v>
      </c>
      <c r="C9908" s="68" t="s">
        <v>14</v>
      </c>
      <c r="D9908" t="str">
        <f t="shared" si="154"/>
        <v>m</v>
      </c>
    </row>
    <row r="9909" spans="1:4">
      <c r="A9909" s="68" t="s">
        <v>9861</v>
      </c>
      <c r="B9909" s="68" t="s">
        <v>28758</v>
      </c>
      <c r="C9909" s="68" t="s">
        <v>13</v>
      </c>
      <c r="D9909" t="str">
        <f t="shared" si="154"/>
        <v>m2</v>
      </c>
    </row>
    <row r="9910" spans="1:4">
      <c r="A9910" s="68" t="s">
        <v>9862</v>
      </c>
      <c r="B9910" s="68" t="s">
        <v>28758</v>
      </c>
      <c r="C9910" s="68" t="s">
        <v>13</v>
      </c>
      <c r="D9910" t="str">
        <f t="shared" si="154"/>
        <v>m2</v>
      </c>
    </row>
    <row r="9911" spans="1:4">
      <c r="A9911" s="68" t="s">
        <v>9863</v>
      </c>
      <c r="B9911" s="68" t="s">
        <v>28759</v>
      </c>
      <c r="C9911" s="68" t="s">
        <v>13</v>
      </c>
      <c r="D9911" t="str">
        <f t="shared" si="154"/>
        <v>m2</v>
      </c>
    </row>
    <row r="9912" spans="1:4">
      <c r="A9912" s="68" t="s">
        <v>9864</v>
      </c>
      <c r="B9912" s="68" t="s">
        <v>28759</v>
      </c>
      <c r="C9912" s="68" t="s">
        <v>13</v>
      </c>
      <c r="D9912" t="str">
        <f t="shared" si="154"/>
        <v>m2</v>
      </c>
    </row>
    <row r="9913" spans="1:4">
      <c r="A9913" s="68" t="s">
        <v>9865</v>
      </c>
      <c r="B9913" s="68" t="s">
        <v>28760</v>
      </c>
      <c r="C9913" s="68" t="s">
        <v>13</v>
      </c>
      <c r="D9913" t="str">
        <f t="shared" si="154"/>
        <v>m2</v>
      </c>
    </row>
    <row r="9914" spans="1:4">
      <c r="A9914" s="68" t="s">
        <v>9866</v>
      </c>
      <c r="B9914" s="68" t="s">
        <v>28760</v>
      </c>
      <c r="C9914" s="68" t="s">
        <v>13</v>
      </c>
      <c r="D9914" t="str">
        <f t="shared" si="154"/>
        <v>m2</v>
      </c>
    </row>
    <row r="9915" spans="1:4">
      <c r="A9915" s="68" t="s">
        <v>9867</v>
      </c>
      <c r="B9915" s="68" t="s">
        <v>28761</v>
      </c>
      <c r="C9915" s="68" t="s">
        <v>13</v>
      </c>
      <c r="D9915" t="str">
        <f t="shared" si="154"/>
        <v>m2</v>
      </c>
    </row>
    <row r="9916" spans="1:4">
      <c r="A9916" s="68" t="s">
        <v>9868</v>
      </c>
      <c r="B9916" s="68" t="s">
        <v>28761</v>
      </c>
      <c r="C9916" s="68" t="s">
        <v>13</v>
      </c>
      <c r="D9916" t="str">
        <f t="shared" si="154"/>
        <v>m2</v>
      </c>
    </row>
    <row r="9917" spans="1:4">
      <c r="A9917" s="68" t="s">
        <v>9869</v>
      </c>
      <c r="B9917" s="68" t="s">
        <v>28762</v>
      </c>
      <c r="C9917" s="68" t="s">
        <v>13</v>
      </c>
      <c r="D9917" t="str">
        <f t="shared" si="154"/>
        <v>m2</v>
      </c>
    </row>
    <row r="9918" spans="1:4">
      <c r="A9918" s="68" t="s">
        <v>9870</v>
      </c>
      <c r="B9918" s="68" t="s">
        <v>28762</v>
      </c>
      <c r="C9918" s="68" t="s">
        <v>13</v>
      </c>
      <c r="D9918" t="str">
        <f t="shared" si="154"/>
        <v>m2</v>
      </c>
    </row>
    <row r="9919" spans="1:4">
      <c r="A9919" s="68" t="s">
        <v>9871</v>
      </c>
      <c r="B9919" s="68" t="s">
        <v>28763</v>
      </c>
      <c r="C9919" s="68" t="s">
        <v>2731</v>
      </c>
      <c r="D9919" t="str">
        <f t="shared" si="154"/>
        <v>kg</v>
      </c>
    </row>
    <row r="9920" spans="1:4">
      <c r="A9920" s="68" t="s">
        <v>9872</v>
      </c>
      <c r="B9920" s="68" t="s">
        <v>28763</v>
      </c>
      <c r="C9920" s="68" t="s">
        <v>2731</v>
      </c>
      <c r="D9920" t="str">
        <f t="shared" si="154"/>
        <v>kg</v>
      </c>
    </row>
    <row r="9921" spans="1:4">
      <c r="A9921" s="68" t="s">
        <v>9873</v>
      </c>
      <c r="B9921" s="68" t="s">
        <v>9874</v>
      </c>
      <c r="C9921" s="68" t="s">
        <v>163</v>
      </c>
      <c r="D9921" t="str">
        <f t="shared" si="154"/>
        <v>t</v>
      </c>
    </row>
    <row r="9922" spans="1:4">
      <c r="A9922" s="68" t="s">
        <v>9875</v>
      </c>
      <c r="B9922" s="68" t="s">
        <v>9874</v>
      </c>
      <c r="C9922" s="68" t="s">
        <v>163</v>
      </c>
      <c r="D9922" t="str">
        <f t="shared" si="154"/>
        <v>t</v>
      </c>
    </row>
    <row r="9923" spans="1:4">
      <c r="A9923" s="68" t="s">
        <v>9876</v>
      </c>
      <c r="B9923" s="68" t="s">
        <v>28764</v>
      </c>
      <c r="C9923" s="68" t="s">
        <v>16</v>
      </c>
      <c r="D9923" t="str">
        <f t="shared" si="154"/>
        <v>m3</v>
      </c>
    </row>
    <row r="9924" spans="1:4">
      <c r="A9924" s="68" t="s">
        <v>9877</v>
      </c>
      <c r="B9924" s="68" t="s">
        <v>28764</v>
      </c>
      <c r="C9924" s="68" t="s">
        <v>16</v>
      </c>
      <c r="D9924" t="str">
        <f t="shared" si="154"/>
        <v>m3</v>
      </c>
    </row>
    <row r="9925" spans="1:4">
      <c r="A9925" s="68" t="s">
        <v>9878</v>
      </c>
      <c r="B9925" s="68" t="s">
        <v>28765</v>
      </c>
      <c r="C9925" s="68" t="s">
        <v>16</v>
      </c>
      <c r="D9925" t="str">
        <f t="shared" si="154"/>
        <v>m3</v>
      </c>
    </row>
    <row r="9926" spans="1:4">
      <c r="A9926" s="68" t="s">
        <v>9879</v>
      </c>
      <c r="B9926" s="68" t="s">
        <v>28765</v>
      </c>
      <c r="C9926" s="68" t="s">
        <v>16</v>
      </c>
      <c r="D9926" t="str">
        <f t="shared" si="154"/>
        <v>m3</v>
      </c>
    </row>
    <row r="9927" spans="1:4">
      <c r="A9927" s="68" t="s">
        <v>9880</v>
      </c>
      <c r="B9927" s="68" t="s">
        <v>28766</v>
      </c>
      <c r="C9927" s="68" t="s">
        <v>16</v>
      </c>
      <c r="D9927" t="str">
        <f t="shared" ref="D9927:D9990" si="155">LOWER(C9927)</f>
        <v>m3</v>
      </c>
    </row>
    <row r="9928" spans="1:4">
      <c r="A9928" s="68" t="s">
        <v>9881</v>
      </c>
      <c r="B9928" s="68" t="s">
        <v>28766</v>
      </c>
      <c r="C9928" s="68" t="s">
        <v>16</v>
      </c>
      <c r="D9928" t="str">
        <f t="shared" si="155"/>
        <v>m3</v>
      </c>
    </row>
    <row r="9929" spans="1:4">
      <c r="A9929" s="68" t="s">
        <v>9882</v>
      </c>
      <c r="B9929" s="68" t="s">
        <v>28767</v>
      </c>
      <c r="C9929" s="68" t="s">
        <v>16</v>
      </c>
      <c r="D9929" t="str">
        <f t="shared" si="155"/>
        <v>m3</v>
      </c>
    </row>
    <row r="9930" spans="1:4">
      <c r="A9930" s="68" t="s">
        <v>9883</v>
      </c>
      <c r="B9930" s="68" t="s">
        <v>28767</v>
      </c>
      <c r="C9930" s="68" t="s">
        <v>16</v>
      </c>
      <c r="D9930" t="str">
        <f t="shared" si="155"/>
        <v>m3</v>
      </c>
    </row>
    <row r="9931" spans="1:4">
      <c r="A9931" s="68" t="s">
        <v>9884</v>
      </c>
      <c r="B9931" s="68" t="s">
        <v>28768</v>
      </c>
      <c r="C9931" s="68" t="s">
        <v>16</v>
      </c>
      <c r="D9931" t="str">
        <f t="shared" si="155"/>
        <v>m3</v>
      </c>
    </row>
    <row r="9932" spans="1:4">
      <c r="A9932" s="68" t="s">
        <v>9885</v>
      </c>
      <c r="B9932" s="68" t="s">
        <v>28768</v>
      </c>
      <c r="C9932" s="68" t="s">
        <v>16</v>
      </c>
      <c r="D9932" t="str">
        <f t="shared" si="155"/>
        <v>m3</v>
      </c>
    </row>
    <row r="9933" spans="1:4">
      <c r="A9933" s="68" t="s">
        <v>9886</v>
      </c>
      <c r="B9933" s="68" t="s">
        <v>28769</v>
      </c>
      <c r="C9933" s="68" t="s">
        <v>16</v>
      </c>
      <c r="D9933" t="str">
        <f t="shared" si="155"/>
        <v>m3</v>
      </c>
    </row>
    <row r="9934" spans="1:4">
      <c r="A9934" s="68" t="s">
        <v>9887</v>
      </c>
      <c r="B9934" s="68" t="s">
        <v>28769</v>
      </c>
      <c r="C9934" s="68" t="s">
        <v>16</v>
      </c>
      <c r="D9934" t="str">
        <f t="shared" si="155"/>
        <v>m3</v>
      </c>
    </row>
    <row r="9935" spans="1:4">
      <c r="A9935" s="68" t="s">
        <v>9888</v>
      </c>
      <c r="B9935" s="68" t="s">
        <v>28770</v>
      </c>
      <c r="C9935" s="68" t="s">
        <v>16</v>
      </c>
      <c r="D9935" t="str">
        <f t="shared" si="155"/>
        <v>m3</v>
      </c>
    </row>
    <row r="9936" spans="1:4">
      <c r="A9936" s="68" t="s">
        <v>9889</v>
      </c>
      <c r="B9936" s="68" t="s">
        <v>28770</v>
      </c>
      <c r="C9936" s="68" t="s">
        <v>16</v>
      </c>
      <c r="D9936" t="str">
        <f t="shared" si="155"/>
        <v>m3</v>
      </c>
    </row>
    <row r="9937" spans="1:4">
      <c r="A9937" s="68" t="s">
        <v>23378</v>
      </c>
      <c r="B9937" s="68" t="s">
        <v>28771</v>
      </c>
      <c r="C9937" s="68" t="s">
        <v>16</v>
      </c>
      <c r="D9937" t="str">
        <f t="shared" si="155"/>
        <v>m3</v>
      </c>
    </row>
    <row r="9938" spans="1:4">
      <c r="A9938" s="68" t="s">
        <v>23379</v>
      </c>
      <c r="B9938" s="68" t="s">
        <v>28771</v>
      </c>
      <c r="C9938" s="68" t="s">
        <v>16</v>
      </c>
      <c r="D9938" t="str">
        <f t="shared" si="155"/>
        <v>m3</v>
      </c>
    </row>
    <row r="9939" spans="1:4">
      <c r="A9939" s="68" t="s">
        <v>9890</v>
      </c>
      <c r="B9939" s="68" t="s">
        <v>28772</v>
      </c>
      <c r="C9939" s="68" t="s">
        <v>16</v>
      </c>
      <c r="D9939" t="str">
        <f t="shared" si="155"/>
        <v>m3</v>
      </c>
    </row>
    <row r="9940" spans="1:4">
      <c r="A9940" s="68" t="s">
        <v>9891</v>
      </c>
      <c r="B9940" s="68" t="s">
        <v>28772</v>
      </c>
      <c r="C9940" s="68" t="s">
        <v>16</v>
      </c>
      <c r="D9940" t="str">
        <f t="shared" si="155"/>
        <v>m3</v>
      </c>
    </row>
    <row r="9941" spans="1:4">
      <c r="A9941" s="68" t="s">
        <v>9892</v>
      </c>
      <c r="B9941" s="68" t="s">
        <v>28773</v>
      </c>
      <c r="C9941" s="68" t="s">
        <v>16</v>
      </c>
      <c r="D9941" t="str">
        <f t="shared" si="155"/>
        <v>m3</v>
      </c>
    </row>
    <row r="9942" spans="1:4">
      <c r="A9942" s="68" t="s">
        <v>9893</v>
      </c>
      <c r="B9942" s="68" t="s">
        <v>28773</v>
      </c>
      <c r="C9942" s="68" t="s">
        <v>16</v>
      </c>
      <c r="D9942" t="str">
        <f t="shared" si="155"/>
        <v>m3</v>
      </c>
    </row>
    <row r="9943" spans="1:4">
      <c r="A9943" s="68" t="s">
        <v>9894</v>
      </c>
      <c r="B9943" s="68" t="s">
        <v>28774</v>
      </c>
      <c r="C9943" s="68" t="s">
        <v>16</v>
      </c>
      <c r="D9943" t="str">
        <f t="shared" si="155"/>
        <v>m3</v>
      </c>
    </row>
    <row r="9944" spans="1:4">
      <c r="A9944" s="68" t="s">
        <v>9895</v>
      </c>
      <c r="B9944" s="68" t="s">
        <v>28774</v>
      </c>
      <c r="C9944" s="68" t="s">
        <v>16</v>
      </c>
      <c r="D9944" t="str">
        <f t="shared" si="155"/>
        <v>m3</v>
      </c>
    </row>
    <row r="9945" spans="1:4">
      <c r="A9945" s="68" t="s">
        <v>9896</v>
      </c>
      <c r="B9945" s="68" t="s">
        <v>28775</v>
      </c>
      <c r="C9945" s="68" t="s">
        <v>16</v>
      </c>
      <c r="D9945" t="str">
        <f t="shared" si="155"/>
        <v>m3</v>
      </c>
    </row>
    <row r="9946" spans="1:4">
      <c r="A9946" s="68" t="s">
        <v>9897</v>
      </c>
      <c r="B9946" s="68" t="s">
        <v>28775</v>
      </c>
      <c r="C9946" s="68" t="s">
        <v>16</v>
      </c>
      <c r="D9946" t="str">
        <f t="shared" si="155"/>
        <v>m3</v>
      </c>
    </row>
    <row r="9947" spans="1:4">
      <c r="A9947" s="68" t="s">
        <v>23380</v>
      </c>
      <c r="B9947" s="68" t="s">
        <v>28776</v>
      </c>
      <c r="C9947" s="68" t="s">
        <v>16</v>
      </c>
      <c r="D9947" t="str">
        <f t="shared" si="155"/>
        <v>m3</v>
      </c>
    </row>
    <row r="9948" spans="1:4">
      <c r="A9948" s="68" t="s">
        <v>23381</v>
      </c>
      <c r="B9948" s="68" t="s">
        <v>28776</v>
      </c>
      <c r="C9948" s="68" t="s">
        <v>16</v>
      </c>
      <c r="D9948" t="str">
        <f t="shared" si="155"/>
        <v>m3</v>
      </c>
    </row>
    <row r="9949" spans="1:4">
      <c r="A9949" s="68" t="s">
        <v>23382</v>
      </c>
      <c r="B9949" s="68" t="s">
        <v>28777</v>
      </c>
      <c r="C9949" s="68" t="s">
        <v>16</v>
      </c>
      <c r="D9949" t="str">
        <f t="shared" si="155"/>
        <v>m3</v>
      </c>
    </row>
    <row r="9950" spans="1:4">
      <c r="A9950" s="68" t="s">
        <v>23383</v>
      </c>
      <c r="B9950" s="68" t="s">
        <v>28777</v>
      </c>
      <c r="C9950" s="68" t="s">
        <v>16</v>
      </c>
      <c r="D9950" t="str">
        <f t="shared" si="155"/>
        <v>m3</v>
      </c>
    </row>
    <row r="9951" spans="1:4">
      <c r="A9951" s="68" t="s">
        <v>23384</v>
      </c>
      <c r="B9951" s="68" t="s">
        <v>28778</v>
      </c>
      <c r="C9951" s="68" t="s">
        <v>16</v>
      </c>
      <c r="D9951" t="str">
        <f t="shared" si="155"/>
        <v>m3</v>
      </c>
    </row>
    <row r="9952" spans="1:4">
      <c r="A9952" s="68" t="s">
        <v>23385</v>
      </c>
      <c r="B9952" s="68" t="s">
        <v>28778</v>
      </c>
      <c r="C9952" s="68" t="s">
        <v>16</v>
      </c>
      <c r="D9952" t="str">
        <f t="shared" si="155"/>
        <v>m3</v>
      </c>
    </row>
    <row r="9953" spans="1:4">
      <c r="A9953" s="68" t="s">
        <v>23386</v>
      </c>
      <c r="B9953" s="68" t="s">
        <v>28779</v>
      </c>
      <c r="C9953" s="68" t="s">
        <v>16</v>
      </c>
      <c r="D9953" t="str">
        <f t="shared" si="155"/>
        <v>m3</v>
      </c>
    </row>
    <row r="9954" spans="1:4">
      <c r="A9954" s="68" t="s">
        <v>23387</v>
      </c>
      <c r="B9954" s="68" t="s">
        <v>28779</v>
      </c>
      <c r="C9954" s="68" t="s">
        <v>16</v>
      </c>
      <c r="D9954" t="str">
        <f t="shared" si="155"/>
        <v>m3</v>
      </c>
    </row>
    <row r="9955" spans="1:4">
      <c r="A9955" s="68" t="s">
        <v>9898</v>
      </c>
      <c r="B9955" s="68" t="s">
        <v>28780</v>
      </c>
      <c r="C9955" s="68" t="s">
        <v>16</v>
      </c>
      <c r="D9955" t="str">
        <f t="shared" si="155"/>
        <v>m3</v>
      </c>
    </row>
    <row r="9956" spans="1:4">
      <c r="A9956" s="68" t="s">
        <v>9899</v>
      </c>
      <c r="B9956" s="68" t="s">
        <v>28780</v>
      </c>
      <c r="C9956" s="68" t="s">
        <v>16</v>
      </c>
      <c r="D9956" t="str">
        <f t="shared" si="155"/>
        <v>m3</v>
      </c>
    </row>
    <row r="9957" spans="1:4">
      <c r="A9957" s="68" t="s">
        <v>9900</v>
      </c>
      <c r="B9957" s="68" t="s">
        <v>28781</v>
      </c>
      <c r="C9957" s="68" t="s">
        <v>16</v>
      </c>
      <c r="D9957" t="str">
        <f t="shared" si="155"/>
        <v>m3</v>
      </c>
    </row>
    <row r="9958" spans="1:4">
      <c r="A9958" s="68" t="s">
        <v>9901</v>
      </c>
      <c r="B9958" s="68" t="s">
        <v>28781</v>
      </c>
      <c r="C9958" s="68" t="s">
        <v>16</v>
      </c>
      <c r="D9958" t="str">
        <f t="shared" si="155"/>
        <v>m3</v>
      </c>
    </row>
    <row r="9959" spans="1:4">
      <c r="A9959" s="68" t="s">
        <v>9902</v>
      </c>
      <c r="B9959" s="68" t="s">
        <v>28782</v>
      </c>
      <c r="C9959" s="68" t="s">
        <v>16</v>
      </c>
      <c r="D9959" t="str">
        <f t="shared" si="155"/>
        <v>m3</v>
      </c>
    </row>
    <row r="9960" spans="1:4">
      <c r="A9960" s="68" t="s">
        <v>9903</v>
      </c>
      <c r="B9960" s="68" t="s">
        <v>28782</v>
      </c>
      <c r="C9960" s="68" t="s">
        <v>16</v>
      </c>
      <c r="D9960" t="str">
        <f t="shared" si="155"/>
        <v>m3</v>
      </c>
    </row>
    <row r="9961" spans="1:4">
      <c r="A9961" s="68" t="s">
        <v>9904</v>
      </c>
      <c r="B9961" s="68" t="s">
        <v>28783</v>
      </c>
      <c r="C9961" s="68" t="s">
        <v>16</v>
      </c>
      <c r="D9961" t="str">
        <f t="shared" si="155"/>
        <v>m3</v>
      </c>
    </row>
    <row r="9962" spans="1:4">
      <c r="A9962" s="68" t="s">
        <v>9905</v>
      </c>
      <c r="B9962" s="68" t="s">
        <v>28783</v>
      </c>
      <c r="C9962" s="68" t="s">
        <v>16</v>
      </c>
      <c r="D9962" t="str">
        <f t="shared" si="155"/>
        <v>m3</v>
      </c>
    </row>
    <row r="9963" spans="1:4">
      <c r="A9963" s="68" t="s">
        <v>9906</v>
      </c>
      <c r="B9963" s="68" t="s">
        <v>28784</v>
      </c>
      <c r="C9963" s="68" t="s">
        <v>16</v>
      </c>
      <c r="D9963" t="str">
        <f t="shared" si="155"/>
        <v>m3</v>
      </c>
    </row>
    <row r="9964" spans="1:4">
      <c r="A9964" s="68" t="s">
        <v>9907</v>
      </c>
      <c r="B9964" s="68" t="s">
        <v>28784</v>
      </c>
      <c r="C9964" s="68" t="s">
        <v>16</v>
      </c>
      <c r="D9964" t="str">
        <f t="shared" si="155"/>
        <v>m3</v>
      </c>
    </row>
    <row r="9965" spans="1:4">
      <c r="A9965" s="68" t="s">
        <v>9908</v>
      </c>
      <c r="B9965" s="68" t="s">
        <v>28785</v>
      </c>
      <c r="C9965" s="68" t="s">
        <v>16</v>
      </c>
      <c r="D9965" t="str">
        <f t="shared" si="155"/>
        <v>m3</v>
      </c>
    </row>
    <row r="9966" spans="1:4">
      <c r="A9966" s="68" t="s">
        <v>9909</v>
      </c>
      <c r="B9966" s="68" t="s">
        <v>28785</v>
      </c>
      <c r="C9966" s="68" t="s">
        <v>16</v>
      </c>
      <c r="D9966" t="str">
        <f t="shared" si="155"/>
        <v>m3</v>
      </c>
    </row>
    <row r="9967" spans="1:4">
      <c r="A9967" s="68" t="s">
        <v>9910</v>
      </c>
      <c r="B9967" s="68" t="s">
        <v>28786</v>
      </c>
      <c r="C9967" s="68" t="s">
        <v>16</v>
      </c>
      <c r="D9967" t="str">
        <f t="shared" si="155"/>
        <v>m3</v>
      </c>
    </row>
    <row r="9968" spans="1:4">
      <c r="A9968" s="68" t="s">
        <v>9911</v>
      </c>
      <c r="B9968" s="68" t="s">
        <v>28786</v>
      </c>
      <c r="C9968" s="68" t="s">
        <v>16</v>
      </c>
      <c r="D9968" t="str">
        <f t="shared" si="155"/>
        <v>m3</v>
      </c>
    </row>
    <row r="9969" spans="1:4">
      <c r="A9969" s="68" t="s">
        <v>9912</v>
      </c>
      <c r="B9969" s="68" t="s">
        <v>28787</v>
      </c>
      <c r="C9969" s="68" t="s">
        <v>16</v>
      </c>
      <c r="D9969" t="str">
        <f t="shared" si="155"/>
        <v>m3</v>
      </c>
    </row>
    <row r="9970" spans="1:4">
      <c r="A9970" s="68" t="s">
        <v>9913</v>
      </c>
      <c r="B9970" s="68" t="s">
        <v>28787</v>
      </c>
      <c r="C9970" s="68" t="s">
        <v>16</v>
      </c>
      <c r="D9970" t="str">
        <f t="shared" si="155"/>
        <v>m3</v>
      </c>
    </row>
    <row r="9971" spans="1:4">
      <c r="A9971" s="68" t="s">
        <v>9914</v>
      </c>
      <c r="B9971" s="68" t="s">
        <v>28788</v>
      </c>
      <c r="C9971" s="68" t="s">
        <v>16</v>
      </c>
      <c r="D9971" t="str">
        <f t="shared" si="155"/>
        <v>m3</v>
      </c>
    </row>
    <row r="9972" spans="1:4">
      <c r="A9972" s="68" t="s">
        <v>9915</v>
      </c>
      <c r="B9972" s="68" t="s">
        <v>28788</v>
      </c>
      <c r="C9972" s="68" t="s">
        <v>16</v>
      </c>
      <c r="D9972" t="str">
        <f t="shared" si="155"/>
        <v>m3</v>
      </c>
    </row>
    <row r="9973" spans="1:4">
      <c r="A9973" s="68" t="s">
        <v>9916</v>
      </c>
      <c r="B9973" s="68" t="s">
        <v>28789</v>
      </c>
      <c r="C9973" s="68" t="s">
        <v>16</v>
      </c>
      <c r="D9973" t="str">
        <f t="shared" si="155"/>
        <v>m3</v>
      </c>
    </row>
    <row r="9974" spans="1:4">
      <c r="A9974" s="68" t="s">
        <v>9917</v>
      </c>
      <c r="B9974" s="68" t="s">
        <v>28789</v>
      </c>
      <c r="C9974" s="68" t="s">
        <v>16</v>
      </c>
      <c r="D9974" t="str">
        <f t="shared" si="155"/>
        <v>m3</v>
      </c>
    </row>
    <row r="9975" spans="1:4">
      <c r="A9975" s="68" t="s">
        <v>9918</v>
      </c>
      <c r="B9975" s="68" t="s">
        <v>28790</v>
      </c>
      <c r="C9975" s="68" t="s">
        <v>16</v>
      </c>
      <c r="D9975" t="str">
        <f t="shared" si="155"/>
        <v>m3</v>
      </c>
    </row>
    <row r="9976" spans="1:4">
      <c r="A9976" s="68" t="s">
        <v>9919</v>
      </c>
      <c r="B9976" s="68" t="s">
        <v>28790</v>
      </c>
      <c r="C9976" s="68" t="s">
        <v>16</v>
      </c>
      <c r="D9976" t="str">
        <f t="shared" si="155"/>
        <v>m3</v>
      </c>
    </row>
    <row r="9977" spans="1:4">
      <c r="A9977" s="68" t="s">
        <v>9920</v>
      </c>
      <c r="B9977" s="68" t="s">
        <v>28791</v>
      </c>
      <c r="C9977" s="68" t="s">
        <v>16</v>
      </c>
      <c r="D9977" t="str">
        <f t="shared" si="155"/>
        <v>m3</v>
      </c>
    </row>
    <row r="9978" spans="1:4">
      <c r="A9978" s="68" t="s">
        <v>9921</v>
      </c>
      <c r="B9978" s="68" t="s">
        <v>28791</v>
      </c>
      <c r="C9978" s="68" t="s">
        <v>16</v>
      </c>
      <c r="D9978" t="str">
        <f t="shared" si="155"/>
        <v>m3</v>
      </c>
    </row>
    <row r="9979" spans="1:4">
      <c r="A9979" s="68" t="s">
        <v>9922</v>
      </c>
      <c r="B9979" s="68" t="s">
        <v>28792</v>
      </c>
      <c r="C9979" s="68" t="s">
        <v>16</v>
      </c>
      <c r="D9979" t="str">
        <f t="shared" si="155"/>
        <v>m3</v>
      </c>
    </row>
    <row r="9980" spans="1:4">
      <c r="A9980" s="68" t="s">
        <v>9923</v>
      </c>
      <c r="B9980" s="68" t="s">
        <v>28792</v>
      </c>
      <c r="C9980" s="68" t="s">
        <v>16</v>
      </c>
      <c r="D9980" t="str">
        <f t="shared" si="155"/>
        <v>m3</v>
      </c>
    </row>
    <row r="9981" spans="1:4">
      <c r="A9981" s="68" t="s">
        <v>9924</v>
      </c>
      <c r="B9981" s="68" t="s">
        <v>28793</v>
      </c>
      <c r="C9981" s="68" t="s">
        <v>16</v>
      </c>
      <c r="D9981" t="str">
        <f t="shared" si="155"/>
        <v>m3</v>
      </c>
    </row>
    <row r="9982" spans="1:4">
      <c r="A9982" s="68" t="s">
        <v>9925</v>
      </c>
      <c r="B9982" s="68" t="s">
        <v>28793</v>
      </c>
      <c r="C9982" s="68" t="s">
        <v>16</v>
      </c>
      <c r="D9982" t="str">
        <f t="shared" si="155"/>
        <v>m3</v>
      </c>
    </row>
    <row r="9983" spans="1:4">
      <c r="A9983" s="68" t="s">
        <v>9926</v>
      </c>
      <c r="B9983" s="68" t="s">
        <v>28794</v>
      </c>
      <c r="C9983" s="68" t="s">
        <v>16</v>
      </c>
      <c r="D9983" t="str">
        <f t="shared" si="155"/>
        <v>m3</v>
      </c>
    </row>
    <row r="9984" spans="1:4">
      <c r="A9984" s="68" t="s">
        <v>9927</v>
      </c>
      <c r="B9984" s="68" t="s">
        <v>28794</v>
      </c>
      <c r="C9984" s="68" t="s">
        <v>16</v>
      </c>
      <c r="D9984" t="str">
        <f t="shared" si="155"/>
        <v>m3</v>
      </c>
    </row>
    <row r="9985" spans="1:4">
      <c r="A9985" s="68" t="s">
        <v>9928</v>
      </c>
      <c r="B9985" s="68" t="s">
        <v>28795</v>
      </c>
      <c r="C9985" s="68" t="s">
        <v>16</v>
      </c>
      <c r="D9985" t="str">
        <f t="shared" si="155"/>
        <v>m3</v>
      </c>
    </row>
    <row r="9986" spans="1:4">
      <c r="A9986" s="68" t="s">
        <v>9929</v>
      </c>
      <c r="B9986" s="68" t="s">
        <v>28795</v>
      </c>
      <c r="C9986" s="68" t="s">
        <v>16</v>
      </c>
      <c r="D9986" t="str">
        <f t="shared" si="155"/>
        <v>m3</v>
      </c>
    </row>
    <row r="9987" spans="1:4">
      <c r="A9987" s="68" t="s">
        <v>9930</v>
      </c>
      <c r="B9987" s="68" t="s">
        <v>28796</v>
      </c>
      <c r="C9987" s="68" t="s">
        <v>16</v>
      </c>
      <c r="D9987" t="str">
        <f t="shared" si="155"/>
        <v>m3</v>
      </c>
    </row>
    <row r="9988" spans="1:4">
      <c r="A9988" s="68" t="s">
        <v>9931</v>
      </c>
      <c r="B9988" s="68" t="s">
        <v>28796</v>
      </c>
      <c r="C9988" s="68" t="s">
        <v>16</v>
      </c>
      <c r="D9988" t="str">
        <f t="shared" si="155"/>
        <v>m3</v>
      </c>
    </row>
    <row r="9989" spans="1:4">
      <c r="A9989" s="68" t="s">
        <v>9932</v>
      </c>
      <c r="B9989" s="68" t="s">
        <v>28797</v>
      </c>
      <c r="C9989" s="68" t="s">
        <v>16</v>
      </c>
      <c r="D9989" t="str">
        <f t="shared" si="155"/>
        <v>m3</v>
      </c>
    </row>
    <row r="9990" spans="1:4">
      <c r="A9990" s="68" t="s">
        <v>9933</v>
      </c>
      <c r="B9990" s="68" t="s">
        <v>28797</v>
      </c>
      <c r="C9990" s="68" t="s">
        <v>16</v>
      </c>
      <c r="D9990" t="str">
        <f t="shared" si="155"/>
        <v>m3</v>
      </c>
    </row>
    <row r="9991" spans="1:4">
      <c r="A9991" s="68" t="s">
        <v>9934</v>
      </c>
      <c r="B9991" s="68" t="s">
        <v>28798</v>
      </c>
      <c r="C9991" s="68" t="s">
        <v>16</v>
      </c>
      <c r="D9991" t="str">
        <f t="shared" ref="D9991:D10054" si="156">LOWER(C9991)</f>
        <v>m3</v>
      </c>
    </row>
    <row r="9992" spans="1:4">
      <c r="A9992" s="68" t="s">
        <v>9935</v>
      </c>
      <c r="B9992" s="68" t="s">
        <v>28798</v>
      </c>
      <c r="C9992" s="68" t="s">
        <v>16</v>
      </c>
      <c r="D9992" t="str">
        <f t="shared" si="156"/>
        <v>m3</v>
      </c>
    </row>
    <row r="9993" spans="1:4">
      <c r="A9993" s="68" t="s">
        <v>9936</v>
      </c>
      <c r="B9993" s="68" t="s">
        <v>28799</v>
      </c>
      <c r="C9993" s="68" t="s">
        <v>16</v>
      </c>
      <c r="D9993" t="str">
        <f t="shared" si="156"/>
        <v>m3</v>
      </c>
    </row>
    <row r="9994" spans="1:4">
      <c r="A9994" s="68" t="s">
        <v>9937</v>
      </c>
      <c r="B9994" s="68" t="s">
        <v>28799</v>
      </c>
      <c r="C9994" s="68" t="s">
        <v>16</v>
      </c>
      <c r="D9994" t="str">
        <f t="shared" si="156"/>
        <v>m3</v>
      </c>
    </row>
    <row r="9995" spans="1:4">
      <c r="A9995" s="68" t="s">
        <v>9938</v>
      </c>
      <c r="B9995" s="68" t="s">
        <v>28800</v>
      </c>
      <c r="C9995" s="68" t="s">
        <v>16</v>
      </c>
      <c r="D9995" t="str">
        <f t="shared" si="156"/>
        <v>m3</v>
      </c>
    </row>
    <row r="9996" spans="1:4">
      <c r="A9996" s="68" t="s">
        <v>9939</v>
      </c>
      <c r="B9996" s="68" t="s">
        <v>28800</v>
      </c>
      <c r="C9996" s="68" t="s">
        <v>16</v>
      </c>
      <c r="D9996" t="str">
        <f t="shared" si="156"/>
        <v>m3</v>
      </c>
    </row>
    <row r="9997" spans="1:4">
      <c r="A9997" s="68" t="s">
        <v>9940</v>
      </c>
      <c r="B9997" s="68" t="s">
        <v>28801</v>
      </c>
      <c r="C9997" s="68" t="s">
        <v>16</v>
      </c>
      <c r="D9997" t="str">
        <f t="shared" si="156"/>
        <v>m3</v>
      </c>
    </row>
    <row r="9998" spans="1:4">
      <c r="A9998" s="68" t="s">
        <v>9941</v>
      </c>
      <c r="B9998" s="68" t="s">
        <v>28801</v>
      </c>
      <c r="C9998" s="68" t="s">
        <v>16</v>
      </c>
      <c r="D9998" t="str">
        <f t="shared" si="156"/>
        <v>m3</v>
      </c>
    </row>
    <row r="9999" spans="1:4">
      <c r="A9999" s="68" t="s">
        <v>9942</v>
      </c>
      <c r="B9999" s="68" t="s">
        <v>28802</v>
      </c>
      <c r="C9999" s="68" t="s">
        <v>16</v>
      </c>
      <c r="D9999" t="str">
        <f t="shared" si="156"/>
        <v>m3</v>
      </c>
    </row>
    <row r="10000" spans="1:4">
      <c r="A10000" s="68" t="s">
        <v>9943</v>
      </c>
      <c r="B10000" s="68" t="s">
        <v>28802</v>
      </c>
      <c r="C10000" s="68" t="s">
        <v>16</v>
      </c>
      <c r="D10000" t="str">
        <f t="shared" si="156"/>
        <v>m3</v>
      </c>
    </row>
    <row r="10001" spans="1:4">
      <c r="A10001" s="68" t="s">
        <v>9944</v>
      </c>
      <c r="B10001" s="68" t="s">
        <v>28803</v>
      </c>
      <c r="C10001" s="68" t="s">
        <v>9945</v>
      </c>
      <c r="D10001" t="str">
        <f t="shared" si="156"/>
        <v>m3xdam</v>
      </c>
    </row>
    <row r="10002" spans="1:4">
      <c r="A10002" s="68" t="s">
        <v>9946</v>
      </c>
      <c r="B10002" s="68" t="s">
        <v>28803</v>
      </c>
      <c r="C10002" s="68" t="s">
        <v>9945</v>
      </c>
      <c r="D10002" t="str">
        <f t="shared" si="156"/>
        <v>m3xdam</v>
      </c>
    </row>
    <row r="10003" spans="1:4">
      <c r="A10003" s="68" t="s">
        <v>9947</v>
      </c>
      <c r="B10003" s="68" t="s">
        <v>28804</v>
      </c>
      <c r="C10003" s="68" t="s">
        <v>9945</v>
      </c>
      <c r="D10003" t="str">
        <f t="shared" si="156"/>
        <v>m3xdam</v>
      </c>
    </row>
    <row r="10004" spans="1:4">
      <c r="A10004" s="68" t="s">
        <v>9948</v>
      </c>
      <c r="B10004" s="68" t="s">
        <v>28804</v>
      </c>
      <c r="C10004" s="68" t="s">
        <v>9945</v>
      </c>
      <c r="D10004" t="str">
        <f t="shared" si="156"/>
        <v>m3xdam</v>
      </c>
    </row>
    <row r="10005" spans="1:4">
      <c r="A10005" s="68" t="s">
        <v>9949</v>
      </c>
      <c r="B10005" s="68" t="s">
        <v>28805</v>
      </c>
      <c r="C10005" s="68" t="s">
        <v>16</v>
      </c>
      <c r="D10005" t="str">
        <f t="shared" si="156"/>
        <v>m3</v>
      </c>
    </row>
    <row r="10006" spans="1:4">
      <c r="A10006" s="68" t="s">
        <v>9950</v>
      </c>
      <c r="B10006" s="68" t="s">
        <v>28805</v>
      </c>
      <c r="C10006" s="68" t="s">
        <v>16</v>
      </c>
      <c r="D10006" t="str">
        <f t="shared" si="156"/>
        <v>m3</v>
      </c>
    </row>
    <row r="10007" spans="1:4">
      <c r="A10007" s="68" t="s">
        <v>9951</v>
      </c>
      <c r="B10007" s="68" t="s">
        <v>28806</v>
      </c>
      <c r="C10007" s="68" t="s">
        <v>16</v>
      </c>
      <c r="D10007" t="str">
        <f t="shared" si="156"/>
        <v>m3</v>
      </c>
    </row>
    <row r="10008" spans="1:4">
      <c r="A10008" s="68" t="s">
        <v>9952</v>
      </c>
      <c r="B10008" s="68" t="s">
        <v>28806</v>
      </c>
      <c r="C10008" s="68" t="s">
        <v>16</v>
      </c>
      <c r="D10008" t="str">
        <f t="shared" si="156"/>
        <v>m3</v>
      </c>
    </row>
    <row r="10009" spans="1:4">
      <c r="A10009" s="68" t="s">
        <v>9953</v>
      </c>
      <c r="B10009" s="68" t="s">
        <v>28807</v>
      </c>
      <c r="C10009" s="68" t="s">
        <v>16</v>
      </c>
      <c r="D10009" t="str">
        <f t="shared" si="156"/>
        <v>m3</v>
      </c>
    </row>
    <row r="10010" spans="1:4">
      <c r="A10010" s="68" t="s">
        <v>9954</v>
      </c>
      <c r="B10010" s="68" t="s">
        <v>28807</v>
      </c>
      <c r="C10010" s="68" t="s">
        <v>16</v>
      </c>
      <c r="D10010" t="str">
        <f t="shared" si="156"/>
        <v>m3</v>
      </c>
    </row>
    <row r="10011" spans="1:4">
      <c r="A10011" s="68" t="s">
        <v>9955</v>
      </c>
      <c r="B10011" s="68" t="s">
        <v>28808</v>
      </c>
      <c r="C10011" s="68" t="s">
        <v>16</v>
      </c>
      <c r="D10011" t="str">
        <f t="shared" si="156"/>
        <v>m3</v>
      </c>
    </row>
    <row r="10012" spans="1:4">
      <c r="A10012" s="68" t="s">
        <v>9956</v>
      </c>
      <c r="B10012" s="68" t="s">
        <v>28808</v>
      </c>
      <c r="C10012" s="68" t="s">
        <v>16</v>
      </c>
      <c r="D10012" t="str">
        <f t="shared" si="156"/>
        <v>m3</v>
      </c>
    </row>
    <row r="10013" spans="1:4">
      <c r="A10013" s="68" t="s">
        <v>9957</v>
      </c>
      <c r="B10013" s="68" t="s">
        <v>28809</v>
      </c>
      <c r="C10013" s="68" t="s">
        <v>16</v>
      </c>
      <c r="D10013" t="str">
        <f t="shared" si="156"/>
        <v>m3</v>
      </c>
    </row>
    <row r="10014" spans="1:4">
      <c r="A10014" s="68" t="s">
        <v>9958</v>
      </c>
      <c r="B10014" s="68" t="s">
        <v>28809</v>
      </c>
      <c r="C10014" s="68" t="s">
        <v>16</v>
      </c>
      <c r="D10014" t="str">
        <f t="shared" si="156"/>
        <v>m3</v>
      </c>
    </row>
    <row r="10015" spans="1:4">
      <c r="A10015" s="68" t="s">
        <v>9959</v>
      </c>
      <c r="B10015" s="68" t="s">
        <v>28810</v>
      </c>
      <c r="C10015" s="68" t="s">
        <v>16</v>
      </c>
      <c r="D10015" t="str">
        <f t="shared" si="156"/>
        <v>m3</v>
      </c>
    </row>
    <row r="10016" spans="1:4">
      <c r="A10016" s="68" t="s">
        <v>9960</v>
      </c>
      <c r="B10016" s="68" t="s">
        <v>28810</v>
      </c>
      <c r="C10016" s="68" t="s">
        <v>16</v>
      </c>
      <c r="D10016" t="str">
        <f t="shared" si="156"/>
        <v>m3</v>
      </c>
    </row>
    <row r="10017" spans="1:4">
      <c r="A10017" s="68" t="s">
        <v>9961</v>
      </c>
      <c r="B10017" s="68" t="s">
        <v>28811</v>
      </c>
      <c r="C10017" s="68" t="s">
        <v>16</v>
      </c>
      <c r="D10017" t="str">
        <f t="shared" si="156"/>
        <v>m3</v>
      </c>
    </row>
    <row r="10018" spans="1:4">
      <c r="A10018" s="68" t="s">
        <v>9962</v>
      </c>
      <c r="B10018" s="68" t="s">
        <v>28811</v>
      </c>
      <c r="C10018" s="68" t="s">
        <v>16</v>
      </c>
      <c r="D10018" t="str">
        <f t="shared" si="156"/>
        <v>m3</v>
      </c>
    </row>
    <row r="10019" spans="1:4">
      <c r="A10019" s="68" t="s">
        <v>9963</v>
      </c>
      <c r="B10019" s="68" t="s">
        <v>28812</v>
      </c>
      <c r="C10019" s="68" t="s">
        <v>16</v>
      </c>
      <c r="D10019" t="str">
        <f t="shared" si="156"/>
        <v>m3</v>
      </c>
    </row>
    <row r="10020" spans="1:4">
      <c r="A10020" s="68" t="s">
        <v>9964</v>
      </c>
      <c r="B10020" s="68" t="s">
        <v>28812</v>
      </c>
      <c r="C10020" s="68" t="s">
        <v>16</v>
      </c>
      <c r="D10020" t="str">
        <f t="shared" si="156"/>
        <v>m3</v>
      </c>
    </row>
    <row r="10021" spans="1:4">
      <c r="A10021" s="68" t="s">
        <v>9965</v>
      </c>
      <c r="B10021" s="68" t="s">
        <v>28813</v>
      </c>
      <c r="C10021" s="68" t="s">
        <v>16</v>
      </c>
      <c r="D10021" t="str">
        <f t="shared" si="156"/>
        <v>m3</v>
      </c>
    </row>
    <row r="10022" spans="1:4">
      <c r="A10022" s="68" t="s">
        <v>9966</v>
      </c>
      <c r="B10022" s="68" t="s">
        <v>28813</v>
      </c>
      <c r="C10022" s="68" t="s">
        <v>16</v>
      </c>
      <c r="D10022" t="str">
        <f t="shared" si="156"/>
        <v>m3</v>
      </c>
    </row>
    <row r="10023" spans="1:4">
      <c r="A10023" s="68" t="s">
        <v>9967</v>
      </c>
      <c r="B10023" s="68" t="s">
        <v>28814</v>
      </c>
      <c r="C10023" s="68" t="s">
        <v>16</v>
      </c>
      <c r="D10023" t="str">
        <f t="shared" si="156"/>
        <v>m3</v>
      </c>
    </row>
    <row r="10024" spans="1:4">
      <c r="A10024" s="68" t="s">
        <v>9968</v>
      </c>
      <c r="B10024" s="68" t="s">
        <v>28814</v>
      </c>
      <c r="C10024" s="68" t="s">
        <v>16</v>
      </c>
      <c r="D10024" t="str">
        <f t="shared" si="156"/>
        <v>m3</v>
      </c>
    </row>
    <row r="10025" spans="1:4">
      <c r="A10025" s="68" t="s">
        <v>9969</v>
      </c>
      <c r="B10025" s="68" t="s">
        <v>28815</v>
      </c>
      <c r="C10025" s="68" t="s">
        <v>16</v>
      </c>
      <c r="D10025" t="str">
        <f t="shared" si="156"/>
        <v>m3</v>
      </c>
    </row>
    <row r="10026" spans="1:4">
      <c r="A10026" s="68" t="s">
        <v>9970</v>
      </c>
      <c r="B10026" s="68" t="s">
        <v>28815</v>
      </c>
      <c r="C10026" s="68" t="s">
        <v>16</v>
      </c>
      <c r="D10026" t="str">
        <f t="shared" si="156"/>
        <v>m3</v>
      </c>
    </row>
    <row r="10027" spans="1:4">
      <c r="A10027" s="68" t="s">
        <v>9971</v>
      </c>
      <c r="B10027" s="68" t="s">
        <v>28816</v>
      </c>
      <c r="C10027" s="68" t="s">
        <v>16</v>
      </c>
      <c r="D10027" t="str">
        <f t="shared" si="156"/>
        <v>m3</v>
      </c>
    </row>
    <row r="10028" spans="1:4">
      <c r="A10028" s="68" t="s">
        <v>9972</v>
      </c>
      <c r="B10028" s="68" t="s">
        <v>28816</v>
      </c>
      <c r="C10028" s="68" t="s">
        <v>16</v>
      </c>
      <c r="D10028" t="str">
        <f t="shared" si="156"/>
        <v>m3</v>
      </c>
    </row>
    <row r="10029" spans="1:4">
      <c r="A10029" s="68" t="s">
        <v>9973</v>
      </c>
      <c r="B10029" s="68" t="s">
        <v>28817</v>
      </c>
      <c r="C10029" s="68" t="s">
        <v>16</v>
      </c>
      <c r="D10029" t="str">
        <f t="shared" si="156"/>
        <v>m3</v>
      </c>
    </row>
    <row r="10030" spans="1:4">
      <c r="A10030" s="68" t="s">
        <v>9974</v>
      </c>
      <c r="B10030" s="68" t="s">
        <v>28817</v>
      </c>
      <c r="C10030" s="68" t="s">
        <v>16</v>
      </c>
      <c r="D10030" t="str">
        <f t="shared" si="156"/>
        <v>m3</v>
      </c>
    </row>
    <row r="10031" spans="1:4">
      <c r="A10031" s="68" t="s">
        <v>9975</v>
      </c>
      <c r="B10031" s="68" t="s">
        <v>28818</v>
      </c>
      <c r="C10031" s="68" t="s">
        <v>16</v>
      </c>
      <c r="D10031" t="str">
        <f t="shared" si="156"/>
        <v>m3</v>
      </c>
    </row>
    <row r="10032" spans="1:4">
      <c r="A10032" s="68" t="s">
        <v>9976</v>
      </c>
      <c r="B10032" s="68" t="s">
        <v>28818</v>
      </c>
      <c r="C10032" s="68" t="s">
        <v>16</v>
      </c>
      <c r="D10032" t="str">
        <f t="shared" si="156"/>
        <v>m3</v>
      </c>
    </row>
    <row r="10033" spans="1:4">
      <c r="A10033" s="68" t="s">
        <v>9977</v>
      </c>
      <c r="B10033" s="68" t="s">
        <v>28819</v>
      </c>
      <c r="C10033" s="68" t="s">
        <v>16</v>
      </c>
      <c r="D10033" t="str">
        <f t="shared" si="156"/>
        <v>m3</v>
      </c>
    </row>
    <row r="10034" spans="1:4">
      <c r="A10034" s="68" t="s">
        <v>9978</v>
      </c>
      <c r="B10034" s="68" t="s">
        <v>28819</v>
      </c>
      <c r="C10034" s="68" t="s">
        <v>16</v>
      </c>
      <c r="D10034" t="str">
        <f t="shared" si="156"/>
        <v>m3</v>
      </c>
    </row>
    <row r="10035" spans="1:4">
      <c r="A10035" s="68" t="s">
        <v>9979</v>
      </c>
      <c r="B10035" s="68" t="s">
        <v>28820</v>
      </c>
      <c r="C10035" s="68" t="s">
        <v>16</v>
      </c>
      <c r="D10035" t="str">
        <f t="shared" si="156"/>
        <v>m3</v>
      </c>
    </row>
    <row r="10036" spans="1:4">
      <c r="A10036" s="68" t="s">
        <v>9980</v>
      </c>
      <c r="B10036" s="68" t="s">
        <v>28820</v>
      </c>
      <c r="C10036" s="68" t="s">
        <v>16</v>
      </c>
      <c r="D10036" t="str">
        <f t="shared" si="156"/>
        <v>m3</v>
      </c>
    </row>
    <row r="10037" spans="1:4">
      <c r="A10037" s="68" t="s">
        <v>9981</v>
      </c>
      <c r="B10037" s="68" t="s">
        <v>28821</v>
      </c>
      <c r="C10037" s="68" t="s">
        <v>16</v>
      </c>
      <c r="D10037" t="str">
        <f t="shared" si="156"/>
        <v>m3</v>
      </c>
    </row>
    <row r="10038" spans="1:4">
      <c r="A10038" s="68" t="s">
        <v>9982</v>
      </c>
      <c r="B10038" s="68" t="s">
        <v>28821</v>
      </c>
      <c r="C10038" s="68" t="s">
        <v>16</v>
      </c>
      <c r="D10038" t="str">
        <f t="shared" si="156"/>
        <v>m3</v>
      </c>
    </row>
    <row r="10039" spans="1:4">
      <c r="A10039" s="68" t="s">
        <v>9983</v>
      </c>
      <c r="B10039" s="68" t="s">
        <v>28822</v>
      </c>
      <c r="C10039" s="68" t="s">
        <v>13</v>
      </c>
      <c r="D10039" t="str">
        <f t="shared" si="156"/>
        <v>m2</v>
      </c>
    </row>
    <row r="10040" spans="1:4">
      <c r="A10040" s="68" t="s">
        <v>9984</v>
      </c>
      <c r="B10040" s="68" t="s">
        <v>28822</v>
      </c>
      <c r="C10040" s="68" t="s">
        <v>13</v>
      </c>
      <c r="D10040" t="str">
        <f t="shared" si="156"/>
        <v>m2</v>
      </c>
    </row>
    <row r="10041" spans="1:4">
      <c r="A10041" s="68" t="s">
        <v>9985</v>
      </c>
      <c r="B10041" s="68" t="s">
        <v>28823</v>
      </c>
      <c r="C10041" s="68" t="s">
        <v>13</v>
      </c>
      <c r="D10041" t="str">
        <f t="shared" si="156"/>
        <v>m2</v>
      </c>
    </row>
    <row r="10042" spans="1:4">
      <c r="A10042" s="68" t="s">
        <v>9986</v>
      </c>
      <c r="B10042" s="68" t="s">
        <v>28823</v>
      </c>
      <c r="C10042" s="68" t="s">
        <v>13</v>
      </c>
      <c r="D10042" t="str">
        <f t="shared" si="156"/>
        <v>m2</v>
      </c>
    </row>
    <row r="10043" spans="1:4">
      <c r="A10043" s="68" t="s">
        <v>9987</v>
      </c>
      <c r="B10043" s="68" t="s">
        <v>28824</v>
      </c>
      <c r="C10043" s="68" t="s">
        <v>13</v>
      </c>
      <c r="D10043" t="str">
        <f t="shared" si="156"/>
        <v>m2</v>
      </c>
    </row>
    <row r="10044" spans="1:4">
      <c r="A10044" s="68" t="s">
        <v>9988</v>
      </c>
      <c r="B10044" s="68" t="s">
        <v>28824</v>
      </c>
      <c r="C10044" s="68" t="s">
        <v>13</v>
      </c>
      <c r="D10044" t="str">
        <f t="shared" si="156"/>
        <v>m2</v>
      </c>
    </row>
    <row r="10045" spans="1:4">
      <c r="A10045" s="68" t="s">
        <v>9989</v>
      </c>
      <c r="B10045" s="68" t="s">
        <v>28825</v>
      </c>
      <c r="C10045" s="68" t="s">
        <v>13</v>
      </c>
      <c r="D10045" t="str">
        <f t="shared" si="156"/>
        <v>m2</v>
      </c>
    </row>
    <row r="10046" spans="1:4">
      <c r="A10046" s="68" t="s">
        <v>9990</v>
      </c>
      <c r="B10046" s="68" t="s">
        <v>28825</v>
      </c>
      <c r="C10046" s="68" t="s">
        <v>13</v>
      </c>
      <c r="D10046" t="str">
        <f t="shared" si="156"/>
        <v>m2</v>
      </c>
    </row>
    <row r="10047" spans="1:4">
      <c r="A10047" s="68" t="s">
        <v>9991</v>
      </c>
      <c r="B10047" s="68" t="s">
        <v>28826</v>
      </c>
      <c r="C10047" s="68" t="s">
        <v>13</v>
      </c>
      <c r="D10047" t="str">
        <f t="shared" si="156"/>
        <v>m2</v>
      </c>
    </row>
    <row r="10048" spans="1:4">
      <c r="A10048" s="68" t="s">
        <v>9992</v>
      </c>
      <c r="B10048" s="68" t="s">
        <v>28826</v>
      </c>
      <c r="C10048" s="68" t="s">
        <v>13</v>
      </c>
      <c r="D10048" t="str">
        <f t="shared" si="156"/>
        <v>m2</v>
      </c>
    </row>
    <row r="10049" spans="1:4">
      <c r="A10049" s="68" t="s">
        <v>9993</v>
      </c>
      <c r="B10049" s="68" t="s">
        <v>28827</v>
      </c>
      <c r="C10049" s="68" t="s">
        <v>13</v>
      </c>
      <c r="D10049" t="str">
        <f t="shared" si="156"/>
        <v>m2</v>
      </c>
    </row>
    <row r="10050" spans="1:4">
      <c r="A10050" s="68" t="s">
        <v>9994</v>
      </c>
      <c r="B10050" s="68" t="s">
        <v>28827</v>
      </c>
      <c r="C10050" s="68" t="s">
        <v>13</v>
      </c>
      <c r="D10050" t="str">
        <f t="shared" si="156"/>
        <v>m2</v>
      </c>
    </row>
    <row r="10051" spans="1:4">
      <c r="A10051" s="68" t="s">
        <v>9995</v>
      </c>
      <c r="B10051" s="68" t="s">
        <v>28828</v>
      </c>
      <c r="C10051" s="68" t="s">
        <v>13</v>
      </c>
      <c r="D10051" t="str">
        <f t="shared" si="156"/>
        <v>m2</v>
      </c>
    </row>
    <row r="10052" spans="1:4">
      <c r="A10052" s="68" t="s">
        <v>9996</v>
      </c>
      <c r="B10052" s="68" t="s">
        <v>28828</v>
      </c>
      <c r="C10052" s="68" t="s">
        <v>13</v>
      </c>
      <c r="D10052" t="str">
        <f t="shared" si="156"/>
        <v>m2</v>
      </c>
    </row>
    <row r="10053" spans="1:4">
      <c r="A10053" s="68" t="s">
        <v>9997</v>
      </c>
      <c r="B10053" s="68" t="s">
        <v>28829</v>
      </c>
      <c r="C10053" s="68" t="s">
        <v>13</v>
      </c>
      <c r="D10053" t="str">
        <f t="shared" si="156"/>
        <v>m2</v>
      </c>
    </row>
    <row r="10054" spans="1:4">
      <c r="A10054" s="68" t="s">
        <v>9998</v>
      </c>
      <c r="B10054" s="68" t="s">
        <v>28829</v>
      </c>
      <c r="C10054" s="68" t="s">
        <v>13</v>
      </c>
      <c r="D10054" t="str">
        <f t="shared" si="156"/>
        <v>m2</v>
      </c>
    </row>
    <row r="10055" spans="1:4">
      <c r="A10055" s="68" t="s">
        <v>9999</v>
      </c>
      <c r="B10055" s="68" t="s">
        <v>28830</v>
      </c>
      <c r="C10055" s="68" t="s">
        <v>13</v>
      </c>
      <c r="D10055" t="str">
        <f t="shared" ref="D10055:D10118" si="157">LOWER(C10055)</f>
        <v>m2</v>
      </c>
    </row>
    <row r="10056" spans="1:4">
      <c r="A10056" s="68" t="s">
        <v>10000</v>
      </c>
      <c r="B10056" s="68" t="s">
        <v>28830</v>
      </c>
      <c r="C10056" s="68" t="s">
        <v>13</v>
      </c>
      <c r="D10056" t="str">
        <f t="shared" si="157"/>
        <v>m2</v>
      </c>
    </row>
    <row r="10057" spans="1:4">
      <c r="A10057" s="68" t="s">
        <v>10001</v>
      </c>
      <c r="B10057" s="68" t="s">
        <v>28831</v>
      </c>
      <c r="C10057" s="68" t="s">
        <v>13</v>
      </c>
      <c r="D10057" t="str">
        <f t="shared" si="157"/>
        <v>m2</v>
      </c>
    </row>
    <row r="10058" spans="1:4">
      <c r="A10058" s="68" t="s">
        <v>10002</v>
      </c>
      <c r="B10058" s="68" t="s">
        <v>28831</v>
      </c>
      <c r="C10058" s="68" t="s">
        <v>13</v>
      </c>
      <c r="D10058" t="str">
        <f t="shared" si="157"/>
        <v>m2</v>
      </c>
    </row>
    <row r="10059" spans="1:4">
      <c r="A10059" s="68" t="s">
        <v>10003</v>
      </c>
      <c r="B10059" s="68" t="s">
        <v>28832</v>
      </c>
      <c r="C10059" s="68" t="s">
        <v>13</v>
      </c>
      <c r="D10059" t="str">
        <f t="shared" si="157"/>
        <v>m2</v>
      </c>
    </row>
    <row r="10060" spans="1:4">
      <c r="A10060" s="68" t="s">
        <v>10004</v>
      </c>
      <c r="B10060" s="68" t="s">
        <v>28832</v>
      </c>
      <c r="C10060" s="68" t="s">
        <v>13</v>
      </c>
      <c r="D10060" t="str">
        <f t="shared" si="157"/>
        <v>m2</v>
      </c>
    </row>
    <row r="10061" spans="1:4">
      <c r="A10061" s="68" t="s">
        <v>10005</v>
      </c>
      <c r="B10061" s="68" t="s">
        <v>28833</v>
      </c>
      <c r="C10061" s="68" t="s">
        <v>13</v>
      </c>
      <c r="D10061" t="str">
        <f t="shared" si="157"/>
        <v>m2</v>
      </c>
    </row>
    <row r="10062" spans="1:4">
      <c r="A10062" s="68" t="s">
        <v>10006</v>
      </c>
      <c r="B10062" s="68" t="s">
        <v>28833</v>
      </c>
      <c r="C10062" s="68" t="s">
        <v>13</v>
      </c>
      <c r="D10062" t="str">
        <f t="shared" si="157"/>
        <v>m2</v>
      </c>
    </row>
    <row r="10063" spans="1:4">
      <c r="A10063" s="68" t="s">
        <v>10007</v>
      </c>
      <c r="B10063" s="68" t="s">
        <v>28834</v>
      </c>
      <c r="C10063" s="68" t="s">
        <v>13</v>
      </c>
      <c r="D10063" t="str">
        <f t="shared" si="157"/>
        <v>m2</v>
      </c>
    </row>
    <row r="10064" spans="1:4">
      <c r="A10064" s="68" t="s">
        <v>10008</v>
      </c>
      <c r="B10064" s="68" t="s">
        <v>28834</v>
      </c>
      <c r="C10064" s="68" t="s">
        <v>13</v>
      </c>
      <c r="D10064" t="str">
        <f t="shared" si="157"/>
        <v>m2</v>
      </c>
    </row>
    <row r="10065" spans="1:4">
      <c r="A10065" s="68" t="s">
        <v>10009</v>
      </c>
      <c r="B10065" s="68" t="s">
        <v>28835</v>
      </c>
      <c r="C10065" s="68" t="s">
        <v>13</v>
      </c>
      <c r="D10065" t="str">
        <f t="shared" si="157"/>
        <v>m2</v>
      </c>
    </row>
    <row r="10066" spans="1:4">
      <c r="A10066" s="68" t="s">
        <v>10010</v>
      </c>
      <c r="B10066" s="68" t="s">
        <v>28835</v>
      </c>
      <c r="C10066" s="68" t="s">
        <v>13</v>
      </c>
      <c r="D10066" t="str">
        <f t="shared" si="157"/>
        <v>m2</v>
      </c>
    </row>
    <row r="10067" spans="1:4">
      <c r="A10067" s="68" t="s">
        <v>10011</v>
      </c>
      <c r="B10067" s="68" t="s">
        <v>28836</v>
      </c>
      <c r="C10067" s="68" t="s">
        <v>13</v>
      </c>
      <c r="D10067" t="str">
        <f t="shared" si="157"/>
        <v>m2</v>
      </c>
    </row>
    <row r="10068" spans="1:4">
      <c r="A10068" s="68" t="s">
        <v>10012</v>
      </c>
      <c r="B10068" s="68" t="s">
        <v>28836</v>
      </c>
      <c r="C10068" s="68" t="s">
        <v>13</v>
      </c>
      <c r="D10068" t="str">
        <f t="shared" si="157"/>
        <v>m2</v>
      </c>
    </row>
    <row r="10069" spans="1:4">
      <c r="A10069" s="68" t="s">
        <v>10013</v>
      </c>
      <c r="B10069" s="68" t="s">
        <v>28837</v>
      </c>
      <c r="C10069" s="68" t="s">
        <v>13</v>
      </c>
      <c r="D10069" t="str">
        <f t="shared" si="157"/>
        <v>m2</v>
      </c>
    </row>
    <row r="10070" spans="1:4">
      <c r="A10070" s="68" t="s">
        <v>10014</v>
      </c>
      <c r="B10070" s="68" t="s">
        <v>28837</v>
      </c>
      <c r="C10070" s="68" t="s">
        <v>13</v>
      </c>
      <c r="D10070" t="str">
        <f t="shared" si="157"/>
        <v>m2</v>
      </c>
    </row>
    <row r="10071" spans="1:4">
      <c r="A10071" s="68" t="s">
        <v>10015</v>
      </c>
      <c r="B10071" s="68" t="s">
        <v>28838</v>
      </c>
      <c r="C10071" s="68" t="s">
        <v>13</v>
      </c>
      <c r="D10071" t="str">
        <f t="shared" si="157"/>
        <v>m2</v>
      </c>
    </row>
    <row r="10072" spans="1:4">
      <c r="A10072" s="68" t="s">
        <v>10016</v>
      </c>
      <c r="B10072" s="68" t="s">
        <v>28838</v>
      </c>
      <c r="C10072" s="68" t="s">
        <v>13</v>
      </c>
      <c r="D10072" t="str">
        <f t="shared" si="157"/>
        <v>m2</v>
      </c>
    </row>
    <row r="10073" spans="1:4">
      <c r="A10073" s="68" t="s">
        <v>10017</v>
      </c>
      <c r="B10073" s="68" t="s">
        <v>28839</v>
      </c>
      <c r="C10073" s="68" t="s">
        <v>13</v>
      </c>
      <c r="D10073" t="str">
        <f t="shared" si="157"/>
        <v>m2</v>
      </c>
    </row>
    <row r="10074" spans="1:4">
      <c r="A10074" s="68" t="s">
        <v>10018</v>
      </c>
      <c r="B10074" s="68" t="s">
        <v>28839</v>
      </c>
      <c r="C10074" s="68" t="s">
        <v>13</v>
      </c>
      <c r="D10074" t="str">
        <f t="shared" si="157"/>
        <v>m2</v>
      </c>
    </row>
    <row r="10075" spans="1:4">
      <c r="A10075" s="68" t="s">
        <v>10019</v>
      </c>
      <c r="B10075" s="68" t="s">
        <v>28840</v>
      </c>
      <c r="C10075" s="68" t="s">
        <v>13</v>
      </c>
      <c r="D10075" t="str">
        <f t="shared" si="157"/>
        <v>m2</v>
      </c>
    </row>
    <row r="10076" spans="1:4">
      <c r="A10076" s="68" t="s">
        <v>10020</v>
      </c>
      <c r="B10076" s="68" t="s">
        <v>28840</v>
      </c>
      <c r="C10076" s="68" t="s">
        <v>13</v>
      </c>
      <c r="D10076" t="str">
        <f t="shared" si="157"/>
        <v>m2</v>
      </c>
    </row>
    <row r="10077" spans="1:4">
      <c r="A10077" s="68" t="s">
        <v>10021</v>
      </c>
      <c r="B10077" s="68" t="s">
        <v>28841</v>
      </c>
      <c r="C10077" s="68" t="s">
        <v>13</v>
      </c>
      <c r="D10077" t="str">
        <f t="shared" si="157"/>
        <v>m2</v>
      </c>
    </row>
    <row r="10078" spans="1:4">
      <c r="A10078" s="68" t="s">
        <v>10022</v>
      </c>
      <c r="B10078" s="68" t="s">
        <v>28841</v>
      </c>
      <c r="C10078" s="68" t="s">
        <v>13</v>
      </c>
      <c r="D10078" t="str">
        <f t="shared" si="157"/>
        <v>m2</v>
      </c>
    </row>
    <row r="10079" spans="1:4">
      <c r="A10079" s="68" t="s">
        <v>10023</v>
      </c>
      <c r="B10079" s="68" t="s">
        <v>28842</v>
      </c>
      <c r="C10079" s="68" t="s">
        <v>13</v>
      </c>
      <c r="D10079" t="str">
        <f t="shared" si="157"/>
        <v>m2</v>
      </c>
    </row>
    <row r="10080" spans="1:4">
      <c r="A10080" s="68" t="s">
        <v>10024</v>
      </c>
      <c r="B10080" s="68" t="s">
        <v>28842</v>
      </c>
      <c r="C10080" s="68" t="s">
        <v>13</v>
      </c>
      <c r="D10080" t="str">
        <f t="shared" si="157"/>
        <v>m2</v>
      </c>
    </row>
    <row r="10081" spans="1:4">
      <c r="A10081" s="68" t="s">
        <v>10025</v>
      </c>
      <c r="B10081" s="68" t="s">
        <v>28843</v>
      </c>
      <c r="C10081" s="68" t="s">
        <v>13</v>
      </c>
      <c r="D10081" t="str">
        <f t="shared" si="157"/>
        <v>m2</v>
      </c>
    </row>
    <row r="10082" spans="1:4">
      <c r="A10082" s="68" t="s">
        <v>10026</v>
      </c>
      <c r="B10082" s="68" t="s">
        <v>28843</v>
      </c>
      <c r="C10082" s="68" t="s">
        <v>13</v>
      </c>
      <c r="D10082" t="str">
        <f t="shared" si="157"/>
        <v>m2</v>
      </c>
    </row>
    <row r="10083" spans="1:4">
      <c r="A10083" s="68" t="s">
        <v>10027</v>
      </c>
      <c r="B10083" s="68" t="s">
        <v>28844</v>
      </c>
      <c r="C10083" s="68" t="s">
        <v>13</v>
      </c>
      <c r="D10083" t="str">
        <f t="shared" si="157"/>
        <v>m2</v>
      </c>
    </row>
    <row r="10084" spans="1:4">
      <c r="A10084" s="68" t="s">
        <v>10028</v>
      </c>
      <c r="B10084" s="68" t="s">
        <v>28844</v>
      </c>
      <c r="C10084" s="68" t="s">
        <v>13</v>
      </c>
      <c r="D10084" t="str">
        <f t="shared" si="157"/>
        <v>m2</v>
      </c>
    </row>
    <row r="10085" spans="1:4">
      <c r="A10085" s="68" t="s">
        <v>10029</v>
      </c>
      <c r="B10085" s="68" t="s">
        <v>28845</v>
      </c>
      <c r="C10085" s="68" t="s">
        <v>13</v>
      </c>
      <c r="D10085" t="str">
        <f t="shared" si="157"/>
        <v>m2</v>
      </c>
    </row>
    <row r="10086" spans="1:4">
      <c r="A10086" s="68" t="s">
        <v>10030</v>
      </c>
      <c r="B10086" s="68" t="s">
        <v>28845</v>
      </c>
      <c r="C10086" s="68" t="s">
        <v>13</v>
      </c>
      <c r="D10086" t="str">
        <f t="shared" si="157"/>
        <v>m2</v>
      </c>
    </row>
    <row r="10087" spans="1:4">
      <c r="A10087" s="68" t="s">
        <v>10031</v>
      </c>
      <c r="B10087" s="68" t="s">
        <v>28846</v>
      </c>
      <c r="C10087" s="68" t="s">
        <v>13</v>
      </c>
      <c r="D10087" t="str">
        <f t="shared" si="157"/>
        <v>m2</v>
      </c>
    </row>
    <row r="10088" spans="1:4">
      <c r="A10088" s="68" t="s">
        <v>10032</v>
      </c>
      <c r="B10088" s="68" t="s">
        <v>28846</v>
      </c>
      <c r="C10088" s="68" t="s">
        <v>13</v>
      </c>
      <c r="D10088" t="str">
        <f t="shared" si="157"/>
        <v>m2</v>
      </c>
    </row>
    <row r="10089" spans="1:4">
      <c r="A10089" s="68" t="s">
        <v>10033</v>
      </c>
      <c r="B10089" s="68" t="s">
        <v>28847</v>
      </c>
      <c r="C10089" s="68" t="s">
        <v>16</v>
      </c>
      <c r="D10089" t="str">
        <f t="shared" si="157"/>
        <v>m3</v>
      </c>
    </row>
    <row r="10090" spans="1:4">
      <c r="A10090" s="68" t="s">
        <v>10034</v>
      </c>
      <c r="B10090" s="68" t="s">
        <v>28847</v>
      </c>
      <c r="C10090" s="68" t="s">
        <v>16</v>
      </c>
      <c r="D10090" t="str">
        <f t="shared" si="157"/>
        <v>m3</v>
      </c>
    </row>
    <row r="10091" spans="1:4">
      <c r="A10091" s="68" t="s">
        <v>10035</v>
      </c>
      <c r="B10091" s="68" t="s">
        <v>28848</v>
      </c>
      <c r="C10091" s="68" t="s">
        <v>16</v>
      </c>
      <c r="D10091" t="str">
        <f t="shared" si="157"/>
        <v>m3</v>
      </c>
    </row>
    <row r="10092" spans="1:4">
      <c r="A10092" s="68" t="s">
        <v>10036</v>
      </c>
      <c r="B10092" s="68" t="s">
        <v>28848</v>
      </c>
      <c r="C10092" s="68" t="s">
        <v>16</v>
      </c>
      <c r="D10092" t="str">
        <f t="shared" si="157"/>
        <v>m3</v>
      </c>
    </row>
    <row r="10093" spans="1:4">
      <c r="A10093" s="68" t="s">
        <v>10037</v>
      </c>
      <c r="B10093" s="68" t="s">
        <v>28849</v>
      </c>
      <c r="C10093" s="68" t="s">
        <v>16</v>
      </c>
      <c r="D10093" t="str">
        <f t="shared" si="157"/>
        <v>m3</v>
      </c>
    </row>
    <row r="10094" spans="1:4">
      <c r="A10094" s="68" t="s">
        <v>10038</v>
      </c>
      <c r="B10094" s="68" t="s">
        <v>28849</v>
      </c>
      <c r="C10094" s="68" t="s">
        <v>16</v>
      </c>
      <c r="D10094" t="str">
        <f t="shared" si="157"/>
        <v>m3</v>
      </c>
    </row>
    <row r="10095" spans="1:4">
      <c r="A10095" s="68" t="s">
        <v>10039</v>
      </c>
      <c r="B10095" s="68" t="s">
        <v>28850</v>
      </c>
      <c r="C10095" s="68" t="s">
        <v>16</v>
      </c>
      <c r="D10095" t="str">
        <f t="shared" si="157"/>
        <v>m3</v>
      </c>
    </row>
    <row r="10096" spans="1:4">
      <c r="A10096" s="68" t="s">
        <v>10040</v>
      </c>
      <c r="B10096" s="68" t="s">
        <v>28850</v>
      </c>
      <c r="C10096" s="68" t="s">
        <v>16</v>
      </c>
      <c r="D10096" t="str">
        <f t="shared" si="157"/>
        <v>m3</v>
      </c>
    </row>
    <row r="10097" spans="1:4">
      <c r="A10097" s="68" t="s">
        <v>10041</v>
      </c>
      <c r="B10097" s="68" t="s">
        <v>28851</v>
      </c>
      <c r="C10097" s="68" t="s">
        <v>16</v>
      </c>
      <c r="D10097" t="str">
        <f t="shared" si="157"/>
        <v>m3</v>
      </c>
    </row>
    <row r="10098" spans="1:4">
      <c r="A10098" s="68" t="s">
        <v>10042</v>
      </c>
      <c r="B10098" s="68" t="s">
        <v>28851</v>
      </c>
      <c r="C10098" s="68" t="s">
        <v>16</v>
      </c>
      <c r="D10098" t="str">
        <f t="shared" si="157"/>
        <v>m3</v>
      </c>
    </row>
    <row r="10099" spans="1:4">
      <c r="A10099" s="68" t="s">
        <v>10043</v>
      </c>
      <c r="B10099" s="68" t="s">
        <v>28852</v>
      </c>
      <c r="C10099" s="68" t="s">
        <v>13</v>
      </c>
      <c r="D10099" t="str">
        <f t="shared" si="157"/>
        <v>m2</v>
      </c>
    </row>
    <row r="10100" spans="1:4">
      <c r="A10100" s="68" t="s">
        <v>10044</v>
      </c>
      <c r="B10100" s="68" t="s">
        <v>28852</v>
      </c>
      <c r="C10100" s="68" t="s">
        <v>13</v>
      </c>
      <c r="D10100" t="str">
        <f t="shared" si="157"/>
        <v>m2</v>
      </c>
    </row>
    <row r="10101" spans="1:4">
      <c r="A10101" s="68" t="s">
        <v>10045</v>
      </c>
      <c r="B10101" s="68" t="s">
        <v>28853</v>
      </c>
      <c r="C10101" s="68" t="s">
        <v>16</v>
      </c>
      <c r="D10101" t="str">
        <f t="shared" si="157"/>
        <v>m3</v>
      </c>
    </row>
    <row r="10102" spans="1:4">
      <c r="A10102" s="68" t="s">
        <v>10046</v>
      </c>
      <c r="B10102" s="68" t="s">
        <v>28853</v>
      </c>
      <c r="C10102" s="68" t="s">
        <v>16</v>
      </c>
      <c r="D10102" t="str">
        <f t="shared" si="157"/>
        <v>m3</v>
      </c>
    </row>
    <row r="10103" spans="1:4">
      <c r="A10103" s="68" t="s">
        <v>10047</v>
      </c>
      <c r="B10103" s="68" t="s">
        <v>28854</v>
      </c>
      <c r="C10103" s="68" t="s">
        <v>13</v>
      </c>
      <c r="D10103" t="str">
        <f t="shared" si="157"/>
        <v>m2</v>
      </c>
    </row>
    <row r="10104" spans="1:4">
      <c r="A10104" s="68" t="s">
        <v>10048</v>
      </c>
      <c r="B10104" s="68" t="s">
        <v>28854</v>
      </c>
      <c r="C10104" s="68" t="s">
        <v>13</v>
      </c>
      <c r="D10104" t="str">
        <f t="shared" si="157"/>
        <v>m2</v>
      </c>
    </row>
    <row r="10105" spans="1:4">
      <c r="A10105" s="68" t="s">
        <v>10049</v>
      </c>
      <c r="B10105" s="68" t="s">
        <v>28855</v>
      </c>
      <c r="C10105" s="68" t="s">
        <v>13</v>
      </c>
      <c r="D10105" t="str">
        <f t="shared" si="157"/>
        <v>m2</v>
      </c>
    </row>
    <row r="10106" spans="1:4">
      <c r="A10106" s="68" t="s">
        <v>10050</v>
      </c>
      <c r="B10106" s="68" t="s">
        <v>28855</v>
      </c>
      <c r="C10106" s="68" t="s">
        <v>13</v>
      </c>
      <c r="D10106" t="str">
        <f t="shared" si="157"/>
        <v>m2</v>
      </c>
    </row>
    <row r="10107" spans="1:4">
      <c r="A10107" s="68" t="s">
        <v>10051</v>
      </c>
      <c r="B10107" s="68" t="s">
        <v>28856</v>
      </c>
      <c r="C10107" s="68" t="s">
        <v>13</v>
      </c>
      <c r="D10107" t="str">
        <f t="shared" si="157"/>
        <v>m2</v>
      </c>
    </row>
    <row r="10108" spans="1:4">
      <c r="A10108" s="68" t="s">
        <v>10052</v>
      </c>
      <c r="B10108" s="68" t="s">
        <v>28856</v>
      </c>
      <c r="C10108" s="68" t="s">
        <v>13</v>
      </c>
      <c r="D10108" t="str">
        <f t="shared" si="157"/>
        <v>m2</v>
      </c>
    </row>
    <row r="10109" spans="1:4">
      <c r="A10109" s="68" t="s">
        <v>10053</v>
      </c>
      <c r="B10109" s="68" t="s">
        <v>28857</v>
      </c>
      <c r="C10109" s="68" t="s">
        <v>13</v>
      </c>
      <c r="D10109" t="str">
        <f t="shared" si="157"/>
        <v>m2</v>
      </c>
    </row>
    <row r="10110" spans="1:4">
      <c r="A10110" s="68" t="s">
        <v>10054</v>
      </c>
      <c r="B10110" s="68" t="s">
        <v>28857</v>
      </c>
      <c r="C10110" s="68" t="s">
        <v>13</v>
      </c>
      <c r="D10110" t="str">
        <f t="shared" si="157"/>
        <v>m2</v>
      </c>
    </row>
    <row r="10111" spans="1:4">
      <c r="A10111" s="68" t="s">
        <v>10055</v>
      </c>
      <c r="B10111" s="68" t="s">
        <v>28858</v>
      </c>
      <c r="C10111" s="68" t="s">
        <v>13</v>
      </c>
      <c r="D10111" t="str">
        <f t="shared" si="157"/>
        <v>m2</v>
      </c>
    </row>
    <row r="10112" spans="1:4">
      <c r="A10112" s="68" t="s">
        <v>10056</v>
      </c>
      <c r="B10112" s="68" t="s">
        <v>28858</v>
      </c>
      <c r="C10112" s="68" t="s">
        <v>13</v>
      </c>
      <c r="D10112" t="str">
        <f t="shared" si="157"/>
        <v>m2</v>
      </c>
    </row>
    <row r="10113" spans="1:4">
      <c r="A10113" s="68" t="s">
        <v>10057</v>
      </c>
      <c r="B10113" s="68" t="s">
        <v>28859</v>
      </c>
      <c r="C10113" s="68" t="s">
        <v>13</v>
      </c>
      <c r="D10113" t="str">
        <f t="shared" si="157"/>
        <v>m2</v>
      </c>
    </row>
    <row r="10114" spans="1:4">
      <c r="A10114" s="68" t="s">
        <v>10058</v>
      </c>
      <c r="B10114" s="68" t="s">
        <v>28859</v>
      </c>
      <c r="C10114" s="68" t="s">
        <v>13</v>
      </c>
      <c r="D10114" t="str">
        <f t="shared" si="157"/>
        <v>m2</v>
      </c>
    </row>
    <row r="10115" spans="1:4">
      <c r="A10115" s="68" t="s">
        <v>10059</v>
      </c>
      <c r="B10115" s="68" t="s">
        <v>28860</v>
      </c>
      <c r="C10115" s="68" t="s">
        <v>13</v>
      </c>
      <c r="D10115" t="str">
        <f t="shared" si="157"/>
        <v>m2</v>
      </c>
    </row>
    <row r="10116" spans="1:4">
      <c r="A10116" s="68" t="s">
        <v>10060</v>
      </c>
      <c r="B10116" s="68" t="s">
        <v>28860</v>
      </c>
      <c r="C10116" s="68" t="s">
        <v>13</v>
      </c>
      <c r="D10116" t="str">
        <f t="shared" si="157"/>
        <v>m2</v>
      </c>
    </row>
    <row r="10117" spans="1:4">
      <c r="A10117" s="68" t="s">
        <v>10061</v>
      </c>
      <c r="B10117" s="68" t="s">
        <v>28861</v>
      </c>
      <c r="C10117" s="68" t="s">
        <v>13</v>
      </c>
      <c r="D10117" t="str">
        <f t="shared" si="157"/>
        <v>m2</v>
      </c>
    </row>
    <row r="10118" spans="1:4">
      <c r="A10118" s="68" t="s">
        <v>10062</v>
      </c>
      <c r="B10118" s="68" t="s">
        <v>28861</v>
      </c>
      <c r="C10118" s="68" t="s">
        <v>13</v>
      </c>
      <c r="D10118" t="str">
        <f t="shared" si="157"/>
        <v>m2</v>
      </c>
    </row>
    <row r="10119" spans="1:4">
      <c r="A10119" s="68" t="s">
        <v>10063</v>
      </c>
      <c r="B10119" s="68" t="s">
        <v>28862</v>
      </c>
      <c r="C10119" s="68" t="s">
        <v>13</v>
      </c>
      <c r="D10119" t="str">
        <f t="shared" ref="D10119:D10182" si="158">LOWER(C10119)</f>
        <v>m2</v>
      </c>
    </row>
    <row r="10120" spans="1:4">
      <c r="A10120" s="68" t="s">
        <v>10064</v>
      </c>
      <c r="B10120" s="68" t="s">
        <v>28862</v>
      </c>
      <c r="C10120" s="68" t="s">
        <v>13</v>
      </c>
      <c r="D10120" t="str">
        <f t="shared" si="158"/>
        <v>m2</v>
      </c>
    </row>
    <row r="10121" spans="1:4">
      <c r="A10121" s="68" t="s">
        <v>10065</v>
      </c>
      <c r="B10121" s="68" t="s">
        <v>28863</v>
      </c>
      <c r="C10121" s="68" t="s">
        <v>13</v>
      </c>
      <c r="D10121" t="str">
        <f t="shared" si="158"/>
        <v>m2</v>
      </c>
    </row>
    <row r="10122" spans="1:4">
      <c r="A10122" s="68" t="s">
        <v>10066</v>
      </c>
      <c r="B10122" s="68" t="s">
        <v>28863</v>
      </c>
      <c r="C10122" s="68" t="s">
        <v>13</v>
      </c>
      <c r="D10122" t="str">
        <f t="shared" si="158"/>
        <v>m2</v>
      </c>
    </row>
    <row r="10123" spans="1:4">
      <c r="A10123" s="68" t="s">
        <v>10067</v>
      </c>
      <c r="B10123" s="68" t="s">
        <v>28864</v>
      </c>
      <c r="C10123" s="68" t="s">
        <v>13</v>
      </c>
      <c r="D10123" t="str">
        <f t="shared" si="158"/>
        <v>m2</v>
      </c>
    </row>
    <row r="10124" spans="1:4">
      <c r="A10124" s="68" t="s">
        <v>10068</v>
      </c>
      <c r="B10124" s="68" t="s">
        <v>28864</v>
      </c>
      <c r="C10124" s="68" t="s">
        <v>13</v>
      </c>
      <c r="D10124" t="str">
        <f t="shared" si="158"/>
        <v>m2</v>
      </c>
    </row>
    <row r="10125" spans="1:4">
      <c r="A10125" s="68" t="s">
        <v>10069</v>
      </c>
      <c r="B10125" s="68" t="s">
        <v>10070</v>
      </c>
      <c r="C10125" s="68" t="s">
        <v>14</v>
      </c>
      <c r="D10125" t="str">
        <f t="shared" si="158"/>
        <v>m</v>
      </c>
    </row>
    <row r="10126" spans="1:4">
      <c r="A10126" s="68" t="s">
        <v>10071</v>
      </c>
      <c r="B10126" s="68" t="s">
        <v>10070</v>
      </c>
      <c r="C10126" s="68" t="s">
        <v>14</v>
      </c>
      <c r="D10126" t="str">
        <f t="shared" si="158"/>
        <v>m</v>
      </c>
    </row>
    <row r="10127" spans="1:4">
      <c r="A10127" s="68" t="s">
        <v>10072</v>
      </c>
      <c r="B10127" s="68" t="s">
        <v>28865</v>
      </c>
      <c r="C10127" s="68" t="s">
        <v>14</v>
      </c>
      <c r="D10127" t="str">
        <f t="shared" si="158"/>
        <v>m</v>
      </c>
    </row>
    <row r="10128" spans="1:4">
      <c r="A10128" s="68" t="s">
        <v>10073</v>
      </c>
      <c r="B10128" s="68" t="s">
        <v>28865</v>
      </c>
      <c r="C10128" s="68" t="s">
        <v>14</v>
      </c>
      <c r="D10128" t="str">
        <f t="shared" si="158"/>
        <v>m</v>
      </c>
    </row>
    <row r="10129" spans="1:4">
      <c r="A10129" s="68" t="s">
        <v>10074</v>
      </c>
      <c r="B10129" s="68" t="s">
        <v>28866</v>
      </c>
      <c r="C10129" s="68" t="s">
        <v>13</v>
      </c>
      <c r="D10129" t="str">
        <f t="shared" si="158"/>
        <v>m2</v>
      </c>
    </row>
    <row r="10130" spans="1:4">
      <c r="A10130" s="68" t="s">
        <v>10075</v>
      </c>
      <c r="B10130" s="68" t="s">
        <v>28866</v>
      </c>
      <c r="C10130" s="68" t="s">
        <v>13</v>
      </c>
      <c r="D10130" t="str">
        <f t="shared" si="158"/>
        <v>m2</v>
      </c>
    </row>
    <row r="10131" spans="1:4">
      <c r="A10131" s="68" t="s">
        <v>10076</v>
      </c>
      <c r="B10131" s="68" t="s">
        <v>28867</v>
      </c>
      <c r="C10131" s="68" t="s">
        <v>13</v>
      </c>
      <c r="D10131" t="str">
        <f t="shared" si="158"/>
        <v>m2</v>
      </c>
    </row>
    <row r="10132" spans="1:4">
      <c r="A10132" s="68" t="s">
        <v>10077</v>
      </c>
      <c r="B10132" s="68" t="s">
        <v>28867</v>
      </c>
      <c r="C10132" s="68" t="s">
        <v>13</v>
      </c>
      <c r="D10132" t="str">
        <f t="shared" si="158"/>
        <v>m2</v>
      </c>
    </row>
    <row r="10133" spans="1:4">
      <c r="A10133" s="68" t="s">
        <v>10078</v>
      </c>
      <c r="B10133" s="68" t="s">
        <v>28868</v>
      </c>
      <c r="C10133" s="68" t="s">
        <v>13</v>
      </c>
      <c r="D10133" t="str">
        <f t="shared" si="158"/>
        <v>m2</v>
      </c>
    </row>
    <row r="10134" spans="1:4">
      <c r="A10134" s="68" t="s">
        <v>10079</v>
      </c>
      <c r="B10134" s="68" t="s">
        <v>28868</v>
      </c>
      <c r="C10134" s="68" t="s">
        <v>13</v>
      </c>
      <c r="D10134" t="str">
        <f t="shared" si="158"/>
        <v>m2</v>
      </c>
    </row>
    <row r="10135" spans="1:4">
      <c r="A10135" s="68" t="s">
        <v>10080</v>
      </c>
      <c r="B10135" s="68" t="s">
        <v>28869</v>
      </c>
      <c r="C10135" s="68" t="s">
        <v>13</v>
      </c>
      <c r="D10135" t="str">
        <f t="shared" si="158"/>
        <v>m2</v>
      </c>
    </row>
    <row r="10136" spans="1:4">
      <c r="A10136" s="68" t="s">
        <v>10081</v>
      </c>
      <c r="B10136" s="68" t="s">
        <v>28869</v>
      </c>
      <c r="C10136" s="68" t="s">
        <v>13</v>
      </c>
      <c r="D10136" t="str">
        <f t="shared" si="158"/>
        <v>m2</v>
      </c>
    </row>
    <row r="10137" spans="1:4">
      <c r="A10137" s="68" t="s">
        <v>10082</v>
      </c>
      <c r="B10137" s="68" t="s">
        <v>28870</v>
      </c>
      <c r="C10137" s="68" t="s">
        <v>13</v>
      </c>
      <c r="D10137" t="str">
        <f t="shared" si="158"/>
        <v>m2</v>
      </c>
    </row>
    <row r="10138" spans="1:4">
      <c r="A10138" s="68" t="s">
        <v>10083</v>
      </c>
      <c r="B10138" s="68" t="s">
        <v>28870</v>
      </c>
      <c r="C10138" s="68" t="s">
        <v>13</v>
      </c>
      <c r="D10138" t="str">
        <f t="shared" si="158"/>
        <v>m2</v>
      </c>
    </row>
    <row r="10139" spans="1:4">
      <c r="A10139" s="68" t="s">
        <v>10084</v>
      </c>
      <c r="B10139" s="68" t="s">
        <v>28871</v>
      </c>
      <c r="C10139" s="68" t="s">
        <v>13</v>
      </c>
      <c r="D10139" t="str">
        <f t="shared" si="158"/>
        <v>m2</v>
      </c>
    </row>
    <row r="10140" spans="1:4">
      <c r="A10140" s="68" t="s">
        <v>10085</v>
      </c>
      <c r="B10140" s="68" t="s">
        <v>28871</v>
      </c>
      <c r="C10140" s="68" t="s">
        <v>13</v>
      </c>
      <c r="D10140" t="str">
        <f t="shared" si="158"/>
        <v>m2</v>
      </c>
    </row>
    <row r="10141" spans="1:4">
      <c r="A10141" s="68" t="s">
        <v>10086</v>
      </c>
      <c r="B10141" s="68" t="s">
        <v>28872</v>
      </c>
      <c r="C10141" s="68" t="s">
        <v>13</v>
      </c>
      <c r="D10141" t="str">
        <f t="shared" si="158"/>
        <v>m2</v>
      </c>
    </row>
    <row r="10142" spans="1:4">
      <c r="A10142" s="68" t="s">
        <v>10087</v>
      </c>
      <c r="B10142" s="68" t="s">
        <v>28872</v>
      </c>
      <c r="C10142" s="68" t="s">
        <v>13</v>
      </c>
      <c r="D10142" t="str">
        <f t="shared" si="158"/>
        <v>m2</v>
      </c>
    </row>
    <row r="10143" spans="1:4">
      <c r="A10143" s="68" t="s">
        <v>10088</v>
      </c>
      <c r="B10143" s="68" t="s">
        <v>28873</v>
      </c>
      <c r="C10143" s="68" t="s">
        <v>13</v>
      </c>
      <c r="D10143" t="str">
        <f t="shared" si="158"/>
        <v>m2</v>
      </c>
    </row>
    <row r="10144" spans="1:4">
      <c r="A10144" s="68" t="s">
        <v>10089</v>
      </c>
      <c r="B10144" s="68" t="s">
        <v>28873</v>
      </c>
      <c r="C10144" s="68" t="s">
        <v>13</v>
      </c>
      <c r="D10144" t="str">
        <f t="shared" si="158"/>
        <v>m2</v>
      </c>
    </row>
    <row r="10145" spans="1:4">
      <c r="A10145" s="68" t="s">
        <v>10090</v>
      </c>
      <c r="B10145" s="68" t="s">
        <v>28874</v>
      </c>
      <c r="C10145" s="68" t="s">
        <v>14</v>
      </c>
      <c r="D10145" t="str">
        <f t="shared" si="158"/>
        <v>m</v>
      </c>
    </row>
    <row r="10146" spans="1:4">
      <c r="A10146" s="68" t="s">
        <v>10091</v>
      </c>
      <c r="B10146" s="68" t="s">
        <v>28874</v>
      </c>
      <c r="C10146" s="68" t="s">
        <v>14</v>
      </c>
      <c r="D10146" t="str">
        <f t="shared" si="158"/>
        <v>m</v>
      </c>
    </row>
    <row r="10147" spans="1:4">
      <c r="A10147" s="68" t="s">
        <v>10092</v>
      </c>
      <c r="B10147" s="68" t="s">
        <v>28875</v>
      </c>
      <c r="C10147" s="68" t="s">
        <v>13</v>
      </c>
      <c r="D10147" t="str">
        <f t="shared" si="158"/>
        <v>m2</v>
      </c>
    </row>
    <row r="10148" spans="1:4">
      <c r="A10148" s="68" t="s">
        <v>10093</v>
      </c>
      <c r="B10148" s="68" t="s">
        <v>28875</v>
      </c>
      <c r="C10148" s="68" t="s">
        <v>13</v>
      </c>
      <c r="D10148" t="str">
        <f t="shared" si="158"/>
        <v>m2</v>
      </c>
    </row>
    <row r="10149" spans="1:4">
      <c r="A10149" s="68" t="s">
        <v>10094</v>
      </c>
      <c r="B10149" s="68" t="s">
        <v>28876</v>
      </c>
      <c r="C10149" s="68" t="s">
        <v>13</v>
      </c>
      <c r="D10149" t="str">
        <f t="shared" si="158"/>
        <v>m2</v>
      </c>
    </row>
    <row r="10150" spans="1:4">
      <c r="A10150" s="68" t="s">
        <v>10095</v>
      </c>
      <c r="B10150" s="68" t="s">
        <v>28876</v>
      </c>
      <c r="C10150" s="68" t="s">
        <v>13</v>
      </c>
      <c r="D10150" t="str">
        <f t="shared" si="158"/>
        <v>m2</v>
      </c>
    </row>
    <row r="10151" spans="1:4">
      <c r="A10151" s="68" t="s">
        <v>10096</v>
      </c>
      <c r="B10151" s="68" t="s">
        <v>28877</v>
      </c>
      <c r="C10151" s="68" t="s">
        <v>2731</v>
      </c>
      <c r="D10151" t="str">
        <f t="shared" si="158"/>
        <v>kg</v>
      </c>
    </row>
    <row r="10152" spans="1:4">
      <c r="A10152" s="68" t="s">
        <v>10097</v>
      </c>
      <c r="B10152" s="68" t="s">
        <v>28877</v>
      </c>
      <c r="C10152" s="68" t="s">
        <v>2731</v>
      </c>
      <c r="D10152" t="str">
        <f t="shared" si="158"/>
        <v>kg</v>
      </c>
    </row>
    <row r="10153" spans="1:4">
      <c r="A10153" s="68" t="s">
        <v>10098</v>
      </c>
      <c r="B10153" s="68" t="s">
        <v>28878</v>
      </c>
      <c r="C10153" s="68" t="s">
        <v>2731</v>
      </c>
      <c r="D10153" t="str">
        <f t="shared" si="158"/>
        <v>kg</v>
      </c>
    </row>
    <row r="10154" spans="1:4">
      <c r="A10154" s="68" t="s">
        <v>10099</v>
      </c>
      <c r="B10154" s="68" t="s">
        <v>28878</v>
      </c>
      <c r="C10154" s="68" t="s">
        <v>2731</v>
      </c>
      <c r="D10154" t="str">
        <f t="shared" si="158"/>
        <v>kg</v>
      </c>
    </row>
    <row r="10155" spans="1:4">
      <c r="A10155" s="68" t="s">
        <v>10100</v>
      </c>
      <c r="B10155" s="68" t="s">
        <v>28879</v>
      </c>
      <c r="C10155" s="68" t="s">
        <v>2731</v>
      </c>
      <c r="D10155" t="str">
        <f t="shared" si="158"/>
        <v>kg</v>
      </c>
    </row>
    <row r="10156" spans="1:4">
      <c r="A10156" s="68" t="s">
        <v>10101</v>
      </c>
      <c r="B10156" s="68" t="s">
        <v>28879</v>
      </c>
      <c r="C10156" s="68" t="s">
        <v>2731</v>
      </c>
      <c r="D10156" t="str">
        <f t="shared" si="158"/>
        <v>kg</v>
      </c>
    </row>
    <row r="10157" spans="1:4">
      <c r="A10157" s="68" t="s">
        <v>10102</v>
      </c>
      <c r="B10157" s="68" t="s">
        <v>28880</v>
      </c>
      <c r="C10157" s="68" t="s">
        <v>2731</v>
      </c>
      <c r="D10157" t="str">
        <f t="shared" si="158"/>
        <v>kg</v>
      </c>
    </row>
    <row r="10158" spans="1:4">
      <c r="A10158" s="68" t="s">
        <v>10103</v>
      </c>
      <c r="B10158" s="68" t="s">
        <v>28880</v>
      </c>
      <c r="C10158" s="68" t="s">
        <v>2731</v>
      </c>
      <c r="D10158" t="str">
        <f t="shared" si="158"/>
        <v>kg</v>
      </c>
    </row>
    <row r="10159" spans="1:4">
      <c r="A10159" s="68" t="s">
        <v>10104</v>
      </c>
      <c r="B10159" s="68" t="s">
        <v>28881</v>
      </c>
      <c r="C10159" s="68" t="s">
        <v>2731</v>
      </c>
      <c r="D10159" t="str">
        <f t="shared" si="158"/>
        <v>kg</v>
      </c>
    </row>
    <row r="10160" spans="1:4">
      <c r="A10160" s="68" t="s">
        <v>10105</v>
      </c>
      <c r="B10160" s="68" t="s">
        <v>28881</v>
      </c>
      <c r="C10160" s="68" t="s">
        <v>2731</v>
      </c>
      <c r="D10160" t="str">
        <f t="shared" si="158"/>
        <v>kg</v>
      </c>
    </row>
    <row r="10161" spans="1:4">
      <c r="A10161" s="68" t="s">
        <v>10106</v>
      </c>
      <c r="B10161" s="68" t="s">
        <v>28882</v>
      </c>
      <c r="C10161" s="68" t="s">
        <v>2731</v>
      </c>
      <c r="D10161" t="str">
        <f t="shared" si="158"/>
        <v>kg</v>
      </c>
    </row>
    <row r="10162" spans="1:4">
      <c r="A10162" s="68" t="s">
        <v>10107</v>
      </c>
      <c r="B10162" s="68" t="s">
        <v>28882</v>
      </c>
      <c r="C10162" s="68" t="s">
        <v>2731</v>
      </c>
      <c r="D10162" t="str">
        <f t="shared" si="158"/>
        <v>kg</v>
      </c>
    </row>
    <row r="10163" spans="1:4">
      <c r="A10163" s="68" t="s">
        <v>10108</v>
      </c>
      <c r="B10163" s="68" t="s">
        <v>28883</v>
      </c>
      <c r="C10163" s="68" t="s">
        <v>2731</v>
      </c>
      <c r="D10163" t="str">
        <f t="shared" si="158"/>
        <v>kg</v>
      </c>
    </row>
    <row r="10164" spans="1:4">
      <c r="A10164" s="68" t="s">
        <v>10109</v>
      </c>
      <c r="B10164" s="68" t="s">
        <v>28883</v>
      </c>
      <c r="C10164" s="68" t="s">
        <v>2731</v>
      </c>
      <c r="D10164" t="str">
        <f t="shared" si="158"/>
        <v>kg</v>
      </c>
    </row>
    <row r="10165" spans="1:4">
      <c r="A10165" s="68" t="s">
        <v>10110</v>
      </c>
      <c r="B10165" s="68" t="s">
        <v>28884</v>
      </c>
      <c r="C10165" s="68" t="s">
        <v>2731</v>
      </c>
      <c r="D10165" t="str">
        <f t="shared" si="158"/>
        <v>kg</v>
      </c>
    </row>
    <row r="10166" spans="1:4">
      <c r="A10166" s="68" t="s">
        <v>10111</v>
      </c>
      <c r="B10166" s="68" t="s">
        <v>28884</v>
      </c>
      <c r="C10166" s="68" t="s">
        <v>2731</v>
      </c>
      <c r="D10166" t="str">
        <f t="shared" si="158"/>
        <v>kg</v>
      </c>
    </row>
    <row r="10167" spans="1:4">
      <c r="A10167" s="68" t="s">
        <v>23388</v>
      </c>
      <c r="B10167" s="68" t="s">
        <v>28885</v>
      </c>
      <c r="C10167" s="68" t="s">
        <v>2731</v>
      </c>
      <c r="D10167" t="str">
        <f t="shared" si="158"/>
        <v>kg</v>
      </c>
    </row>
    <row r="10168" spans="1:4">
      <c r="A10168" s="68" t="s">
        <v>23389</v>
      </c>
      <c r="B10168" s="68" t="s">
        <v>28885</v>
      </c>
      <c r="C10168" s="68" t="s">
        <v>2731</v>
      </c>
      <c r="D10168" t="str">
        <f t="shared" si="158"/>
        <v>kg</v>
      </c>
    </row>
    <row r="10169" spans="1:4">
      <c r="A10169" s="68" t="s">
        <v>23390</v>
      </c>
      <c r="B10169" s="68" t="s">
        <v>28886</v>
      </c>
      <c r="C10169" s="68" t="s">
        <v>2731</v>
      </c>
      <c r="D10169" t="str">
        <f t="shared" si="158"/>
        <v>kg</v>
      </c>
    </row>
    <row r="10170" spans="1:4">
      <c r="A10170" s="68" t="s">
        <v>23391</v>
      </c>
      <c r="B10170" s="68" t="s">
        <v>28886</v>
      </c>
      <c r="C10170" s="68" t="s">
        <v>2731</v>
      </c>
      <c r="D10170" t="str">
        <f t="shared" si="158"/>
        <v>kg</v>
      </c>
    </row>
    <row r="10171" spans="1:4">
      <c r="A10171" s="68" t="s">
        <v>23392</v>
      </c>
      <c r="B10171" s="68" t="s">
        <v>28887</v>
      </c>
      <c r="C10171" s="68" t="s">
        <v>2731</v>
      </c>
      <c r="D10171" t="str">
        <f t="shared" si="158"/>
        <v>kg</v>
      </c>
    </row>
    <row r="10172" spans="1:4">
      <c r="A10172" s="68" t="s">
        <v>23393</v>
      </c>
      <c r="B10172" s="68" t="s">
        <v>28887</v>
      </c>
      <c r="C10172" s="68" t="s">
        <v>2731</v>
      </c>
      <c r="D10172" t="str">
        <f t="shared" si="158"/>
        <v>kg</v>
      </c>
    </row>
    <row r="10173" spans="1:4">
      <c r="A10173" s="68" t="s">
        <v>23394</v>
      </c>
      <c r="B10173" s="68" t="s">
        <v>28888</v>
      </c>
      <c r="C10173" s="68" t="s">
        <v>2731</v>
      </c>
      <c r="D10173" t="str">
        <f t="shared" si="158"/>
        <v>kg</v>
      </c>
    </row>
    <row r="10174" spans="1:4">
      <c r="A10174" s="68" t="s">
        <v>23395</v>
      </c>
      <c r="B10174" s="68" t="s">
        <v>28888</v>
      </c>
      <c r="C10174" s="68" t="s">
        <v>2731</v>
      </c>
      <c r="D10174" t="str">
        <f t="shared" si="158"/>
        <v>kg</v>
      </c>
    </row>
    <row r="10175" spans="1:4">
      <c r="A10175" s="68" t="s">
        <v>23396</v>
      </c>
      <c r="B10175" s="68" t="s">
        <v>28889</v>
      </c>
      <c r="C10175" s="68" t="s">
        <v>2731</v>
      </c>
      <c r="D10175" t="str">
        <f t="shared" si="158"/>
        <v>kg</v>
      </c>
    </row>
    <row r="10176" spans="1:4">
      <c r="A10176" s="68" t="s">
        <v>23397</v>
      </c>
      <c r="B10176" s="68" t="s">
        <v>28889</v>
      </c>
      <c r="C10176" s="68" t="s">
        <v>2731</v>
      </c>
      <c r="D10176" t="str">
        <f t="shared" si="158"/>
        <v>kg</v>
      </c>
    </row>
    <row r="10177" spans="1:4">
      <c r="A10177" s="68" t="s">
        <v>23398</v>
      </c>
      <c r="B10177" s="68" t="s">
        <v>28890</v>
      </c>
      <c r="C10177" s="68" t="s">
        <v>2731</v>
      </c>
      <c r="D10177" t="str">
        <f t="shared" si="158"/>
        <v>kg</v>
      </c>
    </row>
    <row r="10178" spans="1:4">
      <c r="A10178" s="68" t="s">
        <v>23399</v>
      </c>
      <c r="B10178" s="68" t="s">
        <v>28890</v>
      </c>
      <c r="C10178" s="68" t="s">
        <v>2731</v>
      </c>
      <c r="D10178" t="str">
        <f t="shared" si="158"/>
        <v>kg</v>
      </c>
    </row>
    <row r="10179" spans="1:4">
      <c r="A10179" s="68" t="s">
        <v>23400</v>
      </c>
      <c r="B10179" s="68" t="s">
        <v>28891</v>
      </c>
      <c r="C10179" s="68" t="s">
        <v>2731</v>
      </c>
      <c r="D10179" t="str">
        <f t="shared" si="158"/>
        <v>kg</v>
      </c>
    </row>
    <row r="10180" spans="1:4">
      <c r="A10180" s="68" t="s">
        <v>23401</v>
      </c>
      <c r="B10180" s="68" t="s">
        <v>28891</v>
      </c>
      <c r="C10180" s="68" t="s">
        <v>2731</v>
      </c>
      <c r="D10180" t="str">
        <f t="shared" si="158"/>
        <v>kg</v>
      </c>
    </row>
    <row r="10181" spans="1:4">
      <c r="A10181" s="68" t="s">
        <v>23402</v>
      </c>
      <c r="B10181" s="68" t="s">
        <v>28892</v>
      </c>
      <c r="C10181" s="68" t="s">
        <v>2731</v>
      </c>
      <c r="D10181" t="str">
        <f t="shared" si="158"/>
        <v>kg</v>
      </c>
    </row>
    <row r="10182" spans="1:4">
      <c r="A10182" s="68" t="s">
        <v>23403</v>
      </c>
      <c r="B10182" s="68" t="s">
        <v>28892</v>
      </c>
      <c r="C10182" s="68" t="s">
        <v>2731</v>
      </c>
      <c r="D10182" t="str">
        <f t="shared" si="158"/>
        <v>kg</v>
      </c>
    </row>
    <row r="10183" spans="1:4">
      <c r="A10183" s="68" t="s">
        <v>23404</v>
      </c>
      <c r="B10183" s="68" t="s">
        <v>28893</v>
      </c>
      <c r="C10183" s="68" t="s">
        <v>2731</v>
      </c>
      <c r="D10183" t="str">
        <f t="shared" ref="D10183:D10246" si="159">LOWER(C10183)</f>
        <v>kg</v>
      </c>
    </row>
    <row r="10184" spans="1:4">
      <c r="A10184" s="68" t="s">
        <v>23405</v>
      </c>
      <c r="B10184" s="68" t="s">
        <v>28893</v>
      </c>
      <c r="C10184" s="68" t="s">
        <v>2731</v>
      </c>
      <c r="D10184" t="str">
        <f t="shared" si="159"/>
        <v>kg</v>
      </c>
    </row>
    <row r="10185" spans="1:4">
      <c r="A10185" s="68" t="s">
        <v>23406</v>
      </c>
      <c r="B10185" s="68" t="s">
        <v>28894</v>
      </c>
      <c r="C10185" s="68" t="s">
        <v>2731</v>
      </c>
      <c r="D10185" t="str">
        <f t="shared" si="159"/>
        <v>kg</v>
      </c>
    </row>
    <row r="10186" spans="1:4">
      <c r="A10186" s="68" t="s">
        <v>23407</v>
      </c>
      <c r="B10186" s="68" t="s">
        <v>28894</v>
      </c>
      <c r="C10186" s="68" t="s">
        <v>2731</v>
      </c>
      <c r="D10186" t="str">
        <f t="shared" si="159"/>
        <v>kg</v>
      </c>
    </row>
    <row r="10187" spans="1:4">
      <c r="A10187" s="68" t="s">
        <v>23408</v>
      </c>
      <c r="B10187" s="68" t="s">
        <v>28895</v>
      </c>
      <c r="C10187" s="68" t="s">
        <v>2731</v>
      </c>
      <c r="D10187" t="str">
        <f t="shared" si="159"/>
        <v>kg</v>
      </c>
    </row>
    <row r="10188" spans="1:4">
      <c r="A10188" s="68" t="s">
        <v>23409</v>
      </c>
      <c r="B10188" s="68" t="s">
        <v>28895</v>
      </c>
      <c r="C10188" s="68" t="s">
        <v>2731</v>
      </c>
      <c r="D10188" t="str">
        <f t="shared" si="159"/>
        <v>kg</v>
      </c>
    </row>
    <row r="10189" spans="1:4">
      <c r="A10189" s="68" t="s">
        <v>23410</v>
      </c>
      <c r="B10189" s="68" t="s">
        <v>28896</v>
      </c>
      <c r="C10189" s="68" t="s">
        <v>2731</v>
      </c>
      <c r="D10189" t="str">
        <f t="shared" si="159"/>
        <v>kg</v>
      </c>
    </row>
    <row r="10190" spans="1:4">
      <c r="A10190" s="68" t="s">
        <v>23411</v>
      </c>
      <c r="B10190" s="68" t="s">
        <v>28896</v>
      </c>
      <c r="C10190" s="68" t="s">
        <v>2731</v>
      </c>
      <c r="D10190" t="str">
        <f t="shared" si="159"/>
        <v>kg</v>
      </c>
    </row>
    <row r="10191" spans="1:4">
      <c r="A10191" s="68" t="s">
        <v>23412</v>
      </c>
      <c r="B10191" s="68" t="s">
        <v>28897</v>
      </c>
      <c r="C10191" s="68" t="s">
        <v>2731</v>
      </c>
      <c r="D10191" t="str">
        <f t="shared" si="159"/>
        <v>kg</v>
      </c>
    </row>
    <row r="10192" spans="1:4">
      <c r="A10192" s="68" t="s">
        <v>23413</v>
      </c>
      <c r="B10192" s="68" t="s">
        <v>28897</v>
      </c>
      <c r="C10192" s="68" t="s">
        <v>2731</v>
      </c>
      <c r="D10192" t="str">
        <f t="shared" si="159"/>
        <v>kg</v>
      </c>
    </row>
    <row r="10193" spans="1:4">
      <c r="A10193" s="68" t="s">
        <v>23414</v>
      </c>
      <c r="B10193" s="68" t="s">
        <v>28898</v>
      </c>
      <c r="C10193" s="68" t="s">
        <v>2731</v>
      </c>
      <c r="D10193" t="str">
        <f t="shared" si="159"/>
        <v>kg</v>
      </c>
    </row>
    <row r="10194" spans="1:4">
      <c r="A10194" s="68" t="s">
        <v>23415</v>
      </c>
      <c r="B10194" s="68" t="s">
        <v>28898</v>
      </c>
      <c r="C10194" s="68" t="s">
        <v>2731</v>
      </c>
      <c r="D10194" t="str">
        <f t="shared" si="159"/>
        <v>kg</v>
      </c>
    </row>
    <row r="10195" spans="1:4">
      <c r="A10195" s="68" t="s">
        <v>23416</v>
      </c>
      <c r="B10195" s="68" t="s">
        <v>28899</v>
      </c>
      <c r="C10195" s="68" t="s">
        <v>2731</v>
      </c>
      <c r="D10195" t="str">
        <f t="shared" si="159"/>
        <v>kg</v>
      </c>
    </row>
    <row r="10196" spans="1:4">
      <c r="A10196" s="68" t="s">
        <v>23417</v>
      </c>
      <c r="B10196" s="68" t="s">
        <v>28899</v>
      </c>
      <c r="C10196" s="68" t="s">
        <v>2731</v>
      </c>
      <c r="D10196" t="str">
        <f t="shared" si="159"/>
        <v>kg</v>
      </c>
    </row>
    <row r="10197" spans="1:4">
      <c r="A10197" s="68" t="s">
        <v>23418</v>
      </c>
      <c r="B10197" s="68" t="s">
        <v>28900</v>
      </c>
      <c r="C10197" s="68" t="s">
        <v>2731</v>
      </c>
      <c r="D10197" t="str">
        <f t="shared" si="159"/>
        <v>kg</v>
      </c>
    </row>
    <row r="10198" spans="1:4">
      <c r="A10198" s="68" t="s">
        <v>23419</v>
      </c>
      <c r="B10198" s="68" t="s">
        <v>28900</v>
      </c>
      <c r="C10198" s="68" t="s">
        <v>2731</v>
      </c>
      <c r="D10198" t="str">
        <f t="shared" si="159"/>
        <v>kg</v>
      </c>
    </row>
    <row r="10199" spans="1:4">
      <c r="A10199" s="68" t="s">
        <v>10112</v>
      </c>
      <c r="B10199" s="68" t="s">
        <v>28901</v>
      </c>
      <c r="C10199" s="68" t="s">
        <v>2731</v>
      </c>
      <c r="D10199" t="str">
        <f t="shared" si="159"/>
        <v>kg</v>
      </c>
    </row>
    <row r="10200" spans="1:4">
      <c r="A10200" s="68" t="s">
        <v>10113</v>
      </c>
      <c r="B10200" s="68" t="s">
        <v>28901</v>
      </c>
      <c r="C10200" s="68" t="s">
        <v>2731</v>
      </c>
      <c r="D10200" t="str">
        <f t="shared" si="159"/>
        <v>kg</v>
      </c>
    </row>
    <row r="10201" spans="1:4">
      <c r="A10201" s="68" t="s">
        <v>10114</v>
      </c>
      <c r="B10201" s="68" t="s">
        <v>28902</v>
      </c>
      <c r="C10201" s="68" t="s">
        <v>2731</v>
      </c>
      <c r="D10201" t="str">
        <f t="shared" si="159"/>
        <v>kg</v>
      </c>
    </row>
    <row r="10202" spans="1:4">
      <c r="A10202" s="68" t="s">
        <v>10115</v>
      </c>
      <c r="B10202" s="68" t="s">
        <v>28902</v>
      </c>
      <c r="C10202" s="68" t="s">
        <v>2731</v>
      </c>
      <c r="D10202" t="str">
        <f t="shared" si="159"/>
        <v>kg</v>
      </c>
    </row>
    <row r="10203" spans="1:4">
      <c r="A10203" s="68" t="s">
        <v>10116</v>
      </c>
      <c r="B10203" s="68" t="s">
        <v>28903</v>
      </c>
      <c r="C10203" s="68" t="s">
        <v>2731</v>
      </c>
      <c r="D10203" t="str">
        <f t="shared" si="159"/>
        <v>kg</v>
      </c>
    </row>
    <row r="10204" spans="1:4">
      <c r="A10204" s="68" t="s">
        <v>10117</v>
      </c>
      <c r="B10204" s="68" t="s">
        <v>28903</v>
      </c>
      <c r="C10204" s="68" t="s">
        <v>2731</v>
      </c>
      <c r="D10204" t="str">
        <f t="shared" si="159"/>
        <v>kg</v>
      </c>
    </row>
    <row r="10205" spans="1:4">
      <c r="A10205" s="68" t="s">
        <v>10118</v>
      </c>
      <c r="B10205" s="68" t="s">
        <v>28904</v>
      </c>
      <c r="C10205" s="68" t="s">
        <v>2731</v>
      </c>
      <c r="D10205" t="str">
        <f t="shared" si="159"/>
        <v>kg</v>
      </c>
    </row>
    <row r="10206" spans="1:4">
      <c r="A10206" s="68" t="s">
        <v>10119</v>
      </c>
      <c r="B10206" s="68" t="s">
        <v>28904</v>
      </c>
      <c r="C10206" s="68" t="s">
        <v>2731</v>
      </c>
      <c r="D10206" t="str">
        <f t="shared" si="159"/>
        <v>kg</v>
      </c>
    </row>
    <row r="10207" spans="1:4">
      <c r="A10207" s="68" t="s">
        <v>10120</v>
      </c>
      <c r="B10207" s="68" t="s">
        <v>28905</v>
      </c>
      <c r="C10207" s="68" t="s">
        <v>2731</v>
      </c>
      <c r="D10207" t="str">
        <f t="shared" si="159"/>
        <v>kg</v>
      </c>
    </row>
    <row r="10208" spans="1:4">
      <c r="A10208" s="68" t="s">
        <v>10121</v>
      </c>
      <c r="B10208" s="68" t="s">
        <v>28905</v>
      </c>
      <c r="C10208" s="68" t="s">
        <v>2731</v>
      </c>
      <c r="D10208" t="str">
        <f t="shared" si="159"/>
        <v>kg</v>
      </c>
    </row>
    <row r="10209" spans="1:4">
      <c r="A10209" s="68" t="s">
        <v>10122</v>
      </c>
      <c r="B10209" s="68" t="s">
        <v>28906</v>
      </c>
      <c r="C10209" s="68" t="s">
        <v>2731</v>
      </c>
      <c r="D10209" t="str">
        <f t="shared" si="159"/>
        <v>kg</v>
      </c>
    </row>
    <row r="10210" spans="1:4">
      <c r="A10210" s="68" t="s">
        <v>10123</v>
      </c>
      <c r="B10210" s="68" t="s">
        <v>28906</v>
      </c>
      <c r="C10210" s="68" t="s">
        <v>2731</v>
      </c>
      <c r="D10210" t="str">
        <f t="shared" si="159"/>
        <v>kg</v>
      </c>
    </row>
    <row r="10211" spans="1:4">
      <c r="A10211" s="68" t="s">
        <v>10124</v>
      </c>
      <c r="B10211" s="68" t="s">
        <v>28907</v>
      </c>
      <c r="C10211" s="68" t="s">
        <v>2731</v>
      </c>
      <c r="D10211" t="str">
        <f t="shared" si="159"/>
        <v>kg</v>
      </c>
    </row>
    <row r="10212" spans="1:4">
      <c r="A10212" s="68" t="s">
        <v>10125</v>
      </c>
      <c r="B10212" s="68" t="s">
        <v>28907</v>
      </c>
      <c r="C10212" s="68" t="s">
        <v>2731</v>
      </c>
      <c r="D10212" t="str">
        <f t="shared" si="159"/>
        <v>kg</v>
      </c>
    </row>
    <row r="10213" spans="1:4">
      <c r="A10213" s="68" t="s">
        <v>10126</v>
      </c>
      <c r="B10213" s="68" t="s">
        <v>28908</v>
      </c>
      <c r="C10213" s="68" t="s">
        <v>2731</v>
      </c>
      <c r="D10213" t="str">
        <f t="shared" si="159"/>
        <v>kg</v>
      </c>
    </row>
    <row r="10214" spans="1:4">
      <c r="A10214" s="68" t="s">
        <v>10127</v>
      </c>
      <c r="B10214" s="68" t="s">
        <v>28908</v>
      </c>
      <c r="C10214" s="68" t="s">
        <v>2731</v>
      </c>
      <c r="D10214" t="str">
        <f t="shared" si="159"/>
        <v>kg</v>
      </c>
    </row>
    <row r="10215" spans="1:4">
      <c r="A10215" s="68" t="s">
        <v>10128</v>
      </c>
      <c r="B10215" s="68" t="s">
        <v>28909</v>
      </c>
      <c r="C10215" s="68" t="s">
        <v>2731</v>
      </c>
      <c r="D10215" t="str">
        <f t="shared" si="159"/>
        <v>kg</v>
      </c>
    </row>
    <row r="10216" spans="1:4">
      <c r="A10216" s="68" t="s">
        <v>10129</v>
      </c>
      <c r="B10216" s="68" t="s">
        <v>28909</v>
      </c>
      <c r="C10216" s="68" t="s">
        <v>2731</v>
      </c>
      <c r="D10216" t="str">
        <f t="shared" si="159"/>
        <v>kg</v>
      </c>
    </row>
    <row r="10217" spans="1:4">
      <c r="A10217" s="68" t="s">
        <v>10130</v>
      </c>
      <c r="B10217" s="68" t="s">
        <v>28910</v>
      </c>
      <c r="C10217" s="68" t="s">
        <v>2731</v>
      </c>
      <c r="D10217" t="str">
        <f t="shared" si="159"/>
        <v>kg</v>
      </c>
    </row>
    <row r="10218" spans="1:4">
      <c r="A10218" s="68" t="s">
        <v>10131</v>
      </c>
      <c r="B10218" s="68" t="s">
        <v>28910</v>
      </c>
      <c r="C10218" s="68" t="s">
        <v>2731</v>
      </c>
      <c r="D10218" t="str">
        <f t="shared" si="159"/>
        <v>kg</v>
      </c>
    </row>
    <row r="10219" spans="1:4">
      <c r="A10219" s="68" t="s">
        <v>10132</v>
      </c>
      <c r="B10219" s="68" t="s">
        <v>28911</v>
      </c>
      <c r="C10219" s="68" t="s">
        <v>2731</v>
      </c>
      <c r="D10219" t="str">
        <f t="shared" si="159"/>
        <v>kg</v>
      </c>
    </row>
    <row r="10220" spans="1:4">
      <c r="A10220" s="68" t="s">
        <v>10133</v>
      </c>
      <c r="B10220" s="68" t="s">
        <v>28911</v>
      </c>
      <c r="C10220" s="68" t="s">
        <v>2731</v>
      </c>
      <c r="D10220" t="str">
        <f t="shared" si="159"/>
        <v>kg</v>
      </c>
    </row>
    <row r="10221" spans="1:4">
      <c r="A10221" s="68" t="s">
        <v>10134</v>
      </c>
      <c r="B10221" s="68" t="s">
        <v>28912</v>
      </c>
      <c r="C10221" s="68" t="s">
        <v>2731</v>
      </c>
      <c r="D10221" t="str">
        <f t="shared" si="159"/>
        <v>kg</v>
      </c>
    </row>
    <row r="10222" spans="1:4">
      <c r="A10222" s="68" t="s">
        <v>10135</v>
      </c>
      <c r="B10222" s="68" t="s">
        <v>28912</v>
      </c>
      <c r="C10222" s="68" t="s">
        <v>2731</v>
      </c>
      <c r="D10222" t="str">
        <f t="shared" si="159"/>
        <v>kg</v>
      </c>
    </row>
    <row r="10223" spans="1:4">
      <c r="A10223" s="68" t="s">
        <v>10136</v>
      </c>
      <c r="B10223" s="68" t="s">
        <v>28913</v>
      </c>
      <c r="C10223" s="68" t="s">
        <v>2731</v>
      </c>
      <c r="D10223" t="str">
        <f t="shared" si="159"/>
        <v>kg</v>
      </c>
    </row>
    <row r="10224" spans="1:4">
      <c r="A10224" s="68" t="s">
        <v>10137</v>
      </c>
      <c r="B10224" s="68" t="s">
        <v>28913</v>
      </c>
      <c r="C10224" s="68" t="s">
        <v>2731</v>
      </c>
      <c r="D10224" t="str">
        <f t="shared" si="159"/>
        <v>kg</v>
      </c>
    </row>
    <row r="10225" spans="1:4">
      <c r="A10225" s="68" t="s">
        <v>10138</v>
      </c>
      <c r="B10225" s="68" t="s">
        <v>28914</v>
      </c>
      <c r="C10225" s="68" t="s">
        <v>2731</v>
      </c>
      <c r="D10225" t="str">
        <f t="shared" si="159"/>
        <v>kg</v>
      </c>
    </row>
    <row r="10226" spans="1:4">
      <c r="A10226" s="68" t="s">
        <v>10139</v>
      </c>
      <c r="B10226" s="68" t="s">
        <v>28914</v>
      </c>
      <c r="C10226" s="68" t="s">
        <v>2731</v>
      </c>
      <c r="D10226" t="str">
        <f t="shared" si="159"/>
        <v>kg</v>
      </c>
    </row>
    <row r="10227" spans="1:4">
      <c r="A10227" s="68" t="s">
        <v>10140</v>
      </c>
      <c r="B10227" s="68" t="s">
        <v>28915</v>
      </c>
      <c r="C10227" s="68" t="s">
        <v>2731</v>
      </c>
      <c r="D10227" t="str">
        <f t="shared" si="159"/>
        <v>kg</v>
      </c>
    </row>
    <row r="10228" spans="1:4">
      <c r="A10228" s="68" t="s">
        <v>10141</v>
      </c>
      <c r="B10228" s="68" t="s">
        <v>28915</v>
      </c>
      <c r="C10228" s="68" t="s">
        <v>2731</v>
      </c>
      <c r="D10228" t="str">
        <f t="shared" si="159"/>
        <v>kg</v>
      </c>
    </row>
    <row r="10229" spans="1:4">
      <c r="A10229" s="68" t="s">
        <v>10142</v>
      </c>
      <c r="B10229" s="68" t="s">
        <v>28916</v>
      </c>
      <c r="C10229" s="68" t="s">
        <v>2731</v>
      </c>
      <c r="D10229" t="str">
        <f t="shared" si="159"/>
        <v>kg</v>
      </c>
    </row>
    <row r="10230" spans="1:4">
      <c r="A10230" s="68" t="s">
        <v>10143</v>
      </c>
      <c r="B10230" s="68" t="s">
        <v>28916</v>
      </c>
      <c r="C10230" s="68" t="s">
        <v>2731</v>
      </c>
      <c r="D10230" t="str">
        <f t="shared" si="159"/>
        <v>kg</v>
      </c>
    </row>
    <row r="10231" spans="1:4">
      <c r="A10231" s="68" t="s">
        <v>10144</v>
      </c>
      <c r="B10231" s="68" t="s">
        <v>28917</v>
      </c>
      <c r="C10231" s="68" t="s">
        <v>2731</v>
      </c>
      <c r="D10231" t="str">
        <f t="shared" si="159"/>
        <v>kg</v>
      </c>
    </row>
    <row r="10232" spans="1:4">
      <c r="A10232" s="68" t="s">
        <v>10145</v>
      </c>
      <c r="B10232" s="68" t="s">
        <v>28917</v>
      </c>
      <c r="C10232" s="68" t="s">
        <v>2731</v>
      </c>
      <c r="D10232" t="str">
        <f t="shared" si="159"/>
        <v>kg</v>
      </c>
    </row>
    <row r="10233" spans="1:4">
      <c r="A10233" s="68" t="s">
        <v>10146</v>
      </c>
      <c r="B10233" s="68" t="s">
        <v>28918</v>
      </c>
      <c r="C10233" s="68" t="s">
        <v>2731</v>
      </c>
      <c r="D10233" t="str">
        <f t="shared" si="159"/>
        <v>kg</v>
      </c>
    </row>
    <row r="10234" spans="1:4">
      <c r="A10234" s="68" t="s">
        <v>10147</v>
      </c>
      <c r="B10234" s="68" t="s">
        <v>28918</v>
      </c>
      <c r="C10234" s="68" t="s">
        <v>2731</v>
      </c>
      <c r="D10234" t="str">
        <f t="shared" si="159"/>
        <v>kg</v>
      </c>
    </row>
    <row r="10235" spans="1:4">
      <c r="A10235" s="68" t="s">
        <v>10148</v>
      </c>
      <c r="B10235" s="68" t="s">
        <v>28919</v>
      </c>
      <c r="C10235" s="68" t="s">
        <v>2731</v>
      </c>
      <c r="D10235" t="str">
        <f t="shared" si="159"/>
        <v>kg</v>
      </c>
    </row>
    <row r="10236" spans="1:4">
      <c r="A10236" s="68" t="s">
        <v>10149</v>
      </c>
      <c r="B10236" s="68" t="s">
        <v>28919</v>
      </c>
      <c r="C10236" s="68" t="s">
        <v>2731</v>
      </c>
      <c r="D10236" t="str">
        <f t="shared" si="159"/>
        <v>kg</v>
      </c>
    </row>
    <row r="10237" spans="1:4">
      <c r="A10237" s="68" t="s">
        <v>10150</v>
      </c>
      <c r="B10237" s="68" t="s">
        <v>28920</v>
      </c>
      <c r="C10237" s="68" t="s">
        <v>2731</v>
      </c>
      <c r="D10237" t="str">
        <f t="shared" si="159"/>
        <v>kg</v>
      </c>
    </row>
    <row r="10238" spans="1:4">
      <c r="A10238" s="68" t="s">
        <v>10151</v>
      </c>
      <c r="B10238" s="68" t="s">
        <v>28920</v>
      </c>
      <c r="C10238" s="68" t="s">
        <v>2731</v>
      </c>
      <c r="D10238" t="str">
        <f t="shared" si="159"/>
        <v>kg</v>
      </c>
    </row>
    <row r="10239" spans="1:4">
      <c r="A10239" s="68" t="s">
        <v>10152</v>
      </c>
      <c r="B10239" s="68" t="s">
        <v>28921</v>
      </c>
      <c r="C10239" s="68" t="s">
        <v>2731</v>
      </c>
      <c r="D10239" t="str">
        <f t="shared" si="159"/>
        <v>kg</v>
      </c>
    </row>
    <row r="10240" spans="1:4">
      <c r="A10240" s="68" t="s">
        <v>10153</v>
      </c>
      <c r="B10240" s="68" t="s">
        <v>28921</v>
      </c>
      <c r="C10240" s="68" t="s">
        <v>2731</v>
      </c>
      <c r="D10240" t="str">
        <f t="shared" si="159"/>
        <v>kg</v>
      </c>
    </row>
    <row r="10241" spans="1:4">
      <c r="A10241" s="68" t="s">
        <v>10154</v>
      </c>
      <c r="B10241" s="68" t="s">
        <v>28922</v>
      </c>
      <c r="C10241" s="68" t="s">
        <v>2731</v>
      </c>
      <c r="D10241" t="str">
        <f t="shared" si="159"/>
        <v>kg</v>
      </c>
    </row>
    <row r="10242" spans="1:4">
      <c r="A10242" s="68" t="s">
        <v>10155</v>
      </c>
      <c r="B10242" s="68" t="s">
        <v>28922</v>
      </c>
      <c r="C10242" s="68" t="s">
        <v>2731</v>
      </c>
      <c r="D10242" t="str">
        <f t="shared" si="159"/>
        <v>kg</v>
      </c>
    </row>
    <row r="10243" spans="1:4">
      <c r="A10243" s="68" t="s">
        <v>10156</v>
      </c>
      <c r="B10243" s="68" t="s">
        <v>28923</v>
      </c>
      <c r="C10243" s="68" t="s">
        <v>2731</v>
      </c>
      <c r="D10243" t="str">
        <f t="shared" si="159"/>
        <v>kg</v>
      </c>
    </row>
    <row r="10244" spans="1:4">
      <c r="A10244" s="68" t="s">
        <v>10157</v>
      </c>
      <c r="B10244" s="68" t="s">
        <v>28923</v>
      </c>
      <c r="C10244" s="68" t="s">
        <v>2731</v>
      </c>
      <c r="D10244" t="str">
        <f t="shared" si="159"/>
        <v>kg</v>
      </c>
    </row>
    <row r="10245" spans="1:4">
      <c r="A10245" s="68" t="s">
        <v>10158</v>
      </c>
      <c r="B10245" s="68" t="s">
        <v>28924</v>
      </c>
      <c r="C10245" s="68" t="s">
        <v>2731</v>
      </c>
      <c r="D10245" t="str">
        <f t="shared" si="159"/>
        <v>kg</v>
      </c>
    </row>
    <row r="10246" spans="1:4">
      <c r="A10246" s="68" t="s">
        <v>10159</v>
      </c>
      <c r="B10246" s="68" t="s">
        <v>28924</v>
      </c>
      <c r="C10246" s="68" t="s">
        <v>2731</v>
      </c>
      <c r="D10246" t="str">
        <f t="shared" si="159"/>
        <v>kg</v>
      </c>
    </row>
    <row r="10247" spans="1:4">
      <c r="A10247" s="68" t="s">
        <v>10160</v>
      </c>
      <c r="B10247" s="68" t="s">
        <v>28925</v>
      </c>
      <c r="C10247" s="68" t="s">
        <v>2731</v>
      </c>
      <c r="D10247" t="str">
        <f t="shared" ref="D10247:D10310" si="160">LOWER(C10247)</f>
        <v>kg</v>
      </c>
    </row>
    <row r="10248" spans="1:4">
      <c r="A10248" s="68" t="s">
        <v>10161</v>
      </c>
      <c r="B10248" s="68" t="s">
        <v>28925</v>
      </c>
      <c r="C10248" s="68" t="s">
        <v>2731</v>
      </c>
      <c r="D10248" t="str">
        <f t="shared" si="160"/>
        <v>kg</v>
      </c>
    </row>
    <row r="10249" spans="1:4">
      <c r="A10249" s="68" t="s">
        <v>10162</v>
      </c>
      <c r="B10249" s="68" t="s">
        <v>28926</v>
      </c>
      <c r="C10249" s="68" t="s">
        <v>2731</v>
      </c>
      <c r="D10249" t="str">
        <f t="shared" si="160"/>
        <v>kg</v>
      </c>
    </row>
    <row r="10250" spans="1:4">
      <c r="A10250" s="68" t="s">
        <v>10163</v>
      </c>
      <c r="B10250" s="68" t="s">
        <v>28926</v>
      </c>
      <c r="C10250" s="68" t="s">
        <v>2731</v>
      </c>
      <c r="D10250" t="str">
        <f t="shared" si="160"/>
        <v>kg</v>
      </c>
    </row>
    <row r="10251" spans="1:4">
      <c r="A10251" s="68" t="s">
        <v>10164</v>
      </c>
      <c r="B10251" s="68" t="s">
        <v>28927</v>
      </c>
      <c r="C10251" s="68" t="s">
        <v>2731</v>
      </c>
      <c r="D10251" t="str">
        <f t="shared" si="160"/>
        <v>kg</v>
      </c>
    </row>
    <row r="10252" spans="1:4">
      <c r="A10252" s="68" t="s">
        <v>10165</v>
      </c>
      <c r="B10252" s="68" t="s">
        <v>28927</v>
      </c>
      <c r="C10252" s="68" t="s">
        <v>2731</v>
      </c>
      <c r="D10252" t="str">
        <f t="shared" si="160"/>
        <v>kg</v>
      </c>
    </row>
    <row r="10253" spans="1:4">
      <c r="A10253" s="68" t="s">
        <v>10166</v>
      </c>
      <c r="B10253" s="68" t="s">
        <v>28928</v>
      </c>
      <c r="C10253" s="68" t="s">
        <v>2731</v>
      </c>
      <c r="D10253" t="str">
        <f t="shared" si="160"/>
        <v>kg</v>
      </c>
    </row>
    <row r="10254" spans="1:4">
      <c r="A10254" s="68" t="s">
        <v>10167</v>
      </c>
      <c r="B10254" s="68" t="s">
        <v>28928</v>
      </c>
      <c r="C10254" s="68" t="s">
        <v>2731</v>
      </c>
      <c r="D10254" t="str">
        <f t="shared" si="160"/>
        <v>kg</v>
      </c>
    </row>
    <row r="10255" spans="1:4">
      <c r="A10255" s="68" t="s">
        <v>10168</v>
      </c>
      <c r="B10255" s="68" t="s">
        <v>28929</v>
      </c>
      <c r="C10255" s="68" t="s">
        <v>2731</v>
      </c>
      <c r="D10255" t="str">
        <f t="shared" si="160"/>
        <v>kg</v>
      </c>
    </row>
    <row r="10256" spans="1:4">
      <c r="A10256" s="68" t="s">
        <v>10169</v>
      </c>
      <c r="B10256" s="68" t="s">
        <v>28929</v>
      </c>
      <c r="C10256" s="68" t="s">
        <v>2731</v>
      </c>
      <c r="D10256" t="str">
        <f t="shared" si="160"/>
        <v>kg</v>
      </c>
    </row>
    <row r="10257" spans="1:4">
      <c r="A10257" s="68" t="s">
        <v>10170</v>
      </c>
      <c r="B10257" s="68" t="s">
        <v>28930</v>
      </c>
      <c r="C10257" s="68" t="s">
        <v>2731</v>
      </c>
      <c r="D10257" t="str">
        <f t="shared" si="160"/>
        <v>kg</v>
      </c>
    </row>
    <row r="10258" spans="1:4">
      <c r="A10258" s="68" t="s">
        <v>10171</v>
      </c>
      <c r="B10258" s="68" t="s">
        <v>28930</v>
      </c>
      <c r="C10258" s="68" t="s">
        <v>2731</v>
      </c>
      <c r="D10258" t="str">
        <f t="shared" si="160"/>
        <v>kg</v>
      </c>
    </row>
    <row r="10259" spans="1:4">
      <c r="A10259" s="68" t="s">
        <v>10172</v>
      </c>
      <c r="B10259" s="68" t="s">
        <v>28931</v>
      </c>
      <c r="C10259" s="68" t="s">
        <v>2731</v>
      </c>
      <c r="D10259" t="str">
        <f t="shared" si="160"/>
        <v>kg</v>
      </c>
    </row>
    <row r="10260" spans="1:4">
      <c r="A10260" s="68" t="s">
        <v>10173</v>
      </c>
      <c r="B10260" s="68" t="s">
        <v>28931</v>
      </c>
      <c r="C10260" s="68" t="s">
        <v>2731</v>
      </c>
      <c r="D10260" t="str">
        <f t="shared" si="160"/>
        <v>kg</v>
      </c>
    </row>
    <row r="10261" spans="1:4">
      <c r="A10261" s="68" t="s">
        <v>10174</v>
      </c>
      <c r="B10261" s="68" t="s">
        <v>28932</v>
      </c>
      <c r="C10261" s="68" t="s">
        <v>2731</v>
      </c>
      <c r="D10261" t="str">
        <f t="shared" si="160"/>
        <v>kg</v>
      </c>
    </row>
    <row r="10262" spans="1:4">
      <c r="A10262" s="68" t="s">
        <v>10175</v>
      </c>
      <c r="B10262" s="68" t="s">
        <v>28932</v>
      </c>
      <c r="C10262" s="68" t="s">
        <v>2731</v>
      </c>
      <c r="D10262" t="str">
        <f t="shared" si="160"/>
        <v>kg</v>
      </c>
    </row>
    <row r="10263" spans="1:4">
      <c r="A10263" s="68" t="s">
        <v>10176</v>
      </c>
      <c r="B10263" s="68" t="s">
        <v>28933</v>
      </c>
      <c r="C10263" s="68" t="s">
        <v>2731</v>
      </c>
      <c r="D10263" t="str">
        <f t="shared" si="160"/>
        <v>kg</v>
      </c>
    </row>
    <row r="10264" spans="1:4">
      <c r="A10264" s="68" t="s">
        <v>10177</v>
      </c>
      <c r="B10264" s="68" t="s">
        <v>28933</v>
      </c>
      <c r="C10264" s="68" t="s">
        <v>2731</v>
      </c>
      <c r="D10264" t="str">
        <f t="shared" si="160"/>
        <v>kg</v>
      </c>
    </row>
    <row r="10265" spans="1:4">
      <c r="A10265" s="68" t="s">
        <v>10178</v>
      </c>
      <c r="B10265" s="68" t="s">
        <v>28934</v>
      </c>
      <c r="C10265" s="68" t="s">
        <v>2731</v>
      </c>
      <c r="D10265" t="str">
        <f t="shared" si="160"/>
        <v>kg</v>
      </c>
    </row>
    <row r="10266" spans="1:4">
      <c r="A10266" s="68" t="s">
        <v>10179</v>
      </c>
      <c r="B10266" s="68" t="s">
        <v>28934</v>
      </c>
      <c r="C10266" s="68" t="s">
        <v>2731</v>
      </c>
      <c r="D10266" t="str">
        <f t="shared" si="160"/>
        <v>kg</v>
      </c>
    </row>
    <row r="10267" spans="1:4">
      <c r="A10267" s="68" t="s">
        <v>10180</v>
      </c>
      <c r="B10267" s="68" t="s">
        <v>28935</v>
      </c>
      <c r="C10267" s="68" t="s">
        <v>2731</v>
      </c>
      <c r="D10267" t="str">
        <f t="shared" si="160"/>
        <v>kg</v>
      </c>
    </row>
    <row r="10268" spans="1:4">
      <c r="A10268" s="68" t="s">
        <v>10181</v>
      </c>
      <c r="B10268" s="68" t="s">
        <v>28935</v>
      </c>
      <c r="C10268" s="68" t="s">
        <v>2731</v>
      </c>
      <c r="D10268" t="str">
        <f t="shared" si="160"/>
        <v>kg</v>
      </c>
    </row>
    <row r="10269" spans="1:4">
      <c r="A10269" s="68" t="s">
        <v>10182</v>
      </c>
      <c r="B10269" s="68" t="s">
        <v>28936</v>
      </c>
      <c r="C10269" s="68" t="s">
        <v>2731</v>
      </c>
      <c r="D10269" t="str">
        <f t="shared" si="160"/>
        <v>kg</v>
      </c>
    </row>
    <row r="10270" spans="1:4">
      <c r="A10270" s="68" t="s">
        <v>10183</v>
      </c>
      <c r="B10270" s="68" t="s">
        <v>28936</v>
      </c>
      <c r="C10270" s="68" t="s">
        <v>2731</v>
      </c>
      <c r="D10270" t="str">
        <f t="shared" si="160"/>
        <v>kg</v>
      </c>
    </row>
    <row r="10271" spans="1:4">
      <c r="A10271" s="68" t="s">
        <v>10184</v>
      </c>
      <c r="B10271" s="68" t="s">
        <v>28937</v>
      </c>
      <c r="C10271" s="68" t="s">
        <v>2731</v>
      </c>
      <c r="D10271" t="str">
        <f t="shared" si="160"/>
        <v>kg</v>
      </c>
    </row>
    <row r="10272" spans="1:4">
      <c r="A10272" s="68" t="s">
        <v>10185</v>
      </c>
      <c r="B10272" s="68" t="s">
        <v>28937</v>
      </c>
      <c r="C10272" s="68" t="s">
        <v>2731</v>
      </c>
      <c r="D10272" t="str">
        <f t="shared" si="160"/>
        <v>kg</v>
      </c>
    </row>
    <row r="10273" spans="1:4">
      <c r="A10273" s="68" t="s">
        <v>10186</v>
      </c>
      <c r="B10273" s="68" t="s">
        <v>28938</v>
      </c>
      <c r="C10273" s="68" t="s">
        <v>2731</v>
      </c>
      <c r="D10273" t="str">
        <f t="shared" si="160"/>
        <v>kg</v>
      </c>
    </row>
    <row r="10274" spans="1:4">
      <c r="A10274" s="68" t="s">
        <v>10187</v>
      </c>
      <c r="B10274" s="68" t="s">
        <v>28938</v>
      </c>
      <c r="C10274" s="68" t="s">
        <v>2731</v>
      </c>
      <c r="D10274" t="str">
        <f t="shared" si="160"/>
        <v>kg</v>
      </c>
    </row>
    <row r="10275" spans="1:4">
      <c r="A10275" s="68" t="s">
        <v>10188</v>
      </c>
      <c r="B10275" s="68" t="s">
        <v>28939</v>
      </c>
      <c r="C10275" s="68" t="s">
        <v>2731</v>
      </c>
      <c r="D10275" t="str">
        <f t="shared" si="160"/>
        <v>kg</v>
      </c>
    </row>
    <row r="10276" spans="1:4">
      <c r="A10276" s="68" t="s">
        <v>10189</v>
      </c>
      <c r="B10276" s="68" t="s">
        <v>28939</v>
      </c>
      <c r="C10276" s="68" t="s">
        <v>2731</v>
      </c>
      <c r="D10276" t="str">
        <f t="shared" si="160"/>
        <v>kg</v>
      </c>
    </row>
    <row r="10277" spans="1:4">
      <c r="A10277" s="68" t="s">
        <v>10190</v>
      </c>
      <c r="B10277" s="68" t="s">
        <v>28940</v>
      </c>
      <c r="C10277" s="68" t="s">
        <v>2731</v>
      </c>
      <c r="D10277" t="str">
        <f t="shared" si="160"/>
        <v>kg</v>
      </c>
    </row>
    <row r="10278" spans="1:4">
      <c r="A10278" s="68" t="s">
        <v>10191</v>
      </c>
      <c r="B10278" s="68" t="s">
        <v>28940</v>
      </c>
      <c r="C10278" s="68" t="s">
        <v>2731</v>
      </c>
      <c r="D10278" t="str">
        <f t="shared" si="160"/>
        <v>kg</v>
      </c>
    </row>
    <row r="10279" spans="1:4">
      <c r="A10279" s="68" t="s">
        <v>10192</v>
      </c>
      <c r="B10279" s="68" t="s">
        <v>28941</v>
      </c>
      <c r="C10279" s="68" t="s">
        <v>2731</v>
      </c>
      <c r="D10279" t="str">
        <f t="shared" si="160"/>
        <v>kg</v>
      </c>
    </row>
    <row r="10280" spans="1:4">
      <c r="A10280" s="68" t="s">
        <v>10193</v>
      </c>
      <c r="B10280" s="68" t="s">
        <v>28941</v>
      </c>
      <c r="C10280" s="68" t="s">
        <v>2731</v>
      </c>
      <c r="D10280" t="str">
        <f t="shared" si="160"/>
        <v>kg</v>
      </c>
    </row>
    <row r="10281" spans="1:4">
      <c r="A10281" s="68" t="s">
        <v>10194</v>
      </c>
      <c r="B10281" s="68" t="s">
        <v>28942</v>
      </c>
      <c r="C10281" s="68" t="s">
        <v>2731</v>
      </c>
      <c r="D10281" t="str">
        <f t="shared" si="160"/>
        <v>kg</v>
      </c>
    </row>
    <row r="10282" spans="1:4">
      <c r="A10282" s="68" t="s">
        <v>10195</v>
      </c>
      <c r="B10282" s="68" t="s">
        <v>28942</v>
      </c>
      <c r="C10282" s="68" t="s">
        <v>2731</v>
      </c>
      <c r="D10282" t="str">
        <f t="shared" si="160"/>
        <v>kg</v>
      </c>
    </row>
    <row r="10283" spans="1:4">
      <c r="A10283" s="68" t="s">
        <v>10196</v>
      </c>
      <c r="B10283" s="68" t="s">
        <v>28943</v>
      </c>
      <c r="C10283" s="68" t="s">
        <v>2731</v>
      </c>
      <c r="D10283" t="str">
        <f t="shared" si="160"/>
        <v>kg</v>
      </c>
    </row>
    <row r="10284" spans="1:4">
      <c r="A10284" s="68" t="s">
        <v>10197</v>
      </c>
      <c r="B10284" s="68" t="s">
        <v>28943</v>
      </c>
      <c r="C10284" s="68" t="s">
        <v>2731</v>
      </c>
      <c r="D10284" t="str">
        <f t="shared" si="160"/>
        <v>kg</v>
      </c>
    </row>
    <row r="10285" spans="1:4">
      <c r="A10285" s="68" t="s">
        <v>10198</v>
      </c>
      <c r="B10285" s="68" t="s">
        <v>28944</v>
      </c>
      <c r="C10285" s="68" t="s">
        <v>2731</v>
      </c>
      <c r="D10285" t="str">
        <f t="shared" si="160"/>
        <v>kg</v>
      </c>
    </row>
    <row r="10286" spans="1:4">
      <c r="A10286" s="68" t="s">
        <v>10199</v>
      </c>
      <c r="B10286" s="68" t="s">
        <v>28944</v>
      </c>
      <c r="C10286" s="68" t="s">
        <v>2731</v>
      </c>
      <c r="D10286" t="str">
        <f t="shared" si="160"/>
        <v>kg</v>
      </c>
    </row>
    <row r="10287" spans="1:4">
      <c r="A10287" s="68" t="s">
        <v>10200</v>
      </c>
      <c r="B10287" s="68" t="s">
        <v>28945</v>
      </c>
      <c r="C10287" s="68" t="s">
        <v>2731</v>
      </c>
      <c r="D10287" t="str">
        <f t="shared" si="160"/>
        <v>kg</v>
      </c>
    </row>
    <row r="10288" spans="1:4">
      <c r="A10288" s="68" t="s">
        <v>10201</v>
      </c>
      <c r="B10288" s="68" t="s">
        <v>28945</v>
      </c>
      <c r="C10288" s="68" t="s">
        <v>2731</v>
      </c>
      <c r="D10288" t="str">
        <f t="shared" si="160"/>
        <v>kg</v>
      </c>
    </row>
    <row r="10289" spans="1:4">
      <c r="A10289" s="68" t="s">
        <v>10202</v>
      </c>
      <c r="B10289" s="68" t="s">
        <v>28946</v>
      </c>
      <c r="C10289" s="68" t="s">
        <v>2731</v>
      </c>
      <c r="D10289" t="str">
        <f t="shared" si="160"/>
        <v>kg</v>
      </c>
    </row>
    <row r="10290" spans="1:4">
      <c r="A10290" s="68" t="s">
        <v>10203</v>
      </c>
      <c r="B10290" s="68" t="s">
        <v>28946</v>
      </c>
      <c r="C10290" s="68" t="s">
        <v>2731</v>
      </c>
      <c r="D10290" t="str">
        <f t="shared" si="160"/>
        <v>kg</v>
      </c>
    </row>
    <row r="10291" spans="1:4">
      <c r="A10291" s="68" t="s">
        <v>10204</v>
      </c>
      <c r="B10291" s="68" t="s">
        <v>28947</v>
      </c>
      <c r="C10291" s="68" t="s">
        <v>2731</v>
      </c>
      <c r="D10291" t="str">
        <f t="shared" si="160"/>
        <v>kg</v>
      </c>
    </row>
    <row r="10292" spans="1:4">
      <c r="A10292" s="68" t="s">
        <v>10205</v>
      </c>
      <c r="B10292" s="68" t="s">
        <v>28947</v>
      </c>
      <c r="C10292" s="68" t="s">
        <v>2731</v>
      </c>
      <c r="D10292" t="str">
        <f t="shared" si="160"/>
        <v>kg</v>
      </c>
    </row>
    <row r="10293" spans="1:4">
      <c r="A10293" s="68" t="s">
        <v>10206</v>
      </c>
      <c r="B10293" s="68" t="s">
        <v>28948</v>
      </c>
      <c r="C10293" s="68" t="s">
        <v>2731</v>
      </c>
      <c r="D10293" t="str">
        <f t="shared" si="160"/>
        <v>kg</v>
      </c>
    </row>
    <row r="10294" spans="1:4">
      <c r="A10294" s="68" t="s">
        <v>10207</v>
      </c>
      <c r="B10294" s="68" t="s">
        <v>28948</v>
      </c>
      <c r="C10294" s="68" t="s">
        <v>2731</v>
      </c>
      <c r="D10294" t="str">
        <f t="shared" si="160"/>
        <v>kg</v>
      </c>
    </row>
    <row r="10295" spans="1:4">
      <c r="A10295" s="68" t="s">
        <v>10208</v>
      </c>
      <c r="B10295" s="68" t="s">
        <v>28949</v>
      </c>
      <c r="C10295" s="68" t="s">
        <v>2731</v>
      </c>
      <c r="D10295" t="str">
        <f t="shared" si="160"/>
        <v>kg</v>
      </c>
    </row>
    <row r="10296" spans="1:4">
      <c r="A10296" s="68" t="s">
        <v>10209</v>
      </c>
      <c r="B10296" s="68" t="s">
        <v>28949</v>
      </c>
      <c r="C10296" s="68" t="s">
        <v>2731</v>
      </c>
      <c r="D10296" t="str">
        <f t="shared" si="160"/>
        <v>kg</v>
      </c>
    </row>
    <row r="10297" spans="1:4">
      <c r="A10297" s="68" t="s">
        <v>10210</v>
      </c>
      <c r="B10297" s="68" t="s">
        <v>28950</v>
      </c>
      <c r="C10297" s="68" t="s">
        <v>2731</v>
      </c>
      <c r="D10297" t="str">
        <f t="shared" si="160"/>
        <v>kg</v>
      </c>
    </row>
    <row r="10298" spans="1:4">
      <c r="A10298" s="68" t="s">
        <v>10211</v>
      </c>
      <c r="B10298" s="68" t="s">
        <v>28950</v>
      </c>
      <c r="C10298" s="68" t="s">
        <v>2731</v>
      </c>
      <c r="D10298" t="str">
        <f t="shared" si="160"/>
        <v>kg</v>
      </c>
    </row>
    <row r="10299" spans="1:4">
      <c r="A10299" s="68" t="s">
        <v>10212</v>
      </c>
      <c r="B10299" s="68" t="s">
        <v>28951</v>
      </c>
      <c r="C10299" s="68" t="s">
        <v>2731</v>
      </c>
      <c r="D10299" t="str">
        <f t="shared" si="160"/>
        <v>kg</v>
      </c>
    </row>
    <row r="10300" spans="1:4">
      <c r="A10300" s="68" t="s">
        <v>10213</v>
      </c>
      <c r="B10300" s="68" t="s">
        <v>28951</v>
      </c>
      <c r="C10300" s="68" t="s">
        <v>2731</v>
      </c>
      <c r="D10300" t="str">
        <f t="shared" si="160"/>
        <v>kg</v>
      </c>
    </row>
    <row r="10301" spans="1:4">
      <c r="A10301" s="68" t="s">
        <v>10214</v>
      </c>
      <c r="B10301" s="68" t="s">
        <v>28952</v>
      </c>
      <c r="C10301" s="68" t="s">
        <v>15</v>
      </c>
      <c r="D10301" t="str">
        <f t="shared" si="160"/>
        <v>un</v>
      </c>
    </row>
    <row r="10302" spans="1:4">
      <c r="A10302" s="68" t="s">
        <v>10215</v>
      </c>
      <c r="B10302" s="68" t="s">
        <v>28952</v>
      </c>
      <c r="C10302" s="68" t="s">
        <v>15</v>
      </c>
      <c r="D10302" t="str">
        <f t="shared" si="160"/>
        <v>un</v>
      </c>
    </row>
    <row r="10303" spans="1:4">
      <c r="A10303" s="68" t="s">
        <v>10216</v>
      </c>
      <c r="B10303" s="68" t="s">
        <v>28953</v>
      </c>
      <c r="C10303" s="68" t="s">
        <v>15</v>
      </c>
      <c r="D10303" t="str">
        <f t="shared" si="160"/>
        <v>un</v>
      </c>
    </row>
    <row r="10304" spans="1:4">
      <c r="A10304" s="68" t="s">
        <v>10217</v>
      </c>
      <c r="B10304" s="68" t="s">
        <v>28953</v>
      </c>
      <c r="C10304" s="68" t="s">
        <v>15</v>
      </c>
      <c r="D10304" t="str">
        <f t="shared" si="160"/>
        <v>un</v>
      </c>
    </row>
    <row r="10305" spans="1:4">
      <c r="A10305" s="68" t="s">
        <v>10218</v>
      </c>
      <c r="B10305" s="68" t="s">
        <v>28954</v>
      </c>
      <c r="C10305" s="68" t="s">
        <v>15</v>
      </c>
      <c r="D10305" t="str">
        <f t="shared" si="160"/>
        <v>un</v>
      </c>
    </row>
    <row r="10306" spans="1:4">
      <c r="A10306" s="68" t="s">
        <v>10219</v>
      </c>
      <c r="B10306" s="68" t="s">
        <v>28954</v>
      </c>
      <c r="C10306" s="68" t="s">
        <v>15</v>
      </c>
      <c r="D10306" t="str">
        <f t="shared" si="160"/>
        <v>un</v>
      </c>
    </row>
    <row r="10307" spans="1:4">
      <c r="A10307" s="68" t="s">
        <v>10220</v>
      </c>
      <c r="B10307" s="68" t="s">
        <v>28955</v>
      </c>
      <c r="C10307" s="68" t="s">
        <v>15</v>
      </c>
      <c r="D10307" t="str">
        <f t="shared" si="160"/>
        <v>un</v>
      </c>
    </row>
    <row r="10308" spans="1:4">
      <c r="A10308" s="68" t="s">
        <v>10221</v>
      </c>
      <c r="B10308" s="68" t="s">
        <v>28955</v>
      </c>
      <c r="C10308" s="68" t="s">
        <v>15</v>
      </c>
      <c r="D10308" t="str">
        <f t="shared" si="160"/>
        <v>un</v>
      </c>
    </row>
    <row r="10309" spans="1:4">
      <c r="A10309" s="68" t="s">
        <v>10222</v>
      </c>
      <c r="B10309" s="68" t="s">
        <v>28956</v>
      </c>
      <c r="C10309" s="68" t="s">
        <v>15</v>
      </c>
      <c r="D10309" t="str">
        <f t="shared" si="160"/>
        <v>un</v>
      </c>
    </row>
    <row r="10310" spans="1:4">
      <c r="A10310" s="68" t="s">
        <v>10223</v>
      </c>
      <c r="B10310" s="68" t="s">
        <v>28956</v>
      </c>
      <c r="C10310" s="68" t="s">
        <v>15</v>
      </c>
      <c r="D10310" t="str">
        <f t="shared" si="160"/>
        <v>un</v>
      </c>
    </row>
    <row r="10311" spans="1:4">
      <c r="A10311" s="68" t="s">
        <v>10224</v>
      </c>
      <c r="B10311" s="68" t="s">
        <v>28957</v>
      </c>
      <c r="C10311" s="68" t="s">
        <v>15</v>
      </c>
      <c r="D10311" t="str">
        <f t="shared" ref="D10311:D10374" si="161">LOWER(C10311)</f>
        <v>un</v>
      </c>
    </row>
    <row r="10312" spans="1:4">
      <c r="A10312" s="68" t="s">
        <v>10225</v>
      </c>
      <c r="B10312" s="68" t="s">
        <v>28957</v>
      </c>
      <c r="C10312" s="68" t="s">
        <v>15</v>
      </c>
      <c r="D10312" t="str">
        <f t="shared" si="161"/>
        <v>un</v>
      </c>
    </row>
    <row r="10313" spans="1:4">
      <c r="A10313" s="68" t="s">
        <v>10226</v>
      </c>
      <c r="B10313" s="68" t="s">
        <v>28958</v>
      </c>
      <c r="C10313" s="68" t="s">
        <v>15</v>
      </c>
      <c r="D10313" t="str">
        <f t="shared" si="161"/>
        <v>un</v>
      </c>
    </row>
    <row r="10314" spans="1:4">
      <c r="A10314" s="68" t="s">
        <v>10227</v>
      </c>
      <c r="B10314" s="68" t="s">
        <v>28958</v>
      </c>
      <c r="C10314" s="68" t="s">
        <v>15</v>
      </c>
      <c r="D10314" t="str">
        <f t="shared" si="161"/>
        <v>un</v>
      </c>
    </row>
    <row r="10315" spans="1:4">
      <c r="A10315" s="68" t="s">
        <v>10228</v>
      </c>
      <c r="B10315" s="68" t="s">
        <v>28959</v>
      </c>
      <c r="C10315" s="68" t="s">
        <v>15</v>
      </c>
      <c r="D10315" t="str">
        <f t="shared" si="161"/>
        <v>un</v>
      </c>
    </row>
    <row r="10316" spans="1:4">
      <c r="A10316" s="68" t="s">
        <v>10229</v>
      </c>
      <c r="B10316" s="68" t="s">
        <v>28959</v>
      </c>
      <c r="C10316" s="68" t="s">
        <v>15</v>
      </c>
      <c r="D10316" t="str">
        <f t="shared" si="161"/>
        <v>un</v>
      </c>
    </row>
    <row r="10317" spans="1:4">
      <c r="A10317" s="68" t="s">
        <v>10230</v>
      </c>
      <c r="B10317" s="68" t="s">
        <v>28960</v>
      </c>
      <c r="C10317" s="68" t="s">
        <v>15</v>
      </c>
      <c r="D10317" t="str">
        <f t="shared" si="161"/>
        <v>un</v>
      </c>
    </row>
    <row r="10318" spans="1:4">
      <c r="A10318" s="68" t="s">
        <v>10231</v>
      </c>
      <c r="B10318" s="68" t="s">
        <v>28960</v>
      </c>
      <c r="C10318" s="68" t="s">
        <v>15</v>
      </c>
      <c r="D10318" t="str">
        <f t="shared" si="161"/>
        <v>un</v>
      </c>
    </row>
    <row r="10319" spans="1:4">
      <c r="A10319" s="68" t="s">
        <v>10232</v>
      </c>
      <c r="B10319" s="68" t="s">
        <v>28961</v>
      </c>
      <c r="C10319" s="68" t="s">
        <v>15</v>
      </c>
      <c r="D10319" t="str">
        <f t="shared" si="161"/>
        <v>un</v>
      </c>
    </row>
    <row r="10320" spans="1:4">
      <c r="A10320" s="68" t="s">
        <v>10233</v>
      </c>
      <c r="B10320" s="68" t="s">
        <v>28961</v>
      </c>
      <c r="C10320" s="68" t="s">
        <v>15</v>
      </c>
      <c r="D10320" t="str">
        <f t="shared" si="161"/>
        <v>un</v>
      </c>
    </row>
    <row r="10321" spans="1:4">
      <c r="A10321" s="68" t="s">
        <v>10234</v>
      </c>
      <c r="B10321" s="68" t="s">
        <v>28962</v>
      </c>
      <c r="C10321" s="68" t="s">
        <v>15</v>
      </c>
      <c r="D10321" t="str">
        <f t="shared" si="161"/>
        <v>un</v>
      </c>
    </row>
    <row r="10322" spans="1:4">
      <c r="A10322" s="68" t="s">
        <v>10235</v>
      </c>
      <c r="B10322" s="68" t="s">
        <v>28962</v>
      </c>
      <c r="C10322" s="68" t="s">
        <v>15</v>
      </c>
      <c r="D10322" t="str">
        <f t="shared" si="161"/>
        <v>un</v>
      </c>
    </row>
    <row r="10323" spans="1:4">
      <c r="A10323" s="68" t="s">
        <v>10236</v>
      </c>
      <c r="B10323" s="68" t="s">
        <v>28963</v>
      </c>
      <c r="C10323" s="68" t="s">
        <v>15</v>
      </c>
      <c r="D10323" t="str">
        <f t="shared" si="161"/>
        <v>un</v>
      </c>
    </row>
    <row r="10324" spans="1:4">
      <c r="A10324" s="68" t="s">
        <v>10237</v>
      </c>
      <c r="B10324" s="68" t="s">
        <v>28963</v>
      </c>
      <c r="C10324" s="68" t="s">
        <v>15</v>
      </c>
      <c r="D10324" t="str">
        <f t="shared" si="161"/>
        <v>un</v>
      </c>
    </row>
    <row r="10325" spans="1:4">
      <c r="A10325" s="68" t="s">
        <v>10238</v>
      </c>
      <c r="B10325" s="68" t="s">
        <v>28964</v>
      </c>
      <c r="C10325" s="68" t="s">
        <v>15</v>
      </c>
      <c r="D10325" t="str">
        <f t="shared" si="161"/>
        <v>un</v>
      </c>
    </row>
    <row r="10326" spans="1:4">
      <c r="A10326" s="68" t="s">
        <v>10239</v>
      </c>
      <c r="B10326" s="68" t="s">
        <v>28964</v>
      </c>
      <c r="C10326" s="68" t="s">
        <v>15</v>
      </c>
      <c r="D10326" t="str">
        <f t="shared" si="161"/>
        <v>un</v>
      </c>
    </row>
    <row r="10327" spans="1:4">
      <c r="A10327" s="68" t="s">
        <v>10240</v>
      </c>
      <c r="B10327" s="68" t="s">
        <v>28965</v>
      </c>
      <c r="C10327" s="68" t="s">
        <v>15</v>
      </c>
      <c r="D10327" t="str">
        <f t="shared" si="161"/>
        <v>un</v>
      </c>
    </row>
    <row r="10328" spans="1:4">
      <c r="A10328" s="68" t="s">
        <v>10241</v>
      </c>
      <c r="B10328" s="68" t="s">
        <v>28965</v>
      </c>
      <c r="C10328" s="68" t="s">
        <v>15</v>
      </c>
      <c r="D10328" t="str">
        <f t="shared" si="161"/>
        <v>un</v>
      </c>
    </row>
    <row r="10329" spans="1:4">
      <c r="A10329" s="68" t="s">
        <v>10242</v>
      </c>
      <c r="B10329" s="68" t="s">
        <v>28966</v>
      </c>
      <c r="C10329" s="68" t="s">
        <v>15</v>
      </c>
      <c r="D10329" t="str">
        <f t="shared" si="161"/>
        <v>un</v>
      </c>
    </row>
    <row r="10330" spans="1:4">
      <c r="A10330" s="68" t="s">
        <v>10243</v>
      </c>
      <c r="B10330" s="68" t="s">
        <v>28966</v>
      </c>
      <c r="C10330" s="68" t="s">
        <v>15</v>
      </c>
      <c r="D10330" t="str">
        <f t="shared" si="161"/>
        <v>un</v>
      </c>
    </row>
    <row r="10331" spans="1:4">
      <c r="A10331" s="68" t="s">
        <v>10244</v>
      </c>
      <c r="B10331" s="68" t="s">
        <v>28967</v>
      </c>
      <c r="C10331" s="68" t="s">
        <v>15</v>
      </c>
      <c r="D10331" t="str">
        <f t="shared" si="161"/>
        <v>un</v>
      </c>
    </row>
    <row r="10332" spans="1:4">
      <c r="A10332" s="68" t="s">
        <v>10245</v>
      </c>
      <c r="B10332" s="68" t="s">
        <v>28967</v>
      </c>
      <c r="C10332" s="68" t="s">
        <v>15</v>
      </c>
      <c r="D10332" t="str">
        <f t="shared" si="161"/>
        <v>un</v>
      </c>
    </row>
    <row r="10333" spans="1:4">
      <c r="A10333" s="68" t="s">
        <v>10246</v>
      </c>
      <c r="B10333" s="68" t="s">
        <v>28968</v>
      </c>
      <c r="C10333" s="68" t="s">
        <v>15</v>
      </c>
      <c r="D10333" t="str">
        <f t="shared" si="161"/>
        <v>un</v>
      </c>
    </row>
    <row r="10334" spans="1:4">
      <c r="A10334" s="68" t="s">
        <v>10247</v>
      </c>
      <c r="B10334" s="68" t="s">
        <v>28968</v>
      </c>
      <c r="C10334" s="68" t="s">
        <v>15</v>
      </c>
      <c r="D10334" t="str">
        <f t="shared" si="161"/>
        <v>un</v>
      </c>
    </row>
    <row r="10335" spans="1:4">
      <c r="A10335" s="68" t="s">
        <v>10248</v>
      </c>
      <c r="B10335" s="68" t="s">
        <v>28969</v>
      </c>
      <c r="C10335" s="68" t="s">
        <v>15</v>
      </c>
      <c r="D10335" t="str">
        <f t="shared" si="161"/>
        <v>un</v>
      </c>
    </row>
    <row r="10336" spans="1:4">
      <c r="A10336" s="68" t="s">
        <v>10249</v>
      </c>
      <c r="B10336" s="68" t="s">
        <v>28969</v>
      </c>
      <c r="C10336" s="68" t="s">
        <v>15</v>
      </c>
      <c r="D10336" t="str">
        <f t="shared" si="161"/>
        <v>un</v>
      </c>
    </row>
    <row r="10337" spans="1:4">
      <c r="A10337" s="68" t="s">
        <v>10250</v>
      </c>
      <c r="B10337" s="68" t="s">
        <v>28970</v>
      </c>
      <c r="C10337" s="68" t="s">
        <v>15</v>
      </c>
      <c r="D10337" t="str">
        <f t="shared" si="161"/>
        <v>un</v>
      </c>
    </row>
    <row r="10338" spans="1:4">
      <c r="A10338" s="68" t="s">
        <v>10251</v>
      </c>
      <c r="B10338" s="68" t="s">
        <v>28970</v>
      </c>
      <c r="C10338" s="68" t="s">
        <v>15</v>
      </c>
      <c r="D10338" t="str">
        <f t="shared" si="161"/>
        <v>un</v>
      </c>
    </row>
    <row r="10339" spans="1:4">
      <c r="A10339" s="68" t="s">
        <v>10252</v>
      </c>
      <c r="B10339" s="68" t="s">
        <v>28971</v>
      </c>
      <c r="C10339" s="68" t="s">
        <v>15</v>
      </c>
      <c r="D10339" t="str">
        <f t="shared" si="161"/>
        <v>un</v>
      </c>
    </row>
    <row r="10340" spans="1:4">
      <c r="A10340" s="68" t="s">
        <v>10253</v>
      </c>
      <c r="B10340" s="68" t="s">
        <v>28971</v>
      </c>
      <c r="C10340" s="68" t="s">
        <v>15</v>
      </c>
      <c r="D10340" t="str">
        <f t="shared" si="161"/>
        <v>un</v>
      </c>
    </row>
    <row r="10341" spans="1:4">
      <c r="A10341" s="68" t="s">
        <v>10254</v>
      </c>
      <c r="B10341" s="68" t="s">
        <v>28972</v>
      </c>
      <c r="C10341" s="68" t="s">
        <v>15</v>
      </c>
      <c r="D10341" t="str">
        <f t="shared" si="161"/>
        <v>un</v>
      </c>
    </row>
    <row r="10342" spans="1:4">
      <c r="A10342" s="68" t="s">
        <v>10255</v>
      </c>
      <c r="B10342" s="68" t="s">
        <v>28972</v>
      </c>
      <c r="C10342" s="68" t="s">
        <v>15</v>
      </c>
      <c r="D10342" t="str">
        <f t="shared" si="161"/>
        <v>un</v>
      </c>
    </row>
    <row r="10343" spans="1:4">
      <c r="A10343" s="68" t="s">
        <v>10256</v>
      </c>
      <c r="B10343" s="68" t="s">
        <v>28973</v>
      </c>
      <c r="C10343" s="68" t="s">
        <v>15</v>
      </c>
      <c r="D10343" t="str">
        <f t="shared" si="161"/>
        <v>un</v>
      </c>
    </row>
    <row r="10344" spans="1:4">
      <c r="A10344" s="68" t="s">
        <v>10257</v>
      </c>
      <c r="B10344" s="68" t="s">
        <v>28973</v>
      </c>
      <c r="C10344" s="68" t="s">
        <v>15</v>
      </c>
      <c r="D10344" t="str">
        <f t="shared" si="161"/>
        <v>un</v>
      </c>
    </row>
    <row r="10345" spans="1:4">
      <c r="A10345" s="68" t="s">
        <v>10258</v>
      </c>
      <c r="B10345" s="68" t="s">
        <v>28974</v>
      </c>
      <c r="C10345" s="68" t="s">
        <v>15</v>
      </c>
      <c r="D10345" t="str">
        <f t="shared" si="161"/>
        <v>un</v>
      </c>
    </row>
    <row r="10346" spans="1:4">
      <c r="A10346" s="68" t="s">
        <v>10259</v>
      </c>
      <c r="B10346" s="68" t="s">
        <v>28974</v>
      </c>
      <c r="C10346" s="68" t="s">
        <v>15</v>
      </c>
      <c r="D10346" t="str">
        <f t="shared" si="161"/>
        <v>un</v>
      </c>
    </row>
    <row r="10347" spans="1:4">
      <c r="A10347" s="68" t="s">
        <v>10260</v>
      </c>
      <c r="B10347" s="68" t="s">
        <v>28975</v>
      </c>
      <c r="C10347" s="68" t="s">
        <v>15</v>
      </c>
      <c r="D10347" t="str">
        <f t="shared" si="161"/>
        <v>un</v>
      </c>
    </row>
    <row r="10348" spans="1:4">
      <c r="A10348" s="68" t="s">
        <v>10261</v>
      </c>
      <c r="B10348" s="68" t="s">
        <v>28975</v>
      </c>
      <c r="C10348" s="68" t="s">
        <v>15</v>
      </c>
      <c r="D10348" t="str">
        <f t="shared" si="161"/>
        <v>un</v>
      </c>
    </row>
    <row r="10349" spans="1:4">
      <c r="A10349" s="68" t="s">
        <v>10262</v>
      </c>
      <c r="B10349" s="68" t="s">
        <v>28976</v>
      </c>
      <c r="C10349" s="68" t="s">
        <v>15</v>
      </c>
      <c r="D10349" t="str">
        <f t="shared" si="161"/>
        <v>un</v>
      </c>
    </row>
    <row r="10350" spans="1:4">
      <c r="A10350" s="68" t="s">
        <v>10263</v>
      </c>
      <c r="B10350" s="68" t="s">
        <v>28976</v>
      </c>
      <c r="C10350" s="68" t="s">
        <v>15</v>
      </c>
      <c r="D10350" t="str">
        <f t="shared" si="161"/>
        <v>un</v>
      </c>
    </row>
    <row r="10351" spans="1:4">
      <c r="A10351" s="68" t="s">
        <v>10264</v>
      </c>
      <c r="B10351" s="68" t="s">
        <v>28977</v>
      </c>
      <c r="C10351" s="68" t="s">
        <v>15</v>
      </c>
      <c r="D10351" t="str">
        <f t="shared" si="161"/>
        <v>un</v>
      </c>
    </row>
    <row r="10352" spans="1:4">
      <c r="A10352" s="68" t="s">
        <v>10265</v>
      </c>
      <c r="B10352" s="68" t="s">
        <v>28977</v>
      </c>
      <c r="C10352" s="68" t="s">
        <v>15</v>
      </c>
      <c r="D10352" t="str">
        <f t="shared" si="161"/>
        <v>un</v>
      </c>
    </row>
    <row r="10353" spans="1:4">
      <c r="A10353" s="68" t="s">
        <v>10266</v>
      </c>
      <c r="B10353" s="68" t="s">
        <v>28978</v>
      </c>
      <c r="C10353" s="68" t="s">
        <v>16</v>
      </c>
      <c r="D10353" t="str">
        <f t="shared" si="161"/>
        <v>m3</v>
      </c>
    </row>
    <row r="10354" spans="1:4">
      <c r="A10354" s="68" t="s">
        <v>10267</v>
      </c>
      <c r="B10354" s="68" t="s">
        <v>28978</v>
      </c>
      <c r="C10354" s="68" t="s">
        <v>16</v>
      </c>
      <c r="D10354" t="str">
        <f t="shared" si="161"/>
        <v>m3</v>
      </c>
    </row>
    <row r="10355" spans="1:4">
      <c r="A10355" s="68" t="s">
        <v>10268</v>
      </c>
      <c r="B10355" s="68" t="s">
        <v>28979</v>
      </c>
      <c r="C10355" s="68" t="s">
        <v>14</v>
      </c>
      <c r="D10355" t="str">
        <f t="shared" si="161"/>
        <v>m</v>
      </c>
    </row>
    <row r="10356" spans="1:4">
      <c r="A10356" s="68" t="s">
        <v>10269</v>
      </c>
      <c r="B10356" s="68" t="s">
        <v>28979</v>
      </c>
      <c r="C10356" s="68" t="s">
        <v>14</v>
      </c>
      <c r="D10356" t="str">
        <f t="shared" si="161"/>
        <v>m</v>
      </c>
    </row>
    <row r="10357" spans="1:4">
      <c r="A10357" s="68" t="s">
        <v>10270</v>
      </c>
      <c r="B10357" s="68" t="s">
        <v>28980</v>
      </c>
      <c r="C10357" s="68" t="s">
        <v>14</v>
      </c>
      <c r="D10357" t="str">
        <f t="shared" si="161"/>
        <v>m</v>
      </c>
    </row>
    <row r="10358" spans="1:4">
      <c r="A10358" s="68" t="s">
        <v>10271</v>
      </c>
      <c r="B10358" s="68" t="s">
        <v>28980</v>
      </c>
      <c r="C10358" s="68" t="s">
        <v>14</v>
      </c>
      <c r="D10358" t="str">
        <f t="shared" si="161"/>
        <v>m</v>
      </c>
    </row>
    <row r="10359" spans="1:4">
      <c r="A10359" s="68" t="s">
        <v>10272</v>
      </c>
      <c r="B10359" s="68" t="s">
        <v>28981</v>
      </c>
      <c r="C10359" s="68" t="s">
        <v>13</v>
      </c>
      <c r="D10359" t="str">
        <f t="shared" si="161"/>
        <v>m2</v>
      </c>
    </row>
    <row r="10360" spans="1:4">
      <c r="A10360" s="68" t="s">
        <v>10273</v>
      </c>
      <c r="B10360" s="68" t="s">
        <v>28981</v>
      </c>
      <c r="C10360" s="68" t="s">
        <v>13</v>
      </c>
      <c r="D10360" t="str">
        <f t="shared" si="161"/>
        <v>m2</v>
      </c>
    </row>
    <row r="10361" spans="1:4">
      <c r="A10361" s="68" t="s">
        <v>10274</v>
      </c>
      <c r="B10361" s="68" t="s">
        <v>28982</v>
      </c>
      <c r="C10361" s="68" t="s">
        <v>16</v>
      </c>
      <c r="D10361" t="str">
        <f t="shared" si="161"/>
        <v>m3</v>
      </c>
    </row>
    <row r="10362" spans="1:4">
      <c r="A10362" s="68" t="s">
        <v>10275</v>
      </c>
      <c r="B10362" s="68" t="s">
        <v>28982</v>
      </c>
      <c r="C10362" s="68" t="s">
        <v>16</v>
      </c>
      <c r="D10362" t="str">
        <f t="shared" si="161"/>
        <v>m3</v>
      </c>
    </row>
    <row r="10363" spans="1:4">
      <c r="A10363" s="68" t="s">
        <v>10276</v>
      </c>
      <c r="B10363" s="68" t="s">
        <v>28983</v>
      </c>
      <c r="C10363" s="68" t="s">
        <v>16</v>
      </c>
      <c r="D10363" t="str">
        <f t="shared" si="161"/>
        <v>m3</v>
      </c>
    </row>
    <row r="10364" spans="1:4">
      <c r="A10364" s="68" t="s">
        <v>10277</v>
      </c>
      <c r="B10364" s="68" t="s">
        <v>28983</v>
      </c>
      <c r="C10364" s="68" t="s">
        <v>16</v>
      </c>
      <c r="D10364" t="str">
        <f t="shared" si="161"/>
        <v>m3</v>
      </c>
    </row>
    <row r="10365" spans="1:4">
      <c r="A10365" s="68" t="s">
        <v>10278</v>
      </c>
      <c r="B10365" s="68" t="s">
        <v>28984</v>
      </c>
      <c r="C10365" s="68" t="s">
        <v>16</v>
      </c>
      <c r="D10365" t="str">
        <f t="shared" si="161"/>
        <v>m3</v>
      </c>
    </row>
    <row r="10366" spans="1:4">
      <c r="A10366" s="68" t="s">
        <v>10279</v>
      </c>
      <c r="B10366" s="68" t="s">
        <v>28984</v>
      </c>
      <c r="C10366" s="68" t="s">
        <v>16</v>
      </c>
      <c r="D10366" t="str">
        <f t="shared" si="161"/>
        <v>m3</v>
      </c>
    </row>
    <row r="10367" spans="1:4">
      <c r="A10367" s="68" t="s">
        <v>10280</v>
      </c>
      <c r="B10367" s="68" t="s">
        <v>28985</v>
      </c>
      <c r="C10367" s="68" t="s">
        <v>13</v>
      </c>
      <c r="D10367" t="str">
        <f t="shared" si="161"/>
        <v>m2</v>
      </c>
    </row>
    <row r="10368" spans="1:4">
      <c r="A10368" s="68" t="s">
        <v>10281</v>
      </c>
      <c r="B10368" s="68" t="s">
        <v>28985</v>
      </c>
      <c r="C10368" s="68" t="s">
        <v>13</v>
      </c>
      <c r="D10368" t="str">
        <f t="shared" si="161"/>
        <v>m2</v>
      </c>
    </row>
    <row r="10369" spans="1:4">
      <c r="A10369" s="68" t="s">
        <v>10282</v>
      </c>
      <c r="B10369" s="68" t="s">
        <v>28986</v>
      </c>
      <c r="C10369" s="68" t="s">
        <v>13</v>
      </c>
      <c r="D10369" t="str">
        <f t="shared" si="161"/>
        <v>m2</v>
      </c>
    </row>
    <row r="10370" spans="1:4">
      <c r="A10370" s="68" t="s">
        <v>10283</v>
      </c>
      <c r="B10370" s="68" t="s">
        <v>28986</v>
      </c>
      <c r="C10370" s="68" t="s">
        <v>13</v>
      </c>
      <c r="D10370" t="str">
        <f t="shared" si="161"/>
        <v>m2</v>
      </c>
    </row>
    <row r="10371" spans="1:4">
      <c r="A10371" s="68" t="s">
        <v>10284</v>
      </c>
      <c r="B10371" s="68" t="s">
        <v>28987</v>
      </c>
      <c r="C10371" s="68" t="s">
        <v>13</v>
      </c>
      <c r="D10371" t="str">
        <f t="shared" si="161"/>
        <v>m2</v>
      </c>
    </row>
    <row r="10372" spans="1:4">
      <c r="A10372" s="68" t="s">
        <v>10285</v>
      </c>
      <c r="B10372" s="68" t="s">
        <v>28987</v>
      </c>
      <c r="C10372" s="68" t="s">
        <v>13</v>
      </c>
      <c r="D10372" t="str">
        <f t="shared" si="161"/>
        <v>m2</v>
      </c>
    </row>
    <row r="10373" spans="1:4">
      <c r="A10373" s="68" t="s">
        <v>10286</v>
      </c>
      <c r="B10373" s="68" t="s">
        <v>28988</v>
      </c>
      <c r="C10373" s="68" t="s">
        <v>13</v>
      </c>
      <c r="D10373" t="str">
        <f t="shared" si="161"/>
        <v>m2</v>
      </c>
    </row>
    <row r="10374" spans="1:4">
      <c r="A10374" s="68" t="s">
        <v>10287</v>
      </c>
      <c r="B10374" s="68" t="s">
        <v>28988</v>
      </c>
      <c r="C10374" s="68" t="s">
        <v>13</v>
      </c>
      <c r="D10374" t="str">
        <f t="shared" si="161"/>
        <v>m2</v>
      </c>
    </row>
    <row r="10375" spans="1:4">
      <c r="A10375" s="68" t="s">
        <v>10288</v>
      </c>
      <c r="B10375" s="68" t="s">
        <v>28989</v>
      </c>
      <c r="C10375" s="68" t="s">
        <v>13</v>
      </c>
      <c r="D10375" t="str">
        <f t="shared" ref="D10375:D10438" si="162">LOWER(C10375)</f>
        <v>m2</v>
      </c>
    </row>
    <row r="10376" spans="1:4">
      <c r="A10376" s="68" t="s">
        <v>10289</v>
      </c>
      <c r="B10376" s="68" t="s">
        <v>28989</v>
      </c>
      <c r="C10376" s="68" t="s">
        <v>13</v>
      </c>
      <c r="D10376" t="str">
        <f t="shared" si="162"/>
        <v>m2</v>
      </c>
    </row>
    <row r="10377" spans="1:4">
      <c r="A10377" s="68" t="s">
        <v>10290</v>
      </c>
      <c r="B10377" s="68" t="s">
        <v>28990</v>
      </c>
      <c r="C10377" s="68" t="s">
        <v>13</v>
      </c>
      <c r="D10377" t="str">
        <f t="shared" si="162"/>
        <v>m2</v>
      </c>
    </row>
    <row r="10378" spans="1:4">
      <c r="A10378" s="68" t="s">
        <v>10291</v>
      </c>
      <c r="B10378" s="68" t="s">
        <v>28990</v>
      </c>
      <c r="C10378" s="68" t="s">
        <v>13</v>
      </c>
      <c r="D10378" t="str">
        <f t="shared" si="162"/>
        <v>m2</v>
      </c>
    </row>
    <row r="10379" spans="1:4">
      <c r="A10379" s="68" t="s">
        <v>10292</v>
      </c>
      <c r="B10379" s="68" t="s">
        <v>28991</v>
      </c>
      <c r="C10379" s="68" t="s">
        <v>13</v>
      </c>
      <c r="D10379" t="str">
        <f t="shared" si="162"/>
        <v>m2</v>
      </c>
    </row>
    <row r="10380" spans="1:4">
      <c r="A10380" s="68" t="s">
        <v>10293</v>
      </c>
      <c r="B10380" s="68" t="s">
        <v>28991</v>
      </c>
      <c r="C10380" s="68" t="s">
        <v>13</v>
      </c>
      <c r="D10380" t="str">
        <f t="shared" si="162"/>
        <v>m2</v>
      </c>
    </row>
    <row r="10381" spans="1:4">
      <c r="A10381" s="68" t="s">
        <v>10294</v>
      </c>
      <c r="B10381" s="68" t="s">
        <v>28992</v>
      </c>
      <c r="C10381" s="68" t="s">
        <v>13</v>
      </c>
      <c r="D10381" t="str">
        <f t="shared" si="162"/>
        <v>m2</v>
      </c>
    </row>
    <row r="10382" spans="1:4">
      <c r="A10382" s="68" t="s">
        <v>10295</v>
      </c>
      <c r="B10382" s="68" t="s">
        <v>28992</v>
      </c>
      <c r="C10382" s="68" t="s">
        <v>13</v>
      </c>
      <c r="D10382" t="str">
        <f t="shared" si="162"/>
        <v>m2</v>
      </c>
    </row>
    <row r="10383" spans="1:4">
      <c r="A10383" s="68" t="s">
        <v>10296</v>
      </c>
      <c r="B10383" s="68" t="s">
        <v>28993</v>
      </c>
      <c r="C10383" s="68" t="s">
        <v>13</v>
      </c>
      <c r="D10383" t="str">
        <f t="shared" si="162"/>
        <v>m2</v>
      </c>
    </row>
    <row r="10384" spans="1:4">
      <c r="A10384" s="68" t="s">
        <v>10297</v>
      </c>
      <c r="B10384" s="68" t="s">
        <v>28993</v>
      </c>
      <c r="C10384" s="68" t="s">
        <v>13</v>
      </c>
      <c r="D10384" t="str">
        <f t="shared" si="162"/>
        <v>m2</v>
      </c>
    </row>
    <row r="10385" spans="1:4">
      <c r="A10385" s="68" t="s">
        <v>10298</v>
      </c>
      <c r="B10385" s="68" t="s">
        <v>28994</v>
      </c>
      <c r="C10385" s="68" t="s">
        <v>13</v>
      </c>
      <c r="D10385" t="str">
        <f t="shared" si="162"/>
        <v>m2</v>
      </c>
    </row>
    <row r="10386" spans="1:4">
      <c r="A10386" s="68" t="s">
        <v>10299</v>
      </c>
      <c r="B10386" s="68" t="s">
        <v>28994</v>
      </c>
      <c r="C10386" s="68" t="s">
        <v>13</v>
      </c>
      <c r="D10386" t="str">
        <f t="shared" si="162"/>
        <v>m2</v>
      </c>
    </row>
    <row r="10387" spans="1:4">
      <c r="A10387" s="68" t="s">
        <v>10300</v>
      </c>
      <c r="B10387" s="68" t="s">
        <v>28995</v>
      </c>
      <c r="C10387" s="68" t="s">
        <v>13</v>
      </c>
      <c r="D10387" t="str">
        <f t="shared" si="162"/>
        <v>m2</v>
      </c>
    </row>
    <row r="10388" spans="1:4">
      <c r="A10388" s="68" t="s">
        <v>10301</v>
      </c>
      <c r="B10388" s="68" t="s">
        <v>28995</v>
      </c>
      <c r="C10388" s="68" t="s">
        <v>13</v>
      </c>
      <c r="D10388" t="str">
        <f t="shared" si="162"/>
        <v>m2</v>
      </c>
    </row>
    <row r="10389" spans="1:4">
      <c r="A10389" s="68" t="s">
        <v>10302</v>
      </c>
      <c r="B10389" s="68" t="s">
        <v>28996</v>
      </c>
      <c r="C10389" s="68" t="s">
        <v>16</v>
      </c>
      <c r="D10389" t="str">
        <f t="shared" si="162"/>
        <v>m3</v>
      </c>
    </row>
    <row r="10390" spans="1:4">
      <c r="A10390" s="68" t="s">
        <v>10303</v>
      </c>
      <c r="B10390" s="68" t="s">
        <v>28996</v>
      </c>
      <c r="C10390" s="68" t="s">
        <v>16</v>
      </c>
      <c r="D10390" t="str">
        <f t="shared" si="162"/>
        <v>m3</v>
      </c>
    </row>
    <row r="10391" spans="1:4">
      <c r="A10391" s="68" t="s">
        <v>10304</v>
      </c>
      <c r="B10391" s="68" t="s">
        <v>28997</v>
      </c>
      <c r="C10391" s="68" t="s">
        <v>16</v>
      </c>
      <c r="D10391" t="str">
        <f t="shared" si="162"/>
        <v>m3</v>
      </c>
    </row>
    <row r="10392" spans="1:4">
      <c r="A10392" s="68" t="s">
        <v>10305</v>
      </c>
      <c r="B10392" s="68" t="s">
        <v>28997</v>
      </c>
      <c r="C10392" s="68" t="s">
        <v>16</v>
      </c>
      <c r="D10392" t="str">
        <f t="shared" si="162"/>
        <v>m3</v>
      </c>
    </row>
    <row r="10393" spans="1:4">
      <c r="A10393" s="68" t="s">
        <v>10306</v>
      </c>
      <c r="B10393" s="68" t="s">
        <v>28998</v>
      </c>
      <c r="C10393" s="68" t="s">
        <v>16</v>
      </c>
      <c r="D10393" t="str">
        <f t="shared" si="162"/>
        <v>m3</v>
      </c>
    </row>
    <row r="10394" spans="1:4">
      <c r="A10394" s="68" t="s">
        <v>10307</v>
      </c>
      <c r="B10394" s="68" t="s">
        <v>28998</v>
      </c>
      <c r="C10394" s="68" t="s">
        <v>16</v>
      </c>
      <c r="D10394" t="str">
        <f t="shared" si="162"/>
        <v>m3</v>
      </c>
    </row>
    <row r="10395" spans="1:4">
      <c r="A10395" s="68" t="s">
        <v>10308</v>
      </c>
      <c r="B10395" s="68" t="s">
        <v>28999</v>
      </c>
      <c r="C10395" s="68" t="s">
        <v>16</v>
      </c>
      <c r="D10395" t="str">
        <f t="shared" si="162"/>
        <v>m3</v>
      </c>
    </row>
    <row r="10396" spans="1:4">
      <c r="A10396" s="68" t="s">
        <v>10309</v>
      </c>
      <c r="B10396" s="68" t="s">
        <v>28999</v>
      </c>
      <c r="C10396" s="68" t="s">
        <v>16</v>
      </c>
      <c r="D10396" t="str">
        <f t="shared" si="162"/>
        <v>m3</v>
      </c>
    </row>
    <row r="10397" spans="1:4">
      <c r="A10397" s="68" t="s">
        <v>10310</v>
      </c>
      <c r="B10397" s="68" t="s">
        <v>29000</v>
      </c>
      <c r="C10397" s="68" t="s">
        <v>16</v>
      </c>
      <c r="D10397" t="str">
        <f t="shared" si="162"/>
        <v>m3</v>
      </c>
    </row>
    <row r="10398" spans="1:4">
      <c r="A10398" s="68" t="s">
        <v>10311</v>
      </c>
      <c r="B10398" s="68" t="s">
        <v>29000</v>
      </c>
      <c r="C10398" s="68" t="s">
        <v>16</v>
      </c>
      <c r="D10398" t="str">
        <f t="shared" si="162"/>
        <v>m3</v>
      </c>
    </row>
    <row r="10399" spans="1:4">
      <c r="A10399" s="68" t="s">
        <v>10312</v>
      </c>
      <c r="B10399" s="68" t="s">
        <v>29001</v>
      </c>
      <c r="C10399" s="68" t="s">
        <v>16</v>
      </c>
      <c r="D10399" t="str">
        <f t="shared" si="162"/>
        <v>m3</v>
      </c>
    </row>
    <row r="10400" spans="1:4">
      <c r="A10400" s="68" t="s">
        <v>10313</v>
      </c>
      <c r="B10400" s="68" t="s">
        <v>29001</v>
      </c>
      <c r="C10400" s="68" t="s">
        <v>16</v>
      </c>
      <c r="D10400" t="str">
        <f t="shared" si="162"/>
        <v>m3</v>
      </c>
    </row>
    <row r="10401" spans="1:4">
      <c r="A10401" s="68" t="s">
        <v>10314</v>
      </c>
      <c r="B10401" s="68" t="s">
        <v>29002</v>
      </c>
      <c r="C10401" s="68" t="s">
        <v>16</v>
      </c>
      <c r="D10401" t="str">
        <f t="shared" si="162"/>
        <v>m3</v>
      </c>
    </row>
    <row r="10402" spans="1:4">
      <c r="A10402" s="68" t="s">
        <v>10315</v>
      </c>
      <c r="B10402" s="68" t="s">
        <v>29002</v>
      </c>
      <c r="C10402" s="68" t="s">
        <v>16</v>
      </c>
      <c r="D10402" t="str">
        <f t="shared" si="162"/>
        <v>m3</v>
      </c>
    </row>
    <row r="10403" spans="1:4">
      <c r="A10403" s="68" t="s">
        <v>10316</v>
      </c>
      <c r="B10403" s="68" t="s">
        <v>29003</v>
      </c>
      <c r="C10403" s="68" t="s">
        <v>16</v>
      </c>
      <c r="D10403" t="str">
        <f t="shared" si="162"/>
        <v>m3</v>
      </c>
    </row>
    <row r="10404" spans="1:4">
      <c r="A10404" s="68" t="s">
        <v>10317</v>
      </c>
      <c r="B10404" s="68" t="s">
        <v>29003</v>
      </c>
      <c r="C10404" s="68" t="s">
        <v>16</v>
      </c>
      <c r="D10404" t="str">
        <f t="shared" si="162"/>
        <v>m3</v>
      </c>
    </row>
    <row r="10405" spans="1:4">
      <c r="A10405" s="68" t="s">
        <v>10318</v>
      </c>
      <c r="B10405" s="68" t="s">
        <v>29004</v>
      </c>
      <c r="C10405" s="68" t="s">
        <v>16</v>
      </c>
      <c r="D10405" t="str">
        <f t="shared" si="162"/>
        <v>m3</v>
      </c>
    </row>
    <row r="10406" spans="1:4">
      <c r="A10406" s="68" t="s">
        <v>10319</v>
      </c>
      <c r="B10406" s="68" t="s">
        <v>29004</v>
      </c>
      <c r="C10406" s="68" t="s">
        <v>16</v>
      </c>
      <c r="D10406" t="str">
        <f t="shared" si="162"/>
        <v>m3</v>
      </c>
    </row>
    <row r="10407" spans="1:4">
      <c r="A10407" s="68" t="s">
        <v>10320</v>
      </c>
      <c r="B10407" s="68" t="s">
        <v>29005</v>
      </c>
      <c r="C10407" s="68" t="s">
        <v>2731</v>
      </c>
      <c r="D10407" t="str">
        <f t="shared" si="162"/>
        <v>kg</v>
      </c>
    </row>
    <row r="10408" spans="1:4">
      <c r="A10408" s="68" t="s">
        <v>10321</v>
      </c>
      <c r="B10408" s="68" t="s">
        <v>29005</v>
      </c>
      <c r="C10408" s="68" t="s">
        <v>2731</v>
      </c>
      <c r="D10408" t="str">
        <f t="shared" si="162"/>
        <v>kg</v>
      </c>
    </row>
    <row r="10409" spans="1:4">
      <c r="A10409" s="68" t="s">
        <v>10322</v>
      </c>
      <c r="B10409" s="68" t="s">
        <v>29006</v>
      </c>
      <c r="C10409" s="68" t="s">
        <v>2731</v>
      </c>
      <c r="D10409" t="str">
        <f t="shared" si="162"/>
        <v>kg</v>
      </c>
    </row>
    <row r="10410" spans="1:4">
      <c r="A10410" s="68" t="s">
        <v>10323</v>
      </c>
      <c r="B10410" s="68" t="s">
        <v>29006</v>
      </c>
      <c r="C10410" s="68" t="s">
        <v>2731</v>
      </c>
      <c r="D10410" t="str">
        <f t="shared" si="162"/>
        <v>kg</v>
      </c>
    </row>
    <row r="10411" spans="1:4">
      <c r="A10411" s="68" t="s">
        <v>10324</v>
      </c>
      <c r="B10411" s="68" t="s">
        <v>29007</v>
      </c>
      <c r="C10411" s="68" t="s">
        <v>2731</v>
      </c>
      <c r="D10411" t="str">
        <f t="shared" si="162"/>
        <v>kg</v>
      </c>
    </row>
    <row r="10412" spans="1:4">
      <c r="A10412" s="68" t="s">
        <v>10325</v>
      </c>
      <c r="B10412" s="68" t="s">
        <v>29007</v>
      </c>
      <c r="C10412" s="68" t="s">
        <v>2731</v>
      </c>
      <c r="D10412" t="str">
        <f t="shared" si="162"/>
        <v>kg</v>
      </c>
    </row>
    <row r="10413" spans="1:4">
      <c r="A10413" s="68" t="s">
        <v>10326</v>
      </c>
      <c r="B10413" s="68" t="s">
        <v>29008</v>
      </c>
      <c r="C10413" s="68" t="s">
        <v>16</v>
      </c>
      <c r="D10413" t="str">
        <f t="shared" si="162"/>
        <v>m3</v>
      </c>
    </row>
    <row r="10414" spans="1:4">
      <c r="A10414" s="68" t="s">
        <v>10327</v>
      </c>
      <c r="B10414" s="68" t="s">
        <v>29008</v>
      </c>
      <c r="C10414" s="68" t="s">
        <v>16</v>
      </c>
      <c r="D10414" t="str">
        <f t="shared" si="162"/>
        <v>m3</v>
      </c>
    </row>
    <row r="10415" spans="1:4">
      <c r="A10415" s="68" t="s">
        <v>10328</v>
      </c>
      <c r="B10415" s="68" t="s">
        <v>29009</v>
      </c>
      <c r="C10415" s="68" t="s">
        <v>16</v>
      </c>
      <c r="D10415" t="str">
        <f t="shared" si="162"/>
        <v>m3</v>
      </c>
    </row>
    <row r="10416" spans="1:4">
      <c r="A10416" s="68" t="s">
        <v>10329</v>
      </c>
      <c r="B10416" s="68" t="s">
        <v>29009</v>
      </c>
      <c r="C10416" s="68" t="s">
        <v>16</v>
      </c>
      <c r="D10416" t="str">
        <f t="shared" si="162"/>
        <v>m3</v>
      </c>
    </row>
    <row r="10417" spans="1:4">
      <c r="A10417" s="68" t="s">
        <v>10330</v>
      </c>
      <c r="B10417" s="68" t="s">
        <v>29010</v>
      </c>
      <c r="C10417" s="68" t="s">
        <v>10331</v>
      </c>
      <c r="D10417" t="str">
        <f t="shared" si="162"/>
        <v>dm3</v>
      </c>
    </row>
    <row r="10418" spans="1:4">
      <c r="A10418" s="68" t="s">
        <v>10332</v>
      </c>
      <c r="B10418" s="68" t="s">
        <v>29010</v>
      </c>
      <c r="C10418" s="68" t="s">
        <v>10331</v>
      </c>
      <c r="D10418" t="str">
        <f t="shared" si="162"/>
        <v>dm3</v>
      </c>
    </row>
    <row r="10419" spans="1:4">
      <c r="A10419" s="68" t="s">
        <v>10333</v>
      </c>
      <c r="B10419" s="68" t="s">
        <v>29011</v>
      </c>
      <c r="C10419" s="68" t="s">
        <v>10331</v>
      </c>
      <c r="D10419" t="str">
        <f t="shared" si="162"/>
        <v>dm3</v>
      </c>
    </row>
    <row r="10420" spans="1:4">
      <c r="A10420" s="68" t="s">
        <v>10334</v>
      </c>
      <c r="B10420" s="68" t="s">
        <v>29011</v>
      </c>
      <c r="C10420" s="68" t="s">
        <v>10331</v>
      </c>
      <c r="D10420" t="str">
        <f t="shared" si="162"/>
        <v>dm3</v>
      </c>
    </row>
    <row r="10421" spans="1:4">
      <c r="A10421" s="68" t="s">
        <v>10335</v>
      </c>
      <c r="B10421" s="68" t="s">
        <v>29012</v>
      </c>
      <c r="C10421" s="68" t="s">
        <v>16</v>
      </c>
      <c r="D10421" t="str">
        <f t="shared" si="162"/>
        <v>m3</v>
      </c>
    </row>
    <row r="10422" spans="1:4">
      <c r="A10422" s="68" t="s">
        <v>10336</v>
      </c>
      <c r="B10422" s="68" t="s">
        <v>29012</v>
      </c>
      <c r="C10422" s="68" t="s">
        <v>16</v>
      </c>
      <c r="D10422" t="str">
        <f t="shared" si="162"/>
        <v>m3</v>
      </c>
    </row>
    <row r="10423" spans="1:4">
      <c r="A10423" s="68" t="s">
        <v>10337</v>
      </c>
      <c r="B10423" s="68" t="s">
        <v>29013</v>
      </c>
      <c r="C10423" s="68" t="s">
        <v>2731</v>
      </c>
      <c r="D10423" t="str">
        <f t="shared" si="162"/>
        <v>kg</v>
      </c>
    </row>
    <row r="10424" spans="1:4">
      <c r="A10424" s="68" t="s">
        <v>10338</v>
      </c>
      <c r="B10424" s="68" t="s">
        <v>29013</v>
      </c>
      <c r="C10424" s="68" t="s">
        <v>2731</v>
      </c>
      <c r="D10424" t="str">
        <f t="shared" si="162"/>
        <v>kg</v>
      </c>
    </row>
    <row r="10425" spans="1:4">
      <c r="A10425" s="68" t="s">
        <v>10339</v>
      </c>
      <c r="B10425" s="68" t="s">
        <v>29014</v>
      </c>
      <c r="C10425" s="68" t="s">
        <v>163</v>
      </c>
      <c r="D10425" t="str">
        <f t="shared" si="162"/>
        <v>t</v>
      </c>
    </row>
    <row r="10426" spans="1:4">
      <c r="A10426" s="68" t="s">
        <v>10340</v>
      </c>
      <c r="B10426" s="68" t="s">
        <v>29014</v>
      </c>
      <c r="C10426" s="68" t="s">
        <v>163</v>
      </c>
      <c r="D10426" t="str">
        <f t="shared" si="162"/>
        <v>t</v>
      </c>
    </row>
    <row r="10427" spans="1:4">
      <c r="A10427" s="68" t="s">
        <v>10341</v>
      </c>
      <c r="B10427" s="68" t="s">
        <v>29015</v>
      </c>
      <c r="C10427" s="68" t="s">
        <v>13</v>
      </c>
      <c r="D10427" t="str">
        <f t="shared" si="162"/>
        <v>m2</v>
      </c>
    </row>
    <row r="10428" spans="1:4">
      <c r="A10428" s="68" t="s">
        <v>10342</v>
      </c>
      <c r="B10428" s="68" t="s">
        <v>29015</v>
      </c>
      <c r="C10428" s="68" t="s">
        <v>13</v>
      </c>
      <c r="D10428" t="str">
        <f t="shared" si="162"/>
        <v>m2</v>
      </c>
    </row>
    <row r="10429" spans="1:4">
      <c r="A10429" s="68" t="s">
        <v>10343</v>
      </c>
      <c r="B10429" s="68" t="s">
        <v>29016</v>
      </c>
      <c r="C10429" s="68" t="s">
        <v>13</v>
      </c>
      <c r="D10429" t="str">
        <f t="shared" si="162"/>
        <v>m2</v>
      </c>
    </row>
    <row r="10430" spans="1:4">
      <c r="A10430" s="68" t="s">
        <v>10344</v>
      </c>
      <c r="B10430" s="68" t="s">
        <v>29016</v>
      </c>
      <c r="C10430" s="68" t="s">
        <v>13</v>
      </c>
      <c r="D10430" t="str">
        <f t="shared" si="162"/>
        <v>m2</v>
      </c>
    </row>
    <row r="10431" spans="1:4">
      <c r="A10431" s="68" t="s">
        <v>10345</v>
      </c>
      <c r="B10431" s="68" t="s">
        <v>29017</v>
      </c>
      <c r="C10431" s="68" t="s">
        <v>13</v>
      </c>
      <c r="D10431" t="str">
        <f t="shared" si="162"/>
        <v>m2</v>
      </c>
    </row>
    <row r="10432" spans="1:4">
      <c r="A10432" s="68" t="s">
        <v>10346</v>
      </c>
      <c r="B10432" s="68" t="s">
        <v>29017</v>
      </c>
      <c r="C10432" s="68" t="s">
        <v>13</v>
      </c>
      <c r="D10432" t="str">
        <f t="shared" si="162"/>
        <v>m2</v>
      </c>
    </row>
    <row r="10433" spans="1:4">
      <c r="A10433" s="68" t="s">
        <v>10347</v>
      </c>
      <c r="B10433" s="68" t="s">
        <v>29018</v>
      </c>
      <c r="C10433" s="68" t="s">
        <v>13</v>
      </c>
      <c r="D10433" t="str">
        <f t="shared" si="162"/>
        <v>m2</v>
      </c>
    </row>
    <row r="10434" spans="1:4">
      <c r="A10434" s="68" t="s">
        <v>10348</v>
      </c>
      <c r="B10434" s="68" t="s">
        <v>29018</v>
      </c>
      <c r="C10434" s="68" t="s">
        <v>13</v>
      </c>
      <c r="D10434" t="str">
        <f t="shared" si="162"/>
        <v>m2</v>
      </c>
    </row>
    <row r="10435" spans="1:4">
      <c r="A10435" s="68" t="s">
        <v>10349</v>
      </c>
      <c r="B10435" s="68" t="s">
        <v>29019</v>
      </c>
      <c r="C10435" s="68" t="s">
        <v>2731</v>
      </c>
      <c r="D10435" t="str">
        <f t="shared" si="162"/>
        <v>kg</v>
      </c>
    </row>
    <row r="10436" spans="1:4">
      <c r="A10436" s="68" t="s">
        <v>10350</v>
      </c>
      <c r="B10436" s="68" t="s">
        <v>29019</v>
      </c>
      <c r="C10436" s="68" t="s">
        <v>2731</v>
      </c>
      <c r="D10436" t="str">
        <f t="shared" si="162"/>
        <v>kg</v>
      </c>
    </row>
    <row r="10437" spans="1:4">
      <c r="A10437" s="68" t="s">
        <v>10351</v>
      </c>
      <c r="B10437" s="68" t="s">
        <v>29020</v>
      </c>
      <c r="C10437" s="68" t="s">
        <v>2731</v>
      </c>
      <c r="D10437" t="str">
        <f t="shared" si="162"/>
        <v>kg</v>
      </c>
    </row>
    <row r="10438" spans="1:4">
      <c r="A10438" s="68" t="s">
        <v>10352</v>
      </c>
      <c r="B10438" s="68" t="s">
        <v>29020</v>
      </c>
      <c r="C10438" s="68" t="s">
        <v>2731</v>
      </c>
      <c r="D10438" t="str">
        <f t="shared" si="162"/>
        <v>kg</v>
      </c>
    </row>
    <row r="10439" spans="1:4">
      <c r="A10439" s="68" t="s">
        <v>10353</v>
      </c>
      <c r="B10439" s="68" t="s">
        <v>29021</v>
      </c>
      <c r="C10439" s="68" t="s">
        <v>2731</v>
      </c>
      <c r="D10439" t="str">
        <f t="shared" ref="D10439:D10502" si="163">LOWER(C10439)</f>
        <v>kg</v>
      </c>
    </row>
    <row r="10440" spans="1:4">
      <c r="A10440" s="68" t="s">
        <v>10354</v>
      </c>
      <c r="B10440" s="68" t="s">
        <v>29021</v>
      </c>
      <c r="C10440" s="68" t="s">
        <v>2731</v>
      </c>
      <c r="D10440" t="str">
        <f t="shared" si="163"/>
        <v>kg</v>
      </c>
    </row>
    <row r="10441" spans="1:4">
      <c r="A10441" s="68" t="s">
        <v>10355</v>
      </c>
      <c r="B10441" s="68" t="s">
        <v>29022</v>
      </c>
      <c r="C10441" s="68" t="s">
        <v>2731</v>
      </c>
      <c r="D10441" t="str">
        <f t="shared" si="163"/>
        <v>kg</v>
      </c>
    </row>
    <row r="10442" spans="1:4">
      <c r="A10442" s="68" t="s">
        <v>10356</v>
      </c>
      <c r="B10442" s="68" t="s">
        <v>29022</v>
      </c>
      <c r="C10442" s="68" t="s">
        <v>2731</v>
      </c>
      <c r="D10442" t="str">
        <f t="shared" si="163"/>
        <v>kg</v>
      </c>
    </row>
    <row r="10443" spans="1:4">
      <c r="A10443" s="68" t="s">
        <v>10357</v>
      </c>
      <c r="B10443" s="68" t="s">
        <v>29023</v>
      </c>
      <c r="C10443" s="68" t="s">
        <v>13</v>
      </c>
      <c r="D10443" t="str">
        <f t="shared" si="163"/>
        <v>m2</v>
      </c>
    </row>
    <row r="10444" spans="1:4">
      <c r="A10444" s="68" t="s">
        <v>10358</v>
      </c>
      <c r="B10444" s="68" t="s">
        <v>29023</v>
      </c>
      <c r="C10444" s="68" t="s">
        <v>13</v>
      </c>
      <c r="D10444" t="str">
        <f t="shared" si="163"/>
        <v>m2</v>
      </c>
    </row>
    <row r="10445" spans="1:4">
      <c r="A10445" s="68" t="s">
        <v>10359</v>
      </c>
      <c r="B10445" s="68" t="s">
        <v>29024</v>
      </c>
      <c r="C10445" s="68" t="s">
        <v>13</v>
      </c>
      <c r="D10445" t="str">
        <f t="shared" si="163"/>
        <v>m2</v>
      </c>
    </row>
    <row r="10446" spans="1:4">
      <c r="A10446" s="68" t="s">
        <v>10360</v>
      </c>
      <c r="B10446" s="68" t="s">
        <v>29024</v>
      </c>
      <c r="C10446" s="68" t="s">
        <v>13</v>
      </c>
      <c r="D10446" t="str">
        <f t="shared" si="163"/>
        <v>m2</v>
      </c>
    </row>
    <row r="10447" spans="1:4">
      <c r="A10447" s="68" t="s">
        <v>10361</v>
      </c>
      <c r="B10447" s="68" t="s">
        <v>29025</v>
      </c>
      <c r="C10447" s="68" t="s">
        <v>13</v>
      </c>
      <c r="D10447" t="str">
        <f t="shared" si="163"/>
        <v>m2</v>
      </c>
    </row>
    <row r="10448" spans="1:4">
      <c r="A10448" s="68" t="s">
        <v>10362</v>
      </c>
      <c r="B10448" s="68" t="s">
        <v>29025</v>
      </c>
      <c r="C10448" s="68" t="s">
        <v>13</v>
      </c>
      <c r="D10448" t="str">
        <f t="shared" si="163"/>
        <v>m2</v>
      </c>
    </row>
    <row r="10449" spans="1:4">
      <c r="A10449" s="68" t="s">
        <v>10363</v>
      </c>
      <c r="B10449" s="68" t="s">
        <v>29026</v>
      </c>
      <c r="C10449" s="68" t="s">
        <v>2731</v>
      </c>
      <c r="D10449" t="str">
        <f t="shared" si="163"/>
        <v>kg</v>
      </c>
    </row>
    <row r="10450" spans="1:4">
      <c r="A10450" s="68" t="s">
        <v>10364</v>
      </c>
      <c r="B10450" s="68" t="s">
        <v>29026</v>
      </c>
      <c r="C10450" s="68" t="s">
        <v>2731</v>
      </c>
      <c r="D10450" t="str">
        <f t="shared" si="163"/>
        <v>kg</v>
      </c>
    </row>
    <row r="10451" spans="1:4">
      <c r="A10451" s="68" t="s">
        <v>10365</v>
      </c>
      <c r="B10451" s="68" t="s">
        <v>29027</v>
      </c>
      <c r="C10451" s="68" t="s">
        <v>2731</v>
      </c>
      <c r="D10451" t="str">
        <f t="shared" si="163"/>
        <v>kg</v>
      </c>
    </row>
    <row r="10452" spans="1:4">
      <c r="A10452" s="68" t="s">
        <v>10366</v>
      </c>
      <c r="B10452" s="68" t="s">
        <v>29027</v>
      </c>
      <c r="C10452" s="68" t="s">
        <v>2731</v>
      </c>
      <c r="D10452" t="str">
        <f t="shared" si="163"/>
        <v>kg</v>
      </c>
    </row>
    <row r="10453" spans="1:4">
      <c r="A10453" s="68" t="s">
        <v>10367</v>
      </c>
      <c r="B10453" s="68" t="s">
        <v>29028</v>
      </c>
      <c r="C10453" s="68" t="s">
        <v>2731</v>
      </c>
      <c r="D10453" t="str">
        <f t="shared" si="163"/>
        <v>kg</v>
      </c>
    </row>
    <row r="10454" spans="1:4">
      <c r="A10454" s="68" t="s">
        <v>10368</v>
      </c>
      <c r="B10454" s="68" t="s">
        <v>29028</v>
      </c>
      <c r="C10454" s="68" t="s">
        <v>2731</v>
      </c>
      <c r="D10454" t="str">
        <f t="shared" si="163"/>
        <v>kg</v>
      </c>
    </row>
    <row r="10455" spans="1:4">
      <c r="A10455" s="68" t="s">
        <v>10369</v>
      </c>
      <c r="B10455" s="68" t="s">
        <v>29029</v>
      </c>
      <c r="C10455" s="68" t="s">
        <v>2731</v>
      </c>
      <c r="D10455" t="str">
        <f t="shared" si="163"/>
        <v>kg</v>
      </c>
    </row>
    <row r="10456" spans="1:4">
      <c r="A10456" s="68" t="s">
        <v>10370</v>
      </c>
      <c r="B10456" s="68" t="s">
        <v>29029</v>
      </c>
      <c r="C10456" s="68" t="s">
        <v>2731</v>
      </c>
      <c r="D10456" t="str">
        <f t="shared" si="163"/>
        <v>kg</v>
      </c>
    </row>
    <row r="10457" spans="1:4">
      <c r="A10457" s="68" t="s">
        <v>10371</v>
      </c>
      <c r="B10457" s="68" t="s">
        <v>29030</v>
      </c>
      <c r="C10457" s="68" t="s">
        <v>2731</v>
      </c>
      <c r="D10457" t="str">
        <f t="shared" si="163"/>
        <v>kg</v>
      </c>
    </row>
    <row r="10458" spans="1:4">
      <c r="A10458" s="68" t="s">
        <v>10372</v>
      </c>
      <c r="B10458" s="68" t="s">
        <v>29030</v>
      </c>
      <c r="C10458" s="68" t="s">
        <v>2731</v>
      </c>
      <c r="D10458" t="str">
        <f t="shared" si="163"/>
        <v>kg</v>
      </c>
    </row>
    <row r="10459" spans="1:4">
      <c r="A10459" s="68" t="s">
        <v>10373</v>
      </c>
      <c r="B10459" s="68" t="s">
        <v>29031</v>
      </c>
      <c r="C10459" s="68" t="s">
        <v>2731</v>
      </c>
      <c r="D10459" t="str">
        <f t="shared" si="163"/>
        <v>kg</v>
      </c>
    </row>
    <row r="10460" spans="1:4">
      <c r="A10460" s="68" t="s">
        <v>10374</v>
      </c>
      <c r="B10460" s="68" t="s">
        <v>29031</v>
      </c>
      <c r="C10460" s="68" t="s">
        <v>2731</v>
      </c>
      <c r="D10460" t="str">
        <f t="shared" si="163"/>
        <v>kg</v>
      </c>
    </row>
    <row r="10461" spans="1:4">
      <c r="A10461" s="68" t="s">
        <v>10375</v>
      </c>
      <c r="B10461" s="68" t="s">
        <v>29032</v>
      </c>
      <c r="C10461" s="68" t="s">
        <v>14</v>
      </c>
      <c r="D10461" t="str">
        <f t="shared" si="163"/>
        <v>m</v>
      </c>
    </row>
    <row r="10462" spans="1:4">
      <c r="A10462" s="68" t="s">
        <v>10376</v>
      </c>
      <c r="B10462" s="68" t="s">
        <v>29032</v>
      </c>
      <c r="C10462" s="68" t="s">
        <v>14</v>
      </c>
      <c r="D10462" t="str">
        <f t="shared" si="163"/>
        <v>m</v>
      </c>
    </row>
    <row r="10463" spans="1:4">
      <c r="A10463" s="68" t="s">
        <v>10377</v>
      </c>
      <c r="B10463" s="68" t="s">
        <v>29033</v>
      </c>
      <c r="C10463" s="68" t="s">
        <v>14</v>
      </c>
      <c r="D10463" t="str">
        <f t="shared" si="163"/>
        <v>m</v>
      </c>
    </row>
    <row r="10464" spans="1:4">
      <c r="A10464" s="68" t="s">
        <v>10378</v>
      </c>
      <c r="B10464" s="68" t="s">
        <v>29033</v>
      </c>
      <c r="C10464" s="68" t="s">
        <v>14</v>
      </c>
      <c r="D10464" t="str">
        <f t="shared" si="163"/>
        <v>m</v>
      </c>
    </row>
    <row r="10465" spans="1:4">
      <c r="A10465" s="68" t="s">
        <v>10379</v>
      </c>
      <c r="B10465" s="68" t="s">
        <v>29034</v>
      </c>
      <c r="C10465" s="68" t="s">
        <v>14</v>
      </c>
      <c r="D10465" t="str">
        <f t="shared" si="163"/>
        <v>m</v>
      </c>
    </row>
    <row r="10466" spans="1:4">
      <c r="A10466" s="68" t="s">
        <v>10380</v>
      </c>
      <c r="B10466" s="68" t="s">
        <v>29034</v>
      </c>
      <c r="C10466" s="68" t="s">
        <v>14</v>
      </c>
      <c r="D10466" t="str">
        <f t="shared" si="163"/>
        <v>m</v>
      </c>
    </row>
    <row r="10467" spans="1:4">
      <c r="A10467" s="68" t="s">
        <v>10381</v>
      </c>
      <c r="B10467" s="68" t="s">
        <v>29035</v>
      </c>
      <c r="C10467" s="68" t="s">
        <v>14</v>
      </c>
      <c r="D10467" t="str">
        <f t="shared" si="163"/>
        <v>m</v>
      </c>
    </row>
    <row r="10468" spans="1:4">
      <c r="A10468" s="68" t="s">
        <v>10382</v>
      </c>
      <c r="B10468" s="68" t="s">
        <v>29035</v>
      </c>
      <c r="C10468" s="68" t="s">
        <v>14</v>
      </c>
      <c r="D10468" t="str">
        <f t="shared" si="163"/>
        <v>m</v>
      </c>
    </row>
    <row r="10469" spans="1:4">
      <c r="A10469" s="68" t="s">
        <v>10383</v>
      </c>
      <c r="B10469" s="68" t="s">
        <v>29036</v>
      </c>
      <c r="C10469" s="68" t="s">
        <v>14</v>
      </c>
      <c r="D10469" t="str">
        <f t="shared" si="163"/>
        <v>m</v>
      </c>
    </row>
    <row r="10470" spans="1:4">
      <c r="A10470" s="68" t="s">
        <v>10384</v>
      </c>
      <c r="B10470" s="68" t="s">
        <v>29036</v>
      </c>
      <c r="C10470" s="68" t="s">
        <v>14</v>
      </c>
      <c r="D10470" t="str">
        <f t="shared" si="163"/>
        <v>m</v>
      </c>
    </row>
    <row r="10471" spans="1:4">
      <c r="A10471" s="68" t="s">
        <v>10385</v>
      </c>
      <c r="B10471" s="68" t="s">
        <v>29037</v>
      </c>
      <c r="C10471" s="68" t="s">
        <v>14</v>
      </c>
      <c r="D10471" t="str">
        <f t="shared" si="163"/>
        <v>m</v>
      </c>
    </row>
    <row r="10472" spans="1:4">
      <c r="A10472" s="68" t="s">
        <v>10386</v>
      </c>
      <c r="B10472" s="68" t="s">
        <v>29037</v>
      </c>
      <c r="C10472" s="68" t="s">
        <v>14</v>
      </c>
      <c r="D10472" t="str">
        <f t="shared" si="163"/>
        <v>m</v>
      </c>
    </row>
    <row r="10473" spans="1:4">
      <c r="A10473" s="68" t="s">
        <v>10387</v>
      </c>
      <c r="B10473" s="68" t="s">
        <v>29038</v>
      </c>
      <c r="C10473" s="68" t="s">
        <v>14</v>
      </c>
      <c r="D10473" t="str">
        <f t="shared" si="163"/>
        <v>m</v>
      </c>
    </row>
    <row r="10474" spans="1:4">
      <c r="A10474" s="68" t="s">
        <v>10388</v>
      </c>
      <c r="B10474" s="68" t="s">
        <v>29038</v>
      </c>
      <c r="C10474" s="68" t="s">
        <v>14</v>
      </c>
      <c r="D10474" t="str">
        <f t="shared" si="163"/>
        <v>m</v>
      </c>
    </row>
    <row r="10475" spans="1:4">
      <c r="A10475" s="68" t="s">
        <v>10389</v>
      </c>
      <c r="B10475" s="68" t="s">
        <v>29039</v>
      </c>
      <c r="C10475" s="68" t="s">
        <v>14</v>
      </c>
      <c r="D10475" t="str">
        <f t="shared" si="163"/>
        <v>m</v>
      </c>
    </row>
    <row r="10476" spans="1:4">
      <c r="A10476" s="68" t="s">
        <v>10390</v>
      </c>
      <c r="B10476" s="68" t="s">
        <v>29039</v>
      </c>
      <c r="C10476" s="68" t="s">
        <v>14</v>
      </c>
      <c r="D10476" t="str">
        <f t="shared" si="163"/>
        <v>m</v>
      </c>
    </row>
    <row r="10477" spans="1:4">
      <c r="A10477" s="68" t="s">
        <v>10391</v>
      </c>
      <c r="B10477" s="68" t="s">
        <v>29040</v>
      </c>
      <c r="C10477" s="68" t="s">
        <v>14</v>
      </c>
      <c r="D10477" t="str">
        <f t="shared" si="163"/>
        <v>m</v>
      </c>
    </row>
    <row r="10478" spans="1:4">
      <c r="A10478" s="68" t="s">
        <v>10392</v>
      </c>
      <c r="B10478" s="68" t="s">
        <v>29040</v>
      </c>
      <c r="C10478" s="68" t="s">
        <v>14</v>
      </c>
      <c r="D10478" t="str">
        <f t="shared" si="163"/>
        <v>m</v>
      </c>
    </row>
    <row r="10479" spans="1:4">
      <c r="A10479" s="68" t="s">
        <v>10393</v>
      </c>
      <c r="B10479" s="68" t="s">
        <v>29041</v>
      </c>
      <c r="C10479" s="68" t="s">
        <v>14</v>
      </c>
      <c r="D10479" t="str">
        <f t="shared" si="163"/>
        <v>m</v>
      </c>
    </row>
    <row r="10480" spans="1:4">
      <c r="A10480" s="68" t="s">
        <v>10394</v>
      </c>
      <c r="B10480" s="68" t="s">
        <v>29041</v>
      </c>
      <c r="C10480" s="68" t="s">
        <v>14</v>
      </c>
      <c r="D10480" t="str">
        <f t="shared" si="163"/>
        <v>m</v>
      </c>
    </row>
    <row r="10481" spans="1:4">
      <c r="A10481" s="68" t="s">
        <v>10395</v>
      </c>
      <c r="B10481" s="68" t="s">
        <v>29042</v>
      </c>
      <c r="C10481" s="68" t="s">
        <v>14</v>
      </c>
      <c r="D10481" t="str">
        <f t="shared" si="163"/>
        <v>m</v>
      </c>
    </row>
    <row r="10482" spans="1:4">
      <c r="A10482" s="68" t="s">
        <v>10396</v>
      </c>
      <c r="B10482" s="68" t="s">
        <v>29042</v>
      </c>
      <c r="C10482" s="68" t="s">
        <v>14</v>
      </c>
      <c r="D10482" t="str">
        <f t="shared" si="163"/>
        <v>m</v>
      </c>
    </row>
    <row r="10483" spans="1:4">
      <c r="A10483" s="68" t="s">
        <v>10397</v>
      </c>
      <c r="B10483" s="68" t="s">
        <v>29043</v>
      </c>
      <c r="C10483" s="68" t="s">
        <v>14</v>
      </c>
      <c r="D10483" t="str">
        <f t="shared" si="163"/>
        <v>m</v>
      </c>
    </row>
    <row r="10484" spans="1:4">
      <c r="A10484" s="68" t="s">
        <v>10398</v>
      </c>
      <c r="B10484" s="68" t="s">
        <v>29043</v>
      </c>
      <c r="C10484" s="68" t="s">
        <v>14</v>
      </c>
      <c r="D10484" t="str">
        <f t="shared" si="163"/>
        <v>m</v>
      </c>
    </row>
    <row r="10485" spans="1:4">
      <c r="A10485" s="68" t="s">
        <v>10399</v>
      </c>
      <c r="B10485" s="68" t="s">
        <v>29044</v>
      </c>
      <c r="C10485" s="68" t="s">
        <v>13</v>
      </c>
      <c r="D10485" t="str">
        <f t="shared" si="163"/>
        <v>m2</v>
      </c>
    </row>
    <row r="10486" spans="1:4">
      <c r="A10486" s="68" t="s">
        <v>10400</v>
      </c>
      <c r="B10486" s="68" t="s">
        <v>29044</v>
      </c>
      <c r="C10486" s="68" t="s">
        <v>13</v>
      </c>
      <c r="D10486" t="str">
        <f t="shared" si="163"/>
        <v>m2</v>
      </c>
    </row>
    <row r="10487" spans="1:4">
      <c r="A10487" s="68" t="s">
        <v>10401</v>
      </c>
      <c r="B10487" s="68" t="s">
        <v>29045</v>
      </c>
      <c r="C10487" s="68" t="s">
        <v>13</v>
      </c>
      <c r="D10487" t="str">
        <f t="shared" si="163"/>
        <v>m2</v>
      </c>
    </row>
    <row r="10488" spans="1:4">
      <c r="A10488" s="68" t="s">
        <v>10402</v>
      </c>
      <c r="B10488" s="68" t="s">
        <v>29045</v>
      </c>
      <c r="C10488" s="68" t="s">
        <v>13</v>
      </c>
      <c r="D10488" t="str">
        <f t="shared" si="163"/>
        <v>m2</v>
      </c>
    </row>
    <row r="10489" spans="1:4">
      <c r="A10489" s="68" t="s">
        <v>10403</v>
      </c>
      <c r="B10489" s="68" t="s">
        <v>29046</v>
      </c>
      <c r="C10489" s="68" t="s">
        <v>13</v>
      </c>
      <c r="D10489" t="str">
        <f t="shared" si="163"/>
        <v>m2</v>
      </c>
    </row>
    <row r="10490" spans="1:4">
      <c r="A10490" s="68" t="s">
        <v>10404</v>
      </c>
      <c r="B10490" s="68" t="s">
        <v>29046</v>
      </c>
      <c r="C10490" s="68" t="s">
        <v>13</v>
      </c>
      <c r="D10490" t="str">
        <f t="shared" si="163"/>
        <v>m2</v>
      </c>
    </row>
    <row r="10491" spans="1:4">
      <c r="A10491" s="68" t="s">
        <v>10405</v>
      </c>
      <c r="B10491" s="68" t="s">
        <v>29047</v>
      </c>
      <c r="C10491" s="68" t="s">
        <v>13</v>
      </c>
      <c r="D10491" t="str">
        <f t="shared" si="163"/>
        <v>m2</v>
      </c>
    </row>
    <row r="10492" spans="1:4">
      <c r="A10492" s="68" t="s">
        <v>10406</v>
      </c>
      <c r="B10492" s="68" t="s">
        <v>29047</v>
      </c>
      <c r="C10492" s="68" t="s">
        <v>13</v>
      </c>
      <c r="D10492" t="str">
        <f t="shared" si="163"/>
        <v>m2</v>
      </c>
    </row>
    <row r="10493" spans="1:4">
      <c r="A10493" s="68" t="s">
        <v>10407</v>
      </c>
      <c r="B10493" s="68" t="s">
        <v>29048</v>
      </c>
      <c r="C10493" s="68" t="s">
        <v>13</v>
      </c>
      <c r="D10493" t="str">
        <f t="shared" si="163"/>
        <v>m2</v>
      </c>
    </row>
    <row r="10494" spans="1:4">
      <c r="A10494" s="68" t="s">
        <v>10408</v>
      </c>
      <c r="B10494" s="68" t="s">
        <v>29048</v>
      </c>
      <c r="C10494" s="68" t="s">
        <v>13</v>
      </c>
      <c r="D10494" t="str">
        <f t="shared" si="163"/>
        <v>m2</v>
      </c>
    </row>
    <row r="10495" spans="1:4">
      <c r="A10495" s="68" t="s">
        <v>10409</v>
      </c>
      <c r="B10495" s="68" t="s">
        <v>29049</v>
      </c>
      <c r="C10495" s="68" t="s">
        <v>13</v>
      </c>
      <c r="D10495" t="str">
        <f t="shared" si="163"/>
        <v>m2</v>
      </c>
    </row>
    <row r="10496" spans="1:4">
      <c r="A10496" s="68" t="s">
        <v>10410</v>
      </c>
      <c r="B10496" s="68" t="s">
        <v>29049</v>
      </c>
      <c r="C10496" s="68" t="s">
        <v>13</v>
      </c>
      <c r="D10496" t="str">
        <f t="shared" si="163"/>
        <v>m2</v>
      </c>
    </row>
    <row r="10497" spans="1:4">
      <c r="A10497" s="68" t="s">
        <v>10411</v>
      </c>
      <c r="B10497" s="68" t="s">
        <v>29050</v>
      </c>
      <c r="C10497" s="68" t="s">
        <v>13</v>
      </c>
      <c r="D10497" t="str">
        <f t="shared" si="163"/>
        <v>m2</v>
      </c>
    </row>
    <row r="10498" spans="1:4">
      <c r="A10498" s="68" t="s">
        <v>10412</v>
      </c>
      <c r="B10498" s="68" t="s">
        <v>29050</v>
      </c>
      <c r="C10498" s="68" t="s">
        <v>13</v>
      </c>
      <c r="D10498" t="str">
        <f t="shared" si="163"/>
        <v>m2</v>
      </c>
    </row>
    <row r="10499" spans="1:4">
      <c r="A10499" s="68" t="s">
        <v>10413</v>
      </c>
      <c r="B10499" s="68" t="s">
        <v>29051</v>
      </c>
      <c r="C10499" s="68" t="s">
        <v>13</v>
      </c>
      <c r="D10499" t="str">
        <f t="shared" si="163"/>
        <v>m2</v>
      </c>
    </row>
    <row r="10500" spans="1:4">
      <c r="A10500" s="68" t="s">
        <v>10414</v>
      </c>
      <c r="B10500" s="68" t="s">
        <v>29051</v>
      </c>
      <c r="C10500" s="68" t="s">
        <v>13</v>
      </c>
      <c r="D10500" t="str">
        <f t="shared" si="163"/>
        <v>m2</v>
      </c>
    </row>
    <row r="10501" spans="1:4">
      <c r="A10501" s="68" t="s">
        <v>10415</v>
      </c>
      <c r="B10501" s="68" t="s">
        <v>29052</v>
      </c>
      <c r="C10501" s="68" t="s">
        <v>2731</v>
      </c>
      <c r="D10501" t="str">
        <f t="shared" si="163"/>
        <v>kg</v>
      </c>
    </row>
    <row r="10502" spans="1:4">
      <c r="A10502" s="68" t="s">
        <v>10416</v>
      </c>
      <c r="B10502" s="68" t="s">
        <v>29052</v>
      </c>
      <c r="C10502" s="68" t="s">
        <v>2731</v>
      </c>
      <c r="D10502" t="str">
        <f t="shared" si="163"/>
        <v>kg</v>
      </c>
    </row>
    <row r="10503" spans="1:4">
      <c r="A10503" s="68" t="s">
        <v>10417</v>
      </c>
      <c r="B10503" s="68" t="s">
        <v>29053</v>
      </c>
      <c r="C10503" s="68" t="s">
        <v>2731</v>
      </c>
      <c r="D10503" t="str">
        <f t="shared" ref="D10503:D10566" si="164">LOWER(C10503)</f>
        <v>kg</v>
      </c>
    </row>
    <row r="10504" spans="1:4">
      <c r="A10504" s="68" t="s">
        <v>10418</v>
      </c>
      <c r="B10504" s="68" t="s">
        <v>29053</v>
      </c>
      <c r="C10504" s="68" t="s">
        <v>2731</v>
      </c>
      <c r="D10504" t="str">
        <f t="shared" si="164"/>
        <v>kg</v>
      </c>
    </row>
    <row r="10505" spans="1:4">
      <c r="A10505" s="68" t="s">
        <v>10419</v>
      </c>
      <c r="B10505" s="68" t="s">
        <v>29054</v>
      </c>
      <c r="C10505" s="68" t="s">
        <v>14</v>
      </c>
      <c r="D10505" t="str">
        <f t="shared" si="164"/>
        <v>m</v>
      </c>
    </row>
    <row r="10506" spans="1:4">
      <c r="A10506" s="68" t="s">
        <v>10420</v>
      </c>
      <c r="B10506" s="68" t="s">
        <v>29054</v>
      </c>
      <c r="C10506" s="68" t="s">
        <v>14</v>
      </c>
      <c r="D10506" t="str">
        <f t="shared" si="164"/>
        <v>m</v>
      </c>
    </row>
    <row r="10507" spans="1:4">
      <c r="A10507" s="68" t="s">
        <v>10421</v>
      </c>
      <c r="B10507" s="68" t="s">
        <v>29055</v>
      </c>
      <c r="C10507" s="68" t="s">
        <v>14</v>
      </c>
      <c r="D10507" t="str">
        <f t="shared" si="164"/>
        <v>m</v>
      </c>
    </row>
    <row r="10508" spans="1:4">
      <c r="A10508" s="68" t="s">
        <v>10422</v>
      </c>
      <c r="B10508" s="68" t="s">
        <v>29055</v>
      </c>
      <c r="C10508" s="68" t="s">
        <v>14</v>
      </c>
      <c r="D10508" t="str">
        <f t="shared" si="164"/>
        <v>m</v>
      </c>
    </row>
    <row r="10509" spans="1:4">
      <c r="A10509" s="68" t="s">
        <v>10423</v>
      </c>
      <c r="B10509" s="68" t="s">
        <v>29056</v>
      </c>
      <c r="C10509" s="68" t="s">
        <v>14</v>
      </c>
      <c r="D10509" t="str">
        <f t="shared" si="164"/>
        <v>m</v>
      </c>
    </row>
    <row r="10510" spans="1:4">
      <c r="A10510" s="68" t="s">
        <v>10424</v>
      </c>
      <c r="B10510" s="68" t="s">
        <v>29056</v>
      </c>
      <c r="C10510" s="68" t="s">
        <v>14</v>
      </c>
      <c r="D10510" t="str">
        <f t="shared" si="164"/>
        <v>m</v>
      </c>
    </row>
    <row r="10511" spans="1:4">
      <c r="A10511" s="68" t="s">
        <v>10425</v>
      </c>
      <c r="B10511" s="68" t="s">
        <v>29057</v>
      </c>
      <c r="C10511" s="68" t="s">
        <v>14</v>
      </c>
      <c r="D10511" t="str">
        <f t="shared" si="164"/>
        <v>m</v>
      </c>
    </row>
    <row r="10512" spans="1:4">
      <c r="A10512" s="68" t="s">
        <v>10426</v>
      </c>
      <c r="B10512" s="68" t="s">
        <v>29057</v>
      </c>
      <c r="C10512" s="68" t="s">
        <v>14</v>
      </c>
      <c r="D10512" t="str">
        <f t="shared" si="164"/>
        <v>m</v>
      </c>
    </row>
    <row r="10513" spans="1:4">
      <c r="A10513" s="68" t="s">
        <v>10427</v>
      </c>
      <c r="B10513" s="68" t="s">
        <v>29058</v>
      </c>
      <c r="C10513" s="68" t="s">
        <v>14</v>
      </c>
      <c r="D10513" t="str">
        <f t="shared" si="164"/>
        <v>m</v>
      </c>
    </row>
    <row r="10514" spans="1:4">
      <c r="A10514" s="68" t="s">
        <v>10428</v>
      </c>
      <c r="B10514" s="68" t="s">
        <v>29058</v>
      </c>
      <c r="C10514" s="68" t="s">
        <v>14</v>
      </c>
      <c r="D10514" t="str">
        <f t="shared" si="164"/>
        <v>m</v>
      </c>
    </row>
    <row r="10515" spans="1:4">
      <c r="A10515" s="68" t="s">
        <v>10429</v>
      </c>
      <c r="B10515" s="68" t="s">
        <v>29059</v>
      </c>
      <c r="C10515" s="68" t="s">
        <v>14</v>
      </c>
      <c r="D10515" t="str">
        <f t="shared" si="164"/>
        <v>m</v>
      </c>
    </row>
    <row r="10516" spans="1:4">
      <c r="A10516" s="68" t="s">
        <v>10430</v>
      </c>
      <c r="B10516" s="68" t="s">
        <v>29059</v>
      </c>
      <c r="C10516" s="68" t="s">
        <v>14</v>
      </c>
      <c r="D10516" t="str">
        <f t="shared" si="164"/>
        <v>m</v>
      </c>
    </row>
    <row r="10517" spans="1:4">
      <c r="A10517" s="68" t="s">
        <v>10431</v>
      </c>
      <c r="B10517" s="68" t="s">
        <v>29060</v>
      </c>
      <c r="C10517" s="68" t="s">
        <v>15</v>
      </c>
      <c r="D10517" t="str">
        <f t="shared" si="164"/>
        <v>un</v>
      </c>
    </row>
    <row r="10518" spans="1:4">
      <c r="A10518" s="68" t="s">
        <v>10432</v>
      </c>
      <c r="B10518" s="68" t="s">
        <v>29060</v>
      </c>
      <c r="C10518" s="68" t="s">
        <v>15</v>
      </c>
      <c r="D10518" t="str">
        <f t="shared" si="164"/>
        <v>un</v>
      </c>
    </row>
    <row r="10519" spans="1:4">
      <c r="A10519" s="68" t="s">
        <v>10433</v>
      </c>
      <c r="B10519" s="68" t="s">
        <v>29061</v>
      </c>
      <c r="C10519" s="68" t="s">
        <v>14</v>
      </c>
      <c r="D10519" t="str">
        <f t="shared" si="164"/>
        <v>m</v>
      </c>
    </row>
    <row r="10520" spans="1:4">
      <c r="A10520" s="68" t="s">
        <v>10434</v>
      </c>
      <c r="B10520" s="68" t="s">
        <v>29061</v>
      </c>
      <c r="C10520" s="68" t="s">
        <v>14</v>
      </c>
      <c r="D10520" t="str">
        <f t="shared" si="164"/>
        <v>m</v>
      </c>
    </row>
    <row r="10521" spans="1:4">
      <c r="A10521" s="68" t="s">
        <v>10435</v>
      </c>
      <c r="B10521" s="68" t="s">
        <v>29062</v>
      </c>
      <c r="C10521" s="68" t="s">
        <v>2731</v>
      </c>
      <c r="D10521" t="str">
        <f t="shared" si="164"/>
        <v>kg</v>
      </c>
    </row>
    <row r="10522" spans="1:4">
      <c r="A10522" s="68" t="s">
        <v>10436</v>
      </c>
      <c r="B10522" s="68" t="s">
        <v>29062</v>
      </c>
      <c r="C10522" s="68" t="s">
        <v>2731</v>
      </c>
      <c r="D10522" t="str">
        <f t="shared" si="164"/>
        <v>kg</v>
      </c>
    </row>
    <row r="10523" spans="1:4">
      <c r="A10523" s="68" t="s">
        <v>10437</v>
      </c>
      <c r="B10523" s="68" t="s">
        <v>29063</v>
      </c>
      <c r="C10523" s="68" t="s">
        <v>2731</v>
      </c>
      <c r="D10523" t="str">
        <f t="shared" si="164"/>
        <v>kg</v>
      </c>
    </row>
    <row r="10524" spans="1:4">
      <c r="A10524" s="68" t="s">
        <v>10438</v>
      </c>
      <c r="B10524" s="68" t="s">
        <v>29063</v>
      </c>
      <c r="C10524" s="68" t="s">
        <v>2731</v>
      </c>
      <c r="D10524" t="str">
        <f t="shared" si="164"/>
        <v>kg</v>
      </c>
    </row>
    <row r="10525" spans="1:4">
      <c r="A10525" s="68" t="s">
        <v>10439</v>
      </c>
      <c r="B10525" s="68" t="s">
        <v>29064</v>
      </c>
      <c r="C10525" s="68" t="s">
        <v>2731</v>
      </c>
      <c r="D10525" t="str">
        <f t="shared" si="164"/>
        <v>kg</v>
      </c>
    </row>
    <row r="10526" spans="1:4">
      <c r="A10526" s="68" t="s">
        <v>10440</v>
      </c>
      <c r="B10526" s="68" t="s">
        <v>29064</v>
      </c>
      <c r="C10526" s="68" t="s">
        <v>2731</v>
      </c>
      <c r="D10526" t="str">
        <f t="shared" si="164"/>
        <v>kg</v>
      </c>
    </row>
    <row r="10527" spans="1:4">
      <c r="A10527" s="68" t="s">
        <v>23822</v>
      </c>
      <c r="B10527" s="68" t="s">
        <v>29065</v>
      </c>
      <c r="C10527" s="68" t="s">
        <v>2731</v>
      </c>
      <c r="D10527" t="str">
        <f t="shared" si="164"/>
        <v>kg</v>
      </c>
    </row>
    <row r="10528" spans="1:4">
      <c r="A10528" s="68" t="s">
        <v>23823</v>
      </c>
      <c r="B10528" s="68" t="s">
        <v>29065</v>
      </c>
      <c r="C10528" s="68" t="s">
        <v>2731</v>
      </c>
      <c r="D10528" t="str">
        <f t="shared" si="164"/>
        <v>kg</v>
      </c>
    </row>
    <row r="10529" spans="1:4">
      <c r="A10529" s="68" t="s">
        <v>10441</v>
      </c>
      <c r="B10529" s="68" t="s">
        <v>29066</v>
      </c>
      <c r="C10529" s="68" t="s">
        <v>2731</v>
      </c>
      <c r="D10529" t="str">
        <f t="shared" si="164"/>
        <v>kg</v>
      </c>
    </row>
    <row r="10530" spans="1:4">
      <c r="A10530" s="68" t="s">
        <v>10442</v>
      </c>
      <c r="B10530" s="68" t="s">
        <v>29066</v>
      </c>
      <c r="C10530" s="68" t="s">
        <v>2731</v>
      </c>
      <c r="D10530" t="str">
        <f t="shared" si="164"/>
        <v>kg</v>
      </c>
    </row>
    <row r="10531" spans="1:4">
      <c r="A10531" s="68" t="s">
        <v>10443</v>
      </c>
      <c r="B10531" s="68" t="s">
        <v>29067</v>
      </c>
      <c r="C10531" s="68" t="s">
        <v>16</v>
      </c>
      <c r="D10531" t="str">
        <f t="shared" si="164"/>
        <v>m3</v>
      </c>
    </row>
    <row r="10532" spans="1:4">
      <c r="A10532" s="68" t="s">
        <v>10444</v>
      </c>
      <c r="B10532" s="68" t="s">
        <v>29067</v>
      </c>
      <c r="C10532" s="68" t="s">
        <v>16</v>
      </c>
      <c r="D10532" t="str">
        <f t="shared" si="164"/>
        <v>m3</v>
      </c>
    </row>
    <row r="10533" spans="1:4">
      <c r="A10533" s="68" t="s">
        <v>10445</v>
      </c>
      <c r="B10533" s="68" t="s">
        <v>29068</v>
      </c>
      <c r="C10533" s="68" t="s">
        <v>16</v>
      </c>
      <c r="D10533" t="str">
        <f t="shared" si="164"/>
        <v>m3</v>
      </c>
    </row>
    <row r="10534" spans="1:4">
      <c r="A10534" s="68" t="s">
        <v>10446</v>
      </c>
      <c r="B10534" s="68" t="s">
        <v>29068</v>
      </c>
      <c r="C10534" s="68" t="s">
        <v>16</v>
      </c>
      <c r="D10534" t="str">
        <f t="shared" si="164"/>
        <v>m3</v>
      </c>
    </row>
    <row r="10535" spans="1:4">
      <c r="A10535" s="68" t="s">
        <v>10447</v>
      </c>
      <c r="B10535" s="68" t="s">
        <v>29069</v>
      </c>
      <c r="C10535" s="68" t="s">
        <v>16</v>
      </c>
      <c r="D10535" t="str">
        <f t="shared" si="164"/>
        <v>m3</v>
      </c>
    </row>
    <row r="10536" spans="1:4">
      <c r="A10536" s="68" t="s">
        <v>10448</v>
      </c>
      <c r="B10536" s="68" t="s">
        <v>29069</v>
      </c>
      <c r="C10536" s="68" t="s">
        <v>16</v>
      </c>
      <c r="D10536" t="str">
        <f t="shared" si="164"/>
        <v>m3</v>
      </c>
    </row>
    <row r="10537" spans="1:4">
      <c r="A10537" s="68" t="s">
        <v>10449</v>
      </c>
      <c r="B10537" s="68" t="s">
        <v>29070</v>
      </c>
      <c r="C10537" s="68" t="s">
        <v>16</v>
      </c>
      <c r="D10537" t="str">
        <f t="shared" si="164"/>
        <v>m3</v>
      </c>
    </row>
    <row r="10538" spans="1:4">
      <c r="A10538" s="68" t="s">
        <v>10450</v>
      </c>
      <c r="B10538" s="68" t="s">
        <v>29070</v>
      </c>
      <c r="C10538" s="68" t="s">
        <v>16</v>
      </c>
      <c r="D10538" t="str">
        <f t="shared" si="164"/>
        <v>m3</v>
      </c>
    </row>
    <row r="10539" spans="1:4">
      <c r="A10539" s="68" t="s">
        <v>10451</v>
      </c>
      <c r="B10539" s="68" t="s">
        <v>29071</v>
      </c>
      <c r="C10539" s="68" t="s">
        <v>16</v>
      </c>
      <c r="D10539" t="str">
        <f t="shared" si="164"/>
        <v>m3</v>
      </c>
    </row>
    <row r="10540" spans="1:4">
      <c r="A10540" s="68" t="s">
        <v>10452</v>
      </c>
      <c r="B10540" s="68" t="s">
        <v>29071</v>
      </c>
      <c r="C10540" s="68" t="s">
        <v>16</v>
      </c>
      <c r="D10540" t="str">
        <f t="shared" si="164"/>
        <v>m3</v>
      </c>
    </row>
    <row r="10541" spans="1:4">
      <c r="A10541" s="68" t="s">
        <v>10453</v>
      </c>
      <c r="B10541" s="68" t="s">
        <v>29072</v>
      </c>
      <c r="C10541" s="68" t="s">
        <v>16</v>
      </c>
      <c r="D10541" t="str">
        <f t="shared" si="164"/>
        <v>m3</v>
      </c>
    </row>
    <row r="10542" spans="1:4">
      <c r="A10542" s="68" t="s">
        <v>10454</v>
      </c>
      <c r="B10542" s="68" t="s">
        <v>29072</v>
      </c>
      <c r="C10542" s="68" t="s">
        <v>16</v>
      </c>
      <c r="D10542" t="str">
        <f t="shared" si="164"/>
        <v>m3</v>
      </c>
    </row>
    <row r="10543" spans="1:4">
      <c r="A10543" s="68" t="s">
        <v>10455</v>
      </c>
      <c r="B10543" s="68" t="s">
        <v>29073</v>
      </c>
      <c r="C10543" s="68" t="s">
        <v>16</v>
      </c>
      <c r="D10543" t="str">
        <f t="shared" si="164"/>
        <v>m3</v>
      </c>
    </row>
    <row r="10544" spans="1:4">
      <c r="A10544" s="68" t="s">
        <v>10456</v>
      </c>
      <c r="B10544" s="68" t="s">
        <v>29073</v>
      </c>
      <c r="C10544" s="68" t="s">
        <v>16</v>
      </c>
      <c r="D10544" t="str">
        <f t="shared" si="164"/>
        <v>m3</v>
      </c>
    </row>
    <row r="10545" spans="1:4">
      <c r="A10545" s="68" t="s">
        <v>10457</v>
      </c>
      <c r="B10545" s="68" t="s">
        <v>29074</v>
      </c>
      <c r="C10545" s="68" t="s">
        <v>16</v>
      </c>
      <c r="D10545" t="str">
        <f t="shared" si="164"/>
        <v>m3</v>
      </c>
    </row>
    <row r="10546" spans="1:4">
      <c r="A10546" s="68" t="s">
        <v>10458</v>
      </c>
      <c r="B10546" s="68" t="s">
        <v>29074</v>
      </c>
      <c r="C10546" s="68" t="s">
        <v>16</v>
      </c>
      <c r="D10546" t="str">
        <f t="shared" si="164"/>
        <v>m3</v>
      </c>
    </row>
    <row r="10547" spans="1:4">
      <c r="A10547" s="68" t="s">
        <v>10459</v>
      </c>
      <c r="B10547" s="68" t="s">
        <v>29075</v>
      </c>
      <c r="C10547" s="68" t="s">
        <v>16</v>
      </c>
      <c r="D10547" t="str">
        <f t="shared" si="164"/>
        <v>m3</v>
      </c>
    </row>
    <row r="10548" spans="1:4">
      <c r="A10548" s="68" t="s">
        <v>10460</v>
      </c>
      <c r="B10548" s="68" t="s">
        <v>29075</v>
      </c>
      <c r="C10548" s="68" t="s">
        <v>16</v>
      </c>
      <c r="D10548" t="str">
        <f t="shared" si="164"/>
        <v>m3</v>
      </c>
    </row>
    <row r="10549" spans="1:4">
      <c r="A10549" s="68" t="s">
        <v>10461</v>
      </c>
      <c r="B10549" s="68" t="s">
        <v>29076</v>
      </c>
      <c r="C10549" s="68" t="s">
        <v>16</v>
      </c>
      <c r="D10549" t="str">
        <f t="shared" si="164"/>
        <v>m3</v>
      </c>
    </row>
    <row r="10550" spans="1:4">
      <c r="A10550" s="68" t="s">
        <v>10462</v>
      </c>
      <c r="B10550" s="68" t="s">
        <v>29076</v>
      </c>
      <c r="C10550" s="68" t="s">
        <v>16</v>
      </c>
      <c r="D10550" t="str">
        <f t="shared" si="164"/>
        <v>m3</v>
      </c>
    </row>
    <row r="10551" spans="1:4">
      <c r="A10551" s="68" t="s">
        <v>199</v>
      </c>
      <c r="B10551" s="68" t="s">
        <v>29077</v>
      </c>
      <c r="C10551" s="68" t="s">
        <v>16</v>
      </c>
      <c r="D10551" t="str">
        <f t="shared" si="164"/>
        <v>m3</v>
      </c>
    </row>
    <row r="10552" spans="1:4">
      <c r="A10552" s="68" t="s">
        <v>238</v>
      </c>
      <c r="B10552" s="68" t="s">
        <v>29077</v>
      </c>
      <c r="C10552" s="68" t="s">
        <v>16</v>
      </c>
      <c r="D10552" t="str">
        <f t="shared" si="164"/>
        <v>m3</v>
      </c>
    </row>
    <row r="10553" spans="1:4">
      <c r="A10553" s="68" t="s">
        <v>10463</v>
      </c>
      <c r="B10553" s="68" t="s">
        <v>29078</v>
      </c>
      <c r="C10553" s="68" t="s">
        <v>16</v>
      </c>
      <c r="D10553" t="str">
        <f t="shared" si="164"/>
        <v>m3</v>
      </c>
    </row>
    <row r="10554" spans="1:4">
      <c r="A10554" s="68" t="s">
        <v>10464</v>
      </c>
      <c r="B10554" s="68" t="s">
        <v>29078</v>
      </c>
      <c r="C10554" s="68" t="s">
        <v>16</v>
      </c>
      <c r="D10554" t="str">
        <f t="shared" si="164"/>
        <v>m3</v>
      </c>
    </row>
    <row r="10555" spans="1:4">
      <c r="A10555" s="68" t="s">
        <v>10465</v>
      </c>
      <c r="B10555" s="68" t="s">
        <v>29079</v>
      </c>
      <c r="C10555" s="68" t="s">
        <v>16</v>
      </c>
      <c r="D10555" t="str">
        <f t="shared" si="164"/>
        <v>m3</v>
      </c>
    </row>
    <row r="10556" spans="1:4">
      <c r="A10556" s="68" t="s">
        <v>10466</v>
      </c>
      <c r="B10556" s="68" t="s">
        <v>29079</v>
      </c>
      <c r="C10556" s="68" t="s">
        <v>16</v>
      </c>
      <c r="D10556" t="str">
        <f t="shared" si="164"/>
        <v>m3</v>
      </c>
    </row>
    <row r="10557" spans="1:4">
      <c r="A10557" s="68" t="s">
        <v>10467</v>
      </c>
      <c r="B10557" s="68" t="s">
        <v>29080</v>
      </c>
      <c r="C10557" s="68" t="s">
        <v>16</v>
      </c>
      <c r="D10557" t="str">
        <f t="shared" si="164"/>
        <v>m3</v>
      </c>
    </row>
    <row r="10558" spans="1:4">
      <c r="A10558" s="68" t="s">
        <v>10468</v>
      </c>
      <c r="B10558" s="68" t="s">
        <v>29080</v>
      </c>
      <c r="C10558" s="68" t="s">
        <v>16</v>
      </c>
      <c r="D10558" t="str">
        <f t="shared" si="164"/>
        <v>m3</v>
      </c>
    </row>
    <row r="10559" spans="1:4">
      <c r="A10559" s="68" t="s">
        <v>10469</v>
      </c>
      <c r="B10559" s="68" t="s">
        <v>29081</v>
      </c>
      <c r="C10559" s="68" t="s">
        <v>13</v>
      </c>
      <c r="D10559" t="str">
        <f t="shared" si="164"/>
        <v>m2</v>
      </c>
    </row>
    <row r="10560" spans="1:4">
      <c r="A10560" s="68" t="s">
        <v>10470</v>
      </c>
      <c r="B10560" s="68" t="s">
        <v>29081</v>
      </c>
      <c r="C10560" s="68" t="s">
        <v>13</v>
      </c>
      <c r="D10560" t="str">
        <f t="shared" si="164"/>
        <v>m2</v>
      </c>
    </row>
    <row r="10561" spans="1:4">
      <c r="A10561" s="68" t="s">
        <v>10471</v>
      </c>
      <c r="B10561" s="68" t="s">
        <v>29082</v>
      </c>
      <c r="C10561" s="68" t="s">
        <v>13</v>
      </c>
      <c r="D10561" t="str">
        <f t="shared" si="164"/>
        <v>m2</v>
      </c>
    </row>
    <row r="10562" spans="1:4">
      <c r="A10562" s="68" t="s">
        <v>10472</v>
      </c>
      <c r="B10562" s="68" t="s">
        <v>29082</v>
      </c>
      <c r="C10562" s="68" t="s">
        <v>13</v>
      </c>
      <c r="D10562" t="str">
        <f t="shared" si="164"/>
        <v>m2</v>
      </c>
    </row>
    <row r="10563" spans="1:4">
      <c r="A10563" s="68" t="s">
        <v>10473</v>
      </c>
      <c r="B10563" s="68" t="s">
        <v>29083</v>
      </c>
      <c r="C10563" s="68" t="s">
        <v>13</v>
      </c>
      <c r="D10563" t="str">
        <f t="shared" si="164"/>
        <v>m2</v>
      </c>
    </row>
    <row r="10564" spans="1:4">
      <c r="A10564" s="68" t="s">
        <v>10474</v>
      </c>
      <c r="B10564" s="68" t="s">
        <v>29083</v>
      </c>
      <c r="C10564" s="68" t="s">
        <v>13</v>
      </c>
      <c r="D10564" t="str">
        <f t="shared" si="164"/>
        <v>m2</v>
      </c>
    </row>
    <row r="10565" spans="1:4">
      <c r="A10565" s="68" t="s">
        <v>10475</v>
      </c>
      <c r="B10565" s="68" t="s">
        <v>29084</v>
      </c>
      <c r="C10565" s="68" t="s">
        <v>13</v>
      </c>
      <c r="D10565" t="str">
        <f t="shared" si="164"/>
        <v>m2</v>
      </c>
    </row>
    <row r="10566" spans="1:4">
      <c r="A10566" s="68" t="s">
        <v>10476</v>
      </c>
      <c r="B10566" s="68" t="s">
        <v>29084</v>
      </c>
      <c r="C10566" s="68" t="s">
        <v>13</v>
      </c>
      <c r="D10566" t="str">
        <f t="shared" si="164"/>
        <v>m2</v>
      </c>
    </row>
    <row r="10567" spans="1:4">
      <c r="A10567" s="68" t="s">
        <v>10477</v>
      </c>
      <c r="B10567" s="68" t="s">
        <v>29085</v>
      </c>
      <c r="C10567" s="68" t="s">
        <v>13</v>
      </c>
      <c r="D10567" t="str">
        <f t="shared" ref="D10567:D10630" si="165">LOWER(C10567)</f>
        <v>m2</v>
      </c>
    </row>
    <row r="10568" spans="1:4">
      <c r="A10568" s="68" t="s">
        <v>10478</v>
      </c>
      <c r="B10568" s="68" t="s">
        <v>29085</v>
      </c>
      <c r="C10568" s="68" t="s">
        <v>13</v>
      </c>
      <c r="D10568" t="str">
        <f t="shared" si="165"/>
        <v>m2</v>
      </c>
    </row>
    <row r="10569" spans="1:4">
      <c r="A10569" s="68" t="s">
        <v>10479</v>
      </c>
      <c r="B10569" s="68" t="s">
        <v>29086</v>
      </c>
      <c r="C10569" s="68" t="s">
        <v>13</v>
      </c>
      <c r="D10569" t="str">
        <f t="shared" si="165"/>
        <v>m2</v>
      </c>
    </row>
    <row r="10570" spans="1:4">
      <c r="A10570" s="68" t="s">
        <v>10480</v>
      </c>
      <c r="B10570" s="68" t="s">
        <v>29086</v>
      </c>
      <c r="C10570" s="68" t="s">
        <v>13</v>
      </c>
      <c r="D10570" t="str">
        <f t="shared" si="165"/>
        <v>m2</v>
      </c>
    </row>
    <row r="10571" spans="1:4">
      <c r="A10571" s="68" t="s">
        <v>10481</v>
      </c>
      <c r="B10571" s="68" t="s">
        <v>29087</v>
      </c>
      <c r="C10571" s="68" t="s">
        <v>13</v>
      </c>
      <c r="D10571" t="str">
        <f t="shared" si="165"/>
        <v>m2</v>
      </c>
    </row>
    <row r="10572" spans="1:4">
      <c r="A10572" s="68" t="s">
        <v>10482</v>
      </c>
      <c r="B10572" s="68" t="s">
        <v>29087</v>
      </c>
      <c r="C10572" s="68" t="s">
        <v>13</v>
      </c>
      <c r="D10572" t="str">
        <f t="shared" si="165"/>
        <v>m2</v>
      </c>
    </row>
    <row r="10573" spans="1:4">
      <c r="A10573" s="68" t="s">
        <v>10483</v>
      </c>
      <c r="B10573" s="68" t="s">
        <v>29088</v>
      </c>
      <c r="C10573" s="68" t="s">
        <v>13</v>
      </c>
      <c r="D10573" t="str">
        <f t="shared" si="165"/>
        <v>m2</v>
      </c>
    </row>
    <row r="10574" spans="1:4">
      <c r="A10574" s="68" t="s">
        <v>10484</v>
      </c>
      <c r="B10574" s="68" t="s">
        <v>29088</v>
      </c>
      <c r="C10574" s="68" t="s">
        <v>13</v>
      </c>
      <c r="D10574" t="str">
        <f t="shared" si="165"/>
        <v>m2</v>
      </c>
    </row>
    <row r="10575" spans="1:4">
      <c r="A10575" s="68" t="s">
        <v>10485</v>
      </c>
      <c r="B10575" s="68" t="s">
        <v>29089</v>
      </c>
      <c r="C10575" s="68" t="s">
        <v>13</v>
      </c>
      <c r="D10575" t="str">
        <f t="shared" si="165"/>
        <v>m2</v>
      </c>
    </row>
    <row r="10576" spans="1:4">
      <c r="A10576" s="68" t="s">
        <v>10486</v>
      </c>
      <c r="B10576" s="68" t="s">
        <v>29089</v>
      </c>
      <c r="C10576" s="68" t="s">
        <v>13</v>
      </c>
      <c r="D10576" t="str">
        <f t="shared" si="165"/>
        <v>m2</v>
      </c>
    </row>
    <row r="10577" spans="1:4">
      <c r="A10577" s="68" t="s">
        <v>10487</v>
      </c>
      <c r="B10577" s="68" t="s">
        <v>29090</v>
      </c>
      <c r="C10577" s="68" t="s">
        <v>13</v>
      </c>
      <c r="D10577" t="str">
        <f t="shared" si="165"/>
        <v>m2</v>
      </c>
    </row>
    <row r="10578" spans="1:4">
      <c r="A10578" s="68" t="s">
        <v>10488</v>
      </c>
      <c r="B10578" s="68" t="s">
        <v>29090</v>
      </c>
      <c r="C10578" s="68" t="s">
        <v>13</v>
      </c>
      <c r="D10578" t="str">
        <f t="shared" si="165"/>
        <v>m2</v>
      </c>
    </row>
    <row r="10579" spans="1:4">
      <c r="A10579" s="68" t="s">
        <v>10489</v>
      </c>
      <c r="B10579" s="68" t="s">
        <v>29091</v>
      </c>
      <c r="C10579" s="68" t="s">
        <v>13</v>
      </c>
      <c r="D10579" t="str">
        <f t="shared" si="165"/>
        <v>m2</v>
      </c>
    </row>
    <row r="10580" spans="1:4">
      <c r="A10580" s="68" t="s">
        <v>10490</v>
      </c>
      <c r="B10580" s="68" t="s">
        <v>29091</v>
      </c>
      <c r="C10580" s="68" t="s">
        <v>13</v>
      </c>
      <c r="D10580" t="str">
        <f t="shared" si="165"/>
        <v>m2</v>
      </c>
    </row>
    <row r="10581" spans="1:4">
      <c r="A10581" s="68" t="s">
        <v>10491</v>
      </c>
      <c r="B10581" s="68" t="s">
        <v>29092</v>
      </c>
      <c r="C10581" s="68" t="s">
        <v>13</v>
      </c>
      <c r="D10581" t="str">
        <f t="shared" si="165"/>
        <v>m2</v>
      </c>
    </row>
    <row r="10582" spans="1:4">
      <c r="A10582" s="68" t="s">
        <v>10492</v>
      </c>
      <c r="B10582" s="68" t="s">
        <v>29092</v>
      </c>
      <c r="C10582" s="68" t="s">
        <v>13</v>
      </c>
      <c r="D10582" t="str">
        <f t="shared" si="165"/>
        <v>m2</v>
      </c>
    </row>
    <row r="10583" spans="1:4">
      <c r="A10583" s="68" t="s">
        <v>10493</v>
      </c>
      <c r="B10583" s="68" t="s">
        <v>29093</v>
      </c>
      <c r="C10583" s="68" t="s">
        <v>13</v>
      </c>
      <c r="D10583" t="str">
        <f t="shared" si="165"/>
        <v>m2</v>
      </c>
    </row>
    <row r="10584" spans="1:4">
      <c r="A10584" s="68" t="s">
        <v>10494</v>
      </c>
      <c r="B10584" s="68" t="s">
        <v>29093</v>
      </c>
      <c r="C10584" s="68" t="s">
        <v>13</v>
      </c>
      <c r="D10584" t="str">
        <f t="shared" si="165"/>
        <v>m2</v>
      </c>
    </row>
    <row r="10585" spans="1:4">
      <c r="A10585" s="68" t="s">
        <v>10495</v>
      </c>
      <c r="B10585" s="68" t="s">
        <v>29094</v>
      </c>
      <c r="C10585" s="68" t="s">
        <v>13</v>
      </c>
      <c r="D10585" t="str">
        <f t="shared" si="165"/>
        <v>m2</v>
      </c>
    </row>
    <row r="10586" spans="1:4">
      <c r="A10586" s="68" t="s">
        <v>10496</v>
      </c>
      <c r="B10586" s="68" t="s">
        <v>29094</v>
      </c>
      <c r="C10586" s="68" t="s">
        <v>13</v>
      </c>
      <c r="D10586" t="str">
        <f t="shared" si="165"/>
        <v>m2</v>
      </c>
    </row>
    <row r="10587" spans="1:4">
      <c r="A10587" s="68" t="s">
        <v>10497</v>
      </c>
      <c r="B10587" s="68" t="s">
        <v>29095</v>
      </c>
      <c r="C10587" s="68" t="s">
        <v>13</v>
      </c>
      <c r="D10587" t="str">
        <f t="shared" si="165"/>
        <v>m2</v>
      </c>
    </row>
    <row r="10588" spans="1:4">
      <c r="A10588" s="68" t="s">
        <v>10498</v>
      </c>
      <c r="B10588" s="68" t="s">
        <v>29095</v>
      </c>
      <c r="C10588" s="68" t="s">
        <v>13</v>
      </c>
      <c r="D10588" t="str">
        <f t="shared" si="165"/>
        <v>m2</v>
      </c>
    </row>
    <row r="10589" spans="1:4">
      <c r="A10589" s="68" t="s">
        <v>10499</v>
      </c>
      <c r="B10589" s="68" t="s">
        <v>29096</v>
      </c>
      <c r="C10589" s="68" t="s">
        <v>13</v>
      </c>
      <c r="D10589" t="str">
        <f t="shared" si="165"/>
        <v>m2</v>
      </c>
    </row>
    <row r="10590" spans="1:4">
      <c r="A10590" s="68" t="s">
        <v>10500</v>
      </c>
      <c r="B10590" s="68" t="s">
        <v>29096</v>
      </c>
      <c r="C10590" s="68" t="s">
        <v>13</v>
      </c>
      <c r="D10590" t="str">
        <f t="shared" si="165"/>
        <v>m2</v>
      </c>
    </row>
    <row r="10591" spans="1:4">
      <c r="A10591" s="68" t="s">
        <v>10501</v>
      </c>
      <c r="B10591" s="68" t="s">
        <v>29097</v>
      </c>
      <c r="C10591" s="68" t="s">
        <v>13</v>
      </c>
      <c r="D10591" t="str">
        <f t="shared" si="165"/>
        <v>m2</v>
      </c>
    </row>
    <row r="10592" spans="1:4">
      <c r="A10592" s="68" t="s">
        <v>10502</v>
      </c>
      <c r="B10592" s="68" t="s">
        <v>29097</v>
      </c>
      <c r="C10592" s="68" t="s">
        <v>13</v>
      </c>
      <c r="D10592" t="str">
        <f t="shared" si="165"/>
        <v>m2</v>
      </c>
    </row>
    <row r="10593" spans="1:4">
      <c r="A10593" s="68" t="s">
        <v>10503</v>
      </c>
      <c r="B10593" s="68" t="s">
        <v>29098</v>
      </c>
      <c r="C10593" s="68" t="s">
        <v>13</v>
      </c>
      <c r="D10593" t="str">
        <f t="shared" si="165"/>
        <v>m2</v>
      </c>
    </row>
    <row r="10594" spans="1:4">
      <c r="A10594" s="68" t="s">
        <v>10504</v>
      </c>
      <c r="B10594" s="68" t="s">
        <v>29098</v>
      </c>
      <c r="C10594" s="68" t="s">
        <v>13</v>
      </c>
      <c r="D10594" t="str">
        <f t="shared" si="165"/>
        <v>m2</v>
      </c>
    </row>
    <row r="10595" spans="1:4">
      <c r="A10595" s="68" t="s">
        <v>10505</v>
      </c>
      <c r="B10595" s="68" t="s">
        <v>29099</v>
      </c>
      <c r="C10595" s="68" t="s">
        <v>13</v>
      </c>
      <c r="D10595" t="str">
        <f t="shared" si="165"/>
        <v>m2</v>
      </c>
    </row>
    <row r="10596" spans="1:4">
      <c r="A10596" s="68" t="s">
        <v>10506</v>
      </c>
      <c r="B10596" s="68" t="s">
        <v>29099</v>
      </c>
      <c r="C10596" s="68" t="s">
        <v>13</v>
      </c>
      <c r="D10596" t="str">
        <f t="shared" si="165"/>
        <v>m2</v>
      </c>
    </row>
    <row r="10597" spans="1:4">
      <c r="A10597" s="68" t="s">
        <v>10507</v>
      </c>
      <c r="B10597" s="68" t="s">
        <v>29100</v>
      </c>
      <c r="C10597" s="68" t="s">
        <v>13</v>
      </c>
      <c r="D10597" t="str">
        <f t="shared" si="165"/>
        <v>m2</v>
      </c>
    </row>
    <row r="10598" spans="1:4">
      <c r="A10598" s="68" t="s">
        <v>10508</v>
      </c>
      <c r="B10598" s="68" t="s">
        <v>29100</v>
      </c>
      <c r="C10598" s="68" t="s">
        <v>13</v>
      </c>
      <c r="D10598" t="str">
        <f t="shared" si="165"/>
        <v>m2</v>
      </c>
    </row>
    <row r="10599" spans="1:4">
      <c r="A10599" s="68" t="s">
        <v>10509</v>
      </c>
      <c r="B10599" s="68" t="s">
        <v>29101</v>
      </c>
      <c r="C10599" s="68" t="s">
        <v>13</v>
      </c>
      <c r="D10599" t="str">
        <f t="shared" si="165"/>
        <v>m2</v>
      </c>
    </row>
    <row r="10600" spans="1:4">
      <c r="A10600" s="68" t="s">
        <v>10510</v>
      </c>
      <c r="B10600" s="68" t="s">
        <v>29101</v>
      </c>
      <c r="C10600" s="68" t="s">
        <v>13</v>
      </c>
      <c r="D10600" t="str">
        <f t="shared" si="165"/>
        <v>m2</v>
      </c>
    </row>
    <row r="10601" spans="1:4">
      <c r="A10601" s="68" t="s">
        <v>10511</v>
      </c>
      <c r="B10601" s="68" t="s">
        <v>29102</v>
      </c>
      <c r="C10601" s="68" t="s">
        <v>13</v>
      </c>
      <c r="D10601" t="str">
        <f t="shared" si="165"/>
        <v>m2</v>
      </c>
    </row>
    <row r="10602" spans="1:4">
      <c r="A10602" s="68" t="s">
        <v>10512</v>
      </c>
      <c r="B10602" s="68" t="s">
        <v>29102</v>
      </c>
      <c r="C10602" s="68" t="s">
        <v>13</v>
      </c>
      <c r="D10602" t="str">
        <f t="shared" si="165"/>
        <v>m2</v>
      </c>
    </row>
    <row r="10603" spans="1:4">
      <c r="A10603" s="68" t="s">
        <v>10513</v>
      </c>
      <c r="B10603" s="68" t="s">
        <v>29103</v>
      </c>
      <c r="C10603" s="68" t="s">
        <v>13</v>
      </c>
      <c r="D10603" t="str">
        <f t="shared" si="165"/>
        <v>m2</v>
      </c>
    </row>
    <row r="10604" spans="1:4">
      <c r="A10604" s="68" t="s">
        <v>10514</v>
      </c>
      <c r="B10604" s="68" t="s">
        <v>29103</v>
      </c>
      <c r="C10604" s="68" t="s">
        <v>13</v>
      </c>
      <c r="D10604" t="str">
        <f t="shared" si="165"/>
        <v>m2</v>
      </c>
    </row>
    <row r="10605" spans="1:4">
      <c r="A10605" s="68" t="s">
        <v>10515</v>
      </c>
      <c r="B10605" s="68" t="s">
        <v>29104</v>
      </c>
      <c r="C10605" s="68" t="s">
        <v>13</v>
      </c>
      <c r="D10605" t="str">
        <f t="shared" si="165"/>
        <v>m2</v>
      </c>
    </row>
    <row r="10606" spans="1:4">
      <c r="A10606" s="68" t="s">
        <v>10516</v>
      </c>
      <c r="B10606" s="68" t="s">
        <v>29104</v>
      </c>
      <c r="C10606" s="68" t="s">
        <v>13</v>
      </c>
      <c r="D10606" t="str">
        <f t="shared" si="165"/>
        <v>m2</v>
      </c>
    </row>
    <row r="10607" spans="1:4">
      <c r="A10607" s="68" t="s">
        <v>10517</v>
      </c>
      <c r="B10607" s="68" t="s">
        <v>29105</v>
      </c>
      <c r="C10607" s="68" t="s">
        <v>13</v>
      </c>
      <c r="D10607" t="str">
        <f t="shared" si="165"/>
        <v>m2</v>
      </c>
    </row>
    <row r="10608" spans="1:4">
      <c r="A10608" s="68" t="s">
        <v>10518</v>
      </c>
      <c r="B10608" s="68" t="s">
        <v>29105</v>
      </c>
      <c r="C10608" s="68" t="s">
        <v>13</v>
      </c>
      <c r="D10608" t="str">
        <f t="shared" si="165"/>
        <v>m2</v>
      </c>
    </row>
    <row r="10609" spans="1:4">
      <c r="A10609" s="68" t="s">
        <v>10519</v>
      </c>
      <c r="B10609" s="68" t="s">
        <v>29106</v>
      </c>
      <c r="C10609" s="68" t="s">
        <v>13</v>
      </c>
      <c r="D10609" t="str">
        <f t="shared" si="165"/>
        <v>m2</v>
      </c>
    </row>
    <row r="10610" spans="1:4">
      <c r="A10610" s="68" t="s">
        <v>10520</v>
      </c>
      <c r="B10610" s="68" t="s">
        <v>29106</v>
      </c>
      <c r="C10610" s="68" t="s">
        <v>13</v>
      </c>
      <c r="D10610" t="str">
        <f t="shared" si="165"/>
        <v>m2</v>
      </c>
    </row>
    <row r="10611" spans="1:4">
      <c r="A10611" s="68" t="s">
        <v>10521</v>
      </c>
      <c r="B10611" s="68" t="s">
        <v>29107</v>
      </c>
      <c r="C10611" s="68" t="s">
        <v>13</v>
      </c>
      <c r="D10611" t="str">
        <f t="shared" si="165"/>
        <v>m2</v>
      </c>
    </row>
    <row r="10612" spans="1:4">
      <c r="A10612" s="68" t="s">
        <v>10522</v>
      </c>
      <c r="B10612" s="68" t="s">
        <v>29107</v>
      </c>
      <c r="C10612" s="68" t="s">
        <v>13</v>
      </c>
      <c r="D10612" t="str">
        <f t="shared" si="165"/>
        <v>m2</v>
      </c>
    </row>
    <row r="10613" spans="1:4">
      <c r="A10613" s="68" t="s">
        <v>10523</v>
      </c>
      <c r="B10613" s="68" t="s">
        <v>29108</v>
      </c>
      <c r="C10613" s="68" t="s">
        <v>13</v>
      </c>
      <c r="D10613" t="str">
        <f t="shared" si="165"/>
        <v>m2</v>
      </c>
    </row>
    <row r="10614" spans="1:4">
      <c r="A10614" s="68" t="s">
        <v>10524</v>
      </c>
      <c r="B10614" s="68" t="s">
        <v>29108</v>
      </c>
      <c r="C10614" s="68" t="s">
        <v>13</v>
      </c>
      <c r="D10614" t="str">
        <f t="shared" si="165"/>
        <v>m2</v>
      </c>
    </row>
    <row r="10615" spans="1:4">
      <c r="A10615" s="68" t="s">
        <v>10525</v>
      </c>
      <c r="B10615" s="68" t="s">
        <v>29109</v>
      </c>
      <c r="C10615" s="68" t="s">
        <v>14</v>
      </c>
      <c r="D10615" t="str">
        <f t="shared" si="165"/>
        <v>m</v>
      </c>
    </row>
    <row r="10616" spans="1:4">
      <c r="A10616" s="68" t="s">
        <v>10526</v>
      </c>
      <c r="B10616" s="68" t="s">
        <v>29109</v>
      </c>
      <c r="C10616" s="68" t="s">
        <v>14</v>
      </c>
      <c r="D10616" t="str">
        <f t="shared" si="165"/>
        <v>m</v>
      </c>
    </row>
    <row r="10617" spans="1:4">
      <c r="A10617" s="68" t="s">
        <v>10527</v>
      </c>
      <c r="B10617" s="68" t="s">
        <v>29110</v>
      </c>
      <c r="C10617" s="68" t="s">
        <v>14</v>
      </c>
      <c r="D10617" t="str">
        <f t="shared" si="165"/>
        <v>m</v>
      </c>
    </row>
    <row r="10618" spans="1:4">
      <c r="A10618" s="68" t="s">
        <v>10528</v>
      </c>
      <c r="B10618" s="68" t="s">
        <v>29110</v>
      </c>
      <c r="C10618" s="68" t="s">
        <v>14</v>
      </c>
      <c r="D10618" t="str">
        <f t="shared" si="165"/>
        <v>m</v>
      </c>
    </row>
    <row r="10619" spans="1:4">
      <c r="A10619" s="68" t="s">
        <v>10529</v>
      </c>
      <c r="B10619" s="68" t="s">
        <v>29111</v>
      </c>
      <c r="C10619" s="68" t="s">
        <v>13</v>
      </c>
      <c r="D10619" t="str">
        <f t="shared" si="165"/>
        <v>m2</v>
      </c>
    </row>
    <row r="10620" spans="1:4">
      <c r="A10620" s="68" t="s">
        <v>10530</v>
      </c>
      <c r="B10620" s="68" t="s">
        <v>29111</v>
      </c>
      <c r="C10620" s="68" t="s">
        <v>13</v>
      </c>
      <c r="D10620" t="str">
        <f t="shared" si="165"/>
        <v>m2</v>
      </c>
    </row>
    <row r="10621" spans="1:4">
      <c r="A10621" s="68" t="s">
        <v>10531</v>
      </c>
      <c r="B10621" s="68" t="s">
        <v>29112</v>
      </c>
      <c r="C10621" s="68" t="s">
        <v>13</v>
      </c>
      <c r="D10621" t="str">
        <f t="shared" si="165"/>
        <v>m2</v>
      </c>
    </row>
    <row r="10622" spans="1:4">
      <c r="A10622" s="68" t="s">
        <v>10532</v>
      </c>
      <c r="B10622" s="68" t="s">
        <v>29112</v>
      </c>
      <c r="C10622" s="68" t="s">
        <v>13</v>
      </c>
      <c r="D10622" t="str">
        <f t="shared" si="165"/>
        <v>m2</v>
      </c>
    </row>
    <row r="10623" spans="1:4">
      <c r="A10623" s="68" t="s">
        <v>10533</v>
      </c>
      <c r="B10623" s="68" t="s">
        <v>29113</v>
      </c>
      <c r="C10623" s="68" t="s">
        <v>13</v>
      </c>
      <c r="D10623" t="str">
        <f t="shared" si="165"/>
        <v>m2</v>
      </c>
    </row>
    <row r="10624" spans="1:4">
      <c r="A10624" s="68" t="s">
        <v>10534</v>
      </c>
      <c r="B10624" s="68" t="s">
        <v>29113</v>
      </c>
      <c r="C10624" s="68" t="s">
        <v>13</v>
      </c>
      <c r="D10624" t="str">
        <f t="shared" si="165"/>
        <v>m2</v>
      </c>
    </row>
    <row r="10625" spans="1:4">
      <c r="A10625" s="68" t="s">
        <v>10535</v>
      </c>
      <c r="B10625" s="68" t="s">
        <v>29114</v>
      </c>
      <c r="C10625" s="68" t="s">
        <v>13</v>
      </c>
      <c r="D10625" t="str">
        <f t="shared" si="165"/>
        <v>m2</v>
      </c>
    </row>
    <row r="10626" spans="1:4">
      <c r="A10626" s="68" t="s">
        <v>10536</v>
      </c>
      <c r="B10626" s="68" t="s">
        <v>29114</v>
      </c>
      <c r="C10626" s="68" t="s">
        <v>13</v>
      </c>
      <c r="D10626" t="str">
        <f t="shared" si="165"/>
        <v>m2</v>
      </c>
    </row>
    <row r="10627" spans="1:4">
      <c r="A10627" s="68" t="s">
        <v>10537</v>
      </c>
      <c r="B10627" s="68" t="s">
        <v>29115</v>
      </c>
      <c r="C10627" s="68" t="s">
        <v>13</v>
      </c>
      <c r="D10627" t="str">
        <f t="shared" si="165"/>
        <v>m2</v>
      </c>
    </row>
    <row r="10628" spans="1:4">
      <c r="A10628" s="68" t="s">
        <v>10538</v>
      </c>
      <c r="B10628" s="68" t="s">
        <v>29115</v>
      </c>
      <c r="C10628" s="68" t="s">
        <v>13</v>
      </c>
      <c r="D10628" t="str">
        <f t="shared" si="165"/>
        <v>m2</v>
      </c>
    </row>
    <row r="10629" spans="1:4">
      <c r="A10629" s="68" t="s">
        <v>10539</v>
      </c>
      <c r="B10629" s="68" t="s">
        <v>29116</v>
      </c>
      <c r="C10629" s="68" t="s">
        <v>13</v>
      </c>
      <c r="D10629" t="str">
        <f t="shared" si="165"/>
        <v>m2</v>
      </c>
    </row>
    <row r="10630" spans="1:4">
      <c r="A10630" s="68" t="s">
        <v>10540</v>
      </c>
      <c r="B10630" s="68" t="s">
        <v>29116</v>
      </c>
      <c r="C10630" s="68" t="s">
        <v>13</v>
      </c>
      <c r="D10630" t="str">
        <f t="shared" si="165"/>
        <v>m2</v>
      </c>
    </row>
    <row r="10631" spans="1:4">
      <c r="A10631" s="68" t="s">
        <v>10541</v>
      </c>
      <c r="B10631" s="68" t="s">
        <v>29117</v>
      </c>
      <c r="C10631" s="68" t="s">
        <v>10331</v>
      </c>
      <c r="D10631" t="str">
        <f t="shared" ref="D10631:D10694" si="166">LOWER(C10631)</f>
        <v>dm3</v>
      </c>
    </row>
    <row r="10632" spans="1:4">
      <c r="A10632" s="68" t="s">
        <v>10542</v>
      </c>
      <c r="B10632" s="68" t="s">
        <v>29117</v>
      </c>
      <c r="C10632" s="68" t="s">
        <v>10331</v>
      </c>
      <c r="D10632" t="str">
        <f t="shared" si="166"/>
        <v>dm3</v>
      </c>
    </row>
    <row r="10633" spans="1:4">
      <c r="A10633" s="68" t="s">
        <v>10543</v>
      </c>
      <c r="B10633" s="68" t="s">
        <v>29118</v>
      </c>
      <c r="C10633" s="68" t="s">
        <v>10331</v>
      </c>
      <c r="D10633" t="str">
        <f t="shared" si="166"/>
        <v>dm3</v>
      </c>
    </row>
    <row r="10634" spans="1:4">
      <c r="A10634" s="68" t="s">
        <v>10544</v>
      </c>
      <c r="B10634" s="68" t="s">
        <v>29118</v>
      </c>
      <c r="C10634" s="68" t="s">
        <v>10331</v>
      </c>
      <c r="D10634" t="str">
        <f t="shared" si="166"/>
        <v>dm3</v>
      </c>
    </row>
    <row r="10635" spans="1:4">
      <c r="A10635" s="68" t="s">
        <v>10545</v>
      </c>
      <c r="B10635" s="68" t="s">
        <v>29119</v>
      </c>
      <c r="C10635" s="68" t="s">
        <v>2731</v>
      </c>
      <c r="D10635" t="str">
        <f t="shared" si="166"/>
        <v>kg</v>
      </c>
    </row>
    <row r="10636" spans="1:4">
      <c r="A10636" s="68" t="s">
        <v>10546</v>
      </c>
      <c r="B10636" s="68" t="s">
        <v>29119</v>
      </c>
      <c r="C10636" s="68" t="s">
        <v>2731</v>
      </c>
      <c r="D10636" t="str">
        <f t="shared" si="166"/>
        <v>kg</v>
      </c>
    </row>
    <row r="10637" spans="1:4">
      <c r="A10637" s="68" t="s">
        <v>10547</v>
      </c>
      <c r="B10637" s="68" t="s">
        <v>29120</v>
      </c>
      <c r="C10637" s="68" t="s">
        <v>13</v>
      </c>
      <c r="D10637" t="str">
        <f t="shared" si="166"/>
        <v>m2</v>
      </c>
    </row>
    <row r="10638" spans="1:4">
      <c r="A10638" s="68" t="s">
        <v>10548</v>
      </c>
      <c r="B10638" s="68" t="s">
        <v>29120</v>
      </c>
      <c r="C10638" s="68" t="s">
        <v>13</v>
      </c>
      <c r="D10638" t="str">
        <f t="shared" si="166"/>
        <v>m2</v>
      </c>
    </row>
    <row r="10639" spans="1:4">
      <c r="A10639" s="68" t="s">
        <v>10549</v>
      </c>
      <c r="B10639" s="68" t="s">
        <v>29121</v>
      </c>
      <c r="C10639" s="68" t="s">
        <v>15</v>
      </c>
      <c r="D10639" t="str">
        <f t="shared" si="166"/>
        <v>un</v>
      </c>
    </row>
    <row r="10640" spans="1:4">
      <c r="A10640" s="68" t="s">
        <v>10550</v>
      </c>
      <c r="B10640" s="68" t="s">
        <v>29121</v>
      </c>
      <c r="C10640" s="68" t="s">
        <v>15</v>
      </c>
      <c r="D10640" t="str">
        <f t="shared" si="166"/>
        <v>un</v>
      </c>
    </row>
    <row r="10641" spans="1:4">
      <c r="A10641" s="68" t="s">
        <v>10551</v>
      </c>
      <c r="B10641" s="68" t="s">
        <v>29122</v>
      </c>
      <c r="C10641" s="68" t="s">
        <v>13</v>
      </c>
      <c r="D10641" t="str">
        <f t="shared" si="166"/>
        <v>m2</v>
      </c>
    </row>
    <row r="10642" spans="1:4">
      <c r="A10642" s="68" t="s">
        <v>10552</v>
      </c>
      <c r="B10642" s="68" t="s">
        <v>29122</v>
      </c>
      <c r="C10642" s="68" t="s">
        <v>13</v>
      </c>
      <c r="D10642" t="str">
        <f t="shared" si="166"/>
        <v>m2</v>
      </c>
    </row>
    <row r="10643" spans="1:4">
      <c r="A10643" s="68" t="s">
        <v>10553</v>
      </c>
      <c r="B10643" s="68" t="s">
        <v>29123</v>
      </c>
      <c r="C10643" s="68" t="s">
        <v>13</v>
      </c>
      <c r="D10643" t="str">
        <f t="shared" si="166"/>
        <v>m2</v>
      </c>
    </row>
    <row r="10644" spans="1:4">
      <c r="A10644" s="68" t="s">
        <v>10554</v>
      </c>
      <c r="B10644" s="68" t="s">
        <v>29123</v>
      </c>
      <c r="C10644" s="68" t="s">
        <v>13</v>
      </c>
      <c r="D10644" t="str">
        <f t="shared" si="166"/>
        <v>m2</v>
      </c>
    </row>
    <row r="10645" spans="1:4">
      <c r="A10645" s="68" t="s">
        <v>10555</v>
      </c>
      <c r="B10645" s="68" t="s">
        <v>29124</v>
      </c>
      <c r="C10645" s="68" t="s">
        <v>13</v>
      </c>
      <c r="D10645" t="str">
        <f t="shared" si="166"/>
        <v>m2</v>
      </c>
    </row>
    <row r="10646" spans="1:4">
      <c r="A10646" s="68" t="s">
        <v>10556</v>
      </c>
      <c r="B10646" s="68" t="s">
        <v>29124</v>
      </c>
      <c r="C10646" s="68" t="s">
        <v>13</v>
      </c>
      <c r="D10646" t="str">
        <f t="shared" si="166"/>
        <v>m2</v>
      </c>
    </row>
    <row r="10647" spans="1:4">
      <c r="A10647" s="68" t="s">
        <v>10557</v>
      </c>
      <c r="B10647" s="68" t="s">
        <v>29125</v>
      </c>
      <c r="C10647" s="68" t="s">
        <v>13</v>
      </c>
      <c r="D10647" t="str">
        <f t="shared" si="166"/>
        <v>m2</v>
      </c>
    </row>
    <row r="10648" spans="1:4">
      <c r="A10648" s="68" t="s">
        <v>10558</v>
      </c>
      <c r="B10648" s="68" t="s">
        <v>29125</v>
      </c>
      <c r="C10648" s="68" t="s">
        <v>13</v>
      </c>
      <c r="D10648" t="str">
        <f t="shared" si="166"/>
        <v>m2</v>
      </c>
    </row>
    <row r="10649" spans="1:4">
      <c r="A10649" s="68" t="s">
        <v>10559</v>
      </c>
      <c r="B10649" s="68" t="s">
        <v>29126</v>
      </c>
      <c r="C10649" s="68" t="s">
        <v>14</v>
      </c>
      <c r="D10649" t="str">
        <f t="shared" si="166"/>
        <v>m</v>
      </c>
    </row>
    <row r="10650" spans="1:4">
      <c r="A10650" s="68" t="s">
        <v>10560</v>
      </c>
      <c r="B10650" s="68" t="s">
        <v>29126</v>
      </c>
      <c r="C10650" s="68" t="s">
        <v>14</v>
      </c>
      <c r="D10650" t="str">
        <f t="shared" si="166"/>
        <v>m</v>
      </c>
    </row>
    <row r="10651" spans="1:4">
      <c r="A10651" s="68" t="s">
        <v>10561</v>
      </c>
      <c r="B10651" s="68" t="s">
        <v>29127</v>
      </c>
      <c r="C10651" s="68" t="s">
        <v>14</v>
      </c>
      <c r="D10651" t="str">
        <f t="shared" si="166"/>
        <v>m</v>
      </c>
    </row>
    <row r="10652" spans="1:4">
      <c r="A10652" s="68" t="s">
        <v>10562</v>
      </c>
      <c r="B10652" s="68" t="s">
        <v>29127</v>
      </c>
      <c r="C10652" s="68" t="s">
        <v>14</v>
      </c>
      <c r="D10652" t="str">
        <f t="shared" si="166"/>
        <v>m</v>
      </c>
    </row>
    <row r="10653" spans="1:4">
      <c r="A10653" s="68" t="s">
        <v>10563</v>
      </c>
      <c r="B10653" s="68" t="s">
        <v>29128</v>
      </c>
      <c r="C10653" s="68" t="s">
        <v>14</v>
      </c>
      <c r="D10653" t="str">
        <f t="shared" si="166"/>
        <v>m</v>
      </c>
    </row>
    <row r="10654" spans="1:4">
      <c r="A10654" s="68" t="s">
        <v>10564</v>
      </c>
      <c r="B10654" s="68" t="s">
        <v>29128</v>
      </c>
      <c r="C10654" s="68" t="s">
        <v>14</v>
      </c>
      <c r="D10654" t="str">
        <f t="shared" si="166"/>
        <v>m</v>
      </c>
    </row>
    <row r="10655" spans="1:4">
      <c r="A10655" s="68" t="s">
        <v>10565</v>
      </c>
      <c r="B10655" s="68" t="s">
        <v>29129</v>
      </c>
      <c r="C10655" s="68" t="s">
        <v>14</v>
      </c>
      <c r="D10655" t="str">
        <f t="shared" si="166"/>
        <v>m</v>
      </c>
    </row>
    <row r="10656" spans="1:4">
      <c r="A10656" s="68" t="s">
        <v>10566</v>
      </c>
      <c r="B10656" s="68" t="s">
        <v>29129</v>
      </c>
      <c r="C10656" s="68" t="s">
        <v>14</v>
      </c>
      <c r="D10656" t="str">
        <f t="shared" si="166"/>
        <v>m</v>
      </c>
    </row>
    <row r="10657" spans="1:4">
      <c r="A10657" s="68" t="s">
        <v>10567</v>
      </c>
      <c r="B10657" s="68" t="s">
        <v>29130</v>
      </c>
      <c r="C10657" s="68" t="s">
        <v>14</v>
      </c>
      <c r="D10657" t="str">
        <f t="shared" si="166"/>
        <v>m</v>
      </c>
    </row>
    <row r="10658" spans="1:4">
      <c r="A10658" s="68" t="s">
        <v>10568</v>
      </c>
      <c r="B10658" s="68" t="s">
        <v>29130</v>
      </c>
      <c r="C10658" s="68" t="s">
        <v>14</v>
      </c>
      <c r="D10658" t="str">
        <f t="shared" si="166"/>
        <v>m</v>
      </c>
    </row>
    <row r="10659" spans="1:4">
      <c r="A10659" s="68" t="s">
        <v>10569</v>
      </c>
      <c r="B10659" s="68" t="s">
        <v>29131</v>
      </c>
      <c r="C10659" s="68" t="s">
        <v>14</v>
      </c>
      <c r="D10659" t="str">
        <f t="shared" si="166"/>
        <v>m</v>
      </c>
    </row>
    <row r="10660" spans="1:4">
      <c r="A10660" s="68" t="s">
        <v>10570</v>
      </c>
      <c r="B10660" s="68" t="s">
        <v>29131</v>
      </c>
      <c r="C10660" s="68" t="s">
        <v>14</v>
      </c>
      <c r="D10660" t="str">
        <f t="shared" si="166"/>
        <v>m</v>
      </c>
    </row>
    <row r="10661" spans="1:4">
      <c r="A10661" s="68" t="s">
        <v>10571</v>
      </c>
      <c r="B10661" s="68" t="s">
        <v>29132</v>
      </c>
      <c r="C10661" s="68" t="s">
        <v>14</v>
      </c>
      <c r="D10661" t="str">
        <f t="shared" si="166"/>
        <v>m</v>
      </c>
    </row>
    <row r="10662" spans="1:4">
      <c r="A10662" s="68" t="s">
        <v>10572</v>
      </c>
      <c r="B10662" s="68" t="s">
        <v>29132</v>
      </c>
      <c r="C10662" s="68" t="s">
        <v>14</v>
      </c>
      <c r="D10662" t="str">
        <f t="shared" si="166"/>
        <v>m</v>
      </c>
    </row>
    <row r="10663" spans="1:4">
      <c r="A10663" s="68" t="s">
        <v>10573</v>
      </c>
      <c r="B10663" s="68" t="s">
        <v>29133</v>
      </c>
      <c r="C10663" s="68" t="s">
        <v>14</v>
      </c>
      <c r="D10663" t="str">
        <f t="shared" si="166"/>
        <v>m</v>
      </c>
    </row>
    <row r="10664" spans="1:4">
      <c r="A10664" s="68" t="s">
        <v>10574</v>
      </c>
      <c r="B10664" s="68" t="s">
        <v>29133</v>
      </c>
      <c r="C10664" s="68" t="s">
        <v>14</v>
      </c>
      <c r="D10664" t="str">
        <f t="shared" si="166"/>
        <v>m</v>
      </c>
    </row>
    <row r="10665" spans="1:4">
      <c r="A10665" s="68" t="s">
        <v>10575</v>
      </c>
      <c r="B10665" s="68" t="s">
        <v>29134</v>
      </c>
      <c r="C10665" s="68" t="s">
        <v>14</v>
      </c>
      <c r="D10665" t="str">
        <f t="shared" si="166"/>
        <v>m</v>
      </c>
    </row>
    <row r="10666" spans="1:4">
      <c r="A10666" s="68" t="s">
        <v>10576</v>
      </c>
      <c r="B10666" s="68" t="s">
        <v>29134</v>
      </c>
      <c r="C10666" s="68" t="s">
        <v>14</v>
      </c>
      <c r="D10666" t="str">
        <f t="shared" si="166"/>
        <v>m</v>
      </c>
    </row>
    <row r="10667" spans="1:4">
      <c r="A10667" s="68" t="s">
        <v>10577</v>
      </c>
      <c r="B10667" s="68" t="s">
        <v>29135</v>
      </c>
      <c r="C10667" s="68" t="s">
        <v>14</v>
      </c>
      <c r="D10667" t="str">
        <f t="shared" si="166"/>
        <v>m</v>
      </c>
    </row>
    <row r="10668" spans="1:4">
      <c r="A10668" s="68" t="s">
        <v>10578</v>
      </c>
      <c r="B10668" s="68" t="s">
        <v>29135</v>
      </c>
      <c r="C10668" s="68" t="s">
        <v>14</v>
      </c>
      <c r="D10668" t="str">
        <f t="shared" si="166"/>
        <v>m</v>
      </c>
    </row>
    <row r="10669" spans="1:4">
      <c r="A10669" s="68" t="s">
        <v>10579</v>
      </c>
      <c r="B10669" s="68" t="s">
        <v>29136</v>
      </c>
      <c r="C10669" s="68" t="s">
        <v>14</v>
      </c>
      <c r="D10669" t="str">
        <f t="shared" si="166"/>
        <v>m</v>
      </c>
    </row>
    <row r="10670" spans="1:4">
      <c r="A10670" s="68" t="s">
        <v>10580</v>
      </c>
      <c r="B10670" s="68" t="s">
        <v>29136</v>
      </c>
      <c r="C10670" s="68" t="s">
        <v>14</v>
      </c>
      <c r="D10670" t="str">
        <f t="shared" si="166"/>
        <v>m</v>
      </c>
    </row>
    <row r="10671" spans="1:4">
      <c r="A10671" s="68" t="s">
        <v>10581</v>
      </c>
      <c r="B10671" s="68" t="s">
        <v>29137</v>
      </c>
      <c r="C10671" s="68" t="s">
        <v>14</v>
      </c>
      <c r="D10671" t="str">
        <f t="shared" si="166"/>
        <v>m</v>
      </c>
    </row>
    <row r="10672" spans="1:4">
      <c r="A10672" s="68" t="s">
        <v>10582</v>
      </c>
      <c r="B10672" s="68" t="s">
        <v>29137</v>
      </c>
      <c r="C10672" s="68" t="s">
        <v>14</v>
      </c>
      <c r="D10672" t="str">
        <f t="shared" si="166"/>
        <v>m</v>
      </c>
    </row>
    <row r="10673" spans="1:4">
      <c r="A10673" s="68" t="s">
        <v>10583</v>
      </c>
      <c r="B10673" s="68" t="s">
        <v>29138</v>
      </c>
      <c r="C10673" s="68" t="s">
        <v>14</v>
      </c>
      <c r="D10673" t="str">
        <f t="shared" si="166"/>
        <v>m</v>
      </c>
    </row>
    <row r="10674" spans="1:4">
      <c r="A10674" s="68" t="s">
        <v>10584</v>
      </c>
      <c r="B10674" s="68" t="s">
        <v>29138</v>
      </c>
      <c r="C10674" s="68" t="s">
        <v>14</v>
      </c>
      <c r="D10674" t="str">
        <f t="shared" si="166"/>
        <v>m</v>
      </c>
    </row>
    <row r="10675" spans="1:4">
      <c r="A10675" s="68" t="s">
        <v>10585</v>
      </c>
      <c r="B10675" s="68" t="s">
        <v>29139</v>
      </c>
      <c r="C10675" s="68" t="s">
        <v>14</v>
      </c>
      <c r="D10675" t="str">
        <f t="shared" si="166"/>
        <v>m</v>
      </c>
    </row>
    <row r="10676" spans="1:4">
      <c r="A10676" s="68" t="s">
        <v>10586</v>
      </c>
      <c r="B10676" s="68" t="s">
        <v>29139</v>
      </c>
      <c r="C10676" s="68" t="s">
        <v>14</v>
      </c>
      <c r="D10676" t="str">
        <f t="shared" si="166"/>
        <v>m</v>
      </c>
    </row>
    <row r="10677" spans="1:4">
      <c r="A10677" s="68" t="s">
        <v>10587</v>
      </c>
      <c r="B10677" s="68" t="s">
        <v>29140</v>
      </c>
      <c r="C10677" s="68" t="s">
        <v>14</v>
      </c>
      <c r="D10677" t="str">
        <f t="shared" si="166"/>
        <v>m</v>
      </c>
    </row>
    <row r="10678" spans="1:4">
      <c r="A10678" s="68" t="s">
        <v>10588</v>
      </c>
      <c r="B10678" s="68" t="s">
        <v>29140</v>
      </c>
      <c r="C10678" s="68" t="s">
        <v>14</v>
      </c>
      <c r="D10678" t="str">
        <f t="shared" si="166"/>
        <v>m</v>
      </c>
    </row>
    <row r="10679" spans="1:4">
      <c r="A10679" s="68" t="s">
        <v>10589</v>
      </c>
      <c r="B10679" s="68" t="s">
        <v>29141</v>
      </c>
      <c r="C10679" s="68" t="s">
        <v>14</v>
      </c>
      <c r="D10679" t="str">
        <f t="shared" si="166"/>
        <v>m</v>
      </c>
    </row>
    <row r="10680" spans="1:4">
      <c r="A10680" s="68" t="s">
        <v>10590</v>
      </c>
      <c r="B10680" s="68" t="s">
        <v>29141</v>
      </c>
      <c r="C10680" s="68" t="s">
        <v>14</v>
      </c>
      <c r="D10680" t="str">
        <f t="shared" si="166"/>
        <v>m</v>
      </c>
    </row>
    <row r="10681" spans="1:4">
      <c r="A10681" s="68" t="s">
        <v>10591</v>
      </c>
      <c r="B10681" s="68" t="s">
        <v>29142</v>
      </c>
      <c r="C10681" s="68" t="s">
        <v>14</v>
      </c>
      <c r="D10681" t="str">
        <f t="shared" si="166"/>
        <v>m</v>
      </c>
    </row>
    <row r="10682" spans="1:4">
      <c r="A10682" s="68" t="s">
        <v>10592</v>
      </c>
      <c r="B10682" s="68" t="s">
        <v>29142</v>
      </c>
      <c r="C10682" s="68" t="s">
        <v>14</v>
      </c>
      <c r="D10682" t="str">
        <f t="shared" si="166"/>
        <v>m</v>
      </c>
    </row>
    <row r="10683" spans="1:4">
      <c r="A10683" s="68" t="s">
        <v>10593</v>
      </c>
      <c r="B10683" s="68" t="s">
        <v>29143</v>
      </c>
      <c r="C10683" s="68" t="s">
        <v>14</v>
      </c>
      <c r="D10683" t="str">
        <f t="shared" si="166"/>
        <v>m</v>
      </c>
    </row>
    <row r="10684" spans="1:4">
      <c r="A10684" s="68" t="s">
        <v>10594</v>
      </c>
      <c r="B10684" s="68" t="s">
        <v>29143</v>
      </c>
      <c r="C10684" s="68" t="s">
        <v>14</v>
      </c>
      <c r="D10684" t="str">
        <f t="shared" si="166"/>
        <v>m</v>
      </c>
    </row>
    <row r="10685" spans="1:4">
      <c r="A10685" s="68" t="s">
        <v>10595</v>
      </c>
      <c r="B10685" s="68" t="s">
        <v>29144</v>
      </c>
      <c r="C10685" s="68" t="s">
        <v>14</v>
      </c>
      <c r="D10685" t="str">
        <f t="shared" si="166"/>
        <v>m</v>
      </c>
    </row>
    <row r="10686" spans="1:4">
      <c r="A10686" s="68" t="s">
        <v>10596</v>
      </c>
      <c r="B10686" s="68" t="s">
        <v>29144</v>
      </c>
      <c r="C10686" s="68" t="s">
        <v>14</v>
      </c>
      <c r="D10686" t="str">
        <f t="shared" si="166"/>
        <v>m</v>
      </c>
    </row>
    <row r="10687" spans="1:4">
      <c r="A10687" s="68" t="s">
        <v>10597</v>
      </c>
      <c r="B10687" s="68" t="s">
        <v>29145</v>
      </c>
      <c r="C10687" s="68" t="s">
        <v>14</v>
      </c>
      <c r="D10687" t="str">
        <f t="shared" si="166"/>
        <v>m</v>
      </c>
    </row>
    <row r="10688" spans="1:4">
      <c r="A10688" s="68" t="s">
        <v>10598</v>
      </c>
      <c r="B10688" s="68" t="s">
        <v>29145</v>
      </c>
      <c r="C10688" s="68" t="s">
        <v>14</v>
      </c>
      <c r="D10688" t="str">
        <f t="shared" si="166"/>
        <v>m</v>
      </c>
    </row>
    <row r="10689" spans="1:4">
      <c r="A10689" s="68" t="s">
        <v>10599</v>
      </c>
      <c r="B10689" s="68" t="s">
        <v>29146</v>
      </c>
      <c r="C10689" s="68" t="s">
        <v>14</v>
      </c>
      <c r="D10689" t="str">
        <f t="shared" si="166"/>
        <v>m</v>
      </c>
    </row>
    <row r="10690" spans="1:4">
      <c r="A10690" s="68" t="s">
        <v>10600</v>
      </c>
      <c r="B10690" s="68" t="s">
        <v>29146</v>
      </c>
      <c r="C10690" s="68" t="s">
        <v>14</v>
      </c>
      <c r="D10690" t="str">
        <f t="shared" si="166"/>
        <v>m</v>
      </c>
    </row>
    <row r="10691" spans="1:4">
      <c r="A10691" s="68" t="s">
        <v>10601</v>
      </c>
      <c r="B10691" s="68" t="s">
        <v>29147</v>
      </c>
      <c r="C10691" s="68" t="s">
        <v>14</v>
      </c>
      <c r="D10691" t="str">
        <f t="shared" si="166"/>
        <v>m</v>
      </c>
    </row>
    <row r="10692" spans="1:4">
      <c r="A10692" s="68" t="s">
        <v>10602</v>
      </c>
      <c r="B10692" s="68" t="s">
        <v>29147</v>
      </c>
      <c r="C10692" s="68" t="s">
        <v>14</v>
      </c>
      <c r="D10692" t="str">
        <f t="shared" si="166"/>
        <v>m</v>
      </c>
    </row>
    <row r="10693" spans="1:4">
      <c r="A10693" s="68" t="s">
        <v>10603</v>
      </c>
      <c r="B10693" s="68" t="s">
        <v>29148</v>
      </c>
      <c r="C10693" s="68" t="s">
        <v>14</v>
      </c>
      <c r="D10693" t="str">
        <f t="shared" si="166"/>
        <v>m</v>
      </c>
    </row>
    <row r="10694" spans="1:4">
      <c r="A10694" s="68" t="s">
        <v>10604</v>
      </c>
      <c r="B10694" s="68" t="s">
        <v>29148</v>
      </c>
      <c r="C10694" s="68" t="s">
        <v>14</v>
      </c>
      <c r="D10694" t="str">
        <f t="shared" si="166"/>
        <v>m</v>
      </c>
    </row>
    <row r="10695" spans="1:4">
      <c r="A10695" s="68" t="s">
        <v>10605</v>
      </c>
      <c r="B10695" s="68" t="s">
        <v>29149</v>
      </c>
      <c r="C10695" s="68" t="s">
        <v>14</v>
      </c>
      <c r="D10695" t="str">
        <f t="shared" ref="D10695:D10758" si="167">LOWER(C10695)</f>
        <v>m</v>
      </c>
    </row>
    <row r="10696" spans="1:4">
      <c r="A10696" s="68" t="s">
        <v>10606</v>
      </c>
      <c r="B10696" s="68" t="s">
        <v>29149</v>
      </c>
      <c r="C10696" s="68" t="s">
        <v>14</v>
      </c>
      <c r="D10696" t="str">
        <f t="shared" si="167"/>
        <v>m</v>
      </c>
    </row>
    <row r="10697" spans="1:4">
      <c r="A10697" s="68" t="s">
        <v>10607</v>
      </c>
      <c r="B10697" s="68" t="s">
        <v>29150</v>
      </c>
      <c r="C10697" s="68" t="s">
        <v>14</v>
      </c>
      <c r="D10697" t="str">
        <f t="shared" si="167"/>
        <v>m</v>
      </c>
    </row>
    <row r="10698" spans="1:4">
      <c r="A10698" s="68" t="s">
        <v>10608</v>
      </c>
      <c r="B10698" s="68" t="s">
        <v>29150</v>
      </c>
      <c r="C10698" s="68" t="s">
        <v>14</v>
      </c>
      <c r="D10698" t="str">
        <f t="shared" si="167"/>
        <v>m</v>
      </c>
    </row>
    <row r="10699" spans="1:4">
      <c r="A10699" s="68" t="s">
        <v>10609</v>
      </c>
      <c r="B10699" s="68" t="s">
        <v>29151</v>
      </c>
      <c r="C10699" s="68" t="s">
        <v>14</v>
      </c>
      <c r="D10699" t="str">
        <f t="shared" si="167"/>
        <v>m</v>
      </c>
    </row>
    <row r="10700" spans="1:4">
      <c r="A10700" s="68" t="s">
        <v>10610</v>
      </c>
      <c r="B10700" s="68" t="s">
        <v>29151</v>
      </c>
      <c r="C10700" s="68" t="s">
        <v>14</v>
      </c>
      <c r="D10700" t="str">
        <f t="shared" si="167"/>
        <v>m</v>
      </c>
    </row>
    <row r="10701" spans="1:4">
      <c r="A10701" s="68" t="s">
        <v>10611</v>
      </c>
      <c r="B10701" s="68" t="s">
        <v>29152</v>
      </c>
      <c r="C10701" s="68" t="s">
        <v>14</v>
      </c>
      <c r="D10701" t="str">
        <f t="shared" si="167"/>
        <v>m</v>
      </c>
    </row>
    <row r="10702" spans="1:4">
      <c r="A10702" s="68" t="s">
        <v>10612</v>
      </c>
      <c r="B10702" s="68" t="s">
        <v>29152</v>
      </c>
      <c r="C10702" s="68" t="s">
        <v>14</v>
      </c>
      <c r="D10702" t="str">
        <f t="shared" si="167"/>
        <v>m</v>
      </c>
    </row>
    <row r="10703" spans="1:4">
      <c r="A10703" s="68" t="s">
        <v>10613</v>
      </c>
      <c r="B10703" s="68" t="s">
        <v>29153</v>
      </c>
      <c r="C10703" s="68" t="s">
        <v>14</v>
      </c>
      <c r="D10703" t="str">
        <f t="shared" si="167"/>
        <v>m</v>
      </c>
    </row>
    <row r="10704" spans="1:4">
      <c r="A10704" s="68" t="s">
        <v>10614</v>
      </c>
      <c r="B10704" s="68" t="s">
        <v>29153</v>
      </c>
      <c r="C10704" s="68" t="s">
        <v>14</v>
      </c>
      <c r="D10704" t="str">
        <f t="shared" si="167"/>
        <v>m</v>
      </c>
    </row>
    <row r="10705" spans="1:4">
      <c r="A10705" s="68" t="s">
        <v>10615</v>
      </c>
      <c r="B10705" s="68" t="s">
        <v>29154</v>
      </c>
      <c r="C10705" s="68" t="s">
        <v>14</v>
      </c>
      <c r="D10705" t="str">
        <f t="shared" si="167"/>
        <v>m</v>
      </c>
    </row>
    <row r="10706" spans="1:4">
      <c r="A10706" s="68" t="s">
        <v>10616</v>
      </c>
      <c r="B10706" s="68" t="s">
        <v>29154</v>
      </c>
      <c r="C10706" s="68" t="s">
        <v>14</v>
      </c>
      <c r="D10706" t="str">
        <f t="shared" si="167"/>
        <v>m</v>
      </c>
    </row>
    <row r="10707" spans="1:4">
      <c r="A10707" s="68" t="s">
        <v>10617</v>
      </c>
      <c r="B10707" s="68" t="s">
        <v>29155</v>
      </c>
      <c r="C10707" s="68" t="s">
        <v>15</v>
      </c>
      <c r="D10707" t="str">
        <f t="shared" si="167"/>
        <v>un</v>
      </c>
    </row>
    <row r="10708" spans="1:4">
      <c r="A10708" s="68" t="s">
        <v>10618</v>
      </c>
      <c r="B10708" s="68" t="s">
        <v>29155</v>
      </c>
      <c r="C10708" s="68" t="s">
        <v>15</v>
      </c>
      <c r="D10708" t="str">
        <f t="shared" si="167"/>
        <v>un</v>
      </c>
    </row>
    <row r="10709" spans="1:4">
      <c r="A10709" s="68" t="s">
        <v>10619</v>
      </c>
      <c r="B10709" s="68" t="s">
        <v>29156</v>
      </c>
      <c r="C10709" s="68" t="s">
        <v>15</v>
      </c>
      <c r="D10709" t="str">
        <f t="shared" si="167"/>
        <v>un</v>
      </c>
    </row>
    <row r="10710" spans="1:4">
      <c r="A10710" s="68" t="s">
        <v>10620</v>
      </c>
      <c r="B10710" s="68" t="s">
        <v>29156</v>
      </c>
      <c r="C10710" s="68" t="s">
        <v>15</v>
      </c>
      <c r="D10710" t="str">
        <f t="shared" si="167"/>
        <v>un</v>
      </c>
    </row>
    <row r="10711" spans="1:4">
      <c r="A10711" s="68" t="s">
        <v>10621</v>
      </c>
      <c r="B10711" s="68" t="s">
        <v>29157</v>
      </c>
      <c r="C10711" s="68" t="s">
        <v>15</v>
      </c>
      <c r="D10711" t="str">
        <f t="shared" si="167"/>
        <v>un</v>
      </c>
    </row>
    <row r="10712" spans="1:4">
      <c r="A10712" s="68" t="s">
        <v>10622</v>
      </c>
      <c r="B10712" s="68" t="s">
        <v>29157</v>
      </c>
      <c r="C10712" s="68" t="s">
        <v>15</v>
      </c>
      <c r="D10712" t="str">
        <f t="shared" si="167"/>
        <v>un</v>
      </c>
    </row>
    <row r="10713" spans="1:4">
      <c r="A10713" s="68" t="s">
        <v>10623</v>
      </c>
      <c r="B10713" s="68" t="s">
        <v>29158</v>
      </c>
      <c r="C10713" s="68" t="s">
        <v>15</v>
      </c>
      <c r="D10713" t="str">
        <f t="shared" si="167"/>
        <v>un</v>
      </c>
    </row>
    <row r="10714" spans="1:4">
      <c r="A10714" s="68" t="s">
        <v>10624</v>
      </c>
      <c r="B10714" s="68" t="s">
        <v>29158</v>
      </c>
      <c r="C10714" s="68" t="s">
        <v>15</v>
      </c>
      <c r="D10714" t="str">
        <f t="shared" si="167"/>
        <v>un</v>
      </c>
    </row>
    <row r="10715" spans="1:4">
      <c r="A10715" s="68" t="s">
        <v>10625</v>
      </c>
      <c r="B10715" s="68" t="s">
        <v>29159</v>
      </c>
      <c r="C10715" s="68" t="s">
        <v>15</v>
      </c>
      <c r="D10715" t="str">
        <f t="shared" si="167"/>
        <v>un</v>
      </c>
    </row>
    <row r="10716" spans="1:4">
      <c r="A10716" s="68" t="s">
        <v>10626</v>
      </c>
      <c r="B10716" s="68" t="s">
        <v>29159</v>
      </c>
      <c r="C10716" s="68" t="s">
        <v>15</v>
      </c>
      <c r="D10716" t="str">
        <f t="shared" si="167"/>
        <v>un</v>
      </c>
    </row>
    <row r="10717" spans="1:4">
      <c r="A10717" s="68" t="s">
        <v>10627</v>
      </c>
      <c r="B10717" s="68" t="s">
        <v>29160</v>
      </c>
      <c r="C10717" s="68" t="s">
        <v>15</v>
      </c>
      <c r="D10717" t="str">
        <f t="shared" si="167"/>
        <v>un</v>
      </c>
    </row>
    <row r="10718" spans="1:4">
      <c r="A10718" s="68" t="s">
        <v>10628</v>
      </c>
      <c r="B10718" s="68" t="s">
        <v>29160</v>
      </c>
      <c r="C10718" s="68" t="s">
        <v>15</v>
      </c>
      <c r="D10718" t="str">
        <f t="shared" si="167"/>
        <v>un</v>
      </c>
    </row>
    <row r="10719" spans="1:4">
      <c r="A10719" s="68" t="s">
        <v>10629</v>
      </c>
      <c r="B10719" s="68" t="s">
        <v>29161</v>
      </c>
      <c r="C10719" s="68" t="s">
        <v>15</v>
      </c>
      <c r="D10719" t="str">
        <f t="shared" si="167"/>
        <v>un</v>
      </c>
    </row>
    <row r="10720" spans="1:4">
      <c r="A10720" s="68" t="s">
        <v>10630</v>
      </c>
      <c r="B10720" s="68" t="s">
        <v>29161</v>
      </c>
      <c r="C10720" s="68" t="s">
        <v>15</v>
      </c>
      <c r="D10720" t="str">
        <f t="shared" si="167"/>
        <v>un</v>
      </c>
    </row>
    <row r="10721" spans="1:4">
      <c r="A10721" s="68" t="s">
        <v>10631</v>
      </c>
      <c r="B10721" s="68" t="s">
        <v>29162</v>
      </c>
      <c r="C10721" s="68" t="s">
        <v>15</v>
      </c>
      <c r="D10721" t="str">
        <f t="shared" si="167"/>
        <v>un</v>
      </c>
    </row>
    <row r="10722" spans="1:4">
      <c r="A10722" s="68" t="s">
        <v>10632</v>
      </c>
      <c r="B10722" s="68" t="s">
        <v>29162</v>
      </c>
      <c r="C10722" s="68" t="s">
        <v>15</v>
      </c>
      <c r="D10722" t="str">
        <f t="shared" si="167"/>
        <v>un</v>
      </c>
    </row>
    <row r="10723" spans="1:4">
      <c r="A10723" s="68" t="s">
        <v>10633</v>
      </c>
      <c r="B10723" s="68" t="s">
        <v>29163</v>
      </c>
      <c r="C10723" s="68" t="s">
        <v>15</v>
      </c>
      <c r="D10723" t="str">
        <f t="shared" si="167"/>
        <v>un</v>
      </c>
    </row>
    <row r="10724" spans="1:4">
      <c r="A10724" s="68" t="s">
        <v>10634</v>
      </c>
      <c r="B10724" s="68" t="s">
        <v>29163</v>
      </c>
      <c r="C10724" s="68" t="s">
        <v>15</v>
      </c>
      <c r="D10724" t="str">
        <f t="shared" si="167"/>
        <v>un</v>
      </c>
    </row>
    <row r="10725" spans="1:4">
      <c r="A10725" s="68" t="s">
        <v>10635</v>
      </c>
      <c r="B10725" s="68" t="s">
        <v>29164</v>
      </c>
      <c r="C10725" s="68" t="s">
        <v>15</v>
      </c>
      <c r="D10725" t="str">
        <f t="shared" si="167"/>
        <v>un</v>
      </c>
    </row>
    <row r="10726" spans="1:4">
      <c r="A10726" s="68" t="s">
        <v>10636</v>
      </c>
      <c r="B10726" s="68" t="s">
        <v>29164</v>
      </c>
      <c r="C10726" s="68" t="s">
        <v>15</v>
      </c>
      <c r="D10726" t="str">
        <f t="shared" si="167"/>
        <v>un</v>
      </c>
    </row>
    <row r="10727" spans="1:4">
      <c r="A10727" s="68" t="s">
        <v>10637</v>
      </c>
      <c r="B10727" s="68" t="s">
        <v>29165</v>
      </c>
      <c r="C10727" s="68" t="s">
        <v>15</v>
      </c>
      <c r="D10727" t="str">
        <f t="shared" si="167"/>
        <v>un</v>
      </c>
    </row>
    <row r="10728" spans="1:4">
      <c r="A10728" s="68" t="s">
        <v>10638</v>
      </c>
      <c r="B10728" s="68" t="s">
        <v>29165</v>
      </c>
      <c r="C10728" s="68" t="s">
        <v>15</v>
      </c>
      <c r="D10728" t="str">
        <f t="shared" si="167"/>
        <v>un</v>
      </c>
    </row>
    <row r="10729" spans="1:4">
      <c r="A10729" s="68" t="s">
        <v>10639</v>
      </c>
      <c r="B10729" s="68" t="s">
        <v>29166</v>
      </c>
      <c r="C10729" s="68" t="s">
        <v>15</v>
      </c>
      <c r="D10729" t="str">
        <f t="shared" si="167"/>
        <v>un</v>
      </c>
    </row>
    <row r="10730" spans="1:4">
      <c r="A10730" s="68" t="s">
        <v>10640</v>
      </c>
      <c r="B10730" s="68" t="s">
        <v>29166</v>
      </c>
      <c r="C10730" s="68" t="s">
        <v>15</v>
      </c>
      <c r="D10730" t="str">
        <f t="shared" si="167"/>
        <v>un</v>
      </c>
    </row>
    <row r="10731" spans="1:4">
      <c r="A10731" s="68" t="s">
        <v>10641</v>
      </c>
      <c r="B10731" s="68" t="s">
        <v>29167</v>
      </c>
      <c r="C10731" s="68" t="s">
        <v>15</v>
      </c>
      <c r="D10731" t="str">
        <f t="shared" si="167"/>
        <v>un</v>
      </c>
    </row>
    <row r="10732" spans="1:4">
      <c r="A10732" s="68" t="s">
        <v>10642</v>
      </c>
      <c r="B10732" s="68" t="s">
        <v>29167</v>
      </c>
      <c r="C10732" s="68" t="s">
        <v>15</v>
      </c>
      <c r="D10732" t="str">
        <f t="shared" si="167"/>
        <v>un</v>
      </c>
    </row>
    <row r="10733" spans="1:4">
      <c r="A10733" s="68" t="s">
        <v>10643</v>
      </c>
      <c r="B10733" s="68" t="s">
        <v>29168</v>
      </c>
      <c r="C10733" s="68" t="s">
        <v>16</v>
      </c>
      <c r="D10733" t="str">
        <f t="shared" si="167"/>
        <v>m3</v>
      </c>
    </row>
    <row r="10734" spans="1:4">
      <c r="A10734" s="68" t="s">
        <v>10644</v>
      </c>
      <c r="B10734" s="68" t="s">
        <v>29168</v>
      </c>
      <c r="C10734" s="68" t="s">
        <v>16</v>
      </c>
      <c r="D10734" t="str">
        <f t="shared" si="167"/>
        <v>m3</v>
      </c>
    </row>
    <row r="10735" spans="1:4">
      <c r="A10735" s="68" t="s">
        <v>10645</v>
      </c>
      <c r="B10735" s="68" t="s">
        <v>29169</v>
      </c>
      <c r="C10735" s="68" t="s">
        <v>16</v>
      </c>
      <c r="D10735" t="str">
        <f t="shared" si="167"/>
        <v>m3</v>
      </c>
    </row>
    <row r="10736" spans="1:4">
      <c r="A10736" s="68" t="s">
        <v>10646</v>
      </c>
      <c r="B10736" s="68" t="s">
        <v>29169</v>
      </c>
      <c r="C10736" s="68" t="s">
        <v>16</v>
      </c>
      <c r="D10736" t="str">
        <f t="shared" si="167"/>
        <v>m3</v>
      </c>
    </row>
    <row r="10737" spans="1:4">
      <c r="A10737" s="68" t="s">
        <v>10647</v>
      </c>
      <c r="B10737" s="68" t="s">
        <v>29170</v>
      </c>
      <c r="C10737" s="68" t="s">
        <v>16</v>
      </c>
      <c r="D10737" t="str">
        <f t="shared" si="167"/>
        <v>m3</v>
      </c>
    </row>
    <row r="10738" spans="1:4">
      <c r="A10738" s="68" t="s">
        <v>10648</v>
      </c>
      <c r="B10738" s="68" t="s">
        <v>29170</v>
      </c>
      <c r="C10738" s="68" t="s">
        <v>16</v>
      </c>
      <c r="D10738" t="str">
        <f t="shared" si="167"/>
        <v>m3</v>
      </c>
    </row>
    <row r="10739" spans="1:4">
      <c r="A10739" s="68" t="s">
        <v>10649</v>
      </c>
      <c r="B10739" s="68" t="s">
        <v>29171</v>
      </c>
      <c r="C10739" s="68" t="s">
        <v>16</v>
      </c>
      <c r="D10739" t="str">
        <f t="shared" si="167"/>
        <v>m3</v>
      </c>
    </row>
    <row r="10740" spans="1:4">
      <c r="A10740" s="68" t="s">
        <v>10650</v>
      </c>
      <c r="B10740" s="68" t="s">
        <v>29171</v>
      </c>
      <c r="C10740" s="68" t="s">
        <v>16</v>
      </c>
      <c r="D10740" t="str">
        <f t="shared" si="167"/>
        <v>m3</v>
      </c>
    </row>
    <row r="10741" spans="1:4">
      <c r="A10741" s="68" t="s">
        <v>10651</v>
      </c>
      <c r="B10741" s="68" t="s">
        <v>29172</v>
      </c>
      <c r="C10741" s="68" t="s">
        <v>16</v>
      </c>
      <c r="D10741" t="str">
        <f t="shared" si="167"/>
        <v>m3</v>
      </c>
    </row>
    <row r="10742" spans="1:4">
      <c r="A10742" s="68" t="s">
        <v>10652</v>
      </c>
      <c r="B10742" s="68" t="s">
        <v>29172</v>
      </c>
      <c r="C10742" s="68" t="s">
        <v>16</v>
      </c>
      <c r="D10742" t="str">
        <f t="shared" si="167"/>
        <v>m3</v>
      </c>
    </row>
    <row r="10743" spans="1:4">
      <c r="A10743" s="68" t="s">
        <v>10653</v>
      </c>
      <c r="B10743" s="68" t="s">
        <v>29173</v>
      </c>
      <c r="C10743" s="68" t="s">
        <v>16</v>
      </c>
      <c r="D10743" t="str">
        <f t="shared" si="167"/>
        <v>m3</v>
      </c>
    </row>
    <row r="10744" spans="1:4">
      <c r="A10744" s="68" t="s">
        <v>10654</v>
      </c>
      <c r="B10744" s="68" t="s">
        <v>29173</v>
      </c>
      <c r="C10744" s="68" t="s">
        <v>16</v>
      </c>
      <c r="D10744" t="str">
        <f t="shared" si="167"/>
        <v>m3</v>
      </c>
    </row>
    <row r="10745" spans="1:4">
      <c r="A10745" s="68" t="s">
        <v>10655</v>
      </c>
      <c r="B10745" s="68" t="s">
        <v>29174</v>
      </c>
      <c r="C10745" s="68" t="s">
        <v>16</v>
      </c>
      <c r="D10745" t="str">
        <f t="shared" si="167"/>
        <v>m3</v>
      </c>
    </row>
    <row r="10746" spans="1:4">
      <c r="A10746" s="68" t="s">
        <v>10656</v>
      </c>
      <c r="B10746" s="68" t="s">
        <v>29174</v>
      </c>
      <c r="C10746" s="68" t="s">
        <v>16</v>
      </c>
      <c r="D10746" t="str">
        <f t="shared" si="167"/>
        <v>m3</v>
      </c>
    </row>
    <row r="10747" spans="1:4">
      <c r="A10747" s="68" t="s">
        <v>10657</v>
      </c>
      <c r="B10747" s="68" t="s">
        <v>29175</v>
      </c>
      <c r="C10747" s="68" t="s">
        <v>16</v>
      </c>
      <c r="D10747" t="str">
        <f t="shared" si="167"/>
        <v>m3</v>
      </c>
    </row>
    <row r="10748" spans="1:4">
      <c r="A10748" s="68" t="s">
        <v>10658</v>
      </c>
      <c r="B10748" s="68" t="s">
        <v>29175</v>
      </c>
      <c r="C10748" s="68" t="s">
        <v>16</v>
      </c>
      <c r="D10748" t="str">
        <f t="shared" si="167"/>
        <v>m3</v>
      </c>
    </row>
    <row r="10749" spans="1:4">
      <c r="A10749" s="68" t="s">
        <v>23420</v>
      </c>
      <c r="B10749" s="68" t="s">
        <v>29176</v>
      </c>
      <c r="C10749" s="68" t="s">
        <v>16</v>
      </c>
      <c r="D10749" t="str">
        <f t="shared" si="167"/>
        <v>m3</v>
      </c>
    </row>
    <row r="10750" spans="1:4">
      <c r="A10750" s="68" t="s">
        <v>23421</v>
      </c>
      <c r="B10750" s="68" t="s">
        <v>29176</v>
      </c>
      <c r="C10750" s="68" t="s">
        <v>16</v>
      </c>
      <c r="D10750" t="str">
        <f t="shared" si="167"/>
        <v>m3</v>
      </c>
    </row>
    <row r="10751" spans="1:4">
      <c r="A10751" s="68" t="s">
        <v>10659</v>
      </c>
      <c r="B10751" s="68" t="s">
        <v>29177</v>
      </c>
      <c r="C10751" s="68" t="s">
        <v>16</v>
      </c>
      <c r="D10751" t="str">
        <f t="shared" si="167"/>
        <v>m3</v>
      </c>
    </row>
    <row r="10752" spans="1:4">
      <c r="A10752" s="68" t="s">
        <v>10660</v>
      </c>
      <c r="B10752" s="68" t="s">
        <v>29177</v>
      </c>
      <c r="C10752" s="68" t="s">
        <v>16</v>
      </c>
      <c r="D10752" t="str">
        <f t="shared" si="167"/>
        <v>m3</v>
      </c>
    </row>
    <row r="10753" spans="1:4">
      <c r="A10753" s="68" t="s">
        <v>10661</v>
      </c>
      <c r="B10753" s="68" t="s">
        <v>29178</v>
      </c>
      <c r="C10753" s="68" t="s">
        <v>16</v>
      </c>
      <c r="D10753" t="str">
        <f t="shared" si="167"/>
        <v>m3</v>
      </c>
    </row>
    <row r="10754" spans="1:4">
      <c r="A10754" s="68" t="s">
        <v>10662</v>
      </c>
      <c r="B10754" s="68" t="s">
        <v>29178</v>
      </c>
      <c r="C10754" s="68" t="s">
        <v>16</v>
      </c>
      <c r="D10754" t="str">
        <f t="shared" si="167"/>
        <v>m3</v>
      </c>
    </row>
    <row r="10755" spans="1:4">
      <c r="A10755" s="68" t="s">
        <v>10663</v>
      </c>
      <c r="B10755" s="68" t="s">
        <v>29179</v>
      </c>
      <c r="C10755" s="68" t="s">
        <v>16</v>
      </c>
      <c r="D10755" t="str">
        <f t="shared" si="167"/>
        <v>m3</v>
      </c>
    </row>
    <row r="10756" spans="1:4">
      <c r="A10756" s="68" t="s">
        <v>10664</v>
      </c>
      <c r="B10756" s="68" t="s">
        <v>29179</v>
      </c>
      <c r="C10756" s="68" t="s">
        <v>16</v>
      </c>
      <c r="D10756" t="str">
        <f t="shared" si="167"/>
        <v>m3</v>
      </c>
    </row>
    <row r="10757" spans="1:4">
      <c r="A10757" s="68" t="s">
        <v>10665</v>
      </c>
      <c r="B10757" s="68" t="s">
        <v>10666</v>
      </c>
      <c r="C10757" s="68" t="s">
        <v>16</v>
      </c>
      <c r="D10757" t="str">
        <f t="shared" si="167"/>
        <v>m3</v>
      </c>
    </row>
    <row r="10758" spans="1:4">
      <c r="A10758" s="68" t="s">
        <v>10667</v>
      </c>
      <c r="B10758" s="68" t="s">
        <v>10666</v>
      </c>
      <c r="C10758" s="68" t="s">
        <v>16</v>
      </c>
      <c r="D10758" t="str">
        <f t="shared" si="167"/>
        <v>m3</v>
      </c>
    </row>
    <row r="10759" spans="1:4">
      <c r="A10759" s="68" t="s">
        <v>10668</v>
      </c>
      <c r="B10759" s="68" t="s">
        <v>29180</v>
      </c>
      <c r="C10759" s="68" t="s">
        <v>14</v>
      </c>
      <c r="D10759" t="str">
        <f t="shared" ref="D10759:D10822" si="168">LOWER(C10759)</f>
        <v>m</v>
      </c>
    </row>
    <row r="10760" spans="1:4">
      <c r="A10760" s="68" t="s">
        <v>10669</v>
      </c>
      <c r="B10760" s="68" t="s">
        <v>29180</v>
      </c>
      <c r="C10760" s="68" t="s">
        <v>14</v>
      </c>
      <c r="D10760" t="str">
        <f t="shared" si="168"/>
        <v>m</v>
      </c>
    </row>
    <row r="10761" spans="1:4">
      <c r="A10761" s="68" t="s">
        <v>10670</v>
      </c>
      <c r="B10761" s="68" t="s">
        <v>29181</v>
      </c>
      <c r="C10761" s="68" t="s">
        <v>15</v>
      </c>
      <c r="D10761" t="str">
        <f t="shared" si="168"/>
        <v>un</v>
      </c>
    </row>
    <row r="10762" spans="1:4">
      <c r="A10762" s="68" t="s">
        <v>10671</v>
      </c>
      <c r="B10762" s="68" t="s">
        <v>29181</v>
      </c>
      <c r="C10762" s="68" t="s">
        <v>15</v>
      </c>
      <c r="D10762" t="str">
        <f t="shared" si="168"/>
        <v>un</v>
      </c>
    </row>
    <row r="10763" spans="1:4">
      <c r="A10763" s="68" t="s">
        <v>10672</v>
      </c>
      <c r="B10763" s="68" t="s">
        <v>29182</v>
      </c>
      <c r="C10763" s="68" t="s">
        <v>14</v>
      </c>
      <c r="D10763" t="str">
        <f t="shared" si="168"/>
        <v>m</v>
      </c>
    </row>
    <row r="10764" spans="1:4">
      <c r="A10764" s="68" t="s">
        <v>10673</v>
      </c>
      <c r="B10764" s="68" t="s">
        <v>29182</v>
      </c>
      <c r="C10764" s="68" t="s">
        <v>14</v>
      </c>
      <c r="D10764" t="str">
        <f t="shared" si="168"/>
        <v>m</v>
      </c>
    </row>
    <row r="10765" spans="1:4">
      <c r="A10765" s="68" t="s">
        <v>10674</v>
      </c>
      <c r="B10765" s="68" t="s">
        <v>29183</v>
      </c>
      <c r="C10765" s="68" t="s">
        <v>14</v>
      </c>
      <c r="D10765" t="str">
        <f t="shared" si="168"/>
        <v>m</v>
      </c>
    </row>
    <row r="10766" spans="1:4">
      <c r="A10766" s="68" t="s">
        <v>10675</v>
      </c>
      <c r="B10766" s="68" t="s">
        <v>29183</v>
      </c>
      <c r="C10766" s="68" t="s">
        <v>14</v>
      </c>
      <c r="D10766" t="str">
        <f t="shared" si="168"/>
        <v>m</v>
      </c>
    </row>
    <row r="10767" spans="1:4">
      <c r="A10767" s="68" t="s">
        <v>10676</v>
      </c>
      <c r="B10767" s="68" t="s">
        <v>29184</v>
      </c>
      <c r="C10767" s="68" t="s">
        <v>15</v>
      </c>
      <c r="D10767" t="str">
        <f t="shared" si="168"/>
        <v>un</v>
      </c>
    </row>
    <row r="10768" spans="1:4">
      <c r="A10768" s="68" t="s">
        <v>10677</v>
      </c>
      <c r="B10768" s="68" t="s">
        <v>29184</v>
      </c>
      <c r="C10768" s="68" t="s">
        <v>15</v>
      </c>
      <c r="D10768" t="str">
        <f t="shared" si="168"/>
        <v>un</v>
      </c>
    </row>
    <row r="10769" spans="1:4">
      <c r="A10769" s="68" t="s">
        <v>10678</v>
      </c>
      <c r="B10769" s="68" t="s">
        <v>29185</v>
      </c>
      <c r="C10769" s="68" t="s">
        <v>15</v>
      </c>
      <c r="D10769" t="str">
        <f t="shared" si="168"/>
        <v>un</v>
      </c>
    </row>
    <row r="10770" spans="1:4">
      <c r="A10770" s="68" t="s">
        <v>10679</v>
      </c>
      <c r="B10770" s="68" t="s">
        <v>29185</v>
      </c>
      <c r="C10770" s="68" t="s">
        <v>15</v>
      </c>
      <c r="D10770" t="str">
        <f t="shared" si="168"/>
        <v>un</v>
      </c>
    </row>
    <row r="10771" spans="1:4">
      <c r="A10771" s="68" t="s">
        <v>10680</v>
      </c>
      <c r="B10771" s="68" t="s">
        <v>29186</v>
      </c>
      <c r="C10771" s="68" t="s">
        <v>16</v>
      </c>
      <c r="D10771" t="str">
        <f t="shared" si="168"/>
        <v>m3</v>
      </c>
    </row>
    <row r="10772" spans="1:4">
      <c r="A10772" s="68" t="s">
        <v>10681</v>
      </c>
      <c r="B10772" s="68" t="s">
        <v>29186</v>
      </c>
      <c r="C10772" s="68" t="s">
        <v>16</v>
      </c>
      <c r="D10772" t="str">
        <f t="shared" si="168"/>
        <v>m3</v>
      </c>
    </row>
    <row r="10773" spans="1:4">
      <c r="A10773" s="68" t="s">
        <v>10682</v>
      </c>
      <c r="B10773" s="68" t="s">
        <v>29187</v>
      </c>
      <c r="C10773" s="68" t="s">
        <v>16</v>
      </c>
      <c r="D10773" t="str">
        <f t="shared" si="168"/>
        <v>m3</v>
      </c>
    </row>
    <row r="10774" spans="1:4">
      <c r="A10774" s="68" t="s">
        <v>10683</v>
      </c>
      <c r="B10774" s="68" t="s">
        <v>29187</v>
      </c>
      <c r="C10774" s="68" t="s">
        <v>16</v>
      </c>
      <c r="D10774" t="str">
        <f t="shared" si="168"/>
        <v>m3</v>
      </c>
    </row>
    <row r="10775" spans="1:4">
      <c r="A10775" s="68" t="s">
        <v>10684</v>
      </c>
      <c r="B10775" s="68" t="s">
        <v>29188</v>
      </c>
      <c r="C10775" s="68" t="s">
        <v>16</v>
      </c>
      <c r="D10775" t="str">
        <f t="shared" si="168"/>
        <v>m3</v>
      </c>
    </row>
    <row r="10776" spans="1:4">
      <c r="A10776" s="68" t="s">
        <v>10685</v>
      </c>
      <c r="B10776" s="68" t="s">
        <v>29188</v>
      </c>
      <c r="C10776" s="68" t="s">
        <v>16</v>
      </c>
      <c r="D10776" t="str">
        <f t="shared" si="168"/>
        <v>m3</v>
      </c>
    </row>
    <row r="10777" spans="1:4">
      <c r="A10777" s="68" t="s">
        <v>10686</v>
      </c>
      <c r="B10777" s="68" t="s">
        <v>29189</v>
      </c>
      <c r="C10777" s="68" t="s">
        <v>16</v>
      </c>
      <c r="D10777" t="str">
        <f t="shared" si="168"/>
        <v>m3</v>
      </c>
    </row>
    <row r="10778" spans="1:4">
      <c r="A10778" s="68" t="s">
        <v>10687</v>
      </c>
      <c r="B10778" s="68" t="s">
        <v>29189</v>
      </c>
      <c r="C10778" s="68" t="s">
        <v>16</v>
      </c>
      <c r="D10778" t="str">
        <f t="shared" si="168"/>
        <v>m3</v>
      </c>
    </row>
    <row r="10779" spans="1:4">
      <c r="A10779" s="68" t="s">
        <v>10688</v>
      </c>
      <c r="B10779" s="68" t="s">
        <v>29190</v>
      </c>
      <c r="C10779" s="68" t="s">
        <v>16</v>
      </c>
      <c r="D10779" t="str">
        <f t="shared" si="168"/>
        <v>m3</v>
      </c>
    </row>
    <row r="10780" spans="1:4">
      <c r="A10780" s="68" t="s">
        <v>10689</v>
      </c>
      <c r="B10780" s="68" t="s">
        <v>29190</v>
      </c>
      <c r="C10780" s="68" t="s">
        <v>16</v>
      </c>
      <c r="D10780" t="str">
        <f t="shared" si="168"/>
        <v>m3</v>
      </c>
    </row>
    <row r="10781" spans="1:4">
      <c r="A10781" s="68" t="s">
        <v>10690</v>
      </c>
      <c r="B10781" s="68" t="s">
        <v>29191</v>
      </c>
      <c r="C10781" s="68" t="s">
        <v>16</v>
      </c>
      <c r="D10781" t="str">
        <f t="shared" si="168"/>
        <v>m3</v>
      </c>
    </row>
    <row r="10782" spans="1:4">
      <c r="A10782" s="68" t="s">
        <v>10691</v>
      </c>
      <c r="B10782" s="68" t="s">
        <v>29191</v>
      </c>
      <c r="C10782" s="68" t="s">
        <v>16</v>
      </c>
      <c r="D10782" t="str">
        <f t="shared" si="168"/>
        <v>m3</v>
      </c>
    </row>
    <row r="10783" spans="1:4">
      <c r="A10783" s="68" t="s">
        <v>10692</v>
      </c>
      <c r="B10783" s="68" t="s">
        <v>29192</v>
      </c>
      <c r="C10783" s="68" t="s">
        <v>16</v>
      </c>
      <c r="D10783" t="str">
        <f t="shared" si="168"/>
        <v>m3</v>
      </c>
    </row>
    <row r="10784" spans="1:4">
      <c r="A10784" s="68" t="s">
        <v>10693</v>
      </c>
      <c r="B10784" s="68" t="s">
        <v>29192</v>
      </c>
      <c r="C10784" s="68" t="s">
        <v>16</v>
      </c>
      <c r="D10784" t="str">
        <f t="shared" si="168"/>
        <v>m3</v>
      </c>
    </row>
    <row r="10785" spans="1:4">
      <c r="A10785" s="68" t="s">
        <v>10694</v>
      </c>
      <c r="B10785" s="68" t="s">
        <v>29193</v>
      </c>
      <c r="C10785" s="68" t="s">
        <v>13</v>
      </c>
      <c r="D10785" t="str">
        <f t="shared" si="168"/>
        <v>m2</v>
      </c>
    </row>
    <row r="10786" spans="1:4">
      <c r="A10786" s="68" t="s">
        <v>10695</v>
      </c>
      <c r="B10786" s="68" t="s">
        <v>29193</v>
      </c>
      <c r="C10786" s="68" t="s">
        <v>13</v>
      </c>
      <c r="D10786" t="str">
        <f t="shared" si="168"/>
        <v>m2</v>
      </c>
    </row>
    <row r="10787" spans="1:4">
      <c r="A10787" s="68" t="s">
        <v>10696</v>
      </c>
      <c r="B10787" s="68" t="s">
        <v>29194</v>
      </c>
      <c r="C10787" s="68" t="s">
        <v>13</v>
      </c>
      <c r="D10787" t="str">
        <f t="shared" si="168"/>
        <v>m2</v>
      </c>
    </row>
    <row r="10788" spans="1:4">
      <c r="A10788" s="68" t="s">
        <v>10697</v>
      </c>
      <c r="B10788" s="68" t="s">
        <v>29194</v>
      </c>
      <c r="C10788" s="68" t="s">
        <v>13</v>
      </c>
      <c r="D10788" t="str">
        <f t="shared" si="168"/>
        <v>m2</v>
      </c>
    </row>
    <row r="10789" spans="1:4">
      <c r="A10789" s="68" t="s">
        <v>10698</v>
      </c>
      <c r="B10789" s="68" t="s">
        <v>29195</v>
      </c>
      <c r="C10789" s="68" t="s">
        <v>13</v>
      </c>
      <c r="D10789" t="str">
        <f t="shared" si="168"/>
        <v>m2</v>
      </c>
    </row>
    <row r="10790" spans="1:4">
      <c r="A10790" s="68" t="s">
        <v>10699</v>
      </c>
      <c r="B10790" s="68" t="s">
        <v>29195</v>
      </c>
      <c r="C10790" s="68" t="s">
        <v>13</v>
      </c>
      <c r="D10790" t="str">
        <f t="shared" si="168"/>
        <v>m2</v>
      </c>
    </row>
    <row r="10791" spans="1:4">
      <c r="A10791" s="68" t="s">
        <v>10700</v>
      </c>
      <c r="B10791" s="68" t="s">
        <v>29196</v>
      </c>
      <c r="C10791" s="68" t="s">
        <v>10701</v>
      </c>
      <c r="D10791" t="str">
        <f t="shared" si="168"/>
        <v>m3xmes</v>
      </c>
    </row>
    <row r="10792" spans="1:4">
      <c r="A10792" s="68" t="s">
        <v>10702</v>
      </c>
      <c r="B10792" s="68" t="s">
        <v>29196</v>
      </c>
      <c r="C10792" s="68" t="s">
        <v>10701</v>
      </c>
      <c r="D10792" t="str">
        <f t="shared" si="168"/>
        <v>m3xmes</v>
      </c>
    </row>
    <row r="10793" spans="1:4">
      <c r="A10793" s="68" t="s">
        <v>10703</v>
      </c>
      <c r="B10793" s="68" t="s">
        <v>29197</v>
      </c>
      <c r="C10793" s="68" t="s">
        <v>3201</v>
      </c>
      <c r="D10793" t="str">
        <f t="shared" si="168"/>
        <v>mxmes</v>
      </c>
    </row>
    <row r="10794" spans="1:4">
      <c r="A10794" s="68" t="s">
        <v>10704</v>
      </c>
      <c r="B10794" s="68" t="s">
        <v>29197</v>
      </c>
      <c r="C10794" s="68" t="s">
        <v>3201</v>
      </c>
      <c r="D10794" t="str">
        <f t="shared" si="168"/>
        <v>mxmes</v>
      </c>
    </row>
    <row r="10795" spans="1:4">
      <c r="A10795" s="68" t="s">
        <v>10705</v>
      </c>
      <c r="B10795" s="68" t="s">
        <v>29198</v>
      </c>
      <c r="C10795" s="68" t="s">
        <v>10701</v>
      </c>
      <c r="D10795" t="str">
        <f t="shared" si="168"/>
        <v>m3xmes</v>
      </c>
    </row>
    <row r="10796" spans="1:4">
      <c r="A10796" s="68" t="s">
        <v>10706</v>
      </c>
      <c r="B10796" s="68" t="s">
        <v>29198</v>
      </c>
      <c r="C10796" s="68" t="s">
        <v>10701</v>
      </c>
      <c r="D10796" t="str">
        <f t="shared" si="168"/>
        <v>m3xmes</v>
      </c>
    </row>
    <row r="10797" spans="1:4">
      <c r="A10797" s="68" t="s">
        <v>10707</v>
      </c>
      <c r="B10797" s="68" t="s">
        <v>29199</v>
      </c>
      <c r="C10797" s="68" t="s">
        <v>16</v>
      </c>
      <c r="D10797" t="str">
        <f t="shared" si="168"/>
        <v>m3</v>
      </c>
    </row>
    <row r="10798" spans="1:4">
      <c r="A10798" s="68" t="s">
        <v>10708</v>
      </c>
      <c r="B10798" s="68" t="s">
        <v>29199</v>
      </c>
      <c r="C10798" s="68" t="s">
        <v>16</v>
      </c>
      <c r="D10798" t="str">
        <f t="shared" si="168"/>
        <v>m3</v>
      </c>
    </row>
    <row r="10799" spans="1:4">
      <c r="A10799" s="68" t="s">
        <v>10709</v>
      </c>
      <c r="B10799" s="68" t="s">
        <v>29200</v>
      </c>
      <c r="C10799" s="68" t="s">
        <v>14</v>
      </c>
      <c r="D10799" t="str">
        <f t="shared" si="168"/>
        <v>m</v>
      </c>
    </row>
    <row r="10800" spans="1:4">
      <c r="A10800" s="68" t="s">
        <v>10710</v>
      </c>
      <c r="B10800" s="68" t="s">
        <v>29200</v>
      </c>
      <c r="C10800" s="68" t="s">
        <v>14</v>
      </c>
      <c r="D10800" t="str">
        <f t="shared" si="168"/>
        <v>m</v>
      </c>
    </row>
    <row r="10801" spans="1:4">
      <c r="A10801" s="68" t="s">
        <v>10711</v>
      </c>
      <c r="B10801" s="68" t="s">
        <v>29201</v>
      </c>
      <c r="C10801" s="68" t="s">
        <v>16</v>
      </c>
      <c r="D10801" t="str">
        <f t="shared" si="168"/>
        <v>m3</v>
      </c>
    </row>
    <row r="10802" spans="1:4">
      <c r="A10802" s="68" t="s">
        <v>10712</v>
      </c>
      <c r="B10802" s="68" t="s">
        <v>29201</v>
      </c>
      <c r="C10802" s="68" t="s">
        <v>16</v>
      </c>
      <c r="D10802" t="str">
        <f t="shared" si="168"/>
        <v>m3</v>
      </c>
    </row>
    <row r="10803" spans="1:4">
      <c r="A10803" s="68" t="s">
        <v>10713</v>
      </c>
      <c r="B10803" s="68" t="s">
        <v>29202</v>
      </c>
      <c r="C10803" s="68" t="s">
        <v>14</v>
      </c>
      <c r="D10803" t="str">
        <f t="shared" si="168"/>
        <v>m</v>
      </c>
    </row>
    <row r="10804" spans="1:4">
      <c r="A10804" s="68" t="s">
        <v>10714</v>
      </c>
      <c r="B10804" s="68" t="s">
        <v>29202</v>
      </c>
      <c r="C10804" s="68" t="s">
        <v>14</v>
      </c>
      <c r="D10804" t="str">
        <f t="shared" si="168"/>
        <v>m</v>
      </c>
    </row>
    <row r="10805" spans="1:4">
      <c r="A10805" s="68" t="s">
        <v>10715</v>
      </c>
      <c r="B10805" s="68" t="s">
        <v>29203</v>
      </c>
      <c r="C10805" s="68" t="s">
        <v>14</v>
      </c>
      <c r="D10805" t="str">
        <f t="shared" si="168"/>
        <v>m</v>
      </c>
    </row>
    <row r="10806" spans="1:4">
      <c r="A10806" s="68" t="s">
        <v>10716</v>
      </c>
      <c r="B10806" s="68" t="s">
        <v>29203</v>
      </c>
      <c r="C10806" s="68" t="s">
        <v>14</v>
      </c>
      <c r="D10806" t="str">
        <f t="shared" si="168"/>
        <v>m</v>
      </c>
    </row>
    <row r="10807" spans="1:4">
      <c r="A10807" s="68" t="s">
        <v>10717</v>
      </c>
      <c r="B10807" s="68" t="s">
        <v>29204</v>
      </c>
      <c r="C10807" s="68" t="s">
        <v>14</v>
      </c>
      <c r="D10807" t="str">
        <f t="shared" si="168"/>
        <v>m</v>
      </c>
    </row>
    <row r="10808" spans="1:4">
      <c r="A10808" s="68" t="s">
        <v>10718</v>
      </c>
      <c r="B10808" s="68" t="s">
        <v>29204</v>
      </c>
      <c r="C10808" s="68" t="s">
        <v>14</v>
      </c>
      <c r="D10808" t="str">
        <f t="shared" si="168"/>
        <v>m</v>
      </c>
    </row>
    <row r="10809" spans="1:4">
      <c r="A10809" s="68" t="s">
        <v>10719</v>
      </c>
      <c r="B10809" s="68" t="s">
        <v>29205</v>
      </c>
      <c r="C10809" s="68" t="s">
        <v>14</v>
      </c>
      <c r="D10809" t="str">
        <f t="shared" si="168"/>
        <v>m</v>
      </c>
    </row>
    <row r="10810" spans="1:4">
      <c r="A10810" s="68" t="s">
        <v>10720</v>
      </c>
      <c r="B10810" s="68" t="s">
        <v>29205</v>
      </c>
      <c r="C10810" s="68" t="s">
        <v>14</v>
      </c>
      <c r="D10810" t="str">
        <f t="shared" si="168"/>
        <v>m</v>
      </c>
    </row>
    <row r="10811" spans="1:4">
      <c r="A10811" s="68" t="s">
        <v>10721</v>
      </c>
      <c r="B10811" s="68" t="s">
        <v>29206</v>
      </c>
      <c r="C10811" s="68" t="s">
        <v>14</v>
      </c>
      <c r="D10811" t="str">
        <f t="shared" si="168"/>
        <v>m</v>
      </c>
    </row>
    <row r="10812" spans="1:4">
      <c r="A10812" s="68" t="s">
        <v>10722</v>
      </c>
      <c r="B10812" s="68" t="s">
        <v>29206</v>
      </c>
      <c r="C10812" s="68" t="s">
        <v>14</v>
      </c>
      <c r="D10812" t="str">
        <f t="shared" si="168"/>
        <v>m</v>
      </c>
    </row>
    <row r="10813" spans="1:4">
      <c r="A10813" s="68" t="s">
        <v>10723</v>
      </c>
      <c r="B10813" s="68" t="s">
        <v>29207</v>
      </c>
      <c r="C10813" s="68" t="s">
        <v>14</v>
      </c>
      <c r="D10813" t="str">
        <f t="shared" si="168"/>
        <v>m</v>
      </c>
    </row>
    <row r="10814" spans="1:4">
      <c r="A10814" s="68" t="s">
        <v>10724</v>
      </c>
      <c r="B10814" s="68" t="s">
        <v>29207</v>
      </c>
      <c r="C10814" s="68" t="s">
        <v>14</v>
      </c>
      <c r="D10814" t="str">
        <f t="shared" si="168"/>
        <v>m</v>
      </c>
    </row>
    <row r="10815" spans="1:4">
      <c r="A10815" s="68" t="s">
        <v>10725</v>
      </c>
      <c r="B10815" s="68" t="s">
        <v>29208</v>
      </c>
      <c r="C10815" s="68" t="s">
        <v>14</v>
      </c>
      <c r="D10815" t="str">
        <f t="shared" si="168"/>
        <v>m</v>
      </c>
    </row>
    <row r="10816" spans="1:4">
      <c r="A10816" s="68" t="s">
        <v>10726</v>
      </c>
      <c r="B10816" s="68" t="s">
        <v>29208</v>
      </c>
      <c r="C10816" s="68" t="s">
        <v>14</v>
      </c>
      <c r="D10816" t="str">
        <f t="shared" si="168"/>
        <v>m</v>
      </c>
    </row>
    <row r="10817" spans="1:4">
      <c r="A10817" s="68" t="s">
        <v>10727</v>
      </c>
      <c r="B10817" s="68" t="s">
        <v>29209</v>
      </c>
      <c r="C10817" s="68" t="s">
        <v>14</v>
      </c>
      <c r="D10817" t="str">
        <f t="shared" si="168"/>
        <v>m</v>
      </c>
    </row>
    <row r="10818" spans="1:4">
      <c r="A10818" s="68" t="s">
        <v>10728</v>
      </c>
      <c r="B10818" s="68" t="s">
        <v>29209</v>
      </c>
      <c r="C10818" s="68" t="s">
        <v>14</v>
      </c>
      <c r="D10818" t="str">
        <f t="shared" si="168"/>
        <v>m</v>
      </c>
    </row>
    <row r="10819" spans="1:4">
      <c r="A10819" s="68" t="s">
        <v>10729</v>
      </c>
      <c r="B10819" s="68" t="s">
        <v>29210</v>
      </c>
      <c r="C10819" s="68" t="s">
        <v>14</v>
      </c>
      <c r="D10819" t="str">
        <f t="shared" si="168"/>
        <v>m</v>
      </c>
    </row>
    <row r="10820" spans="1:4">
      <c r="A10820" s="68" t="s">
        <v>10730</v>
      </c>
      <c r="B10820" s="68" t="s">
        <v>29210</v>
      </c>
      <c r="C10820" s="68" t="s">
        <v>14</v>
      </c>
      <c r="D10820" t="str">
        <f t="shared" si="168"/>
        <v>m</v>
      </c>
    </row>
    <row r="10821" spans="1:4">
      <c r="A10821" s="68" t="s">
        <v>10731</v>
      </c>
      <c r="B10821" s="68" t="s">
        <v>29211</v>
      </c>
      <c r="C10821" s="68" t="s">
        <v>15</v>
      </c>
      <c r="D10821" t="str">
        <f t="shared" si="168"/>
        <v>un</v>
      </c>
    </row>
    <row r="10822" spans="1:4">
      <c r="A10822" s="68" t="s">
        <v>10732</v>
      </c>
      <c r="B10822" s="68" t="s">
        <v>29211</v>
      </c>
      <c r="C10822" s="68" t="s">
        <v>15</v>
      </c>
      <c r="D10822" t="str">
        <f t="shared" si="168"/>
        <v>un</v>
      </c>
    </row>
    <row r="10823" spans="1:4">
      <c r="A10823" s="68" t="s">
        <v>10733</v>
      </c>
      <c r="B10823" s="68" t="s">
        <v>29212</v>
      </c>
      <c r="C10823" s="68" t="s">
        <v>13</v>
      </c>
      <c r="D10823" t="str">
        <f t="shared" ref="D10823:D10886" si="169">LOWER(C10823)</f>
        <v>m2</v>
      </c>
    </row>
    <row r="10824" spans="1:4">
      <c r="A10824" s="68" t="s">
        <v>10734</v>
      </c>
      <c r="B10824" s="68" t="s">
        <v>29212</v>
      </c>
      <c r="C10824" s="68" t="s">
        <v>13</v>
      </c>
      <c r="D10824" t="str">
        <f t="shared" si="169"/>
        <v>m2</v>
      </c>
    </row>
    <row r="10825" spans="1:4">
      <c r="A10825" s="68" t="s">
        <v>10735</v>
      </c>
      <c r="B10825" s="68" t="s">
        <v>29213</v>
      </c>
      <c r="C10825" s="68" t="s">
        <v>13</v>
      </c>
      <c r="D10825" t="str">
        <f t="shared" si="169"/>
        <v>m2</v>
      </c>
    </row>
    <row r="10826" spans="1:4">
      <c r="A10826" s="68" t="s">
        <v>10736</v>
      </c>
      <c r="B10826" s="68" t="s">
        <v>29213</v>
      </c>
      <c r="C10826" s="68" t="s">
        <v>13</v>
      </c>
      <c r="D10826" t="str">
        <f t="shared" si="169"/>
        <v>m2</v>
      </c>
    </row>
    <row r="10827" spans="1:4">
      <c r="A10827" s="68" t="s">
        <v>10737</v>
      </c>
      <c r="B10827" s="68" t="s">
        <v>29214</v>
      </c>
      <c r="C10827" s="68" t="s">
        <v>16</v>
      </c>
      <c r="D10827" t="str">
        <f t="shared" si="169"/>
        <v>m3</v>
      </c>
    </row>
    <row r="10828" spans="1:4">
      <c r="A10828" s="68" t="s">
        <v>10738</v>
      </c>
      <c r="B10828" s="68" t="s">
        <v>29214</v>
      </c>
      <c r="C10828" s="68" t="s">
        <v>16</v>
      </c>
      <c r="D10828" t="str">
        <f t="shared" si="169"/>
        <v>m3</v>
      </c>
    </row>
    <row r="10829" spans="1:4">
      <c r="A10829" s="68" t="s">
        <v>10739</v>
      </c>
      <c r="B10829" s="68" t="s">
        <v>29215</v>
      </c>
      <c r="C10829" s="68" t="s">
        <v>16</v>
      </c>
      <c r="D10829" t="str">
        <f t="shared" si="169"/>
        <v>m3</v>
      </c>
    </row>
    <row r="10830" spans="1:4">
      <c r="A10830" s="68" t="s">
        <v>10740</v>
      </c>
      <c r="B10830" s="68" t="s">
        <v>29215</v>
      </c>
      <c r="C10830" s="68" t="s">
        <v>16</v>
      </c>
      <c r="D10830" t="str">
        <f t="shared" si="169"/>
        <v>m3</v>
      </c>
    </row>
    <row r="10831" spans="1:4">
      <c r="A10831" s="68" t="s">
        <v>10741</v>
      </c>
      <c r="B10831" s="68" t="s">
        <v>29216</v>
      </c>
      <c r="C10831" s="68" t="s">
        <v>14</v>
      </c>
      <c r="D10831" t="str">
        <f t="shared" si="169"/>
        <v>m</v>
      </c>
    </row>
    <row r="10832" spans="1:4">
      <c r="A10832" s="68" t="s">
        <v>10742</v>
      </c>
      <c r="B10832" s="68" t="s">
        <v>29216</v>
      </c>
      <c r="C10832" s="68" t="s">
        <v>14</v>
      </c>
      <c r="D10832" t="str">
        <f t="shared" si="169"/>
        <v>m</v>
      </c>
    </row>
    <row r="10833" spans="1:4">
      <c r="A10833" s="68" t="s">
        <v>10743</v>
      </c>
      <c r="B10833" s="68" t="s">
        <v>29217</v>
      </c>
      <c r="C10833" s="68" t="s">
        <v>2731</v>
      </c>
      <c r="D10833" t="str">
        <f t="shared" si="169"/>
        <v>kg</v>
      </c>
    </row>
    <row r="10834" spans="1:4">
      <c r="A10834" s="68" t="s">
        <v>10744</v>
      </c>
      <c r="B10834" s="68" t="s">
        <v>29217</v>
      </c>
      <c r="C10834" s="68" t="s">
        <v>2731</v>
      </c>
      <c r="D10834" t="str">
        <f t="shared" si="169"/>
        <v>kg</v>
      </c>
    </row>
    <row r="10835" spans="1:4">
      <c r="A10835" s="68" t="s">
        <v>10745</v>
      </c>
      <c r="B10835" s="68" t="s">
        <v>29218</v>
      </c>
      <c r="C10835" s="68" t="s">
        <v>2731</v>
      </c>
      <c r="D10835" t="str">
        <f t="shared" si="169"/>
        <v>kg</v>
      </c>
    </row>
    <row r="10836" spans="1:4">
      <c r="A10836" s="68" t="s">
        <v>10746</v>
      </c>
      <c r="B10836" s="68" t="s">
        <v>29218</v>
      </c>
      <c r="C10836" s="68" t="s">
        <v>2731</v>
      </c>
      <c r="D10836" t="str">
        <f t="shared" si="169"/>
        <v>kg</v>
      </c>
    </row>
    <row r="10837" spans="1:4">
      <c r="A10837" s="68" t="s">
        <v>10747</v>
      </c>
      <c r="B10837" s="68" t="s">
        <v>29219</v>
      </c>
      <c r="C10837" s="68" t="s">
        <v>2731</v>
      </c>
      <c r="D10837" t="str">
        <f t="shared" si="169"/>
        <v>kg</v>
      </c>
    </row>
    <row r="10838" spans="1:4">
      <c r="A10838" s="68" t="s">
        <v>10748</v>
      </c>
      <c r="B10838" s="68" t="s">
        <v>29219</v>
      </c>
      <c r="C10838" s="68" t="s">
        <v>2731</v>
      </c>
      <c r="D10838" t="str">
        <f t="shared" si="169"/>
        <v>kg</v>
      </c>
    </row>
    <row r="10839" spans="1:4">
      <c r="A10839" s="68" t="s">
        <v>10749</v>
      </c>
      <c r="B10839" s="68" t="s">
        <v>29220</v>
      </c>
      <c r="C10839" s="68" t="s">
        <v>13</v>
      </c>
      <c r="D10839" t="str">
        <f t="shared" si="169"/>
        <v>m2</v>
      </c>
    </row>
    <row r="10840" spans="1:4">
      <c r="A10840" s="68" t="s">
        <v>10750</v>
      </c>
      <c r="B10840" s="68" t="s">
        <v>29220</v>
      </c>
      <c r="C10840" s="68" t="s">
        <v>13</v>
      </c>
      <c r="D10840" t="str">
        <f t="shared" si="169"/>
        <v>m2</v>
      </c>
    </row>
    <row r="10841" spans="1:4">
      <c r="A10841" s="68" t="s">
        <v>10751</v>
      </c>
      <c r="B10841" s="68" t="s">
        <v>29221</v>
      </c>
      <c r="C10841" s="68" t="s">
        <v>13</v>
      </c>
      <c r="D10841" t="str">
        <f t="shared" si="169"/>
        <v>m2</v>
      </c>
    </row>
    <row r="10842" spans="1:4">
      <c r="A10842" s="68" t="s">
        <v>10752</v>
      </c>
      <c r="B10842" s="68" t="s">
        <v>29221</v>
      </c>
      <c r="C10842" s="68" t="s">
        <v>13</v>
      </c>
      <c r="D10842" t="str">
        <f t="shared" si="169"/>
        <v>m2</v>
      </c>
    </row>
    <row r="10843" spans="1:4">
      <c r="A10843" s="68" t="s">
        <v>10753</v>
      </c>
      <c r="B10843" s="68" t="s">
        <v>29222</v>
      </c>
      <c r="C10843" s="68" t="s">
        <v>14</v>
      </c>
      <c r="D10843" t="str">
        <f t="shared" si="169"/>
        <v>m</v>
      </c>
    </row>
    <row r="10844" spans="1:4">
      <c r="A10844" s="68" t="s">
        <v>10754</v>
      </c>
      <c r="B10844" s="68" t="s">
        <v>29222</v>
      </c>
      <c r="C10844" s="68" t="s">
        <v>14</v>
      </c>
      <c r="D10844" t="str">
        <f t="shared" si="169"/>
        <v>m</v>
      </c>
    </row>
    <row r="10845" spans="1:4">
      <c r="A10845" s="68" t="s">
        <v>10755</v>
      </c>
      <c r="B10845" s="68" t="s">
        <v>29223</v>
      </c>
      <c r="C10845" s="68" t="s">
        <v>13</v>
      </c>
      <c r="D10845" t="str">
        <f t="shared" si="169"/>
        <v>m2</v>
      </c>
    </row>
    <row r="10846" spans="1:4">
      <c r="A10846" s="68" t="s">
        <v>10756</v>
      </c>
      <c r="B10846" s="68" t="s">
        <v>29223</v>
      </c>
      <c r="C10846" s="68" t="s">
        <v>13</v>
      </c>
      <c r="D10846" t="str">
        <f t="shared" si="169"/>
        <v>m2</v>
      </c>
    </row>
    <row r="10847" spans="1:4">
      <c r="A10847" s="68" t="s">
        <v>10757</v>
      </c>
      <c r="B10847" s="68" t="s">
        <v>29224</v>
      </c>
      <c r="C10847" s="68" t="s">
        <v>16</v>
      </c>
      <c r="D10847" t="str">
        <f t="shared" si="169"/>
        <v>m3</v>
      </c>
    </row>
    <row r="10848" spans="1:4">
      <c r="A10848" s="68" t="s">
        <v>10758</v>
      </c>
      <c r="B10848" s="68" t="s">
        <v>29224</v>
      </c>
      <c r="C10848" s="68" t="s">
        <v>16</v>
      </c>
      <c r="D10848" t="str">
        <f t="shared" si="169"/>
        <v>m3</v>
      </c>
    </row>
    <row r="10849" spans="1:4">
      <c r="A10849" s="68" t="s">
        <v>10759</v>
      </c>
      <c r="B10849" s="68" t="s">
        <v>29225</v>
      </c>
      <c r="C10849" s="68" t="s">
        <v>16</v>
      </c>
      <c r="D10849" t="str">
        <f t="shared" si="169"/>
        <v>m3</v>
      </c>
    </row>
    <row r="10850" spans="1:4">
      <c r="A10850" s="68" t="s">
        <v>10760</v>
      </c>
      <c r="B10850" s="68" t="s">
        <v>29225</v>
      </c>
      <c r="C10850" s="68" t="s">
        <v>16</v>
      </c>
      <c r="D10850" t="str">
        <f t="shared" si="169"/>
        <v>m3</v>
      </c>
    </row>
    <row r="10851" spans="1:4">
      <c r="A10851" s="68" t="s">
        <v>10761</v>
      </c>
      <c r="B10851" s="68" t="s">
        <v>29226</v>
      </c>
      <c r="C10851" s="68" t="s">
        <v>13</v>
      </c>
      <c r="D10851" t="str">
        <f t="shared" si="169"/>
        <v>m2</v>
      </c>
    </row>
    <row r="10852" spans="1:4">
      <c r="A10852" s="68" t="s">
        <v>10762</v>
      </c>
      <c r="B10852" s="68" t="s">
        <v>29226</v>
      </c>
      <c r="C10852" s="68" t="s">
        <v>13</v>
      </c>
      <c r="D10852" t="str">
        <f t="shared" si="169"/>
        <v>m2</v>
      </c>
    </row>
    <row r="10853" spans="1:4">
      <c r="A10853" s="68" t="s">
        <v>10763</v>
      </c>
      <c r="B10853" s="68" t="s">
        <v>29227</v>
      </c>
      <c r="C10853" s="68" t="s">
        <v>13</v>
      </c>
      <c r="D10853" t="str">
        <f t="shared" si="169"/>
        <v>m2</v>
      </c>
    </row>
    <row r="10854" spans="1:4">
      <c r="A10854" s="68" t="s">
        <v>10764</v>
      </c>
      <c r="B10854" s="68" t="s">
        <v>29227</v>
      </c>
      <c r="C10854" s="68" t="s">
        <v>13</v>
      </c>
      <c r="D10854" t="str">
        <f t="shared" si="169"/>
        <v>m2</v>
      </c>
    </row>
    <row r="10855" spans="1:4">
      <c r="A10855" s="68" t="s">
        <v>10765</v>
      </c>
      <c r="B10855" s="68" t="s">
        <v>29228</v>
      </c>
      <c r="C10855" s="68" t="s">
        <v>15</v>
      </c>
      <c r="D10855" t="str">
        <f t="shared" si="169"/>
        <v>un</v>
      </c>
    </row>
    <row r="10856" spans="1:4">
      <c r="A10856" s="68" t="s">
        <v>10766</v>
      </c>
      <c r="B10856" s="68" t="s">
        <v>29228</v>
      </c>
      <c r="C10856" s="68" t="s">
        <v>15</v>
      </c>
      <c r="D10856" t="str">
        <f t="shared" si="169"/>
        <v>un</v>
      </c>
    </row>
    <row r="10857" spans="1:4">
      <c r="A10857" s="68" t="s">
        <v>10767</v>
      </c>
      <c r="B10857" s="68" t="s">
        <v>29229</v>
      </c>
      <c r="C10857" s="68" t="s">
        <v>15</v>
      </c>
      <c r="D10857" t="str">
        <f t="shared" si="169"/>
        <v>un</v>
      </c>
    </row>
    <row r="10858" spans="1:4">
      <c r="A10858" s="68" t="s">
        <v>10768</v>
      </c>
      <c r="B10858" s="68" t="s">
        <v>29229</v>
      </c>
      <c r="C10858" s="68" t="s">
        <v>15</v>
      </c>
      <c r="D10858" t="str">
        <f t="shared" si="169"/>
        <v>un</v>
      </c>
    </row>
    <row r="10859" spans="1:4">
      <c r="A10859" s="68" t="s">
        <v>10769</v>
      </c>
      <c r="B10859" s="68" t="s">
        <v>28486</v>
      </c>
      <c r="C10859" s="68" t="s">
        <v>16</v>
      </c>
      <c r="D10859" t="str">
        <f t="shared" si="169"/>
        <v>m3</v>
      </c>
    </row>
    <row r="10860" spans="1:4">
      <c r="A10860" s="68" t="s">
        <v>10770</v>
      </c>
      <c r="B10860" s="68" t="s">
        <v>28486</v>
      </c>
      <c r="C10860" s="68" t="s">
        <v>16</v>
      </c>
      <c r="D10860" t="str">
        <f t="shared" si="169"/>
        <v>m3</v>
      </c>
    </row>
    <row r="10861" spans="1:4">
      <c r="A10861" s="68" t="s">
        <v>10771</v>
      </c>
      <c r="B10861" s="68" t="s">
        <v>28485</v>
      </c>
      <c r="C10861" s="68" t="s">
        <v>16</v>
      </c>
      <c r="D10861" t="str">
        <f t="shared" si="169"/>
        <v>m3</v>
      </c>
    </row>
    <row r="10862" spans="1:4">
      <c r="A10862" s="68" t="s">
        <v>10772</v>
      </c>
      <c r="B10862" s="68" t="s">
        <v>28485</v>
      </c>
      <c r="C10862" s="68" t="s">
        <v>16</v>
      </c>
      <c r="D10862" t="str">
        <f t="shared" si="169"/>
        <v>m3</v>
      </c>
    </row>
    <row r="10863" spans="1:4">
      <c r="A10863" s="68" t="s">
        <v>10773</v>
      </c>
      <c r="B10863" s="68" t="s">
        <v>29230</v>
      </c>
      <c r="C10863" s="68" t="s">
        <v>16</v>
      </c>
      <c r="D10863" t="str">
        <f t="shared" si="169"/>
        <v>m3</v>
      </c>
    </row>
    <row r="10864" spans="1:4">
      <c r="A10864" s="68" t="s">
        <v>10774</v>
      </c>
      <c r="B10864" s="68" t="s">
        <v>29230</v>
      </c>
      <c r="C10864" s="68" t="s">
        <v>16</v>
      </c>
      <c r="D10864" t="str">
        <f t="shared" si="169"/>
        <v>m3</v>
      </c>
    </row>
    <row r="10865" spans="1:4">
      <c r="A10865" s="68" t="s">
        <v>10775</v>
      </c>
      <c r="B10865" s="68" t="s">
        <v>29231</v>
      </c>
      <c r="C10865" s="68" t="s">
        <v>16</v>
      </c>
      <c r="D10865" t="str">
        <f t="shared" si="169"/>
        <v>m3</v>
      </c>
    </row>
    <row r="10866" spans="1:4">
      <c r="A10866" s="68" t="s">
        <v>10776</v>
      </c>
      <c r="B10866" s="68" t="s">
        <v>29231</v>
      </c>
      <c r="C10866" s="68" t="s">
        <v>16</v>
      </c>
      <c r="D10866" t="str">
        <f t="shared" si="169"/>
        <v>m3</v>
      </c>
    </row>
    <row r="10867" spans="1:4">
      <c r="A10867" s="68" t="s">
        <v>10777</v>
      </c>
      <c r="B10867" s="68" t="s">
        <v>29232</v>
      </c>
      <c r="C10867" s="68" t="s">
        <v>16</v>
      </c>
      <c r="D10867" t="str">
        <f t="shared" si="169"/>
        <v>m3</v>
      </c>
    </row>
    <row r="10868" spans="1:4">
      <c r="A10868" s="68" t="s">
        <v>10778</v>
      </c>
      <c r="B10868" s="68" t="s">
        <v>29232</v>
      </c>
      <c r="C10868" s="68" t="s">
        <v>16</v>
      </c>
      <c r="D10868" t="str">
        <f t="shared" si="169"/>
        <v>m3</v>
      </c>
    </row>
    <row r="10869" spans="1:4">
      <c r="A10869" s="68" t="s">
        <v>10779</v>
      </c>
      <c r="B10869" s="68" t="s">
        <v>29233</v>
      </c>
      <c r="C10869" s="68" t="s">
        <v>16</v>
      </c>
      <c r="D10869" t="str">
        <f t="shared" si="169"/>
        <v>m3</v>
      </c>
    </row>
    <row r="10870" spans="1:4">
      <c r="A10870" s="68" t="s">
        <v>10780</v>
      </c>
      <c r="B10870" s="68" t="s">
        <v>29233</v>
      </c>
      <c r="C10870" s="68" t="s">
        <v>16</v>
      </c>
      <c r="D10870" t="str">
        <f t="shared" si="169"/>
        <v>m3</v>
      </c>
    </row>
    <row r="10871" spans="1:4">
      <c r="A10871" s="68" t="s">
        <v>10781</v>
      </c>
      <c r="B10871" s="68" t="s">
        <v>29234</v>
      </c>
      <c r="C10871" s="68" t="s">
        <v>13</v>
      </c>
      <c r="D10871" t="str">
        <f t="shared" si="169"/>
        <v>m2</v>
      </c>
    </row>
    <row r="10872" spans="1:4">
      <c r="A10872" s="68" t="s">
        <v>10782</v>
      </c>
      <c r="B10872" s="68" t="s">
        <v>29234</v>
      </c>
      <c r="C10872" s="68" t="s">
        <v>13</v>
      </c>
      <c r="D10872" t="str">
        <f t="shared" si="169"/>
        <v>m2</v>
      </c>
    </row>
    <row r="10873" spans="1:4">
      <c r="A10873" s="68" t="s">
        <v>10783</v>
      </c>
      <c r="B10873" s="68" t="s">
        <v>29235</v>
      </c>
      <c r="C10873" s="68" t="s">
        <v>13</v>
      </c>
      <c r="D10873" t="str">
        <f t="shared" si="169"/>
        <v>m2</v>
      </c>
    </row>
    <row r="10874" spans="1:4">
      <c r="A10874" s="68" t="s">
        <v>10784</v>
      </c>
      <c r="B10874" s="68" t="s">
        <v>29235</v>
      </c>
      <c r="C10874" s="68" t="s">
        <v>13</v>
      </c>
      <c r="D10874" t="str">
        <f t="shared" si="169"/>
        <v>m2</v>
      </c>
    </row>
    <row r="10875" spans="1:4">
      <c r="A10875" s="68" t="s">
        <v>10785</v>
      </c>
      <c r="B10875" s="68" t="s">
        <v>29236</v>
      </c>
      <c r="C10875" s="68" t="s">
        <v>16</v>
      </c>
      <c r="D10875" t="str">
        <f t="shared" si="169"/>
        <v>m3</v>
      </c>
    </row>
    <row r="10876" spans="1:4">
      <c r="A10876" s="68" t="s">
        <v>10786</v>
      </c>
      <c r="B10876" s="68" t="s">
        <v>29236</v>
      </c>
      <c r="C10876" s="68" t="s">
        <v>16</v>
      </c>
      <c r="D10876" t="str">
        <f t="shared" si="169"/>
        <v>m3</v>
      </c>
    </row>
    <row r="10877" spans="1:4">
      <c r="A10877" s="68" t="s">
        <v>10787</v>
      </c>
      <c r="B10877" s="68" t="s">
        <v>29237</v>
      </c>
      <c r="C10877" s="68" t="s">
        <v>16</v>
      </c>
      <c r="D10877" t="str">
        <f t="shared" si="169"/>
        <v>m3</v>
      </c>
    </row>
    <row r="10878" spans="1:4">
      <c r="A10878" s="68" t="s">
        <v>10788</v>
      </c>
      <c r="B10878" s="68" t="s">
        <v>29237</v>
      </c>
      <c r="C10878" s="68" t="s">
        <v>16</v>
      </c>
      <c r="D10878" t="str">
        <f t="shared" si="169"/>
        <v>m3</v>
      </c>
    </row>
    <row r="10879" spans="1:4">
      <c r="A10879" s="68" t="s">
        <v>10789</v>
      </c>
      <c r="B10879" s="68" t="s">
        <v>29238</v>
      </c>
      <c r="C10879" s="68" t="s">
        <v>16</v>
      </c>
      <c r="D10879" t="str">
        <f t="shared" si="169"/>
        <v>m3</v>
      </c>
    </row>
    <row r="10880" spans="1:4">
      <c r="A10880" s="68" t="s">
        <v>10790</v>
      </c>
      <c r="B10880" s="68" t="s">
        <v>29238</v>
      </c>
      <c r="C10880" s="68" t="s">
        <v>16</v>
      </c>
      <c r="D10880" t="str">
        <f t="shared" si="169"/>
        <v>m3</v>
      </c>
    </row>
    <row r="10881" spans="1:4">
      <c r="A10881" s="68" t="s">
        <v>10791</v>
      </c>
      <c r="B10881" s="68" t="s">
        <v>29239</v>
      </c>
      <c r="C10881" s="68" t="s">
        <v>16</v>
      </c>
      <c r="D10881" t="str">
        <f t="shared" si="169"/>
        <v>m3</v>
      </c>
    </row>
    <row r="10882" spans="1:4">
      <c r="A10882" s="68" t="s">
        <v>10792</v>
      </c>
      <c r="B10882" s="68" t="s">
        <v>29239</v>
      </c>
      <c r="C10882" s="68" t="s">
        <v>16</v>
      </c>
      <c r="D10882" t="str">
        <f t="shared" si="169"/>
        <v>m3</v>
      </c>
    </row>
    <row r="10883" spans="1:4">
      <c r="A10883" s="68" t="s">
        <v>10793</v>
      </c>
      <c r="B10883" s="68" t="s">
        <v>29240</v>
      </c>
      <c r="C10883" s="68" t="s">
        <v>16</v>
      </c>
      <c r="D10883" t="str">
        <f t="shared" si="169"/>
        <v>m3</v>
      </c>
    </row>
    <row r="10884" spans="1:4">
      <c r="A10884" s="68" t="s">
        <v>10794</v>
      </c>
      <c r="B10884" s="68" t="s">
        <v>29240</v>
      </c>
      <c r="C10884" s="68" t="s">
        <v>16</v>
      </c>
      <c r="D10884" t="str">
        <f t="shared" si="169"/>
        <v>m3</v>
      </c>
    </row>
    <row r="10885" spans="1:4">
      <c r="A10885" s="68" t="s">
        <v>10795</v>
      </c>
      <c r="B10885" s="68" t="s">
        <v>29241</v>
      </c>
      <c r="C10885" s="68" t="s">
        <v>16</v>
      </c>
      <c r="D10885" t="str">
        <f t="shared" si="169"/>
        <v>m3</v>
      </c>
    </row>
    <row r="10886" spans="1:4">
      <c r="A10886" s="68" t="s">
        <v>10796</v>
      </c>
      <c r="B10886" s="68" t="s">
        <v>29241</v>
      </c>
      <c r="C10886" s="68" t="s">
        <v>16</v>
      </c>
      <c r="D10886" t="str">
        <f t="shared" si="169"/>
        <v>m3</v>
      </c>
    </row>
    <row r="10887" spans="1:4">
      <c r="A10887" s="68" t="s">
        <v>10797</v>
      </c>
      <c r="B10887" s="68" t="s">
        <v>29242</v>
      </c>
      <c r="C10887" s="68" t="s">
        <v>13</v>
      </c>
      <c r="D10887" t="str">
        <f t="shared" ref="D10887:D10950" si="170">LOWER(C10887)</f>
        <v>m2</v>
      </c>
    </row>
    <row r="10888" spans="1:4">
      <c r="A10888" s="68" t="s">
        <v>10798</v>
      </c>
      <c r="B10888" s="68" t="s">
        <v>29242</v>
      </c>
      <c r="C10888" s="68" t="s">
        <v>13</v>
      </c>
      <c r="D10888" t="str">
        <f t="shared" si="170"/>
        <v>m2</v>
      </c>
    </row>
    <row r="10889" spans="1:4">
      <c r="A10889" s="68" t="s">
        <v>10799</v>
      </c>
      <c r="B10889" s="68" t="s">
        <v>29243</v>
      </c>
      <c r="C10889" s="68" t="s">
        <v>16</v>
      </c>
      <c r="D10889" t="str">
        <f t="shared" si="170"/>
        <v>m3</v>
      </c>
    </row>
    <row r="10890" spans="1:4">
      <c r="A10890" s="68" t="s">
        <v>10800</v>
      </c>
      <c r="B10890" s="68" t="s">
        <v>29243</v>
      </c>
      <c r="C10890" s="68" t="s">
        <v>16</v>
      </c>
      <c r="D10890" t="str">
        <f t="shared" si="170"/>
        <v>m3</v>
      </c>
    </row>
    <row r="10891" spans="1:4">
      <c r="A10891" s="68" t="s">
        <v>10801</v>
      </c>
      <c r="B10891" s="68" t="s">
        <v>29244</v>
      </c>
      <c r="C10891" s="68" t="s">
        <v>16</v>
      </c>
      <c r="D10891" t="str">
        <f t="shared" si="170"/>
        <v>m3</v>
      </c>
    </row>
    <row r="10892" spans="1:4">
      <c r="A10892" s="68" t="s">
        <v>10802</v>
      </c>
      <c r="B10892" s="68" t="s">
        <v>29244</v>
      </c>
      <c r="C10892" s="68" t="s">
        <v>16</v>
      </c>
      <c r="D10892" t="str">
        <f t="shared" si="170"/>
        <v>m3</v>
      </c>
    </row>
    <row r="10893" spans="1:4">
      <c r="A10893" s="68" t="s">
        <v>10803</v>
      </c>
      <c r="B10893" s="68" t="s">
        <v>29245</v>
      </c>
      <c r="C10893" s="68" t="s">
        <v>13</v>
      </c>
      <c r="D10893" t="str">
        <f t="shared" si="170"/>
        <v>m2</v>
      </c>
    </row>
    <row r="10894" spans="1:4">
      <c r="A10894" s="68" t="s">
        <v>10804</v>
      </c>
      <c r="B10894" s="68" t="s">
        <v>29245</v>
      </c>
      <c r="C10894" s="68" t="s">
        <v>13</v>
      </c>
      <c r="D10894" t="str">
        <f t="shared" si="170"/>
        <v>m2</v>
      </c>
    </row>
    <row r="10895" spans="1:4">
      <c r="A10895" s="68" t="s">
        <v>10805</v>
      </c>
      <c r="B10895" s="68" t="s">
        <v>29246</v>
      </c>
      <c r="C10895" s="68" t="s">
        <v>13</v>
      </c>
      <c r="D10895" t="str">
        <f t="shared" si="170"/>
        <v>m2</v>
      </c>
    </row>
    <row r="10896" spans="1:4">
      <c r="A10896" s="68" t="s">
        <v>10806</v>
      </c>
      <c r="B10896" s="68" t="s">
        <v>29246</v>
      </c>
      <c r="C10896" s="68" t="s">
        <v>13</v>
      </c>
      <c r="D10896" t="str">
        <f t="shared" si="170"/>
        <v>m2</v>
      </c>
    </row>
    <row r="10897" spans="1:4">
      <c r="A10897" s="68" t="s">
        <v>10807</v>
      </c>
      <c r="B10897" s="68" t="s">
        <v>29247</v>
      </c>
      <c r="C10897" s="68" t="s">
        <v>13</v>
      </c>
      <c r="D10897" t="str">
        <f t="shared" si="170"/>
        <v>m2</v>
      </c>
    </row>
    <row r="10898" spans="1:4">
      <c r="A10898" s="68" t="s">
        <v>10808</v>
      </c>
      <c r="B10898" s="68" t="s">
        <v>29247</v>
      </c>
      <c r="C10898" s="68" t="s">
        <v>13</v>
      </c>
      <c r="D10898" t="str">
        <f t="shared" si="170"/>
        <v>m2</v>
      </c>
    </row>
    <row r="10899" spans="1:4">
      <c r="A10899" s="68" t="s">
        <v>10809</v>
      </c>
      <c r="B10899" s="68" t="s">
        <v>29248</v>
      </c>
      <c r="C10899" s="68" t="s">
        <v>13</v>
      </c>
      <c r="D10899" t="str">
        <f t="shared" si="170"/>
        <v>m2</v>
      </c>
    </row>
    <row r="10900" spans="1:4">
      <c r="A10900" s="68" t="s">
        <v>10810</v>
      </c>
      <c r="B10900" s="68" t="s">
        <v>29248</v>
      </c>
      <c r="C10900" s="68" t="s">
        <v>13</v>
      </c>
      <c r="D10900" t="str">
        <f t="shared" si="170"/>
        <v>m2</v>
      </c>
    </row>
    <row r="10901" spans="1:4">
      <c r="A10901" s="68" t="s">
        <v>10811</v>
      </c>
      <c r="B10901" s="68" t="s">
        <v>29249</v>
      </c>
      <c r="C10901" s="68" t="s">
        <v>13</v>
      </c>
      <c r="D10901" t="str">
        <f t="shared" si="170"/>
        <v>m2</v>
      </c>
    </row>
    <row r="10902" spans="1:4">
      <c r="A10902" s="68" t="s">
        <v>10812</v>
      </c>
      <c r="B10902" s="68" t="s">
        <v>29249</v>
      </c>
      <c r="C10902" s="68" t="s">
        <v>13</v>
      </c>
      <c r="D10902" t="str">
        <f t="shared" si="170"/>
        <v>m2</v>
      </c>
    </row>
    <row r="10903" spans="1:4">
      <c r="A10903" s="68" t="s">
        <v>10813</v>
      </c>
      <c r="B10903" s="68" t="s">
        <v>29250</v>
      </c>
      <c r="C10903" s="68" t="s">
        <v>13</v>
      </c>
      <c r="D10903" t="str">
        <f t="shared" si="170"/>
        <v>m2</v>
      </c>
    </row>
    <row r="10904" spans="1:4">
      <c r="A10904" s="68" t="s">
        <v>10814</v>
      </c>
      <c r="B10904" s="68" t="s">
        <v>29250</v>
      </c>
      <c r="C10904" s="68" t="s">
        <v>13</v>
      </c>
      <c r="D10904" t="str">
        <f t="shared" si="170"/>
        <v>m2</v>
      </c>
    </row>
    <row r="10905" spans="1:4">
      <c r="A10905" s="68" t="s">
        <v>10815</v>
      </c>
      <c r="B10905" s="68" t="s">
        <v>29251</v>
      </c>
      <c r="C10905" s="68" t="s">
        <v>13</v>
      </c>
      <c r="D10905" t="str">
        <f t="shared" si="170"/>
        <v>m2</v>
      </c>
    </row>
    <row r="10906" spans="1:4">
      <c r="A10906" s="68" t="s">
        <v>10816</v>
      </c>
      <c r="B10906" s="68" t="s">
        <v>29251</v>
      </c>
      <c r="C10906" s="68" t="s">
        <v>13</v>
      </c>
      <c r="D10906" t="str">
        <f t="shared" si="170"/>
        <v>m2</v>
      </c>
    </row>
    <row r="10907" spans="1:4">
      <c r="A10907" s="68" t="s">
        <v>10817</v>
      </c>
      <c r="B10907" s="68" t="s">
        <v>29252</v>
      </c>
      <c r="C10907" s="68" t="s">
        <v>13</v>
      </c>
      <c r="D10907" t="str">
        <f t="shared" si="170"/>
        <v>m2</v>
      </c>
    </row>
    <row r="10908" spans="1:4">
      <c r="A10908" s="68" t="s">
        <v>10818</v>
      </c>
      <c r="B10908" s="68" t="s">
        <v>29252</v>
      </c>
      <c r="C10908" s="68" t="s">
        <v>13</v>
      </c>
      <c r="D10908" t="str">
        <f t="shared" si="170"/>
        <v>m2</v>
      </c>
    </row>
    <row r="10909" spans="1:4">
      <c r="A10909" s="68" t="s">
        <v>10819</v>
      </c>
      <c r="B10909" s="68" t="s">
        <v>29253</v>
      </c>
      <c r="C10909" s="68" t="s">
        <v>13</v>
      </c>
      <c r="D10909" t="str">
        <f t="shared" si="170"/>
        <v>m2</v>
      </c>
    </row>
    <row r="10910" spans="1:4">
      <c r="A10910" s="68" t="s">
        <v>10820</v>
      </c>
      <c r="B10910" s="68" t="s">
        <v>29253</v>
      </c>
      <c r="C10910" s="68" t="s">
        <v>13</v>
      </c>
      <c r="D10910" t="str">
        <f t="shared" si="170"/>
        <v>m2</v>
      </c>
    </row>
    <row r="10911" spans="1:4">
      <c r="A10911" s="68" t="s">
        <v>10821</v>
      </c>
      <c r="B10911" s="68" t="s">
        <v>29254</v>
      </c>
      <c r="C10911" s="68" t="s">
        <v>13</v>
      </c>
      <c r="D10911" t="str">
        <f t="shared" si="170"/>
        <v>m2</v>
      </c>
    </row>
    <row r="10912" spans="1:4">
      <c r="A10912" s="68" t="s">
        <v>10822</v>
      </c>
      <c r="B10912" s="68" t="s">
        <v>29254</v>
      </c>
      <c r="C10912" s="68" t="s">
        <v>13</v>
      </c>
      <c r="D10912" t="str">
        <f t="shared" si="170"/>
        <v>m2</v>
      </c>
    </row>
    <row r="10913" spans="1:4">
      <c r="A10913" s="68" t="s">
        <v>10823</v>
      </c>
      <c r="B10913" s="68" t="s">
        <v>29255</v>
      </c>
      <c r="C10913" s="68" t="s">
        <v>13</v>
      </c>
      <c r="D10913" t="str">
        <f t="shared" si="170"/>
        <v>m2</v>
      </c>
    </row>
    <row r="10914" spans="1:4">
      <c r="A10914" s="68" t="s">
        <v>10824</v>
      </c>
      <c r="B10914" s="68" t="s">
        <v>29255</v>
      </c>
      <c r="C10914" s="68" t="s">
        <v>13</v>
      </c>
      <c r="D10914" t="str">
        <f t="shared" si="170"/>
        <v>m2</v>
      </c>
    </row>
    <row r="10915" spans="1:4">
      <c r="A10915" s="68" t="s">
        <v>10825</v>
      </c>
      <c r="B10915" s="68" t="s">
        <v>29256</v>
      </c>
      <c r="C10915" s="68" t="s">
        <v>13</v>
      </c>
      <c r="D10915" t="str">
        <f t="shared" si="170"/>
        <v>m2</v>
      </c>
    </row>
    <row r="10916" spans="1:4">
      <c r="A10916" s="68" t="s">
        <v>10826</v>
      </c>
      <c r="B10916" s="68" t="s">
        <v>29256</v>
      </c>
      <c r="C10916" s="68" t="s">
        <v>13</v>
      </c>
      <c r="D10916" t="str">
        <f t="shared" si="170"/>
        <v>m2</v>
      </c>
    </row>
    <row r="10917" spans="1:4">
      <c r="A10917" s="68" t="s">
        <v>10827</v>
      </c>
      <c r="B10917" s="68" t="s">
        <v>29257</v>
      </c>
      <c r="C10917" s="68" t="s">
        <v>13</v>
      </c>
      <c r="D10917" t="str">
        <f t="shared" si="170"/>
        <v>m2</v>
      </c>
    </row>
    <row r="10918" spans="1:4">
      <c r="A10918" s="68" t="s">
        <v>10828</v>
      </c>
      <c r="B10918" s="68" t="s">
        <v>29257</v>
      </c>
      <c r="C10918" s="68" t="s">
        <v>13</v>
      </c>
      <c r="D10918" t="str">
        <f t="shared" si="170"/>
        <v>m2</v>
      </c>
    </row>
    <row r="10919" spans="1:4">
      <c r="A10919" s="68" t="s">
        <v>10829</v>
      </c>
      <c r="B10919" s="68" t="s">
        <v>29258</v>
      </c>
      <c r="C10919" s="68" t="s">
        <v>14</v>
      </c>
      <c r="D10919" t="str">
        <f t="shared" si="170"/>
        <v>m</v>
      </c>
    </row>
    <row r="10920" spans="1:4">
      <c r="A10920" s="68" t="s">
        <v>10830</v>
      </c>
      <c r="B10920" s="68" t="s">
        <v>29258</v>
      </c>
      <c r="C10920" s="68" t="s">
        <v>14</v>
      </c>
      <c r="D10920" t="str">
        <f t="shared" si="170"/>
        <v>m</v>
      </c>
    </row>
    <row r="10921" spans="1:4">
      <c r="A10921" s="68" t="s">
        <v>10831</v>
      </c>
      <c r="B10921" s="68" t="s">
        <v>29259</v>
      </c>
      <c r="C10921" s="68" t="s">
        <v>14</v>
      </c>
      <c r="D10921" t="str">
        <f t="shared" si="170"/>
        <v>m</v>
      </c>
    </row>
    <row r="10922" spans="1:4">
      <c r="A10922" s="68" t="s">
        <v>10832</v>
      </c>
      <c r="B10922" s="68" t="s">
        <v>29259</v>
      </c>
      <c r="C10922" s="68" t="s">
        <v>14</v>
      </c>
      <c r="D10922" t="str">
        <f t="shared" si="170"/>
        <v>m</v>
      </c>
    </row>
    <row r="10923" spans="1:4">
      <c r="A10923" s="68" t="s">
        <v>10833</v>
      </c>
      <c r="B10923" s="68" t="s">
        <v>29260</v>
      </c>
      <c r="C10923" s="68" t="s">
        <v>16</v>
      </c>
      <c r="D10923" t="str">
        <f t="shared" si="170"/>
        <v>m3</v>
      </c>
    </row>
    <row r="10924" spans="1:4">
      <c r="A10924" s="68" t="s">
        <v>10834</v>
      </c>
      <c r="B10924" s="68" t="s">
        <v>29260</v>
      </c>
      <c r="C10924" s="68" t="s">
        <v>16</v>
      </c>
      <c r="D10924" t="str">
        <f t="shared" si="170"/>
        <v>m3</v>
      </c>
    </row>
    <row r="10925" spans="1:4">
      <c r="A10925" s="68" t="s">
        <v>10835</v>
      </c>
      <c r="B10925" s="68" t="s">
        <v>29261</v>
      </c>
      <c r="C10925" s="68" t="s">
        <v>13</v>
      </c>
      <c r="D10925" t="str">
        <f t="shared" si="170"/>
        <v>m2</v>
      </c>
    </row>
    <row r="10926" spans="1:4">
      <c r="A10926" s="68" t="s">
        <v>10836</v>
      </c>
      <c r="B10926" s="68" t="s">
        <v>29261</v>
      </c>
      <c r="C10926" s="68" t="s">
        <v>13</v>
      </c>
      <c r="D10926" t="str">
        <f t="shared" si="170"/>
        <v>m2</v>
      </c>
    </row>
    <row r="10927" spans="1:4">
      <c r="A10927" s="68" t="s">
        <v>10837</v>
      </c>
      <c r="B10927" s="68" t="s">
        <v>29262</v>
      </c>
      <c r="C10927" s="68" t="s">
        <v>13</v>
      </c>
      <c r="D10927" t="str">
        <f t="shared" si="170"/>
        <v>m2</v>
      </c>
    </row>
    <row r="10928" spans="1:4">
      <c r="A10928" s="68" t="s">
        <v>10838</v>
      </c>
      <c r="B10928" s="68" t="s">
        <v>29262</v>
      </c>
      <c r="C10928" s="68" t="s">
        <v>13</v>
      </c>
      <c r="D10928" t="str">
        <f t="shared" si="170"/>
        <v>m2</v>
      </c>
    </row>
    <row r="10929" spans="1:4">
      <c r="A10929" s="68" t="s">
        <v>10839</v>
      </c>
      <c r="B10929" s="68" t="s">
        <v>29263</v>
      </c>
      <c r="C10929" s="68" t="s">
        <v>13</v>
      </c>
      <c r="D10929" t="str">
        <f t="shared" si="170"/>
        <v>m2</v>
      </c>
    </row>
    <row r="10930" spans="1:4">
      <c r="A10930" s="68" t="s">
        <v>10840</v>
      </c>
      <c r="B10930" s="68" t="s">
        <v>29263</v>
      </c>
      <c r="C10930" s="68" t="s">
        <v>13</v>
      </c>
      <c r="D10930" t="str">
        <f t="shared" si="170"/>
        <v>m2</v>
      </c>
    </row>
    <row r="10931" spans="1:4">
      <c r="A10931" s="68" t="s">
        <v>10841</v>
      </c>
      <c r="B10931" s="68" t="s">
        <v>29264</v>
      </c>
      <c r="C10931" s="68" t="s">
        <v>13</v>
      </c>
      <c r="D10931" t="str">
        <f t="shared" si="170"/>
        <v>m2</v>
      </c>
    </row>
    <row r="10932" spans="1:4">
      <c r="A10932" s="68" t="s">
        <v>10842</v>
      </c>
      <c r="B10932" s="68" t="s">
        <v>29264</v>
      </c>
      <c r="C10932" s="68" t="s">
        <v>13</v>
      </c>
      <c r="D10932" t="str">
        <f t="shared" si="170"/>
        <v>m2</v>
      </c>
    </row>
    <row r="10933" spans="1:4">
      <c r="A10933" s="68" t="s">
        <v>10843</v>
      </c>
      <c r="B10933" s="68" t="s">
        <v>29265</v>
      </c>
      <c r="C10933" s="68" t="s">
        <v>13</v>
      </c>
      <c r="D10933" t="str">
        <f t="shared" si="170"/>
        <v>m2</v>
      </c>
    </row>
    <row r="10934" spans="1:4">
      <c r="A10934" s="68" t="s">
        <v>10844</v>
      </c>
      <c r="B10934" s="68" t="s">
        <v>29265</v>
      </c>
      <c r="C10934" s="68" t="s">
        <v>13</v>
      </c>
      <c r="D10934" t="str">
        <f t="shared" si="170"/>
        <v>m2</v>
      </c>
    </row>
    <row r="10935" spans="1:4">
      <c r="A10935" s="68" t="s">
        <v>10845</v>
      </c>
      <c r="B10935" s="68" t="s">
        <v>29266</v>
      </c>
      <c r="C10935" s="68" t="s">
        <v>13</v>
      </c>
      <c r="D10935" t="str">
        <f t="shared" si="170"/>
        <v>m2</v>
      </c>
    </row>
    <row r="10936" spans="1:4">
      <c r="A10936" s="68" t="s">
        <v>10846</v>
      </c>
      <c r="B10936" s="68" t="s">
        <v>29266</v>
      </c>
      <c r="C10936" s="68" t="s">
        <v>13</v>
      </c>
      <c r="D10936" t="str">
        <f t="shared" si="170"/>
        <v>m2</v>
      </c>
    </row>
    <row r="10937" spans="1:4">
      <c r="A10937" s="68" t="s">
        <v>10847</v>
      </c>
      <c r="B10937" s="68" t="s">
        <v>29267</v>
      </c>
      <c r="C10937" s="68" t="s">
        <v>13</v>
      </c>
      <c r="D10937" t="str">
        <f t="shared" si="170"/>
        <v>m2</v>
      </c>
    </row>
    <row r="10938" spans="1:4">
      <c r="A10938" s="68" t="s">
        <v>10848</v>
      </c>
      <c r="B10938" s="68" t="s">
        <v>29267</v>
      </c>
      <c r="C10938" s="68" t="s">
        <v>13</v>
      </c>
      <c r="D10938" t="str">
        <f t="shared" si="170"/>
        <v>m2</v>
      </c>
    </row>
    <row r="10939" spans="1:4">
      <c r="A10939" s="68" t="s">
        <v>10849</v>
      </c>
      <c r="B10939" s="68" t="s">
        <v>29268</v>
      </c>
      <c r="C10939" s="68" t="s">
        <v>13</v>
      </c>
      <c r="D10939" t="str">
        <f t="shared" si="170"/>
        <v>m2</v>
      </c>
    </row>
    <row r="10940" spans="1:4">
      <c r="A10940" s="68" t="s">
        <v>10850</v>
      </c>
      <c r="B10940" s="68" t="s">
        <v>29268</v>
      </c>
      <c r="C10940" s="68" t="s">
        <v>13</v>
      </c>
      <c r="D10940" t="str">
        <f t="shared" si="170"/>
        <v>m2</v>
      </c>
    </row>
    <row r="10941" spans="1:4">
      <c r="A10941" s="68" t="s">
        <v>10851</v>
      </c>
      <c r="B10941" s="68" t="s">
        <v>29269</v>
      </c>
      <c r="C10941" s="68" t="s">
        <v>13</v>
      </c>
      <c r="D10941" t="str">
        <f t="shared" si="170"/>
        <v>m2</v>
      </c>
    </row>
    <row r="10942" spans="1:4">
      <c r="A10942" s="68" t="s">
        <v>10852</v>
      </c>
      <c r="B10942" s="68" t="s">
        <v>29269</v>
      </c>
      <c r="C10942" s="68" t="s">
        <v>13</v>
      </c>
      <c r="D10942" t="str">
        <f t="shared" si="170"/>
        <v>m2</v>
      </c>
    </row>
    <row r="10943" spans="1:4">
      <c r="A10943" s="68" t="s">
        <v>10853</v>
      </c>
      <c r="B10943" s="68" t="s">
        <v>29270</v>
      </c>
      <c r="C10943" s="68" t="s">
        <v>13</v>
      </c>
      <c r="D10943" t="str">
        <f t="shared" si="170"/>
        <v>m2</v>
      </c>
    </row>
    <row r="10944" spans="1:4">
      <c r="A10944" s="68" t="s">
        <v>10854</v>
      </c>
      <c r="B10944" s="68" t="s">
        <v>29270</v>
      </c>
      <c r="C10944" s="68" t="s">
        <v>13</v>
      </c>
      <c r="D10944" t="str">
        <f t="shared" si="170"/>
        <v>m2</v>
      </c>
    </row>
    <row r="10945" spans="1:4">
      <c r="A10945" s="68" t="s">
        <v>10855</v>
      </c>
      <c r="B10945" s="68" t="s">
        <v>29271</v>
      </c>
      <c r="C10945" s="68" t="s">
        <v>13</v>
      </c>
      <c r="D10945" t="str">
        <f t="shared" si="170"/>
        <v>m2</v>
      </c>
    </row>
    <row r="10946" spans="1:4">
      <c r="A10946" s="68" t="s">
        <v>10856</v>
      </c>
      <c r="B10946" s="68" t="s">
        <v>29271</v>
      </c>
      <c r="C10946" s="68" t="s">
        <v>13</v>
      </c>
      <c r="D10946" t="str">
        <f t="shared" si="170"/>
        <v>m2</v>
      </c>
    </row>
    <row r="10947" spans="1:4">
      <c r="A10947" s="68" t="s">
        <v>10857</v>
      </c>
      <c r="B10947" s="68" t="s">
        <v>29272</v>
      </c>
      <c r="C10947" s="68" t="s">
        <v>13</v>
      </c>
      <c r="D10947" t="str">
        <f t="shared" si="170"/>
        <v>m2</v>
      </c>
    </row>
    <row r="10948" spans="1:4">
      <c r="A10948" s="68" t="s">
        <v>10858</v>
      </c>
      <c r="B10948" s="68" t="s">
        <v>29272</v>
      </c>
      <c r="C10948" s="68" t="s">
        <v>13</v>
      </c>
      <c r="D10948" t="str">
        <f t="shared" si="170"/>
        <v>m2</v>
      </c>
    </row>
    <row r="10949" spans="1:4">
      <c r="A10949" s="68" t="s">
        <v>10859</v>
      </c>
      <c r="B10949" s="68" t="s">
        <v>29273</v>
      </c>
      <c r="C10949" s="68" t="s">
        <v>13</v>
      </c>
      <c r="D10949" t="str">
        <f t="shared" si="170"/>
        <v>m2</v>
      </c>
    </row>
    <row r="10950" spans="1:4">
      <c r="A10950" s="68" t="s">
        <v>10860</v>
      </c>
      <c r="B10950" s="68" t="s">
        <v>29273</v>
      </c>
      <c r="C10950" s="68" t="s">
        <v>13</v>
      </c>
      <c r="D10950" t="str">
        <f t="shared" si="170"/>
        <v>m2</v>
      </c>
    </row>
    <row r="10951" spans="1:4">
      <c r="A10951" s="68" t="s">
        <v>10861</v>
      </c>
      <c r="B10951" s="68" t="s">
        <v>29274</v>
      </c>
      <c r="C10951" s="68" t="s">
        <v>13</v>
      </c>
      <c r="D10951" t="str">
        <f t="shared" ref="D10951:D11014" si="171">LOWER(C10951)</f>
        <v>m2</v>
      </c>
    </row>
    <row r="10952" spans="1:4">
      <c r="A10952" s="68" t="s">
        <v>10862</v>
      </c>
      <c r="B10952" s="68" t="s">
        <v>29274</v>
      </c>
      <c r="C10952" s="68" t="s">
        <v>13</v>
      </c>
      <c r="D10952" t="str">
        <f t="shared" si="171"/>
        <v>m2</v>
      </c>
    </row>
    <row r="10953" spans="1:4">
      <c r="A10953" s="68" t="s">
        <v>10863</v>
      </c>
      <c r="B10953" s="68" t="s">
        <v>29275</v>
      </c>
      <c r="C10953" s="68" t="s">
        <v>13</v>
      </c>
      <c r="D10953" t="str">
        <f t="shared" si="171"/>
        <v>m2</v>
      </c>
    </row>
    <row r="10954" spans="1:4">
      <c r="A10954" s="68" t="s">
        <v>10864</v>
      </c>
      <c r="B10954" s="68" t="s">
        <v>29275</v>
      </c>
      <c r="C10954" s="68" t="s">
        <v>13</v>
      </c>
      <c r="D10954" t="str">
        <f t="shared" si="171"/>
        <v>m2</v>
      </c>
    </row>
    <row r="10955" spans="1:4">
      <c r="A10955" s="68" t="s">
        <v>10865</v>
      </c>
      <c r="B10955" s="68" t="s">
        <v>29276</v>
      </c>
      <c r="C10955" s="68" t="s">
        <v>13</v>
      </c>
      <c r="D10955" t="str">
        <f t="shared" si="171"/>
        <v>m2</v>
      </c>
    </row>
    <row r="10956" spans="1:4">
      <c r="A10956" s="68" t="s">
        <v>10866</v>
      </c>
      <c r="B10956" s="68" t="s">
        <v>29276</v>
      </c>
      <c r="C10956" s="68" t="s">
        <v>13</v>
      </c>
      <c r="D10956" t="str">
        <f t="shared" si="171"/>
        <v>m2</v>
      </c>
    </row>
    <row r="10957" spans="1:4">
      <c r="A10957" s="68" t="s">
        <v>10867</v>
      </c>
      <c r="B10957" s="68" t="s">
        <v>29277</v>
      </c>
      <c r="C10957" s="68" t="s">
        <v>13</v>
      </c>
      <c r="D10957" t="str">
        <f t="shared" si="171"/>
        <v>m2</v>
      </c>
    </row>
    <row r="10958" spans="1:4">
      <c r="A10958" s="68" t="s">
        <v>10868</v>
      </c>
      <c r="B10958" s="68" t="s">
        <v>29277</v>
      </c>
      <c r="C10958" s="68" t="s">
        <v>13</v>
      </c>
      <c r="D10958" t="str">
        <f t="shared" si="171"/>
        <v>m2</v>
      </c>
    </row>
    <row r="10959" spans="1:4">
      <c r="A10959" s="68" t="s">
        <v>10869</v>
      </c>
      <c r="B10959" s="68" t="s">
        <v>29278</v>
      </c>
      <c r="C10959" s="68" t="s">
        <v>13</v>
      </c>
      <c r="D10959" t="str">
        <f t="shared" si="171"/>
        <v>m2</v>
      </c>
    </row>
    <row r="10960" spans="1:4">
      <c r="A10960" s="68" t="s">
        <v>10870</v>
      </c>
      <c r="B10960" s="68" t="s">
        <v>29278</v>
      </c>
      <c r="C10960" s="68" t="s">
        <v>13</v>
      </c>
      <c r="D10960" t="str">
        <f t="shared" si="171"/>
        <v>m2</v>
      </c>
    </row>
    <row r="10961" spans="1:4">
      <c r="A10961" s="68" t="s">
        <v>10871</v>
      </c>
      <c r="B10961" s="68" t="s">
        <v>29279</v>
      </c>
      <c r="C10961" s="68" t="s">
        <v>13</v>
      </c>
      <c r="D10961" t="str">
        <f t="shared" si="171"/>
        <v>m2</v>
      </c>
    </row>
    <row r="10962" spans="1:4">
      <c r="A10962" s="68" t="s">
        <v>10872</v>
      </c>
      <c r="B10962" s="68" t="s">
        <v>29279</v>
      </c>
      <c r="C10962" s="68" t="s">
        <v>13</v>
      </c>
      <c r="D10962" t="str">
        <f t="shared" si="171"/>
        <v>m2</v>
      </c>
    </row>
    <row r="10963" spans="1:4">
      <c r="A10963" s="68" t="s">
        <v>10873</v>
      </c>
      <c r="B10963" s="68" t="s">
        <v>29280</v>
      </c>
      <c r="C10963" s="68" t="s">
        <v>13</v>
      </c>
      <c r="D10963" t="str">
        <f t="shared" si="171"/>
        <v>m2</v>
      </c>
    </row>
    <row r="10964" spans="1:4">
      <c r="A10964" s="68" t="s">
        <v>10874</v>
      </c>
      <c r="B10964" s="68" t="s">
        <v>29280</v>
      </c>
      <c r="C10964" s="68" t="s">
        <v>13</v>
      </c>
      <c r="D10964" t="str">
        <f t="shared" si="171"/>
        <v>m2</v>
      </c>
    </row>
    <row r="10965" spans="1:4">
      <c r="A10965" s="68" t="s">
        <v>10875</v>
      </c>
      <c r="B10965" s="68" t="s">
        <v>29281</v>
      </c>
      <c r="C10965" s="68" t="s">
        <v>13</v>
      </c>
      <c r="D10965" t="str">
        <f t="shared" si="171"/>
        <v>m2</v>
      </c>
    </row>
    <row r="10966" spans="1:4">
      <c r="A10966" s="68" t="s">
        <v>10876</v>
      </c>
      <c r="B10966" s="68" t="s">
        <v>29281</v>
      </c>
      <c r="C10966" s="68" t="s">
        <v>13</v>
      </c>
      <c r="D10966" t="str">
        <f t="shared" si="171"/>
        <v>m2</v>
      </c>
    </row>
    <row r="10967" spans="1:4">
      <c r="A10967" s="68" t="s">
        <v>10877</v>
      </c>
      <c r="B10967" s="68" t="s">
        <v>29282</v>
      </c>
      <c r="C10967" s="68" t="s">
        <v>13</v>
      </c>
      <c r="D10967" t="str">
        <f t="shared" si="171"/>
        <v>m2</v>
      </c>
    </row>
    <row r="10968" spans="1:4">
      <c r="A10968" s="68" t="s">
        <v>10878</v>
      </c>
      <c r="B10968" s="68" t="s">
        <v>29282</v>
      </c>
      <c r="C10968" s="68" t="s">
        <v>13</v>
      </c>
      <c r="D10968" t="str">
        <f t="shared" si="171"/>
        <v>m2</v>
      </c>
    </row>
    <row r="10969" spans="1:4">
      <c r="A10969" s="68" t="s">
        <v>10879</v>
      </c>
      <c r="B10969" s="68" t="s">
        <v>29283</v>
      </c>
      <c r="C10969" s="68" t="s">
        <v>13</v>
      </c>
      <c r="D10969" t="str">
        <f t="shared" si="171"/>
        <v>m2</v>
      </c>
    </row>
    <row r="10970" spans="1:4">
      <c r="A10970" s="68" t="s">
        <v>10880</v>
      </c>
      <c r="B10970" s="68" t="s">
        <v>29283</v>
      </c>
      <c r="C10970" s="68" t="s">
        <v>13</v>
      </c>
      <c r="D10970" t="str">
        <f t="shared" si="171"/>
        <v>m2</v>
      </c>
    </row>
    <row r="10971" spans="1:4">
      <c r="A10971" s="68" t="s">
        <v>10881</v>
      </c>
      <c r="B10971" s="68" t="s">
        <v>29284</v>
      </c>
      <c r="C10971" s="68" t="s">
        <v>13</v>
      </c>
      <c r="D10971" t="str">
        <f t="shared" si="171"/>
        <v>m2</v>
      </c>
    </row>
    <row r="10972" spans="1:4">
      <c r="A10972" s="68" t="s">
        <v>10882</v>
      </c>
      <c r="B10972" s="68" t="s">
        <v>29284</v>
      </c>
      <c r="C10972" s="68" t="s">
        <v>13</v>
      </c>
      <c r="D10972" t="str">
        <f t="shared" si="171"/>
        <v>m2</v>
      </c>
    </row>
    <row r="10973" spans="1:4">
      <c r="A10973" s="68" t="s">
        <v>10883</v>
      </c>
      <c r="B10973" s="68" t="s">
        <v>29285</v>
      </c>
      <c r="C10973" s="68" t="s">
        <v>13</v>
      </c>
      <c r="D10973" t="str">
        <f t="shared" si="171"/>
        <v>m2</v>
      </c>
    </row>
    <row r="10974" spans="1:4">
      <c r="A10974" s="68" t="s">
        <v>10884</v>
      </c>
      <c r="B10974" s="68" t="s">
        <v>29285</v>
      </c>
      <c r="C10974" s="68" t="s">
        <v>13</v>
      </c>
      <c r="D10974" t="str">
        <f t="shared" si="171"/>
        <v>m2</v>
      </c>
    </row>
    <row r="10975" spans="1:4">
      <c r="A10975" s="68" t="s">
        <v>10885</v>
      </c>
      <c r="B10975" s="68" t="s">
        <v>29286</v>
      </c>
      <c r="C10975" s="68" t="s">
        <v>13</v>
      </c>
      <c r="D10975" t="str">
        <f t="shared" si="171"/>
        <v>m2</v>
      </c>
    </row>
    <row r="10976" spans="1:4">
      <c r="A10976" s="68" t="s">
        <v>10886</v>
      </c>
      <c r="B10976" s="68" t="s">
        <v>29286</v>
      </c>
      <c r="C10976" s="68" t="s">
        <v>13</v>
      </c>
      <c r="D10976" t="str">
        <f t="shared" si="171"/>
        <v>m2</v>
      </c>
    </row>
    <row r="10977" spans="1:4">
      <c r="A10977" s="68" t="s">
        <v>10887</v>
      </c>
      <c r="B10977" s="68" t="s">
        <v>29287</v>
      </c>
      <c r="C10977" s="68" t="s">
        <v>13</v>
      </c>
      <c r="D10977" t="str">
        <f t="shared" si="171"/>
        <v>m2</v>
      </c>
    </row>
    <row r="10978" spans="1:4">
      <c r="A10978" s="68" t="s">
        <v>10888</v>
      </c>
      <c r="B10978" s="68" t="s">
        <v>29287</v>
      </c>
      <c r="C10978" s="68" t="s">
        <v>13</v>
      </c>
      <c r="D10978" t="str">
        <f t="shared" si="171"/>
        <v>m2</v>
      </c>
    </row>
    <row r="10979" spans="1:4">
      <c r="A10979" s="68" t="s">
        <v>10889</v>
      </c>
      <c r="B10979" s="68" t="s">
        <v>29288</v>
      </c>
      <c r="C10979" s="68" t="s">
        <v>13</v>
      </c>
      <c r="D10979" t="str">
        <f t="shared" si="171"/>
        <v>m2</v>
      </c>
    </row>
    <row r="10980" spans="1:4">
      <c r="A10980" s="68" t="s">
        <v>10890</v>
      </c>
      <c r="B10980" s="68" t="s">
        <v>29288</v>
      </c>
      <c r="C10980" s="68" t="s">
        <v>13</v>
      </c>
      <c r="D10980" t="str">
        <f t="shared" si="171"/>
        <v>m2</v>
      </c>
    </row>
    <row r="10981" spans="1:4">
      <c r="A10981" s="68" t="s">
        <v>10891</v>
      </c>
      <c r="B10981" s="68" t="s">
        <v>29289</v>
      </c>
      <c r="C10981" s="68" t="s">
        <v>13</v>
      </c>
      <c r="D10981" t="str">
        <f t="shared" si="171"/>
        <v>m2</v>
      </c>
    </row>
    <row r="10982" spans="1:4">
      <c r="A10982" s="68" t="s">
        <v>10892</v>
      </c>
      <c r="B10982" s="68" t="s">
        <v>29289</v>
      </c>
      <c r="C10982" s="68" t="s">
        <v>13</v>
      </c>
      <c r="D10982" t="str">
        <f t="shared" si="171"/>
        <v>m2</v>
      </c>
    </row>
    <row r="10983" spans="1:4">
      <c r="A10983" s="68" t="s">
        <v>10893</v>
      </c>
      <c r="B10983" s="68" t="s">
        <v>29290</v>
      </c>
      <c r="C10983" s="68" t="s">
        <v>13</v>
      </c>
      <c r="D10983" t="str">
        <f t="shared" si="171"/>
        <v>m2</v>
      </c>
    </row>
    <row r="10984" spans="1:4">
      <c r="A10984" s="68" t="s">
        <v>10894</v>
      </c>
      <c r="B10984" s="68" t="s">
        <v>29290</v>
      </c>
      <c r="C10984" s="68" t="s">
        <v>13</v>
      </c>
      <c r="D10984" t="str">
        <f t="shared" si="171"/>
        <v>m2</v>
      </c>
    </row>
    <row r="10985" spans="1:4">
      <c r="A10985" s="68" t="s">
        <v>10895</v>
      </c>
      <c r="B10985" s="68" t="s">
        <v>29291</v>
      </c>
      <c r="C10985" s="68" t="s">
        <v>13</v>
      </c>
      <c r="D10985" t="str">
        <f t="shared" si="171"/>
        <v>m2</v>
      </c>
    </row>
    <row r="10986" spans="1:4">
      <c r="A10986" s="68" t="s">
        <v>10896</v>
      </c>
      <c r="B10986" s="68" t="s">
        <v>29291</v>
      </c>
      <c r="C10986" s="68" t="s">
        <v>13</v>
      </c>
      <c r="D10986" t="str">
        <f t="shared" si="171"/>
        <v>m2</v>
      </c>
    </row>
    <row r="10987" spans="1:4">
      <c r="A10987" s="68" t="s">
        <v>10897</v>
      </c>
      <c r="B10987" s="68" t="s">
        <v>29292</v>
      </c>
      <c r="C10987" s="68" t="s">
        <v>13</v>
      </c>
      <c r="D10987" t="str">
        <f t="shared" si="171"/>
        <v>m2</v>
      </c>
    </row>
    <row r="10988" spans="1:4">
      <c r="A10988" s="68" t="s">
        <v>10898</v>
      </c>
      <c r="B10988" s="68" t="s">
        <v>29292</v>
      </c>
      <c r="C10988" s="68" t="s">
        <v>13</v>
      </c>
      <c r="D10988" t="str">
        <f t="shared" si="171"/>
        <v>m2</v>
      </c>
    </row>
    <row r="10989" spans="1:4">
      <c r="A10989" s="68" t="s">
        <v>10899</v>
      </c>
      <c r="B10989" s="68" t="s">
        <v>29293</v>
      </c>
      <c r="C10989" s="68" t="s">
        <v>13</v>
      </c>
      <c r="D10989" t="str">
        <f t="shared" si="171"/>
        <v>m2</v>
      </c>
    </row>
    <row r="10990" spans="1:4">
      <c r="A10990" s="68" t="s">
        <v>10900</v>
      </c>
      <c r="B10990" s="68" t="s">
        <v>29293</v>
      </c>
      <c r="C10990" s="68" t="s">
        <v>13</v>
      </c>
      <c r="D10990" t="str">
        <f t="shared" si="171"/>
        <v>m2</v>
      </c>
    </row>
    <row r="10991" spans="1:4">
      <c r="A10991" s="68" t="s">
        <v>10901</v>
      </c>
      <c r="B10991" s="68" t="s">
        <v>29294</v>
      </c>
      <c r="C10991" s="68" t="s">
        <v>13</v>
      </c>
      <c r="D10991" t="str">
        <f t="shared" si="171"/>
        <v>m2</v>
      </c>
    </row>
    <row r="10992" spans="1:4">
      <c r="A10992" s="68" t="s">
        <v>10902</v>
      </c>
      <c r="B10992" s="68" t="s">
        <v>29294</v>
      </c>
      <c r="C10992" s="68" t="s">
        <v>13</v>
      </c>
      <c r="D10992" t="str">
        <f t="shared" si="171"/>
        <v>m2</v>
      </c>
    </row>
    <row r="10993" spans="1:4">
      <c r="A10993" s="68" t="s">
        <v>10903</v>
      </c>
      <c r="B10993" s="68" t="s">
        <v>29295</v>
      </c>
      <c r="C10993" s="68" t="s">
        <v>13</v>
      </c>
      <c r="D10993" t="str">
        <f t="shared" si="171"/>
        <v>m2</v>
      </c>
    </row>
    <row r="10994" spans="1:4">
      <c r="A10994" s="68" t="s">
        <v>10904</v>
      </c>
      <c r="B10994" s="68" t="s">
        <v>29295</v>
      </c>
      <c r="C10994" s="68" t="s">
        <v>13</v>
      </c>
      <c r="D10994" t="str">
        <f t="shared" si="171"/>
        <v>m2</v>
      </c>
    </row>
    <row r="10995" spans="1:4">
      <c r="A10995" s="68" t="s">
        <v>10905</v>
      </c>
      <c r="B10995" s="68" t="s">
        <v>29296</v>
      </c>
      <c r="C10995" s="68" t="s">
        <v>13</v>
      </c>
      <c r="D10995" t="str">
        <f t="shared" si="171"/>
        <v>m2</v>
      </c>
    </row>
    <row r="10996" spans="1:4">
      <c r="A10996" s="68" t="s">
        <v>10906</v>
      </c>
      <c r="B10996" s="68" t="s">
        <v>29296</v>
      </c>
      <c r="C10996" s="68" t="s">
        <v>13</v>
      </c>
      <c r="D10996" t="str">
        <f t="shared" si="171"/>
        <v>m2</v>
      </c>
    </row>
    <row r="10997" spans="1:4">
      <c r="A10997" s="68" t="s">
        <v>10907</v>
      </c>
      <c r="B10997" s="68" t="s">
        <v>29297</v>
      </c>
      <c r="C10997" s="68" t="s">
        <v>13</v>
      </c>
      <c r="D10997" t="str">
        <f t="shared" si="171"/>
        <v>m2</v>
      </c>
    </row>
    <row r="10998" spans="1:4">
      <c r="A10998" s="68" t="s">
        <v>10908</v>
      </c>
      <c r="B10998" s="68" t="s">
        <v>29297</v>
      </c>
      <c r="C10998" s="68" t="s">
        <v>13</v>
      </c>
      <c r="D10998" t="str">
        <f t="shared" si="171"/>
        <v>m2</v>
      </c>
    </row>
    <row r="10999" spans="1:4">
      <c r="A10999" s="68" t="s">
        <v>10909</v>
      </c>
      <c r="B10999" s="68" t="s">
        <v>29298</v>
      </c>
      <c r="C10999" s="68" t="s">
        <v>13</v>
      </c>
      <c r="D10999" t="str">
        <f t="shared" si="171"/>
        <v>m2</v>
      </c>
    </row>
    <row r="11000" spans="1:4">
      <c r="A11000" s="68" t="s">
        <v>10910</v>
      </c>
      <c r="B11000" s="68" t="s">
        <v>29298</v>
      </c>
      <c r="C11000" s="68" t="s">
        <v>13</v>
      </c>
      <c r="D11000" t="str">
        <f t="shared" si="171"/>
        <v>m2</v>
      </c>
    </row>
    <row r="11001" spans="1:4">
      <c r="A11001" s="68" t="s">
        <v>10911</v>
      </c>
      <c r="B11001" s="68" t="s">
        <v>29299</v>
      </c>
      <c r="C11001" s="68" t="s">
        <v>13</v>
      </c>
      <c r="D11001" t="str">
        <f t="shared" si="171"/>
        <v>m2</v>
      </c>
    </row>
    <row r="11002" spans="1:4">
      <c r="A11002" s="68" t="s">
        <v>10912</v>
      </c>
      <c r="B11002" s="68" t="s">
        <v>29299</v>
      </c>
      <c r="C11002" s="68" t="s">
        <v>13</v>
      </c>
      <c r="D11002" t="str">
        <f t="shared" si="171"/>
        <v>m2</v>
      </c>
    </row>
    <row r="11003" spans="1:4">
      <c r="A11003" s="68" t="s">
        <v>10913</v>
      </c>
      <c r="B11003" s="68" t="s">
        <v>29300</v>
      </c>
      <c r="C11003" s="68" t="s">
        <v>13</v>
      </c>
      <c r="D11003" t="str">
        <f t="shared" si="171"/>
        <v>m2</v>
      </c>
    </row>
    <row r="11004" spans="1:4">
      <c r="A11004" s="68" t="s">
        <v>10914</v>
      </c>
      <c r="B11004" s="68" t="s">
        <v>29300</v>
      </c>
      <c r="C11004" s="68" t="s">
        <v>13</v>
      </c>
      <c r="D11004" t="str">
        <f t="shared" si="171"/>
        <v>m2</v>
      </c>
    </row>
    <row r="11005" spans="1:4">
      <c r="A11005" s="68" t="s">
        <v>10915</v>
      </c>
      <c r="B11005" s="68" t="s">
        <v>29301</v>
      </c>
      <c r="C11005" s="68" t="s">
        <v>13</v>
      </c>
      <c r="D11005" t="str">
        <f t="shared" si="171"/>
        <v>m2</v>
      </c>
    </row>
    <row r="11006" spans="1:4">
      <c r="A11006" s="68" t="s">
        <v>10916</v>
      </c>
      <c r="B11006" s="68" t="s">
        <v>29301</v>
      </c>
      <c r="C11006" s="68" t="s">
        <v>13</v>
      </c>
      <c r="D11006" t="str">
        <f t="shared" si="171"/>
        <v>m2</v>
      </c>
    </row>
    <row r="11007" spans="1:4">
      <c r="A11007" s="68" t="s">
        <v>10917</v>
      </c>
      <c r="B11007" s="68" t="s">
        <v>29302</v>
      </c>
      <c r="C11007" s="68" t="s">
        <v>13</v>
      </c>
      <c r="D11007" t="str">
        <f t="shared" si="171"/>
        <v>m2</v>
      </c>
    </row>
    <row r="11008" spans="1:4">
      <c r="A11008" s="68" t="s">
        <v>10918</v>
      </c>
      <c r="B11008" s="68" t="s">
        <v>29302</v>
      </c>
      <c r="C11008" s="68" t="s">
        <v>13</v>
      </c>
      <c r="D11008" t="str">
        <f t="shared" si="171"/>
        <v>m2</v>
      </c>
    </row>
    <row r="11009" spans="1:4">
      <c r="A11009" s="68" t="s">
        <v>10919</v>
      </c>
      <c r="B11009" s="68" t="s">
        <v>29303</v>
      </c>
      <c r="C11009" s="68" t="s">
        <v>13</v>
      </c>
      <c r="D11009" t="str">
        <f t="shared" si="171"/>
        <v>m2</v>
      </c>
    </row>
    <row r="11010" spans="1:4">
      <c r="A11010" s="68" t="s">
        <v>10920</v>
      </c>
      <c r="B11010" s="68" t="s">
        <v>29303</v>
      </c>
      <c r="C11010" s="68" t="s">
        <v>13</v>
      </c>
      <c r="D11010" t="str">
        <f t="shared" si="171"/>
        <v>m2</v>
      </c>
    </row>
    <row r="11011" spans="1:4">
      <c r="A11011" s="68" t="s">
        <v>10921</v>
      </c>
      <c r="B11011" s="68" t="s">
        <v>29304</v>
      </c>
      <c r="C11011" s="68" t="s">
        <v>13</v>
      </c>
      <c r="D11011" t="str">
        <f t="shared" si="171"/>
        <v>m2</v>
      </c>
    </row>
    <row r="11012" spans="1:4">
      <c r="A11012" s="68" t="s">
        <v>10922</v>
      </c>
      <c r="B11012" s="68" t="s">
        <v>29304</v>
      </c>
      <c r="C11012" s="68" t="s">
        <v>13</v>
      </c>
      <c r="D11012" t="str">
        <f t="shared" si="171"/>
        <v>m2</v>
      </c>
    </row>
    <row r="11013" spans="1:4">
      <c r="A11013" s="68" t="s">
        <v>10923</v>
      </c>
      <c r="B11013" s="68" t="s">
        <v>29305</v>
      </c>
      <c r="C11013" s="68" t="s">
        <v>13</v>
      </c>
      <c r="D11013" t="str">
        <f t="shared" si="171"/>
        <v>m2</v>
      </c>
    </row>
    <row r="11014" spans="1:4">
      <c r="A11014" s="68" t="s">
        <v>10924</v>
      </c>
      <c r="B11014" s="68" t="s">
        <v>29305</v>
      </c>
      <c r="C11014" s="68" t="s">
        <v>13</v>
      </c>
      <c r="D11014" t="str">
        <f t="shared" si="171"/>
        <v>m2</v>
      </c>
    </row>
    <row r="11015" spans="1:4">
      <c r="A11015" s="68" t="s">
        <v>10925</v>
      </c>
      <c r="B11015" s="68" t="s">
        <v>29306</v>
      </c>
      <c r="C11015" s="68" t="s">
        <v>13</v>
      </c>
      <c r="D11015" t="str">
        <f t="shared" ref="D11015:D11078" si="172">LOWER(C11015)</f>
        <v>m2</v>
      </c>
    </row>
    <row r="11016" spans="1:4">
      <c r="A11016" s="68" t="s">
        <v>10926</v>
      </c>
      <c r="B11016" s="68" t="s">
        <v>29306</v>
      </c>
      <c r="C11016" s="68" t="s">
        <v>13</v>
      </c>
      <c r="D11016" t="str">
        <f t="shared" si="172"/>
        <v>m2</v>
      </c>
    </row>
    <row r="11017" spans="1:4">
      <c r="A11017" s="68" t="s">
        <v>10927</v>
      </c>
      <c r="B11017" s="68" t="s">
        <v>29307</v>
      </c>
      <c r="C11017" s="68" t="s">
        <v>13</v>
      </c>
      <c r="D11017" t="str">
        <f t="shared" si="172"/>
        <v>m2</v>
      </c>
    </row>
    <row r="11018" spans="1:4">
      <c r="A11018" s="68" t="s">
        <v>10928</v>
      </c>
      <c r="B11018" s="68" t="s">
        <v>29307</v>
      </c>
      <c r="C11018" s="68" t="s">
        <v>13</v>
      </c>
      <c r="D11018" t="str">
        <f t="shared" si="172"/>
        <v>m2</v>
      </c>
    </row>
    <row r="11019" spans="1:4">
      <c r="A11019" s="68" t="s">
        <v>10929</v>
      </c>
      <c r="B11019" s="68" t="s">
        <v>29308</v>
      </c>
      <c r="C11019" s="68" t="s">
        <v>13</v>
      </c>
      <c r="D11019" t="str">
        <f t="shared" si="172"/>
        <v>m2</v>
      </c>
    </row>
    <row r="11020" spans="1:4">
      <c r="A11020" s="68" t="s">
        <v>10930</v>
      </c>
      <c r="B11020" s="68" t="s">
        <v>29308</v>
      </c>
      <c r="C11020" s="68" t="s">
        <v>13</v>
      </c>
      <c r="D11020" t="str">
        <f t="shared" si="172"/>
        <v>m2</v>
      </c>
    </row>
    <row r="11021" spans="1:4">
      <c r="A11021" s="68" t="s">
        <v>10931</v>
      </c>
      <c r="B11021" s="68" t="s">
        <v>29309</v>
      </c>
      <c r="C11021" s="68" t="s">
        <v>13</v>
      </c>
      <c r="D11021" t="str">
        <f t="shared" si="172"/>
        <v>m2</v>
      </c>
    </row>
    <row r="11022" spans="1:4">
      <c r="A11022" s="68" t="s">
        <v>10932</v>
      </c>
      <c r="B11022" s="68" t="s">
        <v>29309</v>
      </c>
      <c r="C11022" s="68" t="s">
        <v>13</v>
      </c>
      <c r="D11022" t="str">
        <f t="shared" si="172"/>
        <v>m2</v>
      </c>
    </row>
    <row r="11023" spans="1:4">
      <c r="A11023" s="68" t="s">
        <v>10933</v>
      </c>
      <c r="B11023" s="68" t="s">
        <v>29310</v>
      </c>
      <c r="C11023" s="68" t="s">
        <v>13</v>
      </c>
      <c r="D11023" t="str">
        <f t="shared" si="172"/>
        <v>m2</v>
      </c>
    </row>
    <row r="11024" spans="1:4">
      <c r="A11024" s="68" t="s">
        <v>10934</v>
      </c>
      <c r="B11024" s="68" t="s">
        <v>29310</v>
      </c>
      <c r="C11024" s="68" t="s">
        <v>13</v>
      </c>
      <c r="D11024" t="str">
        <f t="shared" si="172"/>
        <v>m2</v>
      </c>
    </row>
    <row r="11025" spans="1:4">
      <c r="A11025" s="68" t="s">
        <v>10935</v>
      </c>
      <c r="B11025" s="68" t="s">
        <v>29311</v>
      </c>
      <c r="C11025" s="68" t="s">
        <v>13</v>
      </c>
      <c r="D11025" t="str">
        <f t="shared" si="172"/>
        <v>m2</v>
      </c>
    </row>
    <row r="11026" spans="1:4">
      <c r="A11026" s="68" t="s">
        <v>10936</v>
      </c>
      <c r="B11026" s="68" t="s">
        <v>29311</v>
      </c>
      <c r="C11026" s="68" t="s">
        <v>13</v>
      </c>
      <c r="D11026" t="str">
        <f t="shared" si="172"/>
        <v>m2</v>
      </c>
    </row>
    <row r="11027" spans="1:4">
      <c r="A11027" s="68" t="s">
        <v>10937</v>
      </c>
      <c r="B11027" s="68" t="s">
        <v>29312</v>
      </c>
      <c r="C11027" s="68" t="s">
        <v>13</v>
      </c>
      <c r="D11027" t="str">
        <f t="shared" si="172"/>
        <v>m2</v>
      </c>
    </row>
    <row r="11028" spans="1:4">
      <c r="A11028" s="68" t="s">
        <v>10938</v>
      </c>
      <c r="B11028" s="68" t="s">
        <v>29312</v>
      </c>
      <c r="C11028" s="68" t="s">
        <v>13</v>
      </c>
      <c r="D11028" t="str">
        <f t="shared" si="172"/>
        <v>m2</v>
      </c>
    </row>
    <row r="11029" spans="1:4">
      <c r="A11029" s="68" t="s">
        <v>10939</v>
      </c>
      <c r="B11029" s="68" t="s">
        <v>29313</v>
      </c>
      <c r="C11029" s="68" t="s">
        <v>13</v>
      </c>
      <c r="D11029" t="str">
        <f t="shared" si="172"/>
        <v>m2</v>
      </c>
    </row>
    <row r="11030" spans="1:4">
      <c r="A11030" s="68" t="s">
        <v>10940</v>
      </c>
      <c r="B11030" s="68" t="s">
        <v>29313</v>
      </c>
      <c r="C11030" s="68" t="s">
        <v>13</v>
      </c>
      <c r="D11030" t="str">
        <f t="shared" si="172"/>
        <v>m2</v>
      </c>
    </row>
    <row r="11031" spans="1:4">
      <c r="A11031" s="68" t="s">
        <v>10941</v>
      </c>
      <c r="B11031" s="68" t="s">
        <v>29314</v>
      </c>
      <c r="C11031" s="68" t="s">
        <v>13</v>
      </c>
      <c r="D11031" t="str">
        <f t="shared" si="172"/>
        <v>m2</v>
      </c>
    </row>
    <row r="11032" spans="1:4">
      <c r="A11032" s="68" t="s">
        <v>10942</v>
      </c>
      <c r="B11032" s="68" t="s">
        <v>29314</v>
      </c>
      <c r="C11032" s="68" t="s">
        <v>13</v>
      </c>
      <c r="D11032" t="str">
        <f t="shared" si="172"/>
        <v>m2</v>
      </c>
    </row>
    <row r="11033" spans="1:4">
      <c r="A11033" s="68" t="s">
        <v>10943</v>
      </c>
      <c r="B11033" s="68" t="s">
        <v>29315</v>
      </c>
      <c r="C11033" s="68" t="s">
        <v>13</v>
      </c>
      <c r="D11033" t="str">
        <f t="shared" si="172"/>
        <v>m2</v>
      </c>
    </row>
    <row r="11034" spans="1:4">
      <c r="A11034" s="68" t="s">
        <v>10944</v>
      </c>
      <c r="B11034" s="68" t="s">
        <v>29315</v>
      </c>
      <c r="C11034" s="68" t="s">
        <v>13</v>
      </c>
      <c r="D11034" t="str">
        <f t="shared" si="172"/>
        <v>m2</v>
      </c>
    </row>
    <row r="11035" spans="1:4">
      <c r="A11035" s="68" t="s">
        <v>10945</v>
      </c>
      <c r="B11035" s="68" t="s">
        <v>29316</v>
      </c>
      <c r="C11035" s="68" t="s">
        <v>13</v>
      </c>
      <c r="D11035" t="str">
        <f t="shared" si="172"/>
        <v>m2</v>
      </c>
    </row>
    <row r="11036" spans="1:4">
      <c r="A11036" s="68" t="s">
        <v>10946</v>
      </c>
      <c r="B11036" s="68" t="s">
        <v>29316</v>
      </c>
      <c r="C11036" s="68" t="s">
        <v>13</v>
      </c>
      <c r="D11036" t="str">
        <f t="shared" si="172"/>
        <v>m2</v>
      </c>
    </row>
    <row r="11037" spans="1:4">
      <c r="A11037" s="68" t="s">
        <v>10947</v>
      </c>
      <c r="B11037" s="68" t="s">
        <v>29317</v>
      </c>
      <c r="C11037" s="68" t="s">
        <v>13</v>
      </c>
      <c r="D11037" t="str">
        <f t="shared" si="172"/>
        <v>m2</v>
      </c>
    </row>
    <row r="11038" spans="1:4">
      <c r="A11038" s="68" t="s">
        <v>10948</v>
      </c>
      <c r="B11038" s="68" t="s">
        <v>29317</v>
      </c>
      <c r="C11038" s="68" t="s">
        <v>13</v>
      </c>
      <c r="D11038" t="str">
        <f t="shared" si="172"/>
        <v>m2</v>
      </c>
    </row>
    <row r="11039" spans="1:4">
      <c r="A11039" s="68" t="s">
        <v>10949</v>
      </c>
      <c r="B11039" s="68" t="s">
        <v>29318</v>
      </c>
      <c r="C11039" s="68" t="s">
        <v>13</v>
      </c>
      <c r="D11039" t="str">
        <f t="shared" si="172"/>
        <v>m2</v>
      </c>
    </row>
    <row r="11040" spans="1:4">
      <c r="A11040" s="68" t="s">
        <v>10950</v>
      </c>
      <c r="B11040" s="68" t="s">
        <v>29318</v>
      </c>
      <c r="C11040" s="68" t="s">
        <v>13</v>
      </c>
      <c r="D11040" t="str">
        <f t="shared" si="172"/>
        <v>m2</v>
      </c>
    </row>
    <row r="11041" spans="1:4">
      <c r="A11041" s="68" t="s">
        <v>10951</v>
      </c>
      <c r="B11041" s="68" t="s">
        <v>29319</v>
      </c>
      <c r="C11041" s="68" t="s">
        <v>13</v>
      </c>
      <c r="D11041" t="str">
        <f t="shared" si="172"/>
        <v>m2</v>
      </c>
    </row>
    <row r="11042" spans="1:4">
      <c r="A11042" s="68" t="s">
        <v>10952</v>
      </c>
      <c r="B11042" s="68" t="s">
        <v>29319</v>
      </c>
      <c r="C11042" s="68" t="s">
        <v>13</v>
      </c>
      <c r="D11042" t="str">
        <f t="shared" si="172"/>
        <v>m2</v>
      </c>
    </row>
    <row r="11043" spans="1:4">
      <c r="A11043" s="68" t="s">
        <v>10953</v>
      </c>
      <c r="B11043" s="68" t="s">
        <v>29320</v>
      </c>
      <c r="C11043" s="68" t="s">
        <v>13</v>
      </c>
      <c r="D11043" t="str">
        <f t="shared" si="172"/>
        <v>m2</v>
      </c>
    </row>
    <row r="11044" spans="1:4">
      <c r="A11044" s="68" t="s">
        <v>10954</v>
      </c>
      <c r="B11044" s="68" t="s">
        <v>29320</v>
      </c>
      <c r="C11044" s="68" t="s">
        <v>13</v>
      </c>
      <c r="D11044" t="str">
        <f t="shared" si="172"/>
        <v>m2</v>
      </c>
    </row>
    <row r="11045" spans="1:4">
      <c r="A11045" s="68" t="s">
        <v>10955</v>
      </c>
      <c r="B11045" s="68" t="s">
        <v>29321</v>
      </c>
      <c r="C11045" s="68" t="s">
        <v>13</v>
      </c>
      <c r="D11045" t="str">
        <f t="shared" si="172"/>
        <v>m2</v>
      </c>
    </row>
    <row r="11046" spans="1:4">
      <c r="A11046" s="68" t="s">
        <v>10956</v>
      </c>
      <c r="B11046" s="68" t="s">
        <v>29321</v>
      </c>
      <c r="C11046" s="68" t="s">
        <v>13</v>
      </c>
      <c r="D11046" t="str">
        <f t="shared" si="172"/>
        <v>m2</v>
      </c>
    </row>
    <row r="11047" spans="1:4">
      <c r="A11047" s="68" t="s">
        <v>10957</v>
      </c>
      <c r="B11047" s="68" t="s">
        <v>29322</v>
      </c>
      <c r="C11047" s="68" t="s">
        <v>13</v>
      </c>
      <c r="D11047" t="str">
        <f t="shared" si="172"/>
        <v>m2</v>
      </c>
    </row>
    <row r="11048" spans="1:4">
      <c r="A11048" s="68" t="s">
        <v>10958</v>
      </c>
      <c r="B11048" s="68" t="s">
        <v>29322</v>
      </c>
      <c r="C11048" s="68" t="s">
        <v>13</v>
      </c>
      <c r="D11048" t="str">
        <f t="shared" si="172"/>
        <v>m2</v>
      </c>
    </row>
    <row r="11049" spans="1:4">
      <c r="A11049" s="68" t="s">
        <v>10959</v>
      </c>
      <c r="B11049" s="68" t="s">
        <v>29323</v>
      </c>
      <c r="C11049" s="68" t="s">
        <v>13</v>
      </c>
      <c r="D11049" t="str">
        <f t="shared" si="172"/>
        <v>m2</v>
      </c>
    </row>
    <row r="11050" spans="1:4">
      <c r="A11050" s="68" t="s">
        <v>10960</v>
      </c>
      <c r="B11050" s="68" t="s">
        <v>29323</v>
      </c>
      <c r="C11050" s="68" t="s">
        <v>13</v>
      </c>
      <c r="D11050" t="str">
        <f t="shared" si="172"/>
        <v>m2</v>
      </c>
    </row>
    <row r="11051" spans="1:4">
      <c r="A11051" s="68" t="s">
        <v>10961</v>
      </c>
      <c r="B11051" s="68" t="s">
        <v>29324</v>
      </c>
      <c r="C11051" s="68" t="s">
        <v>13</v>
      </c>
      <c r="D11051" t="str">
        <f t="shared" si="172"/>
        <v>m2</v>
      </c>
    </row>
    <row r="11052" spans="1:4">
      <c r="A11052" s="68" t="s">
        <v>10962</v>
      </c>
      <c r="B11052" s="68" t="s">
        <v>29324</v>
      </c>
      <c r="C11052" s="68" t="s">
        <v>13</v>
      </c>
      <c r="D11052" t="str">
        <f t="shared" si="172"/>
        <v>m2</v>
      </c>
    </row>
    <row r="11053" spans="1:4">
      <c r="A11053" s="68" t="s">
        <v>10963</v>
      </c>
      <c r="B11053" s="68" t="s">
        <v>29325</v>
      </c>
      <c r="C11053" s="68" t="s">
        <v>13</v>
      </c>
      <c r="D11053" t="str">
        <f t="shared" si="172"/>
        <v>m2</v>
      </c>
    </row>
    <row r="11054" spans="1:4">
      <c r="A11054" s="68" t="s">
        <v>10964</v>
      </c>
      <c r="B11054" s="68" t="s">
        <v>29325</v>
      </c>
      <c r="C11054" s="68" t="s">
        <v>13</v>
      </c>
      <c r="D11054" t="str">
        <f t="shared" si="172"/>
        <v>m2</v>
      </c>
    </row>
    <row r="11055" spans="1:4">
      <c r="A11055" s="68" t="s">
        <v>10965</v>
      </c>
      <c r="B11055" s="68" t="s">
        <v>29326</v>
      </c>
      <c r="C11055" s="68" t="s">
        <v>13</v>
      </c>
      <c r="D11055" t="str">
        <f t="shared" si="172"/>
        <v>m2</v>
      </c>
    </row>
    <row r="11056" spans="1:4">
      <c r="A11056" s="68" t="s">
        <v>10966</v>
      </c>
      <c r="B11056" s="68" t="s">
        <v>29326</v>
      </c>
      <c r="C11056" s="68" t="s">
        <v>13</v>
      </c>
      <c r="D11056" t="str">
        <f t="shared" si="172"/>
        <v>m2</v>
      </c>
    </row>
    <row r="11057" spans="1:4">
      <c r="A11057" s="68" t="s">
        <v>10967</v>
      </c>
      <c r="B11057" s="68" t="s">
        <v>29327</v>
      </c>
      <c r="C11057" s="68" t="s">
        <v>13</v>
      </c>
      <c r="D11057" t="str">
        <f t="shared" si="172"/>
        <v>m2</v>
      </c>
    </row>
    <row r="11058" spans="1:4">
      <c r="A11058" s="68" t="s">
        <v>10968</v>
      </c>
      <c r="B11058" s="68" t="s">
        <v>29327</v>
      </c>
      <c r="C11058" s="68" t="s">
        <v>13</v>
      </c>
      <c r="D11058" t="str">
        <f t="shared" si="172"/>
        <v>m2</v>
      </c>
    </row>
    <row r="11059" spans="1:4">
      <c r="A11059" s="68" t="s">
        <v>10969</v>
      </c>
      <c r="B11059" s="68" t="s">
        <v>29328</v>
      </c>
      <c r="C11059" s="68" t="s">
        <v>13</v>
      </c>
      <c r="D11059" t="str">
        <f t="shared" si="172"/>
        <v>m2</v>
      </c>
    </row>
    <row r="11060" spans="1:4">
      <c r="A11060" s="68" t="s">
        <v>10970</v>
      </c>
      <c r="B11060" s="68" t="s">
        <v>29328</v>
      </c>
      <c r="C11060" s="68" t="s">
        <v>13</v>
      </c>
      <c r="D11060" t="str">
        <f t="shared" si="172"/>
        <v>m2</v>
      </c>
    </row>
    <row r="11061" spans="1:4">
      <c r="A11061" s="68" t="s">
        <v>10971</v>
      </c>
      <c r="B11061" s="68" t="s">
        <v>29329</v>
      </c>
      <c r="C11061" s="68" t="s">
        <v>13</v>
      </c>
      <c r="D11061" t="str">
        <f t="shared" si="172"/>
        <v>m2</v>
      </c>
    </row>
    <row r="11062" spans="1:4">
      <c r="A11062" s="68" t="s">
        <v>10972</v>
      </c>
      <c r="B11062" s="68" t="s">
        <v>29329</v>
      </c>
      <c r="C11062" s="68" t="s">
        <v>13</v>
      </c>
      <c r="D11062" t="str">
        <f t="shared" si="172"/>
        <v>m2</v>
      </c>
    </row>
    <row r="11063" spans="1:4">
      <c r="A11063" s="68" t="s">
        <v>10973</v>
      </c>
      <c r="B11063" s="68" t="s">
        <v>29330</v>
      </c>
      <c r="C11063" s="68" t="s">
        <v>13</v>
      </c>
      <c r="D11063" t="str">
        <f t="shared" si="172"/>
        <v>m2</v>
      </c>
    </row>
    <row r="11064" spans="1:4">
      <c r="A11064" s="68" t="s">
        <v>10974</v>
      </c>
      <c r="B11064" s="68" t="s">
        <v>29330</v>
      </c>
      <c r="C11064" s="68" t="s">
        <v>13</v>
      </c>
      <c r="D11064" t="str">
        <f t="shared" si="172"/>
        <v>m2</v>
      </c>
    </row>
    <row r="11065" spans="1:4">
      <c r="A11065" s="68" t="s">
        <v>10975</v>
      </c>
      <c r="B11065" s="68" t="s">
        <v>29331</v>
      </c>
      <c r="C11065" s="68" t="s">
        <v>13</v>
      </c>
      <c r="D11065" t="str">
        <f t="shared" si="172"/>
        <v>m2</v>
      </c>
    </row>
    <row r="11066" spans="1:4">
      <c r="A11066" s="68" t="s">
        <v>10976</v>
      </c>
      <c r="B11066" s="68" t="s">
        <v>29331</v>
      </c>
      <c r="C11066" s="68" t="s">
        <v>13</v>
      </c>
      <c r="D11066" t="str">
        <f t="shared" si="172"/>
        <v>m2</v>
      </c>
    </row>
    <row r="11067" spans="1:4">
      <c r="A11067" s="68" t="s">
        <v>10977</v>
      </c>
      <c r="B11067" s="68" t="s">
        <v>29332</v>
      </c>
      <c r="C11067" s="68" t="s">
        <v>13</v>
      </c>
      <c r="D11067" t="str">
        <f t="shared" si="172"/>
        <v>m2</v>
      </c>
    </row>
    <row r="11068" spans="1:4">
      <c r="A11068" s="68" t="s">
        <v>10978</v>
      </c>
      <c r="B11068" s="68" t="s">
        <v>29332</v>
      </c>
      <c r="C11068" s="68" t="s">
        <v>13</v>
      </c>
      <c r="D11068" t="str">
        <f t="shared" si="172"/>
        <v>m2</v>
      </c>
    </row>
    <row r="11069" spans="1:4">
      <c r="A11069" s="68" t="s">
        <v>10979</v>
      </c>
      <c r="B11069" s="68" t="s">
        <v>29333</v>
      </c>
      <c r="C11069" s="68" t="s">
        <v>13</v>
      </c>
      <c r="D11069" t="str">
        <f t="shared" si="172"/>
        <v>m2</v>
      </c>
    </row>
    <row r="11070" spans="1:4">
      <c r="A11070" s="68" t="s">
        <v>10980</v>
      </c>
      <c r="B11070" s="68" t="s">
        <v>29333</v>
      </c>
      <c r="C11070" s="68" t="s">
        <v>13</v>
      </c>
      <c r="D11070" t="str">
        <f t="shared" si="172"/>
        <v>m2</v>
      </c>
    </row>
    <row r="11071" spans="1:4">
      <c r="A11071" s="68" t="s">
        <v>10981</v>
      </c>
      <c r="B11071" s="68" t="s">
        <v>29334</v>
      </c>
      <c r="C11071" s="68" t="s">
        <v>13</v>
      </c>
      <c r="D11071" t="str">
        <f t="shared" si="172"/>
        <v>m2</v>
      </c>
    </row>
    <row r="11072" spans="1:4">
      <c r="A11072" s="68" t="s">
        <v>10982</v>
      </c>
      <c r="B11072" s="68" t="s">
        <v>29334</v>
      </c>
      <c r="C11072" s="68" t="s">
        <v>13</v>
      </c>
      <c r="D11072" t="str">
        <f t="shared" si="172"/>
        <v>m2</v>
      </c>
    </row>
    <row r="11073" spans="1:4">
      <c r="A11073" s="68" t="s">
        <v>10983</v>
      </c>
      <c r="B11073" s="68" t="s">
        <v>29335</v>
      </c>
      <c r="C11073" s="68" t="s">
        <v>13</v>
      </c>
      <c r="D11073" t="str">
        <f t="shared" si="172"/>
        <v>m2</v>
      </c>
    </row>
    <row r="11074" spans="1:4">
      <c r="A11074" s="68" t="s">
        <v>10984</v>
      </c>
      <c r="B11074" s="68" t="s">
        <v>29335</v>
      </c>
      <c r="C11074" s="68" t="s">
        <v>13</v>
      </c>
      <c r="D11074" t="str">
        <f t="shared" si="172"/>
        <v>m2</v>
      </c>
    </row>
    <row r="11075" spans="1:4">
      <c r="A11075" s="68" t="s">
        <v>10985</v>
      </c>
      <c r="B11075" s="68" t="s">
        <v>29336</v>
      </c>
      <c r="C11075" s="68" t="s">
        <v>13</v>
      </c>
      <c r="D11075" t="str">
        <f t="shared" si="172"/>
        <v>m2</v>
      </c>
    </row>
    <row r="11076" spans="1:4">
      <c r="A11076" s="68" t="s">
        <v>10986</v>
      </c>
      <c r="B11076" s="68" t="s">
        <v>29336</v>
      </c>
      <c r="C11076" s="68" t="s">
        <v>13</v>
      </c>
      <c r="D11076" t="str">
        <f t="shared" si="172"/>
        <v>m2</v>
      </c>
    </row>
    <row r="11077" spans="1:4">
      <c r="A11077" s="68" t="s">
        <v>10987</v>
      </c>
      <c r="B11077" s="68" t="s">
        <v>29337</v>
      </c>
      <c r="C11077" s="68" t="s">
        <v>13</v>
      </c>
      <c r="D11077" t="str">
        <f t="shared" si="172"/>
        <v>m2</v>
      </c>
    </row>
    <row r="11078" spans="1:4">
      <c r="A11078" s="68" t="s">
        <v>10988</v>
      </c>
      <c r="B11078" s="68" t="s">
        <v>29337</v>
      </c>
      <c r="C11078" s="68" t="s">
        <v>13</v>
      </c>
      <c r="D11078" t="str">
        <f t="shared" si="172"/>
        <v>m2</v>
      </c>
    </row>
    <row r="11079" spans="1:4">
      <c r="A11079" s="68" t="s">
        <v>10989</v>
      </c>
      <c r="B11079" s="68" t="s">
        <v>29338</v>
      </c>
      <c r="C11079" s="68" t="s">
        <v>13</v>
      </c>
      <c r="D11079" t="str">
        <f t="shared" ref="D11079:D11142" si="173">LOWER(C11079)</f>
        <v>m2</v>
      </c>
    </row>
    <row r="11080" spans="1:4">
      <c r="A11080" s="68" t="s">
        <v>10990</v>
      </c>
      <c r="B11080" s="68" t="s">
        <v>29338</v>
      </c>
      <c r="C11080" s="68" t="s">
        <v>13</v>
      </c>
      <c r="D11080" t="str">
        <f t="shared" si="173"/>
        <v>m2</v>
      </c>
    </row>
    <row r="11081" spans="1:4">
      <c r="A11081" s="68" t="s">
        <v>10991</v>
      </c>
      <c r="B11081" s="68" t="s">
        <v>29339</v>
      </c>
      <c r="C11081" s="68" t="s">
        <v>13</v>
      </c>
      <c r="D11081" t="str">
        <f t="shared" si="173"/>
        <v>m2</v>
      </c>
    </row>
    <row r="11082" spans="1:4">
      <c r="A11082" s="68" t="s">
        <v>10992</v>
      </c>
      <c r="B11082" s="68" t="s">
        <v>29339</v>
      </c>
      <c r="C11082" s="68" t="s">
        <v>13</v>
      </c>
      <c r="D11082" t="str">
        <f t="shared" si="173"/>
        <v>m2</v>
      </c>
    </row>
    <row r="11083" spans="1:4">
      <c r="A11083" s="68" t="s">
        <v>10993</v>
      </c>
      <c r="B11083" s="68" t="s">
        <v>29340</v>
      </c>
      <c r="C11083" s="68" t="s">
        <v>13</v>
      </c>
      <c r="D11083" t="str">
        <f t="shared" si="173"/>
        <v>m2</v>
      </c>
    </row>
    <row r="11084" spans="1:4">
      <c r="A11084" s="68" t="s">
        <v>10994</v>
      </c>
      <c r="B11084" s="68" t="s">
        <v>29340</v>
      </c>
      <c r="C11084" s="68" t="s">
        <v>13</v>
      </c>
      <c r="D11084" t="str">
        <f t="shared" si="173"/>
        <v>m2</v>
      </c>
    </row>
    <row r="11085" spans="1:4">
      <c r="A11085" s="68" t="s">
        <v>10995</v>
      </c>
      <c r="B11085" s="68" t="s">
        <v>29341</v>
      </c>
      <c r="C11085" s="68" t="s">
        <v>13</v>
      </c>
      <c r="D11085" t="str">
        <f t="shared" si="173"/>
        <v>m2</v>
      </c>
    </row>
    <row r="11086" spans="1:4">
      <c r="A11086" s="68" t="s">
        <v>10996</v>
      </c>
      <c r="B11086" s="68" t="s">
        <v>29341</v>
      </c>
      <c r="C11086" s="68" t="s">
        <v>13</v>
      </c>
      <c r="D11086" t="str">
        <f t="shared" si="173"/>
        <v>m2</v>
      </c>
    </row>
    <row r="11087" spans="1:4">
      <c r="A11087" s="68" t="s">
        <v>10997</v>
      </c>
      <c r="B11087" s="68" t="s">
        <v>29342</v>
      </c>
      <c r="C11087" s="68" t="s">
        <v>13</v>
      </c>
      <c r="D11087" t="str">
        <f t="shared" si="173"/>
        <v>m2</v>
      </c>
    </row>
    <row r="11088" spans="1:4">
      <c r="A11088" s="68" t="s">
        <v>10998</v>
      </c>
      <c r="B11088" s="68" t="s">
        <v>29342</v>
      </c>
      <c r="C11088" s="68" t="s">
        <v>13</v>
      </c>
      <c r="D11088" t="str">
        <f t="shared" si="173"/>
        <v>m2</v>
      </c>
    </row>
    <row r="11089" spans="1:4">
      <c r="A11089" s="68" t="s">
        <v>10999</v>
      </c>
      <c r="B11089" s="68" t="s">
        <v>29343</v>
      </c>
      <c r="C11089" s="68" t="s">
        <v>13</v>
      </c>
      <c r="D11089" t="str">
        <f t="shared" si="173"/>
        <v>m2</v>
      </c>
    </row>
    <row r="11090" spans="1:4">
      <c r="A11090" s="68" t="s">
        <v>11000</v>
      </c>
      <c r="B11090" s="68" t="s">
        <v>29343</v>
      </c>
      <c r="C11090" s="68" t="s">
        <v>13</v>
      </c>
      <c r="D11090" t="str">
        <f t="shared" si="173"/>
        <v>m2</v>
      </c>
    </row>
    <row r="11091" spans="1:4">
      <c r="A11091" s="68" t="s">
        <v>11001</v>
      </c>
      <c r="B11091" s="68" t="s">
        <v>29344</v>
      </c>
      <c r="C11091" s="68" t="s">
        <v>13</v>
      </c>
      <c r="D11091" t="str">
        <f t="shared" si="173"/>
        <v>m2</v>
      </c>
    </row>
    <row r="11092" spans="1:4">
      <c r="A11092" s="68" t="s">
        <v>11002</v>
      </c>
      <c r="B11092" s="68" t="s">
        <v>29344</v>
      </c>
      <c r="C11092" s="68" t="s">
        <v>13</v>
      </c>
      <c r="D11092" t="str">
        <f t="shared" si="173"/>
        <v>m2</v>
      </c>
    </row>
    <row r="11093" spans="1:4">
      <c r="A11093" s="68" t="s">
        <v>11003</v>
      </c>
      <c r="B11093" s="68" t="s">
        <v>29345</v>
      </c>
      <c r="C11093" s="68" t="s">
        <v>13</v>
      </c>
      <c r="D11093" t="str">
        <f t="shared" si="173"/>
        <v>m2</v>
      </c>
    </row>
    <row r="11094" spans="1:4">
      <c r="A11094" s="68" t="s">
        <v>11004</v>
      </c>
      <c r="B11094" s="68" t="s">
        <v>29345</v>
      </c>
      <c r="C11094" s="68" t="s">
        <v>13</v>
      </c>
      <c r="D11094" t="str">
        <f t="shared" si="173"/>
        <v>m2</v>
      </c>
    </row>
    <row r="11095" spans="1:4">
      <c r="A11095" s="68" t="s">
        <v>11005</v>
      </c>
      <c r="B11095" s="68" t="s">
        <v>29346</v>
      </c>
      <c r="C11095" s="68" t="s">
        <v>13</v>
      </c>
      <c r="D11095" t="str">
        <f t="shared" si="173"/>
        <v>m2</v>
      </c>
    </row>
    <row r="11096" spans="1:4">
      <c r="A11096" s="68" t="s">
        <v>11006</v>
      </c>
      <c r="B11096" s="68" t="s">
        <v>29346</v>
      </c>
      <c r="C11096" s="68" t="s">
        <v>13</v>
      </c>
      <c r="D11096" t="str">
        <f t="shared" si="173"/>
        <v>m2</v>
      </c>
    </row>
    <row r="11097" spans="1:4">
      <c r="A11097" s="68" t="s">
        <v>11007</v>
      </c>
      <c r="B11097" s="68" t="s">
        <v>29347</v>
      </c>
      <c r="C11097" s="68" t="s">
        <v>13</v>
      </c>
      <c r="D11097" t="str">
        <f t="shared" si="173"/>
        <v>m2</v>
      </c>
    </row>
    <row r="11098" spans="1:4">
      <c r="A11098" s="68" t="s">
        <v>11008</v>
      </c>
      <c r="B11098" s="68" t="s">
        <v>29347</v>
      </c>
      <c r="C11098" s="68" t="s">
        <v>13</v>
      </c>
      <c r="D11098" t="str">
        <f t="shared" si="173"/>
        <v>m2</v>
      </c>
    </row>
    <row r="11099" spans="1:4">
      <c r="A11099" s="68" t="s">
        <v>11009</v>
      </c>
      <c r="B11099" s="68" t="s">
        <v>29348</v>
      </c>
      <c r="C11099" s="68" t="s">
        <v>13</v>
      </c>
      <c r="D11099" t="str">
        <f t="shared" si="173"/>
        <v>m2</v>
      </c>
    </row>
    <row r="11100" spans="1:4">
      <c r="A11100" s="68" t="s">
        <v>11010</v>
      </c>
      <c r="B11100" s="68" t="s">
        <v>29348</v>
      </c>
      <c r="C11100" s="68" t="s">
        <v>13</v>
      </c>
      <c r="D11100" t="str">
        <f t="shared" si="173"/>
        <v>m2</v>
      </c>
    </row>
    <row r="11101" spans="1:4">
      <c r="A11101" s="68" t="s">
        <v>11011</v>
      </c>
      <c r="B11101" s="68" t="s">
        <v>29349</v>
      </c>
      <c r="C11101" s="68" t="s">
        <v>13</v>
      </c>
      <c r="D11101" t="str">
        <f t="shared" si="173"/>
        <v>m2</v>
      </c>
    </row>
    <row r="11102" spans="1:4">
      <c r="A11102" s="68" t="s">
        <v>11012</v>
      </c>
      <c r="B11102" s="68" t="s">
        <v>29349</v>
      </c>
      <c r="C11102" s="68" t="s">
        <v>13</v>
      </c>
      <c r="D11102" t="str">
        <f t="shared" si="173"/>
        <v>m2</v>
      </c>
    </row>
    <row r="11103" spans="1:4">
      <c r="A11103" s="68" t="s">
        <v>11013</v>
      </c>
      <c r="B11103" s="68" t="s">
        <v>29350</v>
      </c>
      <c r="C11103" s="68" t="s">
        <v>13</v>
      </c>
      <c r="D11103" t="str">
        <f t="shared" si="173"/>
        <v>m2</v>
      </c>
    </row>
    <row r="11104" spans="1:4">
      <c r="A11104" s="68" t="s">
        <v>11014</v>
      </c>
      <c r="B11104" s="68" t="s">
        <v>29350</v>
      </c>
      <c r="C11104" s="68" t="s">
        <v>13</v>
      </c>
      <c r="D11104" t="str">
        <f t="shared" si="173"/>
        <v>m2</v>
      </c>
    </row>
    <row r="11105" spans="1:4">
      <c r="A11105" s="68" t="s">
        <v>11015</v>
      </c>
      <c r="B11105" s="68" t="s">
        <v>29351</v>
      </c>
      <c r="C11105" s="68" t="s">
        <v>13</v>
      </c>
      <c r="D11105" t="str">
        <f t="shared" si="173"/>
        <v>m2</v>
      </c>
    </row>
    <row r="11106" spans="1:4">
      <c r="A11106" s="68" t="s">
        <v>11016</v>
      </c>
      <c r="B11106" s="68" t="s">
        <v>29351</v>
      </c>
      <c r="C11106" s="68" t="s">
        <v>13</v>
      </c>
      <c r="D11106" t="str">
        <f t="shared" si="173"/>
        <v>m2</v>
      </c>
    </row>
    <row r="11107" spans="1:4">
      <c r="A11107" s="68" t="s">
        <v>11017</v>
      </c>
      <c r="B11107" s="68" t="s">
        <v>29352</v>
      </c>
      <c r="C11107" s="68" t="s">
        <v>13</v>
      </c>
      <c r="D11107" t="str">
        <f t="shared" si="173"/>
        <v>m2</v>
      </c>
    </row>
    <row r="11108" spans="1:4">
      <c r="A11108" s="68" t="s">
        <v>11018</v>
      </c>
      <c r="B11108" s="68" t="s">
        <v>29352</v>
      </c>
      <c r="C11108" s="68" t="s">
        <v>13</v>
      </c>
      <c r="D11108" t="str">
        <f t="shared" si="173"/>
        <v>m2</v>
      </c>
    </row>
    <row r="11109" spans="1:4">
      <c r="A11109" s="68" t="s">
        <v>11019</v>
      </c>
      <c r="B11109" s="68" t="s">
        <v>29353</v>
      </c>
      <c r="C11109" s="68" t="s">
        <v>13</v>
      </c>
      <c r="D11109" t="str">
        <f t="shared" si="173"/>
        <v>m2</v>
      </c>
    </row>
    <row r="11110" spans="1:4">
      <c r="A11110" s="68" t="s">
        <v>11020</v>
      </c>
      <c r="B11110" s="68" t="s">
        <v>29353</v>
      </c>
      <c r="C11110" s="68" t="s">
        <v>13</v>
      </c>
      <c r="D11110" t="str">
        <f t="shared" si="173"/>
        <v>m2</v>
      </c>
    </row>
    <row r="11111" spans="1:4">
      <c r="A11111" s="68" t="s">
        <v>11021</v>
      </c>
      <c r="B11111" s="68" t="s">
        <v>29354</v>
      </c>
      <c r="C11111" s="68" t="s">
        <v>13</v>
      </c>
      <c r="D11111" t="str">
        <f t="shared" si="173"/>
        <v>m2</v>
      </c>
    </row>
    <row r="11112" spans="1:4">
      <c r="A11112" s="68" t="s">
        <v>11022</v>
      </c>
      <c r="B11112" s="68" t="s">
        <v>29354</v>
      </c>
      <c r="C11112" s="68" t="s">
        <v>13</v>
      </c>
      <c r="D11112" t="str">
        <f t="shared" si="173"/>
        <v>m2</v>
      </c>
    </row>
    <row r="11113" spans="1:4">
      <c r="A11113" s="68" t="s">
        <v>11023</v>
      </c>
      <c r="B11113" s="68" t="s">
        <v>29355</v>
      </c>
      <c r="C11113" s="68" t="s">
        <v>13</v>
      </c>
      <c r="D11113" t="str">
        <f t="shared" si="173"/>
        <v>m2</v>
      </c>
    </row>
    <row r="11114" spans="1:4">
      <c r="A11114" s="68" t="s">
        <v>11024</v>
      </c>
      <c r="B11114" s="68" t="s">
        <v>29355</v>
      </c>
      <c r="C11114" s="68" t="s">
        <v>13</v>
      </c>
      <c r="D11114" t="str">
        <f t="shared" si="173"/>
        <v>m2</v>
      </c>
    </row>
    <row r="11115" spans="1:4">
      <c r="A11115" s="68" t="s">
        <v>11025</v>
      </c>
      <c r="B11115" s="68" t="s">
        <v>29356</v>
      </c>
      <c r="C11115" s="68" t="s">
        <v>13</v>
      </c>
      <c r="D11115" t="str">
        <f t="shared" si="173"/>
        <v>m2</v>
      </c>
    </row>
    <row r="11116" spans="1:4">
      <c r="A11116" s="68" t="s">
        <v>11026</v>
      </c>
      <c r="B11116" s="68" t="s">
        <v>29356</v>
      </c>
      <c r="C11116" s="68" t="s">
        <v>13</v>
      </c>
      <c r="D11116" t="str">
        <f t="shared" si="173"/>
        <v>m2</v>
      </c>
    </row>
    <row r="11117" spans="1:4">
      <c r="A11117" s="68" t="s">
        <v>11027</v>
      </c>
      <c r="B11117" s="68" t="s">
        <v>29357</v>
      </c>
      <c r="C11117" s="68" t="s">
        <v>13</v>
      </c>
      <c r="D11117" t="str">
        <f t="shared" si="173"/>
        <v>m2</v>
      </c>
    </row>
    <row r="11118" spans="1:4">
      <c r="A11118" s="68" t="s">
        <v>11028</v>
      </c>
      <c r="B11118" s="68" t="s">
        <v>29357</v>
      </c>
      <c r="C11118" s="68" t="s">
        <v>13</v>
      </c>
      <c r="D11118" t="str">
        <f t="shared" si="173"/>
        <v>m2</v>
      </c>
    </row>
    <row r="11119" spans="1:4">
      <c r="A11119" s="68" t="s">
        <v>11029</v>
      </c>
      <c r="B11119" s="68" t="s">
        <v>29358</v>
      </c>
      <c r="C11119" s="68" t="s">
        <v>13</v>
      </c>
      <c r="D11119" t="str">
        <f t="shared" si="173"/>
        <v>m2</v>
      </c>
    </row>
    <row r="11120" spans="1:4">
      <c r="A11120" s="68" t="s">
        <v>11030</v>
      </c>
      <c r="B11120" s="68" t="s">
        <v>29358</v>
      </c>
      <c r="C11120" s="68" t="s">
        <v>13</v>
      </c>
      <c r="D11120" t="str">
        <f t="shared" si="173"/>
        <v>m2</v>
      </c>
    </row>
    <row r="11121" spans="1:4">
      <c r="A11121" s="68" t="s">
        <v>11031</v>
      </c>
      <c r="B11121" s="68" t="s">
        <v>29359</v>
      </c>
      <c r="C11121" s="68" t="s">
        <v>13</v>
      </c>
      <c r="D11121" t="str">
        <f t="shared" si="173"/>
        <v>m2</v>
      </c>
    </row>
    <row r="11122" spans="1:4">
      <c r="A11122" s="68" t="s">
        <v>11032</v>
      </c>
      <c r="B11122" s="68" t="s">
        <v>29359</v>
      </c>
      <c r="C11122" s="68" t="s">
        <v>13</v>
      </c>
      <c r="D11122" t="str">
        <f t="shared" si="173"/>
        <v>m2</v>
      </c>
    </row>
    <row r="11123" spans="1:4">
      <c r="A11123" s="68" t="s">
        <v>11033</v>
      </c>
      <c r="B11123" s="68" t="s">
        <v>29360</v>
      </c>
      <c r="C11123" s="68" t="s">
        <v>13</v>
      </c>
      <c r="D11123" t="str">
        <f t="shared" si="173"/>
        <v>m2</v>
      </c>
    </row>
    <row r="11124" spans="1:4">
      <c r="A11124" s="68" t="s">
        <v>11034</v>
      </c>
      <c r="B11124" s="68" t="s">
        <v>29360</v>
      </c>
      <c r="C11124" s="68" t="s">
        <v>13</v>
      </c>
      <c r="D11124" t="str">
        <f t="shared" si="173"/>
        <v>m2</v>
      </c>
    </row>
    <row r="11125" spans="1:4">
      <c r="A11125" s="68" t="s">
        <v>11035</v>
      </c>
      <c r="B11125" s="68" t="s">
        <v>29361</v>
      </c>
      <c r="C11125" s="68" t="s">
        <v>13</v>
      </c>
      <c r="D11125" t="str">
        <f t="shared" si="173"/>
        <v>m2</v>
      </c>
    </row>
    <row r="11126" spans="1:4">
      <c r="A11126" s="68" t="s">
        <v>11036</v>
      </c>
      <c r="B11126" s="68" t="s">
        <v>29361</v>
      </c>
      <c r="C11126" s="68" t="s">
        <v>13</v>
      </c>
      <c r="D11126" t="str">
        <f t="shared" si="173"/>
        <v>m2</v>
      </c>
    </row>
    <row r="11127" spans="1:4">
      <c r="A11127" s="68" t="s">
        <v>11037</v>
      </c>
      <c r="B11127" s="68" t="s">
        <v>29362</v>
      </c>
      <c r="C11127" s="68" t="s">
        <v>13</v>
      </c>
      <c r="D11127" t="str">
        <f t="shared" si="173"/>
        <v>m2</v>
      </c>
    </row>
    <row r="11128" spans="1:4">
      <c r="A11128" s="68" t="s">
        <v>11038</v>
      </c>
      <c r="B11128" s="68" t="s">
        <v>29362</v>
      </c>
      <c r="C11128" s="68" t="s">
        <v>13</v>
      </c>
      <c r="D11128" t="str">
        <f t="shared" si="173"/>
        <v>m2</v>
      </c>
    </row>
    <row r="11129" spans="1:4">
      <c r="A11129" s="68" t="s">
        <v>11039</v>
      </c>
      <c r="B11129" s="68" t="s">
        <v>29363</v>
      </c>
      <c r="C11129" s="68" t="s">
        <v>13</v>
      </c>
      <c r="D11129" t="str">
        <f t="shared" si="173"/>
        <v>m2</v>
      </c>
    </row>
    <row r="11130" spans="1:4">
      <c r="A11130" s="68" t="s">
        <v>11040</v>
      </c>
      <c r="B11130" s="68" t="s">
        <v>29363</v>
      </c>
      <c r="C11130" s="68" t="s">
        <v>13</v>
      </c>
      <c r="D11130" t="str">
        <f t="shared" si="173"/>
        <v>m2</v>
      </c>
    </row>
    <row r="11131" spans="1:4">
      <c r="A11131" s="68" t="s">
        <v>11041</v>
      </c>
      <c r="B11131" s="68" t="s">
        <v>29364</v>
      </c>
      <c r="C11131" s="68" t="s">
        <v>13</v>
      </c>
      <c r="D11131" t="str">
        <f t="shared" si="173"/>
        <v>m2</v>
      </c>
    </row>
    <row r="11132" spans="1:4">
      <c r="A11132" s="68" t="s">
        <v>11042</v>
      </c>
      <c r="B11132" s="68" t="s">
        <v>29364</v>
      </c>
      <c r="C11132" s="68" t="s">
        <v>13</v>
      </c>
      <c r="D11132" t="str">
        <f t="shared" si="173"/>
        <v>m2</v>
      </c>
    </row>
    <row r="11133" spans="1:4">
      <c r="A11133" s="68" t="s">
        <v>11043</v>
      </c>
      <c r="B11133" s="68" t="s">
        <v>29365</v>
      </c>
      <c r="C11133" s="68" t="s">
        <v>13</v>
      </c>
      <c r="D11133" t="str">
        <f t="shared" si="173"/>
        <v>m2</v>
      </c>
    </row>
    <row r="11134" spans="1:4">
      <c r="A11134" s="68" t="s">
        <v>11044</v>
      </c>
      <c r="B11134" s="68" t="s">
        <v>29365</v>
      </c>
      <c r="C11134" s="68" t="s">
        <v>13</v>
      </c>
      <c r="D11134" t="str">
        <f t="shared" si="173"/>
        <v>m2</v>
      </c>
    </row>
    <row r="11135" spans="1:4">
      <c r="A11135" s="68" t="s">
        <v>11045</v>
      </c>
      <c r="B11135" s="68" t="s">
        <v>29366</v>
      </c>
      <c r="C11135" s="68" t="s">
        <v>13</v>
      </c>
      <c r="D11135" t="str">
        <f t="shared" si="173"/>
        <v>m2</v>
      </c>
    </row>
    <row r="11136" spans="1:4">
      <c r="A11136" s="68" t="s">
        <v>11046</v>
      </c>
      <c r="B11136" s="68" t="s">
        <v>29366</v>
      </c>
      <c r="C11136" s="68" t="s">
        <v>13</v>
      </c>
      <c r="D11136" t="str">
        <f t="shared" si="173"/>
        <v>m2</v>
      </c>
    </row>
    <row r="11137" spans="1:4">
      <c r="A11137" s="68" t="s">
        <v>11047</v>
      </c>
      <c r="B11137" s="68" t="s">
        <v>29367</v>
      </c>
      <c r="C11137" s="68" t="s">
        <v>13</v>
      </c>
      <c r="D11137" t="str">
        <f t="shared" si="173"/>
        <v>m2</v>
      </c>
    </row>
    <row r="11138" spans="1:4">
      <c r="A11138" s="68" t="s">
        <v>11048</v>
      </c>
      <c r="B11138" s="68" t="s">
        <v>29367</v>
      </c>
      <c r="C11138" s="68" t="s">
        <v>13</v>
      </c>
      <c r="D11138" t="str">
        <f t="shared" si="173"/>
        <v>m2</v>
      </c>
    </row>
    <row r="11139" spans="1:4">
      <c r="A11139" s="68" t="s">
        <v>11049</v>
      </c>
      <c r="B11139" s="68" t="s">
        <v>29368</v>
      </c>
      <c r="C11139" s="68" t="s">
        <v>13</v>
      </c>
      <c r="D11139" t="str">
        <f t="shared" si="173"/>
        <v>m2</v>
      </c>
    </row>
    <row r="11140" spans="1:4">
      <c r="A11140" s="68" t="s">
        <v>11050</v>
      </c>
      <c r="B11140" s="68" t="s">
        <v>29368</v>
      </c>
      <c r="C11140" s="68" t="s">
        <v>13</v>
      </c>
      <c r="D11140" t="str">
        <f t="shared" si="173"/>
        <v>m2</v>
      </c>
    </row>
    <row r="11141" spans="1:4">
      <c r="A11141" s="68" t="s">
        <v>11051</v>
      </c>
      <c r="B11141" s="68" t="s">
        <v>29369</v>
      </c>
      <c r="C11141" s="68" t="s">
        <v>13</v>
      </c>
      <c r="D11141" t="str">
        <f t="shared" si="173"/>
        <v>m2</v>
      </c>
    </row>
    <row r="11142" spans="1:4">
      <c r="A11142" s="68" t="s">
        <v>11052</v>
      </c>
      <c r="B11142" s="68" t="s">
        <v>29369</v>
      </c>
      <c r="C11142" s="68" t="s">
        <v>13</v>
      </c>
      <c r="D11142" t="str">
        <f t="shared" si="173"/>
        <v>m2</v>
      </c>
    </row>
    <row r="11143" spans="1:4">
      <c r="A11143" s="68" t="s">
        <v>11053</v>
      </c>
      <c r="B11143" s="68" t="s">
        <v>29370</v>
      </c>
      <c r="C11143" s="68" t="s">
        <v>13</v>
      </c>
      <c r="D11143" t="str">
        <f t="shared" ref="D11143:D11206" si="174">LOWER(C11143)</f>
        <v>m2</v>
      </c>
    </row>
    <row r="11144" spans="1:4">
      <c r="A11144" s="68" t="s">
        <v>11054</v>
      </c>
      <c r="B11144" s="68" t="s">
        <v>29370</v>
      </c>
      <c r="C11144" s="68" t="s">
        <v>13</v>
      </c>
      <c r="D11144" t="str">
        <f t="shared" si="174"/>
        <v>m2</v>
      </c>
    </row>
    <row r="11145" spans="1:4">
      <c r="A11145" s="68" t="s">
        <v>11055</v>
      </c>
      <c r="B11145" s="68" t="s">
        <v>29371</v>
      </c>
      <c r="C11145" s="68" t="s">
        <v>13</v>
      </c>
      <c r="D11145" t="str">
        <f t="shared" si="174"/>
        <v>m2</v>
      </c>
    </row>
    <row r="11146" spans="1:4">
      <c r="A11146" s="68" t="s">
        <v>11056</v>
      </c>
      <c r="B11146" s="68" t="s">
        <v>29371</v>
      </c>
      <c r="C11146" s="68" t="s">
        <v>13</v>
      </c>
      <c r="D11146" t="str">
        <f t="shared" si="174"/>
        <v>m2</v>
      </c>
    </row>
    <row r="11147" spans="1:4">
      <c r="A11147" s="68" t="s">
        <v>11057</v>
      </c>
      <c r="B11147" s="68" t="s">
        <v>29372</v>
      </c>
      <c r="C11147" s="68" t="s">
        <v>13</v>
      </c>
      <c r="D11147" t="str">
        <f t="shared" si="174"/>
        <v>m2</v>
      </c>
    </row>
    <row r="11148" spans="1:4">
      <c r="A11148" s="68" t="s">
        <v>11058</v>
      </c>
      <c r="B11148" s="68" t="s">
        <v>29372</v>
      </c>
      <c r="C11148" s="68" t="s">
        <v>13</v>
      </c>
      <c r="D11148" t="str">
        <f t="shared" si="174"/>
        <v>m2</v>
      </c>
    </row>
    <row r="11149" spans="1:4">
      <c r="A11149" s="68" t="s">
        <v>11059</v>
      </c>
      <c r="B11149" s="68" t="s">
        <v>29373</v>
      </c>
      <c r="C11149" s="68" t="s">
        <v>13</v>
      </c>
      <c r="D11149" t="str">
        <f t="shared" si="174"/>
        <v>m2</v>
      </c>
    </row>
    <row r="11150" spans="1:4">
      <c r="A11150" s="68" t="s">
        <v>11060</v>
      </c>
      <c r="B11150" s="68" t="s">
        <v>29373</v>
      </c>
      <c r="C11150" s="68" t="s">
        <v>13</v>
      </c>
      <c r="D11150" t="str">
        <f t="shared" si="174"/>
        <v>m2</v>
      </c>
    </row>
    <row r="11151" spans="1:4">
      <c r="A11151" s="68" t="s">
        <v>11061</v>
      </c>
      <c r="B11151" s="68" t="s">
        <v>29374</v>
      </c>
      <c r="C11151" s="68" t="s">
        <v>13</v>
      </c>
      <c r="D11151" t="str">
        <f t="shared" si="174"/>
        <v>m2</v>
      </c>
    </row>
    <row r="11152" spans="1:4">
      <c r="A11152" s="68" t="s">
        <v>11062</v>
      </c>
      <c r="B11152" s="68" t="s">
        <v>29374</v>
      </c>
      <c r="C11152" s="68" t="s">
        <v>13</v>
      </c>
      <c r="D11152" t="str">
        <f t="shared" si="174"/>
        <v>m2</v>
      </c>
    </row>
    <row r="11153" spans="1:4">
      <c r="A11153" s="68" t="s">
        <v>11063</v>
      </c>
      <c r="B11153" s="68" t="s">
        <v>29375</v>
      </c>
      <c r="C11153" s="68" t="s">
        <v>13</v>
      </c>
      <c r="D11153" t="str">
        <f t="shared" si="174"/>
        <v>m2</v>
      </c>
    </row>
    <row r="11154" spans="1:4">
      <c r="A11154" s="68" t="s">
        <v>11064</v>
      </c>
      <c r="B11154" s="68" t="s">
        <v>29375</v>
      </c>
      <c r="C11154" s="68" t="s">
        <v>13</v>
      </c>
      <c r="D11154" t="str">
        <f t="shared" si="174"/>
        <v>m2</v>
      </c>
    </row>
    <row r="11155" spans="1:4">
      <c r="A11155" s="68" t="s">
        <v>11065</v>
      </c>
      <c r="B11155" s="68" t="s">
        <v>29376</v>
      </c>
      <c r="C11155" s="68" t="s">
        <v>13</v>
      </c>
      <c r="D11155" t="str">
        <f t="shared" si="174"/>
        <v>m2</v>
      </c>
    </row>
    <row r="11156" spans="1:4">
      <c r="A11156" s="68" t="s">
        <v>11066</v>
      </c>
      <c r="B11156" s="68" t="s">
        <v>29376</v>
      </c>
      <c r="C11156" s="68" t="s">
        <v>13</v>
      </c>
      <c r="D11156" t="str">
        <f t="shared" si="174"/>
        <v>m2</v>
      </c>
    </row>
    <row r="11157" spans="1:4">
      <c r="A11157" s="68" t="s">
        <v>11067</v>
      </c>
      <c r="B11157" s="68" t="s">
        <v>29377</v>
      </c>
      <c r="C11157" s="68" t="s">
        <v>13</v>
      </c>
      <c r="D11157" t="str">
        <f t="shared" si="174"/>
        <v>m2</v>
      </c>
    </row>
    <row r="11158" spans="1:4">
      <c r="A11158" s="68" t="s">
        <v>11068</v>
      </c>
      <c r="B11158" s="68" t="s">
        <v>29377</v>
      </c>
      <c r="C11158" s="68" t="s">
        <v>13</v>
      </c>
      <c r="D11158" t="str">
        <f t="shared" si="174"/>
        <v>m2</v>
      </c>
    </row>
    <row r="11159" spans="1:4">
      <c r="A11159" s="68" t="s">
        <v>11069</v>
      </c>
      <c r="B11159" s="68" t="s">
        <v>29378</v>
      </c>
      <c r="C11159" s="68" t="s">
        <v>13</v>
      </c>
      <c r="D11159" t="str">
        <f t="shared" si="174"/>
        <v>m2</v>
      </c>
    </row>
    <row r="11160" spans="1:4">
      <c r="A11160" s="68" t="s">
        <v>11070</v>
      </c>
      <c r="B11160" s="68" t="s">
        <v>29378</v>
      </c>
      <c r="C11160" s="68" t="s">
        <v>13</v>
      </c>
      <c r="D11160" t="str">
        <f t="shared" si="174"/>
        <v>m2</v>
      </c>
    </row>
    <row r="11161" spans="1:4">
      <c r="A11161" s="68" t="s">
        <v>11071</v>
      </c>
      <c r="B11161" s="68" t="s">
        <v>29379</v>
      </c>
      <c r="C11161" s="68" t="s">
        <v>13</v>
      </c>
      <c r="D11161" t="str">
        <f t="shared" si="174"/>
        <v>m2</v>
      </c>
    </row>
    <row r="11162" spans="1:4">
      <c r="A11162" s="68" t="s">
        <v>11072</v>
      </c>
      <c r="B11162" s="68" t="s">
        <v>29379</v>
      </c>
      <c r="C11162" s="68" t="s">
        <v>13</v>
      </c>
      <c r="D11162" t="str">
        <f t="shared" si="174"/>
        <v>m2</v>
      </c>
    </row>
    <row r="11163" spans="1:4">
      <c r="A11163" s="68" t="s">
        <v>11073</v>
      </c>
      <c r="B11163" s="68" t="s">
        <v>29380</v>
      </c>
      <c r="C11163" s="68" t="s">
        <v>13</v>
      </c>
      <c r="D11163" t="str">
        <f t="shared" si="174"/>
        <v>m2</v>
      </c>
    </row>
    <row r="11164" spans="1:4">
      <c r="A11164" s="68" t="s">
        <v>11074</v>
      </c>
      <c r="B11164" s="68" t="s">
        <v>29380</v>
      </c>
      <c r="C11164" s="68" t="s">
        <v>13</v>
      </c>
      <c r="D11164" t="str">
        <f t="shared" si="174"/>
        <v>m2</v>
      </c>
    </row>
    <row r="11165" spans="1:4">
      <c r="A11165" s="68" t="s">
        <v>11075</v>
      </c>
      <c r="B11165" s="68" t="s">
        <v>29381</v>
      </c>
      <c r="C11165" s="68" t="s">
        <v>13</v>
      </c>
      <c r="D11165" t="str">
        <f t="shared" si="174"/>
        <v>m2</v>
      </c>
    </row>
    <row r="11166" spans="1:4">
      <c r="A11166" s="68" t="s">
        <v>11076</v>
      </c>
      <c r="B11166" s="68" t="s">
        <v>29381</v>
      </c>
      <c r="C11166" s="68" t="s">
        <v>13</v>
      </c>
      <c r="D11166" t="str">
        <f t="shared" si="174"/>
        <v>m2</v>
      </c>
    </row>
    <row r="11167" spans="1:4">
      <c r="A11167" s="68" t="s">
        <v>11077</v>
      </c>
      <c r="B11167" s="68" t="s">
        <v>29382</v>
      </c>
      <c r="C11167" s="68" t="s">
        <v>13</v>
      </c>
      <c r="D11167" t="str">
        <f t="shared" si="174"/>
        <v>m2</v>
      </c>
    </row>
    <row r="11168" spans="1:4">
      <c r="A11168" s="68" t="s">
        <v>11078</v>
      </c>
      <c r="B11168" s="68" t="s">
        <v>29382</v>
      </c>
      <c r="C11168" s="68" t="s">
        <v>13</v>
      </c>
      <c r="D11168" t="str">
        <f t="shared" si="174"/>
        <v>m2</v>
      </c>
    </row>
    <row r="11169" spans="1:4">
      <c r="A11169" s="68" t="s">
        <v>11079</v>
      </c>
      <c r="B11169" s="68" t="s">
        <v>29383</v>
      </c>
      <c r="C11169" s="68" t="s">
        <v>13</v>
      </c>
      <c r="D11169" t="str">
        <f t="shared" si="174"/>
        <v>m2</v>
      </c>
    </row>
    <row r="11170" spans="1:4">
      <c r="A11170" s="68" t="s">
        <v>11080</v>
      </c>
      <c r="B11170" s="68" t="s">
        <v>29383</v>
      </c>
      <c r="C11170" s="68" t="s">
        <v>13</v>
      </c>
      <c r="D11170" t="str">
        <f t="shared" si="174"/>
        <v>m2</v>
      </c>
    </row>
    <row r="11171" spans="1:4">
      <c r="A11171" s="68" t="s">
        <v>11081</v>
      </c>
      <c r="B11171" s="68" t="s">
        <v>29384</v>
      </c>
      <c r="C11171" s="68" t="s">
        <v>13</v>
      </c>
      <c r="D11171" t="str">
        <f t="shared" si="174"/>
        <v>m2</v>
      </c>
    </row>
    <row r="11172" spans="1:4">
      <c r="A11172" s="68" t="s">
        <v>11082</v>
      </c>
      <c r="B11172" s="68" t="s">
        <v>29384</v>
      </c>
      <c r="C11172" s="68" t="s">
        <v>13</v>
      </c>
      <c r="D11172" t="str">
        <f t="shared" si="174"/>
        <v>m2</v>
      </c>
    </row>
    <row r="11173" spans="1:4">
      <c r="A11173" s="68" t="s">
        <v>11083</v>
      </c>
      <c r="B11173" s="68" t="s">
        <v>29385</v>
      </c>
      <c r="C11173" s="68" t="s">
        <v>13</v>
      </c>
      <c r="D11173" t="str">
        <f t="shared" si="174"/>
        <v>m2</v>
      </c>
    </row>
    <row r="11174" spans="1:4">
      <c r="A11174" s="68" t="s">
        <v>11084</v>
      </c>
      <c r="B11174" s="68" t="s">
        <v>29385</v>
      </c>
      <c r="C11174" s="68" t="s">
        <v>13</v>
      </c>
      <c r="D11174" t="str">
        <f t="shared" si="174"/>
        <v>m2</v>
      </c>
    </row>
    <row r="11175" spans="1:4">
      <c r="A11175" s="68" t="s">
        <v>11085</v>
      </c>
      <c r="B11175" s="68" t="s">
        <v>29386</v>
      </c>
      <c r="C11175" s="68" t="s">
        <v>13</v>
      </c>
      <c r="D11175" t="str">
        <f t="shared" si="174"/>
        <v>m2</v>
      </c>
    </row>
    <row r="11176" spans="1:4">
      <c r="A11176" s="68" t="s">
        <v>11086</v>
      </c>
      <c r="B11176" s="68" t="s">
        <v>29386</v>
      </c>
      <c r="C11176" s="68" t="s">
        <v>13</v>
      </c>
      <c r="D11176" t="str">
        <f t="shared" si="174"/>
        <v>m2</v>
      </c>
    </row>
    <row r="11177" spans="1:4">
      <c r="A11177" s="68" t="s">
        <v>11087</v>
      </c>
      <c r="B11177" s="68" t="s">
        <v>29387</v>
      </c>
      <c r="C11177" s="68" t="s">
        <v>13</v>
      </c>
      <c r="D11177" t="str">
        <f t="shared" si="174"/>
        <v>m2</v>
      </c>
    </row>
    <row r="11178" spans="1:4">
      <c r="A11178" s="68" t="s">
        <v>11088</v>
      </c>
      <c r="B11178" s="68" t="s">
        <v>29387</v>
      </c>
      <c r="C11178" s="68" t="s">
        <v>13</v>
      </c>
      <c r="D11178" t="str">
        <f t="shared" si="174"/>
        <v>m2</v>
      </c>
    </row>
    <row r="11179" spans="1:4">
      <c r="A11179" s="68" t="s">
        <v>11089</v>
      </c>
      <c r="B11179" s="68" t="s">
        <v>29388</v>
      </c>
      <c r="C11179" s="68" t="s">
        <v>13</v>
      </c>
      <c r="D11179" t="str">
        <f t="shared" si="174"/>
        <v>m2</v>
      </c>
    </row>
    <row r="11180" spans="1:4">
      <c r="A11180" s="68" t="s">
        <v>11090</v>
      </c>
      <c r="B11180" s="68" t="s">
        <v>29388</v>
      </c>
      <c r="C11180" s="68" t="s">
        <v>13</v>
      </c>
      <c r="D11180" t="str">
        <f t="shared" si="174"/>
        <v>m2</v>
      </c>
    </row>
    <row r="11181" spans="1:4">
      <c r="A11181" s="68" t="s">
        <v>11091</v>
      </c>
      <c r="B11181" s="68" t="s">
        <v>29389</v>
      </c>
      <c r="C11181" s="68" t="s">
        <v>13</v>
      </c>
      <c r="D11181" t="str">
        <f t="shared" si="174"/>
        <v>m2</v>
      </c>
    </row>
    <row r="11182" spans="1:4">
      <c r="A11182" s="68" t="s">
        <v>11092</v>
      </c>
      <c r="B11182" s="68" t="s">
        <v>29389</v>
      </c>
      <c r="C11182" s="68" t="s">
        <v>13</v>
      </c>
      <c r="D11182" t="str">
        <f t="shared" si="174"/>
        <v>m2</v>
      </c>
    </row>
    <row r="11183" spans="1:4">
      <c r="A11183" s="68" t="s">
        <v>11093</v>
      </c>
      <c r="B11183" s="68" t="s">
        <v>29390</v>
      </c>
      <c r="C11183" s="68" t="s">
        <v>13</v>
      </c>
      <c r="D11183" t="str">
        <f t="shared" si="174"/>
        <v>m2</v>
      </c>
    </row>
    <row r="11184" spans="1:4">
      <c r="A11184" s="68" t="s">
        <v>11094</v>
      </c>
      <c r="B11184" s="68" t="s">
        <v>29390</v>
      </c>
      <c r="C11184" s="68" t="s">
        <v>13</v>
      </c>
      <c r="D11184" t="str">
        <f t="shared" si="174"/>
        <v>m2</v>
      </c>
    </row>
    <row r="11185" spans="1:4">
      <c r="A11185" s="68" t="s">
        <v>11095</v>
      </c>
      <c r="B11185" s="68" t="s">
        <v>29391</v>
      </c>
      <c r="C11185" s="68" t="s">
        <v>13</v>
      </c>
      <c r="D11185" t="str">
        <f t="shared" si="174"/>
        <v>m2</v>
      </c>
    </row>
    <row r="11186" spans="1:4">
      <c r="A11186" s="68" t="s">
        <v>11096</v>
      </c>
      <c r="B11186" s="68" t="s">
        <v>29391</v>
      </c>
      <c r="C11186" s="68" t="s">
        <v>13</v>
      </c>
      <c r="D11186" t="str">
        <f t="shared" si="174"/>
        <v>m2</v>
      </c>
    </row>
    <row r="11187" spans="1:4">
      <c r="A11187" s="68" t="s">
        <v>11097</v>
      </c>
      <c r="B11187" s="68" t="s">
        <v>29392</v>
      </c>
      <c r="C11187" s="68" t="s">
        <v>13</v>
      </c>
      <c r="D11187" t="str">
        <f t="shared" si="174"/>
        <v>m2</v>
      </c>
    </row>
    <row r="11188" spans="1:4">
      <c r="A11188" s="68" t="s">
        <v>11098</v>
      </c>
      <c r="B11188" s="68" t="s">
        <v>29392</v>
      </c>
      <c r="C11188" s="68" t="s">
        <v>13</v>
      </c>
      <c r="D11188" t="str">
        <f t="shared" si="174"/>
        <v>m2</v>
      </c>
    </row>
    <row r="11189" spans="1:4">
      <c r="A11189" s="68" t="s">
        <v>11099</v>
      </c>
      <c r="B11189" s="68" t="s">
        <v>29393</v>
      </c>
      <c r="C11189" s="68" t="s">
        <v>13</v>
      </c>
      <c r="D11189" t="str">
        <f t="shared" si="174"/>
        <v>m2</v>
      </c>
    </row>
    <row r="11190" spans="1:4">
      <c r="A11190" s="68" t="s">
        <v>11100</v>
      </c>
      <c r="B11190" s="68" t="s">
        <v>29393</v>
      </c>
      <c r="C11190" s="68" t="s">
        <v>13</v>
      </c>
      <c r="D11190" t="str">
        <f t="shared" si="174"/>
        <v>m2</v>
      </c>
    </row>
    <row r="11191" spans="1:4">
      <c r="A11191" s="68" t="s">
        <v>11101</v>
      </c>
      <c r="B11191" s="68" t="s">
        <v>29394</v>
      </c>
      <c r="C11191" s="68" t="s">
        <v>13</v>
      </c>
      <c r="D11191" t="str">
        <f t="shared" si="174"/>
        <v>m2</v>
      </c>
    </row>
    <row r="11192" spans="1:4">
      <c r="A11192" s="68" t="s">
        <v>11102</v>
      </c>
      <c r="B11192" s="68" t="s">
        <v>29394</v>
      </c>
      <c r="C11192" s="68" t="s">
        <v>13</v>
      </c>
      <c r="D11192" t="str">
        <f t="shared" si="174"/>
        <v>m2</v>
      </c>
    </row>
    <row r="11193" spans="1:4">
      <c r="A11193" s="68" t="s">
        <v>11103</v>
      </c>
      <c r="B11193" s="68" t="s">
        <v>29395</v>
      </c>
      <c r="C11193" s="68" t="s">
        <v>13</v>
      </c>
      <c r="D11193" t="str">
        <f t="shared" si="174"/>
        <v>m2</v>
      </c>
    </row>
    <row r="11194" spans="1:4">
      <c r="A11194" s="68" t="s">
        <v>11104</v>
      </c>
      <c r="B11194" s="68" t="s">
        <v>29395</v>
      </c>
      <c r="C11194" s="68" t="s">
        <v>13</v>
      </c>
      <c r="D11194" t="str">
        <f t="shared" si="174"/>
        <v>m2</v>
      </c>
    </row>
    <row r="11195" spans="1:4">
      <c r="A11195" s="68" t="s">
        <v>11105</v>
      </c>
      <c r="B11195" s="68" t="s">
        <v>29396</v>
      </c>
      <c r="C11195" s="68" t="s">
        <v>13</v>
      </c>
      <c r="D11195" t="str">
        <f t="shared" si="174"/>
        <v>m2</v>
      </c>
    </row>
    <row r="11196" spans="1:4">
      <c r="A11196" s="68" t="s">
        <v>11106</v>
      </c>
      <c r="B11196" s="68" t="s">
        <v>29396</v>
      </c>
      <c r="C11196" s="68" t="s">
        <v>13</v>
      </c>
      <c r="D11196" t="str">
        <f t="shared" si="174"/>
        <v>m2</v>
      </c>
    </row>
    <row r="11197" spans="1:4">
      <c r="A11197" s="68" t="s">
        <v>11107</v>
      </c>
      <c r="B11197" s="68" t="s">
        <v>29397</v>
      </c>
      <c r="C11197" s="68" t="s">
        <v>13</v>
      </c>
      <c r="D11197" t="str">
        <f t="shared" si="174"/>
        <v>m2</v>
      </c>
    </row>
    <row r="11198" spans="1:4">
      <c r="A11198" s="68" t="s">
        <v>11108</v>
      </c>
      <c r="B11198" s="68" t="s">
        <v>29397</v>
      </c>
      <c r="C11198" s="68" t="s">
        <v>13</v>
      </c>
      <c r="D11198" t="str">
        <f t="shared" si="174"/>
        <v>m2</v>
      </c>
    </row>
    <row r="11199" spans="1:4">
      <c r="A11199" s="68" t="s">
        <v>11109</v>
      </c>
      <c r="B11199" s="68" t="s">
        <v>29398</v>
      </c>
      <c r="C11199" s="68" t="s">
        <v>13</v>
      </c>
      <c r="D11199" t="str">
        <f t="shared" si="174"/>
        <v>m2</v>
      </c>
    </row>
    <row r="11200" spans="1:4">
      <c r="A11200" s="68" t="s">
        <v>11110</v>
      </c>
      <c r="B11200" s="68" t="s">
        <v>29398</v>
      </c>
      <c r="C11200" s="68" t="s">
        <v>13</v>
      </c>
      <c r="D11200" t="str">
        <f t="shared" si="174"/>
        <v>m2</v>
      </c>
    </row>
    <row r="11201" spans="1:4">
      <c r="A11201" s="68" t="s">
        <v>11111</v>
      </c>
      <c r="B11201" s="68" t="s">
        <v>29399</v>
      </c>
      <c r="C11201" s="68" t="s">
        <v>13</v>
      </c>
      <c r="D11201" t="str">
        <f t="shared" si="174"/>
        <v>m2</v>
      </c>
    </row>
    <row r="11202" spans="1:4">
      <c r="A11202" s="68" t="s">
        <v>11112</v>
      </c>
      <c r="B11202" s="68" t="s">
        <v>29399</v>
      </c>
      <c r="C11202" s="68" t="s">
        <v>13</v>
      </c>
      <c r="D11202" t="str">
        <f t="shared" si="174"/>
        <v>m2</v>
      </c>
    </row>
    <row r="11203" spans="1:4">
      <c r="A11203" s="68" t="s">
        <v>11113</v>
      </c>
      <c r="B11203" s="68" t="s">
        <v>29400</v>
      </c>
      <c r="C11203" s="68" t="s">
        <v>13</v>
      </c>
      <c r="D11203" t="str">
        <f t="shared" si="174"/>
        <v>m2</v>
      </c>
    </row>
    <row r="11204" spans="1:4">
      <c r="A11204" s="68" t="s">
        <v>11114</v>
      </c>
      <c r="B11204" s="68" t="s">
        <v>29400</v>
      </c>
      <c r="C11204" s="68" t="s">
        <v>13</v>
      </c>
      <c r="D11204" t="str">
        <f t="shared" si="174"/>
        <v>m2</v>
      </c>
    </row>
    <row r="11205" spans="1:4">
      <c r="A11205" s="68" t="s">
        <v>11115</v>
      </c>
      <c r="B11205" s="68" t="s">
        <v>29401</v>
      </c>
      <c r="C11205" s="68" t="s">
        <v>13</v>
      </c>
      <c r="D11205" t="str">
        <f t="shared" si="174"/>
        <v>m2</v>
      </c>
    </row>
    <row r="11206" spans="1:4">
      <c r="A11206" s="68" t="s">
        <v>11116</v>
      </c>
      <c r="B11206" s="68" t="s">
        <v>29401</v>
      </c>
      <c r="C11206" s="68" t="s">
        <v>13</v>
      </c>
      <c r="D11206" t="str">
        <f t="shared" si="174"/>
        <v>m2</v>
      </c>
    </row>
    <row r="11207" spans="1:4">
      <c r="A11207" s="68" t="s">
        <v>11117</v>
      </c>
      <c r="B11207" s="68" t="s">
        <v>29402</v>
      </c>
      <c r="C11207" s="68" t="s">
        <v>13</v>
      </c>
      <c r="D11207" t="str">
        <f t="shared" ref="D11207:D11270" si="175">LOWER(C11207)</f>
        <v>m2</v>
      </c>
    </row>
    <row r="11208" spans="1:4">
      <c r="A11208" s="68" t="s">
        <v>11118</v>
      </c>
      <c r="B11208" s="68" t="s">
        <v>29402</v>
      </c>
      <c r="C11208" s="68" t="s">
        <v>13</v>
      </c>
      <c r="D11208" t="str">
        <f t="shared" si="175"/>
        <v>m2</v>
      </c>
    </row>
    <row r="11209" spans="1:4">
      <c r="A11209" s="68" t="s">
        <v>11119</v>
      </c>
      <c r="B11209" s="68" t="s">
        <v>29403</v>
      </c>
      <c r="C11209" s="68" t="s">
        <v>13</v>
      </c>
      <c r="D11209" t="str">
        <f t="shared" si="175"/>
        <v>m2</v>
      </c>
    </row>
    <row r="11210" spans="1:4">
      <c r="A11210" s="68" t="s">
        <v>11120</v>
      </c>
      <c r="B11210" s="68" t="s">
        <v>29403</v>
      </c>
      <c r="C11210" s="68" t="s">
        <v>13</v>
      </c>
      <c r="D11210" t="str">
        <f t="shared" si="175"/>
        <v>m2</v>
      </c>
    </row>
    <row r="11211" spans="1:4">
      <c r="A11211" s="68" t="s">
        <v>11121</v>
      </c>
      <c r="B11211" s="68" t="s">
        <v>29404</v>
      </c>
      <c r="C11211" s="68" t="s">
        <v>13</v>
      </c>
      <c r="D11211" t="str">
        <f t="shared" si="175"/>
        <v>m2</v>
      </c>
    </row>
    <row r="11212" spans="1:4">
      <c r="A11212" s="68" t="s">
        <v>11122</v>
      </c>
      <c r="B11212" s="68" t="s">
        <v>29404</v>
      </c>
      <c r="C11212" s="68" t="s">
        <v>13</v>
      </c>
      <c r="D11212" t="str">
        <f t="shared" si="175"/>
        <v>m2</v>
      </c>
    </row>
    <row r="11213" spans="1:4">
      <c r="A11213" s="68" t="s">
        <v>11123</v>
      </c>
      <c r="B11213" s="68" t="s">
        <v>29405</v>
      </c>
      <c r="C11213" s="68" t="s">
        <v>13</v>
      </c>
      <c r="D11213" t="str">
        <f t="shared" si="175"/>
        <v>m2</v>
      </c>
    </row>
    <row r="11214" spans="1:4">
      <c r="A11214" s="68" t="s">
        <v>11124</v>
      </c>
      <c r="B11214" s="68" t="s">
        <v>29405</v>
      </c>
      <c r="C11214" s="68" t="s">
        <v>13</v>
      </c>
      <c r="D11214" t="str">
        <f t="shared" si="175"/>
        <v>m2</v>
      </c>
    </row>
    <row r="11215" spans="1:4">
      <c r="A11215" s="68" t="s">
        <v>11125</v>
      </c>
      <c r="B11215" s="68" t="s">
        <v>29406</v>
      </c>
      <c r="C11215" s="68" t="s">
        <v>13</v>
      </c>
      <c r="D11215" t="str">
        <f t="shared" si="175"/>
        <v>m2</v>
      </c>
    </row>
    <row r="11216" spans="1:4">
      <c r="A11216" s="68" t="s">
        <v>11126</v>
      </c>
      <c r="B11216" s="68" t="s">
        <v>29406</v>
      </c>
      <c r="C11216" s="68" t="s">
        <v>13</v>
      </c>
      <c r="D11216" t="str">
        <f t="shared" si="175"/>
        <v>m2</v>
      </c>
    </row>
    <row r="11217" spans="1:4">
      <c r="A11217" s="68" t="s">
        <v>11127</v>
      </c>
      <c r="B11217" s="68" t="s">
        <v>29407</v>
      </c>
      <c r="C11217" s="68" t="s">
        <v>13</v>
      </c>
      <c r="D11217" t="str">
        <f t="shared" si="175"/>
        <v>m2</v>
      </c>
    </row>
    <row r="11218" spans="1:4">
      <c r="A11218" s="68" t="s">
        <v>11128</v>
      </c>
      <c r="B11218" s="68" t="s">
        <v>29407</v>
      </c>
      <c r="C11218" s="68" t="s">
        <v>13</v>
      </c>
      <c r="D11218" t="str">
        <f t="shared" si="175"/>
        <v>m2</v>
      </c>
    </row>
    <row r="11219" spans="1:4">
      <c r="A11219" s="68" t="s">
        <v>11129</v>
      </c>
      <c r="B11219" s="68" t="s">
        <v>29408</v>
      </c>
      <c r="C11219" s="68" t="s">
        <v>13</v>
      </c>
      <c r="D11219" t="str">
        <f t="shared" si="175"/>
        <v>m2</v>
      </c>
    </row>
    <row r="11220" spans="1:4">
      <c r="A11220" s="68" t="s">
        <v>11130</v>
      </c>
      <c r="B11220" s="68" t="s">
        <v>29408</v>
      </c>
      <c r="C11220" s="68" t="s">
        <v>13</v>
      </c>
      <c r="D11220" t="str">
        <f t="shared" si="175"/>
        <v>m2</v>
      </c>
    </row>
    <row r="11221" spans="1:4">
      <c r="A11221" s="68" t="s">
        <v>23422</v>
      </c>
      <c r="B11221" s="68" t="s">
        <v>29409</v>
      </c>
      <c r="C11221" s="68" t="s">
        <v>13</v>
      </c>
      <c r="D11221" t="str">
        <f t="shared" si="175"/>
        <v>m2</v>
      </c>
    </row>
    <row r="11222" spans="1:4">
      <c r="A11222" s="68" t="s">
        <v>23423</v>
      </c>
      <c r="B11222" s="68" t="s">
        <v>29409</v>
      </c>
      <c r="C11222" s="68" t="s">
        <v>13</v>
      </c>
      <c r="D11222" t="str">
        <f t="shared" si="175"/>
        <v>m2</v>
      </c>
    </row>
    <row r="11223" spans="1:4">
      <c r="A11223" s="68" t="s">
        <v>11131</v>
      </c>
      <c r="B11223" s="68" t="s">
        <v>29410</v>
      </c>
      <c r="C11223" s="68" t="s">
        <v>13</v>
      </c>
      <c r="D11223" t="str">
        <f t="shared" si="175"/>
        <v>m2</v>
      </c>
    </row>
    <row r="11224" spans="1:4">
      <c r="A11224" s="68" t="s">
        <v>11132</v>
      </c>
      <c r="B11224" s="68" t="s">
        <v>29410</v>
      </c>
      <c r="C11224" s="68" t="s">
        <v>13</v>
      </c>
      <c r="D11224" t="str">
        <f t="shared" si="175"/>
        <v>m2</v>
      </c>
    </row>
    <row r="11225" spans="1:4">
      <c r="A11225" s="68" t="s">
        <v>11133</v>
      </c>
      <c r="B11225" s="68" t="s">
        <v>29411</v>
      </c>
      <c r="C11225" s="68" t="s">
        <v>14</v>
      </c>
      <c r="D11225" t="str">
        <f t="shared" si="175"/>
        <v>m</v>
      </c>
    </row>
    <row r="11226" spans="1:4">
      <c r="A11226" s="68" t="s">
        <v>11134</v>
      </c>
      <c r="B11226" s="68" t="s">
        <v>29411</v>
      </c>
      <c r="C11226" s="68" t="s">
        <v>14</v>
      </c>
      <c r="D11226" t="str">
        <f t="shared" si="175"/>
        <v>m</v>
      </c>
    </row>
    <row r="11227" spans="1:4">
      <c r="A11227" s="68" t="s">
        <v>11135</v>
      </c>
      <c r="B11227" s="68" t="s">
        <v>29412</v>
      </c>
      <c r="C11227" s="68" t="s">
        <v>14</v>
      </c>
      <c r="D11227" t="str">
        <f t="shared" si="175"/>
        <v>m</v>
      </c>
    </row>
    <row r="11228" spans="1:4">
      <c r="A11228" s="68" t="s">
        <v>11136</v>
      </c>
      <c r="B11228" s="68" t="s">
        <v>29412</v>
      </c>
      <c r="C11228" s="68" t="s">
        <v>14</v>
      </c>
      <c r="D11228" t="str">
        <f t="shared" si="175"/>
        <v>m</v>
      </c>
    </row>
    <row r="11229" spans="1:4">
      <c r="A11229" s="68" t="s">
        <v>11137</v>
      </c>
      <c r="B11229" s="68" t="s">
        <v>29413</v>
      </c>
      <c r="C11229" s="68" t="s">
        <v>13</v>
      </c>
      <c r="D11229" t="str">
        <f t="shared" si="175"/>
        <v>m2</v>
      </c>
    </row>
    <row r="11230" spans="1:4">
      <c r="A11230" s="68" t="s">
        <v>11138</v>
      </c>
      <c r="B11230" s="68" t="s">
        <v>29413</v>
      </c>
      <c r="C11230" s="68" t="s">
        <v>13</v>
      </c>
      <c r="D11230" t="str">
        <f t="shared" si="175"/>
        <v>m2</v>
      </c>
    </row>
    <row r="11231" spans="1:4">
      <c r="A11231" s="68" t="s">
        <v>11139</v>
      </c>
      <c r="B11231" s="68" t="s">
        <v>29414</v>
      </c>
      <c r="C11231" s="68" t="s">
        <v>13</v>
      </c>
      <c r="D11231" t="str">
        <f t="shared" si="175"/>
        <v>m2</v>
      </c>
    </row>
    <row r="11232" spans="1:4">
      <c r="A11232" s="68" t="s">
        <v>11140</v>
      </c>
      <c r="B11232" s="68" t="s">
        <v>29414</v>
      </c>
      <c r="C11232" s="68" t="s">
        <v>13</v>
      </c>
      <c r="D11232" t="str">
        <f t="shared" si="175"/>
        <v>m2</v>
      </c>
    </row>
    <row r="11233" spans="1:4">
      <c r="A11233" s="68" t="s">
        <v>11141</v>
      </c>
      <c r="B11233" s="68" t="s">
        <v>29415</v>
      </c>
      <c r="C11233" s="68" t="s">
        <v>13</v>
      </c>
      <c r="D11233" t="str">
        <f t="shared" si="175"/>
        <v>m2</v>
      </c>
    </row>
    <row r="11234" spans="1:4">
      <c r="A11234" s="68" t="s">
        <v>11142</v>
      </c>
      <c r="B11234" s="68" t="s">
        <v>29415</v>
      </c>
      <c r="C11234" s="68" t="s">
        <v>13</v>
      </c>
      <c r="D11234" t="str">
        <f t="shared" si="175"/>
        <v>m2</v>
      </c>
    </row>
    <row r="11235" spans="1:4">
      <c r="A11235" s="68" t="s">
        <v>11143</v>
      </c>
      <c r="B11235" s="68" t="s">
        <v>29416</v>
      </c>
      <c r="C11235" s="68" t="s">
        <v>13</v>
      </c>
      <c r="D11235" t="str">
        <f t="shared" si="175"/>
        <v>m2</v>
      </c>
    </row>
    <row r="11236" spans="1:4">
      <c r="A11236" s="68" t="s">
        <v>11144</v>
      </c>
      <c r="B11236" s="68" t="s">
        <v>29416</v>
      </c>
      <c r="C11236" s="68" t="s">
        <v>13</v>
      </c>
      <c r="D11236" t="str">
        <f t="shared" si="175"/>
        <v>m2</v>
      </c>
    </row>
    <row r="11237" spans="1:4">
      <c r="A11237" s="68" t="s">
        <v>11145</v>
      </c>
      <c r="B11237" s="68" t="s">
        <v>29417</v>
      </c>
      <c r="C11237" s="68" t="s">
        <v>13</v>
      </c>
      <c r="D11237" t="str">
        <f t="shared" si="175"/>
        <v>m2</v>
      </c>
    </row>
    <row r="11238" spans="1:4">
      <c r="A11238" s="68" t="s">
        <v>11146</v>
      </c>
      <c r="B11238" s="68" t="s">
        <v>29417</v>
      </c>
      <c r="C11238" s="68" t="s">
        <v>13</v>
      </c>
      <c r="D11238" t="str">
        <f t="shared" si="175"/>
        <v>m2</v>
      </c>
    </row>
    <row r="11239" spans="1:4">
      <c r="A11239" s="68" t="s">
        <v>11147</v>
      </c>
      <c r="B11239" s="68" t="s">
        <v>29418</v>
      </c>
      <c r="C11239" s="68" t="s">
        <v>13</v>
      </c>
      <c r="D11239" t="str">
        <f t="shared" si="175"/>
        <v>m2</v>
      </c>
    </row>
    <row r="11240" spans="1:4">
      <c r="A11240" s="68" t="s">
        <v>11148</v>
      </c>
      <c r="B11240" s="68" t="s">
        <v>29418</v>
      </c>
      <c r="C11240" s="68" t="s">
        <v>13</v>
      </c>
      <c r="D11240" t="str">
        <f t="shared" si="175"/>
        <v>m2</v>
      </c>
    </row>
    <row r="11241" spans="1:4">
      <c r="A11241" s="68" t="s">
        <v>11149</v>
      </c>
      <c r="B11241" s="68" t="s">
        <v>29419</v>
      </c>
      <c r="C11241" s="68" t="s">
        <v>13</v>
      </c>
      <c r="D11241" t="str">
        <f t="shared" si="175"/>
        <v>m2</v>
      </c>
    </row>
    <row r="11242" spans="1:4">
      <c r="A11242" s="68" t="s">
        <v>11150</v>
      </c>
      <c r="B11242" s="68" t="s">
        <v>29419</v>
      </c>
      <c r="C11242" s="68" t="s">
        <v>13</v>
      </c>
      <c r="D11242" t="str">
        <f t="shared" si="175"/>
        <v>m2</v>
      </c>
    </row>
    <row r="11243" spans="1:4">
      <c r="A11243" s="68" t="s">
        <v>11151</v>
      </c>
      <c r="B11243" s="68" t="s">
        <v>29420</v>
      </c>
      <c r="C11243" s="68" t="s">
        <v>13</v>
      </c>
      <c r="D11243" t="str">
        <f t="shared" si="175"/>
        <v>m2</v>
      </c>
    </row>
    <row r="11244" spans="1:4">
      <c r="A11244" s="68" t="s">
        <v>11152</v>
      </c>
      <c r="B11244" s="68" t="s">
        <v>29420</v>
      </c>
      <c r="C11244" s="68" t="s">
        <v>13</v>
      </c>
      <c r="D11244" t="str">
        <f t="shared" si="175"/>
        <v>m2</v>
      </c>
    </row>
    <row r="11245" spans="1:4">
      <c r="A11245" s="68" t="s">
        <v>11153</v>
      </c>
      <c r="B11245" s="68" t="s">
        <v>29421</v>
      </c>
      <c r="C11245" s="68" t="s">
        <v>13</v>
      </c>
      <c r="D11245" t="str">
        <f t="shared" si="175"/>
        <v>m2</v>
      </c>
    </row>
    <row r="11246" spans="1:4">
      <c r="A11246" s="68" t="s">
        <v>11154</v>
      </c>
      <c r="B11246" s="68" t="s">
        <v>29421</v>
      </c>
      <c r="C11246" s="68" t="s">
        <v>13</v>
      </c>
      <c r="D11246" t="str">
        <f t="shared" si="175"/>
        <v>m2</v>
      </c>
    </row>
    <row r="11247" spans="1:4">
      <c r="A11247" s="68" t="s">
        <v>11155</v>
      </c>
      <c r="B11247" s="68" t="s">
        <v>29422</v>
      </c>
      <c r="C11247" s="68" t="s">
        <v>13</v>
      </c>
      <c r="D11247" t="str">
        <f t="shared" si="175"/>
        <v>m2</v>
      </c>
    </row>
    <row r="11248" spans="1:4">
      <c r="A11248" s="68" t="s">
        <v>11156</v>
      </c>
      <c r="B11248" s="68" t="s">
        <v>29422</v>
      </c>
      <c r="C11248" s="68" t="s">
        <v>13</v>
      </c>
      <c r="D11248" t="str">
        <f t="shared" si="175"/>
        <v>m2</v>
      </c>
    </row>
    <row r="11249" spans="1:4">
      <c r="A11249" s="68" t="s">
        <v>11157</v>
      </c>
      <c r="B11249" s="68" t="s">
        <v>29423</v>
      </c>
      <c r="C11249" s="68" t="s">
        <v>13</v>
      </c>
      <c r="D11249" t="str">
        <f t="shared" si="175"/>
        <v>m2</v>
      </c>
    </row>
    <row r="11250" spans="1:4">
      <c r="A11250" s="68" t="s">
        <v>11158</v>
      </c>
      <c r="B11250" s="68" t="s">
        <v>29423</v>
      </c>
      <c r="C11250" s="68" t="s">
        <v>13</v>
      </c>
      <c r="D11250" t="str">
        <f t="shared" si="175"/>
        <v>m2</v>
      </c>
    </row>
    <row r="11251" spans="1:4">
      <c r="A11251" s="68" t="s">
        <v>11159</v>
      </c>
      <c r="B11251" s="68" t="s">
        <v>29424</v>
      </c>
      <c r="C11251" s="68" t="s">
        <v>13</v>
      </c>
      <c r="D11251" t="str">
        <f t="shared" si="175"/>
        <v>m2</v>
      </c>
    </row>
    <row r="11252" spans="1:4">
      <c r="A11252" s="68" t="s">
        <v>11160</v>
      </c>
      <c r="B11252" s="68" t="s">
        <v>29424</v>
      </c>
      <c r="C11252" s="68" t="s">
        <v>13</v>
      </c>
      <c r="D11252" t="str">
        <f t="shared" si="175"/>
        <v>m2</v>
      </c>
    </row>
    <row r="11253" spans="1:4">
      <c r="A11253" s="68" t="s">
        <v>11161</v>
      </c>
      <c r="B11253" s="68" t="s">
        <v>29425</v>
      </c>
      <c r="C11253" s="68" t="s">
        <v>13</v>
      </c>
      <c r="D11253" t="str">
        <f t="shared" si="175"/>
        <v>m2</v>
      </c>
    </row>
    <row r="11254" spans="1:4">
      <c r="A11254" s="68" t="s">
        <v>11162</v>
      </c>
      <c r="B11254" s="68" t="s">
        <v>29425</v>
      </c>
      <c r="C11254" s="68" t="s">
        <v>13</v>
      </c>
      <c r="D11254" t="str">
        <f t="shared" si="175"/>
        <v>m2</v>
      </c>
    </row>
    <row r="11255" spans="1:4">
      <c r="A11255" s="68" t="s">
        <v>11163</v>
      </c>
      <c r="B11255" s="68" t="s">
        <v>29426</v>
      </c>
      <c r="C11255" s="68" t="s">
        <v>13</v>
      </c>
      <c r="D11255" t="str">
        <f t="shared" si="175"/>
        <v>m2</v>
      </c>
    </row>
    <row r="11256" spans="1:4">
      <c r="A11256" s="68" t="s">
        <v>11164</v>
      </c>
      <c r="B11256" s="68" t="s">
        <v>29426</v>
      </c>
      <c r="C11256" s="68" t="s">
        <v>13</v>
      </c>
      <c r="D11256" t="str">
        <f t="shared" si="175"/>
        <v>m2</v>
      </c>
    </row>
    <row r="11257" spans="1:4">
      <c r="A11257" s="68" t="s">
        <v>11165</v>
      </c>
      <c r="B11257" s="68" t="s">
        <v>29427</v>
      </c>
      <c r="C11257" s="68" t="s">
        <v>13</v>
      </c>
      <c r="D11257" t="str">
        <f t="shared" si="175"/>
        <v>m2</v>
      </c>
    </row>
    <row r="11258" spans="1:4">
      <c r="A11258" s="68" t="s">
        <v>11166</v>
      </c>
      <c r="B11258" s="68" t="s">
        <v>29427</v>
      </c>
      <c r="C11258" s="68" t="s">
        <v>13</v>
      </c>
      <c r="D11258" t="str">
        <f t="shared" si="175"/>
        <v>m2</v>
      </c>
    </row>
    <row r="11259" spans="1:4">
      <c r="A11259" s="68" t="s">
        <v>11167</v>
      </c>
      <c r="B11259" s="68" t="s">
        <v>29428</v>
      </c>
      <c r="C11259" s="68" t="s">
        <v>13</v>
      </c>
      <c r="D11259" t="str">
        <f t="shared" si="175"/>
        <v>m2</v>
      </c>
    </row>
    <row r="11260" spans="1:4">
      <c r="A11260" s="68" t="s">
        <v>11168</v>
      </c>
      <c r="B11260" s="68" t="s">
        <v>29428</v>
      </c>
      <c r="C11260" s="68" t="s">
        <v>13</v>
      </c>
      <c r="D11260" t="str">
        <f t="shared" si="175"/>
        <v>m2</v>
      </c>
    </row>
    <row r="11261" spans="1:4">
      <c r="A11261" s="68" t="s">
        <v>11169</v>
      </c>
      <c r="B11261" s="68" t="s">
        <v>29429</v>
      </c>
      <c r="C11261" s="68" t="s">
        <v>13</v>
      </c>
      <c r="D11261" t="str">
        <f t="shared" si="175"/>
        <v>m2</v>
      </c>
    </row>
    <row r="11262" spans="1:4">
      <c r="A11262" s="68" t="s">
        <v>11170</v>
      </c>
      <c r="B11262" s="68" t="s">
        <v>29429</v>
      </c>
      <c r="C11262" s="68" t="s">
        <v>13</v>
      </c>
      <c r="D11262" t="str">
        <f t="shared" si="175"/>
        <v>m2</v>
      </c>
    </row>
    <row r="11263" spans="1:4">
      <c r="A11263" s="68" t="s">
        <v>11171</v>
      </c>
      <c r="B11263" s="68" t="s">
        <v>29430</v>
      </c>
      <c r="C11263" s="68" t="s">
        <v>13</v>
      </c>
      <c r="D11263" t="str">
        <f t="shared" si="175"/>
        <v>m2</v>
      </c>
    </row>
    <row r="11264" spans="1:4">
      <c r="A11264" s="68" t="s">
        <v>11172</v>
      </c>
      <c r="B11264" s="68" t="s">
        <v>29430</v>
      </c>
      <c r="C11264" s="68" t="s">
        <v>13</v>
      </c>
      <c r="D11264" t="str">
        <f t="shared" si="175"/>
        <v>m2</v>
      </c>
    </row>
    <row r="11265" spans="1:4">
      <c r="A11265" s="68" t="s">
        <v>11173</v>
      </c>
      <c r="B11265" s="68" t="s">
        <v>29431</v>
      </c>
      <c r="C11265" s="68" t="s">
        <v>13</v>
      </c>
      <c r="D11265" t="str">
        <f t="shared" si="175"/>
        <v>m2</v>
      </c>
    </row>
    <row r="11266" spans="1:4">
      <c r="A11266" s="68" t="s">
        <v>11174</v>
      </c>
      <c r="B11266" s="68" t="s">
        <v>29431</v>
      </c>
      <c r="C11266" s="68" t="s">
        <v>13</v>
      </c>
      <c r="D11266" t="str">
        <f t="shared" si="175"/>
        <v>m2</v>
      </c>
    </row>
    <row r="11267" spans="1:4">
      <c r="A11267" s="68" t="s">
        <v>11175</v>
      </c>
      <c r="B11267" s="68" t="s">
        <v>29432</v>
      </c>
      <c r="C11267" s="68" t="s">
        <v>13</v>
      </c>
      <c r="D11267" t="str">
        <f t="shared" si="175"/>
        <v>m2</v>
      </c>
    </row>
    <row r="11268" spans="1:4">
      <c r="A11268" s="68" t="s">
        <v>11176</v>
      </c>
      <c r="B11268" s="68" t="s">
        <v>29432</v>
      </c>
      <c r="C11268" s="68" t="s">
        <v>13</v>
      </c>
      <c r="D11268" t="str">
        <f t="shared" si="175"/>
        <v>m2</v>
      </c>
    </row>
    <row r="11269" spans="1:4">
      <c r="A11269" s="68" t="s">
        <v>11177</v>
      </c>
      <c r="B11269" s="68" t="s">
        <v>29433</v>
      </c>
      <c r="C11269" s="68" t="s">
        <v>13</v>
      </c>
      <c r="D11269" t="str">
        <f t="shared" si="175"/>
        <v>m2</v>
      </c>
    </row>
    <row r="11270" spans="1:4">
      <c r="A11270" s="68" t="s">
        <v>11178</v>
      </c>
      <c r="B11270" s="68" t="s">
        <v>29433</v>
      </c>
      <c r="C11270" s="68" t="s">
        <v>13</v>
      </c>
      <c r="D11270" t="str">
        <f t="shared" si="175"/>
        <v>m2</v>
      </c>
    </row>
    <row r="11271" spans="1:4">
      <c r="A11271" s="68" t="s">
        <v>11179</v>
      </c>
      <c r="B11271" s="68" t="s">
        <v>29434</v>
      </c>
      <c r="C11271" s="68" t="s">
        <v>13</v>
      </c>
      <c r="D11271" t="str">
        <f t="shared" ref="D11271:D11334" si="176">LOWER(C11271)</f>
        <v>m2</v>
      </c>
    </row>
    <row r="11272" spans="1:4">
      <c r="A11272" s="68" t="s">
        <v>11180</v>
      </c>
      <c r="B11272" s="68" t="s">
        <v>29434</v>
      </c>
      <c r="C11272" s="68" t="s">
        <v>13</v>
      </c>
      <c r="D11272" t="str">
        <f t="shared" si="176"/>
        <v>m2</v>
      </c>
    </row>
    <row r="11273" spans="1:4">
      <c r="A11273" s="68" t="s">
        <v>11181</v>
      </c>
      <c r="B11273" s="68" t="s">
        <v>29435</v>
      </c>
      <c r="C11273" s="68" t="s">
        <v>13</v>
      </c>
      <c r="D11273" t="str">
        <f t="shared" si="176"/>
        <v>m2</v>
      </c>
    </row>
    <row r="11274" spans="1:4">
      <c r="A11274" s="68" t="s">
        <v>11182</v>
      </c>
      <c r="B11274" s="68" t="s">
        <v>29435</v>
      </c>
      <c r="C11274" s="68" t="s">
        <v>13</v>
      </c>
      <c r="D11274" t="str">
        <f t="shared" si="176"/>
        <v>m2</v>
      </c>
    </row>
    <row r="11275" spans="1:4">
      <c r="A11275" s="68" t="s">
        <v>11183</v>
      </c>
      <c r="B11275" s="68" t="s">
        <v>29436</v>
      </c>
      <c r="C11275" s="68" t="s">
        <v>13</v>
      </c>
      <c r="D11275" t="str">
        <f t="shared" si="176"/>
        <v>m2</v>
      </c>
    </row>
    <row r="11276" spans="1:4">
      <c r="A11276" s="68" t="s">
        <v>11184</v>
      </c>
      <c r="B11276" s="68" t="s">
        <v>29436</v>
      </c>
      <c r="C11276" s="68" t="s">
        <v>13</v>
      </c>
      <c r="D11276" t="str">
        <f t="shared" si="176"/>
        <v>m2</v>
      </c>
    </row>
    <row r="11277" spans="1:4">
      <c r="A11277" s="68" t="s">
        <v>11185</v>
      </c>
      <c r="B11277" s="68" t="s">
        <v>29437</v>
      </c>
      <c r="C11277" s="68" t="s">
        <v>13</v>
      </c>
      <c r="D11277" t="str">
        <f t="shared" si="176"/>
        <v>m2</v>
      </c>
    </row>
    <row r="11278" spans="1:4">
      <c r="A11278" s="68" t="s">
        <v>11186</v>
      </c>
      <c r="B11278" s="68" t="s">
        <v>29437</v>
      </c>
      <c r="C11278" s="68" t="s">
        <v>13</v>
      </c>
      <c r="D11278" t="str">
        <f t="shared" si="176"/>
        <v>m2</v>
      </c>
    </row>
    <row r="11279" spans="1:4">
      <c r="A11279" s="68" t="s">
        <v>11187</v>
      </c>
      <c r="B11279" s="68" t="s">
        <v>29438</v>
      </c>
      <c r="C11279" s="68" t="s">
        <v>13</v>
      </c>
      <c r="D11279" t="str">
        <f t="shared" si="176"/>
        <v>m2</v>
      </c>
    </row>
    <row r="11280" spans="1:4">
      <c r="A11280" s="68" t="s">
        <v>11188</v>
      </c>
      <c r="B11280" s="68" t="s">
        <v>29438</v>
      </c>
      <c r="C11280" s="68" t="s">
        <v>13</v>
      </c>
      <c r="D11280" t="str">
        <f t="shared" si="176"/>
        <v>m2</v>
      </c>
    </row>
    <row r="11281" spans="1:4">
      <c r="A11281" s="68" t="s">
        <v>11189</v>
      </c>
      <c r="B11281" s="68" t="s">
        <v>29439</v>
      </c>
      <c r="C11281" s="68" t="s">
        <v>13</v>
      </c>
      <c r="D11281" t="str">
        <f t="shared" si="176"/>
        <v>m2</v>
      </c>
    </row>
    <row r="11282" spans="1:4">
      <c r="A11282" s="68" t="s">
        <v>11190</v>
      </c>
      <c r="B11282" s="68" t="s">
        <v>29439</v>
      </c>
      <c r="C11282" s="68" t="s">
        <v>13</v>
      </c>
      <c r="D11282" t="str">
        <f t="shared" si="176"/>
        <v>m2</v>
      </c>
    </row>
    <row r="11283" spans="1:4">
      <c r="A11283" s="68" t="s">
        <v>11191</v>
      </c>
      <c r="B11283" s="68" t="s">
        <v>29440</v>
      </c>
      <c r="C11283" s="68" t="s">
        <v>13</v>
      </c>
      <c r="D11283" t="str">
        <f t="shared" si="176"/>
        <v>m2</v>
      </c>
    </row>
    <row r="11284" spans="1:4">
      <c r="A11284" s="68" t="s">
        <v>11192</v>
      </c>
      <c r="B11284" s="68" t="s">
        <v>29440</v>
      </c>
      <c r="C11284" s="68" t="s">
        <v>13</v>
      </c>
      <c r="D11284" t="str">
        <f t="shared" si="176"/>
        <v>m2</v>
      </c>
    </row>
    <row r="11285" spans="1:4">
      <c r="A11285" s="68" t="s">
        <v>11193</v>
      </c>
      <c r="B11285" s="68" t="s">
        <v>29441</v>
      </c>
      <c r="C11285" s="68" t="s">
        <v>13</v>
      </c>
      <c r="D11285" t="str">
        <f t="shared" si="176"/>
        <v>m2</v>
      </c>
    </row>
    <row r="11286" spans="1:4">
      <c r="A11286" s="68" t="s">
        <v>11194</v>
      </c>
      <c r="B11286" s="68" t="s">
        <v>29441</v>
      </c>
      <c r="C11286" s="68" t="s">
        <v>13</v>
      </c>
      <c r="D11286" t="str">
        <f t="shared" si="176"/>
        <v>m2</v>
      </c>
    </row>
    <row r="11287" spans="1:4">
      <c r="A11287" s="68" t="s">
        <v>11195</v>
      </c>
      <c r="B11287" s="68" t="s">
        <v>29442</v>
      </c>
      <c r="C11287" s="68" t="s">
        <v>13</v>
      </c>
      <c r="D11287" t="str">
        <f t="shared" si="176"/>
        <v>m2</v>
      </c>
    </row>
    <row r="11288" spans="1:4">
      <c r="A11288" s="68" t="s">
        <v>11196</v>
      </c>
      <c r="B11288" s="68" t="s">
        <v>29442</v>
      </c>
      <c r="C11288" s="68" t="s">
        <v>13</v>
      </c>
      <c r="D11288" t="str">
        <f t="shared" si="176"/>
        <v>m2</v>
      </c>
    </row>
    <row r="11289" spans="1:4">
      <c r="A11289" s="68" t="s">
        <v>11197</v>
      </c>
      <c r="B11289" s="68" t="s">
        <v>29443</v>
      </c>
      <c r="C11289" s="68" t="s">
        <v>13</v>
      </c>
      <c r="D11289" t="str">
        <f t="shared" si="176"/>
        <v>m2</v>
      </c>
    </row>
    <row r="11290" spans="1:4">
      <c r="A11290" s="68" t="s">
        <v>11198</v>
      </c>
      <c r="B11290" s="68" t="s">
        <v>29443</v>
      </c>
      <c r="C11290" s="68" t="s">
        <v>13</v>
      </c>
      <c r="D11290" t="str">
        <f t="shared" si="176"/>
        <v>m2</v>
      </c>
    </row>
    <row r="11291" spans="1:4">
      <c r="A11291" s="68" t="s">
        <v>11199</v>
      </c>
      <c r="B11291" s="68" t="s">
        <v>29444</v>
      </c>
      <c r="C11291" s="68" t="s">
        <v>13</v>
      </c>
      <c r="D11291" t="str">
        <f t="shared" si="176"/>
        <v>m2</v>
      </c>
    </row>
    <row r="11292" spans="1:4">
      <c r="A11292" s="68" t="s">
        <v>11200</v>
      </c>
      <c r="B11292" s="68" t="s">
        <v>29444</v>
      </c>
      <c r="C11292" s="68" t="s">
        <v>13</v>
      </c>
      <c r="D11292" t="str">
        <f t="shared" si="176"/>
        <v>m2</v>
      </c>
    </row>
    <row r="11293" spans="1:4">
      <c r="A11293" s="68" t="s">
        <v>11201</v>
      </c>
      <c r="B11293" s="68" t="s">
        <v>29445</v>
      </c>
      <c r="C11293" s="68" t="s">
        <v>13</v>
      </c>
      <c r="D11293" t="str">
        <f t="shared" si="176"/>
        <v>m2</v>
      </c>
    </row>
    <row r="11294" spans="1:4">
      <c r="A11294" s="68" t="s">
        <v>11202</v>
      </c>
      <c r="B11294" s="68" t="s">
        <v>29445</v>
      </c>
      <c r="C11294" s="68" t="s">
        <v>13</v>
      </c>
      <c r="D11294" t="str">
        <f t="shared" si="176"/>
        <v>m2</v>
      </c>
    </row>
    <row r="11295" spans="1:4">
      <c r="A11295" s="68" t="s">
        <v>11203</v>
      </c>
      <c r="B11295" s="68" t="s">
        <v>29446</v>
      </c>
      <c r="C11295" s="68" t="s">
        <v>13</v>
      </c>
      <c r="D11295" t="str">
        <f t="shared" si="176"/>
        <v>m2</v>
      </c>
    </row>
    <row r="11296" spans="1:4">
      <c r="A11296" s="68" t="s">
        <v>11204</v>
      </c>
      <c r="B11296" s="68" t="s">
        <v>29446</v>
      </c>
      <c r="C11296" s="68" t="s">
        <v>13</v>
      </c>
      <c r="D11296" t="str">
        <f t="shared" si="176"/>
        <v>m2</v>
      </c>
    </row>
    <row r="11297" spans="1:4">
      <c r="A11297" s="68" t="s">
        <v>11205</v>
      </c>
      <c r="B11297" s="68" t="s">
        <v>29447</v>
      </c>
      <c r="C11297" s="68" t="s">
        <v>13</v>
      </c>
      <c r="D11297" t="str">
        <f t="shared" si="176"/>
        <v>m2</v>
      </c>
    </row>
    <row r="11298" spans="1:4">
      <c r="A11298" s="68" t="s">
        <v>11206</v>
      </c>
      <c r="B11298" s="68" t="s">
        <v>29447</v>
      </c>
      <c r="C11298" s="68" t="s">
        <v>13</v>
      </c>
      <c r="D11298" t="str">
        <f t="shared" si="176"/>
        <v>m2</v>
      </c>
    </row>
    <row r="11299" spans="1:4">
      <c r="A11299" s="68" t="s">
        <v>11207</v>
      </c>
      <c r="B11299" s="68" t="s">
        <v>29448</v>
      </c>
      <c r="C11299" s="68" t="s">
        <v>13</v>
      </c>
      <c r="D11299" t="str">
        <f t="shared" si="176"/>
        <v>m2</v>
      </c>
    </row>
    <row r="11300" spans="1:4">
      <c r="A11300" s="68" t="s">
        <v>11208</v>
      </c>
      <c r="B11300" s="68" t="s">
        <v>29448</v>
      </c>
      <c r="C11300" s="68" t="s">
        <v>13</v>
      </c>
      <c r="D11300" t="str">
        <f t="shared" si="176"/>
        <v>m2</v>
      </c>
    </row>
    <row r="11301" spans="1:4">
      <c r="A11301" s="68" t="s">
        <v>11209</v>
      </c>
      <c r="B11301" s="68" t="s">
        <v>29449</v>
      </c>
      <c r="C11301" s="68" t="s">
        <v>13</v>
      </c>
      <c r="D11301" t="str">
        <f t="shared" si="176"/>
        <v>m2</v>
      </c>
    </row>
    <row r="11302" spans="1:4">
      <c r="A11302" s="68" t="s">
        <v>11210</v>
      </c>
      <c r="B11302" s="68" t="s">
        <v>29449</v>
      </c>
      <c r="C11302" s="68" t="s">
        <v>13</v>
      </c>
      <c r="D11302" t="str">
        <f t="shared" si="176"/>
        <v>m2</v>
      </c>
    </row>
    <row r="11303" spans="1:4">
      <c r="A11303" s="68" t="s">
        <v>11211</v>
      </c>
      <c r="B11303" s="68" t="s">
        <v>29450</v>
      </c>
      <c r="C11303" s="68" t="s">
        <v>13</v>
      </c>
      <c r="D11303" t="str">
        <f t="shared" si="176"/>
        <v>m2</v>
      </c>
    </row>
    <row r="11304" spans="1:4">
      <c r="A11304" s="68" t="s">
        <v>11212</v>
      </c>
      <c r="B11304" s="68" t="s">
        <v>29450</v>
      </c>
      <c r="C11304" s="68" t="s">
        <v>13</v>
      </c>
      <c r="D11304" t="str">
        <f t="shared" si="176"/>
        <v>m2</v>
      </c>
    </row>
    <row r="11305" spans="1:4">
      <c r="A11305" s="68" t="s">
        <v>11213</v>
      </c>
      <c r="B11305" s="68" t="s">
        <v>29451</v>
      </c>
      <c r="C11305" s="68" t="s">
        <v>13</v>
      </c>
      <c r="D11305" t="str">
        <f t="shared" si="176"/>
        <v>m2</v>
      </c>
    </row>
    <row r="11306" spans="1:4">
      <c r="A11306" s="68" t="s">
        <v>11214</v>
      </c>
      <c r="B11306" s="68" t="s">
        <v>29451</v>
      </c>
      <c r="C11306" s="68" t="s">
        <v>13</v>
      </c>
      <c r="D11306" t="str">
        <f t="shared" si="176"/>
        <v>m2</v>
      </c>
    </row>
    <row r="11307" spans="1:4">
      <c r="A11307" s="68" t="s">
        <v>11215</v>
      </c>
      <c r="B11307" s="68" t="s">
        <v>29452</v>
      </c>
      <c r="C11307" s="68" t="s">
        <v>13</v>
      </c>
      <c r="D11307" t="str">
        <f t="shared" si="176"/>
        <v>m2</v>
      </c>
    </row>
    <row r="11308" spans="1:4">
      <c r="A11308" s="68" t="s">
        <v>11216</v>
      </c>
      <c r="B11308" s="68" t="s">
        <v>29452</v>
      </c>
      <c r="C11308" s="68" t="s">
        <v>13</v>
      </c>
      <c r="D11308" t="str">
        <f t="shared" si="176"/>
        <v>m2</v>
      </c>
    </row>
    <row r="11309" spans="1:4">
      <c r="A11309" s="68" t="s">
        <v>11217</v>
      </c>
      <c r="B11309" s="68" t="s">
        <v>29453</v>
      </c>
      <c r="C11309" s="68" t="s">
        <v>13</v>
      </c>
      <c r="D11309" t="str">
        <f t="shared" si="176"/>
        <v>m2</v>
      </c>
    </row>
    <row r="11310" spans="1:4">
      <c r="A11310" s="68" t="s">
        <v>11218</v>
      </c>
      <c r="B11310" s="68" t="s">
        <v>29453</v>
      </c>
      <c r="C11310" s="68" t="s">
        <v>13</v>
      </c>
      <c r="D11310" t="str">
        <f t="shared" si="176"/>
        <v>m2</v>
      </c>
    </row>
    <row r="11311" spans="1:4">
      <c r="A11311" s="68" t="s">
        <v>11219</v>
      </c>
      <c r="B11311" s="68" t="s">
        <v>29454</v>
      </c>
      <c r="C11311" s="68" t="s">
        <v>13</v>
      </c>
      <c r="D11311" t="str">
        <f t="shared" si="176"/>
        <v>m2</v>
      </c>
    </row>
    <row r="11312" spans="1:4">
      <c r="A11312" s="68" t="s">
        <v>11220</v>
      </c>
      <c r="B11312" s="68" t="s">
        <v>29454</v>
      </c>
      <c r="C11312" s="68" t="s">
        <v>13</v>
      </c>
      <c r="D11312" t="str">
        <f t="shared" si="176"/>
        <v>m2</v>
      </c>
    </row>
    <row r="11313" spans="1:4">
      <c r="A11313" s="68" t="s">
        <v>11221</v>
      </c>
      <c r="B11313" s="68" t="s">
        <v>29455</v>
      </c>
      <c r="C11313" s="68" t="s">
        <v>13</v>
      </c>
      <c r="D11313" t="str">
        <f t="shared" si="176"/>
        <v>m2</v>
      </c>
    </row>
    <row r="11314" spans="1:4">
      <c r="A11314" s="68" t="s">
        <v>11222</v>
      </c>
      <c r="B11314" s="68" t="s">
        <v>29455</v>
      </c>
      <c r="C11314" s="68" t="s">
        <v>13</v>
      </c>
      <c r="D11314" t="str">
        <f t="shared" si="176"/>
        <v>m2</v>
      </c>
    </row>
    <row r="11315" spans="1:4">
      <c r="A11315" s="68" t="s">
        <v>11223</v>
      </c>
      <c r="B11315" s="68" t="s">
        <v>29456</v>
      </c>
      <c r="C11315" s="68" t="s">
        <v>13</v>
      </c>
      <c r="D11315" t="str">
        <f t="shared" si="176"/>
        <v>m2</v>
      </c>
    </row>
    <row r="11316" spans="1:4">
      <c r="A11316" s="68" t="s">
        <v>11224</v>
      </c>
      <c r="B11316" s="68" t="s">
        <v>29456</v>
      </c>
      <c r="C11316" s="68" t="s">
        <v>13</v>
      </c>
      <c r="D11316" t="str">
        <f t="shared" si="176"/>
        <v>m2</v>
      </c>
    </row>
    <row r="11317" spans="1:4">
      <c r="A11317" s="68" t="s">
        <v>11225</v>
      </c>
      <c r="B11317" s="68" t="s">
        <v>29457</v>
      </c>
      <c r="C11317" s="68" t="s">
        <v>13</v>
      </c>
      <c r="D11317" t="str">
        <f t="shared" si="176"/>
        <v>m2</v>
      </c>
    </row>
    <row r="11318" spans="1:4">
      <c r="A11318" s="68" t="s">
        <v>11226</v>
      </c>
      <c r="B11318" s="68" t="s">
        <v>29457</v>
      </c>
      <c r="C11318" s="68" t="s">
        <v>13</v>
      </c>
      <c r="D11318" t="str">
        <f t="shared" si="176"/>
        <v>m2</v>
      </c>
    </row>
    <row r="11319" spans="1:4">
      <c r="A11319" s="68" t="s">
        <v>11227</v>
      </c>
      <c r="B11319" s="68" t="s">
        <v>29458</v>
      </c>
      <c r="C11319" s="68" t="s">
        <v>13</v>
      </c>
      <c r="D11319" t="str">
        <f t="shared" si="176"/>
        <v>m2</v>
      </c>
    </row>
    <row r="11320" spans="1:4">
      <c r="A11320" s="68" t="s">
        <v>11228</v>
      </c>
      <c r="B11320" s="68" t="s">
        <v>29458</v>
      </c>
      <c r="C11320" s="68" t="s">
        <v>13</v>
      </c>
      <c r="D11320" t="str">
        <f t="shared" si="176"/>
        <v>m2</v>
      </c>
    </row>
    <row r="11321" spans="1:4">
      <c r="A11321" s="68" t="s">
        <v>23824</v>
      </c>
      <c r="B11321" s="68" t="s">
        <v>29459</v>
      </c>
      <c r="C11321" s="68" t="s">
        <v>13</v>
      </c>
      <c r="D11321" t="str">
        <f t="shared" si="176"/>
        <v>m2</v>
      </c>
    </row>
    <row r="11322" spans="1:4">
      <c r="A11322" s="68" t="s">
        <v>23825</v>
      </c>
      <c r="B11322" s="68" t="s">
        <v>29459</v>
      </c>
      <c r="C11322" s="68" t="s">
        <v>13</v>
      </c>
      <c r="D11322" t="str">
        <f t="shared" si="176"/>
        <v>m2</v>
      </c>
    </row>
    <row r="11323" spans="1:4">
      <c r="A11323" s="68" t="s">
        <v>23826</v>
      </c>
      <c r="B11323" s="68" t="s">
        <v>29460</v>
      </c>
      <c r="C11323" s="68" t="s">
        <v>13</v>
      </c>
      <c r="D11323" t="str">
        <f t="shared" si="176"/>
        <v>m2</v>
      </c>
    </row>
    <row r="11324" spans="1:4">
      <c r="A11324" s="68" t="s">
        <v>23827</v>
      </c>
      <c r="B11324" s="68" t="s">
        <v>29460</v>
      </c>
      <c r="C11324" s="68" t="s">
        <v>13</v>
      </c>
      <c r="D11324" t="str">
        <f t="shared" si="176"/>
        <v>m2</v>
      </c>
    </row>
    <row r="11325" spans="1:4">
      <c r="A11325" s="68" t="s">
        <v>23828</v>
      </c>
      <c r="B11325" s="68" t="s">
        <v>29461</v>
      </c>
      <c r="C11325" s="68" t="s">
        <v>13</v>
      </c>
      <c r="D11325" t="str">
        <f t="shared" si="176"/>
        <v>m2</v>
      </c>
    </row>
    <row r="11326" spans="1:4">
      <c r="A11326" s="68" t="s">
        <v>23829</v>
      </c>
      <c r="B11326" s="68" t="s">
        <v>29461</v>
      </c>
      <c r="C11326" s="68" t="s">
        <v>13</v>
      </c>
      <c r="D11326" t="str">
        <f t="shared" si="176"/>
        <v>m2</v>
      </c>
    </row>
    <row r="11327" spans="1:4">
      <c r="A11327" s="68" t="s">
        <v>11229</v>
      </c>
      <c r="B11327" s="68" t="s">
        <v>29462</v>
      </c>
      <c r="C11327" s="68" t="s">
        <v>13</v>
      </c>
      <c r="D11327" t="str">
        <f t="shared" si="176"/>
        <v>m2</v>
      </c>
    </row>
    <row r="11328" spans="1:4">
      <c r="A11328" s="68" t="s">
        <v>11230</v>
      </c>
      <c r="B11328" s="68" t="s">
        <v>29462</v>
      </c>
      <c r="C11328" s="68" t="s">
        <v>13</v>
      </c>
      <c r="D11328" t="str">
        <f t="shared" si="176"/>
        <v>m2</v>
      </c>
    </row>
    <row r="11329" spans="1:4">
      <c r="A11329" s="68" t="s">
        <v>11231</v>
      </c>
      <c r="B11329" s="68" t="s">
        <v>29463</v>
      </c>
      <c r="C11329" s="68" t="s">
        <v>13</v>
      </c>
      <c r="D11329" t="str">
        <f t="shared" si="176"/>
        <v>m2</v>
      </c>
    </row>
    <row r="11330" spans="1:4">
      <c r="A11330" s="68" t="s">
        <v>11232</v>
      </c>
      <c r="B11330" s="68" t="s">
        <v>29463</v>
      </c>
      <c r="C11330" s="68" t="s">
        <v>13</v>
      </c>
      <c r="D11330" t="str">
        <f t="shared" si="176"/>
        <v>m2</v>
      </c>
    </row>
    <row r="11331" spans="1:4">
      <c r="A11331" s="68" t="s">
        <v>11233</v>
      </c>
      <c r="B11331" s="68" t="s">
        <v>29464</v>
      </c>
      <c r="C11331" s="68" t="s">
        <v>14</v>
      </c>
      <c r="D11331" t="str">
        <f t="shared" si="176"/>
        <v>m</v>
      </c>
    </row>
    <row r="11332" spans="1:4">
      <c r="A11332" s="68" t="s">
        <v>11234</v>
      </c>
      <c r="B11332" s="68" t="s">
        <v>29464</v>
      </c>
      <c r="C11332" s="68" t="s">
        <v>14</v>
      </c>
      <c r="D11332" t="str">
        <f t="shared" si="176"/>
        <v>m</v>
      </c>
    </row>
    <row r="11333" spans="1:4">
      <c r="A11333" s="68" t="s">
        <v>11235</v>
      </c>
      <c r="B11333" s="68" t="s">
        <v>29465</v>
      </c>
      <c r="C11333" s="68" t="s">
        <v>14</v>
      </c>
      <c r="D11333" t="str">
        <f t="shared" si="176"/>
        <v>m</v>
      </c>
    </row>
    <row r="11334" spans="1:4">
      <c r="A11334" s="68" t="s">
        <v>11236</v>
      </c>
      <c r="B11334" s="68" t="s">
        <v>29465</v>
      </c>
      <c r="C11334" s="68" t="s">
        <v>14</v>
      </c>
      <c r="D11334" t="str">
        <f t="shared" si="176"/>
        <v>m</v>
      </c>
    </row>
    <row r="11335" spans="1:4">
      <c r="A11335" s="68" t="s">
        <v>11237</v>
      </c>
      <c r="B11335" s="68" t="s">
        <v>29466</v>
      </c>
      <c r="C11335" s="68" t="s">
        <v>14</v>
      </c>
      <c r="D11335" t="str">
        <f t="shared" ref="D11335:D11398" si="177">LOWER(C11335)</f>
        <v>m</v>
      </c>
    </row>
    <row r="11336" spans="1:4">
      <c r="A11336" s="68" t="s">
        <v>11238</v>
      </c>
      <c r="B11336" s="68" t="s">
        <v>29466</v>
      </c>
      <c r="C11336" s="68" t="s">
        <v>14</v>
      </c>
      <c r="D11336" t="str">
        <f t="shared" si="177"/>
        <v>m</v>
      </c>
    </row>
    <row r="11337" spans="1:4">
      <c r="A11337" s="68" t="s">
        <v>11239</v>
      </c>
      <c r="B11337" s="68" t="s">
        <v>11240</v>
      </c>
      <c r="C11337" s="68" t="s">
        <v>16</v>
      </c>
      <c r="D11337" t="str">
        <f t="shared" si="177"/>
        <v>m3</v>
      </c>
    </row>
    <row r="11338" spans="1:4">
      <c r="A11338" s="68" t="s">
        <v>11241</v>
      </c>
      <c r="B11338" s="68" t="s">
        <v>11240</v>
      </c>
      <c r="C11338" s="68" t="s">
        <v>16</v>
      </c>
      <c r="D11338" t="str">
        <f t="shared" si="177"/>
        <v>m3</v>
      </c>
    </row>
    <row r="11339" spans="1:4">
      <c r="A11339" s="68" t="s">
        <v>11242</v>
      </c>
      <c r="B11339" s="68" t="s">
        <v>29467</v>
      </c>
      <c r="C11339" s="68" t="s">
        <v>16</v>
      </c>
      <c r="D11339" t="str">
        <f t="shared" si="177"/>
        <v>m3</v>
      </c>
    </row>
    <row r="11340" spans="1:4">
      <c r="A11340" s="68" t="s">
        <v>11243</v>
      </c>
      <c r="B11340" s="68" t="s">
        <v>29467</v>
      </c>
      <c r="C11340" s="68" t="s">
        <v>16</v>
      </c>
      <c r="D11340" t="str">
        <f t="shared" si="177"/>
        <v>m3</v>
      </c>
    </row>
    <row r="11341" spans="1:4">
      <c r="A11341" s="68" t="s">
        <v>11244</v>
      </c>
      <c r="B11341" s="68" t="s">
        <v>29468</v>
      </c>
      <c r="C11341" s="68" t="s">
        <v>13</v>
      </c>
      <c r="D11341" t="str">
        <f t="shared" si="177"/>
        <v>m2</v>
      </c>
    </row>
    <row r="11342" spans="1:4">
      <c r="A11342" s="68" t="s">
        <v>11245</v>
      </c>
      <c r="B11342" s="68" t="s">
        <v>29468</v>
      </c>
      <c r="C11342" s="68" t="s">
        <v>13</v>
      </c>
      <c r="D11342" t="str">
        <f t="shared" si="177"/>
        <v>m2</v>
      </c>
    </row>
    <row r="11343" spans="1:4">
      <c r="A11343" s="68" t="s">
        <v>11246</v>
      </c>
      <c r="B11343" s="68" t="s">
        <v>29469</v>
      </c>
      <c r="C11343" s="68" t="s">
        <v>13</v>
      </c>
      <c r="D11343" t="str">
        <f t="shared" si="177"/>
        <v>m2</v>
      </c>
    </row>
    <row r="11344" spans="1:4">
      <c r="A11344" s="68" t="s">
        <v>11247</v>
      </c>
      <c r="B11344" s="68" t="s">
        <v>29469</v>
      </c>
      <c r="C11344" s="68" t="s">
        <v>13</v>
      </c>
      <c r="D11344" t="str">
        <f t="shared" si="177"/>
        <v>m2</v>
      </c>
    </row>
    <row r="11345" spans="1:4">
      <c r="A11345" s="68" t="s">
        <v>11248</v>
      </c>
      <c r="B11345" s="68" t="s">
        <v>29470</v>
      </c>
      <c r="C11345" s="68" t="s">
        <v>13</v>
      </c>
      <c r="D11345" t="str">
        <f t="shared" si="177"/>
        <v>m2</v>
      </c>
    </row>
    <row r="11346" spans="1:4">
      <c r="A11346" s="68" t="s">
        <v>11249</v>
      </c>
      <c r="B11346" s="68" t="s">
        <v>29470</v>
      </c>
      <c r="C11346" s="68" t="s">
        <v>13</v>
      </c>
      <c r="D11346" t="str">
        <f t="shared" si="177"/>
        <v>m2</v>
      </c>
    </row>
    <row r="11347" spans="1:4">
      <c r="A11347" s="68" t="s">
        <v>11250</v>
      </c>
      <c r="B11347" s="68" t="s">
        <v>29471</v>
      </c>
      <c r="C11347" s="68" t="s">
        <v>13</v>
      </c>
      <c r="D11347" t="str">
        <f t="shared" si="177"/>
        <v>m2</v>
      </c>
    </row>
    <row r="11348" spans="1:4">
      <c r="A11348" s="68" t="s">
        <v>11251</v>
      </c>
      <c r="B11348" s="68" t="s">
        <v>29471</v>
      </c>
      <c r="C11348" s="68" t="s">
        <v>13</v>
      </c>
      <c r="D11348" t="str">
        <f t="shared" si="177"/>
        <v>m2</v>
      </c>
    </row>
    <row r="11349" spans="1:4">
      <c r="A11349" s="68" t="s">
        <v>11252</v>
      </c>
      <c r="B11349" s="68" t="s">
        <v>29472</v>
      </c>
      <c r="C11349" s="68" t="s">
        <v>13</v>
      </c>
      <c r="D11349" t="str">
        <f t="shared" si="177"/>
        <v>m2</v>
      </c>
    </row>
    <row r="11350" spans="1:4">
      <c r="A11350" s="68" t="s">
        <v>11253</v>
      </c>
      <c r="B11350" s="68" t="s">
        <v>29472</v>
      </c>
      <c r="C11350" s="68" t="s">
        <v>13</v>
      </c>
      <c r="D11350" t="str">
        <f t="shared" si="177"/>
        <v>m2</v>
      </c>
    </row>
    <row r="11351" spans="1:4">
      <c r="A11351" s="68" t="s">
        <v>11254</v>
      </c>
      <c r="B11351" s="68" t="s">
        <v>29473</v>
      </c>
      <c r="C11351" s="68" t="s">
        <v>13</v>
      </c>
      <c r="D11351" t="str">
        <f t="shared" si="177"/>
        <v>m2</v>
      </c>
    </row>
    <row r="11352" spans="1:4">
      <c r="A11352" s="68" t="s">
        <v>11255</v>
      </c>
      <c r="B11352" s="68" t="s">
        <v>29473</v>
      </c>
      <c r="C11352" s="68" t="s">
        <v>13</v>
      </c>
      <c r="D11352" t="str">
        <f t="shared" si="177"/>
        <v>m2</v>
      </c>
    </row>
    <row r="11353" spans="1:4">
      <c r="A11353" s="68" t="s">
        <v>11256</v>
      </c>
      <c r="B11353" s="68" t="s">
        <v>29474</v>
      </c>
      <c r="C11353" s="68" t="s">
        <v>13</v>
      </c>
      <c r="D11353" t="str">
        <f t="shared" si="177"/>
        <v>m2</v>
      </c>
    </row>
    <row r="11354" spans="1:4">
      <c r="A11354" s="68" t="s">
        <v>11257</v>
      </c>
      <c r="B11354" s="68" t="s">
        <v>29474</v>
      </c>
      <c r="C11354" s="68" t="s">
        <v>13</v>
      </c>
      <c r="D11354" t="str">
        <f t="shared" si="177"/>
        <v>m2</v>
      </c>
    </row>
    <row r="11355" spans="1:4">
      <c r="A11355" s="68" t="s">
        <v>11258</v>
      </c>
      <c r="B11355" s="68" t="s">
        <v>29475</v>
      </c>
      <c r="C11355" s="68" t="s">
        <v>13</v>
      </c>
      <c r="D11355" t="str">
        <f t="shared" si="177"/>
        <v>m2</v>
      </c>
    </row>
    <row r="11356" spans="1:4">
      <c r="A11356" s="68" t="s">
        <v>11259</v>
      </c>
      <c r="B11356" s="68" t="s">
        <v>29475</v>
      </c>
      <c r="C11356" s="68" t="s">
        <v>13</v>
      </c>
      <c r="D11356" t="str">
        <f t="shared" si="177"/>
        <v>m2</v>
      </c>
    </row>
    <row r="11357" spans="1:4">
      <c r="A11357" s="68" t="s">
        <v>23900</v>
      </c>
      <c r="B11357" s="68" t="s">
        <v>29476</v>
      </c>
      <c r="C11357" s="68" t="s">
        <v>13</v>
      </c>
      <c r="D11357" t="str">
        <f t="shared" si="177"/>
        <v>m2</v>
      </c>
    </row>
    <row r="11358" spans="1:4">
      <c r="A11358" s="68" t="s">
        <v>23901</v>
      </c>
      <c r="B11358" s="68" t="s">
        <v>29476</v>
      </c>
      <c r="C11358" s="68" t="s">
        <v>13</v>
      </c>
      <c r="D11358" t="str">
        <f t="shared" si="177"/>
        <v>m2</v>
      </c>
    </row>
    <row r="11359" spans="1:4">
      <c r="A11359" s="68" t="s">
        <v>23902</v>
      </c>
      <c r="B11359" s="68" t="s">
        <v>29477</v>
      </c>
      <c r="C11359" s="68" t="s">
        <v>13</v>
      </c>
      <c r="D11359" t="str">
        <f t="shared" si="177"/>
        <v>m2</v>
      </c>
    </row>
    <row r="11360" spans="1:4">
      <c r="A11360" s="68" t="s">
        <v>23903</v>
      </c>
      <c r="B11360" s="68" t="s">
        <v>29477</v>
      </c>
      <c r="C11360" s="68" t="s">
        <v>13</v>
      </c>
      <c r="D11360" t="str">
        <f t="shared" si="177"/>
        <v>m2</v>
      </c>
    </row>
    <row r="11361" spans="1:4">
      <c r="A11361" s="68" t="s">
        <v>23904</v>
      </c>
      <c r="B11361" s="68" t="s">
        <v>29478</v>
      </c>
      <c r="C11361" s="68" t="s">
        <v>13</v>
      </c>
      <c r="D11361" t="str">
        <f t="shared" si="177"/>
        <v>m2</v>
      </c>
    </row>
    <row r="11362" spans="1:4">
      <c r="A11362" s="68" t="s">
        <v>23905</v>
      </c>
      <c r="B11362" s="68" t="s">
        <v>29478</v>
      </c>
      <c r="C11362" s="68" t="s">
        <v>13</v>
      </c>
      <c r="D11362" t="str">
        <f t="shared" si="177"/>
        <v>m2</v>
      </c>
    </row>
    <row r="11363" spans="1:4">
      <c r="A11363" s="68" t="s">
        <v>11260</v>
      </c>
      <c r="B11363" s="68" t="s">
        <v>29479</v>
      </c>
      <c r="C11363" s="68" t="s">
        <v>13</v>
      </c>
      <c r="D11363" t="str">
        <f t="shared" si="177"/>
        <v>m2</v>
      </c>
    </row>
    <row r="11364" spans="1:4">
      <c r="A11364" s="68" t="s">
        <v>11261</v>
      </c>
      <c r="B11364" s="68" t="s">
        <v>29479</v>
      </c>
      <c r="C11364" s="68" t="s">
        <v>13</v>
      </c>
      <c r="D11364" t="str">
        <f t="shared" si="177"/>
        <v>m2</v>
      </c>
    </row>
    <row r="11365" spans="1:4">
      <c r="A11365" s="68" t="s">
        <v>11262</v>
      </c>
      <c r="B11365" s="68" t="s">
        <v>29480</v>
      </c>
      <c r="C11365" s="68" t="s">
        <v>13</v>
      </c>
      <c r="D11365" t="str">
        <f t="shared" si="177"/>
        <v>m2</v>
      </c>
    </row>
    <row r="11366" spans="1:4">
      <c r="A11366" s="68" t="s">
        <v>11263</v>
      </c>
      <c r="B11366" s="68" t="s">
        <v>29480</v>
      </c>
      <c r="C11366" s="68" t="s">
        <v>13</v>
      </c>
      <c r="D11366" t="str">
        <f t="shared" si="177"/>
        <v>m2</v>
      </c>
    </row>
    <row r="11367" spans="1:4">
      <c r="A11367" s="68" t="s">
        <v>11264</v>
      </c>
      <c r="B11367" s="68" t="s">
        <v>29481</v>
      </c>
      <c r="C11367" s="68" t="s">
        <v>13</v>
      </c>
      <c r="D11367" t="str">
        <f t="shared" si="177"/>
        <v>m2</v>
      </c>
    </row>
    <row r="11368" spans="1:4">
      <c r="A11368" s="68" t="s">
        <v>11265</v>
      </c>
      <c r="B11368" s="68" t="s">
        <v>29481</v>
      </c>
      <c r="C11368" s="68" t="s">
        <v>13</v>
      </c>
      <c r="D11368" t="str">
        <f t="shared" si="177"/>
        <v>m2</v>
      </c>
    </row>
    <row r="11369" spans="1:4">
      <c r="A11369" s="68" t="s">
        <v>11266</v>
      </c>
      <c r="B11369" s="68" t="s">
        <v>29482</v>
      </c>
      <c r="C11369" s="68" t="s">
        <v>13</v>
      </c>
      <c r="D11369" t="str">
        <f t="shared" si="177"/>
        <v>m2</v>
      </c>
    </row>
    <row r="11370" spans="1:4">
      <c r="A11370" s="68" t="s">
        <v>11267</v>
      </c>
      <c r="B11370" s="68" t="s">
        <v>29482</v>
      </c>
      <c r="C11370" s="68" t="s">
        <v>13</v>
      </c>
      <c r="D11370" t="str">
        <f t="shared" si="177"/>
        <v>m2</v>
      </c>
    </row>
    <row r="11371" spans="1:4">
      <c r="A11371" s="68" t="s">
        <v>11268</v>
      </c>
      <c r="B11371" s="68" t="s">
        <v>29483</v>
      </c>
      <c r="C11371" s="68" t="s">
        <v>13</v>
      </c>
      <c r="D11371" t="str">
        <f t="shared" si="177"/>
        <v>m2</v>
      </c>
    </row>
    <row r="11372" spans="1:4">
      <c r="A11372" s="68" t="s">
        <v>11269</v>
      </c>
      <c r="B11372" s="68" t="s">
        <v>29483</v>
      </c>
      <c r="C11372" s="68" t="s">
        <v>13</v>
      </c>
      <c r="D11372" t="str">
        <f t="shared" si="177"/>
        <v>m2</v>
      </c>
    </row>
    <row r="11373" spans="1:4">
      <c r="A11373" s="68" t="s">
        <v>11270</v>
      </c>
      <c r="B11373" s="68" t="s">
        <v>29484</v>
      </c>
      <c r="C11373" s="68" t="s">
        <v>13</v>
      </c>
      <c r="D11373" t="str">
        <f t="shared" si="177"/>
        <v>m2</v>
      </c>
    </row>
    <row r="11374" spans="1:4">
      <c r="A11374" s="68" t="s">
        <v>11271</v>
      </c>
      <c r="B11374" s="68" t="s">
        <v>29484</v>
      </c>
      <c r="C11374" s="68" t="s">
        <v>13</v>
      </c>
      <c r="D11374" t="str">
        <f t="shared" si="177"/>
        <v>m2</v>
      </c>
    </row>
    <row r="11375" spans="1:4">
      <c r="A11375" s="68" t="s">
        <v>11272</v>
      </c>
      <c r="B11375" s="68" t="s">
        <v>29485</v>
      </c>
      <c r="C11375" s="68" t="s">
        <v>13</v>
      </c>
      <c r="D11375" t="str">
        <f t="shared" si="177"/>
        <v>m2</v>
      </c>
    </row>
    <row r="11376" spans="1:4">
      <c r="A11376" s="68" t="s">
        <v>11273</v>
      </c>
      <c r="B11376" s="68" t="s">
        <v>29485</v>
      </c>
      <c r="C11376" s="68" t="s">
        <v>13</v>
      </c>
      <c r="D11376" t="str">
        <f t="shared" si="177"/>
        <v>m2</v>
      </c>
    </row>
    <row r="11377" spans="1:4">
      <c r="A11377" s="68" t="s">
        <v>11274</v>
      </c>
      <c r="B11377" s="68" t="s">
        <v>29486</v>
      </c>
      <c r="C11377" s="68" t="s">
        <v>13</v>
      </c>
      <c r="D11377" t="str">
        <f t="shared" si="177"/>
        <v>m2</v>
      </c>
    </row>
    <row r="11378" spans="1:4">
      <c r="A11378" s="68" t="s">
        <v>11275</v>
      </c>
      <c r="B11378" s="68" t="s">
        <v>29486</v>
      </c>
      <c r="C11378" s="68" t="s">
        <v>13</v>
      </c>
      <c r="D11378" t="str">
        <f t="shared" si="177"/>
        <v>m2</v>
      </c>
    </row>
    <row r="11379" spans="1:4">
      <c r="A11379" s="68" t="s">
        <v>11276</v>
      </c>
      <c r="B11379" s="68" t="s">
        <v>29487</v>
      </c>
      <c r="C11379" s="68" t="s">
        <v>13</v>
      </c>
      <c r="D11379" t="str">
        <f t="shared" si="177"/>
        <v>m2</v>
      </c>
    </row>
    <row r="11380" spans="1:4">
      <c r="A11380" s="68" t="s">
        <v>11277</v>
      </c>
      <c r="B11380" s="68" t="s">
        <v>29487</v>
      </c>
      <c r="C11380" s="68" t="s">
        <v>13</v>
      </c>
      <c r="D11380" t="str">
        <f t="shared" si="177"/>
        <v>m2</v>
      </c>
    </row>
    <row r="11381" spans="1:4">
      <c r="A11381" s="68" t="s">
        <v>11278</v>
      </c>
      <c r="B11381" s="68" t="s">
        <v>29488</v>
      </c>
      <c r="C11381" s="68" t="s">
        <v>13</v>
      </c>
      <c r="D11381" t="str">
        <f t="shared" si="177"/>
        <v>m2</v>
      </c>
    </row>
    <row r="11382" spans="1:4">
      <c r="A11382" s="68" t="s">
        <v>11279</v>
      </c>
      <c r="B11382" s="68" t="s">
        <v>29488</v>
      </c>
      <c r="C11382" s="68" t="s">
        <v>13</v>
      </c>
      <c r="D11382" t="str">
        <f t="shared" si="177"/>
        <v>m2</v>
      </c>
    </row>
    <row r="11383" spans="1:4">
      <c r="A11383" s="68" t="s">
        <v>11280</v>
      </c>
      <c r="B11383" s="68" t="s">
        <v>29489</v>
      </c>
      <c r="C11383" s="68" t="s">
        <v>13</v>
      </c>
      <c r="D11383" t="str">
        <f t="shared" si="177"/>
        <v>m2</v>
      </c>
    </row>
    <row r="11384" spans="1:4">
      <c r="A11384" s="68" t="s">
        <v>11281</v>
      </c>
      <c r="B11384" s="68" t="s">
        <v>29489</v>
      </c>
      <c r="C11384" s="68" t="s">
        <v>13</v>
      </c>
      <c r="D11384" t="str">
        <f t="shared" si="177"/>
        <v>m2</v>
      </c>
    </row>
    <row r="11385" spans="1:4">
      <c r="A11385" s="68" t="s">
        <v>11282</v>
      </c>
      <c r="B11385" s="68" t="s">
        <v>29490</v>
      </c>
      <c r="C11385" s="68" t="s">
        <v>13</v>
      </c>
      <c r="D11385" t="str">
        <f t="shared" si="177"/>
        <v>m2</v>
      </c>
    </row>
    <row r="11386" spans="1:4">
      <c r="A11386" s="68" t="s">
        <v>11283</v>
      </c>
      <c r="B11386" s="68" t="s">
        <v>29490</v>
      </c>
      <c r="C11386" s="68" t="s">
        <v>13</v>
      </c>
      <c r="D11386" t="str">
        <f t="shared" si="177"/>
        <v>m2</v>
      </c>
    </row>
    <row r="11387" spans="1:4">
      <c r="A11387" s="68" t="s">
        <v>11284</v>
      </c>
      <c r="B11387" s="68" t="s">
        <v>29491</v>
      </c>
      <c r="C11387" s="68" t="s">
        <v>13</v>
      </c>
      <c r="D11387" t="str">
        <f t="shared" si="177"/>
        <v>m2</v>
      </c>
    </row>
    <row r="11388" spans="1:4">
      <c r="A11388" s="68" t="s">
        <v>11285</v>
      </c>
      <c r="B11388" s="68" t="s">
        <v>29491</v>
      </c>
      <c r="C11388" s="68" t="s">
        <v>13</v>
      </c>
      <c r="D11388" t="str">
        <f t="shared" si="177"/>
        <v>m2</v>
      </c>
    </row>
    <row r="11389" spans="1:4">
      <c r="A11389" s="68" t="s">
        <v>11286</v>
      </c>
      <c r="B11389" s="68" t="s">
        <v>29492</v>
      </c>
      <c r="C11389" s="68" t="s">
        <v>13</v>
      </c>
      <c r="D11389" t="str">
        <f t="shared" si="177"/>
        <v>m2</v>
      </c>
    </row>
    <row r="11390" spans="1:4">
      <c r="A11390" s="68" t="s">
        <v>11287</v>
      </c>
      <c r="B11390" s="68" t="s">
        <v>29492</v>
      </c>
      <c r="C11390" s="68" t="s">
        <v>13</v>
      </c>
      <c r="D11390" t="str">
        <f t="shared" si="177"/>
        <v>m2</v>
      </c>
    </row>
    <row r="11391" spans="1:4">
      <c r="A11391" s="68" t="s">
        <v>11288</v>
      </c>
      <c r="B11391" s="68" t="s">
        <v>29493</v>
      </c>
      <c r="C11391" s="68" t="s">
        <v>13</v>
      </c>
      <c r="D11391" t="str">
        <f t="shared" si="177"/>
        <v>m2</v>
      </c>
    </row>
    <row r="11392" spans="1:4">
      <c r="A11392" s="68" t="s">
        <v>11289</v>
      </c>
      <c r="B11392" s="68" t="s">
        <v>29493</v>
      </c>
      <c r="C11392" s="68" t="s">
        <v>13</v>
      </c>
      <c r="D11392" t="str">
        <f t="shared" si="177"/>
        <v>m2</v>
      </c>
    </row>
    <row r="11393" spans="1:4">
      <c r="A11393" s="68" t="s">
        <v>11290</v>
      </c>
      <c r="B11393" s="68" t="s">
        <v>29494</v>
      </c>
      <c r="C11393" s="68" t="s">
        <v>13</v>
      </c>
      <c r="D11393" t="str">
        <f t="shared" si="177"/>
        <v>m2</v>
      </c>
    </row>
    <row r="11394" spans="1:4">
      <c r="A11394" s="68" t="s">
        <v>11291</v>
      </c>
      <c r="B11394" s="68" t="s">
        <v>29494</v>
      </c>
      <c r="C11394" s="68" t="s">
        <v>13</v>
      </c>
      <c r="D11394" t="str">
        <f t="shared" si="177"/>
        <v>m2</v>
      </c>
    </row>
    <row r="11395" spans="1:4">
      <c r="A11395" s="68" t="s">
        <v>11292</v>
      </c>
      <c r="B11395" s="68" t="s">
        <v>29495</v>
      </c>
      <c r="C11395" s="68" t="s">
        <v>14</v>
      </c>
      <c r="D11395" t="str">
        <f t="shared" si="177"/>
        <v>m</v>
      </c>
    </row>
    <row r="11396" spans="1:4">
      <c r="A11396" s="68" t="s">
        <v>11293</v>
      </c>
      <c r="B11396" s="68" t="s">
        <v>29495</v>
      </c>
      <c r="C11396" s="68" t="s">
        <v>14</v>
      </c>
      <c r="D11396" t="str">
        <f t="shared" si="177"/>
        <v>m</v>
      </c>
    </row>
    <row r="11397" spans="1:4">
      <c r="A11397" s="68" t="s">
        <v>11294</v>
      </c>
      <c r="B11397" s="68" t="s">
        <v>29496</v>
      </c>
      <c r="C11397" s="68" t="s">
        <v>14</v>
      </c>
      <c r="D11397" t="str">
        <f t="shared" si="177"/>
        <v>m</v>
      </c>
    </row>
    <row r="11398" spans="1:4">
      <c r="A11398" s="68" t="s">
        <v>11295</v>
      </c>
      <c r="B11398" s="68" t="s">
        <v>29496</v>
      </c>
      <c r="C11398" s="68" t="s">
        <v>14</v>
      </c>
      <c r="D11398" t="str">
        <f t="shared" si="177"/>
        <v>m</v>
      </c>
    </row>
    <row r="11399" spans="1:4">
      <c r="A11399" s="68" t="s">
        <v>11296</v>
      </c>
      <c r="B11399" s="68" t="s">
        <v>29497</v>
      </c>
      <c r="C11399" s="68" t="s">
        <v>13</v>
      </c>
      <c r="D11399" t="str">
        <f t="shared" ref="D11399:D11462" si="178">LOWER(C11399)</f>
        <v>m2</v>
      </c>
    </row>
    <row r="11400" spans="1:4">
      <c r="A11400" s="68" t="s">
        <v>11297</v>
      </c>
      <c r="B11400" s="68" t="s">
        <v>29497</v>
      </c>
      <c r="C11400" s="68" t="s">
        <v>13</v>
      </c>
      <c r="D11400" t="str">
        <f t="shared" si="178"/>
        <v>m2</v>
      </c>
    </row>
    <row r="11401" spans="1:4">
      <c r="A11401" s="68" t="s">
        <v>11298</v>
      </c>
      <c r="B11401" s="68" t="s">
        <v>29498</v>
      </c>
      <c r="C11401" s="68" t="s">
        <v>13</v>
      </c>
      <c r="D11401" t="str">
        <f t="shared" si="178"/>
        <v>m2</v>
      </c>
    </row>
    <row r="11402" spans="1:4">
      <c r="A11402" s="68" t="s">
        <v>11299</v>
      </c>
      <c r="B11402" s="68" t="s">
        <v>29498</v>
      </c>
      <c r="C11402" s="68" t="s">
        <v>13</v>
      </c>
      <c r="D11402" t="str">
        <f t="shared" si="178"/>
        <v>m2</v>
      </c>
    </row>
    <row r="11403" spans="1:4">
      <c r="A11403" s="68" t="s">
        <v>11300</v>
      </c>
      <c r="B11403" s="68" t="s">
        <v>29499</v>
      </c>
      <c r="C11403" s="68" t="s">
        <v>13</v>
      </c>
      <c r="D11403" t="str">
        <f t="shared" si="178"/>
        <v>m2</v>
      </c>
    </row>
    <row r="11404" spans="1:4">
      <c r="A11404" s="68" t="s">
        <v>11301</v>
      </c>
      <c r="B11404" s="68" t="s">
        <v>29499</v>
      </c>
      <c r="C11404" s="68" t="s">
        <v>13</v>
      </c>
      <c r="D11404" t="str">
        <f t="shared" si="178"/>
        <v>m2</v>
      </c>
    </row>
    <row r="11405" spans="1:4">
      <c r="A11405" s="68" t="s">
        <v>11302</v>
      </c>
      <c r="B11405" s="68" t="s">
        <v>29500</v>
      </c>
      <c r="C11405" s="68" t="s">
        <v>13</v>
      </c>
      <c r="D11405" t="str">
        <f t="shared" si="178"/>
        <v>m2</v>
      </c>
    </row>
    <row r="11406" spans="1:4">
      <c r="A11406" s="68" t="s">
        <v>11303</v>
      </c>
      <c r="B11406" s="68" t="s">
        <v>29500</v>
      </c>
      <c r="C11406" s="68" t="s">
        <v>13</v>
      </c>
      <c r="D11406" t="str">
        <f t="shared" si="178"/>
        <v>m2</v>
      </c>
    </row>
    <row r="11407" spans="1:4">
      <c r="A11407" s="68" t="s">
        <v>11304</v>
      </c>
      <c r="B11407" s="68" t="s">
        <v>29501</v>
      </c>
      <c r="C11407" s="68" t="s">
        <v>13</v>
      </c>
      <c r="D11407" t="str">
        <f t="shared" si="178"/>
        <v>m2</v>
      </c>
    </row>
    <row r="11408" spans="1:4">
      <c r="A11408" s="68" t="s">
        <v>11305</v>
      </c>
      <c r="B11408" s="68" t="s">
        <v>29501</v>
      </c>
      <c r="C11408" s="68" t="s">
        <v>13</v>
      </c>
      <c r="D11408" t="str">
        <f t="shared" si="178"/>
        <v>m2</v>
      </c>
    </row>
    <row r="11409" spans="1:4">
      <c r="A11409" s="68" t="s">
        <v>11306</v>
      </c>
      <c r="B11409" s="68" t="s">
        <v>29502</v>
      </c>
      <c r="C11409" s="68" t="s">
        <v>13</v>
      </c>
      <c r="D11409" t="str">
        <f t="shared" si="178"/>
        <v>m2</v>
      </c>
    </row>
    <row r="11410" spans="1:4">
      <c r="A11410" s="68" t="s">
        <v>11307</v>
      </c>
      <c r="B11410" s="68" t="s">
        <v>29502</v>
      </c>
      <c r="C11410" s="68" t="s">
        <v>13</v>
      </c>
      <c r="D11410" t="str">
        <f t="shared" si="178"/>
        <v>m2</v>
      </c>
    </row>
    <row r="11411" spans="1:4">
      <c r="A11411" s="68" t="s">
        <v>11308</v>
      </c>
      <c r="B11411" s="68" t="s">
        <v>29503</v>
      </c>
      <c r="C11411" s="68" t="s">
        <v>13</v>
      </c>
      <c r="D11411" t="str">
        <f t="shared" si="178"/>
        <v>m2</v>
      </c>
    </row>
    <row r="11412" spans="1:4">
      <c r="A11412" s="68" t="s">
        <v>11309</v>
      </c>
      <c r="B11412" s="68" t="s">
        <v>29503</v>
      </c>
      <c r="C11412" s="68" t="s">
        <v>13</v>
      </c>
      <c r="D11412" t="str">
        <f t="shared" si="178"/>
        <v>m2</v>
      </c>
    </row>
    <row r="11413" spans="1:4">
      <c r="A11413" s="68" t="s">
        <v>11310</v>
      </c>
      <c r="B11413" s="68" t="s">
        <v>29504</v>
      </c>
      <c r="C11413" s="68" t="s">
        <v>13</v>
      </c>
      <c r="D11413" t="str">
        <f t="shared" si="178"/>
        <v>m2</v>
      </c>
    </row>
    <row r="11414" spans="1:4">
      <c r="A11414" s="68" t="s">
        <v>11311</v>
      </c>
      <c r="B11414" s="68" t="s">
        <v>29504</v>
      </c>
      <c r="C11414" s="68" t="s">
        <v>13</v>
      </c>
      <c r="D11414" t="str">
        <f t="shared" si="178"/>
        <v>m2</v>
      </c>
    </row>
    <row r="11415" spans="1:4">
      <c r="A11415" s="68" t="s">
        <v>23424</v>
      </c>
      <c r="B11415" s="68" t="s">
        <v>29505</v>
      </c>
      <c r="C11415" s="68" t="s">
        <v>13</v>
      </c>
      <c r="D11415" t="str">
        <f t="shared" si="178"/>
        <v>m2</v>
      </c>
    </row>
    <row r="11416" spans="1:4">
      <c r="A11416" s="68" t="s">
        <v>23425</v>
      </c>
      <c r="B11416" s="68" t="s">
        <v>29505</v>
      </c>
      <c r="C11416" s="68" t="s">
        <v>13</v>
      </c>
      <c r="D11416" t="str">
        <f t="shared" si="178"/>
        <v>m2</v>
      </c>
    </row>
    <row r="11417" spans="1:4">
      <c r="A11417" s="68" t="s">
        <v>11312</v>
      </c>
      <c r="B11417" s="68" t="s">
        <v>29506</v>
      </c>
      <c r="C11417" s="68" t="s">
        <v>13</v>
      </c>
      <c r="D11417" t="str">
        <f t="shared" si="178"/>
        <v>m2</v>
      </c>
    </row>
    <row r="11418" spans="1:4">
      <c r="A11418" s="68" t="s">
        <v>11313</v>
      </c>
      <c r="B11418" s="68" t="s">
        <v>29506</v>
      </c>
      <c r="C11418" s="68" t="s">
        <v>13</v>
      </c>
      <c r="D11418" t="str">
        <f t="shared" si="178"/>
        <v>m2</v>
      </c>
    </row>
    <row r="11419" spans="1:4">
      <c r="A11419" s="68" t="s">
        <v>11314</v>
      </c>
      <c r="B11419" s="68" t="s">
        <v>29507</v>
      </c>
      <c r="C11419" s="68" t="s">
        <v>13</v>
      </c>
      <c r="D11419" t="str">
        <f t="shared" si="178"/>
        <v>m2</v>
      </c>
    </row>
    <row r="11420" spans="1:4">
      <c r="A11420" s="68" t="s">
        <v>11315</v>
      </c>
      <c r="B11420" s="68" t="s">
        <v>29507</v>
      </c>
      <c r="C11420" s="68" t="s">
        <v>13</v>
      </c>
      <c r="D11420" t="str">
        <f t="shared" si="178"/>
        <v>m2</v>
      </c>
    </row>
    <row r="11421" spans="1:4">
      <c r="A11421" s="68" t="s">
        <v>11316</v>
      </c>
      <c r="B11421" s="68" t="s">
        <v>29508</v>
      </c>
      <c r="C11421" s="68" t="s">
        <v>13</v>
      </c>
      <c r="D11421" t="str">
        <f t="shared" si="178"/>
        <v>m2</v>
      </c>
    </row>
    <row r="11422" spans="1:4">
      <c r="A11422" s="68" t="s">
        <v>11317</v>
      </c>
      <c r="B11422" s="68" t="s">
        <v>29508</v>
      </c>
      <c r="C11422" s="68" t="s">
        <v>13</v>
      </c>
      <c r="D11422" t="str">
        <f t="shared" si="178"/>
        <v>m2</v>
      </c>
    </row>
    <row r="11423" spans="1:4">
      <c r="A11423" s="68" t="s">
        <v>11318</v>
      </c>
      <c r="B11423" s="68" t="s">
        <v>29509</v>
      </c>
      <c r="C11423" s="68" t="s">
        <v>13</v>
      </c>
      <c r="D11423" t="str">
        <f t="shared" si="178"/>
        <v>m2</v>
      </c>
    </row>
    <row r="11424" spans="1:4">
      <c r="A11424" s="68" t="s">
        <v>11319</v>
      </c>
      <c r="B11424" s="68" t="s">
        <v>29509</v>
      </c>
      <c r="C11424" s="68" t="s">
        <v>13</v>
      </c>
      <c r="D11424" t="str">
        <f t="shared" si="178"/>
        <v>m2</v>
      </c>
    </row>
    <row r="11425" spans="1:4">
      <c r="A11425" s="68" t="s">
        <v>11320</v>
      </c>
      <c r="B11425" s="68" t="s">
        <v>29510</v>
      </c>
      <c r="C11425" s="68" t="s">
        <v>13</v>
      </c>
      <c r="D11425" t="str">
        <f t="shared" si="178"/>
        <v>m2</v>
      </c>
    </row>
    <row r="11426" spans="1:4">
      <c r="A11426" s="68" t="s">
        <v>11321</v>
      </c>
      <c r="B11426" s="68" t="s">
        <v>29510</v>
      </c>
      <c r="C11426" s="68" t="s">
        <v>13</v>
      </c>
      <c r="D11426" t="str">
        <f t="shared" si="178"/>
        <v>m2</v>
      </c>
    </row>
    <row r="11427" spans="1:4">
      <c r="A11427" s="68" t="s">
        <v>11322</v>
      </c>
      <c r="B11427" s="68" t="s">
        <v>29511</v>
      </c>
      <c r="C11427" s="68" t="s">
        <v>13</v>
      </c>
      <c r="D11427" t="str">
        <f t="shared" si="178"/>
        <v>m2</v>
      </c>
    </row>
    <row r="11428" spans="1:4">
      <c r="A11428" s="68" t="s">
        <v>11323</v>
      </c>
      <c r="B11428" s="68" t="s">
        <v>29511</v>
      </c>
      <c r="C11428" s="68" t="s">
        <v>13</v>
      </c>
      <c r="D11428" t="str">
        <f t="shared" si="178"/>
        <v>m2</v>
      </c>
    </row>
    <row r="11429" spans="1:4">
      <c r="A11429" s="68" t="s">
        <v>11324</v>
      </c>
      <c r="B11429" s="68" t="s">
        <v>29512</v>
      </c>
      <c r="C11429" s="68" t="s">
        <v>13</v>
      </c>
      <c r="D11429" t="str">
        <f t="shared" si="178"/>
        <v>m2</v>
      </c>
    </row>
    <row r="11430" spans="1:4">
      <c r="A11430" s="68" t="s">
        <v>11325</v>
      </c>
      <c r="B11430" s="68" t="s">
        <v>29512</v>
      </c>
      <c r="C11430" s="68" t="s">
        <v>13</v>
      </c>
      <c r="D11430" t="str">
        <f t="shared" si="178"/>
        <v>m2</v>
      </c>
    </row>
    <row r="11431" spans="1:4">
      <c r="A11431" s="68" t="s">
        <v>11326</v>
      </c>
      <c r="B11431" s="68" t="s">
        <v>29513</v>
      </c>
      <c r="C11431" s="68" t="s">
        <v>13</v>
      </c>
      <c r="D11431" t="str">
        <f t="shared" si="178"/>
        <v>m2</v>
      </c>
    </row>
    <row r="11432" spans="1:4">
      <c r="A11432" s="68" t="s">
        <v>11327</v>
      </c>
      <c r="B11432" s="68" t="s">
        <v>29513</v>
      </c>
      <c r="C11432" s="68" t="s">
        <v>13</v>
      </c>
      <c r="D11432" t="str">
        <f t="shared" si="178"/>
        <v>m2</v>
      </c>
    </row>
    <row r="11433" spans="1:4">
      <c r="A11433" s="68" t="s">
        <v>11328</v>
      </c>
      <c r="B11433" s="68" t="s">
        <v>29514</v>
      </c>
      <c r="C11433" s="68" t="s">
        <v>13</v>
      </c>
      <c r="D11433" t="str">
        <f t="shared" si="178"/>
        <v>m2</v>
      </c>
    </row>
    <row r="11434" spans="1:4">
      <c r="A11434" s="68" t="s">
        <v>11329</v>
      </c>
      <c r="B11434" s="68" t="s">
        <v>29514</v>
      </c>
      <c r="C11434" s="68" t="s">
        <v>13</v>
      </c>
      <c r="D11434" t="str">
        <f t="shared" si="178"/>
        <v>m2</v>
      </c>
    </row>
    <row r="11435" spans="1:4">
      <c r="A11435" s="68" t="s">
        <v>11330</v>
      </c>
      <c r="B11435" s="68" t="s">
        <v>29515</v>
      </c>
      <c r="C11435" s="68" t="s">
        <v>13</v>
      </c>
      <c r="D11435" t="str">
        <f t="shared" si="178"/>
        <v>m2</v>
      </c>
    </row>
    <row r="11436" spans="1:4">
      <c r="A11436" s="68" t="s">
        <v>11331</v>
      </c>
      <c r="B11436" s="68" t="s">
        <v>29515</v>
      </c>
      <c r="C11436" s="68" t="s">
        <v>13</v>
      </c>
      <c r="D11436" t="str">
        <f t="shared" si="178"/>
        <v>m2</v>
      </c>
    </row>
    <row r="11437" spans="1:4">
      <c r="A11437" s="68" t="s">
        <v>11332</v>
      </c>
      <c r="B11437" s="68" t="s">
        <v>29516</v>
      </c>
      <c r="C11437" s="68" t="s">
        <v>13</v>
      </c>
      <c r="D11437" t="str">
        <f t="shared" si="178"/>
        <v>m2</v>
      </c>
    </row>
    <row r="11438" spans="1:4">
      <c r="A11438" s="68" t="s">
        <v>11333</v>
      </c>
      <c r="B11438" s="68" t="s">
        <v>29516</v>
      </c>
      <c r="C11438" s="68" t="s">
        <v>13</v>
      </c>
      <c r="D11438" t="str">
        <f t="shared" si="178"/>
        <v>m2</v>
      </c>
    </row>
    <row r="11439" spans="1:4">
      <c r="A11439" s="68" t="s">
        <v>11334</v>
      </c>
      <c r="B11439" s="68" t="s">
        <v>29517</v>
      </c>
      <c r="C11439" s="68" t="s">
        <v>13</v>
      </c>
      <c r="D11439" t="str">
        <f t="shared" si="178"/>
        <v>m2</v>
      </c>
    </row>
    <row r="11440" spans="1:4">
      <c r="A11440" s="68" t="s">
        <v>11335</v>
      </c>
      <c r="B11440" s="68" t="s">
        <v>29517</v>
      </c>
      <c r="C11440" s="68" t="s">
        <v>13</v>
      </c>
      <c r="D11440" t="str">
        <f t="shared" si="178"/>
        <v>m2</v>
      </c>
    </row>
    <row r="11441" spans="1:4">
      <c r="A11441" s="68" t="s">
        <v>11336</v>
      </c>
      <c r="B11441" s="68" t="s">
        <v>29518</v>
      </c>
      <c r="C11441" s="68" t="s">
        <v>13</v>
      </c>
      <c r="D11441" t="str">
        <f t="shared" si="178"/>
        <v>m2</v>
      </c>
    </row>
    <row r="11442" spans="1:4">
      <c r="A11442" s="68" t="s">
        <v>11337</v>
      </c>
      <c r="B11442" s="68" t="s">
        <v>29518</v>
      </c>
      <c r="C11442" s="68" t="s">
        <v>13</v>
      </c>
      <c r="D11442" t="str">
        <f t="shared" si="178"/>
        <v>m2</v>
      </c>
    </row>
    <row r="11443" spans="1:4">
      <c r="A11443" s="68" t="s">
        <v>11338</v>
      </c>
      <c r="B11443" s="68" t="s">
        <v>29519</v>
      </c>
      <c r="C11443" s="68" t="s">
        <v>13</v>
      </c>
      <c r="D11443" t="str">
        <f t="shared" si="178"/>
        <v>m2</v>
      </c>
    </row>
    <row r="11444" spans="1:4">
      <c r="A11444" s="68" t="s">
        <v>11339</v>
      </c>
      <c r="B11444" s="68" t="s">
        <v>29519</v>
      </c>
      <c r="C11444" s="68" t="s">
        <v>13</v>
      </c>
      <c r="D11444" t="str">
        <f t="shared" si="178"/>
        <v>m2</v>
      </c>
    </row>
    <row r="11445" spans="1:4">
      <c r="A11445" s="68" t="s">
        <v>11340</v>
      </c>
      <c r="B11445" s="68" t="s">
        <v>29520</v>
      </c>
      <c r="C11445" s="68" t="s">
        <v>13</v>
      </c>
      <c r="D11445" t="str">
        <f t="shared" si="178"/>
        <v>m2</v>
      </c>
    </row>
    <row r="11446" spans="1:4">
      <c r="A11446" s="68" t="s">
        <v>11341</v>
      </c>
      <c r="B11446" s="68" t="s">
        <v>29520</v>
      </c>
      <c r="C11446" s="68" t="s">
        <v>13</v>
      </c>
      <c r="D11446" t="str">
        <f t="shared" si="178"/>
        <v>m2</v>
      </c>
    </row>
    <row r="11447" spans="1:4">
      <c r="A11447" s="68" t="s">
        <v>11342</v>
      </c>
      <c r="B11447" s="68" t="s">
        <v>29521</v>
      </c>
      <c r="C11447" s="68" t="s">
        <v>13</v>
      </c>
      <c r="D11447" t="str">
        <f t="shared" si="178"/>
        <v>m2</v>
      </c>
    </row>
    <row r="11448" spans="1:4">
      <c r="A11448" s="68" t="s">
        <v>11343</v>
      </c>
      <c r="B11448" s="68" t="s">
        <v>29521</v>
      </c>
      <c r="C11448" s="68" t="s">
        <v>13</v>
      </c>
      <c r="D11448" t="str">
        <f t="shared" si="178"/>
        <v>m2</v>
      </c>
    </row>
    <row r="11449" spans="1:4">
      <c r="A11449" s="68" t="s">
        <v>11344</v>
      </c>
      <c r="B11449" s="68" t="s">
        <v>29522</v>
      </c>
      <c r="C11449" s="68" t="s">
        <v>13</v>
      </c>
      <c r="D11449" t="str">
        <f t="shared" si="178"/>
        <v>m2</v>
      </c>
    </row>
    <row r="11450" spans="1:4">
      <c r="A11450" s="68" t="s">
        <v>11345</v>
      </c>
      <c r="B11450" s="68" t="s">
        <v>29522</v>
      </c>
      <c r="C11450" s="68" t="s">
        <v>13</v>
      </c>
      <c r="D11450" t="str">
        <f t="shared" si="178"/>
        <v>m2</v>
      </c>
    </row>
    <row r="11451" spans="1:4">
      <c r="A11451" s="68" t="s">
        <v>11346</v>
      </c>
      <c r="B11451" s="68" t="s">
        <v>29523</v>
      </c>
      <c r="C11451" s="68" t="s">
        <v>14</v>
      </c>
      <c r="D11451" t="str">
        <f t="shared" si="178"/>
        <v>m</v>
      </c>
    </row>
    <row r="11452" spans="1:4">
      <c r="A11452" s="68" t="s">
        <v>11347</v>
      </c>
      <c r="B11452" s="68" t="s">
        <v>29523</v>
      </c>
      <c r="C11452" s="68" t="s">
        <v>14</v>
      </c>
      <c r="D11452" t="str">
        <f t="shared" si="178"/>
        <v>m</v>
      </c>
    </row>
    <row r="11453" spans="1:4">
      <c r="A11453" s="68" t="s">
        <v>11348</v>
      </c>
      <c r="B11453" s="68" t="s">
        <v>29524</v>
      </c>
      <c r="C11453" s="68" t="s">
        <v>14</v>
      </c>
      <c r="D11453" t="str">
        <f t="shared" si="178"/>
        <v>m</v>
      </c>
    </row>
    <row r="11454" spans="1:4">
      <c r="A11454" s="68" t="s">
        <v>11349</v>
      </c>
      <c r="B11454" s="68" t="s">
        <v>29524</v>
      </c>
      <c r="C11454" s="68" t="s">
        <v>14</v>
      </c>
      <c r="D11454" t="str">
        <f t="shared" si="178"/>
        <v>m</v>
      </c>
    </row>
    <row r="11455" spans="1:4">
      <c r="A11455" s="68" t="s">
        <v>11350</v>
      </c>
      <c r="B11455" s="68" t="s">
        <v>29525</v>
      </c>
      <c r="C11455" s="68" t="s">
        <v>13</v>
      </c>
      <c r="D11455" t="str">
        <f t="shared" si="178"/>
        <v>m2</v>
      </c>
    </row>
    <row r="11456" spans="1:4">
      <c r="A11456" s="68" t="s">
        <v>11351</v>
      </c>
      <c r="B11456" s="68" t="s">
        <v>29525</v>
      </c>
      <c r="C11456" s="68" t="s">
        <v>13</v>
      </c>
      <c r="D11456" t="str">
        <f t="shared" si="178"/>
        <v>m2</v>
      </c>
    </row>
    <row r="11457" spans="1:4">
      <c r="A11457" s="68" t="s">
        <v>11352</v>
      </c>
      <c r="B11457" s="68" t="s">
        <v>29526</v>
      </c>
      <c r="C11457" s="68" t="s">
        <v>13</v>
      </c>
      <c r="D11457" t="str">
        <f t="shared" si="178"/>
        <v>m2</v>
      </c>
    </row>
    <row r="11458" spans="1:4">
      <c r="A11458" s="68" t="s">
        <v>11353</v>
      </c>
      <c r="B11458" s="68" t="s">
        <v>29526</v>
      </c>
      <c r="C11458" s="68" t="s">
        <v>13</v>
      </c>
      <c r="D11458" t="str">
        <f t="shared" si="178"/>
        <v>m2</v>
      </c>
    </row>
    <row r="11459" spans="1:4">
      <c r="A11459" s="68" t="s">
        <v>11354</v>
      </c>
      <c r="B11459" s="68" t="s">
        <v>29527</v>
      </c>
      <c r="C11459" s="68" t="s">
        <v>13</v>
      </c>
      <c r="D11459" t="str">
        <f t="shared" si="178"/>
        <v>m2</v>
      </c>
    </row>
    <row r="11460" spans="1:4">
      <c r="A11460" s="68" t="s">
        <v>11355</v>
      </c>
      <c r="B11460" s="68" t="s">
        <v>29527</v>
      </c>
      <c r="C11460" s="68" t="s">
        <v>13</v>
      </c>
      <c r="D11460" t="str">
        <f t="shared" si="178"/>
        <v>m2</v>
      </c>
    </row>
    <row r="11461" spans="1:4">
      <c r="A11461" s="68" t="s">
        <v>11356</v>
      </c>
      <c r="B11461" s="68" t="s">
        <v>29528</v>
      </c>
      <c r="C11461" s="68" t="s">
        <v>13</v>
      </c>
      <c r="D11461" t="str">
        <f t="shared" si="178"/>
        <v>m2</v>
      </c>
    </row>
    <row r="11462" spans="1:4">
      <c r="A11462" s="68" t="s">
        <v>11357</v>
      </c>
      <c r="B11462" s="68" t="s">
        <v>29528</v>
      </c>
      <c r="C11462" s="68" t="s">
        <v>13</v>
      </c>
      <c r="D11462" t="str">
        <f t="shared" si="178"/>
        <v>m2</v>
      </c>
    </row>
    <row r="11463" spans="1:4">
      <c r="A11463" s="68" t="s">
        <v>11358</v>
      </c>
      <c r="B11463" s="68" t="s">
        <v>29529</v>
      </c>
      <c r="C11463" s="68" t="s">
        <v>14</v>
      </c>
      <c r="D11463" t="str">
        <f t="shared" ref="D11463:D11526" si="179">LOWER(C11463)</f>
        <v>m</v>
      </c>
    </row>
    <row r="11464" spans="1:4">
      <c r="A11464" s="68" t="s">
        <v>11359</v>
      </c>
      <c r="B11464" s="68" t="s">
        <v>29529</v>
      </c>
      <c r="C11464" s="68" t="s">
        <v>14</v>
      </c>
      <c r="D11464" t="str">
        <f t="shared" si="179"/>
        <v>m</v>
      </c>
    </row>
    <row r="11465" spans="1:4">
      <c r="A11465" s="68" t="s">
        <v>11360</v>
      </c>
      <c r="B11465" s="68" t="s">
        <v>29530</v>
      </c>
      <c r="C11465" s="68" t="s">
        <v>14</v>
      </c>
      <c r="D11465" t="str">
        <f t="shared" si="179"/>
        <v>m</v>
      </c>
    </row>
    <row r="11466" spans="1:4">
      <c r="A11466" s="68" t="s">
        <v>11361</v>
      </c>
      <c r="B11466" s="68" t="s">
        <v>29530</v>
      </c>
      <c r="C11466" s="68" t="s">
        <v>14</v>
      </c>
      <c r="D11466" t="str">
        <f t="shared" si="179"/>
        <v>m</v>
      </c>
    </row>
    <row r="11467" spans="1:4">
      <c r="A11467" s="68" t="s">
        <v>11362</v>
      </c>
      <c r="B11467" s="68" t="s">
        <v>29531</v>
      </c>
      <c r="C11467" s="68" t="s">
        <v>14</v>
      </c>
      <c r="D11467" t="str">
        <f t="shared" si="179"/>
        <v>m</v>
      </c>
    </row>
    <row r="11468" spans="1:4">
      <c r="A11468" s="68" t="s">
        <v>11363</v>
      </c>
      <c r="B11468" s="68" t="s">
        <v>29531</v>
      </c>
      <c r="C11468" s="68" t="s">
        <v>14</v>
      </c>
      <c r="D11468" t="str">
        <f t="shared" si="179"/>
        <v>m</v>
      </c>
    </row>
    <row r="11469" spans="1:4">
      <c r="A11469" s="68" t="s">
        <v>11364</v>
      </c>
      <c r="B11469" s="68" t="s">
        <v>29532</v>
      </c>
      <c r="C11469" s="68" t="s">
        <v>14</v>
      </c>
      <c r="D11469" t="str">
        <f t="shared" si="179"/>
        <v>m</v>
      </c>
    </row>
    <row r="11470" spans="1:4">
      <c r="A11470" s="68" t="s">
        <v>11365</v>
      </c>
      <c r="B11470" s="68" t="s">
        <v>29532</v>
      </c>
      <c r="C11470" s="68" t="s">
        <v>14</v>
      </c>
      <c r="D11470" t="str">
        <f t="shared" si="179"/>
        <v>m</v>
      </c>
    </row>
    <row r="11471" spans="1:4">
      <c r="A11471" s="68" t="s">
        <v>11366</v>
      </c>
      <c r="B11471" s="68" t="s">
        <v>29533</v>
      </c>
      <c r="C11471" s="68" t="s">
        <v>14</v>
      </c>
      <c r="D11471" t="str">
        <f t="shared" si="179"/>
        <v>m</v>
      </c>
    </row>
    <row r="11472" spans="1:4">
      <c r="A11472" s="68" t="s">
        <v>11367</v>
      </c>
      <c r="B11472" s="68" t="s">
        <v>29533</v>
      </c>
      <c r="C11472" s="68" t="s">
        <v>14</v>
      </c>
      <c r="D11472" t="str">
        <f t="shared" si="179"/>
        <v>m</v>
      </c>
    </row>
    <row r="11473" spans="1:4">
      <c r="A11473" s="68" t="s">
        <v>11368</v>
      </c>
      <c r="B11473" s="68" t="s">
        <v>29534</v>
      </c>
      <c r="C11473" s="68" t="s">
        <v>14</v>
      </c>
      <c r="D11473" t="str">
        <f t="shared" si="179"/>
        <v>m</v>
      </c>
    </row>
    <row r="11474" spans="1:4">
      <c r="A11474" s="68" t="s">
        <v>11369</v>
      </c>
      <c r="B11474" s="68" t="s">
        <v>29534</v>
      </c>
      <c r="C11474" s="68" t="s">
        <v>14</v>
      </c>
      <c r="D11474" t="str">
        <f t="shared" si="179"/>
        <v>m</v>
      </c>
    </row>
    <row r="11475" spans="1:4">
      <c r="A11475" s="68" t="s">
        <v>11370</v>
      </c>
      <c r="B11475" s="68" t="s">
        <v>29535</v>
      </c>
      <c r="C11475" s="68" t="s">
        <v>13</v>
      </c>
      <c r="D11475" t="str">
        <f t="shared" si="179"/>
        <v>m2</v>
      </c>
    </row>
    <row r="11476" spans="1:4">
      <c r="A11476" s="68" t="s">
        <v>11371</v>
      </c>
      <c r="B11476" s="68" t="s">
        <v>29535</v>
      </c>
      <c r="C11476" s="68" t="s">
        <v>13</v>
      </c>
      <c r="D11476" t="str">
        <f t="shared" si="179"/>
        <v>m2</v>
      </c>
    </row>
    <row r="11477" spans="1:4">
      <c r="A11477" s="68" t="s">
        <v>11372</v>
      </c>
      <c r="B11477" s="68" t="s">
        <v>29536</v>
      </c>
      <c r="C11477" s="68" t="s">
        <v>13</v>
      </c>
      <c r="D11477" t="str">
        <f t="shared" si="179"/>
        <v>m2</v>
      </c>
    </row>
    <row r="11478" spans="1:4">
      <c r="A11478" s="68" t="s">
        <v>11373</v>
      </c>
      <c r="B11478" s="68" t="s">
        <v>29536</v>
      </c>
      <c r="C11478" s="68" t="s">
        <v>13</v>
      </c>
      <c r="D11478" t="str">
        <f t="shared" si="179"/>
        <v>m2</v>
      </c>
    </row>
    <row r="11479" spans="1:4">
      <c r="A11479" s="68" t="s">
        <v>11374</v>
      </c>
      <c r="B11479" s="68" t="s">
        <v>29537</v>
      </c>
      <c r="C11479" s="68" t="s">
        <v>13</v>
      </c>
      <c r="D11479" t="str">
        <f t="shared" si="179"/>
        <v>m2</v>
      </c>
    </row>
    <row r="11480" spans="1:4">
      <c r="A11480" s="68" t="s">
        <v>11375</v>
      </c>
      <c r="B11480" s="68" t="s">
        <v>29537</v>
      </c>
      <c r="C11480" s="68" t="s">
        <v>13</v>
      </c>
      <c r="D11480" t="str">
        <f t="shared" si="179"/>
        <v>m2</v>
      </c>
    </row>
    <row r="11481" spans="1:4">
      <c r="A11481" s="68" t="s">
        <v>11376</v>
      </c>
      <c r="B11481" s="68" t="s">
        <v>29538</v>
      </c>
      <c r="C11481" s="68" t="s">
        <v>13</v>
      </c>
      <c r="D11481" t="str">
        <f t="shared" si="179"/>
        <v>m2</v>
      </c>
    </row>
    <row r="11482" spans="1:4">
      <c r="A11482" s="68" t="s">
        <v>11377</v>
      </c>
      <c r="B11482" s="68" t="s">
        <v>29538</v>
      </c>
      <c r="C11482" s="68" t="s">
        <v>13</v>
      </c>
      <c r="D11482" t="str">
        <f t="shared" si="179"/>
        <v>m2</v>
      </c>
    </row>
    <row r="11483" spans="1:4">
      <c r="A11483" s="68" t="s">
        <v>11378</v>
      </c>
      <c r="B11483" s="68" t="s">
        <v>29539</v>
      </c>
      <c r="C11483" s="68" t="s">
        <v>13</v>
      </c>
      <c r="D11483" t="str">
        <f t="shared" si="179"/>
        <v>m2</v>
      </c>
    </row>
    <row r="11484" spans="1:4">
      <c r="A11484" s="68" t="s">
        <v>11379</v>
      </c>
      <c r="B11484" s="68" t="s">
        <v>29539</v>
      </c>
      <c r="C11484" s="68" t="s">
        <v>13</v>
      </c>
      <c r="D11484" t="str">
        <f t="shared" si="179"/>
        <v>m2</v>
      </c>
    </row>
    <row r="11485" spans="1:4">
      <c r="A11485" s="68" t="s">
        <v>11380</v>
      </c>
      <c r="B11485" s="68" t="s">
        <v>29540</v>
      </c>
      <c r="C11485" s="68" t="s">
        <v>13</v>
      </c>
      <c r="D11485" t="str">
        <f t="shared" si="179"/>
        <v>m2</v>
      </c>
    </row>
    <row r="11486" spans="1:4">
      <c r="A11486" s="68" t="s">
        <v>11381</v>
      </c>
      <c r="B11486" s="68" t="s">
        <v>29540</v>
      </c>
      <c r="C11486" s="68" t="s">
        <v>13</v>
      </c>
      <c r="D11486" t="str">
        <f t="shared" si="179"/>
        <v>m2</v>
      </c>
    </row>
    <row r="11487" spans="1:4">
      <c r="A11487" s="68" t="s">
        <v>11382</v>
      </c>
      <c r="B11487" s="68" t="s">
        <v>29541</v>
      </c>
      <c r="C11487" s="68" t="s">
        <v>13</v>
      </c>
      <c r="D11487" t="str">
        <f t="shared" si="179"/>
        <v>m2</v>
      </c>
    </row>
    <row r="11488" spans="1:4">
      <c r="A11488" s="68" t="s">
        <v>11383</v>
      </c>
      <c r="B11488" s="68" t="s">
        <v>29541</v>
      </c>
      <c r="C11488" s="68" t="s">
        <v>13</v>
      </c>
      <c r="D11488" t="str">
        <f t="shared" si="179"/>
        <v>m2</v>
      </c>
    </row>
    <row r="11489" spans="1:4">
      <c r="A11489" s="68" t="s">
        <v>11384</v>
      </c>
      <c r="B11489" s="68" t="s">
        <v>29542</v>
      </c>
      <c r="C11489" s="68" t="s">
        <v>13</v>
      </c>
      <c r="D11489" t="str">
        <f t="shared" si="179"/>
        <v>m2</v>
      </c>
    </row>
    <row r="11490" spans="1:4">
      <c r="A11490" s="68" t="s">
        <v>11385</v>
      </c>
      <c r="B11490" s="68" t="s">
        <v>29542</v>
      </c>
      <c r="C11490" s="68" t="s">
        <v>13</v>
      </c>
      <c r="D11490" t="str">
        <f t="shared" si="179"/>
        <v>m2</v>
      </c>
    </row>
    <row r="11491" spans="1:4">
      <c r="A11491" s="68" t="s">
        <v>11386</v>
      </c>
      <c r="B11491" s="68" t="s">
        <v>29543</v>
      </c>
      <c r="C11491" s="68" t="s">
        <v>14</v>
      </c>
      <c r="D11491" t="str">
        <f t="shared" si="179"/>
        <v>m</v>
      </c>
    </row>
    <row r="11492" spans="1:4">
      <c r="A11492" s="68" t="s">
        <v>11387</v>
      </c>
      <c r="B11492" s="68" t="s">
        <v>29543</v>
      </c>
      <c r="C11492" s="68" t="s">
        <v>14</v>
      </c>
      <c r="D11492" t="str">
        <f t="shared" si="179"/>
        <v>m</v>
      </c>
    </row>
    <row r="11493" spans="1:4">
      <c r="A11493" s="68" t="s">
        <v>11388</v>
      </c>
      <c r="B11493" s="68" t="s">
        <v>29544</v>
      </c>
      <c r="C11493" s="68" t="s">
        <v>13</v>
      </c>
      <c r="D11493" t="str">
        <f t="shared" si="179"/>
        <v>m2</v>
      </c>
    </row>
    <row r="11494" spans="1:4">
      <c r="A11494" s="68" t="s">
        <v>11389</v>
      </c>
      <c r="B11494" s="68" t="s">
        <v>29544</v>
      </c>
      <c r="C11494" s="68" t="s">
        <v>13</v>
      </c>
      <c r="D11494" t="str">
        <f t="shared" si="179"/>
        <v>m2</v>
      </c>
    </row>
    <row r="11495" spans="1:4">
      <c r="A11495" s="68" t="s">
        <v>11390</v>
      </c>
      <c r="B11495" s="68" t="s">
        <v>29545</v>
      </c>
      <c r="C11495" s="68" t="s">
        <v>13</v>
      </c>
      <c r="D11495" t="str">
        <f t="shared" si="179"/>
        <v>m2</v>
      </c>
    </row>
    <row r="11496" spans="1:4">
      <c r="A11496" s="68" t="s">
        <v>11391</v>
      </c>
      <c r="B11496" s="68" t="s">
        <v>29545</v>
      </c>
      <c r="C11496" s="68" t="s">
        <v>13</v>
      </c>
      <c r="D11496" t="str">
        <f t="shared" si="179"/>
        <v>m2</v>
      </c>
    </row>
    <row r="11497" spans="1:4">
      <c r="A11497" s="68" t="s">
        <v>11392</v>
      </c>
      <c r="B11497" s="68" t="s">
        <v>29546</v>
      </c>
      <c r="C11497" s="68" t="s">
        <v>13</v>
      </c>
      <c r="D11497" t="str">
        <f t="shared" si="179"/>
        <v>m2</v>
      </c>
    </row>
    <row r="11498" spans="1:4">
      <c r="A11498" s="68" t="s">
        <v>11393</v>
      </c>
      <c r="B11498" s="68" t="s">
        <v>29546</v>
      </c>
      <c r="C11498" s="68" t="s">
        <v>13</v>
      </c>
      <c r="D11498" t="str">
        <f t="shared" si="179"/>
        <v>m2</v>
      </c>
    </row>
    <row r="11499" spans="1:4">
      <c r="A11499" s="68" t="s">
        <v>11394</v>
      </c>
      <c r="B11499" s="68" t="s">
        <v>29547</v>
      </c>
      <c r="C11499" s="68" t="s">
        <v>13</v>
      </c>
      <c r="D11499" t="str">
        <f t="shared" si="179"/>
        <v>m2</v>
      </c>
    </row>
    <row r="11500" spans="1:4">
      <c r="A11500" s="68" t="s">
        <v>11395</v>
      </c>
      <c r="B11500" s="68" t="s">
        <v>29547</v>
      </c>
      <c r="C11500" s="68" t="s">
        <v>13</v>
      </c>
      <c r="D11500" t="str">
        <f t="shared" si="179"/>
        <v>m2</v>
      </c>
    </row>
    <row r="11501" spans="1:4">
      <c r="A11501" s="68" t="s">
        <v>11396</v>
      </c>
      <c r="B11501" s="68" t="s">
        <v>29548</v>
      </c>
      <c r="C11501" s="68" t="s">
        <v>13</v>
      </c>
      <c r="D11501" t="str">
        <f t="shared" si="179"/>
        <v>m2</v>
      </c>
    </row>
    <row r="11502" spans="1:4">
      <c r="A11502" s="68" t="s">
        <v>11397</v>
      </c>
      <c r="B11502" s="68" t="s">
        <v>29548</v>
      </c>
      <c r="C11502" s="68" t="s">
        <v>13</v>
      </c>
      <c r="D11502" t="str">
        <f t="shared" si="179"/>
        <v>m2</v>
      </c>
    </row>
    <row r="11503" spans="1:4">
      <c r="A11503" s="68" t="s">
        <v>11398</v>
      </c>
      <c r="B11503" s="68" t="s">
        <v>29549</v>
      </c>
      <c r="C11503" s="68" t="s">
        <v>13</v>
      </c>
      <c r="D11503" t="str">
        <f t="shared" si="179"/>
        <v>m2</v>
      </c>
    </row>
    <row r="11504" spans="1:4">
      <c r="A11504" s="68" t="s">
        <v>11399</v>
      </c>
      <c r="B11504" s="68" t="s">
        <v>29549</v>
      </c>
      <c r="C11504" s="68" t="s">
        <v>13</v>
      </c>
      <c r="D11504" t="str">
        <f t="shared" si="179"/>
        <v>m2</v>
      </c>
    </row>
    <row r="11505" spans="1:4">
      <c r="A11505" s="68" t="s">
        <v>11400</v>
      </c>
      <c r="B11505" s="68" t="s">
        <v>29550</v>
      </c>
      <c r="C11505" s="68" t="s">
        <v>13</v>
      </c>
      <c r="D11505" t="str">
        <f t="shared" si="179"/>
        <v>m2</v>
      </c>
    </row>
    <row r="11506" spans="1:4">
      <c r="A11506" s="68" t="s">
        <v>11401</v>
      </c>
      <c r="B11506" s="68" t="s">
        <v>29550</v>
      </c>
      <c r="C11506" s="68" t="s">
        <v>13</v>
      </c>
      <c r="D11506" t="str">
        <f t="shared" si="179"/>
        <v>m2</v>
      </c>
    </row>
    <row r="11507" spans="1:4">
      <c r="A11507" s="68" t="s">
        <v>11402</v>
      </c>
      <c r="B11507" s="68" t="s">
        <v>29551</v>
      </c>
      <c r="C11507" s="68" t="s">
        <v>13</v>
      </c>
      <c r="D11507" t="str">
        <f t="shared" si="179"/>
        <v>m2</v>
      </c>
    </row>
    <row r="11508" spans="1:4">
      <c r="A11508" s="68" t="s">
        <v>11403</v>
      </c>
      <c r="B11508" s="68" t="s">
        <v>29551</v>
      </c>
      <c r="C11508" s="68" t="s">
        <v>13</v>
      </c>
      <c r="D11508" t="str">
        <f t="shared" si="179"/>
        <v>m2</v>
      </c>
    </row>
    <row r="11509" spans="1:4">
      <c r="A11509" s="68" t="s">
        <v>11404</v>
      </c>
      <c r="B11509" s="68" t="s">
        <v>29552</v>
      </c>
      <c r="C11509" s="68" t="s">
        <v>13</v>
      </c>
      <c r="D11509" t="str">
        <f t="shared" si="179"/>
        <v>m2</v>
      </c>
    </row>
    <row r="11510" spans="1:4">
      <c r="A11510" s="68" t="s">
        <v>11405</v>
      </c>
      <c r="B11510" s="68" t="s">
        <v>29552</v>
      </c>
      <c r="C11510" s="68" t="s">
        <v>13</v>
      </c>
      <c r="D11510" t="str">
        <f t="shared" si="179"/>
        <v>m2</v>
      </c>
    </row>
    <row r="11511" spans="1:4">
      <c r="A11511" s="68" t="s">
        <v>11406</v>
      </c>
      <c r="B11511" s="68" t="s">
        <v>29553</v>
      </c>
      <c r="C11511" s="68" t="s">
        <v>13</v>
      </c>
      <c r="D11511" t="str">
        <f t="shared" si="179"/>
        <v>m2</v>
      </c>
    </row>
    <row r="11512" spans="1:4">
      <c r="A11512" s="68" t="s">
        <v>11407</v>
      </c>
      <c r="B11512" s="68" t="s">
        <v>29553</v>
      </c>
      <c r="C11512" s="68" t="s">
        <v>13</v>
      </c>
      <c r="D11512" t="str">
        <f t="shared" si="179"/>
        <v>m2</v>
      </c>
    </row>
    <row r="11513" spans="1:4">
      <c r="A11513" s="68" t="s">
        <v>11408</v>
      </c>
      <c r="B11513" s="68" t="s">
        <v>29554</v>
      </c>
      <c r="C11513" s="68" t="s">
        <v>13</v>
      </c>
      <c r="D11513" t="str">
        <f t="shared" si="179"/>
        <v>m2</v>
      </c>
    </row>
    <row r="11514" spans="1:4">
      <c r="A11514" s="68" t="s">
        <v>11409</v>
      </c>
      <c r="B11514" s="68" t="s">
        <v>29554</v>
      </c>
      <c r="C11514" s="68" t="s">
        <v>13</v>
      </c>
      <c r="D11514" t="str">
        <f t="shared" si="179"/>
        <v>m2</v>
      </c>
    </row>
    <row r="11515" spans="1:4">
      <c r="A11515" s="68" t="s">
        <v>11410</v>
      </c>
      <c r="B11515" s="68" t="s">
        <v>29555</v>
      </c>
      <c r="C11515" s="68" t="s">
        <v>13</v>
      </c>
      <c r="D11515" t="str">
        <f t="shared" si="179"/>
        <v>m2</v>
      </c>
    </row>
    <row r="11516" spans="1:4">
      <c r="A11516" s="68" t="s">
        <v>11411</v>
      </c>
      <c r="B11516" s="68" t="s">
        <v>29555</v>
      </c>
      <c r="C11516" s="68" t="s">
        <v>13</v>
      </c>
      <c r="D11516" t="str">
        <f t="shared" si="179"/>
        <v>m2</v>
      </c>
    </row>
    <row r="11517" spans="1:4">
      <c r="A11517" s="68" t="s">
        <v>11412</v>
      </c>
      <c r="B11517" s="68" t="s">
        <v>29556</v>
      </c>
      <c r="C11517" s="68" t="s">
        <v>13</v>
      </c>
      <c r="D11517" t="str">
        <f t="shared" si="179"/>
        <v>m2</v>
      </c>
    </row>
    <row r="11518" spans="1:4">
      <c r="A11518" s="68" t="s">
        <v>11413</v>
      </c>
      <c r="B11518" s="68" t="s">
        <v>29556</v>
      </c>
      <c r="C11518" s="68" t="s">
        <v>13</v>
      </c>
      <c r="D11518" t="str">
        <f t="shared" si="179"/>
        <v>m2</v>
      </c>
    </row>
    <row r="11519" spans="1:4">
      <c r="A11519" s="68" t="s">
        <v>11414</v>
      </c>
      <c r="B11519" s="68" t="s">
        <v>29557</v>
      </c>
      <c r="C11519" s="68" t="s">
        <v>13</v>
      </c>
      <c r="D11519" t="str">
        <f t="shared" si="179"/>
        <v>m2</v>
      </c>
    </row>
    <row r="11520" spans="1:4">
      <c r="A11520" s="68" t="s">
        <v>11415</v>
      </c>
      <c r="B11520" s="68" t="s">
        <v>29557</v>
      </c>
      <c r="C11520" s="68" t="s">
        <v>13</v>
      </c>
      <c r="D11520" t="str">
        <f t="shared" si="179"/>
        <v>m2</v>
      </c>
    </row>
    <row r="11521" spans="1:4">
      <c r="A11521" s="68" t="s">
        <v>11416</v>
      </c>
      <c r="B11521" s="68" t="s">
        <v>29558</v>
      </c>
      <c r="C11521" s="68" t="s">
        <v>13</v>
      </c>
      <c r="D11521" t="str">
        <f t="shared" si="179"/>
        <v>m2</v>
      </c>
    </row>
    <row r="11522" spans="1:4">
      <c r="A11522" s="68" t="s">
        <v>11417</v>
      </c>
      <c r="B11522" s="68" t="s">
        <v>29558</v>
      </c>
      <c r="C11522" s="68" t="s">
        <v>13</v>
      </c>
      <c r="D11522" t="str">
        <f t="shared" si="179"/>
        <v>m2</v>
      </c>
    </row>
    <row r="11523" spans="1:4">
      <c r="A11523" s="68" t="s">
        <v>11418</v>
      </c>
      <c r="B11523" s="68" t="s">
        <v>29559</v>
      </c>
      <c r="C11523" s="68" t="s">
        <v>13</v>
      </c>
      <c r="D11523" t="str">
        <f t="shared" si="179"/>
        <v>m2</v>
      </c>
    </row>
    <row r="11524" spans="1:4">
      <c r="A11524" s="68" t="s">
        <v>11419</v>
      </c>
      <c r="B11524" s="68" t="s">
        <v>29559</v>
      </c>
      <c r="C11524" s="68" t="s">
        <v>13</v>
      </c>
      <c r="D11524" t="str">
        <f t="shared" si="179"/>
        <v>m2</v>
      </c>
    </row>
    <row r="11525" spans="1:4">
      <c r="A11525" s="68" t="s">
        <v>11420</v>
      </c>
      <c r="B11525" s="68" t="s">
        <v>29560</v>
      </c>
      <c r="C11525" s="68" t="s">
        <v>13</v>
      </c>
      <c r="D11525" t="str">
        <f t="shared" si="179"/>
        <v>m2</v>
      </c>
    </row>
    <row r="11526" spans="1:4">
      <c r="A11526" s="68" t="s">
        <v>11421</v>
      </c>
      <c r="B11526" s="68" t="s">
        <v>29560</v>
      </c>
      <c r="C11526" s="68" t="s">
        <v>13</v>
      </c>
      <c r="D11526" t="str">
        <f t="shared" si="179"/>
        <v>m2</v>
      </c>
    </row>
    <row r="11527" spans="1:4">
      <c r="A11527" s="68" t="s">
        <v>11422</v>
      </c>
      <c r="B11527" s="68" t="s">
        <v>29561</v>
      </c>
      <c r="C11527" s="68" t="s">
        <v>13</v>
      </c>
      <c r="D11527" t="str">
        <f t="shared" ref="D11527:D11590" si="180">LOWER(C11527)</f>
        <v>m2</v>
      </c>
    </row>
    <row r="11528" spans="1:4">
      <c r="A11528" s="68" t="s">
        <v>11423</v>
      </c>
      <c r="B11528" s="68" t="s">
        <v>29561</v>
      </c>
      <c r="C11528" s="68" t="s">
        <v>13</v>
      </c>
      <c r="D11528" t="str">
        <f t="shared" si="180"/>
        <v>m2</v>
      </c>
    </row>
    <row r="11529" spans="1:4">
      <c r="A11529" s="68" t="s">
        <v>11424</v>
      </c>
      <c r="B11529" s="68" t="s">
        <v>29562</v>
      </c>
      <c r="C11529" s="68" t="s">
        <v>13</v>
      </c>
      <c r="D11529" t="str">
        <f t="shared" si="180"/>
        <v>m2</v>
      </c>
    </row>
    <row r="11530" spans="1:4">
      <c r="A11530" s="68" t="s">
        <v>11425</v>
      </c>
      <c r="B11530" s="68" t="s">
        <v>29562</v>
      </c>
      <c r="C11530" s="68" t="s">
        <v>13</v>
      </c>
      <c r="D11530" t="str">
        <f t="shared" si="180"/>
        <v>m2</v>
      </c>
    </row>
    <row r="11531" spans="1:4">
      <c r="A11531" s="68" t="s">
        <v>11426</v>
      </c>
      <c r="B11531" s="68" t="s">
        <v>29563</v>
      </c>
      <c r="C11531" s="68" t="s">
        <v>13</v>
      </c>
      <c r="D11531" t="str">
        <f t="shared" si="180"/>
        <v>m2</v>
      </c>
    </row>
    <row r="11532" spans="1:4">
      <c r="A11532" s="68" t="s">
        <v>11427</v>
      </c>
      <c r="B11532" s="68" t="s">
        <v>29563</v>
      </c>
      <c r="C11532" s="68" t="s">
        <v>13</v>
      </c>
      <c r="D11532" t="str">
        <f t="shared" si="180"/>
        <v>m2</v>
      </c>
    </row>
    <row r="11533" spans="1:4">
      <c r="A11533" s="68" t="s">
        <v>11428</v>
      </c>
      <c r="B11533" s="68" t="s">
        <v>29564</v>
      </c>
      <c r="C11533" s="68" t="s">
        <v>13</v>
      </c>
      <c r="D11533" t="str">
        <f t="shared" si="180"/>
        <v>m2</v>
      </c>
    </row>
    <row r="11534" spans="1:4">
      <c r="A11534" s="68" t="s">
        <v>11429</v>
      </c>
      <c r="B11534" s="68" t="s">
        <v>29564</v>
      </c>
      <c r="C11534" s="68" t="s">
        <v>13</v>
      </c>
      <c r="D11534" t="str">
        <f t="shared" si="180"/>
        <v>m2</v>
      </c>
    </row>
    <row r="11535" spans="1:4">
      <c r="A11535" s="68" t="s">
        <v>11430</v>
      </c>
      <c r="B11535" s="68" t="s">
        <v>29565</v>
      </c>
      <c r="C11535" s="68" t="s">
        <v>13</v>
      </c>
      <c r="D11535" t="str">
        <f t="shared" si="180"/>
        <v>m2</v>
      </c>
    </row>
    <row r="11536" spans="1:4">
      <c r="A11536" s="68" t="s">
        <v>11431</v>
      </c>
      <c r="B11536" s="68" t="s">
        <v>29565</v>
      </c>
      <c r="C11536" s="68" t="s">
        <v>13</v>
      </c>
      <c r="D11536" t="str">
        <f t="shared" si="180"/>
        <v>m2</v>
      </c>
    </row>
    <row r="11537" spans="1:4">
      <c r="A11537" s="68" t="s">
        <v>11432</v>
      </c>
      <c r="B11537" s="68" t="s">
        <v>29566</v>
      </c>
      <c r="C11537" s="68" t="s">
        <v>13</v>
      </c>
      <c r="D11537" t="str">
        <f t="shared" si="180"/>
        <v>m2</v>
      </c>
    </row>
    <row r="11538" spans="1:4">
      <c r="A11538" s="68" t="s">
        <v>11433</v>
      </c>
      <c r="B11538" s="68" t="s">
        <v>29566</v>
      </c>
      <c r="C11538" s="68" t="s">
        <v>13</v>
      </c>
      <c r="D11538" t="str">
        <f t="shared" si="180"/>
        <v>m2</v>
      </c>
    </row>
    <row r="11539" spans="1:4">
      <c r="A11539" s="68" t="s">
        <v>11434</v>
      </c>
      <c r="B11539" s="68" t="s">
        <v>29567</v>
      </c>
      <c r="C11539" s="68" t="s">
        <v>13</v>
      </c>
      <c r="D11539" t="str">
        <f t="shared" si="180"/>
        <v>m2</v>
      </c>
    </row>
    <row r="11540" spans="1:4">
      <c r="A11540" s="68" t="s">
        <v>11435</v>
      </c>
      <c r="B11540" s="68" t="s">
        <v>29567</v>
      </c>
      <c r="C11540" s="68" t="s">
        <v>13</v>
      </c>
      <c r="D11540" t="str">
        <f t="shared" si="180"/>
        <v>m2</v>
      </c>
    </row>
    <row r="11541" spans="1:4">
      <c r="A11541" s="68" t="s">
        <v>11436</v>
      </c>
      <c r="B11541" s="68" t="s">
        <v>29568</v>
      </c>
      <c r="C11541" s="68" t="s">
        <v>13</v>
      </c>
      <c r="D11541" t="str">
        <f t="shared" si="180"/>
        <v>m2</v>
      </c>
    </row>
    <row r="11542" spans="1:4">
      <c r="A11542" s="68" t="s">
        <v>11437</v>
      </c>
      <c r="B11542" s="68" t="s">
        <v>29568</v>
      </c>
      <c r="C11542" s="68" t="s">
        <v>13</v>
      </c>
      <c r="D11542" t="str">
        <f t="shared" si="180"/>
        <v>m2</v>
      </c>
    </row>
    <row r="11543" spans="1:4">
      <c r="A11543" s="68" t="s">
        <v>11438</v>
      </c>
      <c r="B11543" s="68" t="s">
        <v>29569</v>
      </c>
      <c r="C11543" s="68" t="s">
        <v>13</v>
      </c>
      <c r="D11543" t="str">
        <f t="shared" si="180"/>
        <v>m2</v>
      </c>
    </row>
    <row r="11544" spans="1:4">
      <c r="A11544" s="68" t="s">
        <v>11439</v>
      </c>
      <c r="B11544" s="68" t="s">
        <v>29569</v>
      </c>
      <c r="C11544" s="68" t="s">
        <v>13</v>
      </c>
      <c r="D11544" t="str">
        <f t="shared" si="180"/>
        <v>m2</v>
      </c>
    </row>
    <row r="11545" spans="1:4">
      <c r="A11545" s="68" t="s">
        <v>11440</v>
      </c>
      <c r="B11545" s="68" t="s">
        <v>29570</v>
      </c>
      <c r="C11545" s="68" t="s">
        <v>13</v>
      </c>
      <c r="D11545" t="str">
        <f t="shared" si="180"/>
        <v>m2</v>
      </c>
    </row>
    <row r="11546" spans="1:4">
      <c r="A11546" s="68" t="s">
        <v>11441</v>
      </c>
      <c r="B11546" s="68" t="s">
        <v>29570</v>
      </c>
      <c r="C11546" s="68" t="s">
        <v>13</v>
      </c>
      <c r="D11546" t="str">
        <f t="shared" si="180"/>
        <v>m2</v>
      </c>
    </row>
    <row r="11547" spans="1:4">
      <c r="A11547" s="68" t="s">
        <v>11442</v>
      </c>
      <c r="B11547" s="68" t="s">
        <v>29571</v>
      </c>
      <c r="C11547" s="68" t="s">
        <v>13</v>
      </c>
      <c r="D11547" t="str">
        <f t="shared" si="180"/>
        <v>m2</v>
      </c>
    </row>
    <row r="11548" spans="1:4">
      <c r="A11548" s="68" t="s">
        <v>11443</v>
      </c>
      <c r="B11548" s="68" t="s">
        <v>29571</v>
      </c>
      <c r="C11548" s="68" t="s">
        <v>13</v>
      </c>
      <c r="D11548" t="str">
        <f t="shared" si="180"/>
        <v>m2</v>
      </c>
    </row>
    <row r="11549" spans="1:4">
      <c r="A11549" s="68" t="s">
        <v>11444</v>
      </c>
      <c r="B11549" s="68" t="s">
        <v>29572</v>
      </c>
      <c r="C11549" s="68" t="s">
        <v>13</v>
      </c>
      <c r="D11549" t="str">
        <f t="shared" si="180"/>
        <v>m2</v>
      </c>
    </row>
    <row r="11550" spans="1:4">
      <c r="A11550" s="68" t="s">
        <v>11445</v>
      </c>
      <c r="B11550" s="68" t="s">
        <v>29572</v>
      </c>
      <c r="C11550" s="68" t="s">
        <v>13</v>
      </c>
      <c r="D11550" t="str">
        <f t="shared" si="180"/>
        <v>m2</v>
      </c>
    </row>
    <row r="11551" spans="1:4">
      <c r="A11551" s="68" t="s">
        <v>11446</v>
      </c>
      <c r="B11551" s="68" t="s">
        <v>29573</v>
      </c>
      <c r="C11551" s="68" t="s">
        <v>13</v>
      </c>
      <c r="D11551" t="str">
        <f t="shared" si="180"/>
        <v>m2</v>
      </c>
    </row>
    <row r="11552" spans="1:4">
      <c r="A11552" s="68" t="s">
        <v>11447</v>
      </c>
      <c r="B11552" s="68" t="s">
        <v>29573</v>
      </c>
      <c r="C11552" s="68" t="s">
        <v>13</v>
      </c>
      <c r="D11552" t="str">
        <f t="shared" si="180"/>
        <v>m2</v>
      </c>
    </row>
    <row r="11553" spans="1:4">
      <c r="A11553" s="68" t="s">
        <v>11448</v>
      </c>
      <c r="B11553" s="68" t="s">
        <v>29574</v>
      </c>
      <c r="C11553" s="68" t="s">
        <v>13</v>
      </c>
      <c r="D11553" t="str">
        <f t="shared" si="180"/>
        <v>m2</v>
      </c>
    </row>
    <row r="11554" spans="1:4">
      <c r="A11554" s="68" t="s">
        <v>11449</v>
      </c>
      <c r="B11554" s="68" t="s">
        <v>29574</v>
      </c>
      <c r="C11554" s="68" t="s">
        <v>13</v>
      </c>
      <c r="D11554" t="str">
        <f t="shared" si="180"/>
        <v>m2</v>
      </c>
    </row>
    <row r="11555" spans="1:4">
      <c r="A11555" s="68" t="s">
        <v>11450</v>
      </c>
      <c r="B11555" s="68" t="s">
        <v>29575</v>
      </c>
      <c r="C11555" s="68" t="s">
        <v>13</v>
      </c>
      <c r="D11555" t="str">
        <f t="shared" si="180"/>
        <v>m2</v>
      </c>
    </row>
    <row r="11556" spans="1:4">
      <c r="A11556" s="68" t="s">
        <v>11451</v>
      </c>
      <c r="B11556" s="68" t="s">
        <v>29575</v>
      </c>
      <c r="C11556" s="68" t="s">
        <v>13</v>
      </c>
      <c r="D11556" t="str">
        <f t="shared" si="180"/>
        <v>m2</v>
      </c>
    </row>
    <row r="11557" spans="1:4">
      <c r="A11557" s="68" t="s">
        <v>11452</v>
      </c>
      <c r="B11557" s="68" t="s">
        <v>29576</v>
      </c>
      <c r="C11557" s="68" t="s">
        <v>13</v>
      </c>
      <c r="D11557" t="str">
        <f t="shared" si="180"/>
        <v>m2</v>
      </c>
    </row>
    <row r="11558" spans="1:4">
      <c r="A11558" s="68" t="s">
        <v>11453</v>
      </c>
      <c r="B11558" s="68" t="s">
        <v>29576</v>
      </c>
      <c r="C11558" s="68" t="s">
        <v>13</v>
      </c>
      <c r="D11558" t="str">
        <f t="shared" si="180"/>
        <v>m2</v>
      </c>
    </row>
    <row r="11559" spans="1:4">
      <c r="A11559" s="68" t="s">
        <v>11454</v>
      </c>
      <c r="B11559" s="68" t="s">
        <v>29577</v>
      </c>
      <c r="C11559" s="68" t="s">
        <v>13</v>
      </c>
      <c r="D11559" t="str">
        <f t="shared" si="180"/>
        <v>m2</v>
      </c>
    </row>
    <row r="11560" spans="1:4">
      <c r="A11560" s="68" t="s">
        <v>11455</v>
      </c>
      <c r="B11560" s="68" t="s">
        <v>29577</v>
      </c>
      <c r="C11560" s="68" t="s">
        <v>13</v>
      </c>
      <c r="D11560" t="str">
        <f t="shared" si="180"/>
        <v>m2</v>
      </c>
    </row>
    <row r="11561" spans="1:4">
      <c r="A11561" s="68" t="s">
        <v>11456</v>
      </c>
      <c r="B11561" s="68" t="s">
        <v>29578</v>
      </c>
      <c r="C11561" s="68" t="s">
        <v>13</v>
      </c>
      <c r="D11561" t="str">
        <f t="shared" si="180"/>
        <v>m2</v>
      </c>
    </row>
    <row r="11562" spans="1:4">
      <c r="A11562" s="68" t="s">
        <v>11457</v>
      </c>
      <c r="B11562" s="68" t="s">
        <v>29578</v>
      </c>
      <c r="C11562" s="68" t="s">
        <v>13</v>
      </c>
      <c r="D11562" t="str">
        <f t="shared" si="180"/>
        <v>m2</v>
      </c>
    </row>
    <row r="11563" spans="1:4">
      <c r="A11563" s="68" t="s">
        <v>11458</v>
      </c>
      <c r="B11563" s="68" t="s">
        <v>29579</v>
      </c>
      <c r="C11563" s="68" t="s">
        <v>13</v>
      </c>
      <c r="D11563" t="str">
        <f t="shared" si="180"/>
        <v>m2</v>
      </c>
    </row>
    <row r="11564" spans="1:4">
      <c r="A11564" s="68" t="s">
        <v>11459</v>
      </c>
      <c r="B11564" s="68" t="s">
        <v>29579</v>
      </c>
      <c r="C11564" s="68" t="s">
        <v>13</v>
      </c>
      <c r="D11564" t="str">
        <f t="shared" si="180"/>
        <v>m2</v>
      </c>
    </row>
    <row r="11565" spans="1:4">
      <c r="A11565" s="68" t="s">
        <v>11460</v>
      </c>
      <c r="B11565" s="68" t="s">
        <v>29580</v>
      </c>
      <c r="C11565" s="68" t="s">
        <v>13</v>
      </c>
      <c r="D11565" t="str">
        <f t="shared" si="180"/>
        <v>m2</v>
      </c>
    </row>
    <row r="11566" spans="1:4">
      <c r="A11566" s="68" t="s">
        <v>11461</v>
      </c>
      <c r="B11566" s="68" t="s">
        <v>29580</v>
      </c>
      <c r="C11566" s="68" t="s">
        <v>13</v>
      </c>
      <c r="D11566" t="str">
        <f t="shared" si="180"/>
        <v>m2</v>
      </c>
    </row>
    <row r="11567" spans="1:4">
      <c r="A11567" s="68" t="s">
        <v>11462</v>
      </c>
      <c r="B11567" s="68" t="s">
        <v>29581</v>
      </c>
      <c r="C11567" s="68" t="s">
        <v>13</v>
      </c>
      <c r="D11567" t="str">
        <f t="shared" si="180"/>
        <v>m2</v>
      </c>
    </row>
    <row r="11568" spans="1:4">
      <c r="A11568" s="68" t="s">
        <v>11463</v>
      </c>
      <c r="B11568" s="68" t="s">
        <v>29581</v>
      </c>
      <c r="C11568" s="68" t="s">
        <v>13</v>
      </c>
      <c r="D11568" t="str">
        <f t="shared" si="180"/>
        <v>m2</v>
      </c>
    </row>
    <row r="11569" spans="1:4">
      <c r="A11569" s="68" t="s">
        <v>11464</v>
      </c>
      <c r="B11569" s="68" t="s">
        <v>29582</v>
      </c>
      <c r="C11569" s="68" t="s">
        <v>13</v>
      </c>
      <c r="D11569" t="str">
        <f t="shared" si="180"/>
        <v>m2</v>
      </c>
    </row>
    <row r="11570" spans="1:4">
      <c r="A11570" s="68" t="s">
        <v>11465</v>
      </c>
      <c r="B11570" s="68" t="s">
        <v>29582</v>
      </c>
      <c r="C11570" s="68" t="s">
        <v>13</v>
      </c>
      <c r="D11570" t="str">
        <f t="shared" si="180"/>
        <v>m2</v>
      </c>
    </row>
    <row r="11571" spans="1:4">
      <c r="A11571" s="68" t="s">
        <v>11466</v>
      </c>
      <c r="B11571" s="68" t="s">
        <v>29583</v>
      </c>
      <c r="C11571" s="68" t="s">
        <v>13</v>
      </c>
      <c r="D11571" t="str">
        <f t="shared" si="180"/>
        <v>m2</v>
      </c>
    </row>
    <row r="11572" spans="1:4">
      <c r="A11572" s="68" t="s">
        <v>11467</v>
      </c>
      <c r="B11572" s="68" t="s">
        <v>29583</v>
      </c>
      <c r="C11572" s="68" t="s">
        <v>13</v>
      </c>
      <c r="D11572" t="str">
        <f t="shared" si="180"/>
        <v>m2</v>
      </c>
    </row>
    <row r="11573" spans="1:4">
      <c r="A11573" s="68" t="s">
        <v>11468</v>
      </c>
      <c r="B11573" s="68" t="s">
        <v>29584</v>
      </c>
      <c r="C11573" s="68" t="s">
        <v>13</v>
      </c>
      <c r="D11573" t="str">
        <f t="shared" si="180"/>
        <v>m2</v>
      </c>
    </row>
    <row r="11574" spans="1:4">
      <c r="A11574" s="68" t="s">
        <v>11469</v>
      </c>
      <c r="B11574" s="68" t="s">
        <v>29584</v>
      </c>
      <c r="C11574" s="68" t="s">
        <v>13</v>
      </c>
      <c r="D11574" t="str">
        <f t="shared" si="180"/>
        <v>m2</v>
      </c>
    </row>
    <row r="11575" spans="1:4">
      <c r="A11575" s="68" t="s">
        <v>11470</v>
      </c>
      <c r="B11575" s="68" t="s">
        <v>29585</v>
      </c>
      <c r="C11575" s="68" t="s">
        <v>13</v>
      </c>
      <c r="D11575" t="str">
        <f t="shared" si="180"/>
        <v>m2</v>
      </c>
    </row>
    <row r="11576" spans="1:4">
      <c r="A11576" s="68" t="s">
        <v>11471</v>
      </c>
      <c r="B11576" s="68" t="s">
        <v>29585</v>
      </c>
      <c r="C11576" s="68" t="s">
        <v>13</v>
      </c>
      <c r="D11576" t="str">
        <f t="shared" si="180"/>
        <v>m2</v>
      </c>
    </row>
    <row r="11577" spans="1:4">
      <c r="A11577" s="68" t="s">
        <v>11472</v>
      </c>
      <c r="B11577" s="68" t="s">
        <v>29586</v>
      </c>
      <c r="C11577" s="68" t="s">
        <v>13</v>
      </c>
      <c r="D11577" t="str">
        <f t="shared" si="180"/>
        <v>m2</v>
      </c>
    </row>
    <row r="11578" spans="1:4">
      <c r="A11578" s="68" t="s">
        <v>11473</v>
      </c>
      <c r="B11578" s="68" t="s">
        <v>29586</v>
      </c>
      <c r="C11578" s="68" t="s">
        <v>13</v>
      </c>
      <c r="D11578" t="str">
        <f t="shared" si="180"/>
        <v>m2</v>
      </c>
    </row>
    <row r="11579" spans="1:4">
      <c r="A11579" s="68" t="s">
        <v>11474</v>
      </c>
      <c r="B11579" s="68" t="s">
        <v>29587</v>
      </c>
      <c r="C11579" s="68" t="s">
        <v>13</v>
      </c>
      <c r="D11579" t="str">
        <f t="shared" si="180"/>
        <v>m2</v>
      </c>
    </row>
    <row r="11580" spans="1:4">
      <c r="A11580" s="68" t="s">
        <v>11475</v>
      </c>
      <c r="B11580" s="68" t="s">
        <v>29587</v>
      </c>
      <c r="C11580" s="68" t="s">
        <v>13</v>
      </c>
      <c r="D11580" t="str">
        <f t="shared" si="180"/>
        <v>m2</v>
      </c>
    </row>
    <row r="11581" spans="1:4">
      <c r="A11581" s="68" t="s">
        <v>11476</v>
      </c>
      <c r="B11581" s="68" t="s">
        <v>29588</v>
      </c>
      <c r="C11581" s="68" t="s">
        <v>13</v>
      </c>
      <c r="D11581" t="str">
        <f t="shared" si="180"/>
        <v>m2</v>
      </c>
    </row>
    <row r="11582" spans="1:4">
      <c r="A11582" s="68" t="s">
        <v>11477</v>
      </c>
      <c r="B11582" s="68" t="s">
        <v>29588</v>
      </c>
      <c r="C11582" s="68" t="s">
        <v>13</v>
      </c>
      <c r="D11582" t="str">
        <f t="shared" si="180"/>
        <v>m2</v>
      </c>
    </row>
    <row r="11583" spans="1:4">
      <c r="A11583" s="68" t="s">
        <v>11478</v>
      </c>
      <c r="B11583" s="68" t="s">
        <v>29589</v>
      </c>
      <c r="C11583" s="68" t="s">
        <v>13</v>
      </c>
      <c r="D11583" t="str">
        <f t="shared" si="180"/>
        <v>m2</v>
      </c>
    </row>
    <row r="11584" spans="1:4">
      <c r="A11584" s="68" t="s">
        <v>11479</v>
      </c>
      <c r="B11584" s="68" t="s">
        <v>29589</v>
      </c>
      <c r="C11584" s="68" t="s">
        <v>13</v>
      </c>
      <c r="D11584" t="str">
        <f t="shared" si="180"/>
        <v>m2</v>
      </c>
    </row>
    <row r="11585" spans="1:4">
      <c r="A11585" s="68" t="s">
        <v>11480</v>
      </c>
      <c r="B11585" s="68" t="s">
        <v>29590</v>
      </c>
      <c r="C11585" s="68" t="s">
        <v>13</v>
      </c>
      <c r="D11585" t="str">
        <f t="shared" si="180"/>
        <v>m2</v>
      </c>
    </row>
    <row r="11586" spans="1:4">
      <c r="A11586" s="68" t="s">
        <v>11481</v>
      </c>
      <c r="B11586" s="68" t="s">
        <v>29590</v>
      </c>
      <c r="C11586" s="68" t="s">
        <v>13</v>
      </c>
      <c r="D11586" t="str">
        <f t="shared" si="180"/>
        <v>m2</v>
      </c>
    </row>
    <row r="11587" spans="1:4">
      <c r="A11587" s="68" t="s">
        <v>11482</v>
      </c>
      <c r="B11587" s="68" t="s">
        <v>29591</v>
      </c>
      <c r="C11587" s="68" t="s">
        <v>13</v>
      </c>
      <c r="D11587" t="str">
        <f t="shared" si="180"/>
        <v>m2</v>
      </c>
    </row>
    <row r="11588" spans="1:4">
      <c r="A11588" s="68" t="s">
        <v>11483</v>
      </c>
      <c r="B11588" s="68" t="s">
        <v>29591</v>
      </c>
      <c r="C11588" s="68" t="s">
        <v>13</v>
      </c>
      <c r="D11588" t="str">
        <f t="shared" si="180"/>
        <v>m2</v>
      </c>
    </row>
    <row r="11589" spans="1:4">
      <c r="A11589" s="68" t="s">
        <v>11484</v>
      </c>
      <c r="B11589" s="68" t="s">
        <v>29592</v>
      </c>
      <c r="C11589" s="68" t="s">
        <v>13</v>
      </c>
      <c r="D11589" t="str">
        <f t="shared" si="180"/>
        <v>m2</v>
      </c>
    </row>
    <row r="11590" spans="1:4">
      <c r="A11590" s="68" t="s">
        <v>11485</v>
      </c>
      <c r="B11590" s="68" t="s">
        <v>29592</v>
      </c>
      <c r="C11590" s="68" t="s">
        <v>13</v>
      </c>
      <c r="D11590" t="str">
        <f t="shared" si="180"/>
        <v>m2</v>
      </c>
    </row>
    <row r="11591" spans="1:4">
      <c r="A11591" s="68" t="s">
        <v>11486</v>
      </c>
      <c r="B11591" s="68" t="s">
        <v>29593</v>
      </c>
      <c r="C11591" s="68" t="s">
        <v>13</v>
      </c>
      <c r="D11591" t="str">
        <f t="shared" ref="D11591:D11654" si="181">LOWER(C11591)</f>
        <v>m2</v>
      </c>
    </row>
    <row r="11592" spans="1:4">
      <c r="A11592" s="68" t="s">
        <v>11487</v>
      </c>
      <c r="B11592" s="68" t="s">
        <v>29593</v>
      </c>
      <c r="C11592" s="68" t="s">
        <v>13</v>
      </c>
      <c r="D11592" t="str">
        <f t="shared" si="181"/>
        <v>m2</v>
      </c>
    </row>
    <row r="11593" spans="1:4">
      <c r="A11593" s="68" t="s">
        <v>11488</v>
      </c>
      <c r="B11593" s="68" t="s">
        <v>29594</v>
      </c>
      <c r="C11593" s="68" t="s">
        <v>13</v>
      </c>
      <c r="D11593" t="str">
        <f t="shared" si="181"/>
        <v>m2</v>
      </c>
    </row>
    <row r="11594" spans="1:4">
      <c r="A11594" s="68" t="s">
        <v>11489</v>
      </c>
      <c r="B11594" s="68" t="s">
        <v>29594</v>
      </c>
      <c r="C11594" s="68" t="s">
        <v>13</v>
      </c>
      <c r="D11594" t="str">
        <f t="shared" si="181"/>
        <v>m2</v>
      </c>
    </row>
    <row r="11595" spans="1:4">
      <c r="A11595" s="68" t="s">
        <v>11490</v>
      </c>
      <c r="B11595" s="68" t="s">
        <v>29595</v>
      </c>
      <c r="C11595" s="68" t="s">
        <v>13</v>
      </c>
      <c r="D11595" t="str">
        <f t="shared" si="181"/>
        <v>m2</v>
      </c>
    </row>
    <row r="11596" spans="1:4">
      <c r="A11596" s="68" t="s">
        <v>11491</v>
      </c>
      <c r="B11596" s="68" t="s">
        <v>29595</v>
      </c>
      <c r="C11596" s="68" t="s">
        <v>13</v>
      </c>
      <c r="D11596" t="str">
        <f t="shared" si="181"/>
        <v>m2</v>
      </c>
    </row>
    <row r="11597" spans="1:4">
      <c r="A11597" s="68" t="s">
        <v>11492</v>
      </c>
      <c r="B11597" s="68" t="s">
        <v>29596</v>
      </c>
      <c r="C11597" s="68" t="s">
        <v>13</v>
      </c>
      <c r="D11597" t="str">
        <f t="shared" si="181"/>
        <v>m2</v>
      </c>
    </row>
    <row r="11598" spans="1:4">
      <c r="A11598" s="68" t="s">
        <v>11493</v>
      </c>
      <c r="B11598" s="68" t="s">
        <v>29596</v>
      </c>
      <c r="C11598" s="68" t="s">
        <v>13</v>
      </c>
      <c r="D11598" t="str">
        <f t="shared" si="181"/>
        <v>m2</v>
      </c>
    </row>
    <row r="11599" spans="1:4">
      <c r="A11599" s="68" t="s">
        <v>11494</v>
      </c>
      <c r="B11599" s="68" t="s">
        <v>29597</v>
      </c>
      <c r="C11599" s="68" t="s">
        <v>13</v>
      </c>
      <c r="D11599" t="str">
        <f t="shared" si="181"/>
        <v>m2</v>
      </c>
    </row>
    <row r="11600" spans="1:4">
      <c r="A11600" s="68" t="s">
        <v>11495</v>
      </c>
      <c r="B11600" s="68" t="s">
        <v>29597</v>
      </c>
      <c r="C11600" s="68" t="s">
        <v>13</v>
      </c>
      <c r="D11600" t="str">
        <f t="shared" si="181"/>
        <v>m2</v>
      </c>
    </row>
    <row r="11601" spans="1:4">
      <c r="A11601" s="68" t="s">
        <v>11496</v>
      </c>
      <c r="B11601" s="68" t="s">
        <v>29598</v>
      </c>
      <c r="C11601" s="68" t="s">
        <v>13</v>
      </c>
      <c r="D11601" t="str">
        <f t="shared" si="181"/>
        <v>m2</v>
      </c>
    </row>
    <row r="11602" spans="1:4">
      <c r="A11602" s="68" t="s">
        <v>11497</v>
      </c>
      <c r="B11602" s="68" t="s">
        <v>29598</v>
      </c>
      <c r="C11602" s="68" t="s">
        <v>13</v>
      </c>
      <c r="D11602" t="str">
        <f t="shared" si="181"/>
        <v>m2</v>
      </c>
    </row>
    <row r="11603" spans="1:4">
      <c r="A11603" s="68" t="s">
        <v>11498</v>
      </c>
      <c r="B11603" s="68" t="s">
        <v>29599</v>
      </c>
      <c r="C11603" s="68" t="s">
        <v>13</v>
      </c>
      <c r="D11603" t="str">
        <f t="shared" si="181"/>
        <v>m2</v>
      </c>
    </row>
    <row r="11604" spans="1:4">
      <c r="A11604" s="68" t="s">
        <v>11499</v>
      </c>
      <c r="B11604" s="68" t="s">
        <v>29599</v>
      </c>
      <c r="C11604" s="68" t="s">
        <v>13</v>
      </c>
      <c r="D11604" t="str">
        <f t="shared" si="181"/>
        <v>m2</v>
      </c>
    </row>
    <row r="11605" spans="1:4">
      <c r="A11605" s="68" t="s">
        <v>11500</v>
      </c>
      <c r="B11605" s="68" t="s">
        <v>29600</v>
      </c>
      <c r="C11605" s="68" t="s">
        <v>13</v>
      </c>
      <c r="D11605" t="str">
        <f t="shared" si="181"/>
        <v>m2</v>
      </c>
    </row>
    <row r="11606" spans="1:4">
      <c r="A11606" s="68" t="s">
        <v>11501</v>
      </c>
      <c r="B11606" s="68" t="s">
        <v>29600</v>
      </c>
      <c r="C11606" s="68" t="s">
        <v>13</v>
      </c>
      <c r="D11606" t="str">
        <f t="shared" si="181"/>
        <v>m2</v>
      </c>
    </row>
    <row r="11607" spans="1:4">
      <c r="A11607" s="68" t="s">
        <v>11502</v>
      </c>
      <c r="B11607" s="68" t="s">
        <v>29601</v>
      </c>
      <c r="C11607" s="68" t="s">
        <v>13</v>
      </c>
      <c r="D11607" t="str">
        <f t="shared" si="181"/>
        <v>m2</v>
      </c>
    </row>
    <row r="11608" spans="1:4">
      <c r="A11608" s="68" t="s">
        <v>11503</v>
      </c>
      <c r="B11608" s="68" t="s">
        <v>29601</v>
      </c>
      <c r="C11608" s="68" t="s">
        <v>13</v>
      </c>
      <c r="D11608" t="str">
        <f t="shared" si="181"/>
        <v>m2</v>
      </c>
    </row>
    <row r="11609" spans="1:4">
      <c r="A11609" s="68" t="s">
        <v>11504</v>
      </c>
      <c r="B11609" s="68" t="s">
        <v>29602</v>
      </c>
      <c r="C11609" s="68" t="s">
        <v>13</v>
      </c>
      <c r="D11609" t="str">
        <f t="shared" si="181"/>
        <v>m2</v>
      </c>
    </row>
    <row r="11610" spans="1:4">
      <c r="A11610" s="68" t="s">
        <v>11505</v>
      </c>
      <c r="B11610" s="68" t="s">
        <v>29602</v>
      </c>
      <c r="C11610" s="68" t="s">
        <v>13</v>
      </c>
      <c r="D11610" t="str">
        <f t="shared" si="181"/>
        <v>m2</v>
      </c>
    </row>
    <row r="11611" spans="1:4">
      <c r="A11611" s="68" t="s">
        <v>11506</v>
      </c>
      <c r="B11611" s="68" t="s">
        <v>29603</v>
      </c>
      <c r="C11611" s="68" t="s">
        <v>13</v>
      </c>
      <c r="D11611" t="str">
        <f t="shared" si="181"/>
        <v>m2</v>
      </c>
    </row>
    <row r="11612" spans="1:4">
      <c r="A11612" s="68" t="s">
        <v>11507</v>
      </c>
      <c r="B11612" s="68" t="s">
        <v>29603</v>
      </c>
      <c r="C11612" s="68" t="s">
        <v>13</v>
      </c>
      <c r="D11612" t="str">
        <f t="shared" si="181"/>
        <v>m2</v>
      </c>
    </row>
    <row r="11613" spans="1:4">
      <c r="A11613" s="68" t="s">
        <v>11508</v>
      </c>
      <c r="B11613" s="68" t="s">
        <v>29604</v>
      </c>
      <c r="C11613" s="68" t="s">
        <v>13</v>
      </c>
      <c r="D11613" t="str">
        <f t="shared" si="181"/>
        <v>m2</v>
      </c>
    </row>
    <row r="11614" spans="1:4">
      <c r="A11614" s="68" t="s">
        <v>11509</v>
      </c>
      <c r="B11614" s="68" t="s">
        <v>29604</v>
      </c>
      <c r="C11614" s="68" t="s">
        <v>13</v>
      </c>
      <c r="D11614" t="str">
        <f t="shared" si="181"/>
        <v>m2</v>
      </c>
    </row>
    <row r="11615" spans="1:4">
      <c r="A11615" s="68" t="s">
        <v>11510</v>
      </c>
      <c r="B11615" s="68" t="s">
        <v>29605</v>
      </c>
      <c r="C11615" s="68" t="s">
        <v>13</v>
      </c>
      <c r="D11615" t="str">
        <f t="shared" si="181"/>
        <v>m2</v>
      </c>
    </row>
    <row r="11616" spans="1:4">
      <c r="A11616" s="68" t="s">
        <v>11511</v>
      </c>
      <c r="B11616" s="68" t="s">
        <v>29605</v>
      </c>
      <c r="C11616" s="68" t="s">
        <v>13</v>
      </c>
      <c r="D11616" t="str">
        <f t="shared" si="181"/>
        <v>m2</v>
      </c>
    </row>
    <row r="11617" spans="1:4">
      <c r="A11617" s="68" t="s">
        <v>11512</v>
      </c>
      <c r="B11617" s="68" t="s">
        <v>29606</v>
      </c>
      <c r="C11617" s="68" t="s">
        <v>13</v>
      </c>
      <c r="D11617" t="str">
        <f t="shared" si="181"/>
        <v>m2</v>
      </c>
    </row>
    <row r="11618" spans="1:4">
      <c r="A11618" s="68" t="s">
        <v>11513</v>
      </c>
      <c r="B11618" s="68" t="s">
        <v>29606</v>
      </c>
      <c r="C11618" s="68" t="s">
        <v>13</v>
      </c>
      <c r="D11618" t="str">
        <f t="shared" si="181"/>
        <v>m2</v>
      </c>
    </row>
    <row r="11619" spans="1:4">
      <c r="A11619" s="68" t="s">
        <v>11514</v>
      </c>
      <c r="B11619" s="68" t="s">
        <v>29607</v>
      </c>
      <c r="C11619" s="68" t="s">
        <v>13</v>
      </c>
      <c r="D11619" t="str">
        <f t="shared" si="181"/>
        <v>m2</v>
      </c>
    </row>
    <row r="11620" spans="1:4">
      <c r="A11620" s="68" t="s">
        <v>11515</v>
      </c>
      <c r="B11620" s="68" t="s">
        <v>29607</v>
      </c>
      <c r="C11620" s="68" t="s">
        <v>13</v>
      </c>
      <c r="D11620" t="str">
        <f t="shared" si="181"/>
        <v>m2</v>
      </c>
    </row>
    <row r="11621" spans="1:4">
      <c r="A11621" s="68" t="s">
        <v>11516</v>
      </c>
      <c r="B11621" s="68" t="s">
        <v>29608</v>
      </c>
      <c r="C11621" s="68" t="s">
        <v>13</v>
      </c>
      <c r="D11621" t="str">
        <f t="shared" si="181"/>
        <v>m2</v>
      </c>
    </row>
    <row r="11622" spans="1:4">
      <c r="A11622" s="68" t="s">
        <v>11517</v>
      </c>
      <c r="B11622" s="68" t="s">
        <v>29608</v>
      </c>
      <c r="C11622" s="68" t="s">
        <v>13</v>
      </c>
      <c r="D11622" t="str">
        <f t="shared" si="181"/>
        <v>m2</v>
      </c>
    </row>
    <row r="11623" spans="1:4">
      <c r="A11623" s="68" t="s">
        <v>11518</v>
      </c>
      <c r="B11623" s="68" t="s">
        <v>29609</v>
      </c>
      <c r="C11623" s="68" t="s">
        <v>13</v>
      </c>
      <c r="D11623" t="str">
        <f t="shared" si="181"/>
        <v>m2</v>
      </c>
    </row>
    <row r="11624" spans="1:4">
      <c r="A11624" s="68" t="s">
        <v>11519</v>
      </c>
      <c r="B11624" s="68" t="s">
        <v>29609</v>
      </c>
      <c r="C11624" s="68" t="s">
        <v>13</v>
      </c>
      <c r="D11624" t="str">
        <f t="shared" si="181"/>
        <v>m2</v>
      </c>
    </row>
    <row r="11625" spans="1:4">
      <c r="A11625" s="68" t="s">
        <v>11520</v>
      </c>
      <c r="B11625" s="68" t="s">
        <v>29610</v>
      </c>
      <c r="C11625" s="68" t="s">
        <v>13</v>
      </c>
      <c r="D11625" t="str">
        <f t="shared" si="181"/>
        <v>m2</v>
      </c>
    </row>
    <row r="11626" spans="1:4">
      <c r="A11626" s="68" t="s">
        <v>11521</v>
      </c>
      <c r="B11626" s="68" t="s">
        <v>29610</v>
      </c>
      <c r="C11626" s="68" t="s">
        <v>13</v>
      </c>
      <c r="D11626" t="str">
        <f t="shared" si="181"/>
        <v>m2</v>
      </c>
    </row>
    <row r="11627" spans="1:4">
      <c r="A11627" s="68" t="s">
        <v>11522</v>
      </c>
      <c r="B11627" s="68" t="s">
        <v>29611</v>
      </c>
      <c r="C11627" s="68" t="s">
        <v>13</v>
      </c>
      <c r="D11627" t="str">
        <f t="shared" si="181"/>
        <v>m2</v>
      </c>
    </row>
    <row r="11628" spans="1:4">
      <c r="A11628" s="68" t="s">
        <v>11523</v>
      </c>
      <c r="B11628" s="68" t="s">
        <v>29611</v>
      </c>
      <c r="C11628" s="68" t="s">
        <v>13</v>
      </c>
      <c r="D11628" t="str">
        <f t="shared" si="181"/>
        <v>m2</v>
      </c>
    </row>
    <row r="11629" spans="1:4">
      <c r="A11629" s="68" t="s">
        <v>11524</v>
      </c>
      <c r="B11629" s="68" t="s">
        <v>29612</v>
      </c>
      <c r="C11629" s="68" t="s">
        <v>13</v>
      </c>
      <c r="D11629" t="str">
        <f t="shared" si="181"/>
        <v>m2</v>
      </c>
    </row>
    <row r="11630" spans="1:4">
      <c r="A11630" s="68" t="s">
        <v>11525</v>
      </c>
      <c r="B11630" s="68" t="s">
        <v>29612</v>
      </c>
      <c r="C11630" s="68" t="s">
        <v>13</v>
      </c>
      <c r="D11630" t="str">
        <f t="shared" si="181"/>
        <v>m2</v>
      </c>
    </row>
    <row r="11631" spans="1:4">
      <c r="A11631" s="68" t="s">
        <v>11526</v>
      </c>
      <c r="B11631" s="68" t="s">
        <v>29613</v>
      </c>
      <c r="C11631" s="68" t="s">
        <v>13</v>
      </c>
      <c r="D11631" t="str">
        <f t="shared" si="181"/>
        <v>m2</v>
      </c>
    </row>
    <row r="11632" spans="1:4">
      <c r="A11632" s="68" t="s">
        <v>11527</v>
      </c>
      <c r="B11632" s="68" t="s">
        <v>29613</v>
      </c>
      <c r="C11632" s="68" t="s">
        <v>13</v>
      </c>
      <c r="D11632" t="str">
        <f t="shared" si="181"/>
        <v>m2</v>
      </c>
    </row>
    <row r="11633" spans="1:4">
      <c r="A11633" s="68" t="s">
        <v>11528</v>
      </c>
      <c r="B11633" s="68" t="s">
        <v>29614</v>
      </c>
      <c r="C11633" s="68" t="s">
        <v>13</v>
      </c>
      <c r="D11633" t="str">
        <f t="shared" si="181"/>
        <v>m2</v>
      </c>
    </row>
    <row r="11634" spans="1:4">
      <c r="A11634" s="68" t="s">
        <v>11529</v>
      </c>
      <c r="B11634" s="68" t="s">
        <v>29614</v>
      </c>
      <c r="C11634" s="68" t="s">
        <v>13</v>
      </c>
      <c r="D11634" t="str">
        <f t="shared" si="181"/>
        <v>m2</v>
      </c>
    </row>
    <row r="11635" spans="1:4">
      <c r="A11635" s="68" t="s">
        <v>11530</v>
      </c>
      <c r="B11635" s="68" t="s">
        <v>29615</v>
      </c>
      <c r="C11635" s="68" t="s">
        <v>13</v>
      </c>
      <c r="D11635" t="str">
        <f t="shared" si="181"/>
        <v>m2</v>
      </c>
    </row>
    <row r="11636" spans="1:4">
      <c r="A11636" s="68" t="s">
        <v>11531</v>
      </c>
      <c r="B11636" s="68" t="s">
        <v>29615</v>
      </c>
      <c r="C11636" s="68" t="s">
        <v>13</v>
      </c>
      <c r="D11636" t="str">
        <f t="shared" si="181"/>
        <v>m2</v>
      </c>
    </row>
    <row r="11637" spans="1:4">
      <c r="A11637" s="68" t="s">
        <v>11532</v>
      </c>
      <c r="B11637" s="68" t="s">
        <v>29616</v>
      </c>
      <c r="C11637" s="68" t="s">
        <v>13</v>
      </c>
      <c r="D11637" t="str">
        <f t="shared" si="181"/>
        <v>m2</v>
      </c>
    </row>
    <row r="11638" spans="1:4">
      <c r="A11638" s="68" t="s">
        <v>11533</v>
      </c>
      <c r="B11638" s="68" t="s">
        <v>29616</v>
      </c>
      <c r="C11638" s="68" t="s">
        <v>13</v>
      </c>
      <c r="D11638" t="str">
        <f t="shared" si="181"/>
        <v>m2</v>
      </c>
    </row>
    <row r="11639" spans="1:4">
      <c r="A11639" s="68" t="s">
        <v>11534</v>
      </c>
      <c r="B11639" s="68" t="s">
        <v>29617</v>
      </c>
      <c r="C11639" s="68" t="s">
        <v>13</v>
      </c>
      <c r="D11639" t="str">
        <f t="shared" si="181"/>
        <v>m2</v>
      </c>
    </row>
    <row r="11640" spans="1:4">
      <c r="A11640" s="68" t="s">
        <v>11535</v>
      </c>
      <c r="B11640" s="68" t="s">
        <v>29617</v>
      </c>
      <c r="C11640" s="68" t="s">
        <v>13</v>
      </c>
      <c r="D11640" t="str">
        <f t="shared" si="181"/>
        <v>m2</v>
      </c>
    </row>
    <row r="11641" spans="1:4">
      <c r="A11641" s="68" t="s">
        <v>11536</v>
      </c>
      <c r="B11641" s="68" t="s">
        <v>29618</v>
      </c>
      <c r="C11641" s="68" t="s">
        <v>13</v>
      </c>
      <c r="D11641" t="str">
        <f t="shared" si="181"/>
        <v>m2</v>
      </c>
    </row>
    <row r="11642" spans="1:4">
      <c r="A11642" s="68" t="s">
        <v>11537</v>
      </c>
      <c r="B11642" s="68" t="s">
        <v>29618</v>
      </c>
      <c r="C11642" s="68" t="s">
        <v>13</v>
      </c>
      <c r="D11642" t="str">
        <f t="shared" si="181"/>
        <v>m2</v>
      </c>
    </row>
    <row r="11643" spans="1:4">
      <c r="A11643" s="68" t="s">
        <v>11538</v>
      </c>
      <c r="B11643" s="68" t="s">
        <v>29619</v>
      </c>
      <c r="C11643" s="68" t="s">
        <v>13</v>
      </c>
      <c r="D11643" t="str">
        <f t="shared" si="181"/>
        <v>m2</v>
      </c>
    </row>
    <row r="11644" spans="1:4">
      <c r="A11644" s="68" t="s">
        <v>11539</v>
      </c>
      <c r="B11644" s="68" t="s">
        <v>29619</v>
      </c>
      <c r="C11644" s="68" t="s">
        <v>13</v>
      </c>
      <c r="D11644" t="str">
        <f t="shared" si="181"/>
        <v>m2</v>
      </c>
    </row>
    <row r="11645" spans="1:4">
      <c r="A11645" s="68" t="s">
        <v>11540</v>
      </c>
      <c r="B11645" s="68" t="s">
        <v>29620</v>
      </c>
      <c r="C11645" s="68" t="s">
        <v>13</v>
      </c>
      <c r="D11645" t="str">
        <f t="shared" si="181"/>
        <v>m2</v>
      </c>
    </row>
    <row r="11646" spans="1:4">
      <c r="A11646" s="68" t="s">
        <v>11541</v>
      </c>
      <c r="B11646" s="68" t="s">
        <v>29620</v>
      </c>
      <c r="C11646" s="68" t="s">
        <v>13</v>
      </c>
      <c r="D11646" t="str">
        <f t="shared" si="181"/>
        <v>m2</v>
      </c>
    </row>
    <row r="11647" spans="1:4">
      <c r="A11647" s="68" t="s">
        <v>11542</v>
      </c>
      <c r="B11647" s="68" t="s">
        <v>29621</v>
      </c>
      <c r="C11647" s="68" t="s">
        <v>13</v>
      </c>
      <c r="D11647" t="str">
        <f t="shared" si="181"/>
        <v>m2</v>
      </c>
    </row>
    <row r="11648" spans="1:4">
      <c r="A11648" s="68" t="s">
        <v>11543</v>
      </c>
      <c r="B11648" s="68" t="s">
        <v>29621</v>
      </c>
      <c r="C11648" s="68" t="s">
        <v>13</v>
      </c>
      <c r="D11648" t="str">
        <f t="shared" si="181"/>
        <v>m2</v>
      </c>
    </row>
    <row r="11649" spans="1:4">
      <c r="A11649" s="68" t="s">
        <v>11544</v>
      </c>
      <c r="B11649" s="68" t="s">
        <v>29622</v>
      </c>
      <c r="C11649" s="68" t="s">
        <v>13</v>
      </c>
      <c r="D11649" t="str">
        <f t="shared" si="181"/>
        <v>m2</v>
      </c>
    </row>
    <row r="11650" spans="1:4">
      <c r="A11650" s="68" t="s">
        <v>11545</v>
      </c>
      <c r="B11650" s="68" t="s">
        <v>29622</v>
      </c>
      <c r="C11650" s="68" t="s">
        <v>13</v>
      </c>
      <c r="D11650" t="str">
        <f t="shared" si="181"/>
        <v>m2</v>
      </c>
    </row>
    <row r="11651" spans="1:4">
      <c r="A11651" s="68" t="s">
        <v>11546</v>
      </c>
      <c r="B11651" s="68" t="s">
        <v>29623</v>
      </c>
      <c r="C11651" s="68" t="s">
        <v>13</v>
      </c>
      <c r="D11651" t="str">
        <f t="shared" si="181"/>
        <v>m2</v>
      </c>
    </row>
    <row r="11652" spans="1:4">
      <c r="A11652" s="68" t="s">
        <v>11547</v>
      </c>
      <c r="B11652" s="68" t="s">
        <v>29623</v>
      </c>
      <c r="C11652" s="68" t="s">
        <v>13</v>
      </c>
      <c r="D11652" t="str">
        <f t="shared" si="181"/>
        <v>m2</v>
      </c>
    </row>
    <row r="11653" spans="1:4">
      <c r="A11653" s="68" t="s">
        <v>11548</v>
      </c>
      <c r="B11653" s="68" t="s">
        <v>29624</v>
      </c>
      <c r="C11653" s="68" t="s">
        <v>13</v>
      </c>
      <c r="D11653" t="str">
        <f t="shared" si="181"/>
        <v>m2</v>
      </c>
    </row>
    <row r="11654" spans="1:4">
      <c r="A11654" s="68" t="s">
        <v>11549</v>
      </c>
      <c r="B11654" s="68" t="s">
        <v>29624</v>
      </c>
      <c r="C11654" s="68" t="s">
        <v>13</v>
      </c>
      <c r="D11654" t="str">
        <f t="shared" si="181"/>
        <v>m2</v>
      </c>
    </row>
    <row r="11655" spans="1:4">
      <c r="A11655" s="68" t="s">
        <v>11550</v>
      </c>
      <c r="B11655" s="68" t="s">
        <v>29625</v>
      </c>
      <c r="C11655" s="68" t="s">
        <v>13</v>
      </c>
      <c r="D11655" t="str">
        <f t="shared" ref="D11655:D11718" si="182">LOWER(C11655)</f>
        <v>m2</v>
      </c>
    </row>
    <row r="11656" spans="1:4">
      <c r="A11656" s="68" t="s">
        <v>11551</v>
      </c>
      <c r="B11656" s="68" t="s">
        <v>29625</v>
      </c>
      <c r="C11656" s="68" t="s">
        <v>13</v>
      </c>
      <c r="D11656" t="str">
        <f t="shared" si="182"/>
        <v>m2</v>
      </c>
    </row>
    <row r="11657" spans="1:4">
      <c r="A11657" s="68" t="s">
        <v>11552</v>
      </c>
      <c r="B11657" s="68" t="s">
        <v>29626</v>
      </c>
      <c r="C11657" s="68" t="s">
        <v>13</v>
      </c>
      <c r="D11657" t="str">
        <f t="shared" si="182"/>
        <v>m2</v>
      </c>
    </row>
    <row r="11658" spans="1:4">
      <c r="A11658" s="68" t="s">
        <v>11553</v>
      </c>
      <c r="B11658" s="68" t="s">
        <v>29626</v>
      </c>
      <c r="C11658" s="68" t="s">
        <v>13</v>
      </c>
      <c r="D11658" t="str">
        <f t="shared" si="182"/>
        <v>m2</v>
      </c>
    </row>
    <row r="11659" spans="1:4">
      <c r="A11659" s="68" t="s">
        <v>11554</v>
      </c>
      <c r="B11659" s="68" t="s">
        <v>29627</v>
      </c>
      <c r="C11659" s="68" t="s">
        <v>13</v>
      </c>
      <c r="D11659" t="str">
        <f t="shared" si="182"/>
        <v>m2</v>
      </c>
    </row>
    <row r="11660" spans="1:4">
      <c r="A11660" s="68" t="s">
        <v>11555</v>
      </c>
      <c r="B11660" s="68" t="s">
        <v>29627</v>
      </c>
      <c r="C11660" s="68" t="s">
        <v>13</v>
      </c>
      <c r="D11660" t="str">
        <f t="shared" si="182"/>
        <v>m2</v>
      </c>
    </row>
    <row r="11661" spans="1:4">
      <c r="A11661" s="68" t="s">
        <v>11556</v>
      </c>
      <c r="B11661" s="68" t="s">
        <v>29628</v>
      </c>
      <c r="C11661" s="68" t="s">
        <v>13</v>
      </c>
      <c r="D11661" t="str">
        <f t="shared" si="182"/>
        <v>m2</v>
      </c>
    </row>
    <row r="11662" spans="1:4">
      <c r="A11662" s="68" t="s">
        <v>11557</v>
      </c>
      <c r="B11662" s="68" t="s">
        <v>29628</v>
      </c>
      <c r="C11662" s="68" t="s">
        <v>13</v>
      </c>
      <c r="D11662" t="str">
        <f t="shared" si="182"/>
        <v>m2</v>
      </c>
    </row>
    <row r="11663" spans="1:4">
      <c r="A11663" s="68" t="s">
        <v>11558</v>
      </c>
      <c r="B11663" s="68" t="s">
        <v>29629</v>
      </c>
      <c r="C11663" s="68" t="s">
        <v>13</v>
      </c>
      <c r="D11663" t="str">
        <f t="shared" si="182"/>
        <v>m2</v>
      </c>
    </row>
    <row r="11664" spans="1:4">
      <c r="A11664" s="68" t="s">
        <v>11559</v>
      </c>
      <c r="B11664" s="68" t="s">
        <v>29629</v>
      </c>
      <c r="C11664" s="68" t="s">
        <v>13</v>
      </c>
      <c r="D11664" t="str">
        <f t="shared" si="182"/>
        <v>m2</v>
      </c>
    </row>
    <row r="11665" spans="1:4">
      <c r="A11665" s="68" t="s">
        <v>11560</v>
      </c>
      <c r="B11665" s="68" t="s">
        <v>29630</v>
      </c>
      <c r="C11665" s="68" t="s">
        <v>13</v>
      </c>
      <c r="D11665" t="str">
        <f t="shared" si="182"/>
        <v>m2</v>
      </c>
    </row>
    <row r="11666" spans="1:4">
      <c r="A11666" s="68" t="s">
        <v>11561</v>
      </c>
      <c r="B11666" s="68" t="s">
        <v>29630</v>
      </c>
      <c r="C11666" s="68" t="s">
        <v>13</v>
      </c>
      <c r="D11666" t="str">
        <f t="shared" si="182"/>
        <v>m2</v>
      </c>
    </row>
    <row r="11667" spans="1:4">
      <c r="A11667" s="68" t="s">
        <v>11562</v>
      </c>
      <c r="B11667" s="68" t="s">
        <v>29631</v>
      </c>
      <c r="C11667" s="68" t="s">
        <v>13</v>
      </c>
      <c r="D11667" t="str">
        <f t="shared" si="182"/>
        <v>m2</v>
      </c>
    </row>
    <row r="11668" spans="1:4">
      <c r="A11668" s="68" t="s">
        <v>11563</v>
      </c>
      <c r="B11668" s="68" t="s">
        <v>29631</v>
      </c>
      <c r="C11668" s="68" t="s">
        <v>13</v>
      </c>
      <c r="D11668" t="str">
        <f t="shared" si="182"/>
        <v>m2</v>
      </c>
    </row>
    <row r="11669" spans="1:4">
      <c r="A11669" s="68" t="s">
        <v>11564</v>
      </c>
      <c r="B11669" s="68" t="s">
        <v>29632</v>
      </c>
      <c r="C11669" s="68" t="s">
        <v>13</v>
      </c>
      <c r="D11669" t="str">
        <f t="shared" si="182"/>
        <v>m2</v>
      </c>
    </row>
    <row r="11670" spans="1:4">
      <c r="A11670" s="68" t="s">
        <v>11565</v>
      </c>
      <c r="B11670" s="68" t="s">
        <v>29632</v>
      </c>
      <c r="C11670" s="68" t="s">
        <v>13</v>
      </c>
      <c r="D11670" t="str">
        <f t="shared" si="182"/>
        <v>m2</v>
      </c>
    </row>
    <row r="11671" spans="1:4">
      <c r="A11671" s="68" t="s">
        <v>11566</v>
      </c>
      <c r="B11671" s="68" t="s">
        <v>29633</v>
      </c>
      <c r="C11671" s="68" t="s">
        <v>13</v>
      </c>
      <c r="D11671" t="str">
        <f t="shared" si="182"/>
        <v>m2</v>
      </c>
    </row>
    <row r="11672" spans="1:4">
      <c r="A11672" s="68" t="s">
        <v>11567</v>
      </c>
      <c r="B11672" s="68" t="s">
        <v>29633</v>
      </c>
      <c r="C11672" s="68" t="s">
        <v>13</v>
      </c>
      <c r="D11672" t="str">
        <f t="shared" si="182"/>
        <v>m2</v>
      </c>
    </row>
    <row r="11673" spans="1:4">
      <c r="A11673" s="68" t="s">
        <v>11568</v>
      </c>
      <c r="B11673" s="68" t="s">
        <v>29634</v>
      </c>
      <c r="C11673" s="68" t="s">
        <v>13</v>
      </c>
      <c r="D11673" t="str">
        <f t="shared" si="182"/>
        <v>m2</v>
      </c>
    </row>
    <row r="11674" spans="1:4">
      <c r="A11674" s="68" t="s">
        <v>11569</v>
      </c>
      <c r="B11674" s="68" t="s">
        <v>29634</v>
      </c>
      <c r="C11674" s="68" t="s">
        <v>13</v>
      </c>
      <c r="D11674" t="str">
        <f t="shared" si="182"/>
        <v>m2</v>
      </c>
    </row>
    <row r="11675" spans="1:4">
      <c r="A11675" s="68" t="s">
        <v>11570</v>
      </c>
      <c r="B11675" s="68" t="s">
        <v>29635</v>
      </c>
      <c r="C11675" s="68" t="s">
        <v>13</v>
      </c>
      <c r="D11675" t="str">
        <f t="shared" si="182"/>
        <v>m2</v>
      </c>
    </row>
    <row r="11676" spans="1:4">
      <c r="A11676" s="68" t="s">
        <v>11571</v>
      </c>
      <c r="B11676" s="68" t="s">
        <v>29635</v>
      </c>
      <c r="C11676" s="68" t="s">
        <v>13</v>
      </c>
      <c r="D11676" t="str">
        <f t="shared" si="182"/>
        <v>m2</v>
      </c>
    </row>
    <row r="11677" spans="1:4">
      <c r="A11677" s="68" t="s">
        <v>11572</v>
      </c>
      <c r="B11677" s="68" t="s">
        <v>29636</v>
      </c>
      <c r="C11677" s="68" t="s">
        <v>13</v>
      </c>
      <c r="D11677" t="str">
        <f t="shared" si="182"/>
        <v>m2</v>
      </c>
    </row>
    <row r="11678" spans="1:4">
      <c r="A11678" s="68" t="s">
        <v>11573</v>
      </c>
      <c r="B11678" s="68" t="s">
        <v>29636</v>
      </c>
      <c r="C11678" s="68" t="s">
        <v>13</v>
      </c>
      <c r="D11678" t="str">
        <f t="shared" si="182"/>
        <v>m2</v>
      </c>
    </row>
    <row r="11679" spans="1:4">
      <c r="A11679" s="68" t="s">
        <v>11574</v>
      </c>
      <c r="B11679" s="68" t="s">
        <v>29637</v>
      </c>
      <c r="C11679" s="68" t="s">
        <v>13</v>
      </c>
      <c r="D11679" t="str">
        <f t="shared" si="182"/>
        <v>m2</v>
      </c>
    </row>
    <row r="11680" spans="1:4">
      <c r="A11680" s="68" t="s">
        <v>11575</v>
      </c>
      <c r="B11680" s="68" t="s">
        <v>29637</v>
      </c>
      <c r="C11680" s="68" t="s">
        <v>13</v>
      </c>
      <c r="D11680" t="str">
        <f t="shared" si="182"/>
        <v>m2</v>
      </c>
    </row>
    <row r="11681" spans="1:4">
      <c r="A11681" s="68" t="s">
        <v>11576</v>
      </c>
      <c r="B11681" s="68" t="s">
        <v>29638</v>
      </c>
      <c r="C11681" s="68" t="s">
        <v>13</v>
      </c>
      <c r="D11681" t="str">
        <f t="shared" si="182"/>
        <v>m2</v>
      </c>
    </row>
    <row r="11682" spans="1:4">
      <c r="A11682" s="68" t="s">
        <v>11577</v>
      </c>
      <c r="B11682" s="68" t="s">
        <v>29638</v>
      </c>
      <c r="C11682" s="68" t="s">
        <v>13</v>
      </c>
      <c r="D11682" t="str">
        <f t="shared" si="182"/>
        <v>m2</v>
      </c>
    </row>
    <row r="11683" spans="1:4">
      <c r="A11683" s="68" t="s">
        <v>11578</v>
      </c>
      <c r="B11683" s="68" t="s">
        <v>29639</v>
      </c>
      <c r="C11683" s="68" t="s">
        <v>13</v>
      </c>
      <c r="D11683" t="str">
        <f t="shared" si="182"/>
        <v>m2</v>
      </c>
    </row>
    <row r="11684" spans="1:4">
      <c r="A11684" s="68" t="s">
        <v>11579</v>
      </c>
      <c r="B11684" s="68" t="s">
        <v>29639</v>
      </c>
      <c r="C11684" s="68" t="s">
        <v>13</v>
      </c>
      <c r="D11684" t="str">
        <f t="shared" si="182"/>
        <v>m2</v>
      </c>
    </row>
    <row r="11685" spans="1:4">
      <c r="A11685" s="68" t="s">
        <v>11580</v>
      </c>
      <c r="B11685" s="68" t="s">
        <v>29640</v>
      </c>
      <c r="C11685" s="68" t="s">
        <v>13</v>
      </c>
      <c r="D11685" t="str">
        <f t="shared" si="182"/>
        <v>m2</v>
      </c>
    </row>
    <row r="11686" spans="1:4">
      <c r="A11686" s="68" t="s">
        <v>11581</v>
      </c>
      <c r="B11686" s="68" t="s">
        <v>29640</v>
      </c>
      <c r="C11686" s="68" t="s">
        <v>13</v>
      </c>
      <c r="D11686" t="str">
        <f t="shared" si="182"/>
        <v>m2</v>
      </c>
    </row>
    <row r="11687" spans="1:4">
      <c r="A11687" s="68" t="s">
        <v>11582</v>
      </c>
      <c r="B11687" s="68" t="s">
        <v>29641</v>
      </c>
      <c r="C11687" s="68" t="s">
        <v>13</v>
      </c>
      <c r="D11687" t="str">
        <f t="shared" si="182"/>
        <v>m2</v>
      </c>
    </row>
    <row r="11688" spans="1:4">
      <c r="A11688" s="68" t="s">
        <v>11583</v>
      </c>
      <c r="B11688" s="68" t="s">
        <v>29641</v>
      </c>
      <c r="C11688" s="68" t="s">
        <v>13</v>
      </c>
      <c r="D11688" t="str">
        <f t="shared" si="182"/>
        <v>m2</v>
      </c>
    </row>
    <row r="11689" spans="1:4">
      <c r="A11689" s="68" t="s">
        <v>11584</v>
      </c>
      <c r="B11689" s="68" t="s">
        <v>29642</v>
      </c>
      <c r="C11689" s="68" t="s">
        <v>13</v>
      </c>
      <c r="D11689" t="str">
        <f t="shared" si="182"/>
        <v>m2</v>
      </c>
    </row>
    <row r="11690" spans="1:4">
      <c r="A11690" s="68" t="s">
        <v>11585</v>
      </c>
      <c r="B11690" s="68" t="s">
        <v>29642</v>
      </c>
      <c r="C11690" s="68" t="s">
        <v>13</v>
      </c>
      <c r="D11690" t="str">
        <f t="shared" si="182"/>
        <v>m2</v>
      </c>
    </row>
    <row r="11691" spans="1:4">
      <c r="A11691" s="68" t="s">
        <v>11586</v>
      </c>
      <c r="B11691" s="68" t="s">
        <v>29643</v>
      </c>
      <c r="C11691" s="68" t="s">
        <v>13</v>
      </c>
      <c r="D11691" t="str">
        <f t="shared" si="182"/>
        <v>m2</v>
      </c>
    </row>
    <row r="11692" spans="1:4">
      <c r="A11692" s="68" t="s">
        <v>11587</v>
      </c>
      <c r="B11692" s="68" t="s">
        <v>29643</v>
      </c>
      <c r="C11692" s="68" t="s">
        <v>13</v>
      </c>
      <c r="D11692" t="str">
        <f t="shared" si="182"/>
        <v>m2</v>
      </c>
    </row>
    <row r="11693" spans="1:4">
      <c r="A11693" s="68" t="s">
        <v>11588</v>
      </c>
      <c r="B11693" s="68" t="s">
        <v>29644</v>
      </c>
      <c r="C11693" s="68" t="s">
        <v>13</v>
      </c>
      <c r="D11693" t="str">
        <f t="shared" si="182"/>
        <v>m2</v>
      </c>
    </row>
    <row r="11694" spans="1:4">
      <c r="A11694" s="68" t="s">
        <v>11589</v>
      </c>
      <c r="B11694" s="68" t="s">
        <v>29644</v>
      </c>
      <c r="C11694" s="68" t="s">
        <v>13</v>
      </c>
      <c r="D11694" t="str">
        <f t="shared" si="182"/>
        <v>m2</v>
      </c>
    </row>
    <row r="11695" spans="1:4">
      <c r="A11695" s="68" t="s">
        <v>11590</v>
      </c>
      <c r="B11695" s="68" t="s">
        <v>29645</v>
      </c>
      <c r="C11695" s="68" t="s">
        <v>13</v>
      </c>
      <c r="D11695" t="str">
        <f t="shared" si="182"/>
        <v>m2</v>
      </c>
    </row>
    <row r="11696" spans="1:4">
      <c r="A11696" s="68" t="s">
        <v>11591</v>
      </c>
      <c r="B11696" s="68" t="s">
        <v>29645</v>
      </c>
      <c r="C11696" s="68" t="s">
        <v>13</v>
      </c>
      <c r="D11696" t="str">
        <f t="shared" si="182"/>
        <v>m2</v>
      </c>
    </row>
    <row r="11697" spans="1:4">
      <c r="A11697" s="68" t="s">
        <v>11592</v>
      </c>
      <c r="B11697" s="68" t="s">
        <v>29646</v>
      </c>
      <c r="C11697" s="68" t="s">
        <v>13</v>
      </c>
      <c r="D11697" t="str">
        <f t="shared" si="182"/>
        <v>m2</v>
      </c>
    </row>
    <row r="11698" spans="1:4">
      <c r="A11698" s="68" t="s">
        <v>11593</v>
      </c>
      <c r="B11698" s="68" t="s">
        <v>29646</v>
      </c>
      <c r="C11698" s="68" t="s">
        <v>13</v>
      </c>
      <c r="D11698" t="str">
        <f t="shared" si="182"/>
        <v>m2</v>
      </c>
    </row>
    <row r="11699" spans="1:4">
      <c r="A11699" s="68" t="s">
        <v>11594</v>
      </c>
      <c r="B11699" s="68" t="s">
        <v>29647</v>
      </c>
      <c r="C11699" s="68" t="s">
        <v>13</v>
      </c>
      <c r="D11699" t="str">
        <f t="shared" si="182"/>
        <v>m2</v>
      </c>
    </row>
    <row r="11700" spans="1:4">
      <c r="A11700" s="68" t="s">
        <v>11595</v>
      </c>
      <c r="B11700" s="68" t="s">
        <v>29647</v>
      </c>
      <c r="C11700" s="68" t="s">
        <v>13</v>
      </c>
      <c r="D11700" t="str">
        <f t="shared" si="182"/>
        <v>m2</v>
      </c>
    </row>
    <row r="11701" spans="1:4">
      <c r="A11701" s="68" t="s">
        <v>11596</v>
      </c>
      <c r="B11701" s="68" t="s">
        <v>29648</v>
      </c>
      <c r="C11701" s="68" t="s">
        <v>13</v>
      </c>
      <c r="D11701" t="str">
        <f t="shared" si="182"/>
        <v>m2</v>
      </c>
    </row>
    <row r="11702" spans="1:4">
      <c r="A11702" s="68" t="s">
        <v>11597</v>
      </c>
      <c r="B11702" s="68" t="s">
        <v>29648</v>
      </c>
      <c r="C11702" s="68" t="s">
        <v>13</v>
      </c>
      <c r="D11702" t="str">
        <f t="shared" si="182"/>
        <v>m2</v>
      </c>
    </row>
    <row r="11703" spans="1:4">
      <c r="A11703" s="68" t="s">
        <v>11598</v>
      </c>
      <c r="B11703" s="68" t="s">
        <v>29649</v>
      </c>
      <c r="C11703" s="68" t="s">
        <v>13</v>
      </c>
      <c r="D11703" t="str">
        <f t="shared" si="182"/>
        <v>m2</v>
      </c>
    </row>
    <row r="11704" spans="1:4">
      <c r="A11704" s="68" t="s">
        <v>11599</v>
      </c>
      <c r="B11704" s="68" t="s">
        <v>29649</v>
      </c>
      <c r="C11704" s="68" t="s">
        <v>13</v>
      </c>
      <c r="D11704" t="str">
        <f t="shared" si="182"/>
        <v>m2</v>
      </c>
    </row>
    <row r="11705" spans="1:4">
      <c r="A11705" s="68" t="s">
        <v>11600</v>
      </c>
      <c r="B11705" s="68" t="s">
        <v>29650</v>
      </c>
      <c r="C11705" s="68" t="s">
        <v>13</v>
      </c>
      <c r="D11705" t="str">
        <f t="shared" si="182"/>
        <v>m2</v>
      </c>
    </row>
    <row r="11706" spans="1:4">
      <c r="A11706" s="68" t="s">
        <v>11601</v>
      </c>
      <c r="B11706" s="68" t="s">
        <v>29650</v>
      </c>
      <c r="C11706" s="68" t="s">
        <v>13</v>
      </c>
      <c r="D11706" t="str">
        <f t="shared" si="182"/>
        <v>m2</v>
      </c>
    </row>
    <row r="11707" spans="1:4">
      <c r="A11707" s="68" t="s">
        <v>11602</v>
      </c>
      <c r="B11707" s="68" t="s">
        <v>29651</v>
      </c>
      <c r="C11707" s="68" t="s">
        <v>13</v>
      </c>
      <c r="D11707" t="str">
        <f t="shared" si="182"/>
        <v>m2</v>
      </c>
    </row>
    <row r="11708" spans="1:4">
      <c r="A11708" s="68" t="s">
        <v>11603</v>
      </c>
      <c r="B11708" s="68" t="s">
        <v>29651</v>
      </c>
      <c r="C11708" s="68" t="s">
        <v>13</v>
      </c>
      <c r="D11708" t="str">
        <f t="shared" si="182"/>
        <v>m2</v>
      </c>
    </row>
    <row r="11709" spans="1:4">
      <c r="A11709" s="68" t="s">
        <v>11604</v>
      </c>
      <c r="B11709" s="68" t="s">
        <v>29652</v>
      </c>
      <c r="C11709" s="68" t="s">
        <v>13</v>
      </c>
      <c r="D11709" t="str">
        <f t="shared" si="182"/>
        <v>m2</v>
      </c>
    </row>
    <row r="11710" spans="1:4">
      <c r="A11710" s="68" t="s">
        <v>11605</v>
      </c>
      <c r="B11710" s="68" t="s">
        <v>29652</v>
      </c>
      <c r="C11710" s="68" t="s">
        <v>13</v>
      </c>
      <c r="D11710" t="str">
        <f t="shared" si="182"/>
        <v>m2</v>
      </c>
    </row>
    <row r="11711" spans="1:4">
      <c r="A11711" s="68" t="s">
        <v>11606</v>
      </c>
      <c r="B11711" s="68" t="s">
        <v>29653</v>
      </c>
      <c r="C11711" s="68" t="s">
        <v>13</v>
      </c>
      <c r="D11711" t="str">
        <f t="shared" si="182"/>
        <v>m2</v>
      </c>
    </row>
    <row r="11712" spans="1:4">
      <c r="A11712" s="68" t="s">
        <v>11607</v>
      </c>
      <c r="B11712" s="68" t="s">
        <v>29653</v>
      </c>
      <c r="C11712" s="68" t="s">
        <v>13</v>
      </c>
      <c r="D11712" t="str">
        <f t="shared" si="182"/>
        <v>m2</v>
      </c>
    </row>
    <row r="11713" spans="1:4">
      <c r="A11713" s="68" t="s">
        <v>11608</v>
      </c>
      <c r="B11713" s="68" t="s">
        <v>29654</v>
      </c>
      <c r="C11713" s="68" t="s">
        <v>13</v>
      </c>
      <c r="D11713" t="str">
        <f t="shared" si="182"/>
        <v>m2</v>
      </c>
    </row>
    <row r="11714" spans="1:4">
      <c r="A11714" s="68" t="s">
        <v>11609</v>
      </c>
      <c r="B11714" s="68" t="s">
        <v>29654</v>
      </c>
      <c r="C11714" s="68" t="s">
        <v>13</v>
      </c>
      <c r="D11714" t="str">
        <f t="shared" si="182"/>
        <v>m2</v>
      </c>
    </row>
    <row r="11715" spans="1:4">
      <c r="A11715" s="68" t="s">
        <v>11610</v>
      </c>
      <c r="B11715" s="68" t="s">
        <v>29655</v>
      </c>
      <c r="C11715" s="68" t="s">
        <v>13</v>
      </c>
      <c r="D11715" t="str">
        <f t="shared" si="182"/>
        <v>m2</v>
      </c>
    </row>
    <row r="11716" spans="1:4">
      <c r="A11716" s="68" t="s">
        <v>11611</v>
      </c>
      <c r="B11716" s="68" t="s">
        <v>29655</v>
      </c>
      <c r="C11716" s="68" t="s">
        <v>13</v>
      </c>
      <c r="D11716" t="str">
        <f t="shared" si="182"/>
        <v>m2</v>
      </c>
    </row>
    <row r="11717" spans="1:4">
      <c r="A11717" s="68" t="s">
        <v>11612</v>
      </c>
      <c r="B11717" s="68" t="s">
        <v>29656</v>
      </c>
      <c r="C11717" s="68" t="s">
        <v>13</v>
      </c>
      <c r="D11717" t="str">
        <f t="shared" si="182"/>
        <v>m2</v>
      </c>
    </row>
    <row r="11718" spans="1:4">
      <c r="A11718" s="68" t="s">
        <v>11613</v>
      </c>
      <c r="B11718" s="68" t="s">
        <v>29656</v>
      </c>
      <c r="C11718" s="68" t="s">
        <v>13</v>
      </c>
      <c r="D11718" t="str">
        <f t="shared" si="182"/>
        <v>m2</v>
      </c>
    </row>
    <row r="11719" spans="1:4">
      <c r="A11719" s="68" t="s">
        <v>11614</v>
      </c>
      <c r="B11719" s="68" t="s">
        <v>29657</v>
      </c>
      <c r="C11719" s="68" t="s">
        <v>13</v>
      </c>
      <c r="D11719" t="str">
        <f t="shared" ref="D11719:D11782" si="183">LOWER(C11719)</f>
        <v>m2</v>
      </c>
    </row>
    <row r="11720" spans="1:4">
      <c r="A11720" s="68" t="s">
        <v>11615</v>
      </c>
      <c r="B11720" s="68" t="s">
        <v>29657</v>
      </c>
      <c r="C11720" s="68" t="s">
        <v>13</v>
      </c>
      <c r="D11720" t="str">
        <f t="shared" si="183"/>
        <v>m2</v>
      </c>
    </row>
    <row r="11721" spans="1:4">
      <c r="A11721" s="68" t="s">
        <v>11616</v>
      </c>
      <c r="B11721" s="68" t="s">
        <v>29658</v>
      </c>
      <c r="C11721" s="68" t="s">
        <v>13</v>
      </c>
      <c r="D11721" t="str">
        <f t="shared" si="183"/>
        <v>m2</v>
      </c>
    </row>
    <row r="11722" spans="1:4">
      <c r="A11722" s="68" t="s">
        <v>11617</v>
      </c>
      <c r="B11722" s="68" t="s">
        <v>29658</v>
      </c>
      <c r="C11722" s="68" t="s">
        <v>13</v>
      </c>
      <c r="D11722" t="str">
        <f t="shared" si="183"/>
        <v>m2</v>
      </c>
    </row>
    <row r="11723" spans="1:4">
      <c r="A11723" s="68" t="s">
        <v>11618</v>
      </c>
      <c r="B11723" s="68" t="s">
        <v>29659</v>
      </c>
      <c r="C11723" s="68" t="s">
        <v>13</v>
      </c>
      <c r="D11723" t="str">
        <f t="shared" si="183"/>
        <v>m2</v>
      </c>
    </row>
    <row r="11724" spans="1:4">
      <c r="A11724" s="68" t="s">
        <v>11619</v>
      </c>
      <c r="B11724" s="68" t="s">
        <v>29659</v>
      </c>
      <c r="C11724" s="68" t="s">
        <v>13</v>
      </c>
      <c r="D11724" t="str">
        <f t="shared" si="183"/>
        <v>m2</v>
      </c>
    </row>
    <row r="11725" spans="1:4">
      <c r="A11725" s="68" t="s">
        <v>11620</v>
      </c>
      <c r="B11725" s="68" t="s">
        <v>29660</v>
      </c>
      <c r="C11725" s="68" t="s">
        <v>13</v>
      </c>
      <c r="D11725" t="str">
        <f t="shared" si="183"/>
        <v>m2</v>
      </c>
    </row>
    <row r="11726" spans="1:4">
      <c r="A11726" s="68" t="s">
        <v>11621</v>
      </c>
      <c r="B11726" s="68" t="s">
        <v>29660</v>
      </c>
      <c r="C11726" s="68" t="s">
        <v>13</v>
      </c>
      <c r="D11726" t="str">
        <f t="shared" si="183"/>
        <v>m2</v>
      </c>
    </row>
    <row r="11727" spans="1:4">
      <c r="A11727" s="68" t="s">
        <v>11622</v>
      </c>
      <c r="B11727" s="68" t="s">
        <v>29661</v>
      </c>
      <c r="C11727" s="68" t="s">
        <v>14</v>
      </c>
      <c r="D11727" t="str">
        <f t="shared" si="183"/>
        <v>m</v>
      </c>
    </row>
    <row r="11728" spans="1:4">
      <c r="A11728" s="68" t="s">
        <v>11623</v>
      </c>
      <c r="B11728" s="68" t="s">
        <v>29661</v>
      </c>
      <c r="C11728" s="68" t="s">
        <v>14</v>
      </c>
      <c r="D11728" t="str">
        <f t="shared" si="183"/>
        <v>m</v>
      </c>
    </row>
    <row r="11729" spans="1:4">
      <c r="A11729" s="68" t="s">
        <v>11624</v>
      </c>
      <c r="B11729" s="68" t="s">
        <v>29662</v>
      </c>
      <c r="C11729" s="68" t="s">
        <v>14</v>
      </c>
      <c r="D11729" t="str">
        <f t="shared" si="183"/>
        <v>m</v>
      </c>
    </row>
    <row r="11730" spans="1:4">
      <c r="A11730" s="68" t="s">
        <v>11625</v>
      </c>
      <c r="B11730" s="68" t="s">
        <v>29662</v>
      </c>
      <c r="C11730" s="68" t="s">
        <v>14</v>
      </c>
      <c r="D11730" t="str">
        <f t="shared" si="183"/>
        <v>m</v>
      </c>
    </row>
    <row r="11731" spans="1:4">
      <c r="A11731" s="68" t="s">
        <v>11626</v>
      </c>
      <c r="B11731" s="68" t="s">
        <v>29663</v>
      </c>
      <c r="C11731" s="68" t="s">
        <v>14</v>
      </c>
      <c r="D11731" t="str">
        <f t="shared" si="183"/>
        <v>m</v>
      </c>
    </row>
    <row r="11732" spans="1:4">
      <c r="A11732" s="68" t="s">
        <v>11627</v>
      </c>
      <c r="B11732" s="68" t="s">
        <v>29663</v>
      </c>
      <c r="C11732" s="68" t="s">
        <v>14</v>
      </c>
      <c r="D11732" t="str">
        <f t="shared" si="183"/>
        <v>m</v>
      </c>
    </row>
    <row r="11733" spans="1:4">
      <c r="A11733" s="68" t="s">
        <v>23426</v>
      </c>
      <c r="B11733" s="68" t="s">
        <v>29664</v>
      </c>
      <c r="C11733" s="68" t="s">
        <v>14</v>
      </c>
      <c r="D11733" t="str">
        <f t="shared" si="183"/>
        <v>m</v>
      </c>
    </row>
    <row r="11734" spans="1:4">
      <c r="A11734" s="68" t="s">
        <v>23427</v>
      </c>
      <c r="B11734" s="68" t="s">
        <v>29664</v>
      </c>
      <c r="C11734" s="68" t="s">
        <v>14</v>
      </c>
      <c r="D11734" t="str">
        <f t="shared" si="183"/>
        <v>m</v>
      </c>
    </row>
    <row r="11735" spans="1:4">
      <c r="A11735" s="68" t="s">
        <v>11628</v>
      </c>
      <c r="B11735" s="68" t="s">
        <v>29665</v>
      </c>
      <c r="C11735" s="68" t="s">
        <v>13</v>
      </c>
      <c r="D11735" t="str">
        <f t="shared" si="183"/>
        <v>m2</v>
      </c>
    </row>
    <row r="11736" spans="1:4">
      <c r="A11736" s="68" t="s">
        <v>11629</v>
      </c>
      <c r="B11736" s="68" t="s">
        <v>29665</v>
      </c>
      <c r="C11736" s="68" t="s">
        <v>13</v>
      </c>
      <c r="D11736" t="str">
        <f t="shared" si="183"/>
        <v>m2</v>
      </c>
    </row>
    <row r="11737" spans="1:4">
      <c r="A11737" s="68" t="s">
        <v>11630</v>
      </c>
      <c r="B11737" s="68" t="s">
        <v>29666</v>
      </c>
      <c r="C11737" s="68" t="s">
        <v>13</v>
      </c>
      <c r="D11737" t="str">
        <f t="shared" si="183"/>
        <v>m2</v>
      </c>
    </row>
    <row r="11738" spans="1:4">
      <c r="A11738" s="68" t="s">
        <v>11631</v>
      </c>
      <c r="B11738" s="68" t="s">
        <v>29666</v>
      </c>
      <c r="C11738" s="68" t="s">
        <v>13</v>
      </c>
      <c r="D11738" t="str">
        <f t="shared" si="183"/>
        <v>m2</v>
      </c>
    </row>
    <row r="11739" spans="1:4">
      <c r="A11739" s="68" t="s">
        <v>11632</v>
      </c>
      <c r="B11739" s="68" t="s">
        <v>29667</v>
      </c>
      <c r="C11739" s="68" t="s">
        <v>13</v>
      </c>
      <c r="D11739" t="str">
        <f t="shared" si="183"/>
        <v>m2</v>
      </c>
    </row>
    <row r="11740" spans="1:4">
      <c r="A11740" s="68" t="s">
        <v>11633</v>
      </c>
      <c r="B11740" s="68" t="s">
        <v>29667</v>
      </c>
      <c r="C11740" s="68" t="s">
        <v>13</v>
      </c>
      <c r="D11740" t="str">
        <f t="shared" si="183"/>
        <v>m2</v>
      </c>
    </row>
    <row r="11741" spans="1:4">
      <c r="A11741" s="68" t="s">
        <v>11634</v>
      </c>
      <c r="B11741" s="68" t="s">
        <v>29668</v>
      </c>
      <c r="C11741" s="68" t="s">
        <v>13</v>
      </c>
      <c r="D11741" t="str">
        <f t="shared" si="183"/>
        <v>m2</v>
      </c>
    </row>
    <row r="11742" spans="1:4">
      <c r="A11742" s="68" t="s">
        <v>11635</v>
      </c>
      <c r="B11742" s="68" t="s">
        <v>29668</v>
      </c>
      <c r="C11742" s="68" t="s">
        <v>13</v>
      </c>
      <c r="D11742" t="str">
        <f t="shared" si="183"/>
        <v>m2</v>
      </c>
    </row>
    <row r="11743" spans="1:4">
      <c r="A11743" s="68" t="s">
        <v>11636</v>
      </c>
      <c r="B11743" s="68" t="s">
        <v>29669</v>
      </c>
      <c r="C11743" s="68" t="s">
        <v>13</v>
      </c>
      <c r="D11743" t="str">
        <f t="shared" si="183"/>
        <v>m2</v>
      </c>
    </row>
    <row r="11744" spans="1:4">
      <c r="A11744" s="68" t="s">
        <v>11637</v>
      </c>
      <c r="B11744" s="68" t="s">
        <v>29669</v>
      </c>
      <c r="C11744" s="68" t="s">
        <v>13</v>
      </c>
      <c r="D11744" t="str">
        <f t="shared" si="183"/>
        <v>m2</v>
      </c>
    </row>
    <row r="11745" spans="1:4">
      <c r="A11745" s="68" t="s">
        <v>11638</v>
      </c>
      <c r="B11745" s="68" t="s">
        <v>29670</v>
      </c>
      <c r="C11745" s="68" t="s">
        <v>13</v>
      </c>
      <c r="D11745" t="str">
        <f t="shared" si="183"/>
        <v>m2</v>
      </c>
    </row>
    <row r="11746" spans="1:4">
      <c r="A11746" s="68" t="s">
        <v>11639</v>
      </c>
      <c r="B11746" s="68" t="s">
        <v>29670</v>
      </c>
      <c r="C11746" s="68" t="s">
        <v>13</v>
      </c>
      <c r="D11746" t="str">
        <f t="shared" si="183"/>
        <v>m2</v>
      </c>
    </row>
    <row r="11747" spans="1:4">
      <c r="A11747" s="68" t="s">
        <v>11640</v>
      </c>
      <c r="B11747" s="68" t="s">
        <v>29671</v>
      </c>
      <c r="C11747" s="68" t="s">
        <v>13</v>
      </c>
      <c r="D11747" t="str">
        <f t="shared" si="183"/>
        <v>m2</v>
      </c>
    </row>
    <row r="11748" spans="1:4">
      <c r="A11748" s="68" t="s">
        <v>11641</v>
      </c>
      <c r="B11748" s="68" t="s">
        <v>29671</v>
      </c>
      <c r="C11748" s="68" t="s">
        <v>13</v>
      </c>
      <c r="D11748" t="str">
        <f t="shared" si="183"/>
        <v>m2</v>
      </c>
    </row>
    <row r="11749" spans="1:4">
      <c r="A11749" s="68" t="s">
        <v>11642</v>
      </c>
      <c r="B11749" s="68" t="s">
        <v>29672</v>
      </c>
      <c r="C11749" s="68" t="s">
        <v>14</v>
      </c>
      <c r="D11749" t="str">
        <f t="shared" si="183"/>
        <v>m</v>
      </c>
    </row>
    <row r="11750" spans="1:4">
      <c r="A11750" s="68" t="s">
        <v>11643</v>
      </c>
      <c r="B11750" s="68" t="s">
        <v>29672</v>
      </c>
      <c r="C11750" s="68" t="s">
        <v>14</v>
      </c>
      <c r="D11750" t="str">
        <f t="shared" si="183"/>
        <v>m</v>
      </c>
    </row>
    <row r="11751" spans="1:4">
      <c r="A11751" s="68" t="s">
        <v>11644</v>
      </c>
      <c r="B11751" s="68" t="s">
        <v>29673</v>
      </c>
      <c r="C11751" s="68" t="s">
        <v>14</v>
      </c>
      <c r="D11751" t="str">
        <f t="shared" si="183"/>
        <v>m</v>
      </c>
    </row>
    <row r="11752" spans="1:4">
      <c r="A11752" s="68" t="s">
        <v>11645</v>
      </c>
      <c r="B11752" s="68" t="s">
        <v>29673</v>
      </c>
      <c r="C11752" s="68" t="s">
        <v>14</v>
      </c>
      <c r="D11752" t="str">
        <f t="shared" si="183"/>
        <v>m</v>
      </c>
    </row>
    <row r="11753" spans="1:4">
      <c r="A11753" s="68" t="s">
        <v>11646</v>
      </c>
      <c r="B11753" s="68" t="s">
        <v>29674</v>
      </c>
      <c r="C11753" s="68" t="s">
        <v>14</v>
      </c>
      <c r="D11753" t="str">
        <f t="shared" si="183"/>
        <v>m</v>
      </c>
    </row>
    <row r="11754" spans="1:4">
      <c r="A11754" s="68" t="s">
        <v>11647</v>
      </c>
      <c r="B11754" s="68" t="s">
        <v>29674</v>
      </c>
      <c r="C11754" s="68" t="s">
        <v>14</v>
      </c>
      <c r="D11754" t="str">
        <f t="shared" si="183"/>
        <v>m</v>
      </c>
    </row>
    <row r="11755" spans="1:4">
      <c r="A11755" s="68" t="s">
        <v>11648</v>
      </c>
      <c r="B11755" s="68" t="s">
        <v>29675</v>
      </c>
      <c r="C11755" s="68" t="s">
        <v>13</v>
      </c>
      <c r="D11755" t="str">
        <f t="shared" si="183"/>
        <v>m2</v>
      </c>
    </row>
    <row r="11756" spans="1:4">
      <c r="A11756" s="68" t="s">
        <v>11649</v>
      </c>
      <c r="B11756" s="68" t="s">
        <v>29675</v>
      </c>
      <c r="C11756" s="68" t="s">
        <v>13</v>
      </c>
      <c r="D11756" t="str">
        <f t="shared" si="183"/>
        <v>m2</v>
      </c>
    </row>
    <row r="11757" spans="1:4">
      <c r="A11757" s="68" t="s">
        <v>11650</v>
      </c>
      <c r="B11757" s="68" t="s">
        <v>29676</v>
      </c>
      <c r="C11757" s="68" t="s">
        <v>13</v>
      </c>
      <c r="D11757" t="str">
        <f t="shared" si="183"/>
        <v>m2</v>
      </c>
    </row>
    <row r="11758" spans="1:4">
      <c r="A11758" s="68" t="s">
        <v>11651</v>
      </c>
      <c r="B11758" s="68" t="s">
        <v>29676</v>
      </c>
      <c r="C11758" s="68" t="s">
        <v>13</v>
      </c>
      <c r="D11758" t="str">
        <f t="shared" si="183"/>
        <v>m2</v>
      </c>
    </row>
    <row r="11759" spans="1:4">
      <c r="A11759" s="68" t="s">
        <v>11652</v>
      </c>
      <c r="B11759" s="68" t="s">
        <v>29677</v>
      </c>
      <c r="C11759" s="68" t="s">
        <v>14</v>
      </c>
      <c r="D11759" t="str">
        <f t="shared" si="183"/>
        <v>m</v>
      </c>
    </row>
    <row r="11760" spans="1:4">
      <c r="A11760" s="68" t="s">
        <v>11653</v>
      </c>
      <c r="B11760" s="68" t="s">
        <v>29677</v>
      </c>
      <c r="C11760" s="68" t="s">
        <v>14</v>
      </c>
      <c r="D11760" t="str">
        <f t="shared" si="183"/>
        <v>m</v>
      </c>
    </row>
    <row r="11761" spans="1:4">
      <c r="A11761" s="68" t="s">
        <v>11654</v>
      </c>
      <c r="B11761" s="68" t="s">
        <v>29678</v>
      </c>
      <c r="C11761" s="68" t="s">
        <v>14</v>
      </c>
      <c r="D11761" t="str">
        <f t="shared" si="183"/>
        <v>m</v>
      </c>
    </row>
    <row r="11762" spans="1:4">
      <c r="A11762" s="68" t="s">
        <v>11655</v>
      </c>
      <c r="B11762" s="68" t="s">
        <v>29678</v>
      </c>
      <c r="C11762" s="68" t="s">
        <v>14</v>
      </c>
      <c r="D11762" t="str">
        <f t="shared" si="183"/>
        <v>m</v>
      </c>
    </row>
    <row r="11763" spans="1:4">
      <c r="A11763" s="68" t="s">
        <v>11656</v>
      </c>
      <c r="B11763" s="68" t="s">
        <v>29679</v>
      </c>
      <c r="C11763" s="68" t="s">
        <v>14</v>
      </c>
      <c r="D11763" t="str">
        <f t="shared" si="183"/>
        <v>m</v>
      </c>
    </row>
    <row r="11764" spans="1:4">
      <c r="A11764" s="68" t="s">
        <v>11657</v>
      </c>
      <c r="B11764" s="68" t="s">
        <v>29679</v>
      </c>
      <c r="C11764" s="68" t="s">
        <v>14</v>
      </c>
      <c r="D11764" t="str">
        <f t="shared" si="183"/>
        <v>m</v>
      </c>
    </row>
    <row r="11765" spans="1:4">
      <c r="A11765" s="68" t="s">
        <v>11658</v>
      </c>
      <c r="B11765" s="68" t="s">
        <v>29680</v>
      </c>
      <c r="C11765" s="68" t="s">
        <v>13</v>
      </c>
      <c r="D11765" t="str">
        <f t="shared" si="183"/>
        <v>m2</v>
      </c>
    </row>
    <row r="11766" spans="1:4">
      <c r="A11766" s="68" t="s">
        <v>11659</v>
      </c>
      <c r="B11766" s="68" t="s">
        <v>29680</v>
      </c>
      <c r="C11766" s="68" t="s">
        <v>13</v>
      </c>
      <c r="D11766" t="str">
        <f t="shared" si="183"/>
        <v>m2</v>
      </c>
    </row>
    <row r="11767" spans="1:4">
      <c r="A11767" s="68" t="s">
        <v>11660</v>
      </c>
      <c r="B11767" s="68" t="s">
        <v>29681</v>
      </c>
      <c r="C11767" s="68" t="s">
        <v>13</v>
      </c>
      <c r="D11767" t="str">
        <f t="shared" si="183"/>
        <v>m2</v>
      </c>
    </row>
    <row r="11768" spans="1:4">
      <c r="A11768" s="68" t="s">
        <v>11661</v>
      </c>
      <c r="B11768" s="68" t="s">
        <v>29681</v>
      </c>
      <c r="C11768" s="68" t="s">
        <v>13</v>
      </c>
      <c r="D11768" t="str">
        <f t="shared" si="183"/>
        <v>m2</v>
      </c>
    </row>
    <row r="11769" spans="1:4">
      <c r="A11769" s="68" t="s">
        <v>11662</v>
      </c>
      <c r="B11769" s="68" t="s">
        <v>29682</v>
      </c>
      <c r="C11769" s="68" t="s">
        <v>13</v>
      </c>
      <c r="D11769" t="str">
        <f t="shared" si="183"/>
        <v>m2</v>
      </c>
    </row>
    <row r="11770" spans="1:4">
      <c r="A11770" s="68" t="s">
        <v>11663</v>
      </c>
      <c r="B11770" s="68" t="s">
        <v>29682</v>
      </c>
      <c r="C11770" s="68" t="s">
        <v>13</v>
      </c>
      <c r="D11770" t="str">
        <f t="shared" si="183"/>
        <v>m2</v>
      </c>
    </row>
    <row r="11771" spans="1:4">
      <c r="A11771" s="68" t="s">
        <v>11664</v>
      </c>
      <c r="B11771" s="68" t="s">
        <v>29683</v>
      </c>
      <c r="C11771" s="68" t="s">
        <v>13</v>
      </c>
      <c r="D11771" t="str">
        <f t="shared" si="183"/>
        <v>m2</v>
      </c>
    </row>
    <row r="11772" spans="1:4">
      <c r="A11772" s="68" t="s">
        <v>11665</v>
      </c>
      <c r="B11772" s="68" t="s">
        <v>29683</v>
      </c>
      <c r="C11772" s="68" t="s">
        <v>13</v>
      </c>
      <c r="D11772" t="str">
        <f t="shared" si="183"/>
        <v>m2</v>
      </c>
    </row>
    <row r="11773" spans="1:4">
      <c r="A11773" s="68" t="s">
        <v>11666</v>
      </c>
      <c r="B11773" s="68" t="s">
        <v>29684</v>
      </c>
      <c r="C11773" s="68" t="s">
        <v>13</v>
      </c>
      <c r="D11773" t="str">
        <f t="shared" si="183"/>
        <v>m2</v>
      </c>
    </row>
    <row r="11774" spans="1:4">
      <c r="A11774" s="68" t="s">
        <v>11667</v>
      </c>
      <c r="B11774" s="68" t="s">
        <v>29684</v>
      </c>
      <c r="C11774" s="68" t="s">
        <v>13</v>
      </c>
      <c r="D11774" t="str">
        <f t="shared" si="183"/>
        <v>m2</v>
      </c>
    </row>
    <row r="11775" spans="1:4">
      <c r="A11775" s="68" t="s">
        <v>11668</v>
      </c>
      <c r="B11775" s="68" t="s">
        <v>29685</v>
      </c>
      <c r="C11775" s="68" t="s">
        <v>13</v>
      </c>
      <c r="D11775" t="str">
        <f t="shared" si="183"/>
        <v>m2</v>
      </c>
    </row>
    <row r="11776" spans="1:4">
      <c r="A11776" s="68" t="s">
        <v>11669</v>
      </c>
      <c r="B11776" s="68" t="s">
        <v>29685</v>
      </c>
      <c r="C11776" s="68" t="s">
        <v>13</v>
      </c>
      <c r="D11776" t="str">
        <f t="shared" si="183"/>
        <v>m2</v>
      </c>
    </row>
    <row r="11777" spans="1:4">
      <c r="A11777" s="68" t="s">
        <v>11670</v>
      </c>
      <c r="B11777" s="68" t="s">
        <v>29686</v>
      </c>
      <c r="C11777" s="68" t="s">
        <v>13</v>
      </c>
      <c r="D11777" t="str">
        <f t="shared" si="183"/>
        <v>m2</v>
      </c>
    </row>
    <row r="11778" spans="1:4">
      <c r="A11778" s="68" t="s">
        <v>11671</v>
      </c>
      <c r="B11778" s="68" t="s">
        <v>29686</v>
      </c>
      <c r="C11778" s="68" t="s">
        <v>13</v>
      </c>
      <c r="D11778" t="str">
        <f t="shared" si="183"/>
        <v>m2</v>
      </c>
    </row>
    <row r="11779" spans="1:4">
      <c r="A11779" s="68" t="s">
        <v>11672</v>
      </c>
      <c r="B11779" s="68" t="s">
        <v>29687</v>
      </c>
      <c r="C11779" s="68" t="s">
        <v>13</v>
      </c>
      <c r="D11779" t="str">
        <f t="shared" si="183"/>
        <v>m2</v>
      </c>
    </row>
    <row r="11780" spans="1:4">
      <c r="A11780" s="68" t="s">
        <v>11673</v>
      </c>
      <c r="B11780" s="68" t="s">
        <v>29687</v>
      </c>
      <c r="C11780" s="68" t="s">
        <v>13</v>
      </c>
      <c r="D11780" t="str">
        <f t="shared" si="183"/>
        <v>m2</v>
      </c>
    </row>
    <row r="11781" spans="1:4">
      <c r="A11781" s="68" t="s">
        <v>11674</v>
      </c>
      <c r="B11781" s="68" t="s">
        <v>29688</v>
      </c>
      <c r="C11781" s="68" t="s">
        <v>13</v>
      </c>
      <c r="D11781" t="str">
        <f t="shared" si="183"/>
        <v>m2</v>
      </c>
    </row>
    <row r="11782" spans="1:4">
      <c r="A11782" s="68" t="s">
        <v>11675</v>
      </c>
      <c r="B11782" s="68" t="s">
        <v>29688</v>
      </c>
      <c r="C11782" s="68" t="s">
        <v>13</v>
      </c>
      <c r="D11782" t="str">
        <f t="shared" si="183"/>
        <v>m2</v>
      </c>
    </row>
    <row r="11783" spans="1:4">
      <c r="A11783" s="68" t="s">
        <v>11676</v>
      </c>
      <c r="B11783" s="68" t="s">
        <v>29689</v>
      </c>
      <c r="C11783" s="68" t="s">
        <v>13</v>
      </c>
      <c r="D11783" t="str">
        <f t="shared" ref="D11783:D11846" si="184">LOWER(C11783)</f>
        <v>m2</v>
      </c>
    </row>
    <row r="11784" spans="1:4">
      <c r="A11784" s="68" t="s">
        <v>11677</v>
      </c>
      <c r="B11784" s="68" t="s">
        <v>29689</v>
      </c>
      <c r="C11784" s="68" t="s">
        <v>13</v>
      </c>
      <c r="D11784" t="str">
        <f t="shared" si="184"/>
        <v>m2</v>
      </c>
    </row>
    <row r="11785" spans="1:4">
      <c r="A11785" s="68" t="s">
        <v>11678</v>
      </c>
      <c r="B11785" s="68" t="s">
        <v>29690</v>
      </c>
      <c r="C11785" s="68" t="s">
        <v>13</v>
      </c>
      <c r="D11785" t="str">
        <f t="shared" si="184"/>
        <v>m2</v>
      </c>
    </row>
    <row r="11786" spans="1:4">
      <c r="A11786" s="68" t="s">
        <v>11679</v>
      </c>
      <c r="B11786" s="68" t="s">
        <v>29690</v>
      </c>
      <c r="C11786" s="68" t="s">
        <v>13</v>
      </c>
      <c r="D11786" t="str">
        <f t="shared" si="184"/>
        <v>m2</v>
      </c>
    </row>
    <row r="11787" spans="1:4">
      <c r="A11787" s="68" t="s">
        <v>11680</v>
      </c>
      <c r="B11787" s="68" t="s">
        <v>29691</v>
      </c>
      <c r="C11787" s="68" t="s">
        <v>13</v>
      </c>
      <c r="D11787" t="str">
        <f t="shared" si="184"/>
        <v>m2</v>
      </c>
    </row>
    <row r="11788" spans="1:4">
      <c r="A11788" s="68" t="s">
        <v>11681</v>
      </c>
      <c r="B11788" s="68" t="s">
        <v>29691</v>
      </c>
      <c r="C11788" s="68" t="s">
        <v>13</v>
      </c>
      <c r="D11788" t="str">
        <f t="shared" si="184"/>
        <v>m2</v>
      </c>
    </row>
    <row r="11789" spans="1:4">
      <c r="A11789" s="68" t="s">
        <v>11682</v>
      </c>
      <c r="B11789" s="68" t="s">
        <v>29692</v>
      </c>
      <c r="C11789" s="68" t="s">
        <v>13</v>
      </c>
      <c r="D11789" t="str">
        <f t="shared" si="184"/>
        <v>m2</v>
      </c>
    </row>
    <row r="11790" spans="1:4">
      <c r="A11790" s="68" t="s">
        <v>11683</v>
      </c>
      <c r="B11790" s="68" t="s">
        <v>29692</v>
      </c>
      <c r="C11790" s="68" t="s">
        <v>13</v>
      </c>
      <c r="D11790" t="str">
        <f t="shared" si="184"/>
        <v>m2</v>
      </c>
    </row>
    <row r="11791" spans="1:4">
      <c r="A11791" s="68" t="s">
        <v>11684</v>
      </c>
      <c r="B11791" s="68" t="s">
        <v>29693</v>
      </c>
      <c r="C11791" s="68" t="s">
        <v>13</v>
      </c>
      <c r="D11791" t="str">
        <f t="shared" si="184"/>
        <v>m2</v>
      </c>
    </row>
    <row r="11792" spans="1:4">
      <c r="A11792" s="68" t="s">
        <v>11685</v>
      </c>
      <c r="B11792" s="68" t="s">
        <v>29693</v>
      </c>
      <c r="C11792" s="68" t="s">
        <v>13</v>
      </c>
      <c r="D11792" t="str">
        <f t="shared" si="184"/>
        <v>m2</v>
      </c>
    </row>
    <row r="11793" spans="1:4">
      <c r="A11793" s="68" t="s">
        <v>11686</v>
      </c>
      <c r="B11793" s="68" t="s">
        <v>29694</v>
      </c>
      <c r="C11793" s="68" t="s">
        <v>13</v>
      </c>
      <c r="D11793" t="str">
        <f t="shared" si="184"/>
        <v>m2</v>
      </c>
    </row>
    <row r="11794" spans="1:4">
      <c r="A11794" s="68" t="s">
        <v>11687</v>
      </c>
      <c r="B11794" s="68" t="s">
        <v>29694</v>
      </c>
      <c r="C11794" s="68" t="s">
        <v>13</v>
      </c>
      <c r="D11794" t="str">
        <f t="shared" si="184"/>
        <v>m2</v>
      </c>
    </row>
    <row r="11795" spans="1:4">
      <c r="A11795" s="68" t="s">
        <v>11688</v>
      </c>
      <c r="B11795" s="68" t="s">
        <v>29695</v>
      </c>
      <c r="C11795" s="68" t="s">
        <v>13</v>
      </c>
      <c r="D11795" t="str">
        <f t="shared" si="184"/>
        <v>m2</v>
      </c>
    </row>
    <row r="11796" spans="1:4">
      <c r="A11796" s="68" t="s">
        <v>11689</v>
      </c>
      <c r="B11796" s="68" t="s">
        <v>29695</v>
      </c>
      <c r="C11796" s="68" t="s">
        <v>13</v>
      </c>
      <c r="D11796" t="str">
        <f t="shared" si="184"/>
        <v>m2</v>
      </c>
    </row>
    <row r="11797" spans="1:4">
      <c r="A11797" s="68" t="s">
        <v>11690</v>
      </c>
      <c r="B11797" s="68" t="s">
        <v>29696</v>
      </c>
      <c r="C11797" s="68" t="s">
        <v>13</v>
      </c>
      <c r="D11797" t="str">
        <f t="shared" si="184"/>
        <v>m2</v>
      </c>
    </row>
    <row r="11798" spans="1:4">
      <c r="A11798" s="68" t="s">
        <v>11691</v>
      </c>
      <c r="B11798" s="68" t="s">
        <v>29696</v>
      </c>
      <c r="C11798" s="68" t="s">
        <v>13</v>
      </c>
      <c r="D11798" t="str">
        <f t="shared" si="184"/>
        <v>m2</v>
      </c>
    </row>
    <row r="11799" spans="1:4">
      <c r="A11799" s="68" t="s">
        <v>11692</v>
      </c>
      <c r="B11799" s="68" t="s">
        <v>29697</v>
      </c>
      <c r="C11799" s="68" t="s">
        <v>13</v>
      </c>
      <c r="D11799" t="str">
        <f t="shared" si="184"/>
        <v>m2</v>
      </c>
    </row>
    <row r="11800" spans="1:4">
      <c r="A11800" s="68" t="s">
        <v>11693</v>
      </c>
      <c r="B11800" s="68" t="s">
        <v>29697</v>
      </c>
      <c r="C11800" s="68" t="s">
        <v>13</v>
      </c>
      <c r="D11800" t="str">
        <f t="shared" si="184"/>
        <v>m2</v>
      </c>
    </row>
    <row r="11801" spans="1:4">
      <c r="A11801" s="68" t="s">
        <v>11694</v>
      </c>
      <c r="B11801" s="68" t="s">
        <v>29698</v>
      </c>
      <c r="C11801" s="68" t="s">
        <v>13</v>
      </c>
      <c r="D11801" t="str">
        <f t="shared" si="184"/>
        <v>m2</v>
      </c>
    </row>
    <row r="11802" spans="1:4">
      <c r="A11802" s="68" t="s">
        <v>11695</v>
      </c>
      <c r="B11802" s="68" t="s">
        <v>29698</v>
      </c>
      <c r="C11802" s="68" t="s">
        <v>13</v>
      </c>
      <c r="D11802" t="str">
        <f t="shared" si="184"/>
        <v>m2</v>
      </c>
    </row>
    <row r="11803" spans="1:4">
      <c r="A11803" s="68" t="s">
        <v>11696</v>
      </c>
      <c r="B11803" s="68" t="s">
        <v>29699</v>
      </c>
      <c r="C11803" s="68" t="s">
        <v>13</v>
      </c>
      <c r="D11803" t="str">
        <f t="shared" si="184"/>
        <v>m2</v>
      </c>
    </row>
    <row r="11804" spans="1:4">
      <c r="A11804" s="68" t="s">
        <v>11697</v>
      </c>
      <c r="B11804" s="68" t="s">
        <v>29699</v>
      </c>
      <c r="C11804" s="68" t="s">
        <v>13</v>
      </c>
      <c r="D11804" t="str">
        <f t="shared" si="184"/>
        <v>m2</v>
      </c>
    </row>
    <row r="11805" spans="1:4">
      <c r="A11805" s="68" t="s">
        <v>11698</v>
      </c>
      <c r="B11805" s="68" t="s">
        <v>29700</v>
      </c>
      <c r="C11805" s="68" t="s">
        <v>13</v>
      </c>
      <c r="D11805" t="str">
        <f t="shared" si="184"/>
        <v>m2</v>
      </c>
    </row>
    <row r="11806" spans="1:4">
      <c r="A11806" s="68" t="s">
        <v>11699</v>
      </c>
      <c r="B11806" s="68" t="s">
        <v>29700</v>
      </c>
      <c r="C11806" s="68" t="s">
        <v>13</v>
      </c>
      <c r="D11806" t="str">
        <f t="shared" si="184"/>
        <v>m2</v>
      </c>
    </row>
    <row r="11807" spans="1:4">
      <c r="A11807" s="68" t="s">
        <v>11700</v>
      </c>
      <c r="B11807" s="68" t="s">
        <v>29701</v>
      </c>
      <c r="C11807" s="68" t="s">
        <v>13</v>
      </c>
      <c r="D11807" t="str">
        <f t="shared" si="184"/>
        <v>m2</v>
      </c>
    </row>
    <row r="11808" spans="1:4">
      <c r="A11808" s="68" t="s">
        <v>11701</v>
      </c>
      <c r="B11808" s="68" t="s">
        <v>29701</v>
      </c>
      <c r="C11808" s="68" t="s">
        <v>13</v>
      </c>
      <c r="D11808" t="str">
        <f t="shared" si="184"/>
        <v>m2</v>
      </c>
    </row>
    <row r="11809" spans="1:4">
      <c r="A11809" s="68" t="s">
        <v>11702</v>
      </c>
      <c r="B11809" s="68" t="s">
        <v>29702</v>
      </c>
      <c r="C11809" s="68" t="s">
        <v>13</v>
      </c>
      <c r="D11809" t="str">
        <f t="shared" si="184"/>
        <v>m2</v>
      </c>
    </row>
    <row r="11810" spans="1:4">
      <c r="A11810" s="68" t="s">
        <v>11703</v>
      </c>
      <c r="B11810" s="68" t="s">
        <v>29702</v>
      </c>
      <c r="C11810" s="68" t="s">
        <v>13</v>
      </c>
      <c r="D11810" t="str">
        <f t="shared" si="184"/>
        <v>m2</v>
      </c>
    </row>
    <row r="11811" spans="1:4">
      <c r="A11811" s="68" t="s">
        <v>11704</v>
      </c>
      <c r="B11811" s="68" t="s">
        <v>29703</v>
      </c>
      <c r="C11811" s="68" t="s">
        <v>13</v>
      </c>
      <c r="D11811" t="str">
        <f t="shared" si="184"/>
        <v>m2</v>
      </c>
    </row>
    <row r="11812" spans="1:4">
      <c r="A11812" s="68" t="s">
        <v>11705</v>
      </c>
      <c r="B11812" s="68" t="s">
        <v>29703</v>
      </c>
      <c r="C11812" s="68" t="s">
        <v>13</v>
      </c>
      <c r="D11812" t="str">
        <f t="shared" si="184"/>
        <v>m2</v>
      </c>
    </row>
    <row r="11813" spans="1:4">
      <c r="A11813" s="68" t="s">
        <v>11706</v>
      </c>
      <c r="B11813" s="68" t="s">
        <v>29704</v>
      </c>
      <c r="C11813" s="68" t="s">
        <v>14</v>
      </c>
      <c r="D11813" t="str">
        <f t="shared" si="184"/>
        <v>m</v>
      </c>
    </row>
    <row r="11814" spans="1:4">
      <c r="A11814" s="68" t="s">
        <v>11707</v>
      </c>
      <c r="B11814" s="68" t="s">
        <v>29704</v>
      </c>
      <c r="C11814" s="68" t="s">
        <v>14</v>
      </c>
      <c r="D11814" t="str">
        <f t="shared" si="184"/>
        <v>m</v>
      </c>
    </row>
    <row r="11815" spans="1:4">
      <c r="A11815" s="68" t="s">
        <v>11708</v>
      </c>
      <c r="B11815" s="68" t="s">
        <v>29705</v>
      </c>
      <c r="C11815" s="68" t="s">
        <v>14</v>
      </c>
      <c r="D11815" t="str">
        <f t="shared" si="184"/>
        <v>m</v>
      </c>
    </row>
    <row r="11816" spans="1:4">
      <c r="A11816" s="68" t="s">
        <v>11709</v>
      </c>
      <c r="B11816" s="68" t="s">
        <v>29705</v>
      </c>
      <c r="C11816" s="68" t="s">
        <v>14</v>
      </c>
      <c r="D11816" t="str">
        <f t="shared" si="184"/>
        <v>m</v>
      </c>
    </row>
    <row r="11817" spans="1:4">
      <c r="A11817" s="68" t="s">
        <v>11710</v>
      </c>
      <c r="B11817" s="68" t="s">
        <v>29706</v>
      </c>
      <c r="C11817" s="68" t="s">
        <v>14</v>
      </c>
      <c r="D11817" t="str">
        <f t="shared" si="184"/>
        <v>m</v>
      </c>
    </row>
    <row r="11818" spans="1:4">
      <c r="A11818" s="68" t="s">
        <v>11711</v>
      </c>
      <c r="B11818" s="68" t="s">
        <v>29706</v>
      </c>
      <c r="C11818" s="68" t="s">
        <v>14</v>
      </c>
      <c r="D11818" t="str">
        <f t="shared" si="184"/>
        <v>m</v>
      </c>
    </row>
    <row r="11819" spans="1:4">
      <c r="A11819" s="68" t="s">
        <v>11712</v>
      </c>
      <c r="B11819" s="68" t="s">
        <v>29707</v>
      </c>
      <c r="C11819" s="68" t="s">
        <v>14</v>
      </c>
      <c r="D11819" t="str">
        <f t="shared" si="184"/>
        <v>m</v>
      </c>
    </row>
    <row r="11820" spans="1:4">
      <c r="A11820" s="68" t="s">
        <v>11713</v>
      </c>
      <c r="B11820" s="68" t="s">
        <v>29707</v>
      </c>
      <c r="C11820" s="68" t="s">
        <v>14</v>
      </c>
      <c r="D11820" t="str">
        <f t="shared" si="184"/>
        <v>m</v>
      </c>
    </row>
    <row r="11821" spans="1:4">
      <c r="A11821" s="68" t="s">
        <v>11714</v>
      </c>
      <c r="B11821" s="68" t="s">
        <v>29708</v>
      </c>
      <c r="C11821" s="68" t="s">
        <v>14</v>
      </c>
      <c r="D11821" t="str">
        <f t="shared" si="184"/>
        <v>m</v>
      </c>
    </row>
    <row r="11822" spans="1:4">
      <c r="A11822" s="68" t="s">
        <v>11715</v>
      </c>
      <c r="B11822" s="68" t="s">
        <v>29708</v>
      </c>
      <c r="C11822" s="68" t="s">
        <v>14</v>
      </c>
      <c r="D11822" t="str">
        <f t="shared" si="184"/>
        <v>m</v>
      </c>
    </row>
    <row r="11823" spans="1:4">
      <c r="A11823" s="68" t="s">
        <v>11716</v>
      </c>
      <c r="B11823" s="68" t="s">
        <v>29709</v>
      </c>
      <c r="C11823" s="68" t="s">
        <v>14</v>
      </c>
      <c r="D11823" t="str">
        <f t="shared" si="184"/>
        <v>m</v>
      </c>
    </row>
    <row r="11824" spans="1:4">
      <c r="A11824" s="68" t="s">
        <v>11717</v>
      </c>
      <c r="B11824" s="68" t="s">
        <v>29709</v>
      </c>
      <c r="C11824" s="68" t="s">
        <v>14</v>
      </c>
      <c r="D11824" t="str">
        <f t="shared" si="184"/>
        <v>m</v>
      </c>
    </row>
    <row r="11825" spans="1:4">
      <c r="A11825" s="68" t="s">
        <v>11718</v>
      </c>
      <c r="B11825" s="68" t="s">
        <v>29710</v>
      </c>
      <c r="C11825" s="68" t="s">
        <v>14</v>
      </c>
      <c r="D11825" t="str">
        <f t="shared" si="184"/>
        <v>m</v>
      </c>
    </row>
    <row r="11826" spans="1:4">
      <c r="A11826" s="68" t="s">
        <v>11719</v>
      </c>
      <c r="B11826" s="68" t="s">
        <v>29710</v>
      </c>
      <c r="C11826" s="68" t="s">
        <v>14</v>
      </c>
      <c r="D11826" t="str">
        <f t="shared" si="184"/>
        <v>m</v>
      </c>
    </row>
    <row r="11827" spans="1:4">
      <c r="A11827" s="68" t="s">
        <v>11720</v>
      </c>
      <c r="B11827" s="68" t="s">
        <v>29711</v>
      </c>
      <c r="C11827" s="68" t="s">
        <v>13</v>
      </c>
      <c r="D11827" t="str">
        <f t="shared" si="184"/>
        <v>m2</v>
      </c>
    </row>
    <row r="11828" spans="1:4">
      <c r="A11828" s="68" t="s">
        <v>11721</v>
      </c>
      <c r="B11828" s="68" t="s">
        <v>29711</v>
      </c>
      <c r="C11828" s="68" t="s">
        <v>13</v>
      </c>
      <c r="D11828" t="str">
        <f t="shared" si="184"/>
        <v>m2</v>
      </c>
    </row>
    <row r="11829" spans="1:4">
      <c r="A11829" s="68" t="s">
        <v>11722</v>
      </c>
      <c r="B11829" s="68" t="s">
        <v>29712</v>
      </c>
      <c r="C11829" s="68" t="s">
        <v>13</v>
      </c>
      <c r="D11829" t="str">
        <f t="shared" si="184"/>
        <v>m2</v>
      </c>
    </row>
    <row r="11830" spans="1:4">
      <c r="A11830" s="68" t="s">
        <v>11723</v>
      </c>
      <c r="B11830" s="68" t="s">
        <v>29712</v>
      </c>
      <c r="C11830" s="68" t="s">
        <v>13</v>
      </c>
      <c r="D11830" t="str">
        <f t="shared" si="184"/>
        <v>m2</v>
      </c>
    </row>
    <row r="11831" spans="1:4">
      <c r="A11831" s="68" t="s">
        <v>11724</v>
      </c>
      <c r="B11831" s="68" t="s">
        <v>29713</v>
      </c>
      <c r="C11831" s="68" t="s">
        <v>13</v>
      </c>
      <c r="D11831" t="str">
        <f t="shared" si="184"/>
        <v>m2</v>
      </c>
    </row>
    <row r="11832" spans="1:4">
      <c r="A11832" s="68" t="s">
        <v>11725</v>
      </c>
      <c r="B11832" s="68" t="s">
        <v>29713</v>
      </c>
      <c r="C11832" s="68" t="s">
        <v>13</v>
      </c>
      <c r="D11832" t="str">
        <f t="shared" si="184"/>
        <v>m2</v>
      </c>
    </row>
    <row r="11833" spans="1:4">
      <c r="A11833" s="68" t="s">
        <v>11726</v>
      </c>
      <c r="B11833" s="68" t="s">
        <v>29714</v>
      </c>
      <c r="C11833" s="68" t="s">
        <v>13</v>
      </c>
      <c r="D11833" t="str">
        <f t="shared" si="184"/>
        <v>m2</v>
      </c>
    </row>
    <row r="11834" spans="1:4">
      <c r="A11834" s="68" t="s">
        <v>11727</v>
      </c>
      <c r="B11834" s="68" t="s">
        <v>29714</v>
      </c>
      <c r="C11834" s="68" t="s">
        <v>13</v>
      </c>
      <c r="D11834" t="str">
        <f t="shared" si="184"/>
        <v>m2</v>
      </c>
    </row>
    <row r="11835" spans="1:4">
      <c r="A11835" s="68" t="s">
        <v>11728</v>
      </c>
      <c r="B11835" s="68" t="s">
        <v>29715</v>
      </c>
      <c r="C11835" s="68" t="s">
        <v>13</v>
      </c>
      <c r="D11835" t="str">
        <f t="shared" si="184"/>
        <v>m2</v>
      </c>
    </row>
    <row r="11836" spans="1:4">
      <c r="A11836" s="68" t="s">
        <v>11729</v>
      </c>
      <c r="B11836" s="68" t="s">
        <v>29715</v>
      </c>
      <c r="C11836" s="68" t="s">
        <v>13</v>
      </c>
      <c r="D11836" t="str">
        <f t="shared" si="184"/>
        <v>m2</v>
      </c>
    </row>
    <row r="11837" spans="1:4">
      <c r="A11837" s="68" t="s">
        <v>11730</v>
      </c>
      <c r="B11837" s="68" t="s">
        <v>29716</v>
      </c>
      <c r="C11837" s="68" t="s">
        <v>13</v>
      </c>
      <c r="D11837" t="str">
        <f t="shared" si="184"/>
        <v>m2</v>
      </c>
    </row>
    <row r="11838" spans="1:4">
      <c r="A11838" s="68" t="s">
        <v>11731</v>
      </c>
      <c r="B11838" s="68" t="s">
        <v>29716</v>
      </c>
      <c r="C11838" s="68" t="s">
        <v>13</v>
      </c>
      <c r="D11838" t="str">
        <f t="shared" si="184"/>
        <v>m2</v>
      </c>
    </row>
    <row r="11839" spans="1:4">
      <c r="A11839" s="68" t="s">
        <v>11732</v>
      </c>
      <c r="B11839" s="68" t="s">
        <v>29717</v>
      </c>
      <c r="C11839" s="68" t="s">
        <v>13</v>
      </c>
      <c r="D11839" t="str">
        <f t="shared" si="184"/>
        <v>m2</v>
      </c>
    </row>
    <row r="11840" spans="1:4">
      <c r="A11840" s="68" t="s">
        <v>11733</v>
      </c>
      <c r="B11840" s="68" t="s">
        <v>29717</v>
      </c>
      <c r="C11840" s="68" t="s">
        <v>13</v>
      </c>
      <c r="D11840" t="str">
        <f t="shared" si="184"/>
        <v>m2</v>
      </c>
    </row>
    <row r="11841" spans="1:4">
      <c r="A11841" s="68" t="s">
        <v>11734</v>
      </c>
      <c r="B11841" s="68" t="s">
        <v>29718</v>
      </c>
      <c r="C11841" s="68" t="s">
        <v>13</v>
      </c>
      <c r="D11841" t="str">
        <f t="shared" si="184"/>
        <v>m2</v>
      </c>
    </row>
    <row r="11842" spans="1:4">
      <c r="A11842" s="68" t="s">
        <v>11735</v>
      </c>
      <c r="B11842" s="68" t="s">
        <v>29718</v>
      </c>
      <c r="C11842" s="68" t="s">
        <v>13</v>
      </c>
      <c r="D11842" t="str">
        <f t="shared" si="184"/>
        <v>m2</v>
      </c>
    </row>
    <row r="11843" spans="1:4">
      <c r="A11843" s="68" t="s">
        <v>11736</v>
      </c>
      <c r="B11843" s="68" t="s">
        <v>29719</v>
      </c>
      <c r="C11843" s="68" t="s">
        <v>13</v>
      </c>
      <c r="D11843" t="str">
        <f t="shared" si="184"/>
        <v>m2</v>
      </c>
    </row>
    <row r="11844" spans="1:4">
      <c r="A11844" s="68" t="s">
        <v>11737</v>
      </c>
      <c r="B11844" s="68" t="s">
        <v>29719</v>
      </c>
      <c r="C11844" s="68" t="s">
        <v>13</v>
      </c>
      <c r="D11844" t="str">
        <f t="shared" si="184"/>
        <v>m2</v>
      </c>
    </row>
    <row r="11845" spans="1:4">
      <c r="A11845" s="68" t="s">
        <v>11738</v>
      </c>
      <c r="B11845" s="68" t="s">
        <v>29720</v>
      </c>
      <c r="C11845" s="68" t="s">
        <v>13</v>
      </c>
      <c r="D11845" t="str">
        <f t="shared" si="184"/>
        <v>m2</v>
      </c>
    </row>
    <row r="11846" spans="1:4">
      <c r="A11846" s="68" t="s">
        <v>11739</v>
      </c>
      <c r="B11846" s="68" t="s">
        <v>29720</v>
      </c>
      <c r="C11846" s="68" t="s">
        <v>13</v>
      </c>
      <c r="D11846" t="str">
        <f t="shared" si="184"/>
        <v>m2</v>
      </c>
    </row>
    <row r="11847" spans="1:4">
      <c r="A11847" s="68" t="s">
        <v>11740</v>
      </c>
      <c r="B11847" s="68" t="s">
        <v>29721</v>
      </c>
      <c r="C11847" s="68" t="s">
        <v>14</v>
      </c>
      <c r="D11847" t="str">
        <f t="shared" ref="D11847:D11910" si="185">LOWER(C11847)</f>
        <v>m</v>
      </c>
    </row>
    <row r="11848" spans="1:4">
      <c r="A11848" s="68" t="s">
        <v>11741</v>
      </c>
      <c r="B11848" s="68" t="s">
        <v>29721</v>
      </c>
      <c r="C11848" s="68" t="s">
        <v>14</v>
      </c>
      <c r="D11848" t="str">
        <f t="shared" si="185"/>
        <v>m</v>
      </c>
    </row>
    <row r="11849" spans="1:4">
      <c r="A11849" s="68" t="s">
        <v>11742</v>
      </c>
      <c r="B11849" s="68" t="s">
        <v>29722</v>
      </c>
      <c r="C11849" s="68" t="s">
        <v>14</v>
      </c>
      <c r="D11849" t="str">
        <f t="shared" si="185"/>
        <v>m</v>
      </c>
    </row>
    <row r="11850" spans="1:4">
      <c r="A11850" s="68" t="s">
        <v>11743</v>
      </c>
      <c r="B11850" s="68" t="s">
        <v>29722</v>
      </c>
      <c r="C11850" s="68" t="s">
        <v>14</v>
      </c>
      <c r="D11850" t="str">
        <f t="shared" si="185"/>
        <v>m</v>
      </c>
    </row>
    <row r="11851" spans="1:4">
      <c r="A11851" s="68" t="s">
        <v>11744</v>
      </c>
      <c r="B11851" s="68" t="s">
        <v>29723</v>
      </c>
      <c r="C11851" s="68" t="s">
        <v>14</v>
      </c>
      <c r="D11851" t="str">
        <f t="shared" si="185"/>
        <v>m</v>
      </c>
    </row>
    <row r="11852" spans="1:4">
      <c r="A11852" s="68" t="s">
        <v>11745</v>
      </c>
      <c r="B11852" s="68" t="s">
        <v>29723</v>
      </c>
      <c r="C11852" s="68" t="s">
        <v>14</v>
      </c>
      <c r="D11852" t="str">
        <f t="shared" si="185"/>
        <v>m</v>
      </c>
    </row>
    <row r="11853" spans="1:4">
      <c r="A11853" s="68" t="s">
        <v>11746</v>
      </c>
      <c r="B11853" s="68" t="s">
        <v>29724</v>
      </c>
      <c r="C11853" s="68" t="s">
        <v>14</v>
      </c>
      <c r="D11853" t="str">
        <f t="shared" si="185"/>
        <v>m</v>
      </c>
    </row>
    <row r="11854" spans="1:4">
      <c r="A11854" s="68" t="s">
        <v>11747</v>
      </c>
      <c r="B11854" s="68" t="s">
        <v>29724</v>
      </c>
      <c r="C11854" s="68" t="s">
        <v>14</v>
      </c>
      <c r="D11854" t="str">
        <f t="shared" si="185"/>
        <v>m</v>
      </c>
    </row>
    <row r="11855" spans="1:4">
      <c r="A11855" s="68" t="s">
        <v>11748</v>
      </c>
      <c r="B11855" s="68" t="s">
        <v>29725</v>
      </c>
      <c r="C11855" s="68" t="s">
        <v>13</v>
      </c>
      <c r="D11855" t="str">
        <f t="shared" si="185"/>
        <v>m2</v>
      </c>
    </row>
    <row r="11856" spans="1:4">
      <c r="A11856" s="68" t="s">
        <v>11749</v>
      </c>
      <c r="B11856" s="68" t="s">
        <v>29725</v>
      </c>
      <c r="C11856" s="68" t="s">
        <v>13</v>
      </c>
      <c r="D11856" t="str">
        <f t="shared" si="185"/>
        <v>m2</v>
      </c>
    </row>
    <row r="11857" spans="1:4">
      <c r="A11857" s="68" t="s">
        <v>11750</v>
      </c>
      <c r="B11857" s="68" t="s">
        <v>29726</v>
      </c>
      <c r="C11857" s="68" t="s">
        <v>13</v>
      </c>
      <c r="D11857" t="str">
        <f t="shared" si="185"/>
        <v>m2</v>
      </c>
    </row>
    <row r="11858" spans="1:4">
      <c r="A11858" s="68" t="s">
        <v>11751</v>
      </c>
      <c r="B11858" s="68" t="s">
        <v>29726</v>
      </c>
      <c r="C11858" s="68" t="s">
        <v>13</v>
      </c>
      <c r="D11858" t="str">
        <f t="shared" si="185"/>
        <v>m2</v>
      </c>
    </row>
    <row r="11859" spans="1:4">
      <c r="A11859" s="68" t="s">
        <v>11752</v>
      </c>
      <c r="B11859" s="68" t="s">
        <v>29727</v>
      </c>
      <c r="C11859" s="68" t="s">
        <v>13</v>
      </c>
      <c r="D11859" t="str">
        <f t="shared" si="185"/>
        <v>m2</v>
      </c>
    </row>
    <row r="11860" spans="1:4">
      <c r="A11860" s="68" t="s">
        <v>11753</v>
      </c>
      <c r="B11860" s="68" t="s">
        <v>29727</v>
      </c>
      <c r="C11860" s="68" t="s">
        <v>13</v>
      </c>
      <c r="D11860" t="str">
        <f t="shared" si="185"/>
        <v>m2</v>
      </c>
    </row>
    <row r="11861" spans="1:4">
      <c r="A11861" s="68" t="s">
        <v>11754</v>
      </c>
      <c r="B11861" s="68" t="s">
        <v>29728</v>
      </c>
      <c r="C11861" s="68" t="s">
        <v>13</v>
      </c>
      <c r="D11861" t="str">
        <f t="shared" si="185"/>
        <v>m2</v>
      </c>
    </row>
    <row r="11862" spans="1:4">
      <c r="A11862" s="68" t="s">
        <v>11755</v>
      </c>
      <c r="B11862" s="68" t="s">
        <v>29728</v>
      </c>
      <c r="C11862" s="68" t="s">
        <v>13</v>
      </c>
      <c r="D11862" t="str">
        <f t="shared" si="185"/>
        <v>m2</v>
      </c>
    </row>
    <row r="11863" spans="1:4">
      <c r="A11863" s="68" t="s">
        <v>11756</v>
      </c>
      <c r="B11863" s="68" t="s">
        <v>29729</v>
      </c>
      <c r="C11863" s="68" t="s">
        <v>14</v>
      </c>
      <c r="D11863" t="str">
        <f t="shared" si="185"/>
        <v>m</v>
      </c>
    </row>
    <row r="11864" spans="1:4">
      <c r="A11864" s="68" t="s">
        <v>11757</v>
      </c>
      <c r="B11864" s="68" t="s">
        <v>29729</v>
      </c>
      <c r="C11864" s="68" t="s">
        <v>14</v>
      </c>
      <c r="D11864" t="str">
        <f t="shared" si="185"/>
        <v>m</v>
      </c>
    </row>
    <row r="11865" spans="1:4">
      <c r="A11865" s="68" t="s">
        <v>11758</v>
      </c>
      <c r="B11865" s="68" t="s">
        <v>29730</v>
      </c>
      <c r="C11865" s="68" t="s">
        <v>14</v>
      </c>
      <c r="D11865" t="str">
        <f t="shared" si="185"/>
        <v>m</v>
      </c>
    </row>
    <row r="11866" spans="1:4">
      <c r="A11866" s="68" t="s">
        <v>11759</v>
      </c>
      <c r="B11866" s="68" t="s">
        <v>29730</v>
      </c>
      <c r="C11866" s="68" t="s">
        <v>14</v>
      </c>
      <c r="D11866" t="str">
        <f t="shared" si="185"/>
        <v>m</v>
      </c>
    </row>
    <row r="11867" spans="1:4">
      <c r="A11867" s="68" t="s">
        <v>11760</v>
      </c>
      <c r="B11867" s="68" t="s">
        <v>29731</v>
      </c>
      <c r="C11867" s="68" t="s">
        <v>13</v>
      </c>
      <c r="D11867" t="str">
        <f t="shared" si="185"/>
        <v>m2</v>
      </c>
    </row>
    <row r="11868" spans="1:4">
      <c r="A11868" s="68" t="s">
        <v>11761</v>
      </c>
      <c r="B11868" s="68" t="s">
        <v>29731</v>
      </c>
      <c r="C11868" s="68" t="s">
        <v>13</v>
      </c>
      <c r="D11868" t="str">
        <f t="shared" si="185"/>
        <v>m2</v>
      </c>
    </row>
    <row r="11869" spans="1:4">
      <c r="A11869" s="68" t="s">
        <v>11762</v>
      </c>
      <c r="B11869" s="68" t="s">
        <v>29732</v>
      </c>
      <c r="C11869" s="68" t="s">
        <v>13</v>
      </c>
      <c r="D11869" t="str">
        <f t="shared" si="185"/>
        <v>m2</v>
      </c>
    </row>
    <row r="11870" spans="1:4">
      <c r="A11870" s="68" t="s">
        <v>11763</v>
      </c>
      <c r="B11870" s="68" t="s">
        <v>29732</v>
      </c>
      <c r="C11870" s="68" t="s">
        <v>13</v>
      </c>
      <c r="D11870" t="str">
        <f t="shared" si="185"/>
        <v>m2</v>
      </c>
    </row>
    <row r="11871" spans="1:4">
      <c r="A11871" s="68" t="s">
        <v>11764</v>
      </c>
      <c r="B11871" s="68" t="s">
        <v>29733</v>
      </c>
      <c r="C11871" s="68" t="s">
        <v>13</v>
      </c>
      <c r="D11871" t="str">
        <f t="shared" si="185"/>
        <v>m2</v>
      </c>
    </row>
    <row r="11872" spans="1:4">
      <c r="A11872" s="68" t="s">
        <v>11765</v>
      </c>
      <c r="B11872" s="68" t="s">
        <v>29733</v>
      </c>
      <c r="C11872" s="68" t="s">
        <v>13</v>
      </c>
      <c r="D11872" t="str">
        <f t="shared" si="185"/>
        <v>m2</v>
      </c>
    </row>
    <row r="11873" spans="1:4">
      <c r="A11873" s="68" t="s">
        <v>11766</v>
      </c>
      <c r="B11873" s="68" t="s">
        <v>29734</v>
      </c>
      <c r="C11873" s="68" t="s">
        <v>13</v>
      </c>
      <c r="D11873" t="str">
        <f t="shared" si="185"/>
        <v>m2</v>
      </c>
    </row>
    <row r="11874" spans="1:4">
      <c r="A11874" s="68" t="s">
        <v>148</v>
      </c>
      <c r="B11874" s="68" t="s">
        <v>29734</v>
      </c>
      <c r="C11874" s="68" t="s">
        <v>13</v>
      </c>
      <c r="D11874" t="str">
        <f t="shared" si="185"/>
        <v>m2</v>
      </c>
    </row>
    <row r="11875" spans="1:4">
      <c r="A11875" s="68" t="s">
        <v>11767</v>
      </c>
      <c r="B11875" s="68" t="s">
        <v>29735</v>
      </c>
      <c r="C11875" s="68" t="s">
        <v>13</v>
      </c>
      <c r="D11875" t="str">
        <f t="shared" si="185"/>
        <v>m2</v>
      </c>
    </row>
    <row r="11876" spans="1:4">
      <c r="A11876" s="68" t="s">
        <v>11768</v>
      </c>
      <c r="B11876" s="68" t="s">
        <v>29735</v>
      </c>
      <c r="C11876" s="68" t="s">
        <v>13</v>
      </c>
      <c r="D11876" t="str">
        <f t="shared" si="185"/>
        <v>m2</v>
      </c>
    </row>
    <row r="11877" spans="1:4">
      <c r="A11877" s="68" t="s">
        <v>11769</v>
      </c>
      <c r="B11877" s="68" t="s">
        <v>29736</v>
      </c>
      <c r="C11877" s="68" t="s">
        <v>13</v>
      </c>
      <c r="D11877" t="str">
        <f t="shared" si="185"/>
        <v>m2</v>
      </c>
    </row>
    <row r="11878" spans="1:4">
      <c r="A11878" s="68" t="s">
        <v>150</v>
      </c>
      <c r="B11878" s="68" t="s">
        <v>29736</v>
      </c>
      <c r="C11878" s="68" t="s">
        <v>13</v>
      </c>
      <c r="D11878" t="str">
        <f t="shared" si="185"/>
        <v>m2</v>
      </c>
    </row>
    <row r="11879" spans="1:4">
      <c r="A11879" s="68" t="s">
        <v>11770</v>
      </c>
      <c r="B11879" s="68" t="s">
        <v>29737</v>
      </c>
      <c r="C11879" s="68" t="s">
        <v>13</v>
      </c>
      <c r="D11879" t="str">
        <f t="shared" si="185"/>
        <v>m2</v>
      </c>
    </row>
    <row r="11880" spans="1:4">
      <c r="A11880" s="68" t="s">
        <v>11771</v>
      </c>
      <c r="B11880" s="68" t="s">
        <v>29737</v>
      </c>
      <c r="C11880" s="68" t="s">
        <v>13</v>
      </c>
      <c r="D11880" t="str">
        <f t="shared" si="185"/>
        <v>m2</v>
      </c>
    </row>
    <row r="11881" spans="1:4">
      <c r="A11881" s="68" t="s">
        <v>11772</v>
      </c>
      <c r="B11881" s="68" t="s">
        <v>29738</v>
      </c>
      <c r="C11881" s="68" t="s">
        <v>13</v>
      </c>
      <c r="D11881" t="str">
        <f t="shared" si="185"/>
        <v>m2</v>
      </c>
    </row>
    <row r="11882" spans="1:4">
      <c r="A11882" s="68" t="s">
        <v>11773</v>
      </c>
      <c r="B11882" s="68" t="s">
        <v>29738</v>
      </c>
      <c r="C11882" s="68" t="s">
        <v>13</v>
      </c>
      <c r="D11882" t="str">
        <f t="shared" si="185"/>
        <v>m2</v>
      </c>
    </row>
    <row r="11883" spans="1:4">
      <c r="A11883" s="68" t="s">
        <v>11774</v>
      </c>
      <c r="B11883" s="68" t="s">
        <v>29739</v>
      </c>
      <c r="C11883" s="68" t="s">
        <v>13</v>
      </c>
      <c r="D11883" t="str">
        <f t="shared" si="185"/>
        <v>m2</v>
      </c>
    </row>
    <row r="11884" spans="1:4">
      <c r="A11884" s="68" t="s">
        <v>11775</v>
      </c>
      <c r="B11884" s="68" t="s">
        <v>29739</v>
      </c>
      <c r="C11884" s="68" t="s">
        <v>13</v>
      </c>
      <c r="D11884" t="str">
        <f t="shared" si="185"/>
        <v>m2</v>
      </c>
    </row>
    <row r="11885" spans="1:4">
      <c r="A11885" s="68" t="s">
        <v>11776</v>
      </c>
      <c r="B11885" s="68" t="s">
        <v>29740</v>
      </c>
      <c r="C11885" s="68" t="s">
        <v>13</v>
      </c>
      <c r="D11885" t="str">
        <f t="shared" si="185"/>
        <v>m2</v>
      </c>
    </row>
    <row r="11886" spans="1:4">
      <c r="A11886" s="68" t="s">
        <v>11777</v>
      </c>
      <c r="B11886" s="68" t="s">
        <v>29740</v>
      </c>
      <c r="C11886" s="68" t="s">
        <v>13</v>
      </c>
      <c r="D11886" t="str">
        <f t="shared" si="185"/>
        <v>m2</v>
      </c>
    </row>
    <row r="11887" spans="1:4">
      <c r="A11887" s="68" t="s">
        <v>11778</v>
      </c>
      <c r="B11887" s="68" t="s">
        <v>29741</v>
      </c>
      <c r="C11887" s="68" t="s">
        <v>13</v>
      </c>
      <c r="D11887" t="str">
        <f t="shared" si="185"/>
        <v>m2</v>
      </c>
    </row>
    <row r="11888" spans="1:4">
      <c r="A11888" s="68" t="s">
        <v>11779</v>
      </c>
      <c r="B11888" s="68" t="s">
        <v>29741</v>
      </c>
      <c r="C11888" s="68" t="s">
        <v>13</v>
      </c>
      <c r="D11888" t="str">
        <f t="shared" si="185"/>
        <v>m2</v>
      </c>
    </row>
    <row r="11889" spans="1:4">
      <c r="A11889" s="68" t="s">
        <v>11780</v>
      </c>
      <c r="B11889" s="68" t="s">
        <v>29742</v>
      </c>
      <c r="C11889" s="68" t="s">
        <v>13</v>
      </c>
      <c r="D11889" t="str">
        <f t="shared" si="185"/>
        <v>m2</v>
      </c>
    </row>
    <row r="11890" spans="1:4">
      <c r="A11890" s="68" t="s">
        <v>11781</v>
      </c>
      <c r="B11890" s="68" t="s">
        <v>29742</v>
      </c>
      <c r="C11890" s="68" t="s">
        <v>13</v>
      </c>
      <c r="D11890" t="str">
        <f t="shared" si="185"/>
        <v>m2</v>
      </c>
    </row>
    <row r="11891" spans="1:4">
      <c r="A11891" s="68" t="s">
        <v>11782</v>
      </c>
      <c r="B11891" s="68" t="s">
        <v>29743</v>
      </c>
      <c r="C11891" s="68" t="s">
        <v>14</v>
      </c>
      <c r="D11891" t="str">
        <f t="shared" si="185"/>
        <v>m</v>
      </c>
    </row>
    <row r="11892" spans="1:4">
      <c r="A11892" s="68" t="s">
        <v>11783</v>
      </c>
      <c r="B11892" s="68" t="s">
        <v>29743</v>
      </c>
      <c r="C11892" s="68" t="s">
        <v>14</v>
      </c>
      <c r="D11892" t="str">
        <f t="shared" si="185"/>
        <v>m</v>
      </c>
    </row>
    <row r="11893" spans="1:4">
      <c r="A11893" s="68" t="s">
        <v>11784</v>
      </c>
      <c r="B11893" s="68" t="s">
        <v>29744</v>
      </c>
      <c r="C11893" s="68" t="s">
        <v>14</v>
      </c>
      <c r="D11893" t="str">
        <f t="shared" si="185"/>
        <v>m</v>
      </c>
    </row>
    <row r="11894" spans="1:4">
      <c r="A11894" s="68" t="s">
        <v>11785</v>
      </c>
      <c r="B11894" s="68" t="s">
        <v>29744</v>
      </c>
      <c r="C11894" s="68" t="s">
        <v>14</v>
      </c>
      <c r="D11894" t="str">
        <f t="shared" si="185"/>
        <v>m</v>
      </c>
    </row>
    <row r="11895" spans="1:4">
      <c r="A11895" s="68" t="s">
        <v>11786</v>
      </c>
      <c r="B11895" s="68" t="s">
        <v>29745</v>
      </c>
      <c r="C11895" s="68" t="s">
        <v>14</v>
      </c>
      <c r="D11895" t="str">
        <f t="shared" si="185"/>
        <v>m</v>
      </c>
    </row>
    <row r="11896" spans="1:4">
      <c r="A11896" s="68" t="s">
        <v>11787</v>
      </c>
      <c r="B11896" s="68" t="s">
        <v>29745</v>
      </c>
      <c r="C11896" s="68" t="s">
        <v>14</v>
      </c>
      <c r="D11896" t="str">
        <f t="shared" si="185"/>
        <v>m</v>
      </c>
    </row>
    <row r="11897" spans="1:4">
      <c r="A11897" s="68" t="s">
        <v>11788</v>
      </c>
      <c r="B11897" s="68" t="s">
        <v>29746</v>
      </c>
      <c r="C11897" s="68" t="s">
        <v>14</v>
      </c>
      <c r="D11897" t="str">
        <f t="shared" si="185"/>
        <v>m</v>
      </c>
    </row>
    <row r="11898" spans="1:4">
      <c r="A11898" s="68" t="s">
        <v>11789</v>
      </c>
      <c r="B11898" s="68" t="s">
        <v>29746</v>
      </c>
      <c r="C11898" s="68" t="s">
        <v>14</v>
      </c>
      <c r="D11898" t="str">
        <f t="shared" si="185"/>
        <v>m</v>
      </c>
    </row>
    <row r="11899" spans="1:4">
      <c r="A11899" s="68" t="s">
        <v>11790</v>
      </c>
      <c r="B11899" s="68" t="s">
        <v>29747</v>
      </c>
      <c r="C11899" s="68" t="s">
        <v>14</v>
      </c>
      <c r="D11899" t="str">
        <f t="shared" si="185"/>
        <v>m</v>
      </c>
    </row>
    <row r="11900" spans="1:4">
      <c r="A11900" s="68" t="s">
        <v>11791</v>
      </c>
      <c r="B11900" s="68" t="s">
        <v>29747</v>
      </c>
      <c r="C11900" s="68" t="s">
        <v>14</v>
      </c>
      <c r="D11900" t="str">
        <f t="shared" si="185"/>
        <v>m</v>
      </c>
    </row>
    <row r="11901" spans="1:4">
      <c r="A11901" s="68" t="s">
        <v>11792</v>
      </c>
      <c r="B11901" s="68" t="s">
        <v>29748</v>
      </c>
      <c r="C11901" s="68" t="s">
        <v>14</v>
      </c>
      <c r="D11901" t="str">
        <f t="shared" si="185"/>
        <v>m</v>
      </c>
    </row>
    <row r="11902" spans="1:4">
      <c r="A11902" s="68" t="s">
        <v>11793</v>
      </c>
      <c r="B11902" s="68" t="s">
        <v>29748</v>
      </c>
      <c r="C11902" s="68" t="s">
        <v>14</v>
      </c>
      <c r="D11902" t="str">
        <f t="shared" si="185"/>
        <v>m</v>
      </c>
    </row>
    <row r="11903" spans="1:4">
      <c r="A11903" s="68" t="s">
        <v>11794</v>
      </c>
      <c r="B11903" s="68" t="s">
        <v>29749</v>
      </c>
      <c r="C11903" s="68" t="s">
        <v>14</v>
      </c>
      <c r="D11903" t="str">
        <f t="shared" si="185"/>
        <v>m</v>
      </c>
    </row>
    <row r="11904" spans="1:4">
      <c r="A11904" s="68" t="s">
        <v>11795</v>
      </c>
      <c r="B11904" s="68" t="s">
        <v>29749</v>
      </c>
      <c r="C11904" s="68" t="s">
        <v>14</v>
      </c>
      <c r="D11904" t="str">
        <f t="shared" si="185"/>
        <v>m</v>
      </c>
    </row>
    <row r="11905" spans="1:4">
      <c r="A11905" s="68" t="s">
        <v>11796</v>
      </c>
      <c r="B11905" s="68" t="s">
        <v>29750</v>
      </c>
      <c r="C11905" s="68" t="s">
        <v>14</v>
      </c>
      <c r="D11905" t="str">
        <f t="shared" si="185"/>
        <v>m</v>
      </c>
    </row>
    <row r="11906" spans="1:4">
      <c r="A11906" s="68" t="s">
        <v>11797</v>
      </c>
      <c r="B11906" s="68" t="s">
        <v>29750</v>
      </c>
      <c r="C11906" s="68" t="s">
        <v>14</v>
      </c>
      <c r="D11906" t="str">
        <f t="shared" si="185"/>
        <v>m</v>
      </c>
    </row>
    <row r="11907" spans="1:4">
      <c r="A11907" s="68" t="s">
        <v>11798</v>
      </c>
      <c r="B11907" s="68" t="s">
        <v>29751</v>
      </c>
      <c r="C11907" s="68" t="s">
        <v>14</v>
      </c>
      <c r="D11907" t="str">
        <f t="shared" si="185"/>
        <v>m</v>
      </c>
    </row>
    <row r="11908" spans="1:4">
      <c r="A11908" s="68" t="s">
        <v>11799</v>
      </c>
      <c r="B11908" s="68" t="s">
        <v>29751</v>
      </c>
      <c r="C11908" s="68" t="s">
        <v>14</v>
      </c>
      <c r="D11908" t="str">
        <f t="shared" si="185"/>
        <v>m</v>
      </c>
    </row>
    <row r="11909" spans="1:4">
      <c r="A11909" s="68" t="s">
        <v>11800</v>
      </c>
      <c r="B11909" s="68" t="s">
        <v>29752</v>
      </c>
      <c r="C11909" s="68" t="s">
        <v>14</v>
      </c>
      <c r="D11909" t="str">
        <f t="shared" si="185"/>
        <v>m</v>
      </c>
    </row>
    <row r="11910" spans="1:4">
      <c r="A11910" s="68" t="s">
        <v>11801</v>
      </c>
      <c r="B11910" s="68" t="s">
        <v>29752</v>
      </c>
      <c r="C11910" s="68" t="s">
        <v>14</v>
      </c>
      <c r="D11910" t="str">
        <f t="shared" si="185"/>
        <v>m</v>
      </c>
    </row>
    <row r="11911" spans="1:4">
      <c r="A11911" s="68" t="s">
        <v>11802</v>
      </c>
      <c r="B11911" s="68" t="s">
        <v>29753</v>
      </c>
      <c r="C11911" s="68" t="s">
        <v>14</v>
      </c>
      <c r="D11911" t="str">
        <f t="shared" ref="D11911:D11974" si="186">LOWER(C11911)</f>
        <v>m</v>
      </c>
    </row>
    <row r="11912" spans="1:4">
      <c r="A11912" s="68" t="s">
        <v>11803</v>
      </c>
      <c r="B11912" s="68" t="s">
        <v>29753</v>
      </c>
      <c r="C11912" s="68" t="s">
        <v>14</v>
      </c>
      <c r="D11912" t="str">
        <f t="shared" si="186"/>
        <v>m</v>
      </c>
    </row>
    <row r="11913" spans="1:4">
      <c r="A11913" s="68" t="s">
        <v>11804</v>
      </c>
      <c r="B11913" s="68" t="s">
        <v>29754</v>
      </c>
      <c r="C11913" s="68" t="s">
        <v>14</v>
      </c>
      <c r="D11913" t="str">
        <f t="shared" si="186"/>
        <v>m</v>
      </c>
    </row>
    <row r="11914" spans="1:4">
      <c r="A11914" s="68" t="s">
        <v>11805</v>
      </c>
      <c r="B11914" s="68" t="s">
        <v>29754</v>
      </c>
      <c r="C11914" s="68" t="s">
        <v>14</v>
      </c>
      <c r="D11914" t="str">
        <f t="shared" si="186"/>
        <v>m</v>
      </c>
    </row>
    <row r="11915" spans="1:4">
      <c r="A11915" s="68" t="s">
        <v>11806</v>
      </c>
      <c r="B11915" s="68" t="s">
        <v>29755</v>
      </c>
      <c r="C11915" s="68" t="s">
        <v>14</v>
      </c>
      <c r="D11915" t="str">
        <f t="shared" si="186"/>
        <v>m</v>
      </c>
    </row>
    <row r="11916" spans="1:4">
      <c r="A11916" s="68" t="s">
        <v>11807</v>
      </c>
      <c r="B11916" s="68" t="s">
        <v>29755</v>
      </c>
      <c r="C11916" s="68" t="s">
        <v>14</v>
      </c>
      <c r="D11916" t="str">
        <f t="shared" si="186"/>
        <v>m</v>
      </c>
    </row>
    <row r="11917" spans="1:4">
      <c r="A11917" s="68" t="s">
        <v>11808</v>
      </c>
      <c r="B11917" s="68" t="s">
        <v>29756</v>
      </c>
      <c r="C11917" s="68" t="s">
        <v>14</v>
      </c>
      <c r="D11917" t="str">
        <f t="shared" si="186"/>
        <v>m</v>
      </c>
    </row>
    <row r="11918" spans="1:4">
      <c r="A11918" s="68" t="s">
        <v>11809</v>
      </c>
      <c r="B11918" s="68" t="s">
        <v>29756</v>
      </c>
      <c r="C11918" s="68" t="s">
        <v>14</v>
      </c>
      <c r="D11918" t="str">
        <f t="shared" si="186"/>
        <v>m</v>
      </c>
    </row>
    <row r="11919" spans="1:4">
      <c r="A11919" s="68" t="s">
        <v>11810</v>
      </c>
      <c r="B11919" s="68" t="s">
        <v>29757</v>
      </c>
      <c r="C11919" s="68" t="s">
        <v>14</v>
      </c>
      <c r="D11919" t="str">
        <f t="shared" si="186"/>
        <v>m</v>
      </c>
    </row>
    <row r="11920" spans="1:4">
      <c r="A11920" s="68" t="s">
        <v>11811</v>
      </c>
      <c r="B11920" s="68" t="s">
        <v>29757</v>
      </c>
      <c r="C11920" s="68" t="s">
        <v>14</v>
      </c>
      <c r="D11920" t="str">
        <f t="shared" si="186"/>
        <v>m</v>
      </c>
    </row>
    <row r="11921" spans="1:4">
      <c r="A11921" s="68" t="s">
        <v>11812</v>
      </c>
      <c r="B11921" s="68" t="s">
        <v>29758</v>
      </c>
      <c r="C11921" s="68" t="s">
        <v>14</v>
      </c>
      <c r="D11921" t="str">
        <f t="shared" si="186"/>
        <v>m</v>
      </c>
    </row>
    <row r="11922" spans="1:4">
      <c r="A11922" s="68" t="s">
        <v>11813</v>
      </c>
      <c r="B11922" s="68" t="s">
        <v>29758</v>
      </c>
      <c r="C11922" s="68" t="s">
        <v>14</v>
      </c>
      <c r="D11922" t="str">
        <f t="shared" si="186"/>
        <v>m</v>
      </c>
    </row>
    <row r="11923" spans="1:4">
      <c r="A11923" s="68" t="s">
        <v>11814</v>
      </c>
      <c r="B11923" s="68" t="s">
        <v>29759</v>
      </c>
      <c r="C11923" s="68" t="s">
        <v>13</v>
      </c>
      <c r="D11923" t="str">
        <f t="shared" si="186"/>
        <v>m2</v>
      </c>
    </row>
    <row r="11924" spans="1:4">
      <c r="A11924" s="68" t="s">
        <v>11815</v>
      </c>
      <c r="B11924" s="68" t="s">
        <v>29759</v>
      </c>
      <c r="C11924" s="68" t="s">
        <v>13</v>
      </c>
      <c r="D11924" t="str">
        <f t="shared" si="186"/>
        <v>m2</v>
      </c>
    </row>
    <row r="11925" spans="1:4">
      <c r="A11925" s="68" t="s">
        <v>11816</v>
      </c>
      <c r="B11925" s="68" t="s">
        <v>29760</v>
      </c>
      <c r="C11925" s="68" t="s">
        <v>13</v>
      </c>
      <c r="D11925" t="str">
        <f t="shared" si="186"/>
        <v>m2</v>
      </c>
    </row>
    <row r="11926" spans="1:4">
      <c r="A11926" s="68" t="s">
        <v>11817</v>
      </c>
      <c r="B11926" s="68" t="s">
        <v>29760</v>
      </c>
      <c r="C11926" s="68" t="s">
        <v>13</v>
      </c>
      <c r="D11926" t="str">
        <f t="shared" si="186"/>
        <v>m2</v>
      </c>
    </row>
    <row r="11927" spans="1:4">
      <c r="A11927" s="68" t="s">
        <v>11818</v>
      </c>
      <c r="B11927" s="68" t="s">
        <v>29761</v>
      </c>
      <c r="C11927" s="68" t="s">
        <v>13</v>
      </c>
      <c r="D11927" t="str">
        <f t="shared" si="186"/>
        <v>m2</v>
      </c>
    </row>
    <row r="11928" spans="1:4">
      <c r="A11928" s="68" t="s">
        <v>11819</v>
      </c>
      <c r="B11928" s="68" t="s">
        <v>29761</v>
      </c>
      <c r="C11928" s="68" t="s">
        <v>13</v>
      </c>
      <c r="D11928" t="str">
        <f t="shared" si="186"/>
        <v>m2</v>
      </c>
    </row>
    <row r="11929" spans="1:4">
      <c r="A11929" s="68" t="s">
        <v>11820</v>
      </c>
      <c r="B11929" s="68" t="s">
        <v>29762</v>
      </c>
      <c r="C11929" s="68" t="s">
        <v>14</v>
      </c>
      <c r="D11929" t="str">
        <f t="shared" si="186"/>
        <v>m</v>
      </c>
    </row>
    <row r="11930" spans="1:4">
      <c r="A11930" s="68" t="s">
        <v>11821</v>
      </c>
      <c r="B11930" s="68" t="s">
        <v>29762</v>
      </c>
      <c r="C11930" s="68" t="s">
        <v>14</v>
      </c>
      <c r="D11930" t="str">
        <f t="shared" si="186"/>
        <v>m</v>
      </c>
    </row>
    <row r="11931" spans="1:4">
      <c r="A11931" s="68" t="s">
        <v>11822</v>
      </c>
      <c r="B11931" s="68" t="s">
        <v>29763</v>
      </c>
      <c r="C11931" s="68" t="s">
        <v>14</v>
      </c>
      <c r="D11931" t="str">
        <f t="shared" si="186"/>
        <v>m</v>
      </c>
    </row>
    <row r="11932" spans="1:4">
      <c r="A11932" s="68" t="s">
        <v>11823</v>
      </c>
      <c r="B11932" s="68" t="s">
        <v>29763</v>
      </c>
      <c r="C11932" s="68" t="s">
        <v>14</v>
      </c>
      <c r="D11932" t="str">
        <f t="shared" si="186"/>
        <v>m</v>
      </c>
    </row>
    <row r="11933" spans="1:4">
      <c r="A11933" s="68" t="s">
        <v>11824</v>
      </c>
      <c r="B11933" s="68" t="s">
        <v>29764</v>
      </c>
      <c r="C11933" s="68" t="s">
        <v>14</v>
      </c>
      <c r="D11933" t="str">
        <f t="shared" si="186"/>
        <v>m</v>
      </c>
    </row>
    <row r="11934" spans="1:4">
      <c r="A11934" s="68" t="s">
        <v>11825</v>
      </c>
      <c r="B11934" s="68" t="s">
        <v>29764</v>
      </c>
      <c r="C11934" s="68" t="s">
        <v>14</v>
      </c>
      <c r="D11934" t="str">
        <f t="shared" si="186"/>
        <v>m</v>
      </c>
    </row>
    <row r="11935" spans="1:4">
      <c r="A11935" s="68" t="s">
        <v>11826</v>
      </c>
      <c r="B11935" s="68" t="s">
        <v>29765</v>
      </c>
      <c r="C11935" s="68" t="s">
        <v>14</v>
      </c>
      <c r="D11935" t="str">
        <f t="shared" si="186"/>
        <v>m</v>
      </c>
    </row>
    <row r="11936" spans="1:4">
      <c r="A11936" s="68" t="s">
        <v>11827</v>
      </c>
      <c r="B11936" s="68" t="s">
        <v>29765</v>
      </c>
      <c r="C11936" s="68" t="s">
        <v>14</v>
      </c>
      <c r="D11936" t="str">
        <f t="shared" si="186"/>
        <v>m</v>
      </c>
    </row>
    <row r="11937" spans="1:4">
      <c r="A11937" s="68" t="s">
        <v>11828</v>
      </c>
      <c r="B11937" s="68" t="s">
        <v>29766</v>
      </c>
      <c r="C11937" s="68" t="s">
        <v>14</v>
      </c>
      <c r="D11937" t="str">
        <f t="shared" si="186"/>
        <v>m</v>
      </c>
    </row>
    <row r="11938" spans="1:4">
      <c r="A11938" s="68" t="s">
        <v>11829</v>
      </c>
      <c r="B11938" s="68" t="s">
        <v>29766</v>
      </c>
      <c r="C11938" s="68" t="s">
        <v>14</v>
      </c>
      <c r="D11938" t="str">
        <f t="shared" si="186"/>
        <v>m</v>
      </c>
    </row>
    <row r="11939" spans="1:4">
      <c r="A11939" s="68" t="s">
        <v>11830</v>
      </c>
      <c r="B11939" s="68" t="s">
        <v>29767</v>
      </c>
      <c r="C11939" s="68" t="s">
        <v>14</v>
      </c>
      <c r="D11939" t="str">
        <f t="shared" si="186"/>
        <v>m</v>
      </c>
    </row>
    <row r="11940" spans="1:4">
      <c r="A11940" s="68" t="s">
        <v>11831</v>
      </c>
      <c r="B11940" s="68" t="s">
        <v>29767</v>
      </c>
      <c r="C11940" s="68" t="s">
        <v>14</v>
      </c>
      <c r="D11940" t="str">
        <f t="shared" si="186"/>
        <v>m</v>
      </c>
    </row>
    <row r="11941" spans="1:4">
      <c r="A11941" s="68" t="s">
        <v>11832</v>
      </c>
      <c r="B11941" s="68" t="s">
        <v>29768</v>
      </c>
      <c r="C11941" s="68" t="s">
        <v>14</v>
      </c>
      <c r="D11941" t="str">
        <f t="shared" si="186"/>
        <v>m</v>
      </c>
    </row>
    <row r="11942" spans="1:4">
      <c r="A11942" s="68" t="s">
        <v>11833</v>
      </c>
      <c r="B11942" s="68" t="s">
        <v>29768</v>
      </c>
      <c r="C11942" s="68" t="s">
        <v>14</v>
      </c>
      <c r="D11942" t="str">
        <f t="shared" si="186"/>
        <v>m</v>
      </c>
    </row>
    <row r="11943" spans="1:4">
      <c r="A11943" s="68" t="s">
        <v>11834</v>
      </c>
      <c r="B11943" s="68" t="s">
        <v>29769</v>
      </c>
      <c r="C11943" s="68" t="s">
        <v>14</v>
      </c>
      <c r="D11943" t="str">
        <f t="shared" si="186"/>
        <v>m</v>
      </c>
    </row>
    <row r="11944" spans="1:4">
      <c r="A11944" s="68" t="s">
        <v>11835</v>
      </c>
      <c r="B11944" s="68" t="s">
        <v>29769</v>
      </c>
      <c r="C11944" s="68" t="s">
        <v>14</v>
      </c>
      <c r="D11944" t="str">
        <f t="shared" si="186"/>
        <v>m</v>
      </c>
    </row>
    <row r="11945" spans="1:4">
      <c r="A11945" s="68" t="s">
        <v>11836</v>
      </c>
      <c r="B11945" s="68" t="s">
        <v>29770</v>
      </c>
      <c r="C11945" s="68" t="s">
        <v>14</v>
      </c>
      <c r="D11945" t="str">
        <f t="shared" si="186"/>
        <v>m</v>
      </c>
    </row>
    <row r="11946" spans="1:4">
      <c r="A11946" s="68" t="s">
        <v>11837</v>
      </c>
      <c r="B11946" s="68" t="s">
        <v>29770</v>
      </c>
      <c r="C11946" s="68" t="s">
        <v>14</v>
      </c>
      <c r="D11946" t="str">
        <f t="shared" si="186"/>
        <v>m</v>
      </c>
    </row>
    <row r="11947" spans="1:4">
      <c r="A11947" s="68" t="s">
        <v>11838</v>
      </c>
      <c r="B11947" s="68" t="s">
        <v>29771</v>
      </c>
      <c r="C11947" s="68" t="s">
        <v>14</v>
      </c>
      <c r="D11947" t="str">
        <f t="shared" si="186"/>
        <v>m</v>
      </c>
    </row>
    <row r="11948" spans="1:4">
      <c r="A11948" s="68" t="s">
        <v>11839</v>
      </c>
      <c r="B11948" s="68" t="s">
        <v>29771</v>
      </c>
      <c r="C11948" s="68" t="s">
        <v>14</v>
      </c>
      <c r="D11948" t="str">
        <f t="shared" si="186"/>
        <v>m</v>
      </c>
    </row>
    <row r="11949" spans="1:4">
      <c r="A11949" s="68" t="s">
        <v>11840</v>
      </c>
      <c r="B11949" s="68" t="s">
        <v>29772</v>
      </c>
      <c r="C11949" s="68" t="s">
        <v>14</v>
      </c>
      <c r="D11949" t="str">
        <f t="shared" si="186"/>
        <v>m</v>
      </c>
    </row>
    <row r="11950" spans="1:4">
      <c r="A11950" s="68" t="s">
        <v>11841</v>
      </c>
      <c r="B11950" s="68" t="s">
        <v>29772</v>
      </c>
      <c r="C11950" s="68" t="s">
        <v>14</v>
      </c>
      <c r="D11950" t="str">
        <f t="shared" si="186"/>
        <v>m</v>
      </c>
    </row>
    <row r="11951" spans="1:4">
      <c r="A11951" s="68" t="s">
        <v>11842</v>
      </c>
      <c r="B11951" s="68" t="s">
        <v>29773</v>
      </c>
      <c r="C11951" s="68" t="s">
        <v>14</v>
      </c>
      <c r="D11951" t="str">
        <f t="shared" si="186"/>
        <v>m</v>
      </c>
    </row>
    <row r="11952" spans="1:4">
      <c r="A11952" s="68" t="s">
        <v>11843</v>
      </c>
      <c r="B11952" s="68" t="s">
        <v>29773</v>
      </c>
      <c r="C11952" s="68" t="s">
        <v>14</v>
      </c>
      <c r="D11952" t="str">
        <f t="shared" si="186"/>
        <v>m</v>
      </c>
    </row>
    <row r="11953" spans="1:4">
      <c r="A11953" s="68" t="s">
        <v>11844</v>
      </c>
      <c r="B11953" s="68" t="s">
        <v>29774</v>
      </c>
      <c r="C11953" s="68" t="s">
        <v>14</v>
      </c>
      <c r="D11953" t="str">
        <f t="shared" si="186"/>
        <v>m</v>
      </c>
    </row>
    <row r="11954" spans="1:4">
      <c r="A11954" s="68" t="s">
        <v>11845</v>
      </c>
      <c r="B11954" s="68" t="s">
        <v>29774</v>
      </c>
      <c r="C11954" s="68" t="s">
        <v>14</v>
      </c>
      <c r="D11954" t="str">
        <f t="shared" si="186"/>
        <v>m</v>
      </c>
    </row>
    <row r="11955" spans="1:4">
      <c r="A11955" s="68" t="s">
        <v>11846</v>
      </c>
      <c r="B11955" s="68" t="s">
        <v>29775</v>
      </c>
      <c r="C11955" s="68" t="s">
        <v>14</v>
      </c>
      <c r="D11955" t="str">
        <f t="shared" si="186"/>
        <v>m</v>
      </c>
    </row>
    <row r="11956" spans="1:4">
      <c r="A11956" s="68" t="s">
        <v>11847</v>
      </c>
      <c r="B11956" s="68" t="s">
        <v>29775</v>
      </c>
      <c r="C11956" s="68" t="s">
        <v>14</v>
      </c>
      <c r="D11956" t="str">
        <f t="shared" si="186"/>
        <v>m</v>
      </c>
    </row>
    <row r="11957" spans="1:4">
      <c r="A11957" s="68" t="s">
        <v>11848</v>
      </c>
      <c r="B11957" s="68" t="s">
        <v>29776</v>
      </c>
      <c r="C11957" s="68" t="s">
        <v>14</v>
      </c>
      <c r="D11957" t="str">
        <f t="shared" si="186"/>
        <v>m</v>
      </c>
    </row>
    <row r="11958" spans="1:4">
      <c r="A11958" s="68" t="s">
        <v>11849</v>
      </c>
      <c r="B11958" s="68" t="s">
        <v>29776</v>
      </c>
      <c r="C11958" s="68" t="s">
        <v>14</v>
      </c>
      <c r="D11958" t="str">
        <f t="shared" si="186"/>
        <v>m</v>
      </c>
    </row>
    <row r="11959" spans="1:4">
      <c r="A11959" s="68" t="s">
        <v>11850</v>
      </c>
      <c r="B11959" s="68" t="s">
        <v>29777</v>
      </c>
      <c r="C11959" s="68" t="s">
        <v>14</v>
      </c>
      <c r="D11959" t="str">
        <f t="shared" si="186"/>
        <v>m</v>
      </c>
    </row>
    <row r="11960" spans="1:4">
      <c r="A11960" s="68" t="s">
        <v>11851</v>
      </c>
      <c r="B11960" s="68" t="s">
        <v>29777</v>
      </c>
      <c r="C11960" s="68" t="s">
        <v>14</v>
      </c>
      <c r="D11960" t="str">
        <f t="shared" si="186"/>
        <v>m</v>
      </c>
    </row>
    <row r="11961" spans="1:4">
      <c r="A11961" s="68" t="s">
        <v>11852</v>
      </c>
      <c r="B11961" s="68" t="s">
        <v>29778</v>
      </c>
      <c r="C11961" s="68" t="s">
        <v>13</v>
      </c>
      <c r="D11961" t="str">
        <f t="shared" si="186"/>
        <v>m2</v>
      </c>
    </row>
    <row r="11962" spans="1:4">
      <c r="A11962" s="68" t="s">
        <v>11853</v>
      </c>
      <c r="B11962" s="68" t="s">
        <v>29778</v>
      </c>
      <c r="C11962" s="68" t="s">
        <v>13</v>
      </c>
      <c r="D11962" t="str">
        <f t="shared" si="186"/>
        <v>m2</v>
      </c>
    </row>
    <row r="11963" spans="1:4">
      <c r="A11963" s="68" t="s">
        <v>11854</v>
      </c>
      <c r="B11963" s="68" t="s">
        <v>29779</v>
      </c>
      <c r="C11963" s="68" t="s">
        <v>13</v>
      </c>
      <c r="D11963" t="str">
        <f t="shared" si="186"/>
        <v>m2</v>
      </c>
    </row>
    <row r="11964" spans="1:4">
      <c r="A11964" s="68" t="s">
        <v>11855</v>
      </c>
      <c r="B11964" s="68" t="s">
        <v>29779</v>
      </c>
      <c r="C11964" s="68" t="s">
        <v>13</v>
      </c>
      <c r="D11964" t="str">
        <f t="shared" si="186"/>
        <v>m2</v>
      </c>
    </row>
    <row r="11965" spans="1:4">
      <c r="A11965" s="68" t="s">
        <v>11856</v>
      </c>
      <c r="B11965" s="68" t="s">
        <v>29780</v>
      </c>
      <c r="C11965" s="68" t="s">
        <v>13</v>
      </c>
      <c r="D11965" t="str">
        <f t="shared" si="186"/>
        <v>m2</v>
      </c>
    </row>
    <row r="11966" spans="1:4">
      <c r="A11966" s="68" t="s">
        <v>11857</v>
      </c>
      <c r="B11966" s="68" t="s">
        <v>29780</v>
      </c>
      <c r="C11966" s="68" t="s">
        <v>13</v>
      </c>
      <c r="D11966" t="str">
        <f t="shared" si="186"/>
        <v>m2</v>
      </c>
    </row>
    <row r="11967" spans="1:4">
      <c r="A11967" s="68" t="s">
        <v>11858</v>
      </c>
      <c r="B11967" s="68" t="s">
        <v>29781</v>
      </c>
      <c r="C11967" s="68" t="s">
        <v>13</v>
      </c>
      <c r="D11967" t="str">
        <f t="shared" si="186"/>
        <v>m2</v>
      </c>
    </row>
    <row r="11968" spans="1:4">
      <c r="A11968" s="68" t="s">
        <v>11859</v>
      </c>
      <c r="B11968" s="68" t="s">
        <v>29781</v>
      </c>
      <c r="C11968" s="68" t="s">
        <v>13</v>
      </c>
      <c r="D11968" t="str">
        <f t="shared" si="186"/>
        <v>m2</v>
      </c>
    </row>
    <row r="11969" spans="1:4">
      <c r="A11969" s="68" t="s">
        <v>11860</v>
      </c>
      <c r="B11969" s="68" t="s">
        <v>29782</v>
      </c>
      <c r="C11969" s="68" t="s">
        <v>14</v>
      </c>
      <c r="D11969" t="str">
        <f t="shared" si="186"/>
        <v>m</v>
      </c>
    </row>
    <row r="11970" spans="1:4">
      <c r="A11970" s="68" t="s">
        <v>11861</v>
      </c>
      <c r="B11970" s="68" t="s">
        <v>29782</v>
      </c>
      <c r="C11970" s="68" t="s">
        <v>14</v>
      </c>
      <c r="D11970" t="str">
        <f t="shared" si="186"/>
        <v>m</v>
      </c>
    </row>
    <row r="11971" spans="1:4">
      <c r="A11971" s="68" t="s">
        <v>11862</v>
      </c>
      <c r="B11971" s="68" t="s">
        <v>29783</v>
      </c>
      <c r="C11971" s="68" t="s">
        <v>14</v>
      </c>
      <c r="D11971" t="str">
        <f t="shared" si="186"/>
        <v>m</v>
      </c>
    </row>
    <row r="11972" spans="1:4">
      <c r="A11972" s="68" t="s">
        <v>11863</v>
      </c>
      <c r="B11972" s="68" t="s">
        <v>29783</v>
      </c>
      <c r="C11972" s="68" t="s">
        <v>14</v>
      </c>
      <c r="D11972" t="str">
        <f t="shared" si="186"/>
        <v>m</v>
      </c>
    </row>
    <row r="11973" spans="1:4">
      <c r="A11973" s="68" t="s">
        <v>11864</v>
      </c>
      <c r="B11973" s="68" t="s">
        <v>29784</v>
      </c>
      <c r="C11973" s="68" t="s">
        <v>14</v>
      </c>
      <c r="D11973" t="str">
        <f t="shared" si="186"/>
        <v>m</v>
      </c>
    </row>
    <row r="11974" spans="1:4">
      <c r="A11974" s="68" t="s">
        <v>11865</v>
      </c>
      <c r="B11974" s="68" t="s">
        <v>29784</v>
      </c>
      <c r="C11974" s="68" t="s">
        <v>14</v>
      </c>
      <c r="D11974" t="str">
        <f t="shared" si="186"/>
        <v>m</v>
      </c>
    </row>
    <row r="11975" spans="1:4">
      <c r="A11975" s="68" t="s">
        <v>11866</v>
      </c>
      <c r="B11975" s="68" t="s">
        <v>29785</v>
      </c>
      <c r="C11975" s="68" t="s">
        <v>14</v>
      </c>
      <c r="D11975" t="str">
        <f t="shared" ref="D11975:D12038" si="187">LOWER(C11975)</f>
        <v>m</v>
      </c>
    </row>
    <row r="11976" spans="1:4">
      <c r="A11976" s="68" t="s">
        <v>11867</v>
      </c>
      <c r="B11976" s="68" t="s">
        <v>29785</v>
      </c>
      <c r="C11976" s="68" t="s">
        <v>14</v>
      </c>
      <c r="D11976" t="str">
        <f t="shared" si="187"/>
        <v>m</v>
      </c>
    </row>
    <row r="11977" spans="1:4">
      <c r="A11977" s="68" t="s">
        <v>11868</v>
      </c>
      <c r="B11977" s="68" t="s">
        <v>29786</v>
      </c>
      <c r="C11977" s="68" t="s">
        <v>14</v>
      </c>
      <c r="D11977" t="str">
        <f t="shared" si="187"/>
        <v>m</v>
      </c>
    </row>
    <row r="11978" spans="1:4">
      <c r="A11978" s="68" t="s">
        <v>11869</v>
      </c>
      <c r="B11978" s="68" t="s">
        <v>29786</v>
      </c>
      <c r="C11978" s="68" t="s">
        <v>14</v>
      </c>
      <c r="D11978" t="str">
        <f t="shared" si="187"/>
        <v>m</v>
      </c>
    </row>
    <row r="11979" spans="1:4">
      <c r="A11979" s="68" t="s">
        <v>11870</v>
      </c>
      <c r="B11979" s="68" t="s">
        <v>29787</v>
      </c>
      <c r="C11979" s="68" t="s">
        <v>14</v>
      </c>
      <c r="D11979" t="str">
        <f t="shared" si="187"/>
        <v>m</v>
      </c>
    </row>
    <row r="11980" spans="1:4">
      <c r="A11980" s="68" t="s">
        <v>11871</v>
      </c>
      <c r="B11980" s="68" t="s">
        <v>29787</v>
      </c>
      <c r="C11980" s="68" t="s">
        <v>14</v>
      </c>
      <c r="D11980" t="str">
        <f t="shared" si="187"/>
        <v>m</v>
      </c>
    </row>
    <row r="11981" spans="1:4">
      <c r="A11981" s="68" t="s">
        <v>11872</v>
      </c>
      <c r="B11981" s="68" t="s">
        <v>29788</v>
      </c>
      <c r="C11981" s="68" t="s">
        <v>14</v>
      </c>
      <c r="D11981" t="str">
        <f t="shared" si="187"/>
        <v>m</v>
      </c>
    </row>
    <row r="11982" spans="1:4">
      <c r="A11982" s="68" t="s">
        <v>11873</v>
      </c>
      <c r="B11982" s="68" t="s">
        <v>29788</v>
      </c>
      <c r="C11982" s="68" t="s">
        <v>14</v>
      </c>
      <c r="D11982" t="str">
        <f t="shared" si="187"/>
        <v>m</v>
      </c>
    </row>
    <row r="11983" spans="1:4">
      <c r="A11983" s="68" t="s">
        <v>11874</v>
      </c>
      <c r="B11983" s="68" t="s">
        <v>29789</v>
      </c>
      <c r="C11983" s="68" t="s">
        <v>14</v>
      </c>
      <c r="D11983" t="str">
        <f t="shared" si="187"/>
        <v>m</v>
      </c>
    </row>
    <row r="11984" spans="1:4">
      <c r="A11984" s="68" t="s">
        <v>11875</v>
      </c>
      <c r="B11984" s="68" t="s">
        <v>29789</v>
      </c>
      <c r="C11984" s="68" t="s">
        <v>14</v>
      </c>
      <c r="D11984" t="str">
        <f t="shared" si="187"/>
        <v>m</v>
      </c>
    </row>
    <row r="11985" spans="1:4">
      <c r="A11985" s="68" t="s">
        <v>11876</v>
      </c>
      <c r="B11985" s="68" t="s">
        <v>29790</v>
      </c>
      <c r="C11985" s="68" t="s">
        <v>14</v>
      </c>
      <c r="D11985" t="str">
        <f t="shared" si="187"/>
        <v>m</v>
      </c>
    </row>
    <row r="11986" spans="1:4">
      <c r="A11986" s="68" t="s">
        <v>11877</v>
      </c>
      <c r="B11986" s="68" t="s">
        <v>29790</v>
      </c>
      <c r="C11986" s="68" t="s">
        <v>14</v>
      </c>
      <c r="D11986" t="str">
        <f t="shared" si="187"/>
        <v>m</v>
      </c>
    </row>
    <row r="11987" spans="1:4">
      <c r="A11987" s="68" t="s">
        <v>11878</v>
      </c>
      <c r="B11987" s="68" t="s">
        <v>29791</v>
      </c>
      <c r="C11987" s="68" t="s">
        <v>14</v>
      </c>
      <c r="D11987" t="str">
        <f t="shared" si="187"/>
        <v>m</v>
      </c>
    </row>
    <row r="11988" spans="1:4">
      <c r="A11988" s="68" t="s">
        <v>11879</v>
      </c>
      <c r="B11988" s="68" t="s">
        <v>29791</v>
      </c>
      <c r="C11988" s="68" t="s">
        <v>14</v>
      </c>
      <c r="D11988" t="str">
        <f t="shared" si="187"/>
        <v>m</v>
      </c>
    </row>
    <row r="11989" spans="1:4">
      <c r="A11989" s="68" t="s">
        <v>11880</v>
      </c>
      <c r="B11989" s="68" t="s">
        <v>29792</v>
      </c>
      <c r="C11989" s="68" t="s">
        <v>14</v>
      </c>
      <c r="D11989" t="str">
        <f t="shared" si="187"/>
        <v>m</v>
      </c>
    </row>
    <row r="11990" spans="1:4">
      <c r="A11990" s="68" t="s">
        <v>11881</v>
      </c>
      <c r="B11990" s="68" t="s">
        <v>29792</v>
      </c>
      <c r="C11990" s="68" t="s">
        <v>14</v>
      </c>
      <c r="D11990" t="str">
        <f t="shared" si="187"/>
        <v>m</v>
      </c>
    </row>
    <row r="11991" spans="1:4">
      <c r="A11991" s="68" t="s">
        <v>11882</v>
      </c>
      <c r="B11991" s="68" t="s">
        <v>29793</v>
      </c>
      <c r="C11991" s="68" t="s">
        <v>14</v>
      </c>
      <c r="D11991" t="str">
        <f t="shared" si="187"/>
        <v>m</v>
      </c>
    </row>
    <row r="11992" spans="1:4">
      <c r="A11992" s="68" t="s">
        <v>11883</v>
      </c>
      <c r="B11992" s="68" t="s">
        <v>29793</v>
      </c>
      <c r="C11992" s="68" t="s">
        <v>14</v>
      </c>
      <c r="D11992" t="str">
        <f t="shared" si="187"/>
        <v>m</v>
      </c>
    </row>
    <row r="11993" spans="1:4">
      <c r="A11993" s="68" t="s">
        <v>11884</v>
      </c>
      <c r="B11993" s="68" t="s">
        <v>29794</v>
      </c>
      <c r="C11993" s="68" t="s">
        <v>14</v>
      </c>
      <c r="D11993" t="str">
        <f t="shared" si="187"/>
        <v>m</v>
      </c>
    </row>
    <row r="11994" spans="1:4">
      <c r="A11994" s="68" t="s">
        <v>11885</v>
      </c>
      <c r="B11994" s="68" t="s">
        <v>29794</v>
      </c>
      <c r="C11994" s="68" t="s">
        <v>14</v>
      </c>
      <c r="D11994" t="str">
        <f t="shared" si="187"/>
        <v>m</v>
      </c>
    </row>
    <row r="11995" spans="1:4">
      <c r="A11995" s="68" t="s">
        <v>11886</v>
      </c>
      <c r="B11995" s="68" t="s">
        <v>29795</v>
      </c>
      <c r="C11995" s="68" t="s">
        <v>14</v>
      </c>
      <c r="D11995" t="str">
        <f t="shared" si="187"/>
        <v>m</v>
      </c>
    </row>
    <row r="11996" spans="1:4">
      <c r="A11996" s="68" t="s">
        <v>11887</v>
      </c>
      <c r="B11996" s="68" t="s">
        <v>29795</v>
      </c>
      <c r="C11996" s="68" t="s">
        <v>14</v>
      </c>
      <c r="D11996" t="str">
        <f t="shared" si="187"/>
        <v>m</v>
      </c>
    </row>
    <row r="11997" spans="1:4">
      <c r="A11997" s="68" t="s">
        <v>11888</v>
      </c>
      <c r="B11997" s="68" t="s">
        <v>29796</v>
      </c>
      <c r="C11997" s="68" t="s">
        <v>13</v>
      </c>
      <c r="D11997" t="str">
        <f t="shared" si="187"/>
        <v>m2</v>
      </c>
    </row>
    <row r="11998" spans="1:4">
      <c r="A11998" s="68" t="s">
        <v>11889</v>
      </c>
      <c r="B11998" s="68" t="s">
        <v>29796</v>
      </c>
      <c r="C11998" s="68" t="s">
        <v>13</v>
      </c>
      <c r="D11998" t="str">
        <f t="shared" si="187"/>
        <v>m2</v>
      </c>
    </row>
    <row r="11999" spans="1:4">
      <c r="A11999" s="68" t="s">
        <v>11890</v>
      </c>
      <c r="B11999" s="68" t="s">
        <v>29797</v>
      </c>
      <c r="C11999" s="68" t="s">
        <v>13</v>
      </c>
      <c r="D11999" t="str">
        <f t="shared" si="187"/>
        <v>m2</v>
      </c>
    </row>
    <row r="12000" spans="1:4">
      <c r="A12000" s="68" t="s">
        <v>11891</v>
      </c>
      <c r="B12000" s="68" t="s">
        <v>29797</v>
      </c>
      <c r="C12000" s="68" t="s">
        <v>13</v>
      </c>
      <c r="D12000" t="str">
        <f t="shared" si="187"/>
        <v>m2</v>
      </c>
    </row>
    <row r="12001" spans="1:4">
      <c r="A12001" s="68" t="s">
        <v>11892</v>
      </c>
      <c r="B12001" s="68" t="s">
        <v>29798</v>
      </c>
      <c r="C12001" s="68" t="s">
        <v>13</v>
      </c>
      <c r="D12001" t="str">
        <f t="shared" si="187"/>
        <v>m2</v>
      </c>
    </row>
    <row r="12002" spans="1:4">
      <c r="A12002" s="68" t="s">
        <v>11893</v>
      </c>
      <c r="B12002" s="68" t="s">
        <v>29798</v>
      </c>
      <c r="C12002" s="68" t="s">
        <v>13</v>
      </c>
      <c r="D12002" t="str">
        <f t="shared" si="187"/>
        <v>m2</v>
      </c>
    </row>
    <row r="12003" spans="1:4">
      <c r="A12003" s="68" t="s">
        <v>11894</v>
      </c>
      <c r="B12003" s="68" t="s">
        <v>29799</v>
      </c>
      <c r="C12003" s="68" t="s">
        <v>13</v>
      </c>
      <c r="D12003" t="str">
        <f t="shared" si="187"/>
        <v>m2</v>
      </c>
    </row>
    <row r="12004" spans="1:4">
      <c r="A12004" s="68" t="s">
        <v>11895</v>
      </c>
      <c r="B12004" s="68" t="s">
        <v>29799</v>
      </c>
      <c r="C12004" s="68" t="s">
        <v>13</v>
      </c>
      <c r="D12004" t="str">
        <f t="shared" si="187"/>
        <v>m2</v>
      </c>
    </row>
    <row r="12005" spans="1:4">
      <c r="A12005" s="68" t="s">
        <v>11896</v>
      </c>
      <c r="B12005" s="68" t="s">
        <v>29800</v>
      </c>
      <c r="C12005" s="68" t="s">
        <v>14</v>
      </c>
      <c r="D12005" t="str">
        <f t="shared" si="187"/>
        <v>m</v>
      </c>
    </row>
    <row r="12006" spans="1:4">
      <c r="A12006" s="68" t="s">
        <v>11897</v>
      </c>
      <c r="B12006" s="68" t="s">
        <v>29800</v>
      </c>
      <c r="C12006" s="68" t="s">
        <v>14</v>
      </c>
      <c r="D12006" t="str">
        <f t="shared" si="187"/>
        <v>m</v>
      </c>
    </row>
    <row r="12007" spans="1:4">
      <c r="A12007" s="68" t="s">
        <v>11898</v>
      </c>
      <c r="B12007" s="68" t="s">
        <v>29801</v>
      </c>
      <c r="C12007" s="68" t="s">
        <v>14</v>
      </c>
      <c r="D12007" t="str">
        <f t="shared" si="187"/>
        <v>m</v>
      </c>
    </row>
    <row r="12008" spans="1:4">
      <c r="A12008" s="68" t="s">
        <v>11899</v>
      </c>
      <c r="B12008" s="68" t="s">
        <v>29801</v>
      </c>
      <c r="C12008" s="68" t="s">
        <v>14</v>
      </c>
      <c r="D12008" t="str">
        <f t="shared" si="187"/>
        <v>m</v>
      </c>
    </row>
    <row r="12009" spans="1:4">
      <c r="A12009" s="68" t="s">
        <v>11900</v>
      </c>
      <c r="B12009" s="68" t="s">
        <v>29802</v>
      </c>
      <c r="C12009" s="68" t="s">
        <v>14</v>
      </c>
      <c r="D12009" t="str">
        <f t="shared" si="187"/>
        <v>m</v>
      </c>
    </row>
    <row r="12010" spans="1:4">
      <c r="A12010" s="68" t="s">
        <v>11901</v>
      </c>
      <c r="B12010" s="68" t="s">
        <v>29802</v>
      </c>
      <c r="C12010" s="68" t="s">
        <v>14</v>
      </c>
      <c r="D12010" t="str">
        <f t="shared" si="187"/>
        <v>m</v>
      </c>
    </row>
    <row r="12011" spans="1:4">
      <c r="A12011" s="68" t="s">
        <v>11902</v>
      </c>
      <c r="B12011" s="68" t="s">
        <v>29803</v>
      </c>
      <c r="C12011" s="68" t="s">
        <v>14</v>
      </c>
      <c r="D12011" t="str">
        <f t="shared" si="187"/>
        <v>m</v>
      </c>
    </row>
    <row r="12012" spans="1:4">
      <c r="A12012" s="68" t="s">
        <v>11903</v>
      </c>
      <c r="B12012" s="68" t="s">
        <v>29803</v>
      </c>
      <c r="C12012" s="68" t="s">
        <v>14</v>
      </c>
      <c r="D12012" t="str">
        <f t="shared" si="187"/>
        <v>m</v>
      </c>
    </row>
    <row r="12013" spans="1:4">
      <c r="A12013" s="68" t="s">
        <v>11904</v>
      </c>
      <c r="B12013" s="68" t="s">
        <v>29804</v>
      </c>
      <c r="C12013" s="68" t="s">
        <v>14</v>
      </c>
      <c r="D12013" t="str">
        <f t="shared" si="187"/>
        <v>m</v>
      </c>
    </row>
    <row r="12014" spans="1:4">
      <c r="A12014" s="68" t="s">
        <v>11905</v>
      </c>
      <c r="B12014" s="68" t="s">
        <v>29804</v>
      </c>
      <c r="C12014" s="68" t="s">
        <v>14</v>
      </c>
      <c r="D12014" t="str">
        <f t="shared" si="187"/>
        <v>m</v>
      </c>
    </row>
    <row r="12015" spans="1:4">
      <c r="A12015" s="68" t="s">
        <v>11906</v>
      </c>
      <c r="B12015" s="68" t="s">
        <v>29805</v>
      </c>
      <c r="C12015" s="68" t="s">
        <v>14</v>
      </c>
      <c r="D12015" t="str">
        <f t="shared" si="187"/>
        <v>m</v>
      </c>
    </row>
    <row r="12016" spans="1:4">
      <c r="A12016" s="68" t="s">
        <v>11907</v>
      </c>
      <c r="B12016" s="68" t="s">
        <v>29805</v>
      </c>
      <c r="C12016" s="68" t="s">
        <v>14</v>
      </c>
      <c r="D12016" t="str">
        <f t="shared" si="187"/>
        <v>m</v>
      </c>
    </row>
    <row r="12017" spans="1:4">
      <c r="A12017" s="68" t="s">
        <v>11908</v>
      </c>
      <c r="B12017" s="68" t="s">
        <v>29806</v>
      </c>
      <c r="C12017" s="68" t="s">
        <v>14</v>
      </c>
      <c r="D12017" t="str">
        <f t="shared" si="187"/>
        <v>m</v>
      </c>
    </row>
    <row r="12018" spans="1:4">
      <c r="A12018" s="68" t="s">
        <v>11909</v>
      </c>
      <c r="B12018" s="68" t="s">
        <v>29806</v>
      </c>
      <c r="C12018" s="68" t="s">
        <v>14</v>
      </c>
      <c r="D12018" t="str">
        <f t="shared" si="187"/>
        <v>m</v>
      </c>
    </row>
    <row r="12019" spans="1:4">
      <c r="A12019" s="68" t="s">
        <v>11910</v>
      </c>
      <c r="B12019" s="68" t="s">
        <v>29807</v>
      </c>
      <c r="C12019" s="68" t="s">
        <v>14</v>
      </c>
      <c r="D12019" t="str">
        <f t="shared" si="187"/>
        <v>m</v>
      </c>
    </row>
    <row r="12020" spans="1:4">
      <c r="A12020" s="68" t="s">
        <v>11911</v>
      </c>
      <c r="B12020" s="68" t="s">
        <v>29807</v>
      </c>
      <c r="C12020" s="68" t="s">
        <v>14</v>
      </c>
      <c r="D12020" t="str">
        <f t="shared" si="187"/>
        <v>m</v>
      </c>
    </row>
    <row r="12021" spans="1:4">
      <c r="A12021" s="68" t="s">
        <v>11912</v>
      </c>
      <c r="B12021" s="68" t="s">
        <v>29808</v>
      </c>
      <c r="C12021" s="68" t="s">
        <v>14</v>
      </c>
      <c r="D12021" t="str">
        <f t="shared" si="187"/>
        <v>m</v>
      </c>
    </row>
    <row r="12022" spans="1:4">
      <c r="A12022" s="68" t="s">
        <v>11913</v>
      </c>
      <c r="B12022" s="68" t="s">
        <v>29808</v>
      </c>
      <c r="C12022" s="68" t="s">
        <v>14</v>
      </c>
      <c r="D12022" t="str">
        <f t="shared" si="187"/>
        <v>m</v>
      </c>
    </row>
    <row r="12023" spans="1:4">
      <c r="A12023" s="68" t="s">
        <v>11914</v>
      </c>
      <c r="B12023" s="68" t="s">
        <v>29809</v>
      </c>
      <c r="C12023" s="68" t="s">
        <v>14</v>
      </c>
      <c r="D12023" t="str">
        <f t="shared" si="187"/>
        <v>m</v>
      </c>
    </row>
    <row r="12024" spans="1:4">
      <c r="A12024" s="68" t="s">
        <v>11915</v>
      </c>
      <c r="B12024" s="68" t="s">
        <v>29809</v>
      </c>
      <c r="C12024" s="68" t="s">
        <v>14</v>
      </c>
      <c r="D12024" t="str">
        <f t="shared" si="187"/>
        <v>m</v>
      </c>
    </row>
    <row r="12025" spans="1:4">
      <c r="A12025" s="68" t="s">
        <v>11916</v>
      </c>
      <c r="B12025" s="68" t="s">
        <v>29810</v>
      </c>
      <c r="C12025" s="68" t="s">
        <v>14</v>
      </c>
      <c r="D12025" t="str">
        <f t="shared" si="187"/>
        <v>m</v>
      </c>
    </row>
    <row r="12026" spans="1:4">
      <c r="A12026" s="68" t="s">
        <v>11917</v>
      </c>
      <c r="B12026" s="68" t="s">
        <v>29810</v>
      </c>
      <c r="C12026" s="68" t="s">
        <v>14</v>
      </c>
      <c r="D12026" t="str">
        <f t="shared" si="187"/>
        <v>m</v>
      </c>
    </row>
    <row r="12027" spans="1:4">
      <c r="A12027" s="68" t="s">
        <v>11918</v>
      </c>
      <c r="B12027" s="68" t="s">
        <v>29811</v>
      </c>
      <c r="C12027" s="68" t="s">
        <v>14</v>
      </c>
      <c r="D12027" t="str">
        <f t="shared" si="187"/>
        <v>m</v>
      </c>
    </row>
    <row r="12028" spans="1:4">
      <c r="A12028" s="68" t="s">
        <v>11919</v>
      </c>
      <c r="B12028" s="68" t="s">
        <v>29811</v>
      </c>
      <c r="C12028" s="68" t="s">
        <v>14</v>
      </c>
      <c r="D12028" t="str">
        <f t="shared" si="187"/>
        <v>m</v>
      </c>
    </row>
    <row r="12029" spans="1:4">
      <c r="A12029" s="68" t="s">
        <v>11920</v>
      </c>
      <c r="B12029" s="68" t="s">
        <v>29812</v>
      </c>
      <c r="C12029" s="68" t="s">
        <v>14</v>
      </c>
      <c r="D12029" t="str">
        <f t="shared" si="187"/>
        <v>m</v>
      </c>
    </row>
    <row r="12030" spans="1:4">
      <c r="A12030" s="68" t="s">
        <v>11921</v>
      </c>
      <c r="B12030" s="68" t="s">
        <v>29812</v>
      </c>
      <c r="C12030" s="68" t="s">
        <v>14</v>
      </c>
      <c r="D12030" t="str">
        <f t="shared" si="187"/>
        <v>m</v>
      </c>
    </row>
    <row r="12031" spans="1:4">
      <c r="A12031" s="68" t="s">
        <v>11922</v>
      </c>
      <c r="B12031" s="68" t="s">
        <v>29813</v>
      </c>
      <c r="C12031" s="68" t="s">
        <v>14</v>
      </c>
      <c r="D12031" t="str">
        <f t="shared" si="187"/>
        <v>m</v>
      </c>
    </row>
    <row r="12032" spans="1:4">
      <c r="A12032" s="68" t="s">
        <v>11923</v>
      </c>
      <c r="B12032" s="68" t="s">
        <v>29813</v>
      </c>
      <c r="C12032" s="68" t="s">
        <v>14</v>
      </c>
      <c r="D12032" t="str">
        <f t="shared" si="187"/>
        <v>m</v>
      </c>
    </row>
    <row r="12033" spans="1:4">
      <c r="A12033" s="68" t="s">
        <v>11924</v>
      </c>
      <c r="B12033" s="68" t="s">
        <v>29814</v>
      </c>
      <c r="C12033" s="68" t="s">
        <v>14</v>
      </c>
      <c r="D12033" t="str">
        <f t="shared" si="187"/>
        <v>m</v>
      </c>
    </row>
    <row r="12034" spans="1:4">
      <c r="A12034" s="68" t="s">
        <v>11925</v>
      </c>
      <c r="B12034" s="68" t="s">
        <v>29814</v>
      </c>
      <c r="C12034" s="68" t="s">
        <v>14</v>
      </c>
      <c r="D12034" t="str">
        <f t="shared" si="187"/>
        <v>m</v>
      </c>
    </row>
    <row r="12035" spans="1:4">
      <c r="A12035" s="68" t="s">
        <v>11926</v>
      </c>
      <c r="B12035" s="68" t="s">
        <v>29815</v>
      </c>
      <c r="C12035" s="68" t="s">
        <v>14</v>
      </c>
      <c r="D12035" t="str">
        <f t="shared" si="187"/>
        <v>m</v>
      </c>
    </row>
    <row r="12036" spans="1:4">
      <c r="A12036" s="68" t="s">
        <v>11927</v>
      </c>
      <c r="B12036" s="68" t="s">
        <v>29815</v>
      </c>
      <c r="C12036" s="68" t="s">
        <v>14</v>
      </c>
      <c r="D12036" t="str">
        <f t="shared" si="187"/>
        <v>m</v>
      </c>
    </row>
    <row r="12037" spans="1:4">
      <c r="A12037" s="68" t="s">
        <v>11928</v>
      </c>
      <c r="B12037" s="68" t="s">
        <v>29816</v>
      </c>
      <c r="C12037" s="68" t="s">
        <v>14</v>
      </c>
      <c r="D12037" t="str">
        <f t="shared" si="187"/>
        <v>m</v>
      </c>
    </row>
    <row r="12038" spans="1:4">
      <c r="A12038" s="68" t="s">
        <v>11929</v>
      </c>
      <c r="B12038" s="68" t="s">
        <v>29816</v>
      </c>
      <c r="C12038" s="68" t="s">
        <v>14</v>
      </c>
      <c r="D12038" t="str">
        <f t="shared" si="187"/>
        <v>m</v>
      </c>
    </row>
    <row r="12039" spans="1:4">
      <c r="A12039" s="68" t="s">
        <v>11930</v>
      </c>
      <c r="B12039" s="68" t="s">
        <v>29817</v>
      </c>
      <c r="C12039" s="68" t="s">
        <v>14</v>
      </c>
      <c r="D12039" t="str">
        <f t="shared" ref="D12039:D12102" si="188">LOWER(C12039)</f>
        <v>m</v>
      </c>
    </row>
    <row r="12040" spans="1:4">
      <c r="A12040" s="68" t="s">
        <v>11931</v>
      </c>
      <c r="B12040" s="68" t="s">
        <v>29817</v>
      </c>
      <c r="C12040" s="68" t="s">
        <v>14</v>
      </c>
      <c r="D12040" t="str">
        <f t="shared" si="188"/>
        <v>m</v>
      </c>
    </row>
    <row r="12041" spans="1:4">
      <c r="A12041" s="68" t="s">
        <v>11932</v>
      </c>
      <c r="B12041" s="68" t="s">
        <v>29818</v>
      </c>
      <c r="C12041" s="68" t="s">
        <v>13</v>
      </c>
      <c r="D12041" t="str">
        <f t="shared" si="188"/>
        <v>m2</v>
      </c>
    </row>
    <row r="12042" spans="1:4">
      <c r="A12042" s="68" t="s">
        <v>11933</v>
      </c>
      <c r="B12042" s="68" t="s">
        <v>29818</v>
      </c>
      <c r="C12042" s="68" t="s">
        <v>13</v>
      </c>
      <c r="D12042" t="str">
        <f t="shared" si="188"/>
        <v>m2</v>
      </c>
    </row>
    <row r="12043" spans="1:4">
      <c r="A12043" s="68" t="s">
        <v>11934</v>
      </c>
      <c r="B12043" s="68" t="s">
        <v>29819</v>
      </c>
      <c r="C12043" s="68" t="s">
        <v>13</v>
      </c>
      <c r="D12043" t="str">
        <f t="shared" si="188"/>
        <v>m2</v>
      </c>
    </row>
    <row r="12044" spans="1:4">
      <c r="A12044" s="68" t="s">
        <v>11935</v>
      </c>
      <c r="B12044" s="68" t="s">
        <v>29819</v>
      </c>
      <c r="C12044" s="68" t="s">
        <v>13</v>
      </c>
      <c r="D12044" t="str">
        <f t="shared" si="188"/>
        <v>m2</v>
      </c>
    </row>
    <row r="12045" spans="1:4">
      <c r="A12045" s="68" t="s">
        <v>11936</v>
      </c>
      <c r="B12045" s="68" t="s">
        <v>29820</v>
      </c>
      <c r="C12045" s="68" t="s">
        <v>13</v>
      </c>
      <c r="D12045" t="str">
        <f t="shared" si="188"/>
        <v>m2</v>
      </c>
    </row>
    <row r="12046" spans="1:4">
      <c r="A12046" s="68" t="s">
        <v>11937</v>
      </c>
      <c r="B12046" s="68" t="s">
        <v>29820</v>
      </c>
      <c r="C12046" s="68" t="s">
        <v>13</v>
      </c>
      <c r="D12046" t="str">
        <f t="shared" si="188"/>
        <v>m2</v>
      </c>
    </row>
    <row r="12047" spans="1:4">
      <c r="A12047" s="68" t="s">
        <v>11938</v>
      </c>
      <c r="B12047" s="68" t="s">
        <v>29821</v>
      </c>
      <c r="C12047" s="68" t="s">
        <v>13</v>
      </c>
      <c r="D12047" t="str">
        <f t="shared" si="188"/>
        <v>m2</v>
      </c>
    </row>
    <row r="12048" spans="1:4">
      <c r="A12048" s="68" t="s">
        <v>11939</v>
      </c>
      <c r="B12048" s="68" t="s">
        <v>29821</v>
      </c>
      <c r="C12048" s="68" t="s">
        <v>13</v>
      </c>
      <c r="D12048" t="str">
        <f t="shared" si="188"/>
        <v>m2</v>
      </c>
    </row>
    <row r="12049" spans="1:4">
      <c r="A12049" s="68" t="s">
        <v>11940</v>
      </c>
      <c r="B12049" s="68" t="s">
        <v>29822</v>
      </c>
      <c r="C12049" s="68" t="s">
        <v>13</v>
      </c>
      <c r="D12049" t="str">
        <f t="shared" si="188"/>
        <v>m2</v>
      </c>
    </row>
    <row r="12050" spans="1:4">
      <c r="A12050" s="68" t="s">
        <v>11941</v>
      </c>
      <c r="B12050" s="68" t="s">
        <v>29822</v>
      </c>
      <c r="C12050" s="68" t="s">
        <v>13</v>
      </c>
      <c r="D12050" t="str">
        <f t="shared" si="188"/>
        <v>m2</v>
      </c>
    </row>
    <row r="12051" spans="1:4">
      <c r="A12051" s="68" t="s">
        <v>11942</v>
      </c>
      <c r="B12051" s="68" t="s">
        <v>29823</v>
      </c>
      <c r="C12051" s="68" t="s">
        <v>13</v>
      </c>
      <c r="D12051" t="str">
        <f t="shared" si="188"/>
        <v>m2</v>
      </c>
    </row>
    <row r="12052" spans="1:4">
      <c r="A12052" s="68" t="s">
        <v>11943</v>
      </c>
      <c r="B12052" s="68" t="s">
        <v>29823</v>
      </c>
      <c r="C12052" s="68" t="s">
        <v>13</v>
      </c>
      <c r="D12052" t="str">
        <f t="shared" si="188"/>
        <v>m2</v>
      </c>
    </row>
    <row r="12053" spans="1:4">
      <c r="A12053" s="68" t="s">
        <v>11944</v>
      </c>
      <c r="B12053" s="68" t="s">
        <v>29824</v>
      </c>
      <c r="C12053" s="68" t="s">
        <v>13</v>
      </c>
      <c r="D12053" t="str">
        <f t="shared" si="188"/>
        <v>m2</v>
      </c>
    </row>
    <row r="12054" spans="1:4">
      <c r="A12054" s="68" t="s">
        <v>11945</v>
      </c>
      <c r="B12054" s="68" t="s">
        <v>29824</v>
      </c>
      <c r="C12054" s="68" t="s">
        <v>13</v>
      </c>
      <c r="D12054" t="str">
        <f t="shared" si="188"/>
        <v>m2</v>
      </c>
    </row>
    <row r="12055" spans="1:4">
      <c r="A12055" s="68" t="s">
        <v>11946</v>
      </c>
      <c r="B12055" s="68" t="s">
        <v>29825</v>
      </c>
      <c r="C12055" s="68" t="s">
        <v>13</v>
      </c>
      <c r="D12055" t="str">
        <f t="shared" si="188"/>
        <v>m2</v>
      </c>
    </row>
    <row r="12056" spans="1:4">
      <c r="A12056" s="68" t="s">
        <v>11947</v>
      </c>
      <c r="B12056" s="68" t="s">
        <v>29825</v>
      </c>
      <c r="C12056" s="68" t="s">
        <v>13</v>
      </c>
      <c r="D12056" t="str">
        <f t="shared" si="188"/>
        <v>m2</v>
      </c>
    </row>
    <row r="12057" spans="1:4">
      <c r="A12057" s="68" t="s">
        <v>11948</v>
      </c>
      <c r="B12057" s="68" t="s">
        <v>29826</v>
      </c>
      <c r="C12057" s="68" t="s">
        <v>13</v>
      </c>
      <c r="D12057" t="str">
        <f t="shared" si="188"/>
        <v>m2</v>
      </c>
    </row>
    <row r="12058" spans="1:4">
      <c r="A12058" s="68" t="s">
        <v>11949</v>
      </c>
      <c r="B12058" s="68" t="s">
        <v>29826</v>
      </c>
      <c r="C12058" s="68" t="s">
        <v>13</v>
      </c>
      <c r="D12058" t="str">
        <f t="shared" si="188"/>
        <v>m2</v>
      </c>
    </row>
    <row r="12059" spans="1:4">
      <c r="A12059" s="68" t="s">
        <v>11950</v>
      </c>
      <c r="B12059" s="68" t="s">
        <v>29827</v>
      </c>
      <c r="C12059" s="68" t="s">
        <v>13</v>
      </c>
      <c r="D12059" t="str">
        <f t="shared" si="188"/>
        <v>m2</v>
      </c>
    </row>
    <row r="12060" spans="1:4">
      <c r="A12060" s="68" t="s">
        <v>11951</v>
      </c>
      <c r="B12060" s="68" t="s">
        <v>29827</v>
      </c>
      <c r="C12060" s="68" t="s">
        <v>13</v>
      </c>
      <c r="D12060" t="str">
        <f t="shared" si="188"/>
        <v>m2</v>
      </c>
    </row>
    <row r="12061" spans="1:4">
      <c r="A12061" s="68" t="s">
        <v>11952</v>
      </c>
      <c r="B12061" s="68" t="s">
        <v>29828</v>
      </c>
      <c r="C12061" s="68" t="s">
        <v>13</v>
      </c>
      <c r="D12061" t="str">
        <f t="shared" si="188"/>
        <v>m2</v>
      </c>
    </row>
    <row r="12062" spans="1:4">
      <c r="A12062" s="68" t="s">
        <v>11953</v>
      </c>
      <c r="B12062" s="68" t="s">
        <v>29828</v>
      </c>
      <c r="C12062" s="68" t="s">
        <v>13</v>
      </c>
      <c r="D12062" t="str">
        <f t="shared" si="188"/>
        <v>m2</v>
      </c>
    </row>
    <row r="12063" spans="1:4">
      <c r="A12063" s="68" t="s">
        <v>11954</v>
      </c>
      <c r="B12063" s="68" t="s">
        <v>29829</v>
      </c>
      <c r="C12063" s="68" t="s">
        <v>13</v>
      </c>
      <c r="D12063" t="str">
        <f t="shared" si="188"/>
        <v>m2</v>
      </c>
    </row>
    <row r="12064" spans="1:4">
      <c r="A12064" s="68" t="s">
        <v>11955</v>
      </c>
      <c r="B12064" s="68" t="s">
        <v>29829</v>
      </c>
      <c r="C12064" s="68" t="s">
        <v>13</v>
      </c>
      <c r="D12064" t="str">
        <f t="shared" si="188"/>
        <v>m2</v>
      </c>
    </row>
    <row r="12065" spans="1:4">
      <c r="A12065" s="68" t="s">
        <v>11956</v>
      </c>
      <c r="B12065" s="68" t="s">
        <v>29830</v>
      </c>
      <c r="C12065" s="68" t="s">
        <v>13</v>
      </c>
      <c r="D12065" t="str">
        <f t="shared" si="188"/>
        <v>m2</v>
      </c>
    </row>
    <row r="12066" spans="1:4">
      <c r="A12066" s="68" t="s">
        <v>11957</v>
      </c>
      <c r="B12066" s="68" t="s">
        <v>29830</v>
      </c>
      <c r="C12066" s="68" t="s">
        <v>13</v>
      </c>
      <c r="D12066" t="str">
        <f t="shared" si="188"/>
        <v>m2</v>
      </c>
    </row>
    <row r="12067" spans="1:4">
      <c r="A12067" s="68" t="s">
        <v>11958</v>
      </c>
      <c r="B12067" s="68" t="s">
        <v>29831</v>
      </c>
      <c r="C12067" s="68" t="s">
        <v>13</v>
      </c>
      <c r="D12067" t="str">
        <f t="shared" si="188"/>
        <v>m2</v>
      </c>
    </row>
    <row r="12068" spans="1:4">
      <c r="A12068" s="68" t="s">
        <v>11959</v>
      </c>
      <c r="B12068" s="68" t="s">
        <v>29831</v>
      </c>
      <c r="C12068" s="68" t="s">
        <v>13</v>
      </c>
      <c r="D12068" t="str">
        <f t="shared" si="188"/>
        <v>m2</v>
      </c>
    </row>
    <row r="12069" spans="1:4">
      <c r="A12069" s="68" t="s">
        <v>11960</v>
      </c>
      <c r="B12069" s="68" t="s">
        <v>29832</v>
      </c>
      <c r="C12069" s="68" t="s">
        <v>13</v>
      </c>
      <c r="D12069" t="str">
        <f t="shared" si="188"/>
        <v>m2</v>
      </c>
    </row>
    <row r="12070" spans="1:4">
      <c r="A12070" s="68" t="s">
        <v>11961</v>
      </c>
      <c r="B12070" s="68" t="s">
        <v>29832</v>
      </c>
      <c r="C12070" s="68" t="s">
        <v>13</v>
      </c>
      <c r="D12070" t="str">
        <f t="shared" si="188"/>
        <v>m2</v>
      </c>
    </row>
    <row r="12071" spans="1:4">
      <c r="A12071" s="68" t="s">
        <v>11962</v>
      </c>
      <c r="B12071" s="68" t="s">
        <v>29833</v>
      </c>
      <c r="C12071" s="68" t="s">
        <v>13</v>
      </c>
      <c r="D12071" t="str">
        <f t="shared" si="188"/>
        <v>m2</v>
      </c>
    </row>
    <row r="12072" spans="1:4">
      <c r="A12072" s="68" t="s">
        <v>11963</v>
      </c>
      <c r="B12072" s="68" t="s">
        <v>29833</v>
      </c>
      <c r="C12072" s="68" t="s">
        <v>13</v>
      </c>
      <c r="D12072" t="str">
        <f t="shared" si="188"/>
        <v>m2</v>
      </c>
    </row>
    <row r="12073" spans="1:4">
      <c r="A12073" s="68" t="s">
        <v>11964</v>
      </c>
      <c r="B12073" s="68" t="s">
        <v>24191</v>
      </c>
      <c r="C12073" s="68" t="s">
        <v>13</v>
      </c>
      <c r="D12073" t="str">
        <f t="shared" si="188"/>
        <v>m2</v>
      </c>
    </row>
    <row r="12074" spans="1:4">
      <c r="A12074" s="68" t="s">
        <v>97</v>
      </c>
      <c r="B12074" s="68" t="s">
        <v>24191</v>
      </c>
      <c r="C12074" s="68" t="s">
        <v>13</v>
      </c>
      <c r="D12074" t="str">
        <f t="shared" si="188"/>
        <v>m2</v>
      </c>
    </row>
    <row r="12075" spans="1:4">
      <c r="A12075" s="68" t="s">
        <v>11965</v>
      </c>
      <c r="B12075" s="68" t="s">
        <v>29834</v>
      </c>
      <c r="C12075" s="68" t="s">
        <v>13</v>
      </c>
      <c r="D12075" t="str">
        <f t="shared" si="188"/>
        <v>m2</v>
      </c>
    </row>
    <row r="12076" spans="1:4">
      <c r="A12076" s="68" t="s">
        <v>11966</v>
      </c>
      <c r="B12076" s="68" t="s">
        <v>29834</v>
      </c>
      <c r="C12076" s="68" t="s">
        <v>13</v>
      </c>
      <c r="D12076" t="str">
        <f t="shared" si="188"/>
        <v>m2</v>
      </c>
    </row>
    <row r="12077" spans="1:4">
      <c r="A12077" s="68" t="s">
        <v>11967</v>
      </c>
      <c r="B12077" s="68" t="s">
        <v>29835</v>
      </c>
      <c r="C12077" s="68" t="s">
        <v>13</v>
      </c>
      <c r="D12077" t="str">
        <f t="shared" si="188"/>
        <v>m2</v>
      </c>
    </row>
    <row r="12078" spans="1:4">
      <c r="A12078" s="68" t="s">
        <v>11968</v>
      </c>
      <c r="B12078" s="68" t="s">
        <v>29835</v>
      </c>
      <c r="C12078" s="68" t="s">
        <v>13</v>
      </c>
      <c r="D12078" t="str">
        <f t="shared" si="188"/>
        <v>m2</v>
      </c>
    </row>
    <row r="12079" spans="1:4">
      <c r="A12079" s="68" t="s">
        <v>11969</v>
      </c>
      <c r="B12079" s="68" t="s">
        <v>29836</v>
      </c>
      <c r="C12079" s="68" t="s">
        <v>13</v>
      </c>
      <c r="D12079" t="str">
        <f t="shared" si="188"/>
        <v>m2</v>
      </c>
    </row>
    <row r="12080" spans="1:4">
      <c r="A12080" s="68" t="s">
        <v>11970</v>
      </c>
      <c r="B12080" s="68" t="s">
        <v>29836</v>
      </c>
      <c r="C12080" s="68" t="s">
        <v>13</v>
      </c>
      <c r="D12080" t="str">
        <f t="shared" si="188"/>
        <v>m2</v>
      </c>
    </row>
    <row r="12081" spans="1:4">
      <c r="A12081" s="68" t="s">
        <v>11971</v>
      </c>
      <c r="B12081" s="68" t="s">
        <v>29837</v>
      </c>
      <c r="C12081" s="68" t="s">
        <v>13</v>
      </c>
      <c r="D12081" t="str">
        <f t="shared" si="188"/>
        <v>m2</v>
      </c>
    </row>
    <row r="12082" spans="1:4">
      <c r="A12082" s="68" t="s">
        <v>11972</v>
      </c>
      <c r="B12082" s="68" t="s">
        <v>29837</v>
      </c>
      <c r="C12082" s="68" t="s">
        <v>13</v>
      </c>
      <c r="D12082" t="str">
        <f t="shared" si="188"/>
        <v>m2</v>
      </c>
    </row>
    <row r="12083" spans="1:4">
      <c r="A12083" s="68" t="s">
        <v>11973</v>
      </c>
      <c r="B12083" s="68" t="s">
        <v>29838</v>
      </c>
      <c r="C12083" s="68" t="s">
        <v>13</v>
      </c>
      <c r="D12083" t="str">
        <f t="shared" si="188"/>
        <v>m2</v>
      </c>
    </row>
    <row r="12084" spans="1:4">
      <c r="A12084" s="68" t="s">
        <v>11974</v>
      </c>
      <c r="B12084" s="68" t="s">
        <v>29838</v>
      </c>
      <c r="C12084" s="68" t="s">
        <v>13</v>
      </c>
      <c r="D12084" t="str">
        <f t="shared" si="188"/>
        <v>m2</v>
      </c>
    </row>
    <row r="12085" spans="1:4">
      <c r="A12085" s="68" t="s">
        <v>11975</v>
      </c>
      <c r="B12085" s="68" t="s">
        <v>29839</v>
      </c>
      <c r="C12085" s="68" t="s">
        <v>13</v>
      </c>
      <c r="D12085" t="str">
        <f t="shared" si="188"/>
        <v>m2</v>
      </c>
    </row>
    <row r="12086" spans="1:4">
      <c r="A12086" s="68" t="s">
        <v>11976</v>
      </c>
      <c r="B12086" s="68" t="s">
        <v>29839</v>
      </c>
      <c r="C12086" s="68" t="s">
        <v>13</v>
      </c>
      <c r="D12086" t="str">
        <f t="shared" si="188"/>
        <v>m2</v>
      </c>
    </row>
    <row r="12087" spans="1:4">
      <c r="A12087" s="68" t="s">
        <v>11977</v>
      </c>
      <c r="B12087" s="68" t="s">
        <v>29840</v>
      </c>
      <c r="C12087" s="68" t="s">
        <v>13</v>
      </c>
      <c r="D12087" t="str">
        <f t="shared" si="188"/>
        <v>m2</v>
      </c>
    </row>
    <row r="12088" spans="1:4">
      <c r="A12088" s="68" t="s">
        <v>11978</v>
      </c>
      <c r="B12088" s="68" t="s">
        <v>29840</v>
      </c>
      <c r="C12088" s="68" t="s">
        <v>13</v>
      </c>
      <c r="D12088" t="str">
        <f t="shared" si="188"/>
        <v>m2</v>
      </c>
    </row>
    <row r="12089" spans="1:4">
      <c r="A12089" s="68" t="s">
        <v>11979</v>
      </c>
      <c r="B12089" s="68" t="s">
        <v>29841</v>
      </c>
      <c r="C12089" s="68" t="s">
        <v>13</v>
      </c>
      <c r="D12089" t="str">
        <f t="shared" si="188"/>
        <v>m2</v>
      </c>
    </row>
    <row r="12090" spans="1:4">
      <c r="A12090" s="68" t="s">
        <v>11980</v>
      </c>
      <c r="B12090" s="68" t="s">
        <v>29841</v>
      </c>
      <c r="C12090" s="68" t="s">
        <v>13</v>
      </c>
      <c r="D12090" t="str">
        <f t="shared" si="188"/>
        <v>m2</v>
      </c>
    </row>
    <row r="12091" spans="1:4">
      <c r="A12091" s="68" t="s">
        <v>11981</v>
      </c>
      <c r="B12091" s="68" t="s">
        <v>29842</v>
      </c>
      <c r="C12091" s="68" t="s">
        <v>13</v>
      </c>
      <c r="D12091" t="str">
        <f t="shared" si="188"/>
        <v>m2</v>
      </c>
    </row>
    <row r="12092" spans="1:4">
      <c r="A12092" s="68" t="s">
        <v>11982</v>
      </c>
      <c r="B12092" s="68" t="s">
        <v>29842</v>
      </c>
      <c r="C12092" s="68" t="s">
        <v>13</v>
      </c>
      <c r="D12092" t="str">
        <f t="shared" si="188"/>
        <v>m2</v>
      </c>
    </row>
    <row r="12093" spans="1:4">
      <c r="A12093" s="68" t="s">
        <v>11983</v>
      </c>
      <c r="B12093" s="68" t="s">
        <v>29843</v>
      </c>
      <c r="C12093" s="68" t="s">
        <v>13</v>
      </c>
      <c r="D12093" t="str">
        <f t="shared" si="188"/>
        <v>m2</v>
      </c>
    </row>
    <row r="12094" spans="1:4">
      <c r="A12094" s="68" t="s">
        <v>11984</v>
      </c>
      <c r="B12094" s="68" t="s">
        <v>29843</v>
      </c>
      <c r="C12094" s="68" t="s">
        <v>13</v>
      </c>
      <c r="D12094" t="str">
        <f t="shared" si="188"/>
        <v>m2</v>
      </c>
    </row>
    <row r="12095" spans="1:4">
      <c r="A12095" s="68" t="s">
        <v>11985</v>
      </c>
      <c r="B12095" s="68" t="s">
        <v>29844</v>
      </c>
      <c r="C12095" s="68" t="s">
        <v>13</v>
      </c>
      <c r="D12095" t="str">
        <f t="shared" si="188"/>
        <v>m2</v>
      </c>
    </row>
    <row r="12096" spans="1:4">
      <c r="A12096" s="68" t="s">
        <v>11986</v>
      </c>
      <c r="B12096" s="68" t="s">
        <v>29844</v>
      </c>
      <c r="C12096" s="68" t="s">
        <v>13</v>
      </c>
      <c r="D12096" t="str">
        <f t="shared" si="188"/>
        <v>m2</v>
      </c>
    </row>
    <row r="12097" spans="1:4">
      <c r="A12097" s="68" t="s">
        <v>11987</v>
      </c>
      <c r="B12097" s="68" t="s">
        <v>29845</v>
      </c>
      <c r="C12097" s="68" t="s">
        <v>13</v>
      </c>
      <c r="D12097" t="str">
        <f t="shared" si="188"/>
        <v>m2</v>
      </c>
    </row>
    <row r="12098" spans="1:4">
      <c r="A12098" s="68" t="s">
        <v>11988</v>
      </c>
      <c r="B12098" s="68" t="s">
        <v>29845</v>
      </c>
      <c r="C12098" s="68" t="s">
        <v>13</v>
      </c>
      <c r="D12098" t="str">
        <f t="shared" si="188"/>
        <v>m2</v>
      </c>
    </row>
    <row r="12099" spans="1:4">
      <c r="A12099" s="68" t="s">
        <v>11989</v>
      </c>
      <c r="B12099" s="68" t="s">
        <v>29846</v>
      </c>
      <c r="C12099" s="68" t="s">
        <v>13</v>
      </c>
      <c r="D12099" t="str">
        <f t="shared" si="188"/>
        <v>m2</v>
      </c>
    </row>
    <row r="12100" spans="1:4">
      <c r="A12100" s="68" t="s">
        <v>11990</v>
      </c>
      <c r="B12100" s="68" t="s">
        <v>29846</v>
      </c>
      <c r="C12100" s="68" t="s">
        <v>13</v>
      </c>
      <c r="D12100" t="str">
        <f t="shared" si="188"/>
        <v>m2</v>
      </c>
    </row>
    <row r="12101" spans="1:4">
      <c r="A12101" s="68" t="s">
        <v>11991</v>
      </c>
      <c r="B12101" s="68" t="s">
        <v>29847</v>
      </c>
      <c r="C12101" s="68" t="s">
        <v>13</v>
      </c>
      <c r="D12101" t="str">
        <f t="shared" si="188"/>
        <v>m2</v>
      </c>
    </row>
    <row r="12102" spans="1:4">
      <c r="A12102" s="68" t="s">
        <v>11992</v>
      </c>
      <c r="B12102" s="68" t="s">
        <v>29847</v>
      </c>
      <c r="C12102" s="68" t="s">
        <v>13</v>
      </c>
      <c r="D12102" t="str">
        <f t="shared" si="188"/>
        <v>m2</v>
      </c>
    </row>
    <row r="12103" spans="1:4">
      <c r="A12103" s="68" t="s">
        <v>11993</v>
      </c>
      <c r="B12103" s="68" t="s">
        <v>29848</v>
      </c>
      <c r="C12103" s="68" t="s">
        <v>13</v>
      </c>
      <c r="D12103" t="str">
        <f t="shared" ref="D12103:D12166" si="189">LOWER(C12103)</f>
        <v>m2</v>
      </c>
    </row>
    <row r="12104" spans="1:4">
      <c r="A12104" s="68" t="s">
        <v>11994</v>
      </c>
      <c r="B12104" s="68" t="s">
        <v>29848</v>
      </c>
      <c r="C12104" s="68" t="s">
        <v>13</v>
      </c>
      <c r="D12104" t="str">
        <f t="shared" si="189"/>
        <v>m2</v>
      </c>
    </row>
    <row r="12105" spans="1:4">
      <c r="A12105" s="68" t="s">
        <v>11995</v>
      </c>
      <c r="B12105" s="68" t="s">
        <v>29849</v>
      </c>
      <c r="C12105" s="68" t="s">
        <v>13</v>
      </c>
      <c r="D12105" t="str">
        <f t="shared" si="189"/>
        <v>m2</v>
      </c>
    </row>
    <row r="12106" spans="1:4">
      <c r="A12106" s="68" t="s">
        <v>11996</v>
      </c>
      <c r="B12106" s="68" t="s">
        <v>29849</v>
      </c>
      <c r="C12106" s="68" t="s">
        <v>13</v>
      </c>
      <c r="D12106" t="str">
        <f t="shared" si="189"/>
        <v>m2</v>
      </c>
    </row>
    <row r="12107" spans="1:4">
      <c r="A12107" s="68" t="s">
        <v>11997</v>
      </c>
      <c r="B12107" s="68" t="s">
        <v>29850</v>
      </c>
      <c r="C12107" s="68" t="s">
        <v>13</v>
      </c>
      <c r="D12107" t="str">
        <f t="shared" si="189"/>
        <v>m2</v>
      </c>
    </row>
    <row r="12108" spans="1:4">
      <c r="A12108" s="68" t="s">
        <v>11998</v>
      </c>
      <c r="B12108" s="68" t="s">
        <v>29850</v>
      </c>
      <c r="C12108" s="68" t="s">
        <v>13</v>
      </c>
      <c r="D12108" t="str">
        <f t="shared" si="189"/>
        <v>m2</v>
      </c>
    </row>
    <row r="12109" spans="1:4">
      <c r="A12109" s="68" t="s">
        <v>11999</v>
      </c>
      <c r="B12109" s="68" t="s">
        <v>29851</v>
      </c>
      <c r="C12109" s="68" t="s">
        <v>13</v>
      </c>
      <c r="D12109" t="str">
        <f t="shared" si="189"/>
        <v>m2</v>
      </c>
    </row>
    <row r="12110" spans="1:4">
      <c r="A12110" s="68" t="s">
        <v>12000</v>
      </c>
      <c r="B12110" s="68" t="s">
        <v>29851</v>
      </c>
      <c r="C12110" s="68" t="s">
        <v>13</v>
      </c>
      <c r="D12110" t="str">
        <f t="shared" si="189"/>
        <v>m2</v>
      </c>
    </row>
    <row r="12111" spans="1:4">
      <c r="A12111" s="68" t="s">
        <v>12001</v>
      </c>
      <c r="B12111" s="68" t="s">
        <v>29852</v>
      </c>
      <c r="C12111" s="68" t="s">
        <v>13</v>
      </c>
      <c r="D12111" t="str">
        <f t="shared" si="189"/>
        <v>m2</v>
      </c>
    </row>
    <row r="12112" spans="1:4">
      <c r="A12112" s="68" t="s">
        <v>12002</v>
      </c>
      <c r="B12112" s="68" t="s">
        <v>29852</v>
      </c>
      <c r="C12112" s="68" t="s">
        <v>13</v>
      </c>
      <c r="D12112" t="str">
        <f t="shared" si="189"/>
        <v>m2</v>
      </c>
    </row>
    <row r="12113" spans="1:4">
      <c r="A12113" s="68" t="s">
        <v>12003</v>
      </c>
      <c r="B12113" s="68" t="s">
        <v>29853</v>
      </c>
      <c r="C12113" s="68" t="s">
        <v>13</v>
      </c>
      <c r="D12113" t="str">
        <f t="shared" si="189"/>
        <v>m2</v>
      </c>
    </row>
    <row r="12114" spans="1:4">
      <c r="A12114" s="68" t="s">
        <v>12004</v>
      </c>
      <c r="B12114" s="68" t="s">
        <v>29853</v>
      </c>
      <c r="C12114" s="68" t="s">
        <v>13</v>
      </c>
      <c r="D12114" t="str">
        <f t="shared" si="189"/>
        <v>m2</v>
      </c>
    </row>
    <row r="12115" spans="1:4">
      <c r="A12115" s="68" t="s">
        <v>12005</v>
      </c>
      <c r="B12115" s="68" t="s">
        <v>29854</v>
      </c>
      <c r="C12115" s="68" t="s">
        <v>13</v>
      </c>
      <c r="D12115" t="str">
        <f t="shared" si="189"/>
        <v>m2</v>
      </c>
    </row>
    <row r="12116" spans="1:4">
      <c r="A12116" s="68" t="s">
        <v>12006</v>
      </c>
      <c r="B12116" s="68" t="s">
        <v>29854</v>
      </c>
      <c r="C12116" s="68" t="s">
        <v>13</v>
      </c>
      <c r="D12116" t="str">
        <f t="shared" si="189"/>
        <v>m2</v>
      </c>
    </row>
    <row r="12117" spans="1:4">
      <c r="A12117" s="68" t="s">
        <v>12007</v>
      </c>
      <c r="B12117" s="68" t="s">
        <v>29855</v>
      </c>
      <c r="C12117" s="68" t="s">
        <v>13</v>
      </c>
      <c r="D12117" t="str">
        <f t="shared" si="189"/>
        <v>m2</v>
      </c>
    </row>
    <row r="12118" spans="1:4">
      <c r="A12118" s="68" t="s">
        <v>12008</v>
      </c>
      <c r="B12118" s="68" t="s">
        <v>29855</v>
      </c>
      <c r="C12118" s="68" t="s">
        <v>13</v>
      </c>
      <c r="D12118" t="str">
        <f t="shared" si="189"/>
        <v>m2</v>
      </c>
    </row>
    <row r="12119" spans="1:4">
      <c r="A12119" s="68" t="s">
        <v>12009</v>
      </c>
      <c r="B12119" s="68" t="s">
        <v>29856</v>
      </c>
      <c r="C12119" s="68" t="s">
        <v>13</v>
      </c>
      <c r="D12119" t="str">
        <f t="shared" si="189"/>
        <v>m2</v>
      </c>
    </row>
    <row r="12120" spans="1:4">
      <c r="A12120" s="68" t="s">
        <v>12010</v>
      </c>
      <c r="B12120" s="68" t="s">
        <v>29856</v>
      </c>
      <c r="C12120" s="68" t="s">
        <v>13</v>
      </c>
      <c r="D12120" t="str">
        <f t="shared" si="189"/>
        <v>m2</v>
      </c>
    </row>
    <row r="12121" spans="1:4">
      <c r="A12121" s="68" t="s">
        <v>12011</v>
      </c>
      <c r="B12121" s="68" t="s">
        <v>34685</v>
      </c>
      <c r="C12121" s="68" t="s">
        <v>13</v>
      </c>
      <c r="D12121" t="str">
        <f t="shared" si="189"/>
        <v>m2</v>
      </c>
    </row>
    <row r="12122" spans="1:4">
      <c r="A12122" s="68" t="s">
        <v>12012</v>
      </c>
      <c r="B12122" s="68" t="s">
        <v>34685</v>
      </c>
      <c r="C12122" s="68" t="s">
        <v>13</v>
      </c>
      <c r="D12122" t="str">
        <f t="shared" si="189"/>
        <v>m2</v>
      </c>
    </row>
    <row r="12123" spans="1:4">
      <c r="A12123" s="68" t="s">
        <v>12013</v>
      </c>
      <c r="B12123" s="68" t="s">
        <v>34686</v>
      </c>
      <c r="C12123" s="68" t="s">
        <v>13</v>
      </c>
      <c r="D12123" t="str">
        <f t="shared" si="189"/>
        <v>m2</v>
      </c>
    </row>
    <row r="12124" spans="1:4">
      <c r="A12124" s="68" t="s">
        <v>12014</v>
      </c>
      <c r="B12124" s="68" t="s">
        <v>34686</v>
      </c>
      <c r="C12124" s="68" t="s">
        <v>13</v>
      </c>
      <c r="D12124" t="str">
        <f t="shared" si="189"/>
        <v>m2</v>
      </c>
    </row>
    <row r="12125" spans="1:4">
      <c r="A12125" s="68" t="s">
        <v>12015</v>
      </c>
      <c r="B12125" s="68" t="s">
        <v>34687</v>
      </c>
      <c r="C12125" s="68" t="s">
        <v>13</v>
      </c>
      <c r="D12125" t="str">
        <f t="shared" si="189"/>
        <v>m2</v>
      </c>
    </row>
    <row r="12126" spans="1:4">
      <c r="A12126" s="68" t="s">
        <v>12016</v>
      </c>
      <c r="B12126" s="68" t="s">
        <v>34687</v>
      </c>
      <c r="C12126" s="68" t="s">
        <v>13</v>
      </c>
      <c r="D12126" t="str">
        <f t="shared" si="189"/>
        <v>m2</v>
      </c>
    </row>
    <row r="12127" spans="1:4">
      <c r="A12127" s="68" t="s">
        <v>12017</v>
      </c>
      <c r="B12127" s="68" t="s">
        <v>34688</v>
      </c>
      <c r="C12127" s="68" t="s">
        <v>13</v>
      </c>
      <c r="D12127" t="str">
        <f t="shared" si="189"/>
        <v>m2</v>
      </c>
    </row>
    <row r="12128" spans="1:4">
      <c r="A12128" s="68" t="s">
        <v>12018</v>
      </c>
      <c r="B12128" s="68" t="s">
        <v>34688</v>
      </c>
      <c r="C12128" s="68" t="s">
        <v>13</v>
      </c>
      <c r="D12128" t="str">
        <f t="shared" si="189"/>
        <v>m2</v>
      </c>
    </row>
    <row r="12129" spans="1:4">
      <c r="A12129" s="68" t="s">
        <v>12019</v>
      </c>
      <c r="B12129" s="68" t="s">
        <v>34689</v>
      </c>
      <c r="C12129" s="68" t="s">
        <v>14</v>
      </c>
      <c r="D12129" t="str">
        <f t="shared" si="189"/>
        <v>m</v>
      </c>
    </row>
    <row r="12130" spans="1:4">
      <c r="A12130" s="68" t="s">
        <v>12020</v>
      </c>
      <c r="B12130" s="68" t="s">
        <v>34689</v>
      </c>
      <c r="C12130" s="68" t="s">
        <v>14</v>
      </c>
      <c r="D12130" t="str">
        <f t="shared" si="189"/>
        <v>m</v>
      </c>
    </row>
    <row r="12131" spans="1:4">
      <c r="A12131" s="68" t="s">
        <v>12021</v>
      </c>
      <c r="B12131" s="68" t="s">
        <v>34690</v>
      </c>
      <c r="C12131" s="68" t="s">
        <v>14</v>
      </c>
      <c r="D12131" t="str">
        <f t="shared" si="189"/>
        <v>m</v>
      </c>
    </row>
    <row r="12132" spans="1:4">
      <c r="A12132" s="68" t="s">
        <v>12022</v>
      </c>
      <c r="B12132" s="68" t="s">
        <v>34690</v>
      </c>
      <c r="C12132" s="68" t="s">
        <v>14</v>
      </c>
      <c r="D12132" t="str">
        <f t="shared" si="189"/>
        <v>m</v>
      </c>
    </row>
    <row r="12133" spans="1:4">
      <c r="A12133" s="68" t="s">
        <v>12023</v>
      </c>
      <c r="B12133" s="68" t="s">
        <v>34691</v>
      </c>
      <c r="C12133" s="68" t="s">
        <v>14</v>
      </c>
      <c r="D12133" t="str">
        <f t="shared" si="189"/>
        <v>m</v>
      </c>
    </row>
    <row r="12134" spans="1:4">
      <c r="A12134" s="68" t="s">
        <v>12024</v>
      </c>
      <c r="B12134" s="68" t="s">
        <v>34691</v>
      </c>
      <c r="C12134" s="68" t="s">
        <v>14</v>
      </c>
      <c r="D12134" t="str">
        <f t="shared" si="189"/>
        <v>m</v>
      </c>
    </row>
    <row r="12135" spans="1:4">
      <c r="A12135" s="68" t="s">
        <v>12025</v>
      </c>
      <c r="B12135" s="68" t="s">
        <v>34692</v>
      </c>
      <c r="C12135" s="68" t="s">
        <v>14</v>
      </c>
      <c r="D12135" t="str">
        <f t="shared" si="189"/>
        <v>m</v>
      </c>
    </row>
    <row r="12136" spans="1:4">
      <c r="A12136" s="68" t="s">
        <v>12026</v>
      </c>
      <c r="B12136" s="68" t="s">
        <v>34692</v>
      </c>
      <c r="C12136" s="68" t="s">
        <v>14</v>
      </c>
      <c r="D12136" t="str">
        <f t="shared" si="189"/>
        <v>m</v>
      </c>
    </row>
    <row r="12137" spans="1:4">
      <c r="A12137" s="68" t="s">
        <v>12027</v>
      </c>
      <c r="B12137" s="68" t="s">
        <v>34693</v>
      </c>
      <c r="C12137" s="68" t="s">
        <v>13</v>
      </c>
      <c r="D12137" t="str">
        <f t="shared" si="189"/>
        <v>m2</v>
      </c>
    </row>
    <row r="12138" spans="1:4">
      <c r="A12138" s="68" t="s">
        <v>12028</v>
      </c>
      <c r="B12138" s="68" t="s">
        <v>34693</v>
      </c>
      <c r="C12138" s="68" t="s">
        <v>13</v>
      </c>
      <c r="D12138" t="str">
        <f t="shared" si="189"/>
        <v>m2</v>
      </c>
    </row>
    <row r="12139" spans="1:4">
      <c r="A12139" s="68" t="s">
        <v>12029</v>
      </c>
      <c r="B12139" s="68" t="s">
        <v>34694</v>
      </c>
      <c r="C12139" s="68" t="s">
        <v>13</v>
      </c>
      <c r="D12139" t="str">
        <f t="shared" si="189"/>
        <v>m2</v>
      </c>
    </row>
    <row r="12140" spans="1:4">
      <c r="A12140" s="68" t="s">
        <v>12030</v>
      </c>
      <c r="B12140" s="68" t="s">
        <v>34694</v>
      </c>
      <c r="C12140" s="68" t="s">
        <v>13</v>
      </c>
      <c r="D12140" t="str">
        <f t="shared" si="189"/>
        <v>m2</v>
      </c>
    </row>
    <row r="12141" spans="1:4">
      <c r="A12141" s="68" t="s">
        <v>12031</v>
      </c>
      <c r="B12141" s="68" t="s">
        <v>29857</v>
      </c>
      <c r="C12141" s="68" t="s">
        <v>13</v>
      </c>
      <c r="D12141" t="str">
        <f t="shared" si="189"/>
        <v>m2</v>
      </c>
    </row>
    <row r="12142" spans="1:4">
      <c r="A12142" s="68" t="s">
        <v>12032</v>
      </c>
      <c r="B12142" s="68" t="s">
        <v>29857</v>
      </c>
      <c r="C12142" s="68" t="s">
        <v>13</v>
      </c>
      <c r="D12142" t="str">
        <f t="shared" si="189"/>
        <v>m2</v>
      </c>
    </row>
    <row r="12143" spans="1:4">
      <c r="A12143" s="68" t="s">
        <v>12033</v>
      </c>
      <c r="B12143" s="68" t="s">
        <v>29858</v>
      </c>
      <c r="C12143" s="68" t="s">
        <v>13</v>
      </c>
      <c r="D12143" t="str">
        <f t="shared" si="189"/>
        <v>m2</v>
      </c>
    </row>
    <row r="12144" spans="1:4">
      <c r="A12144" s="68" t="s">
        <v>12034</v>
      </c>
      <c r="B12144" s="68" t="s">
        <v>29858</v>
      </c>
      <c r="C12144" s="68" t="s">
        <v>13</v>
      </c>
      <c r="D12144" t="str">
        <f t="shared" si="189"/>
        <v>m2</v>
      </c>
    </row>
    <row r="12145" spans="1:4">
      <c r="A12145" s="68" t="s">
        <v>12035</v>
      </c>
      <c r="B12145" s="68" t="s">
        <v>29859</v>
      </c>
      <c r="C12145" s="68" t="s">
        <v>14</v>
      </c>
      <c r="D12145" t="str">
        <f t="shared" si="189"/>
        <v>m</v>
      </c>
    </row>
    <row r="12146" spans="1:4">
      <c r="A12146" s="68" t="s">
        <v>12036</v>
      </c>
      <c r="B12146" s="68" t="s">
        <v>29859</v>
      </c>
      <c r="C12146" s="68" t="s">
        <v>14</v>
      </c>
      <c r="D12146" t="str">
        <f t="shared" si="189"/>
        <v>m</v>
      </c>
    </row>
    <row r="12147" spans="1:4">
      <c r="A12147" s="68" t="s">
        <v>12037</v>
      </c>
      <c r="B12147" s="68" t="s">
        <v>29860</v>
      </c>
      <c r="C12147" s="68" t="s">
        <v>14</v>
      </c>
      <c r="D12147" t="str">
        <f t="shared" si="189"/>
        <v>m</v>
      </c>
    </row>
    <row r="12148" spans="1:4">
      <c r="A12148" s="68" t="s">
        <v>12038</v>
      </c>
      <c r="B12148" s="68" t="s">
        <v>29860</v>
      </c>
      <c r="C12148" s="68" t="s">
        <v>14</v>
      </c>
      <c r="D12148" t="str">
        <f t="shared" si="189"/>
        <v>m</v>
      </c>
    </row>
    <row r="12149" spans="1:4">
      <c r="A12149" s="68" t="s">
        <v>12039</v>
      </c>
      <c r="B12149" s="68" t="s">
        <v>29861</v>
      </c>
      <c r="C12149" s="68" t="s">
        <v>14</v>
      </c>
      <c r="D12149" t="str">
        <f t="shared" si="189"/>
        <v>m</v>
      </c>
    </row>
    <row r="12150" spans="1:4">
      <c r="A12150" s="68" t="s">
        <v>12040</v>
      </c>
      <c r="B12150" s="68" t="s">
        <v>29861</v>
      </c>
      <c r="C12150" s="68" t="s">
        <v>14</v>
      </c>
      <c r="D12150" t="str">
        <f t="shared" si="189"/>
        <v>m</v>
      </c>
    </row>
    <row r="12151" spans="1:4">
      <c r="A12151" s="68" t="s">
        <v>12041</v>
      </c>
      <c r="B12151" s="68" t="s">
        <v>29862</v>
      </c>
      <c r="C12151" s="68" t="s">
        <v>14</v>
      </c>
      <c r="D12151" t="str">
        <f t="shared" si="189"/>
        <v>m</v>
      </c>
    </row>
    <row r="12152" spans="1:4">
      <c r="A12152" s="68" t="s">
        <v>12042</v>
      </c>
      <c r="B12152" s="68" t="s">
        <v>29862</v>
      </c>
      <c r="C12152" s="68" t="s">
        <v>14</v>
      </c>
      <c r="D12152" t="str">
        <f t="shared" si="189"/>
        <v>m</v>
      </c>
    </row>
    <row r="12153" spans="1:4">
      <c r="A12153" s="68" t="s">
        <v>12043</v>
      </c>
      <c r="B12153" s="68" t="s">
        <v>29863</v>
      </c>
      <c r="C12153" s="68" t="s">
        <v>14</v>
      </c>
      <c r="D12153" t="str">
        <f t="shared" si="189"/>
        <v>m</v>
      </c>
    </row>
    <row r="12154" spans="1:4">
      <c r="A12154" s="68" t="s">
        <v>12044</v>
      </c>
      <c r="B12154" s="68" t="s">
        <v>29863</v>
      </c>
      <c r="C12154" s="68" t="s">
        <v>14</v>
      </c>
      <c r="D12154" t="str">
        <f t="shared" si="189"/>
        <v>m</v>
      </c>
    </row>
    <row r="12155" spans="1:4">
      <c r="A12155" s="68" t="s">
        <v>12045</v>
      </c>
      <c r="B12155" s="68" t="s">
        <v>29864</v>
      </c>
      <c r="C12155" s="68" t="s">
        <v>14</v>
      </c>
      <c r="D12155" t="str">
        <f t="shared" si="189"/>
        <v>m</v>
      </c>
    </row>
    <row r="12156" spans="1:4">
      <c r="A12156" s="68" t="s">
        <v>12046</v>
      </c>
      <c r="B12156" s="68" t="s">
        <v>29864</v>
      </c>
      <c r="C12156" s="68" t="s">
        <v>14</v>
      </c>
      <c r="D12156" t="str">
        <f t="shared" si="189"/>
        <v>m</v>
      </c>
    </row>
    <row r="12157" spans="1:4">
      <c r="A12157" s="68" t="s">
        <v>12047</v>
      </c>
      <c r="B12157" s="68" t="s">
        <v>12048</v>
      </c>
      <c r="C12157" s="68" t="s">
        <v>14</v>
      </c>
      <c r="D12157" t="str">
        <f t="shared" si="189"/>
        <v>m</v>
      </c>
    </row>
    <row r="12158" spans="1:4">
      <c r="A12158" s="68" t="s">
        <v>12049</v>
      </c>
      <c r="B12158" s="68" t="s">
        <v>12048</v>
      </c>
      <c r="C12158" s="68" t="s">
        <v>14</v>
      </c>
      <c r="D12158" t="str">
        <f t="shared" si="189"/>
        <v>m</v>
      </c>
    </row>
    <row r="12159" spans="1:4">
      <c r="A12159" s="68" t="s">
        <v>12050</v>
      </c>
      <c r="B12159" s="68" t="s">
        <v>12051</v>
      </c>
      <c r="C12159" s="68" t="s">
        <v>14</v>
      </c>
      <c r="D12159" t="str">
        <f t="shared" si="189"/>
        <v>m</v>
      </c>
    </row>
    <row r="12160" spans="1:4">
      <c r="A12160" s="68" t="s">
        <v>12052</v>
      </c>
      <c r="B12160" s="68" t="s">
        <v>12051</v>
      </c>
      <c r="C12160" s="68" t="s">
        <v>14</v>
      </c>
      <c r="D12160" t="str">
        <f t="shared" si="189"/>
        <v>m</v>
      </c>
    </row>
    <row r="12161" spans="1:4">
      <c r="A12161" s="68" t="s">
        <v>12053</v>
      </c>
      <c r="B12161" s="68" t="s">
        <v>29865</v>
      </c>
      <c r="C12161" s="68" t="s">
        <v>13</v>
      </c>
      <c r="D12161" t="str">
        <f t="shared" si="189"/>
        <v>m2</v>
      </c>
    </row>
    <row r="12162" spans="1:4">
      <c r="A12162" s="68" t="s">
        <v>12054</v>
      </c>
      <c r="B12162" s="68" t="s">
        <v>29865</v>
      </c>
      <c r="C12162" s="68" t="s">
        <v>13</v>
      </c>
      <c r="D12162" t="str">
        <f t="shared" si="189"/>
        <v>m2</v>
      </c>
    </row>
    <row r="12163" spans="1:4">
      <c r="A12163" s="68" t="s">
        <v>12055</v>
      </c>
      <c r="B12163" s="68" t="s">
        <v>29866</v>
      </c>
      <c r="C12163" s="68" t="s">
        <v>13</v>
      </c>
      <c r="D12163" t="str">
        <f t="shared" si="189"/>
        <v>m2</v>
      </c>
    </row>
    <row r="12164" spans="1:4">
      <c r="A12164" s="68" t="s">
        <v>12056</v>
      </c>
      <c r="B12164" s="68" t="s">
        <v>29866</v>
      </c>
      <c r="C12164" s="68" t="s">
        <v>13</v>
      </c>
      <c r="D12164" t="str">
        <f t="shared" si="189"/>
        <v>m2</v>
      </c>
    </row>
    <row r="12165" spans="1:4">
      <c r="A12165" s="68" t="s">
        <v>12057</v>
      </c>
      <c r="B12165" s="68" t="s">
        <v>29867</v>
      </c>
      <c r="C12165" s="68" t="s">
        <v>13</v>
      </c>
      <c r="D12165" t="str">
        <f t="shared" si="189"/>
        <v>m2</v>
      </c>
    </row>
    <row r="12166" spans="1:4">
      <c r="A12166" s="68" t="s">
        <v>12058</v>
      </c>
      <c r="B12166" s="68" t="s">
        <v>29867</v>
      </c>
      <c r="C12166" s="68" t="s">
        <v>13</v>
      </c>
      <c r="D12166" t="str">
        <f t="shared" si="189"/>
        <v>m2</v>
      </c>
    </row>
    <row r="12167" spans="1:4">
      <c r="A12167" s="68" t="s">
        <v>12059</v>
      </c>
      <c r="B12167" s="68" t="s">
        <v>29868</v>
      </c>
      <c r="C12167" s="68" t="s">
        <v>14</v>
      </c>
      <c r="D12167" t="str">
        <f t="shared" ref="D12167:D12230" si="190">LOWER(C12167)</f>
        <v>m</v>
      </c>
    </row>
    <row r="12168" spans="1:4">
      <c r="A12168" s="68" t="s">
        <v>12060</v>
      </c>
      <c r="B12168" s="68" t="s">
        <v>29868</v>
      </c>
      <c r="C12168" s="68" t="s">
        <v>14</v>
      </c>
      <c r="D12168" t="str">
        <f t="shared" si="190"/>
        <v>m</v>
      </c>
    </row>
    <row r="12169" spans="1:4">
      <c r="A12169" s="68" t="s">
        <v>12061</v>
      </c>
      <c r="B12169" s="68" t="s">
        <v>29869</v>
      </c>
      <c r="C12169" s="68" t="s">
        <v>14</v>
      </c>
      <c r="D12169" t="str">
        <f t="shared" si="190"/>
        <v>m</v>
      </c>
    </row>
    <row r="12170" spans="1:4">
      <c r="A12170" s="68" t="s">
        <v>12062</v>
      </c>
      <c r="B12170" s="68" t="s">
        <v>29869</v>
      </c>
      <c r="C12170" s="68" t="s">
        <v>14</v>
      </c>
      <c r="D12170" t="str">
        <f t="shared" si="190"/>
        <v>m</v>
      </c>
    </row>
    <row r="12171" spans="1:4">
      <c r="A12171" s="68" t="s">
        <v>12063</v>
      </c>
      <c r="B12171" s="68" t="s">
        <v>29870</v>
      </c>
      <c r="C12171" s="68" t="s">
        <v>14</v>
      </c>
      <c r="D12171" t="str">
        <f t="shared" si="190"/>
        <v>m</v>
      </c>
    </row>
    <row r="12172" spans="1:4">
      <c r="A12172" s="68" t="s">
        <v>12064</v>
      </c>
      <c r="B12172" s="68" t="s">
        <v>29870</v>
      </c>
      <c r="C12172" s="68" t="s">
        <v>14</v>
      </c>
      <c r="D12172" t="str">
        <f t="shared" si="190"/>
        <v>m</v>
      </c>
    </row>
    <row r="12173" spans="1:4">
      <c r="A12173" s="68" t="s">
        <v>12065</v>
      </c>
      <c r="B12173" s="68" t="s">
        <v>29871</v>
      </c>
      <c r="C12173" s="68" t="s">
        <v>14</v>
      </c>
      <c r="D12173" t="str">
        <f t="shared" si="190"/>
        <v>m</v>
      </c>
    </row>
    <row r="12174" spans="1:4">
      <c r="A12174" s="68" t="s">
        <v>12066</v>
      </c>
      <c r="B12174" s="68" t="s">
        <v>29871</v>
      </c>
      <c r="C12174" s="68" t="s">
        <v>14</v>
      </c>
      <c r="D12174" t="str">
        <f t="shared" si="190"/>
        <v>m</v>
      </c>
    </row>
    <row r="12175" spans="1:4">
      <c r="A12175" s="68" t="s">
        <v>12067</v>
      </c>
      <c r="B12175" s="68" t="s">
        <v>29872</v>
      </c>
      <c r="C12175" s="68" t="s">
        <v>14</v>
      </c>
      <c r="D12175" t="str">
        <f t="shared" si="190"/>
        <v>m</v>
      </c>
    </row>
    <row r="12176" spans="1:4">
      <c r="A12176" s="68" t="s">
        <v>12068</v>
      </c>
      <c r="B12176" s="68" t="s">
        <v>29872</v>
      </c>
      <c r="C12176" s="68" t="s">
        <v>14</v>
      </c>
      <c r="D12176" t="str">
        <f t="shared" si="190"/>
        <v>m</v>
      </c>
    </row>
    <row r="12177" spans="1:4">
      <c r="A12177" s="68" t="s">
        <v>12069</v>
      </c>
      <c r="B12177" s="68" t="s">
        <v>29873</v>
      </c>
      <c r="C12177" s="68" t="s">
        <v>14</v>
      </c>
      <c r="D12177" t="str">
        <f t="shared" si="190"/>
        <v>m</v>
      </c>
    </row>
    <row r="12178" spans="1:4">
      <c r="A12178" s="68" t="s">
        <v>12070</v>
      </c>
      <c r="B12178" s="68" t="s">
        <v>29873</v>
      </c>
      <c r="C12178" s="68" t="s">
        <v>14</v>
      </c>
      <c r="D12178" t="str">
        <f t="shared" si="190"/>
        <v>m</v>
      </c>
    </row>
    <row r="12179" spans="1:4">
      <c r="A12179" s="68" t="s">
        <v>12071</v>
      </c>
      <c r="B12179" s="68" t="s">
        <v>29874</v>
      </c>
      <c r="C12179" s="68" t="s">
        <v>13</v>
      </c>
      <c r="D12179" t="str">
        <f t="shared" si="190"/>
        <v>m2</v>
      </c>
    </row>
    <row r="12180" spans="1:4">
      <c r="A12180" s="68" t="s">
        <v>12072</v>
      </c>
      <c r="B12180" s="68" t="s">
        <v>29874</v>
      </c>
      <c r="C12180" s="68" t="s">
        <v>13</v>
      </c>
      <c r="D12180" t="str">
        <f t="shared" si="190"/>
        <v>m2</v>
      </c>
    </row>
    <row r="12181" spans="1:4">
      <c r="A12181" s="68" t="s">
        <v>12073</v>
      </c>
      <c r="B12181" s="68" t="s">
        <v>29875</v>
      </c>
      <c r="C12181" s="68" t="s">
        <v>13</v>
      </c>
      <c r="D12181" t="str">
        <f t="shared" si="190"/>
        <v>m2</v>
      </c>
    </row>
    <row r="12182" spans="1:4">
      <c r="A12182" s="68" t="s">
        <v>12074</v>
      </c>
      <c r="B12182" s="68" t="s">
        <v>29875</v>
      </c>
      <c r="C12182" s="68" t="s">
        <v>13</v>
      </c>
      <c r="D12182" t="str">
        <f t="shared" si="190"/>
        <v>m2</v>
      </c>
    </row>
    <row r="12183" spans="1:4">
      <c r="A12183" s="68" t="s">
        <v>12075</v>
      </c>
      <c r="B12183" s="68" t="s">
        <v>29876</v>
      </c>
      <c r="C12183" s="68" t="s">
        <v>13</v>
      </c>
      <c r="D12183" t="str">
        <f t="shared" si="190"/>
        <v>m2</v>
      </c>
    </row>
    <row r="12184" spans="1:4">
      <c r="A12184" s="68" t="s">
        <v>12076</v>
      </c>
      <c r="B12184" s="68" t="s">
        <v>29876</v>
      </c>
      <c r="C12184" s="68" t="s">
        <v>13</v>
      </c>
      <c r="D12184" t="str">
        <f t="shared" si="190"/>
        <v>m2</v>
      </c>
    </row>
    <row r="12185" spans="1:4">
      <c r="A12185" s="68" t="s">
        <v>12077</v>
      </c>
      <c r="B12185" s="68" t="s">
        <v>29877</v>
      </c>
      <c r="C12185" s="68" t="s">
        <v>13</v>
      </c>
      <c r="D12185" t="str">
        <f t="shared" si="190"/>
        <v>m2</v>
      </c>
    </row>
    <row r="12186" spans="1:4">
      <c r="A12186" s="68" t="s">
        <v>12078</v>
      </c>
      <c r="B12186" s="68" t="s">
        <v>29877</v>
      </c>
      <c r="C12186" s="68" t="s">
        <v>13</v>
      </c>
      <c r="D12186" t="str">
        <f t="shared" si="190"/>
        <v>m2</v>
      </c>
    </row>
    <row r="12187" spans="1:4">
      <c r="A12187" s="68" t="s">
        <v>12079</v>
      </c>
      <c r="B12187" s="68" t="s">
        <v>29878</v>
      </c>
      <c r="C12187" s="68" t="s">
        <v>14</v>
      </c>
      <c r="D12187" t="str">
        <f t="shared" si="190"/>
        <v>m</v>
      </c>
    </row>
    <row r="12188" spans="1:4">
      <c r="A12188" s="68" t="s">
        <v>12080</v>
      </c>
      <c r="B12188" s="68" t="s">
        <v>29878</v>
      </c>
      <c r="C12188" s="68" t="s">
        <v>14</v>
      </c>
      <c r="D12188" t="str">
        <f t="shared" si="190"/>
        <v>m</v>
      </c>
    </row>
    <row r="12189" spans="1:4">
      <c r="A12189" s="68" t="s">
        <v>12081</v>
      </c>
      <c r="B12189" s="68" t="s">
        <v>29879</v>
      </c>
      <c r="C12189" s="68" t="s">
        <v>14</v>
      </c>
      <c r="D12189" t="str">
        <f t="shared" si="190"/>
        <v>m</v>
      </c>
    </row>
    <row r="12190" spans="1:4">
      <c r="A12190" s="68" t="s">
        <v>12082</v>
      </c>
      <c r="B12190" s="68" t="s">
        <v>29879</v>
      </c>
      <c r="C12190" s="68" t="s">
        <v>14</v>
      </c>
      <c r="D12190" t="str">
        <f t="shared" si="190"/>
        <v>m</v>
      </c>
    </row>
    <row r="12191" spans="1:4">
      <c r="A12191" s="68" t="s">
        <v>12083</v>
      </c>
      <c r="B12191" s="68" t="s">
        <v>29880</v>
      </c>
      <c r="C12191" s="68" t="s">
        <v>13</v>
      </c>
      <c r="D12191" t="str">
        <f t="shared" si="190"/>
        <v>m2</v>
      </c>
    </row>
    <row r="12192" spans="1:4">
      <c r="A12192" s="68" t="s">
        <v>12084</v>
      </c>
      <c r="B12192" s="68" t="s">
        <v>29880</v>
      </c>
      <c r="C12192" s="68" t="s">
        <v>13</v>
      </c>
      <c r="D12192" t="str">
        <f t="shared" si="190"/>
        <v>m2</v>
      </c>
    </row>
    <row r="12193" spans="1:4">
      <c r="A12193" s="68" t="s">
        <v>12085</v>
      </c>
      <c r="B12193" s="68" t="s">
        <v>29881</v>
      </c>
      <c r="C12193" s="68" t="s">
        <v>13</v>
      </c>
      <c r="D12193" t="str">
        <f t="shared" si="190"/>
        <v>m2</v>
      </c>
    </row>
    <row r="12194" spans="1:4">
      <c r="A12194" s="68" t="s">
        <v>12086</v>
      </c>
      <c r="B12194" s="68" t="s">
        <v>29881</v>
      </c>
      <c r="C12194" s="68" t="s">
        <v>13</v>
      </c>
      <c r="D12194" t="str">
        <f t="shared" si="190"/>
        <v>m2</v>
      </c>
    </row>
    <row r="12195" spans="1:4">
      <c r="A12195" s="68" t="s">
        <v>12087</v>
      </c>
      <c r="B12195" s="68" t="s">
        <v>29882</v>
      </c>
      <c r="C12195" s="68" t="s">
        <v>13</v>
      </c>
      <c r="D12195" t="str">
        <f t="shared" si="190"/>
        <v>m2</v>
      </c>
    </row>
    <row r="12196" spans="1:4">
      <c r="A12196" s="68" t="s">
        <v>12088</v>
      </c>
      <c r="B12196" s="68" t="s">
        <v>29882</v>
      </c>
      <c r="C12196" s="68" t="s">
        <v>13</v>
      </c>
      <c r="D12196" t="str">
        <f t="shared" si="190"/>
        <v>m2</v>
      </c>
    </row>
    <row r="12197" spans="1:4">
      <c r="A12197" s="68" t="s">
        <v>12089</v>
      </c>
      <c r="B12197" s="68" t="s">
        <v>29883</v>
      </c>
      <c r="C12197" s="68" t="s">
        <v>13</v>
      </c>
      <c r="D12197" t="str">
        <f t="shared" si="190"/>
        <v>m2</v>
      </c>
    </row>
    <row r="12198" spans="1:4">
      <c r="A12198" s="68" t="s">
        <v>12090</v>
      </c>
      <c r="B12198" s="68" t="s">
        <v>29883</v>
      </c>
      <c r="C12198" s="68" t="s">
        <v>13</v>
      </c>
      <c r="D12198" t="str">
        <f t="shared" si="190"/>
        <v>m2</v>
      </c>
    </row>
    <row r="12199" spans="1:4">
      <c r="A12199" s="68" t="s">
        <v>24039</v>
      </c>
      <c r="B12199" s="68" t="s">
        <v>29884</v>
      </c>
      <c r="C12199" s="68" t="s">
        <v>13</v>
      </c>
      <c r="D12199" t="str">
        <f t="shared" si="190"/>
        <v>m2</v>
      </c>
    </row>
    <row r="12200" spans="1:4">
      <c r="A12200" s="68" t="s">
        <v>24040</v>
      </c>
      <c r="B12200" s="68" t="s">
        <v>29884</v>
      </c>
      <c r="C12200" s="68" t="s">
        <v>13</v>
      </c>
      <c r="D12200" t="str">
        <f t="shared" si="190"/>
        <v>m2</v>
      </c>
    </row>
    <row r="12201" spans="1:4">
      <c r="A12201" s="68" t="s">
        <v>24041</v>
      </c>
      <c r="B12201" s="68" t="s">
        <v>29885</v>
      </c>
      <c r="C12201" s="68" t="s">
        <v>13</v>
      </c>
      <c r="D12201" t="str">
        <f t="shared" si="190"/>
        <v>m2</v>
      </c>
    </row>
    <row r="12202" spans="1:4">
      <c r="A12202" s="68" t="s">
        <v>24042</v>
      </c>
      <c r="B12202" s="68" t="s">
        <v>29885</v>
      </c>
      <c r="C12202" s="68" t="s">
        <v>13</v>
      </c>
      <c r="D12202" t="str">
        <f t="shared" si="190"/>
        <v>m2</v>
      </c>
    </row>
    <row r="12203" spans="1:4">
      <c r="A12203" s="68" t="s">
        <v>12091</v>
      </c>
      <c r="B12203" s="68" t="s">
        <v>29886</v>
      </c>
      <c r="C12203" s="68" t="s">
        <v>13</v>
      </c>
      <c r="D12203" t="str">
        <f t="shared" si="190"/>
        <v>m2</v>
      </c>
    </row>
    <row r="12204" spans="1:4">
      <c r="A12204" s="68" t="s">
        <v>12092</v>
      </c>
      <c r="B12204" s="68" t="s">
        <v>29886</v>
      </c>
      <c r="C12204" s="68" t="s">
        <v>13</v>
      </c>
      <c r="D12204" t="str">
        <f t="shared" si="190"/>
        <v>m2</v>
      </c>
    </row>
    <row r="12205" spans="1:4">
      <c r="A12205" s="68" t="s">
        <v>12093</v>
      </c>
      <c r="B12205" s="68" t="s">
        <v>29887</v>
      </c>
      <c r="C12205" s="68" t="s">
        <v>13</v>
      </c>
      <c r="D12205" t="str">
        <f t="shared" si="190"/>
        <v>m2</v>
      </c>
    </row>
    <row r="12206" spans="1:4">
      <c r="A12206" s="68" t="s">
        <v>12094</v>
      </c>
      <c r="B12206" s="68" t="s">
        <v>29887</v>
      </c>
      <c r="C12206" s="68" t="s">
        <v>13</v>
      </c>
      <c r="D12206" t="str">
        <f t="shared" si="190"/>
        <v>m2</v>
      </c>
    </row>
    <row r="12207" spans="1:4">
      <c r="A12207" s="68" t="s">
        <v>12095</v>
      </c>
      <c r="B12207" s="68" t="s">
        <v>29888</v>
      </c>
      <c r="C12207" s="68" t="s">
        <v>14</v>
      </c>
      <c r="D12207" t="str">
        <f t="shared" si="190"/>
        <v>m</v>
      </c>
    </row>
    <row r="12208" spans="1:4">
      <c r="A12208" s="68" t="s">
        <v>12096</v>
      </c>
      <c r="B12208" s="68" t="s">
        <v>29888</v>
      </c>
      <c r="C12208" s="68" t="s">
        <v>14</v>
      </c>
      <c r="D12208" t="str">
        <f t="shared" si="190"/>
        <v>m</v>
      </c>
    </row>
    <row r="12209" spans="1:4">
      <c r="A12209" s="68" t="s">
        <v>12097</v>
      </c>
      <c r="B12209" s="68" t="s">
        <v>29889</v>
      </c>
      <c r="C12209" s="68" t="s">
        <v>14</v>
      </c>
      <c r="D12209" t="str">
        <f t="shared" si="190"/>
        <v>m</v>
      </c>
    </row>
    <row r="12210" spans="1:4">
      <c r="A12210" s="68" t="s">
        <v>12098</v>
      </c>
      <c r="B12210" s="68" t="s">
        <v>29889</v>
      </c>
      <c r="C12210" s="68" t="s">
        <v>14</v>
      </c>
      <c r="D12210" t="str">
        <f t="shared" si="190"/>
        <v>m</v>
      </c>
    </row>
    <row r="12211" spans="1:4">
      <c r="A12211" s="68" t="s">
        <v>12099</v>
      </c>
      <c r="B12211" s="68" t="s">
        <v>29890</v>
      </c>
      <c r="C12211" s="68" t="s">
        <v>14</v>
      </c>
      <c r="D12211" t="str">
        <f t="shared" si="190"/>
        <v>m</v>
      </c>
    </row>
    <row r="12212" spans="1:4">
      <c r="A12212" s="68" t="s">
        <v>12100</v>
      </c>
      <c r="B12212" s="68" t="s">
        <v>29890</v>
      </c>
      <c r="C12212" s="68" t="s">
        <v>14</v>
      </c>
      <c r="D12212" t="str">
        <f t="shared" si="190"/>
        <v>m</v>
      </c>
    </row>
    <row r="12213" spans="1:4">
      <c r="A12213" s="68" t="s">
        <v>12101</v>
      </c>
      <c r="B12213" s="68" t="s">
        <v>29891</v>
      </c>
      <c r="C12213" s="68" t="s">
        <v>14</v>
      </c>
      <c r="D12213" t="str">
        <f t="shared" si="190"/>
        <v>m</v>
      </c>
    </row>
    <row r="12214" spans="1:4">
      <c r="A12214" s="68" t="s">
        <v>12102</v>
      </c>
      <c r="B12214" s="68" t="s">
        <v>29891</v>
      </c>
      <c r="C12214" s="68" t="s">
        <v>14</v>
      </c>
      <c r="D12214" t="str">
        <f t="shared" si="190"/>
        <v>m</v>
      </c>
    </row>
    <row r="12215" spans="1:4">
      <c r="A12215" s="68" t="s">
        <v>12103</v>
      </c>
      <c r="B12215" s="68" t="s">
        <v>29892</v>
      </c>
      <c r="C12215" s="68" t="s">
        <v>14</v>
      </c>
      <c r="D12215" t="str">
        <f t="shared" si="190"/>
        <v>m</v>
      </c>
    </row>
    <row r="12216" spans="1:4">
      <c r="A12216" s="68" t="s">
        <v>12104</v>
      </c>
      <c r="B12216" s="68" t="s">
        <v>29892</v>
      </c>
      <c r="C12216" s="68" t="s">
        <v>14</v>
      </c>
      <c r="D12216" t="str">
        <f t="shared" si="190"/>
        <v>m</v>
      </c>
    </row>
    <row r="12217" spans="1:4">
      <c r="A12217" s="68" t="s">
        <v>12105</v>
      </c>
      <c r="B12217" s="68" t="s">
        <v>29893</v>
      </c>
      <c r="C12217" s="68" t="s">
        <v>13</v>
      </c>
      <c r="D12217" t="str">
        <f t="shared" si="190"/>
        <v>m2</v>
      </c>
    </row>
    <row r="12218" spans="1:4">
      <c r="A12218" s="68" t="s">
        <v>12106</v>
      </c>
      <c r="B12218" s="68" t="s">
        <v>29893</v>
      </c>
      <c r="C12218" s="68" t="s">
        <v>13</v>
      </c>
      <c r="D12218" t="str">
        <f t="shared" si="190"/>
        <v>m2</v>
      </c>
    </row>
    <row r="12219" spans="1:4">
      <c r="A12219" s="68" t="s">
        <v>12107</v>
      </c>
      <c r="B12219" s="68" t="s">
        <v>29894</v>
      </c>
      <c r="C12219" s="68" t="s">
        <v>13</v>
      </c>
      <c r="D12219" t="str">
        <f t="shared" si="190"/>
        <v>m2</v>
      </c>
    </row>
    <row r="12220" spans="1:4">
      <c r="A12220" s="68" t="s">
        <v>12108</v>
      </c>
      <c r="B12220" s="68" t="s">
        <v>29894</v>
      </c>
      <c r="C12220" s="68" t="s">
        <v>13</v>
      </c>
      <c r="D12220" t="str">
        <f t="shared" si="190"/>
        <v>m2</v>
      </c>
    </row>
    <row r="12221" spans="1:4">
      <c r="A12221" s="68" t="s">
        <v>12109</v>
      </c>
      <c r="B12221" s="68" t="s">
        <v>29895</v>
      </c>
      <c r="C12221" s="68" t="s">
        <v>13</v>
      </c>
      <c r="D12221" t="str">
        <f t="shared" si="190"/>
        <v>m2</v>
      </c>
    </row>
    <row r="12222" spans="1:4">
      <c r="A12222" s="68" t="s">
        <v>12110</v>
      </c>
      <c r="B12222" s="68" t="s">
        <v>29895</v>
      </c>
      <c r="C12222" s="68" t="s">
        <v>13</v>
      </c>
      <c r="D12222" t="str">
        <f t="shared" si="190"/>
        <v>m2</v>
      </c>
    </row>
    <row r="12223" spans="1:4">
      <c r="A12223" s="68" t="s">
        <v>12111</v>
      </c>
      <c r="B12223" s="68" t="s">
        <v>29896</v>
      </c>
      <c r="C12223" s="68" t="s">
        <v>13</v>
      </c>
      <c r="D12223" t="str">
        <f t="shared" si="190"/>
        <v>m2</v>
      </c>
    </row>
    <row r="12224" spans="1:4">
      <c r="A12224" s="68" t="s">
        <v>12112</v>
      </c>
      <c r="B12224" s="68" t="s">
        <v>29896</v>
      </c>
      <c r="C12224" s="68" t="s">
        <v>13</v>
      </c>
      <c r="D12224" t="str">
        <f t="shared" si="190"/>
        <v>m2</v>
      </c>
    </row>
    <row r="12225" spans="1:4">
      <c r="A12225" s="68" t="s">
        <v>12113</v>
      </c>
      <c r="B12225" s="68" t="s">
        <v>29897</v>
      </c>
      <c r="C12225" s="68" t="s">
        <v>13</v>
      </c>
      <c r="D12225" t="str">
        <f t="shared" si="190"/>
        <v>m2</v>
      </c>
    </row>
    <row r="12226" spans="1:4">
      <c r="A12226" s="68" t="s">
        <v>12114</v>
      </c>
      <c r="B12226" s="68" t="s">
        <v>29897</v>
      </c>
      <c r="C12226" s="68" t="s">
        <v>13</v>
      </c>
      <c r="D12226" t="str">
        <f t="shared" si="190"/>
        <v>m2</v>
      </c>
    </row>
    <row r="12227" spans="1:4">
      <c r="A12227" s="68" t="s">
        <v>12115</v>
      </c>
      <c r="B12227" s="68" t="s">
        <v>29898</v>
      </c>
      <c r="C12227" s="68" t="s">
        <v>13</v>
      </c>
      <c r="D12227" t="str">
        <f t="shared" si="190"/>
        <v>m2</v>
      </c>
    </row>
    <row r="12228" spans="1:4">
      <c r="A12228" s="68" t="s">
        <v>12116</v>
      </c>
      <c r="B12228" s="68" t="s">
        <v>29898</v>
      </c>
      <c r="C12228" s="68" t="s">
        <v>13</v>
      </c>
      <c r="D12228" t="str">
        <f t="shared" si="190"/>
        <v>m2</v>
      </c>
    </row>
    <row r="12229" spans="1:4">
      <c r="A12229" s="68" t="s">
        <v>12117</v>
      </c>
      <c r="B12229" s="68" t="s">
        <v>29899</v>
      </c>
      <c r="C12229" s="68" t="s">
        <v>13</v>
      </c>
      <c r="D12229" t="str">
        <f t="shared" si="190"/>
        <v>m2</v>
      </c>
    </row>
    <row r="12230" spans="1:4">
      <c r="A12230" s="68" t="s">
        <v>12118</v>
      </c>
      <c r="B12230" s="68" t="s">
        <v>29899</v>
      </c>
      <c r="C12230" s="68" t="s">
        <v>13</v>
      </c>
      <c r="D12230" t="str">
        <f t="shared" si="190"/>
        <v>m2</v>
      </c>
    </row>
    <row r="12231" spans="1:4">
      <c r="A12231" s="68" t="s">
        <v>12119</v>
      </c>
      <c r="B12231" s="68" t="s">
        <v>29900</v>
      </c>
      <c r="C12231" s="68" t="s">
        <v>13</v>
      </c>
      <c r="D12231" t="str">
        <f t="shared" ref="D12231:D12294" si="191">LOWER(C12231)</f>
        <v>m2</v>
      </c>
    </row>
    <row r="12232" spans="1:4">
      <c r="A12232" s="68" t="s">
        <v>12120</v>
      </c>
      <c r="B12232" s="68" t="s">
        <v>29900</v>
      </c>
      <c r="C12232" s="68" t="s">
        <v>13</v>
      </c>
      <c r="D12232" t="str">
        <f t="shared" si="191"/>
        <v>m2</v>
      </c>
    </row>
    <row r="12233" spans="1:4">
      <c r="A12233" s="68" t="s">
        <v>12121</v>
      </c>
      <c r="B12233" s="68" t="s">
        <v>29901</v>
      </c>
      <c r="C12233" s="68" t="s">
        <v>13</v>
      </c>
      <c r="D12233" t="str">
        <f t="shared" si="191"/>
        <v>m2</v>
      </c>
    </row>
    <row r="12234" spans="1:4">
      <c r="A12234" s="68" t="s">
        <v>12122</v>
      </c>
      <c r="B12234" s="68" t="s">
        <v>29901</v>
      </c>
      <c r="C12234" s="68" t="s">
        <v>13</v>
      </c>
      <c r="D12234" t="str">
        <f t="shared" si="191"/>
        <v>m2</v>
      </c>
    </row>
    <row r="12235" spans="1:4">
      <c r="A12235" s="68" t="s">
        <v>12123</v>
      </c>
      <c r="B12235" s="68" t="s">
        <v>29902</v>
      </c>
      <c r="C12235" s="68" t="s">
        <v>13</v>
      </c>
      <c r="D12235" t="str">
        <f t="shared" si="191"/>
        <v>m2</v>
      </c>
    </row>
    <row r="12236" spans="1:4">
      <c r="A12236" s="68" t="s">
        <v>12124</v>
      </c>
      <c r="B12236" s="68" t="s">
        <v>29902</v>
      </c>
      <c r="C12236" s="68" t="s">
        <v>13</v>
      </c>
      <c r="D12236" t="str">
        <f t="shared" si="191"/>
        <v>m2</v>
      </c>
    </row>
    <row r="12237" spans="1:4">
      <c r="A12237" s="68" t="s">
        <v>12125</v>
      </c>
      <c r="B12237" s="68" t="s">
        <v>29903</v>
      </c>
      <c r="C12237" s="68" t="s">
        <v>14</v>
      </c>
      <c r="D12237" t="str">
        <f t="shared" si="191"/>
        <v>m</v>
      </c>
    </row>
    <row r="12238" spans="1:4">
      <c r="A12238" s="68" t="s">
        <v>12126</v>
      </c>
      <c r="B12238" s="68" t="s">
        <v>29903</v>
      </c>
      <c r="C12238" s="68" t="s">
        <v>14</v>
      </c>
      <c r="D12238" t="str">
        <f t="shared" si="191"/>
        <v>m</v>
      </c>
    </row>
    <row r="12239" spans="1:4">
      <c r="A12239" s="68" t="s">
        <v>12127</v>
      </c>
      <c r="B12239" s="68" t="s">
        <v>29904</v>
      </c>
      <c r="C12239" s="68" t="s">
        <v>14</v>
      </c>
      <c r="D12239" t="str">
        <f t="shared" si="191"/>
        <v>m</v>
      </c>
    </row>
    <row r="12240" spans="1:4">
      <c r="A12240" s="68" t="s">
        <v>12128</v>
      </c>
      <c r="B12240" s="68" t="s">
        <v>29904</v>
      </c>
      <c r="C12240" s="68" t="s">
        <v>14</v>
      </c>
      <c r="D12240" t="str">
        <f t="shared" si="191"/>
        <v>m</v>
      </c>
    </row>
    <row r="12241" spans="1:4">
      <c r="A12241" s="68" t="s">
        <v>12129</v>
      </c>
      <c r="B12241" s="68" t="s">
        <v>29905</v>
      </c>
      <c r="C12241" s="68" t="s">
        <v>14</v>
      </c>
      <c r="D12241" t="str">
        <f t="shared" si="191"/>
        <v>m</v>
      </c>
    </row>
    <row r="12242" spans="1:4">
      <c r="A12242" s="68" t="s">
        <v>12130</v>
      </c>
      <c r="B12242" s="68" t="s">
        <v>29905</v>
      </c>
      <c r="C12242" s="68" t="s">
        <v>14</v>
      </c>
      <c r="D12242" t="str">
        <f t="shared" si="191"/>
        <v>m</v>
      </c>
    </row>
    <row r="12243" spans="1:4">
      <c r="A12243" s="68" t="s">
        <v>12131</v>
      </c>
      <c r="B12243" s="68" t="s">
        <v>29906</v>
      </c>
      <c r="C12243" s="68" t="s">
        <v>14</v>
      </c>
      <c r="D12243" t="str">
        <f t="shared" si="191"/>
        <v>m</v>
      </c>
    </row>
    <row r="12244" spans="1:4">
      <c r="A12244" s="68" t="s">
        <v>12132</v>
      </c>
      <c r="B12244" s="68" t="s">
        <v>29906</v>
      </c>
      <c r="C12244" s="68" t="s">
        <v>14</v>
      </c>
      <c r="D12244" t="str">
        <f t="shared" si="191"/>
        <v>m</v>
      </c>
    </row>
    <row r="12245" spans="1:4">
      <c r="A12245" s="68" t="s">
        <v>12133</v>
      </c>
      <c r="B12245" s="68" t="s">
        <v>29907</v>
      </c>
      <c r="C12245" s="68" t="s">
        <v>14</v>
      </c>
      <c r="D12245" t="str">
        <f t="shared" si="191"/>
        <v>m</v>
      </c>
    </row>
    <row r="12246" spans="1:4">
      <c r="A12246" s="68" t="s">
        <v>12134</v>
      </c>
      <c r="B12246" s="68" t="s">
        <v>29907</v>
      </c>
      <c r="C12246" s="68" t="s">
        <v>14</v>
      </c>
      <c r="D12246" t="str">
        <f t="shared" si="191"/>
        <v>m</v>
      </c>
    </row>
    <row r="12247" spans="1:4">
      <c r="A12247" s="68" t="s">
        <v>12135</v>
      </c>
      <c r="B12247" s="68" t="s">
        <v>29908</v>
      </c>
      <c r="C12247" s="68" t="s">
        <v>13</v>
      </c>
      <c r="D12247" t="str">
        <f t="shared" si="191"/>
        <v>m2</v>
      </c>
    </row>
    <row r="12248" spans="1:4">
      <c r="A12248" s="68" t="s">
        <v>12136</v>
      </c>
      <c r="B12248" s="68" t="s">
        <v>29908</v>
      </c>
      <c r="C12248" s="68" t="s">
        <v>13</v>
      </c>
      <c r="D12248" t="str">
        <f t="shared" si="191"/>
        <v>m2</v>
      </c>
    </row>
    <row r="12249" spans="1:4">
      <c r="A12249" s="68" t="s">
        <v>12137</v>
      </c>
      <c r="B12249" s="68" t="s">
        <v>29909</v>
      </c>
      <c r="C12249" s="68" t="s">
        <v>13</v>
      </c>
      <c r="D12249" t="str">
        <f t="shared" si="191"/>
        <v>m2</v>
      </c>
    </row>
    <row r="12250" spans="1:4">
      <c r="A12250" s="68" t="s">
        <v>12138</v>
      </c>
      <c r="B12250" s="68" t="s">
        <v>29909</v>
      </c>
      <c r="C12250" s="68" t="s">
        <v>13</v>
      </c>
      <c r="D12250" t="str">
        <f t="shared" si="191"/>
        <v>m2</v>
      </c>
    </row>
    <row r="12251" spans="1:4">
      <c r="A12251" s="68" t="s">
        <v>12139</v>
      </c>
      <c r="B12251" s="68" t="s">
        <v>29910</v>
      </c>
      <c r="C12251" s="68" t="s">
        <v>13</v>
      </c>
      <c r="D12251" t="str">
        <f t="shared" si="191"/>
        <v>m2</v>
      </c>
    </row>
    <row r="12252" spans="1:4">
      <c r="A12252" s="68" t="s">
        <v>12140</v>
      </c>
      <c r="B12252" s="68" t="s">
        <v>29910</v>
      </c>
      <c r="C12252" s="68" t="s">
        <v>13</v>
      </c>
      <c r="D12252" t="str">
        <f t="shared" si="191"/>
        <v>m2</v>
      </c>
    </row>
    <row r="12253" spans="1:4">
      <c r="A12253" s="68" t="s">
        <v>12141</v>
      </c>
      <c r="B12253" s="68" t="s">
        <v>29911</v>
      </c>
      <c r="C12253" s="68" t="s">
        <v>13</v>
      </c>
      <c r="D12253" t="str">
        <f t="shared" si="191"/>
        <v>m2</v>
      </c>
    </row>
    <row r="12254" spans="1:4">
      <c r="A12254" s="68" t="s">
        <v>12142</v>
      </c>
      <c r="B12254" s="68" t="s">
        <v>29911</v>
      </c>
      <c r="C12254" s="68" t="s">
        <v>13</v>
      </c>
      <c r="D12254" t="str">
        <f t="shared" si="191"/>
        <v>m2</v>
      </c>
    </row>
    <row r="12255" spans="1:4">
      <c r="A12255" s="68" t="s">
        <v>12143</v>
      </c>
      <c r="B12255" s="68" t="s">
        <v>29912</v>
      </c>
      <c r="C12255" s="68" t="s">
        <v>13</v>
      </c>
      <c r="D12255" t="str">
        <f t="shared" si="191"/>
        <v>m2</v>
      </c>
    </row>
    <row r="12256" spans="1:4">
      <c r="A12256" s="68" t="s">
        <v>12144</v>
      </c>
      <c r="B12256" s="68" t="s">
        <v>29912</v>
      </c>
      <c r="C12256" s="68" t="s">
        <v>13</v>
      </c>
      <c r="D12256" t="str">
        <f t="shared" si="191"/>
        <v>m2</v>
      </c>
    </row>
    <row r="12257" spans="1:4">
      <c r="A12257" s="68" t="s">
        <v>12145</v>
      </c>
      <c r="B12257" s="68" t="s">
        <v>29913</v>
      </c>
      <c r="C12257" s="68" t="s">
        <v>13</v>
      </c>
      <c r="D12257" t="str">
        <f t="shared" si="191"/>
        <v>m2</v>
      </c>
    </row>
    <row r="12258" spans="1:4">
      <c r="A12258" s="68" t="s">
        <v>12146</v>
      </c>
      <c r="B12258" s="68" t="s">
        <v>29913</v>
      </c>
      <c r="C12258" s="68" t="s">
        <v>13</v>
      </c>
      <c r="D12258" t="str">
        <f t="shared" si="191"/>
        <v>m2</v>
      </c>
    </row>
    <row r="12259" spans="1:4">
      <c r="A12259" s="68" t="s">
        <v>12147</v>
      </c>
      <c r="B12259" s="68" t="s">
        <v>29914</v>
      </c>
      <c r="C12259" s="68" t="s">
        <v>13</v>
      </c>
      <c r="D12259" t="str">
        <f t="shared" si="191"/>
        <v>m2</v>
      </c>
    </row>
    <row r="12260" spans="1:4">
      <c r="A12260" s="68" t="s">
        <v>12148</v>
      </c>
      <c r="B12260" s="68" t="s">
        <v>29914</v>
      </c>
      <c r="C12260" s="68" t="s">
        <v>13</v>
      </c>
      <c r="D12260" t="str">
        <f t="shared" si="191"/>
        <v>m2</v>
      </c>
    </row>
    <row r="12261" spans="1:4">
      <c r="A12261" s="68" t="s">
        <v>12149</v>
      </c>
      <c r="B12261" s="68" t="s">
        <v>29915</v>
      </c>
      <c r="C12261" s="68" t="s">
        <v>13</v>
      </c>
      <c r="D12261" t="str">
        <f t="shared" si="191"/>
        <v>m2</v>
      </c>
    </row>
    <row r="12262" spans="1:4">
      <c r="A12262" s="68" t="s">
        <v>12150</v>
      </c>
      <c r="B12262" s="68" t="s">
        <v>29915</v>
      </c>
      <c r="C12262" s="68" t="s">
        <v>13</v>
      </c>
      <c r="D12262" t="str">
        <f t="shared" si="191"/>
        <v>m2</v>
      </c>
    </row>
    <row r="12263" spans="1:4">
      <c r="A12263" s="68" t="s">
        <v>12151</v>
      </c>
      <c r="B12263" s="68" t="s">
        <v>29916</v>
      </c>
      <c r="C12263" s="68" t="s">
        <v>13</v>
      </c>
      <c r="D12263" t="str">
        <f t="shared" si="191"/>
        <v>m2</v>
      </c>
    </row>
    <row r="12264" spans="1:4">
      <c r="A12264" s="68" t="s">
        <v>12152</v>
      </c>
      <c r="B12264" s="68" t="s">
        <v>29916</v>
      </c>
      <c r="C12264" s="68" t="s">
        <v>13</v>
      </c>
      <c r="D12264" t="str">
        <f t="shared" si="191"/>
        <v>m2</v>
      </c>
    </row>
    <row r="12265" spans="1:4">
      <c r="A12265" s="68" t="s">
        <v>12153</v>
      </c>
      <c r="B12265" s="68" t="s">
        <v>29917</v>
      </c>
      <c r="C12265" s="68" t="s">
        <v>13</v>
      </c>
      <c r="D12265" t="str">
        <f t="shared" si="191"/>
        <v>m2</v>
      </c>
    </row>
    <row r="12266" spans="1:4">
      <c r="A12266" s="68" t="s">
        <v>12154</v>
      </c>
      <c r="B12266" s="68" t="s">
        <v>29917</v>
      </c>
      <c r="C12266" s="68" t="s">
        <v>13</v>
      </c>
      <c r="D12266" t="str">
        <f t="shared" si="191"/>
        <v>m2</v>
      </c>
    </row>
    <row r="12267" spans="1:4">
      <c r="A12267" s="68" t="s">
        <v>12155</v>
      </c>
      <c r="B12267" s="68" t="s">
        <v>29918</v>
      </c>
      <c r="C12267" s="68" t="s">
        <v>13</v>
      </c>
      <c r="D12267" t="str">
        <f t="shared" si="191"/>
        <v>m2</v>
      </c>
    </row>
    <row r="12268" spans="1:4">
      <c r="A12268" s="68" t="s">
        <v>12156</v>
      </c>
      <c r="B12268" s="68" t="s">
        <v>29918</v>
      </c>
      <c r="C12268" s="68" t="s">
        <v>13</v>
      </c>
      <c r="D12268" t="str">
        <f t="shared" si="191"/>
        <v>m2</v>
      </c>
    </row>
    <row r="12269" spans="1:4">
      <c r="A12269" s="68" t="s">
        <v>12157</v>
      </c>
      <c r="B12269" s="68" t="s">
        <v>29919</v>
      </c>
      <c r="C12269" s="68" t="s">
        <v>13</v>
      </c>
      <c r="D12269" t="str">
        <f t="shared" si="191"/>
        <v>m2</v>
      </c>
    </row>
    <row r="12270" spans="1:4">
      <c r="A12270" s="68" t="s">
        <v>12158</v>
      </c>
      <c r="B12270" s="68" t="s">
        <v>29919</v>
      </c>
      <c r="C12270" s="68" t="s">
        <v>13</v>
      </c>
      <c r="D12270" t="str">
        <f t="shared" si="191"/>
        <v>m2</v>
      </c>
    </row>
    <row r="12271" spans="1:4">
      <c r="A12271" s="68" t="s">
        <v>12159</v>
      </c>
      <c r="B12271" s="68" t="s">
        <v>29920</v>
      </c>
      <c r="C12271" s="68" t="s">
        <v>13</v>
      </c>
      <c r="D12271" t="str">
        <f t="shared" si="191"/>
        <v>m2</v>
      </c>
    </row>
    <row r="12272" spans="1:4">
      <c r="A12272" s="68" t="s">
        <v>12160</v>
      </c>
      <c r="B12272" s="68" t="s">
        <v>29920</v>
      </c>
      <c r="C12272" s="68" t="s">
        <v>13</v>
      </c>
      <c r="D12272" t="str">
        <f t="shared" si="191"/>
        <v>m2</v>
      </c>
    </row>
    <row r="12273" spans="1:4">
      <c r="A12273" s="68" t="s">
        <v>12161</v>
      </c>
      <c r="B12273" s="68" t="s">
        <v>29921</v>
      </c>
      <c r="C12273" s="68" t="s">
        <v>13</v>
      </c>
      <c r="D12273" t="str">
        <f t="shared" si="191"/>
        <v>m2</v>
      </c>
    </row>
    <row r="12274" spans="1:4">
      <c r="A12274" s="68" t="s">
        <v>12162</v>
      </c>
      <c r="B12274" s="68" t="s">
        <v>29921</v>
      </c>
      <c r="C12274" s="68" t="s">
        <v>13</v>
      </c>
      <c r="D12274" t="str">
        <f t="shared" si="191"/>
        <v>m2</v>
      </c>
    </row>
    <row r="12275" spans="1:4">
      <c r="A12275" s="68" t="s">
        <v>12163</v>
      </c>
      <c r="B12275" s="68" t="s">
        <v>29922</v>
      </c>
      <c r="C12275" s="68" t="s">
        <v>13</v>
      </c>
      <c r="D12275" t="str">
        <f t="shared" si="191"/>
        <v>m2</v>
      </c>
    </row>
    <row r="12276" spans="1:4">
      <c r="A12276" s="68" t="s">
        <v>12164</v>
      </c>
      <c r="B12276" s="68" t="s">
        <v>29922</v>
      </c>
      <c r="C12276" s="68" t="s">
        <v>13</v>
      </c>
      <c r="D12276" t="str">
        <f t="shared" si="191"/>
        <v>m2</v>
      </c>
    </row>
    <row r="12277" spans="1:4">
      <c r="A12277" s="68" t="s">
        <v>12165</v>
      </c>
      <c r="B12277" s="68" t="s">
        <v>29923</v>
      </c>
      <c r="C12277" s="68" t="s">
        <v>13</v>
      </c>
      <c r="D12277" t="str">
        <f t="shared" si="191"/>
        <v>m2</v>
      </c>
    </row>
    <row r="12278" spans="1:4">
      <c r="A12278" s="68" t="s">
        <v>12166</v>
      </c>
      <c r="B12278" s="68" t="s">
        <v>29923</v>
      </c>
      <c r="C12278" s="68" t="s">
        <v>13</v>
      </c>
      <c r="D12278" t="str">
        <f t="shared" si="191"/>
        <v>m2</v>
      </c>
    </row>
    <row r="12279" spans="1:4">
      <c r="A12279" s="68" t="s">
        <v>12167</v>
      </c>
      <c r="B12279" s="68" t="s">
        <v>29924</v>
      </c>
      <c r="C12279" s="68" t="s">
        <v>13</v>
      </c>
      <c r="D12279" t="str">
        <f t="shared" si="191"/>
        <v>m2</v>
      </c>
    </row>
    <row r="12280" spans="1:4">
      <c r="A12280" s="68" t="s">
        <v>12168</v>
      </c>
      <c r="B12280" s="68" t="s">
        <v>29924</v>
      </c>
      <c r="C12280" s="68" t="s">
        <v>13</v>
      </c>
      <c r="D12280" t="str">
        <f t="shared" si="191"/>
        <v>m2</v>
      </c>
    </row>
    <row r="12281" spans="1:4">
      <c r="A12281" s="68" t="s">
        <v>12169</v>
      </c>
      <c r="B12281" s="68" t="s">
        <v>29925</v>
      </c>
      <c r="C12281" s="68" t="s">
        <v>13</v>
      </c>
      <c r="D12281" t="str">
        <f t="shared" si="191"/>
        <v>m2</v>
      </c>
    </row>
    <row r="12282" spans="1:4">
      <c r="A12282" s="68" t="s">
        <v>12170</v>
      </c>
      <c r="B12282" s="68" t="s">
        <v>29925</v>
      </c>
      <c r="C12282" s="68" t="s">
        <v>13</v>
      </c>
      <c r="D12282" t="str">
        <f t="shared" si="191"/>
        <v>m2</v>
      </c>
    </row>
    <row r="12283" spans="1:4">
      <c r="A12283" s="68" t="s">
        <v>12171</v>
      </c>
      <c r="B12283" s="68" t="s">
        <v>29926</v>
      </c>
      <c r="C12283" s="68" t="s">
        <v>14</v>
      </c>
      <c r="D12283" t="str">
        <f t="shared" si="191"/>
        <v>m</v>
      </c>
    </row>
    <row r="12284" spans="1:4">
      <c r="A12284" s="68" t="s">
        <v>12172</v>
      </c>
      <c r="B12284" s="68" t="s">
        <v>29926</v>
      </c>
      <c r="C12284" s="68" t="s">
        <v>14</v>
      </c>
      <c r="D12284" t="str">
        <f t="shared" si="191"/>
        <v>m</v>
      </c>
    </row>
    <row r="12285" spans="1:4">
      <c r="A12285" s="68" t="s">
        <v>12173</v>
      </c>
      <c r="B12285" s="68" t="s">
        <v>29927</v>
      </c>
      <c r="C12285" s="68" t="s">
        <v>14</v>
      </c>
      <c r="D12285" t="str">
        <f t="shared" si="191"/>
        <v>m</v>
      </c>
    </row>
    <row r="12286" spans="1:4">
      <c r="A12286" s="68" t="s">
        <v>12174</v>
      </c>
      <c r="B12286" s="68" t="s">
        <v>29927</v>
      </c>
      <c r="C12286" s="68" t="s">
        <v>14</v>
      </c>
      <c r="D12286" t="str">
        <f t="shared" si="191"/>
        <v>m</v>
      </c>
    </row>
    <row r="12287" spans="1:4">
      <c r="A12287" s="68" t="s">
        <v>12175</v>
      </c>
      <c r="B12287" s="68" t="s">
        <v>29928</v>
      </c>
      <c r="C12287" s="68" t="s">
        <v>14</v>
      </c>
      <c r="D12287" t="str">
        <f t="shared" si="191"/>
        <v>m</v>
      </c>
    </row>
    <row r="12288" spans="1:4">
      <c r="A12288" s="68" t="s">
        <v>12176</v>
      </c>
      <c r="B12288" s="68" t="s">
        <v>29928</v>
      </c>
      <c r="C12288" s="68" t="s">
        <v>14</v>
      </c>
      <c r="D12288" t="str">
        <f t="shared" si="191"/>
        <v>m</v>
      </c>
    </row>
    <row r="12289" spans="1:4">
      <c r="A12289" s="68" t="s">
        <v>12177</v>
      </c>
      <c r="B12289" s="68" t="s">
        <v>29929</v>
      </c>
      <c r="C12289" s="68" t="s">
        <v>14</v>
      </c>
      <c r="D12289" t="str">
        <f t="shared" si="191"/>
        <v>m</v>
      </c>
    </row>
    <row r="12290" spans="1:4">
      <c r="A12290" s="68" t="s">
        <v>12178</v>
      </c>
      <c r="B12290" s="68" t="s">
        <v>29929</v>
      </c>
      <c r="C12290" s="68" t="s">
        <v>14</v>
      </c>
      <c r="D12290" t="str">
        <f t="shared" si="191"/>
        <v>m</v>
      </c>
    </row>
    <row r="12291" spans="1:4">
      <c r="A12291" s="68" t="s">
        <v>12179</v>
      </c>
      <c r="B12291" s="68" t="s">
        <v>29930</v>
      </c>
      <c r="C12291" s="68" t="s">
        <v>13</v>
      </c>
      <c r="D12291" t="str">
        <f t="shared" si="191"/>
        <v>m2</v>
      </c>
    </row>
    <row r="12292" spans="1:4">
      <c r="A12292" s="68" t="s">
        <v>12180</v>
      </c>
      <c r="B12292" s="68" t="s">
        <v>29930</v>
      </c>
      <c r="C12292" s="68" t="s">
        <v>13</v>
      </c>
      <c r="D12292" t="str">
        <f t="shared" si="191"/>
        <v>m2</v>
      </c>
    </row>
    <row r="12293" spans="1:4">
      <c r="A12293" s="68" t="s">
        <v>12181</v>
      </c>
      <c r="B12293" s="68" t="s">
        <v>29931</v>
      </c>
      <c r="C12293" s="68" t="s">
        <v>13</v>
      </c>
      <c r="D12293" t="str">
        <f t="shared" si="191"/>
        <v>m2</v>
      </c>
    </row>
    <row r="12294" spans="1:4">
      <c r="A12294" s="68" t="s">
        <v>12182</v>
      </c>
      <c r="B12294" s="68" t="s">
        <v>29931</v>
      </c>
      <c r="C12294" s="68" t="s">
        <v>13</v>
      </c>
      <c r="D12294" t="str">
        <f t="shared" si="191"/>
        <v>m2</v>
      </c>
    </row>
    <row r="12295" spans="1:4">
      <c r="A12295" s="68" t="s">
        <v>12183</v>
      </c>
      <c r="B12295" s="68" t="s">
        <v>29932</v>
      </c>
      <c r="C12295" s="68" t="s">
        <v>14</v>
      </c>
      <c r="D12295" t="str">
        <f t="shared" ref="D12295:D12358" si="192">LOWER(C12295)</f>
        <v>m</v>
      </c>
    </row>
    <row r="12296" spans="1:4">
      <c r="A12296" s="68" t="s">
        <v>12184</v>
      </c>
      <c r="B12296" s="68" t="s">
        <v>29932</v>
      </c>
      <c r="C12296" s="68" t="s">
        <v>14</v>
      </c>
      <c r="D12296" t="str">
        <f t="shared" si="192"/>
        <v>m</v>
      </c>
    </row>
    <row r="12297" spans="1:4">
      <c r="A12297" s="68" t="s">
        <v>12185</v>
      </c>
      <c r="B12297" s="68" t="s">
        <v>29933</v>
      </c>
      <c r="C12297" s="68" t="s">
        <v>14</v>
      </c>
      <c r="D12297" t="str">
        <f t="shared" si="192"/>
        <v>m</v>
      </c>
    </row>
    <row r="12298" spans="1:4">
      <c r="A12298" s="68" t="s">
        <v>12186</v>
      </c>
      <c r="B12298" s="68" t="s">
        <v>29933</v>
      </c>
      <c r="C12298" s="68" t="s">
        <v>14</v>
      </c>
      <c r="D12298" t="str">
        <f t="shared" si="192"/>
        <v>m</v>
      </c>
    </row>
    <row r="12299" spans="1:4">
      <c r="A12299" s="68" t="s">
        <v>12187</v>
      </c>
      <c r="B12299" s="68" t="s">
        <v>29934</v>
      </c>
      <c r="C12299" s="68" t="s">
        <v>13</v>
      </c>
      <c r="D12299" t="str">
        <f t="shared" si="192"/>
        <v>m2</v>
      </c>
    </row>
    <row r="12300" spans="1:4">
      <c r="A12300" s="68" t="s">
        <v>12188</v>
      </c>
      <c r="B12300" s="68" t="s">
        <v>29934</v>
      </c>
      <c r="C12300" s="68" t="s">
        <v>13</v>
      </c>
      <c r="D12300" t="str">
        <f t="shared" si="192"/>
        <v>m2</v>
      </c>
    </row>
    <row r="12301" spans="1:4">
      <c r="A12301" s="68" t="s">
        <v>12189</v>
      </c>
      <c r="B12301" s="68" t="s">
        <v>29935</v>
      </c>
      <c r="C12301" s="68" t="s">
        <v>13</v>
      </c>
      <c r="D12301" t="str">
        <f t="shared" si="192"/>
        <v>m2</v>
      </c>
    </row>
    <row r="12302" spans="1:4">
      <c r="A12302" s="68" t="s">
        <v>12190</v>
      </c>
      <c r="B12302" s="68" t="s">
        <v>29935</v>
      </c>
      <c r="C12302" s="68" t="s">
        <v>13</v>
      </c>
      <c r="D12302" t="str">
        <f t="shared" si="192"/>
        <v>m2</v>
      </c>
    </row>
    <row r="12303" spans="1:4">
      <c r="A12303" s="68" t="s">
        <v>12191</v>
      </c>
      <c r="B12303" s="68" t="s">
        <v>29936</v>
      </c>
      <c r="C12303" s="68" t="s">
        <v>13</v>
      </c>
      <c r="D12303" t="str">
        <f t="shared" si="192"/>
        <v>m2</v>
      </c>
    </row>
    <row r="12304" spans="1:4">
      <c r="A12304" s="68" t="s">
        <v>12192</v>
      </c>
      <c r="B12304" s="68" t="s">
        <v>29936</v>
      </c>
      <c r="C12304" s="68" t="s">
        <v>13</v>
      </c>
      <c r="D12304" t="str">
        <f t="shared" si="192"/>
        <v>m2</v>
      </c>
    </row>
    <row r="12305" spans="1:4">
      <c r="A12305" s="68" t="s">
        <v>12193</v>
      </c>
      <c r="B12305" s="68" t="s">
        <v>29937</v>
      </c>
      <c r="C12305" s="68" t="s">
        <v>13</v>
      </c>
      <c r="D12305" t="str">
        <f t="shared" si="192"/>
        <v>m2</v>
      </c>
    </row>
    <row r="12306" spans="1:4">
      <c r="A12306" s="68" t="s">
        <v>12194</v>
      </c>
      <c r="B12306" s="68" t="s">
        <v>29937</v>
      </c>
      <c r="C12306" s="68" t="s">
        <v>13</v>
      </c>
      <c r="D12306" t="str">
        <f t="shared" si="192"/>
        <v>m2</v>
      </c>
    </row>
    <row r="12307" spans="1:4">
      <c r="A12307" s="68" t="s">
        <v>12195</v>
      </c>
      <c r="B12307" s="68" t="s">
        <v>29938</v>
      </c>
      <c r="C12307" s="68" t="s">
        <v>13</v>
      </c>
      <c r="D12307" t="str">
        <f t="shared" si="192"/>
        <v>m2</v>
      </c>
    </row>
    <row r="12308" spans="1:4">
      <c r="A12308" s="68" t="s">
        <v>12196</v>
      </c>
      <c r="B12308" s="68" t="s">
        <v>29938</v>
      </c>
      <c r="C12308" s="68" t="s">
        <v>13</v>
      </c>
      <c r="D12308" t="str">
        <f t="shared" si="192"/>
        <v>m2</v>
      </c>
    </row>
    <row r="12309" spans="1:4">
      <c r="A12309" s="68" t="s">
        <v>12197</v>
      </c>
      <c r="B12309" s="68" t="s">
        <v>29939</v>
      </c>
      <c r="C12309" s="68" t="s">
        <v>13</v>
      </c>
      <c r="D12309" t="str">
        <f t="shared" si="192"/>
        <v>m2</v>
      </c>
    </row>
    <row r="12310" spans="1:4">
      <c r="A12310" s="68" t="s">
        <v>12198</v>
      </c>
      <c r="B12310" s="68" t="s">
        <v>29939</v>
      </c>
      <c r="C12310" s="68" t="s">
        <v>13</v>
      </c>
      <c r="D12310" t="str">
        <f t="shared" si="192"/>
        <v>m2</v>
      </c>
    </row>
    <row r="12311" spans="1:4">
      <c r="A12311" s="68" t="s">
        <v>12199</v>
      </c>
      <c r="B12311" s="68" t="s">
        <v>29940</v>
      </c>
      <c r="C12311" s="68" t="s">
        <v>13</v>
      </c>
      <c r="D12311" t="str">
        <f t="shared" si="192"/>
        <v>m2</v>
      </c>
    </row>
    <row r="12312" spans="1:4">
      <c r="A12312" s="68" t="s">
        <v>12200</v>
      </c>
      <c r="B12312" s="68" t="s">
        <v>29940</v>
      </c>
      <c r="C12312" s="68" t="s">
        <v>13</v>
      </c>
      <c r="D12312" t="str">
        <f t="shared" si="192"/>
        <v>m2</v>
      </c>
    </row>
    <row r="12313" spans="1:4">
      <c r="A12313" s="68" t="s">
        <v>24105</v>
      </c>
      <c r="B12313" s="68" t="s">
        <v>29941</v>
      </c>
      <c r="C12313" s="68" t="s">
        <v>13</v>
      </c>
      <c r="D12313" t="str">
        <f t="shared" si="192"/>
        <v>m2</v>
      </c>
    </row>
    <row r="12314" spans="1:4">
      <c r="A12314" s="68" t="s">
        <v>24106</v>
      </c>
      <c r="B12314" s="68" t="s">
        <v>29941</v>
      </c>
      <c r="C12314" s="68" t="s">
        <v>13</v>
      </c>
      <c r="D12314" t="str">
        <f t="shared" si="192"/>
        <v>m2</v>
      </c>
    </row>
    <row r="12315" spans="1:4">
      <c r="A12315" s="68" t="s">
        <v>24107</v>
      </c>
      <c r="B12315" s="68" t="s">
        <v>29942</v>
      </c>
      <c r="C12315" s="68" t="s">
        <v>13</v>
      </c>
      <c r="D12315" t="str">
        <f t="shared" si="192"/>
        <v>m2</v>
      </c>
    </row>
    <row r="12316" spans="1:4">
      <c r="A12316" s="68" t="s">
        <v>24108</v>
      </c>
      <c r="B12316" s="68" t="s">
        <v>29942</v>
      </c>
      <c r="C12316" s="68" t="s">
        <v>13</v>
      </c>
      <c r="D12316" t="str">
        <f t="shared" si="192"/>
        <v>m2</v>
      </c>
    </row>
    <row r="12317" spans="1:4">
      <c r="A12317" s="68" t="s">
        <v>24109</v>
      </c>
      <c r="B12317" s="68" t="s">
        <v>29943</v>
      </c>
      <c r="C12317" s="68" t="s">
        <v>13</v>
      </c>
      <c r="D12317" t="str">
        <f t="shared" si="192"/>
        <v>m2</v>
      </c>
    </row>
    <row r="12318" spans="1:4">
      <c r="A12318" s="68" t="s">
        <v>24110</v>
      </c>
      <c r="B12318" s="68" t="s">
        <v>29943</v>
      </c>
      <c r="C12318" s="68" t="s">
        <v>13</v>
      </c>
      <c r="D12318" t="str">
        <f t="shared" si="192"/>
        <v>m2</v>
      </c>
    </row>
    <row r="12319" spans="1:4">
      <c r="A12319" s="68" t="s">
        <v>12201</v>
      </c>
      <c r="B12319" s="68" t="s">
        <v>29944</v>
      </c>
      <c r="C12319" s="68" t="s">
        <v>13</v>
      </c>
      <c r="D12319" t="str">
        <f t="shared" si="192"/>
        <v>m2</v>
      </c>
    </row>
    <row r="12320" spans="1:4">
      <c r="A12320" s="68" t="s">
        <v>12202</v>
      </c>
      <c r="B12320" s="68" t="s">
        <v>29944</v>
      </c>
      <c r="C12320" s="68" t="s">
        <v>13</v>
      </c>
      <c r="D12320" t="str">
        <f t="shared" si="192"/>
        <v>m2</v>
      </c>
    </row>
    <row r="12321" spans="1:4">
      <c r="A12321" s="68" t="s">
        <v>12203</v>
      </c>
      <c r="B12321" s="68" t="s">
        <v>29945</v>
      </c>
      <c r="C12321" s="68" t="s">
        <v>13</v>
      </c>
      <c r="D12321" t="str">
        <f t="shared" si="192"/>
        <v>m2</v>
      </c>
    </row>
    <row r="12322" spans="1:4">
      <c r="A12322" s="68" t="s">
        <v>12204</v>
      </c>
      <c r="B12322" s="68" t="s">
        <v>29945</v>
      </c>
      <c r="C12322" s="68" t="s">
        <v>13</v>
      </c>
      <c r="D12322" t="str">
        <f t="shared" si="192"/>
        <v>m2</v>
      </c>
    </row>
    <row r="12323" spans="1:4">
      <c r="A12323" s="68" t="s">
        <v>12205</v>
      </c>
      <c r="B12323" s="68" t="s">
        <v>29946</v>
      </c>
      <c r="C12323" s="68" t="s">
        <v>13</v>
      </c>
      <c r="D12323" t="str">
        <f t="shared" si="192"/>
        <v>m2</v>
      </c>
    </row>
    <row r="12324" spans="1:4">
      <c r="A12324" s="68" t="s">
        <v>12206</v>
      </c>
      <c r="B12324" s="68" t="s">
        <v>29946</v>
      </c>
      <c r="C12324" s="68" t="s">
        <v>13</v>
      </c>
      <c r="D12324" t="str">
        <f t="shared" si="192"/>
        <v>m2</v>
      </c>
    </row>
    <row r="12325" spans="1:4">
      <c r="A12325" s="68" t="s">
        <v>12207</v>
      </c>
      <c r="B12325" s="68" t="s">
        <v>29947</v>
      </c>
      <c r="C12325" s="68" t="s">
        <v>13</v>
      </c>
      <c r="D12325" t="str">
        <f t="shared" si="192"/>
        <v>m2</v>
      </c>
    </row>
    <row r="12326" spans="1:4">
      <c r="A12326" s="68" t="s">
        <v>12208</v>
      </c>
      <c r="B12326" s="68" t="s">
        <v>29947</v>
      </c>
      <c r="C12326" s="68" t="s">
        <v>13</v>
      </c>
      <c r="D12326" t="str">
        <f t="shared" si="192"/>
        <v>m2</v>
      </c>
    </row>
    <row r="12327" spans="1:4">
      <c r="A12327" s="68" t="s">
        <v>12209</v>
      </c>
      <c r="B12327" s="68" t="s">
        <v>29948</v>
      </c>
      <c r="C12327" s="68" t="s">
        <v>13</v>
      </c>
      <c r="D12327" t="str">
        <f t="shared" si="192"/>
        <v>m2</v>
      </c>
    </row>
    <row r="12328" spans="1:4">
      <c r="A12328" s="68" t="s">
        <v>12210</v>
      </c>
      <c r="B12328" s="68" t="s">
        <v>29948</v>
      </c>
      <c r="C12328" s="68" t="s">
        <v>13</v>
      </c>
      <c r="D12328" t="str">
        <f t="shared" si="192"/>
        <v>m2</v>
      </c>
    </row>
    <row r="12329" spans="1:4">
      <c r="A12329" s="68" t="s">
        <v>12211</v>
      </c>
      <c r="B12329" s="68" t="s">
        <v>29949</v>
      </c>
      <c r="C12329" s="68" t="s">
        <v>13</v>
      </c>
      <c r="D12329" t="str">
        <f t="shared" si="192"/>
        <v>m2</v>
      </c>
    </row>
    <row r="12330" spans="1:4">
      <c r="A12330" s="68" t="s">
        <v>12212</v>
      </c>
      <c r="B12330" s="68" t="s">
        <v>29949</v>
      </c>
      <c r="C12330" s="68" t="s">
        <v>13</v>
      </c>
      <c r="D12330" t="str">
        <f t="shared" si="192"/>
        <v>m2</v>
      </c>
    </row>
    <row r="12331" spans="1:4">
      <c r="A12331" s="68" t="s">
        <v>12213</v>
      </c>
      <c r="B12331" s="68" t="s">
        <v>29950</v>
      </c>
      <c r="C12331" s="68" t="s">
        <v>15</v>
      </c>
      <c r="D12331" t="str">
        <f t="shared" si="192"/>
        <v>un</v>
      </c>
    </row>
    <row r="12332" spans="1:4">
      <c r="A12332" s="68" t="s">
        <v>12214</v>
      </c>
      <c r="B12332" s="68" t="s">
        <v>29950</v>
      </c>
      <c r="C12332" s="68" t="s">
        <v>15</v>
      </c>
      <c r="D12332" t="str">
        <f t="shared" si="192"/>
        <v>un</v>
      </c>
    </row>
    <row r="12333" spans="1:4">
      <c r="A12333" s="68" t="s">
        <v>12215</v>
      </c>
      <c r="B12333" s="68" t="s">
        <v>29951</v>
      </c>
      <c r="C12333" s="68" t="s">
        <v>15</v>
      </c>
      <c r="D12333" t="str">
        <f t="shared" si="192"/>
        <v>un</v>
      </c>
    </row>
    <row r="12334" spans="1:4">
      <c r="A12334" s="68" t="s">
        <v>12216</v>
      </c>
      <c r="B12334" s="68" t="s">
        <v>29951</v>
      </c>
      <c r="C12334" s="68" t="s">
        <v>15</v>
      </c>
      <c r="D12334" t="str">
        <f t="shared" si="192"/>
        <v>un</v>
      </c>
    </row>
    <row r="12335" spans="1:4">
      <c r="A12335" s="68" t="s">
        <v>12217</v>
      </c>
      <c r="B12335" s="68" t="s">
        <v>29952</v>
      </c>
      <c r="C12335" s="68" t="s">
        <v>15</v>
      </c>
      <c r="D12335" t="str">
        <f t="shared" si="192"/>
        <v>un</v>
      </c>
    </row>
    <row r="12336" spans="1:4">
      <c r="A12336" s="68" t="s">
        <v>12218</v>
      </c>
      <c r="B12336" s="68" t="s">
        <v>29952</v>
      </c>
      <c r="C12336" s="68" t="s">
        <v>15</v>
      </c>
      <c r="D12336" t="str">
        <f t="shared" si="192"/>
        <v>un</v>
      </c>
    </row>
    <row r="12337" spans="1:4">
      <c r="A12337" s="68" t="s">
        <v>12219</v>
      </c>
      <c r="B12337" s="68" t="s">
        <v>29953</v>
      </c>
      <c r="C12337" s="68" t="s">
        <v>15</v>
      </c>
      <c r="D12337" t="str">
        <f t="shared" si="192"/>
        <v>un</v>
      </c>
    </row>
    <row r="12338" spans="1:4">
      <c r="A12338" s="68" t="s">
        <v>12220</v>
      </c>
      <c r="B12338" s="68" t="s">
        <v>29953</v>
      </c>
      <c r="C12338" s="68" t="s">
        <v>15</v>
      </c>
      <c r="D12338" t="str">
        <f t="shared" si="192"/>
        <v>un</v>
      </c>
    </row>
    <row r="12339" spans="1:4">
      <c r="A12339" s="68" t="s">
        <v>12221</v>
      </c>
      <c r="B12339" s="68" t="s">
        <v>29954</v>
      </c>
      <c r="C12339" s="68" t="s">
        <v>15</v>
      </c>
      <c r="D12339" t="str">
        <f t="shared" si="192"/>
        <v>un</v>
      </c>
    </row>
    <row r="12340" spans="1:4">
      <c r="A12340" s="68" t="s">
        <v>12222</v>
      </c>
      <c r="B12340" s="68" t="s">
        <v>29954</v>
      </c>
      <c r="C12340" s="68" t="s">
        <v>15</v>
      </c>
      <c r="D12340" t="str">
        <f t="shared" si="192"/>
        <v>un</v>
      </c>
    </row>
    <row r="12341" spans="1:4">
      <c r="A12341" s="68" t="s">
        <v>12223</v>
      </c>
      <c r="B12341" s="68" t="s">
        <v>29955</v>
      </c>
      <c r="C12341" s="68" t="s">
        <v>15</v>
      </c>
      <c r="D12341" t="str">
        <f t="shared" si="192"/>
        <v>un</v>
      </c>
    </row>
    <row r="12342" spans="1:4">
      <c r="A12342" s="68" t="s">
        <v>12224</v>
      </c>
      <c r="B12342" s="68" t="s">
        <v>29955</v>
      </c>
      <c r="C12342" s="68" t="s">
        <v>15</v>
      </c>
      <c r="D12342" t="str">
        <f t="shared" si="192"/>
        <v>un</v>
      </c>
    </row>
    <row r="12343" spans="1:4">
      <c r="A12343" s="68" t="s">
        <v>12225</v>
      </c>
      <c r="B12343" s="68" t="s">
        <v>29956</v>
      </c>
      <c r="C12343" s="68" t="s">
        <v>15</v>
      </c>
      <c r="D12343" t="str">
        <f t="shared" si="192"/>
        <v>un</v>
      </c>
    </row>
    <row r="12344" spans="1:4">
      <c r="A12344" s="68" t="s">
        <v>12226</v>
      </c>
      <c r="B12344" s="68" t="s">
        <v>29956</v>
      </c>
      <c r="C12344" s="68" t="s">
        <v>15</v>
      </c>
      <c r="D12344" t="str">
        <f t="shared" si="192"/>
        <v>un</v>
      </c>
    </row>
    <row r="12345" spans="1:4">
      <c r="A12345" s="68" t="s">
        <v>12227</v>
      </c>
      <c r="B12345" s="68" t="s">
        <v>29957</v>
      </c>
      <c r="C12345" s="68" t="s">
        <v>15</v>
      </c>
      <c r="D12345" t="str">
        <f t="shared" si="192"/>
        <v>un</v>
      </c>
    </row>
    <row r="12346" spans="1:4">
      <c r="A12346" s="68" t="s">
        <v>12228</v>
      </c>
      <c r="B12346" s="68" t="s">
        <v>29957</v>
      </c>
      <c r="C12346" s="68" t="s">
        <v>15</v>
      </c>
      <c r="D12346" t="str">
        <f t="shared" si="192"/>
        <v>un</v>
      </c>
    </row>
    <row r="12347" spans="1:4">
      <c r="A12347" s="68" t="s">
        <v>12229</v>
      </c>
      <c r="B12347" s="68" t="s">
        <v>29958</v>
      </c>
      <c r="C12347" s="68" t="s">
        <v>15</v>
      </c>
      <c r="D12347" t="str">
        <f t="shared" si="192"/>
        <v>un</v>
      </c>
    </row>
    <row r="12348" spans="1:4">
      <c r="A12348" s="68" t="s">
        <v>12230</v>
      </c>
      <c r="B12348" s="68" t="s">
        <v>29958</v>
      </c>
      <c r="C12348" s="68" t="s">
        <v>15</v>
      </c>
      <c r="D12348" t="str">
        <f t="shared" si="192"/>
        <v>un</v>
      </c>
    </row>
    <row r="12349" spans="1:4">
      <c r="A12349" s="68" t="s">
        <v>12231</v>
      </c>
      <c r="B12349" s="68" t="s">
        <v>29959</v>
      </c>
      <c r="C12349" s="68" t="s">
        <v>15</v>
      </c>
      <c r="D12349" t="str">
        <f t="shared" si="192"/>
        <v>un</v>
      </c>
    </row>
    <row r="12350" spans="1:4">
      <c r="A12350" s="68" t="s">
        <v>12232</v>
      </c>
      <c r="B12350" s="68" t="s">
        <v>29959</v>
      </c>
      <c r="C12350" s="68" t="s">
        <v>15</v>
      </c>
      <c r="D12350" t="str">
        <f t="shared" si="192"/>
        <v>un</v>
      </c>
    </row>
    <row r="12351" spans="1:4">
      <c r="A12351" s="68" t="s">
        <v>12233</v>
      </c>
      <c r="B12351" s="68" t="s">
        <v>29960</v>
      </c>
      <c r="C12351" s="68" t="s">
        <v>15</v>
      </c>
      <c r="D12351" t="str">
        <f t="shared" si="192"/>
        <v>un</v>
      </c>
    </row>
    <row r="12352" spans="1:4">
      <c r="A12352" s="68" t="s">
        <v>12234</v>
      </c>
      <c r="B12352" s="68" t="s">
        <v>29960</v>
      </c>
      <c r="C12352" s="68" t="s">
        <v>15</v>
      </c>
      <c r="D12352" t="str">
        <f t="shared" si="192"/>
        <v>un</v>
      </c>
    </row>
    <row r="12353" spans="1:4">
      <c r="A12353" s="68" t="s">
        <v>12235</v>
      </c>
      <c r="B12353" s="68" t="s">
        <v>29961</v>
      </c>
      <c r="C12353" s="68" t="s">
        <v>15</v>
      </c>
      <c r="D12353" t="str">
        <f t="shared" si="192"/>
        <v>un</v>
      </c>
    </row>
    <row r="12354" spans="1:4">
      <c r="A12354" s="68" t="s">
        <v>12236</v>
      </c>
      <c r="B12354" s="68" t="s">
        <v>29961</v>
      </c>
      <c r="C12354" s="68" t="s">
        <v>15</v>
      </c>
      <c r="D12354" t="str">
        <f t="shared" si="192"/>
        <v>un</v>
      </c>
    </row>
    <row r="12355" spans="1:4">
      <c r="A12355" s="68" t="s">
        <v>12237</v>
      </c>
      <c r="B12355" s="68" t="s">
        <v>29962</v>
      </c>
      <c r="C12355" s="68" t="s">
        <v>15</v>
      </c>
      <c r="D12355" t="str">
        <f t="shared" si="192"/>
        <v>un</v>
      </c>
    </row>
    <row r="12356" spans="1:4">
      <c r="A12356" s="68" t="s">
        <v>12238</v>
      </c>
      <c r="B12356" s="68" t="s">
        <v>29962</v>
      </c>
      <c r="C12356" s="68" t="s">
        <v>15</v>
      </c>
      <c r="D12356" t="str">
        <f t="shared" si="192"/>
        <v>un</v>
      </c>
    </row>
    <row r="12357" spans="1:4">
      <c r="A12357" s="68" t="s">
        <v>12239</v>
      </c>
      <c r="B12357" s="68" t="s">
        <v>29963</v>
      </c>
      <c r="C12357" s="68" t="s">
        <v>15</v>
      </c>
      <c r="D12357" t="str">
        <f t="shared" si="192"/>
        <v>un</v>
      </c>
    </row>
    <row r="12358" spans="1:4">
      <c r="A12358" s="68" t="s">
        <v>12240</v>
      </c>
      <c r="B12358" s="68" t="s">
        <v>29963</v>
      </c>
      <c r="C12358" s="68" t="s">
        <v>15</v>
      </c>
      <c r="D12358" t="str">
        <f t="shared" si="192"/>
        <v>un</v>
      </c>
    </row>
    <row r="12359" spans="1:4">
      <c r="A12359" s="68" t="s">
        <v>12241</v>
      </c>
      <c r="B12359" s="68" t="s">
        <v>29964</v>
      </c>
      <c r="C12359" s="68" t="s">
        <v>15</v>
      </c>
      <c r="D12359" t="str">
        <f t="shared" ref="D12359:D12422" si="193">LOWER(C12359)</f>
        <v>un</v>
      </c>
    </row>
    <row r="12360" spans="1:4">
      <c r="A12360" s="68" t="s">
        <v>12242</v>
      </c>
      <c r="B12360" s="68" t="s">
        <v>29964</v>
      </c>
      <c r="C12360" s="68" t="s">
        <v>15</v>
      </c>
      <c r="D12360" t="str">
        <f t="shared" si="193"/>
        <v>un</v>
      </c>
    </row>
    <row r="12361" spans="1:4">
      <c r="A12361" s="68" t="s">
        <v>12243</v>
      </c>
      <c r="B12361" s="68" t="s">
        <v>29965</v>
      </c>
      <c r="C12361" s="68" t="s">
        <v>15</v>
      </c>
      <c r="D12361" t="str">
        <f t="shared" si="193"/>
        <v>un</v>
      </c>
    </row>
    <row r="12362" spans="1:4">
      <c r="A12362" s="68" t="s">
        <v>12244</v>
      </c>
      <c r="B12362" s="68" t="s">
        <v>29965</v>
      </c>
      <c r="C12362" s="68" t="s">
        <v>15</v>
      </c>
      <c r="D12362" t="str">
        <f t="shared" si="193"/>
        <v>un</v>
      </c>
    </row>
    <row r="12363" spans="1:4">
      <c r="A12363" s="68" t="s">
        <v>23830</v>
      </c>
      <c r="B12363" s="68" t="s">
        <v>29966</v>
      </c>
      <c r="C12363" s="68" t="s">
        <v>15</v>
      </c>
      <c r="D12363" t="str">
        <f t="shared" si="193"/>
        <v>un</v>
      </c>
    </row>
    <row r="12364" spans="1:4">
      <c r="A12364" s="68" t="s">
        <v>23831</v>
      </c>
      <c r="B12364" s="68" t="s">
        <v>29966</v>
      </c>
      <c r="C12364" s="68" t="s">
        <v>15</v>
      </c>
      <c r="D12364" t="str">
        <f t="shared" si="193"/>
        <v>un</v>
      </c>
    </row>
    <row r="12365" spans="1:4">
      <c r="A12365" s="68" t="s">
        <v>12245</v>
      </c>
      <c r="B12365" s="68" t="s">
        <v>29967</v>
      </c>
      <c r="C12365" s="68" t="s">
        <v>13</v>
      </c>
      <c r="D12365" t="str">
        <f t="shared" si="193"/>
        <v>m2</v>
      </c>
    </row>
    <row r="12366" spans="1:4">
      <c r="A12366" s="68" t="s">
        <v>12246</v>
      </c>
      <c r="B12366" s="68" t="s">
        <v>29967</v>
      </c>
      <c r="C12366" s="68" t="s">
        <v>13</v>
      </c>
      <c r="D12366" t="str">
        <f t="shared" si="193"/>
        <v>m2</v>
      </c>
    </row>
    <row r="12367" spans="1:4">
      <c r="A12367" s="68" t="s">
        <v>12247</v>
      </c>
      <c r="B12367" s="68" t="s">
        <v>29968</v>
      </c>
      <c r="C12367" s="68" t="s">
        <v>13</v>
      </c>
      <c r="D12367" t="str">
        <f t="shared" si="193"/>
        <v>m2</v>
      </c>
    </row>
    <row r="12368" spans="1:4">
      <c r="A12368" s="68" t="s">
        <v>12248</v>
      </c>
      <c r="B12368" s="68" t="s">
        <v>29968</v>
      </c>
      <c r="C12368" s="68" t="s">
        <v>13</v>
      </c>
      <c r="D12368" t="str">
        <f t="shared" si="193"/>
        <v>m2</v>
      </c>
    </row>
    <row r="12369" spans="1:4">
      <c r="A12369" s="68" t="s">
        <v>12249</v>
      </c>
      <c r="B12369" s="68" t="s">
        <v>29969</v>
      </c>
      <c r="C12369" s="68" t="s">
        <v>13</v>
      </c>
      <c r="D12369" t="str">
        <f t="shared" si="193"/>
        <v>m2</v>
      </c>
    </row>
    <row r="12370" spans="1:4">
      <c r="A12370" s="68" t="s">
        <v>12250</v>
      </c>
      <c r="B12370" s="68" t="s">
        <v>29969</v>
      </c>
      <c r="C12370" s="68" t="s">
        <v>13</v>
      </c>
      <c r="D12370" t="str">
        <f t="shared" si="193"/>
        <v>m2</v>
      </c>
    </row>
    <row r="12371" spans="1:4">
      <c r="A12371" s="68" t="s">
        <v>12251</v>
      </c>
      <c r="B12371" s="68" t="s">
        <v>29970</v>
      </c>
      <c r="C12371" s="68" t="s">
        <v>13</v>
      </c>
      <c r="D12371" t="str">
        <f t="shared" si="193"/>
        <v>m2</v>
      </c>
    </row>
    <row r="12372" spans="1:4">
      <c r="A12372" s="68" t="s">
        <v>12252</v>
      </c>
      <c r="B12372" s="68" t="s">
        <v>29970</v>
      </c>
      <c r="C12372" s="68" t="s">
        <v>13</v>
      </c>
      <c r="D12372" t="str">
        <f t="shared" si="193"/>
        <v>m2</v>
      </c>
    </row>
    <row r="12373" spans="1:4">
      <c r="A12373" s="68" t="s">
        <v>12253</v>
      </c>
      <c r="B12373" s="68" t="s">
        <v>29971</v>
      </c>
      <c r="C12373" s="68" t="s">
        <v>13</v>
      </c>
      <c r="D12373" t="str">
        <f t="shared" si="193"/>
        <v>m2</v>
      </c>
    </row>
    <row r="12374" spans="1:4">
      <c r="A12374" s="68" t="s">
        <v>12254</v>
      </c>
      <c r="B12374" s="68" t="s">
        <v>29971</v>
      </c>
      <c r="C12374" s="68" t="s">
        <v>13</v>
      </c>
      <c r="D12374" t="str">
        <f t="shared" si="193"/>
        <v>m2</v>
      </c>
    </row>
    <row r="12375" spans="1:4">
      <c r="A12375" s="68" t="s">
        <v>12255</v>
      </c>
      <c r="B12375" s="68" t="s">
        <v>29972</v>
      </c>
      <c r="C12375" s="68" t="s">
        <v>13</v>
      </c>
      <c r="D12375" t="str">
        <f t="shared" si="193"/>
        <v>m2</v>
      </c>
    </row>
    <row r="12376" spans="1:4">
      <c r="A12376" s="68" t="s">
        <v>12256</v>
      </c>
      <c r="B12376" s="68" t="s">
        <v>29972</v>
      </c>
      <c r="C12376" s="68" t="s">
        <v>13</v>
      </c>
      <c r="D12376" t="str">
        <f t="shared" si="193"/>
        <v>m2</v>
      </c>
    </row>
    <row r="12377" spans="1:4">
      <c r="A12377" s="68" t="s">
        <v>12257</v>
      </c>
      <c r="B12377" s="68" t="s">
        <v>29973</v>
      </c>
      <c r="C12377" s="68" t="s">
        <v>13</v>
      </c>
      <c r="D12377" t="str">
        <f t="shared" si="193"/>
        <v>m2</v>
      </c>
    </row>
    <row r="12378" spans="1:4">
      <c r="A12378" s="68" t="s">
        <v>12258</v>
      </c>
      <c r="B12378" s="68" t="s">
        <v>29973</v>
      </c>
      <c r="C12378" s="68" t="s">
        <v>13</v>
      </c>
      <c r="D12378" t="str">
        <f t="shared" si="193"/>
        <v>m2</v>
      </c>
    </row>
    <row r="12379" spans="1:4">
      <c r="A12379" s="68" t="s">
        <v>12259</v>
      </c>
      <c r="B12379" s="68" t="s">
        <v>29974</v>
      </c>
      <c r="C12379" s="68" t="s">
        <v>13</v>
      </c>
      <c r="D12379" t="str">
        <f t="shared" si="193"/>
        <v>m2</v>
      </c>
    </row>
    <row r="12380" spans="1:4">
      <c r="A12380" s="68" t="s">
        <v>12260</v>
      </c>
      <c r="B12380" s="68" t="s">
        <v>29974</v>
      </c>
      <c r="C12380" s="68" t="s">
        <v>13</v>
      </c>
      <c r="D12380" t="str">
        <f t="shared" si="193"/>
        <v>m2</v>
      </c>
    </row>
    <row r="12381" spans="1:4">
      <c r="A12381" s="68" t="s">
        <v>12261</v>
      </c>
      <c r="B12381" s="68" t="s">
        <v>29975</v>
      </c>
      <c r="C12381" s="68" t="s">
        <v>13</v>
      </c>
      <c r="D12381" t="str">
        <f t="shared" si="193"/>
        <v>m2</v>
      </c>
    </row>
    <row r="12382" spans="1:4">
      <c r="A12382" s="68" t="s">
        <v>12262</v>
      </c>
      <c r="B12382" s="68" t="s">
        <v>29975</v>
      </c>
      <c r="C12382" s="68" t="s">
        <v>13</v>
      </c>
      <c r="D12382" t="str">
        <f t="shared" si="193"/>
        <v>m2</v>
      </c>
    </row>
    <row r="12383" spans="1:4">
      <c r="A12383" s="68" t="s">
        <v>12263</v>
      </c>
      <c r="B12383" s="68" t="s">
        <v>29976</v>
      </c>
      <c r="C12383" s="68" t="s">
        <v>13</v>
      </c>
      <c r="D12383" t="str">
        <f t="shared" si="193"/>
        <v>m2</v>
      </c>
    </row>
    <row r="12384" spans="1:4">
      <c r="A12384" s="68" t="s">
        <v>12264</v>
      </c>
      <c r="B12384" s="68" t="s">
        <v>29976</v>
      </c>
      <c r="C12384" s="68" t="s">
        <v>13</v>
      </c>
      <c r="D12384" t="str">
        <f t="shared" si="193"/>
        <v>m2</v>
      </c>
    </row>
    <row r="12385" spans="1:4">
      <c r="A12385" s="68" t="s">
        <v>12265</v>
      </c>
      <c r="B12385" s="68" t="s">
        <v>29977</v>
      </c>
      <c r="C12385" s="68" t="s">
        <v>13</v>
      </c>
      <c r="D12385" t="str">
        <f t="shared" si="193"/>
        <v>m2</v>
      </c>
    </row>
    <row r="12386" spans="1:4">
      <c r="A12386" s="68" t="s">
        <v>12266</v>
      </c>
      <c r="B12386" s="68" t="s">
        <v>29977</v>
      </c>
      <c r="C12386" s="68" t="s">
        <v>13</v>
      </c>
      <c r="D12386" t="str">
        <f t="shared" si="193"/>
        <v>m2</v>
      </c>
    </row>
    <row r="12387" spans="1:4">
      <c r="A12387" s="68" t="s">
        <v>12267</v>
      </c>
      <c r="B12387" s="68" t="s">
        <v>29978</v>
      </c>
      <c r="C12387" s="68" t="s">
        <v>13</v>
      </c>
      <c r="D12387" t="str">
        <f t="shared" si="193"/>
        <v>m2</v>
      </c>
    </row>
    <row r="12388" spans="1:4">
      <c r="A12388" s="68" t="s">
        <v>12268</v>
      </c>
      <c r="B12388" s="68" t="s">
        <v>29978</v>
      </c>
      <c r="C12388" s="68" t="s">
        <v>13</v>
      </c>
      <c r="D12388" t="str">
        <f t="shared" si="193"/>
        <v>m2</v>
      </c>
    </row>
    <row r="12389" spans="1:4">
      <c r="A12389" s="68" t="s">
        <v>12269</v>
      </c>
      <c r="B12389" s="68" t="s">
        <v>29979</v>
      </c>
      <c r="C12389" s="68" t="s">
        <v>13</v>
      </c>
      <c r="D12389" t="str">
        <f t="shared" si="193"/>
        <v>m2</v>
      </c>
    </row>
    <row r="12390" spans="1:4">
      <c r="A12390" s="68" t="s">
        <v>12270</v>
      </c>
      <c r="B12390" s="68" t="s">
        <v>29979</v>
      </c>
      <c r="C12390" s="68" t="s">
        <v>13</v>
      </c>
      <c r="D12390" t="str">
        <f t="shared" si="193"/>
        <v>m2</v>
      </c>
    </row>
    <row r="12391" spans="1:4">
      <c r="A12391" s="68" t="s">
        <v>12271</v>
      </c>
      <c r="B12391" s="68" t="s">
        <v>29980</v>
      </c>
      <c r="C12391" s="68" t="s">
        <v>13</v>
      </c>
      <c r="D12391" t="str">
        <f t="shared" si="193"/>
        <v>m2</v>
      </c>
    </row>
    <row r="12392" spans="1:4">
      <c r="A12392" s="68" t="s">
        <v>12272</v>
      </c>
      <c r="B12392" s="68" t="s">
        <v>29980</v>
      </c>
      <c r="C12392" s="68" t="s">
        <v>13</v>
      </c>
      <c r="D12392" t="str">
        <f t="shared" si="193"/>
        <v>m2</v>
      </c>
    </row>
    <row r="12393" spans="1:4">
      <c r="A12393" s="68" t="s">
        <v>12273</v>
      </c>
      <c r="B12393" s="68" t="s">
        <v>29981</v>
      </c>
      <c r="C12393" s="68" t="s">
        <v>13</v>
      </c>
      <c r="D12393" t="str">
        <f t="shared" si="193"/>
        <v>m2</v>
      </c>
    </row>
    <row r="12394" spans="1:4">
      <c r="A12394" s="68" t="s">
        <v>12274</v>
      </c>
      <c r="B12394" s="68" t="s">
        <v>29981</v>
      </c>
      <c r="C12394" s="68" t="s">
        <v>13</v>
      </c>
      <c r="D12394" t="str">
        <f t="shared" si="193"/>
        <v>m2</v>
      </c>
    </row>
    <row r="12395" spans="1:4">
      <c r="A12395" s="68" t="s">
        <v>12275</v>
      </c>
      <c r="B12395" s="68" t="s">
        <v>29982</v>
      </c>
      <c r="C12395" s="68" t="s">
        <v>13</v>
      </c>
      <c r="D12395" t="str">
        <f t="shared" si="193"/>
        <v>m2</v>
      </c>
    </row>
    <row r="12396" spans="1:4">
      <c r="A12396" s="68" t="s">
        <v>12276</v>
      </c>
      <c r="B12396" s="68" t="s">
        <v>29982</v>
      </c>
      <c r="C12396" s="68" t="s">
        <v>13</v>
      </c>
      <c r="D12396" t="str">
        <f t="shared" si="193"/>
        <v>m2</v>
      </c>
    </row>
    <row r="12397" spans="1:4">
      <c r="A12397" s="68" t="s">
        <v>12277</v>
      </c>
      <c r="B12397" s="68" t="s">
        <v>29983</v>
      </c>
      <c r="C12397" s="68" t="s">
        <v>13</v>
      </c>
      <c r="D12397" t="str">
        <f t="shared" si="193"/>
        <v>m2</v>
      </c>
    </row>
    <row r="12398" spans="1:4">
      <c r="A12398" s="68" t="s">
        <v>12278</v>
      </c>
      <c r="B12398" s="68" t="s">
        <v>29983</v>
      </c>
      <c r="C12398" s="68" t="s">
        <v>13</v>
      </c>
      <c r="D12398" t="str">
        <f t="shared" si="193"/>
        <v>m2</v>
      </c>
    </row>
    <row r="12399" spans="1:4">
      <c r="A12399" s="68" t="s">
        <v>12279</v>
      </c>
      <c r="B12399" s="68" t="s">
        <v>29984</v>
      </c>
      <c r="C12399" s="68" t="s">
        <v>13</v>
      </c>
      <c r="D12399" t="str">
        <f t="shared" si="193"/>
        <v>m2</v>
      </c>
    </row>
    <row r="12400" spans="1:4">
      <c r="A12400" s="68" t="s">
        <v>12280</v>
      </c>
      <c r="B12400" s="68" t="s">
        <v>29984</v>
      </c>
      <c r="C12400" s="68" t="s">
        <v>13</v>
      </c>
      <c r="D12400" t="str">
        <f t="shared" si="193"/>
        <v>m2</v>
      </c>
    </row>
    <row r="12401" spans="1:4">
      <c r="A12401" s="68" t="s">
        <v>12281</v>
      </c>
      <c r="B12401" s="68" t="s">
        <v>29985</v>
      </c>
      <c r="C12401" s="68" t="s">
        <v>13</v>
      </c>
      <c r="D12401" t="str">
        <f t="shared" si="193"/>
        <v>m2</v>
      </c>
    </row>
    <row r="12402" spans="1:4">
      <c r="A12402" s="68" t="s">
        <v>12282</v>
      </c>
      <c r="B12402" s="68" t="s">
        <v>29985</v>
      </c>
      <c r="C12402" s="68" t="s">
        <v>13</v>
      </c>
      <c r="D12402" t="str">
        <f t="shared" si="193"/>
        <v>m2</v>
      </c>
    </row>
    <row r="12403" spans="1:4">
      <c r="A12403" s="68" t="s">
        <v>12283</v>
      </c>
      <c r="B12403" s="68" t="s">
        <v>29986</v>
      </c>
      <c r="C12403" s="68" t="s">
        <v>15</v>
      </c>
      <c r="D12403" t="str">
        <f t="shared" si="193"/>
        <v>un</v>
      </c>
    </row>
    <row r="12404" spans="1:4">
      <c r="A12404" s="68" t="s">
        <v>12284</v>
      </c>
      <c r="B12404" s="68" t="s">
        <v>29986</v>
      </c>
      <c r="C12404" s="68" t="s">
        <v>15</v>
      </c>
      <c r="D12404" t="str">
        <f t="shared" si="193"/>
        <v>un</v>
      </c>
    </row>
    <row r="12405" spans="1:4">
      <c r="A12405" s="68" t="s">
        <v>12285</v>
      </c>
      <c r="B12405" s="68" t="s">
        <v>29987</v>
      </c>
      <c r="C12405" s="68" t="s">
        <v>15</v>
      </c>
      <c r="D12405" t="str">
        <f t="shared" si="193"/>
        <v>un</v>
      </c>
    </row>
    <row r="12406" spans="1:4">
      <c r="A12406" s="68" t="s">
        <v>12286</v>
      </c>
      <c r="B12406" s="68" t="s">
        <v>29987</v>
      </c>
      <c r="C12406" s="68" t="s">
        <v>15</v>
      </c>
      <c r="D12406" t="str">
        <f t="shared" si="193"/>
        <v>un</v>
      </c>
    </row>
    <row r="12407" spans="1:4">
      <c r="A12407" s="68" t="s">
        <v>12287</v>
      </c>
      <c r="B12407" s="68" t="s">
        <v>29988</v>
      </c>
      <c r="C12407" s="68" t="s">
        <v>15</v>
      </c>
      <c r="D12407" t="str">
        <f t="shared" si="193"/>
        <v>un</v>
      </c>
    </row>
    <row r="12408" spans="1:4">
      <c r="A12408" s="68" t="s">
        <v>12288</v>
      </c>
      <c r="B12408" s="68" t="s">
        <v>29988</v>
      </c>
      <c r="C12408" s="68" t="s">
        <v>15</v>
      </c>
      <c r="D12408" t="str">
        <f t="shared" si="193"/>
        <v>un</v>
      </c>
    </row>
    <row r="12409" spans="1:4">
      <c r="A12409" s="68" t="s">
        <v>12289</v>
      </c>
      <c r="B12409" s="68" t="s">
        <v>29989</v>
      </c>
      <c r="C12409" s="68" t="s">
        <v>15</v>
      </c>
      <c r="D12409" t="str">
        <f t="shared" si="193"/>
        <v>un</v>
      </c>
    </row>
    <row r="12410" spans="1:4">
      <c r="A12410" s="68" t="s">
        <v>12290</v>
      </c>
      <c r="B12410" s="68" t="s">
        <v>29989</v>
      </c>
      <c r="C12410" s="68" t="s">
        <v>15</v>
      </c>
      <c r="D12410" t="str">
        <f t="shared" si="193"/>
        <v>un</v>
      </c>
    </row>
    <row r="12411" spans="1:4">
      <c r="A12411" s="68" t="s">
        <v>23428</v>
      </c>
      <c r="B12411" s="68" t="s">
        <v>29990</v>
      </c>
      <c r="C12411" s="68" t="s">
        <v>15</v>
      </c>
      <c r="D12411" t="str">
        <f t="shared" si="193"/>
        <v>un</v>
      </c>
    </row>
    <row r="12412" spans="1:4">
      <c r="A12412" s="68" t="s">
        <v>23429</v>
      </c>
      <c r="B12412" s="68" t="s">
        <v>29990</v>
      </c>
      <c r="C12412" s="68" t="s">
        <v>15</v>
      </c>
      <c r="D12412" t="str">
        <f t="shared" si="193"/>
        <v>un</v>
      </c>
    </row>
    <row r="12413" spans="1:4">
      <c r="A12413" s="68" t="s">
        <v>23430</v>
      </c>
      <c r="B12413" s="68" t="s">
        <v>29991</v>
      </c>
      <c r="C12413" s="68" t="s">
        <v>15</v>
      </c>
      <c r="D12413" t="str">
        <f t="shared" si="193"/>
        <v>un</v>
      </c>
    </row>
    <row r="12414" spans="1:4">
      <c r="A12414" s="68" t="s">
        <v>23431</v>
      </c>
      <c r="B12414" s="68" t="s">
        <v>29991</v>
      </c>
      <c r="C12414" s="68" t="s">
        <v>15</v>
      </c>
      <c r="D12414" t="str">
        <f t="shared" si="193"/>
        <v>un</v>
      </c>
    </row>
    <row r="12415" spans="1:4">
      <c r="A12415" s="68" t="s">
        <v>23432</v>
      </c>
      <c r="B12415" s="68" t="s">
        <v>29992</v>
      </c>
      <c r="C12415" s="68" t="s">
        <v>15</v>
      </c>
      <c r="D12415" t="str">
        <f t="shared" si="193"/>
        <v>un</v>
      </c>
    </row>
    <row r="12416" spans="1:4">
      <c r="A12416" s="68" t="s">
        <v>23433</v>
      </c>
      <c r="B12416" s="68" t="s">
        <v>29992</v>
      </c>
      <c r="C12416" s="68" t="s">
        <v>15</v>
      </c>
      <c r="D12416" t="str">
        <f t="shared" si="193"/>
        <v>un</v>
      </c>
    </row>
    <row r="12417" spans="1:4">
      <c r="A12417" s="68" t="s">
        <v>12291</v>
      </c>
      <c r="B12417" s="68" t="s">
        <v>29993</v>
      </c>
      <c r="C12417" s="68" t="s">
        <v>13</v>
      </c>
      <c r="D12417" t="str">
        <f t="shared" si="193"/>
        <v>m2</v>
      </c>
    </row>
    <row r="12418" spans="1:4">
      <c r="A12418" s="68" t="s">
        <v>12292</v>
      </c>
      <c r="B12418" s="68" t="s">
        <v>29993</v>
      </c>
      <c r="C12418" s="68" t="s">
        <v>13</v>
      </c>
      <c r="D12418" t="str">
        <f t="shared" si="193"/>
        <v>m2</v>
      </c>
    </row>
    <row r="12419" spans="1:4">
      <c r="A12419" s="68" t="s">
        <v>12293</v>
      </c>
      <c r="B12419" s="68" t="s">
        <v>29994</v>
      </c>
      <c r="C12419" s="68" t="s">
        <v>13</v>
      </c>
      <c r="D12419" t="str">
        <f t="shared" si="193"/>
        <v>m2</v>
      </c>
    </row>
    <row r="12420" spans="1:4">
      <c r="A12420" s="68" t="s">
        <v>12294</v>
      </c>
      <c r="B12420" s="68" t="s">
        <v>29994</v>
      </c>
      <c r="C12420" s="68" t="s">
        <v>13</v>
      </c>
      <c r="D12420" t="str">
        <f t="shared" si="193"/>
        <v>m2</v>
      </c>
    </row>
    <row r="12421" spans="1:4">
      <c r="A12421" s="68" t="s">
        <v>12295</v>
      </c>
      <c r="B12421" s="68" t="s">
        <v>29995</v>
      </c>
      <c r="C12421" s="68" t="s">
        <v>13</v>
      </c>
      <c r="D12421" t="str">
        <f t="shared" si="193"/>
        <v>m2</v>
      </c>
    </row>
    <row r="12422" spans="1:4">
      <c r="A12422" s="68" t="s">
        <v>12296</v>
      </c>
      <c r="B12422" s="68" t="s">
        <v>29995</v>
      </c>
      <c r="C12422" s="68" t="s">
        <v>13</v>
      </c>
      <c r="D12422" t="str">
        <f t="shared" si="193"/>
        <v>m2</v>
      </c>
    </row>
    <row r="12423" spans="1:4">
      <c r="A12423" s="68" t="s">
        <v>12297</v>
      </c>
      <c r="B12423" s="68" t="s">
        <v>29996</v>
      </c>
      <c r="C12423" s="68" t="s">
        <v>13</v>
      </c>
      <c r="D12423" t="str">
        <f t="shared" ref="D12423:D12486" si="194">LOWER(C12423)</f>
        <v>m2</v>
      </c>
    </row>
    <row r="12424" spans="1:4">
      <c r="A12424" s="68" t="s">
        <v>12298</v>
      </c>
      <c r="B12424" s="68" t="s">
        <v>29996</v>
      </c>
      <c r="C12424" s="68" t="s">
        <v>13</v>
      </c>
      <c r="D12424" t="str">
        <f t="shared" si="194"/>
        <v>m2</v>
      </c>
    </row>
    <row r="12425" spans="1:4">
      <c r="A12425" s="68" t="s">
        <v>12299</v>
      </c>
      <c r="B12425" s="68" t="s">
        <v>29997</v>
      </c>
      <c r="C12425" s="68" t="s">
        <v>13</v>
      </c>
      <c r="D12425" t="str">
        <f t="shared" si="194"/>
        <v>m2</v>
      </c>
    </row>
    <row r="12426" spans="1:4">
      <c r="A12426" s="68" t="s">
        <v>12300</v>
      </c>
      <c r="B12426" s="68" t="s">
        <v>29997</v>
      </c>
      <c r="C12426" s="68" t="s">
        <v>13</v>
      </c>
      <c r="D12426" t="str">
        <f t="shared" si="194"/>
        <v>m2</v>
      </c>
    </row>
    <row r="12427" spans="1:4">
      <c r="A12427" s="68" t="s">
        <v>12301</v>
      </c>
      <c r="B12427" s="68" t="s">
        <v>29998</v>
      </c>
      <c r="C12427" s="68" t="s">
        <v>13</v>
      </c>
      <c r="D12427" t="str">
        <f t="shared" si="194"/>
        <v>m2</v>
      </c>
    </row>
    <row r="12428" spans="1:4">
      <c r="A12428" s="68" t="s">
        <v>12302</v>
      </c>
      <c r="B12428" s="68" t="s">
        <v>29998</v>
      </c>
      <c r="C12428" s="68" t="s">
        <v>13</v>
      </c>
      <c r="D12428" t="str">
        <f t="shared" si="194"/>
        <v>m2</v>
      </c>
    </row>
    <row r="12429" spans="1:4">
      <c r="A12429" s="68" t="s">
        <v>12303</v>
      </c>
      <c r="B12429" s="68" t="s">
        <v>29999</v>
      </c>
      <c r="C12429" s="68" t="s">
        <v>13</v>
      </c>
      <c r="D12429" t="str">
        <f t="shared" si="194"/>
        <v>m2</v>
      </c>
    </row>
    <row r="12430" spans="1:4">
      <c r="A12430" s="68" t="s">
        <v>12304</v>
      </c>
      <c r="B12430" s="68" t="s">
        <v>29999</v>
      </c>
      <c r="C12430" s="68" t="s">
        <v>13</v>
      </c>
      <c r="D12430" t="str">
        <f t="shared" si="194"/>
        <v>m2</v>
      </c>
    </row>
    <row r="12431" spans="1:4">
      <c r="A12431" s="68" t="s">
        <v>12305</v>
      </c>
      <c r="B12431" s="68" t="s">
        <v>30000</v>
      </c>
      <c r="C12431" s="68" t="s">
        <v>13</v>
      </c>
      <c r="D12431" t="str">
        <f t="shared" si="194"/>
        <v>m2</v>
      </c>
    </row>
    <row r="12432" spans="1:4">
      <c r="A12432" s="68" t="s">
        <v>12306</v>
      </c>
      <c r="B12432" s="68" t="s">
        <v>30000</v>
      </c>
      <c r="C12432" s="68" t="s">
        <v>13</v>
      </c>
      <c r="D12432" t="str">
        <f t="shared" si="194"/>
        <v>m2</v>
      </c>
    </row>
    <row r="12433" spans="1:4">
      <c r="A12433" s="68" t="s">
        <v>12307</v>
      </c>
      <c r="B12433" s="68" t="s">
        <v>30001</v>
      </c>
      <c r="C12433" s="68" t="s">
        <v>15</v>
      </c>
      <c r="D12433" t="str">
        <f t="shared" si="194"/>
        <v>un</v>
      </c>
    </row>
    <row r="12434" spans="1:4">
      <c r="A12434" s="68" t="s">
        <v>12308</v>
      </c>
      <c r="B12434" s="68" t="s">
        <v>30001</v>
      </c>
      <c r="C12434" s="68" t="s">
        <v>15</v>
      </c>
      <c r="D12434" t="str">
        <f t="shared" si="194"/>
        <v>un</v>
      </c>
    </row>
    <row r="12435" spans="1:4">
      <c r="A12435" s="68" t="s">
        <v>12309</v>
      </c>
      <c r="B12435" s="68" t="s">
        <v>30002</v>
      </c>
      <c r="C12435" s="68" t="s">
        <v>13</v>
      </c>
      <c r="D12435" t="str">
        <f t="shared" si="194"/>
        <v>m2</v>
      </c>
    </row>
    <row r="12436" spans="1:4">
      <c r="A12436" s="68" t="s">
        <v>12310</v>
      </c>
      <c r="B12436" s="68" t="s">
        <v>30002</v>
      </c>
      <c r="C12436" s="68" t="s">
        <v>13</v>
      </c>
      <c r="D12436" t="str">
        <f t="shared" si="194"/>
        <v>m2</v>
      </c>
    </row>
    <row r="12437" spans="1:4">
      <c r="A12437" s="68" t="s">
        <v>12311</v>
      </c>
      <c r="B12437" s="68" t="s">
        <v>30003</v>
      </c>
      <c r="C12437" s="68" t="s">
        <v>15</v>
      </c>
      <c r="D12437" t="str">
        <f t="shared" si="194"/>
        <v>un</v>
      </c>
    </row>
    <row r="12438" spans="1:4">
      <c r="A12438" s="68" t="s">
        <v>12312</v>
      </c>
      <c r="B12438" s="68" t="s">
        <v>30003</v>
      </c>
      <c r="C12438" s="68" t="s">
        <v>15</v>
      </c>
      <c r="D12438" t="str">
        <f t="shared" si="194"/>
        <v>un</v>
      </c>
    </row>
    <row r="12439" spans="1:4">
      <c r="A12439" s="68" t="s">
        <v>12313</v>
      </c>
      <c r="B12439" s="68" t="s">
        <v>30004</v>
      </c>
      <c r="C12439" s="68" t="s">
        <v>15</v>
      </c>
      <c r="D12439" t="str">
        <f t="shared" si="194"/>
        <v>un</v>
      </c>
    </row>
    <row r="12440" spans="1:4">
      <c r="A12440" s="68" t="s">
        <v>12314</v>
      </c>
      <c r="B12440" s="68" t="s">
        <v>30004</v>
      </c>
      <c r="C12440" s="68" t="s">
        <v>15</v>
      </c>
      <c r="D12440" t="str">
        <f t="shared" si="194"/>
        <v>un</v>
      </c>
    </row>
    <row r="12441" spans="1:4">
      <c r="A12441" s="68" t="s">
        <v>12315</v>
      </c>
      <c r="B12441" s="68" t="s">
        <v>30005</v>
      </c>
      <c r="C12441" s="68" t="s">
        <v>15</v>
      </c>
      <c r="D12441" t="str">
        <f t="shared" si="194"/>
        <v>un</v>
      </c>
    </row>
    <row r="12442" spans="1:4">
      <c r="A12442" s="68" t="s">
        <v>12316</v>
      </c>
      <c r="B12442" s="68" t="s">
        <v>30005</v>
      </c>
      <c r="C12442" s="68" t="s">
        <v>15</v>
      </c>
      <c r="D12442" t="str">
        <f t="shared" si="194"/>
        <v>un</v>
      </c>
    </row>
    <row r="12443" spans="1:4">
      <c r="A12443" s="68" t="s">
        <v>12317</v>
      </c>
      <c r="B12443" s="68" t="s">
        <v>30006</v>
      </c>
      <c r="C12443" s="68" t="s">
        <v>15</v>
      </c>
      <c r="D12443" t="str">
        <f t="shared" si="194"/>
        <v>un</v>
      </c>
    </row>
    <row r="12444" spans="1:4">
      <c r="A12444" s="68" t="s">
        <v>12318</v>
      </c>
      <c r="B12444" s="68" t="s">
        <v>30006</v>
      </c>
      <c r="C12444" s="68" t="s">
        <v>15</v>
      </c>
      <c r="D12444" t="str">
        <f t="shared" si="194"/>
        <v>un</v>
      </c>
    </row>
    <row r="12445" spans="1:4">
      <c r="A12445" s="68" t="s">
        <v>12319</v>
      </c>
      <c r="B12445" s="68" t="s">
        <v>30007</v>
      </c>
      <c r="C12445" s="68" t="s">
        <v>15</v>
      </c>
      <c r="D12445" t="str">
        <f t="shared" si="194"/>
        <v>un</v>
      </c>
    </row>
    <row r="12446" spans="1:4">
      <c r="A12446" s="68" t="s">
        <v>12320</v>
      </c>
      <c r="B12446" s="68" t="s">
        <v>30007</v>
      </c>
      <c r="C12446" s="68" t="s">
        <v>15</v>
      </c>
      <c r="D12446" t="str">
        <f t="shared" si="194"/>
        <v>un</v>
      </c>
    </row>
    <row r="12447" spans="1:4">
      <c r="A12447" s="68" t="s">
        <v>12321</v>
      </c>
      <c r="B12447" s="68" t="s">
        <v>30008</v>
      </c>
      <c r="C12447" s="68" t="s">
        <v>13</v>
      </c>
      <c r="D12447" t="str">
        <f t="shared" si="194"/>
        <v>m2</v>
      </c>
    </row>
    <row r="12448" spans="1:4">
      <c r="A12448" s="68" t="s">
        <v>12322</v>
      </c>
      <c r="B12448" s="68" t="s">
        <v>30008</v>
      </c>
      <c r="C12448" s="68" t="s">
        <v>13</v>
      </c>
      <c r="D12448" t="str">
        <f t="shared" si="194"/>
        <v>m2</v>
      </c>
    </row>
    <row r="12449" spans="1:4">
      <c r="A12449" s="68" t="s">
        <v>12323</v>
      </c>
      <c r="B12449" s="68" t="s">
        <v>30009</v>
      </c>
      <c r="C12449" s="68" t="s">
        <v>15</v>
      </c>
      <c r="D12449" t="str">
        <f t="shared" si="194"/>
        <v>un</v>
      </c>
    </row>
    <row r="12450" spans="1:4">
      <c r="A12450" s="68" t="s">
        <v>12324</v>
      </c>
      <c r="B12450" s="68" t="s">
        <v>30009</v>
      </c>
      <c r="C12450" s="68" t="s">
        <v>15</v>
      </c>
      <c r="D12450" t="str">
        <f t="shared" si="194"/>
        <v>un</v>
      </c>
    </row>
    <row r="12451" spans="1:4">
      <c r="A12451" s="68" t="s">
        <v>12325</v>
      </c>
      <c r="B12451" s="68" t="s">
        <v>30010</v>
      </c>
      <c r="C12451" s="68" t="s">
        <v>15</v>
      </c>
      <c r="D12451" t="str">
        <f t="shared" si="194"/>
        <v>un</v>
      </c>
    </row>
    <row r="12452" spans="1:4">
      <c r="A12452" s="68" t="s">
        <v>12326</v>
      </c>
      <c r="B12452" s="68" t="s">
        <v>30010</v>
      </c>
      <c r="C12452" s="68" t="s">
        <v>15</v>
      </c>
      <c r="D12452" t="str">
        <f t="shared" si="194"/>
        <v>un</v>
      </c>
    </row>
    <row r="12453" spans="1:4">
      <c r="A12453" s="68" t="s">
        <v>23906</v>
      </c>
      <c r="B12453" s="68" t="s">
        <v>30011</v>
      </c>
      <c r="C12453" s="68" t="s">
        <v>13</v>
      </c>
      <c r="D12453" t="str">
        <f t="shared" si="194"/>
        <v>m2</v>
      </c>
    </row>
    <row r="12454" spans="1:4">
      <c r="A12454" s="68" t="s">
        <v>23907</v>
      </c>
      <c r="B12454" s="68" t="s">
        <v>30011</v>
      </c>
      <c r="C12454" s="68" t="s">
        <v>13</v>
      </c>
      <c r="D12454" t="str">
        <f t="shared" si="194"/>
        <v>m2</v>
      </c>
    </row>
    <row r="12455" spans="1:4">
      <c r="A12455" s="68" t="s">
        <v>23908</v>
      </c>
      <c r="B12455" s="68" t="s">
        <v>30012</v>
      </c>
      <c r="C12455" s="68" t="s">
        <v>13</v>
      </c>
      <c r="D12455" t="str">
        <f t="shared" si="194"/>
        <v>m2</v>
      </c>
    </row>
    <row r="12456" spans="1:4">
      <c r="A12456" s="68" t="s">
        <v>23909</v>
      </c>
      <c r="B12456" s="68" t="s">
        <v>30012</v>
      </c>
      <c r="C12456" s="68" t="s">
        <v>13</v>
      </c>
      <c r="D12456" t="str">
        <f t="shared" si="194"/>
        <v>m2</v>
      </c>
    </row>
    <row r="12457" spans="1:4">
      <c r="A12457" s="68" t="s">
        <v>23910</v>
      </c>
      <c r="B12457" s="68" t="s">
        <v>30013</v>
      </c>
      <c r="C12457" s="68" t="s">
        <v>13</v>
      </c>
      <c r="D12457" t="str">
        <f t="shared" si="194"/>
        <v>m2</v>
      </c>
    </row>
    <row r="12458" spans="1:4">
      <c r="A12458" s="68" t="s">
        <v>23911</v>
      </c>
      <c r="B12458" s="68" t="s">
        <v>30013</v>
      </c>
      <c r="C12458" s="68" t="s">
        <v>13</v>
      </c>
      <c r="D12458" t="str">
        <f t="shared" si="194"/>
        <v>m2</v>
      </c>
    </row>
    <row r="12459" spans="1:4">
      <c r="A12459" s="68" t="s">
        <v>23912</v>
      </c>
      <c r="B12459" s="68" t="s">
        <v>30014</v>
      </c>
      <c r="C12459" s="68" t="s">
        <v>13</v>
      </c>
      <c r="D12459" t="str">
        <f t="shared" si="194"/>
        <v>m2</v>
      </c>
    </row>
    <row r="12460" spans="1:4">
      <c r="A12460" s="68" t="s">
        <v>23913</v>
      </c>
      <c r="B12460" s="68" t="s">
        <v>30014</v>
      </c>
      <c r="C12460" s="68" t="s">
        <v>13</v>
      </c>
      <c r="D12460" t="str">
        <f t="shared" si="194"/>
        <v>m2</v>
      </c>
    </row>
    <row r="12461" spans="1:4">
      <c r="A12461" s="68" t="s">
        <v>12327</v>
      </c>
      <c r="B12461" s="68" t="s">
        <v>30015</v>
      </c>
      <c r="C12461" s="68" t="s">
        <v>15</v>
      </c>
      <c r="D12461" t="str">
        <f t="shared" si="194"/>
        <v>un</v>
      </c>
    </row>
    <row r="12462" spans="1:4">
      <c r="A12462" s="68" t="s">
        <v>12328</v>
      </c>
      <c r="B12462" s="68" t="s">
        <v>30015</v>
      </c>
      <c r="C12462" s="68" t="s">
        <v>15</v>
      </c>
      <c r="D12462" t="str">
        <f t="shared" si="194"/>
        <v>un</v>
      </c>
    </row>
    <row r="12463" spans="1:4">
      <c r="A12463" s="68" t="s">
        <v>12329</v>
      </c>
      <c r="B12463" s="68" t="s">
        <v>30016</v>
      </c>
      <c r="C12463" s="68" t="s">
        <v>15</v>
      </c>
      <c r="D12463" t="str">
        <f t="shared" si="194"/>
        <v>un</v>
      </c>
    </row>
    <row r="12464" spans="1:4">
      <c r="A12464" s="68" t="s">
        <v>12330</v>
      </c>
      <c r="B12464" s="68" t="s">
        <v>30016</v>
      </c>
      <c r="C12464" s="68" t="s">
        <v>15</v>
      </c>
      <c r="D12464" t="str">
        <f t="shared" si="194"/>
        <v>un</v>
      </c>
    </row>
    <row r="12465" spans="1:4">
      <c r="A12465" s="68" t="s">
        <v>12331</v>
      </c>
      <c r="B12465" s="68" t="s">
        <v>30017</v>
      </c>
      <c r="C12465" s="68" t="s">
        <v>13</v>
      </c>
      <c r="D12465" t="str">
        <f t="shared" si="194"/>
        <v>m2</v>
      </c>
    </row>
    <row r="12466" spans="1:4">
      <c r="A12466" s="68" t="s">
        <v>12332</v>
      </c>
      <c r="B12466" s="68" t="s">
        <v>30017</v>
      </c>
      <c r="C12466" s="68" t="s">
        <v>13</v>
      </c>
      <c r="D12466" t="str">
        <f t="shared" si="194"/>
        <v>m2</v>
      </c>
    </row>
    <row r="12467" spans="1:4">
      <c r="A12467" s="68" t="s">
        <v>12333</v>
      </c>
      <c r="B12467" s="68" t="s">
        <v>30018</v>
      </c>
      <c r="C12467" s="68" t="s">
        <v>13</v>
      </c>
      <c r="D12467" t="str">
        <f t="shared" si="194"/>
        <v>m2</v>
      </c>
    </row>
    <row r="12468" spans="1:4">
      <c r="A12468" s="68" t="s">
        <v>12334</v>
      </c>
      <c r="B12468" s="68" t="s">
        <v>30018</v>
      </c>
      <c r="C12468" s="68" t="s">
        <v>13</v>
      </c>
      <c r="D12468" t="str">
        <f t="shared" si="194"/>
        <v>m2</v>
      </c>
    </row>
    <row r="12469" spans="1:4">
      <c r="A12469" s="68" t="s">
        <v>12335</v>
      </c>
      <c r="B12469" s="68" t="s">
        <v>30019</v>
      </c>
      <c r="C12469" s="68" t="s">
        <v>13</v>
      </c>
      <c r="D12469" t="str">
        <f t="shared" si="194"/>
        <v>m2</v>
      </c>
    </row>
    <row r="12470" spans="1:4">
      <c r="A12470" s="68" t="s">
        <v>12336</v>
      </c>
      <c r="B12470" s="68" t="s">
        <v>30019</v>
      </c>
      <c r="C12470" s="68" t="s">
        <v>13</v>
      </c>
      <c r="D12470" t="str">
        <f t="shared" si="194"/>
        <v>m2</v>
      </c>
    </row>
    <row r="12471" spans="1:4">
      <c r="A12471" s="68" t="s">
        <v>12337</v>
      </c>
      <c r="B12471" s="68" t="s">
        <v>30020</v>
      </c>
      <c r="C12471" s="68" t="s">
        <v>15</v>
      </c>
      <c r="D12471" t="str">
        <f t="shared" si="194"/>
        <v>un</v>
      </c>
    </row>
    <row r="12472" spans="1:4">
      <c r="A12472" s="68" t="s">
        <v>12338</v>
      </c>
      <c r="B12472" s="68" t="s">
        <v>30020</v>
      </c>
      <c r="C12472" s="68" t="s">
        <v>15</v>
      </c>
      <c r="D12472" t="str">
        <f t="shared" si="194"/>
        <v>un</v>
      </c>
    </row>
    <row r="12473" spans="1:4">
      <c r="A12473" s="68" t="s">
        <v>12339</v>
      </c>
      <c r="B12473" s="68" t="s">
        <v>30021</v>
      </c>
      <c r="C12473" s="68" t="s">
        <v>13</v>
      </c>
      <c r="D12473" t="str">
        <f t="shared" si="194"/>
        <v>m2</v>
      </c>
    </row>
    <row r="12474" spans="1:4">
      <c r="A12474" s="68" t="s">
        <v>12340</v>
      </c>
      <c r="B12474" s="68" t="s">
        <v>30021</v>
      </c>
      <c r="C12474" s="68" t="s">
        <v>13</v>
      </c>
      <c r="D12474" t="str">
        <f t="shared" si="194"/>
        <v>m2</v>
      </c>
    </row>
    <row r="12475" spans="1:4">
      <c r="A12475" s="68" t="s">
        <v>12341</v>
      </c>
      <c r="B12475" s="68" t="s">
        <v>30022</v>
      </c>
      <c r="C12475" s="68" t="s">
        <v>13</v>
      </c>
      <c r="D12475" t="str">
        <f t="shared" si="194"/>
        <v>m2</v>
      </c>
    </row>
    <row r="12476" spans="1:4">
      <c r="A12476" s="68" t="s">
        <v>12342</v>
      </c>
      <c r="B12476" s="68" t="s">
        <v>30022</v>
      </c>
      <c r="C12476" s="68" t="s">
        <v>13</v>
      </c>
      <c r="D12476" t="str">
        <f t="shared" si="194"/>
        <v>m2</v>
      </c>
    </row>
    <row r="12477" spans="1:4">
      <c r="A12477" s="68" t="s">
        <v>12343</v>
      </c>
      <c r="B12477" s="68" t="s">
        <v>30023</v>
      </c>
      <c r="C12477" s="68" t="s">
        <v>13</v>
      </c>
      <c r="D12477" t="str">
        <f t="shared" si="194"/>
        <v>m2</v>
      </c>
    </row>
    <row r="12478" spans="1:4">
      <c r="A12478" s="68" t="s">
        <v>12344</v>
      </c>
      <c r="B12478" s="68" t="s">
        <v>30023</v>
      </c>
      <c r="C12478" s="68" t="s">
        <v>13</v>
      </c>
      <c r="D12478" t="str">
        <f t="shared" si="194"/>
        <v>m2</v>
      </c>
    </row>
    <row r="12479" spans="1:4">
      <c r="A12479" s="68" t="s">
        <v>12345</v>
      </c>
      <c r="B12479" s="68" t="s">
        <v>30024</v>
      </c>
      <c r="C12479" s="68" t="s">
        <v>13</v>
      </c>
      <c r="D12479" t="str">
        <f t="shared" si="194"/>
        <v>m2</v>
      </c>
    </row>
    <row r="12480" spans="1:4">
      <c r="A12480" s="68" t="s">
        <v>12346</v>
      </c>
      <c r="B12480" s="68" t="s">
        <v>30024</v>
      </c>
      <c r="C12480" s="68" t="s">
        <v>13</v>
      </c>
      <c r="D12480" t="str">
        <f t="shared" si="194"/>
        <v>m2</v>
      </c>
    </row>
    <row r="12481" spans="1:4">
      <c r="A12481" s="68" t="s">
        <v>12347</v>
      </c>
      <c r="B12481" s="68" t="s">
        <v>30025</v>
      </c>
      <c r="C12481" s="68" t="s">
        <v>14</v>
      </c>
      <c r="D12481" t="str">
        <f t="shared" si="194"/>
        <v>m</v>
      </c>
    </row>
    <row r="12482" spans="1:4">
      <c r="A12482" s="68" t="s">
        <v>12348</v>
      </c>
      <c r="B12482" s="68" t="s">
        <v>30025</v>
      </c>
      <c r="C12482" s="68" t="s">
        <v>14</v>
      </c>
      <c r="D12482" t="str">
        <f t="shared" si="194"/>
        <v>m</v>
      </c>
    </row>
    <row r="12483" spans="1:4">
      <c r="A12483" s="68" t="s">
        <v>12349</v>
      </c>
      <c r="B12483" s="68" t="s">
        <v>30026</v>
      </c>
      <c r="C12483" s="68" t="s">
        <v>14</v>
      </c>
      <c r="D12483" t="str">
        <f t="shared" si="194"/>
        <v>m</v>
      </c>
    </row>
    <row r="12484" spans="1:4">
      <c r="A12484" s="68" t="s">
        <v>12350</v>
      </c>
      <c r="B12484" s="68" t="s">
        <v>30026</v>
      </c>
      <c r="C12484" s="68" t="s">
        <v>14</v>
      </c>
      <c r="D12484" t="str">
        <f t="shared" si="194"/>
        <v>m</v>
      </c>
    </row>
    <row r="12485" spans="1:4">
      <c r="A12485" s="68" t="s">
        <v>12351</v>
      </c>
      <c r="B12485" s="68" t="s">
        <v>30027</v>
      </c>
      <c r="C12485" s="68" t="s">
        <v>13</v>
      </c>
      <c r="D12485" t="str">
        <f t="shared" si="194"/>
        <v>m2</v>
      </c>
    </row>
    <row r="12486" spans="1:4">
      <c r="A12486" s="68" t="s">
        <v>12352</v>
      </c>
      <c r="B12486" s="68" t="s">
        <v>30027</v>
      </c>
      <c r="C12486" s="68" t="s">
        <v>13</v>
      </c>
      <c r="D12486" t="str">
        <f t="shared" si="194"/>
        <v>m2</v>
      </c>
    </row>
    <row r="12487" spans="1:4">
      <c r="A12487" s="68" t="s">
        <v>12353</v>
      </c>
      <c r="B12487" s="68" t="s">
        <v>30028</v>
      </c>
      <c r="C12487" s="68" t="s">
        <v>13</v>
      </c>
      <c r="D12487" t="str">
        <f t="shared" ref="D12487:D12550" si="195">LOWER(C12487)</f>
        <v>m2</v>
      </c>
    </row>
    <row r="12488" spans="1:4">
      <c r="A12488" s="68" t="s">
        <v>12354</v>
      </c>
      <c r="B12488" s="68" t="s">
        <v>30028</v>
      </c>
      <c r="C12488" s="68" t="s">
        <v>13</v>
      </c>
      <c r="D12488" t="str">
        <f t="shared" si="195"/>
        <v>m2</v>
      </c>
    </row>
    <row r="12489" spans="1:4">
      <c r="A12489" s="68" t="s">
        <v>12355</v>
      </c>
      <c r="B12489" s="68" t="s">
        <v>30029</v>
      </c>
      <c r="C12489" s="68" t="s">
        <v>13</v>
      </c>
      <c r="D12489" t="str">
        <f t="shared" si="195"/>
        <v>m2</v>
      </c>
    </row>
    <row r="12490" spans="1:4">
      <c r="A12490" s="68" t="s">
        <v>12356</v>
      </c>
      <c r="B12490" s="68" t="s">
        <v>30029</v>
      </c>
      <c r="C12490" s="68" t="s">
        <v>13</v>
      </c>
      <c r="D12490" t="str">
        <f t="shared" si="195"/>
        <v>m2</v>
      </c>
    </row>
    <row r="12491" spans="1:4">
      <c r="A12491" s="68" t="s">
        <v>12357</v>
      </c>
      <c r="B12491" s="68" t="s">
        <v>30030</v>
      </c>
      <c r="C12491" s="68" t="s">
        <v>13</v>
      </c>
      <c r="D12491" t="str">
        <f t="shared" si="195"/>
        <v>m2</v>
      </c>
    </row>
    <row r="12492" spans="1:4">
      <c r="A12492" s="68" t="s">
        <v>12358</v>
      </c>
      <c r="B12492" s="68" t="s">
        <v>30030</v>
      </c>
      <c r="C12492" s="68" t="s">
        <v>13</v>
      </c>
      <c r="D12492" t="str">
        <f t="shared" si="195"/>
        <v>m2</v>
      </c>
    </row>
    <row r="12493" spans="1:4">
      <c r="A12493" s="68" t="s">
        <v>12359</v>
      </c>
      <c r="B12493" s="68" t="s">
        <v>30031</v>
      </c>
      <c r="C12493" s="68" t="s">
        <v>15</v>
      </c>
      <c r="D12493" t="str">
        <f t="shared" si="195"/>
        <v>un</v>
      </c>
    </row>
    <row r="12494" spans="1:4">
      <c r="A12494" s="68" t="s">
        <v>12360</v>
      </c>
      <c r="B12494" s="68" t="s">
        <v>30031</v>
      </c>
      <c r="C12494" s="68" t="s">
        <v>15</v>
      </c>
      <c r="D12494" t="str">
        <f t="shared" si="195"/>
        <v>un</v>
      </c>
    </row>
    <row r="12495" spans="1:4">
      <c r="A12495" s="68" t="s">
        <v>12361</v>
      </c>
      <c r="B12495" s="68" t="s">
        <v>30032</v>
      </c>
      <c r="C12495" s="68" t="s">
        <v>15</v>
      </c>
      <c r="D12495" t="str">
        <f t="shared" si="195"/>
        <v>un</v>
      </c>
    </row>
    <row r="12496" spans="1:4">
      <c r="A12496" s="68" t="s">
        <v>12362</v>
      </c>
      <c r="B12496" s="68" t="s">
        <v>30032</v>
      </c>
      <c r="C12496" s="68" t="s">
        <v>15</v>
      </c>
      <c r="D12496" t="str">
        <f t="shared" si="195"/>
        <v>un</v>
      </c>
    </row>
    <row r="12497" spans="1:4">
      <c r="A12497" s="68" t="s">
        <v>12363</v>
      </c>
      <c r="B12497" s="68" t="s">
        <v>30033</v>
      </c>
      <c r="C12497" s="68" t="s">
        <v>15</v>
      </c>
      <c r="D12497" t="str">
        <f t="shared" si="195"/>
        <v>un</v>
      </c>
    </row>
    <row r="12498" spans="1:4">
      <c r="A12498" s="68" t="s">
        <v>12364</v>
      </c>
      <c r="B12498" s="68" t="s">
        <v>30033</v>
      </c>
      <c r="C12498" s="68" t="s">
        <v>15</v>
      </c>
      <c r="D12498" t="str">
        <f t="shared" si="195"/>
        <v>un</v>
      </c>
    </row>
    <row r="12499" spans="1:4">
      <c r="A12499" s="68" t="s">
        <v>12365</v>
      </c>
      <c r="B12499" s="68" t="s">
        <v>30034</v>
      </c>
      <c r="C12499" s="68" t="s">
        <v>14</v>
      </c>
      <c r="D12499" t="str">
        <f t="shared" si="195"/>
        <v>m</v>
      </c>
    </row>
    <row r="12500" spans="1:4">
      <c r="A12500" s="68" t="s">
        <v>12366</v>
      </c>
      <c r="B12500" s="68" t="s">
        <v>30034</v>
      </c>
      <c r="C12500" s="68" t="s">
        <v>14</v>
      </c>
      <c r="D12500" t="str">
        <f t="shared" si="195"/>
        <v>m</v>
      </c>
    </row>
    <row r="12501" spans="1:4">
      <c r="A12501" s="68" t="s">
        <v>12367</v>
      </c>
      <c r="B12501" s="68" t="s">
        <v>30035</v>
      </c>
      <c r="C12501" s="68" t="s">
        <v>14</v>
      </c>
      <c r="D12501" t="str">
        <f t="shared" si="195"/>
        <v>m</v>
      </c>
    </row>
    <row r="12502" spans="1:4">
      <c r="A12502" s="68" t="s">
        <v>12368</v>
      </c>
      <c r="B12502" s="68" t="s">
        <v>30035</v>
      </c>
      <c r="C12502" s="68" t="s">
        <v>14</v>
      </c>
      <c r="D12502" t="str">
        <f t="shared" si="195"/>
        <v>m</v>
      </c>
    </row>
    <row r="12503" spans="1:4">
      <c r="A12503" s="68" t="s">
        <v>12369</v>
      </c>
      <c r="B12503" s="68" t="s">
        <v>30036</v>
      </c>
      <c r="C12503" s="68" t="s">
        <v>14</v>
      </c>
      <c r="D12503" t="str">
        <f t="shared" si="195"/>
        <v>m</v>
      </c>
    </row>
    <row r="12504" spans="1:4">
      <c r="A12504" s="68" t="s">
        <v>12370</v>
      </c>
      <c r="B12504" s="68" t="s">
        <v>30036</v>
      </c>
      <c r="C12504" s="68" t="s">
        <v>14</v>
      </c>
      <c r="D12504" t="str">
        <f t="shared" si="195"/>
        <v>m</v>
      </c>
    </row>
    <row r="12505" spans="1:4">
      <c r="A12505" s="68" t="s">
        <v>12371</v>
      </c>
      <c r="B12505" s="68" t="s">
        <v>30037</v>
      </c>
      <c r="C12505" s="68" t="s">
        <v>14</v>
      </c>
      <c r="D12505" t="str">
        <f t="shared" si="195"/>
        <v>m</v>
      </c>
    </row>
    <row r="12506" spans="1:4">
      <c r="A12506" s="68" t="s">
        <v>12372</v>
      </c>
      <c r="B12506" s="68" t="s">
        <v>30037</v>
      </c>
      <c r="C12506" s="68" t="s">
        <v>14</v>
      </c>
      <c r="D12506" t="str">
        <f t="shared" si="195"/>
        <v>m</v>
      </c>
    </row>
    <row r="12507" spans="1:4">
      <c r="A12507" s="68" t="s">
        <v>12373</v>
      </c>
      <c r="B12507" s="68" t="s">
        <v>30038</v>
      </c>
      <c r="C12507" s="68" t="s">
        <v>15</v>
      </c>
      <c r="D12507" t="str">
        <f t="shared" si="195"/>
        <v>un</v>
      </c>
    </row>
    <row r="12508" spans="1:4">
      <c r="A12508" s="68" t="s">
        <v>12374</v>
      </c>
      <c r="B12508" s="68" t="s">
        <v>30038</v>
      </c>
      <c r="C12508" s="68" t="s">
        <v>15</v>
      </c>
      <c r="D12508" t="str">
        <f t="shared" si="195"/>
        <v>un</v>
      </c>
    </row>
    <row r="12509" spans="1:4">
      <c r="A12509" s="68" t="s">
        <v>12375</v>
      </c>
      <c r="B12509" s="68" t="s">
        <v>30039</v>
      </c>
      <c r="C12509" s="68" t="s">
        <v>15</v>
      </c>
      <c r="D12509" t="str">
        <f t="shared" si="195"/>
        <v>un</v>
      </c>
    </row>
    <row r="12510" spans="1:4">
      <c r="A12510" s="68" t="s">
        <v>12376</v>
      </c>
      <c r="B12510" s="68" t="s">
        <v>30039</v>
      </c>
      <c r="C12510" s="68" t="s">
        <v>15</v>
      </c>
      <c r="D12510" t="str">
        <f t="shared" si="195"/>
        <v>un</v>
      </c>
    </row>
    <row r="12511" spans="1:4">
      <c r="A12511" s="68" t="s">
        <v>12377</v>
      </c>
      <c r="B12511" s="68" t="s">
        <v>30040</v>
      </c>
      <c r="C12511" s="68" t="s">
        <v>15</v>
      </c>
      <c r="D12511" t="str">
        <f t="shared" si="195"/>
        <v>un</v>
      </c>
    </row>
    <row r="12512" spans="1:4">
      <c r="A12512" s="68" t="s">
        <v>12378</v>
      </c>
      <c r="B12512" s="68" t="s">
        <v>30040</v>
      </c>
      <c r="C12512" s="68" t="s">
        <v>15</v>
      </c>
      <c r="D12512" t="str">
        <f t="shared" si="195"/>
        <v>un</v>
      </c>
    </row>
    <row r="12513" spans="1:4">
      <c r="A12513" s="68" t="s">
        <v>12379</v>
      </c>
      <c r="B12513" s="68" t="s">
        <v>30041</v>
      </c>
      <c r="C12513" s="68" t="s">
        <v>15</v>
      </c>
      <c r="D12513" t="str">
        <f t="shared" si="195"/>
        <v>un</v>
      </c>
    </row>
    <row r="12514" spans="1:4">
      <c r="A12514" s="68" t="s">
        <v>12380</v>
      </c>
      <c r="B12514" s="68" t="s">
        <v>30041</v>
      </c>
      <c r="C12514" s="68" t="s">
        <v>15</v>
      </c>
      <c r="D12514" t="str">
        <f t="shared" si="195"/>
        <v>un</v>
      </c>
    </row>
    <row r="12515" spans="1:4">
      <c r="A12515" s="68" t="s">
        <v>12381</v>
      </c>
      <c r="B12515" s="68" t="s">
        <v>30042</v>
      </c>
      <c r="C12515" s="68" t="s">
        <v>15</v>
      </c>
      <c r="D12515" t="str">
        <f t="shared" si="195"/>
        <v>un</v>
      </c>
    </row>
    <row r="12516" spans="1:4">
      <c r="A12516" s="68" t="s">
        <v>12382</v>
      </c>
      <c r="B12516" s="68" t="s">
        <v>30042</v>
      </c>
      <c r="C12516" s="68" t="s">
        <v>15</v>
      </c>
      <c r="D12516" t="str">
        <f t="shared" si="195"/>
        <v>un</v>
      </c>
    </row>
    <row r="12517" spans="1:4">
      <c r="A12517" s="68" t="s">
        <v>12383</v>
      </c>
      <c r="B12517" s="68" t="s">
        <v>30043</v>
      </c>
      <c r="C12517" s="68" t="s">
        <v>15</v>
      </c>
      <c r="D12517" t="str">
        <f t="shared" si="195"/>
        <v>un</v>
      </c>
    </row>
    <row r="12518" spans="1:4">
      <c r="A12518" s="68" t="s">
        <v>12384</v>
      </c>
      <c r="B12518" s="68" t="s">
        <v>30043</v>
      </c>
      <c r="C12518" s="68" t="s">
        <v>15</v>
      </c>
      <c r="D12518" t="str">
        <f t="shared" si="195"/>
        <v>un</v>
      </c>
    </row>
    <row r="12519" spans="1:4">
      <c r="A12519" s="68" t="s">
        <v>12385</v>
      </c>
      <c r="B12519" s="68" t="s">
        <v>30044</v>
      </c>
      <c r="C12519" s="68" t="s">
        <v>14</v>
      </c>
      <c r="D12519" t="str">
        <f t="shared" si="195"/>
        <v>m</v>
      </c>
    </row>
    <row r="12520" spans="1:4">
      <c r="A12520" s="68" t="s">
        <v>12386</v>
      </c>
      <c r="B12520" s="68" t="s">
        <v>30044</v>
      </c>
      <c r="C12520" s="68" t="s">
        <v>14</v>
      </c>
      <c r="D12520" t="str">
        <f t="shared" si="195"/>
        <v>m</v>
      </c>
    </row>
    <row r="12521" spans="1:4">
      <c r="A12521" s="68" t="s">
        <v>12387</v>
      </c>
      <c r="B12521" s="68" t="s">
        <v>30045</v>
      </c>
      <c r="C12521" s="68" t="s">
        <v>13</v>
      </c>
      <c r="D12521" t="str">
        <f t="shared" si="195"/>
        <v>m2</v>
      </c>
    </row>
    <row r="12522" spans="1:4">
      <c r="A12522" s="68" t="s">
        <v>12388</v>
      </c>
      <c r="B12522" s="68" t="s">
        <v>30045</v>
      </c>
      <c r="C12522" s="68" t="s">
        <v>13</v>
      </c>
      <c r="D12522" t="str">
        <f t="shared" si="195"/>
        <v>m2</v>
      </c>
    </row>
    <row r="12523" spans="1:4">
      <c r="A12523" s="68" t="s">
        <v>12389</v>
      </c>
      <c r="B12523" s="68" t="s">
        <v>30046</v>
      </c>
      <c r="C12523" s="68" t="s">
        <v>13</v>
      </c>
      <c r="D12523" t="str">
        <f t="shared" si="195"/>
        <v>m2</v>
      </c>
    </row>
    <row r="12524" spans="1:4">
      <c r="A12524" s="68" t="s">
        <v>12390</v>
      </c>
      <c r="B12524" s="68" t="s">
        <v>30046</v>
      </c>
      <c r="C12524" s="68" t="s">
        <v>13</v>
      </c>
      <c r="D12524" t="str">
        <f t="shared" si="195"/>
        <v>m2</v>
      </c>
    </row>
    <row r="12525" spans="1:4">
      <c r="A12525" s="68" t="s">
        <v>23434</v>
      </c>
      <c r="B12525" s="68" t="s">
        <v>30047</v>
      </c>
      <c r="C12525" s="68" t="s">
        <v>13</v>
      </c>
      <c r="D12525" t="str">
        <f t="shared" si="195"/>
        <v>m2</v>
      </c>
    </row>
    <row r="12526" spans="1:4">
      <c r="A12526" s="68" t="s">
        <v>23435</v>
      </c>
      <c r="B12526" s="68" t="s">
        <v>30047</v>
      </c>
      <c r="C12526" s="68" t="s">
        <v>13</v>
      </c>
      <c r="D12526" t="str">
        <f t="shared" si="195"/>
        <v>m2</v>
      </c>
    </row>
    <row r="12527" spans="1:4">
      <c r="A12527" s="68" t="s">
        <v>23436</v>
      </c>
      <c r="B12527" s="68" t="s">
        <v>30048</v>
      </c>
      <c r="C12527" s="68" t="s">
        <v>13</v>
      </c>
      <c r="D12527" t="str">
        <f t="shared" si="195"/>
        <v>m2</v>
      </c>
    </row>
    <row r="12528" spans="1:4">
      <c r="A12528" s="68" t="s">
        <v>23437</v>
      </c>
      <c r="B12528" s="68" t="s">
        <v>30048</v>
      </c>
      <c r="C12528" s="68" t="s">
        <v>13</v>
      </c>
      <c r="D12528" t="str">
        <f t="shared" si="195"/>
        <v>m2</v>
      </c>
    </row>
    <row r="12529" spans="1:4">
      <c r="A12529" s="68" t="s">
        <v>23438</v>
      </c>
      <c r="B12529" s="68" t="s">
        <v>30049</v>
      </c>
      <c r="C12529" s="68" t="s">
        <v>13</v>
      </c>
      <c r="D12529" t="str">
        <f t="shared" si="195"/>
        <v>m2</v>
      </c>
    </row>
    <row r="12530" spans="1:4">
      <c r="A12530" s="68" t="s">
        <v>23439</v>
      </c>
      <c r="B12530" s="68" t="s">
        <v>30049</v>
      </c>
      <c r="C12530" s="68" t="s">
        <v>13</v>
      </c>
      <c r="D12530" t="str">
        <f t="shared" si="195"/>
        <v>m2</v>
      </c>
    </row>
    <row r="12531" spans="1:4">
      <c r="A12531" s="68" t="s">
        <v>12391</v>
      </c>
      <c r="B12531" s="68" t="s">
        <v>30050</v>
      </c>
      <c r="C12531" s="68" t="s">
        <v>14</v>
      </c>
      <c r="D12531" t="str">
        <f t="shared" si="195"/>
        <v>m</v>
      </c>
    </row>
    <row r="12532" spans="1:4">
      <c r="A12532" s="68" t="s">
        <v>12392</v>
      </c>
      <c r="B12532" s="68" t="s">
        <v>30050</v>
      </c>
      <c r="C12532" s="68" t="s">
        <v>14</v>
      </c>
      <c r="D12532" t="str">
        <f t="shared" si="195"/>
        <v>m</v>
      </c>
    </row>
    <row r="12533" spans="1:4">
      <c r="A12533" s="68" t="s">
        <v>12393</v>
      </c>
      <c r="B12533" s="68" t="s">
        <v>30051</v>
      </c>
      <c r="C12533" s="68" t="s">
        <v>14</v>
      </c>
      <c r="D12533" t="str">
        <f t="shared" si="195"/>
        <v>m</v>
      </c>
    </row>
    <row r="12534" spans="1:4">
      <c r="A12534" s="68" t="s">
        <v>12394</v>
      </c>
      <c r="B12534" s="68" t="s">
        <v>30051</v>
      </c>
      <c r="C12534" s="68" t="s">
        <v>14</v>
      </c>
      <c r="D12534" t="str">
        <f t="shared" si="195"/>
        <v>m</v>
      </c>
    </row>
    <row r="12535" spans="1:4">
      <c r="A12535" s="68" t="s">
        <v>12395</v>
      </c>
      <c r="B12535" s="68" t="s">
        <v>30052</v>
      </c>
      <c r="C12535" s="68" t="s">
        <v>14</v>
      </c>
      <c r="D12535" t="str">
        <f t="shared" si="195"/>
        <v>m</v>
      </c>
    </row>
    <row r="12536" spans="1:4">
      <c r="A12536" s="68" t="s">
        <v>12396</v>
      </c>
      <c r="B12536" s="68" t="s">
        <v>30052</v>
      </c>
      <c r="C12536" s="68" t="s">
        <v>14</v>
      </c>
      <c r="D12536" t="str">
        <f t="shared" si="195"/>
        <v>m</v>
      </c>
    </row>
    <row r="12537" spans="1:4">
      <c r="A12537" s="68" t="s">
        <v>12397</v>
      </c>
      <c r="B12537" s="68" t="s">
        <v>30053</v>
      </c>
      <c r="C12537" s="68" t="s">
        <v>14</v>
      </c>
      <c r="D12537" t="str">
        <f t="shared" si="195"/>
        <v>m</v>
      </c>
    </row>
    <row r="12538" spans="1:4">
      <c r="A12538" s="68" t="s">
        <v>12398</v>
      </c>
      <c r="B12538" s="68" t="s">
        <v>30053</v>
      </c>
      <c r="C12538" s="68" t="s">
        <v>14</v>
      </c>
      <c r="D12538" t="str">
        <f t="shared" si="195"/>
        <v>m</v>
      </c>
    </row>
    <row r="12539" spans="1:4">
      <c r="A12539" s="68" t="s">
        <v>12399</v>
      </c>
      <c r="B12539" s="68" t="s">
        <v>30054</v>
      </c>
      <c r="C12539" s="68" t="s">
        <v>14</v>
      </c>
      <c r="D12539" t="str">
        <f t="shared" si="195"/>
        <v>m</v>
      </c>
    </row>
    <row r="12540" spans="1:4">
      <c r="A12540" s="68" t="s">
        <v>12400</v>
      </c>
      <c r="B12540" s="68" t="s">
        <v>30054</v>
      </c>
      <c r="C12540" s="68" t="s">
        <v>14</v>
      </c>
      <c r="D12540" t="str">
        <f t="shared" si="195"/>
        <v>m</v>
      </c>
    </row>
    <row r="12541" spans="1:4">
      <c r="A12541" s="68" t="s">
        <v>12401</v>
      </c>
      <c r="B12541" s="68" t="s">
        <v>30055</v>
      </c>
      <c r="C12541" s="68" t="s">
        <v>15</v>
      </c>
      <c r="D12541" t="str">
        <f t="shared" si="195"/>
        <v>un</v>
      </c>
    </row>
    <row r="12542" spans="1:4">
      <c r="A12542" s="68" t="s">
        <v>12402</v>
      </c>
      <c r="B12542" s="68" t="s">
        <v>30055</v>
      </c>
      <c r="C12542" s="68" t="s">
        <v>15</v>
      </c>
      <c r="D12542" t="str">
        <f t="shared" si="195"/>
        <v>un</v>
      </c>
    </row>
    <row r="12543" spans="1:4">
      <c r="A12543" s="68" t="s">
        <v>12403</v>
      </c>
      <c r="B12543" s="68" t="s">
        <v>30056</v>
      </c>
      <c r="C12543" s="68" t="s">
        <v>14</v>
      </c>
      <c r="D12543" t="str">
        <f t="shared" si="195"/>
        <v>m</v>
      </c>
    </row>
    <row r="12544" spans="1:4">
      <c r="A12544" s="68" t="s">
        <v>12404</v>
      </c>
      <c r="B12544" s="68" t="s">
        <v>30056</v>
      </c>
      <c r="C12544" s="68" t="s">
        <v>14</v>
      </c>
      <c r="D12544" t="str">
        <f t="shared" si="195"/>
        <v>m</v>
      </c>
    </row>
    <row r="12545" spans="1:4">
      <c r="A12545" s="68" t="s">
        <v>12405</v>
      </c>
      <c r="B12545" s="68" t="s">
        <v>30057</v>
      </c>
      <c r="C12545" s="68" t="s">
        <v>14</v>
      </c>
      <c r="D12545" t="str">
        <f t="shared" si="195"/>
        <v>m</v>
      </c>
    </row>
    <row r="12546" spans="1:4">
      <c r="A12546" s="68" t="s">
        <v>12406</v>
      </c>
      <c r="B12546" s="68" t="s">
        <v>30057</v>
      </c>
      <c r="C12546" s="68" t="s">
        <v>14</v>
      </c>
      <c r="D12546" t="str">
        <f t="shared" si="195"/>
        <v>m</v>
      </c>
    </row>
    <row r="12547" spans="1:4">
      <c r="A12547" s="68" t="s">
        <v>12407</v>
      </c>
      <c r="B12547" s="68" t="s">
        <v>30058</v>
      </c>
      <c r="C12547" s="68" t="s">
        <v>15</v>
      </c>
      <c r="D12547" t="str">
        <f t="shared" si="195"/>
        <v>un</v>
      </c>
    </row>
    <row r="12548" spans="1:4">
      <c r="A12548" s="68" t="s">
        <v>12408</v>
      </c>
      <c r="B12548" s="68" t="s">
        <v>30058</v>
      </c>
      <c r="C12548" s="68" t="s">
        <v>15</v>
      </c>
      <c r="D12548" t="str">
        <f t="shared" si="195"/>
        <v>un</v>
      </c>
    </row>
    <row r="12549" spans="1:4">
      <c r="A12549" s="68" t="s">
        <v>12409</v>
      </c>
      <c r="B12549" s="68" t="s">
        <v>30059</v>
      </c>
      <c r="C12549" s="68" t="s">
        <v>15</v>
      </c>
      <c r="D12549" t="str">
        <f t="shared" si="195"/>
        <v>un</v>
      </c>
    </row>
    <row r="12550" spans="1:4">
      <c r="A12550" s="68" t="s">
        <v>12410</v>
      </c>
      <c r="B12550" s="68" t="s">
        <v>30059</v>
      </c>
      <c r="C12550" s="68" t="s">
        <v>15</v>
      </c>
      <c r="D12550" t="str">
        <f t="shared" si="195"/>
        <v>un</v>
      </c>
    </row>
    <row r="12551" spans="1:4">
      <c r="A12551" s="68" t="s">
        <v>12411</v>
      </c>
      <c r="B12551" s="68" t="s">
        <v>30060</v>
      </c>
      <c r="C12551" s="68" t="s">
        <v>14</v>
      </c>
      <c r="D12551" t="str">
        <f t="shared" ref="D12551:D12614" si="196">LOWER(C12551)</f>
        <v>m</v>
      </c>
    </row>
    <row r="12552" spans="1:4">
      <c r="A12552" s="68" t="s">
        <v>12412</v>
      </c>
      <c r="B12552" s="68" t="s">
        <v>30060</v>
      </c>
      <c r="C12552" s="68" t="s">
        <v>14</v>
      </c>
      <c r="D12552" t="str">
        <f t="shared" si="196"/>
        <v>m</v>
      </c>
    </row>
    <row r="12553" spans="1:4">
      <c r="A12553" s="68" t="s">
        <v>12413</v>
      </c>
      <c r="B12553" s="68" t="s">
        <v>30061</v>
      </c>
      <c r="C12553" s="68" t="s">
        <v>14</v>
      </c>
      <c r="D12553" t="str">
        <f t="shared" si="196"/>
        <v>m</v>
      </c>
    </row>
    <row r="12554" spans="1:4">
      <c r="A12554" s="68" t="s">
        <v>12414</v>
      </c>
      <c r="B12554" s="68" t="s">
        <v>30061</v>
      </c>
      <c r="C12554" s="68" t="s">
        <v>14</v>
      </c>
      <c r="D12554" t="str">
        <f t="shared" si="196"/>
        <v>m</v>
      </c>
    </row>
    <row r="12555" spans="1:4">
      <c r="A12555" s="68" t="s">
        <v>12415</v>
      </c>
      <c r="B12555" s="68" t="s">
        <v>30062</v>
      </c>
      <c r="C12555" s="68" t="s">
        <v>13</v>
      </c>
      <c r="D12555" t="str">
        <f t="shared" si="196"/>
        <v>m2</v>
      </c>
    </row>
    <row r="12556" spans="1:4">
      <c r="A12556" s="68" t="s">
        <v>12416</v>
      </c>
      <c r="B12556" s="68" t="s">
        <v>30062</v>
      </c>
      <c r="C12556" s="68" t="s">
        <v>13</v>
      </c>
      <c r="D12556" t="str">
        <f t="shared" si="196"/>
        <v>m2</v>
      </c>
    </row>
    <row r="12557" spans="1:4">
      <c r="A12557" s="68" t="s">
        <v>12417</v>
      </c>
      <c r="B12557" s="68" t="s">
        <v>30063</v>
      </c>
      <c r="C12557" s="68" t="s">
        <v>13</v>
      </c>
      <c r="D12557" t="str">
        <f t="shared" si="196"/>
        <v>m2</v>
      </c>
    </row>
    <row r="12558" spans="1:4">
      <c r="A12558" s="68" t="s">
        <v>12418</v>
      </c>
      <c r="B12558" s="68" t="s">
        <v>30063</v>
      </c>
      <c r="C12558" s="68" t="s">
        <v>13</v>
      </c>
      <c r="D12558" t="str">
        <f t="shared" si="196"/>
        <v>m2</v>
      </c>
    </row>
    <row r="12559" spans="1:4">
      <c r="A12559" s="68" t="s">
        <v>12419</v>
      </c>
      <c r="B12559" s="68" t="s">
        <v>30064</v>
      </c>
      <c r="C12559" s="68" t="s">
        <v>13</v>
      </c>
      <c r="D12559" t="str">
        <f t="shared" si="196"/>
        <v>m2</v>
      </c>
    </row>
    <row r="12560" spans="1:4">
      <c r="A12560" s="68" t="s">
        <v>12420</v>
      </c>
      <c r="B12560" s="68" t="s">
        <v>30064</v>
      </c>
      <c r="C12560" s="68" t="s">
        <v>13</v>
      </c>
      <c r="D12560" t="str">
        <f t="shared" si="196"/>
        <v>m2</v>
      </c>
    </row>
    <row r="12561" spans="1:4">
      <c r="A12561" s="68" t="s">
        <v>12421</v>
      </c>
      <c r="B12561" s="68" t="s">
        <v>30065</v>
      </c>
      <c r="C12561" s="68" t="s">
        <v>14</v>
      </c>
      <c r="D12561" t="str">
        <f t="shared" si="196"/>
        <v>m</v>
      </c>
    </row>
    <row r="12562" spans="1:4">
      <c r="A12562" s="68" t="s">
        <v>12422</v>
      </c>
      <c r="B12562" s="68" t="s">
        <v>30065</v>
      </c>
      <c r="C12562" s="68" t="s">
        <v>14</v>
      </c>
      <c r="D12562" t="str">
        <f t="shared" si="196"/>
        <v>m</v>
      </c>
    </row>
    <row r="12563" spans="1:4">
      <c r="A12563" s="68" t="s">
        <v>12423</v>
      </c>
      <c r="B12563" s="68" t="s">
        <v>30066</v>
      </c>
      <c r="C12563" s="68" t="s">
        <v>14</v>
      </c>
      <c r="D12563" t="str">
        <f t="shared" si="196"/>
        <v>m</v>
      </c>
    </row>
    <row r="12564" spans="1:4">
      <c r="A12564" s="68" t="s">
        <v>12424</v>
      </c>
      <c r="B12564" s="68" t="s">
        <v>30066</v>
      </c>
      <c r="C12564" s="68" t="s">
        <v>14</v>
      </c>
      <c r="D12564" t="str">
        <f t="shared" si="196"/>
        <v>m</v>
      </c>
    </row>
    <row r="12565" spans="1:4">
      <c r="A12565" s="68" t="s">
        <v>12425</v>
      </c>
      <c r="B12565" s="68" t="s">
        <v>30067</v>
      </c>
      <c r="C12565" s="68" t="s">
        <v>14</v>
      </c>
      <c r="D12565" t="str">
        <f t="shared" si="196"/>
        <v>m</v>
      </c>
    </row>
    <row r="12566" spans="1:4">
      <c r="A12566" s="68" t="s">
        <v>12426</v>
      </c>
      <c r="B12566" s="68" t="s">
        <v>30067</v>
      </c>
      <c r="C12566" s="68" t="s">
        <v>14</v>
      </c>
      <c r="D12566" t="str">
        <f t="shared" si="196"/>
        <v>m</v>
      </c>
    </row>
    <row r="12567" spans="1:4">
      <c r="A12567" s="68" t="s">
        <v>12427</v>
      </c>
      <c r="B12567" s="68" t="s">
        <v>30068</v>
      </c>
      <c r="C12567" s="68" t="s">
        <v>14</v>
      </c>
      <c r="D12567" t="str">
        <f t="shared" si="196"/>
        <v>m</v>
      </c>
    </row>
    <row r="12568" spans="1:4">
      <c r="A12568" s="68" t="s">
        <v>12428</v>
      </c>
      <c r="B12568" s="68" t="s">
        <v>30068</v>
      </c>
      <c r="C12568" s="68" t="s">
        <v>14</v>
      </c>
      <c r="D12568" t="str">
        <f t="shared" si="196"/>
        <v>m</v>
      </c>
    </row>
    <row r="12569" spans="1:4">
      <c r="A12569" s="68" t="s">
        <v>12429</v>
      </c>
      <c r="B12569" s="68" t="s">
        <v>30069</v>
      </c>
      <c r="C12569" s="68" t="s">
        <v>14</v>
      </c>
      <c r="D12569" t="str">
        <f t="shared" si="196"/>
        <v>m</v>
      </c>
    </row>
    <row r="12570" spans="1:4">
      <c r="A12570" s="68" t="s">
        <v>12430</v>
      </c>
      <c r="B12570" s="68" t="s">
        <v>30069</v>
      </c>
      <c r="C12570" s="68" t="s">
        <v>14</v>
      </c>
      <c r="D12570" t="str">
        <f t="shared" si="196"/>
        <v>m</v>
      </c>
    </row>
    <row r="12571" spans="1:4">
      <c r="A12571" s="68" t="s">
        <v>23440</v>
      </c>
      <c r="B12571" s="68" t="s">
        <v>30070</v>
      </c>
      <c r="C12571" s="68" t="s">
        <v>14</v>
      </c>
      <c r="D12571" t="str">
        <f t="shared" si="196"/>
        <v>m</v>
      </c>
    </row>
    <row r="12572" spans="1:4">
      <c r="A12572" s="68" t="s">
        <v>23441</v>
      </c>
      <c r="B12572" s="68" t="s">
        <v>30070</v>
      </c>
      <c r="C12572" s="68" t="s">
        <v>14</v>
      </c>
      <c r="D12572" t="str">
        <f t="shared" si="196"/>
        <v>m</v>
      </c>
    </row>
    <row r="12573" spans="1:4">
      <c r="A12573" s="68" t="s">
        <v>12431</v>
      </c>
      <c r="B12573" s="68" t="s">
        <v>30071</v>
      </c>
      <c r="C12573" s="68" t="s">
        <v>14</v>
      </c>
      <c r="D12573" t="str">
        <f t="shared" si="196"/>
        <v>m</v>
      </c>
    </row>
    <row r="12574" spans="1:4">
      <c r="A12574" s="68" t="s">
        <v>12432</v>
      </c>
      <c r="B12574" s="68" t="s">
        <v>30071</v>
      </c>
      <c r="C12574" s="68" t="s">
        <v>14</v>
      </c>
      <c r="D12574" t="str">
        <f t="shared" si="196"/>
        <v>m</v>
      </c>
    </row>
    <row r="12575" spans="1:4">
      <c r="A12575" s="68" t="s">
        <v>12433</v>
      </c>
      <c r="B12575" s="68" t="s">
        <v>30072</v>
      </c>
      <c r="C12575" s="68" t="s">
        <v>15</v>
      </c>
      <c r="D12575" t="str">
        <f t="shared" si="196"/>
        <v>un</v>
      </c>
    </row>
    <row r="12576" spans="1:4">
      <c r="A12576" s="68" t="s">
        <v>12434</v>
      </c>
      <c r="B12576" s="68" t="s">
        <v>30072</v>
      </c>
      <c r="C12576" s="68" t="s">
        <v>15</v>
      </c>
      <c r="D12576" t="str">
        <f t="shared" si="196"/>
        <v>un</v>
      </c>
    </row>
    <row r="12577" spans="1:4">
      <c r="A12577" s="68" t="s">
        <v>12435</v>
      </c>
      <c r="B12577" s="68" t="s">
        <v>30073</v>
      </c>
      <c r="C12577" s="68" t="s">
        <v>15</v>
      </c>
      <c r="D12577" t="str">
        <f t="shared" si="196"/>
        <v>un</v>
      </c>
    </row>
    <row r="12578" spans="1:4">
      <c r="A12578" s="68" t="s">
        <v>12436</v>
      </c>
      <c r="B12578" s="68" t="s">
        <v>30073</v>
      </c>
      <c r="C12578" s="68" t="s">
        <v>15</v>
      </c>
      <c r="D12578" t="str">
        <f t="shared" si="196"/>
        <v>un</v>
      </c>
    </row>
    <row r="12579" spans="1:4">
      <c r="A12579" s="68" t="s">
        <v>12437</v>
      </c>
      <c r="B12579" s="68" t="s">
        <v>30074</v>
      </c>
      <c r="C12579" s="68" t="s">
        <v>14</v>
      </c>
      <c r="D12579" t="str">
        <f t="shared" si="196"/>
        <v>m</v>
      </c>
    </row>
    <row r="12580" spans="1:4">
      <c r="A12580" s="68" t="s">
        <v>12438</v>
      </c>
      <c r="B12580" s="68" t="s">
        <v>30074</v>
      </c>
      <c r="C12580" s="68" t="s">
        <v>14</v>
      </c>
      <c r="D12580" t="str">
        <f t="shared" si="196"/>
        <v>m</v>
      </c>
    </row>
    <row r="12581" spans="1:4">
      <c r="A12581" s="68" t="s">
        <v>12439</v>
      </c>
      <c r="B12581" s="68" t="s">
        <v>30075</v>
      </c>
      <c r="C12581" s="68" t="s">
        <v>14</v>
      </c>
      <c r="D12581" t="str">
        <f t="shared" si="196"/>
        <v>m</v>
      </c>
    </row>
    <row r="12582" spans="1:4">
      <c r="A12582" s="68" t="s">
        <v>12440</v>
      </c>
      <c r="B12582" s="68" t="s">
        <v>30075</v>
      </c>
      <c r="C12582" s="68" t="s">
        <v>14</v>
      </c>
      <c r="D12582" t="str">
        <f t="shared" si="196"/>
        <v>m</v>
      </c>
    </row>
    <row r="12583" spans="1:4">
      <c r="A12583" s="68" t="s">
        <v>12441</v>
      </c>
      <c r="B12583" s="68" t="s">
        <v>30076</v>
      </c>
      <c r="C12583" s="68" t="s">
        <v>14</v>
      </c>
      <c r="D12583" t="str">
        <f t="shared" si="196"/>
        <v>m</v>
      </c>
    </row>
    <row r="12584" spans="1:4">
      <c r="A12584" s="68" t="s">
        <v>12442</v>
      </c>
      <c r="B12584" s="68" t="s">
        <v>30076</v>
      </c>
      <c r="C12584" s="68" t="s">
        <v>14</v>
      </c>
      <c r="D12584" t="str">
        <f t="shared" si="196"/>
        <v>m</v>
      </c>
    </row>
    <row r="12585" spans="1:4">
      <c r="A12585" s="68" t="s">
        <v>12443</v>
      </c>
      <c r="B12585" s="68" t="s">
        <v>30077</v>
      </c>
      <c r="C12585" s="68" t="s">
        <v>15</v>
      </c>
      <c r="D12585" t="str">
        <f t="shared" si="196"/>
        <v>un</v>
      </c>
    </row>
    <row r="12586" spans="1:4">
      <c r="A12586" s="68" t="s">
        <v>12444</v>
      </c>
      <c r="B12586" s="68" t="s">
        <v>30077</v>
      </c>
      <c r="C12586" s="68" t="s">
        <v>15</v>
      </c>
      <c r="D12586" t="str">
        <f t="shared" si="196"/>
        <v>un</v>
      </c>
    </row>
    <row r="12587" spans="1:4">
      <c r="A12587" s="68" t="s">
        <v>12445</v>
      </c>
      <c r="B12587" s="68" t="s">
        <v>30078</v>
      </c>
      <c r="C12587" s="68" t="s">
        <v>14</v>
      </c>
      <c r="D12587" t="str">
        <f t="shared" si="196"/>
        <v>m</v>
      </c>
    </row>
    <row r="12588" spans="1:4">
      <c r="A12588" s="68" t="s">
        <v>12446</v>
      </c>
      <c r="B12588" s="68" t="s">
        <v>30078</v>
      </c>
      <c r="C12588" s="68" t="s">
        <v>14</v>
      </c>
      <c r="D12588" t="str">
        <f t="shared" si="196"/>
        <v>m</v>
      </c>
    </row>
    <row r="12589" spans="1:4">
      <c r="A12589" s="68" t="s">
        <v>12447</v>
      </c>
      <c r="B12589" s="68" t="s">
        <v>30079</v>
      </c>
      <c r="C12589" s="68" t="s">
        <v>15</v>
      </c>
      <c r="D12589" t="str">
        <f t="shared" si="196"/>
        <v>un</v>
      </c>
    </row>
    <row r="12590" spans="1:4">
      <c r="A12590" s="68" t="s">
        <v>12448</v>
      </c>
      <c r="B12590" s="68" t="s">
        <v>30079</v>
      </c>
      <c r="C12590" s="68" t="s">
        <v>15</v>
      </c>
      <c r="D12590" t="str">
        <f t="shared" si="196"/>
        <v>un</v>
      </c>
    </row>
    <row r="12591" spans="1:4">
      <c r="A12591" s="68" t="s">
        <v>12449</v>
      </c>
      <c r="B12591" s="68" t="s">
        <v>30080</v>
      </c>
      <c r="C12591" s="68" t="s">
        <v>15</v>
      </c>
      <c r="D12591" t="str">
        <f t="shared" si="196"/>
        <v>un</v>
      </c>
    </row>
    <row r="12592" spans="1:4">
      <c r="A12592" s="68" t="s">
        <v>12450</v>
      </c>
      <c r="B12592" s="68" t="s">
        <v>30080</v>
      </c>
      <c r="C12592" s="68" t="s">
        <v>15</v>
      </c>
      <c r="D12592" t="str">
        <f t="shared" si="196"/>
        <v>un</v>
      </c>
    </row>
    <row r="12593" spans="1:4">
      <c r="A12593" s="68" t="s">
        <v>12451</v>
      </c>
      <c r="B12593" s="68" t="s">
        <v>30081</v>
      </c>
      <c r="C12593" s="68" t="s">
        <v>15</v>
      </c>
      <c r="D12593" t="str">
        <f t="shared" si="196"/>
        <v>un</v>
      </c>
    </row>
    <row r="12594" spans="1:4">
      <c r="A12594" s="68" t="s">
        <v>12452</v>
      </c>
      <c r="B12594" s="68" t="s">
        <v>30081</v>
      </c>
      <c r="C12594" s="68" t="s">
        <v>15</v>
      </c>
      <c r="D12594" t="str">
        <f t="shared" si="196"/>
        <v>un</v>
      </c>
    </row>
    <row r="12595" spans="1:4">
      <c r="A12595" s="68" t="s">
        <v>12453</v>
      </c>
      <c r="B12595" s="68" t="s">
        <v>30082</v>
      </c>
      <c r="C12595" s="68" t="s">
        <v>15</v>
      </c>
      <c r="D12595" t="str">
        <f t="shared" si="196"/>
        <v>un</v>
      </c>
    </row>
    <row r="12596" spans="1:4">
      <c r="A12596" s="68" t="s">
        <v>12454</v>
      </c>
      <c r="B12596" s="68" t="s">
        <v>30082</v>
      </c>
      <c r="C12596" s="68" t="s">
        <v>15</v>
      </c>
      <c r="D12596" t="str">
        <f t="shared" si="196"/>
        <v>un</v>
      </c>
    </row>
    <row r="12597" spans="1:4">
      <c r="A12597" s="68" t="s">
        <v>12455</v>
      </c>
      <c r="B12597" s="68" t="s">
        <v>30083</v>
      </c>
      <c r="C12597" s="68" t="s">
        <v>15</v>
      </c>
      <c r="D12597" t="str">
        <f t="shared" si="196"/>
        <v>un</v>
      </c>
    </row>
    <row r="12598" spans="1:4">
      <c r="A12598" s="68" t="s">
        <v>12456</v>
      </c>
      <c r="B12598" s="68" t="s">
        <v>30083</v>
      </c>
      <c r="C12598" s="68" t="s">
        <v>15</v>
      </c>
      <c r="D12598" t="str">
        <f t="shared" si="196"/>
        <v>un</v>
      </c>
    </row>
    <row r="12599" spans="1:4">
      <c r="A12599" s="68" t="s">
        <v>12457</v>
      </c>
      <c r="B12599" s="68" t="s">
        <v>30084</v>
      </c>
      <c r="C12599" s="68" t="s">
        <v>15</v>
      </c>
      <c r="D12599" t="str">
        <f t="shared" si="196"/>
        <v>un</v>
      </c>
    </row>
    <row r="12600" spans="1:4">
      <c r="A12600" s="68" t="s">
        <v>12458</v>
      </c>
      <c r="B12600" s="68" t="s">
        <v>30084</v>
      </c>
      <c r="C12600" s="68" t="s">
        <v>15</v>
      </c>
      <c r="D12600" t="str">
        <f t="shared" si="196"/>
        <v>un</v>
      </c>
    </row>
    <row r="12601" spans="1:4">
      <c r="A12601" s="68" t="s">
        <v>12459</v>
      </c>
      <c r="B12601" s="68" t="s">
        <v>30085</v>
      </c>
      <c r="C12601" s="68" t="s">
        <v>15</v>
      </c>
      <c r="D12601" t="str">
        <f t="shared" si="196"/>
        <v>un</v>
      </c>
    </row>
    <row r="12602" spans="1:4">
      <c r="A12602" s="68" t="s">
        <v>12460</v>
      </c>
      <c r="B12602" s="68" t="s">
        <v>30085</v>
      </c>
      <c r="C12602" s="68" t="s">
        <v>15</v>
      </c>
      <c r="D12602" t="str">
        <f t="shared" si="196"/>
        <v>un</v>
      </c>
    </row>
    <row r="12603" spans="1:4">
      <c r="A12603" s="68" t="s">
        <v>12461</v>
      </c>
      <c r="B12603" s="68" t="s">
        <v>30086</v>
      </c>
      <c r="C12603" s="68" t="s">
        <v>15</v>
      </c>
      <c r="D12603" t="str">
        <f t="shared" si="196"/>
        <v>un</v>
      </c>
    </row>
    <row r="12604" spans="1:4">
      <c r="A12604" s="68" t="s">
        <v>12462</v>
      </c>
      <c r="B12604" s="68" t="s">
        <v>30086</v>
      </c>
      <c r="C12604" s="68" t="s">
        <v>15</v>
      </c>
      <c r="D12604" t="str">
        <f t="shared" si="196"/>
        <v>un</v>
      </c>
    </row>
    <row r="12605" spans="1:4">
      <c r="A12605" s="68" t="s">
        <v>12463</v>
      </c>
      <c r="B12605" s="68" t="s">
        <v>30087</v>
      </c>
      <c r="C12605" s="68" t="s">
        <v>15</v>
      </c>
      <c r="D12605" t="str">
        <f t="shared" si="196"/>
        <v>un</v>
      </c>
    </row>
    <row r="12606" spans="1:4">
      <c r="A12606" s="68" t="s">
        <v>12464</v>
      </c>
      <c r="B12606" s="68" t="s">
        <v>30087</v>
      </c>
      <c r="C12606" s="68" t="s">
        <v>15</v>
      </c>
      <c r="D12606" t="str">
        <f t="shared" si="196"/>
        <v>un</v>
      </c>
    </row>
    <row r="12607" spans="1:4">
      <c r="A12607" s="68" t="s">
        <v>12465</v>
      </c>
      <c r="B12607" s="68" t="s">
        <v>30088</v>
      </c>
      <c r="C12607" s="68" t="s">
        <v>15</v>
      </c>
      <c r="D12607" t="str">
        <f t="shared" si="196"/>
        <v>un</v>
      </c>
    </row>
    <row r="12608" spans="1:4">
      <c r="A12608" s="68" t="s">
        <v>12466</v>
      </c>
      <c r="B12608" s="68" t="s">
        <v>30088</v>
      </c>
      <c r="C12608" s="68" t="s">
        <v>15</v>
      </c>
      <c r="D12608" t="str">
        <f t="shared" si="196"/>
        <v>un</v>
      </c>
    </row>
    <row r="12609" spans="1:4">
      <c r="A12609" s="68" t="s">
        <v>12467</v>
      </c>
      <c r="B12609" s="68" t="s">
        <v>30089</v>
      </c>
      <c r="C12609" s="68" t="s">
        <v>15</v>
      </c>
      <c r="D12609" t="str">
        <f t="shared" si="196"/>
        <v>un</v>
      </c>
    </row>
    <row r="12610" spans="1:4">
      <c r="A12610" s="68" t="s">
        <v>12468</v>
      </c>
      <c r="B12610" s="68" t="s">
        <v>30089</v>
      </c>
      <c r="C12610" s="68" t="s">
        <v>15</v>
      </c>
      <c r="D12610" t="str">
        <f t="shared" si="196"/>
        <v>un</v>
      </c>
    </row>
    <row r="12611" spans="1:4">
      <c r="A12611" s="68" t="s">
        <v>12469</v>
      </c>
      <c r="B12611" s="68" t="s">
        <v>30090</v>
      </c>
      <c r="C12611" s="68" t="s">
        <v>15</v>
      </c>
      <c r="D12611" t="str">
        <f t="shared" si="196"/>
        <v>un</v>
      </c>
    </row>
    <row r="12612" spans="1:4">
      <c r="A12612" s="68" t="s">
        <v>12470</v>
      </c>
      <c r="B12612" s="68" t="s">
        <v>30090</v>
      </c>
      <c r="C12612" s="68" t="s">
        <v>15</v>
      </c>
      <c r="D12612" t="str">
        <f t="shared" si="196"/>
        <v>un</v>
      </c>
    </row>
    <row r="12613" spans="1:4">
      <c r="A12613" s="68" t="s">
        <v>12471</v>
      </c>
      <c r="B12613" s="68" t="s">
        <v>30091</v>
      </c>
      <c r="C12613" s="68" t="s">
        <v>15</v>
      </c>
      <c r="D12613" t="str">
        <f t="shared" si="196"/>
        <v>un</v>
      </c>
    </row>
    <row r="12614" spans="1:4">
      <c r="A12614" s="68" t="s">
        <v>12472</v>
      </c>
      <c r="B12614" s="68" t="s">
        <v>30091</v>
      </c>
      <c r="C12614" s="68" t="s">
        <v>15</v>
      </c>
      <c r="D12614" t="str">
        <f t="shared" si="196"/>
        <v>un</v>
      </c>
    </row>
    <row r="12615" spans="1:4">
      <c r="A12615" s="68" t="s">
        <v>12473</v>
      </c>
      <c r="B12615" s="68" t="s">
        <v>30092</v>
      </c>
      <c r="C12615" s="68" t="s">
        <v>15</v>
      </c>
      <c r="D12615" t="str">
        <f t="shared" ref="D12615:D12678" si="197">LOWER(C12615)</f>
        <v>un</v>
      </c>
    </row>
    <row r="12616" spans="1:4">
      <c r="A12616" s="68" t="s">
        <v>12474</v>
      </c>
      <c r="B12616" s="68" t="s">
        <v>30092</v>
      </c>
      <c r="C12616" s="68" t="s">
        <v>15</v>
      </c>
      <c r="D12616" t="str">
        <f t="shared" si="197"/>
        <v>un</v>
      </c>
    </row>
    <row r="12617" spans="1:4">
      <c r="A12617" s="68" t="s">
        <v>12475</v>
      </c>
      <c r="B12617" s="68" t="s">
        <v>30093</v>
      </c>
      <c r="C12617" s="68" t="s">
        <v>15</v>
      </c>
      <c r="D12617" t="str">
        <f t="shared" si="197"/>
        <v>un</v>
      </c>
    </row>
    <row r="12618" spans="1:4">
      <c r="A12618" s="68" t="s">
        <v>12476</v>
      </c>
      <c r="B12618" s="68" t="s">
        <v>30093</v>
      </c>
      <c r="C12618" s="68" t="s">
        <v>15</v>
      </c>
      <c r="D12618" t="str">
        <f t="shared" si="197"/>
        <v>un</v>
      </c>
    </row>
    <row r="12619" spans="1:4">
      <c r="A12619" s="68" t="s">
        <v>12477</v>
      </c>
      <c r="B12619" s="68" t="s">
        <v>30094</v>
      </c>
      <c r="C12619" s="68" t="s">
        <v>15</v>
      </c>
      <c r="D12619" t="str">
        <f t="shared" si="197"/>
        <v>un</v>
      </c>
    </row>
    <row r="12620" spans="1:4">
      <c r="A12620" s="68" t="s">
        <v>12478</v>
      </c>
      <c r="B12620" s="68" t="s">
        <v>30094</v>
      </c>
      <c r="C12620" s="68" t="s">
        <v>15</v>
      </c>
      <c r="D12620" t="str">
        <f t="shared" si="197"/>
        <v>un</v>
      </c>
    </row>
    <row r="12621" spans="1:4">
      <c r="A12621" s="68" t="s">
        <v>12479</v>
      </c>
      <c r="B12621" s="68" t="s">
        <v>30095</v>
      </c>
      <c r="C12621" s="68" t="s">
        <v>15</v>
      </c>
      <c r="D12621" t="str">
        <f t="shared" si="197"/>
        <v>un</v>
      </c>
    </row>
    <row r="12622" spans="1:4">
      <c r="A12622" s="68" t="s">
        <v>12480</v>
      </c>
      <c r="B12622" s="68" t="s">
        <v>30095</v>
      </c>
      <c r="C12622" s="68" t="s">
        <v>15</v>
      </c>
      <c r="D12622" t="str">
        <f t="shared" si="197"/>
        <v>un</v>
      </c>
    </row>
    <row r="12623" spans="1:4">
      <c r="A12623" s="68" t="s">
        <v>12481</v>
      </c>
      <c r="B12623" s="68" t="s">
        <v>30096</v>
      </c>
      <c r="C12623" s="68" t="s">
        <v>15</v>
      </c>
      <c r="D12623" t="str">
        <f t="shared" si="197"/>
        <v>un</v>
      </c>
    </row>
    <row r="12624" spans="1:4">
      <c r="A12624" s="68" t="s">
        <v>12482</v>
      </c>
      <c r="B12624" s="68" t="s">
        <v>30096</v>
      </c>
      <c r="C12624" s="68" t="s">
        <v>15</v>
      </c>
      <c r="D12624" t="str">
        <f t="shared" si="197"/>
        <v>un</v>
      </c>
    </row>
    <row r="12625" spans="1:4">
      <c r="A12625" s="68" t="s">
        <v>12483</v>
      </c>
      <c r="B12625" s="68" t="s">
        <v>30097</v>
      </c>
      <c r="C12625" s="68" t="s">
        <v>15</v>
      </c>
      <c r="D12625" t="str">
        <f t="shared" si="197"/>
        <v>un</v>
      </c>
    </row>
    <row r="12626" spans="1:4">
      <c r="A12626" s="68" t="s">
        <v>12484</v>
      </c>
      <c r="B12626" s="68" t="s">
        <v>30097</v>
      </c>
      <c r="C12626" s="68" t="s">
        <v>15</v>
      </c>
      <c r="D12626" t="str">
        <f t="shared" si="197"/>
        <v>un</v>
      </c>
    </row>
    <row r="12627" spans="1:4">
      <c r="A12627" s="68" t="s">
        <v>12485</v>
      </c>
      <c r="B12627" s="68" t="s">
        <v>30098</v>
      </c>
      <c r="C12627" s="68" t="s">
        <v>15</v>
      </c>
      <c r="D12627" t="str">
        <f t="shared" si="197"/>
        <v>un</v>
      </c>
    </row>
    <row r="12628" spans="1:4">
      <c r="A12628" s="68" t="s">
        <v>12486</v>
      </c>
      <c r="B12628" s="68" t="s">
        <v>30098</v>
      </c>
      <c r="C12628" s="68" t="s">
        <v>15</v>
      </c>
      <c r="D12628" t="str">
        <f t="shared" si="197"/>
        <v>un</v>
      </c>
    </row>
    <row r="12629" spans="1:4">
      <c r="A12629" s="68" t="s">
        <v>12487</v>
      </c>
      <c r="B12629" s="68" t="s">
        <v>30099</v>
      </c>
      <c r="C12629" s="68" t="s">
        <v>15</v>
      </c>
      <c r="D12629" t="str">
        <f t="shared" si="197"/>
        <v>un</v>
      </c>
    </row>
    <row r="12630" spans="1:4">
      <c r="A12630" s="68" t="s">
        <v>12488</v>
      </c>
      <c r="B12630" s="68" t="s">
        <v>30099</v>
      </c>
      <c r="C12630" s="68" t="s">
        <v>15</v>
      </c>
      <c r="D12630" t="str">
        <f t="shared" si="197"/>
        <v>un</v>
      </c>
    </row>
    <row r="12631" spans="1:4">
      <c r="A12631" s="68" t="s">
        <v>12489</v>
      </c>
      <c r="B12631" s="68" t="s">
        <v>30100</v>
      </c>
      <c r="C12631" s="68" t="s">
        <v>15</v>
      </c>
      <c r="D12631" t="str">
        <f t="shared" si="197"/>
        <v>un</v>
      </c>
    </row>
    <row r="12632" spans="1:4">
      <c r="A12632" s="68" t="s">
        <v>12490</v>
      </c>
      <c r="B12632" s="68" t="s">
        <v>30100</v>
      </c>
      <c r="C12632" s="68" t="s">
        <v>15</v>
      </c>
      <c r="D12632" t="str">
        <f t="shared" si="197"/>
        <v>un</v>
      </c>
    </row>
    <row r="12633" spans="1:4">
      <c r="A12633" s="68" t="s">
        <v>12491</v>
      </c>
      <c r="B12633" s="68" t="s">
        <v>30101</v>
      </c>
      <c r="C12633" s="68" t="s">
        <v>15</v>
      </c>
      <c r="D12633" t="str">
        <f t="shared" si="197"/>
        <v>un</v>
      </c>
    </row>
    <row r="12634" spans="1:4">
      <c r="A12634" s="68" t="s">
        <v>12492</v>
      </c>
      <c r="B12634" s="68" t="s">
        <v>30101</v>
      </c>
      <c r="C12634" s="68" t="s">
        <v>15</v>
      </c>
      <c r="D12634" t="str">
        <f t="shared" si="197"/>
        <v>un</v>
      </c>
    </row>
    <row r="12635" spans="1:4">
      <c r="A12635" s="68" t="s">
        <v>12493</v>
      </c>
      <c r="B12635" s="68" t="s">
        <v>30102</v>
      </c>
      <c r="C12635" s="68" t="s">
        <v>15</v>
      </c>
      <c r="D12635" t="str">
        <f t="shared" si="197"/>
        <v>un</v>
      </c>
    </row>
    <row r="12636" spans="1:4">
      <c r="A12636" s="68" t="s">
        <v>12494</v>
      </c>
      <c r="B12636" s="68" t="s">
        <v>30102</v>
      </c>
      <c r="C12636" s="68" t="s">
        <v>15</v>
      </c>
      <c r="D12636" t="str">
        <f t="shared" si="197"/>
        <v>un</v>
      </c>
    </row>
    <row r="12637" spans="1:4">
      <c r="A12637" s="68" t="s">
        <v>12495</v>
      </c>
      <c r="B12637" s="68" t="s">
        <v>30103</v>
      </c>
      <c r="C12637" s="68" t="s">
        <v>15</v>
      </c>
      <c r="D12637" t="str">
        <f t="shared" si="197"/>
        <v>un</v>
      </c>
    </row>
    <row r="12638" spans="1:4">
      <c r="A12638" s="68" t="s">
        <v>12496</v>
      </c>
      <c r="B12638" s="68" t="s">
        <v>30103</v>
      </c>
      <c r="C12638" s="68" t="s">
        <v>15</v>
      </c>
      <c r="D12638" t="str">
        <f t="shared" si="197"/>
        <v>un</v>
      </c>
    </row>
    <row r="12639" spans="1:4">
      <c r="A12639" s="68" t="s">
        <v>12497</v>
      </c>
      <c r="B12639" s="68" t="s">
        <v>30104</v>
      </c>
      <c r="C12639" s="68" t="s">
        <v>15</v>
      </c>
      <c r="D12639" t="str">
        <f t="shared" si="197"/>
        <v>un</v>
      </c>
    </row>
    <row r="12640" spans="1:4">
      <c r="A12640" s="68" t="s">
        <v>12498</v>
      </c>
      <c r="B12640" s="68" t="s">
        <v>30104</v>
      </c>
      <c r="C12640" s="68" t="s">
        <v>15</v>
      </c>
      <c r="D12640" t="str">
        <f t="shared" si="197"/>
        <v>un</v>
      </c>
    </row>
    <row r="12641" spans="1:4">
      <c r="A12641" s="68" t="s">
        <v>12499</v>
      </c>
      <c r="B12641" s="68" t="s">
        <v>30105</v>
      </c>
      <c r="C12641" s="68" t="s">
        <v>15</v>
      </c>
      <c r="D12641" t="str">
        <f t="shared" si="197"/>
        <v>un</v>
      </c>
    </row>
    <row r="12642" spans="1:4">
      <c r="A12642" s="68" t="s">
        <v>12500</v>
      </c>
      <c r="B12642" s="68" t="s">
        <v>30105</v>
      </c>
      <c r="C12642" s="68" t="s">
        <v>15</v>
      </c>
      <c r="D12642" t="str">
        <f t="shared" si="197"/>
        <v>un</v>
      </c>
    </row>
    <row r="12643" spans="1:4">
      <c r="A12643" s="68" t="s">
        <v>12501</v>
      </c>
      <c r="B12643" s="68" t="s">
        <v>30106</v>
      </c>
      <c r="C12643" s="68" t="s">
        <v>15</v>
      </c>
      <c r="D12643" t="str">
        <f t="shared" si="197"/>
        <v>un</v>
      </c>
    </row>
    <row r="12644" spans="1:4">
      <c r="A12644" s="68" t="s">
        <v>12502</v>
      </c>
      <c r="B12644" s="68" t="s">
        <v>30106</v>
      </c>
      <c r="C12644" s="68" t="s">
        <v>15</v>
      </c>
      <c r="D12644" t="str">
        <f t="shared" si="197"/>
        <v>un</v>
      </c>
    </row>
    <row r="12645" spans="1:4">
      <c r="A12645" s="68" t="s">
        <v>12503</v>
      </c>
      <c r="B12645" s="68" t="s">
        <v>30107</v>
      </c>
      <c r="C12645" s="68" t="s">
        <v>15</v>
      </c>
      <c r="D12645" t="str">
        <f t="shared" si="197"/>
        <v>un</v>
      </c>
    </row>
    <row r="12646" spans="1:4">
      <c r="A12646" s="68" t="s">
        <v>12504</v>
      </c>
      <c r="B12646" s="68" t="s">
        <v>30107</v>
      </c>
      <c r="C12646" s="68" t="s">
        <v>15</v>
      </c>
      <c r="D12646" t="str">
        <f t="shared" si="197"/>
        <v>un</v>
      </c>
    </row>
    <row r="12647" spans="1:4">
      <c r="A12647" s="68" t="s">
        <v>12505</v>
      </c>
      <c r="B12647" s="68" t="s">
        <v>30108</v>
      </c>
      <c r="C12647" s="68" t="s">
        <v>15</v>
      </c>
      <c r="D12647" t="str">
        <f t="shared" si="197"/>
        <v>un</v>
      </c>
    </row>
    <row r="12648" spans="1:4">
      <c r="A12648" s="68" t="s">
        <v>12506</v>
      </c>
      <c r="B12648" s="68" t="s">
        <v>30108</v>
      </c>
      <c r="C12648" s="68" t="s">
        <v>15</v>
      </c>
      <c r="D12648" t="str">
        <f t="shared" si="197"/>
        <v>un</v>
      </c>
    </row>
    <row r="12649" spans="1:4">
      <c r="A12649" s="68" t="s">
        <v>12507</v>
      </c>
      <c r="B12649" s="68" t="s">
        <v>30109</v>
      </c>
      <c r="C12649" s="68" t="s">
        <v>15</v>
      </c>
      <c r="D12649" t="str">
        <f t="shared" si="197"/>
        <v>un</v>
      </c>
    </row>
    <row r="12650" spans="1:4">
      <c r="A12650" s="68" t="s">
        <v>12508</v>
      </c>
      <c r="B12650" s="68" t="s">
        <v>30109</v>
      </c>
      <c r="C12650" s="68" t="s">
        <v>15</v>
      </c>
      <c r="D12650" t="str">
        <f t="shared" si="197"/>
        <v>un</v>
      </c>
    </row>
    <row r="12651" spans="1:4">
      <c r="A12651" s="68" t="s">
        <v>12509</v>
      </c>
      <c r="B12651" s="68" t="s">
        <v>30110</v>
      </c>
      <c r="C12651" s="68" t="s">
        <v>15</v>
      </c>
      <c r="D12651" t="str">
        <f t="shared" si="197"/>
        <v>un</v>
      </c>
    </row>
    <row r="12652" spans="1:4">
      <c r="A12652" s="68" t="s">
        <v>12510</v>
      </c>
      <c r="B12652" s="68" t="s">
        <v>30110</v>
      </c>
      <c r="C12652" s="68" t="s">
        <v>15</v>
      </c>
      <c r="D12652" t="str">
        <f t="shared" si="197"/>
        <v>un</v>
      </c>
    </row>
    <row r="12653" spans="1:4">
      <c r="A12653" s="68" t="s">
        <v>12511</v>
      </c>
      <c r="B12653" s="68" t="s">
        <v>30111</v>
      </c>
      <c r="C12653" s="68" t="s">
        <v>15</v>
      </c>
      <c r="D12653" t="str">
        <f t="shared" si="197"/>
        <v>un</v>
      </c>
    </row>
    <row r="12654" spans="1:4">
      <c r="A12654" s="68" t="s">
        <v>12512</v>
      </c>
      <c r="B12654" s="68" t="s">
        <v>30111</v>
      </c>
      <c r="C12654" s="68" t="s">
        <v>15</v>
      </c>
      <c r="D12654" t="str">
        <f t="shared" si="197"/>
        <v>un</v>
      </c>
    </row>
    <row r="12655" spans="1:4">
      <c r="A12655" s="68" t="s">
        <v>12513</v>
      </c>
      <c r="B12655" s="68" t="s">
        <v>30112</v>
      </c>
      <c r="C12655" s="68" t="s">
        <v>15</v>
      </c>
      <c r="D12655" t="str">
        <f t="shared" si="197"/>
        <v>un</v>
      </c>
    </row>
    <row r="12656" spans="1:4">
      <c r="A12656" s="68" t="s">
        <v>12514</v>
      </c>
      <c r="B12656" s="68" t="s">
        <v>30112</v>
      </c>
      <c r="C12656" s="68" t="s">
        <v>15</v>
      </c>
      <c r="D12656" t="str">
        <f t="shared" si="197"/>
        <v>un</v>
      </c>
    </row>
    <row r="12657" spans="1:4">
      <c r="A12657" s="68" t="s">
        <v>12515</v>
      </c>
      <c r="B12657" s="68" t="s">
        <v>30113</v>
      </c>
      <c r="C12657" s="68" t="s">
        <v>15</v>
      </c>
      <c r="D12657" t="str">
        <f t="shared" si="197"/>
        <v>un</v>
      </c>
    </row>
    <row r="12658" spans="1:4">
      <c r="A12658" s="68" t="s">
        <v>12516</v>
      </c>
      <c r="B12658" s="68" t="s">
        <v>30113</v>
      </c>
      <c r="C12658" s="68" t="s">
        <v>15</v>
      </c>
      <c r="D12658" t="str">
        <f t="shared" si="197"/>
        <v>un</v>
      </c>
    </row>
    <row r="12659" spans="1:4">
      <c r="A12659" s="68" t="s">
        <v>12517</v>
      </c>
      <c r="B12659" s="68" t="s">
        <v>30114</v>
      </c>
      <c r="C12659" s="68" t="s">
        <v>15</v>
      </c>
      <c r="D12659" t="str">
        <f t="shared" si="197"/>
        <v>un</v>
      </c>
    </row>
    <row r="12660" spans="1:4">
      <c r="A12660" s="68" t="s">
        <v>12518</v>
      </c>
      <c r="B12660" s="68" t="s">
        <v>30114</v>
      </c>
      <c r="C12660" s="68" t="s">
        <v>15</v>
      </c>
      <c r="D12660" t="str">
        <f t="shared" si="197"/>
        <v>un</v>
      </c>
    </row>
    <row r="12661" spans="1:4">
      <c r="A12661" s="68" t="s">
        <v>12519</v>
      </c>
      <c r="B12661" s="68" t="s">
        <v>30115</v>
      </c>
      <c r="C12661" s="68" t="s">
        <v>15</v>
      </c>
      <c r="D12661" t="str">
        <f t="shared" si="197"/>
        <v>un</v>
      </c>
    </row>
    <row r="12662" spans="1:4">
      <c r="A12662" s="68" t="s">
        <v>12520</v>
      </c>
      <c r="B12662" s="68" t="s">
        <v>30115</v>
      </c>
      <c r="C12662" s="68" t="s">
        <v>15</v>
      </c>
      <c r="D12662" t="str">
        <f t="shared" si="197"/>
        <v>un</v>
      </c>
    </row>
    <row r="12663" spans="1:4">
      <c r="A12663" s="68" t="s">
        <v>12521</v>
      </c>
      <c r="B12663" s="68" t="s">
        <v>30116</v>
      </c>
      <c r="C12663" s="68" t="s">
        <v>15</v>
      </c>
      <c r="D12663" t="str">
        <f t="shared" si="197"/>
        <v>un</v>
      </c>
    </row>
    <row r="12664" spans="1:4">
      <c r="A12664" s="68" t="s">
        <v>12522</v>
      </c>
      <c r="B12664" s="68" t="s">
        <v>30116</v>
      </c>
      <c r="C12664" s="68" t="s">
        <v>15</v>
      </c>
      <c r="D12664" t="str">
        <f t="shared" si="197"/>
        <v>un</v>
      </c>
    </row>
    <row r="12665" spans="1:4">
      <c r="A12665" s="68" t="s">
        <v>12523</v>
      </c>
      <c r="B12665" s="68" t="s">
        <v>30117</v>
      </c>
      <c r="C12665" s="68" t="s">
        <v>15</v>
      </c>
      <c r="D12665" t="str">
        <f t="shared" si="197"/>
        <v>un</v>
      </c>
    </row>
    <row r="12666" spans="1:4">
      <c r="A12666" s="68" t="s">
        <v>12524</v>
      </c>
      <c r="B12666" s="68" t="s">
        <v>30117</v>
      </c>
      <c r="C12666" s="68" t="s">
        <v>15</v>
      </c>
      <c r="D12666" t="str">
        <f t="shared" si="197"/>
        <v>un</v>
      </c>
    </row>
    <row r="12667" spans="1:4">
      <c r="A12667" s="68" t="s">
        <v>12525</v>
      </c>
      <c r="B12667" s="68" t="s">
        <v>30118</v>
      </c>
      <c r="C12667" s="68" t="s">
        <v>15</v>
      </c>
      <c r="D12667" t="str">
        <f t="shared" si="197"/>
        <v>un</v>
      </c>
    </row>
    <row r="12668" spans="1:4">
      <c r="A12668" s="68" t="s">
        <v>12526</v>
      </c>
      <c r="B12668" s="68" t="s">
        <v>30118</v>
      </c>
      <c r="C12668" s="68" t="s">
        <v>15</v>
      </c>
      <c r="D12668" t="str">
        <f t="shared" si="197"/>
        <v>un</v>
      </c>
    </row>
    <row r="12669" spans="1:4">
      <c r="A12669" s="68" t="s">
        <v>12527</v>
      </c>
      <c r="B12669" s="68" t="s">
        <v>30119</v>
      </c>
      <c r="C12669" s="68" t="s">
        <v>15</v>
      </c>
      <c r="D12669" t="str">
        <f t="shared" si="197"/>
        <v>un</v>
      </c>
    </row>
    <row r="12670" spans="1:4">
      <c r="A12670" s="68" t="s">
        <v>12528</v>
      </c>
      <c r="B12670" s="68" t="s">
        <v>30119</v>
      </c>
      <c r="C12670" s="68" t="s">
        <v>15</v>
      </c>
      <c r="D12670" t="str">
        <f t="shared" si="197"/>
        <v>un</v>
      </c>
    </row>
    <row r="12671" spans="1:4">
      <c r="A12671" s="68" t="s">
        <v>12529</v>
      </c>
      <c r="B12671" s="68" t="s">
        <v>30120</v>
      </c>
      <c r="C12671" s="68" t="s">
        <v>15</v>
      </c>
      <c r="D12671" t="str">
        <f t="shared" si="197"/>
        <v>un</v>
      </c>
    </row>
    <row r="12672" spans="1:4">
      <c r="A12672" s="68" t="s">
        <v>12530</v>
      </c>
      <c r="B12672" s="68" t="s">
        <v>30120</v>
      </c>
      <c r="C12672" s="68" t="s">
        <v>15</v>
      </c>
      <c r="D12672" t="str">
        <f t="shared" si="197"/>
        <v>un</v>
      </c>
    </row>
    <row r="12673" spans="1:4">
      <c r="A12673" s="68" t="s">
        <v>12531</v>
      </c>
      <c r="B12673" s="68" t="s">
        <v>30121</v>
      </c>
      <c r="C12673" s="68" t="s">
        <v>15</v>
      </c>
      <c r="D12673" t="str">
        <f t="shared" si="197"/>
        <v>un</v>
      </c>
    </row>
    <row r="12674" spans="1:4">
      <c r="A12674" s="68" t="s">
        <v>12532</v>
      </c>
      <c r="B12674" s="68" t="s">
        <v>30121</v>
      </c>
      <c r="C12674" s="68" t="s">
        <v>15</v>
      </c>
      <c r="D12674" t="str">
        <f t="shared" si="197"/>
        <v>un</v>
      </c>
    </row>
    <row r="12675" spans="1:4">
      <c r="A12675" s="68" t="s">
        <v>12533</v>
      </c>
      <c r="B12675" s="68" t="s">
        <v>30122</v>
      </c>
      <c r="C12675" s="68" t="s">
        <v>15</v>
      </c>
      <c r="D12675" t="str">
        <f t="shared" si="197"/>
        <v>un</v>
      </c>
    </row>
    <row r="12676" spans="1:4">
      <c r="A12676" s="68" t="s">
        <v>12534</v>
      </c>
      <c r="B12676" s="68" t="s">
        <v>30122</v>
      </c>
      <c r="C12676" s="68" t="s">
        <v>15</v>
      </c>
      <c r="D12676" t="str">
        <f t="shared" si="197"/>
        <v>un</v>
      </c>
    </row>
    <row r="12677" spans="1:4">
      <c r="A12677" s="68" t="s">
        <v>12535</v>
      </c>
      <c r="B12677" s="68" t="s">
        <v>30123</v>
      </c>
      <c r="C12677" s="68" t="s">
        <v>15</v>
      </c>
      <c r="D12677" t="str">
        <f t="shared" si="197"/>
        <v>un</v>
      </c>
    </row>
    <row r="12678" spans="1:4">
      <c r="A12678" s="68" t="s">
        <v>12536</v>
      </c>
      <c r="B12678" s="68" t="s">
        <v>30123</v>
      </c>
      <c r="C12678" s="68" t="s">
        <v>15</v>
      </c>
      <c r="D12678" t="str">
        <f t="shared" si="197"/>
        <v>un</v>
      </c>
    </row>
    <row r="12679" spans="1:4">
      <c r="A12679" s="68" t="s">
        <v>12537</v>
      </c>
      <c r="B12679" s="68" t="s">
        <v>30124</v>
      </c>
      <c r="C12679" s="68" t="s">
        <v>15</v>
      </c>
      <c r="D12679" t="str">
        <f t="shared" ref="D12679:D12742" si="198">LOWER(C12679)</f>
        <v>un</v>
      </c>
    </row>
    <row r="12680" spans="1:4">
      <c r="A12680" s="68" t="s">
        <v>12538</v>
      </c>
      <c r="B12680" s="68" t="s">
        <v>30124</v>
      </c>
      <c r="C12680" s="68" t="s">
        <v>15</v>
      </c>
      <c r="D12680" t="str">
        <f t="shared" si="198"/>
        <v>un</v>
      </c>
    </row>
    <row r="12681" spans="1:4">
      <c r="A12681" s="68" t="s">
        <v>12539</v>
      </c>
      <c r="B12681" s="68" t="s">
        <v>30125</v>
      </c>
      <c r="C12681" s="68" t="s">
        <v>15</v>
      </c>
      <c r="D12681" t="str">
        <f t="shared" si="198"/>
        <v>un</v>
      </c>
    </row>
    <row r="12682" spans="1:4">
      <c r="A12682" s="68" t="s">
        <v>12540</v>
      </c>
      <c r="B12682" s="68" t="s">
        <v>30125</v>
      </c>
      <c r="C12682" s="68" t="s">
        <v>15</v>
      </c>
      <c r="D12682" t="str">
        <f t="shared" si="198"/>
        <v>un</v>
      </c>
    </row>
    <row r="12683" spans="1:4">
      <c r="A12683" s="68" t="s">
        <v>12541</v>
      </c>
      <c r="B12683" s="68" t="s">
        <v>30126</v>
      </c>
      <c r="C12683" s="68" t="s">
        <v>15</v>
      </c>
      <c r="D12683" t="str">
        <f t="shared" si="198"/>
        <v>un</v>
      </c>
    </row>
    <row r="12684" spans="1:4">
      <c r="A12684" s="68" t="s">
        <v>12542</v>
      </c>
      <c r="B12684" s="68" t="s">
        <v>30126</v>
      </c>
      <c r="C12684" s="68" t="s">
        <v>15</v>
      </c>
      <c r="D12684" t="str">
        <f t="shared" si="198"/>
        <v>un</v>
      </c>
    </row>
    <row r="12685" spans="1:4">
      <c r="A12685" s="68" t="s">
        <v>12543</v>
      </c>
      <c r="B12685" s="68" t="s">
        <v>30127</v>
      </c>
      <c r="C12685" s="68" t="s">
        <v>15</v>
      </c>
      <c r="D12685" t="str">
        <f t="shared" si="198"/>
        <v>un</v>
      </c>
    </row>
    <row r="12686" spans="1:4">
      <c r="A12686" s="68" t="s">
        <v>12544</v>
      </c>
      <c r="B12686" s="68" t="s">
        <v>30127</v>
      </c>
      <c r="C12686" s="68" t="s">
        <v>15</v>
      </c>
      <c r="D12686" t="str">
        <f t="shared" si="198"/>
        <v>un</v>
      </c>
    </row>
    <row r="12687" spans="1:4">
      <c r="A12687" s="68" t="s">
        <v>12545</v>
      </c>
      <c r="B12687" s="68" t="s">
        <v>30128</v>
      </c>
      <c r="C12687" s="68" t="s">
        <v>15</v>
      </c>
      <c r="D12687" t="str">
        <f t="shared" si="198"/>
        <v>un</v>
      </c>
    </row>
    <row r="12688" spans="1:4">
      <c r="A12688" s="68" t="s">
        <v>12546</v>
      </c>
      <c r="B12688" s="68" t="s">
        <v>30128</v>
      </c>
      <c r="C12688" s="68" t="s">
        <v>15</v>
      </c>
      <c r="D12688" t="str">
        <f t="shared" si="198"/>
        <v>un</v>
      </c>
    </row>
    <row r="12689" spans="1:4">
      <c r="A12689" s="68" t="s">
        <v>12547</v>
      </c>
      <c r="B12689" s="68" t="s">
        <v>30129</v>
      </c>
      <c r="C12689" s="68" t="s">
        <v>15</v>
      </c>
      <c r="D12689" t="str">
        <f t="shared" si="198"/>
        <v>un</v>
      </c>
    </row>
    <row r="12690" spans="1:4">
      <c r="A12690" s="68" t="s">
        <v>12548</v>
      </c>
      <c r="B12690" s="68" t="s">
        <v>30129</v>
      </c>
      <c r="C12690" s="68" t="s">
        <v>15</v>
      </c>
      <c r="D12690" t="str">
        <f t="shared" si="198"/>
        <v>un</v>
      </c>
    </row>
    <row r="12691" spans="1:4">
      <c r="A12691" s="68" t="s">
        <v>12549</v>
      </c>
      <c r="B12691" s="68" t="s">
        <v>30130</v>
      </c>
      <c r="C12691" s="68" t="s">
        <v>15</v>
      </c>
      <c r="D12691" t="str">
        <f t="shared" si="198"/>
        <v>un</v>
      </c>
    </row>
    <row r="12692" spans="1:4">
      <c r="A12692" s="68" t="s">
        <v>12550</v>
      </c>
      <c r="B12692" s="68" t="s">
        <v>30130</v>
      </c>
      <c r="C12692" s="68" t="s">
        <v>15</v>
      </c>
      <c r="D12692" t="str">
        <f t="shared" si="198"/>
        <v>un</v>
      </c>
    </row>
    <row r="12693" spans="1:4">
      <c r="A12693" s="68" t="s">
        <v>12551</v>
      </c>
      <c r="B12693" s="68" t="s">
        <v>30131</v>
      </c>
      <c r="C12693" s="68" t="s">
        <v>15</v>
      </c>
      <c r="D12693" t="str">
        <f t="shared" si="198"/>
        <v>un</v>
      </c>
    </row>
    <row r="12694" spans="1:4">
      <c r="A12694" s="68" t="s">
        <v>12552</v>
      </c>
      <c r="B12694" s="68" t="s">
        <v>30131</v>
      </c>
      <c r="C12694" s="68" t="s">
        <v>15</v>
      </c>
      <c r="D12694" t="str">
        <f t="shared" si="198"/>
        <v>un</v>
      </c>
    </row>
    <row r="12695" spans="1:4">
      <c r="A12695" s="68" t="s">
        <v>12553</v>
      </c>
      <c r="B12695" s="68" t="s">
        <v>30132</v>
      </c>
      <c r="C12695" s="68" t="s">
        <v>15</v>
      </c>
      <c r="D12695" t="str">
        <f t="shared" si="198"/>
        <v>un</v>
      </c>
    </row>
    <row r="12696" spans="1:4">
      <c r="A12696" s="68" t="s">
        <v>12554</v>
      </c>
      <c r="B12696" s="68" t="s">
        <v>30132</v>
      </c>
      <c r="C12696" s="68" t="s">
        <v>15</v>
      </c>
      <c r="D12696" t="str">
        <f t="shared" si="198"/>
        <v>un</v>
      </c>
    </row>
    <row r="12697" spans="1:4">
      <c r="A12697" s="68" t="s">
        <v>12555</v>
      </c>
      <c r="B12697" s="68" t="s">
        <v>30133</v>
      </c>
      <c r="C12697" s="68" t="s">
        <v>15</v>
      </c>
      <c r="D12697" t="str">
        <f t="shared" si="198"/>
        <v>un</v>
      </c>
    </row>
    <row r="12698" spans="1:4">
      <c r="A12698" s="68" t="s">
        <v>12556</v>
      </c>
      <c r="B12698" s="68" t="s">
        <v>30133</v>
      </c>
      <c r="C12698" s="68" t="s">
        <v>15</v>
      </c>
      <c r="D12698" t="str">
        <f t="shared" si="198"/>
        <v>un</v>
      </c>
    </row>
    <row r="12699" spans="1:4">
      <c r="A12699" s="68" t="s">
        <v>12557</v>
      </c>
      <c r="B12699" s="68" t="s">
        <v>30134</v>
      </c>
      <c r="C12699" s="68" t="s">
        <v>15</v>
      </c>
      <c r="D12699" t="str">
        <f t="shared" si="198"/>
        <v>un</v>
      </c>
    </row>
    <row r="12700" spans="1:4">
      <c r="A12700" s="68" t="s">
        <v>12558</v>
      </c>
      <c r="B12700" s="68" t="s">
        <v>30134</v>
      </c>
      <c r="C12700" s="68" t="s">
        <v>15</v>
      </c>
      <c r="D12700" t="str">
        <f t="shared" si="198"/>
        <v>un</v>
      </c>
    </row>
    <row r="12701" spans="1:4">
      <c r="A12701" s="68" t="s">
        <v>12559</v>
      </c>
      <c r="B12701" s="68" t="s">
        <v>30135</v>
      </c>
      <c r="C12701" s="68" t="s">
        <v>15</v>
      </c>
      <c r="D12701" t="str">
        <f t="shared" si="198"/>
        <v>un</v>
      </c>
    </row>
    <row r="12702" spans="1:4">
      <c r="A12702" s="68" t="s">
        <v>12560</v>
      </c>
      <c r="B12702" s="68" t="s">
        <v>30135</v>
      </c>
      <c r="C12702" s="68" t="s">
        <v>15</v>
      </c>
      <c r="D12702" t="str">
        <f t="shared" si="198"/>
        <v>un</v>
      </c>
    </row>
    <row r="12703" spans="1:4">
      <c r="A12703" s="68" t="s">
        <v>12561</v>
      </c>
      <c r="B12703" s="68" t="s">
        <v>30136</v>
      </c>
      <c r="C12703" s="68" t="s">
        <v>15</v>
      </c>
      <c r="D12703" t="str">
        <f t="shared" si="198"/>
        <v>un</v>
      </c>
    </row>
    <row r="12704" spans="1:4">
      <c r="A12704" s="68" t="s">
        <v>12562</v>
      </c>
      <c r="B12704" s="68" t="s">
        <v>30136</v>
      </c>
      <c r="C12704" s="68" t="s">
        <v>15</v>
      </c>
      <c r="D12704" t="str">
        <f t="shared" si="198"/>
        <v>un</v>
      </c>
    </row>
    <row r="12705" spans="1:4">
      <c r="A12705" s="68" t="s">
        <v>12563</v>
      </c>
      <c r="B12705" s="68" t="s">
        <v>30137</v>
      </c>
      <c r="C12705" s="68" t="s">
        <v>15</v>
      </c>
      <c r="D12705" t="str">
        <f t="shared" si="198"/>
        <v>un</v>
      </c>
    </row>
    <row r="12706" spans="1:4">
      <c r="A12706" s="68" t="s">
        <v>12564</v>
      </c>
      <c r="B12706" s="68" t="s">
        <v>30137</v>
      </c>
      <c r="C12706" s="68" t="s">
        <v>15</v>
      </c>
      <c r="D12706" t="str">
        <f t="shared" si="198"/>
        <v>un</v>
      </c>
    </row>
    <row r="12707" spans="1:4">
      <c r="A12707" s="68" t="s">
        <v>12565</v>
      </c>
      <c r="B12707" s="68" t="s">
        <v>30138</v>
      </c>
      <c r="C12707" s="68" t="s">
        <v>15</v>
      </c>
      <c r="D12707" t="str">
        <f t="shared" si="198"/>
        <v>un</v>
      </c>
    </row>
    <row r="12708" spans="1:4">
      <c r="A12708" s="68" t="s">
        <v>12566</v>
      </c>
      <c r="B12708" s="68" t="s">
        <v>30138</v>
      </c>
      <c r="C12708" s="68" t="s">
        <v>15</v>
      </c>
      <c r="D12708" t="str">
        <f t="shared" si="198"/>
        <v>un</v>
      </c>
    </row>
    <row r="12709" spans="1:4">
      <c r="A12709" s="68" t="s">
        <v>12567</v>
      </c>
      <c r="B12709" s="68" t="s">
        <v>30139</v>
      </c>
      <c r="C12709" s="68" t="s">
        <v>15</v>
      </c>
      <c r="D12709" t="str">
        <f t="shared" si="198"/>
        <v>un</v>
      </c>
    </row>
    <row r="12710" spans="1:4">
      <c r="A12710" s="68" t="s">
        <v>12568</v>
      </c>
      <c r="B12710" s="68" t="s">
        <v>30139</v>
      </c>
      <c r="C12710" s="68" t="s">
        <v>15</v>
      </c>
      <c r="D12710" t="str">
        <f t="shared" si="198"/>
        <v>un</v>
      </c>
    </row>
    <row r="12711" spans="1:4">
      <c r="A12711" s="68" t="s">
        <v>12569</v>
      </c>
      <c r="B12711" s="68" t="s">
        <v>30140</v>
      </c>
      <c r="C12711" s="68" t="s">
        <v>15</v>
      </c>
      <c r="D12711" t="str">
        <f t="shared" si="198"/>
        <v>un</v>
      </c>
    </row>
    <row r="12712" spans="1:4">
      <c r="A12712" s="68" t="s">
        <v>12570</v>
      </c>
      <c r="B12712" s="68" t="s">
        <v>30140</v>
      </c>
      <c r="C12712" s="68" t="s">
        <v>15</v>
      </c>
      <c r="D12712" t="str">
        <f t="shared" si="198"/>
        <v>un</v>
      </c>
    </row>
    <row r="12713" spans="1:4">
      <c r="A12713" s="68" t="s">
        <v>12571</v>
      </c>
      <c r="B12713" s="68" t="s">
        <v>30141</v>
      </c>
      <c r="C12713" s="68" t="s">
        <v>15</v>
      </c>
      <c r="D12713" t="str">
        <f t="shared" si="198"/>
        <v>un</v>
      </c>
    </row>
    <row r="12714" spans="1:4">
      <c r="A12714" s="68" t="s">
        <v>12572</v>
      </c>
      <c r="B12714" s="68" t="s">
        <v>30141</v>
      </c>
      <c r="C12714" s="68" t="s">
        <v>15</v>
      </c>
      <c r="D12714" t="str">
        <f t="shared" si="198"/>
        <v>un</v>
      </c>
    </row>
    <row r="12715" spans="1:4">
      <c r="A12715" s="68" t="s">
        <v>12573</v>
      </c>
      <c r="B12715" s="68" t="s">
        <v>30142</v>
      </c>
      <c r="C12715" s="68" t="s">
        <v>15</v>
      </c>
      <c r="D12715" t="str">
        <f t="shared" si="198"/>
        <v>un</v>
      </c>
    </row>
    <row r="12716" spans="1:4">
      <c r="A12716" s="68" t="s">
        <v>12574</v>
      </c>
      <c r="B12716" s="68" t="s">
        <v>30142</v>
      </c>
      <c r="C12716" s="68" t="s">
        <v>15</v>
      </c>
      <c r="D12716" t="str">
        <f t="shared" si="198"/>
        <v>un</v>
      </c>
    </row>
    <row r="12717" spans="1:4">
      <c r="A12717" s="68" t="s">
        <v>12575</v>
      </c>
      <c r="B12717" s="68" t="s">
        <v>30143</v>
      </c>
      <c r="C12717" s="68" t="s">
        <v>15</v>
      </c>
      <c r="D12717" t="str">
        <f t="shared" si="198"/>
        <v>un</v>
      </c>
    </row>
    <row r="12718" spans="1:4">
      <c r="A12718" s="68" t="s">
        <v>12576</v>
      </c>
      <c r="B12718" s="68" t="s">
        <v>30143</v>
      </c>
      <c r="C12718" s="68" t="s">
        <v>15</v>
      </c>
      <c r="D12718" t="str">
        <f t="shared" si="198"/>
        <v>un</v>
      </c>
    </row>
    <row r="12719" spans="1:4">
      <c r="A12719" s="68" t="s">
        <v>12577</v>
      </c>
      <c r="B12719" s="68" t="s">
        <v>30144</v>
      </c>
      <c r="C12719" s="68" t="s">
        <v>13</v>
      </c>
      <c r="D12719" t="str">
        <f t="shared" si="198"/>
        <v>m2</v>
      </c>
    </row>
    <row r="12720" spans="1:4">
      <c r="A12720" s="68" t="s">
        <v>12578</v>
      </c>
      <c r="B12720" s="68" t="s">
        <v>30144</v>
      </c>
      <c r="C12720" s="68" t="s">
        <v>13</v>
      </c>
      <c r="D12720" t="str">
        <f t="shared" si="198"/>
        <v>m2</v>
      </c>
    </row>
    <row r="12721" spans="1:4">
      <c r="A12721" s="68" t="s">
        <v>12579</v>
      </c>
      <c r="B12721" s="68" t="s">
        <v>30145</v>
      </c>
      <c r="C12721" s="68" t="s">
        <v>13</v>
      </c>
      <c r="D12721" t="str">
        <f t="shared" si="198"/>
        <v>m2</v>
      </c>
    </row>
    <row r="12722" spans="1:4">
      <c r="A12722" s="68" t="s">
        <v>12580</v>
      </c>
      <c r="B12722" s="68" t="s">
        <v>30145</v>
      </c>
      <c r="C12722" s="68" t="s">
        <v>13</v>
      </c>
      <c r="D12722" t="str">
        <f t="shared" si="198"/>
        <v>m2</v>
      </c>
    </row>
    <row r="12723" spans="1:4">
      <c r="A12723" s="68" t="s">
        <v>12581</v>
      </c>
      <c r="B12723" s="68" t="s">
        <v>30146</v>
      </c>
      <c r="C12723" s="68" t="s">
        <v>13</v>
      </c>
      <c r="D12723" t="str">
        <f t="shared" si="198"/>
        <v>m2</v>
      </c>
    </row>
    <row r="12724" spans="1:4">
      <c r="A12724" s="68" t="s">
        <v>12582</v>
      </c>
      <c r="B12724" s="68" t="s">
        <v>30146</v>
      </c>
      <c r="C12724" s="68" t="s">
        <v>13</v>
      </c>
      <c r="D12724" t="str">
        <f t="shared" si="198"/>
        <v>m2</v>
      </c>
    </row>
    <row r="12725" spans="1:4">
      <c r="A12725" s="68" t="s">
        <v>12583</v>
      </c>
      <c r="B12725" s="68" t="s">
        <v>30147</v>
      </c>
      <c r="C12725" s="68" t="s">
        <v>13</v>
      </c>
      <c r="D12725" t="str">
        <f t="shared" si="198"/>
        <v>m2</v>
      </c>
    </row>
    <row r="12726" spans="1:4">
      <c r="A12726" s="68" t="s">
        <v>12584</v>
      </c>
      <c r="B12726" s="68" t="s">
        <v>30147</v>
      </c>
      <c r="C12726" s="68" t="s">
        <v>13</v>
      </c>
      <c r="D12726" t="str">
        <f t="shared" si="198"/>
        <v>m2</v>
      </c>
    </row>
    <row r="12727" spans="1:4">
      <c r="A12727" s="68" t="s">
        <v>12585</v>
      </c>
      <c r="B12727" s="68" t="s">
        <v>30148</v>
      </c>
      <c r="C12727" s="68" t="s">
        <v>13</v>
      </c>
      <c r="D12727" t="str">
        <f t="shared" si="198"/>
        <v>m2</v>
      </c>
    </row>
    <row r="12728" spans="1:4">
      <c r="A12728" s="68" t="s">
        <v>12586</v>
      </c>
      <c r="B12728" s="68" t="s">
        <v>30148</v>
      </c>
      <c r="C12728" s="68" t="s">
        <v>13</v>
      </c>
      <c r="D12728" t="str">
        <f t="shared" si="198"/>
        <v>m2</v>
      </c>
    </row>
    <row r="12729" spans="1:4">
      <c r="A12729" s="68" t="s">
        <v>12587</v>
      </c>
      <c r="B12729" s="68" t="s">
        <v>30149</v>
      </c>
      <c r="C12729" s="68" t="s">
        <v>13</v>
      </c>
      <c r="D12729" t="str">
        <f t="shared" si="198"/>
        <v>m2</v>
      </c>
    </row>
    <row r="12730" spans="1:4">
      <c r="A12730" s="68" t="s">
        <v>12588</v>
      </c>
      <c r="B12730" s="68" t="s">
        <v>30149</v>
      </c>
      <c r="C12730" s="68" t="s">
        <v>13</v>
      </c>
      <c r="D12730" t="str">
        <f t="shared" si="198"/>
        <v>m2</v>
      </c>
    </row>
    <row r="12731" spans="1:4">
      <c r="A12731" s="68" t="s">
        <v>12589</v>
      </c>
      <c r="B12731" s="68" t="s">
        <v>30150</v>
      </c>
      <c r="C12731" s="68" t="s">
        <v>13</v>
      </c>
      <c r="D12731" t="str">
        <f t="shared" si="198"/>
        <v>m2</v>
      </c>
    </row>
    <row r="12732" spans="1:4">
      <c r="A12732" s="68" t="s">
        <v>12590</v>
      </c>
      <c r="B12732" s="68" t="s">
        <v>30150</v>
      </c>
      <c r="C12732" s="68" t="s">
        <v>13</v>
      </c>
      <c r="D12732" t="str">
        <f t="shared" si="198"/>
        <v>m2</v>
      </c>
    </row>
    <row r="12733" spans="1:4">
      <c r="A12733" s="68" t="s">
        <v>12591</v>
      </c>
      <c r="B12733" s="68" t="s">
        <v>30151</v>
      </c>
      <c r="C12733" s="68" t="s">
        <v>13</v>
      </c>
      <c r="D12733" t="str">
        <f t="shared" si="198"/>
        <v>m2</v>
      </c>
    </row>
    <row r="12734" spans="1:4">
      <c r="A12734" s="68" t="s">
        <v>12592</v>
      </c>
      <c r="B12734" s="68" t="s">
        <v>30151</v>
      </c>
      <c r="C12734" s="68" t="s">
        <v>13</v>
      </c>
      <c r="D12734" t="str">
        <f t="shared" si="198"/>
        <v>m2</v>
      </c>
    </row>
    <row r="12735" spans="1:4">
      <c r="A12735" s="68" t="s">
        <v>12593</v>
      </c>
      <c r="B12735" s="68" t="s">
        <v>30152</v>
      </c>
      <c r="C12735" s="68" t="s">
        <v>13</v>
      </c>
      <c r="D12735" t="str">
        <f t="shared" si="198"/>
        <v>m2</v>
      </c>
    </row>
    <row r="12736" spans="1:4">
      <c r="A12736" s="68" t="s">
        <v>12594</v>
      </c>
      <c r="B12736" s="68" t="s">
        <v>30152</v>
      </c>
      <c r="C12736" s="68" t="s">
        <v>13</v>
      </c>
      <c r="D12736" t="str">
        <f t="shared" si="198"/>
        <v>m2</v>
      </c>
    </row>
    <row r="12737" spans="1:4">
      <c r="A12737" s="68" t="s">
        <v>12595</v>
      </c>
      <c r="B12737" s="68" t="s">
        <v>30153</v>
      </c>
      <c r="C12737" s="68" t="s">
        <v>13</v>
      </c>
      <c r="D12737" t="str">
        <f t="shared" si="198"/>
        <v>m2</v>
      </c>
    </row>
    <row r="12738" spans="1:4">
      <c r="A12738" s="68" t="s">
        <v>12596</v>
      </c>
      <c r="B12738" s="68" t="s">
        <v>30153</v>
      </c>
      <c r="C12738" s="68" t="s">
        <v>13</v>
      </c>
      <c r="D12738" t="str">
        <f t="shared" si="198"/>
        <v>m2</v>
      </c>
    </row>
    <row r="12739" spans="1:4">
      <c r="A12739" s="68" t="s">
        <v>12597</v>
      </c>
      <c r="B12739" s="68" t="s">
        <v>30154</v>
      </c>
      <c r="C12739" s="68" t="s">
        <v>13</v>
      </c>
      <c r="D12739" t="str">
        <f t="shared" si="198"/>
        <v>m2</v>
      </c>
    </row>
    <row r="12740" spans="1:4">
      <c r="A12740" s="68" t="s">
        <v>12598</v>
      </c>
      <c r="B12740" s="68" t="s">
        <v>30154</v>
      </c>
      <c r="C12740" s="68" t="s">
        <v>13</v>
      </c>
      <c r="D12740" t="str">
        <f t="shared" si="198"/>
        <v>m2</v>
      </c>
    </row>
    <row r="12741" spans="1:4">
      <c r="A12741" s="68" t="s">
        <v>12599</v>
      </c>
      <c r="B12741" s="68" t="s">
        <v>30155</v>
      </c>
      <c r="C12741" s="68" t="s">
        <v>13</v>
      </c>
      <c r="D12741" t="str">
        <f t="shared" si="198"/>
        <v>m2</v>
      </c>
    </row>
    <row r="12742" spans="1:4">
      <c r="A12742" s="68" t="s">
        <v>12600</v>
      </c>
      <c r="B12742" s="68" t="s">
        <v>30155</v>
      </c>
      <c r="C12742" s="68" t="s">
        <v>13</v>
      </c>
      <c r="D12742" t="str">
        <f t="shared" si="198"/>
        <v>m2</v>
      </c>
    </row>
    <row r="12743" spans="1:4">
      <c r="A12743" s="68" t="s">
        <v>12601</v>
      </c>
      <c r="B12743" s="68" t="s">
        <v>30156</v>
      </c>
      <c r="C12743" s="68" t="s">
        <v>13</v>
      </c>
      <c r="D12743" t="str">
        <f t="shared" ref="D12743:D12806" si="199">LOWER(C12743)</f>
        <v>m2</v>
      </c>
    </row>
    <row r="12744" spans="1:4">
      <c r="A12744" s="68" t="s">
        <v>12602</v>
      </c>
      <c r="B12744" s="68" t="s">
        <v>30156</v>
      </c>
      <c r="C12744" s="68" t="s">
        <v>13</v>
      </c>
      <c r="D12744" t="str">
        <f t="shared" si="199"/>
        <v>m2</v>
      </c>
    </row>
    <row r="12745" spans="1:4">
      <c r="A12745" s="68" t="s">
        <v>12603</v>
      </c>
      <c r="B12745" s="68" t="s">
        <v>30157</v>
      </c>
      <c r="C12745" s="68" t="s">
        <v>13</v>
      </c>
      <c r="D12745" t="str">
        <f t="shared" si="199"/>
        <v>m2</v>
      </c>
    </row>
    <row r="12746" spans="1:4">
      <c r="A12746" s="68" t="s">
        <v>12604</v>
      </c>
      <c r="B12746" s="68" t="s">
        <v>30157</v>
      </c>
      <c r="C12746" s="68" t="s">
        <v>13</v>
      </c>
      <c r="D12746" t="str">
        <f t="shared" si="199"/>
        <v>m2</v>
      </c>
    </row>
    <row r="12747" spans="1:4">
      <c r="A12747" s="68" t="s">
        <v>12605</v>
      </c>
      <c r="B12747" s="68" t="s">
        <v>30158</v>
      </c>
      <c r="C12747" s="68" t="s">
        <v>13</v>
      </c>
      <c r="D12747" t="str">
        <f t="shared" si="199"/>
        <v>m2</v>
      </c>
    </row>
    <row r="12748" spans="1:4">
      <c r="A12748" s="68" t="s">
        <v>12606</v>
      </c>
      <c r="B12748" s="68" t="s">
        <v>30158</v>
      </c>
      <c r="C12748" s="68" t="s">
        <v>13</v>
      </c>
      <c r="D12748" t="str">
        <f t="shared" si="199"/>
        <v>m2</v>
      </c>
    </row>
    <row r="12749" spans="1:4">
      <c r="A12749" s="68" t="s">
        <v>12607</v>
      </c>
      <c r="B12749" s="68" t="s">
        <v>30159</v>
      </c>
      <c r="C12749" s="68" t="s">
        <v>13</v>
      </c>
      <c r="D12749" t="str">
        <f t="shared" si="199"/>
        <v>m2</v>
      </c>
    </row>
    <row r="12750" spans="1:4">
      <c r="A12750" s="68" t="s">
        <v>12608</v>
      </c>
      <c r="B12750" s="68" t="s">
        <v>30159</v>
      </c>
      <c r="C12750" s="68" t="s">
        <v>13</v>
      </c>
      <c r="D12750" t="str">
        <f t="shared" si="199"/>
        <v>m2</v>
      </c>
    </row>
    <row r="12751" spans="1:4">
      <c r="A12751" s="68" t="s">
        <v>12609</v>
      </c>
      <c r="B12751" s="68" t="s">
        <v>30160</v>
      </c>
      <c r="C12751" s="68" t="s">
        <v>13</v>
      </c>
      <c r="D12751" t="str">
        <f t="shared" si="199"/>
        <v>m2</v>
      </c>
    </row>
    <row r="12752" spans="1:4">
      <c r="A12752" s="68" t="s">
        <v>12610</v>
      </c>
      <c r="B12752" s="68" t="s">
        <v>30160</v>
      </c>
      <c r="C12752" s="68" t="s">
        <v>13</v>
      </c>
      <c r="D12752" t="str">
        <f t="shared" si="199"/>
        <v>m2</v>
      </c>
    </row>
    <row r="12753" spans="1:4">
      <c r="A12753" s="68" t="s">
        <v>12611</v>
      </c>
      <c r="B12753" s="68" t="s">
        <v>30161</v>
      </c>
      <c r="C12753" s="68" t="s">
        <v>13</v>
      </c>
      <c r="D12753" t="str">
        <f t="shared" si="199"/>
        <v>m2</v>
      </c>
    </row>
    <row r="12754" spans="1:4">
      <c r="A12754" s="68" t="s">
        <v>12612</v>
      </c>
      <c r="B12754" s="68" t="s">
        <v>30161</v>
      </c>
      <c r="C12754" s="68" t="s">
        <v>13</v>
      </c>
      <c r="D12754" t="str">
        <f t="shared" si="199"/>
        <v>m2</v>
      </c>
    </row>
    <row r="12755" spans="1:4">
      <c r="A12755" s="68" t="s">
        <v>12613</v>
      </c>
      <c r="B12755" s="68" t="s">
        <v>30162</v>
      </c>
      <c r="C12755" s="68" t="s">
        <v>13</v>
      </c>
      <c r="D12755" t="str">
        <f t="shared" si="199"/>
        <v>m2</v>
      </c>
    </row>
    <row r="12756" spans="1:4">
      <c r="A12756" s="68" t="s">
        <v>12614</v>
      </c>
      <c r="B12756" s="68" t="s">
        <v>30162</v>
      </c>
      <c r="C12756" s="68" t="s">
        <v>13</v>
      </c>
      <c r="D12756" t="str">
        <f t="shared" si="199"/>
        <v>m2</v>
      </c>
    </row>
    <row r="12757" spans="1:4">
      <c r="A12757" s="68" t="s">
        <v>12615</v>
      </c>
      <c r="B12757" s="68" t="s">
        <v>30163</v>
      </c>
      <c r="C12757" s="68" t="s">
        <v>13</v>
      </c>
      <c r="D12757" t="str">
        <f t="shared" si="199"/>
        <v>m2</v>
      </c>
    </row>
    <row r="12758" spans="1:4">
      <c r="A12758" s="68" t="s">
        <v>12616</v>
      </c>
      <c r="B12758" s="68" t="s">
        <v>30163</v>
      </c>
      <c r="C12758" s="68" t="s">
        <v>13</v>
      </c>
      <c r="D12758" t="str">
        <f t="shared" si="199"/>
        <v>m2</v>
      </c>
    </row>
    <row r="12759" spans="1:4">
      <c r="A12759" s="68" t="s">
        <v>12617</v>
      </c>
      <c r="B12759" s="68" t="s">
        <v>30164</v>
      </c>
      <c r="C12759" s="68" t="s">
        <v>13</v>
      </c>
      <c r="D12759" t="str">
        <f t="shared" si="199"/>
        <v>m2</v>
      </c>
    </row>
    <row r="12760" spans="1:4">
      <c r="A12760" s="68" t="s">
        <v>12618</v>
      </c>
      <c r="B12760" s="68" t="s">
        <v>30164</v>
      </c>
      <c r="C12760" s="68" t="s">
        <v>13</v>
      </c>
      <c r="D12760" t="str">
        <f t="shared" si="199"/>
        <v>m2</v>
      </c>
    </row>
    <row r="12761" spans="1:4">
      <c r="A12761" s="68" t="s">
        <v>12619</v>
      </c>
      <c r="B12761" s="68" t="s">
        <v>30165</v>
      </c>
      <c r="C12761" s="68" t="s">
        <v>13</v>
      </c>
      <c r="D12761" t="str">
        <f t="shared" si="199"/>
        <v>m2</v>
      </c>
    </row>
    <row r="12762" spans="1:4">
      <c r="A12762" s="68" t="s">
        <v>12620</v>
      </c>
      <c r="B12762" s="68" t="s">
        <v>30165</v>
      </c>
      <c r="C12762" s="68" t="s">
        <v>13</v>
      </c>
      <c r="D12762" t="str">
        <f t="shared" si="199"/>
        <v>m2</v>
      </c>
    </row>
    <row r="12763" spans="1:4">
      <c r="A12763" s="68" t="s">
        <v>12621</v>
      </c>
      <c r="B12763" s="68" t="s">
        <v>30166</v>
      </c>
      <c r="C12763" s="68" t="s">
        <v>13</v>
      </c>
      <c r="D12763" t="str">
        <f t="shared" si="199"/>
        <v>m2</v>
      </c>
    </row>
    <row r="12764" spans="1:4">
      <c r="A12764" s="68" t="s">
        <v>12622</v>
      </c>
      <c r="B12764" s="68" t="s">
        <v>30166</v>
      </c>
      <c r="C12764" s="68" t="s">
        <v>13</v>
      </c>
      <c r="D12764" t="str">
        <f t="shared" si="199"/>
        <v>m2</v>
      </c>
    </row>
    <row r="12765" spans="1:4">
      <c r="A12765" s="68" t="s">
        <v>12623</v>
      </c>
      <c r="B12765" s="68" t="s">
        <v>30167</v>
      </c>
      <c r="C12765" s="68" t="s">
        <v>13</v>
      </c>
      <c r="D12765" t="str">
        <f t="shared" si="199"/>
        <v>m2</v>
      </c>
    </row>
    <row r="12766" spans="1:4">
      <c r="A12766" s="68" t="s">
        <v>12624</v>
      </c>
      <c r="B12766" s="68" t="s">
        <v>30167</v>
      </c>
      <c r="C12766" s="68" t="s">
        <v>13</v>
      </c>
      <c r="D12766" t="str">
        <f t="shared" si="199"/>
        <v>m2</v>
      </c>
    </row>
    <row r="12767" spans="1:4">
      <c r="A12767" s="68" t="s">
        <v>12625</v>
      </c>
      <c r="B12767" s="68" t="s">
        <v>30168</v>
      </c>
      <c r="C12767" s="68" t="s">
        <v>13</v>
      </c>
      <c r="D12767" t="str">
        <f t="shared" si="199"/>
        <v>m2</v>
      </c>
    </row>
    <row r="12768" spans="1:4">
      <c r="A12768" s="68" t="s">
        <v>12626</v>
      </c>
      <c r="B12768" s="68" t="s">
        <v>30168</v>
      </c>
      <c r="C12768" s="68" t="s">
        <v>13</v>
      </c>
      <c r="D12768" t="str">
        <f t="shared" si="199"/>
        <v>m2</v>
      </c>
    </row>
    <row r="12769" spans="1:4">
      <c r="A12769" s="68" t="s">
        <v>12627</v>
      </c>
      <c r="B12769" s="68" t="s">
        <v>30169</v>
      </c>
      <c r="C12769" s="68" t="s">
        <v>13</v>
      </c>
      <c r="D12769" t="str">
        <f t="shared" si="199"/>
        <v>m2</v>
      </c>
    </row>
    <row r="12770" spans="1:4">
      <c r="A12770" s="68" t="s">
        <v>12628</v>
      </c>
      <c r="B12770" s="68" t="s">
        <v>30169</v>
      </c>
      <c r="C12770" s="68" t="s">
        <v>13</v>
      </c>
      <c r="D12770" t="str">
        <f t="shared" si="199"/>
        <v>m2</v>
      </c>
    </row>
    <row r="12771" spans="1:4">
      <c r="A12771" s="68" t="s">
        <v>12629</v>
      </c>
      <c r="B12771" s="68" t="s">
        <v>30170</v>
      </c>
      <c r="C12771" s="68" t="s">
        <v>13</v>
      </c>
      <c r="D12771" t="str">
        <f t="shared" si="199"/>
        <v>m2</v>
      </c>
    </row>
    <row r="12772" spans="1:4">
      <c r="A12772" s="68" t="s">
        <v>12630</v>
      </c>
      <c r="B12772" s="68" t="s">
        <v>30170</v>
      </c>
      <c r="C12772" s="68" t="s">
        <v>13</v>
      </c>
      <c r="D12772" t="str">
        <f t="shared" si="199"/>
        <v>m2</v>
      </c>
    </row>
    <row r="12773" spans="1:4">
      <c r="A12773" s="68" t="s">
        <v>12631</v>
      </c>
      <c r="B12773" s="68" t="s">
        <v>30171</v>
      </c>
      <c r="C12773" s="68" t="s">
        <v>13</v>
      </c>
      <c r="D12773" t="str">
        <f t="shared" si="199"/>
        <v>m2</v>
      </c>
    </row>
    <row r="12774" spans="1:4">
      <c r="A12774" s="68" t="s">
        <v>12632</v>
      </c>
      <c r="B12774" s="68" t="s">
        <v>30171</v>
      </c>
      <c r="C12774" s="68" t="s">
        <v>13</v>
      </c>
      <c r="D12774" t="str">
        <f t="shared" si="199"/>
        <v>m2</v>
      </c>
    </row>
    <row r="12775" spans="1:4">
      <c r="A12775" s="68" t="s">
        <v>12633</v>
      </c>
      <c r="B12775" s="68" t="s">
        <v>30172</v>
      </c>
      <c r="C12775" s="68" t="s">
        <v>13</v>
      </c>
      <c r="D12775" t="str">
        <f t="shared" si="199"/>
        <v>m2</v>
      </c>
    </row>
    <row r="12776" spans="1:4">
      <c r="A12776" s="68" t="s">
        <v>12634</v>
      </c>
      <c r="B12776" s="68" t="s">
        <v>30172</v>
      </c>
      <c r="C12776" s="68" t="s">
        <v>13</v>
      </c>
      <c r="D12776" t="str">
        <f t="shared" si="199"/>
        <v>m2</v>
      </c>
    </row>
    <row r="12777" spans="1:4">
      <c r="A12777" s="68" t="s">
        <v>12635</v>
      </c>
      <c r="B12777" s="68" t="s">
        <v>30173</v>
      </c>
      <c r="C12777" s="68" t="s">
        <v>13</v>
      </c>
      <c r="D12777" t="str">
        <f t="shared" si="199"/>
        <v>m2</v>
      </c>
    </row>
    <row r="12778" spans="1:4">
      <c r="A12778" s="68" t="s">
        <v>12636</v>
      </c>
      <c r="B12778" s="68" t="s">
        <v>30173</v>
      </c>
      <c r="C12778" s="68" t="s">
        <v>13</v>
      </c>
      <c r="D12778" t="str">
        <f t="shared" si="199"/>
        <v>m2</v>
      </c>
    </row>
    <row r="12779" spans="1:4">
      <c r="A12779" s="68" t="s">
        <v>12637</v>
      </c>
      <c r="B12779" s="68" t="s">
        <v>30174</v>
      </c>
      <c r="C12779" s="68" t="s">
        <v>13</v>
      </c>
      <c r="D12779" t="str">
        <f t="shared" si="199"/>
        <v>m2</v>
      </c>
    </row>
    <row r="12780" spans="1:4">
      <c r="A12780" s="68" t="s">
        <v>12638</v>
      </c>
      <c r="B12780" s="68" t="s">
        <v>30174</v>
      </c>
      <c r="C12780" s="68" t="s">
        <v>13</v>
      </c>
      <c r="D12780" t="str">
        <f t="shared" si="199"/>
        <v>m2</v>
      </c>
    </row>
    <row r="12781" spans="1:4">
      <c r="A12781" s="68" t="s">
        <v>12639</v>
      </c>
      <c r="B12781" s="68" t="s">
        <v>30175</v>
      </c>
      <c r="C12781" s="68" t="s">
        <v>13</v>
      </c>
      <c r="D12781" t="str">
        <f t="shared" si="199"/>
        <v>m2</v>
      </c>
    </row>
    <row r="12782" spans="1:4">
      <c r="A12782" s="68" t="s">
        <v>12640</v>
      </c>
      <c r="B12782" s="68" t="s">
        <v>30175</v>
      </c>
      <c r="C12782" s="68" t="s">
        <v>13</v>
      </c>
      <c r="D12782" t="str">
        <f t="shared" si="199"/>
        <v>m2</v>
      </c>
    </row>
    <row r="12783" spans="1:4">
      <c r="A12783" s="68" t="s">
        <v>12641</v>
      </c>
      <c r="B12783" s="68" t="s">
        <v>30176</v>
      </c>
      <c r="C12783" s="68" t="s">
        <v>13</v>
      </c>
      <c r="D12783" t="str">
        <f t="shared" si="199"/>
        <v>m2</v>
      </c>
    </row>
    <row r="12784" spans="1:4">
      <c r="A12784" s="68" t="s">
        <v>12642</v>
      </c>
      <c r="B12784" s="68" t="s">
        <v>30176</v>
      </c>
      <c r="C12784" s="68" t="s">
        <v>13</v>
      </c>
      <c r="D12784" t="str">
        <f t="shared" si="199"/>
        <v>m2</v>
      </c>
    </row>
    <row r="12785" spans="1:4">
      <c r="A12785" s="68" t="s">
        <v>12643</v>
      </c>
      <c r="B12785" s="68" t="s">
        <v>30177</v>
      </c>
      <c r="C12785" s="68" t="s">
        <v>13</v>
      </c>
      <c r="D12785" t="str">
        <f t="shared" si="199"/>
        <v>m2</v>
      </c>
    </row>
    <row r="12786" spans="1:4">
      <c r="A12786" s="68" t="s">
        <v>12644</v>
      </c>
      <c r="B12786" s="68" t="s">
        <v>30177</v>
      </c>
      <c r="C12786" s="68" t="s">
        <v>13</v>
      </c>
      <c r="D12786" t="str">
        <f t="shared" si="199"/>
        <v>m2</v>
      </c>
    </row>
    <row r="12787" spans="1:4">
      <c r="A12787" s="68" t="s">
        <v>12645</v>
      </c>
      <c r="B12787" s="68" t="s">
        <v>30178</v>
      </c>
      <c r="C12787" s="68" t="s">
        <v>14</v>
      </c>
      <c r="D12787" t="str">
        <f t="shared" si="199"/>
        <v>m</v>
      </c>
    </row>
    <row r="12788" spans="1:4">
      <c r="A12788" s="68" t="s">
        <v>12646</v>
      </c>
      <c r="B12788" s="68" t="s">
        <v>30178</v>
      </c>
      <c r="C12788" s="68" t="s">
        <v>14</v>
      </c>
      <c r="D12788" t="str">
        <f t="shared" si="199"/>
        <v>m</v>
      </c>
    </row>
    <row r="12789" spans="1:4">
      <c r="A12789" s="68" t="s">
        <v>12647</v>
      </c>
      <c r="B12789" s="68" t="s">
        <v>30179</v>
      </c>
      <c r="C12789" s="68" t="s">
        <v>13</v>
      </c>
      <c r="D12789" t="str">
        <f t="shared" si="199"/>
        <v>m2</v>
      </c>
    </row>
    <row r="12790" spans="1:4">
      <c r="A12790" s="68" t="s">
        <v>12648</v>
      </c>
      <c r="B12790" s="68" t="s">
        <v>30179</v>
      </c>
      <c r="C12790" s="68" t="s">
        <v>13</v>
      </c>
      <c r="D12790" t="str">
        <f t="shared" si="199"/>
        <v>m2</v>
      </c>
    </row>
    <row r="12791" spans="1:4">
      <c r="A12791" s="68" t="s">
        <v>12649</v>
      </c>
      <c r="B12791" s="68" t="s">
        <v>30180</v>
      </c>
      <c r="C12791" s="68" t="s">
        <v>13</v>
      </c>
      <c r="D12791" t="str">
        <f t="shared" si="199"/>
        <v>m2</v>
      </c>
    </row>
    <row r="12792" spans="1:4">
      <c r="A12792" s="68" t="s">
        <v>12650</v>
      </c>
      <c r="B12792" s="68" t="s">
        <v>30180</v>
      </c>
      <c r="C12792" s="68" t="s">
        <v>13</v>
      </c>
      <c r="D12792" t="str">
        <f t="shared" si="199"/>
        <v>m2</v>
      </c>
    </row>
    <row r="12793" spans="1:4">
      <c r="A12793" s="68" t="s">
        <v>12651</v>
      </c>
      <c r="B12793" s="68" t="s">
        <v>30181</v>
      </c>
      <c r="C12793" s="68" t="s">
        <v>13</v>
      </c>
      <c r="D12793" t="str">
        <f t="shared" si="199"/>
        <v>m2</v>
      </c>
    </row>
    <row r="12794" spans="1:4">
      <c r="A12794" s="68" t="s">
        <v>12652</v>
      </c>
      <c r="B12794" s="68" t="s">
        <v>30181</v>
      </c>
      <c r="C12794" s="68" t="s">
        <v>13</v>
      </c>
      <c r="D12794" t="str">
        <f t="shared" si="199"/>
        <v>m2</v>
      </c>
    </row>
    <row r="12795" spans="1:4">
      <c r="A12795" s="68" t="s">
        <v>12653</v>
      </c>
      <c r="B12795" s="68" t="s">
        <v>30182</v>
      </c>
      <c r="C12795" s="68" t="s">
        <v>13</v>
      </c>
      <c r="D12795" t="str">
        <f t="shared" si="199"/>
        <v>m2</v>
      </c>
    </row>
    <row r="12796" spans="1:4">
      <c r="A12796" s="68" t="s">
        <v>12654</v>
      </c>
      <c r="B12796" s="68" t="s">
        <v>30182</v>
      </c>
      <c r="C12796" s="68" t="s">
        <v>13</v>
      </c>
      <c r="D12796" t="str">
        <f t="shared" si="199"/>
        <v>m2</v>
      </c>
    </row>
    <row r="12797" spans="1:4">
      <c r="A12797" s="68" t="s">
        <v>12655</v>
      </c>
      <c r="B12797" s="68" t="s">
        <v>30183</v>
      </c>
      <c r="C12797" s="68" t="s">
        <v>13</v>
      </c>
      <c r="D12797" t="str">
        <f t="shared" si="199"/>
        <v>m2</v>
      </c>
    </row>
    <row r="12798" spans="1:4">
      <c r="A12798" s="68" t="s">
        <v>12656</v>
      </c>
      <c r="B12798" s="68" t="s">
        <v>30183</v>
      </c>
      <c r="C12798" s="68" t="s">
        <v>13</v>
      </c>
      <c r="D12798" t="str">
        <f t="shared" si="199"/>
        <v>m2</v>
      </c>
    </row>
    <row r="12799" spans="1:4">
      <c r="A12799" s="68" t="s">
        <v>12657</v>
      </c>
      <c r="B12799" s="68" t="s">
        <v>30184</v>
      </c>
      <c r="C12799" s="68" t="s">
        <v>13</v>
      </c>
      <c r="D12799" t="str">
        <f t="shared" si="199"/>
        <v>m2</v>
      </c>
    </row>
    <row r="12800" spans="1:4">
      <c r="A12800" s="68" t="s">
        <v>12658</v>
      </c>
      <c r="B12800" s="68" t="s">
        <v>30184</v>
      </c>
      <c r="C12800" s="68" t="s">
        <v>13</v>
      </c>
      <c r="D12800" t="str">
        <f t="shared" si="199"/>
        <v>m2</v>
      </c>
    </row>
    <row r="12801" spans="1:4">
      <c r="A12801" s="68" t="s">
        <v>12659</v>
      </c>
      <c r="B12801" s="68" t="s">
        <v>30185</v>
      </c>
      <c r="C12801" s="68" t="s">
        <v>13</v>
      </c>
      <c r="D12801" t="str">
        <f t="shared" si="199"/>
        <v>m2</v>
      </c>
    </row>
    <row r="12802" spans="1:4">
      <c r="A12802" s="68" t="s">
        <v>12660</v>
      </c>
      <c r="B12802" s="68" t="s">
        <v>30185</v>
      </c>
      <c r="C12802" s="68" t="s">
        <v>13</v>
      </c>
      <c r="D12802" t="str">
        <f t="shared" si="199"/>
        <v>m2</v>
      </c>
    </row>
    <row r="12803" spans="1:4">
      <c r="A12803" s="68" t="s">
        <v>12661</v>
      </c>
      <c r="B12803" s="68" t="s">
        <v>30186</v>
      </c>
      <c r="C12803" s="68" t="s">
        <v>13</v>
      </c>
      <c r="D12803" t="str">
        <f t="shared" si="199"/>
        <v>m2</v>
      </c>
    </row>
    <row r="12804" spans="1:4">
      <c r="A12804" s="68" t="s">
        <v>12662</v>
      </c>
      <c r="B12804" s="68" t="s">
        <v>30186</v>
      </c>
      <c r="C12804" s="68" t="s">
        <v>13</v>
      </c>
      <c r="D12804" t="str">
        <f t="shared" si="199"/>
        <v>m2</v>
      </c>
    </row>
    <row r="12805" spans="1:4">
      <c r="A12805" s="68" t="s">
        <v>12663</v>
      </c>
      <c r="B12805" s="68" t="s">
        <v>30187</v>
      </c>
      <c r="C12805" s="68" t="s">
        <v>13</v>
      </c>
      <c r="D12805" t="str">
        <f t="shared" si="199"/>
        <v>m2</v>
      </c>
    </row>
    <row r="12806" spans="1:4">
      <c r="A12806" s="68" t="s">
        <v>12664</v>
      </c>
      <c r="B12806" s="68" t="s">
        <v>30187</v>
      </c>
      <c r="C12806" s="68" t="s">
        <v>13</v>
      </c>
      <c r="D12806" t="str">
        <f t="shared" si="199"/>
        <v>m2</v>
      </c>
    </row>
    <row r="12807" spans="1:4">
      <c r="A12807" s="68" t="s">
        <v>12665</v>
      </c>
      <c r="B12807" s="68" t="s">
        <v>30188</v>
      </c>
      <c r="C12807" s="68" t="s">
        <v>13</v>
      </c>
      <c r="D12807" t="str">
        <f t="shared" ref="D12807:D12870" si="200">LOWER(C12807)</f>
        <v>m2</v>
      </c>
    </row>
    <row r="12808" spans="1:4">
      <c r="A12808" s="68" t="s">
        <v>12666</v>
      </c>
      <c r="B12808" s="68" t="s">
        <v>30188</v>
      </c>
      <c r="C12808" s="68" t="s">
        <v>13</v>
      </c>
      <c r="D12808" t="str">
        <f t="shared" si="200"/>
        <v>m2</v>
      </c>
    </row>
    <row r="12809" spans="1:4">
      <c r="A12809" s="68" t="s">
        <v>12667</v>
      </c>
      <c r="B12809" s="68" t="s">
        <v>30189</v>
      </c>
      <c r="C12809" s="68" t="s">
        <v>13</v>
      </c>
      <c r="D12809" t="str">
        <f t="shared" si="200"/>
        <v>m2</v>
      </c>
    </row>
    <row r="12810" spans="1:4">
      <c r="A12810" s="68" t="s">
        <v>12668</v>
      </c>
      <c r="B12810" s="68" t="s">
        <v>30189</v>
      </c>
      <c r="C12810" s="68" t="s">
        <v>13</v>
      </c>
      <c r="D12810" t="str">
        <f t="shared" si="200"/>
        <v>m2</v>
      </c>
    </row>
    <row r="12811" spans="1:4">
      <c r="A12811" s="68" t="s">
        <v>12669</v>
      </c>
      <c r="B12811" s="68" t="s">
        <v>30190</v>
      </c>
      <c r="C12811" s="68" t="s">
        <v>13</v>
      </c>
      <c r="D12811" t="str">
        <f t="shared" si="200"/>
        <v>m2</v>
      </c>
    </row>
    <row r="12812" spans="1:4">
      <c r="A12812" s="68" t="s">
        <v>12670</v>
      </c>
      <c r="B12812" s="68" t="s">
        <v>30190</v>
      </c>
      <c r="C12812" s="68" t="s">
        <v>13</v>
      </c>
      <c r="D12812" t="str">
        <f t="shared" si="200"/>
        <v>m2</v>
      </c>
    </row>
    <row r="12813" spans="1:4">
      <c r="A12813" s="68" t="s">
        <v>12671</v>
      </c>
      <c r="B12813" s="68" t="s">
        <v>30191</v>
      </c>
      <c r="C12813" s="68" t="s">
        <v>15</v>
      </c>
      <c r="D12813" t="str">
        <f t="shared" si="200"/>
        <v>un</v>
      </c>
    </row>
    <row r="12814" spans="1:4">
      <c r="A12814" s="68" t="s">
        <v>12672</v>
      </c>
      <c r="B12814" s="68" t="s">
        <v>30191</v>
      </c>
      <c r="C12814" s="68" t="s">
        <v>15</v>
      </c>
      <c r="D12814" t="str">
        <f t="shared" si="200"/>
        <v>un</v>
      </c>
    </row>
    <row r="12815" spans="1:4">
      <c r="A12815" s="68" t="s">
        <v>12673</v>
      </c>
      <c r="B12815" s="68" t="s">
        <v>30192</v>
      </c>
      <c r="C12815" s="68" t="s">
        <v>13</v>
      </c>
      <c r="D12815" t="str">
        <f t="shared" si="200"/>
        <v>m2</v>
      </c>
    </row>
    <row r="12816" spans="1:4">
      <c r="A12816" s="68" t="s">
        <v>12674</v>
      </c>
      <c r="B12816" s="68" t="s">
        <v>30192</v>
      </c>
      <c r="C12816" s="68" t="s">
        <v>13</v>
      </c>
      <c r="D12816" t="str">
        <f t="shared" si="200"/>
        <v>m2</v>
      </c>
    </row>
    <row r="12817" spans="1:4">
      <c r="A12817" s="68" t="s">
        <v>12675</v>
      </c>
      <c r="B12817" s="68" t="s">
        <v>30193</v>
      </c>
      <c r="C12817" s="68" t="s">
        <v>15</v>
      </c>
      <c r="D12817" t="str">
        <f t="shared" si="200"/>
        <v>un</v>
      </c>
    </row>
    <row r="12818" spans="1:4">
      <c r="A12818" s="68" t="s">
        <v>12676</v>
      </c>
      <c r="B12818" s="68" t="s">
        <v>30193</v>
      </c>
      <c r="C12818" s="68" t="s">
        <v>15</v>
      </c>
      <c r="D12818" t="str">
        <f t="shared" si="200"/>
        <v>un</v>
      </c>
    </row>
    <row r="12819" spans="1:4">
      <c r="A12819" s="68" t="s">
        <v>12677</v>
      </c>
      <c r="B12819" s="68" t="s">
        <v>30194</v>
      </c>
      <c r="C12819" s="68" t="s">
        <v>14</v>
      </c>
      <c r="D12819" t="str">
        <f t="shared" si="200"/>
        <v>m</v>
      </c>
    </row>
    <row r="12820" spans="1:4">
      <c r="A12820" s="68" t="s">
        <v>12678</v>
      </c>
      <c r="B12820" s="68" t="s">
        <v>30194</v>
      </c>
      <c r="C12820" s="68" t="s">
        <v>14</v>
      </c>
      <c r="D12820" t="str">
        <f t="shared" si="200"/>
        <v>m</v>
      </c>
    </row>
    <row r="12821" spans="1:4">
      <c r="A12821" s="68" t="s">
        <v>12679</v>
      </c>
      <c r="B12821" s="68" t="s">
        <v>30195</v>
      </c>
      <c r="C12821" s="68" t="s">
        <v>14</v>
      </c>
      <c r="D12821" t="str">
        <f t="shared" si="200"/>
        <v>m</v>
      </c>
    </row>
    <row r="12822" spans="1:4">
      <c r="A12822" s="68" t="s">
        <v>12680</v>
      </c>
      <c r="B12822" s="68" t="s">
        <v>30195</v>
      </c>
      <c r="C12822" s="68" t="s">
        <v>14</v>
      </c>
      <c r="D12822" t="str">
        <f t="shared" si="200"/>
        <v>m</v>
      </c>
    </row>
    <row r="12823" spans="1:4">
      <c r="A12823" s="68" t="s">
        <v>12681</v>
      </c>
      <c r="B12823" s="68" t="s">
        <v>30196</v>
      </c>
      <c r="C12823" s="68" t="s">
        <v>14</v>
      </c>
      <c r="D12823" t="str">
        <f t="shared" si="200"/>
        <v>m</v>
      </c>
    </row>
    <row r="12824" spans="1:4">
      <c r="A12824" s="68" t="s">
        <v>12682</v>
      </c>
      <c r="B12824" s="68" t="s">
        <v>30196</v>
      </c>
      <c r="C12824" s="68" t="s">
        <v>14</v>
      </c>
      <c r="D12824" t="str">
        <f t="shared" si="200"/>
        <v>m</v>
      </c>
    </row>
    <row r="12825" spans="1:4">
      <c r="A12825" s="68" t="s">
        <v>12683</v>
      </c>
      <c r="B12825" s="68" t="s">
        <v>30197</v>
      </c>
      <c r="C12825" s="68" t="s">
        <v>13</v>
      </c>
      <c r="D12825" t="str">
        <f t="shared" si="200"/>
        <v>m2</v>
      </c>
    </row>
    <row r="12826" spans="1:4">
      <c r="A12826" s="68" t="s">
        <v>12684</v>
      </c>
      <c r="B12826" s="68" t="s">
        <v>30197</v>
      </c>
      <c r="C12826" s="68" t="s">
        <v>13</v>
      </c>
      <c r="D12826" t="str">
        <f t="shared" si="200"/>
        <v>m2</v>
      </c>
    </row>
    <row r="12827" spans="1:4">
      <c r="A12827" s="68" t="s">
        <v>12685</v>
      </c>
      <c r="B12827" s="68" t="s">
        <v>30198</v>
      </c>
      <c r="C12827" s="68" t="s">
        <v>13</v>
      </c>
      <c r="D12827" t="str">
        <f t="shared" si="200"/>
        <v>m2</v>
      </c>
    </row>
    <row r="12828" spans="1:4">
      <c r="A12828" s="68" t="s">
        <v>12686</v>
      </c>
      <c r="B12828" s="68" t="s">
        <v>30198</v>
      </c>
      <c r="C12828" s="68" t="s">
        <v>13</v>
      </c>
      <c r="D12828" t="str">
        <f t="shared" si="200"/>
        <v>m2</v>
      </c>
    </row>
    <row r="12829" spans="1:4">
      <c r="A12829" s="68" t="s">
        <v>12687</v>
      </c>
      <c r="B12829" s="68" t="s">
        <v>30199</v>
      </c>
      <c r="C12829" s="68" t="s">
        <v>13</v>
      </c>
      <c r="D12829" t="str">
        <f t="shared" si="200"/>
        <v>m2</v>
      </c>
    </row>
    <row r="12830" spans="1:4">
      <c r="A12830" s="68" t="s">
        <v>12688</v>
      </c>
      <c r="B12830" s="68" t="s">
        <v>30199</v>
      </c>
      <c r="C12830" s="68" t="s">
        <v>13</v>
      </c>
      <c r="D12830" t="str">
        <f t="shared" si="200"/>
        <v>m2</v>
      </c>
    </row>
    <row r="12831" spans="1:4">
      <c r="A12831" s="68" t="s">
        <v>12689</v>
      </c>
      <c r="B12831" s="68" t="s">
        <v>30200</v>
      </c>
      <c r="C12831" s="68" t="s">
        <v>13</v>
      </c>
      <c r="D12831" t="str">
        <f t="shared" si="200"/>
        <v>m2</v>
      </c>
    </row>
    <row r="12832" spans="1:4">
      <c r="A12832" s="68" t="s">
        <v>12690</v>
      </c>
      <c r="B12832" s="68" t="s">
        <v>30200</v>
      </c>
      <c r="C12832" s="68" t="s">
        <v>13</v>
      </c>
      <c r="D12832" t="str">
        <f t="shared" si="200"/>
        <v>m2</v>
      </c>
    </row>
    <row r="12833" spans="1:4">
      <c r="A12833" s="68" t="s">
        <v>12691</v>
      </c>
      <c r="B12833" s="68" t="s">
        <v>30201</v>
      </c>
      <c r="C12833" s="68" t="s">
        <v>13</v>
      </c>
      <c r="D12833" t="str">
        <f t="shared" si="200"/>
        <v>m2</v>
      </c>
    </row>
    <row r="12834" spans="1:4">
      <c r="A12834" s="68" t="s">
        <v>12692</v>
      </c>
      <c r="B12834" s="68" t="s">
        <v>30201</v>
      </c>
      <c r="C12834" s="68" t="s">
        <v>13</v>
      </c>
      <c r="D12834" t="str">
        <f t="shared" si="200"/>
        <v>m2</v>
      </c>
    </row>
    <row r="12835" spans="1:4">
      <c r="A12835" s="68" t="s">
        <v>12693</v>
      </c>
      <c r="B12835" s="68" t="s">
        <v>30202</v>
      </c>
      <c r="C12835" s="68" t="s">
        <v>13</v>
      </c>
      <c r="D12835" t="str">
        <f t="shared" si="200"/>
        <v>m2</v>
      </c>
    </row>
    <row r="12836" spans="1:4">
      <c r="A12836" s="68" t="s">
        <v>12694</v>
      </c>
      <c r="B12836" s="68" t="s">
        <v>30202</v>
      </c>
      <c r="C12836" s="68" t="s">
        <v>13</v>
      </c>
      <c r="D12836" t="str">
        <f t="shared" si="200"/>
        <v>m2</v>
      </c>
    </row>
    <row r="12837" spans="1:4">
      <c r="A12837" s="68" t="s">
        <v>12695</v>
      </c>
      <c r="B12837" s="68" t="s">
        <v>30203</v>
      </c>
      <c r="C12837" s="68" t="s">
        <v>13</v>
      </c>
      <c r="D12837" t="str">
        <f t="shared" si="200"/>
        <v>m2</v>
      </c>
    </row>
    <row r="12838" spans="1:4">
      <c r="A12838" s="68" t="s">
        <v>12696</v>
      </c>
      <c r="B12838" s="68" t="s">
        <v>30203</v>
      </c>
      <c r="C12838" s="68" t="s">
        <v>13</v>
      </c>
      <c r="D12838" t="str">
        <f t="shared" si="200"/>
        <v>m2</v>
      </c>
    </row>
    <row r="12839" spans="1:4">
      <c r="A12839" s="68" t="s">
        <v>12697</v>
      </c>
      <c r="B12839" s="68" t="s">
        <v>30204</v>
      </c>
      <c r="C12839" s="68" t="s">
        <v>13</v>
      </c>
      <c r="D12839" t="str">
        <f t="shared" si="200"/>
        <v>m2</v>
      </c>
    </row>
    <row r="12840" spans="1:4">
      <c r="A12840" s="68" t="s">
        <v>12698</v>
      </c>
      <c r="B12840" s="68" t="s">
        <v>30204</v>
      </c>
      <c r="C12840" s="68" t="s">
        <v>13</v>
      </c>
      <c r="D12840" t="str">
        <f t="shared" si="200"/>
        <v>m2</v>
      </c>
    </row>
    <row r="12841" spans="1:4">
      <c r="A12841" s="68" t="s">
        <v>12699</v>
      </c>
      <c r="B12841" s="68" t="s">
        <v>30205</v>
      </c>
      <c r="C12841" s="68" t="s">
        <v>13</v>
      </c>
      <c r="D12841" t="str">
        <f t="shared" si="200"/>
        <v>m2</v>
      </c>
    </row>
    <row r="12842" spans="1:4">
      <c r="A12842" s="68" t="s">
        <v>12700</v>
      </c>
      <c r="B12842" s="68" t="s">
        <v>30205</v>
      </c>
      <c r="C12842" s="68" t="s">
        <v>13</v>
      </c>
      <c r="D12842" t="str">
        <f t="shared" si="200"/>
        <v>m2</v>
      </c>
    </row>
    <row r="12843" spans="1:4">
      <c r="A12843" s="68" t="s">
        <v>12701</v>
      </c>
      <c r="B12843" s="68" t="s">
        <v>12702</v>
      </c>
      <c r="C12843" s="68" t="s">
        <v>13</v>
      </c>
      <c r="D12843" t="str">
        <f t="shared" si="200"/>
        <v>m2</v>
      </c>
    </row>
    <row r="12844" spans="1:4">
      <c r="A12844" s="68" t="s">
        <v>12703</v>
      </c>
      <c r="B12844" s="68" t="s">
        <v>12702</v>
      </c>
      <c r="C12844" s="68" t="s">
        <v>13</v>
      </c>
      <c r="D12844" t="str">
        <f t="shared" si="200"/>
        <v>m2</v>
      </c>
    </row>
    <row r="12845" spans="1:4">
      <c r="A12845" s="68" t="s">
        <v>12704</v>
      </c>
      <c r="B12845" s="68" t="s">
        <v>12705</v>
      </c>
      <c r="C12845" s="68" t="s">
        <v>13</v>
      </c>
      <c r="D12845" t="str">
        <f t="shared" si="200"/>
        <v>m2</v>
      </c>
    </row>
    <row r="12846" spans="1:4">
      <c r="A12846" s="68" t="s">
        <v>12706</v>
      </c>
      <c r="B12846" s="68" t="s">
        <v>12705</v>
      </c>
      <c r="C12846" s="68" t="s">
        <v>13</v>
      </c>
      <c r="D12846" t="str">
        <f t="shared" si="200"/>
        <v>m2</v>
      </c>
    </row>
    <row r="12847" spans="1:4">
      <c r="A12847" s="68" t="s">
        <v>12707</v>
      </c>
      <c r="B12847" s="68" t="s">
        <v>12708</v>
      </c>
      <c r="C12847" s="68" t="s">
        <v>13</v>
      </c>
      <c r="D12847" t="str">
        <f t="shared" si="200"/>
        <v>m2</v>
      </c>
    </row>
    <row r="12848" spans="1:4">
      <c r="A12848" s="68" t="s">
        <v>12709</v>
      </c>
      <c r="B12848" s="68" t="s">
        <v>12708</v>
      </c>
      <c r="C12848" s="68" t="s">
        <v>13</v>
      </c>
      <c r="D12848" t="str">
        <f t="shared" si="200"/>
        <v>m2</v>
      </c>
    </row>
    <row r="12849" spans="1:4">
      <c r="A12849" s="68" t="s">
        <v>12710</v>
      </c>
      <c r="B12849" s="68" t="s">
        <v>30206</v>
      </c>
      <c r="C12849" s="68" t="s">
        <v>13</v>
      </c>
      <c r="D12849" t="str">
        <f t="shared" si="200"/>
        <v>m2</v>
      </c>
    </row>
    <row r="12850" spans="1:4">
      <c r="A12850" s="68" t="s">
        <v>12711</v>
      </c>
      <c r="B12850" s="68" t="s">
        <v>30206</v>
      </c>
      <c r="C12850" s="68" t="s">
        <v>13</v>
      </c>
      <c r="D12850" t="str">
        <f t="shared" si="200"/>
        <v>m2</v>
      </c>
    </row>
    <row r="12851" spans="1:4">
      <c r="A12851" s="68" t="s">
        <v>12712</v>
      </c>
      <c r="B12851" s="68" t="s">
        <v>30207</v>
      </c>
      <c r="C12851" s="68" t="s">
        <v>13</v>
      </c>
      <c r="D12851" t="str">
        <f t="shared" si="200"/>
        <v>m2</v>
      </c>
    </row>
    <row r="12852" spans="1:4">
      <c r="A12852" s="68" t="s">
        <v>12713</v>
      </c>
      <c r="B12852" s="68" t="s">
        <v>30207</v>
      </c>
      <c r="C12852" s="68" t="s">
        <v>13</v>
      </c>
      <c r="D12852" t="str">
        <f t="shared" si="200"/>
        <v>m2</v>
      </c>
    </row>
    <row r="12853" spans="1:4">
      <c r="A12853" s="68" t="s">
        <v>12714</v>
      </c>
      <c r="B12853" s="68" t="s">
        <v>30208</v>
      </c>
      <c r="C12853" s="68" t="s">
        <v>13</v>
      </c>
      <c r="D12853" t="str">
        <f t="shared" si="200"/>
        <v>m2</v>
      </c>
    </row>
    <row r="12854" spans="1:4">
      <c r="A12854" s="68" t="s">
        <v>12715</v>
      </c>
      <c r="B12854" s="68" t="s">
        <v>30208</v>
      </c>
      <c r="C12854" s="68" t="s">
        <v>13</v>
      </c>
      <c r="D12854" t="str">
        <f t="shared" si="200"/>
        <v>m2</v>
      </c>
    </row>
    <row r="12855" spans="1:4">
      <c r="A12855" s="68" t="s">
        <v>12716</v>
      </c>
      <c r="B12855" s="68" t="s">
        <v>30209</v>
      </c>
      <c r="C12855" s="68" t="s">
        <v>13</v>
      </c>
      <c r="D12855" t="str">
        <f t="shared" si="200"/>
        <v>m2</v>
      </c>
    </row>
    <row r="12856" spans="1:4">
      <c r="A12856" s="68" t="s">
        <v>12717</v>
      </c>
      <c r="B12856" s="68" t="s">
        <v>30209</v>
      </c>
      <c r="C12856" s="68" t="s">
        <v>13</v>
      </c>
      <c r="D12856" t="str">
        <f t="shared" si="200"/>
        <v>m2</v>
      </c>
    </row>
    <row r="12857" spans="1:4">
      <c r="A12857" s="68" t="s">
        <v>12718</v>
      </c>
      <c r="B12857" s="68" t="s">
        <v>30210</v>
      </c>
      <c r="C12857" s="68" t="s">
        <v>13</v>
      </c>
      <c r="D12857" t="str">
        <f t="shared" si="200"/>
        <v>m2</v>
      </c>
    </row>
    <row r="12858" spans="1:4">
      <c r="A12858" s="68" t="s">
        <v>12719</v>
      </c>
      <c r="B12858" s="68" t="s">
        <v>30210</v>
      </c>
      <c r="C12858" s="68" t="s">
        <v>13</v>
      </c>
      <c r="D12858" t="str">
        <f t="shared" si="200"/>
        <v>m2</v>
      </c>
    </row>
    <row r="12859" spans="1:4">
      <c r="A12859" s="68" t="s">
        <v>12720</v>
      </c>
      <c r="B12859" s="68" t="s">
        <v>30211</v>
      </c>
      <c r="C12859" s="68" t="s">
        <v>13</v>
      </c>
      <c r="D12859" t="str">
        <f t="shared" si="200"/>
        <v>m2</v>
      </c>
    </row>
    <row r="12860" spans="1:4">
      <c r="A12860" s="68" t="s">
        <v>12721</v>
      </c>
      <c r="B12860" s="68" t="s">
        <v>30211</v>
      </c>
      <c r="C12860" s="68" t="s">
        <v>13</v>
      </c>
      <c r="D12860" t="str">
        <f t="shared" si="200"/>
        <v>m2</v>
      </c>
    </row>
    <row r="12861" spans="1:4">
      <c r="A12861" s="68" t="s">
        <v>12722</v>
      </c>
      <c r="B12861" s="68" t="s">
        <v>30212</v>
      </c>
      <c r="C12861" s="68" t="s">
        <v>13</v>
      </c>
      <c r="D12861" t="str">
        <f t="shared" si="200"/>
        <v>m2</v>
      </c>
    </row>
    <row r="12862" spans="1:4">
      <c r="A12862" s="68" t="s">
        <v>12723</v>
      </c>
      <c r="B12862" s="68" t="s">
        <v>30212</v>
      </c>
      <c r="C12862" s="68" t="s">
        <v>13</v>
      </c>
      <c r="D12862" t="str">
        <f t="shared" si="200"/>
        <v>m2</v>
      </c>
    </row>
    <row r="12863" spans="1:4">
      <c r="A12863" s="68" t="s">
        <v>12724</v>
      </c>
      <c r="B12863" s="68" t="s">
        <v>30213</v>
      </c>
      <c r="C12863" s="68" t="s">
        <v>15</v>
      </c>
      <c r="D12863" t="str">
        <f t="shared" si="200"/>
        <v>un</v>
      </c>
    </row>
    <row r="12864" spans="1:4">
      <c r="A12864" s="68" t="s">
        <v>12725</v>
      </c>
      <c r="B12864" s="68" t="s">
        <v>30213</v>
      </c>
      <c r="C12864" s="68" t="s">
        <v>15</v>
      </c>
      <c r="D12864" t="str">
        <f t="shared" si="200"/>
        <v>un</v>
      </c>
    </row>
    <row r="12865" spans="1:4">
      <c r="A12865" s="68" t="s">
        <v>12726</v>
      </c>
      <c r="B12865" s="68" t="s">
        <v>30214</v>
      </c>
      <c r="C12865" s="68" t="s">
        <v>15</v>
      </c>
      <c r="D12865" t="str">
        <f t="shared" si="200"/>
        <v>un</v>
      </c>
    </row>
    <row r="12866" spans="1:4">
      <c r="A12866" s="68" t="s">
        <v>12727</v>
      </c>
      <c r="B12866" s="68" t="s">
        <v>30214</v>
      </c>
      <c r="C12866" s="68" t="s">
        <v>15</v>
      </c>
      <c r="D12866" t="str">
        <f t="shared" si="200"/>
        <v>un</v>
      </c>
    </row>
    <row r="12867" spans="1:4">
      <c r="A12867" s="68" t="s">
        <v>12728</v>
      </c>
      <c r="B12867" s="68" t="s">
        <v>30215</v>
      </c>
      <c r="C12867" s="68" t="s">
        <v>15</v>
      </c>
      <c r="D12867" t="str">
        <f t="shared" si="200"/>
        <v>un</v>
      </c>
    </row>
    <row r="12868" spans="1:4">
      <c r="A12868" s="68" t="s">
        <v>12729</v>
      </c>
      <c r="B12868" s="68" t="s">
        <v>30215</v>
      </c>
      <c r="C12868" s="68" t="s">
        <v>15</v>
      </c>
      <c r="D12868" t="str">
        <f t="shared" si="200"/>
        <v>un</v>
      </c>
    </row>
    <row r="12869" spans="1:4">
      <c r="A12869" s="68" t="s">
        <v>12730</v>
      </c>
      <c r="B12869" s="68" t="s">
        <v>30216</v>
      </c>
      <c r="C12869" s="68" t="s">
        <v>13</v>
      </c>
      <c r="D12869" t="str">
        <f t="shared" si="200"/>
        <v>m2</v>
      </c>
    </row>
    <row r="12870" spans="1:4">
      <c r="A12870" s="68" t="s">
        <v>12731</v>
      </c>
      <c r="B12870" s="68" t="s">
        <v>30216</v>
      </c>
      <c r="C12870" s="68" t="s">
        <v>13</v>
      </c>
      <c r="D12870" t="str">
        <f t="shared" si="200"/>
        <v>m2</v>
      </c>
    </row>
    <row r="12871" spans="1:4">
      <c r="A12871" s="68" t="s">
        <v>23442</v>
      </c>
      <c r="B12871" s="68" t="s">
        <v>30217</v>
      </c>
      <c r="C12871" s="68" t="s">
        <v>13</v>
      </c>
      <c r="D12871" t="str">
        <f t="shared" ref="D12871:D12934" si="201">LOWER(C12871)</f>
        <v>m2</v>
      </c>
    </row>
    <row r="12872" spans="1:4">
      <c r="A12872" s="68" t="s">
        <v>23443</v>
      </c>
      <c r="B12872" s="68" t="s">
        <v>30217</v>
      </c>
      <c r="C12872" s="68" t="s">
        <v>13</v>
      </c>
      <c r="D12872" t="str">
        <f t="shared" si="201"/>
        <v>m2</v>
      </c>
    </row>
    <row r="12873" spans="1:4">
      <c r="A12873" s="68" t="s">
        <v>12732</v>
      </c>
      <c r="B12873" s="68" t="s">
        <v>30218</v>
      </c>
      <c r="C12873" s="68" t="s">
        <v>13</v>
      </c>
      <c r="D12873" t="str">
        <f t="shared" si="201"/>
        <v>m2</v>
      </c>
    </row>
    <row r="12874" spans="1:4">
      <c r="A12874" s="68" t="s">
        <v>12733</v>
      </c>
      <c r="B12874" s="68" t="s">
        <v>30218</v>
      </c>
      <c r="C12874" s="68" t="s">
        <v>13</v>
      </c>
      <c r="D12874" t="str">
        <f t="shared" si="201"/>
        <v>m2</v>
      </c>
    </row>
    <row r="12875" spans="1:4">
      <c r="A12875" s="68" t="s">
        <v>12734</v>
      </c>
      <c r="B12875" s="68" t="s">
        <v>30219</v>
      </c>
      <c r="C12875" s="68" t="s">
        <v>13</v>
      </c>
      <c r="D12875" t="str">
        <f t="shared" si="201"/>
        <v>m2</v>
      </c>
    </row>
    <row r="12876" spans="1:4">
      <c r="A12876" s="68" t="s">
        <v>12735</v>
      </c>
      <c r="B12876" s="68" t="s">
        <v>30219</v>
      </c>
      <c r="C12876" s="68" t="s">
        <v>13</v>
      </c>
      <c r="D12876" t="str">
        <f t="shared" si="201"/>
        <v>m2</v>
      </c>
    </row>
    <row r="12877" spans="1:4">
      <c r="A12877" s="68" t="s">
        <v>12736</v>
      </c>
      <c r="B12877" s="68" t="s">
        <v>30220</v>
      </c>
      <c r="C12877" s="68" t="s">
        <v>13</v>
      </c>
      <c r="D12877" t="str">
        <f t="shared" si="201"/>
        <v>m2</v>
      </c>
    </row>
    <row r="12878" spans="1:4">
      <c r="A12878" s="68" t="s">
        <v>12737</v>
      </c>
      <c r="B12878" s="68" t="s">
        <v>30220</v>
      </c>
      <c r="C12878" s="68" t="s">
        <v>13</v>
      </c>
      <c r="D12878" t="str">
        <f t="shared" si="201"/>
        <v>m2</v>
      </c>
    </row>
    <row r="12879" spans="1:4">
      <c r="A12879" s="68" t="s">
        <v>12738</v>
      </c>
      <c r="B12879" s="68" t="s">
        <v>30221</v>
      </c>
      <c r="C12879" s="68" t="s">
        <v>13</v>
      </c>
      <c r="D12879" t="str">
        <f t="shared" si="201"/>
        <v>m2</v>
      </c>
    </row>
    <row r="12880" spans="1:4">
      <c r="A12880" s="68" t="s">
        <v>12739</v>
      </c>
      <c r="B12880" s="68" t="s">
        <v>30221</v>
      </c>
      <c r="C12880" s="68" t="s">
        <v>13</v>
      </c>
      <c r="D12880" t="str">
        <f t="shared" si="201"/>
        <v>m2</v>
      </c>
    </row>
    <row r="12881" spans="1:4">
      <c r="A12881" s="68" t="s">
        <v>12740</v>
      </c>
      <c r="B12881" s="68" t="s">
        <v>30222</v>
      </c>
      <c r="C12881" s="68" t="s">
        <v>15</v>
      </c>
      <c r="D12881" t="str">
        <f t="shared" si="201"/>
        <v>un</v>
      </c>
    </row>
    <row r="12882" spans="1:4">
      <c r="A12882" s="68" t="s">
        <v>12741</v>
      </c>
      <c r="B12882" s="68" t="s">
        <v>30222</v>
      </c>
      <c r="C12882" s="68" t="s">
        <v>15</v>
      </c>
      <c r="D12882" t="str">
        <f t="shared" si="201"/>
        <v>un</v>
      </c>
    </row>
    <row r="12883" spans="1:4">
      <c r="A12883" s="68" t="s">
        <v>12742</v>
      </c>
      <c r="B12883" s="68" t="s">
        <v>30223</v>
      </c>
      <c r="C12883" s="68" t="s">
        <v>15</v>
      </c>
      <c r="D12883" t="str">
        <f t="shared" si="201"/>
        <v>un</v>
      </c>
    </row>
    <row r="12884" spans="1:4">
      <c r="A12884" s="68" t="s">
        <v>12743</v>
      </c>
      <c r="B12884" s="68" t="s">
        <v>30223</v>
      </c>
      <c r="C12884" s="68" t="s">
        <v>15</v>
      </c>
      <c r="D12884" t="str">
        <f t="shared" si="201"/>
        <v>un</v>
      </c>
    </row>
    <row r="12885" spans="1:4">
      <c r="A12885" s="68" t="s">
        <v>12744</v>
      </c>
      <c r="B12885" s="68" t="s">
        <v>30224</v>
      </c>
      <c r="C12885" s="68" t="s">
        <v>15</v>
      </c>
      <c r="D12885" t="str">
        <f t="shared" si="201"/>
        <v>un</v>
      </c>
    </row>
    <row r="12886" spans="1:4">
      <c r="A12886" s="68" t="s">
        <v>12745</v>
      </c>
      <c r="B12886" s="68" t="s">
        <v>30224</v>
      </c>
      <c r="C12886" s="68" t="s">
        <v>15</v>
      </c>
      <c r="D12886" t="str">
        <f t="shared" si="201"/>
        <v>un</v>
      </c>
    </row>
    <row r="12887" spans="1:4">
      <c r="A12887" s="68" t="s">
        <v>12746</v>
      </c>
      <c r="B12887" s="68" t="s">
        <v>30225</v>
      </c>
      <c r="C12887" s="68" t="s">
        <v>15</v>
      </c>
      <c r="D12887" t="str">
        <f t="shared" si="201"/>
        <v>un</v>
      </c>
    </row>
    <row r="12888" spans="1:4">
      <c r="A12888" s="68" t="s">
        <v>12747</v>
      </c>
      <c r="B12888" s="68" t="s">
        <v>30225</v>
      </c>
      <c r="C12888" s="68" t="s">
        <v>15</v>
      </c>
      <c r="D12888" t="str">
        <f t="shared" si="201"/>
        <v>un</v>
      </c>
    </row>
    <row r="12889" spans="1:4">
      <c r="A12889" s="68" t="s">
        <v>12748</v>
      </c>
      <c r="B12889" s="68" t="s">
        <v>30226</v>
      </c>
      <c r="C12889" s="68" t="s">
        <v>15</v>
      </c>
      <c r="D12889" t="str">
        <f t="shared" si="201"/>
        <v>un</v>
      </c>
    </row>
    <row r="12890" spans="1:4">
      <c r="A12890" s="68" t="s">
        <v>12749</v>
      </c>
      <c r="B12890" s="68" t="s">
        <v>30226</v>
      </c>
      <c r="C12890" s="68" t="s">
        <v>15</v>
      </c>
      <c r="D12890" t="str">
        <f t="shared" si="201"/>
        <v>un</v>
      </c>
    </row>
    <row r="12891" spans="1:4">
      <c r="A12891" s="68" t="s">
        <v>23444</v>
      </c>
      <c r="B12891" s="68" t="s">
        <v>30227</v>
      </c>
      <c r="C12891" s="68" t="s">
        <v>15</v>
      </c>
      <c r="D12891" t="str">
        <f t="shared" si="201"/>
        <v>un</v>
      </c>
    </row>
    <row r="12892" spans="1:4">
      <c r="A12892" s="68" t="s">
        <v>23445</v>
      </c>
      <c r="B12892" s="68" t="s">
        <v>30227</v>
      </c>
      <c r="C12892" s="68" t="s">
        <v>15</v>
      </c>
      <c r="D12892" t="str">
        <f t="shared" si="201"/>
        <v>un</v>
      </c>
    </row>
    <row r="12893" spans="1:4">
      <c r="A12893" s="68" t="s">
        <v>12750</v>
      </c>
      <c r="B12893" s="68" t="s">
        <v>30228</v>
      </c>
      <c r="C12893" s="68" t="s">
        <v>15</v>
      </c>
      <c r="D12893" t="str">
        <f t="shared" si="201"/>
        <v>un</v>
      </c>
    </row>
    <row r="12894" spans="1:4">
      <c r="A12894" s="68" t="s">
        <v>12751</v>
      </c>
      <c r="B12894" s="68" t="s">
        <v>30228</v>
      </c>
      <c r="C12894" s="68" t="s">
        <v>15</v>
      </c>
      <c r="D12894" t="str">
        <f t="shared" si="201"/>
        <v>un</v>
      </c>
    </row>
    <row r="12895" spans="1:4">
      <c r="A12895" s="68" t="s">
        <v>12752</v>
      </c>
      <c r="B12895" s="68" t="s">
        <v>30229</v>
      </c>
      <c r="C12895" s="68" t="s">
        <v>15</v>
      </c>
      <c r="D12895" t="str">
        <f t="shared" si="201"/>
        <v>un</v>
      </c>
    </row>
    <row r="12896" spans="1:4">
      <c r="A12896" s="68" t="s">
        <v>12753</v>
      </c>
      <c r="B12896" s="68" t="s">
        <v>30229</v>
      </c>
      <c r="C12896" s="68" t="s">
        <v>15</v>
      </c>
      <c r="D12896" t="str">
        <f t="shared" si="201"/>
        <v>un</v>
      </c>
    </row>
    <row r="12897" spans="1:4">
      <c r="A12897" s="68" t="s">
        <v>12754</v>
      </c>
      <c r="B12897" s="68" t="s">
        <v>30230</v>
      </c>
      <c r="C12897" s="68" t="s">
        <v>15</v>
      </c>
      <c r="D12897" t="str">
        <f t="shared" si="201"/>
        <v>un</v>
      </c>
    </row>
    <row r="12898" spans="1:4">
      <c r="A12898" s="68" t="s">
        <v>12755</v>
      </c>
      <c r="B12898" s="68" t="s">
        <v>30230</v>
      </c>
      <c r="C12898" s="68" t="s">
        <v>15</v>
      </c>
      <c r="D12898" t="str">
        <f t="shared" si="201"/>
        <v>un</v>
      </c>
    </row>
    <row r="12899" spans="1:4">
      <c r="A12899" s="68" t="s">
        <v>12756</v>
      </c>
      <c r="B12899" s="68" t="s">
        <v>30231</v>
      </c>
      <c r="C12899" s="68" t="s">
        <v>15</v>
      </c>
      <c r="D12899" t="str">
        <f t="shared" si="201"/>
        <v>un</v>
      </c>
    </row>
    <row r="12900" spans="1:4">
      <c r="A12900" s="68" t="s">
        <v>12757</v>
      </c>
      <c r="B12900" s="68" t="s">
        <v>30231</v>
      </c>
      <c r="C12900" s="68" t="s">
        <v>15</v>
      </c>
      <c r="D12900" t="str">
        <f t="shared" si="201"/>
        <v>un</v>
      </c>
    </row>
    <row r="12901" spans="1:4">
      <c r="A12901" s="68" t="s">
        <v>12758</v>
      </c>
      <c r="B12901" s="68" t="s">
        <v>30232</v>
      </c>
      <c r="C12901" s="68" t="s">
        <v>15</v>
      </c>
      <c r="D12901" t="str">
        <f t="shared" si="201"/>
        <v>un</v>
      </c>
    </row>
    <row r="12902" spans="1:4">
      <c r="A12902" s="68" t="s">
        <v>12759</v>
      </c>
      <c r="B12902" s="68" t="s">
        <v>30232</v>
      </c>
      <c r="C12902" s="68" t="s">
        <v>15</v>
      </c>
      <c r="D12902" t="str">
        <f t="shared" si="201"/>
        <v>un</v>
      </c>
    </row>
    <row r="12903" spans="1:4">
      <c r="A12903" s="68" t="s">
        <v>12760</v>
      </c>
      <c r="B12903" s="68" t="s">
        <v>30233</v>
      </c>
      <c r="C12903" s="68" t="s">
        <v>15</v>
      </c>
      <c r="D12903" t="str">
        <f t="shared" si="201"/>
        <v>un</v>
      </c>
    </row>
    <row r="12904" spans="1:4">
      <c r="A12904" s="68" t="s">
        <v>12761</v>
      </c>
      <c r="B12904" s="68" t="s">
        <v>30233</v>
      </c>
      <c r="C12904" s="68" t="s">
        <v>15</v>
      </c>
      <c r="D12904" t="str">
        <f t="shared" si="201"/>
        <v>un</v>
      </c>
    </row>
    <row r="12905" spans="1:4">
      <c r="A12905" s="68" t="s">
        <v>12762</v>
      </c>
      <c r="B12905" s="68" t="s">
        <v>30234</v>
      </c>
      <c r="C12905" s="68" t="s">
        <v>15</v>
      </c>
      <c r="D12905" t="str">
        <f t="shared" si="201"/>
        <v>un</v>
      </c>
    </row>
    <row r="12906" spans="1:4">
      <c r="A12906" s="68" t="s">
        <v>12763</v>
      </c>
      <c r="B12906" s="68" t="s">
        <v>30234</v>
      </c>
      <c r="C12906" s="68" t="s">
        <v>15</v>
      </c>
      <c r="D12906" t="str">
        <f t="shared" si="201"/>
        <v>un</v>
      </c>
    </row>
    <row r="12907" spans="1:4">
      <c r="A12907" s="68" t="s">
        <v>12764</v>
      </c>
      <c r="B12907" s="68" t="s">
        <v>30235</v>
      </c>
      <c r="C12907" s="68" t="s">
        <v>15</v>
      </c>
      <c r="D12907" t="str">
        <f t="shared" si="201"/>
        <v>un</v>
      </c>
    </row>
    <row r="12908" spans="1:4">
      <c r="A12908" s="68" t="s">
        <v>12765</v>
      </c>
      <c r="B12908" s="68" t="s">
        <v>30235</v>
      </c>
      <c r="C12908" s="68" t="s">
        <v>15</v>
      </c>
      <c r="D12908" t="str">
        <f t="shared" si="201"/>
        <v>un</v>
      </c>
    </row>
    <row r="12909" spans="1:4">
      <c r="A12909" s="68" t="s">
        <v>12766</v>
      </c>
      <c r="B12909" s="68" t="s">
        <v>30236</v>
      </c>
      <c r="C12909" s="68" t="s">
        <v>15</v>
      </c>
      <c r="D12909" t="str">
        <f t="shared" si="201"/>
        <v>un</v>
      </c>
    </row>
    <row r="12910" spans="1:4">
      <c r="A12910" s="68" t="s">
        <v>12767</v>
      </c>
      <c r="B12910" s="68" t="s">
        <v>30236</v>
      </c>
      <c r="C12910" s="68" t="s">
        <v>15</v>
      </c>
      <c r="D12910" t="str">
        <f t="shared" si="201"/>
        <v>un</v>
      </c>
    </row>
    <row r="12911" spans="1:4">
      <c r="A12911" s="68" t="s">
        <v>12768</v>
      </c>
      <c r="B12911" s="68" t="s">
        <v>30237</v>
      </c>
      <c r="C12911" s="68" t="s">
        <v>15</v>
      </c>
      <c r="D12911" t="str">
        <f t="shared" si="201"/>
        <v>un</v>
      </c>
    </row>
    <row r="12912" spans="1:4">
      <c r="A12912" s="68" t="s">
        <v>12769</v>
      </c>
      <c r="B12912" s="68" t="s">
        <v>30237</v>
      </c>
      <c r="C12912" s="68" t="s">
        <v>15</v>
      </c>
      <c r="D12912" t="str">
        <f t="shared" si="201"/>
        <v>un</v>
      </c>
    </row>
    <row r="12913" spans="1:4">
      <c r="A12913" s="68" t="s">
        <v>12770</v>
      </c>
      <c r="B12913" s="68" t="s">
        <v>30238</v>
      </c>
      <c r="C12913" s="68" t="s">
        <v>15</v>
      </c>
      <c r="D12913" t="str">
        <f t="shared" si="201"/>
        <v>un</v>
      </c>
    </row>
    <row r="12914" spans="1:4">
      <c r="A12914" s="68" t="s">
        <v>12771</v>
      </c>
      <c r="B12914" s="68" t="s">
        <v>30238</v>
      </c>
      <c r="C12914" s="68" t="s">
        <v>15</v>
      </c>
      <c r="D12914" t="str">
        <f t="shared" si="201"/>
        <v>un</v>
      </c>
    </row>
    <row r="12915" spans="1:4">
      <c r="A12915" s="68" t="s">
        <v>12772</v>
      </c>
      <c r="B12915" s="68" t="s">
        <v>30239</v>
      </c>
      <c r="C12915" s="68" t="s">
        <v>15</v>
      </c>
      <c r="D12915" t="str">
        <f t="shared" si="201"/>
        <v>un</v>
      </c>
    </row>
    <row r="12916" spans="1:4">
      <c r="A12916" s="68" t="s">
        <v>12773</v>
      </c>
      <c r="B12916" s="68" t="s">
        <v>30239</v>
      </c>
      <c r="C12916" s="68" t="s">
        <v>15</v>
      </c>
      <c r="D12916" t="str">
        <f t="shared" si="201"/>
        <v>un</v>
      </c>
    </row>
    <row r="12917" spans="1:4">
      <c r="A12917" s="68" t="s">
        <v>12774</v>
      </c>
      <c r="B12917" s="68" t="s">
        <v>30240</v>
      </c>
      <c r="C12917" s="68" t="s">
        <v>15</v>
      </c>
      <c r="D12917" t="str">
        <f t="shared" si="201"/>
        <v>un</v>
      </c>
    </row>
    <row r="12918" spans="1:4">
      <c r="A12918" s="68" t="s">
        <v>12775</v>
      </c>
      <c r="B12918" s="68" t="s">
        <v>30240</v>
      </c>
      <c r="C12918" s="68" t="s">
        <v>15</v>
      </c>
      <c r="D12918" t="str">
        <f t="shared" si="201"/>
        <v>un</v>
      </c>
    </row>
    <row r="12919" spans="1:4">
      <c r="A12919" s="68" t="s">
        <v>12776</v>
      </c>
      <c r="B12919" s="68" t="s">
        <v>30241</v>
      </c>
      <c r="C12919" s="68" t="s">
        <v>15</v>
      </c>
      <c r="D12919" t="str">
        <f t="shared" si="201"/>
        <v>un</v>
      </c>
    </row>
    <row r="12920" spans="1:4">
      <c r="A12920" s="68" t="s">
        <v>12777</v>
      </c>
      <c r="B12920" s="68" t="s">
        <v>30241</v>
      </c>
      <c r="C12920" s="68" t="s">
        <v>15</v>
      </c>
      <c r="D12920" t="str">
        <f t="shared" si="201"/>
        <v>un</v>
      </c>
    </row>
    <row r="12921" spans="1:4">
      <c r="A12921" s="68" t="s">
        <v>12778</v>
      </c>
      <c r="B12921" s="68" t="s">
        <v>30242</v>
      </c>
      <c r="C12921" s="68" t="s">
        <v>15</v>
      </c>
      <c r="D12921" t="str">
        <f t="shared" si="201"/>
        <v>un</v>
      </c>
    </row>
    <row r="12922" spans="1:4">
      <c r="A12922" s="68" t="s">
        <v>12779</v>
      </c>
      <c r="B12922" s="68" t="s">
        <v>30242</v>
      </c>
      <c r="C12922" s="68" t="s">
        <v>15</v>
      </c>
      <c r="D12922" t="str">
        <f t="shared" si="201"/>
        <v>un</v>
      </c>
    </row>
    <row r="12923" spans="1:4">
      <c r="A12923" s="68" t="s">
        <v>12780</v>
      </c>
      <c r="B12923" s="68" t="s">
        <v>30243</v>
      </c>
      <c r="C12923" s="68" t="s">
        <v>15</v>
      </c>
      <c r="D12923" t="str">
        <f t="shared" si="201"/>
        <v>un</v>
      </c>
    </row>
    <row r="12924" spans="1:4">
      <c r="A12924" s="68" t="s">
        <v>12781</v>
      </c>
      <c r="B12924" s="68" t="s">
        <v>30243</v>
      </c>
      <c r="C12924" s="68" t="s">
        <v>15</v>
      </c>
      <c r="D12924" t="str">
        <f t="shared" si="201"/>
        <v>un</v>
      </c>
    </row>
    <row r="12925" spans="1:4">
      <c r="A12925" s="68" t="s">
        <v>12782</v>
      </c>
      <c r="B12925" s="68" t="s">
        <v>30244</v>
      </c>
      <c r="C12925" s="68" t="s">
        <v>15</v>
      </c>
      <c r="D12925" t="str">
        <f t="shared" si="201"/>
        <v>un</v>
      </c>
    </row>
    <row r="12926" spans="1:4">
      <c r="A12926" s="68" t="s">
        <v>12783</v>
      </c>
      <c r="B12926" s="68" t="s">
        <v>30244</v>
      </c>
      <c r="C12926" s="68" t="s">
        <v>15</v>
      </c>
      <c r="D12926" t="str">
        <f t="shared" si="201"/>
        <v>un</v>
      </c>
    </row>
    <row r="12927" spans="1:4">
      <c r="A12927" s="68" t="s">
        <v>12784</v>
      </c>
      <c r="B12927" s="68" t="s">
        <v>30245</v>
      </c>
      <c r="C12927" s="68" t="s">
        <v>15</v>
      </c>
      <c r="D12927" t="str">
        <f t="shared" si="201"/>
        <v>un</v>
      </c>
    </row>
    <row r="12928" spans="1:4">
      <c r="A12928" s="68" t="s">
        <v>12785</v>
      </c>
      <c r="B12928" s="68" t="s">
        <v>30245</v>
      </c>
      <c r="C12928" s="68" t="s">
        <v>15</v>
      </c>
      <c r="D12928" t="str">
        <f t="shared" si="201"/>
        <v>un</v>
      </c>
    </row>
    <row r="12929" spans="1:4">
      <c r="A12929" s="68" t="s">
        <v>12786</v>
      </c>
      <c r="B12929" s="68" t="s">
        <v>30246</v>
      </c>
      <c r="C12929" s="68" t="s">
        <v>15</v>
      </c>
      <c r="D12929" t="str">
        <f t="shared" si="201"/>
        <v>un</v>
      </c>
    </row>
    <row r="12930" spans="1:4">
      <c r="A12930" s="68" t="s">
        <v>12787</v>
      </c>
      <c r="B12930" s="68" t="s">
        <v>30246</v>
      </c>
      <c r="C12930" s="68" t="s">
        <v>15</v>
      </c>
      <c r="D12930" t="str">
        <f t="shared" si="201"/>
        <v>un</v>
      </c>
    </row>
    <row r="12931" spans="1:4">
      <c r="A12931" s="68" t="s">
        <v>12788</v>
      </c>
      <c r="B12931" s="68" t="s">
        <v>30247</v>
      </c>
      <c r="C12931" s="68" t="s">
        <v>15</v>
      </c>
      <c r="D12931" t="str">
        <f t="shared" si="201"/>
        <v>un</v>
      </c>
    </row>
    <row r="12932" spans="1:4">
      <c r="A12932" s="68" t="s">
        <v>12789</v>
      </c>
      <c r="B12932" s="68" t="s">
        <v>30247</v>
      </c>
      <c r="C12932" s="68" t="s">
        <v>15</v>
      </c>
      <c r="D12932" t="str">
        <f t="shared" si="201"/>
        <v>un</v>
      </c>
    </row>
    <row r="12933" spans="1:4">
      <c r="A12933" s="68" t="s">
        <v>12790</v>
      </c>
      <c r="B12933" s="68" t="s">
        <v>30248</v>
      </c>
      <c r="C12933" s="68" t="s">
        <v>15</v>
      </c>
      <c r="D12933" t="str">
        <f t="shared" si="201"/>
        <v>un</v>
      </c>
    </row>
    <row r="12934" spans="1:4">
      <c r="A12934" s="68" t="s">
        <v>12791</v>
      </c>
      <c r="B12934" s="68" t="s">
        <v>30248</v>
      </c>
      <c r="C12934" s="68" t="s">
        <v>15</v>
      </c>
      <c r="D12934" t="str">
        <f t="shared" si="201"/>
        <v>un</v>
      </c>
    </row>
    <row r="12935" spans="1:4">
      <c r="A12935" s="68" t="s">
        <v>12792</v>
      </c>
      <c r="B12935" s="68" t="s">
        <v>30249</v>
      </c>
      <c r="C12935" s="68" t="s">
        <v>15</v>
      </c>
      <c r="D12935" t="str">
        <f t="shared" ref="D12935:D12998" si="202">LOWER(C12935)</f>
        <v>un</v>
      </c>
    </row>
    <row r="12936" spans="1:4">
      <c r="A12936" s="68" t="s">
        <v>12793</v>
      </c>
      <c r="B12936" s="68" t="s">
        <v>30249</v>
      </c>
      <c r="C12936" s="68" t="s">
        <v>15</v>
      </c>
      <c r="D12936" t="str">
        <f t="shared" si="202"/>
        <v>un</v>
      </c>
    </row>
    <row r="12937" spans="1:4">
      <c r="A12937" s="68" t="s">
        <v>12794</v>
      </c>
      <c r="B12937" s="68" t="s">
        <v>30250</v>
      </c>
      <c r="C12937" s="68" t="s">
        <v>15</v>
      </c>
      <c r="D12937" t="str">
        <f t="shared" si="202"/>
        <v>un</v>
      </c>
    </row>
    <row r="12938" spans="1:4">
      <c r="A12938" s="68" t="s">
        <v>12795</v>
      </c>
      <c r="B12938" s="68" t="s">
        <v>30250</v>
      </c>
      <c r="C12938" s="68" t="s">
        <v>15</v>
      </c>
      <c r="D12938" t="str">
        <f t="shared" si="202"/>
        <v>un</v>
      </c>
    </row>
    <row r="12939" spans="1:4">
      <c r="A12939" s="68" t="s">
        <v>12796</v>
      </c>
      <c r="B12939" s="68" t="s">
        <v>30251</v>
      </c>
      <c r="C12939" s="68" t="s">
        <v>15</v>
      </c>
      <c r="D12939" t="str">
        <f t="shared" si="202"/>
        <v>un</v>
      </c>
    </row>
    <row r="12940" spans="1:4">
      <c r="A12940" s="68" t="s">
        <v>12797</v>
      </c>
      <c r="B12940" s="68" t="s">
        <v>30251</v>
      </c>
      <c r="C12940" s="68" t="s">
        <v>15</v>
      </c>
      <c r="D12940" t="str">
        <f t="shared" si="202"/>
        <v>un</v>
      </c>
    </row>
    <row r="12941" spans="1:4">
      <c r="A12941" s="68" t="s">
        <v>12798</v>
      </c>
      <c r="B12941" s="68" t="s">
        <v>30252</v>
      </c>
      <c r="C12941" s="68" t="s">
        <v>15</v>
      </c>
      <c r="D12941" t="str">
        <f t="shared" si="202"/>
        <v>un</v>
      </c>
    </row>
    <row r="12942" spans="1:4">
      <c r="A12942" s="68" t="s">
        <v>12799</v>
      </c>
      <c r="B12942" s="68" t="s">
        <v>30252</v>
      </c>
      <c r="C12942" s="68" t="s">
        <v>15</v>
      </c>
      <c r="D12942" t="str">
        <f t="shared" si="202"/>
        <v>un</v>
      </c>
    </row>
    <row r="12943" spans="1:4">
      <c r="A12943" s="68" t="s">
        <v>12800</v>
      </c>
      <c r="B12943" s="68" t="s">
        <v>30253</v>
      </c>
      <c r="C12943" s="68" t="s">
        <v>15</v>
      </c>
      <c r="D12943" t="str">
        <f t="shared" si="202"/>
        <v>un</v>
      </c>
    </row>
    <row r="12944" spans="1:4">
      <c r="A12944" s="68" t="s">
        <v>12801</v>
      </c>
      <c r="B12944" s="68" t="s">
        <v>30253</v>
      </c>
      <c r="C12944" s="68" t="s">
        <v>15</v>
      </c>
      <c r="D12944" t="str">
        <f t="shared" si="202"/>
        <v>un</v>
      </c>
    </row>
    <row r="12945" spans="1:4">
      <c r="A12945" s="68" t="s">
        <v>12802</v>
      </c>
      <c r="B12945" s="68" t="s">
        <v>34695</v>
      </c>
      <c r="C12945" s="68" t="s">
        <v>15</v>
      </c>
      <c r="D12945" t="str">
        <f t="shared" si="202"/>
        <v>un</v>
      </c>
    </row>
    <row r="12946" spans="1:4">
      <c r="A12946" s="68" t="s">
        <v>12803</v>
      </c>
      <c r="B12946" s="68" t="s">
        <v>34695</v>
      </c>
      <c r="C12946" s="68" t="s">
        <v>15</v>
      </c>
      <c r="D12946" t="str">
        <f t="shared" si="202"/>
        <v>un</v>
      </c>
    </row>
    <row r="12947" spans="1:4">
      <c r="A12947" s="68" t="s">
        <v>12804</v>
      </c>
      <c r="B12947" s="68" t="s">
        <v>34696</v>
      </c>
      <c r="C12947" s="68" t="s">
        <v>15</v>
      </c>
      <c r="D12947" t="str">
        <f t="shared" si="202"/>
        <v>un</v>
      </c>
    </row>
    <row r="12948" spans="1:4">
      <c r="A12948" s="68" t="s">
        <v>12805</v>
      </c>
      <c r="B12948" s="68" t="s">
        <v>34696</v>
      </c>
      <c r="C12948" s="68" t="s">
        <v>15</v>
      </c>
      <c r="D12948" t="str">
        <f t="shared" si="202"/>
        <v>un</v>
      </c>
    </row>
    <row r="12949" spans="1:4">
      <c r="A12949" s="68" t="s">
        <v>12806</v>
      </c>
      <c r="B12949" s="68" t="s">
        <v>34697</v>
      </c>
      <c r="C12949" s="68" t="s">
        <v>15</v>
      </c>
      <c r="D12949" t="str">
        <f t="shared" si="202"/>
        <v>un</v>
      </c>
    </row>
    <row r="12950" spans="1:4">
      <c r="A12950" s="68" t="s">
        <v>12807</v>
      </c>
      <c r="B12950" s="68" t="s">
        <v>34697</v>
      </c>
      <c r="C12950" s="68" t="s">
        <v>15</v>
      </c>
      <c r="D12950" t="str">
        <f t="shared" si="202"/>
        <v>un</v>
      </c>
    </row>
    <row r="12951" spans="1:4">
      <c r="A12951" s="68" t="s">
        <v>12808</v>
      </c>
      <c r="B12951" s="68" t="s">
        <v>30254</v>
      </c>
      <c r="C12951" s="68" t="s">
        <v>15</v>
      </c>
      <c r="D12951" t="str">
        <f t="shared" si="202"/>
        <v>un</v>
      </c>
    </row>
    <row r="12952" spans="1:4">
      <c r="A12952" s="68" t="s">
        <v>12809</v>
      </c>
      <c r="B12952" s="68" t="s">
        <v>30254</v>
      </c>
      <c r="C12952" s="68" t="s">
        <v>15</v>
      </c>
      <c r="D12952" t="str">
        <f t="shared" si="202"/>
        <v>un</v>
      </c>
    </row>
    <row r="12953" spans="1:4">
      <c r="A12953" s="68" t="s">
        <v>12810</v>
      </c>
      <c r="B12953" s="68" t="s">
        <v>30255</v>
      </c>
      <c r="C12953" s="68" t="s">
        <v>15</v>
      </c>
      <c r="D12953" t="str">
        <f t="shared" si="202"/>
        <v>un</v>
      </c>
    </row>
    <row r="12954" spans="1:4">
      <c r="A12954" s="68" t="s">
        <v>12811</v>
      </c>
      <c r="B12954" s="68" t="s">
        <v>30255</v>
      </c>
      <c r="C12954" s="68" t="s">
        <v>15</v>
      </c>
      <c r="D12954" t="str">
        <f t="shared" si="202"/>
        <v>un</v>
      </c>
    </row>
    <row r="12955" spans="1:4">
      <c r="A12955" s="68" t="s">
        <v>23446</v>
      </c>
      <c r="B12955" s="68" t="s">
        <v>30256</v>
      </c>
      <c r="C12955" s="68" t="s">
        <v>15</v>
      </c>
      <c r="D12955" t="str">
        <f t="shared" si="202"/>
        <v>un</v>
      </c>
    </row>
    <row r="12956" spans="1:4">
      <c r="A12956" s="68" t="s">
        <v>23447</v>
      </c>
      <c r="B12956" s="68" t="s">
        <v>30256</v>
      </c>
      <c r="C12956" s="68" t="s">
        <v>15</v>
      </c>
      <c r="D12956" t="str">
        <f t="shared" si="202"/>
        <v>un</v>
      </c>
    </row>
    <row r="12957" spans="1:4">
      <c r="A12957" s="68" t="s">
        <v>12812</v>
      </c>
      <c r="B12957" s="68" t="s">
        <v>30257</v>
      </c>
      <c r="C12957" s="68" t="s">
        <v>15</v>
      </c>
      <c r="D12957" t="str">
        <f t="shared" si="202"/>
        <v>un</v>
      </c>
    </row>
    <row r="12958" spans="1:4">
      <c r="A12958" s="68" t="s">
        <v>12813</v>
      </c>
      <c r="B12958" s="68" t="s">
        <v>30257</v>
      </c>
      <c r="C12958" s="68" t="s">
        <v>15</v>
      </c>
      <c r="D12958" t="str">
        <f t="shared" si="202"/>
        <v>un</v>
      </c>
    </row>
    <row r="12959" spans="1:4">
      <c r="A12959" s="68" t="s">
        <v>12814</v>
      </c>
      <c r="B12959" s="68" t="s">
        <v>30258</v>
      </c>
      <c r="C12959" s="68" t="s">
        <v>15</v>
      </c>
      <c r="D12959" t="str">
        <f t="shared" si="202"/>
        <v>un</v>
      </c>
    </row>
    <row r="12960" spans="1:4">
      <c r="A12960" s="68" t="s">
        <v>12815</v>
      </c>
      <c r="B12960" s="68" t="s">
        <v>30258</v>
      </c>
      <c r="C12960" s="68" t="s">
        <v>15</v>
      </c>
      <c r="D12960" t="str">
        <f t="shared" si="202"/>
        <v>un</v>
      </c>
    </row>
    <row r="12961" spans="1:4">
      <c r="A12961" s="68" t="s">
        <v>12816</v>
      </c>
      <c r="B12961" s="68" t="s">
        <v>30259</v>
      </c>
      <c r="C12961" s="68" t="s">
        <v>15</v>
      </c>
      <c r="D12961" t="str">
        <f t="shared" si="202"/>
        <v>un</v>
      </c>
    </row>
    <row r="12962" spans="1:4">
      <c r="A12962" s="68" t="s">
        <v>12817</v>
      </c>
      <c r="B12962" s="68" t="s">
        <v>30259</v>
      </c>
      <c r="C12962" s="68" t="s">
        <v>15</v>
      </c>
      <c r="D12962" t="str">
        <f t="shared" si="202"/>
        <v>un</v>
      </c>
    </row>
    <row r="12963" spans="1:4">
      <c r="A12963" s="68" t="s">
        <v>12818</v>
      </c>
      <c r="B12963" s="68" t="s">
        <v>30260</v>
      </c>
      <c r="C12963" s="68" t="s">
        <v>15</v>
      </c>
      <c r="D12963" t="str">
        <f t="shared" si="202"/>
        <v>un</v>
      </c>
    </row>
    <row r="12964" spans="1:4">
      <c r="A12964" s="68" t="s">
        <v>12819</v>
      </c>
      <c r="B12964" s="68" t="s">
        <v>30260</v>
      </c>
      <c r="C12964" s="68" t="s">
        <v>15</v>
      </c>
      <c r="D12964" t="str">
        <f t="shared" si="202"/>
        <v>un</v>
      </c>
    </row>
    <row r="12965" spans="1:4">
      <c r="A12965" s="68" t="s">
        <v>12820</v>
      </c>
      <c r="B12965" s="68" t="s">
        <v>30261</v>
      </c>
      <c r="C12965" s="68" t="s">
        <v>15</v>
      </c>
      <c r="D12965" t="str">
        <f t="shared" si="202"/>
        <v>un</v>
      </c>
    </row>
    <row r="12966" spans="1:4">
      <c r="A12966" s="68" t="s">
        <v>12821</v>
      </c>
      <c r="B12966" s="68" t="s">
        <v>30261</v>
      </c>
      <c r="C12966" s="68" t="s">
        <v>15</v>
      </c>
      <c r="D12966" t="str">
        <f t="shared" si="202"/>
        <v>un</v>
      </c>
    </row>
    <row r="12967" spans="1:4">
      <c r="A12967" s="68" t="s">
        <v>12822</v>
      </c>
      <c r="B12967" s="68" t="s">
        <v>30262</v>
      </c>
      <c r="C12967" s="68" t="s">
        <v>15</v>
      </c>
      <c r="D12967" t="str">
        <f t="shared" si="202"/>
        <v>un</v>
      </c>
    </row>
    <row r="12968" spans="1:4">
      <c r="A12968" s="68" t="s">
        <v>12823</v>
      </c>
      <c r="B12968" s="68" t="s">
        <v>30262</v>
      </c>
      <c r="C12968" s="68" t="s">
        <v>15</v>
      </c>
      <c r="D12968" t="str">
        <f t="shared" si="202"/>
        <v>un</v>
      </c>
    </row>
    <row r="12969" spans="1:4">
      <c r="A12969" s="68" t="s">
        <v>12824</v>
      </c>
      <c r="B12969" s="68" t="s">
        <v>30263</v>
      </c>
      <c r="C12969" s="68" t="s">
        <v>15</v>
      </c>
      <c r="D12969" t="str">
        <f t="shared" si="202"/>
        <v>un</v>
      </c>
    </row>
    <row r="12970" spans="1:4">
      <c r="A12970" s="68" t="s">
        <v>12825</v>
      </c>
      <c r="B12970" s="68" t="s">
        <v>30263</v>
      </c>
      <c r="C12970" s="68" t="s">
        <v>15</v>
      </c>
      <c r="D12970" t="str">
        <f t="shared" si="202"/>
        <v>un</v>
      </c>
    </row>
    <row r="12971" spans="1:4">
      <c r="A12971" s="68" t="s">
        <v>12826</v>
      </c>
      <c r="B12971" s="68" t="s">
        <v>30264</v>
      </c>
      <c r="C12971" s="68" t="s">
        <v>15</v>
      </c>
      <c r="D12971" t="str">
        <f t="shared" si="202"/>
        <v>un</v>
      </c>
    </row>
    <row r="12972" spans="1:4">
      <c r="A12972" s="68" t="s">
        <v>12827</v>
      </c>
      <c r="B12972" s="68" t="s">
        <v>30264</v>
      </c>
      <c r="C12972" s="68" t="s">
        <v>15</v>
      </c>
      <c r="D12972" t="str">
        <f t="shared" si="202"/>
        <v>un</v>
      </c>
    </row>
    <row r="12973" spans="1:4">
      <c r="A12973" s="68" t="s">
        <v>12828</v>
      </c>
      <c r="B12973" s="68" t="s">
        <v>30265</v>
      </c>
      <c r="C12973" s="68" t="s">
        <v>15</v>
      </c>
      <c r="D12973" t="str">
        <f t="shared" si="202"/>
        <v>un</v>
      </c>
    </row>
    <row r="12974" spans="1:4">
      <c r="A12974" s="68" t="s">
        <v>12829</v>
      </c>
      <c r="B12974" s="68" t="s">
        <v>30265</v>
      </c>
      <c r="C12974" s="68" t="s">
        <v>15</v>
      </c>
      <c r="D12974" t="str">
        <f t="shared" si="202"/>
        <v>un</v>
      </c>
    </row>
    <row r="12975" spans="1:4">
      <c r="A12975" s="68" t="s">
        <v>12830</v>
      </c>
      <c r="B12975" s="68" t="s">
        <v>30266</v>
      </c>
      <c r="C12975" s="68" t="s">
        <v>15</v>
      </c>
      <c r="D12975" t="str">
        <f t="shared" si="202"/>
        <v>un</v>
      </c>
    </row>
    <row r="12976" spans="1:4">
      <c r="A12976" s="68" t="s">
        <v>12831</v>
      </c>
      <c r="B12976" s="68" t="s">
        <v>30266</v>
      </c>
      <c r="C12976" s="68" t="s">
        <v>15</v>
      </c>
      <c r="D12976" t="str">
        <f t="shared" si="202"/>
        <v>un</v>
      </c>
    </row>
    <row r="12977" spans="1:4">
      <c r="A12977" s="68" t="s">
        <v>12832</v>
      </c>
      <c r="B12977" s="68" t="s">
        <v>30267</v>
      </c>
      <c r="C12977" s="68" t="s">
        <v>15</v>
      </c>
      <c r="D12977" t="str">
        <f t="shared" si="202"/>
        <v>un</v>
      </c>
    </row>
    <row r="12978" spans="1:4">
      <c r="A12978" s="68" t="s">
        <v>12833</v>
      </c>
      <c r="B12978" s="68" t="s">
        <v>30267</v>
      </c>
      <c r="C12978" s="68" t="s">
        <v>15</v>
      </c>
      <c r="D12978" t="str">
        <f t="shared" si="202"/>
        <v>un</v>
      </c>
    </row>
    <row r="12979" spans="1:4">
      <c r="A12979" s="68" t="s">
        <v>12834</v>
      </c>
      <c r="B12979" s="68" t="s">
        <v>30268</v>
      </c>
      <c r="C12979" s="68" t="s">
        <v>15</v>
      </c>
      <c r="D12979" t="str">
        <f t="shared" si="202"/>
        <v>un</v>
      </c>
    </row>
    <row r="12980" spans="1:4">
      <c r="A12980" s="68" t="s">
        <v>12835</v>
      </c>
      <c r="B12980" s="68" t="s">
        <v>30268</v>
      </c>
      <c r="C12980" s="68" t="s">
        <v>15</v>
      </c>
      <c r="D12980" t="str">
        <f t="shared" si="202"/>
        <v>un</v>
      </c>
    </row>
    <row r="12981" spans="1:4">
      <c r="A12981" s="68" t="s">
        <v>12836</v>
      </c>
      <c r="B12981" s="68" t="s">
        <v>30269</v>
      </c>
      <c r="C12981" s="68" t="s">
        <v>15</v>
      </c>
      <c r="D12981" t="str">
        <f t="shared" si="202"/>
        <v>un</v>
      </c>
    </row>
    <row r="12982" spans="1:4">
      <c r="A12982" s="68" t="s">
        <v>12837</v>
      </c>
      <c r="B12982" s="68" t="s">
        <v>30269</v>
      </c>
      <c r="C12982" s="68" t="s">
        <v>15</v>
      </c>
      <c r="D12982" t="str">
        <f t="shared" si="202"/>
        <v>un</v>
      </c>
    </row>
    <row r="12983" spans="1:4">
      <c r="A12983" s="68" t="s">
        <v>12838</v>
      </c>
      <c r="B12983" s="68" t="s">
        <v>30270</v>
      </c>
      <c r="C12983" s="68" t="s">
        <v>15</v>
      </c>
      <c r="D12983" t="str">
        <f t="shared" si="202"/>
        <v>un</v>
      </c>
    </row>
    <row r="12984" spans="1:4">
      <c r="A12984" s="68" t="s">
        <v>12839</v>
      </c>
      <c r="B12984" s="68" t="s">
        <v>30270</v>
      </c>
      <c r="C12984" s="68" t="s">
        <v>15</v>
      </c>
      <c r="D12984" t="str">
        <f t="shared" si="202"/>
        <v>un</v>
      </c>
    </row>
    <row r="12985" spans="1:4">
      <c r="A12985" s="68" t="s">
        <v>12840</v>
      </c>
      <c r="B12985" s="68" t="s">
        <v>30271</v>
      </c>
      <c r="C12985" s="68" t="s">
        <v>15</v>
      </c>
      <c r="D12985" t="str">
        <f t="shared" si="202"/>
        <v>un</v>
      </c>
    </row>
    <row r="12986" spans="1:4">
      <c r="A12986" s="68" t="s">
        <v>12841</v>
      </c>
      <c r="B12986" s="68" t="s">
        <v>30271</v>
      </c>
      <c r="C12986" s="68" t="s">
        <v>15</v>
      </c>
      <c r="D12986" t="str">
        <f t="shared" si="202"/>
        <v>un</v>
      </c>
    </row>
    <row r="12987" spans="1:4">
      <c r="A12987" s="68" t="s">
        <v>12842</v>
      </c>
      <c r="B12987" s="68" t="s">
        <v>30272</v>
      </c>
      <c r="C12987" s="68" t="s">
        <v>15</v>
      </c>
      <c r="D12987" t="str">
        <f t="shared" si="202"/>
        <v>un</v>
      </c>
    </row>
    <row r="12988" spans="1:4">
      <c r="A12988" s="68" t="s">
        <v>12843</v>
      </c>
      <c r="B12988" s="68" t="s">
        <v>30272</v>
      </c>
      <c r="C12988" s="68" t="s">
        <v>15</v>
      </c>
      <c r="D12988" t="str">
        <f t="shared" si="202"/>
        <v>un</v>
      </c>
    </row>
    <row r="12989" spans="1:4">
      <c r="A12989" s="68" t="s">
        <v>12844</v>
      </c>
      <c r="B12989" s="68" t="s">
        <v>30273</v>
      </c>
      <c r="C12989" s="68" t="s">
        <v>15</v>
      </c>
      <c r="D12989" t="str">
        <f t="shared" si="202"/>
        <v>un</v>
      </c>
    </row>
    <row r="12990" spans="1:4">
      <c r="A12990" s="68" t="s">
        <v>12845</v>
      </c>
      <c r="B12990" s="68" t="s">
        <v>30273</v>
      </c>
      <c r="C12990" s="68" t="s">
        <v>15</v>
      </c>
      <c r="D12990" t="str">
        <f t="shared" si="202"/>
        <v>un</v>
      </c>
    </row>
    <row r="12991" spans="1:4">
      <c r="A12991" s="68" t="s">
        <v>12846</v>
      </c>
      <c r="B12991" s="68" t="s">
        <v>30274</v>
      </c>
      <c r="C12991" s="68" t="s">
        <v>15</v>
      </c>
      <c r="D12991" t="str">
        <f t="shared" si="202"/>
        <v>un</v>
      </c>
    </row>
    <row r="12992" spans="1:4">
      <c r="A12992" s="68" t="s">
        <v>12847</v>
      </c>
      <c r="B12992" s="68" t="s">
        <v>30274</v>
      </c>
      <c r="C12992" s="68" t="s">
        <v>15</v>
      </c>
      <c r="D12992" t="str">
        <f t="shared" si="202"/>
        <v>un</v>
      </c>
    </row>
    <row r="12993" spans="1:4">
      <c r="A12993" s="68" t="s">
        <v>12848</v>
      </c>
      <c r="B12993" s="68" t="s">
        <v>30275</v>
      </c>
      <c r="C12993" s="68" t="s">
        <v>15</v>
      </c>
      <c r="D12993" t="str">
        <f t="shared" si="202"/>
        <v>un</v>
      </c>
    </row>
    <row r="12994" spans="1:4">
      <c r="A12994" s="68" t="s">
        <v>12849</v>
      </c>
      <c r="B12994" s="68" t="s">
        <v>30275</v>
      </c>
      <c r="C12994" s="68" t="s">
        <v>15</v>
      </c>
      <c r="D12994" t="str">
        <f t="shared" si="202"/>
        <v>un</v>
      </c>
    </row>
    <row r="12995" spans="1:4">
      <c r="A12995" s="68" t="s">
        <v>12850</v>
      </c>
      <c r="B12995" s="68" t="s">
        <v>30276</v>
      </c>
      <c r="C12995" s="68" t="s">
        <v>15</v>
      </c>
      <c r="D12995" t="str">
        <f t="shared" si="202"/>
        <v>un</v>
      </c>
    </row>
    <row r="12996" spans="1:4">
      <c r="A12996" s="68" t="s">
        <v>12851</v>
      </c>
      <c r="B12996" s="68" t="s">
        <v>30276</v>
      </c>
      <c r="C12996" s="68" t="s">
        <v>15</v>
      </c>
      <c r="D12996" t="str">
        <f t="shared" si="202"/>
        <v>un</v>
      </c>
    </row>
    <row r="12997" spans="1:4">
      <c r="A12997" s="68" t="s">
        <v>12852</v>
      </c>
      <c r="B12997" s="68" t="s">
        <v>30277</v>
      </c>
      <c r="C12997" s="68" t="s">
        <v>15</v>
      </c>
      <c r="D12997" t="str">
        <f t="shared" si="202"/>
        <v>un</v>
      </c>
    </row>
    <row r="12998" spans="1:4">
      <c r="A12998" s="68" t="s">
        <v>12853</v>
      </c>
      <c r="B12998" s="68" t="s">
        <v>30277</v>
      </c>
      <c r="C12998" s="68" t="s">
        <v>15</v>
      </c>
      <c r="D12998" t="str">
        <f t="shared" si="202"/>
        <v>un</v>
      </c>
    </row>
    <row r="12999" spans="1:4">
      <c r="A12999" s="68" t="s">
        <v>12854</v>
      </c>
      <c r="B12999" s="68" t="s">
        <v>30278</v>
      </c>
      <c r="C12999" s="68" t="s">
        <v>15</v>
      </c>
      <c r="D12999" t="str">
        <f t="shared" ref="D12999:D13062" si="203">LOWER(C12999)</f>
        <v>un</v>
      </c>
    </row>
    <row r="13000" spans="1:4">
      <c r="A13000" s="68" t="s">
        <v>12855</v>
      </c>
      <c r="B13000" s="68" t="s">
        <v>30278</v>
      </c>
      <c r="C13000" s="68" t="s">
        <v>15</v>
      </c>
      <c r="D13000" t="str">
        <f t="shared" si="203"/>
        <v>un</v>
      </c>
    </row>
    <row r="13001" spans="1:4">
      <c r="A13001" s="68" t="s">
        <v>12856</v>
      </c>
      <c r="B13001" s="68" t="s">
        <v>30279</v>
      </c>
      <c r="C13001" s="68" t="s">
        <v>15</v>
      </c>
      <c r="D13001" t="str">
        <f t="shared" si="203"/>
        <v>un</v>
      </c>
    </row>
    <row r="13002" spans="1:4">
      <c r="A13002" s="68" t="s">
        <v>12857</v>
      </c>
      <c r="B13002" s="68" t="s">
        <v>30279</v>
      </c>
      <c r="C13002" s="68" t="s">
        <v>15</v>
      </c>
      <c r="D13002" t="str">
        <f t="shared" si="203"/>
        <v>un</v>
      </c>
    </row>
    <row r="13003" spans="1:4">
      <c r="A13003" s="68" t="s">
        <v>12858</v>
      </c>
      <c r="B13003" s="68" t="s">
        <v>30280</v>
      </c>
      <c r="C13003" s="68" t="s">
        <v>15</v>
      </c>
      <c r="D13003" t="str">
        <f t="shared" si="203"/>
        <v>un</v>
      </c>
    </row>
    <row r="13004" spans="1:4">
      <c r="A13004" s="68" t="s">
        <v>12859</v>
      </c>
      <c r="B13004" s="68" t="s">
        <v>30280</v>
      </c>
      <c r="C13004" s="68" t="s">
        <v>15</v>
      </c>
      <c r="D13004" t="str">
        <f t="shared" si="203"/>
        <v>un</v>
      </c>
    </row>
    <row r="13005" spans="1:4">
      <c r="A13005" s="68" t="s">
        <v>12860</v>
      </c>
      <c r="B13005" s="68" t="s">
        <v>30281</v>
      </c>
      <c r="C13005" s="68" t="s">
        <v>15</v>
      </c>
      <c r="D13005" t="str">
        <f t="shared" si="203"/>
        <v>un</v>
      </c>
    </row>
    <row r="13006" spans="1:4">
      <c r="A13006" s="68" t="s">
        <v>12861</v>
      </c>
      <c r="B13006" s="68" t="s">
        <v>30281</v>
      </c>
      <c r="C13006" s="68" t="s">
        <v>15</v>
      </c>
      <c r="D13006" t="str">
        <f t="shared" si="203"/>
        <v>un</v>
      </c>
    </row>
    <row r="13007" spans="1:4">
      <c r="A13007" s="68" t="s">
        <v>12862</v>
      </c>
      <c r="B13007" s="68" t="s">
        <v>30282</v>
      </c>
      <c r="C13007" s="68" t="s">
        <v>15</v>
      </c>
      <c r="D13007" t="str">
        <f t="shared" si="203"/>
        <v>un</v>
      </c>
    </row>
    <row r="13008" spans="1:4">
      <c r="A13008" s="68" t="s">
        <v>12863</v>
      </c>
      <c r="B13008" s="68" t="s">
        <v>30282</v>
      </c>
      <c r="C13008" s="68" t="s">
        <v>15</v>
      </c>
      <c r="D13008" t="str">
        <f t="shared" si="203"/>
        <v>un</v>
      </c>
    </row>
    <row r="13009" spans="1:4">
      <c r="A13009" s="68" t="s">
        <v>12864</v>
      </c>
      <c r="B13009" s="68" t="s">
        <v>30283</v>
      </c>
      <c r="C13009" s="68" t="s">
        <v>15</v>
      </c>
      <c r="D13009" t="str">
        <f t="shared" si="203"/>
        <v>un</v>
      </c>
    </row>
    <row r="13010" spans="1:4">
      <c r="A13010" s="68" t="s">
        <v>12865</v>
      </c>
      <c r="B13010" s="68" t="s">
        <v>30283</v>
      </c>
      <c r="C13010" s="68" t="s">
        <v>15</v>
      </c>
      <c r="D13010" t="str">
        <f t="shared" si="203"/>
        <v>un</v>
      </c>
    </row>
    <row r="13011" spans="1:4">
      <c r="A13011" s="68" t="s">
        <v>23448</v>
      </c>
      <c r="B13011" s="68" t="s">
        <v>30284</v>
      </c>
      <c r="C13011" s="68" t="s">
        <v>15</v>
      </c>
      <c r="D13011" t="str">
        <f t="shared" si="203"/>
        <v>un</v>
      </c>
    </row>
    <row r="13012" spans="1:4">
      <c r="A13012" s="68" t="s">
        <v>23449</v>
      </c>
      <c r="B13012" s="68" t="s">
        <v>30284</v>
      </c>
      <c r="C13012" s="68" t="s">
        <v>15</v>
      </c>
      <c r="D13012" t="str">
        <f t="shared" si="203"/>
        <v>un</v>
      </c>
    </row>
    <row r="13013" spans="1:4">
      <c r="A13013" s="68" t="s">
        <v>12866</v>
      </c>
      <c r="B13013" s="68" t="s">
        <v>30285</v>
      </c>
      <c r="C13013" s="68" t="s">
        <v>15</v>
      </c>
      <c r="D13013" t="str">
        <f t="shared" si="203"/>
        <v>un</v>
      </c>
    </row>
    <row r="13014" spans="1:4">
      <c r="A13014" s="68" t="s">
        <v>12867</v>
      </c>
      <c r="B13014" s="68" t="s">
        <v>30285</v>
      </c>
      <c r="C13014" s="68" t="s">
        <v>15</v>
      </c>
      <c r="D13014" t="str">
        <f t="shared" si="203"/>
        <v>un</v>
      </c>
    </row>
    <row r="13015" spans="1:4">
      <c r="A13015" s="68" t="s">
        <v>12868</v>
      </c>
      <c r="B13015" s="68" t="s">
        <v>30286</v>
      </c>
      <c r="C13015" s="68" t="s">
        <v>15</v>
      </c>
      <c r="D13015" t="str">
        <f t="shared" si="203"/>
        <v>un</v>
      </c>
    </row>
    <row r="13016" spans="1:4">
      <c r="A13016" s="68" t="s">
        <v>12869</v>
      </c>
      <c r="B13016" s="68" t="s">
        <v>30286</v>
      </c>
      <c r="C13016" s="68" t="s">
        <v>15</v>
      </c>
      <c r="D13016" t="str">
        <f t="shared" si="203"/>
        <v>un</v>
      </c>
    </row>
    <row r="13017" spans="1:4">
      <c r="A13017" s="68" t="s">
        <v>12870</v>
      </c>
      <c r="B13017" s="68" t="s">
        <v>30287</v>
      </c>
      <c r="C13017" s="68" t="s">
        <v>15</v>
      </c>
      <c r="D13017" t="str">
        <f t="shared" si="203"/>
        <v>un</v>
      </c>
    </row>
    <row r="13018" spans="1:4">
      <c r="A13018" s="68" t="s">
        <v>12871</v>
      </c>
      <c r="B13018" s="68" t="s">
        <v>30287</v>
      </c>
      <c r="C13018" s="68" t="s">
        <v>15</v>
      </c>
      <c r="D13018" t="str">
        <f t="shared" si="203"/>
        <v>un</v>
      </c>
    </row>
    <row r="13019" spans="1:4">
      <c r="A13019" s="68" t="s">
        <v>12872</v>
      </c>
      <c r="B13019" s="68" t="s">
        <v>34698</v>
      </c>
      <c r="C13019" s="68" t="s">
        <v>15</v>
      </c>
      <c r="D13019" t="str">
        <f t="shared" si="203"/>
        <v>un</v>
      </c>
    </row>
    <row r="13020" spans="1:4">
      <c r="A13020" s="68" t="s">
        <v>12873</v>
      </c>
      <c r="B13020" s="68" t="s">
        <v>34698</v>
      </c>
      <c r="C13020" s="68" t="s">
        <v>15</v>
      </c>
      <c r="D13020" t="str">
        <f t="shared" si="203"/>
        <v>un</v>
      </c>
    </row>
    <row r="13021" spans="1:4">
      <c r="A13021" s="68" t="s">
        <v>12874</v>
      </c>
      <c r="B13021" s="68" t="s">
        <v>34699</v>
      </c>
      <c r="C13021" s="68" t="s">
        <v>15</v>
      </c>
      <c r="D13021" t="str">
        <f t="shared" si="203"/>
        <v>un</v>
      </c>
    </row>
    <row r="13022" spans="1:4">
      <c r="A13022" s="68" t="s">
        <v>12875</v>
      </c>
      <c r="B13022" s="68" t="s">
        <v>34699</v>
      </c>
      <c r="C13022" s="68" t="s">
        <v>15</v>
      </c>
      <c r="D13022" t="str">
        <f t="shared" si="203"/>
        <v>un</v>
      </c>
    </row>
    <row r="13023" spans="1:4">
      <c r="A13023" s="68" t="s">
        <v>12876</v>
      </c>
      <c r="B13023" s="68" t="s">
        <v>34700</v>
      </c>
      <c r="C13023" s="68" t="s">
        <v>15</v>
      </c>
      <c r="D13023" t="str">
        <f t="shared" si="203"/>
        <v>un</v>
      </c>
    </row>
    <row r="13024" spans="1:4">
      <c r="A13024" s="68" t="s">
        <v>12877</v>
      </c>
      <c r="B13024" s="68" t="s">
        <v>34700</v>
      </c>
      <c r="C13024" s="68" t="s">
        <v>15</v>
      </c>
      <c r="D13024" t="str">
        <f t="shared" si="203"/>
        <v>un</v>
      </c>
    </row>
    <row r="13025" spans="1:4">
      <c r="A13025" s="68" t="s">
        <v>24197</v>
      </c>
      <c r="B13025" s="68" t="s">
        <v>34701</v>
      </c>
      <c r="C13025" s="68" t="s">
        <v>15</v>
      </c>
      <c r="D13025" t="str">
        <f t="shared" si="203"/>
        <v>un</v>
      </c>
    </row>
    <row r="13026" spans="1:4">
      <c r="A13026" s="68" t="s">
        <v>24198</v>
      </c>
      <c r="B13026" s="68" t="s">
        <v>34701</v>
      </c>
      <c r="C13026" s="68" t="s">
        <v>15</v>
      </c>
      <c r="D13026" t="str">
        <f t="shared" si="203"/>
        <v>un</v>
      </c>
    </row>
    <row r="13027" spans="1:4">
      <c r="A13027" s="68" t="s">
        <v>24199</v>
      </c>
      <c r="B13027" s="68" t="s">
        <v>34702</v>
      </c>
      <c r="C13027" s="68" t="s">
        <v>15</v>
      </c>
      <c r="D13027" t="str">
        <f t="shared" si="203"/>
        <v>un</v>
      </c>
    </row>
    <row r="13028" spans="1:4">
      <c r="A13028" s="68" t="s">
        <v>24200</v>
      </c>
      <c r="B13028" s="68" t="s">
        <v>34702</v>
      </c>
      <c r="C13028" s="68" t="s">
        <v>15</v>
      </c>
      <c r="D13028" t="str">
        <f t="shared" si="203"/>
        <v>un</v>
      </c>
    </row>
    <row r="13029" spans="1:4">
      <c r="A13029" s="68" t="s">
        <v>24201</v>
      </c>
      <c r="B13029" s="68" t="s">
        <v>34703</v>
      </c>
      <c r="C13029" s="68" t="s">
        <v>15</v>
      </c>
      <c r="D13029" t="str">
        <f t="shared" si="203"/>
        <v>un</v>
      </c>
    </row>
    <row r="13030" spans="1:4">
      <c r="A13030" s="68" t="s">
        <v>24202</v>
      </c>
      <c r="B13030" s="68" t="s">
        <v>34703</v>
      </c>
      <c r="C13030" s="68" t="s">
        <v>15</v>
      </c>
      <c r="D13030" t="str">
        <f t="shared" si="203"/>
        <v>un</v>
      </c>
    </row>
    <row r="13031" spans="1:4">
      <c r="A13031" s="68" t="s">
        <v>24203</v>
      </c>
      <c r="B13031" s="68" t="s">
        <v>34704</v>
      </c>
      <c r="C13031" s="68" t="s">
        <v>13</v>
      </c>
      <c r="D13031" t="str">
        <f t="shared" si="203"/>
        <v>m2</v>
      </c>
    </row>
    <row r="13032" spans="1:4">
      <c r="A13032" s="68" t="s">
        <v>24204</v>
      </c>
      <c r="B13032" s="68" t="s">
        <v>34704</v>
      </c>
      <c r="C13032" s="68" t="s">
        <v>13</v>
      </c>
      <c r="D13032" t="str">
        <f t="shared" si="203"/>
        <v>m2</v>
      </c>
    </row>
    <row r="13033" spans="1:4">
      <c r="A13033" s="68" t="s">
        <v>24205</v>
      </c>
      <c r="B13033" s="68" t="s">
        <v>34705</v>
      </c>
      <c r="C13033" s="68" t="s">
        <v>15</v>
      </c>
      <c r="D13033" t="str">
        <f t="shared" si="203"/>
        <v>un</v>
      </c>
    </row>
    <row r="13034" spans="1:4">
      <c r="A13034" s="68" t="s">
        <v>24206</v>
      </c>
      <c r="B13034" s="68" t="s">
        <v>34705</v>
      </c>
      <c r="C13034" s="68" t="s">
        <v>15</v>
      </c>
      <c r="D13034" t="str">
        <f t="shared" si="203"/>
        <v>un</v>
      </c>
    </row>
    <row r="13035" spans="1:4">
      <c r="A13035" s="68" t="s">
        <v>12878</v>
      </c>
      <c r="B13035" s="68" t="s">
        <v>30288</v>
      </c>
      <c r="C13035" s="68" t="s">
        <v>13</v>
      </c>
      <c r="D13035" t="str">
        <f t="shared" si="203"/>
        <v>m2</v>
      </c>
    </row>
    <row r="13036" spans="1:4">
      <c r="A13036" s="68" t="s">
        <v>12879</v>
      </c>
      <c r="B13036" s="68" t="s">
        <v>30288</v>
      </c>
      <c r="C13036" s="68" t="s">
        <v>13</v>
      </c>
      <c r="D13036" t="str">
        <f t="shared" si="203"/>
        <v>m2</v>
      </c>
    </row>
    <row r="13037" spans="1:4">
      <c r="A13037" s="68" t="s">
        <v>12880</v>
      </c>
      <c r="B13037" s="68" t="s">
        <v>30289</v>
      </c>
      <c r="C13037" s="68" t="s">
        <v>15</v>
      </c>
      <c r="D13037" t="str">
        <f t="shared" si="203"/>
        <v>un</v>
      </c>
    </row>
    <row r="13038" spans="1:4">
      <c r="A13038" s="68" t="s">
        <v>12881</v>
      </c>
      <c r="B13038" s="68" t="s">
        <v>30289</v>
      </c>
      <c r="C13038" s="68" t="s">
        <v>15</v>
      </c>
      <c r="D13038" t="str">
        <f t="shared" si="203"/>
        <v>un</v>
      </c>
    </row>
    <row r="13039" spans="1:4">
      <c r="A13039" s="68" t="s">
        <v>12882</v>
      </c>
      <c r="B13039" s="68" t="s">
        <v>30290</v>
      </c>
      <c r="C13039" s="68" t="s">
        <v>15</v>
      </c>
      <c r="D13039" t="str">
        <f t="shared" si="203"/>
        <v>un</v>
      </c>
    </row>
    <row r="13040" spans="1:4">
      <c r="A13040" s="68" t="s">
        <v>12883</v>
      </c>
      <c r="B13040" s="68" t="s">
        <v>30290</v>
      </c>
      <c r="C13040" s="68" t="s">
        <v>15</v>
      </c>
      <c r="D13040" t="str">
        <f t="shared" si="203"/>
        <v>un</v>
      </c>
    </row>
    <row r="13041" spans="1:4">
      <c r="A13041" s="68" t="s">
        <v>12884</v>
      </c>
      <c r="B13041" s="68" t="s">
        <v>30291</v>
      </c>
      <c r="C13041" s="68" t="s">
        <v>15</v>
      </c>
      <c r="D13041" t="str">
        <f t="shared" si="203"/>
        <v>un</v>
      </c>
    </row>
    <row r="13042" spans="1:4">
      <c r="A13042" s="68" t="s">
        <v>12885</v>
      </c>
      <c r="B13042" s="68" t="s">
        <v>30291</v>
      </c>
      <c r="C13042" s="68" t="s">
        <v>15</v>
      </c>
      <c r="D13042" t="str">
        <f t="shared" si="203"/>
        <v>un</v>
      </c>
    </row>
    <row r="13043" spans="1:4">
      <c r="A13043" s="68" t="s">
        <v>12886</v>
      </c>
      <c r="B13043" s="68" t="s">
        <v>30292</v>
      </c>
      <c r="C13043" s="68" t="s">
        <v>15</v>
      </c>
      <c r="D13043" t="str">
        <f t="shared" si="203"/>
        <v>un</v>
      </c>
    </row>
    <row r="13044" spans="1:4">
      <c r="A13044" s="68" t="s">
        <v>12887</v>
      </c>
      <c r="B13044" s="68" t="s">
        <v>30292</v>
      </c>
      <c r="C13044" s="68" t="s">
        <v>15</v>
      </c>
      <c r="D13044" t="str">
        <f t="shared" si="203"/>
        <v>un</v>
      </c>
    </row>
    <row r="13045" spans="1:4">
      <c r="A13045" s="68" t="s">
        <v>12888</v>
      </c>
      <c r="B13045" s="68" t="s">
        <v>30293</v>
      </c>
      <c r="C13045" s="68" t="s">
        <v>15</v>
      </c>
      <c r="D13045" t="str">
        <f t="shared" si="203"/>
        <v>un</v>
      </c>
    </row>
    <row r="13046" spans="1:4">
      <c r="A13046" s="68" t="s">
        <v>12889</v>
      </c>
      <c r="B13046" s="68" t="s">
        <v>30293</v>
      </c>
      <c r="C13046" s="68" t="s">
        <v>15</v>
      </c>
      <c r="D13046" t="str">
        <f t="shared" si="203"/>
        <v>un</v>
      </c>
    </row>
    <row r="13047" spans="1:4">
      <c r="A13047" s="68" t="s">
        <v>12890</v>
      </c>
      <c r="B13047" s="68" t="s">
        <v>30294</v>
      </c>
      <c r="C13047" s="68" t="s">
        <v>15</v>
      </c>
      <c r="D13047" t="str">
        <f t="shared" si="203"/>
        <v>un</v>
      </c>
    </row>
    <row r="13048" spans="1:4">
      <c r="A13048" s="68" t="s">
        <v>12891</v>
      </c>
      <c r="B13048" s="68" t="s">
        <v>30294</v>
      </c>
      <c r="C13048" s="68" t="s">
        <v>15</v>
      </c>
      <c r="D13048" t="str">
        <f t="shared" si="203"/>
        <v>un</v>
      </c>
    </row>
    <row r="13049" spans="1:4">
      <c r="A13049" s="68" t="s">
        <v>12892</v>
      </c>
      <c r="B13049" s="68" t="s">
        <v>30295</v>
      </c>
      <c r="C13049" s="68" t="s">
        <v>15</v>
      </c>
      <c r="D13049" t="str">
        <f t="shared" si="203"/>
        <v>un</v>
      </c>
    </row>
    <row r="13050" spans="1:4">
      <c r="A13050" s="68" t="s">
        <v>12893</v>
      </c>
      <c r="B13050" s="68" t="s">
        <v>30295</v>
      </c>
      <c r="C13050" s="68" t="s">
        <v>15</v>
      </c>
      <c r="D13050" t="str">
        <f t="shared" si="203"/>
        <v>un</v>
      </c>
    </row>
    <row r="13051" spans="1:4">
      <c r="A13051" s="68" t="s">
        <v>12894</v>
      </c>
      <c r="B13051" s="68" t="s">
        <v>30296</v>
      </c>
      <c r="C13051" s="68" t="s">
        <v>15</v>
      </c>
      <c r="D13051" t="str">
        <f t="shared" si="203"/>
        <v>un</v>
      </c>
    </row>
    <row r="13052" spans="1:4">
      <c r="A13052" s="68" t="s">
        <v>12895</v>
      </c>
      <c r="B13052" s="68" t="s">
        <v>30296</v>
      </c>
      <c r="C13052" s="68" t="s">
        <v>15</v>
      </c>
      <c r="D13052" t="str">
        <f t="shared" si="203"/>
        <v>un</v>
      </c>
    </row>
    <row r="13053" spans="1:4">
      <c r="A13053" s="68" t="s">
        <v>12896</v>
      </c>
      <c r="B13053" s="68" t="s">
        <v>30297</v>
      </c>
      <c r="C13053" s="68" t="s">
        <v>15</v>
      </c>
      <c r="D13053" t="str">
        <f t="shared" si="203"/>
        <v>un</v>
      </c>
    </row>
    <row r="13054" spans="1:4">
      <c r="A13054" s="68" t="s">
        <v>12897</v>
      </c>
      <c r="B13054" s="68" t="s">
        <v>30297</v>
      </c>
      <c r="C13054" s="68" t="s">
        <v>15</v>
      </c>
      <c r="D13054" t="str">
        <f t="shared" si="203"/>
        <v>un</v>
      </c>
    </row>
    <row r="13055" spans="1:4">
      <c r="A13055" s="68" t="s">
        <v>12898</v>
      </c>
      <c r="B13055" s="68" t="s">
        <v>30298</v>
      </c>
      <c r="C13055" s="68" t="s">
        <v>15</v>
      </c>
      <c r="D13055" t="str">
        <f t="shared" si="203"/>
        <v>un</v>
      </c>
    </row>
    <row r="13056" spans="1:4">
      <c r="A13056" s="68" t="s">
        <v>12899</v>
      </c>
      <c r="B13056" s="68" t="s">
        <v>30298</v>
      </c>
      <c r="C13056" s="68" t="s">
        <v>15</v>
      </c>
      <c r="D13056" t="str">
        <f t="shared" si="203"/>
        <v>un</v>
      </c>
    </row>
    <row r="13057" spans="1:4">
      <c r="A13057" s="68" t="s">
        <v>12900</v>
      </c>
      <c r="B13057" s="68" t="s">
        <v>30299</v>
      </c>
      <c r="C13057" s="68" t="s">
        <v>15</v>
      </c>
      <c r="D13057" t="str">
        <f t="shared" si="203"/>
        <v>un</v>
      </c>
    </row>
    <row r="13058" spans="1:4">
      <c r="A13058" s="68" t="s">
        <v>12901</v>
      </c>
      <c r="B13058" s="68" t="s">
        <v>30299</v>
      </c>
      <c r="C13058" s="68" t="s">
        <v>15</v>
      </c>
      <c r="D13058" t="str">
        <f t="shared" si="203"/>
        <v>un</v>
      </c>
    </row>
    <row r="13059" spans="1:4">
      <c r="A13059" s="68" t="s">
        <v>12902</v>
      </c>
      <c r="B13059" s="68" t="s">
        <v>30300</v>
      </c>
      <c r="C13059" s="68" t="s">
        <v>15</v>
      </c>
      <c r="D13059" t="str">
        <f t="shared" si="203"/>
        <v>un</v>
      </c>
    </row>
    <row r="13060" spans="1:4">
      <c r="A13060" s="68" t="s">
        <v>12903</v>
      </c>
      <c r="B13060" s="68" t="s">
        <v>30300</v>
      </c>
      <c r="C13060" s="68" t="s">
        <v>15</v>
      </c>
      <c r="D13060" t="str">
        <f t="shared" si="203"/>
        <v>un</v>
      </c>
    </row>
    <row r="13061" spans="1:4">
      <c r="A13061" s="68" t="s">
        <v>12904</v>
      </c>
      <c r="B13061" s="68" t="s">
        <v>30301</v>
      </c>
      <c r="C13061" s="68" t="s">
        <v>15</v>
      </c>
      <c r="D13061" t="str">
        <f t="shared" si="203"/>
        <v>un</v>
      </c>
    </row>
    <row r="13062" spans="1:4">
      <c r="A13062" s="68" t="s">
        <v>12905</v>
      </c>
      <c r="B13062" s="68" t="s">
        <v>30301</v>
      </c>
      <c r="C13062" s="68" t="s">
        <v>15</v>
      </c>
      <c r="D13062" t="str">
        <f t="shared" si="203"/>
        <v>un</v>
      </c>
    </row>
    <row r="13063" spans="1:4">
      <c r="A13063" s="68" t="s">
        <v>12906</v>
      </c>
      <c r="B13063" s="68" t="s">
        <v>30302</v>
      </c>
      <c r="C13063" s="68" t="s">
        <v>15</v>
      </c>
      <c r="D13063" t="str">
        <f t="shared" ref="D13063:D13126" si="204">LOWER(C13063)</f>
        <v>un</v>
      </c>
    </row>
    <row r="13064" spans="1:4">
      <c r="A13064" s="68" t="s">
        <v>12907</v>
      </c>
      <c r="B13064" s="68" t="s">
        <v>30302</v>
      </c>
      <c r="C13064" s="68" t="s">
        <v>15</v>
      </c>
      <c r="D13064" t="str">
        <f t="shared" si="204"/>
        <v>un</v>
      </c>
    </row>
    <row r="13065" spans="1:4">
      <c r="A13065" s="68" t="s">
        <v>12908</v>
      </c>
      <c r="B13065" s="68" t="s">
        <v>30303</v>
      </c>
      <c r="C13065" s="68" t="s">
        <v>14</v>
      </c>
      <c r="D13065" t="str">
        <f t="shared" si="204"/>
        <v>m</v>
      </c>
    </row>
    <row r="13066" spans="1:4">
      <c r="A13066" s="68" t="s">
        <v>12909</v>
      </c>
      <c r="B13066" s="68" t="s">
        <v>30303</v>
      </c>
      <c r="C13066" s="68" t="s">
        <v>14</v>
      </c>
      <c r="D13066" t="str">
        <f t="shared" si="204"/>
        <v>m</v>
      </c>
    </row>
    <row r="13067" spans="1:4">
      <c r="A13067" s="68" t="s">
        <v>12910</v>
      </c>
      <c r="B13067" s="68" t="s">
        <v>30304</v>
      </c>
      <c r="C13067" s="68" t="s">
        <v>13</v>
      </c>
      <c r="D13067" t="str">
        <f t="shared" si="204"/>
        <v>m2</v>
      </c>
    </row>
    <row r="13068" spans="1:4">
      <c r="A13068" s="68" t="s">
        <v>12911</v>
      </c>
      <c r="B13068" s="68" t="s">
        <v>30304</v>
      </c>
      <c r="C13068" s="68" t="s">
        <v>13</v>
      </c>
      <c r="D13068" t="str">
        <f t="shared" si="204"/>
        <v>m2</v>
      </c>
    </row>
    <row r="13069" spans="1:4">
      <c r="A13069" s="68" t="s">
        <v>12912</v>
      </c>
      <c r="B13069" s="68" t="s">
        <v>30305</v>
      </c>
      <c r="C13069" s="68" t="s">
        <v>13</v>
      </c>
      <c r="D13069" t="str">
        <f t="shared" si="204"/>
        <v>m2</v>
      </c>
    </row>
    <row r="13070" spans="1:4">
      <c r="A13070" s="68" t="s">
        <v>12913</v>
      </c>
      <c r="B13070" s="68" t="s">
        <v>30305</v>
      </c>
      <c r="C13070" s="68" t="s">
        <v>13</v>
      </c>
      <c r="D13070" t="str">
        <f t="shared" si="204"/>
        <v>m2</v>
      </c>
    </row>
    <row r="13071" spans="1:4">
      <c r="A13071" s="68" t="s">
        <v>12914</v>
      </c>
      <c r="B13071" s="68" t="s">
        <v>30306</v>
      </c>
      <c r="C13071" s="68" t="s">
        <v>15</v>
      </c>
      <c r="D13071" t="str">
        <f t="shared" si="204"/>
        <v>un</v>
      </c>
    </row>
    <row r="13072" spans="1:4">
      <c r="A13072" s="68" t="s">
        <v>12915</v>
      </c>
      <c r="B13072" s="68" t="s">
        <v>30306</v>
      </c>
      <c r="C13072" s="68" t="s">
        <v>15</v>
      </c>
      <c r="D13072" t="str">
        <f t="shared" si="204"/>
        <v>un</v>
      </c>
    </row>
    <row r="13073" spans="1:4">
      <c r="A13073" s="68" t="s">
        <v>12916</v>
      </c>
      <c r="B13073" s="68" t="s">
        <v>30307</v>
      </c>
      <c r="C13073" s="68" t="s">
        <v>13</v>
      </c>
      <c r="D13073" t="str">
        <f t="shared" si="204"/>
        <v>m2</v>
      </c>
    </row>
    <row r="13074" spans="1:4">
      <c r="A13074" s="68" t="s">
        <v>12917</v>
      </c>
      <c r="B13074" s="68" t="s">
        <v>30307</v>
      </c>
      <c r="C13074" s="68" t="s">
        <v>13</v>
      </c>
      <c r="D13074" t="str">
        <f t="shared" si="204"/>
        <v>m2</v>
      </c>
    </row>
    <row r="13075" spans="1:4">
      <c r="A13075" s="68" t="s">
        <v>12918</v>
      </c>
      <c r="B13075" s="68" t="s">
        <v>30308</v>
      </c>
      <c r="C13075" s="68" t="s">
        <v>13</v>
      </c>
      <c r="D13075" t="str">
        <f t="shared" si="204"/>
        <v>m2</v>
      </c>
    </row>
    <row r="13076" spans="1:4">
      <c r="A13076" s="68" t="s">
        <v>12919</v>
      </c>
      <c r="B13076" s="68" t="s">
        <v>30308</v>
      </c>
      <c r="C13076" s="68" t="s">
        <v>13</v>
      </c>
      <c r="D13076" t="str">
        <f t="shared" si="204"/>
        <v>m2</v>
      </c>
    </row>
    <row r="13077" spans="1:4">
      <c r="A13077" s="68" t="s">
        <v>12920</v>
      </c>
      <c r="B13077" s="68" t="s">
        <v>30309</v>
      </c>
      <c r="C13077" s="68" t="s">
        <v>15</v>
      </c>
      <c r="D13077" t="str">
        <f t="shared" si="204"/>
        <v>un</v>
      </c>
    </row>
    <row r="13078" spans="1:4">
      <c r="A13078" s="68" t="s">
        <v>12921</v>
      </c>
      <c r="B13078" s="68" t="s">
        <v>30309</v>
      </c>
      <c r="C13078" s="68" t="s">
        <v>15</v>
      </c>
      <c r="D13078" t="str">
        <f t="shared" si="204"/>
        <v>un</v>
      </c>
    </row>
    <row r="13079" spans="1:4">
      <c r="A13079" s="68" t="s">
        <v>12922</v>
      </c>
      <c r="B13079" s="68" t="s">
        <v>30310</v>
      </c>
      <c r="C13079" s="68" t="s">
        <v>15</v>
      </c>
      <c r="D13079" t="str">
        <f t="shared" si="204"/>
        <v>un</v>
      </c>
    </row>
    <row r="13080" spans="1:4">
      <c r="A13080" s="68" t="s">
        <v>12923</v>
      </c>
      <c r="B13080" s="68" t="s">
        <v>30310</v>
      </c>
      <c r="C13080" s="68" t="s">
        <v>15</v>
      </c>
      <c r="D13080" t="str">
        <f t="shared" si="204"/>
        <v>un</v>
      </c>
    </row>
    <row r="13081" spans="1:4">
      <c r="A13081" s="68" t="s">
        <v>12924</v>
      </c>
      <c r="B13081" s="68" t="s">
        <v>30311</v>
      </c>
      <c r="C13081" s="68" t="s">
        <v>15</v>
      </c>
      <c r="D13081" t="str">
        <f t="shared" si="204"/>
        <v>un</v>
      </c>
    </row>
    <row r="13082" spans="1:4">
      <c r="A13082" s="68" t="s">
        <v>12925</v>
      </c>
      <c r="B13082" s="68" t="s">
        <v>30311</v>
      </c>
      <c r="C13082" s="68" t="s">
        <v>15</v>
      </c>
      <c r="D13082" t="str">
        <f t="shared" si="204"/>
        <v>un</v>
      </c>
    </row>
    <row r="13083" spans="1:4">
      <c r="A13083" s="68" t="s">
        <v>12926</v>
      </c>
      <c r="B13083" s="68" t="s">
        <v>30312</v>
      </c>
      <c r="C13083" s="68" t="s">
        <v>14</v>
      </c>
      <c r="D13083" t="str">
        <f t="shared" si="204"/>
        <v>m</v>
      </c>
    </row>
    <row r="13084" spans="1:4">
      <c r="A13084" s="68" t="s">
        <v>12927</v>
      </c>
      <c r="B13084" s="68" t="s">
        <v>30312</v>
      </c>
      <c r="C13084" s="68" t="s">
        <v>14</v>
      </c>
      <c r="D13084" t="str">
        <f t="shared" si="204"/>
        <v>m</v>
      </c>
    </row>
    <row r="13085" spans="1:4">
      <c r="A13085" s="68" t="s">
        <v>12928</v>
      </c>
      <c r="B13085" s="68" t="s">
        <v>30313</v>
      </c>
      <c r="C13085" s="68" t="s">
        <v>14</v>
      </c>
      <c r="D13085" t="str">
        <f t="shared" si="204"/>
        <v>m</v>
      </c>
    </row>
    <row r="13086" spans="1:4">
      <c r="A13086" s="68" t="s">
        <v>12929</v>
      </c>
      <c r="B13086" s="68" t="s">
        <v>30313</v>
      </c>
      <c r="C13086" s="68" t="s">
        <v>14</v>
      </c>
      <c r="D13086" t="str">
        <f t="shared" si="204"/>
        <v>m</v>
      </c>
    </row>
    <row r="13087" spans="1:4">
      <c r="A13087" s="68" t="s">
        <v>12930</v>
      </c>
      <c r="B13087" s="68" t="s">
        <v>30314</v>
      </c>
      <c r="C13087" s="68" t="s">
        <v>14</v>
      </c>
      <c r="D13087" t="str">
        <f t="shared" si="204"/>
        <v>m</v>
      </c>
    </row>
    <row r="13088" spans="1:4">
      <c r="A13088" s="68" t="s">
        <v>12931</v>
      </c>
      <c r="B13088" s="68" t="s">
        <v>30314</v>
      </c>
      <c r="C13088" s="68" t="s">
        <v>14</v>
      </c>
      <c r="D13088" t="str">
        <f t="shared" si="204"/>
        <v>m</v>
      </c>
    </row>
    <row r="13089" spans="1:4">
      <c r="A13089" s="68" t="s">
        <v>12932</v>
      </c>
      <c r="B13089" s="68" t="s">
        <v>30315</v>
      </c>
      <c r="C13089" s="68" t="s">
        <v>14</v>
      </c>
      <c r="D13089" t="str">
        <f t="shared" si="204"/>
        <v>m</v>
      </c>
    </row>
    <row r="13090" spans="1:4">
      <c r="A13090" s="68" t="s">
        <v>12933</v>
      </c>
      <c r="B13090" s="68" t="s">
        <v>30315</v>
      </c>
      <c r="C13090" s="68" t="s">
        <v>14</v>
      </c>
      <c r="D13090" t="str">
        <f t="shared" si="204"/>
        <v>m</v>
      </c>
    </row>
    <row r="13091" spans="1:4">
      <c r="A13091" s="68" t="s">
        <v>12934</v>
      </c>
      <c r="B13091" s="68" t="s">
        <v>30316</v>
      </c>
      <c r="C13091" s="68" t="s">
        <v>14</v>
      </c>
      <c r="D13091" t="str">
        <f t="shared" si="204"/>
        <v>m</v>
      </c>
    </row>
    <row r="13092" spans="1:4">
      <c r="A13092" s="68" t="s">
        <v>12935</v>
      </c>
      <c r="B13092" s="68" t="s">
        <v>30316</v>
      </c>
      <c r="C13092" s="68" t="s">
        <v>14</v>
      </c>
      <c r="D13092" t="str">
        <f t="shared" si="204"/>
        <v>m</v>
      </c>
    </row>
    <row r="13093" spans="1:4">
      <c r="A13093" s="68" t="s">
        <v>12936</v>
      </c>
      <c r="B13093" s="68" t="s">
        <v>30317</v>
      </c>
      <c r="C13093" s="68" t="s">
        <v>14</v>
      </c>
      <c r="D13093" t="str">
        <f t="shared" si="204"/>
        <v>m</v>
      </c>
    </row>
    <row r="13094" spans="1:4">
      <c r="A13094" s="68" t="s">
        <v>12937</v>
      </c>
      <c r="B13094" s="68" t="s">
        <v>30317</v>
      </c>
      <c r="C13094" s="68" t="s">
        <v>14</v>
      </c>
      <c r="D13094" t="str">
        <f t="shared" si="204"/>
        <v>m</v>
      </c>
    </row>
    <row r="13095" spans="1:4">
      <c r="A13095" s="68" t="s">
        <v>12938</v>
      </c>
      <c r="B13095" s="68" t="s">
        <v>12939</v>
      </c>
      <c r="C13095" s="68" t="s">
        <v>14</v>
      </c>
      <c r="D13095" t="str">
        <f t="shared" si="204"/>
        <v>m</v>
      </c>
    </row>
    <row r="13096" spans="1:4">
      <c r="A13096" s="68" t="s">
        <v>12940</v>
      </c>
      <c r="B13096" s="68" t="s">
        <v>12939</v>
      </c>
      <c r="C13096" s="68" t="s">
        <v>14</v>
      </c>
      <c r="D13096" t="str">
        <f t="shared" si="204"/>
        <v>m</v>
      </c>
    </row>
    <row r="13097" spans="1:4">
      <c r="A13097" s="68" t="s">
        <v>12941</v>
      </c>
      <c r="B13097" s="68" t="s">
        <v>30318</v>
      </c>
      <c r="C13097" s="68" t="s">
        <v>14</v>
      </c>
      <c r="D13097" t="str">
        <f t="shared" si="204"/>
        <v>m</v>
      </c>
    </row>
    <row r="13098" spans="1:4">
      <c r="A13098" s="68" t="s">
        <v>12942</v>
      </c>
      <c r="B13098" s="68" t="s">
        <v>30318</v>
      </c>
      <c r="C13098" s="68" t="s">
        <v>14</v>
      </c>
      <c r="D13098" t="str">
        <f t="shared" si="204"/>
        <v>m</v>
      </c>
    </row>
    <row r="13099" spans="1:4">
      <c r="A13099" s="68" t="s">
        <v>12943</v>
      </c>
      <c r="B13099" s="68" t="s">
        <v>12944</v>
      </c>
      <c r="C13099" s="68" t="s">
        <v>14</v>
      </c>
      <c r="D13099" t="str">
        <f t="shared" si="204"/>
        <v>m</v>
      </c>
    </row>
    <row r="13100" spans="1:4">
      <c r="A13100" s="68" t="s">
        <v>12945</v>
      </c>
      <c r="B13100" s="68" t="s">
        <v>12944</v>
      </c>
      <c r="C13100" s="68" t="s">
        <v>14</v>
      </c>
      <c r="D13100" t="str">
        <f t="shared" si="204"/>
        <v>m</v>
      </c>
    </row>
    <row r="13101" spans="1:4">
      <c r="A13101" s="68" t="s">
        <v>12946</v>
      </c>
      <c r="B13101" s="68" t="s">
        <v>12947</v>
      </c>
      <c r="C13101" s="68" t="s">
        <v>14</v>
      </c>
      <c r="D13101" t="str">
        <f t="shared" si="204"/>
        <v>m</v>
      </c>
    </row>
    <row r="13102" spans="1:4">
      <c r="A13102" s="68" t="s">
        <v>12948</v>
      </c>
      <c r="B13102" s="68" t="s">
        <v>12947</v>
      </c>
      <c r="C13102" s="68" t="s">
        <v>14</v>
      </c>
      <c r="D13102" t="str">
        <f t="shared" si="204"/>
        <v>m</v>
      </c>
    </row>
    <row r="13103" spans="1:4">
      <c r="A13103" s="68" t="s">
        <v>12949</v>
      </c>
      <c r="B13103" s="68" t="s">
        <v>30319</v>
      </c>
      <c r="C13103" s="68" t="s">
        <v>14</v>
      </c>
      <c r="D13103" t="str">
        <f t="shared" si="204"/>
        <v>m</v>
      </c>
    </row>
    <row r="13104" spans="1:4">
      <c r="A13104" s="68" t="s">
        <v>12950</v>
      </c>
      <c r="B13104" s="68" t="s">
        <v>30319</v>
      </c>
      <c r="C13104" s="68" t="s">
        <v>14</v>
      </c>
      <c r="D13104" t="str">
        <f t="shared" si="204"/>
        <v>m</v>
      </c>
    </row>
    <row r="13105" spans="1:4">
      <c r="A13105" s="68" t="s">
        <v>12951</v>
      </c>
      <c r="B13105" s="68" t="s">
        <v>30320</v>
      </c>
      <c r="C13105" s="68" t="s">
        <v>14</v>
      </c>
      <c r="D13105" t="str">
        <f t="shared" si="204"/>
        <v>m</v>
      </c>
    </row>
    <row r="13106" spans="1:4">
      <c r="A13106" s="68" t="s">
        <v>12952</v>
      </c>
      <c r="B13106" s="68" t="s">
        <v>30320</v>
      </c>
      <c r="C13106" s="68" t="s">
        <v>14</v>
      </c>
      <c r="D13106" t="str">
        <f t="shared" si="204"/>
        <v>m</v>
      </c>
    </row>
    <row r="13107" spans="1:4">
      <c r="A13107" s="68" t="s">
        <v>12953</v>
      </c>
      <c r="B13107" s="68" t="s">
        <v>30321</v>
      </c>
      <c r="C13107" s="68" t="s">
        <v>13</v>
      </c>
      <c r="D13107" t="str">
        <f t="shared" si="204"/>
        <v>m2</v>
      </c>
    </row>
    <row r="13108" spans="1:4">
      <c r="A13108" s="68" t="s">
        <v>12954</v>
      </c>
      <c r="B13108" s="68" t="s">
        <v>30321</v>
      </c>
      <c r="C13108" s="68" t="s">
        <v>13</v>
      </c>
      <c r="D13108" t="str">
        <f t="shared" si="204"/>
        <v>m2</v>
      </c>
    </row>
    <row r="13109" spans="1:4">
      <c r="A13109" s="68" t="s">
        <v>12955</v>
      </c>
      <c r="B13109" s="68" t="s">
        <v>30322</v>
      </c>
      <c r="C13109" s="68" t="s">
        <v>13</v>
      </c>
      <c r="D13109" t="str">
        <f t="shared" si="204"/>
        <v>m2</v>
      </c>
    </row>
    <row r="13110" spans="1:4">
      <c r="A13110" s="68" t="s">
        <v>12956</v>
      </c>
      <c r="B13110" s="68" t="s">
        <v>30322</v>
      </c>
      <c r="C13110" s="68" t="s">
        <v>13</v>
      </c>
      <c r="D13110" t="str">
        <f t="shared" si="204"/>
        <v>m2</v>
      </c>
    </row>
    <row r="13111" spans="1:4">
      <c r="A13111" s="68" t="s">
        <v>12957</v>
      </c>
      <c r="B13111" s="68" t="s">
        <v>30323</v>
      </c>
      <c r="C13111" s="68" t="s">
        <v>13</v>
      </c>
      <c r="D13111" t="str">
        <f t="shared" si="204"/>
        <v>m2</v>
      </c>
    </row>
    <row r="13112" spans="1:4">
      <c r="A13112" s="68" t="s">
        <v>12958</v>
      </c>
      <c r="B13112" s="68" t="s">
        <v>30323</v>
      </c>
      <c r="C13112" s="68" t="s">
        <v>13</v>
      </c>
      <c r="D13112" t="str">
        <f t="shared" si="204"/>
        <v>m2</v>
      </c>
    </row>
    <row r="13113" spans="1:4">
      <c r="A13113" s="68" t="s">
        <v>12959</v>
      </c>
      <c r="B13113" s="68" t="s">
        <v>30324</v>
      </c>
      <c r="C13113" s="68" t="s">
        <v>13</v>
      </c>
      <c r="D13113" t="str">
        <f t="shared" si="204"/>
        <v>m2</v>
      </c>
    </row>
    <row r="13114" spans="1:4">
      <c r="A13114" s="68" t="s">
        <v>12960</v>
      </c>
      <c r="B13114" s="68" t="s">
        <v>30324</v>
      </c>
      <c r="C13114" s="68" t="s">
        <v>13</v>
      </c>
      <c r="D13114" t="str">
        <f t="shared" si="204"/>
        <v>m2</v>
      </c>
    </row>
    <row r="13115" spans="1:4">
      <c r="A13115" s="68" t="s">
        <v>12961</v>
      </c>
      <c r="B13115" s="68" t="s">
        <v>30325</v>
      </c>
      <c r="C13115" s="68" t="s">
        <v>13</v>
      </c>
      <c r="D13115" t="str">
        <f t="shared" si="204"/>
        <v>m2</v>
      </c>
    </row>
    <row r="13116" spans="1:4">
      <c r="A13116" s="68" t="s">
        <v>12962</v>
      </c>
      <c r="B13116" s="68" t="s">
        <v>30325</v>
      </c>
      <c r="C13116" s="68" t="s">
        <v>13</v>
      </c>
      <c r="D13116" t="str">
        <f t="shared" si="204"/>
        <v>m2</v>
      </c>
    </row>
    <row r="13117" spans="1:4">
      <c r="A13117" s="68" t="s">
        <v>12963</v>
      </c>
      <c r="B13117" s="68" t="s">
        <v>30326</v>
      </c>
      <c r="C13117" s="68" t="s">
        <v>13</v>
      </c>
      <c r="D13117" t="str">
        <f t="shared" si="204"/>
        <v>m2</v>
      </c>
    </row>
    <row r="13118" spans="1:4">
      <c r="A13118" s="68" t="s">
        <v>12964</v>
      </c>
      <c r="B13118" s="68" t="s">
        <v>30327</v>
      </c>
      <c r="C13118" s="68" t="s">
        <v>13</v>
      </c>
      <c r="D13118" t="str">
        <f t="shared" si="204"/>
        <v>m2</v>
      </c>
    </row>
    <row r="13119" spans="1:4">
      <c r="A13119" s="68" t="s">
        <v>12965</v>
      </c>
      <c r="B13119" s="68" t="s">
        <v>30328</v>
      </c>
      <c r="C13119" s="68" t="s">
        <v>13</v>
      </c>
      <c r="D13119" t="str">
        <f t="shared" si="204"/>
        <v>m2</v>
      </c>
    </row>
    <row r="13120" spans="1:4">
      <c r="A13120" s="68" t="s">
        <v>12966</v>
      </c>
      <c r="B13120" s="68" t="s">
        <v>30328</v>
      </c>
      <c r="C13120" s="68" t="s">
        <v>13</v>
      </c>
      <c r="D13120" t="str">
        <f t="shared" si="204"/>
        <v>m2</v>
      </c>
    </row>
    <row r="13121" spans="1:4">
      <c r="A13121" s="68" t="s">
        <v>12967</v>
      </c>
      <c r="B13121" s="68" t="s">
        <v>30329</v>
      </c>
      <c r="C13121" s="68" t="s">
        <v>13</v>
      </c>
      <c r="D13121" t="str">
        <f t="shared" si="204"/>
        <v>m2</v>
      </c>
    </row>
    <row r="13122" spans="1:4">
      <c r="A13122" s="68" t="s">
        <v>12968</v>
      </c>
      <c r="B13122" s="68" t="s">
        <v>30329</v>
      </c>
      <c r="C13122" s="68" t="s">
        <v>13</v>
      </c>
      <c r="D13122" t="str">
        <f t="shared" si="204"/>
        <v>m2</v>
      </c>
    </row>
    <row r="13123" spans="1:4">
      <c r="A13123" s="68" t="s">
        <v>12969</v>
      </c>
      <c r="B13123" s="68" t="s">
        <v>30330</v>
      </c>
      <c r="C13123" s="68" t="s">
        <v>13</v>
      </c>
      <c r="D13123" t="str">
        <f t="shared" si="204"/>
        <v>m2</v>
      </c>
    </row>
    <row r="13124" spans="1:4">
      <c r="A13124" s="68" t="s">
        <v>12970</v>
      </c>
      <c r="B13124" s="68" t="s">
        <v>30330</v>
      </c>
      <c r="C13124" s="68" t="s">
        <v>13</v>
      </c>
      <c r="D13124" t="str">
        <f t="shared" si="204"/>
        <v>m2</v>
      </c>
    </row>
    <row r="13125" spans="1:4">
      <c r="A13125" s="68" t="s">
        <v>12971</v>
      </c>
      <c r="B13125" s="68" t="s">
        <v>12972</v>
      </c>
      <c r="C13125" s="68" t="s">
        <v>14</v>
      </c>
      <c r="D13125" t="str">
        <f t="shared" si="204"/>
        <v>m</v>
      </c>
    </row>
    <row r="13126" spans="1:4">
      <c r="A13126" s="68" t="s">
        <v>12973</v>
      </c>
      <c r="B13126" s="68" t="s">
        <v>12972</v>
      </c>
      <c r="C13126" s="68" t="s">
        <v>14</v>
      </c>
      <c r="D13126" t="str">
        <f t="shared" si="204"/>
        <v>m</v>
      </c>
    </row>
    <row r="13127" spans="1:4">
      <c r="A13127" s="68" t="s">
        <v>12974</v>
      </c>
      <c r="B13127" s="68" t="s">
        <v>12975</v>
      </c>
      <c r="C13127" s="68" t="s">
        <v>14</v>
      </c>
      <c r="D13127" t="str">
        <f t="shared" ref="D13127:D13190" si="205">LOWER(C13127)</f>
        <v>m</v>
      </c>
    </row>
    <row r="13128" spans="1:4">
      <c r="A13128" s="68" t="s">
        <v>12976</v>
      </c>
      <c r="B13128" s="68" t="s">
        <v>12975</v>
      </c>
      <c r="C13128" s="68" t="s">
        <v>14</v>
      </c>
      <c r="D13128" t="str">
        <f t="shared" si="205"/>
        <v>m</v>
      </c>
    </row>
    <row r="13129" spans="1:4">
      <c r="A13129" s="68" t="s">
        <v>12977</v>
      </c>
      <c r="B13129" s="68" t="s">
        <v>12978</v>
      </c>
      <c r="C13129" s="68" t="s">
        <v>14</v>
      </c>
      <c r="D13129" t="str">
        <f t="shared" si="205"/>
        <v>m</v>
      </c>
    </row>
    <row r="13130" spans="1:4">
      <c r="A13130" s="68" t="s">
        <v>12979</v>
      </c>
      <c r="B13130" s="68" t="s">
        <v>12978</v>
      </c>
      <c r="C13130" s="68" t="s">
        <v>14</v>
      </c>
      <c r="D13130" t="str">
        <f t="shared" si="205"/>
        <v>m</v>
      </c>
    </row>
    <row r="13131" spans="1:4">
      <c r="A13131" s="68" t="s">
        <v>12980</v>
      </c>
      <c r="B13131" s="68" t="s">
        <v>12981</v>
      </c>
      <c r="C13131" s="68" t="s">
        <v>13</v>
      </c>
      <c r="D13131" t="str">
        <f t="shared" si="205"/>
        <v>m2</v>
      </c>
    </row>
    <row r="13132" spans="1:4">
      <c r="A13132" s="68" t="s">
        <v>12982</v>
      </c>
      <c r="B13132" s="68" t="s">
        <v>12981</v>
      </c>
      <c r="C13132" s="68" t="s">
        <v>13</v>
      </c>
      <c r="D13132" t="str">
        <f t="shared" si="205"/>
        <v>m2</v>
      </c>
    </row>
    <row r="13133" spans="1:4">
      <c r="A13133" s="68" t="s">
        <v>12983</v>
      </c>
      <c r="B13133" s="68" t="s">
        <v>12984</v>
      </c>
      <c r="C13133" s="68" t="s">
        <v>13</v>
      </c>
      <c r="D13133" t="str">
        <f t="shared" si="205"/>
        <v>m2</v>
      </c>
    </row>
    <row r="13134" spans="1:4">
      <c r="A13134" s="68" t="s">
        <v>12985</v>
      </c>
      <c r="B13134" s="68" t="s">
        <v>12984</v>
      </c>
      <c r="C13134" s="68" t="s">
        <v>13</v>
      </c>
      <c r="D13134" t="str">
        <f t="shared" si="205"/>
        <v>m2</v>
      </c>
    </row>
    <row r="13135" spans="1:4">
      <c r="A13135" s="68" t="s">
        <v>12986</v>
      </c>
      <c r="B13135" s="68" t="s">
        <v>12987</v>
      </c>
      <c r="C13135" s="68" t="s">
        <v>13</v>
      </c>
      <c r="D13135" t="str">
        <f t="shared" si="205"/>
        <v>m2</v>
      </c>
    </row>
    <row r="13136" spans="1:4">
      <c r="A13136" s="68" t="s">
        <v>12988</v>
      </c>
      <c r="B13136" s="68" t="s">
        <v>12987</v>
      </c>
      <c r="C13136" s="68" t="s">
        <v>13</v>
      </c>
      <c r="D13136" t="str">
        <f t="shared" si="205"/>
        <v>m2</v>
      </c>
    </row>
    <row r="13137" spans="1:4">
      <c r="A13137" s="68" t="s">
        <v>12989</v>
      </c>
      <c r="B13137" s="68" t="s">
        <v>12990</v>
      </c>
      <c r="C13137" s="68" t="s">
        <v>13</v>
      </c>
      <c r="D13137" t="str">
        <f t="shared" si="205"/>
        <v>m2</v>
      </c>
    </row>
    <row r="13138" spans="1:4">
      <c r="A13138" s="68" t="s">
        <v>12991</v>
      </c>
      <c r="B13138" s="68" t="s">
        <v>12990</v>
      </c>
      <c r="C13138" s="68" t="s">
        <v>13</v>
      </c>
      <c r="D13138" t="str">
        <f t="shared" si="205"/>
        <v>m2</v>
      </c>
    </row>
    <row r="13139" spans="1:4">
      <c r="A13139" s="68" t="s">
        <v>12992</v>
      </c>
      <c r="B13139" s="68" t="s">
        <v>12993</v>
      </c>
      <c r="C13139" s="68" t="s">
        <v>13</v>
      </c>
      <c r="D13139" t="str">
        <f t="shared" si="205"/>
        <v>m2</v>
      </c>
    </row>
    <row r="13140" spans="1:4">
      <c r="A13140" s="68" t="s">
        <v>12994</v>
      </c>
      <c r="B13140" s="68" t="s">
        <v>12993</v>
      </c>
      <c r="C13140" s="68" t="s">
        <v>13</v>
      </c>
      <c r="D13140" t="str">
        <f t="shared" si="205"/>
        <v>m2</v>
      </c>
    </row>
    <row r="13141" spans="1:4">
      <c r="A13141" s="68" t="s">
        <v>12995</v>
      </c>
      <c r="B13141" s="68" t="s">
        <v>12996</v>
      </c>
      <c r="C13141" s="68" t="s">
        <v>13</v>
      </c>
      <c r="D13141" t="str">
        <f t="shared" si="205"/>
        <v>m2</v>
      </c>
    </row>
    <row r="13142" spans="1:4">
      <c r="A13142" s="68" t="s">
        <v>12997</v>
      </c>
      <c r="B13142" s="68" t="s">
        <v>12996</v>
      </c>
      <c r="C13142" s="68" t="s">
        <v>13</v>
      </c>
      <c r="D13142" t="str">
        <f t="shared" si="205"/>
        <v>m2</v>
      </c>
    </row>
    <row r="13143" spans="1:4">
      <c r="A13143" s="68" t="s">
        <v>12998</v>
      </c>
      <c r="B13143" s="68" t="s">
        <v>12999</v>
      </c>
      <c r="C13143" s="68" t="s">
        <v>13</v>
      </c>
      <c r="D13143" t="str">
        <f t="shared" si="205"/>
        <v>m2</v>
      </c>
    </row>
    <row r="13144" spans="1:4">
      <c r="A13144" s="68" t="s">
        <v>13000</v>
      </c>
      <c r="B13144" s="68" t="s">
        <v>12999</v>
      </c>
      <c r="C13144" s="68" t="s">
        <v>13</v>
      </c>
      <c r="D13144" t="str">
        <f t="shared" si="205"/>
        <v>m2</v>
      </c>
    </row>
    <row r="13145" spans="1:4">
      <c r="A13145" s="68" t="s">
        <v>13001</v>
      </c>
      <c r="B13145" s="68" t="s">
        <v>30331</v>
      </c>
      <c r="C13145" s="68" t="s">
        <v>15</v>
      </c>
      <c r="D13145" t="str">
        <f t="shared" si="205"/>
        <v>un</v>
      </c>
    </row>
    <row r="13146" spans="1:4">
      <c r="A13146" s="68" t="s">
        <v>13002</v>
      </c>
      <c r="B13146" s="68" t="s">
        <v>30331</v>
      </c>
      <c r="C13146" s="68" t="s">
        <v>15</v>
      </c>
      <c r="D13146" t="str">
        <f t="shared" si="205"/>
        <v>un</v>
      </c>
    </row>
    <row r="13147" spans="1:4">
      <c r="A13147" s="68" t="s">
        <v>13003</v>
      </c>
      <c r="B13147" s="68" t="s">
        <v>30332</v>
      </c>
      <c r="C13147" s="68" t="s">
        <v>14</v>
      </c>
      <c r="D13147" t="str">
        <f t="shared" si="205"/>
        <v>m</v>
      </c>
    </row>
    <row r="13148" spans="1:4">
      <c r="A13148" s="68" t="s">
        <v>13004</v>
      </c>
      <c r="B13148" s="68" t="s">
        <v>30332</v>
      </c>
      <c r="C13148" s="68" t="s">
        <v>14</v>
      </c>
      <c r="D13148" t="str">
        <f t="shared" si="205"/>
        <v>m</v>
      </c>
    </row>
    <row r="13149" spans="1:4">
      <c r="A13149" s="68" t="s">
        <v>13005</v>
      </c>
      <c r="B13149" s="68" t="s">
        <v>30333</v>
      </c>
      <c r="C13149" s="68" t="s">
        <v>14</v>
      </c>
      <c r="D13149" t="str">
        <f t="shared" si="205"/>
        <v>m</v>
      </c>
    </row>
    <row r="13150" spans="1:4">
      <c r="A13150" s="68" t="s">
        <v>13006</v>
      </c>
      <c r="B13150" s="68" t="s">
        <v>30333</v>
      </c>
      <c r="C13150" s="68" t="s">
        <v>14</v>
      </c>
      <c r="D13150" t="str">
        <f t="shared" si="205"/>
        <v>m</v>
      </c>
    </row>
    <row r="13151" spans="1:4">
      <c r="A13151" s="68" t="s">
        <v>23450</v>
      </c>
      <c r="B13151" s="68" t="s">
        <v>30334</v>
      </c>
      <c r="C13151" s="68" t="s">
        <v>14</v>
      </c>
      <c r="D13151" t="str">
        <f t="shared" si="205"/>
        <v>m</v>
      </c>
    </row>
    <row r="13152" spans="1:4">
      <c r="A13152" s="68" t="s">
        <v>23451</v>
      </c>
      <c r="B13152" s="68" t="s">
        <v>30334</v>
      </c>
      <c r="C13152" s="68" t="s">
        <v>14</v>
      </c>
      <c r="D13152" t="str">
        <f t="shared" si="205"/>
        <v>m</v>
      </c>
    </row>
    <row r="13153" spans="1:4">
      <c r="A13153" s="68" t="s">
        <v>13007</v>
      </c>
      <c r="B13153" s="68" t="s">
        <v>30335</v>
      </c>
      <c r="C13153" s="68" t="s">
        <v>14</v>
      </c>
      <c r="D13153" t="str">
        <f t="shared" si="205"/>
        <v>m</v>
      </c>
    </row>
    <row r="13154" spans="1:4">
      <c r="A13154" s="68" t="s">
        <v>13008</v>
      </c>
      <c r="B13154" s="68" t="s">
        <v>30335</v>
      </c>
      <c r="C13154" s="68" t="s">
        <v>14</v>
      </c>
      <c r="D13154" t="str">
        <f t="shared" si="205"/>
        <v>m</v>
      </c>
    </row>
    <row r="13155" spans="1:4">
      <c r="A13155" s="68" t="s">
        <v>13009</v>
      </c>
      <c r="B13155" s="68" t="s">
        <v>30336</v>
      </c>
      <c r="C13155" s="68" t="s">
        <v>15</v>
      </c>
      <c r="D13155" t="str">
        <f t="shared" si="205"/>
        <v>un</v>
      </c>
    </row>
    <row r="13156" spans="1:4">
      <c r="A13156" s="68" t="s">
        <v>13010</v>
      </c>
      <c r="B13156" s="68" t="s">
        <v>30336</v>
      </c>
      <c r="C13156" s="68" t="s">
        <v>15</v>
      </c>
      <c r="D13156" t="str">
        <f t="shared" si="205"/>
        <v>un</v>
      </c>
    </row>
    <row r="13157" spans="1:4">
      <c r="A13157" s="68" t="s">
        <v>13011</v>
      </c>
      <c r="B13157" s="68" t="s">
        <v>30337</v>
      </c>
      <c r="C13157" s="68" t="s">
        <v>15</v>
      </c>
      <c r="D13157" t="str">
        <f t="shared" si="205"/>
        <v>un</v>
      </c>
    </row>
    <row r="13158" spans="1:4">
      <c r="A13158" s="68" t="s">
        <v>13012</v>
      </c>
      <c r="B13158" s="68" t="s">
        <v>30337</v>
      </c>
      <c r="C13158" s="68" t="s">
        <v>15</v>
      </c>
      <c r="D13158" t="str">
        <f t="shared" si="205"/>
        <v>un</v>
      </c>
    </row>
    <row r="13159" spans="1:4">
      <c r="A13159" s="68" t="s">
        <v>13013</v>
      </c>
      <c r="B13159" s="68" t="s">
        <v>30338</v>
      </c>
      <c r="C13159" s="68" t="s">
        <v>15</v>
      </c>
      <c r="D13159" t="str">
        <f t="shared" si="205"/>
        <v>un</v>
      </c>
    </row>
    <row r="13160" spans="1:4">
      <c r="A13160" s="68" t="s">
        <v>13014</v>
      </c>
      <c r="B13160" s="68" t="s">
        <v>30338</v>
      </c>
      <c r="C13160" s="68" t="s">
        <v>15</v>
      </c>
      <c r="D13160" t="str">
        <f t="shared" si="205"/>
        <v>un</v>
      </c>
    </row>
    <row r="13161" spans="1:4">
      <c r="A13161" s="68" t="s">
        <v>13015</v>
      </c>
      <c r="B13161" s="68" t="s">
        <v>30339</v>
      </c>
      <c r="C13161" s="68" t="s">
        <v>15</v>
      </c>
      <c r="D13161" t="str">
        <f t="shared" si="205"/>
        <v>un</v>
      </c>
    </row>
    <row r="13162" spans="1:4">
      <c r="A13162" s="68" t="s">
        <v>13016</v>
      </c>
      <c r="B13162" s="68" t="s">
        <v>30339</v>
      </c>
      <c r="C13162" s="68" t="s">
        <v>15</v>
      </c>
      <c r="D13162" t="str">
        <f t="shared" si="205"/>
        <v>un</v>
      </c>
    </row>
    <row r="13163" spans="1:4">
      <c r="A13163" s="68" t="s">
        <v>13017</v>
      </c>
      <c r="B13163" s="68" t="s">
        <v>30340</v>
      </c>
      <c r="C13163" s="68" t="s">
        <v>15</v>
      </c>
      <c r="D13163" t="str">
        <f t="shared" si="205"/>
        <v>un</v>
      </c>
    </row>
    <row r="13164" spans="1:4">
      <c r="A13164" s="68" t="s">
        <v>13018</v>
      </c>
      <c r="B13164" s="68" t="s">
        <v>30340</v>
      </c>
      <c r="C13164" s="68" t="s">
        <v>15</v>
      </c>
      <c r="D13164" t="str">
        <f t="shared" si="205"/>
        <v>un</v>
      </c>
    </row>
    <row r="13165" spans="1:4">
      <c r="A13165" s="68" t="s">
        <v>13019</v>
      </c>
      <c r="B13165" s="68" t="s">
        <v>30341</v>
      </c>
      <c r="C13165" s="68" t="s">
        <v>15</v>
      </c>
      <c r="D13165" t="str">
        <f t="shared" si="205"/>
        <v>un</v>
      </c>
    </row>
    <row r="13166" spans="1:4">
      <c r="A13166" s="68" t="s">
        <v>13020</v>
      </c>
      <c r="B13166" s="68" t="s">
        <v>30341</v>
      </c>
      <c r="C13166" s="68" t="s">
        <v>15</v>
      </c>
      <c r="D13166" t="str">
        <f t="shared" si="205"/>
        <v>un</v>
      </c>
    </row>
    <row r="13167" spans="1:4">
      <c r="A13167" s="68" t="s">
        <v>13021</v>
      </c>
      <c r="B13167" s="68" t="s">
        <v>30342</v>
      </c>
      <c r="C13167" s="68" t="s">
        <v>15</v>
      </c>
      <c r="D13167" t="str">
        <f t="shared" si="205"/>
        <v>un</v>
      </c>
    </row>
    <row r="13168" spans="1:4">
      <c r="A13168" s="68" t="s">
        <v>13022</v>
      </c>
      <c r="B13168" s="68" t="s">
        <v>30342</v>
      </c>
      <c r="C13168" s="68" t="s">
        <v>15</v>
      </c>
      <c r="D13168" t="str">
        <f t="shared" si="205"/>
        <v>un</v>
      </c>
    </row>
    <row r="13169" spans="1:4">
      <c r="A13169" s="68" t="s">
        <v>13023</v>
      </c>
      <c r="B13169" s="68" t="s">
        <v>30343</v>
      </c>
      <c r="C13169" s="68" t="s">
        <v>15</v>
      </c>
      <c r="D13169" t="str">
        <f t="shared" si="205"/>
        <v>un</v>
      </c>
    </row>
    <row r="13170" spans="1:4">
      <c r="A13170" s="68" t="s">
        <v>13024</v>
      </c>
      <c r="B13170" s="68" t="s">
        <v>30343</v>
      </c>
      <c r="C13170" s="68" t="s">
        <v>15</v>
      </c>
      <c r="D13170" t="str">
        <f t="shared" si="205"/>
        <v>un</v>
      </c>
    </row>
    <row r="13171" spans="1:4">
      <c r="A13171" s="68" t="s">
        <v>24207</v>
      </c>
      <c r="B13171" s="68" t="s">
        <v>34706</v>
      </c>
      <c r="C13171" s="68" t="s">
        <v>15</v>
      </c>
      <c r="D13171" t="str">
        <f t="shared" si="205"/>
        <v>un</v>
      </c>
    </row>
    <row r="13172" spans="1:4">
      <c r="A13172" s="68" t="s">
        <v>24208</v>
      </c>
      <c r="B13172" s="68" t="s">
        <v>34706</v>
      </c>
      <c r="C13172" s="68" t="s">
        <v>15</v>
      </c>
      <c r="D13172" t="str">
        <f t="shared" si="205"/>
        <v>un</v>
      </c>
    </row>
    <row r="13173" spans="1:4">
      <c r="A13173" s="68" t="s">
        <v>13025</v>
      </c>
      <c r="B13173" s="68" t="s">
        <v>30344</v>
      </c>
      <c r="C13173" s="68" t="s">
        <v>15</v>
      </c>
      <c r="D13173" t="str">
        <f t="shared" si="205"/>
        <v>un</v>
      </c>
    </row>
    <row r="13174" spans="1:4">
      <c r="A13174" s="68" t="s">
        <v>13026</v>
      </c>
      <c r="B13174" s="68" t="s">
        <v>30344</v>
      </c>
      <c r="C13174" s="68" t="s">
        <v>15</v>
      </c>
      <c r="D13174" t="str">
        <f t="shared" si="205"/>
        <v>un</v>
      </c>
    </row>
    <row r="13175" spans="1:4">
      <c r="A13175" s="68" t="s">
        <v>13027</v>
      </c>
      <c r="B13175" s="68" t="s">
        <v>30345</v>
      </c>
      <c r="C13175" s="68" t="s">
        <v>15</v>
      </c>
      <c r="D13175" t="str">
        <f t="shared" si="205"/>
        <v>un</v>
      </c>
    </row>
    <row r="13176" spans="1:4">
      <c r="A13176" s="68" t="s">
        <v>13028</v>
      </c>
      <c r="B13176" s="68" t="s">
        <v>30345</v>
      </c>
      <c r="C13176" s="68" t="s">
        <v>15</v>
      </c>
      <c r="D13176" t="str">
        <f t="shared" si="205"/>
        <v>un</v>
      </c>
    </row>
    <row r="13177" spans="1:4">
      <c r="A13177" s="68" t="s">
        <v>13029</v>
      </c>
      <c r="B13177" s="68" t="s">
        <v>30346</v>
      </c>
      <c r="C13177" s="68" t="s">
        <v>15</v>
      </c>
      <c r="D13177" t="str">
        <f t="shared" si="205"/>
        <v>un</v>
      </c>
    </row>
    <row r="13178" spans="1:4">
      <c r="A13178" s="68" t="s">
        <v>13030</v>
      </c>
      <c r="B13178" s="68" t="s">
        <v>30346</v>
      </c>
      <c r="C13178" s="68" t="s">
        <v>15</v>
      </c>
      <c r="D13178" t="str">
        <f t="shared" si="205"/>
        <v>un</v>
      </c>
    </row>
    <row r="13179" spans="1:4">
      <c r="A13179" s="68" t="s">
        <v>13031</v>
      </c>
      <c r="B13179" s="68" t="s">
        <v>30347</v>
      </c>
      <c r="C13179" s="68" t="s">
        <v>15</v>
      </c>
      <c r="D13179" t="str">
        <f t="shared" si="205"/>
        <v>un</v>
      </c>
    </row>
    <row r="13180" spans="1:4">
      <c r="A13180" s="68" t="s">
        <v>13032</v>
      </c>
      <c r="B13180" s="68" t="s">
        <v>30347</v>
      </c>
      <c r="C13180" s="68" t="s">
        <v>15</v>
      </c>
      <c r="D13180" t="str">
        <f t="shared" si="205"/>
        <v>un</v>
      </c>
    </row>
    <row r="13181" spans="1:4">
      <c r="A13181" s="68" t="s">
        <v>13033</v>
      </c>
      <c r="B13181" s="68" t="s">
        <v>30348</v>
      </c>
      <c r="C13181" s="68" t="s">
        <v>15</v>
      </c>
      <c r="D13181" t="str">
        <f t="shared" si="205"/>
        <v>un</v>
      </c>
    </row>
    <row r="13182" spans="1:4">
      <c r="A13182" s="68" t="s">
        <v>13034</v>
      </c>
      <c r="B13182" s="68" t="s">
        <v>30348</v>
      </c>
      <c r="C13182" s="68" t="s">
        <v>15</v>
      </c>
      <c r="D13182" t="str">
        <f t="shared" si="205"/>
        <v>un</v>
      </c>
    </row>
    <row r="13183" spans="1:4">
      <c r="A13183" s="68" t="s">
        <v>13035</v>
      </c>
      <c r="B13183" s="68" t="s">
        <v>30349</v>
      </c>
      <c r="C13183" s="68" t="s">
        <v>15</v>
      </c>
      <c r="D13183" t="str">
        <f t="shared" si="205"/>
        <v>un</v>
      </c>
    </row>
    <row r="13184" spans="1:4">
      <c r="A13184" s="68" t="s">
        <v>13036</v>
      </c>
      <c r="B13184" s="68" t="s">
        <v>30349</v>
      </c>
      <c r="C13184" s="68" t="s">
        <v>15</v>
      </c>
      <c r="D13184" t="str">
        <f t="shared" si="205"/>
        <v>un</v>
      </c>
    </row>
    <row r="13185" spans="1:4">
      <c r="A13185" s="68" t="s">
        <v>13037</v>
      </c>
      <c r="B13185" s="68" t="s">
        <v>30350</v>
      </c>
      <c r="C13185" s="68" t="s">
        <v>15</v>
      </c>
      <c r="D13185" t="str">
        <f t="shared" si="205"/>
        <v>un</v>
      </c>
    </row>
    <row r="13186" spans="1:4">
      <c r="A13186" s="68" t="s">
        <v>13038</v>
      </c>
      <c r="B13186" s="68" t="s">
        <v>30350</v>
      </c>
      <c r="C13186" s="68" t="s">
        <v>15</v>
      </c>
      <c r="D13186" t="str">
        <f t="shared" si="205"/>
        <v>un</v>
      </c>
    </row>
    <row r="13187" spans="1:4">
      <c r="A13187" s="68" t="s">
        <v>13039</v>
      </c>
      <c r="B13187" s="68" t="s">
        <v>30351</v>
      </c>
      <c r="C13187" s="68" t="s">
        <v>15</v>
      </c>
      <c r="D13187" t="str">
        <f t="shared" si="205"/>
        <v>un</v>
      </c>
    </row>
    <row r="13188" spans="1:4">
      <c r="A13188" s="68" t="s">
        <v>13040</v>
      </c>
      <c r="B13188" s="68" t="s">
        <v>30351</v>
      </c>
      <c r="C13188" s="68" t="s">
        <v>15</v>
      </c>
      <c r="D13188" t="str">
        <f t="shared" si="205"/>
        <v>un</v>
      </c>
    </row>
    <row r="13189" spans="1:4">
      <c r="A13189" s="68" t="s">
        <v>13041</v>
      </c>
      <c r="B13189" s="68" t="s">
        <v>30352</v>
      </c>
      <c r="C13189" s="68" t="s">
        <v>15</v>
      </c>
      <c r="D13189" t="str">
        <f t="shared" si="205"/>
        <v>un</v>
      </c>
    </row>
    <row r="13190" spans="1:4">
      <c r="A13190" s="68" t="s">
        <v>13042</v>
      </c>
      <c r="B13190" s="68" t="s">
        <v>30352</v>
      </c>
      <c r="C13190" s="68" t="s">
        <v>15</v>
      </c>
      <c r="D13190" t="str">
        <f t="shared" si="205"/>
        <v>un</v>
      </c>
    </row>
    <row r="13191" spans="1:4">
      <c r="A13191" s="68" t="s">
        <v>13043</v>
      </c>
      <c r="B13191" s="68" t="s">
        <v>30353</v>
      </c>
      <c r="C13191" s="68" t="s">
        <v>15</v>
      </c>
      <c r="D13191" t="str">
        <f t="shared" ref="D13191:D13254" si="206">LOWER(C13191)</f>
        <v>un</v>
      </c>
    </row>
    <row r="13192" spans="1:4">
      <c r="A13192" s="68" t="s">
        <v>13044</v>
      </c>
      <c r="B13192" s="68" t="s">
        <v>30353</v>
      </c>
      <c r="C13192" s="68" t="s">
        <v>15</v>
      </c>
      <c r="D13192" t="str">
        <f t="shared" si="206"/>
        <v>un</v>
      </c>
    </row>
    <row r="13193" spans="1:4">
      <c r="A13193" s="68" t="s">
        <v>13045</v>
      </c>
      <c r="B13193" s="68" t="s">
        <v>30354</v>
      </c>
      <c r="C13193" s="68" t="s">
        <v>15</v>
      </c>
      <c r="D13193" t="str">
        <f t="shared" si="206"/>
        <v>un</v>
      </c>
    </row>
    <row r="13194" spans="1:4">
      <c r="A13194" s="68" t="s">
        <v>13046</v>
      </c>
      <c r="B13194" s="68" t="s">
        <v>30354</v>
      </c>
      <c r="C13194" s="68" t="s">
        <v>15</v>
      </c>
      <c r="D13194" t="str">
        <f t="shared" si="206"/>
        <v>un</v>
      </c>
    </row>
    <row r="13195" spans="1:4">
      <c r="A13195" s="68" t="s">
        <v>13047</v>
      </c>
      <c r="B13195" s="68" t="s">
        <v>30355</v>
      </c>
      <c r="C13195" s="68" t="s">
        <v>15</v>
      </c>
      <c r="D13195" t="str">
        <f t="shared" si="206"/>
        <v>un</v>
      </c>
    </row>
    <row r="13196" spans="1:4">
      <c r="A13196" s="68" t="s">
        <v>13048</v>
      </c>
      <c r="B13196" s="68" t="s">
        <v>30355</v>
      </c>
      <c r="C13196" s="68" t="s">
        <v>15</v>
      </c>
      <c r="D13196" t="str">
        <f t="shared" si="206"/>
        <v>un</v>
      </c>
    </row>
    <row r="13197" spans="1:4">
      <c r="A13197" s="68" t="s">
        <v>13049</v>
      </c>
      <c r="B13197" s="68" t="s">
        <v>30356</v>
      </c>
      <c r="C13197" s="68" t="s">
        <v>15</v>
      </c>
      <c r="D13197" t="str">
        <f t="shared" si="206"/>
        <v>un</v>
      </c>
    </row>
    <row r="13198" spans="1:4">
      <c r="A13198" s="68" t="s">
        <v>13050</v>
      </c>
      <c r="B13198" s="68" t="s">
        <v>30356</v>
      </c>
      <c r="C13198" s="68" t="s">
        <v>15</v>
      </c>
      <c r="D13198" t="str">
        <f t="shared" si="206"/>
        <v>un</v>
      </c>
    </row>
    <row r="13199" spans="1:4">
      <c r="A13199" s="68" t="s">
        <v>24209</v>
      </c>
      <c r="B13199" s="68" t="s">
        <v>34707</v>
      </c>
      <c r="C13199" s="68" t="s">
        <v>15</v>
      </c>
      <c r="D13199" t="str">
        <f t="shared" si="206"/>
        <v>un</v>
      </c>
    </row>
    <row r="13200" spans="1:4">
      <c r="A13200" s="68" t="s">
        <v>24210</v>
      </c>
      <c r="B13200" s="68" t="s">
        <v>34707</v>
      </c>
      <c r="C13200" s="68" t="s">
        <v>15</v>
      </c>
      <c r="D13200" t="str">
        <f t="shared" si="206"/>
        <v>un</v>
      </c>
    </row>
    <row r="13201" spans="1:4">
      <c r="A13201" s="68" t="s">
        <v>13051</v>
      </c>
      <c r="B13201" s="68" t="s">
        <v>30357</v>
      </c>
      <c r="C13201" s="68" t="s">
        <v>15</v>
      </c>
      <c r="D13201" t="str">
        <f t="shared" si="206"/>
        <v>un</v>
      </c>
    </row>
    <row r="13202" spans="1:4">
      <c r="A13202" s="68" t="s">
        <v>13052</v>
      </c>
      <c r="B13202" s="68" t="s">
        <v>30357</v>
      </c>
      <c r="C13202" s="68" t="s">
        <v>15</v>
      </c>
      <c r="D13202" t="str">
        <f t="shared" si="206"/>
        <v>un</v>
      </c>
    </row>
    <row r="13203" spans="1:4">
      <c r="A13203" s="68" t="s">
        <v>13053</v>
      </c>
      <c r="B13203" s="68" t="s">
        <v>30358</v>
      </c>
      <c r="C13203" s="68" t="s">
        <v>15</v>
      </c>
      <c r="D13203" t="str">
        <f t="shared" si="206"/>
        <v>un</v>
      </c>
    </row>
    <row r="13204" spans="1:4">
      <c r="A13204" s="68" t="s">
        <v>13054</v>
      </c>
      <c r="B13204" s="68" t="s">
        <v>30358</v>
      </c>
      <c r="C13204" s="68" t="s">
        <v>15</v>
      </c>
      <c r="D13204" t="str">
        <f t="shared" si="206"/>
        <v>un</v>
      </c>
    </row>
    <row r="13205" spans="1:4">
      <c r="A13205" s="68" t="s">
        <v>13055</v>
      </c>
      <c r="B13205" s="68" t="s">
        <v>30359</v>
      </c>
      <c r="C13205" s="68" t="s">
        <v>15</v>
      </c>
      <c r="D13205" t="str">
        <f t="shared" si="206"/>
        <v>un</v>
      </c>
    </row>
    <row r="13206" spans="1:4">
      <c r="A13206" s="68" t="s">
        <v>13056</v>
      </c>
      <c r="B13206" s="68" t="s">
        <v>30359</v>
      </c>
      <c r="C13206" s="68" t="s">
        <v>15</v>
      </c>
      <c r="D13206" t="str">
        <f t="shared" si="206"/>
        <v>un</v>
      </c>
    </row>
    <row r="13207" spans="1:4">
      <c r="A13207" s="68" t="s">
        <v>13057</v>
      </c>
      <c r="B13207" s="68" t="s">
        <v>30360</v>
      </c>
      <c r="C13207" s="68" t="s">
        <v>15</v>
      </c>
      <c r="D13207" t="str">
        <f t="shared" si="206"/>
        <v>un</v>
      </c>
    </row>
    <row r="13208" spans="1:4">
      <c r="A13208" s="68" t="s">
        <v>13058</v>
      </c>
      <c r="B13208" s="68" t="s">
        <v>30360</v>
      </c>
      <c r="C13208" s="68" t="s">
        <v>15</v>
      </c>
      <c r="D13208" t="str">
        <f t="shared" si="206"/>
        <v>un</v>
      </c>
    </row>
    <row r="13209" spans="1:4">
      <c r="A13209" s="68" t="s">
        <v>13059</v>
      </c>
      <c r="B13209" s="68" t="s">
        <v>30361</v>
      </c>
      <c r="C13209" s="68" t="s">
        <v>15</v>
      </c>
      <c r="D13209" t="str">
        <f t="shared" si="206"/>
        <v>un</v>
      </c>
    </row>
    <row r="13210" spans="1:4">
      <c r="A13210" s="68" t="s">
        <v>13060</v>
      </c>
      <c r="B13210" s="68" t="s">
        <v>30361</v>
      </c>
      <c r="C13210" s="68" t="s">
        <v>15</v>
      </c>
      <c r="D13210" t="str">
        <f t="shared" si="206"/>
        <v>un</v>
      </c>
    </row>
    <row r="13211" spans="1:4">
      <c r="A13211" s="68" t="s">
        <v>13061</v>
      </c>
      <c r="B13211" s="68" t="s">
        <v>30362</v>
      </c>
      <c r="C13211" s="68" t="s">
        <v>15</v>
      </c>
      <c r="D13211" t="str">
        <f t="shared" si="206"/>
        <v>un</v>
      </c>
    </row>
    <row r="13212" spans="1:4">
      <c r="A13212" s="68" t="s">
        <v>13062</v>
      </c>
      <c r="B13212" s="68" t="s">
        <v>30362</v>
      </c>
      <c r="C13212" s="68" t="s">
        <v>15</v>
      </c>
      <c r="D13212" t="str">
        <f t="shared" si="206"/>
        <v>un</v>
      </c>
    </row>
    <row r="13213" spans="1:4">
      <c r="A13213" s="68" t="s">
        <v>13063</v>
      </c>
      <c r="B13213" s="68" t="s">
        <v>30363</v>
      </c>
      <c r="C13213" s="68" t="s">
        <v>15</v>
      </c>
      <c r="D13213" t="str">
        <f t="shared" si="206"/>
        <v>un</v>
      </c>
    </row>
    <row r="13214" spans="1:4">
      <c r="A13214" s="68" t="s">
        <v>13064</v>
      </c>
      <c r="B13214" s="68" t="s">
        <v>30363</v>
      </c>
      <c r="C13214" s="68" t="s">
        <v>15</v>
      </c>
      <c r="D13214" t="str">
        <f t="shared" si="206"/>
        <v>un</v>
      </c>
    </row>
    <row r="13215" spans="1:4">
      <c r="A13215" s="68" t="s">
        <v>13065</v>
      </c>
      <c r="B13215" s="68" t="s">
        <v>30364</v>
      </c>
      <c r="C13215" s="68" t="s">
        <v>15</v>
      </c>
      <c r="D13215" t="str">
        <f t="shared" si="206"/>
        <v>un</v>
      </c>
    </row>
    <row r="13216" spans="1:4">
      <c r="A13216" s="68" t="s">
        <v>13066</v>
      </c>
      <c r="B13216" s="68" t="s">
        <v>30364</v>
      </c>
      <c r="C13216" s="68" t="s">
        <v>15</v>
      </c>
      <c r="D13216" t="str">
        <f t="shared" si="206"/>
        <v>un</v>
      </c>
    </row>
    <row r="13217" spans="1:4">
      <c r="A13217" s="68" t="s">
        <v>13067</v>
      </c>
      <c r="B13217" s="68" t="s">
        <v>30365</v>
      </c>
      <c r="C13217" s="68" t="s">
        <v>15</v>
      </c>
      <c r="D13217" t="str">
        <f t="shared" si="206"/>
        <v>un</v>
      </c>
    </row>
    <row r="13218" spans="1:4">
      <c r="A13218" s="68" t="s">
        <v>13068</v>
      </c>
      <c r="B13218" s="68" t="s">
        <v>30365</v>
      </c>
      <c r="C13218" s="68" t="s">
        <v>15</v>
      </c>
      <c r="D13218" t="str">
        <f t="shared" si="206"/>
        <v>un</v>
      </c>
    </row>
    <row r="13219" spans="1:4">
      <c r="A13219" s="68" t="s">
        <v>13069</v>
      </c>
      <c r="B13219" s="68" t="s">
        <v>30366</v>
      </c>
      <c r="C13219" s="68" t="s">
        <v>15</v>
      </c>
      <c r="D13219" t="str">
        <f t="shared" si="206"/>
        <v>un</v>
      </c>
    </row>
    <row r="13220" spans="1:4">
      <c r="A13220" s="68" t="s">
        <v>13070</v>
      </c>
      <c r="B13220" s="68" t="s">
        <v>30366</v>
      </c>
      <c r="C13220" s="68" t="s">
        <v>15</v>
      </c>
      <c r="D13220" t="str">
        <f t="shared" si="206"/>
        <v>un</v>
      </c>
    </row>
    <row r="13221" spans="1:4">
      <c r="A13221" s="68" t="s">
        <v>13071</v>
      </c>
      <c r="B13221" s="68" t="s">
        <v>30367</v>
      </c>
      <c r="C13221" s="68" t="s">
        <v>15</v>
      </c>
      <c r="D13221" t="str">
        <f t="shared" si="206"/>
        <v>un</v>
      </c>
    </row>
    <row r="13222" spans="1:4">
      <c r="A13222" s="68" t="s">
        <v>13072</v>
      </c>
      <c r="B13222" s="68" t="s">
        <v>30367</v>
      </c>
      <c r="C13222" s="68" t="s">
        <v>15</v>
      </c>
      <c r="D13222" t="str">
        <f t="shared" si="206"/>
        <v>un</v>
      </c>
    </row>
    <row r="13223" spans="1:4">
      <c r="A13223" s="68" t="s">
        <v>13073</v>
      </c>
      <c r="B13223" s="68" t="s">
        <v>30368</v>
      </c>
      <c r="C13223" s="68" t="s">
        <v>15</v>
      </c>
      <c r="D13223" t="str">
        <f t="shared" si="206"/>
        <v>un</v>
      </c>
    </row>
    <row r="13224" spans="1:4">
      <c r="A13224" s="68" t="s">
        <v>13074</v>
      </c>
      <c r="B13224" s="68" t="s">
        <v>30368</v>
      </c>
      <c r="C13224" s="68" t="s">
        <v>15</v>
      </c>
      <c r="D13224" t="str">
        <f t="shared" si="206"/>
        <v>un</v>
      </c>
    </row>
    <row r="13225" spans="1:4">
      <c r="A13225" s="68" t="s">
        <v>13075</v>
      </c>
      <c r="B13225" s="68" t="s">
        <v>30369</v>
      </c>
      <c r="C13225" s="68" t="s">
        <v>15</v>
      </c>
      <c r="D13225" t="str">
        <f t="shared" si="206"/>
        <v>un</v>
      </c>
    </row>
    <row r="13226" spans="1:4">
      <c r="A13226" s="68" t="s">
        <v>13076</v>
      </c>
      <c r="B13226" s="68" t="s">
        <v>30369</v>
      </c>
      <c r="C13226" s="68" t="s">
        <v>15</v>
      </c>
      <c r="D13226" t="str">
        <f t="shared" si="206"/>
        <v>un</v>
      </c>
    </row>
    <row r="13227" spans="1:4">
      <c r="A13227" s="68" t="s">
        <v>13077</v>
      </c>
      <c r="B13227" s="68" t="s">
        <v>30370</v>
      </c>
      <c r="C13227" s="68" t="s">
        <v>15</v>
      </c>
      <c r="D13227" t="str">
        <f t="shared" si="206"/>
        <v>un</v>
      </c>
    </row>
    <row r="13228" spans="1:4">
      <c r="A13228" s="68" t="s">
        <v>13078</v>
      </c>
      <c r="B13228" s="68" t="s">
        <v>30370</v>
      </c>
      <c r="C13228" s="68" t="s">
        <v>15</v>
      </c>
      <c r="D13228" t="str">
        <f t="shared" si="206"/>
        <v>un</v>
      </c>
    </row>
    <row r="13229" spans="1:4">
      <c r="A13229" s="68" t="s">
        <v>13079</v>
      </c>
      <c r="B13229" s="68" t="s">
        <v>30371</v>
      </c>
      <c r="C13229" s="68" t="s">
        <v>15</v>
      </c>
      <c r="D13229" t="str">
        <f t="shared" si="206"/>
        <v>un</v>
      </c>
    </row>
    <row r="13230" spans="1:4">
      <c r="A13230" s="68" t="s">
        <v>13080</v>
      </c>
      <c r="B13230" s="68" t="s">
        <v>30371</v>
      </c>
      <c r="C13230" s="68" t="s">
        <v>15</v>
      </c>
      <c r="D13230" t="str">
        <f t="shared" si="206"/>
        <v>un</v>
      </c>
    </row>
    <row r="13231" spans="1:4">
      <c r="A13231" s="68" t="s">
        <v>13081</v>
      </c>
      <c r="B13231" s="68" t="s">
        <v>30372</v>
      </c>
      <c r="C13231" s="68" t="s">
        <v>15</v>
      </c>
      <c r="D13231" t="str">
        <f t="shared" si="206"/>
        <v>un</v>
      </c>
    </row>
    <row r="13232" spans="1:4">
      <c r="A13232" s="68" t="s">
        <v>13082</v>
      </c>
      <c r="B13232" s="68" t="s">
        <v>30372</v>
      </c>
      <c r="C13232" s="68" t="s">
        <v>15</v>
      </c>
      <c r="D13232" t="str">
        <f t="shared" si="206"/>
        <v>un</v>
      </c>
    </row>
    <row r="13233" spans="1:4">
      <c r="A13233" s="68" t="s">
        <v>13083</v>
      </c>
      <c r="B13233" s="68" t="s">
        <v>30373</v>
      </c>
      <c r="C13233" s="68" t="s">
        <v>15</v>
      </c>
      <c r="D13233" t="str">
        <f t="shared" si="206"/>
        <v>un</v>
      </c>
    </row>
    <row r="13234" spans="1:4">
      <c r="A13234" s="68" t="s">
        <v>13084</v>
      </c>
      <c r="B13234" s="68" t="s">
        <v>30373</v>
      </c>
      <c r="C13234" s="68" t="s">
        <v>15</v>
      </c>
      <c r="D13234" t="str">
        <f t="shared" si="206"/>
        <v>un</v>
      </c>
    </row>
    <row r="13235" spans="1:4">
      <c r="A13235" s="68" t="s">
        <v>13085</v>
      </c>
      <c r="B13235" s="68" t="s">
        <v>30374</v>
      </c>
      <c r="C13235" s="68" t="s">
        <v>15</v>
      </c>
      <c r="D13235" t="str">
        <f t="shared" si="206"/>
        <v>un</v>
      </c>
    </row>
    <row r="13236" spans="1:4">
      <c r="A13236" s="68" t="s">
        <v>13086</v>
      </c>
      <c r="B13236" s="68" t="s">
        <v>30374</v>
      </c>
      <c r="C13236" s="68" t="s">
        <v>15</v>
      </c>
      <c r="D13236" t="str">
        <f t="shared" si="206"/>
        <v>un</v>
      </c>
    </row>
    <row r="13237" spans="1:4">
      <c r="A13237" s="68" t="s">
        <v>13087</v>
      </c>
      <c r="B13237" s="68" t="s">
        <v>30375</v>
      </c>
      <c r="C13237" s="68" t="s">
        <v>15</v>
      </c>
      <c r="D13237" t="str">
        <f t="shared" si="206"/>
        <v>un</v>
      </c>
    </row>
    <row r="13238" spans="1:4">
      <c r="A13238" s="68" t="s">
        <v>13088</v>
      </c>
      <c r="B13238" s="68" t="s">
        <v>30375</v>
      </c>
      <c r="C13238" s="68" t="s">
        <v>15</v>
      </c>
      <c r="D13238" t="str">
        <f t="shared" si="206"/>
        <v>un</v>
      </c>
    </row>
    <row r="13239" spans="1:4">
      <c r="A13239" s="68" t="s">
        <v>13089</v>
      </c>
      <c r="B13239" s="68" t="s">
        <v>30376</v>
      </c>
      <c r="C13239" s="68" t="s">
        <v>15</v>
      </c>
      <c r="D13239" t="str">
        <f t="shared" si="206"/>
        <v>un</v>
      </c>
    </row>
    <row r="13240" spans="1:4">
      <c r="A13240" s="68" t="s">
        <v>13090</v>
      </c>
      <c r="B13240" s="68" t="s">
        <v>30376</v>
      </c>
      <c r="C13240" s="68" t="s">
        <v>15</v>
      </c>
      <c r="D13240" t="str">
        <f t="shared" si="206"/>
        <v>un</v>
      </c>
    </row>
    <row r="13241" spans="1:4">
      <c r="A13241" s="68" t="s">
        <v>13091</v>
      </c>
      <c r="B13241" s="68" t="s">
        <v>30377</v>
      </c>
      <c r="C13241" s="68" t="s">
        <v>15</v>
      </c>
      <c r="D13241" t="str">
        <f t="shared" si="206"/>
        <v>un</v>
      </c>
    </row>
    <row r="13242" spans="1:4">
      <c r="A13242" s="68" t="s">
        <v>13092</v>
      </c>
      <c r="B13242" s="68" t="s">
        <v>30377</v>
      </c>
      <c r="C13242" s="68" t="s">
        <v>15</v>
      </c>
      <c r="D13242" t="str">
        <f t="shared" si="206"/>
        <v>un</v>
      </c>
    </row>
    <row r="13243" spans="1:4">
      <c r="A13243" s="68" t="s">
        <v>13093</v>
      </c>
      <c r="B13243" s="68" t="s">
        <v>30378</v>
      </c>
      <c r="C13243" s="68" t="s">
        <v>15</v>
      </c>
      <c r="D13243" t="str">
        <f t="shared" si="206"/>
        <v>un</v>
      </c>
    </row>
    <row r="13244" spans="1:4">
      <c r="A13244" s="68" t="s">
        <v>13094</v>
      </c>
      <c r="B13244" s="68" t="s">
        <v>30378</v>
      </c>
      <c r="C13244" s="68" t="s">
        <v>15</v>
      </c>
      <c r="D13244" t="str">
        <f t="shared" si="206"/>
        <v>un</v>
      </c>
    </row>
    <row r="13245" spans="1:4">
      <c r="A13245" s="68" t="s">
        <v>13095</v>
      </c>
      <c r="B13245" s="68" t="s">
        <v>30379</v>
      </c>
      <c r="C13245" s="68" t="s">
        <v>15</v>
      </c>
      <c r="D13245" t="str">
        <f t="shared" si="206"/>
        <v>un</v>
      </c>
    </row>
    <row r="13246" spans="1:4">
      <c r="A13246" s="68" t="s">
        <v>13096</v>
      </c>
      <c r="B13246" s="68" t="s">
        <v>30379</v>
      </c>
      <c r="C13246" s="68" t="s">
        <v>15</v>
      </c>
      <c r="D13246" t="str">
        <f t="shared" si="206"/>
        <v>un</v>
      </c>
    </row>
    <row r="13247" spans="1:4">
      <c r="A13247" s="68" t="s">
        <v>13097</v>
      </c>
      <c r="B13247" s="68" t="s">
        <v>30380</v>
      </c>
      <c r="C13247" s="68" t="s">
        <v>15</v>
      </c>
      <c r="D13247" t="str">
        <f t="shared" si="206"/>
        <v>un</v>
      </c>
    </row>
    <row r="13248" spans="1:4">
      <c r="A13248" s="68" t="s">
        <v>13098</v>
      </c>
      <c r="B13248" s="68" t="s">
        <v>30380</v>
      </c>
      <c r="C13248" s="68" t="s">
        <v>15</v>
      </c>
      <c r="D13248" t="str">
        <f t="shared" si="206"/>
        <v>un</v>
      </c>
    </row>
    <row r="13249" spans="1:4">
      <c r="A13249" s="68" t="s">
        <v>13099</v>
      </c>
      <c r="B13249" s="68" t="s">
        <v>30381</v>
      </c>
      <c r="C13249" s="68" t="s">
        <v>15</v>
      </c>
      <c r="D13249" t="str">
        <f t="shared" si="206"/>
        <v>un</v>
      </c>
    </row>
    <row r="13250" spans="1:4">
      <c r="A13250" s="68" t="s">
        <v>13100</v>
      </c>
      <c r="B13250" s="68" t="s">
        <v>30381</v>
      </c>
      <c r="C13250" s="68" t="s">
        <v>15</v>
      </c>
      <c r="D13250" t="str">
        <f t="shared" si="206"/>
        <v>un</v>
      </c>
    </row>
    <row r="13251" spans="1:4">
      <c r="A13251" s="68" t="s">
        <v>13101</v>
      </c>
      <c r="B13251" s="68" t="s">
        <v>30382</v>
      </c>
      <c r="C13251" s="68" t="s">
        <v>15</v>
      </c>
      <c r="D13251" t="str">
        <f t="shared" si="206"/>
        <v>un</v>
      </c>
    </row>
    <row r="13252" spans="1:4">
      <c r="A13252" s="68" t="s">
        <v>13102</v>
      </c>
      <c r="B13252" s="68" t="s">
        <v>30382</v>
      </c>
      <c r="C13252" s="68" t="s">
        <v>15</v>
      </c>
      <c r="D13252" t="str">
        <f t="shared" si="206"/>
        <v>un</v>
      </c>
    </row>
    <row r="13253" spans="1:4">
      <c r="A13253" s="68" t="s">
        <v>13103</v>
      </c>
      <c r="B13253" s="68" t="s">
        <v>30383</v>
      </c>
      <c r="C13253" s="68" t="s">
        <v>15</v>
      </c>
      <c r="D13253" t="str">
        <f t="shared" si="206"/>
        <v>un</v>
      </c>
    </row>
    <row r="13254" spans="1:4">
      <c r="A13254" s="68" t="s">
        <v>13104</v>
      </c>
      <c r="B13254" s="68" t="s">
        <v>30383</v>
      </c>
      <c r="C13254" s="68" t="s">
        <v>15</v>
      </c>
      <c r="D13254" t="str">
        <f t="shared" si="206"/>
        <v>un</v>
      </c>
    </row>
    <row r="13255" spans="1:4">
      <c r="A13255" s="68" t="s">
        <v>13105</v>
      </c>
      <c r="B13255" s="68" t="s">
        <v>30384</v>
      </c>
      <c r="C13255" s="68" t="s">
        <v>15</v>
      </c>
      <c r="D13255" t="str">
        <f t="shared" ref="D13255:D13318" si="207">LOWER(C13255)</f>
        <v>un</v>
      </c>
    </row>
    <row r="13256" spans="1:4">
      <c r="A13256" s="68" t="s">
        <v>13106</v>
      </c>
      <c r="B13256" s="68" t="s">
        <v>30384</v>
      </c>
      <c r="C13256" s="68" t="s">
        <v>15</v>
      </c>
      <c r="D13256" t="str">
        <f t="shared" si="207"/>
        <v>un</v>
      </c>
    </row>
    <row r="13257" spans="1:4">
      <c r="A13257" s="68" t="s">
        <v>13107</v>
      </c>
      <c r="B13257" s="68" t="s">
        <v>30385</v>
      </c>
      <c r="C13257" s="68" t="s">
        <v>15</v>
      </c>
      <c r="D13257" t="str">
        <f t="shared" si="207"/>
        <v>un</v>
      </c>
    </row>
    <row r="13258" spans="1:4">
      <c r="A13258" s="68" t="s">
        <v>13108</v>
      </c>
      <c r="B13258" s="68" t="s">
        <v>30385</v>
      </c>
      <c r="C13258" s="68" t="s">
        <v>15</v>
      </c>
      <c r="D13258" t="str">
        <f t="shared" si="207"/>
        <v>un</v>
      </c>
    </row>
    <row r="13259" spans="1:4">
      <c r="A13259" s="68" t="s">
        <v>13109</v>
      </c>
      <c r="B13259" s="68" t="s">
        <v>30386</v>
      </c>
      <c r="C13259" s="68" t="s">
        <v>15</v>
      </c>
      <c r="D13259" t="str">
        <f t="shared" si="207"/>
        <v>un</v>
      </c>
    </row>
    <row r="13260" spans="1:4">
      <c r="A13260" s="68" t="s">
        <v>13110</v>
      </c>
      <c r="B13260" s="68" t="s">
        <v>30386</v>
      </c>
      <c r="C13260" s="68" t="s">
        <v>15</v>
      </c>
      <c r="D13260" t="str">
        <f t="shared" si="207"/>
        <v>un</v>
      </c>
    </row>
    <row r="13261" spans="1:4">
      <c r="A13261" s="68" t="s">
        <v>13111</v>
      </c>
      <c r="B13261" s="68" t="s">
        <v>30387</v>
      </c>
      <c r="C13261" s="68" t="s">
        <v>15</v>
      </c>
      <c r="D13261" t="str">
        <f t="shared" si="207"/>
        <v>un</v>
      </c>
    </row>
    <row r="13262" spans="1:4">
      <c r="A13262" s="68" t="s">
        <v>13112</v>
      </c>
      <c r="B13262" s="68" t="s">
        <v>30387</v>
      </c>
      <c r="C13262" s="68" t="s">
        <v>15</v>
      </c>
      <c r="D13262" t="str">
        <f t="shared" si="207"/>
        <v>un</v>
      </c>
    </row>
    <row r="13263" spans="1:4">
      <c r="A13263" s="68" t="s">
        <v>13113</v>
      </c>
      <c r="B13263" s="68" t="s">
        <v>30388</v>
      </c>
      <c r="C13263" s="68" t="s">
        <v>15</v>
      </c>
      <c r="D13263" t="str">
        <f t="shared" si="207"/>
        <v>un</v>
      </c>
    </row>
    <row r="13264" spans="1:4">
      <c r="A13264" s="68" t="s">
        <v>13114</v>
      </c>
      <c r="B13264" s="68" t="s">
        <v>30388</v>
      </c>
      <c r="C13264" s="68" t="s">
        <v>15</v>
      </c>
      <c r="D13264" t="str">
        <f t="shared" si="207"/>
        <v>un</v>
      </c>
    </row>
    <row r="13265" spans="1:4">
      <c r="A13265" s="68" t="s">
        <v>13115</v>
      </c>
      <c r="B13265" s="68" t="s">
        <v>30389</v>
      </c>
      <c r="C13265" s="68" t="s">
        <v>15</v>
      </c>
      <c r="D13265" t="str">
        <f t="shared" si="207"/>
        <v>un</v>
      </c>
    </row>
    <row r="13266" spans="1:4">
      <c r="A13266" s="68" t="s">
        <v>13116</v>
      </c>
      <c r="B13266" s="68" t="s">
        <v>30389</v>
      </c>
      <c r="C13266" s="68" t="s">
        <v>15</v>
      </c>
      <c r="D13266" t="str">
        <f t="shared" si="207"/>
        <v>un</v>
      </c>
    </row>
    <row r="13267" spans="1:4">
      <c r="A13267" s="68" t="s">
        <v>13117</v>
      </c>
      <c r="B13267" s="68" t="s">
        <v>30390</v>
      </c>
      <c r="C13267" s="68" t="s">
        <v>15</v>
      </c>
      <c r="D13267" t="str">
        <f t="shared" si="207"/>
        <v>un</v>
      </c>
    </row>
    <row r="13268" spans="1:4">
      <c r="A13268" s="68" t="s">
        <v>13118</v>
      </c>
      <c r="B13268" s="68" t="s">
        <v>30390</v>
      </c>
      <c r="C13268" s="68" t="s">
        <v>15</v>
      </c>
      <c r="D13268" t="str">
        <f t="shared" si="207"/>
        <v>un</v>
      </c>
    </row>
    <row r="13269" spans="1:4">
      <c r="A13269" s="68" t="s">
        <v>13119</v>
      </c>
      <c r="B13269" s="68" t="s">
        <v>30391</v>
      </c>
      <c r="C13269" s="68" t="s">
        <v>15</v>
      </c>
      <c r="D13269" t="str">
        <f t="shared" si="207"/>
        <v>un</v>
      </c>
    </row>
    <row r="13270" spans="1:4">
      <c r="A13270" s="68" t="s">
        <v>13120</v>
      </c>
      <c r="B13270" s="68" t="s">
        <v>30391</v>
      </c>
      <c r="C13270" s="68" t="s">
        <v>15</v>
      </c>
      <c r="D13270" t="str">
        <f t="shared" si="207"/>
        <v>un</v>
      </c>
    </row>
    <row r="13271" spans="1:4">
      <c r="A13271" s="68" t="s">
        <v>13121</v>
      </c>
      <c r="B13271" s="68" t="s">
        <v>30392</v>
      </c>
      <c r="C13271" s="68" t="s">
        <v>15</v>
      </c>
      <c r="D13271" t="str">
        <f t="shared" si="207"/>
        <v>un</v>
      </c>
    </row>
    <row r="13272" spans="1:4">
      <c r="A13272" s="68" t="s">
        <v>13122</v>
      </c>
      <c r="B13272" s="68" t="s">
        <v>30392</v>
      </c>
      <c r="C13272" s="68" t="s">
        <v>15</v>
      </c>
      <c r="D13272" t="str">
        <f t="shared" si="207"/>
        <v>un</v>
      </c>
    </row>
    <row r="13273" spans="1:4">
      <c r="A13273" s="68" t="s">
        <v>13123</v>
      </c>
      <c r="B13273" s="68" t="s">
        <v>30393</v>
      </c>
      <c r="C13273" s="68" t="s">
        <v>14</v>
      </c>
      <c r="D13273" t="str">
        <f t="shared" si="207"/>
        <v>m</v>
      </c>
    </row>
    <row r="13274" spans="1:4">
      <c r="A13274" s="68" t="s">
        <v>13124</v>
      </c>
      <c r="B13274" s="68" t="s">
        <v>30393</v>
      </c>
      <c r="C13274" s="68" t="s">
        <v>14</v>
      </c>
      <c r="D13274" t="str">
        <f t="shared" si="207"/>
        <v>m</v>
      </c>
    </row>
    <row r="13275" spans="1:4">
      <c r="A13275" s="68" t="s">
        <v>13125</v>
      </c>
      <c r="B13275" s="68" t="s">
        <v>30394</v>
      </c>
      <c r="C13275" s="68" t="s">
        <v>15</v>
      </c>
      <c r="D13275" t="str">
        <f t="shared" si="207"/>
        <v>un</v>
      </c>
    </row>
    <row r="13276" spans="1:4">
      <c r="A13276" s="68" t="s">
        <v>13126</v>
      </c>
      <c r="B13276" s="68" t="s">
        <v>30394</v>
      </c>
      <c r="C13276" s="68" t="s">
        <v>15</v>
      </c>
      <c r="D13276" t="str">
        <f t="shared" si="207"/>
        <v>un</v>
      </c>
    </row>
    <row r="13277" spans="1:4">
      <c r="A13277" s="68" t="s">
        <v>13127</v>
      </c>
      <c r="B13277" s="68" t="s">
        <v>30395</v>
      </c>
      <c r="C13277" s="68" t="s">
        <v>14</v>
      </c>
      <c r="D13277" t="str">
        <f t="shared" si="207"/>
        <v>m</v>
      </c>
    </row>
    <row r="13278" spans="1:4">
      <c r="A13278" s="68" t="s">
        <v>13128</v>
      </c>
      <c r="B13278" s="68" t="s">
        <v>30395</v>
      </c>
      <c r="C13278" s="68" t="s">
        <v>14</v>
      </c>
      <c r="D13278" t="str">
        <f t="shared" si="207"/>
        <v>m</v>
      </c>
    </row>
    <row r="13279" spans="1:4">
      <c r="A13279" s="68" t="s">
        <v>13129</v>
      </c>
      <c r="B13279" s="68" t="s">
        <v>30396</v>
      </c>
      <c r="C13279" s="68" t="s">
        <v>15</v>
      </c>
      <c r="D13279" t="str">
        <f t="shared" si="207"/>
        <v>un</v>
      </c>
    </row>
    <row r="13280" spans="1:4">
      <c r="A13280" s="68" t="s">
        <v>13130</v>
      </c>
      <c r="B13280" s="68" t="s">
        <v>30396</v>
      </c>
      <c r="C13280" s="68" t="s">
        <v>15</v>
      </c>
      <c r="D13280" t="str">
        <f t="shared" si="207"/>
        <v>un</v>
      </c>
    </row>
    <row r="13281" spans="1:4">
      <c r="A13281" s="68" t="s">
        <v>13131</v>
      </c>
      <c r="B13281" s="68" t="s">
        <v>30397</v>
      </c>
      <c r="C13281" s="68" t="s">
        <v>15</v>
      </c>
      <c r="D13281" t="str">
        <f t="shared" si="207"/>
        <v>un</v>
      </c>
    </row>
    <row r="13282" spans="1:4">
      <c r="A13282" s="68" t="s">
        <v>13132</v>
      </c>
      <c r="B13282" s="68" t="s">
        <v>30397</v>
      </c>
      <c r="C13282" s="68" t="s">
        <v>15</v>
      </c>
      <c r="D13282" t="str">
        <f t="shared" si="207"/>
        <v>un</v>
      </c>
    </row>
    <row r="13283" spans="1:4">
      <c r="A13283" s="68" t="s">
        <v>13133</v>
      </c>
      <c r="B13283" s="68" t="s">
        <v>30398</v>
      </c>
      <c r="C13283" s="68" t="s">
        <v>15</v>
      </c>
      <c r="D13283" t="str">
        <f t="shared" si="207"/>
        <v>un</v>
      </c>
    </row>
    <row r="13284" spans="1:4">
      <c r="A13284" s="68" t="s">
        <v>13134</v>
      </c>
      <c r="B13284" s="68" t="s">
        <v>30398</v>
      </c>
      <c r="C13284" s="68" t="s">
        <v>15</v>
      </c>
      <c r="D13284" t="str">
        <f t="shared" si="207"/>
        <v>un</v>
      </c>
    </row>
    <row r="13285" spans="1:4">
      <c r="A13285" s="68" t="s">
        <v>13135</v>
      </c>
      <c r="B13285" s="68" t="s">
        <v>30399</v>
      </c>
      <c r="C13285" s="68" t="s">
        <v>15</v>
      </c>
      <c r="D13285" t="str">
        <f t="shared" si="207"/>
        <v>un</v>
      </c>
    </row>
    <row r="13286" spans="1:4">
      <c r="A13286" s="68" t="s">
        <v>13136</v>
      </c>
      <c r="B13286" s="68" t="s">
        <v>30399</v>
      </c>
      <c r="C13286" s="68" t="s">
        <v>15</v>
      </c>
      <c r="D13286" t="str">
        <f t="shared" si="207"/>
        <v>un</v>
      </c>
    </row>
    <row r="13287" spans="1:4">
      <c r="A13287" s="68" t="s">
        <v>13137</v>
      </c>
      <c r="B13287" s="68" t="s">
        <v>30400</v>
      </c>
      <c r="C13287" s="68" t="s">
        <v>15</v>
      </c>
      <c r="D13287" t="str">
        <f t="shared" si="207"/>
        <v>un</v>
      </c>
    </row>
    <row r="13288" spans="1:4">
      <c r="A13288" s="68" t="s">
        <v>13138</v>
      </c>
      <c r="B13288" s="68" t="s">
        <v>30400</v>
      </c>
      <c r="C13288" s="68" t="s">
        <v>15</v>
      </c>
      <c r="D13288" t="str">
        <f t="shared" si="207"/>
        <v>un</v>
      </c>
    </row>
    <row r="13289" spans="1:4">
      <c r="A13289" s="68" t="s">
        <v>13139</v>
      </c>
      <c r="B13289" s="68" t="s">
        <v>30401</v>
      </c>
      <c r="C13289" s="68" t="s">
        <v>15</v>
      </c>
      <c r="D13289" t="str">
        <f t="shared" si="207"/>
        <v>un</v>
      </c>
    </row>
    <row r="13290" spans="1:4">
      <c r="A13290" s="68" t="s">
        <v>13140</v>
      </c>
      <c r="B13290" s="68" t="s">
        <v>30401</v>
      </c>
      <c r="C13290" s="68" t="s">
        <v>15</v>
      </c>
      <c r="D13290" t="str">
        <f t="shared" si="207"/>
        <v>un</v>
      </c>
    </row>
    <row r="13291" spans="1:4">
      <c r="A13291" s="68" t="s">
        <v>13141</v>
      </c>
      <c r="B13291" s="68" t="s">
        <v>30402</v>
      </c>
      <c r="C13291" s="68" t="s">
        <v>15</v>
      </c>
      <c r="D13291" t="str">
        <f t="shared" si="207"/>
        <v>un</v>
      </c>
    </row>
    <row r="13292" spans="1:4">
      <c r="A13292" s="68" t="s">
        <v>13142</v>
      </c>
      <c r="B13292" s="68" t="s">
        <v>30402</v>
      </c>
      <c r="C13292" s="68" t="s">
        <v>15</v>
      </c>
      <c r="D13292" t="str">
        <f t="shared" si="207"/>
        <v>un</v>
      </c>
    </row>
    <row r="13293" spans="1:4">
      <c r="A13293" s="68" t="s">
        <v>13143</v>
      </c>
      <c r="B13293" s="68" t="s">
        <v>30403</v>
      </c>
      <c r="C13293" s="68" t="s">
        <v>15</v>
      </c>
      <c r="D13293" t="str">
        <f t="shared" si="207"/>
        <v>un</v>
      </c>
    </row>
    <row r="13294" spans="1:4">
      <c r="A13294" s="68" t="s">
        <v>13144</v>
      </c>
      <c r="B13294" s="68" t="s">
        <v>30403</v>
      </c>
      <c r="C13294" s="68" t="s">
        <v>15</v>
      </c>
      <c r="D13294" t="str">
        <f t="shared" si="207"/>
        <v>un</v>
      </c>
    </row>
    <row r="13295" spans="1:4">
      <c r="A13295" s="68" t="s">
        <v>13145</v>
      </c>
      <c r="B13295" s="68" t="s">
        <v>30404</v>
      </c>
      <c r="C13295" s="68" t="s">
        <v>15</v>
      </c>
      <c r="D13295" t="str">
        <f t="shared" si="207"/>
        <v>un</v>
      </c>
    </row>
    <row r="13296" spans="1:4">
      <c r="A13296" s="68" t="s">
        <v>13146</v>
      </c>
      <c r="B13296" s="68" t="s">
        <v>30404</v>
      </c>
      <c r="C13296" s="68" t="s">
        <v>15</v>
      </c>
      <c r="D13296" t="str">
        <f t="shared" si="207"/>
        <v>un</v>
      </c>
    </row>
    <row r="13297" spans="1:4">
      <c r="A13297" s="68" t="s">
        <v>13147</v>
      </c>
      <c r="B13297" s="68" t="s">
        <v>30405</v>
      </c>
      <c r="C13297" s="68" t="s">
        <v>15</v>
      </c>
      <c r="D13297" t="str">
        <f t="shared" si="207"/>
        <v>un</v>
      </c>
    </row>
    <row r="13298" spans="1:4">
      <c r="A13298" s="68" t="s">
        <v>13148</v>
      </c>
      <c r="B13298" s="68" t="s">
        <v>30405</v>
      </c>
      <c r="C13298" s="68" t="s">
        <v>15</v>
      </c>
      <c r="D13298" t="str">
        <f t="shared" si="207"/>
        <v>un</v>
      </c>
    </row>
    <row r="13299" spans="1:4">
      <c r="A13299" s="68" t="s">
        <v>13149</v>
      </c>
      <c r="B13299" s="68" t="s">
        <v>30406</v>
      </c>
      <c r="C13299" s="68" t="s">
        <v>15</v>
      </c>
      <c r="D13299" t="str">
        <f t="shared" si="207"/>
        <v>un</v>
      </c>
    </row>
    <row r="13300" spans="1:4">
      <c r="A13300" s="68" t="s">
        <v>13150</v>
      </c>
      <c r="B13300" s="68" t="s">
        <v>30406</v>
      </c>
      <c r="C13300" s="68" t="s">
        <v>15</v>
      </c>
      <c r="D13300" t="str">
        <f t="shared" si="207"/>
        <v>un</v>
      </c>
    </row>
    <row r="13301" spans="1:4">
      <c r="A13301" s="68" t="s">
        <v>13151</v>
      </c>
      <c r="B13301" s="68" t="s">
        <v>30407</v>
      </c>
      <c r="C13301" s="68" t="s">
        <v>15</v>
      </c>
      <c r="D13301" t="str">
        <f t="shared" si="207"/>
        <v>un</v>
      </c>
    </row>
    <row r="13302" spans="1:4">
      <c r="A13302" s="68" t="s">
        <v>13152</v>
      </c>
      <c r="B13302" s="68" t="s">
        <v>30407</v>
      </c>
      <c r="C13302" s="68" t="s">
        <v>15</v>
      </c>
      <c r="D13302" t="str">
        <f t="shared" si="207"/>
        <v>un</v>
      </c>
    </row>
    <row r="13303" spans="1:4">
      <c r="A13303" s="68" t="s">
        <v>13153</v>
      </c>
      <c r="B13303" s="68" t="s">
        <v>30408</v>
      </c>
      <c r="C13303" s="68" t="s">
        <v>15</v>
      </c>
      <c r="D13303" t="str">
        <f t="shared" si="207"/>
        <v>un</v>
      </c>
    </row>
    <row r="13304" spans="1:4">
      <c r="A13304" s="68" t="s">
        <v>13154</v>
      </c>
      <c r="B13304" s="68" t="s">
        <v>30408</v>
      </c>
      <c r="C13304" s="68" t="s">
        <v>15</v>
      </c>
      <c r="D13304" t="str">
        <f t="shared" si="207"/>
        <v>un</v>
      </c>
    </row>
    <row r="13305" spans="1:4">
      <c r="A13305" s="68" t="s">
        <v>13155</v>
      </c>
      <c r="B13305" s="68" t="s">
        <v>30409</v>
      </c>
      <c r="C13305" s="68" t="s">
        <v>15</v>
      </c>
      <c r="D13305" t="str">
        <f t="shared" si="207"/>
        <v>un</v>
      </c>
    </row>
    <row r="13306" spans="1:4">
      <c r="A13306" s="68" t="s">
        <v>13156</v>
      </c>
      <c r="B13306" s="68" t="s">
        <v>30409</v>
      </c>
      <c r="C13306" s="68" t="s">
        <v>15</v>
      </c>
      <c r="D13306" t="str">
        <f t="shared" si="207"/>
        <v>un</v>
      </c>
    </row>
    <row r="13307" spans="1:4">
      <c r="A13307" s="68" t="s">
        <v>13157</v>
      </c>
      <c r="B13307" s="68" t="s">
        <v>30410</v>
      </c>
      <c r="C13307" s="68" t="s">
        <v>15</v>
      </c>
      <c r="D13307" t="str">
        <f t="shared" si="207"/>
        <v>un</v>
      </c>
    </row>
    <row r="13308" spans="1:4">
      <c r="A13308" s="68" t="s">
        <v>13158</v>
      </c>
      <c r="B13308" s="68" t="s">
        <v>30410</v>
      </c>
      <c r="C13308" s="68" t="s">
        <v>15</v>
      </c>
      <c r="D13308" t="str">
        <f t="shared" si="207"/>
        <v>un</v>
      </c>
    </row>
    <row r="13309" spans="1:4">
      <c r="A13309" s="68" t="s">
        <v>13159</v>
      </c>
      <c r="B13309" s="68" t="s">
        <v>30411</v>
      </c>
      <c r="C13309" s="68" t="s">
        <v>15</v>
      </c>
      <c r="D13309" t="str">
        <f t="shared" si="207"/>
        <v>un</v>
      </c>
    </row>
    <row r="13310" spans="1:4">
      <c r="A13310" s="68" t="s">
        <v>13160</v>
      </c>
      <c r="B13310" s="68" t="s">
        <v>30411</v>
      </c>
      <c r="C13310" s="68" t="s">
        <v>15</v>
      </c>
      <c r="D13310" t="str">
        <f t="shared" si="207"/>
        <v>un</v>
      </c>
    </row>
    <row r="13311" spans="1:4">
      <c r="A13311" s="68" t="s">
        <v>13161</v>
      </c>
      <c r="B13311" s="68" t="s">
        <v>30412</v>
      </c>
      <c r="C13311" s="68" t="s">
        <v>15</v>
      </c>
      <c r="D13311" t="str">
        <f t="shared" si="207"/>
        <v>un</v>
      </c>
    </row>
    <row r="13312" spans="1:4">
      <c r="A13312" s="68" t="s">
        <v>13162</v>
      </c>
      <c r="B13312" s="68" t="s">
        <v>30412</v>
      </c>
      <c r="C13312" s="68" t="s">
        <v>15</v>
      </c>
      <c r="D13312" t="str">
        <f t="shared" si="207"/>
        <v>un</v>
      </c>
    </row>
    <row r="13313" spans="1:4">
      <c r="A13313" s="68" t="s">
        <v>13163</v>
      </c>
      <c r="B13313" s="68" t="s">
        <v>30413</v>
      </c>
      <c r="C13313" s="68" t="s">
        <v>15</v>
      </c>
      <c r="D13313" t="str">
        <f t="shared" si="207"/>
        <v>un</v>
      </c>
    </row>
    <row r="13314" spans="1:4">
      <c r="A13314" s="68" t="s">
        <v>13164</v>
      </c>
      <c r="B13314" s="68" t="s">
        <v>30413</v>
      </c>
      <c r="C13314" s="68" t="s">
        <v>15</v>
      </c>
      <c r="D13314" t="str">
        <f t="shared" si="207"/>
        <v>un</v>
      </c>
    </row>
    <row r="13315" spans="1:4">
      <c r="A13315" s="68" t="s">
        <v>13165</v>
      </c>
      <c r="B13315" s="68" t="s">
        <v>30414</v>
      </c>
      <c r="C13315" s="68" t="s">
        <v>15</v>
      </c>
      <c r="D13315" t="str">
        <f t="shared" si="207"/>
        <v>un</v>
      </c>
    </row>
    <row r="13316" spans="1:4">
      <c r="A13316" s="68" t="s">
        <v>13166</v>
      </c>
      <c r="B13316" s="68" t="s">
        <v>30414</v>
      </c>
      <c r="C13316" s="68" t="s">
        <v>15</v>
      </c>
      <c r="D13316" t="str">
        <f t="shared" si="207"/>
        <v>un</v>
      </c>
    </row>
    <row r="13317" spans="1:4">
      <c r="A13317" s="68" t="s">
        <v>13167</v>
      </c>
      <c r="B13317" s="68" t="s">
        <v>30415</v>
      </c>
      <c r="C13317" s="68" t="s">
        <v>15</v>
      </c>
      <c r="D13317" t="str">
        <f t="shared" si="207"/>
        <v>un</v>
      </c>
    </row>
    <row r="13318" spans="1:4">
      <c r="A13318" s="68" t="s">
        <v>13168</v>
      </c>
      <c r="B13318" s="68" t="s">
        <v>30415</v>
      </c>
      <c r="C13318" s="68" t="s">
        <v>15</v>
      </c>
      <c r="D13318" t="str">
        <f t="shared" si="207"/>
        <v>un</v>
      </c>
    </row>
    <row r="13319" spans="1:4">
      <c r="A13319" s="68" t="s">
        <v>13169</v>
      </c>
      <c r="B13319" s="68" t="s">
        <v>30416</v>
      </c>
      <c r="C13319" s="68" t="s">
        <v>15</v>
      </c>
      <c r="D13319" t="str">
        <f t="shared" ref="D13319:D13382" si="208">LOWER(C13319)</f>
        <v>un</v>
      </c>
    </row>
    <row r="13320" spans="1:4">
      <c r="A13320" s="68" t="s">
        <v>13170</v>
      </c>
      <c r="B13320" s="68" t="s">
        <v>30416</v>
      </c>
      <c r="C13320" s="68" t="s">
        <v>15</v>
      </c>
      <c r="D13320" t="str">
        <f t="shared" si="208"/>
        <v>un</v>
      </c>
    </row>
    <row r="13321" spans="1:4">
      <c r="A13321" s="68" t="s">
        <v>13171</v>
      </c>
      <c r="B13321" s="68" t="s">
        <v>30417</v>
      </c>
      <c r="C13321" s="68" t="s">
        <v>15</v>
      </c>
      <c r="D13321" t="str">
        <f t="shared" si="208"/>
        <v>un</v>
      </c>
    </row>
    <row r="13322" spans="1:4">
      <c r="A13322" s="68" t="s">
        <v>13172</v>
      </c>
      <c r="B13322" s="68" t="s">
        <v>30417</v>
      </c>
      <c r="C13322" s="68" t="s">
        <v>15</v>
      </c>
      <c r="D13322" t="str">
        <f t="shared" si="208"/>
        <v>un</v>
      </c>
    </row>
    <row r="13323" spans="1:4">
      <c r="A13323" s="68" t="s">
        <v>13173</v>
      </c>
      <c r="B13323" s="68" t="s">
        <v>13174</v>
      </c>
      <c r="C13323" s="68" t="s">
        <v>15</v>
      </c>
      <c r="D13323" t="str">
        <f t="shared" si="208"/>
        <v>un</v>
      </c>
    </row>
    <row r="13324" spans="1:4">
      <c r="A13324" s="68" t="s">
        <v>13175</v>
      </c>
      <c r="B13324" s="68" t="s">
        <v>13174</v>
      </c>
      <c r="C13324" s="68" t="s">
        <v>15</v>
      </c>
      <c r="D13324" t="str">
        <f t="shared" si="208"/>
        <v>un</v>
      </c>
    </row>
    <row r="13325" spans="1:4">
      <c r="A13325" s="68" t="s">
        <v>13176</v>
      </c>
      <c r="B13325" s="68" t="s">
        <v>13177</v>
      </c>
      <c r="C13325" s="68" t="s">
        <v>15</v>
      </c>
      <c r="D13325" t="str">
        <f t="shared" si="208"/>
        <v>un</v>
      </c>
    </row>
    <row r="13326" spans="1:4">
      <c r="A13326" s="68" t="s">
        <v>13178</v>
      </c>
      <c r="B13326" s="68" t="s">
        <v>13177</v>
      </c>
      <c r="C13326" s="68" t="s">
        <v>15</v>
      </c>
      <c r="D13326" t="str">
        <f t="shared" si="208"/>
        <v>un</v>
      </c>
    </row>
    <row r="13327" spans="1:4">
      <c r="A13327" s="68" t="s">
        <v>13179</v>
      </c>
      <c r="B13327" s="68" t="s">
        <v>13180</v>
      </c>
      <c r="C13327" s="68" t="s">
        <v>15</v>
      </c>
      <c r="D13327" t="str">
        <f t="shared" si="208"/>
        <v>un</v>
      </c>
    </row>
    <row r="13328" spans="1:4">
      <c r="A13328" s="68" t="s">
        <v>13181</v>
      </c>
      <c r="B13328" s="68" t="s">
        <v>13180</v>
      </c>
      <c r="C13328" s="68" t="s">
        <v>15</v>
      </c>
      <c r="D13328" t="str">
        <f t="shared" si="208"/>
        <v>un</v>
      </c>
    </row>
    <row r="13329" spans="1:4">
      <c r="A13329" s="68" t="s">
        <v>13182</v>
      </c>
      <c r="B13329" s="68" t="s">
        <v>30418</v>
      </c>
      <c r="C13329" s="68" t="s">
        <v>15</v>
      </c>
      <c r="D13329" t="str">
        <f t="shared" si="208"/>
        <v>un</v>
      </c>
    </row>
    <row r="13330" spans="1:4">
      <c r="A13330" s="68" t="s">
        <v>13183</v>
      </c>
      <c r="B13330" s="68" t="s">
        <v>30418</v>
      </c>
      <c r="C13330" s="68" t="s">
        <v>15</v>
      </c>
      <c r="D13330" t="str">
        <f t="shared" si="208"/>
        <v>un</v>
      </c>
    </row>
    <row r="13331" spans="1:4">
      <c r="A13331" s="68" t="s">
        <v>13184</v>
      </c>
      <c r="B13331" s="68" t="s">
        <v>30419</v>
      </c>
      <c r="C13331" s="68" t="s">
        <v>15</v>
      </c>
      <c r="D13331" t="str">
        <f t="shared" si="208"/>
        <v>un</v>
      </c>
    </row>
    <row r="13332" spans="1:4">
      <c r="A13332" s="68" t="s">
        <v>13185</v>
      </c>
      <c r="B13332" s="68" t="s">
        <v>30419</v>
      </c>
      <c r="C13332" s="68" t="s">
        <v>15</v>
      </c>
      <c r="D13332" t="str">
        <f t="shared" si="208"/>
        <v>un</v>
      </c>
    </row>
    <row r="13333" spans="1:4">
      <c r="A13333" s="68" t="s">
        <v>13186</v>
      </c>
      <c r="B13333" s="68" t="s">
        <v>30420</v>
      </c>
      <c r="C13333" s="68" t="s">
        <v>15</v>
      </c>
      <c r="D13333" t="str">
        <f t="shared" si="208"/>
        <v>un</v>
      </c>
    </row>
    <row r="13334" spans="1:4">
      <c r="A13334" s="68" t="s">
        <v>13187</v>
      </c>
      <c r="B13334" s="68" t="s">
        <v>30420</v>
      </c>
      <c r="C13334" s="68" t="s">
        <v>15</v>
      </c>
      <c r="D13334" t="str">
        <f t="shared" si="208"/>
        <v>un</v>
      </c>
    </row>
    <row r="13335" spans="1:4">
      <c r="A13335" s="68" t="s">
        <v>13188</v>
      </c>
      <c r="B13335" s="68" t="s">
        <v>13189</v>
      </c>
      <c r="C13335" s="68" t="s">
        <v>15</v>
      </c>
      <c r="D13335" t="str">
        <f t="shared" si="208"/>
        <v>un</v>
      </c>
    </row>
    <row r="13336" spans="1:4">
      <c r="A13336" s="68" t="s">
        <v>13190</v>
      </c>
      <c r="B13336" s="68" t="s">
        <v>13189</v>
      </c>
      <c r="C13336" s="68" t="s">
        <v>15</v>
      </c>
      <c r="D13336" t="str">
        <f t="shared" si="208"/>
        <v>un</v>
      </c>
    </row>
    <row r="13337" spans="1:4">
      <c r="A13337" s="68" t="s">
        <v>13191</v>
      </c>
      <c r="B13337" s="68" t="s">
        <v>30421</v>
      </c>
      <c r="C13337" s="68" t="s">
        <v>15</v>
      </c>
      <c r="D13337" t="str">
        <f t="shared" si="208"/>
        <v>un</v>
      </c>
    </row>
    <row r="13338" spans="1:4">
      <c r="A13338" s="68" t="s">
        <v>13192</v>
      </c>
      <c r="B13338" s="68" t="s">
        <v>30421</v>
      </c>
      <c r="C13338" s="68" t="s">
        <v>15</v>
      </c>
      <c r="D13338" t="str">
        <f t="shared" si="208"/>
        <v>un</v>
      </c>
    </row>
    <row r="13339" spans="1:4">
      <c r="A13339" s="68" t="s">
        <v>13193</v>
      </c>
      <c r="B13339" s="68" t="s">
        <v>13194</v>
      </c>
      <c r="C13339" s="68" t="s">
        <v>15</v>
      </c>
      <c r="D13339" t="str">
        <f t="shared" si="208"/>
        <v>un</v>
      </c>
    </row>
    <row r="13340" spans="1:4">
      <c r="A13340" s="68" t="s">
        <v>13195</v>
      </c>
      <c r="B13340" s="68" t="s">
        <v>13194</v>
      </c>
      <c r="C13340" s="68" t="s">
        <v>15</v>
      </c>
      <c r="D13340" t="str">
        <f t="shared" si="208"/>
        <v>un</v>
      </c>
    </row>
    <row r="13341" spans="1:4">
      <c r="A13341" s="68" t="s">
        <v>13196</v>
      </c>
      <c r="B13341" s="68" t="s">
        <v>30422</v>
      </c>
      <c r="C13341" s="68" t="s">
        <v>15</v>
      </c>
      <c r="D13341" t="str">
        <f t="shared" si="208"/>
        <v>un</v>
      </c>
    </row>
    <row r="13342" spans="1:4">
      <c r="A13342" s="68" t="s">
        <v>13197</v>
      </c>
      <c r="B13342" s="68" t="s">
        <v>30422</v>
      </c>
      <c r="C13342" s="68" t="s">
        <v>15</v>
      </c>
      <c r="D13342" t="str">
        <f t="shared" si="208"/>
        <v>un</v>
      </c>
    </row>
    <row r="13343" spans="1:4">
      <c r="A13343" s="68" t="s">
        <v>13198</v>
      </c>
      <c r="B13343" s="68" t="s">
        <v>30423</v>
      </c>
      <c r="C13343" s="68" t="s">
        <v>15</v>
      </c>
      <c r="D13343" t="str">
        <f t="shared" si="208"/>
        <v>un</v>
      </c>
    </row>
    <row r="13344" spans="1:4">
      <c r="A13344" s="68" t="s">
        <v>13199</v>
      </c>
      <c r="B13344" s="68" t="s">
        <v>30423</v>
      </c>
      <c r="C13344" s="68" t="s">
        <v>15</v>
      </c>
      <c r="D13344" t="str">
        <f t="shared" si="208"/>
        <v>un</v>
      </c>
    </row>
    <row r="13345" spans="1:4">
      <c r="A13345" s="68" t="s">
        <v>13200</v>
      </c>
      <c r="B13345" s="68" t="s">
        <v>30424</v>
      </c>
      <c r="C13345" s="68" t="s">
        <v>15</v>
      </c>
      <c r="D13345" t="str">
        <f t="shared" si="208"/>
        <v>un</v>
      </c>
    </row>
    <row r="13346" spans="1:4">
      <c r="A13346" s="68" t="s">
        <v>13201</v>
      </c>
      <c r="B13346" s="68" t="s">
        <v>30424</v>
      </c>
      <c r="C13346" s="68" t="s">
        <v>15</v>
      </c>
      <c r="D13346" t="str">
        <f t="shared" si="208"/>
        <v>un</v>
      </c>
    </row>
    <row r="13347" spans="1:4">
      <c r="A13347" s="68" t="s">
        <v>13202</v>
      </c>
      <c r="B13347" s="68" t="s">
        <v>30425</v>
      </c>
      <c r="C13347" s="68" t="s">
        <v>15</v>
      </c>
      <c r="D13347" t="str">
        <f t="shared" si="208"/>
        <v>un</v>
      </c>
    </row>
    <row r="13348" spans="1:4">
      <c r="A13348" s="68" t="s">
        <v>13203</v>
      </c>
      <c r="B13348" s="68" t="s">
        <v>30425</v>
      </c>
      <c r="C13348" s="68" t="s">
        <v>15</v>
      </c>
      <c r="D13348" t="str">
        <f t="shared" si="208"/>
        <v>un</v>
      </c>
    </row>
    <row r="13349" spans="1:4">
      <c r="A13349" s="68" t="s">
        <v>13204</v>
      </c>
      <c r="B13349" s="68" t="s">
        <v>30426</v>
      </c>
      <c r="C13349" s="68" t="s">
        <v>15</v>
      </c>
      <c r="D13349" t="str">
        <f t="shared" si="208"/>
        <v>un</v>
      </c>
    </row>
    <row r="13350" spans="1:4">
      <c r="A13350" s="68" t="s">
        <v>13205</v>
      </c>
      <c r="B13350" s="68" t="s">
        <v>30426</v>
      </c>
      <c r="C13350" s="68" t="s">
        <v>15</v>
      </c>
      <c r="D13350" t="str">
        <f t="shared" si="208"/>
        <v>un</v>
      </c>
    </row>
    <row r="13351" spans="1:4">
      <c r="A13351" s="68" t="s">
        <v>13206</v>
      </c>
      <c r="B13351" s="68" t="s">
        <v>30427</v>
      </c>
      <c r="C13351" s="68" t="s">
        <v>15</v>
      </c>
      <c r="D13351" t="str">
        <f t="shared" si="208"/>
        <v>un</v>
      </c>
    </row>
    <row r="13352" spans="1:4">
      <c r="A13352" s="68" t="s">
        <v>13207</v>
      </c>
      <c r="B13352" s="68" t="s">
        <v>30427</v>
      </c>
      <c r="C13352" s="68" t="s">
        <v>15</v>
      </c>
      <c r="D13352" t="str">
        <f t="shared" si="208"/>
        <v>un</v>
      </c>
    </row>
    <row r="13353" spans="1:4">
      <c r="A13353" s="68" t="s">
        <v>13208</v>
      </c>
      <c r="B13353" s="68" t="s">
        <v>30428</v>
      </c>
      <c r="C13353" s="68" t="s">
        <v>15</v>
      </c>
      <c r="D13353" t="str">
        <f t="shared" si="208"/>
        <v>un</v>
      </c>
    </row>
    <row r="13354" spans="1:4">
      <c r="A13354" s="68" t="s">
        <v>13209</v>
      </c>
      <c r="B13354" s="68" t="s">
        <v>30428</v>
      </c>
      <c r="C13354" s="68" t="s">
        <v>15</v>
      </c>
      <c r="D13354" t="str">
        <f t="shared" si="208"/>
        <v>un</v>
      </c>
    </row>
    <row r="13355" spans="1:4">
      <c r="A13355" s="68" t="s">
        <v>13210</v>
      </c>
      <c r="B13355" s="68" t="s">
        <v>30429</v>
      </c>
      <c r="C13355" s="68" t="s">
        <v>15</v>
      </c>
      <c r="D13355" t="str">
        <f t="shared" si="208"/>
        <v>un</v>
      </c>
    </row>
    <row r="13356" spans="1:4">
      <c r="A13356" s="68" t="s">
        <v>13211</v>
      </c>
      <c r="B13356" s="68" t="s">
        <v>30429</v>
      </c>
      <c r="C13356" s="68" t="s">
        <v>15</v>
      </c>
      <c r="D13356" t="str">
        <f t="shared" si="208"/>
        <v>un</v>
      </c>
    </row>
    <row r="13357" spans="1:4">
      <c r="A13357" s="68" t="s">
        <v>13212</v>
      </c>
      <c r="B13357" s="68" t="s">
        <v>30430</v>
      </c>
      <c r="C13357" s="68" t="s">
        <v>15</v>
      </c>
      <c r="D13357" t="str">
        <f t="shared" si="208"/>
        <v>un</v>
      </c>
    </row>
    <row r="13358" spans="1:4">
      <c r="A13358" s="68" t="s">
        <v>13213</v>
      </c>
      <c r="B13358" s="68" t="s">
        <v>30430</v>
      </c>
      <c r="C13358" s="68" t="s">
        <v>15</v>
      </c>
      <c r="D13358" t="str">
        <f t="shared" si="208"/>
        <v>un</v>
      </c>
    </row>
    <row r="13359" spans="1:4">
      <c r="A13359" s="68" t="s">
        <v>13214</v>
      </c>
      <c r="B13359" s="68" t="s">
        <v>30431</v>
      </c>
      <c r="C13359" s="68" t="s">
        <v>15</v>
      </c>
      <c r="D13359" t="str">
        <f t="shared" si="208"/>
        <v>un</v>
      </c>
    </row>
    <row r="13360" spans="1:4">
      <c r="A13360" s="68" t="s">
        <v>13215</v>
      </c>
      <c r="B13360" s="68" t="s">
        <v>30431</v>
      </c>
      <c r="C13360" s="68" t="s">
        <v>15</v>
      </c>
      <c r="D13360" t="str">
        <f t="shared" si="208"/>
        <v>un</v>
      </c>
    </row>
    <row r="13361" spans="1:4">
      <c r="A13361" s="68" t="s">
        <v>13216</v>
      </c>
      <c r="B13361" s="68" t="s">
        <v>30432</v>
      </c>
      <c r="C13361" s="68" t="s">
        <v>15</v>
      </c>
      <c r="D13361" t="str">
        <f t="shared" si="208"/>
        <v>un</v>
      </c>
    </row>
    <row r="13362" spans="1:4">
      <c r="A13362" s="68" t="s">
        <v>13217</v>
      </c>
      <c r="B13362" s="68" t="s">
        <v>30432</v>
      </c>
      <c r="C13362" s="68" t="s">
        <v>15</v>
      </c>
      <c r="D13362" t="str">
        <f t="shared" si="208"/>
        <v>un</v>
      </c>
    </row>
    <row r="13363" spans="1:4">
      <c r="A13363" s="68" t="s">
        <v>13218</v>
      </c>
      <c r="B13363" s="68" t="s">
        <v>13219</v>
      </c>
      <c r="C13363" s="68" t="s">
        <v>15</v>
      </c>
      <c r="D13363" t="str">
        <f t="shared" si="208"/>
        <v>un</v>
      </c>
    </row>
    <row r="13364" spans="1:4">
      <c r="A13364" s="68" t="s">
        <v>13220</v>
      </c>
      <c r="B13364" s="68" t="s">
        <v>13219</v>
      </c>
      <c r="C13364" s="68" t="s">
        <v>15</v>
      </c>
      <c r="D13364" t="str">
        <f t="shared" si="208"/>
        <v>un</v>
      </c>
    </row>
    <row r="13365" spans="1:4">
      <c r="A13365" s="68" t="s">
        <v>13221</v>
      </c>
      <c r="B13365" s="68" t="s">
        <v>30433</v>
      </c>
      <c r="C13365" s="68" t="s">
        <v>15</v>
      </c>
      <c r="D13365" t="str">
        <f t="shared" si="208"/>
        <v>un</v>
      </c>
    </row>
    <row r="13366" spans="1:4">
      <c r="A13366" s="68" t="s">
        <v>13222</v>
      </c>
      <c r="B13366" s="68" t="s">
        <v>30433</v>
      </c>
      <c r="C13366" s="68" t="s">
        <v>15</v>
      </c>
      <c r="D13366" t="str">
        <f t="shared" si="208"/>
        <v>un</v>
      </c>
    </row>
    <row r="13367" spans="1:4">
      <c r="A13367" s="68" t="s">
        <v>13223</v>
      </c>
      <c r="B13367" s="68" t="s">
        <v>30434</v>
      </c>
      <c r="C13367" s="68" t="s">
        <v>15</v>
      </c>
      <c r="D13367" t="str">
        <f t="shared" si="208"/>
        <v>un</v>
      </c>
    </row>
    <row r="13368" spans="1:4">
      <c r="A13368" s="68" t="s">
        <v>13224</v>
      </c>
      <c r="B13368" s="68" t="s">
        <v>30434</v>
      </c>
      <c r="C13368" s="68" t="s">
        <v>15</v>
      </c>
      <c r="D13368" t="str">
        <f t="shared" si="208"/>
        <v>un</v>
      </c>
    </row>
    <row r="13369" spans="1:4">
      <c r="A13369" s="68" t="s">
        <v>13225</v>
      </c>
      <c r="B13369" s="68" t="s">
        <v>13226</v>
      </c>
      <c r="C13369" s="68" t="s">
        <v>15</v>
      </c>
      <c r="D13369" t="str">
        <f t="shared" si="208"/>
        <v>un</v>
      </c>
    </row>
    <row r="13370" spans="1:4">
      <c r="A13370" s="68" t="s">
        <v>13227</v>
      </c>
      <c r="B13370" s="68" t="s">
        <v>13226</v>
      </c>
      <c r="C13370" s="68" t="s">
        <v>15</v>
      </c>
      <c r="D13370" t="str">
        <f t="shared" si="208"/>
        <v>un</v>
      </c>
    </row>
    <row r="13371" spans="1:4">
      <c r="A13371" s="68" t="s">
        <v>13228</v>
      </c>
      <c r="B13371" s="68" t="s">
        <v>30435</v>
      </c>
      <c r="C13371" s="68" t="s">
        <v>15</v>
      </c>
      <c r="D13371" t="str">
        <f t="shared" si="208"/>
        <v>un</v>
      </c>
    </row>
    <row r="13372" spans="1:4">
      <c r="A13372" s="68" t="s">
        <v>13229</v>
      </c>
      <c r="B13372" s="68" t="s">
        <v>30435</v>
      </c>
      <c r="C13372" s="68" t="s">
        <v>15</v>
      </c>
      <c r="D13372" t="str">
        <f t="shared" si="208"/>
        <v>un</v>
      </c>
    </row>
    <row r="13373" spans="1:4">
      <c r="A13373" s="68" t="s">
        <v>13230</v>
      </c>
      <c r="B13373" s="68" t="s">
        <v>30436</v>
      </c>
      <c r="C13373" s="68" t="s">
        <v>15</v>
      </c>
      <c r="D13373" t="str">
        <f t="shared" si="208"/>
        <v>un</v>
      </c>
    </row>
    <row r="13374" spans="1:4">
      <c r="A13374" s="68" t="s">
        <v>13231</v>
      </c>
      <c r="B13374" s="68" t="s">
        <v>30436</v>
      </c>
      <c r="C13374" s="68" t="s">
        <v>15</v>
      </c>
      <c r="D13374" t="str">
        <f t="shared" si="208"/>
        <v>un</v>
      </c>
    </row>
    <row r="13375" spans="1:4">
      <c r="A13375" s="68" t="s">
        <v>23452</v>
      </c>
      <c r="B13375" s="68" t="s">
        <v>30437</v>
      </c>
      <c r="C13375" s="68" t="s">
        <v>15</v>
      </c>
      <c r="D13375" t="str">
        <f t="shared" si="208"/>
        <v>un</v>
      </c>
    </row>
    <row r="13376" spans="1:4">
      <c r="A13376" s="68" t="s">
        <v>23453</v>
      </c>
      <c r="B13376" s="68" t="s">
        <v>30437</v>
      </c>
      <c r="C13376" s="68" t="s">
        <v>15</v>
      </c>
      <c r="D13376" t="str">
        <f t="shared" si="208"/>
        <v>un</v>
      </c>
    </row>
    <row r="13377" spans="1:4">
      <c r="A13377" s="68" t="s">
        <v>23454</v>
      </c>
      <c r="B13377" s="68" t="s">
        <v>30438</v>
      </c>
      <c r="C13377" s="68" t="s">
        <v>15</v>
      </c>
      <c r="D13377" t="str">
        <f t="shared" si="208"/>
        <v>un</v>
      </c>
    </row>
    <row r="13378" spans="1:4">
      <c r="A13378" s="68" t="s">
        <v>23455</v>
      </c>
      <c r="B13378" s="68" t="s">
        <v>30438</v>
      </c>
      <c r="C13378" s="68" t="s">
        <v>15</v>
      </c>
      <c r="D13378" t="str">
        <f t="shared" si="208"/>
        <v>un</v>
      </c>
    </row>
    <row r="13379" spans="1:4">
      <c r="A13379" s="68" t="s">
        <v>13232</v>
      </c>
      <c r="B13379" s="68" t="s">
        <v>30439</v>
      </c>
      <c r="C13379" s="68" t="s">
        <v>15</v>
      </c>
      <c r="D13379" t="str">
        <f t="shared" si="208"/>
        <v>un</v>
      </c>
    </row>
    <row r="13380" spans="1:4">
      <c r="A13380" s="68" t="s">
        <v>13233</v>
      </c>
      <c r="B13380" s="68" t="s">
        <v>30439</v>
      </c>
      <c r="C13380" s="68" t="s">
        <v>15</v>
      </c>
      <c r="D13380" t="str">
        <f t="shared" si="208"/>
        <v>un</v>
      </c>
    </row>
    <row r="13381" spans="1:4">
      <c r="A13381" s="68" t="s">
        <v>13234</v>
      </c>
      <c r="B13381" s="68" t="s">
        <v>30440</v>
      </c>
      <c r="C13381" s="68" t="s">
        <v>15</v>
      </c>
      <c r="D13381" t="str">
        <f t="shared" si="208"/>
        <v>un</v>
      </c>
    </row>
    <row r="13382" spans="1:4">
      <c r="A13382" s="68" t="s">
        <v>13235</v>
      </c>
      <c r="B13382" s="68" t="s">
        <v>30440</v>
      </c>
      <c r="C13382" s="68" t="s">
        <v>15</v>
      </c>
      <c r="D13382" t="str">
        <f t="shared" si="208"/>
        <v>un</v>
      </c>
    </row>
    <row r="13383" spans="1:4">
      <c r="A13383" s="68" t="s">
        <v>13236</v>
      </c>
      <c r="B13383" s="68" t="s">
        <v>30441</v>
      </c>
      <c r="C13383" s="68" t="s">
        <v>15</v>
      </c>
      <c r="D13383" t="str">
        <f t="shared" ref="D13383:D13446" si="209">LOWER(C13383)</f>
        <v>un</v>
      </c>
    </row>
    <row r="13384" spans="1:4">
      <c r="A13384" s="68" t="s">
        <v>13237</v>
      </c>
      <c r="B13384" s="68" t="s">
        <v>30441</v>
      </c>
      <c r="C13384" s="68" t="s">
        <v>15</v>
      </c>
      <c r="D13384" t="str">
        <f t="shared" si="209"/>
        <v>un</v>
      </c>
    </row>
    <row r="13385" spans="1:4">
      <c r="A13385" s="68" t="s">
        <v>13238</v>
      </c>
      <c r="B13385" s="68" t="s">
        <v>30442</v>
      </c>
      <c r="C13385" s="68" t="s">
        <v>15</v>
      </c>
      <c r="D13385" t="str">
        <f t="shared" si="209"/>
        <v>un</v>
      </c>
    </row>
    <row r="13386" spans="1:4">
      <c r="A13386" s="68" t="s">
        <v>13239</v>
      </c>
      <c r="B13386" s="68" t="s">
        <v>30442</v>
      </c>
      <c r="C13386" s="68" t="s">
        <v>15</v>
      </c>
      <c r="D13386" t="str">
        <f t="shared" si="209"/>
        <v>un</v>
      </c>
    </row>
    <row r="13387" spans="1:4">
      <c r="A13387" s="68" t="s">
        <v>13240</v>
      </c>
      <c r="B13387" s="68" t="s">
        <v>30443</v>
      </c>
      <c r="C13387" s="68" t="s">
        <v>15</v>
      </c>
      <c r="D13387" t="str">
        <f t="shared" si="209"/>
        <v>un</v>
      </c>
    </row>
    <row r="13388" spans="1:4">
      <c r="A13388" s="68" t="s">
        <v>13241</v>
      </c>
      <c r="B13388" s="68" t="s">
        <v>30443</v>
      </c>
      <c r="C13388" s="68" t="s">
        <v>15</v>
      </c>
      <c r="D13388" t="str">
        <f t="shared" si="209"/>
        <v>un</v>
      </c>
    </row>
    <row r="13389" spans="1:4">
      <c r="A13389" s="68" t="s">
        <v>13242</v>
      </c>
      <c r="B13389" s="68" t="s">
        <v>30444</v>
      </c>
      <c r="C13389" s="68" t="s">
        <v>15</v>
      </c>
      <c r="D13389" t="str">
        <f t="shared" si="209"/>
        <v>un</v>
      </c>
    </row>
    <row r="13390" spans="1:4">
      <c r="A13390" s="68" t="s">
        <v>13243</v>
      </c>
      <c r="B13390" s="68" t="s">
        <v>30444</v>
      </c>
      <c r="C13390" s="68" t="s">
        <v>15</v>
      </c>
      <c r="D13390" t="str">
        <f t="shared" si="209"/>
        <v>un</v>
      </c>
    </row>
    <row r="13391" spans="1:4">
      <c r="A13391" s="68" t="s">
        <v>13244</v>
      </c>
      <c r="B13391" s="68" t="s">
        <v>30445</v>
      </c>
      <c r="C13391" s="68" t="s">
        <v>15</v>
      </c>
      <c r="D13391" t="str">
        <f t="shared" si="209"/>
        <v>un</v>
      </c>
    </row>
    <row r="13392" spans="1:4">
      <c r="A13392" s="68" t="s">
        <v>13245</v>
      </c>
      <c r="B13392" s="68" t="s">
        <v>30445</v>
      </c>
      <c r="C13392" s="68" t="s">
        <v>15</v>
      </c>
      <c r="D13392" t="str">
        <f t="shared" si="209"/>
        <v>un</v>
      </c>
    </row>
    <row r="13393" spans="1:4">
      <c r="A13393" s="68" t="s">
        <v>13246</v>
      </c>
      <c r="B13393" s="68" t="s">
        <v>30446</v>
      </c>
      <c r="C13393" s="68" t="s">
        <v>13</v>
      </c>
      <c r="D13393" t="str">
        <f t="shared" si="209"/>
        <v>m2</v>
      </c>
    </row>
    <row r="13394" spans="1:4">
      <c r="A13394" s="68" t="s">
        <v>13247</v>
      </c>
      <c r="B13394" s="68" t="s">
        <v>30446</v>
      </c>
      <c r="C13394" s="68" t="s">
        <v>13</v>
      </c>
      <c r="D13394" t="str">
        <f t="shared" si="209"/>
        <v>m2</v>
      </c>
    </row>
    <row r="13395" spans="1:4">
      <c r="A13395" s="68" t="s">
        <v>13248</v>
      </c>
      <c r="B13395" s="68" t="s">
        <v>30447</v>
      </c>
      <c r="C13395" s="68" t="s">
        <v>13</v>
      </c>
      <c r="D13395" t="str">
        <f t="shared" si="209"/>
        <v>m2</v>
      </c>
    </row>
    <row r="13396" spans="1:4">
      <c r="A13396" s="68" t="s">
        <v>13249</v>
      </c>
      <c r="B13396" s="68" t="s">
        <v>30447</v>
      </c>
      <c r="C13396" s="68" t="s">
        <v>13</v>
      </c>
      <c r="D13396" t="str">
        <f t="shared" si="209"/>
        <v>m2</v>
      </c>
    </row>
    <row r="13397" spans="1:4">
      <c r="A13397" s="68" t="s">
        <v>13250</v>
      </c>
      <c r="B13397" s="68" t="s">
        <v>30448</v>
      </c>
      <c r="C13397" s="68" t="s">
        <v>13</v>
      </c>
      <c r="D13397" t="str">
        <f t="shared" si="209"/>
        <v>m2</v>
      </c>
    </row>
    <row r="13398" spans="1:4">
      <c r="A13398" s="68" t="s">
        <v>13251</v>
      </c>
      <c r="B13398" s="68" t="s">
        <v>30448</v>
      </c>
      <c r="C13398" s="68" t="s">
        <v>13</v>
      </c>
      <c r="D13398" t="str">
        <f t="shared" si="209"/>
        <v>m2</v>
      </c>
    </row>
    <row r="13399" spans="1:4">
      <c r="A13399" s="68" t="s">
        <v>13252</v>
      </c>
      <c r="B13399" s="68" t="s">
        <v>30449</v>
      </c>
      <c r="C13399" s="68" t="s">
        <v>15</v>
      </c>
      <c r="D13399" t="str">
        <f t="shared" si="209"/>
        <v>un</v>
      </c>
    </row>
    <row r="13400" spans="1:4">
      <c r="A13400" s="68" t="s">
        <v>13253</v>
      </c>
      <c r="B13400" s="68" t="s">
        <v>30449</v>
      </c>
      <c r="C13400" s="68" t="s">
        <v>15</v>
      </c>
      <c r="D13400" t="str">
        <f t="shared" si="209"/>
        <v>un</v>
      </c>
    </row>
    <row r="13401" spans="1:4">
      <c r="A13401" s="68" t="s">
        <v>13254</v>
      </c>
      <c r="B13401" s="68" t="s">
        <v>30450</v>
      </c>
      <c r="C13401" s="68" t="s">
        <v>14</v>
      </c>
      <c r="D13401" t="str">
        <f t="shared" si="209"/>
        <v>m</v>
      </c>
    </row>
    <row r="13402" spans="1:4">
      <c r="A13402" s="68" t="s">
        <v>13255</v>
      </c>
      <c r="B13402" s="68" t="s">
        <v>30450</v>
      </c>
      <c r="C13402" s="68" t="s">
        <v>14</v>
      </c>
      <c r="D13402" t="str">
        <f t="shared" si="209"/>
        <v>m</v>
      </c>
    </row>
    <row r="13403" spans="1:4">
      <c r="A13403" s="68" t="s">
        <v>13256</v>
      </c>
      <c r="B13403" s="68" t="s">
        <v>30451</v>
      </c>
      <c r="C13403" s="68" t="s">
        <v>14</v>
      </c>
      <c r="D13403" t="str">
        <f t="shared" si="209"/>
        <v>m</v>
      </c>
    </row>
    <row r="13404" spans="1:4">
      <c r="A13404" s="68" t="s">
        <v>13257</v>
      </c>
      <c r="B13404" s="68" t="s">
        <v>30451</v>
      </c>
      <c r="C13404" s="68" t="s">
        <v>14</v>
      </c>
      <c r="D13404" t="str">
        <f t="shared" si="209"/>
        <v>m</v>
      </c>
    </row>
    <row r="13405" spans="1:4">
      <c r="A13405" s="68" t="s">
        <v>13258</v>
      </c>
      <c r="B13405" s="68" t="s">
        <v>30452</v>
      </c>
      <c r="C13405" s="68" t="s">
        <v>14</v>
      </c>
      <c r="D13405" t="str">
        <f t="shared" si="209"/>
        <v>m</v>
      </c>
    </row>
    <row r="13406" spans="1:4">
      <c r="A13406" s="68" t="s">
        <v>13259</v>
      </c>
      <c r="B13406" s="68" t="s">
        <v>30452</v>
      </c>
      <c r="C13406" s="68" t="s">
        <v>14</v>
      </c>
      <c r="D13406" t="str">
        <f t="shared" si="209"/>
        <v>m</v>
      </c>
    </row>
    <row r="13407" spans="1:4">
      <c r="A13407" s="68" t="s">
        <v>13260</v>
      </c>
      <c r="B13407" s="68" t="s">
        <v>30453</v>
      </c>
      <c r="C13407" s="68" t="s">
        <v>15</v>
      </c>
      <c r="D13407" t="str">
        <f t="shared" si="209"/>
        <v>un</v>
      </c>
    </row>
    <row r="13408" spans="1:4">
      <c r="A13408" s="68" t="s">
        <v>13261</v>
      </c>
      <c r="B13408" s="68" t="s">
        <v>30453</v>
      </c>
      <c r="C13408" s="68" t="s">
        <v>15</v>
      </c>
      <c r="D13408" t="str">
        <f t="shared" si="209"/>
        <v>un</v>
      </c>
    </row>
    <row r="13409" spans="1:4">
      <c r="A13409" s="68" t="s">
        <v>13262</v>
      </c>
      <c r="B13409" s="68" t="s">
        <v>30454</v>
      </c>
      <c r="C13409" s="68" t="s">
        <v>15</v>
      </c>
      <c r="D13409" t="str">
        <f t="shared" si="209"/>
        <v>un</v>
      </c>
    </row>
    <row r="13410" spans="1:4">
      <c r="A13410" s="68" t="s">
        <v>13263</v>
      </c>
      <c r="B13410" s="68" t="s">
        <v>30454</v>
      </c>
      <c r="C13410" s="68" t="s">
        <v>15</v>
      </c>
      <c r="D13410" t="str">
        <f t="shared" si="209"/>
        <v>un</v>
      </c>
    </row>
    <row r="13411" spans="1:4">
      <c r="A13411" s="68" t="s">
        <v>13264</v>
      </c>
      <c r="B13411" s="68" t="s">
        <v>30455</v>
      </c>
      <c r="C13411" s="68" t="s">
        <v>15</v>
      </c>
      <c r="D13411" t="str">
        <f t="shared" si="209"/>
        <v>un</v>
      </c>
    </row>
    <row r="13412" spans="1:4">
      <c r="A13412" s="68" t="s">
        <v>13265</v>
      </c>
      <c r="B13412" s="68" t="s">
        <v>30455</v>
      </c>
      <c r="C13412" s="68" t="s">
        <v>15</v>
      </c>
      <c r="D13412" t="str">
        <f t="shared" si="209"/>
        <v>un</v>
      </c>
    </row>
    <row r="13413" spans="1:4">
      <c r="A13413" s="68" t="s">
        <v>13266</v>
      </c>
      <c r="B13413" s="68" t="s">
        <v>30456</v>
      </c>
      <c r="C13413" s="68" t="s">
        <v>15</v>
      </c>
      <c r="D13413" t="str">
        <f t="shared" si="209"/>
        <v>un</v>
      </c>
    </row>
    <row r="13414" spans="1:4">
      <c r="A13414" s="68" t="s">
        <v>13267</v>
      </c>
      <c r="B13414" s="68" t="s">
        <v>30456</v>
      </c>
      <c r="C13414" s="68" t="s">
        <v>15</v>
      </c>
      <c r="D13414" t="str">
        <f t="shared" si="209"/>
        <v>un</v>
      </c>
    </row>
    <row r="13415" spans="1:4">
      <c r="A13415" s="68" t="s">
        <v>13268</v>
      </c>
      <c r="B13415" s="68" t="s">
        <v>30457</v>
      </c>
      <c r="C13415" s="68" t="s">
        <v>15</v>
      </c>
      <c r="D13415" t="str">
        <f t="shared" si="209"/>
        <v>un</v>
      </c>
    </row>
    <row r="13416" spans="1:4">
      <c r="A13416" s="68" t="s">
        <v>13269</v>
      </c>
      <c r="B13416" s="68" t="s">
        <v>30457</v>
      </c>
      <c r="C13416" s="68" t="s">
        <v>15</v>
      </c>
      <c r="D13416" t="str">
        <f t="shared" si="209"/>
        <v>un</v>
      </c>
    </row>
    <row r="13417" spans="1:4">
      <c r="A13417" s="68" t="s">
        <v>13270</v>
      </c>
      <c r="B13417" s="68" t="s">
        <v>30458</v>
      </c>
      <c r="C13417" s="68" t="s">
        <v>15</v>
      </c>
      <c r="D13417" t="str">
        <f t="shared" si="209"/>
        <v>un</v>
      </c>
    </row>
    <row r="13418" spans="1:4">
      <c r="A13418" s="68" t="s">
        <v>13271</v>
      </c>
      <c r="B13418" s="68" t="s">
        <v>30458</v>
      </c>
      <c r="C13418" s="68" t="s">
        <v>15</v>
      </c>
      <c r="D13418" t="str">
        <f t="shared" si="209"/>
        <v>un</v>
      </c>
    </row>
    <row r="13419" spans="1:4">
      <c r="A13419" s="68" t="s">
        <v>13272</v>
      </c>
      <c r="B13419" s="68" t="s">
        <v>30459</v>
      </c>
      <c r="C13419" s="68" t="s">
        <v>15</v>
      </c>
      <c r="D13419" t="str">
        <f t="shared" si="209"/>
        <v>un</v>
      </c>
    </row>
    <row r="13420" spans="1:4">
      <c r="A13420" s="68" t="s">
        <v>13273</v>
      </c>
      <c r="B13420" s="68" t="s">
        <v>30459</v>
      </c>
      <c r="C13420" s="68" t="s">
        <v>15</v>
      </c>
      <c r="D13420" t="str">
        <f t="shared" si="209"/>
        <v>un</v>
      </c>
    </row>
    <row r="13421" spans="1:4">
      <c r="A13421" s="68" t="s">
        <v>13274</v>
      </c>
      <c r="B13421" s="68" t="s">
        <v>30460</v>
      </c>
      <c r="C13421" s="68" t="s">
        <v>15</v>
      </c>
      <c r="D13421" t="str">
        <f t="shared" si="209"/>
        <v>un</v>
      </c>
    </row>
    <row r="13422" spans="1:4">
      <c r="A13422" s="68" t="s">
        <v>13275</v>
      </c>
      <c r="B13422" s="68" t="s">
        <v>30460</v>
      </c>
      <c r="C13422" s="68" t="s">
        <v>15</v>
      </c>
      <c r="D13422" t="str">
        <f t="shared" si="209"/>
        <v>un</v>
      </c>
    </row>
    <row r="13423" spans="1:4">
      <c r="A13423" s="68" t="s">
        <v>13276</v>
      </c>
      <c r="B13423" s="68" t="s">
        <v>30461</v>
      </c>
      <c r="C13423" s="68" t="s">
        <v>15</v>
      </c>
      <c r="D13423" t="str">
        <f t="shared" si="209"/>
        <v>un</v>
      </c>
    </row>
    <row r="13424" spans="1:4">
      <c r="A13424" s="68" t="s">
        <v>13277</v>
      </c>
      <c r="B13424" s="68" t="s">
        <v>30461</v>
      </c>
      <c r="C13424" s="68" t="s">
        <v>15</v>
      </c>
      <c r="D13424" t="str">
        <f t="shared" si="209"/>
        <v>un</v>
      </c>
    </row>
    <row r="13425" spans="1:4">
      <c r="A13425" s="68" t="s">
        <v>13278</v>
      </c>
      <c r="B13425" s="68" t="s">
        <v>30462</v>
      </c>
      <c r="C13425" s="68" t="s">
        <v>15</v>
      </c>
      <c r="D13425" t="str">
        <f t="shared" si="209"/>
        <v>un</v>
      </c>
    </row>
    <row r="13426" spans="1:4">
      <c r="A13426" s="68" t="s">
        <v>13279</v>
      </c>
      <c r="B13426" s="68" t="s">
        <v>30462</v>
      </c>
      <c r="C13426" s="68" t="s">
        <v>15</v>
      </c>
      <c r="D13426" t="str">
        <f t="shared" si="209"/>
        <v>un</v>
      </c>
    </row>
    <row r="13427" spans="1:4">
      <c r="A13427" s="68" t="s">
        <v>13280</v>
      </c>
      <c r="B13427" s="68" t="s">
        <v>30463</v>
      </c>
      <c r="C13427" s="68" t="s">
        <v>15</v>
      </c>
      <c r="D13427" t="str">
        <f t="shared" si="209"/>
        <v>un</v>
      </c>
    </row>
    <row r="13428" spans="1:4">
      <c r="A13428" s="68" t="s">
        <v>13281</v>
      </c>
      <c r="B13428" s="68" t="s">
        <v>30463</v>
      </c>
      <c r="C13428" s="68" t="s">
        <v>15</v>
      </c>
      <c r="D13428" t="str">
        <f t="shared" si="209"/>
        <v>un</v>
      </c>
    </row>
    <row r="13429" spans="1:4">
      <c r="A13429" s="68" t="s">
        <v>13282</v>
      </c>
      <c r="B13429" s="68" t="s">
        <v>30464</v>
      </c>
      <c r="C13429" s="68" t="s">
        <v>15</v>
      </c>
      <c r="D13429" t="str">
        <f t="shared" si="209"/>
        <v>un</v>
      </c>
    </row>
    <row r="13430" spans="1:4">
      <c r="A13430" s="68" t="s">
        <v>13283</v>
      </c>
      <c r="B13430" s="68" t="s">
        <v>30464</v>
      </c>
      <c r="C13430" s="68" t="s">
        <v>15</v>
      </c>
      <c r="D13430" t="str">
        <f t="shared" si="209"/>
        <v>un</v>
      </c>
    </row>
    <row r="13431" spans="1:4">
      <c r="A13431" s="68" t="s">
        <v>13284</v>
      </c>
      <c r="B13431" s="68" t="s">
        <v>30465</v>
      </c>
      <c r="C13431" s="68" t="s">
        <v>15</v>
      </c>
      <c r="D13431" t="str">
        <f t="shared" si="209"/>
        <v>un</v>
      </c>
    </row>
    <row r="13432" spans="1:4">
      <c r="A13432" s="68" t="s">
        <v>13285</v>
      </c>
      <c r="B13432" s="68" t="s">
        <v>30465</v>
      </c>
      <c r="C13432" s="68" t="s">
        <v>15</v>
      </c>
      <c r="D13432" t="str">
        <f t="shared" si="209"/>
        <v>un</v>
      </c>
    </row>
    <row r="13433" spans="1:4">
      <c r="A13433" s="68" t="s">
        <v>13286</v>
      </c>
      <c r="B13433" s="68" t="s">
        <v>30466</v>
      </c>
      <c r="C13433" s="68" t="s">
        <v>15</v>
      </c>
      <c r="D13433" t="str">
        <f t="shared" si="209"/>
        <v>un</v>
      </c>
    </row>
    <row r="13434" spans="1:4">
      <c r="A13434" s="68" t="s">
        <v>13287</v>
      </c>
      <c r="B13434" s="68" t="s">
        <v>30466</v>
      </c>
      <c r="C13434" s="68" t="s">
        <v>15</v>
      </c>
      <c r="D13434" t="str">
        <f t="shared" si="209"/>
        <v>un</v>
      </c>
    </row>
    <row r="13435" spans="1:4">
      <c r="A13435" s="68" t="s">
        <v>13288</v>
      </c>
      <c r="B13435" s="68" t="s">
        <v>30467</v>
      </c>
      <c r="C13435" s="68" t="s">
        <v>15</v>
      </c>
      <c r="D13435" t="str">
        <f t="shared" si="209"/>
        <v>un</v>
      </c>
    </row>
    <row r="13436" spans="1:4">
      <c r="A13436" s="68" t="s">
        <v>13289</v>
      </c>
      <c r="B13436" s="68" t="s">
        <v>30467</v>
      </c>
      <c r="C13436" s="68" t="s">
        <v>15</v>
      </c>
      <c r="D13436" t="str">
        <f t="shared" si="209"/>
        <v>un</v>
      </c>
    </row>
    <row r="13437" spans="1:4">
      <c r="A13437" s="68" t="s">
        <v>13290</v>
      </c>
      <c r="B13437" s="68" t="s">
        <v>30468</v>
      </c>
      <c r="C13437" s="68" t="s">
        <v>15</v>
      </c>
      <c r="D13437" t="str">
        <f t="shared" si="209"/>
        <v>un</v>
      </c>
    </row>
    <row r="13438" spans="1:4">
      <c r="A13438" s="68" t="s">
        <v>13291</v>
      </c>
      <c r="B13438" s="68" t="s">
        <v>30468</v>
      </c>
      <c r="C13438" s="68" t="s">
        <v>15</v>
      </c>
      <c r="D13438" t="str">
        <f t="shared" si="209"/>
        <v>un</v>
      </c>
    </row>
    <row r="13439" spans="1:4">
      <c r="A13439" s="68" t="s">
        <v>13292</v>
      </c>
      <c r="B13439" s="68" t="s">
        <v>30469</v>
      </c>
      <c r="C13439" s="68" t="s">
        <v>15</v>
      </c>
      <c r="D13439" t="str">
        <f t="shared" si="209"/>
        <v>un</v>
      </c>
    </row>
    <row r="13440" spans="1:4">
      <c r="A13440" s="68" t="s">
        <v>13293</v>
      </c>
      <c r="B13440" s="68" t="s">
        <v>30469</v>
      </c>
      <c r="C13440" s="68" t="s">
        <v>15</v>
      </c>
      <c r="D13440" t="str">
        <f t="shared" si="209"/>
        <v>un</v>
      </c>
    </row>
    <row r="13441" spans="1:4">
      <c r="A13441" s="68" t="s">
        <v>13294</v>
      </c>
      <c r="B13441" s="68" t="s">
        <v>30470</v>
      </c>
      <c r="C13441" s="68" t="s">
        <v>15</v>
      </c>
      <c r="D13441" t="str">
        <f t="shared" si="209"/>
        <v>un</v>
      </c>
    </row>
    <row r="13442" spans="1:4">
      <c r="A13442" s="68" t="s">
        <v>13295</v>
      </c>
      <c r="B13442" s="68" t="s">
        <v>30470</v>
      </c>
      <c r="C13442" s="68" t="s">
        <v>15</v>
      </c>
      <c r="D13442" t="str">
        <f t="shared" si="209"/>
        <v>un</v>
      </c>
    </row>
    <row r="13443" spans="1:4">
      <c r="A13443" s="68" t="s">
        <v>13296</v>
      </c>
      <c r="B13443" s="68" t="s">
        <v>30471</v>
      </c>
      <c r="C13443" s="68" t="s">
        <v>15</v>
      </c>
      <c r="D13443" t="str">
        <f t="shared" si="209"/>
        <v>un</v>
      </c>
    </row>
    <row r="13444" spans="1:4">
      <c r="A13444" s="68" t="s">
        <v>13297</v>
      </c>
      <c r="B13444" s="68" t="s">
        <v>30471</v>
      </c>
      <c r="C13444" s="68" t="s">
        <v>15</v>
      </c>
      <c r="D13444" t="str">
        <f t="shared" si="209"/>
        <v>un</v>
      </c>
    </row>
    <row r="13445" spans="1:4">
      <c r="A13445" s="68" t="s">
        <v>13298</v>
      </c>
      <c r="B13445" s="68" t="s">
        <v>30472</v>
      </c>
      <c r="C13445" s="68" t="s">
        <v>15</v>
      </c>
      <c r="D13445" t="str">
        <f t="shared" si="209"/>
        <v>un</v>
      </c>
    </row>
    <row r="13446" spans="1:4">
      <c r="A13446" s="68" t="s">
        <v>13299</v>
      </c>
      <c r="B13446" s="68" t="s">
        <v>30472</v>
      </c>
      <c r="C13446" s="68" t="s">
        <v>15</v>
      </c>
      <c r="D13446" t="str">
        <f t="shared" si="209"/>
        <v>un</v>
      </c>
    </row>
    <row r="13447" spans="1:4">
      <c r="A13447" s="68" t="s">
        <v>13300</v>
      </c>
      <c r="B13447" s="68" t="s">
        <v>30473</v>
      </c>
      <c r="C13447" s="68" t="s">
        <v>15</v>
      </c>
      <c r="D13447" t="str">
        <f t="shared" ref="D13447:D13510" si="210">LOWER(C13447)</f>
        <v>un</v>
      </c>
    </row>
    <row r="13448" spans="1:4">
      <c r="A13448" s="68" t="s">
        <v>13301</v>
      </c>
      <c r="B13448" s="68" t="s">
        <v>30473</v>
      </c>
      <c r="C13448" s="68" t="s">
        <v>15</v>
      </c>
      <c r="D13448" t="str">
        <f t="shared" si="210"/>
        <v>un</v>
      </c>
    </row>
    <row r="13449" spans="1:4">
      <c r="A13449" s="68" t="s">
        <v>13302</v>
      </c>
      <c r="B13449" s="68" t="s">
        <v>30474</v>
      </c>
      <c r="C13449" s="68" t="s">
        <v>15</v>
      </c>
      <c r="D13449" t="str">
        <f t="shared" si="210"/>
        <v>un</v>
      </c>
    </row>
    <row r="13450" spans="1:4">
      <c r="A13450" s="68" t="s">
        <v>13303</v>
      </c>
      <c r="B13450" s="68" t="s">
        <v>30474</v>
      </c>
      <c r="C13450" s="68" t="s">
        <v>15</v>
      </c>
      <c r="D13450" t="str">
        <f t="shared" si="210"/>
        <v>un</v>
      </c>
    </row>
    <row r="13451" spans="1:4">
      <c r="A13451" s="68" t="s">
        <v>13304</v>
      </c>
      <c r="B13451" s="68" t="s">
        <v>30475</v>
      </c>
      <c r="C13451" s="68" t="s">
        <v>15</v>
      </c>
      <c r="D13451" t="str">
        <f t="shared" si="210"/>
        <v>un</v>
      </c>
    </row>
    <row r="13452" spans="1:4">
      <c r="A13452" s="68" t="s">
        <v>13305</v>
      </c>
      <c r="B13452" s="68" t="s">
        <v>30475</v>
      </c>
      <c r="C13452" s="68" t="s">
        <v>15</v>
      </c>
      <c r="D13452" t="str">
        <f t="shared" si="210"/>
        <v>un</v>
      </c>
    </row>
    <row r="13453" spans="1:4">
      <c r="A13453" s="68" t="s">
        <v>13306</v>
      </c>
      <c r="B13453" s="68" t="s">
        <v>30476</v>
      </c>
      <c r="C13453" s="68" t="s">
        <v>15</v>
      </c>
      <c r="D13453" t="str">
        <f t="shared" si="210"/>
        <v>un</v>
      </c>
    </row>
    <row r="13454" spans="1:4">
      <c r="A13454" s="68" t="s">
        <v>13307</v>
      </c>
      <c r="B13454" s="68" t="s">
        <v>30476</v>
      </c>
      <c r="C13454" s="68" t="s">
        <v>15</v>
      </c>
      <c r="D13454" t="str">
        <f t="shared" si="210"/>
        <v>un</v>
      </c>
    </row>
    <row r="13455" spans="1:4">
      <c r="A13455" s="68" t="s">
        <v>13308</v>
      </c>
      <c r="B13455" s="68" t="s">
        <v>30477</v>
      </c>
      <c r="C13455" s="68" t="s">
        <v>15</v>
      </c>
      <c r="D13455" t="str">
        <f t="shared" si="210"/>
        <v>un</v>
      </c>
    </row>
    <row r="13456" spans="1:4">
      <c r="A13456" s="68" t="s">
        <v>13309</v>
      </c>
      <c r="B13456" s="68" t="s">
        <v>30477</v>
      </c>
      <c r="C13456" s="68" t="s">
        <v>15</v>
      </c>
      <c r="D13456" t="str">
        <f t="shared" si="210"/>
        <v>un</v>
      </c>
    </row>
    <row r="13457" spans="1:4">
      <c r="A13457" s="68" t="s">
        <v>13310</v>
      </c>
      <c r="B13457" s="68" t="s">
        <v>30478</v>
      </c>
      <c r="C13457" s="68" t="s">
        <v>15</v>
      </c>
      <c r="D13457" t="str">
        <f t="shared" si="210"/>
        <v>un</v>
      </c>
    </row>
    <row r="13458" spans="1:4">
      <c r="A13458" s="68" t="s">
        <v>13311</v>
      </c>
      <c r="B13458" s="68" t="s">
        <v>30478</v>
      </c>
      <c r="C13458" s="68" t="s">
        <v>15</v>
      </c>
      <c r="D13458" t="str">
        <f t="shared" si="210"/>
        <v>un</v>
      </c>
    </row>
    <row r="13459" spans="1:4">
      <c r="A13459" s="68" t="s">
        <v>13312</v>
      </c>
      <c r="B13459" s="68" t="s">
        <v>30479</v>
      </c>
      <c r="C13459" s="68" t="s">
        <v>15</v>
      </c>
      <c r="D13459" t="str">
        <f t="shared" si="210"/>
        <v>un</v>
      </c>
    </row>
    <row r="13460" spans="1:4">
      <c r="A13460" s="68" t="s">
        <v>13313</v>
      </c>
      <c r="B13460" s="68" t="s">
        <v>30479</v>
      </c>
      <c r="C13460" s="68" t="s">
        <v>15</v>
      </c>
      <c r="D13460" t="str">
        <f t="shared" si="210"/>
        <v>un</v>
      </c>
    </row>
    <row r="13461" spans="1:4">
      <c r="A13461" s="68" t="s">
        <v>13314</v>
      </c>
      <c r="B13461" s="68" t="s">
        <v>30480</v>
      </c>
      <c r="C13461" s="68" t="s">
        <v>15</v>
      </c>
      <c r="D13461" t="str">
        <f t="shared" si="210"/>
        <v>un</v>
      </c>
    </row>
    <row r="13462" spans="1:4">
      <c r="A13462" s="68" t="s">
        <v>13315</v>
      </c>
      <c r="B13462" s="68" t="s">
        <v>30480</v>
      </c>
      <c r="C13462" s="68" t="s">
        <v>15</v>
      </c>
      <c r="D13462" t="str">
        <f t="shared" si="210"/>
        <v>un</v>
      </c>
    </row>
    <row r="13463" spans="1:4">
      <c r="A13463" s="68" t="s">
        <v>13316</v>
      </c>
      <c r="B13463" s="68" t="s">
        <v>30481</v>
      </c>
      <c r="C13463" s="68" t="s">
        <v>15</v>
      </c>
      <c r="D13463" t="str">
        <f t="shared" si="210"/>
        <v>un</v>
      </c>
    </row>
    <row r="13464" spans="1:4">
      <c r="A13464" s="68" t="s">
        <v>13317</v>
      </c>
      <c r="B13464" s="68" t="s">
        <v>30481</v>
      </c>
      <c r="C13464" s="68" t="s">
        <v>15</v>
      </c>
      <c r="D13464" t="str">
        <f t="shared" si="210"/>
        <v>un</v>
      </c>
    </row>
    <row r="13465" spans="1:4">
      <c r="A13465" s="68" t="s">
        <v>13318</v>
      </c>
      <c r="B13465" s="68" t="s">
        <v>30482</v>
      </c>
      <c r="C13465" s="68" t="s">
        <v>15</v>
      </c>
      <c r="D13465" t="str">
        <f t="shared" si="210"/>
        <v>un</v>
      </c>
    </row>
    <row r="13466" spans="1:4">
      <c r="A13466" s="68" t="s">
        <v>13319</v>
      </c>
      <c r="B13466" s="68" t="s">
        <v>30482</v>
      </c>
      <c r="C13466" s="68" t="s">
        <v>15</v>
      </c>
      <c r="D13466" t="str">
        <f t="shared" si="210"/>
        <v>un</v>
      </c>
    </row>
    <row r="13467" spans="1:4">
      <c r="A13467" s="68" t="s">
        <v>13320</v>
      </c>
      <c r="B13467" s="68" t="s">
        <v>30483</v>
      </c>
      <c r="C13467" s="68" t="s">
        <v>15</v>
      </c>
      <c r="D13467" t="str">
        <f t="shared" si="210"/>
        <v>un</v>
      </c>
    </row>
    <row r="13468" spans="1:4">
      <c r="A13468" s="68" t="s">
        <v>13321</v>
      </c>
      <c r="B13468" s="68" t="s">
        <v>30483</v>
      </c>
      <c r="C13468" s="68" t="s">
        <v>15</v>
      </c>
      <c r="D13468" t="str">
        <f t="shared" si="210"/>
        <v>un</v>
      </c>
    </row>
    <row r="13469" spans="1:4">
      <c r="A13469" s="68" t="s">
        <v>13322</v>
      </c>
      <c r="B13469" s="68" t="s">
        <v>30484</v>
      </c>
      <c r="C13469" s="68" t="s">
        <v>15</v>
      </c>
      <c r="D13469" t="str">
        <f t="shared" si="210"/>
        <v>un</v>
      </c>
    </row>
    <row r="13470" spans="1:4">
      <c r="A13470" s="68" t="s">
        <v>13323</v>
      </c>
      <c r="B13470" s="68" t="s">
        <v>30484</v>
      </c>
      <c r="C13470" s="68" t="s">
        <v>15</v>
      </c>
      <c r="D13470" t="str">
        <f t="shared" si="210"/>
        <v>un</v>
      </c>
    </row>
    <row r="13471" spans="1:4">
      <c r="A13471" s="68" t="s">
        <v>13324</v>
      </c>
      <c r="B13471" s="68" t="s">
        <v>30485</v>
      </c>
      <c r="C13471" s="68" t="s">
        <v>15</v>
      </c>
      <c r="D13471" t="str">
        <f t="shared" si="210"/>
        <v>un</v>
      </c>
    </row>
    <row r="13472" spans="1:4">
      <c r="A13472" s="68" t="s">
        <v>13325</v>
      </c>
      <c r="B13472" s="68" t="s">
        <v>30485</v>
      </c>
      <c r="C13472" s="68" t="s">
        <v>15</v>
      </c>
      <c r="D13472" t="str">
        <f t="shared" si="210"/>
        <v>un</v>
      </c>
    </row>
    <row r="13473" spans="1:4">
      <c r="A13473" s="68" t="s">
        <v>13326</v>
      </c>
      <c r="B13473" s="68" t="s">
        <v>30486</v>
      </c>
      <c r="C13473" s="68" t="s">
        <v>15</v>
      </c>
      <c r="D13473" t="str">
        <f t="shared" si="210"/>
        <v>un</v>
      </c>
    </row>
    <row r="13474" spans="1:4">
      <c r="A13474" s="68" t="s">
        <v>13327</v>
      </c>
      <c r="B13474" s="68" t="s">
        <v>30486</v>
      </c>
      <c r="C13474" s="68" t="s">
        <v>15</v>
      </c>
      <c r="D13474" t="str">
        <f t="shared" si="210"/>
        <v>un</v>
      </c>
    </row>
    <row r="13475" spans="1:4">
      <c r="A13475" s="68" t="s">
        <v>13328</v>
      </c>
      <c r="B13475" s="68" t="s">
        <v>30487</v>
      </c>
      <c r="C13475" s="68" t="s">
        <v>15</v>
      </c>
      <c r="D13475" t="str">
        <f t="shared" si="210"/>
        <v>un</v>
      </c>
    </row>
    <row r="13476" spans="1:4">
      <c r="A13476" s="68" t="s">
        <v>13329</v>
      </c>
      <c r="B13476" s="68" t="s">
        <v>30487</v>
      </c>
      <c r="C13476" s="68" t="s">
        <v>15</v>
      </c>
      <c r="D13476" t="str">
        <f t="shared" si="210"/>
        <v>un</v>
      </c>
    </row>
    <row r="13477" spans="1:4">
      <c r="A13477" s="68" t="s">
        <v>13330</v>
      </c>
      <c r="B13477" s="68" t="s">
        <v>30488</v>
      </c>
      <c r="C13477" s="68" t="s">
        <v>15</v>
      </c>
      <c r="D13477" t="str">
        <f t="shared" si="210"/>
        <v>un</v>
      </c>
    </row>
    <row r="13478" spans="1:4">
      <c r="A13478" s="68" t="s">
        <v>13331</v>
      </c>
      <c r="B13478" s="68" t="s">
        <v>30488</v>
      </c>
      <c r="C13478" s="68" t="s">
        <v>15</v>
      </c>
      <c r="D13478" t="str">
        <f t="shared" si="210"/>
        <v>un</v>
      </c>
    </row>
    <row r="13479" spans="1:4">
      <c r="A13479" s="68" t="s">
        <v>13332</v>
      </c>
      <c r="B13479" s="68" t="s">
        <v>30489</v>
      </c>
      <c r="C13479" s="68" t="s">
        <v>15</v>
      </c>
      <c r="D13479" t="str">
        <f t="shared" si="210"/>
        <v>un</v>
      </c>
    </row>
    <row r="13480" spans="1:4">
      <c r="A13480" s="68" t="s">
        <v>13333</v>
      </c>
      <c r="B13480" s="68" t="s">
        <v>30489</v>
      </c>
      <c r="C13480" s="68" t="s">
        <v>15</v>
      </c>
      <c r="D13480" t="str">
        <f t="shared" si="210"/>
        <v>un</v>
      </c>
    </row>
    <row r="13481" spans="1:4">
      <c r="A13481" s="68" t="s">
        <v>13334</v>
      </c>
      <c r="B13481" s="68" t="s">
        <v>30490</v>
      </c>
      <c r="C13481" s="68" t="s">
        <v>15</v>
      </c>
      <c r="D13481" t="str">
        <f t="shared" si="210"/>
        <v>un</v>
      </c>
    </row>
    <row r="13482" spans="1:4">
      <c r="A13482" s="68" t="s">
        <v>13335</v>
      </c>
      <c r="B13482" s="68" t="s">
        <v>30490</v>
      </c>
      <c r="C13482" s="68" t="s">
        <v>15</v>
      </c>
      <c r="D13482" t="str">
        <f t="shared" si="210"/>
        <v>un</v>
      </c>
    </row>
    <row r="13483" spans="1:4">
      <c r="A13483" s="68" t="s">
        <v>13336</v>
      </c>
      <c r="B13483" s="68" t="s">
        <v>30491</v>
      </c>
      <c r="C13483" s="68" t="s">
        <v>15</v>
      </c>
      <c r="D13483" t="str">
        <f t="shared" si="210"/>
        <v>un</v>
      </c>
    </row>
    <row r="13484" spans="1:4">
      <c r="A13484" s="68" t="s">
        <v>13337</v>
      </c>
      <c r="B13484" s="68" t="s">
        <v>30491</v>
      </c>
      <c r="C13484" s="68" t="s">
        <v>15</v>
      </c>
      <c r="D13484" t="str">
        <f t="shared" si="210"/>
        <v>un</v>
      </c>
    </row>
    <row r="13485" spans="1:4">
      <c r="A13485" s="68" t="s">
        <v>13338</v>
      </c>
      <c r="B13485" s="68" t="s">
        <v>30492</v>
      </c>
      <c r="C13485" s="68" t="s">
        <v>15</v>
      </c>
      <c r="D13485" t="str">
        <f t="shared" si="210"/>
        <v>un</v>
      </c>
    </row>
    <row r="13486" spans="1:4">
      <c r="A13486" s="68" t="s">
        <v>13339</v>
      </c>
      <c r="B13486" s="68" t="s">
        <v>30492</v>
      </c>
      <c r="C13486" s="68" t="s">
        <v>15</v>
      </c>
      <c r="D13486" t="str">
        <f t="shared" si="210"/>
        <v>un</v>
      </c>
    </row>
    <row r="13487" spans="1:4">
      <c r="A13487" s="68" t="s">
        <v>13340</v>
      </c>
      <c r="B13487" s="68" t="s">
        <v>30493</v>
      </c>
      <c r="C13487" s="68" t="s">
        <v>15</v>
      </c>
      <c r="D13487" t="str">
        <f t="shared" si="210"/>
        <v>un</v>
      </c>
    </row>
    <row r="13488" spans="1:4">
      <c r="A13488" s="68" t="s">
        <v>13341</v>
      </c>
      <c r="B13488" s="68" t="s">
        <v>30493</v>
      </c>
      <c r="C13488" s="68" t="s">
        <v>15</v>
      </c>
      <c r="D13488" t="str">
        <f t="shared" si="210"/>
        <v>un</v>
      </c>
    </row>
    <row r="13489" spans="1:4">
      <c r="A13489" s="68" t="s">
        <v>13342</v>
      </c>
      <c r="B13489" s="68" t="s">
        <v>30494</v>
      </c>
      <c r="C13489" s="68" t="s">
        <v>15</v>
      </c>
      <c r="D13489" t="str">
        <f t="shared" si="210"/>
        <v>un</v>
      </c>
    </row>
    <row r="13490" spans="1:4">
      <c r="A13490" s="68" t="s">
        <v>13343</v>
      </c>
      <c r="B13490" s="68" t="s">
        <v>30494</v>
      </c>
      <c r="C13490" s="68" t="s">
        <v>15</v>
      </c>
      <c r="D13490" t="str">
        <f t="shared" si="210"/>
        <v>un</v>
      </c>
    </row>
    <row r="13491" spans="1:4">
      <c r="A13491" s="68" t="s">
        <v>13344</v>
      </c>
      <c r="B13491" s="68" t="s">
        <v>30495</v>
      </c>
      <c r="C13491" s="68" t="s">
        <v>15</v>
      </c>
      <c r="D13491" t="str">
        <f t="shared" si="210"/>
        <v>un</v>
      </c>
    </row>
    <row r="13492" spans="1:4">
      <c r="A13492" s="68" t="s">
        <v>13345</v>
      </c>
      <c r="B13492" s="68" t="s">
        <v>30495</v>
      </c>
      <c r="C13492" s="68" t="s">
        <v>15</v>
      </c>
      <c r="D13492" t="str">
        <f t="shared" si="210"/>
        <v>un</v>
      </c>
    </row>
    <row r="13493" spans="1:4">
      <c r="A13493" s="68" t="s">
        <v>13346</v>
      </c>
      <c r="B13493" s="68" t="s">
        <v>34708</v>
      </c>
      <c r="C13493" s="68" t="s">
        <v>15</v>
      </c>
      <c r="D13493" t="str">
        <f t="shared" si="210"/>
        <v>un</v>
      </c>
    </row>
    <row r="13494" spans="1:4">
      <c r="A13494" s="68" t="s">
        <v>13347</v>
      </c>
      <c r="B13494" s="68" t="s">
        <v>34708</v>
      </c>
      <c r="C13494" s="68" t="s">
        <v>15</v>
      </c>
      <c r="D13494" t="str">
        <f t="shared" si="210"/>
        <v>un</v>
      </c>
    </row>
    <row r="13495" spans="1:4">
      <c r="A13495" s="68" t="s">
        <v>13348</v>
      </c>
      <c r="B13495" s="68" t="s">
        <v>34709</v>
      </c>
      <c r="C13495" s="68" t="s">
        <v>15</v>
      </c>
      <c r="D13495" t="str">
        <f t="shared" si="210"/>
        <v>un</v>
      </c>
    </row>
    <row r="13496" spans="1:4">
      <c r="A13496" s="68" t="s">
        <v>13349</v>
      </c>
      <c r="B13496" s="68" t="s">
        <v>34709</v>
      </c>
      <c r="C13496" s="68" t="s">
        <v>15</v>
      </c>
      <c r="D13496" t="str">
        <f t="shared" si="210"/>
        <v>un</v>
      </c>
    </row>
    <row r="13497" spans="1:4">
      <c r="A13497" s="68" t="s">
        <v>13350</v>
      </c>
      <c r="B13497" s="68" t="s">
        <v>34710</v>
      </c>
      <c r="C13497" s="68" t="s">
        <v>15</v>
      </c>
      <c r="D13497" t="str">
        <f t="shared" si="210"/>
        <v>un</v>
      </c>
    </row>
    <row r="13498" spans="1:4">
      <c r="A13498" s="68" t="s">
        <v>13351</v>
      </c>
      <c r="B13498" s="68" t="s">
        <v>34710</v>
      </c>
      <c r="C13498" s="68" t="s">
        <v>15</v>
      </c>
      <c r="D13498" t="str">
        <f t="shared" si="210"/>
        <v>un</v>
      </c>
    </row>
    <row r="13499" spans="1:4">
      <c r="A13499" s="68" t="s">
        <v>13352</v>
      </c>
      <c r="B13499" s="68" t="s">
        <v>34711</v>
      </c>
      <c r="C13499" s="68" t="s">
        <v>15</v>
      </c>
      <c r="D13499" t="str">
        <f t="shared" si="210"/>
        <v>un</v>
      </c>
    </row>
    <row r="13500" spans="1:4">
      <c r="A13500" s="68" t="s">
        <v>13353</v>
      </c>
      <c r="B13500" s="68" t="s">
        <v>34711</v>
      </c>
      <c r="C13500" s="68" t="s">
        <v>15</v>
      </c>
      <c r="D13500" t="str">
        <f t="shared" si="210"/>
        <v>un</v>
      </c>
    </row>
    <row r="13501" spans="1:4">
      <c r="A13501" s="68" t="s">
        <v>13354</v>
      </c>
      <c r="B13501" s="68" t="s">
        <v>34712</v>
      </c>
      <c r="C13501" s="68" t="s">
        <v>15</v>
      </c>
      <c r="D13501" t="str">
        <f t="shared" si="210"/>
        <v>un</v>
      </c>
    </row>
    <row r="13502" spans="1:4">
      <c r="A13502" s="68" t="s">
        <v>13355</v>
      </c>
      <c r="B13502" s="68" t="s">
        <v>34712</v>
      </c>
      <c r="C13502" s="68" t="s">
        <v>15</v>
      </c>
      <c r="D13502" t="str">
        <f t="shared" si="210"/>
        <v>un</v>
      </c>
    </row>
    <row r="13503" spans="1:4">
      <c r="A13503" s="68" t="s">
        <v>13356</v>
      </c>
      <c r="B13503" s="68" t="s">
        <v>30496</v>
      </c>
      <c r="C13503" s="68" t="s">
        <v>15</v>
      </c>
      <c r="D13503" t="str">
        <f t="shared" si="210"/>
        <v>un</v>
      </c>
    </row>
    <row r="13504" spans="1:4">
      <c r="A13504" s="68" t="s">
        <v>13357</v>
      </c>
      <c r="B13504" s="68" t="s">
        <v>30496</v>
      </c>
      <c r="C13504" s="68" t="s">
        <v>15</v>
      </c>
      <c r="D13504" t="str">
        <f t="shared" si="210"/>
        <v>un</v>
      </c>
    </row>
    <row r="13505" spans="1:4">
      <c r="A13505" s="68" t="s">
        <v>13358</v>
      </c>
      <c r="B13505" s="68" t="s">
        <v>30497</v>
      </c>
      <c r="C13505" s="68" t="s">
        <v>15</v>
      </c>
      <c r="D13505" t="str">
        <f t="shared" si="210"/>
        <v>un</v>
      </c>
    </row>
    <row r="13506" spans="1:4">
      <c r="A13506" s="68" t="s">
        <v>13359</v>
      </c>
      <c r="B13506" s="68" t="s">
        <v>30497</v>
      </c>
      <c r="C13506" s="68" t="s">
        <v>15</v>
      </c>
      <c r="D13506" t="str">
        <f t="shared" si="210"/>
        <v>un</v>
      </c>
    </row>
    <row r="13507" spans="1:4">
      <c r="A13507" s="68" t="s">
        <v>34553</v>
      </c>
      <c r="B13507" s="68" t="s">
        <v>34713</v>
      </c>
      <c r="C13507" s="68" t="s">
        <v>15</v>
      </c>
      <c r="D13507" t="str">
        <f t="shared" si="210"/>
        <v>un</v>
      </c>
    </row>
    <row r="13508" spans="1:4">
      <c r="A13508" s="68" t="s">
        <v>34554</v>
      </c>
      <c r="B13508" s="68" t="s">
        <v>34713</v>
      </c>
      <c r="C13508" s="68" t="s">
        <v>15</v>
      </c>
      <c r="D13508" t="str">
        <f t="shared" si="210"/>
        <v>un</v>
      </c>
    </row>
    <row r="13509" spans="1:4">
      <c r="A13509" s="68" t="s">
        <v>13360</v>
      </c>
      <c r="B13509" s="68" t="s">
        <v>34714</v>
      </c>
      <c r="C13509" s="68" t="s">
        <v>15</v>
      </c>
      <c r="D13509" t="str">
        <f t="shared" si="210"/>
        <v>un</v>
      </c>
    </row>
    <row r="13510" spans="1:4">
      <c r="A13510" s="68" t="s">
        <v>13361</v>
      </c>
      <c r="B13510" s="68" t="s">
        <v>34714</v>
      </c>
      <c r="C13510" s="68" t="s">
        <v>15</v>
      </c>
      <c r="D13510" t="str">
        <f t="shared" si="210"/>
        <v>un</v>
      </c>
    </row>
    <row r="13511" spans="1:4">
      <c r="A13511" s="68" t="s">
        <v>13362</v>
      </c>
      <c r="B13511" s="68" t="s">
        <v>34715</v>
      </c>
      <c r="C13511" s="68" t="s">
        <v>15</v>
      </c>
      <c r="D13511" t="str">
        <f t="shared" ref="D13511:D13574" si="211">LOWER(C13511)</f>
        <v>un</v>
      </c>
    </row>
    <row r="13512" spans="1:4">
      <c r="A13512" s="68" t="s">
        <v>13363</v>
      </c>
      <c r="B13512" s="68" t="s">
        <v>34715</v>
      </c>
      <c r="C13512" s="68" t="s">
        <v>15</v>
      </c>
      <c r="D13512" t="str">
        <f t="shared" si="211"/>
        <v>un</v>
      </c>
    </row>
    <row r="13513" spans="1:4">
      <c r="A13513" s="68" t="s">
        <v>13364</v>
      </c>
      <c r="B13513" s="68" t="s">
        <v>34716</v>
      </c>
      <c r="C13513" s="68" t="s">
        <v>15</v>
      </c>
      <c r="D13513" t="str">
        <f t="shared" si="211"/>
        <v>un</v>
      </c>
    </row>
    <row r="13514" spans="1:4">
      <c r="A13514" s="68" t="s">
        <v>13365</v>
      </c>
      <c r="B13514" s="68" t="s">
        <v>34716</v>
      </c>
      <c r="C13514" s="68" t="s">
        <v>15</v>
      </c>
      <c r="D13514" t="str">
        <f t="shared" si="211"/>
        <v>un</v>
      </c>
    </row>
    <row r="13515" spans="1:4">
      <c r="A13515" s="68" t="s">
        <v>13366</v>
      </c>
      <c r="B13515" s="68" t="s">
        <v>34717</v>
      </c>
      <c r="C13515" s="68" t="s">
        <v>15</v>
      </c>
      <c r="D13515" t="str">
        <f t="shared" si="211"/>
        <v>un</v>
      </c>
    </row>
    <row r="13516" spans="1:4">
      <c r="A13516" s="68" t="s">
        <v>13367</v>
      </c>
      <c r="B13516" s="68" t="s">
        <v>34717</v>
      </c>
      <c r="C13516" s="68" t="s">
        <v>15</v>
      </c>
      <c r="D13516" t="str">
        <f t="shared" si="211"/>
        <v>un</v>
      </c>
    </row>
    <row r="13517" spans="1:4">
      <c r="A13517" s="68" t="s">
        <v>13368</v>
      </c>
      <c r="B13517" s="68" t="s">
        <v>34718</v>
      </c>
      <c r="C13517" s="68" t="s">
        <v>15</v>
      </c>
      <c r="D13517" t="str">
        <f t="shared" si="211"/>
        <v>un</v>
      </c>
    </row>
    <row r="13518" spans="1:4">
      <c r="A13518" s="68" t="s">
        <v>13369</v>
      </c>
      <c r="B13518" s="68" t="s">
        <v>34718</v>
      </c>
      <c r="C13518" s="68" t="s">
        <v>15</v>
      </c>
      <c r="D13518" t="str">
        <f t="shared" si="211"/>
        <v>un</v>
      </c>
    </row>
    <row r="13519" spans="1:4">
      <c r="A13519" s="68" t="s">
        <v>13370</v>
      </c>
      <c r="B13519" s="68" t="s">
        <v>13371</v>
      </c>
      <c r="C13519" s="68" t="s">
        <v>15</v>
      </c>
      <c r="D13519" t="str">
        <f t="shared" si="211"/>
        <v>un</v>
      </c>
    </row>
    <row r="13520" spans="1:4">
      <c r="A13520" s="68" t="s">
        <v>13372</v>
      </c>
      <c r="B13520" s="68" t="s">
        <v>13371</v>
      </c>
      <c r="C13520" s="68" t="s">
        <v>15</v>
      </c>
      <c r="D13520" t="str">
        <f t="shared" si="211"/>
        <v>un</v>
      </c>
    </row>
    <row r="13521" spans="1:4">
      <c r="A13521" s="68" t="s">
        <v>13373</v>
      </c>
      <c r="B13521" s="68" t="s">
        <v>13374</v>
      </c>
      <c r="C13521" s="68" t="s">
        <v>15</v>
      </c>
      <c r="D13521" t="str">
        <f t="shared" si="211"/>
        <v>un</v>
      </c>
    </row>
    <row r="13522" spans="1:4">
      <c r="A13522" s="68" t="s">
        <v>13375</v>
      </c>
      <c r="B13522" s="68" t="s">
        <v>13374</v>
      </c>
      <c r="C13522" s="68" t="s">
        <v>15</v>
      </c>
      <c r="D13522" t="str">
        <f t="shared" si="211"/>
        <v>un</v>
      </c>
    </row>
    <row r="13523" spans="1:4">
      <c r="A13523" s="68" t="s">
        <v>13376</v>
      </c>
      <c r="B13523" s="68" t="s">
        <v>13377</v>
      </c>
      <c r="C13523" s="68" t="s">
        <v>15</v>
      </c>
      <c r="D13523" t="str">
        <f t="shared" si="211"/>
        <v>un</v>
      </c>
    </row>
    <row r="13524" spans="1:4">
      <c r="A13524" s="68" t="s">
        <v>13378</v>
      </c>
      <c r="B13524" s="68" t="s">
        <v>13377</v>
      </c>
      <c r="C13524" s="68" t="s">
        <v>15</v>
      </c>
      <c r="D13524" t="str">
        <f t="shared" si="211"/>
        <v>un</v>
      </c>
    </row>
    <row r="13525" spans="1:4">
      <c r="A13525" s="68" t="s">
        <v>13379</v>
      </c>
      <c r="B13525" s="68" t="s">
        <v>30498</v>
      </c>
      <c r="C13525" s="68" t="s">
        <v>15</v>
      </c>
      <c r="D13525" t="str">
        <f t="shared" si="211"/>
        <v>un</v>
      </c>
    </row>
    <row r="13526" spans="1:4">
      <c r="A13526" s="68" t="s">
        <v>13380</v>
      </c>
      <c r="B13526" s="68" t="s">
        <v>30498</v>
      </c>
      <c r="C13526" s="68" t="s">
        <v>15</v>
      </c>
      <c r="D13526" t="str">
        <f t="shared" si="211"/>
        <v>un</v>
      </c>
    </row>
    <row r="13527" spans="1:4">
      <c r="A13527" s="68" t="s">
        <v>13381</v>
      </c>
      <c r="B13527" s="68" t="s">
        <v>30499</v>
      </c>
      <c r="C13527" s="68" t="s">
        <v>15</v>
      </c>
      <c r="D13527" t="str">
        <f t="shared" si="211"/>
        <v>un</v>
      </c>
    </row>
    <row r="13528" spans="1:4">
      <c r="A13528" s="68" t="s">
        <v>13382</v>
      </c>
      <c r="B13528" s="68" t="s">
        <v>30499</v>
      </c>
      <c r="C13528" s="68" t="s">
        <v>15</v>
      </c>
      <c r="D13528" t="str">
        <f t="shared" si="211"/>
        <v>un</v>
      </c>
    </row>
    <row r="13529" spans="1:4">
      <c r="A13529" s="68" t="s">
        <v>13383</v>
      </c>
      <c r="B13529" s="68" t="s">
        <v>30500</v>
      </c>
      <c r="C13529" s="68" t="s">
        <v>15</v>
      </c>
      <c r="D13529" t="str">
        <f t="shared" si="211"/>
        <v>un</v>
      </c>
    </row>
    <row r="13530" spans="1:4">
      <c r="A13530" s="68" t="s">
        <v>13384</v>
      </c>
      <c r="B13530" s="68" t="s">
        <v>30500</v>
      </c>
      <c r="C13530" s="68" t="s">
        <v>15</v>
      </c>
      <c r="D13530" t="str">
        <f t="shared" si="211"/>
        <v>un</v>
      </c>
    </row>
    <row r="13531" spans="1:4">
      <c r="A13531" s="68" t="s">
        <v>13385</v>
      </c>
      <c r="B13531" s="68" t="s">
        <v>30501</v>
      </c>
      <c r="C13531" s="68" t="s">
        <v>15</v>
      </c>
      <c r="D13531" t="str">
        <f t="shared" si="211"/>
        <v>un</v>
      </c>
    </row>
    <row r="13532" spans="1:4">
      <c r="A13532" s="68" t="s">
        <v>13386</v>
      </c>
      <c r="B13532" s="68" t="s">
        <v>30501</v>
      </c>
      <c r="C13532" s="68" t="s">
        <v>15</v>
      </c>
      <c r="D13532" t="str">
        <f t="shared" si="211"/>
        <v>un</v>
      </c>
    </row>
    <row r="13533" spans="1:4">
      <c r="A13533" s="68" t="s">
        <v>13387</v>
      </c>
      <c r="B13533" s="68" t="s">
        <v>30502</v>
      </c>
      <c r="C13533" s="68" t="s">
        <v>15</v>
      </c>
      <c r="D13533" t="str">
        <f t="shared" si="211"/>
        <v>un</v>
      </c>
    </row>
    <row r="13534" spans="1:4">
      <c r="A13534" s="68" t="s">
        <v>13388</v>
      </c>
      <c r="B13534" s="68" t="s">
        <v>30502</v>
      </c>
      <c r="C13534" s="68" t="s">
        <v>15</v>
      </c>
      <c r="D13534" t="str">
        <f t="shared" si="211"/>
        <v>un</v>
      </c>
    </row>
    <row r="13535" spans="1:4">
      <c r="A13535" s="68" t="s">
        <v>13389</v>
      </c>
      <c r="B13535" s="68" t="s">
        <v>30503</v>
      </c>
      <c r="C13535" s="68" t="s">
        <v>15</v>
      </c>
      <c r="D13535" t="str">
        <f t="shared" si="211"/>
        <v>un</v>
      </c>
    </row>
    <row r="13536" spans="1:4">
      <c r="A13536" s="68" t="s">
        <v>13390</v>
      </c>
      <c r="B13536" s="68" t="s">
        <v>30503</v>
      </c>
      <c r="C13536" s="68" t="s">
        <v>15</v>
      </c>
      <c r="D13536" t="str">
        <f t="shared" si="211"/>
        <v>un</v>
      </c>
    </row>
    <row r="13537" spans="1:4">
      <c r="A13537" s="68" t="s">
        <v>13391</v>
      </c>
      <c r="B13537" s="68" t="s">
        <v>30504</v>
      </c>
      <c r="C13537" s="68" t="s">
        <v>15</v>
      </c>
      <c r="D13537" t="str">
        <f t="shared" si="211"/>
        <v>un</v>
      </c>
    </row>
    <row r="13538" spans="1:4">
      <c r="A13538" s="68" t="s">
        <v>13392</v>
      </c>
      <c r="B13538" s="68" t="s">
        <v>30504</v>
      </c>
      <c r="C13538" s="68" t="s">
        <v>15</v>
      </c>
      <c r="D13538" t="str">
        <f t="shared" si="211"/>
        <v>un</v>
      </c>
    </row>
    <row r="13539" spans="1:4">
      <c r="A13539" s="68" t="s">
        <v>13393</v>
      </c>
      <c r="B13539" s="68" t="s">
        <v>30505</v>
      </c>
      <c r="C13539" s="68" t="s">
        <v>15</v>
      </c>
      <c r="D13539" t="str">
        <f t="shared" si="211"/>
        <v>un</v>
      </c>
    </row>
    <row r="13540" spans="1:4">
      <c r="A13540" s="68" t="s">
        <v>13394</v>
      </c>
      <c r="B13540" s="68" t="s">
        <v>30505</v>
      </c>
      <c r="C13540" s="68" t="s">
        <v>15</v>
      </c>
      <c r="D13540" t="str">
        <f t="shared" si="211"/>
        <v>un</v>
      </c>
    </row>
    <row r="13541" spans="1:4">
      <c r="A13541" s="68" t="s">
        <v>13395</v>
      </c>
      <c r="B13541" s="68" t="s">
        <v>30506</v>
      </c>
      <c r="C13541" s="68" t="s">
        <v>15</v>
      </c>
      <c r="D13541" t="str">
        <f t="shared" si="211"/>
        <v>un</v>
      </c>
    </row>
    <row r="13542" spans="1:4">
      <c r="A13542" s="68" t="s">
        <v>13396</v>
      </c>
      <c r="B13542" s="68" t="s">
        <v>30506</v>
      </c>
      <c r="C13542" s="68" t="s">
        <v>15</v>
      </c>
      <c r="D13542" t="str">
        <f t="shared" si="211"/>
        <v>un</v>
      </c>
    </row>
    <row r="13543" spans="1:4">
      <c r="A13543" s="68" t="s">
        <v>13397</v>
      </c>
      <c r="B13543" s="68" t="s">
        <v>30507</v>
      </c>
      <c r="C13543" s="68" t="s">
        <v>15</v>
      </c>
      <c r="D13543" t="str">
        <f t="shared" si="211"/>
        <v>un</v>
      </c>
    </row>
    <row r="13544" spans="1:4">
      <c r="A13544" s="68" t="s">
        <v>13398</v>
      </c>
      <c r="B13544" s="68" t="s">
        <v>30507</v>
      </c>
      <c r="C13544" s="68" t="s">
        <v>15</v>
      </c>
      <c r="D13544" t="str">
        <f t="shared" si="211"/>
        <v>un</v>
      </c>
    </row>
    <row r="13545" spans="1:4">
      <c r="A13545" s="68" t="s">
        <v>13399</v>
      </c>
      <c r="B13545" s="68" t="s">
        <v>30508</v>
      </c>
      <c r="C13545" s="68" t="s">
        <v>15</v>
      </c>
      <c r="D13545" t="str">
        <f t="shared" si="211"/>
        <v>un</v>
      </c>
    </row>
    <row r="13546" spans="1:4">
      <c r="A13546" s="68" t="s">
        <v>13400</v>
      </c>
      <c r="B13546" s="68" t="s">
        <v>30508</v>
      </c>
      <c r="C13546" s="68" t="s">
        <v>15</v>
      </c>
      <c r="D13546" t="str">
        <f t="shared" si="211"/>
        <v>un</v>
      </c>
    </row>
    <row r="13547" spans="1:4">
      <c r="A13547" s="68" t="s">
        <v>13401</v>
      </c>
      <c r="B13547" s="68" t="s">
        <v>30509</v>
      </c>
      <c r="C13547" s="68" t="s">
        <v>15</v>
      </c>
      <c r="D13547" t="str">
        <f t="shared" si="211"/>
        <v>un</v>
      </c>
    </row>
    <row r="13548" spans="1:4">
      <c r="A13548" s="68" t="s">
        <v>13402</v>
      </c>
      <c r="B13548" s="68" t="s">
        <v>30509</v>
      </c>
      <c r="C13548" s="68" t="s">
        <v>15</v>
      </c>
      <c r="D13548" t="str">
        <f t="shared" si="211"/>
        <v>un</v>
      </c>
    </row>
    <row r="13549" spans="1:4">
      <c r="A13549" s="68" t="s">
        <v>13403</v>
      </c>
      <c r="B13549" s="68" t="s">
        <v>30510</v>
      </c>
      <c r="C13549" s="68" t="s">
        <v>15</v>
      </c>
      <c r="D13549" t="str">
        <f t="shared" si="211"/>
        <v>un</v>
      </c>
    </row>
    <row r="13550" spans="1:4">
      <c r="A13550" s="68" t="s">
        <v>13404</v>
      </c>
      <c r="B13550" s="68" t="s">
        <v>30510</v>
      </c>
      <c r="C13550" s="68" t="s">
        <v>15</v>
      </c>
      <c r="D13550" t="str">
        <f t="shared" si="211"/>
        <v>un</v>
      </c>
    </row>
    <row r="13551" spans="1:4">
      <c r="A13551" s="68" t="s">
        <v>13405</v>
      </c>
      <c r="B13551" s="68" t="s">
        <v>30511</v>
      </c>
      <c r="C13551" s="68" t="s">
        <v>15</v>
      </c>
      <c r="D13551" t="str">
        <f t="shared" si="211"/>
        <v>un</v>
      </c>
    </row>
    <row r="13552" spans="1:4">
      <c r="A13552" s="68" t="s">
        <v>13406</v>
      </c>
      <c r="B13552" s="68" t="s">
        <v>30511</v>
      </c>
      <c r="C13552" s="68" t="s">
        <v>15</v>
      </c>
      <c r="D13552" t="str">
        <f t="shared" si="211"/>
        <v>un</v>
      </c>
    </row>
    <row r="13553" spans="1:4">
      <c r="A13553" s="68" t="s">
        <v>13407</v>
      </c>
      <c r="B13553" s="68" t="s">
        <v>30512</v>
      </c>
      <c r="C13553" s="68" t="s">
        <v>15</v>
      </c>
      <c r="D13553" t="str">
        <f t="shared" si="211"/>
        <v>un</v>
      </c>
    </row>
    <row r="13554" spans="1:4">
      <c r="A13554" s="68" t="s">
        <v>13408</v>
      </c>
      <c r="B13554" s="68" t="s">
        <v>30512</v>
      </c>
      <c r="C13554" s="68" t="s">
        <v>15</v>
      </c>
      <c r="D13554" t="str">
        <f t="shared" si="211"/>
        <v>un</v>
      </c>
    </row>
    <row r="13555" spans="1:4">
      <c r="A13555" s="68" t="s">
        <v>13409</v>
      </c>
      <c r="B13555" s="68" t="s">
        <v>30513</v>
      </c>
      <c r="C13555" s="68" t="s">
        <v>15</v>
      </c>
      <c r="D13555" t="str">
        <f t="shared" si="211"/>
        <v>un</v>
      </c>
    </row>
    <row r="13556" spans="1:4">
      <c r="A13556" s="68" t="s">
        <v>13410</v>
      </c>
      <c r="B13556" s="68" t="s">
        <v>30513</v>
      </c>
      <c r="C13556" s="68" t="s">
        <v>15</v>
      </c>
      <c r="D13556" t="str">
        <f t="shared" si="211"/>
        <v>un</v>
      </c>
    </row>
    <row r="13557" spans="1:4">
      <c r="A13557" s="68" t="s">
        <v>13411</v>
      </c>
      <c r="B13557" s="68" t="s">
        <v>30514</v>
      </c>
      <c r="C13557" s="68" t="s">
        <v>15</v>
      </c>
      <c r="D13557" t="str">
        <f t="shared" si="211"/>
        <v>un</v>
      </c>
    </row>
    <row r="13558" spans="1:4">
      <c r="A13558" s="68" t="s">
        <v>13412</v>
      </c>
      <c r="B13558" s="68" t="s">
        <v>30514</v>
      </c>
      <c r="C13558" s="68" t="s">
        <v>15</v>
      </c>
      <c r="D13558" t="str">
        <f t="shared" si="211"/>
        <v>un</v>
      </c>
    </row>
    <row r="13559" spans="1:4">
      <c r="A13559" s="68" t="s">
        <v>13413</v>
      </c>
      <c r="B13559" s="68" t="s">
        <v>30515</v>
      </c>
      <c r="C13559" s="68" t="s">
        <v>15</v>
      </c>
      <c r="D13559" t="str">
        <f t="shared" si="211"/>
        <v>un</v>
      </c>
    </row>
    <row r="13560" spans="1:4">
      <c r="A13560" s="68" t="s">
        <v>13414</v>
      </c>
      <c r="B13560" s="68" t="s">
        <v>30515</v>
      </c>
      <c r="C13560" s="68" t="s">
        <v>15</v>
      </c>
      <c r="D13560" t="str">
        <f t="shared" si="211"/>
        <v>un</v>
      </c>
    </row>
    <row r="13561" spans="1:4">
      <c r="A13561" s="68" t="s">
        <v>13415</v>
      </c>
      <c r="B13561" s="68" t="s">
        <v>30516</v>
      </c>
      <c r="C13561" s="68" t="s">
        <v>15</v>
      </c>
      <c r="D13561" t="str">
        <f t="shared" si="211"/>
        <v>un</v>
      </c>
    </row>
    <row r="13562" spans="1:4">
      <c r="A13562" s="68" t="s">
        <v>13416</v>
      </c>
      <c r="B13562" s="68" t="s">
        <v>30516</v>
      </c>
      <c r="C13562" s="68" t="s">
        <v>15</v>
      </c>
      <c r="D13562" t="str">
        <f t="shared" si="211"/>
        <v>un</v>
      </c>
    </row>
    <row r="13563" spans="1:4">
      <c r="A13563" s="68" t="s">
        <v>13417</v>
      </c>
      <c r="B13563" s="68" t="s">
        <v>30517</v>
      </c>
      <c r="C13563" s="68" t="s">
        <v>15</v>
      </c>
      <c r="D13563" t="str">
        <f t="shared" si="211"/>
        <v>un</v>
      </c>
    </row>
    <row r="13564" spans="1:4">
      <c r="A13564" s="68" t="s">
        <v>13418</v>
      </c>
      <c r="B13564" s="68" t="s">
        <v>30517</v>
      </c>
      <c r="C13564" s="68" t="s">
        <v>15</v>
      </c>
      <c r="D13564" t="str">
        <f t="shared" si="211"/>
        <v>un</v>
      </c>
    </row>
    <row r="13565" spans="1:4">
      <c r="A13565" s="68" t="s">
        <v>13419</v>
      </c>
      <c r="B13565" s="68" t="s">
        <v>30518</v>
      </c>
      <c r="C13565" s="68" t="s">
        <v>15</v>
      </c>
      <c r="D13565" t="str">
        <f t="shared" si="211"/>
        <v>un</v>
      </c>
    </row>
    <row r="13566" spans="1:4">
      <c r="A13566" s="68" t="s">
        <v>13420</v>
      </c>
      <c r="B13566" s="68" t="s">
        <v>30518</v>
      </c>
      <c r="C13566" s="68" t="s">
        <v>15</v>
      </c>
      <c r="D13566" t="str">
        <f t="shared" si="211"/>
        <v>un</v>
      </c>
    </row>
    <row r="13567" spans="1:4">
      <c r="A13567" s="68" t="s">
        <v>13421</v>
      </c>
      <c r="B13567" s="68" t="s">
        <v>30519</v>
      </c>
      <c r="C13567" s="68" t="s">
        <v>15</v>
      </c>
      <c r="D13567" t="str">
        <f t="shared" si="211"/>
        <v>un</v>
      </c>
    </row>
    <row r="13568" spans="1:4">
      <c r="A13568" s="68" t="s">
        <v>13422</v>
      </c>
      <c r="B13568" s="68" t="s">
        <v>30519</v>
      </c>
      <c r="C13568" s="68" t="s">
        <v>15</v>
      </c>
      <c r="D13568" t="str">
        <f t="shared" si="211"/>
        <v>un</v>
      </c>
    </row>
    <row r="13569" spans="1:4">
      <c r="A13569" s="68" t="s">
        <v>13423</v>
      </c>
      <c r="B13569" s="68" t="s">
        <v>30520</v>
      </c>
      <c r="C13569" s="68" t="s">
        <v>15</v>
      </c>
      <c r="D13569" t="str">
        <f t="shared" si="211"/>
        <v>un</v>
      </c>
    </row>
    <row r="13570" spans="1:4">
      <c r="A13570" s="68" t="s">
        <v>13424</v>
      </c>
      <c r="B13570" s="68" t="s">
        <v>30520</v>
      </c>
      <c r="C13570" s="68" t="s">
        <v>15</v>
      </c>
      <c r="D13570" t="str">
        <f t="shared" si="211"/>
        <v>un</v>
      </c>
    </row>
    <row r="13571" spans="1:4">
      <c r="A13571" s="68" t="s">
        <v>13425</v>
      </c>
      <c r="B13571" s="68" t="s">
        <v>30521</v>
      </c>
      <c r="C13571" s="68" t="s">
        <v>15</v>
      </c>
      <c r="D13571" t="str">
        <f t="shared" si="211"/>
        <v>un</v>
      </c>
    </row>
    <row r="13572" spans="1:4">
      <c r="A13572" s="68" t="s">
        <v>13426</v>
      </c>
      <c r="B13572" s="68" t="s">
        <v>30521</v>
      </c>
      <c r="C13572" s="68" t="s">
        <v>15</v>
      </c>
      <c r="D13572" t="str">
        <f t="shared" si="211"/>
        <v>un</v>
      </c>
    </row>
    <row r="13573" spans="1:4">
      <c r="A13573" s="68" t="s">
        <v>13427</v>
      </c>
      <c r="B13573" s="68" t="s">
        <v>30522</v>
      </c>
      <c r="C13573" s="68" t="s">
        <v>15</v>
      </c>
      <c r="D13573" t="str">
        <f t="shared" si="211"/>
        <v>un</v>
      </c>
    </row>
    <row r="13574" spans="1:4">
      <c r="A13574" s="68" t="s">
        <v>13428</v>
      </c>
      <c r="B13574" s="68" t="s">
        <v>30522</v>
      </c>
      <c r="C13574" s="68" t="s">
        <v>15</v>
      </c>
      <c r="D13574" t="str">
        <f t="shared" si="211"/>
        <v>un</v>
      </c>
    </row>
    <row r="13575" spans="1:4">
      <c r="A13575" s="68" t="s">
        <v>13429</v>
      </c>
      <c r="B13575" s="68" t="s">
        <v>30523</v>
      </c>
      <c r="C13575" s="68" t="s">
        <v>15</v>
      </c>
      <c r="D13575" t="str">
        <f t="shared" ref="D13575:D13638" si="212">LOWER(C13575)</f>
        <v>un</v>
      </c>
    </row>
    <row r="13576" spans="1:4">
      <c r="A13576" s="68" t="s">
        <v>13430</v>
      </c>
      <c r="B13576" s="68" t="s">
        <v>30523</v>
      </c>
      <c r="C13576" s="68" t="s">
        <v>15</v>
      </c>
      <c r="D13576" t="str">
        <f t="shared" si="212"/>
        <v>un</v>
      </c>
    </row>
    <row r="13577" spans="1:4">
      <c r="A13577" s="68" t="s">
        <v>13431</v>
      </c>
      <c r="B13577" s="68" t="s">
        <v>30524</v>
      </c>
      <c r="C13577" s="68" t="s">
        <v>15</v>
      </c>
      <c r="D13577" t="str">
        <f t="shared" si="212"/>
        <v>un</v>
      </c>
    </row>
    <row r="13578" spans="1:4">
      <c r="A13578" s="68" t="s">
        <v>13432</v>
      </c>
      <c r="B13578" s="68" t="s">
        <v>30524</v>
      </c>
      <c r="C13578" s="68" t="s">
        <v>15</v>
      </c>
      <c r="D13578" t="str">
        <f t="shared" si="212"/>
        <v>un</v>
      </c>
    </row>
    <row r="13579" spans="1:4">
      <c r="A13579" s="68" t="s">
        <v>13433</v>
      </c>
      <c r="B13579" s="68" t="s">
        <v>30525</v>
      </c>
      <c r="C13579" s="68" t="s">
        <v>15</v>
      </c>
      <c r="D13579" t="str">
        <f t="shared" si="212"/>
        <v>un</v>
      </c>
    </row>
    <row r="13580" spans="1:4">
      <c r="A13580" s="68" t="s">
        <v>13434</v>
      </c>
      <c r="B13580" s="68" t="s">
        <v>30525</v>
      </c>
      <c r="C13580" s="68" t="s">
        <v>15</v>
      </c>
      <c r="D13580" t="str">
        <f t="shared" si="212"/>
        <v>un</v>
      </c>
    </row>
    <row r="13581" spans="1:4">
      <c r="A13581" s="68" t="s">
        <v>13435</v>
      </c>
      <c r="B13581" s="68" t="s">
        <v>30526</v>
      </c>
      <c r="C13581" s="68" t="s">
        <v>15</v>
      </c>
      <c r="D13581" t="str">
        <f t="shared" si="212"/>
        <v>un</v>
      </c>
    </row>
    <row r="13582" spans="1:4">
      <c r="A13582" s="68" t="s">
        <v>13436</v>
      </c>
      <c r="B13582" s="68" t="s">
        <v>30526</v>
      </c>
      <c r="C13582" s="68" t="s">
        <v>15</v>
      </c>
      <c r="D13582" t="str">
        <f t="shared" si="212"/>
        <v>un</v>
      </c>
    </row>
    <row r="13583" spans="1:4">
      <c r="A13583" s="68" t="s">
        <v>13437</v>
      </c>
      <c r="B13583" s="68" t="s">
        <v>30527</v>
      </c>
      <c r="C13583" s="68" t="s">
        <v>15</v>
      </c>
      <c r="D13583" t="str">
        <f t="shared" si="212"/>
        <v>un</v>
      </c>
    </row>
    <row r="13584" spans="1:4">
      <c r="A13584" s="68" t="s">
        <v>13438</v>
      </c>
      <c r="B13584" s="68" t="s">
        <v>30527</v>
      </c>
      <c r="C13584" s="68" t="s">
        <v>15</v>
      </c>
      <c r="D13584" t="str">
        <f t="shared" si="212"/>
        <v>un</v>
      </c>
    </row>
    <row r="13585" spans="1:4">
      <c r="A13585" s="68" t="s">
        <v>13439</v>
      </c>
      <c r="B13585" s="68" t="s">
        <v>30528</v>
      </c>
      <c r="C13585" s="68" t="s">
        <v>15</v>
      </c>
      <c r="D13585" t="str">
        <f t="shared" si="212"/>
        <v>un</v>
      </c>
    </row>
    <row r="13586" spans="1:4">
      <c r="A13586" s="68" t="s">
        <v>13440</v>
      </c>
      <c r="B13586" s="68" t="s">
        <v>30528</v>
      </c>
      <c r="C13586" s="68" t="s">
        <v>15</v>
      </c>
      <c r="D13586" t="str">
        <f t="shared" si="212"/>
        <v>un</v>
      </c>
    </row>
    <row r="13587" spans="1:4">
      <c r="A13587" s="68" t="s">
        <v>13441</v>
      </c>
      <c r="B13587" s="68" t="s">
        <v>30529</v>
      </c>
      <c r="C13587" s="68" t="s">
        <v>15</v>
      </c>
      <c r="D13587" t="str">
        <f t="shared" si="212"/>
        <v>un</v>
      </c>
    </row>
    <row r="13588" spans="1:4">
      <c r="A13588" s="68" t="s">
        <v>13442</v>
      </c>
      <c r="B13588" s="68" t="s">
        <v>30529</v>
      </c>
      <c r="C13588" s="68" t="s">
        <v>15</v>
      </c>
      <c r="D13588" t="str">
        <f t="shared" si="212"/>
        <v>un</v>
      </c>
    </row>
    <row r="13589" spans="1:4">
      <c r="A13589" s="68" t="s">
        <v>13443</v>
      </c>
      <c r="B13589" s="68" t="s">
        <v>30530</v>
      </c>
      <c r="C13589" s="68" t="s">
        <v>15</v>
      </c>
      <c r="D13589" t="str">
        <f t="shared" si="212"/>
        <v>un</v>
      </c>
    </row>
    <row r="13590" spans="1:4">
      <c r="A13590" s="68" t="s">
        <v>13444</v>
      </c>
      <c r="B13590" s="68" t="s">
        <v>30530</v>
      </c>
      <c r="C13590" s="68" t="s">
        <v>15</v>
      </c>
      <c r="D13590" t="str">
        <f t="shared" si="212"/>
        <v>un</v>
      </c>
    </row>
    <row r="13591" spans="1:4">
      <c r="A13591" s="68" t="s">
        <v>13445</v>
      </c>
      <c r="B13591" s="68" t="s">
        <v>30531</v>
      </c>
      <c r="C13591" s="68" t="s">
        <v>15</v>
      </c>
      <c r="D13591" t="str">
        <f t="shared" si="212"/>
        <v>un</v>
      </c>
    </row>
    <row r="13592" spans="1:4">
      <c r="A13592" s="68" t="s">
        <v>13446</v>
      </c>
      <c r="B13592" s="68" t="s">
        <v>30531</v>
      </c>
      <c r="C13592" s="68" t="s">
        <v>15</v>
      </c>
      <c r="D13592" t="str">
        <f t="shared" si="212"/>
        <v>un</v>
      </c>
    </row>
    <row r="13593" spans="1:4">
      <c r="A13593" s="68" t="s">
        <v>13447</v>
      </c>
      <c r="B13593" s="68" t="s">
        <v>30532</v>
      </c>
      <c r="C13593" s="68" t="s">
        <v>15</v>
      </c>
      <c r="D13593" t="str">
        <f t="shared" si="212"/>
        <v>un</v>
      </c>
    </row>
    <row r="13594" spans="1:4">
      <c r="A13594" s="68" t="s">
        <v>13448</v>
      </c>
      <c r="B13594" s="68" t="s">
        <v>30532</v>
      </c>
      <c r="C13594" s="68" t="s">
        <v>15</v>
      </c>
      <c r="D13594" t="str">
        <f t="shared" si="212"/>
        <v>un</v>
      </c>
    </row>
    <row r="13595" spans="1:4">
      <c r="A13595" s="68" t="s">
        <v>13449</v>
      </c>
      <c r="B13595" s="68" t="s">
        <v>30533</v>
      </c>
      <c r="C13595" s="68" t="s">
        <v>15</v>
      </c>
      <c r="D13595" t="str">
        <f t="shared" si="212"/>
        <v>un</v>
      </c>
    </row>
    <row r="13596" spans="1:4">
      <c r="A13596" s="68" t="s">
        <v>13450</v>
      </c>
      <c r="B13596" s="68" t="s">
        <v>30533</v>
      </c>
      <c r="C13596" s="68" t="s">
        <v>15</v>
      </c>
      <c r="D13596" t="str">
        <f t="shared" si="212"/>
        <v>un</v>
      </c>
    </row>
    <row r="13597" spans="1:4">
      <c r="A13597" s="68" t="s">
        <v>13451</v>
      </c>
      <c r="B13597" s="68" t="s">
        <v>30534</v>
      </c>
      <c r="C13597" s="68" t="s">
        <v>15</v>
      </c>
      <c r="D13597" t="str">
        <f t="shared" si="212"/>
        <v>un</v>
      </c>
    </row>
    <row r="13598" spans="1:4">
      <c r="A13598" s="68" t="s">
        <v>13452</v>
      </c>
      <c r="B13598" s="68" t="s">
        <v>30534</v>
      </c>
      <c r="C13598" s="68" t="s">
        <v>15</v>
      </c>
      <c r="D13598" t="str">
        <f t="shared" si="212"/>
        <v>un</v>
      </c>
    </row>
    <row r="13599" spans="1:4">
      <c r="A13599" s="68" t="s">
        <v>13453</v>
      </c>
      <c r="B13599" s="68" t="s">
        <v>30535</v>
      </c>
      <c r="C13599" s="68" t="s">
        <v>15</v>
      </c>
      <c r="D13599" t="str">
        <f t="shared" si="212"/>
        <v>un</v>
      </c>
    </row>
    <row r="13600" spans="1:4">
      <c r="A13600" s="68" t="s">
        <v>13454</v>
      </c>
      <c r="B13600" s="68" t="s">
        <v>30535</v>
      </c>
      <c r="C13600" s="68" t="s">
        <v>15</v>
      </c>
      <c r="D13600" t="str">
        <f t="shared" si="212"/>
        <v>un</v>
      </c>
    </row>
    <row r="13601" spans="1:4">
      <c r="A13601" s="68" t="s">
        <v>13455</v>
      </c>
      <c r="B13601" s="68" t="s">
        <v>30536</v>
      </c>
      <c r="C13601" s="68" t="s">
        <v>15</v>
      </c>
      <c r="D13601" t="str">
        <f t="shared" si="212"/>
        <v>un</v>
      </c>
    </row>
    <row r="13602" spans="1:4">
      <c r="A13602" s="68" t="s">
        <v>13456</v>
      </c>
      <c r="B13602" s="68" t="s">
        <v>30536</v>
      </c>
      <c r="C13602" s="68" t="s">
        <v>15</v>
      </c>
      <c r="D13602" t="str">
        <f t="shared" si="212"/>
        <v>un</v>
      </c>
    </row>
    <row r="13603" spans="1:4">
      <c r="A13603" s="68" t="s">
        <v>13457</v>
      </c>
      <c r="B13603" s="68" t="s">
        <v>30537</v>
      </c>
      <c r="C13603" s="68" t="s">
        <v>15</v>
      </c>
      <c r="D13603" t="str">
        <f t="shared" si="212"/>
        <v>un</v>
      </c>
    </row>
    <row r="13604" spans="1:4">
      <c r="A13604" s="68" t="s">
        <v>13458</v>
      </c>
      <c r="B13604" s="68" t="s">
        <v>30537</v>
      </c>
      <c r="C13604" s="68" t="s">
        <v>15</v>
      </c>
      <c r="D13604" t="str">
        <f t="shared" si="212"/>
        <v>un</v>
      </c>
    </row>
    <row r="13605" spans="1:4">
      <c r="A13605" s="68" t="s">
        <v>13459</v>
      </c>
      <c r="B13605" s="68" t="s">
        <v>30538</v>
      </c>
      <c r="C13605" s="68" t="s">
        <v>15</v>
      </c>
      <c r="D13605" t="str">
        <f t="shared" si="212"/>
        <v>un</v>
      </c>
    </row>
    <row r="13606" spans="1:4">
      <c r="A13606" s="68" t="s">
        <v>13460</v>
      </c>
      <c r="B13606" s="68" t="s">
        <v>30538</v>
      </c>
      <c r="C13606" s="68" t="s">
        <v>15</v>
      </c>
      <c r="D13606" t="str">
        <f t="shared" si="212"/>
        <v>un</v>
      </c>
    </row>
    <row r="13607" spans="1:4">
      <c r="A13607" s="68" t="s">
        <v>13461</v>
      </c>
      <c r="B13607" s="68" t="s">
        <v>30539</v>
      </c>
      <c r="C13607" s="68" t="s">
        <v>15</v>
      </c>
      <c r="D13607" t="str">
        <f t="shared" si="212"/>
        <v>un</v>
      </c>
    </row>
    <row r="13608" spans="1:4">
      <c r="A13608" s="68" t="s">
        <v>13462</v>
      </c>
      <c r="B13608" s="68" t="s">
        <v>30539</v>
      </c>
      <c r="C13608" s="68" t="s">
        <v>15</v>
      </c>
      <c r="D13608" t="str">
        <f t="shared" si="212"/>
        <v>un</v>
      </c>
    </row>
    <row r="13609" spans="1:4">
      <c r="A13609" s="68" t="s">
        <v>13463</v>
      </c>
      <c r="B13609" s="68" t="s">
        <v>30540</v>
      </c>
      <c r="C13609" s="68" t="s">
        <v>15</v>
      </c>
      <c r="D13609" t="str">
        <f t="shared" si="212"/>
        <v>un</v>
      </c>
    </row>
    <row r="13610" spans="1:4">
      <c r="A13610" s="68" t="s">
        <v>13464</v>
      </c>
      <c r="B13610" s="68" t="s">
        <v>30540</v>
      </c>
      <c r="C13610" s="68" t="s">
        <v>15</v>
      </c>
      <c r="D13610" t="str">
        <f t="shared" si="212"/>
        <v>un</v>
      </c>
    </row>
    <row r="13611" spans="1:4">
      <c r="A13611" s="68" t="s">
        <v>13465</v>
      </c>
      <c r="B13611" s="68" t="s">
        <v>30541</v>
      </c>
      <c r="C13611" s="68" t="s">
        <v>15</v>
      </c>
      <c r="D13611" t="str">
        <f t="shared" si="212"/>
        <v>un</v>
      </c>
    </row>
    <row r="13612" spans="1:4">
      <c r="A13612" s="68" t="s">
        <v>13466</v>
      </c>
      <c r="B13612" s="68" t="s">
        <v>30541</v>
      </c>
      <c r="C13612" s="68" t="s">
        <v>15</v>
      </c>
      <c r="D13612" t="str">
        <f t="shared" si="212"/>
        <v>un</v>
      </c>
    </row>
    <row r="13613" spans="1:4">
      <c r="A13613" s="68" t="s">
        <v>13467</v>
      </c>
      <c r="B13613" s="68" t="s">
        <v>30542</v>
      </c>
      <c r="C13613" s="68" t="s">
        <v>15</v>
      </c>
      <c r="D13613" t="str">
        <f t="shared" si="212"/>
        <v>un</v>
      </c>
    </row>
    <row r="13614" spans="1:4">
      <c r="A13614" s="68" t="s">
        <v>13468</v>
      </c>
      <c r="B13614" s="68" t="s">
        <v>30542</v>
      </c>
      <c r="C13614" s="68" t="s">
        <v>15</v>
      </c>
      <c r="D13614" t="str">
        <f t="shared" si="212"/>
        <v>un</v>
      </c>
    </row>
    <row r="13615" spans="1:4">
      <c r="A13615" s="68" t="s">
        <v>13469</v>
      </c>
      <c r="B13615" s="68" t="s">
        <v>30543</v>
      </c>
      <c r="C13615" s="68" t="s">
        <v>15</v>
      </c>
      <c r="D13615" t="str">
        <f t="shared" si="212"/>
        <v>un</v>
      </c>
    </row>
    <row r="13616" spans="1:4">
      <c r="A13616" s="68" t="s">
        <v>13470</v>
      </c>
      <c r="B13616" s="68" t="s">
        <v>30543</v>
      </c>
      <c r="C13616" s="68" t="s">
        <v>15</v>
      </c>
      <c r="D13616" t="str">
        <f t="shared" si="212"/>
        <v>un</v>
      </c>
    </row>
    <row r="13617" spans="1:4">
      <c r="A13617" s="68" t="s">
        <v>13471</v>
      </c>
      <c r="B13617" s="68" t="s">
        <v>30544</v>
      </c>
      <c r="C13617" s="68" t="s">
        <v>15</v>
      </c>
      <c r="D13617" t="str">
        <f t="shared" si="212"/>
        <v>un</v>
      </c>
    </row>
    <row r="13618" spans="1:4">
      <c r="A13618" s="68" t="s">
        <v>13472</v>
      </c>
      <c r="B13618" s="68" t="s">
        <v>30544</v>
      </c>
      <c r="C13618" s="68" t="s">
        <v>15</v>
      </c>
      <c r="D13618" t="str">
        <f t="shared" si="212"/>
        <v>un</v>
      </c>
    </row>
    <row r="13619" spans="1:4">
      <c r="A13619" s="68" t="s">
        <v>13473</v>
      </c>
      <c r="B13619" s="68" t="s">
        <v>30545</v>
      </c>
      <c r="C13619" s="68" t="s">
        <v>15</v>
      </c>
      <c r="D13619" t="str">
        <f t="shared" si="212"/>
        <v>un</v>
      </c>
    </row>
    <row r="13620" spans="1:4">
      <c r="A13620" s="68" t="s">
        <v>13474</v>
      </c>
      <c r="B13620" s="68" t="s">
        <v>30545</v>
      </c>
      <c r="C13620" s="68" t="s">
        <v>15</v>
      </c>
      <c r="D13620" t="str">
        <f t="shared" si="212"/>
        <v>un</v>
      </c>
    </row>
    <row r="13621" spans="1:4">
      <c r="A13621" s="68" t="s">
        <v>13475</v>
      </c>
      <c r="B13621" s="68" t="s">
        <v>30546</v>
      </c>
      <c r="C13621" s="68" t="s">
        <v>15</v>
      </c>
      <c r="D13621" t="str">
        <f t="shared" si="212"/>
        <v>un</v>
      </c>
    </row>
    <row r="13622" spans="1:4">
      <c r="A13622" s="68" t="s">
        <v>13476</v>
      </c>
      <c r="B13622" s="68" t="s">
        <v>30546</v>
      </c>
      <c r="C13622" s="68" t="s">
        <v>15</v>
      </c>
      <c r="D13622" t="str">
        <f t="shared" si="212"/>
        <v>un</v>
      </c>
    </row>
    <row r="13623" spans="1:4">
      <c r="A13623" s="68" t="s">
        <v>13477</v>
      </c>
      <c r="B13623" s="68" t="s">
        <v>30547</v>
      </c>
      <c r="C13623" s="68" t="s">
        <v>15</v>
      </c>
      <c r="D13623" t="str">
        <f t="shared" si="212"/>
        <v>un</v>
      </c>
    </row>
    <row r="13624" spans="1:4">
      <c r="A13624" s="68" t="s">
        <v>13478</v>
      </c>
      <c r="B13624" s="68" t="s">
        <v>30547</v>
      </c>
      <c r="C13624" s="68" t="s">
        <v>15</v>
      </c>
      <c r="D13624" t="str">
        <f t="shared" si="212"/>
        <v>un</v>
      </c>
    </row>
    <row r="13625" spans="1:4">
      <c r="A13625" s="68" t="s">
        <v>13479</v>
      </c>
      <c r="B13625" s="68" t="s">
        <v>30548</v>
      </c>
      <c r="C13625" s="68" t="s">
        <v>15</v>
      </c>
      <c r="D13625" t="str">
        <f t="shared" si="212"/>
        <v>un</v>
      </c>
    </row>
    <row r="13626" spans="1:4">
      <c r="A13626" s="68" t="s">
        <v>13480</v>
      </c>
      <c r="B13626" s="68" t="s">
        <v>30548</v>
      </c>
      <c r="C13626" s="68" t="s">
        <v>15</v>
      </c>
      <c r="D13626" t="str">
        <f t="shared" si="212"/>
        <v>un</v>
      </c>
    </row>
    <row r="13627" spans="1:4">
      <c r="A13627" s="68" t="s">
        <v>13481</v>
      </c>
      <c r="B13627" s="68" t="s">
        <v>30549</v>
      </c>
      <c r="C13627" s="68" t="s">
        <v>15</v>
      </c>
      <c r="D13627" t="str">
        <f t="shared" si="212"/>
        <v>un</v>
      </c>
    </row>
    <row r="13628" spans="1:4">
      <c r="A13628" s="68" t="s">
        <v>13482</v>
      </c>
      <c r="B13628" s="68" t="s">
        <v>30549</v>
      </c>
      <c r="C13628" s="68" t="s">
        <v>15</v>
      </c>
      <c r="D13628" t="str">
        <f t="shared" si="212"/>
        <v>un</v>
      </c>
    </row>
    <row r="13629" spans="1:4">
      <c r="A13629" s="68" t="s">
        <v>13483</v>
      </c>
      <c r="B13629" s="68" t="s">
        <v>30550</v>
      </c>
      <c r="C13629" s="68" t="s">
        <v>15</v>
      </c>
      <c r="D13629" t="str">
        <f t="shared" si="212"/>
        <v>un</v>
      </c>
    </row>
    <row r="13630" spans="1:4">
      <c r="A13630" s="68" t="s">
        <v>13484</v>
      </c>
      <c r="B13630" s="68" t="s">
        <v>30550</v>
      </c>
      <c r="C13630" s="68" t="s">
        <v>15</v>
      </c>
      <c r="D13630" t="str">
        <f t="shared" si="212"/>
        <v>un</v>
      </c>
    </row>
    <row r="13631" spans="1:4">
      <c r="A13631" s="68" t="s">
        <v>13485</v>
      </c>
      <c r="B13631" s="68" t="s">
        <v>30551</v>
      </c>
      <c r="C13631" s="68" t="s">
        <v>15</v>
      </c>
      <c r="D13631" t="str">
        <f t="shared" si="212"/>
        <v>un</v>
      </c>
    </row>
    <row r="13632" spans="1:4">
      <c r="A13632" s="68" t="s">
        <v>13486</v>
      </c>
      <c r="B13632" s="68" t="s">
        <v>30551</v>
      </c>
      <c r="C13632" s="68" t="s">
        <v>15</v>
      </c>
      <c r="D13632" t="str">
        <f t="shared" si="212"/>
        <v>un</v>
      </c>
    </row>
    <row r="13633" spans="1:4">
      <c r="A13633" s="68" t="s">
        <v>13487</v>
      </c>
      <c r="B13633" s="68" t="s">
        <v>30552</v>
      </c>
      <c r="C13633" s="68" t="s">
        <v>15</v>
      </c>
      <c r="D13633" t="str">
        <f t="shared" si="212"/>
        <v>un</v>
      </c>
    </row>
    <row r="13634" spans="1:4">
      <c r="A13634" s="68" t="s">
        <v>13488</v>
      </c>
      <c r="B13634" s="68" t="s">
        <v>30552</v>
      </c>
      <c r="C13634" s="68" t="s">
        <v>15</v>
      </c>
      <c r="D13634" t="str">
        <f t="shared" si="212"/>
        <v>un</v>
      </c>
    </row>
    <row r="13635" spans="1:4">
      <c r="A13635" s="68" t="s">
        <v>13489</v>
      </c>
      <c r="B13635" s="68" t="s">
        <v>30553</v>
      </c>
      <c r="C13635" s="68" t="s">
        <v>15</v>
      </c>
      <c r="D13635" t="str">
        <f t="shared" si="212"/>
        <v>un</v>
      </c>
    </row>
    <row r="13636" spans="1:4">
      <c r="A13636" s="68" t="s">
        <v>13490</v>
      </c>
      <c r="B13636" s="68" t="s">
        <v>30553</v>
      </c>
      <c r="C13636" s="68" t="s">
        <v>15</v>
      </c>
      <c r="D13636" t="str">
        <f t="shared" si="212"/>
        <v>un</v>
      </c>
    </row>
    <row r="13637" spans="1:4">
      <c r="A13637" s="68" t="s">
        <v>13491</v>
      </c>
      <c r="B13637" s="68" t="s">
        <v>30554</v>
      </c>
      <c r="C13637" s="68" t="s">
        <v>15</v>
      </c>
      <c r="D13637" t="str">
        <f t="shared" si="212"/>
        <v>un</v>
      </c>
    </row>
    <row r="13638" spans="1:4">
      <c r="A13638" s="68" t="s">
        <v>13492</v>
      </c>
      <c r="B13638" s="68" t="s">
        <v>30554</v>
      </c>
      <c r="C13638" s="68" t="s">
        <v>15</v>
      </c>
      <c r="D13638" t="str">
        <f t="shared" si="212"/>
        <v>un</v>
      </c>
    </row>
    <row r="13639" spans="1:4">
      <c r="A13639" s="68" t="s">
        <v>13493</v>
      </c>
      <c r="B13639" s="68" t="s">
        <v>30555</v>
      </c>
      <c r="C13639" s="68" t="s">
        <v>15</v>
      </c>
      <c r="D13639" t="str">
        <f t="shared" ref="D13639:D13702" si="213">LOWER(C13639)</f>
        <v>un</v>
      </c>
    </row>
    <row r="13640" spans="1:4">
      <c r="A13640" s="68" t="s">
        <v>13494</v>
      </c>
      <c r="B13640" s="68" t="s">
        <v>30555</v>
      </c>
      <c r="C13640" s="68" t="s">
        <v>15</v>
      </c>
      <c r="D13640" t="str">
        <f t="shared" si="213"/>
        <v>un</v>
      </c>
    </row>
    <row r="13641" spans="1:4">
      <c r="A13641" s="68" t="s">
        <v>13495</v>
      </c>
      <c r="B13641" s="68" t="s">
        <v>30556</v>
      </c>
      <c r="C13641" s="68" t="s">
        <v>15</v>
      </c>
      <c r="D13641" t="str">
        <f t="shared" si="213"/>
        <v>un</v>
      </c>
    </row>
    <row r="13642" spans="1:4">
      <c r="A13642" s="68" t="s">
        <v>13496</v>
      </c>
      <c r="B13642" s="68" t="s">
        <v>30556</v>
      </c>
      <c r="C13642" s="68" t="s">
        <v>15</v>
      </c>
      <c r="D13642" t="str">
        <f t="shared" si="213"/>
        <v>un</v>
      </c>
    </row>
    <row r="13643" spans="1:4">
      <c r="A13643" s="68" t="s">
        <v>13497</v>
      </c>
      <c r="B13643" s="68" t="s">
        <v>30557</v>
      </c>
      <c r="C13643" s="68" t="s">
        <v>15</v>
      </c>
      <c r="D13643" t="str">
        <f t="shared" si="213"/>
        <v>un</v>
      </c>
    </row>
    <row r="13644" spans="1:4">
      <c r="A13644" s="68" t="s">
        <v>13498</v>
      </c>
      <c r="B13644" s="68" t="s">
        <v>30557</v>
      </c>
      <c r="C13644" s="68" t="s">
        <v>15</v>
      </c>
      <c r="D13644" t="str">
        <f t="shared" si="213"/>
        <v>un</v>
      </c>
    </row>
    <row r="13645" spans="1:4">
      <c r="A13645" s="68" t="s">
        <v>13499</v>
      </c>
      <c r="B13645" s="68" t="s">
        <v>30558</v>
      </c>
      <c r="C13645" s="68" t="s">
        <v>15</v>
      </c>
      <c r="D13645" t="str">
        <f t="shared" si="213"/>
        <v>un</v>
      </c>
    </row>
    <row r="13646" spans="1:4">
      <c r="A13646" s="68" t="s">
        <v>13500</v>
      </c>
      <c r="B13646" s="68" t="s">
        <v>30558</v>
      </c>
      <c r="C13646" s="68" t="s">
        <v>15</v>
      </c>
      <c r="D13646" t="str">
        <f t="shared" si="213"/>
        <v>un</v>
      </c>
    </row>
    <row r="13647" spans="1:4">
      <c r="A13647" s="68" t="s">
        <v>13501</v>
      </c>
      <c r="B13647" s="68" t="s">
        <v>30559</v>
      </c>
      <c r="C13647" s="68" t="s">
        <v>15</v>
      </c>
      <c r="D13647" t="str">
        <f t="shared" si="213"/>
        <v>un</v>
      </c>
    </row>
    <row r="13648" spans="1:4">
      <c r="A13648" s="68" t="s">
        <v>13502</v>
      </c>
      <c r="B13648" s="68" t="s">
        <v>30559</v>
      </c>
      <c r="C13648" s="68" t="s">
        <v>15</v>
      </c>
      <c r="D13648" t="str">
        <f t="shared" si="213"/>
        <v>un</v>
      </c>
    </row>
    <row r="13649" spans="1:4">
      <c r="A13649" s="68" t="s">
        <v>13503</v>
      </c>
      <c r="B13649" s="68" t="s">
        <v>30560</v>
      </c>
      <c r="C13649" s="68" t="s">
        <v>15</v>
      </c>
      <c r="D13649" t="str">
        <f t="shared" si="213"/>
        <v>un</v>
      </c>
    </row>
    <row r="13650" spans="1:4">
      <c r="A13650" s="68" t="s">
        <v>13504</v>
      </c>
      <c r="B13650" s="68" t="s">
        <v>30560</v>
      </c>
      <c r="C13650" s="68" t="s">
        <v>15</v>
      </c>
      <c r="D13650" t="str">
        <f t="shared" si="213"/>
        <v>un</v>
      </c>
    </row>
    <row r="13651" spans="1:4">
      <c r="A13651" s="68" t="s">
        <v>13505</v>
      </c>
      <c r="B13651" s="68" t="s">
        <v>30561</v>
      </c>
      <c r="C13651" s="68" t="s">
        <v>15</v>
      </c>
      <c r="D13651" t="str">
        <f t="shared" si="213"/>
        <v>un</v>
      </c>
    </row>
    <row r="13652" spans="1:4">
      <c r="A13652" s="68" t="s">
        <v>13506</v>
      </c>
      <c r="B13652" s="68" t="s">
        <v>30561</v>
      </c>
      <c r="C13652" s="68" t="s">
        <v>15</v>
      </c>
      <c r="D13652" t="str">
        <f t="shared" si="213"/>
        <v>un</v>
      </c>
    </row>
    <row r="13653" spans="1:4">
      <c r="A13653" s="68" t="s">
        <v>13507</v>
      </c>
      <c r="B13653" s="68" t="s">
        <v>30562</v>
      </c>
      <c r="C13653" s="68" t="s">
        <v>15</v>
      </c>
      <c r="D13653" t="str">
        <f t="shared" si="213"/>
        <v>un</v>
      </c>
    </row>
    <row r="13654" spans="1:4">
      <c r="A13654" s="68" t="s">
        <v>13508</v>
      </c>
      <c r="B13654" s="68" t="s">
        <v>30562</v>
      </c>
      <c r="C13654" s="68" t="s">
        <v>15</v>
      </c>
      <c r="D13654" t="str">
        <f t="shared" si="213"/>
        <v>un</v>
      </c>
    </row>
    <row r="13655" spans="1:4">
      <c r="A13655" s="68" t="s">
        <v>13509</v>
      </c>
      <c r="B13655" s="68" t="s">
        <v>30563</v>
      </c>
      <c r="C13655" s="68" t="s">
        <v>15</v>
      </c>
      <c r="D13655" t="str">
        <f t="shared" si="213"/>
        <v>un</v>
      </c>
    </row>
    <row r="13656" spans="1:4">
      <c r="A13656" s="68" t="s">
        <v>13510</v>
      </c>
      <c r="B13656" s="68" t="s">
        <v>30563</v>
      </c>
      <c r="C13656" s="68" t="s">
        <v>15</v>
      </c>
      <c r="D13656" t="str">
        <f t="shared" si="213"/>
        <v>un</v>
      </c>
    </row>
    <row r="13657" spans="1:4">
      <c r="A13657" s="68" t="s">
        <v>13511</v>
      </c>
      <c r="B13657" s="68" t="s">
        <v>30564</v>
      </c>
      <c r="C13657" s="68" t="s">
        <v>15</v>
      </c>
      <c r="D13657" t="str">
        <f t="shared" si="213"/>
        <v>un</v>
      </c>
    </row>
    <row r="13658" spans="1:4">
      <c r="A13658" s="68" t="s">
        <v>13512</v>
      </c>
      <c r="B13658" s="68" t="s">
        <v>30564</v>
      </c>
      <c r="C13658" s="68" t="s">
        <v>15</v>
      </c>
      <c r="D13658" t="str">
        <f t="shared" si="213"/>
        <v>un</v>
      </c>
    </row>
    <row r="13659" spans="1:4">
      <c r="A13659" s="68" t="s">
        <v>13513</v>
      </c>
      <c r="B13659" s="68" t="s">
        <v>30565</v>
      </c>
      <c r="C13659" s="68" t="s">
        <v>15</v>
      </c>
      <c r="D13659" t="str">
        <f t="shared" si="213"/>
        <v>un</v>
      </c>
    </row>
    <row r="13660" spans="1:4">
      <c r="A13660" s="68" t="s">
        <v>13514</v>
      </c>
      <c r="B13660" s="68" t="s">
        <v>30565</v>
      </c>
      <c r="C13660" s="68" t="s">
        <v>15</v>
      </c>
      <c r="D13660" t="str">
        <f t="shared" si="213"/>
        <v>un</v>
      </c>
    </row>
    <row r="13661" spans="1:4">
      <c r="A13661" s="68" t="s">
        <v>13515</v>
      </c>
      <c r="B13661" s="68" t="s">
        <v>30566</v>
      </c>
      <c r="C13661" s="68" t="s">
        <v>15</v>
      </c>
      <c r="D13661" t="str">
        <f t="shared" si="213"/>
        <v>un</v>
      </c>
    </row>
    <row r="13662" spans="1:4">
      <c r="A13662" s="68" t="s">
        <v>13516</v>
      </c>
      <c r="B13662" s="68" t="s">
        <v>30566</v>
      </c>
      <c r="C13662" s="68" t="s">
        <v>15</v>
      </c>
      <c r="D13662" t="str">
        <f t="shared" si="213"/>
        <v>un</v>
      </c>
    </row>
    <row r="13663" spans="1:4">
      <c r="A13663" s="68" t="s">
        <v>13517</v>
      </c>
      <c r="B13663" s="68" t="s">
        <v>30567</v>
      </c>
      <c r="C13663" s="68" t="s">
        <v>15</v>
      </c>
      <c r="D13663" t="str">
        <f t="shared" si="213"/>
        <v>un</v>
      </c>
    </row>
    <row r="13664" spans="1:4">
      <c r="A13664" s="68" t="s">
        <v>13518</v>
      </c>
      <c r="B13664" s="68" t="s">
        <v>30567</v>
      </c>
      <c r="C13664" s="68" t="s">
        <v>15</v>
      </c>
      <c r="D13664" t="str">
        <f t="shared" si="213"/>
        <v>un</v>
      </c>
    </row>
    <row r="13665" spans="1:4">
      <c r="A13665" s="68" t="s">
        <v>13519</v>
      </c>
      <c r="B13665" s="68" t="s">
        <v>30568</v>
      </c>
      <c r="C13665" s="68" t="s">
        <v>15</v>
      </c>
      <c r="D13665" t="str">
        <f t="shared" si="213"/>
        <v>un</v>
      </c>
    </row>
    <row r="13666" spans="1:4">
      <c r="A13666" s="68" t="s">
        <v>13520</v>
      </c>
      <c r="B13666" s="68" t="s">
        <v>30568</v>
      </c>
      <c r="C13666" s="68" t="s">
        <v>15</v>
      </c>
      <c r="D13666" t="str">
        <f t="shared" si="213"/>
        <v>un</v>
      </c>
    </row>
    <row r="13667" spans="1:4">
      <c r="A13667" s="68" t="s">
        <v>13521</v>
      </c>
      <c r="B13667" s="68" t="s">
        <v>30569</v>
      </c>
      <c r="C13667" s="68" t="s">
        <v>15</v>
      </c>
      <c r="D13667" t="str">
        <f t="shared" si="213"/>
        <v>un</v>
      </c>
    </row>
    <row r="13668" spans="1:4">
      <c r="A13668" s="68" t="s">
        <v>13522</v>
      </c>
      <c r="B13668" s="68" t="s">
        <v>30569</v>
      </c>
      <c r="C13668" s="68" t="s">
        <v>15</v>
      </c>
      <c r="D13668" t="str">
        <f t="shared" si="213"/>
        <v>un</v>
      </c>
    </row>
    <row r="13669" spans="1:4">
      <c r="A13669" s="68" t="s">
        <v>13523</v>
      </c>
      <c r="B13669" s="68" t="s">
        <v>30570</v>
      </c>
      <c r="C13669" s="68" t="s">
        <v>15</v>
      </c>
      <c r="D13669" t="str">
        <f t="shared" si="213"/>
        <v>un</v>
      </c>
    </row>
    <row r="13670" spans="1:4">
      <c r="A13670" s="68" t="s">
        <v>13524</v>
      </c>
      <c r="B13670" s="68" t="s">
        <v>30570</v>
      </c>
      <c r="C13670" s="68" t="s">
        <v>15</v>
      </c>
      <c r="D13670" t="str">
        <f t="shared" si="213"/>
        <v>un</v>
      </c>
    </row>
    <row r="13671" spans="1:4">
      <c r="A13671" s="68" t="s">
        <v>13525</v>
      </c>
      <c r="B13671" s="68" t="s">
        <v>30571</v>
      </c>
      <c r="C13671" s="68" t="s">
        <v>15</v>
      </c>
      <c r="D13671" t="str">
        <f t="shared" si="213"/>
        <v>un</v>
      </c>
    </row>
    <row r="13672" spans="1:4">
      <c r="A13672" s="68" t="s">
        <v>13526</v>
      </c>
      <c r="B13672" s="68" t="s">
        <v>30571</v>
      </c>
      <c r="C13672" s="68" t="s">
        <v>15</v>
      </c>
      <c r="D13672" t="str">
        <f t="shared" si="213"/>
        <v>un</v>
      </c>
    </row>
    <row r="13673" spans="1:4">
      <c r="A13673" s="68" t="s">
        <v>13527</v>
      </c>
      <c r="B13673" s="68" t="s">
        <v>30572</v>
      </c>
      <c r="C13673" s="68" t="s">
        <v>15</v>
      </c>
      <c r="D13673" t="str">
        <f t="shared" si="213"/>
        <v>un</v>
      </c>
    </row>
    <row r="13674" spans="1:4">
      <c r="A13674" s="68" t="s">
        <v>13528</v>
      </c>
      <c r="B13674" s="68" t="s">
        <v>30572</v>
      </c>
      <c r="C13674" s="68" t="s">
        <v>15</v>
      </c>
      <c r="D13674" t="str">
        <f t="shared" si="213"/>
        <v>un</v>
      </c>
    </row>
    <row r="13675" spans="1:4">
      <c r="A13675" s="68" t="s">
        <v>13529</v>
      </c>
      <c r="B13675" s="68" t="s">
        <v>30573</v>
      </c>
      <c r="C13675" s="68" t="s">
        <v>15</v>
      </c>
      <c r="D13675" t="str">
        <f t="shared" si="213"/>
        <v>un</v>
      </c>
    </row>
    <row r="13676" spans="1:4">
      <c r="A13676" s="68" t="s">
        <v>13530</v>
      </c>
      <c r="B13676" s="68" t="s">
        <v>30573</v>
      </c>
      <c r="C13676" s="68" t="s">
        <v>15</v>
      </c>
      <c r="D13676" t="str">
        <f t="shared" si="213"/>
        <v>un</v>
      </c>
    </row>
    <row r="13677" spans="1:4">
      <c r="A13677" s="68" t="s">
        <v>13531</v>
      </c>
      <c r="B13677" s="68" t="s">
        <v>30574</v>
      </c>
      <c r="C13677" s="68" t="s">
        <v>15</v>
      </c>
      <c r="D13677" t="str">
        <f t="shared" si="213"/>
        <v>un</v>
      </c>
    </row>
    <row r="13678" spans="1:4">
      <c r="A13678" s="68" t="s">
        <v>13532</v>
      </c>
      <c r="B13678" s="68" t="s">
        <v>30574</v>
      </c>
      <c r="C13678" s="68" t="s">
        <v>15</v>
      </c>
      <c r="D13678" t="str">
        <f t="shared" si="213"/>
        <v>un</v>
      </c>
    </row>
    <row r="13679" spans="1:4">
      <c r="A13679" s="68" t="s">
        <v>13533</v>
      </c>
      <c r="B13679" s="68" t="s">
        <v>30575</v>
      </c>
      <c r="C13679" s="68" t="s">
        <v>15</v>
      </c>
      <c r="D13679" t="str">
        <f t="shared" si="213"/>
        <v>un</v>
      </c>
    </row>
    <row r="13680" spans="1:4">
      <c r="A13680" s="68" t="s">
        <v>13534</v>
      </c>
      <c r="B13680" s="68" t="s">
        <v>30575</v>
      </c>
      <c r="C13680" s="68" t="s">
        <v>15</v>
      </c>
      <c r="D13680" t="str">
        <f t="shared" si="213"/>
        <v>un</v>
      </c>
    </row>
    <row r="13681" spans="1:4">
      <c r="A13681" s="68" t="s">
        <v>13535</v>
      </c>
      <c r="B13681" s="68" t="s">
        <v>30576</v>
      </c>
      <c r="C13681" s="68" t="s">
        <v>15</v>
      </c>
      <c r="D13681" t="str">
        <f t="shared" si="213"/>
        <v>un</v>
      </c>
    </row>
    <row r="13682" spans="1:4">
      <c r="A13682" s="68" t="s">
        <v>13536</v>
      </c>
      <c r="B13682" s="68" t="s">
        <v>30576</v>
      </c>
      <c r="C13682" s="68" t="s">
        <v>15</v>
      </c>
      <c r="D13682" t="str">
        <f t="shared" si="213"/>
        <v>un</v>
      </c>
    </row>
    <row r="13683" spans="1:4">
      <c r="A13683" s="68" t="s">
        <v>13537</v>
      </c>
      <c r="B13683" s="68" t="s">
        <v>30577</v>
      </c>
      <c r="C13683" s="68" t="s">
        <v>15</v>
      </c>
      <c r="D13683" t="str">
        <f t="shared" si="213"/>
        <v>un</v>
      </c>
    </row>
    <row r="13684" spans="1:4">
      <c r="A13684" s="68" t="s">
        <v>13538</v>
      </c>
      <c r="B13684" s="68" t="s">
        <v>30577</v>
      </c>
      <c r="C13684" s="68" t="s">
        <v>15</v>
      </c>
      <c r="D13684" t="str">
        <f t="shared" si="213"/>
        <v>un</v>
      </c>
    </row>
    <row r="13685" spans="1:4">
      <c r="A13685" s="68" t="s">
        <v>13539</v>
      </c>
      <c r="B13685" s="68" t="s">
        <v>30578</v>
      </c>
      <c r="C13685" s="68" t="s">
        <v>15</v>
      </c>
      <c r="D13685" t="str">
        <f t="shared" si="213"/>
        <v>un</v>
      </c>
    </row>
    <row r="13686" spans="1:4">
      <c r="A13686" s="68" t="s">
        <v>13540</v>
      </c>
      <c r="B13686" s="68" t="s">
        <v>30578</v>
      </c>
      <c r="C13686" s="68" t="s">
        <v>15</v>
      </c>
      <c r="D13686" t="str">
        <f t="shared" si="213"/>
        <v>un</v>
      </c>
    </row>
    <row r="13687" spans="1:4">
      <c r="A13687" s="68" t="s">
        <v>13541</v>
      </c>
      <c r="B13687" s="68" t="s">
        <v>30579</v>
      </c>
      <c r="C13687" s="68" t="s">
        <v>15</v>
      </c>
      <c r="D13687" t="str">
        <f t="shared" si="213"/>
        <v>un</v>
      </c>
    </row>
    <row r="13688" spans="1:4">
      <c r="A13688" s="68" t="s">
        <v>13542</v>
      </c>
      <c r="B13688" s="68" t="s">
        <v>30579</v>
      </c>
      <c r="C13688" s="68" t="s">
        <v>15</v>
      </c>
      <c r="D13688" t="str">
        <f t="shared" si="213"/>
        <v>un</v>
      </c>
    </row>
    <row r="13689" spans="1:4">
      <c r="A13689" s="68" t="s">
        <v>13543</v>
      </c>
      <c r="B13689" s="68" t="s">
        <v>30580</v>
      </c>
      <c r="C13689" s="68" t="s">
        <v>15</v>
      </c>
      <c r="D13689" t="str">
        <f t="shared" si="213"/>
        <v>un</v>
      </c>
    </row>
    <row r="13690" spans="1:4">
      <c r="A13690" s="68" t="s">
        <v>13544</v>
      </c>
      <c r="B13690" s="68" t="s">
        <v>30580</v>
      </c>
      <c r="C13690" s="68" t="s">
        <v>15</v>
      </c>
      <c r="D13690" t="str">
        <f t="shared" si="213"/>
        <v>un</v>
      </c>
    </row>
    <row r="13691" spans="1:4">
      <c r="A13691" s="68" t="s">
        <v>13545</v>
      </c>
      <c r="B13691" s="68" t="s">
        <v>30581</v>
      </c>
      <c r="C13691" s="68" t="s">
        <v>15</v>
      </c>
      <c r="D13691" t="str">
        <f t="shared" si="213"/>
        <v>un</v>
      </c>
    </row>
    <row r="13692" spans="1:4">
      <c r="A13692" s="68" t="s">
        <v>13546</v>
      </c>
      <c r="B13692" s="68" t="s">
        <v>30581</v>
      </c>
      <c r="C13692" s="68" t="s">
        <v>15</v>
      </c>
      <c r="D13692" t="str">
        <f t="shared" si="213"/>
        <v>un</v>
      </c>
    </row>
    <row r="13693" spans="1:4">
      <c r="A13693" s="68" t="s">
        <v>13547</v>
      </c>
      <c r="B13693" s="68" t="s">
        <v>30582</v>
      </c>
      <c r="C13693" s="68" t="s">
        <v>15</v>
      </c>
      <c r="D13693" t="str">
        <f t="shared" si="213"/>
        <v>un</v>
      </c>
    </row>
    <row r="13694" spans="1:4">
      <c r="A13694" s="68" t="s">
        <v>13548</v>
      </c>
      <c r="B13694" s="68" t="s">
        <v>30582</v>
      </c>
      <c r="C13694" s="68" t="s">
        <v>15</v>
      </c>
      <c r="D13694" t="str">
        <f t="shared" si="213"/>
        <v>un</v>
      </c>
    </row>
    <row r="13695" spans="1:4">
      <c r="A13695" s="68" t="s">
        <v>13549</v>
      </c>
      <c r="B13695" s="68" t="s">
        <v>30583</v>
      </c>
      <c r="C13695" s="68" t="s">
        <v>15</v>
      </c>
      <c r="D13695" t="str">
        <f t="shared" si="213"/>
        <v>un</v>
      </c>
    </row>
    <row r="13696" spans="1:4">
      <c r="A13696" s="68" t="s">
        <v>13550</v>
      </c>
      <c r="B13696" s="68" t="s">
        <v>30583</v>
      </c>
      <c r="C13696" s="68" t="s">
        <v>15</v>
      </c>
      <c r="D13696" t="str">
        <f t="shared" si="213"/>
        <v>un</v>
      </c>
    </row>
    <row r="13697" spans="1:4">
      <c r="A13697" s="68" t="s">
        <v>13551</v>
      </c>
      <c r="B13697" s="68" t="s">
        <v>30584</v>
      </c>
      <c r="C13697" s="68" t="s">
        <v>15</v>
      </c>
      <c r="D13697" t="str">
        <f t="shared" si="213"/>
        <v>un</v>
      </c>
    </row>
    <row r="13698" spans="1:4">
      <c r="A13698" s="68" t="s">
        <v>13552</v>
      </c>
      <c r="B13698" s="68" t="s">
        <v>30584</v>
      </c>
      <c r="C13698" s="68" t="s">
        <v>15</v>
      </c>
      <c r="D13698" t="str">
        <f t="shared" si="213"/>
        <v>un</v>
      </c>
    </row>
    <row r="13699" spans="1:4">
      <c r="A13699" s="68" t="s">
        <v>13553</v>
      </c>
      <c r="B13699" s="68" t="s">
        <v>30585</v>
      </c>
      <c r="C13699" s="68" t="s">
        <v>15</v>
      </c>
      <c r="D13699" t="str">
        <f t="shared" si="213"/>
        <v>un</v>
      </c>
    </row>
    <row r="13700" spans="1:4">
      <c r="A13700" s="68" t="s">
        <v>13554</v>
      </c>
      <c r="B13700" s="68" t="s">
        <v>30585</v>
      </c>
      <c r="C13700" s="68" t="s">
        <v>15</v>
      </c>
      <c r="D13700" t="str">
        <f t="shared" si="213"/>
        <v>un</v>
      </c>
    </row>
    <row r="13701" spans="1:4">
      <c r="A13701" s="68" t="s">
        <v>13555</v>
      </c>
      <c r="B13701" s="68" t="s">
        <v>30586</v>
      </c>
      <c r="C13701" s="68" t="s">
        <v>15</v>
      </c>
      <c r="D13701" t="str">
        <f t="shared" si="213"/>
        <v>un</v>
      </c>
    </row>
    <row r="13702" spans="1:4">
      <c r="A13702" s="68" t="s">
        <v>13556</v>
      </c>
      <c r="B13702" s="68" t="s">
        <v>30586</v>
      </c>
      <c r="C13702" s="68" t="s">
        <v>15</v>
      </c>
      <c r="D13702" t="str">
        <f t="shared" si="213"/>
        <v>un</v>
      </c>
    </row>
    <row r="13703" spans="1:4">
      <c r="A13703" s="68" t="s">
        <v>13557</v>
      </c>
      <c r="B13703" s="68" t="s">
        <v>30587</v>
      </c>
      <c r="C13703" s="68" t="s">
        <v>15</v>
      </c>
      <c r="D13703" t="str">
        <f t="shared" ref="D13703:D13766" si="214">LOWER(C13703)</f>
        <v>un</v>
      </c>
    </row>
    <row r="13704" spans="1:4">
      <c r="A13704" s="68" t="s">
        <v>13558</v>
      </c>
      <c r="B13704" s="68" t="s">
        <v>30587</v>
      </c>
      <c r="C13704" s="68" t="s">
        <v>15</v>
      </c>
      <c r="D13704" t="str">
        <f t="shared" si="214"/>
        <v>un</v>
      </c>
    </row>
    <row r="13705" spans="1:4">
      <c r="A13705" s="68" t="s">
        <v>13559</v>
      </c>
      <c r="B13705" s="68" t="s">
        <v>30588</v>
      </c>
      <c r="C13705" s="68" t="s">
        <v>15</v>
      </c>
      <c r="D13705" t="str">
        <f t="shared" si="214"/>
        <v>un</v>
      </c>
    </row>
    <row r="13706" spans="1:4">
      <c r="A13706" s="68" t="s">
        <v>13560</v>
      </c>
      <c r="B13706" s="68" t="s">
        <v>30588</v>
      </c>
      <c r="C13706" s="68" t="s">
        <v>15</v>
      </c>
      <c r="D13706" t="str">
        <f t="shared" si="214"/>
        <v>un</v>
      </c>
    </row>
    <row r="13707" spans="1:4">
      <c r="A13707" s="68" t="s">
        <v>13561</v>
      </c>
      <c r="B13707" s="68" t="s">
        <v>30589</v>
      </c>
      <c r="C13707" s="68" t="s">
        <v>15</v>
      </c>
      <c r="D13707" t="str">
        <f t="shared" si="214"/>
        <v>un</v>
      </c>
    </row>
    <row r="13708" spans="1:4">
      <c r="A13708" s="68" t="s">
        <v>13562</v>
      </c>
      <c r="B13708" s="68" t="s">
        <v>30589</v>
      </c>
      <c r="C13708" s="68" t="s">
        <v>15</v>
      </c>
      <c r="D13708" t="str">
        <f t="shared" si="214"/>
        <v>un</v>
      </c>
    </row>
    <row r="13709" spans="1:4">
      <c r="A13709" s="68" t="s">
        <v>13563</v>
      </c>
      <c r="B13709" s="68" t="s">
        <v>30590</v>
      </c>
      <c r="C13709" s="68" t="s">
        <v>15</v>
      </c>
      <c r="D13709" t="str">
        <f t="shared" si="214"/>
        <v>un</v>
      </c>
    </row>
    <row r="13710" spans="1:4">
      <c r="A13710" s="68" t="s">
        <v>13564</v>
      </c>
      <c r="B13710" s="68" t="s">
        <v>30590</v>
      </c>
      <c r="C13710" s="68" t="s">
        <v>15</v>
      </c>
      <c r="D13710" t="str">
        <f t="shared" si="214"/>
        <v>un</v>
      </c>
    </row>
    <row r="13711" spans="1:4">
      <c r="A13711" s="68" t="s">
        <v>13565</v>
      </c>
      <c r="B13711" s="68" t="s">
        <v>30591</v>
      </c>
      <c r="C13711" s="68" t="s">
        <v>15</v>
      </c>
      <c r="D13711" t="str">
        <f t="shared" si="214"/>
        <v>un</v>
      </c>
    </row>
    <row r="13712" spans="1:4">
      <c r="A13712" s="68" t="s">
        <v>13566</v>
      </c>
      <c r="B13712" s="68" t="s">
        <v>30591</v>
      </c>
      <c r="C13712" s="68" t="s">
        <v>15</v>
      </c>
      <c r="D13712" t="str">
        <f t="shared" si="214"/>
        <v>un</v>
      </c>
    </row>
    <row r="13713" spans="1:4">
      <c r="A13713" s="68" t="s">
        <v>13567</v>
      </c>
      <c r="B13713" s="68" t="s">
        <v>30592</v>
      </c>
      <c r="C13713" s="68" t="s">
        <v>15</v>
      </c>
      <c r="D13713" t="str">
        <f t="shared" si="214"/>
        <v>un</v>
      </c>
    </row>
    <row r="13714" spans="1:4">
      <c r="A13714" s="68" t="s">
        <v>13568</v>
      </c>
      <c r="B13714" s="68" t="s">
        <v>30592</v>
      </c>
      <c r="C13714" s="68" t="s">
        <v>15</v>
      </c>
      <c r="D13714" t="str">
        <f t="shared" si="214"/>
        <v>un</v>
      </c>
    </row>
    <row r="13715" spans="1:4">
      <c r="A13715" s="68" t="s">
        <v>13569</v>
      </c>
      <c r="B13715" s="68" t="s">
        <v>30593</v>
      </c>
      <c r="C13715" s="68" t="s">
        <v>15</v>
      </c>
      <c r="D13715" t="str">
        <f t="shared" si="214"/>
        <v>un</v>
      </c>
    </row>
    <row r="13716" spans="1:4">
      <c r="A13716" s="68" t="s">
        <v>13570</v>
      </c>
      <c r="B13716" s="68" t="s">
        <v>30593</v>
      </c>
      <c r="C13716" s="68" t="s">
        <v>15</v>
      </c>
      <c r="D13716" t="str">
        <f t="shared" si="214"/>
        <v>un</v>
      </c>
    </row>
    <row r="13717" spans="1:4">
      <c r="A13717" s="68" t="s">
        <v>13571</v>
      </c>
      <c r="B13717" s="68" t="s">
        <v>30594</v>
      </c>
      <c r="C13717" s="68" t="s">
        <v>15</v>
      </c>
      <c r="D13717" t="str">
        <f t="shared" si="214"/>
        <v>un</v>
      </c>
    </row>
    <row r="13718" spans="1:4">
      <c r="A13718" s="68" t="s">
        <v>13572</v>
      </c>
      <c r="B13718" s="68" t="s">
        <v>30594</v>
      </c>
      <c r="C13718" s="68" t="s">
        <v>15</v>
      </c>
      <c r="D13718" t="str">
        <f t="shared" si="214"/>
        <v>un</v>
      </c>
    </row>
    <row r="13719" spans="1:4">
      <c r="A13719" s="68" t="s">
        <v>13573</v>
      </c>
      <c r="B13719" s="68" t="s">
        <v>30595</v>
      </c>
      <c r="C13719" s="68" t="s">
        <v>15</v>
      </c>
      <c r="D13719" t="str">
        <f t="shared" si="214"/>
        <v>un</v>
      </c>
    </row>
    <row r="13720" spans="1:4">
      <c r="A13720" s="68" t="s">
        <v>13574</v>
      </c>
      <c r="B13720" s="68" t="s">
        <v>30595</v>
      </c>
      <c r="C13720" s="68" t="s">
        <v>15</v>
      </c>
      <c r="D13720" t="str">
        <f t="shared" si="214"/>
        <v>un</v>
      </c>
    </row>
    <row r="13721" spans="1:4">
      <c r="A13721" s="68" t="s">
        <v>13575</v>
      </c>
      <c r="B13721" s="68" t="s">
        <v>30596</v>
      </c>
      <c r="C13721" s="68" t="s">
        <v>15</v>
      </c>
      <c r="D13721" t="str">
        <f t="shared" si="214"/>
        <v>un</v>
      </c>
    </row>
    <row r="13722" spans="1:4">
      <c r="A13722" s="68" t="s">
        <v>13576</v>
      </c>
      <c r="B13722" s="68" t="s">
        <v>30596</v>
      </c>
      <c r="C13722" s="68" t="s">
        <v>15</v>
      </c>
      <c r="D13722" t="str">
        <f t="shared" si="214"/>
        <v>un</v>
      </c>
    </row>
    <row r="13723" spans="1:4">
      <c r="A13723" s="68" t="s">
        <v>13577</v>
      </c>
      <c r="B13723" s="68" t="s">
        <v>30597</v>
      </c>
      <c r="C13723" s="68" t="s">
        <v>15</v>
      </c>
      <c r="D13723" t="str">
        <f t="shared" si="214"/>
        <v>un</v>
      </c>
    </row>
    <row r="13724" spans="1:4">
      <c r="A13724" s="68" t="s">
        <v>13578</v>
      </c>
      <c r="B13724" s="68" t="s">
        <v>30597</v>
      </c>
      <c r="C13724" s="68" t="s">
        <v>15</v>
      </c>
      <c r="D13724" t="str">
        <f t="shared" si="214"/>
        <v>un</v>
      </c>
    </row>
    <row r="13725" spans="1:4">
      <c r="A13725" s="68" t="s">
        <v>13579</v>
      </c>
      <c r="B13725" s="68" t="s">
        <v>30598</v>
      </c>
      <c r="C13725" s="68" t="s">
        <v>15</v>
      </c>
      <c r="D13725" t="str">
        <f t="shared" si="214"/>
        <v>un</v>
      </c>
    </row>
    <row r="13726" spans="1:4">
      <c r="A13726" s="68" t="s">
        <v>13580</v>
      </c>
      <c r="B13726" s="68" t="s">
        <v>30598</v>
      </c>
      <c r="C13726" s="68" t="s">
        <v>15</v>
      </c>
      <c r="D13726" t="str">
        <f t="shared" si="214"/>
        <v>un</v>
      </c>
    </row>
    <row r="13727" spans="1:4">
      <c r="A13727" s="68" t="s">
        <v>13581</v>
      </c>
      <c r="B13727" s="68" t="s">
        <v>30599</v>
      </c>
      <c r="C13727" s="68" t="s">
        <v>15</v>
      </c>
      <c r="D13727" t="str">
        <f t="shared" si="214"/>
        <v>un</v>
      </c>
    </row>
    <row r="13728" spans="1:4">
      <c r="A13728" s="68" t="s">
        <v>13582</v>
      </c>
      <c r="B13728" s="68" t="s">
        <v>30599</v>
      </c>
      <c r="C13728" s="68" t="s">
        <v>15</v>
      </c>
      <c r="D13728" t="str">
        <f t="shared" si="214"/>
        <v>un</v>
      </c>
    </row>
    <row r="13729" spans="1:4">
      <c r="A13729" s="68" t="s">
        <v>13583</v>
      </c>
      <c r="B13729" s="68" t="s">
        <v>30600</v>
      </c>
      <c r="C13729" s="68" t="s">
        <v>15</v>
      </c>
      <c r="D13729" t="str">
        <f t="shared" si="214"/>
        <v>un</v>
      </c>
    </row>
    <row r="13730" spans="1:4">
      <c r="A13730" s="68" t="s">
        <v>13584</v>
      </c>
      <c r="B13730" s="68" t="s">
        <v>30600</v>
      </c>
      <c r="C13730" s="68" t="s">
        <v>15</v>
      </c>
      <c r="D13730" t="str">
        <f t="shared" si="214"/>
        <v>un</v>
      </c>
    </row>
    <row r="13731" spans="1:4">
      <c r="A13731" s="68" t="s">
        <v>13585</v>
      </c>
      <c r="B13731" s="68" t="s">
        <v>30601</v>
      </c>
      <c r="C13731" s="68" t="s">
        <v>15</v>
      </c>
      <c r="D13731" t="str">
        <f t="shared" si="214"/>
        <v>un</v>
      </c>
    </row>
    <row r="13732" spans="1:4">
      <c r="A13732" s="68" t="s">
        <v>13586</v>
      </c>
      <c r="B13732" s="68" t="s">
        <v>30601</v>
      </c>
      <c r="C13732" s="68" t="s">
        <v>15</v>
      </c>
      <c r="D13732" t="str">
        <f t="shared" si="214"/>
        <v>un</v>
      </c>
    </row>
    <row r="13733" spans="1:4">
      <c r="A13733" s="68" t="s">
        <v>13587</v>
      </c>
      <c r="B13733" s="68" t="s">
        <v>30602</v>
      </c>
      <c r="C13733" s="68" t="s">
        <v>15</v>
      </c>
      <c r="D13733" t="str">
        <f t="shared" si="214"/>
        <v>un</v>
      </c>
    </row>
    <row r="13734" spans="1:4">
      <c r="A13734" s="68" t="s">
        <v>13588</v>
      </c>
      <c r="B13734" s="68" t="s">
        <v>30602</v>
      </c>
      <c r="C13734" s="68" t="s">
        <v>15</v>
      </c>
      <c r="D13734" t="str">
        <f t="shared" si="214"/>
        <v>un</v>
      </c>
    </row>
    <row r="13735" spans="1:4">
      <c r="A13735" s="68" t="s">
        <v>13589</v>
      </c>
      <c r="B13735" s="68" t="s">
        <v>30603</v>
      </c>
      <c r="C13735" s="68" t="s">
        <v>15</v>
      </c>
      <c r="D13735" t="str">
        <f t="shared" si="214"/>
        <v>un</v>
      </c>
    </row>
    <row r="13736" spans="1:4">
      <c r="A13736" s="68" t="s">
        <v>13590</v>
      </c>
      <c r="B13736" s="68" t="s">
        <v>30603</v>
      </c>
      <c r="C13736" s="68" t="s">
        <v>15</v>
      </c>
      <c r="D13736" t="str">
        <f t="shared" si="214"/>
        <v>un</v>
      </c>
    </row>
    <row r="13737" spans="1:4">
      <c r="A13737" s="68" t="s">
        <v>13591</v>
      </c>
      <c r="B13737" s="68" t="s">
        <v>30604</v>
      </c>
      <c r="C13737" s="68" t="s">
        <v>15</v>
      </c>
      <c r="D13737" t="str">
        <f t="shared" si="214"/>
        <v>un</v>
      </c>
    </row>
    <row r="13738" spans="1:4">
      <c r="A13738" s="68" t="s">
        <v>13592</v>
      </c>
      <c r="B13738" s="68" t="s">
        <v>30604</v>
      </c>
      <c r="C13738" s="68" t="s">
        <v>15</v>
      </c>
      <c r="D13738" t="str">
        <f t="shared" si="214"/>
        <v>un</v>
      </c>
    </row>
    <row r="13739" spans="1:4">
      <c r="A13739" s="68" t="s">
        <v>13593</v>
      </c>
      <c r="B13739" s="68" t="s">
        <v>30605</v>
      </c>
      <c r="C13739" s="68" t="s">
        <v>15</v>
      </c>
      <c r="D13739" t="str">
        <f t="shared" si="214"/>
        <v>un</v>
      </c>
    </row>
    <row r="13740" spans="1:4">
      <c r="A13740" s="68" t="s">
        <v>13594</v>
      </c>
      <c r="B13740" s="68" t="s">
        <v>30605</v>
      </c>
      <c r="C13740" s="68" t="s">
        <v>15</v>
      </c>
      <c r="D13740" t="str">
        <f t="shared" si="214"/>
        <v>un</v>
      </c>
    </row>
    <row r="13741" spans="1:4">
      <c r="A13741" s="68" t="s">
        <v>13595</v>
      </c>
      <c r="B13741" s="68" t="s">
        <v>30606</v>
      </c>
      <c r="C13741" s="68" t="s">
        <v>15</v>
      </c>
      <c r="D13741" t="str">
        <f t="shared" si="214"/>
        <v>un</v>
      </c>
    </row>
    <row r="13742" spans="1:4">
      <c r="A13742" s="68" t="s">
        <v>13596</v>
      </c>
      <c r="B13742" s="68" t="s">
        <v>30606</v>
      </c>
      <c r="C13742" s="68" t="s">
        <v>15</v>
      </c>
      <c r="D13742" t="str">
        <f t="shared" si="214"/>
        <v>un</v>
      </c>
    </row>
    <row r="13743" spans="1:4">
      <c r="A13743" s="68" t="s">
        <v>13597</v>
      </c>
      <c r="B13743" s="68" t="s">
        <v>30607</v>
      </c>
      <c r="C13743" s="68" t="s">
        <v>15</v>
      </c>
      <c r="D13743" t="str">
        <f t="shared" si="214"/>
        <v>un</v>
      </c>
    </row>
    <row r="13744" spans="1:4">
      <c r="A13744" s="68" t="s">
        <v>13598</v>
      </c>
      <c r="B13744" s="68" t="s">
        <v>30607</v>
      </c>
      <c r="C13744" s="68" t="s">
        <v>15</v>
      </c>
      <c r="D13744" t="str">
        <f t="shared" si="214"/>
        <v>un</v>
      </c>
    </row>
    <row r="13745" spans="1:4">
      <c r="A13745" s="68" t="s">
        <v>13599</v>
      </c>
      <c r="B13745" s="68" t="s">
        <v>30608</v>
      </c>
      <c r="C13745" s="68" t="s">
        <v>15</v>
      </c>
      <c r="D13745" t="str">
        <f t="shared" si="214"/>
        <v>un</v>
      </c>
    </row>
    <row r="13746" spans="1:4">
      <c r="A13746" s="68" t="s">
        <v>13600</v>
      </c>
      <c r="B13746" s="68" t="s">
        <v>30608</v>
      </c>
      <c r="C13746" s="68" t="s">
        <v>15</v>
      </c>
      <c r="D13746" t="str">
        <f t="shared" si="214"/>
        <v>un</v>
      </c>
    </row>
    <row r="13747" spans="1:4">
      <c r="A13747" s="68" t="s">
        <v>13601</v>
      </c>
      <c r="B13747" s="68" t="s">
        <v>30609</v>
      </c>
      <c r="C13747" s="68" t="s">
        <v>15</v>
      </c>
      <c r="D13747" t="str">
        <f t="shared" si="214"/>
        <v>un</v>
      </c>
    </row>
    <row r="13748" spans="1:4">
      <c r="A13748" s="68" t="s">
        <v>13602</v>
      </c>
      <c r="B13748" s="68" t="s">
        <v>30609</v>
      </c>
      <c r="C13748" s="68" t="s">
        <v>15</v>
      </c>
      <c r="D13748" t="str">
        <f t="shared" si="214"/>
        <v>un</v>
      </c>
    </row>
    <row r="13749" spans="1:4">
      <c r="A13749" s="68" t="s">
        <v>13603</v>
      </c>
      <c r="B13749" s="68" t="s">
        <v>30610</v>
      </c>
      <c r="C13749" s="68" t="s">
        <v>15</v>
      </c>
      <c r="D13749" t="str">
        <f t="shared" si="214"/>
        <v>un</v>
      </c>
    </row>
    <row r="13750" spans="1:4">
      <c r="A13750" s="68" t="s">
        <v>13604</v>
      </c>
      <c r="B13750" s="68" t="s">
        <v>30610</v>
      </c>
      <c r="C13750" s="68" t="s">
        <v>15</v>
      </c>
      <c r="D13750" t="str">
        <f t="shared" si="214"/>
        <v>un</v>
      </c>
    </row>
    <row r="13751" spans="1:4">
      <c r="A13751" s="68" t="s">
        <v>13605</v>
      </c>
      <c r="B13751" s="68" t="s">
        <v>30611</v>
      </c>
      <c r="C13751" s="68" t="s">
        <v>15</v>
      </c>
      <c r="D13751" t="str">
        <f t="shared" si="214"/>
        <v>un</v>
      </c>
    </row>
    <row r="13752" spans="1:4">
      <c r="A13752" s="68" t="s">
        <v>13606</v>
      </c>
      <c r="B13752" s="68" t="s">
        <v>30611</v>
      </c>
      <c r="C13752" s="68" t="s">
        <v>15</v>
      </c>
      <c r="D13752" t="str">
        <f t="shared" si="214"/>
        <v>un</v>
      </c>
    </row>
    <row r="13753" spans="1:4">
      <c r="A13753" s="68" t="s">
        <v>13607</v>
      </c>
      <c r="B13753" s="68" t="s">
        <v>30612</v>
      </c>
      <c r="C13753" s="68" t="s">
        <v>15</v>
      </c>
      <c r="D13753" t="str">
        <f t="shared" si="214"/>
        <v>un</v>
      </c>
    </row>
    <row r="13754" spans="1:4">
      <c r="A13754" s="68" t="s">
        <v>13608</v>
      </c>
      <c r="B13754" s="68" t="s">
        <v>30612</v>
      </c>
      <c r="C13754" s="68" t="s">
        <v>15</v>
      </c>
      <c r="D13754" t="str">
        <f t="shared" si="214"/>
        <v>un</v>
      </c>
    </row>
    <row r="13755" spans="1:4">
      <c r="A13755" s="68" t="s">
        <v>13609</v>
      </c>
      <c r="B13755" s="68" t="s">
        <v>30613</v>
      </c>
      <c r="C13755" s="68" t="s">
        <v>15</v>
      </c>
      <c r="D13755" t="str">
        <f t="shared" si="214"/>
        <v>un</v>
      </c>
    </row>
    <row r="13756" spans="1:4">
      <c r="A13756" s="68" t="s">
        <v>13610</v>
      </c>
      <c r="B13756" s="68" t="s">
        <v>30613</v>
      </c>
      <c r="C13756" s="68" t="s">
        <v>15</v>
      </c>
      <c r="D13756" t="str">
        <f t="shared" si="214"/>
        <v>un</v>
      </c>
    </row>
    <row r="13757" spans="1:4">
      <c r="A13757" s="68" t="s">
        <v>13611</v>
      </c>
      <c r="B13757" s="68" t="s">
        <v>30614</v>
      </c>
      <c r="C13757" s="68" t="s">
        <v>15</v>
      </c>
      <c r="D13757" t="str">
        <f t="shared" si="214"/>
        <v>un</v>
      </c>
    </row>
    <row r="13758" spans="1:4">
      <c r="A13758" s="68" t="s">
        <v>13612</v>
      </c>
      <c r="B13758" s="68" t="s">
        <v>30614</v>
      </c>
      <c r="C13758" s="68" t="s">
        <v>15</v>
      </c>
      <c r="D13758" t="str">
        <f t="shared" si="214"/>
        <v>un</v>
      </c>
    </row>
    <row r="13759" spans="1:4">
      <c r="A13759" s="68" t="s">
        <v>13613</v>
      </c>
      <c r="B13759" s="68" t="s">
        <v>30615</v>
      </c>
      <c r="C13759" s="68" t="s">
        <v>15</v>
      </c>
      <c r="D13759" t="str">
        <f t="shared" si="214"/>
        <v>un</v>
      </c>
    </row>
    <row r="13760" spans="1:4">
      <c r="A13760" s="68" t="s">
        <v>13614</v>
      </c>
      <c r="B13760" s="68" t="s">
        <v>30615</v>
      </c>
      <c r="C13760" s="68" t="s">
        <v>15</v>
      </c>
      <c r="D13760" t="str">
        <f t="shared" si="214"/>
        <v>un</v>
      </c>
    </row>
    <row r="13761" spans="1:4">
      <c r="A13761" s="68" t="s">
        <v>13615</v>
      </c>
      <c r="B13761" s="68" t="s">
        <v>30616</v>
      </c>
      <c r="C13761" s="68" t="s">
        <v>15</v>
      </c>
      <c r="D13761" t="str">
        <f t="shared" si="214"/>
        <v>un</v>
      </c>
    </row>
    <row r="13762" spans="1:4">
      <c r="A13762" s="68" t="s">
        <v>13616</v>
      </c>
      <c r="B13762" s="68" t="s">
        <v>30616</v>
      </c>
      <c r="C13762" s="68" t="s">
        <v>15</v>
      </c>
      <c r="D13762" t="str">
        <f t="shared" si="214"/>
        <v>un</v>
      </c>
    </row>
    <row r="13763" spans="1:4">
      <c r="A13763" s="68" t="s">
        <v>13617</v>
      </c>
      <c r="B13763" s="68" t="s">
        <v>30617</v>
      </c>
      <c r="C13763" s="68" t="s">
        <v>15</v>
      </c>
      <c r="D13763" t="str">
        <f t="shared" si="214"/>
        <v>un</v>
      </c>
    </row>
    <row r="13764" spans="1:4">
      <c r="A13764" s="68" t="s">
        <v>13618</v>
      </c>
      <c r="B13764" s="68" t="s">
        <v>30617</v>
      </c>
      <c r="C13764" s="68" t="s">
        <v>15</v>
      </c>
      <c r="D13764" t="str">
        <f t="shared" si="214"/>
        <v>un</v>
      </c>
    </row>
    <row r="13765" spans="1:4">
      <c r="A13765" s="68" t="s">
        <v>13619</v>
      </c>
      <c r="B13765" s="68" t="s">
        <v>30618</v>
      </c>
      <c r="C13765" s="68" t="s">
        <v>15</v>
      </c>
      <c r="D13765" t="str">
        <f t="shared" si="214"/>
        <v>un</v>
      </c>
    </row>
    <row r="13766" spans="1:4">
      <c r="A13766" s="68" t="s">
        <v>13620</v>
      </c>
      <c r="B13766" s="68" t="s">
        <v>30618</v>
      </c>
      <c r="C13766" s="68" t="s">
        <v>15</v>
      </c>
      <c r="D13766" t="str">
        <f t="shared" si="214"/>
        <v>un</v>
      </c>
    </row>
    <row r="13767" spans="1:4">
      <c r="A13767" s="68" t="s">
        <v>13621</v>
      </c>
      <c r="B13767" s="68" t="s">
        <v>30619</v>
      </c>
      <c r="C13767" s="68" t="s">
        <v>15</v>
      </c>
      <c r="D13767" t="str">
        <f t="shared" ref="D13767:D13830" si="215">LOWER(C13767)</f>
        <v>un</v>
      </c>
    </row>
    <row r="13768" spans="1:4">
      <c r="A13768" s="68" t="s">
        <v>13622</v>
      </c>
      <c r="B13768" s="68" t="s">
        <v>30619</v>
      </c>
      <c r="C13768" s="68" t="s">
        <v>15</v>
      </c>
      <c r="D13768" t="str">
        <f t="shared" si="215"/>
        <v>un</v>
      </c>
    </row>
    <row r="13769" spans="1:4">
      <c r="A13769" s="68" t="s">
        <v>13623</v>
      </c>
      <c r="B13769" s="68" t="s">
        <v>30620</v>
      </c>
      <c r="C13769" s="68" t="s">
        <v>15</v>
      </c>
      <c r="D13769" t="str">
        <f t="shared" si="215"/>
        <v>un</v>
      </c>
    </row>
    <row r="13770" spans="1:4">
      <c r="A13770" s="68" t="s">
        <v>13624</v>
      </c>
      <c r="B13770" s="68" t="s">
        <v>30620</v>
      </c>
      <c r="C13770" s="68" t="s">
        <v>15</v>
      </c>
      <c r="D13770" t="str">
        <f t="shared" si="215"/>
        <v>un</v>
      </c>
    </row>
    <row r="13771" spans="1:4">
      <c r="A13771" s="68" t="s">
        <v>13625</v>
      </c>
      <c r="B13771" s="68" t="s">
        <v>30621</v>
      </c>
      <c r="C13771" s="68" t="s">
        <v>15</v>
      </c>
      <c r="D13771" t="str">
        <f t="shared" si="215"/>
        <v>un</v>
      </c>
    </row>
    <row r="13772" spans="1:4">
      <c r="A13772" s="68" t="s">
        <v>13626</v>
      </c>
      <c r="B13772" s="68" t="s">
        <v>30621</v>
      </c>
      <c r="C13772" s="68" t="s">
        <v>15</v>
      </c>
      <c r="D13772" t="str">
        <f t="shared" si="215"/>
        <v>un</v>
      </c>
    </row>
    <row r="13773" spans="1:4">
      <c r="A13773" s="68" t="s">
        <v>13627</v>
      </c>
      <c r="B13773" s="68" t="s">
        <v>30622</v>
      </c>
      <c r="C13773" s="68" t="s">
        <v>15</v>
      </c>
      <c r="D13773" t="str">
        <f t="shared" si="215"/>
        <v>un</v>
      </c>
    </row>
    <row r="13774" spans="1:4">
      <c r="A13774" s="68" t="s">
        <v>13628</v>
      </c>
      <c r="B13774" s="68" t="s">
        <v>30622</v>
      </c>
      <c r="C13774" s="68" t="s">
        <v>15</v>
      </c>
      <c r="D13774" t="str">
        <f t="shared" si="215"/>
        <v>un</v>
      </c>
    </row>
    <row r="13775" spans="1:4">
      <c r="A13775" s="68" t="s">
        <v>13629</v>
      </c>
      <c r="B13775" s="68" t="s">
        <v>30623</v>
      </c>
      <c r="C13775" s="68" t="s">
        <v>15</v>
      </c>
      <c r="D13775" t="str">
        <f t="shared" si="215"/>
        <v>un</v>
      </c>
    </row>
    <row r="13776" spans="1:4">
      <c r="A13776" s="68" t="s">
        <v>13630</v>
      </c>
      <c r="B13776" s="68" t="s">
        <v>30623</v>
      </c>
      <c r="C13776" s="68" t="s">
        <v>15</v>
      </c>
      <c r="D13776" t="str">
        <f t="shared" si="215"/>
        <v>un</v>
      </c>
    </row>
    <row r="13777" spans="1:4">
      <c r="A13777" s="68" t="s">
        <v>13631</v>
      </c>
      <c r="B13777" s="68" t="s">
        <v>30624</v>
      </c>
      <c r="C13777" s="68" t="s">
        <v>15</v>
      </c>
      <c r="D13777" t="str">
        <f t="shared" si="215"/>
        <v>un</v>
      </c>
    </row>
    <row r="13778" spans="1:4">
      <c r="A13778" s="68" t="s">
        <v>13632</v>
      </c>
      <c r="B13778" s="68" t="s">
        <v>30624</v>
      </c>
      <c r="C13778" s="68" t="s">
        <v>15</v>
      </c>
      <c r="D13778" t="str">
        <f t="shared" si="215"/>
        <v>un</v>
      </c>
    </row>
    <row r="13779" spans="1:4">
      <c r="A13779" s="68" t="s">
        <v>13633</v>
      </c>
      <c r="B13779" s="68" t="s">
        <v>30625</v>
      </c>
      <c r="C13779" s="68" t="s">
        <v>15</v>
      </c>
      <c r="D13779" t="str">
        <f t="shared" si="215"/>
        <v>un</v>
      </c>
    </row>
    <row r="13780" spans="1:4">
      <c r="A13780" s="68" t="s">
        <v>13634</v>
      </c>
      <c r="B13780" s="68" t="s">
        <v>30625</v>
      </c>
      <c r="C13780" s="68" t="s">
        <v>15</v>
      </c>
      <c r="D13780" t="str">
        <f t="shared" si="215"/>
        <v>un</v>
      </c>
    </row>
    <row r="13781" spans="1:4">
      <c r="A13781" s="68" t="s">
        <v>13635</v>
      </c>
      <c r="B13781" s="68" t="s">
        <v>30626</v>
      </c>
      <c r="C13781" s="68" t="s">
        <v>15</v>
      </c>
      <c r="D13781" t="str">
        <f t="shared" si="215"/>
        <v>un</v>
      </c>
    </row>
    <row r="13782" spans="1:4">
      <c r="A13782" s="68" t="s">
        <v>13636</v>
      </c>
      <c r="B13782" s="68" t="s">
        <v>30626</v>
      </c>
      <c r="C13782" s="68" t="s">
        <v>15</v>
      </c>
      <c r="D13782" t="str">
        <f t="shared" si="215"/>
        <v>un</v>
      </c>
    </row>
    <row r="13783" spans="1:4">
      <c r="A13783" s="68" t="s">
        <v>13637</v>
      </c>
      <c r="B13783" s="68" t="s">
        <v>30627</v>
      </c>
      <c r="C13783" s="68" t="s">
        <v>15</v>
      </c>
      <c r="D13783" t="str">
        <f t="shared" si="215"/>
        <v>un</v>
      </c>
    </row>
    <row r="13784" spans="1:4">
      <c r="A13784" s="68" t="s">
        <v>13638</v>
      </c>
      <c r="B13784" s="68" t="s">
        <v>30627</v>
      </c>
      <c r="C13784" s="68" t="s">
        <v>15</v>
      </c>
      <c r="D13784" t="str">
        <f t="shared" si="215"/>
        <v>un</v>
      </c>
    </row>
    <row r="13785" spans="1:4">
      <c r="A13785" s="68" t="s">
        <v>13639</v>
      </c>
      <c r="B13785" s="68" t="s">
        <v>30628</v>
      </c>
      <c r="C13785" s="68" t="s">
        <v>15</v>
      </c>
      <c r="D13785" t="str">
        <f t="shared" si="215"/>
        <v>un</v>
      </c>
    </row>
    <row r="13786" spans="1:4">
      <c r="A13786" s="68" t="s">
        <v>13640</v>
      </c>
      <c r="B13786" s="68" t="s">
        <v>30628</v>
      </c>
      <c r="C13786" s="68" t="s">
        <v>15</v>
      </c>
      <c r="D13786" t="str">
        <f t="shared" si="215"/>
        <v>un</v>
      </c>
    </row>
    <row r="13787" spans="1:4">
      <c r="A13787" s="68" t="s">
        <v>13641</v>
      </c>
      <c r="B13787" s="68" t="s">
        <v>30629</v>
      </c>
      <c r="C13787" s="68" t="s">
        <v>14</v>
      </c>
      <c r="D13787" t="str">
        <f t="shared" si="215"/>
        <v>m</v>
      </c>
    </row>
    <row r="13788" spans="1:4">
      <c r="A13788" s="68" t="s">
        <v>13642</v>
      </c>
      <c r="B13788" s="68" t="s">
        <v>30629</v>
      </c>
      <c r="C13788" s="68" t="s">
        <v>14</v>
      </c>
      <c r="D13788" t="str">
        <f t="shared" si="215"/>
        <v>m</v>
      </c>
    </row>
    <row r="13789" spans="1:4">
      <c r="A13789" s="68" t="s">
        <v>13643</v>
      </c>
      <c r="B13789" s="68" t="s">
        <v>30630</v>
      </c>
      <c r="C13789" s="68" t="s">
        <v>14</v>
      </c>
      <c r="D13789" t="str">
        <f t="shared" si="215"/>
        <v>m</v>
      </c>
    </row>
    <row r="13790" spans="1:4">
      <c r="A13790" s="68" t="s">
        <v>13644</v>
      </c>
      <c r="B13790" s="68" t="s">
        <v>30630</v>
      </c>
      <c r="C13790" s="68" t="s">
        <v>14</v>
      </c>
      <c r="D13790" t="str">
        <f t="shared" si="215"/>
        <v>m</v>
      </c>
    </row>
    <row r="13791" spans="1:4">
      <c r="A13791" s="68" t="s">
        <v>13645</v>
      </c>
      <c r="B13791" s="68" t="s">
        <v>30631</v>
      </c>
      <c r="C13791" s="68" t="s">
        <v>14</v>
      </c>
      <c r="D13791" t="str">
        <f t="shared" si="215"/>
        <v>m</v>
      </c>
    </row>
    <row r="13792" spans="1:4">
      <c r="A13792" s="68" t="s">
        <v>13646</v>
      </c>
      <c r="B13792" s="68" t="s">
        <v>30631</v>
      </c>
      <c r="C13792" s="68" t="s">
        <v>14</v>
      </c>
      <c r="D13792" t="str">
        <f t="shared" si="215"/>
        <v>m</v>
      </c>
    </row>
    <row r="13793" spans="1:4">
      <c r="A13793" s="68" t="s">
        <v>13647</v>
      </c>
      <c r="B13793" s="68" t="s">
        <v>30632</v>
      </c>
      <c r="C13793" s="68" t="s">
        <v>14</v>
      </c>
      <c r="D13793" t="str">
        <f t="shared" si="215"/>
        <v>m</v>
      </c>
    </row>
    <row r="13794" spans="1:4">
      <c r="A13794" s="68" t="s">
        <v>13648</v>
      </c>
      <c r="B13794" s="68" t="s">
        <v>30632</v>
      </c>
      <c r="C13794" s="68" t="s">
        <v>14</v>
      </c>
      <c r="D13794" t="str">
        <f t="shared" si="215"/>
        <v>m</v>
      </c>
    </row>
    <row r="13795" spans="1:4">
      <c r="A13795" s="68" t="s">
        <v>13649</v>
      </c>
      <c r="B13795" s="68" t="s">
        <v>30633</v>
      </c>
      <c r="C13795" s="68" t="s">
        <v>14</v>
      </c>
      <c r="D13795" t="str">
        <f t="shared" si="215"/>
        <v>m</v>
      </c>
    </row>
    <row r="13796" spans="1:4">
      <c r="A13796" s="68" t="s">
        <v>13650</v>
      </c>
      <c r="B13796" s="68" t="s">
        <v>30633</v>
      </c>
      <c r="C13796" s="68" t="s">
        <v>14</v>
      </c>
      <c r="D13796" t="str">
        <f t="shared" si="215"/>
        <v>m</v>
      </c>
    </row>
    <row r="13797" spans="1:4">
      <c r="A13797" s="68" t="s">
        <v>13651</v>
      </c>
      <c r="B13797" s="68" t="s">
        <v>30634</v>
      </c>
      <c r="C13797" s="68" t="s">
        <v>14</v>
      </c>
      <c r="D13797" t="str">
        <f t="shared" si="215"/>
        <v>m</v>
      </c>
    </row>
    <row r="13798" spans="1:4">
      <c r="A13798" s="68" t="s">
        <v>13652</v>
      </c>
      <c r="B13798" s="68" t="s">
        <v>30634</v>
      </c>
      <c r="C13798" s="68" t="s">
        <v>14</v>
      </c>
      <c r="D13798" t="str">
        <f t="shared" si="215"/>
        <v>m</v>
      </c>
    </row>
    <row r="13799" spans="1:4">
      <c r="A13799" s="68" t="s">
        <v>13653</v>
      </c>
      <c r="B13799" s="68" t="s">
        <v>30635</v>
      </c>
      <c r="C13799" s="68" t="s">
        <v>15</v>
      </c>
      <c r="D13799" t="str">
        <f t="shared" si="215"/>
        <v>un</v>
      </c>
    </row>
    <row r="13800" spans="1:4">
      <c r="A13800" s="68" t="s">
        <v>13654</v>
      </c>
      <c r="B13800" s="68" t="s">
        <v>30635</v>
      </c>
      <c r="C13800" s="68" t="s">
        <v>15</v>
      </c>
      <c r="D13800" t="str">
        <f t="shared" si="215"/>
        <v>un</v>
      </c>
    </row>
    <row r="13801" spans="1:4">
      <c r="A13801" s="68" t="s">
        <v>13655</v>
      </c>
      <c r="B13801" s="68" t="s">
        <v>30636</v>
      </c>
      <c r="C13801" s="68" t="s">
        <v>15</v>
      </c>
      <c r="D13801" t="str">
        <f t="shared" si="215"/>
        <v>un</v>
      </c>
    </row>
    <row r="13802" spans="1:4">
      <c r="A13802" s="68" t="s">
        <v>13656</v>
      </c>
      <c r="B13802" s="68" t="s">
        <v>30636</v>
      </c>
      <c r="C13802" s="68" t="s">
        <v>15</v>
      </c>
      <c r="D13802" t="str">
        <f t="shared" si="215"/>
        <v>un</v>
      </c>
    </row>
    <row r="13803" spans="1:4">
      <c r="A13803" s="68" t="s">
        <v>13657</v>
      </c>
      <c r="B13803" s="68" t="s">
        <v>30637</v>
      </c>
      <c r="C13803" s="68" t="s">
        <v>15</v>
      </c>
      <c r="D13803" t="str">
        <f t="shared" si="215"/>
        <v>un</v>
      </c>
    </row>
    <row r="13804" spans="1:4">
      <c r="A13804" s="68" t="s">
        <v>13658</v>
      </c>
      <c r="B13804" s="68" t="s">
        <v>30637</v>
      </c>
      <c r="C13804" s="68" t="s">
        <v>15</v>
      </c>
      <c r="D13804" t="str">
        <f t="shared" si="215"/>
        <v>un</v>
      </c>
    </row>
    <row r="13805" spans="1:4">
      <c r="A13805" s="68" t="s">
        <v>13659</v>
      </c>
      <c r="B13805" s="68" t="s">
        <v>30638</v>
      </c>
      <c r="C13805" s="68" t="s">
        <v>15</v>
      </c>
      <c r="D13805" t="str">
        <f t="shared" si="215"/>
        <v>un</v>
      </c>
    </row>
    <row r="13806" spans="1:4">
      <c r="A13806" s="68" t="s">
        <v>13660</v>
      </c>
      <c r="B13806" s="68" t="s">
        <v>30638</v>
      </c>
      <c r="C13806" s="68" t="s">
        <v>15</v>
      </c>
      <c r="D13806" t="str">
        <f t="shared" si="215"/>
        <v>un</v>
      </c>
    </row>
    <row r="13807" spans="1:4">
      <c r="A13807" s="68" t="s">
        <v>13661</v>
      </c>
      <c r="B13807" s="68" t="s">
        <v>30639</v>
      </c>
      <c r="C13807" s="68" t="s">
        <v>15</v>
      </c>
      <c r="D13807" t="str">
        <f t="shared" si="215"/>
        <v>un</v>
      </c>
    </row>
    <row r="13808" spans="1:4">
      <c r="A13808" s="68" t="s">
        <v>13662</v>
      </c>
      <c r="B13808" s="68" t="s">
        <v>30639</v>
      </c>
      <c r="C13808" s="68" t="s">
        <v>15</v>
      </c>
      <c r="D13808" t="str">
        <f t="shared" si="215"/>
        <v>un</v>
      </c>
    </row>
    <row r="13809" spans="1:4">
      <c r="A13809" s="68" t="s">
        <v>23456</v>
      </c>
      <c r="B13809" s="68" t="s">
        <v>30640</v>
      </c>
      <c r="C13809" s="68" t="s">
        <v>15</v>
      </c>
      <c r="D13809" t="str">
        <f t="shared" si="215"/>
        <v>un</v>
      </c>
    </row>
    <row r="13810" spans="1:4">
      <c r="A13810" s="68" t="s">
        <v>23457</v>
      </c>
      <c r="B13810" s="68" t="s">
        <v>30640</v>
      </c>
      <c r="C13810" s="68" t="s">
        <v>15</v>
      </c>
      <c r="D13810" t="str">
        <f t="shared" si="215"/>
        <v>un</v>
      </c>
    </row>
    <row r="13811" spans="1:4">
      <c r="A13811" s="68" t="s">
        <v>13663</v>
      </c>
      <c r="B13811" s="68" t="s">
        <v>30641</v>
      </c>
      <c r="C13811" s="68" t="s">
        <v>15</v>
      </c>
      <c r="D13811" t="str">
        <f t="shared" si="215"/>
        <v>un</v>
      </c>
    </row>
    <row r="13812" spans="1:4">
      <c r="A13812" s="68" t="s">
        <v>13664</v>
      </c>
      <c r="B13812" s="68" t="s">
        <v>30641</v>
      </c>
      <c r="C13812" s="68" t="s">
        <v>15</v>
      </c>
      <c r="D13812" t="str">
        <f t="shared" si="215"/>
        <v>un</v>
      </c>
    </row>
    <row r="13813" spans="1:4">
      <c r="A13813" s="68" t="s">
        <v>13665</v>
      </c>
      <c r="B13813" s="68" t="s">
        <v>30642</v>
      </c>
      <c r="C13813" s="68" t="s">
        <v>15</v>
      </c>
      <c r="D13813" t="str">
        <f t="shared" si="215"/>
        <v>un</v>
      </c>
    </row>
    <row r="13814" spans="1:4">
      <c r="A13814" s="68" t="s">
        <v>13666</v>
      </c>
      <c r="B13814" s="68" t="s">
        <v>30642</v>
      </c>
      <c r="C13814" s="68" t="s">
        <v>15</v>
      </c>
      <c r="D13814" t="str">
        <f t="shared" si="215"/>
        <v>un</v>
      </c>
    </row>
    <row r="13815" spans="1:4">
      <c r="A13815" s="68" t="s">
        <v>23458</v>
      </c>
      <c r="B13815" s="68" t="s">
        <v>30643</v>
      </c>
      <c r="C13815" s="68" t="s">
        <v>15</v>
      </c>
      <c r="D13815" t="str">
        <f t="shared" si="215"/>
        <v>un</v>
      </c>
    </row>
    <row r="13816" spans="1:4">
      <c r="A13816" s="68" t="s">
        <v>23459</v>
      </c>
      <c r="B13816" s="68" t="s">
        <v>30643</v>
      </c>
      <c r="C13816" s="68" t="s">
        <v>15</v>
      </c>
      <c r="D13816" t="str">
        <f t="shared" si="215"/>
        <v>un</v>
      </c>
    </row>
    <row r="13817" spans="1:4">
      <c r="A13817" s="68" t="s">
        <v>13667</v>
      </c>
      <c r="B13817" s="68" t="s">
        <v>30644</v>
      </c>
      <c r="C13817" s="68" t="s">
        <v>15</v>
      </c>
      <c r="D13817" t="str">
        <f t="shared" si="215"/>
        <v>un</v>
      </c>
    </row>
    <row r="13818" spans="1:4">
      <c r="A13818" s="68" t="s">
        <v>13668</v>
      </c>
      <c r="B13818" s="68" t="s">
        <v>30644</v>
      </c>
      <c r="C13818" s="68" t="s">
        <v>15</v>
      </c>
      <c r="D13818" t="str">
        <f t="shared" si="215"/>
        <v>un</v>
      </c>
    </row>
    <row r="13819" spans="1:4">
      <c r="A13819" s="68" t="s">
        <v>13669</v>
      </c>
      <c r="B13819" s="68" t="s">
        <v>30645</v>
      </c>
      <c r="C13819" s="68" t="s">
        <v>15</v>
      </c>
      <c r="D13819" t="str">
        <f t="shared" si="215"/>
        <v>un</v>
      </c>
    </row>
    <row r="13820" spans="1:4">
      <c r="A13820" s="68" t="s">
        <v>13670</v>
      </c>
      <c r="B13820" s="68" t="s">
        <v>30645</v>
      </c>
      <c r="C13820" s="68" t="s">
        <v>15</v>
      </c>
      <c r="D13820" t="str">
        <f t="shared" si="215"/>
        <v>un</v>
      </c>
    </row>
    <row r="13821" spans="1:4">
      <c r="A13821" s="68" t="s">
        <v>13671</v>
      </c>
      <c r="B13821" s="68" t="s">
        <v>30646</v>
      </c>
      <c r="C13821" s="68" t="s">
        <v>15</v>
      </c>
      <c r="D13821" t="str">
        <f t="shared" si="215"/>
        <v>un</v>
      </c>
    </row>
    <row r="13822" spans="1:4">
      <c r="A13822" s="68" t="s">
        <v>13672</v>
      </c>
      <c r="B13822" s="68" t="s">
        <v>30646</v>
      </c>
      <c r="C13822" s="68" t="s">
        <v>15</v>
      </c>
      <c r="D13822" t="str">
        <f t="shared" si="215"/>
        <v>un</v>
      </c>
    </row>
    <row r="13823" spans="1:4">
      <c r="A13823" s="68" t="s">
        <v>13673</v>
      </c>
      <c r="B13823" s="68" t="s">
        <v>30647</v>
      </c>
      <c r="C13823" s="68" t="s">
        <v>15</v>
      </c>
      <c r="D13823" t="str">
        <f t="shared" si="215"/>
        <v>un</v>
      </c>
    </row>
    <row r="13824" spans="1:4">
      <c r="A13824" s="68" t="s">
        <v>13674</v>
      </c>
      <c r="B13824" s="68" t="s">
        <v>30647</v>
      </c>
      <c r="C13824" s="68" t="s">
        <v>15</v>
      </c>
      <c r="D13824" t="str">
        <f t="shared" si="215"/>
        <v>un</v>
      </c>
    </row>
    <row r="13825" spans="1:4">
      <c r="A13825" s="68" t="s">
        <v>13675</v>
      </c>
      <c r="B13825" s="68" t="s">
        <v>30648</v>
      </c>
      <c r="C13825" s="68" t="s">
        <v>15</v>
      </c>
      <c r="D13825" t="str">
        <f t="shared" si="215"/>
        <v>un</v>
      </c>
    </row>
    <row r="13826" spans="1:4">
      <c r="A13826" s="68" t="s">
        <v>13676</v>
      </c>
      <c r="B13826" s="68" t="s">
        <v>30648</v>
      </c>
      <c r="C13826" s="68" t="s">
        <v>15</v>
      </c>
      <c r="D13826" t="str">
        <f t="shared" si="215"/>
        <v>un</v>
      </c>
    </row>
    <row r="13827" spans="1:4">
      <c r="A13827" s="68" t="s">
        <v>13677</v>
      </c>
      <c r="B13827" s="68" t="s">
        <v>30649</v>
      </c>
      <c r="C13827" s="68" t="s">
        <v>15</v>
      </c>
      <c r="D13827" t="str">
        <f t="shared" si="215"/>
        <v>un</v>
      </c>
    </row>
    <row r="13828" spans="1:4">
      <c r="A13828" s="68" t="s">
        <v>13678</v>
      </c>
      <c r="B13828" s="68" t="s">
        <v>30649</v>
      </c>
      <c r="C13828" s="68" t="s">
        <v>15</v>
      </c>
      <c r="D13828" t="str">
        <f t="shared" si="215"/>
        <v>un</v>
      </c>
    </row>
    <row r="13829" spans="1:4">
      <c r="A13829" s="68" t="s">
        <v>13679</v>
      </c>
      <c r="B13829" s="68" t="s">
        <v>30650</v>
      </c>
      <c r="C13829" s="68" t="s">
        <v>15</v>
      </c>
      <c r="D13829" t="str">
        <f t="shared" si="215"/>
        <v>un</v>
      </c>
    </row>
    <row r="13830" spans="1:4">
      <c r="A13830" s="68" t="s">
        <v>13680</v>
      </c>
      <c r="B13830" s="68" t="s">
        <v>30650</v>
      </c>
      <c r="C13830" s="68" t="s">
        <v>15</v>
      </c>
      <c r="D13830" t="str">
        <f t="shared" si="215"/>
        <v>un</v>
      </c>
    </row>
    <row r="13831" spans="1:4">
      <c r="A13831" s="68" t="s">
        <v>13681</v>
      </c>
      <c r="B13831" s="68" t="s">
        <v>30651</v>
      </c>
      <c r="C13831" s="68" t="s">
        <v>15</v>
      </c>
      <c r="D13831" t="str">
        <f t="shared" ref="D13831:D13894" si="216">LOWER(C13831)</f>
        <v>un</v>
      </c>
    </row>
    <row r="13832" spans="1:4">
      <c r="A13832" s="68" t="s">
        <v>13682</v>
      </c>
      <c r="B13832" s="68" t="s">
        <v>30651</v>
      </c>
      <c r="C13832" s="68" t="s">
        <v>15</v>
      </c>
      <c r="D13832" t="str">
        <f t="shared" si="216"/>
        <v>un</v>
      </c>
    </row>
    <row r="13833" spans="1:4">
      <c r="A13833" s="68" t="s">
        <v>13683</v>
      </c>
      <c r="B13833" s="68" t="s">
        <v>30652</v>
      </c>
      <c r="C13833" s="68" t="s">
        <v>14</v>
      </c>
      <c r="D13833" t="str">
        <f t="shared" si="216"/>
        <v>m</v>
      </c>
    </row>
    <row r="13834" spans="1:4">
      <c r="A13834" s="68" t="s">
        <v>13684</v>
      </c>
      <c r="B13834" s="68" t="s">
        <v>30652</v>
      </c>
      <c r="C13834" s="68" t="s">
        <v>14</v>
      </c>
      <c r="D13834" t="str">
        <f t="shared" si="216"/>
        <v>m</v>
      </c>
    </row>
    <row r="13835" spans="1:4">
      <c r="A13835" s="68" t="s">
        <v>13685</v>
      </c>
      <c r="B13835" s="68" t="s">
        <v>30653</v>
      </c>
      <c r="C13835" s="68" t="s">
        <v>14</v>
      </c>
      <c r="D13835" t="str">
        <f t="shared" si="216"/>
        <v>m</v>
      </c>
    </row>
    <row r="13836" spans="1:4">
      <c r="A13836" s="68" t="s">
        <v>13686</v>
      </c>
      <c r="B13836" s="68" t="s">
        <v>30653</v>
      </c>
      <c r="C13836" s="68" t="s">
        <v>14</v>
      </c>
      <c r="D13836" t="str">
        <f t="shared" si="216"/>
        <v>m</v>
      </c>
    </row>
    <row r="13837" spans="1:4">
      <c r="A13837" s="68" t="s">
        <v>13687</v>
      </c>
      <c r="B13837" s="68" t="s">
        <v>30654</v>
      </c>
      <c r="C13837" s="68" t="s">
        <v>14</v>
      </c>
      <c r="D13837" t="str">
        <f t="shared" si="216"/>
        <v>m</v>
      </c>
    </row>
    <row r="13838" spans="1:4">
      <c r="A13838" s="68" t="s">
        <v>13688</v>
      </c>
      <c r="B13838" s="68" t="s">
        <v>30654</v>
      </c>
      <c r="C13838" s="68" t="s">
        <v>14</v>
      </c>
      <c r="D13838" t="str">
        <f t="shared" si="216"/>
        <v>m</v>
      </c>
    </row>
    <row r="13839" spans="1:4">
      <c r="A13839" s="68" t="s">
        <v>13689</v>
      </c>
      <c r="B13839" s="68" t="s">
        <v>30655</v>
      </c>
      <c r="C13839" s="68" t="s">
        <v>14</v>
      </c>
      <c r="D13839" t="str">
        <f t="shared" si="216"/>
        <v>m</v>
      </c>
    </row>
    <row r="13840" spans="1:4">
      <c r="A13840" s="68" t="s">
        <v>13690</v>
      </c>
      <c r="B13840" s="68" t="s">
        <v>30655</v>
      </c>
      <c r="C13840" s="68" t="s">
        <v>14</v>
      </c>
      <c r="D13840" t="str">
        <f t="shared" si="216"/>
        <v>m</v>
      </c>
    </row>
    <row r="13841" spans="1:4">
      <c r="A13841" s="68" t="s">
        <v>13691</v>
      </c>
      <c r="B13841" s="68" t="s">
        <v>30656</v>
      </c>
      <c r="C13841" s="68" t="s">
        <v>14</v>
      </c>
      <c r="D13841" t="str">
        <f t="shared" si="216"/>
        <v>m</v>
      </c>
    </row>
    <row r="13842" spans="1:4">
      <c r="A13842" s="68" t="s">
        <v>13692</v>
      </c>
      <c r="B13842" s="68" t="s">
        <v>30656</v>
      </c>
      <c r="C13842" s="68" t="s">
        <v>14</v>
      </c>
      <c r="D13842" t="str">
        <f t="shared" si="216"/>
        <v>m</v>
      </c>
    </row>
    <row r="13843" spans="1:4">
      <c r="A13843" s="68" t="s">
        <v>13693</v>
      </c>
      <c r="B13843" s="68" t="s">
        <v>30657</v>
      </c>
      <c r="C13843" s="68" t="s">
        <v>14</v>
      </c>
      <c r="D13843" t="str">
        <f t="shared" si="216"/>
        <v>m</v>
      </c>
    </row>
    <row r="13844" spans="1:4">
      <c r="A13844" s="68" t="s">
        <v>13694</v>
      </c>
      <c r="B13844" s="68" t="s">
        <v>30657</v>
      </c>
      <c r="C13844" s="68" t="s">
        <v>14</v>
      </c>
      <c r="D13844" t="str">
        <f t="shared" si="216"/>
        <v>m</v>
      </c>
    </row>
    <row r="13845" spans="1:4">
      <c r="A13845" s="68" t="s">
        <v>13695</v>
      </c>
      <c r="B13845" s="68" t="s">
        <v>30658</v>
      </c>
      <c r="C13845" s="68" t="s">
        <v>14</v>
      </c>
      <c r="D13845" t="str">
        <f t="shared" si="216"/>
        <v>m</v>
      </c>
    </row>
    <row r="13846" spans="1:4">
      <c r="A13846" s="68" t="s">
        <v>13696</v>
      </c>
      <c r="B13846" s="68" t="s">
        <v>30658</v>
      </c>
      <c r="C13846" s="68" t="s">
        <v>14</v>
      </c>
      <c r="D13846" t="str">
        <f t="shared" si="216"/>
        <v>m</v>
      </c>
    </row>
    <row r="13847" spans="1:4">
      <c r="A13847" s="68" t="s">
        <v>13697</v>
      </c>
      <c r="B13847" s="68" t="s">
        <v>30659</v>
      </c>
      <c r="C13847" s="68" t="s">
        <v>14</v>
      </c>
      <c r="D13847" t="str">
        <f t="shared" si="216"/>
        <v>m</v>
      </c>
    </row>
    <row r="13848" spans="1:4">
      <c r="A13848" s="68" t="s">
        <v>13698</v>
      </c>
      <c r="B13848" s="68" t="s">
        <v>30659</v>
      </c>
      <c r="C13848" s="68" t="s">
        <v>14</v>
      </c>
      <c r="D13848" t="str">
        <f t="shared" si="216"/>
        <v>m</v>
      </c>
    </row>
    <row r="13849" spans="1:4">
      <c r="A13849" s="68" t="s">
        <v>13699</v>
      </c>
      <c r="B13849" s="68" t="s">
        <v>30660</v>
      </c>
      <c r="C13849" s="68" t="s">
        <v>14</v>
      </c>
      <c r="D13849" t="str">
        <f t="shared" si="216"/>
        <v>m</v>
      </c>
    </row>
    <row r="13850" spans="1:4">
      <c r="A13850" s="68" t="s">
        <v>13700</v>
      </c>
      <c r="B13850" s="68" t="s">
        <v>30660</v>
      </c>
      <c r="C13850" s="68" t="s">
        <v>14</v>
      </c>
      <c r="D13850" t="str">
        <f t="shared" si="216"/>
        <v>m</v>
      </c>
    </row>
    <row r="13851" spans="1:4">
      <c r="A13851" s="68" t="s">
        <v>13701</v>
      </c>
      <c r="B13851" s="68" t="s">
        <v>30661</v>
      </c>
      <c r="C13851" s="68" t="s">
        <v>15</v>
      </c>
      <c r="D13851" t="str">
        <f t="shared" si="216"/>
        <v>un</v>
      </c>
    </row>
    <row r="13852" spans="1:4">
      <c r="A13852" s="68" t="s">
        <v>13702</v>
      </c>
      <c r="B13852" s="68" t="s">
        <v>30661</v>
      </c>
      <c r="C13852" s="68" t="s">
        <v>15</v>
      </c>
      <c r="D13852" t="str">
        <f t="shared" si="216"/>
        <v>un</v>
      </c>
    </row>
    <row r="13853" spans="1:4">
      <c r="A13853" s="68" t="s">
        <v>13703</v>
      </c>
      <c r="B13853" s="68" t="s">
        <v>30662</v>
      </c>
      <c r="C13853" s="68" t="s">
        <v>15</v>
      </c>
      <c r="D13853" t="str">
        <f t="shared" si="216"/>
        <v>un</v>
      </c>
    </row>
    <row r="13854" spans="1:4">
      <c r="A13854" s="68" t="s">
        <v>13704</v>
      </c>
      <c r="B13854" s="68" t="s">
        <v>30662</v>
      </c>
      <c r="C13854" s="68" t="s">
        <v>15</v>
      </c>
      <c r="D13854" t="str">
        <f t="shared" si="216"/>
        <v>un</v>
      </c>
    </row>
    <row r="13855" spans="1:4">
      <c r="A13855" s="68" t="s">
        <v>13705</v>
      </c>
      <c r="B13855" s="68" t="s">
        <v>30663</v>
      </c>
      <c r="C13855" s="68" t="s">
        <v>15</v>
      </c>
      <c r="D13855" t="str">
        <f t="shared" si="216"/>
        <v>un</v>
      </c>
    </row>
    <row r="13856" spans="1:4">
      <c r="A13856" s="68" t="s">
        <v>13706</v>
      </c>
      <c r="B13856" s="68" t="s">
        <v>30663</v>
      </c>
      <c r="C13856" s="68" t="s">
        <v>15</v>
      </c>
      <c r="D13856" t="str">
        <f t="shared" si="216"/>
        <v>un</v>
      </c>
    </row>
    <row r="13857" spans="1:4">
      <c r="A13857" s="68" t="s">
        <v>13707</v>
      </c>
      <c r="B13857" s="68" t="s">
        <v>30664</v>
      </c>
      <c r="C13857" s="68" t="s">
        <v>15</v>
      </c>
      <c r="D13857" t="str">
        <f t="shared" si="216"/>
        <v>un</v>
      </c>
    </row>
    <row r="13858" spans="1:4">
      <c r="A13858" s="68" t="s">
        <v>13708</v>
      </c>
      <c r="B13858" s="68" t="s">
        <v>30664</v>
      </c>
      <c r="C13858" s="68" t="s">
        <v>15</v>
      </c>
      <c r="D13858" t="str">
        <f t="shared" si="216"/>
        <v>un</v>
      </c>
    </row>
    <row r="13859" spans="1:4">
      <c r="A13859" s="68" t="s">
        <v>13709</v>
      </c>
      <c r="B13859" s="68" t="s">
        <v>30665</v>
      </c>
      <c r="C13859" s="68" t="s">
        <v>15</v>
      </c>
      <c r="D13859" t="str">
        <f t="shared" si="216"/>
        <v>un</v>
      </c>
    </row>
    <row r="13860" spans="1:4">
      <c r="A13860" s="68" t="s">
        <v>13710</v>
      </c>
      <c r="B13860" s="68" t="s">
        <v>30665</v>
      </c>
      <c r="C13860" s="68" t="s">
        <v>15</v>
      </c>
      <c r="D13860" t="str">
        <f t="shared" si="216"/>
        <v>un</v>
      </c>
    </row>
    <row r="13861" spans="1:4">
      <c r="A13861" s="68" t="s">
        <v>13711</v>
      </c>
      <c r="B13861" s="68" t="s">
        <v>30666</v>
      </c>
      <c r="C13861" s="68" t="s">
        <v>15</v>
      </c>
      <c r="D13861" t="str">
        <f t="shared" si="216"/>
        <v>un</v>
      </c>
    </row>
    <row r="13862" spans="1:4">
      <c r="A13862" s="68" t="s">
        <v>13712</v>
      </c>
      <c r="B13862" s="68" t="s">
        <v>30666</v>
      </c>
      <c r="C13862" s="68" t="s">
        <v>15</v>
      </c>
      <c r="D13862" t="str">
        <f t="shared" si="216"/>
        <v>un</v>
      </c>
    </row>
    <row r="13863" spans="1:4">
      <c r="A13863" s="68" t="s">
        <v>13713</v>
      </c>
      <c r="B13863" s="68" t="s">
        <v>30667</v>
      </c>
      <c r="C13863" s="68" t="s">
        <v>15</v>
      </c>
      <c r="D13863" t="str">
        <f t="shared" si="216"/>
        <v>un</v>
      </c>
    </row>
    <row r="13864" spans="1:4">
      <c r="A13864" s="68" t="s">
        <v>13714</v>
      </c>
      <c r="B13864" s="68" t="s">
        <v>30667</v>
      </c>
      <c r="C13864" s="68" t="s">
        <v>15</v>
      </c>
      <c r="D13864" t="str">
        <f t="shared" si="216"/>
        <v>un</v>
      </c>
    </row>
    <row r="13865" spans="1:4">
      <c r="A13865" s="68" t="s">
        <v>13715</v>
      </c>
      <c r="B13865" s="68" t="s">
        <v>30668</v>
      </c>
      <c r="C13865" s="68" t="s">
        <v>15</v>
      </c>
      <c r="D13865" t="str">
        <f t="shared" si="216"/>
        <v>un</v>
      </c>
    </row>
    <row r="13866" spans="1:4">
      <c r="A13866" s="68" t="s">
        <v>13716</v>
      </c>
      <c r="B13866" s="68" t="s">
        <v>30668</v>
      </c>
      <c r="C13866" s="68" t="s">
        <v>15</v>
      </c>
      <c r="D13866" t="str">
        <f t="shared" si="216"/>
        <v>un</v>
      </c>
    </row>
    <row r="13867" spans="1:4">
      <c r="A13867" s="68" t="s">
        <v>13717</v>
      </c>
      <c r="B13867" s="68" t="s">
        <v>30669</v>
      </c>
      <c r="C13867" s="68" t="s">
        <v>15</v>
      </c>
      <c r="D13867" t="str">
        <f t="shared" si="216"/>
        <v>un</v>
      </c>
    </row>
    <row r="13868" spans="1:4">
      <c r="A13868" s="68" t="s">
        <v>13718</v>
      </c>
      <c r="B13868" s="68" t="s">
        <v>30669</v>
      </c>
      <c r="C13868" s="68" t="s">
        <v>15</v>
      </c>
      <c r="D13868" t="str">
        <f t="shared" si="216"/>
        <v>un</v>
      </c>
    </row>
    <row r="13869" spans="1:4">
      <c r="A13869" s="68" t="s">
        <v>13719</v>
      </c>
      <c r="B13869" s="68" t="s">
        <v>30670</v>
      </c>
      <c r="C13869" s="68" t="s">
        <v>15</v>
      </c>
      <c r="D13869" t="str">
        <f t="shared" si="216"/>
        <v>un</v>
      </c>
    </row>
    <row r="13870" spans="1:4">
      <c r="A13870" s="68" t="s">
        <v>13720</v>
      </c>
      <c r="B13870" s="68" t="s">
        <v>30670</v>
      </c>
      <c r="C13870" s="68" t="s">
        <v>15</v>
      </c>
      <c r="D13870" t="str">
        <f t="shared" si="216"/>
        <v>un</v>
      </c>
    </row>
    <row r="13871" spans="1:4">
      <c r="A13871" s="68" t="s">
        <v>13721</v>
      </c>
      <c r="B13871" s="68" t="s">
        <v>30671</v>
      </c>
      <c r="C13871" s="68" t="s">
        <v>15</v>
      </c>
      <c r="D13871" t="str">
        <f t="shared" si="216"/>
        <v>un</v>
      </c>
    </row>
    <row r="13872" spans="1:4">
      <c r="A13872" s="68" t="s">
        <v>13722</v>
      </c>
      <c r="B13872" s="68" t="s">
        <v>30671</v>
      </c>
      <c r="C13872" s="68" t="s">
        <v>15</v>
      </c>
      <c r="D13872" t="str">
        <f t="shared" si="216"/>
        <v>un</v>
      </c>
    </row>
    <row r="13873" spans="1:4">
      <c r="A13873" s="68" t="s">
        <v>13723</v>
      </c>
      <c r="B13873" s="68" t="s">
        <v>30672</v>
      </c>
      <c r="C13873" s="68" t="s">
        <v>15</v>
      </c>
      <c r="D13873" t="str">
        <f t="shared" si="216"/>
        <v>un</v>
      </c>
    </row>
    <row r="13874" spans="1:4">
      <c r="A13874" s="68" t="s">
        <v>13724</v>
      </c>
      <c r="B13874" s="68" t="s">
        <v>30672</v>
      </c>
      <c r="C13874" s="68" t="s">
        <v>15</v>
      </c>
      <c r="D13874" t="str">
        <f t="shared" si="216"/>
        <v>un</v>
      </c>
    </row>
    <row r="13875" spans="1:4">
      <c r="A13875" s="68" t="s">
        <v>13725</v>
      </c>
      <c r="B13875" s="68" t="s">
        <v>30673</v>
      </c>
      <c r="C13875" s="68" t="s">
        <v>15</v>
      </c>
      <c r="D13875" t="str">
        <f t="shared" si="216"/>
        <v>un</v>
      </c>
    </row>
    <row r="13876" spans="1:4">
      <c r="A13876" s="68" t="s">
        <v>13726</v>
      </c>
      <c r="B13876" s="68" t="s">
        <v>30673</v>
      </c>
      <c r="C13876" s="68" t="s">
        <v>15</v>
      </c>
      <c r="D13876" t="str">
        <f t="shared" si="216"/>
        <v>un</v>
      </c>
    </row>
    <row r="13877" spans="1:4">
      <c r="A13877" s="68" t="s">
        <v>13727</v>
      </c>
      <c r="B13877" s="68" t="s">
        <v>30674</v>
      </c>
      <c r="C13877" s="68" t="s">
        <v>15</v>
      </c>
      <c r="D13877" t="str">
        <f t="shared" si="216"/>
        <v>un</v>
      </c>
    </row>
    <row r="13878" spans="1:4">
      <c r="A13878" s="68" t="s">
        <v>13728</v>
      </c>
      <c r="B13878" s="68" t="s">
        <v>30674</v>
      </c>
      <c r="C13878" s="68" t="s">
        <v>15</v>
      </c>
      <c r="D13878" t="str">
        <f t="shared" si="216"/>
        <v>un</v>
      </c>
    </row>
    <row r="13879" spans="1:4">
      <c r="A13879" s="68" t="s">
        <v>13729</v>
      </c>
      <c r="B13879" s="68" t="s">
        <v>30675</v>
      </c>
      <c r="C13879" s="68" t="s">
        <v>15</v>
      </c>
      <c r="D13879" t="str">
        <f t="shared" si="216"/>
        <v>un</v>
      </c>
    </row>
    <row r="13880" spans="1:4">
      <c r="A13880" s="68" t="s">
        <v>13730</v>
      </c>
      <c r="B13880" s="68" t="s">
        <v>30675</v>
      </c>
      <c r="C13880" s="68" t="s">
        <v>15</v>
      </c>
      <c r="D13880" t="str">
        <f t="shared" si="216"/>
        <v>un</v>
      </c>
    </row>
    <row r="13881" spans="1:4">
      <c r="A13881" s="68" t="s">
        <v>13731</v>
      </c>
      <c r="B13881" s="68" t="s">
        <v>30676</v>
      </c>
      <c r="C13881" s="68" t="s">
        <v>15</v>
      </c>
      <c r="D13881" t="str">
        <f t="shared" si="216"/>
        <v>un</v>
      </c>
    </row>
    <row r="13882" spans="1:4">
      <c r="A13882" s="68" t="s">
        <v>13732</v>
      </c>
      <c r="B13882" s="68" t="s">
        <v>30676</v>
      </c>
      <c r="C13882" s="68" t="s">
        <v>15</v>
      </c>
      <c r="D13882" t="str">
        <f t="shared" si="216"/>
        <v>un</v>
      </c>
    </row>
    <row r="13883" spans="1:4">
      <c r="A13883" s="68" t="s">
        <v>13733</v>
      </c>
      <c r="B13883" s="68" t="s">
        <v>30677</v>
      </c>
      <c r="C13883" s="68" t="s">
        <v>15</v>
      </c>
      <c r="D13883" t="str">
        <f t="shared" si="216"/>
        <v>un</v>
      </c>
    </row>
    <row r="13884" spans="1:4">
      <c r="A13884" s="68" t="s">
        <v>13734</v>
      </c>
      <c r="B13884" s="68" t="s">
        <v>30677</v>
      </c>
      <c r="C13884" s="68" t="s">
        <v>15</v>
      </c>
      <c r="D13884" t="str">
        <f t="shared" si="216"/>
        <v>un</v>
      </c>
    </row>
    <row r="13885" spans="1:4">
      <c r="A13885" s="68" t="s">
        <v>13735</v>
      </c>
      <c r="B13885" s="68" t="s">
        <v>30678</v>
      </c>
      <c r="C13885" s="68" t="s">
        <v>15</v>
      </c>
      <c r="D13885" t="str">
        <f t="shared" si="216"/>
        <v>un</v>
      </c>
    </row>
    <row r="13886" spans="1:4">
      <c r="A13886" s="68" t="s">
        <v>13736</v>
      </c>
      <c r="B13886" s="68" t="s">
        <v>30678</v>
      </c>
      <c r="C13886" s="68" t="s">
        <v>15</v>
      </c>
      <c r="D13886" t="str">
        <f t="shared" si="216"/>
        <v>un</v>
      </c>
    </row>
    <row r="13887" spans="1:4">
      <c r="A13887" s="68" t="s">
        <v>13737</v>
      </c>
      <c r="B13887" s="68" t="s">
        <v>30679</v>
      </c>
      <c r="C13887" s="68" t="s">
        <v>15</v>
      </c>
      <c r="D13887" t="str">
        <f t="shared" si="216"/>
        <v>un</v>
      </c>
    </row>
    <row r="13888" spans="1:4">
      <c r="A13888" s="68" t="s">
        <v>13738</v>
      </c>
      <c r="B13888" s="68" t="s">
        <v>30679</v>
      </c>
      <c r="C13888" s="68" t="s">
        <v>15</v>
      </c>
      <c r="D13888" t="str">
        <f t="shared" si="216"/>
        <v>un</v>
      </c>
    </row>
    <row r="13889" spans="1:4">
      <c r="A13889" s="68" t="s">
        <v>13739</v>
      </c>
      <c r="B13889" s="68" t="s">
        <v>30680</v>
      </c>
      <c r="C13889" s="68" t="s">
        <v>15</v>
      </c>
      <c r="D13889" t="str">
        <f t="shared" si="216"/>
        <v>un</v>
      </c>
    </row>
    <row r="13890" spans="1:4">
      <c r="A13890" s="68" t="s">
        <v>13740</v>
      </c>
      <c r="B13890" s="68" t="s">
        <v>30680</v>
      </c>
      <c r="C13890" s="68" t="s">
        <v>15</v>
      </c>
      <c r="D13890" t="str">
        <f t="shared" si="216"/>
        <v>un</v>
      </c>
    </row>
    <row r="13891" spans="1:4">
      <c r="A13891" s="68" t="s">
        <v>13741</v>
      </c>
      <c r="B13891" s="68" t="s">
        <v>30681</v>
      </c>
      <c r="C13891" s="68" t="s">
        <v>15</v>
      </c>
      <c r="D13891" t="str">
        <f t="shared" si="216"/>
        <v>un</v>
      </c>
    </row>
    <row r="13892" spans="1:4">
      <c r="A13892" s="68" t="s">
        <v>13742</v>
      </c>
      <c r="B13892" s="68" t="s">
        <v>30681</v>
      </c>
      <c r="C13892" s="68" t="s">
        <v>15</v>
      </c>
      <c r="D13892" t="str">
        <f t="shared" si="216"/>
        <v>un</v>
      </c>
    </row>
    <row r="13893" spans="1:4">
      <c r="A13893" s="68" t="s">
        <v>13743</v>
      </c>
      <c r="B13893" s="68" t="s">
        <v>30682</v>
      </c>
      <c r="C13893" s="68" t="s">
        <v>15</v>
      </c>
      <c r="D13893" t="str">
        <f t="shared" si="216"/>
        <v>un</v>
      </c>
    </row>
    <row r="13894" spans="1:4">
      <c r="A13894" s="68" t="s">
        <v>13744</v>
      </c>
      <c r="B13894" s="68" t="s">
        <v>30682</v>
      </c>
      <c r="C13894" s="68" t="s">
        <v>15</v>
      </c>
      <c r="D13894" t="str">
        <f t="shared" si="216"/>
        <v>un</v>
      </c>
    </row>
    <row r="13895" spans="1:4">
      <c r="A13895" s="68" t="s">
        <v>13745</v>
      </c>
      <c r="B13895" s="68" t="s">
        <v>30683</v>
      </c>
      <c r="C13895" s="68" t="s">
        <v>15</v>
      </c>
      <c r="D13895" t="str">
        <f t="shared" ref="D13895:D13958" si="217">LOWER(C13895)</f>
        <v>un</v>
      </c>
    </row>
    <row r="13896" spans="1:4">
      <c r="A13896" s="68" t="s">
        <v>13746</v>
      </c>
      <c r="B13896" s="68" t="s">
        <v>30683</v>
      </c>
      <c r="C13896" s="68" t="s">
        <v>15</v>
      </c>
      <c r="D13896" t="str">
        <f t="shared" si="217"/>
        <v>un</v>
      </c>
    </row>
    <row r="13897" spans="1:4">
      <c r="A13897" s="68" t="s">
        <v>13747</v>
      </c>
      <c r="B13897" s="68" t="s">
        <v>30684</v>
      </c>
      <c r="C13897" s="68" t="s">
        <v>15</v>
      </c>
      <c r="D13897" t="str">
        <f t="shared" si="217"/>
        <v>un</v>
      </c>
    </row>
    <row r="13898" spans="1:4">
      <c r="A13898" s="68" t="s">
        <v>13748</v>
      </c>
      <c r="B13898" s="68" t="s">
        <v>30684</v>
      </c>
      <c r="C13898" s="68" t="s">
        <v>15</v>
      </c>
      <c r="D13898" t="str">
        <f t="shared" si="217"/>
        <v>un</v>
      </c>
    </row>
    <row r="13899" spans="1:4">
      <c r="A13899" s="68" t="s">
        <v>13749</v>
      </c>
      <c r="B13899" s="68" t="s">
        <v>30685</v>
      </c>
      <c r="C13899" s="68" t="s">
        <v>15</v>
      </c>
      <c r="D13899" t="str">
        <f t="shared" si="217"/>
        <v>un</v>
      </c>
    </row>
    <row r="13900" spans="1:4">
      <c r="A13900" s="68" t="s">
        <v>13750</v>
      </c>
      <c r="B13900" s="68" t="s">
        <v>30685</v>
      </c>
      <c r="C13900" s="68" t="s">
        <v>15</v>
      </c>
      <c r="D13900" t="str">
        <f t="shared" si="217"/>
        <v>un</v>
      </c>
    </row>
    <row r="13901" spans="1:4">
      <c r="A13901" s="68" t="s">
        <v>13751</v>
      </c>
      <c r="B13901" s="68" t="s">
        <v>30686</v>
      </c>
      <c r="C13901" s="68" t="s">
        <v>15</v>
      </c>
      <c r="D13901" t="str">
        <f t="shared" si="217"/>
        <v>un</v>
      </c>
    </row>
    <row r="13902" spans="1:4">
      <c r="A13902" s="68" t="s">
        <v>13752</v>
      </c>
      <c r="B13902" s="68" t="s">
        <v>30686</v>
      </c>
      <c r="C13902" s="68" t="s">
        <v>15</v>
      </c>
      <c r="D13902" t="str">
        <f t="shared" si="217"/>
        <v>un</v>
      </c>
    </row>
    <row r="13903" spans="1:4">
      <c r="A13903" s="68" t="s">
        <v>13753</v>
      </c>
      <c r="B13903" s="68" t="s">
        <v>30687</v>
      </c>
      <c r="C13903" s="68" t="s">
        <v>15</v>
      </c>
      <c r="D13903" t="str">
        <f t="shared" si="217"/>
        <v>un</v>
      </c>
    </row>
    <row r="13904" spans="1:4">
      <c r="A13904" s="68" t="s">
        <v>13754</v>
      </c>
      <c r="B13904" s="68" t="s">
        <v>30687</v>
      </c>
      <c r="C13904" s="68" t="s">
        <v>15</v>
      </c>
      <c r="D13904" t="str">
        <f t="shared" si="217"/>
        <v>un</v>
      </c>
    </row>
    <row r="13905" spans="1:4">
      <c r="A13905" s="68" t="s">
        <v>13755</v>
      </c>
      <c r="B13905" s="68" t="s">
        <v>30688</v>
      </c>
      <c r="C13905" s="68" t="s">
        <v>15</v>
      </c>
      <c r="D13905" t="str">
        <f t="shared" si="217"/>
        <v>un</v>
      </c>
    </row>
    <row r="13906" spans="1:4">
      <c r="A13906" s="68" t="s">
        <v>13756</v>
      </c>
      <c r="B13906" s="68" t="s">
        <v>30688</v>
      </c>
      <c r="C13906" s="68" t="s">
        <v>15</v>
      </c>
      <c r="D13906" t="str">
        <f t="shared" si="217"/>
        <v>un</v>
      </c>
    </row>
    <row r="13907" spans="1:4">
      <c r="A13907" s="68" t="s">
        <v>13757</v>
      </c>
      <c r="B13907" s="68" t="s">
        <v>30689</v>
      </c>
      <c r="C13907" s="68" t="s">
        <v>15</v>
      </c>
      <c r="D13907" t="str">
        <f t="shared" si="217"/>
        <v>un</v>
      </c>
    </row>
    <row r="13908" spans="1:4">
      <c r="A13908" s="68" t="s">
        <v>13758</v>
      </c>
      <c r="B13908" s="68" t="s">
        <v>30689</v>
      </c>
      <c r="C13908" s="68" t="s">
        <v>15</v>
      </c>
      <c r="D13908" t="str">
        <f t="shared" si="217"/>
        <v>un</v>
      </c>
    </row>
    <row r="13909" spans="1:4">
      <c r="A13909" s="68" t="s">
        <v>13759</v>
      </c>
      <c r="B13909" s="68" t="s">
        <v>30690</v>
      </c>
      <c r="C13909" s="68" t="s">
        <v>15</v>
      </c>
      <c r="D13909" t="str">
        <f t="shared" si="217"/>
        <v>un</v>
      </c>
    </row>
    <row r="13910" spans="1:4">
      <c r="A13910" s="68" t="s">
        <v>13760</v>
      </c>
      <c r="B13910" s="68" t="s">
        <v>30690</v>
      </c>
      <c r="C13910" s="68" t="s">
        <v>15</v>
      </c>
      <c r="D13910" t="str">
        <f t="shared" si="217"/>
        <v>un</v>
      </c>
    </row>
    <row r="13911" spans="1:4">
      <c r="A13911" s="68" t="s">
        <v>13761</v>
      </c>
      <c r="B13911" s="68" t="s">
        <v>30691</v>
      </c>
      <c r="C13911" s="68" t="s">
        <v>15</v>
      </c>
      <c r="D13911" t="str">
        <f t="shared" si="217"/>
        <v>un</v>
      </c>
    </row>
    <row r="13912" spans="1:4">
      <c r="A13912" s="68" t="s">
        <v>13762</v>
      </c>
      <c r="B13912" s="68" t="s">
        <v>30691</v>
      </c>
      <c r="C13912" s="68" t="s">
        <v>15</v>
      </c>
      <c r="D13912" t="str">
        <f t="shared" si="217"/>
        <v>un</v>
      </c>
    </row>
    <row r="13913" spans="1:4">
      <c r="A13913" s="68" t="s">
        <v>13763</v>
      </c>
      <c r="B13913" s="68" t="s">
        <v>30692</v>
      </c>
      <c r="C13913" s="68" t="s">
        <v>15</v>
      </c>
      <c r="D13913" t="str">
        <f t="shared" si="217"/>
        <v>un</v>
      </c>
    </row>
    <row r="13914" spans="1:4">
      <c r="A13914" s="68" t="s">
        <v>13764</v>
      </c>
      <c r="B13914" s="68" t="s">
        <v>30692</v>
      </c>
      <c r="C13914" s="68" t="s">
        <v>15</v>
      </c>
      <c r="D13914" t="str">
        <f t="shared" si="217"/>
        <v>un</v>
      </c>
    </row>
    <row r="13915" spans="1:4">
      <c r="A13915" s="68" t="s">
        <v>13765</v>
      </c>
      <c r="B13915" s="68" t="s">
        <v>30693</v>
      </c>
      <c r="C13915" s="68" t="s">
        <v>15</v>
      </c>
      <c r="D13915" t="str">
        <f t="shared" si="217"/>
        <v>un</v>
      </c>
    </row>
    <row r="13916" spans="1:4">
      <c r="A13916" s="68" t="s">
        <v>13766</v>
      </c>
      <c r="B13916" s="68" t="s">
        <v>30693</v>
      </c>
      <c r="C13916" s="68" t="s">
        <v>15</v>
      </c>
      <c r="D13916" t="str">
        <f t="shared" si="217"/>
        <v>un</v>
      </c>
    </row>
    <row r="13917" spans="1:4">
      <c r="A13917" s="68" t="s">
        <v>13767</v>
      </c>
      <c r="B13917" s="68" t="s">
        <v>30694</v>
      </c>
      <c r="C13917" s="68" t="s">
        <v>15</v>
      </c>
      <c r="D13917" t="str">
        <f t="shared" si="217"/>
        <v>un</v>
      </c>
    </row>
    <row r="13918" spans="1:4">
      <c r="A13918" s="68" t="s">
        <v>13768</v>
      </c>
      <c r="B13918" s="68" t="s">
        <v>30694</v>
      </c>
      <c r="C13918" s="68" t="s">
        <v>15</v>
      </c>
      <c r="D13918" t="str">
        <f t="shared" si="217"/>
        <v>un</v>
      </c>
    </row>
    <row r="13919" spans="1:4">
      <c r="A13919" s="68" t="s">
        <v>13769</v>
      </c>
      <c r="B13919" s="68" t="s">
        <v>13770</v>
      </c>
      <c r="C13919" s="68" t="s">
        <v>15</v>
      </c>
      <c r="D13919" t="str">
        <f t="shared" si="217"/>
        <v>un</v>
      </c>
    </row>
    <row r="13920" spans="1:4">
      <c r="A13920" s="68" t="s">
        <v>13771</v>
      </c>
      <c r="B13920" s="68" t="s">
        <v>13770</v>
      </c>
      <c r="C13920" s="68" t="s">
        <v>15</v>
      </c>
      <c r="D13920" t="str">
        <f t="shared" si="217"/>
        <v>un</v>
      </c>
    </row>
    <row r="13921" spans="1:4">
      <c r="A13921" s="68" t="s">
        <v>13772</v>
      </c>
      <c r="B13921" s="68" t="s">
        <v>30695</v>
      </c>
      <c r="C13921" s="68" t="s">
        <v>14</v>
      </c>
      <c r="D13921" t="str">
        <f t="shared" si="217"/>
        <v>m</v>
      </c>
    </row>
    <row r="13922" spans="1:4">
      <c r="A13922" s="68" t="s">
        <v>13773</v>
      </c>
      <c r="B13922" s="68" t="s">
        <v>30695</v>
      </c>
      <c r="C13922" s="68" t="s">
        <v>14</v>
      </c>
      <c r="D13922" t="str">
        <f t="shared" si="217"/>
        <v>m</v>
      </c>
    </row>
    <row r="13923" spans="1:4">
      <c r="A13923" s="68" t="s">
        <v>13774</v>
      </c>
      <c r="B13923" s="68" t="s">
        <v>30696</v>
      </c>
      <c r="C13923" s="68" t="s">
        <v>14</v>
      </c>
      <c r="D13923" t="str">
        <f t="shared" si="217"/>
        <v>m</v>
      </c>
    </row>
    <row r="13924" spans="1:4">
      <c r="A13924" s="68" t="s">
        <v>13775</v>
      </c>
      <c r="B13924" s="68" t="s">
        <v>30696</v>
      </c>
      <c r="C13924" s="68" t="s">
        <v>14</v>
      </c>
      <c r="D13924" t="str">
        <f t="shared" si="217"/>
        <v>m</v>
      </c>
    </row>
    <row r="13925" spans="1:4">
      <c r="A13925" s="68" t="s">
        <v>13776</v>
      </c>
      <c r="B13925" s="68" t="s">
        <v>30697</v>
      </c>
      <c r="C13925" s="68" t="s">
        <v>15</v>
      </c>
      <c r="D13925" t="str">
        <f t="shared" si="217"/>
        <v>un</v>
      </c>
    </row>
    <row r="13926" spans="1:4">
      <c r="A13926" s="68" t="s">
        <v>13777</v>
      </c>
      <c r="B13926" s="68" t="s">
        <v>30697</v>
      </c>
      <c r="C13926" s="68" t="s">
        <v>15</v>
      </c>
      <c r="D13926" t="str">
        <f t="shared" si="217"/>
        <v>un</v>
      </c>
    </row>
    <row r="13927" spans="1:4">
      <c r="A13927" s="68" t="s">
        <v>13778</v>
      </c>
      <c r="B13927" s="68" t="s">
        <v>30698</v>
      </c>
      <c r="C13927" s="68" t="s">
        <v>15</v>
      </c>
      <c r="D13927" t="str">
        <f t="shared" si="217"/>
        <v>un</v>
      </c>
    </row>
    <row r="13928" spans="1:4">
      <c r="A13928" s="68" t="s">
        <v>13779</v>
      </c>
      <c r="B13928" s="68" t="s">
        <v>30698</v>
      </c>
      <c r="C13928" s="68" t="s">
        <v>15</v>
      </c>
      <c r="D13928" t="str">
        <f t="shared" si="217"/>
        <v>un</v>
      </c>
    </row>
    <row r="13929" spans="1:4">
      <c r="A13929" s="68" t="s">
        <v>13780</v>
      </c>
      <c r="B13929" s="68" t="s">
        <v>30699</v>
      </c>
      <c r="C13929" s="68" t="s">
        <v>15</v>
      </c>
      <c r="D13929" t="str">
        <f t="shared" si="217"/>
        <v>un</v>
      </c>
    </row>
    <row r="13930" spans="1:4">
      <c r="A13930" s="68" t="s">
        <v>13781</v>
      </c>
      <c r="B13930" s="68" t="s">
        <v>30699</v>
      </c>
      <c r="C13930" s="68" t="s">
        <v>15</v>
      </c>
      <c r="D13930" t="str">
        <f t="shared" si="217"/>
        <v>un</v>
      </c>
    </row>
    <row r="13931" spans="1:4">
      <c r="A13931" s="68" t="s">
        <v>13782</v>
      </c>
      <c r="B13931" s="68" t="s">
        <v>30700</v>
      </c>
      <c r="C13931" s="68" t="s">
        <v>15</v>
      </c>
      <c r="D13931" t="str">
        <f t="shared" si="217"/>
        <v>un</v>
      </c>
    </row>
    <row r="13932" spans="1:4">
      <c r="A13932" s="68" t="s">
        <v>13783</v>
      </c>
      <c r="B13932" s="68" t="s">
        <v>30700</v>
      </c>
      <c r="C13932" s="68" t="s">
        <v>15</v>
      </c>
      <c r="D13932" t="str">
        <f t="shared" si="217"/>
        <v>un</v>
      </c>
    </row>
    <row r="13933" spans="1:4">
      <c r="A13933" s="68" t="s">
        <v>23914</v>
      </c>
      <c r="B13933" s="68" t="s">
        <v>30701</v>
      </c>
      <c r="C13933" s="68" t="s">
        <v>14</v>
      </c>
      <c r="D13933" t="str">
        <f t="shared" si="217"/>
        <v>m</v>
      </c>
    </row>
    <row r="13934" spans="1:4">
      <c r="A13934" s="68" t="s">
        <v>23915</v>
      </c>
      <c r="B13934" s="68" t="s">
        <v>30701</v>
      </c>
      <c r="C13934" s="68" t="s">
        <v>14</v>
      </c>
      <c r="D13934" t="str">
        <f t="shared" si="217"/>
        <v>m</v>
      </c>
    </row>
    <row r="13935" spans="1:4">
      <c r="A13935" s="68" t="s">
        <v>23916</v>
      </c>
      <c r="B13935" s="68" t="s">
        <v>30702</v>
      </c>
      <c r="C13935" s="68" t="s">
        <v>14</v>
      </c>
      <c r="D13935" t="str">
        <f t="shared" si="217"/>
        <v>m</v>
      </c>
    </row>
    <row r="13936" spans="1:4">
      <c r="A13936" s="68" t="s">
        <v>23917</v>
      </c>
      <c r="B13936" s="68" t="s">
        <v>30702</v>
      </c>
      <c r="C13936" s="68" t="s">
        <v>14</v>
      </c>
      <c r="D13936" t="str">
        <f t="shared" si="217"/>
        <v>m</v>
      </c>
    </row>
    <row r="13937" spans="1:4">
      <c r="A13937" s="68" t="s">
        <v>23918</v>
      </c>
      <c r="B13937" s="68" t="s">
        <v>30703</v>
      </c>
      <c r="C13937" s="68" t="s">
        <v>24152</v>
      </c>
      <c r="D13937" t="str">
        <f t="shared" si="217"/>
        <v>n</v>
      </c>
    </row>
    <row r="13938" spans="1:4">
      <c r="A13938" s="68" t="s">
        <v>23919</v>
      </c>
      <c r="B13938" s="68" t="s">
        <v>30703</v>
      </c>
      <c r="C13938" s="68" t="s">
        <v>24152</v>
      </c>
      <c r="D13938" t="str">
        <f t="shared" si="217"/>
        <v>n</v>
      </c>
    </row>
    <row r="13939" spans="1:4">
      <c r="A13939" s="68" t="s">
        <v>23920</v>
      </c>
      <c r="B13939" s="68" t="s">
        <v>30704</v>
      </c>
      <c r="C13939" s="68" t="s">
        <v>14</v>
      </c>
      <c r="D13939" t="str">
        <f t="shared" si="217"/>
        <v>m</v>
      </c>
    </row>
    <row r="13940" spans="1:4">
      <c r="A13940" s="68" t="s">
        <v>23921</v>
      </c>
      <c r="B13940" s="68" t="s">
        <v>30704</v>
      </c>
      <c r="C13940" s="68" t="s">
        <v>14</v>
      </c>
      <c r="D13940" t="str">
        <f t="shared" si="217"/>
        <v>m</v>
      </c>
    </row>
    <row r="13941" spans="1:4">
      <c r="A13941" s="68" t="s">
        <v>23922</v>
      </c>
      <c r="B13941" s="68" t="s">
        <v>30705</v>
      </c>
      <c r="C13941" s="68" t="s">
        <v>14</v>
      </c>
      <c r="D13941" t="str">
        <f t="shared" si="217"/>
        <v>m</v>
      </c>
    </row>
    <row r="13942" spans="1:4">
      <c r="A13942" s="68" t="s">
        <v>23923</v>
      </c>
      <c r="B13942" s="68" t="s">
        <v>30705</v>
      </c>
      <c r="C13942" s="68" t="s">
        <v>14</v>
      </c>
      <c r="D13942" t="str">
        <f t="shared" si="217"/>
        <v>m</v>
      </c>
    </row>
    <row r="13943" spans="1:4">
      <c r="A13943" s="68" t="s">
        <v>23924</v>
      </c>
      <c r="B13943" s="68" t="s">
        <v>30706</v>
      </c>
      <c r="C13943" s="68" t="s">
        <v>14</v>
      </c>
      <c r="D13943" t="str">
        <f t="shared" si="217"/>
        <v>m</v>
      </c>
    </row>
    <row r="13944" spans="1:4">
      <c r="A13944" s="68" t="s">
        <v>23925</v>
      </c>
      <c r="B13944" s="68" t="s">
        <v>30706</v>
      </c>
      <c r="C13944" s="68" t="s">
        <v>14</v>
      </c>
      <c r="D13944" t="str">
        <f t="shared" si="217"/>
        <v>m</v>
      </c>
    </row>
    <row r="13945" spans="1:4">
      <c r="A13945" s="68" t="s">
        <v>13784</v>
      </c>
      <c r="B13945" s="68" t="s">
        <v>30707</v>
      </c>
      <c r="C13945" s="68" t="s">
        <v>14</v>
      </c>
      <c r="D13945" t="str">
        <f t="shared" si="217"/>
        <v>m</v>
      </c>
    </row>
    <row r="13946" spans="1:4">
      <c r="A13946" s="68" t="s">
        <v>13785</v>
      </c>
      <c r="B13946" s="68" t="s">
        <v>30707</v>
      </c>
      <c r="C13946" s="68" t="s">
        <v>14</v>
      </c>
      <c r="D13946" t="str">
        <f t="shared" si="217"/>
        <v>m</v>
      </c>
    </row>
    <row r="13947" spans="1:4">
      <c r="A13947" s="68" t="s">
        <v>13786</v>
      </c>
      <c r="B13947" s="68" t="s">
        <v>30708</v>
      </c>
      <c r="C13947" s="68" t="s">
        <v>14</v>
      </c>
      <c r="D13947" t="str">
        <f t="shared" si="217"/>
        <v>m</v>
      </c>
    </row>
    <row r="13948" spans="1:4">
      <c r="A13948" s="68" t="s">
        <v>13787</v>
      </c>
      <c r="B13948" s="68" t="s">
        <v>30708</v>
      </c>
      <c r="C13948" s="68" t="s">
        <v>14</v>
      </c>
      <c r="D13948" t="str">
        <f t="shared" si="217"/>
        <v>m</v>
      </c>
    </row>
    <row r="13949" spans="1:4">
      <c r="A13949" s="68" t="s">
        <v>23926</v>
      </c>
      <c r="B13949" s="68" t="s">
        <v>30709</v>
      </c>
      <c r="C13949" s="68" t="s">
        <v>14</v>
      </c>
      <c r="D13949" t="str">
        <f t="shared" si="217"/>
        <v>m</v>
      </c>
    </row>
    <row r="13950" spans="1:4">
      <c r="A13950" s="68" t="s">
        <v>23927</v>
      </c>
      <c r="B13950" s="68" t="s">
        <v>30709</v>
      </c>
      <c r="C13950" s="68" t="s">
        <v>14</v>
      </c>
      <c r="D13950" t="str">
        <f t="shared" si="217"/>
        <v>m</v>
      </c>
    </row>
    <row r="13951" spans="1:4">
      <c r="A13951" s="68" t="s">
        <v>23928</v>
      </c>
      <c r="B13951" s="68" t="s">
        <v>30710</v>
      </c>
      <c r="C13951" s="68" t="s">
        <v>14</v>
      </c>
      <c r="D13951" t="str">
        <f t="shared" si="217"/>
        <v>m</v>
      </c>
    </row>
    <row r="13952" spans="1:4">
      <c r="A13952" s="68" t="s">
        <v>23929</v>
      </c>
      <c r="B13952" s="68" t="s">
        <v>30710</v>
      </c>
      <c r="C13952" s="68" t="s">
        <v>14</v>
      </c>
      <c r="D13952" t="str">
        <f t="shared" si="217"/>
        <v>m</v>
      </c>
    </row>
    <row r="13953" spans="1:4">
      <c r="A13953" s="68" t="s">
        <v>23930</v>
      </c>
      <c r="B13953" s="68" t="s">
        <v>30711</v>
      </c>
      <c r="C13953" s="68" t="s">
        <v>14</v>
      </c>
      <c r="D13953" t="str">
        <f t="shared" si="217"/>
        <v>m</v>
      </c>
    </row>
    <row r="13954" spans="1:4">
      <c r="A13954" s="68" t="s">
        <v>23931</v>
      </c>
      <c r="B13954" s="68" t="s">
        <v>30711</v>
      </c>
      <c r="C13954" s="68" t="s">
        <v>14</v>
      </c>
      <c r="D13954" t="str">
        <f t="shared" si="217"/>
        <v>m</v>
      </c>
    </row>
    <row r="13955" spans="1:4">
      <c r="A13955" s="68" t="s">
        <v>13788</v>
      </c>
      <c r="B13955" s="68" t="s">
        <v>30712</v>
      </c>
      <c r="C13955" s="68" t="s">
        <v>14</v>
      </c>
      <c r="D13955" t="str">
        <f t="shared" si="217"/>
        <v>m</v>
      </c>
    </row>
    <row r="13956" spans="1:4">
      <c r="A13956" s="68" t="s">
        <v>13789</v>
      </c>
      <c r="B13956" s="68" t="s">
        <v>30712</v>
      </c>
      <c r="C13956" s="68" t="s">
        <v>14</v>
      </c>
      <c r="D13956" t="str">
        <f t="shared" si="217"/>
        <v>m</v>
      </c>
    </row>
    <row r="13957" spans="1:4">
      <c r="A13957" s="68" t="s">
        <v>13790</v>
      </c>
      <c r="B13957" s="68" t="s">
        <v>30713</v>
      </c>
      <c r="C13957" s="68" t="s">
        <v>14</v>
      </c>
      <c r="D13957" t="str">
        <f t="shared" si="217"/>
        <v>m</v>
      </c>
    </row>
    <row r="13958" spans="1:4">
      <c r="A13958" s="68" t="s">
        <v>13791</v>
      </c>
      <c r="B13958" s="68" t="s">
        <v>30713</v>
      </c>
      <c r="C13958" s="68" t="s">
        <v>14</v>
      </c>
      <c r="D13958" t="str">
        <f t="shared" si="217"/>
        <v>m</v>
      </c>
    </row>
    <row r="13959" spans="1:4">
      <c r="A13959" s="68" t="s">
        <v>13792</v>
      </c>
      <c r="B13959" s="68" t="s">
        <v>30714</v>
      </c>
      <c r="C13959" s="68" t="s">
        <v>15</v>
      </c>
      <c r="D13959" t="str">
        <f t="shared" ref="D13959:D14022" si="218">LOWER(C13959)</f>
        <v>un</v>
      </c>
    </row>
    <row r="13960" spans="1:4">
      <c r="A13960" s="68" t="s">
        <v>13793</v>
      </c>
      <c r="B13960" s="68" t="s">
        <v>30714</v>
      </c>
      <c r="C13960" s="68" t="s">
        <v>15</v>
      </c>
      <c r="D13960" t="str">
        <f t="shared" si="218"/>
        <v>un</v>
      </c>
    </row>
    <row r="13961" spans="1:4">
      <c r="A13961" s="68" t="s">
        <v>13794</v>
      </c>
      <c r="B13961" s="68" t="s">
        <v>30715</v>
      </c>
      <c r="C13961" s="68" t="s">
        <v>15</v>
      </c>
      <c r="D13961" t="str">
        <f t="shared" si="218"/>
        <v>un</v>
      </c>
    </row>
    <row r="13962" spans="1:4">
      <c r="A13962" s="68" t="s">
        <v>13795</v>
      </c>
      <c r="B13962" s="68" t="s">
        <v>30715</v>
      </c>
      <c r="C13962" s="68" t="s">
        <v>15</v>
      </c>
      <c r="D13962" t="str">
        <f t="shared" si="218"/>
        <v>un</v>
      </c>
    </row>
    <row r="13963" spans="1:4">
      <c r="A13963" s="68" t="s">
        <v>13796</v>
      </c>
      <c r="B13963" s="68" t="s">
        <v>30716</v>
      </c>
      <c r="C13963" s="68" t="s">
        <v>15</v>
      </c>
      <c r="D13963" t="str">
        <f t="shared" si="218"/>
        <v>un</v>
      </c>
    </row>
    <row r="13964" spans="1:4">
      <c r="A13964" s="68" t="s">
        <v>13797</v>
      </c>
      <c r="B13964" s="68" t="s">
        <v>30716</v>
      </c>
      <c r="C13964" s="68" t="s">
        <v>15</v>
      </c>
      <c r="D13964" t="str">
        <f t="shared" si="218"/>
        <v>un</v>
      </c>
    </row>
    <row r="13965" spans="1:4">
      <c r="A13965" s="68" t="s">
        <v>13798</v>
      </c>
      <c r="B13965" s="68" t="s">
        <v>30717</v>
      </c>
      <c r="C13965" s="68" t="s">
        <v>15</v>
      </c>
      <c r="D13965" t="str">
        <f t="shared" si="218"/>
        <v>un</v>
      </c>
    </row>
    <row r="13966" spans="1:4">
      <c r="A13966" s="68" t="s">
        <v>13799</v>
      </c>
      <c r="B13966" s="68" t="s">
        <v>30717</v>
      </c>
      <c r="C13966" s="68" t="s">
        <v>15</v>
      </c>
      <c r="D13966" t="str">
        <f t="shared" si="218"/>
        <v>un</v>
      </c>
    </row>
    <row r="13967" spans="1:4">
      <c r="A13967" s="68" t="s">
        <v>13800</v>
      </c>
      <c r="B13967" s="68" t="s">
        <v>30718</v>
      </c>
      <c r="C13967" s="68" t="s">
        <v>15</v>
      </c>
      <c r="D13967" t="str">
        <f t="shared" si="218"/>
        <v>un</v>
      </c>
    </row>
    <row r="13968" spans="1:4">
      <c r="A13968" s="68" t="s">
        <v>13801</v>
      </c>
      <c r="B13968" s="68" t="s">
        <v>30718</v>
      </c>
      <c r="C13968" s="68" t="s">
        <v>15</v>
      </c>
      <c r="D13968" t="str">
        <f t="shared" si="218"/>
        <v>un</v>
      </c>
    </row>
    <row r="13969" spans="1:4">
      <c r="A13969" s="68" t="s">
        <v>13802</v>
      </c>
      <c r="B13969" s="68" t="s">
        <v>30719</v>
      </c>
      <c r="C13969" s="68" t="s">
        <v>14</v>
      </c>
      <c r="D13969" t="str">
        <f t="shared" si="218"/>
        <v>m</v>
      </c>
    </row>
    <row r="13970" spans="1:4">
      <c r="A13970" s="68" t="s">
        <v>13803</v>
      </c>
      <c r="B13970" s="68" t="s">
        <v>30719</v>
      </c>
      <c r="C13970" s="68" t="s">
        <v>14</v>
      </c>
      <c r="D13970" t="str">
        <f t="shared" si="218"/>
        <v>m</v>
      </c>
    </row>
    <row r="13971" spans="1:4">
      <c r="A13971" s="68" t="s">
        <v>13804</v>
      </c>
      <c r="B13971" s="68" t="s">
        <v>30720</v>
      </c>
      <c r="C13971" s="68" t="s">
        <v>14</v>
      </c>
      <c r="D13971" t="str">
        <f t="shared" si="218"/>
        <v>m</v>
      </c>
    </row>
    <row r="13972" spans="1:4">
      <c r="A13972" s="68" t="s">
        <v>13805</v>
      </c>
      <c r="B13972" s="68" t="s">
        <v>30720</v>
      </c>
      <c r="C13972" s="68" t="s">
        <v>14</v>
      </c>
      <c r="D13972" t="str">
        <f t="shared" si="218"/>
        <v>m</v>
      </c>
    </row>
    <row r="13973" spans="1:4">
      <c r="A13973" s="68" t="s">
        <v>13806</v>
      </c>
      <c r="B13973" s="68" t="s">
        <v>30721</v>
      </c>
      <c r="C13973" s="68" t="s">
        <v>14</v>
      </c>
      <c r="D13973" t="str">
        <f t="shared" si="218"/>
        <v>m</v>
      </c>
    </row>
    <row r="13974" spans="1:4">
      <c r="A13974" s="68" t="s">
        <v>13807</v>
      </c>
      <c r="B13974" s="68" t="s">
        <v>30721</v>
      </c>
      <c r="C13974" s="68" t="s">
        <v>14</v>
      </c>
      <c r="D13974" t="str">
        <f t="shared" si="218"/>
        <v>m</v>
      </c>
    </row>
    <row r="13975" spans="1:4">
      <c r="A13975" s="68" t="s">
        <v>13808</v>
      </c>
      <c r="B13975" s="68" t="s">
        <v>30722</v>
      </c>
      <c r="C13975" s="68" t="s">
        <v>14</v>
      </c>
      <c r="D13975" t="str">
        <f t="shared" si="218"/>
        <v>m</v>
      </c>
    </row>
    <row r="13976" spans="1:4">
      <c r="A13976" s="68" t="s">
        <v>13809</v>
      </c>
      <c r="B13976" s="68" t="s">
        <v>30722</v>
      </c>
      <c r="C13976" s="68" t="s">
        <v>14</v>
      </c>
      <c r="D13976" t="str">
        <f t="shared" si="218"/>
        <v>m</v>
      </c>
    </row>
    <row r="13977" spans="1:4">
      <c r="A13977" s="68" t="s">
        <v>13810</v>
      </c>
      <c r="B13977" s="68" t="s">
        <v>30723</v>
      </c>
      <c r="C13977" s="68" t="s">
        <v>14</v>
      </c>
      <c r="D13977" t="str">
        <f t="shared" si="218"/>
        <v>m</v>
      </c>
    </row>
    <row r="13978" spans="1:4">
      <c r="A13978" s="68" t="s">
        <v>13811</v>
      </c>
      <c r="B13978" s="68" t="s">
        <v>30723</v>
      </c>
      <c r="C13978" s="68" t="s">
        <v>14</v>
      </c>
      <c r="D13978" t="str">
        <f t="shared" si="218"/>
        <v>m</v>
      </c>
    </row>
    <row r="13979" spans="1:4">
      <c r="A13979" s="68" t="s">
        <v>13812</v>
      </c>
      <c r="B13979" s="68" t="s">
        <v>30724</v>
      </c>
      <c r="C13979" s="68" t="s">
        <v>14</v>
      </c>
      <c r="D13979" t="str">
        <f t="shared" si="218"/>
        <v>m</v>
      </c>
    </row>
    <row r="13980" spans="1:4">
      <c r="A13980" s="68" t="s">
        <v>13813</v>
      </c>
      <c r="B13980" s="68" t="s">
        <v>30724</v>
      </c>
      <c r="C13980" s="68" t="s">
        <v>14</v>
      </c>
      <c r="D13980" t="str">
        <f t="shared" si="218"/>
        <v>m</v>
      </c>
    </row>
    <row r="13981" spans="1:4">
      <c r="A13981" s="68" t="s">
        <v>13814</v>
      </c>
      <c r="B13981" s="68" t="s">
        <v>30725</v>
      </c>
      <c r="C13981" s="68" t="s">
        <v>15</v>
      </c>
      <c r="D13981" t="str">
        <f t="shared" si="218"/>
        <v>un</v>
      </c>
    </row>
    <row r="13982" spans="1:4">
      <c r="A13982" s="68" t="s">
        <v>13815</v>
      </c>
      <c r="B13982" s="68" t="s">
        <v>30725</v>
      </c>
      <c r="C13982" s="68" t="s">
        <v>15</v>
      </c>
      <c r="D13982" t="str">
        <f t="shared" si="218"/>
        <v>un</v>
      </c>
    </row>
    <row r="13983" spans="1:4">
      <c r="A13983" s="68" t="s">
        <v>13816</v>
      </c>
      <c r="B13983" s="68" t="s">
        <v>30726</v>
      </c>
      <c r="C13983" s="68" t="s">
        <v>15</v>
      </c>
      <c r="D13983" t="str">
        <f t="shared" si="218"/>
        <v>un</v>
      </c>
    </row>
    <row r="13984" spans="1:4">
      <c r="A13984" s="68" t="s">
        <v>13817</v>
      </c>
      <c r="B13984" s="68" t="s">
        <v>30726</v>
      </c>
      <c r="C13984" s="68" t="s">
        <v>15</v>
      </c>
      <c r="D13984" t="str">
        <f t="shared" si="218"/>
        <v>un</v>
      </c>
    </row>
    <row r="13985" spans="1:4">
      <c r="A13985" s="68" t="s">
        <v>13818</v>
      </c>
      <c r="B13985" s="68" t="s">
        <v>30727</v>
      </c>
      <c r="C13985" s="68" t="s">
        <v>15</v>
      </c>
      <c r="D13985" t="str">
        <f t="shared" si="218"/>
        <v>un</v>
      </c>
    </row>
    <row r="13986" spans="1:4">
      <c r="A13986" s="68" t="s">
        <v>13819</v>
      </c>
      <c r="B13986" s="68" t="s">
        <v>30727</v>
      </c>
      <c r="C13986" s="68" t="s">
        <v>15</v>
      </c>
      <c r="D13986" t="str">
        <f t="shared" si="218"/>
        <v>un</v>
      </c>
    </row>
    <row r="13987" spans="1:4">
      <c r="A13987" s="68" t="s">
        <v>13820</v>
      </c>
      <c r="B13987" s="68" t="s">
        <v>30728</v>
      </c>
      <c r="C13987" s="68" t="s">
        <v>15</v>
      </c>
      <c r="D13987" t="str">
        <f t="shared" si="218"/>
        <v>un</v>
      </c>
    </row>
    <row r="13988" spans="1:4">
      <c r="A13988" s="68" t="s">
        <v>13821</v>
      </c>
      <c r="B13988" s="68" t="s">
        <v>30728</v>
      </c>
      <c r="C13988" s="68" t="s">
        <v>15</v>
      </c>
      <c r="D13988" t="str">
        <f t="shared" si="218"/>
        <v>un</v>
      </c>
    </row>
    <row r="13989" spans="1:4">
      <c r="A13989" s="68" t="s">
        <v>13822</v>
      </c>
      <c r="B13989" s="68" t="s">
        <v>30729</v>
      </c>
      <c r="C13989" s="68" t="s">
        <v>15</v>
      </c>
      <c r="D13989" t="str">
        <f t="shared" si="218"/>
        <v>un</v>
      </c>
    </row>
    <row r="13990" spans="1:4">
      <c r="A13990" s="68" t="s">
        <v>13823</v>
      </c>
      <c r="B13990" s="68" t="s">
        <v>30729</v>
      </c>
      <c r="C13990" s="68" t="s">
        <v>15</v>
      </c>
      <c r="D13990" t="str">
        <f t="shared" si="218"/>
        <v>un</v>
      </c>
    </row>
    <row r="13991" spans="1:4">
      <c r="A13991" s="68" t="s">
        <v>13824</v>
      </c>
      <c r="B13991" s="68" t="s">
        <v>30730</v>
      </c>
      <c r="C13991" s="68" t="s">
        <v>15</v>
      </c>
      <c r="D13991" t="str">
        <f t="shared" si="218"/>
        <v>un</v>
      </c>
    </row>
    <row r="13992" spans="1:4">
      <c r="A13992" s="68" t="s">
        <v>13825</v>
      </c>
      <c r="B13992" s="68" t="s">
        <v>30730</v>
      </c>
      <c r="C13992" s="68" t="s">
        <v>15</v>
      </c>
      <c r="D13992" t="str">
        <f t="shared" si="218"/>
        <v>un</v>
      </c>
    </row>
    <row r="13993" spans="1:4">
      <c r="A13993" s="68" t="s">
        <v>13826</v>
      </c>
      <c r="B13993" s="68" t="s">
        <v>30731</v>
      </c>
      <c r="C13993" s="68" t="s">
        <v>15</v>
      </c>
      <c r="D13993" t="str">
        <f t="shared" si="218"/>
        <v>un</v>
      </c>
    </row>
    <row r="13994" spans="1:4">
      <c r="A13994" s="68" t="s">
        <v>13827</v>
      </c>
      <c r="B13994" s="68" t="s">
        <v>30731</v>
      </c>
      <c r="C13994" s="68" t="s">
        <v>15</v>
      </c>
      <c r="D13994" t="str">
        <f t="shared" si="218"/>
        <v>un</v>
      </c>
    </row>
    <row r="13995" spans="1:4">
      <c r="A13995" s="68" t="s">
        <v>13828</v>
      </c>
      <c r="B13995" s="68" t="s">
        <v>30732</v>
      </c>
      <c r="C13995" s="68" t="s">
        <v>15</v>
      </c>
      <c r="D13995" t="str">
        <f t="shared" si="218"/>
        <v>un</v>
      </c>
    </row>
    <row r="13996" spans="1:4">
      <c r="A13996" s="68" t="s">
        <v>13829</v>
      </c>
      <c r="B13996" s="68" t="s">
        <v>30732</v>
      </c>
      <c r="C13996" s="68" t="s">
        <v>15</v>
      </c>
      <c r="D13996" t="str">
        <f t="shared" si="218"/>
        <v>un</v>
      </c>
    </row>
    <row r="13997" spans="1:4">
      <c r="A13997" s="68" t="s">
        <v>13830</v>
      </c>
      <c r="B13997" s="68" t="s">
        <v>30733</v>
      </c>
      <c r="C13997" s="68" t="s">
        <v>15</v>
      </c>
      <c r="D13997" t="str">
        <f t="shared" si="218"/>
        <v>un</v>
      </c>
    </row>
    <row r="13998" spans="1:4">
      <c r="A13998" s="68" t="s">
        <v>13831</v>
      </c>
      <c r="B13998" s="68" t="s">
        <v>30733</v>
      </c>
      <c r="C13998" s="68" t="s">
        <v>15</v>
      </c>
      <c r="D13998" t="str">
        <f t="shared" si="218"/>
        <v>un</v>
      </c>
    </row>
    <row r="13999" spans="1:4">
      <c r="A13999" s="68" t="s">
        <v>13832</v>
      </c>
      <c r="B13999" s="68" t="s">
        <v>30734</v>
      </c>
      <c r="C13999" s="68" t="s">
        <v>15</v>
      </c>
      <c r="D13999" t="str">
        <f t="shared" si="218"/>
        <v>un</v>
      </c>
    </row>
    <row r="14000" spans="1:4">
      <c r="A14000" s="68" t="s">
        <v>13833</v>
      </c>
      <c r="B14000" s="68" t="s">
        <v>30734</v>
      </c>
      <c r="C14000" s="68" t="s">
        <v>15</v>
      </c>
      <c r="D14000" t="str">
        <f t="shared" si="218"/>
        <v>un</v>
      </c>
    </row>
    <row r="14001" spans="1:4">
      <c r="A14001" s="68" t="s">
        <v>13834</v>
      </c>
      <c r="B14001" s="68" t="s">
        <v>30735</v>
      </c>
      <c r="C14001" s="68" t="s">
        <v>15</v>
      </c>
      <c r="D14001" t="str">
        <f t="shared" si="218"/>
        <v>un</v>
      </c>
    </row>
    <row r="14002" spans="1:4">
      <c r="A14002" s="68" t="s">
        <v>13835</v>
      </c>
      <c r="B14002" s="68" t="s">
        <v>30735</v>
      </c>
      <c r="C14002" s="68" t="s">
        <v>15</v>
      </c>
      <c r="D14002" t="str">
        <f t="shared" si="218"/>
        <v>un</v>
      </c>
    </row>
    <row r="14003" spans="1:4">
      <c r="A14003" s="68" t="s">
        <v>13836</v>
      </c>
      <c r="B14003" s="68" t="s">
        <v>30736</v>
      </c>
      <c r="C14003" s="68" t="s">
        <v>15</v>
      </c>
      <c r="D14003" t="str">
        <f t="shared" si="218"/>
        <v>un</v>
      </c>
    </row>
    <row r="14004" spans="1:4">
      <c r="A14004" s="68" t="s">
        <v>13837</v>
      </c>
      <c r="B14004" s="68" t="s">
        <v>30736</v>
      </c>
      <c r="C14004" s="68" t="s">
        <v>15</v>
      </c>
      <c r="D14004" t="str">
        <f t="shared" si="218"/>
        <v>un</v>
      </c>
    </row>
    <row r="14005" spans="1:4">
      <c r="A14005" s="68" t="s">
        <v>13838</v>
      </c>
      <c r="B14005" s="68" t="s">
        <v>30737</v>
      </c>
      <c r="C14005" s="68" t="s">
        <v>15</v>
      </c>
      <c r="D14005" t="str">
        <f t="shared" si="218"/>
        <v>un</v>
      </c>
    </row>
    <row r="14006" spans="1:4">
      <c r="A14006" s="68" t="s">
        <v>13839</v>
      </c>
      <c r="B14006" s="68" t="s">
        <v>30737</v>
      </c>
      <c r="C14006" s="68" t="s">
        <v>15</v>
      </c>
      <c r="D14006" t="str">
        <f t="shared" si="218"/>
        <v>un</v>
      </c>
    </row>
    <row r="14007" spans="1:4">
      <c r="A14007" s="68" t="s">
        <v>13840</v>
      </c>
      <c r="B14007" s="68" t="s">
        <v>30738</v>
      </c>
      <c r="C14007" s="68" t="s">
        <v>15</v>
      </c>
      <c r="D14007" t="str">
        <f t="shared" si="218"/>
        <v>un</v>
      </c>
    </row>
    <row r="14008" spans="1:4">
      <c r="A14008" s="68" t="s">
        <v>13841</v>
      </c>
      <c r="B14008" s="68" t="s">
        <v>30738</v>
      </c>
      <c r="C14008" s="68" t="s">
        <v>15</v>
      </c>
      <c r="D14008" t="str">
        <f t="shared" si="218"/>
        <v>un</v>
      </c>
    </row>
    <row r="14009" spans="1:4">
      <c r="A14009" s="68" t="s">
        <v>13842</v>
      </c>
      <c r="B14009" s="68" t="s">
        <v>30739</v>
      </c>
      <c r="C14009" s="68" t="s">
        <v>15</v>
      </c>
      <c r="D14009" t="str">
        <f t="shared" si="218"/>
        <v>un</v>
      </c>
    </row>
    <row r="14010" spans="1:4">
      <c r="A14010" s="68" t="s">
        <v>13843</v>
      </c>
      <c r="B14010" s="68" t="s">
        <v>30739</v>
      </c>
      <c r="C14010" s="68" t="s">
        <v>15</v>
      </c>
      <c r="D14010" t="str">
        <f t="shared" si="218"/>
        <v>un</v>
      </c>
    </row>
    <row r="14011" spans="1:4">
      <c r="A14011" s="68" t="s">
        <v>13844</v>
      </c>
      <c r="B14011" s="68" t="s">
        <v>30740</v>
      </c>
      <c r="C14011" s="68" t="s">
        <v>15</v>
      </c>
      <c r="D14011" t="str">
        <f t="shared" si="218"/>
        <v>un</v>
      </c>
    </row>
    <row r="14012" spans="1:4">
      <c r="A14012" s="68" t="s">
        <v>13845</v>
      </c>
      <c r="B14012" s="68" t="s">
        <v>30740</v>
      </c>
      <c r="C14012" s="68" t="s">
        <v>15</v>
      </c>
      <c r="D14012" t="str">
        <f t="shared" si="218"/>
        <v>un</v>
      </c>
    </row>
    <row r="14013" spans="1:4">
      <c r="A14013" s="68" t="s">
        <v>13846</v>
      </c>
      <c r="B14013" s="68" t="s">
        <v>30741</v>
      </c>
      <c r="C14013" s="68" t="s">
        <v>15</v>
      </c>
      <c r="D14013" t="str">
        <f t="shared" si="218"/>
        <v>un</v>
      </c>
    </row>
    <row r="14014" spans="1:4">
      <c r="A14014" s="68" t="s">
        <v>13847</v>
      </c>
      <c r="B14014" s="68" t="s">
        <v>30741</v>
      </c>
      <c r="C14014" s="68" t="s">
        <v>15</v>
      </c>
      <c r="D14014" t="str">
        <f t="shared" si="218"/>
        <v>un</v>
      </c>
    </row>
    <row r="14015" spans="1:4">
      <c r="A14015" s="68" t="s">
        <v>13848</v>
      </c>
      <c r="B14015" s="68" t="s">
        <v>30742</v>
      </c>
      <c r="C14015" s="68" t="s">
        <v>15</v>
      </c>
      <c r="D14015" t="str">
        <f t="shared" si="218"/>
        <v>un</v>
      </c>
    </row>
    <row r="14016" spans="1:4">
      <c r="A14016" s="68" t="s">
        <v>13849</v>
      </c>
      <c r="B14016" s="68" t="s">
        <v>30742</v>
      </c>
      <c r="C14016" s="68" t="s">
        <v>15</v>
      </c>
      <c r="D14016" t="str">
        <f t="shared" si="218"/>
        <v>un</v>
      </c>
    </row>
    <row r="14017" spans="1:4">
      <c r="A14017" s="68" t="s">
        <v>13850</v>
      </c>
      <c r="B14017" s="68" t="s">
        <v>13851</v>
      </c>
      <c r="C14017" s="68" t="s">
        <v>15</v>
      </c>
      <c r="D14017" t="str">
        <f t="shared" si="218"/>
        <v>un</v>
      </c>
    </row>
    <row r="14018" spans="1:4">
      <c r="A14018" s="68" t="s">
        <v>13852</v>
      </c>
      <c r="B14018" s="68" t="s">
        <v>13851</v>
      </c>
      <c r="C14018" s="68" t="s">
        <v>15</v>
      </c>
      <c r="D14018" t="str">
        <f t="shared" si="218"/>
        <v>un</v>
      </c>
    </row>
    <row r="14019" spans="1:4">
      <c r="A14019" s="68" t="s">
        <v>13853</v>
      </c>
      <c r="B14019" s="68" t="s">
        <v>30743</v>
      </c>
      <c r="C14019" s="68" t="s">
        <v>15</v>
      </c>
      <c r="D14019" t="str">
        <f t="shared" si="218"/>
        <v>un</v>
      </c>
    </row>
    <row r="14020" spans="1:4">
      <c r="A14020" s="68" t="s">
        <v>13854</v>
      </c>
      <c r="B14020" s="68" t="s">
        <v>30743</v>
      </c>
      <c r="C14020" s="68" t="s">
        <v>15</v>
      </c>
      <c r="D14020" t="str">
        <f t="shared" si="218"/>
        <v>un</v>
      </c>
    </row>
    <row r="14021" spans="1:4">
      <c r="A14021" s="68" t="s">
        <v>13855</v>
      </c>
      <c r="B14021" s="68" t="s">
        <v>30744</v>
      </c>
      <c r="C14021" s="68" t="s">
        <v>15</v>
      </c>
      <c r="D14021" t="str">
        <f t="shared" si="218"/>
        <v>un</v>
      </c>
    </row>
    <row r="14022" spans="1:4">
      <c r="A14022" s="68" t="s">
        <v>13856</v>
      </c>
      <c r="B14022" s="68" t="s">
        <v>30744</v>
      </c>
      <c r="C14022" s="68" t="s">
        <v>15</v>
      </c>
      <c r="D14022" t="str">
        <f t="shared" si="218"/>
        <v>un</v>
      </c>
    </row>
    <row r="14023" spans="1:4">
      <c r="A14023" s="68" t="s">
        <v>13857</v>
      </c>
      <c r="B14023" s="68" t="s">
        <v>30745</v>
      </c>
      <c r="C14023" s="68" t="s">
        <v>15</v>
      </c>
      <c r="D14023" t="str">
        <f t="shared" ref="D14023:D14086" si="219">LOWER(C14023)</f>
        <v>un</v>
      </c>
    </row>
    <row r="14024" spans="1:4">
      <c r="A14024" s="68" t="s">
        <v>13858</v>
      </c>
      <c r="B14024" s="68" t="s">
        <v>30745</v>
      </c>
      <c r="C14024" s="68" t="s">
        <v>15</v>
      </c>
      <c r="D14024" t="str">
        <f t="shared" si="219"/>
        <v>un</v>
      </c>
    </row>
    <row r="14025" spans="1:4">
      <c r="A14025" s="68" t="s">
        <v>13859</v>
      </c>
      <c r="B14025" s="68" t="s">
        <v>30746</v>
      </c>
      <c r="C14025" s="68" t="s">
        <v>15</v>
      </c>
      <c r="D14025" t="str">
        <f t="shared" si="219"/>
        <v>un</v>
      </c>
    </row>
    <row r="14026" spans="1:4">
      <c r="A14026" s="68" t="s">
        <v>13860</v>
      </c>
      <c r="B14026" s="68" t="s">
        <v>30746</v>
      </c>
      <c r="C14026" s="68" t="s">
        <v>15</v>
      </c>
      <c r="D14026" t="str">
        <f t="shared" si="219"/>
        <v>un</v>
      </c>
    </row>
    <row r="14027" spans="1:4">
      <c r="A14027" s="68" t="s">
        <v>13861</v>
      </c>
      <c r="B14027" s="68" t="s">
        <v>30747</v>
      </c>
      <c r="C14027" s="68" t="s">
        <v>15</v>
      </c>
      <c r="D14027" t="str">
        <f t="shared" si="219"/>
        <v>un</v>
      </c>
    </row>
    <row r="14028" spans="1:4">
      <c r="A14028" s="68" t="s">
        <v>13862</v>
      </c>
      <c r="B14028" s="68" t="s">
        <v>30747</v>
      </c>
      <c r="C14028" s="68" t="s">
        <v>15</v>
      </c>
      <c r="D14028" t="str">
        <f t="shared" si="219"/>
        <v>un</v>
      </c>
    </row>
    <row r="14029" spans="1:4">
      <c r="A14029" s="68" t="s">
        <v>13863</v>
      </c>
      <c r="B14029" s="68" t="s">
        <v>30748</v>
      </c>
      <c r="C14029" s="68" t="s">
        <v>15</v>
      </c>
      <c r="D14029" t="str">
        <f t="shared" si="219"/>
        <v>un</v>
      </c>
    </row>
    <row r="14030" spans="1:4">
      <c r="A14030" s="68" t="s">
        <v>13864</v>
      </c>
      <c r="B14030" s="68" t="s">
        <v>30748</v>
      </c>
      <c r="C14030" s="68" t="s">
        <v>15</v>
      </c>
      <c r="D14030" t="str">
        <f t="shared" si="219"/>
        <v>un</v>
      </c>
    </row>
    <row r="14031" spans="1:4">
      <c r="A14031" s="68" t="s">
        <v>13865</v>
      </c>
      <c r="B14031" s="68" t="s">
        <v>30749</v>
      </c>
      <c r="C14031" s="68" t="s">
        <v>15</v>
      </c>
      <c r="D14031" t="str">
        <f t="shared" si="219"/>
        <v>un</v>
      </c>
    </row>
    <row r="14032" spans="1:4">
      <c r="A14032" s="68" t="s">
        <v>13866</v>
      </c>
      <c r="B14032" s="68" t="s">
        <v>30749</v>
      </c>
      <c r="C14032" s="68" t="s">
        <v>15</v>
      </c>
      <c r="D14032" t="str">
        <f t="shared" si="219"/>
        <v>un</v>
      </c>
    </row>
    <row r="14033" spans="1:4">
      <c r="A14033" s="68" t="s">
        <v>13867</v>
      </c>
      <c r="B14033" s="68" t="s">
        <v>30750</v>
      </c>
      <c r="C14033" s="68" t="s">
        <v>15</v>
      </c>
      <c r="D14033" t="str">
        <f t="shared" si="219"/>
        <v>un</v>
      </c>
    </row>
    <row r="14034" spans="1:4">
      <c r="A14034" s="68" t="s">
        <v>13868</v>
      </c>
      <c r="B14034" s="68" t="s">
        <v>30750</v>
      </c>
      <c r="C14034" s="68" t="s">
        <v>15</v>
      </c>
      <c r="D14034" t="str">
        <f t="shared" si="219"/>
        <v>un</v>
      </c>
    </row>
    <row r="14035" spans="1:4">
      <c r="A14035" s="68" t="s">
        <v>13869</v>
      </c>
      <c r="B14035" s="68" t="s">
        <v>30751</v>
      </c>
      <c r="C14035" s="68" t="s">
        <v>15</v>
      </c>
      <c r="D14035" t="str">
        <f t="shared" si="219"/>
        <v>un</v>
      </c>
    </row>
    <row r="14036" spans="1:4">
      <c r="A14036" s="68" t="s">
        <v>13870</v>
      </c>
      <c r="B14036" s="68" t="s">
        <v>30751</v>
      </c>
      <c r="C14036" s="68" t="s">
        <v>15</v>
      </c>
      <c r="D14036" t="str">
        <f t="shared" si="219"/>
        <v>un</v>
      </c>
    </row>
    <row r="14037" spans="1:4">
      <c r="A14037" s="68" t="s">
        <v>13871</v>
      </c>
      <c r="B14037" s="68" t="s">
        <v>30752</v>
      </c>
      <c r="C14037" s="68" t="s">
        <v>15</v>
      </c>
      <c r="D14037" t="str">
        <f t="shared" si="219"/>
        <v>un</v>
      </c>
    </row>
    <row r="14038" spans="1:4">
      <c r="A14038" s="68" t="s">
        <v>13872</v>
      </c>
      <c r="B14038" s="68" t="s">
        <v>30752</v>
      </c>
      <c r="C14038" s="68" t="s">
        <v>15</v>
      </c>
      <c r="D14038" t="str">
        <f t="shared" si="219"/>
        <v>un</v>
      </c>
    </row>
    <row r="14039" spans="1:4">
      <c r="A14039" s="68" t="s">
        <v>13873</v>
      </c>
      <c r="B14039" s="68" t="s">
        <v>30753</v>
      </c>
      <c r="C14039" s="68" t="s">
        <v>15</v>
      </c>
      <c r="D14039" t="str">
        <f t="shared" si="219"/>
        <v>un</v>
      </c>
    </row>
    <row r="14040" spans="1:4">
      <c r="A14040" s="68" t="s">
        <v>13874</v>
      </c>
      <c r="B14040" s="68" t="s">
        <v>30753</v>
      </c>
      <c r="C14040" s="68" t="s">
        <v>15</v>
      </c>
      <c r="D14040" t="str">
        <f t="shared" si="219"/>
        <v>un</v>
      </c>
    </row>
    <row r="14041" spans="1:4">
      <c r="A14041" s="68" t="s">
        <v>13875</v>
      </c>
      <c r="B14041" s="68" t="s">
        <v>30754</v>
      </c>
      <c r="C14041" s="68" t="s">
        <v>15</v>
      </c>
      <c r="D14041" t="str">
        <f t="shared" si="219"/>
        <v>un</v>
      </c>
    </row>
    <row r="14042" spans="1:4">
      <c r="A14042" s="68" t="s">
        <v>13876</v>
      </c>
      <c r="B14042" s="68" t="s">
        <v>30754</v>
      </c>
      <c r="C14042" s="68" t="s">
        <v>15</v>
      </c>
      <c r="D14042" t="str">
        <f t="shared" si="219"/>
        <v>un</v>
      </c>
    </row>
    <row r="14043" spans="1:4">
      <c r="A14043" s="68" t="s">
        <v>13877</v>
      </c>
      <c r="B14043" s="68" t="s">
        <v>30755</v>
      </c>
      <c r="C14043" s="68" t="s">
        <v>15</v>
      </c>
      <c r="D14043" t="str">
        <f t="shared" si="219"/>
        <v>un</v>
      </c>
    </row>
    <row r="14044" spans="1:4">
      <c r="A14044" s="68" t="s">
        <v>13878</v>
      </c>
      <c r="B14044" s="68" t="s">
        <v>30755</v>
      </c>
      <c r="C14044" s="68" t="s">
        <v>15</v>
      </c>
      <c r="D14044" t="str">
        <f t="shared" si="219"/>
        <v>un</v>
      </c>
    </row>
    <row r="14045" spans="1:4">
      <c r="A14045" s="68" t="s">
        <v>13879</v>
      </c>
      <c r="B14045" s="68" t="s">
        <v>30756</v>
      </c>
      <c r="C14045" s="68" t="s">
        <v>15</v>
      </c>
      <c r="D14045" t="str">
        <f t="shared" si="219"/>
        <v>un</v>
      </c>
    </row>
    <row r="14046" spans="1:4">
      <c r="A14046" s="68" t="s">
        <v>13880</v>
      </c>
      <c r="B14046" s="68" t="s">
        <v>30756</v>
      </c>
      <c r="C14046" s="68" t="s">
        <v>15</v>
      </c>
      <c r="D14046" t="str">
        <f t="shared" si="219"/>
        <v>un</v>
      </c>
    </row>
    <row r="14047" spans="1:4">
      <c r="A14047" s="68" t="s">
        <v>13881</v>
      </c>
      <c r="B14047" s="68" t="s">
        <v>30757</v>
      </c>
      <c r="C14047" s="68" t="s">
        <v>15</v>
      </c>
      <c r="D14047" t="str">
        <f t="shared" si="219"/>
        <v>un</v>
      </c>
    </row>
    <row r="14048" spans="1:4">
      <c r="A14048" s="68" t="s">
        <v>13882</v>
      </c>
      <c r="B14048" s="68" t="s">
        <v>30757</v>
      </c>
      <c r="C14048" s="68" t="s">
        <v>15</v>
      </c>
      <c r="D14048" t="str">
        <f t="shared" si="219"/>
        <v>un</v>
      </c>
    </row>
    <row r="14049" spans="1:4">
      <c r="A14049" s="68" t="s">
        <v>13883</v>
      </c>
      <c r="B14049" s="68" t="s">
        <v>30758</v>
      </c>
      <c r="C14049" s="68" t="s">
        <v>15</v>
      </c>
      <c r="D14049" t="str">
        <f t="shared" si="219"/>
        <v>un</v>
      </c>
    </row>
    <row r="14050" spans="1:4">
      <c r="A14050" s="68" t="s">
        <v>13884</v>
      </c>
      <c r="B14050" s="68" t="s">
        <v>30758</v>
      </c>
      <c r="C14050" s="68" t="s">
        <v>15</v>
      </c>
      <c r="D14050" t="str">
        <f t="shared" si="219"/>
        <v>un</v>
      </c>
    </row>
    <row r="14051" spans="1:4">
      <c r="A14051" s="68" t="s">
        <v>13885</v>
      </c>
      <c r="B14051" s="68" t="s">
        <v>30759</v>
      </c>
      <c r="C14051" s="68" t="s">
        <v>15</v>
      </c>
      <c r="D14051" t="str">
        <f t="shared" si="219"/>
        <v>un</v>
      </c>
    </row>
    <row r="14052" spans="1:4">
      <c r="A14052" s="68" t="s">
        <v>13886</v>
      </c>
      <c r="B14052" s="68" t="s">
        <v>30759</v>
      </c>
      <c r="C14052" s="68" t="s">
        <v>15</v>
      </c>
      <c r="D14052" t="str">
        <f t="shared" si="219"/>
        <v>un</v>
      </c>
    </row>
    <row r="14053" spans="1:4">
      <c r="A14053" s="68" t="s">
        <v>13887</v>
      </c>
      <c r="B14053" s="68" t="s">
        <v>30760</v>
      </c>
      <c r="C14053" s="68" t="s">
        <v>15</v>
      </c>
      <c r="D14053" t="str">
        <f t="shared" si="219"/>
        <v>un</v>
      </c>
    </row>
    <row r="14054" spans="1:4">
      <c r="A14054" s="68" t="s">
        <v>13888</v>
      </c>
      <c r="B14054" s="68" t="s">
        <v>30760</v>
      </c>
      <c r="C14054" s="68" t="s">
        <v>15</v>
      </c>
      <c r="D14054" t="str">
        <f t="shared" si="219"/>
        <v>un</v>
      </c>
    </row>
    <row r="14055" spans="1:4">
      <c r="A14055" s="68" t="s">
        <v>13889</v>
      </c>
      <c r="B14055" s="68" t="s">
        <v>30761</v>
      </c>
      <c r="C14055" s="68" t="s">
        <v>15</v>
      </c>
      <c r="D14055" t="str">
        <f t="shared" si="219"/>
        <v>un</v>
      </c>
    </row>
    <row r="14056" spans="1:4">
      <c r="A14056" s="68" t="s">
        <v>13890</v>
      </c>
      <c r="B14056" s="68" t="s">
        <v>30761</v>
      </c>
      <c r="C14056" s="68" t="s">
        <v>15</v>
      </c>
      <c r="D14056" t="str">
        <f t="shared" si="219"/>
        <v>un</v>
      </c>
    </row>
    <row r="14057" spans="1:4">
      <c r="A14057" s="68" t="s">
        <v>13891</v>
      </c>
      <c r="B14057" s="68" t="s">
        <v>30762</v>
      </c>
      <c r="C14057" s="68" t="s">
        <v>15</v>
      </c>
      <c r="D14057" t="str">
        <f t="shared" si="219"/>
        <v>un</v>
      </c>
    </row>
    <row r="14058" spans="1:4">
      <c r="A14058" s="68" t="s">
        <v>13892</v>
      </c>
      <c r="B14058" s="68" t="s">
        <v>30762</v>
      </c>
      <c r="C14058" s="68" t="s">
        <v>15</v>
      </c>
      <c r="D14058" t="str">
        <f t="shared" si="219"/>
        <v>un</v>
      </c>
    </row>
    <row r="14059" spans="1:4">
      <c r="A14059" s="68" t="s">
        <v>13893</v>
      </c>
      <c r="B14059" s="68" t="s">
        <v>30763</v>
      </c>
      <c r="C14059" s="68" t="s">
        <v>15</v>
      </c>
      <c r="D14059" t="str">
        <f t="shared" si="219"/>
        <v>un</v>
      </c>
    </row>
    <row r="14060" spans="1:4">
      <c r="A14060" s="68" t="s">
        <v>13894</v>
      </c>
      <c r="B14060" s="68" t="s">
        <v>30763</v>
      </c>
      <c r="C14060" s="68" t="s">
        <v>15</v>
      </c>
      <c r="D14060" t="str">
        <f t="shared" si="219"/>
        <v>un</v>
      </c>
    </row>
    <row r="14061" spans="1:4">
      <c r="A14061" s="68" t="s">
        <v>13895</v>
      </c>
      <c r="B14061" s="68" t="s">
        <v>30764</v>
      </c>
      <c r="C14061" s="68" t="s">
        <v>15</v>
      </c>
      <c r="D14061" t="str">
        <f t="shared" si="219"/>
        <v>un</v>
      </c>
    </row>
    <row r="14062" spans="1:4">
      <c r="A14062" s="68" t="s">
        <v>13896</v>
      </c>
      <c r="B14062" s="68" t="s">
        <v>30764</v>
      </c>
      <c r="C14062" s="68" t="s">
        <v>15</v>
      </c>
      <c r="D14062" t="str">
        <f t="shared" si="219"/>
        <v>un</v>
      </c>
    </row>
    <row r="14063" spans="1:4">
      <c r="A14063" s="68" t="s">
        <v>13897</v>
      </c>
      <c r="B14063" s="68" t="s">
        <v>30765</v>
      </c>
      <c r="C14063" s="68" t="s">
        <v>15</v>
      </c>
      <c r="D14063" t="str">
        <f t="shared" si="219"/>
        <v>un</v>
      </c>
    </row>
    <row r="14064" spans="1:4">
      <c r="A14064" s="68" t="s">
        <v>13898</v>
      </c>
      <c r="B14064" s="68" t="s">
        <v>30765</v>
      </c>
      <c r="C14064" s="68" t="s">
        <v>15</v>
      </c>
      <c r="D14064" t="str">
        <f t="shared" si="219"/>
        <v>un</v>
      </c>
    </row>
    <row r="14065" spans="1:4">
      <c r="A14065" s="68" t="s">
        <v>13899</v>
      </c>
      <c r="B14065" s="68" t="s">
        <v>30766</v>
      </c>
      <c r="C14065" s="68" t="s">
        <v>15</v>
      </c>
      <c r="D14065" t="str">
        <f t="shared" si="219"/>
        <v>un</v>
      </c>
    </row>
    <row r="14066" spans="1:4">
      <c r="A14066" s="68" t="s">
        <v>13900</v>
      </c>
      <c r="B14066" s="68" t="s">
        <v>30766</v>
      </c>
      <c r="C14066" s="68" t="s">
        <v>15</v>
      </c>
      <c r="D14066" t="str">
        <f t="shared" si="219"/>
        <v>un</v>
      </c>
    </row>
    <row r="14067" spans="1:4">
      <c r="A14067" s="68" t="s">
        <v>13901</v>
      </c>
      <c r="B14067" s="68" t="s">
        <v>30767</v>
      </c>
      <c r="C14067" s="68" t="s">
        <v>15</v>
      </c>
      <c r="D14067" t="str">
        <f t="shared" si="219"/>
        <v>un</v>
      </c>
    </row>
    <row r="14068" spans="1:4">
      <c r="A14068" s="68" t="s">
        <v>13902</v>
      </c>
      <c r="B14068" s="68" t="s">
        <v>30767</v>
      </c>
      <c r="C14068" s="68" t="s">
        <v>15</v>
      </c>
      <c r="D14068" t="str">
        <f t="shared" si="219"/>
        <v>un</v>
      </c>
    </row>
    <row r="14069" spans="1:4">
      <c r="A14069" s="68" t="s">
        <v>13903</v>
      </c>
      <c r="B14069" s="68" t="s">
        <v>30768</v>
      </c>
      <c r="C14069" s="68" t="s">
        <v>15</v>
      </c>
      <c r="D14069" t="str">
        <f t="shared" si="219"/>
        <v>un</v>
      </c>
    </row>
    <row r="14070" spans="1:4">
      <c r="A14070" s="68" t="s">
        <v>13904</v>
      </c>
      <c r="B14070" s="68" t="s">
        <v>30768</v>
      </c>
      <c r="C14070" s="68" t="s">
        <v>15</v>
      </c>
      <c r="D14070" t="str">
        <f t="shared" si="219"/>
        <v>un</v>
      </c>
    </row>
    <row r="14071" spans="1:4">
      <c r="A14071" s="68" t="s">
        <v>13905</v>
      </c>
      <c r="B14071" s="68" t="s">
        <v>30769</v>
      </c>
      <c r="C14071" s="68" t="s">
        <v>14</v>
      </c>
      <c r="D14071" t="str">
        <f t="shared" si="219"/>
        <v>m</v>
      </c>
    </row>
    <row r="14072" spans="1:4">
      <c r="A14072" s="68" t="s">
        <v>13906</v>
      </c>
      <c r="B14072" s="68" t="s">
        <v>30769</v>
      </c>
      <c r="C14072" s="68" t="s">
        <v>14</v>
      </c>
      <c r="D14072" t="str">
        <f t="shared" si="219"/>
        <v>m</v>
      </c>
    </row>
    <row r="14073" spans="1:4">
      <c r="A14073" s="68" t="s">
        <v>13907</v>
      </c>
      <c r="B14073" s="68" t="s">
        <v>30770</v>
      </c>
      <c r="C14073" s="68" t="s">
        <v>14</v>
      </c>
      <c r="D14073" t="str">
        <f t="shared" si="219"/>
        <v>m</v>
      </c>
    </row>
    <row r="14074" spans="1:4">
      <c r="A14074" s="68" t="s">
        <v>13908</v>
      </c>
      <c r="B14074" s="68" t="s">
        <v>30770</v>
      </c>
      <c r="C14074" s="68" t="s">
        <v>14</v>
      </c>
      <c r="D14074" t="str">
        <f t="shared" si="219"/>
        <v>m</v>
      </c>
    </row>
    <row r="14075" spans="1:4">
      <c r="A14075" s="68" t="s">
        <v>13909</v>
      </c>
      <c r="B14075" s="68" t="s">
        <v>30771</v>
      </c>
      <c r="C14075" s="68" t="s">
        <v>14</v>
      </c>
      <c r="D14075" t="str">
        <f t="shared" si="219"/>
        <v>m</v>
      </c>
    </row>
    <row r="14076" spans="1:4">
      <c r="A14076" s="68" t="s">
        <v>13910</v>
      </c>
      <c r="B14076" s="68" t="s">
        <v>30771</v>
      </c>
      <c r="C14076" s="68" t="s">
        <v>14</v>
      </c>
      <c r="D14076" t="str">
        <f t="shared" si="219"/>
        <v>m</v>
      </c>
    </row>
    <row r="14077" spans="1:4">
      <c r="A14077" s="68" t="s">
        <v>13911</v>
      </c>
      <c r="B14077" s="68" t="s">
        <v>30772</v>
      </c>
      <c r="C14077" s="68" t="s">
        <v>14</v>
      </c>
      <c r="D14077" t="str">
        <f t="shared" si="219"/>
        <v>m</v>
      </c>
    </row>
    <row r="14078" spans="1:4">
      <c r="A14078" s="68" t="s">
        <v>13912</v>
      </c>
      <c r="B14078" s="68" t="s">
        <v>30772</v>
      </c>
      <c r="C14078" s="68" t="s">
        <v>14</v>
      </c>
      <c r="D14078" t="str">
        <f t="shared" si="219"/>
        <v>m</v>
      </c>
    </row>
    <row r="14079" spans="1:4">
      <c r="A14079" s="68" t="s">
        <v>13913</v>
      </c>
      <c r="B14079" s="68" t="s">
        <v>30773</v>
      </c>
      <c r="C14079" s="68" t="s">
        <v>14</v>
      </c>
      <c r="D14079" t="str">
        <f t="shared" si="219"/>
        <v>m</v>
      </c>
    </row>
    <row r="14080" spans="1:4">
      <c r="A14080" s="68" t="s">
        <v>13914</v>
      </c>
      <c r="B14080" s="68" t="s">
        <v>30773</v>
      </c>
      <c r="C14080" s="68" t="s">
        <v>14</v>
      </c>
      <c r="D14080" t="str">
        <f t="shared" si="219"/>
        <v>m</v>
      </c>
    </row>
    <row r="14081" spans="1:4">
      <c r="A14081" s="68" t="s">
        <v>13915</v>
      </c>
      <c r="B14081" s="68" t="s">
        <v>30774</v>
      </c>
      <c r="C14081" s="68" t="s">
        <v>14</v>
      </c>
      <c r="D14081" t="str">
        <f t="shared" si="219"/>
        <v>m</v>
      </c>
    </row>
    <row r="14082" spans="1:4">
      <c r="A14082" s="68" t="s">
        <v>13916</v>
      </c>
      <c r="B14082" s="68" t="s">
        <v>30774</v>
      </c>
      <c r="C14082" s="68" t="s">
        <v>14</v>
      </c>
      <c r="D14082" t="str">
        <f t="shared" si="219"/>
        <v>m</v>
      </c>
    </row>
    <row r="14083" spans="1:4">
      <c r="A14083" s="68" t="s">
        <v>13917</v>
      </c>
      <c r="B14083" s="68" t="s">
        <v>30775</v>
      </c>
      <c r="C14083" s="68" t="s">
        <v>14</v>
      </c>
      <c r="D14083" t="str">
        <f t="shared" si="219"/>
        <v>m</v>
      </c>
    </row>
    <row r="14084" spans="1:4">
      <c r="A14084" s="68" t="s">
        <v>13918</v>
      </c>
      <c r="B14084" s="68" t="s">
        <v>30775</v>
      </c>
      <c r="C14084" s="68" t="s">
        <v>14</v>
      </c>
      <c r="D14084" t="str">
        <f t="shared" si="219"/>
        <v>m</v>
      </c>
    </row>
    <row r="14085" spans="1:4">
      <c r="A14085" s="68" t="s">
        <v>13919</v>
      </c>
      <c r="B14085" s="68" t="s">
        <v>30776</v>
      </c>
      <c r="C14085" s="68" t="s">
        <v>14</v>
      </c>
      <c r="D14085" t="str">
        <f t="shared" si="219"/>
        <v>m</v>
      </c>
    </row>
    <row r="14086" spans="1:4">
      <c r="A14086" s="68" t="s">
        <v>13920</v>
      </c>
      <c r="B14086" s="68" t="s">
        <v>30776</v>
      </c>
      <c r="C14086" s="68" t="s">
        <v>14</v>
      </c>
      <c r="D14086" t="str">
        <f t="shared" si="219"/>
        <v>m</v>
      </c>
    </row>
    <row r="14087" spans="1:4">
      <c r="A14087" s="68" t="s">
        <v>13921</v>
      </c>
      <c r="B14087" s="68" t="s">
        <v>30777</v>
      </c>
      <c r="C14087" s="68" t="s">
        <v>15</v>
      </c>
      <c r="D14087" t="str">
        <f t="shared" ref="D14087:D14150" si="220">LOWER(C14087)</f>
        <v>un</v>
      </c>
    </row>
    <row r="14088" spans="1:4">
      <c r="A14088" s="68" t="s">
        <v>13922</v>
      </c>
      <c r="B14088" s="68" t="s">
        <v>30777</v>
      </c>
      <c r="C14088" s="68" t="s">
        <v>15</v>
      </c>
      <c r="D14088" t="str">
        <f t="shared" si="220"/>
        <v>un</v>
      </c>
    </row>
    <row r="14089" spans="1:4">
      <c r="A14089" s="68" t="s">
        <v>13923</v>
      </c>
      <c r="B14089" s="68" t="s">
        <v>30778</v>
      </c>
      <c r="C14089" s="68" t="s">
        <v>15</v>
      </c>
      <c r="D14089" t="str">
        <f t="shared" si="220"/>
        <v>un</v>
      </c>
    </row>
    <row r="14090" spans="1:4">
      <c r="A14090" s="68" t="s">
        <v>13924</v>
      </c>
      <c r="B14090" s="68" t="s">
        <v>30778</v>
      </c>
      <c r="C14090" s="68" t="s">
        <v>15</v>
      </c>
      <c r="D14090" t="str">
        <f t="shared" si="220"/>
        <v>un</v>
      </c>
    </row>
    <row r="14091" spans="1:4">
      <c r="A14091" s="68" t="s">
        <v>13925</v>
      </c>
      <c r="B14091" s="68" t="s">
        <v>30779</v>
      </c>
      <c r="C14091" s="68" t="s">
        <v>15</v>
      </c>
      <c r="D14091" t="str">
        <f t="shared" si="220"/>
        <v>un</v>
      </c>
    </row>
    <row r="14092" spans="1:4">
      <c r="A14092" s="68" t="s">
        <v>13926</v>
      </c>
      <c r="B14092" s="68" t="s">
        <v>30779</v>
      </c>
      <c r="C14092" s="68" t="s">
        <v>15</v>
      </c>
      <c r="D14092" t="str">
        <f t="shared" si="220"/>
        <v>un</v>
      </c>
    </row>
    <row r="14093" spans="1:4">
      <c r="A14093" s="68" t="s">
        <v>13927</v>
      </c>
      <c r="B14093" s="68" t="s">
        <v>30780</v>
      </c>
      <c r="C14093" s="68" t="s">
        <v>14</v>
      </c>
      <c r="D14093" t="str">
        <f t="shared" si="220"/>
        <v>m</v>
      </c>
    </row>
    <row r="14094" spans="1:4">
      <c r="A14094" s="68" t="s">
        <v>13928</v>
      </c>
      <c r="B14094" s="68" t="s">
        <v>30780</v>
      </c>
      <c r="C14094" s="68" t="s">
        <v>14</v>
      </c>
      <c r="D14094" t="str">
        <f t="shared" si="220"/>
        <v>m</v>
      </c>
    </row>
    <row r="14095" spans="1:4">
      <c r="A14095" s="68" t="s">
        <v>13929</v>
      </c>
      <c r="B14095" s="68" t="s">
        <v>30781</v>
      </c>
      <c r="C14095" s="68" t="s">
        <v>15</v>
      </c>
      <c r="D14095" t="str">
        <f t="shared" si="220"/>
        <v>un</v>
      </c>
    </row>
    <row r="14096" spans="1:4">
      <c r="A14096" s="68" t="s">
        <v>13930</v>
      </c>
      <c r="B14096" s="68" t="s">
        <v>30781</v>
      </c>
      <c r="C14096" s="68" t="s">
        <v>15</v>
      </c>
      <c r="D14096" t="str">
        <f t="shared" si="220"/>
        <v>un</v>
      </c>
    </row>
    <row r="14097" spans="1:4">
      <c r="A14097" s="68" t="s">
        <v>13931</v>
      </c>
      <c r="B14097" s="68" t="s">
        <v>30782</v>
      </c>
      <c r="C14097" s="68" t="s">
        <v>15</v>
      </c>
      <c r="D14097" t="str">
        <f t="shared" si="220"/>
        <v>un</v>
      </c>
    </row>
    <row r="14098" spans="1:4">
      <c r="A14098" s="68" t="s">
        <v>13932</v>
      </c>
      <c r="B14098" s="68" t="s">
        <v>30782</v>
      </c>
      <c r="C14098" s="68" t="s">
        <v>15</v>
      </c>
      <c r="D14098" t="str">
        <f t="shared" si="220"/>
        <v>un</v>
      </c>
    </row>
    <row r="14099" spans="1:4">
      <c r="A14099" s="68" t="s">
        <v>13933</v>
      </c>
      <c r="B14099" s="68" t="s">
        <v>13934</v>
      </c>
      <c r="C14099" s="68" t="s">
        <v>15</v>
      </c>
      <c r="D14099" t="str">
        <f t="shared" si="220"/>
        <v>un</v>
      </c>
    </row>
    <row r="14100" spans="1:4">
      <c r="A14100" s="68" t="s">
        <v>13935</v>
      </c>
      <c r="B14100" s="68" t="s">
        <v>13934</v>
      </c>
      <c r="C14100" s="68" t="s">
        <v>15</v>
      </c>
      <c r="D14100" t="str">
        <f t="shared" si="220"/>
        <v>un</v>
      </c>
    </row>
    <row r="14101" spans="1:4">
      <c r="A14101" s="68" t="s">
        <v>13936</v>
      </c>
      <c r="B14101" s="68" t="s">
        <v>30783</v>
      </c>
      <c r="C14101" s="68" t="s">
        <v>15</v>
      </c>
      <c r="D14101" t="str">
        <f t="shared" si="220"/>
        <v>un</v>
      </c>
    </row>
    <row r="14102" spans="1:4">
      <c r="A14102" s="68" t="s">
        <v>13937</v>
      </c>
      <c r="B14102" s="68" t="s">
        <v>30783</v>
      </c>
      <c r="C14102" s="68" t="s">
        <v>15</v>
      </c>
      <c r="D14102" t="str">
        <f t="shared" si="220"/>
        <v>un</v>
      </c>
    </row>
    <row r="14103" spans="1:4">
      <c r="A14103" s="68" t="s">
        <v>13938</v>
      </c>
      <c r="B14103" s="68" t="s">
        <v>30784</v>
      </c>
      <c r="C14103" s="68" t="s">
        <v>15</v>
      </c>
      <c r="D14103" t="str">
        <f t="shared" si="220"/>
        <v>un</v>
      </c>
    </row>
    <row r="14104" spans="1:4">
      <c r="A14104" s="68" t="s">
        <v>13939</v>
      </c>
      <c r="B14104" s="68" t="s">
        <v>30784</v>
      </c>
      <c r="C14104" s="68" t="s">
        <v>15</v>
      </c>
      <c r="D14104" t="str">
        <f t="shared" si="220"/>
        <v>un</v>
      </c>
    </row>
    <row r="14105" spans="1:4">
      <c r="A14105" s="68" t="s">
        <v>13940</v>
      </c>
      <c r="B14105" s="68" t="s">
        <v>30785</v>
      </c>
      <c r="C14105" s="68" t="s">
        <v>15</v>
      </c>
      <c r="D14105" t="str">
        <f t="shared" si="220"/>
        <v>un</v>
      </c>
    </row>
    <row r="14106" spans="1:4">
      <c r="A14106" s="68" t="s">
        <v>13941</v>
      </c>
      <c r="B14106" s="68" t="s">
        <v>30785</v>
      </c>
      <c r="C14106" s="68" t="s">
        <v>15</v>
      </c>
      <c r="D14106" t="str">
        <f t="shared" si="220"/>
        <v>un</v>
      </c>
    </row>
    <row r="14107" spans="1:4">
      <c r="A14107" s="68" t="s">
        <v>13942</v>
      </c>
      <c r="B14107" s="68" t="s">
        <v>30786</v>
      </c>
      <c r="C14107" s="68" t="s">
        <v>15</v>
      </c>
      <c r="D14107" t="str">
        <f t="shared" si="220"/>
        <v>un</v>
      </c>
    </row>
    <row r="14108" spans="1:4">
      <c r="A14108" s="68" t="s">
        <v>13943</v>
      </c>
      <c r="B14108" s="68" t="s">
        <v>30786</v>
      </c>
      <c r="C14108" s="68" t="s">
        <v>15</v>
      </c>
      <c r="D14108" t="str">
        <f t="shared" si="220"/>
        <v>un</v>
      </c>
    </row>
    <row r="14109" spans="1:4">
      <c r="A14109" s="68" t="s">
        <v>23460</v>
      </c>
      <c r="B14109" s="68" t="s">
        <v>30787</v>
      </c>
      <c r="C14109" s="68" t="s">
        <v>14</v>
      </c>
      <c r="D14109" t="str">
        <f t="shared" si="220"/>
        <v>m</v>
      </c>
    </row>
    <row r="14110" spans="1:4">
      <c r="A14110" s="68" t="s">
        <v>23461</v>
      </c>
      <c r="B14110" s="68" t="s">
        <v>30787</v>
      </c>
      <c r="C14110" s="68" t="s">
        <v>14</v>
      </c>
      <c r="D14110" t="str">
        <f t="shared" si="220"/>
        <v>m</v>
      </c>
    </row>
    <row r="14111" spans="1:4">
      <c r="A14111" s="68" t="s">
        <v>23462</v>
      </c>
      <c r="B14111" s="68" t="s">
        <v>30788</v>
      </c>
      <c r="C14111" s="68" t="s">
        <v>14</v>
      </c>
      <c r="D14111" t="str">
        <f t="shared" si="220"/>
        <v>m</v>
      </c>
    </row>
    <row r="14112" spans="1:4">
      <c r="A14112" s="68" t="s">
        <v>23463</v>
      </c>
      <c r="B14112" s="68" t="s">
        <v>30788</v>
      </c>
      <c r="C14112" s="68" t="s">
        <v>14</v>
      </c>
      <c r="D14112" t="str">
        <f t="shared" si="220"/>
        <v>m</v>
      </c>
    </row>
    <row r="14113" spans="1:4">
      <c r="A14113" s="68" t="s">
        <v>13944</v>
      </c>
      <c r="B14113" s="68" t="s">
        <v>30789</v>
      </c>
      <c r="C14113" s="68" t="s">
        <v>15</v>
      </c>
      <c r="D14113" t="str">
        <f t="shared" si="220"/>
        <v>un</v>
      </c>
    </row>
    <row r="14114" spans="1:4">
      <c r="A14114" s="68" t="s">
        <v>13945</v>
      </c>
      <c r="B14114" s="68" t="s">
        <v>30789</v>
      </c>
      <c r="C14114" s="68" t="s">
        <v>15</v>
      </c>
      <c r="D14114" t="str">
        <f t="shared" si="220"/>
        <v>un</v>
      </c>
    </row>
    <row r="14115" spans="1:4">
      <c r="A14115" s="68" t="s">
        <v>13946</v>
      </c>
      <c r="B14115" s="68" t="s">
        <v>30790</v>
      </c>
      <c r="C14115" s="68" t="s">
        <v>15</v>
      </c>
      <c r="D14115" t="str">
        <f t="shared" si="220"/>
        <v>un</v>
      </c>
    </row>
    <row r="14116" spans="1:4">
      <c r="A14116" s="68" t="s">
        <v>13947</v>
      </c>
      <c r="B14116" s="68" t="s">
        <v>30790</v>
      </c>
      <c r="C14116" s="68" t="s">
        <v>15</v>
      </c>
      <c r="D14116" t="str">
        <f t="shared" si="220"/>
        <v>un</v>
      </c>
    </row>
    <row r="14117" spans="1:4">
      <c r="A14117" s="68" t="s">
        <v>23464</v>
      </c>
      <c r="B14117" s="68" t="s">
        <v>30791</v>
      </c>
      <c r="C14117" s="68" t="s">
        <v>15</v>
      </c>
      <c r="D14117" t="str">
        <f t="shared" si="220"/>
        <v>un</v>
      </c>
    </row>
    <row r="14118" spans="1:4">
      <c r="A14118" s="68" t="s">
        <v>23465</v>
      </c>
      <c r="B14118" s="68" t="s">
        <v>30791</v>
      </c>
      <c r="C14118" s="68" t="s">
        <v>15</v>
      </c>
      <c r="D14118" t="str">
        <f t="shared" si="220"/>
        <v>un</v>
      </c>
    </row>
    <row r="14119" spans="1:4">
      <c r="A14119" s="68" t="s">
        <v>13948</v>
      </c>
      <c r="B14119" s="68" t="s">
        <v>30792</v>
      </c>
      <c r="C14119" s="68" t="s">
        <v>15</v>
      </c>
      <c r="D14119" t="str">
        <f t="shared" si="220"/>
        <v>un</v>
      </c>
    </row>
    <row r="14120" spans="1:4">
      <c r="A14120" s="68" t="s">
        <v>13949</v>
      </c>
      <c r="B14120" s="68" t="s">
        <v>30792</v>
      </c>
      <c r="C14120" s="68" t="s">
        <v>15</v>
      </c>
      <c r="D14120" t="str">
        <f t="shared" si="220"/>
        <v>un</v>
      </c>
    </row>
    <row r="14121" spans="1:4">
      <c r="A14121" s="68" t="s">
        <v>13950</v>
      </c>
      <c r="B14121" s="68" t="s">
        <v>30793</v>
      </c>
      <c r="C14121" s="68" t="s">
        <v>15</v>
      </c>
      <c r="D14121" t="str">
        <f t="shared" si="220"/>
        <v>un</v>
      </c>
    </row>
    <row r="14122" spans="1:4">
      <c r="A14122" s="68" t="s">
        <v>13951</v>
      </c>
      <c r="B14122" s="68" t="s">
        <v>30793</v>
      </c>
      <c r="C14122" s="68" t="s">
        <v>15</v>
      </c>
      <c r="D14122" t="str">
        <f t="shared" si="220"/>
        <v>un</v>
      </c>
    </row>
    <row r="14123" spans="1:4">
      <c r="A14123" s="68" t="s">
        <v>13952</v>
      </c>
      <c r="B14123" s="68" t="s">
        <v>30794</v>
      </c>
      <c r="C14123" s="68" t="s">
        <v>15</v>
      </c>
      <c r="D14123" t="str">
        <f t="shared" si="220"/>
        <v>un</v>
      </c>
    </row>
    <row r="14124" spans="1:4">
      <c r="A14124" s="68" t="s">
        <v>13953</v>
      </c>
      <c r="B14124" s="68" t="s">
        <v>30794</v>
      </c>
      <c r="C14124" s="68" t="s">
        <v>15</v>
      </c>
      <c r="D14124" t="str">
        <f t="shared" si="220"/>
        <v>un</v>
      </c>
    </row>
    <row r="14125" spans="1:4">
      <c r="A14125" s="68" t="s">
        <v>13954</v>
      </c>
      <c r="B14125" s="68" t="s">
        <v>30795</v>
      </c>
      <c r="C14125" s="68" t="s">
        <v>15</v>
      </c>
      <c r="D14125" t="str">
        <f t="shared" si="220"/>
        <v>un</v>
      </c>
    </row>
    <row r="14126" spans="1:4">
      <c r="A14126" s="68" t="s">
        <v>13955</v>
      </c>
      <c r="B14126" s="68" t="s">
        <v>30795</v>
      </c>
      <c r="C14126" s="68" t="s">
        <v>15</v>
      </c>
      <c r="D14126" t="str">
        <f t="shared" si="220"/>
        <v>un</v>
      </c>
    </row>
    <row r="14127" spans="1:4">
      <c r="A14127" s="68" t="s">
        <v>13956</v>
      </c>
      <c r="B14127" s="68" t="s">
        <v>30796</v>
      </c>
      <c r="C14127" s="68" t="s">
        <v>15</v>
      </c>
      <c r="D14127" t="str">
        <f t="shared" si="220"/>
        <v>un</v>
      </c>
    </row>
    <row r="14128" spans="1:4">
      <c r="A14128" s="68" t="s">
        <v>13957</v>
      </c>
      <c r="B14128" s="68" t="s">
        <v>30796</v>
      </c>
      <c r="C14128" s="68" t="s">
        <v>15</v>
      </c>
      <c r="D14128" t="str">
        <f t="shared" si="220"/>
        <v>un</v>
      </c>
    </row>
    <row r="14129" spans="1:4">
      <c r="A14129" s="68" t="s">
        <v>13958</v>
      </c>
      <c r="B14129" s="68" t="s">
        <v>30797</v>
      </c>
      <c r="C14129" s="68" t="s">
        <v>15</v>
      </c>
      <c r="D14129" t="str">
        <f t="shared" si="220"/>
        <v>un</v>
      </c>
    </row>
    <row r="14130" spans="1:4">
      <c r="A14130" s="68" t="s">
        <v>13959</v>
      </c>
      <c r="B14130" s="68" t="s">
        <v>30797</v>
      </c>
      <c r="C14130" s="68" t="s">
        <v>15</v>
      </c>
      <c r="D14130" t="str">
        <f t="shared" si="220"/>
        <v>un</v>
      </c>
    </row>
    <row r="14131" spans="1:4">
      <c r="A14131" s="68" t="s">
        <v>13960</v>
      </c>
      <c r="B14131" s="68" t="s">
        <v>30798</v>
      </c>
      <c r="C14131" s="68" t="s">
        <v>15</v>
      </c>
      <c r="D14131" t="str">
        <f t="shared" si="220"/>
        <v>un</v>
      </c>
    </row>
    <row r="14132" spans="1:4">
      <c r="A14132" s="68" t="s">
        <v>13961</v>
      </c>
      <c r="B14132" s="68" t="s">
        <v>30798</v>
      </c>
      <c r="C14132" s="68" t="s">
        <v>15</v>
      </c>
      <c r="D14132" t="str">
        <f t="shared" si="220"/>
        <v>un</v>
      </c>
    </row>
    <row r="14133" spans="1:4">
      <c r="A14133" s="68" t="s">
        <v>13962</v>
      </c>
      <c r="B14133" s="68" t="s">
        <v>30799</v>
      </c>
      <c r="C14133" s="68" t="s">
        <v>15</v>
      </c>
      <c r="D14133" t="str">
        <f t="shared" si="220"/>
        <v>un</v>
      </c>
    </row>
    <row r="14134" spans="1:4">
      <c r="A14134" s="68" t="s">
        <v>13963</v>
      </c>
      <c r="B14134" s="68" t="s">
        <v>30799</v>
      </c>
      <c r="C14134" s="68" t="s">
        <v>15</v>
      </c>
      <c r="D14134" t="str">
        <f t="shared" si="220"/>
        <v>un</v>
      </c>
    </row>
    <row r="14135" spans="1:4">
      <c r="A14135" s="68" t="s">
        <v>13964</v>
      </c>
      <c r="B14135" s="68" t="s">
        <v>30800</v>
      </c>
      <c r="C14135" s="68" t="s">
        <v>15</v>
      </c>
      <c r="D14135" t="str">
        <f t="shared" si="220"/>
        <v>un</v>
      </c>
    </row>
    <row r="14136" spans="1:4">
      <c r="A14136" s="68" t="s">
        <v>13965</v>
      </c>
      <c r="B14136" s="68" t="s">
        <v>30800</v>
      </c>
      <c r="C14136" s="68" t="s">
        <v>15</v>
      </c>
      <c r="D14136" t="str">
        <f t="shared" si="220"/>
        <v>un</v>
      </c>
    </row>
    <row r="14137" spans="1:4">
      <c r="A14137" s="68" t="s">
        <v>13966</v>
      </c>
      <c r="B14137" s="68" t="s">
        <v>30801</v>
      </c>
      <c r="C14137" s="68" t="s">
        <v>15</v>
      </c>
      <c r="D14137" t="str">
        <f t="shared" si="220"/>
        <v>un</v>
      </c>
    </row>
    <row r="14138" spans="1:4">
      <c r="A14138" s="68" t="s">
        <v>13967</v>
      </c>
      <c r="B14138" s="68" t="s">
        <v>30801</v>
      </c>
      <c r="C14138" s="68" t="s">
        <v>15</v>
      </c>
      <c r="D14138" t="str">
        <f t="shared" si="220"/>
        <v>un</v>
      </c>
    </row>
    <row r="14139" spans="1:4">
      <c r="A14139" s="68" t="s">
        <v>13968</v>
      </c>
      <c r="B14139" s="68" t="s">
        <v>30802</v>
      </c>
      <c r="C14139" s="68" t="s">
        <v>15</v>
      </c>
      <c r="D14139" t="str">
        <f t="shared" si="220"/>
        <v>un</v>
      </c>
    </row>
    <row r="14140" spans="1:4">
      <c r="A14140" s="68" t="s">
        <v>13969</v>
      </c>
      <c r="B14140" s="68" t="s">
        <v>30802</v>
      </c>
      <c r="C14140" s="68" t="s">
        <v>15</v>
      </c>
      <c r="D14140" t="str">
        <f t="shared" si="220"/>
        <v>un</v>
      </c>
    </row>
    <row r="14141" spans="1:4">
      <c r="A14141" s="68" t="s">
        <v>13970</v>
      </c>
      <c r="B14141" s="68" t="s">
        <v>30803</v>
      </c>
      <c r="C14141" s="68" t="s">
        <v>15</v>
      </c>
      <c r="D14141" t="str">
        <f t="shared" si="220"/>
        <v>un</v>
      </c>
    </row>
    <row r="14142" spans="1:4">
      <c r="A14142" s="68" t="s">
        <v>13971</v>
      </c>
      <c r="B14142" s="68" t="s">
        <v>30803</v>
      </c>
      <c r="C14142" s="68" t="s">
        <v>15</v>
      </c>
      <c r="D14142" t="str">
        <f t="shared" si="220"/>
        <v>un</v>
      </c>
    </row>
    <row r="14143" spans="1:4">
      <c r="A14143" s="68" t="s">
        <v>13972</v>
      </c>
      <c r="B14143" s="68" t="s">
        <v>30804</v>
      </c>
      <c r="C14143" s="68" t="s">
        <v>14</v>
      </c>
      <c r="D14143" t="str">
        <f t="shared" si="220"/>
        <v>m</v>
      </c>
    </row>
    <row r="14144" spans="1:4">
      <c r="A14144" s="68" t="s">
        <v>13973</v>
      </c>
      <c r="B14144" s="68" t="s">
        <v>30804</v>
      </c>
      <c r="C14144" s="68" t="s">
        <v>14</v>
      </c>
      <c r="D14144" t="str">
        <f t="shared" si="220"/>
        <v>m</v>
      </c>
    </row>
    <row r="14145" spans="1:4">
      <c r="A14145" s="68" t="s">
        <v>13974</v>
      </c>
      <c r="B14145" s="68" t="s">
        <v>30805</v>
      </c>
      <c r="C14145" s="68" t="s">
        <v>14</v>
      </c>
      <c r="D14145" t="str">
        <f t="shared" si="220"/>
        <v>m</v>
      </c>
    </row>
    <row r="14146" spans="1:4">
      <c r="A14146" s="68" t="s">
        <v>13975</v>
      </c>
      <c r="B14146" s="68" t="s">
        <v>30805</v>
      </c>
      <c r="C14146" s="68" t="s">
        <v>14</v>
      </c>
      <c r="D14146" t="str">
        <f t="shared" si="220"/>
        <v>m</v>
      </c>
    </row>
    <row r="14147" spans="1:4">
      <c r="A14147" s="68" t="s">
        <v>13976</v>
      </c>
      <c r="B14147" s="68" t="s">
        <v>30806</v>
      </c>
      <c r="C14147" s="68" t="s">
        <v>14</v>
      </c>
      <c r="D14147" t="str">
        <f t="shared" si="220"/>
        <v>m</v>
      </c>
    </row>
    <row r="14148" spans="1:4">
      <c r="A14148" s="68" t="s">
        <v>13977</v>
      </c>
      <c r="B14148" s="68" t="s">
        <v>30806</v>
      </c>
      <c r="C14148" s="68" t="s">
        <v>14</v>
      </c>
      <c r="D14148" t="str">
        <f t="shared" si="220"/>
        <v>m</v>
      </c>
    </row>
    <row r="14149" spans="1:4">
      <c r="A14149" s="68" t="s">
        <v>13978</v>
      </c>
      <c r="B14149" s="68" t="s">
        <v>30807</v>
      </c>
      <c r="C14149" s="68" t="s">
        <v>14</v>
      </c>
      <c r="D14149" t="str">
        <f t="shared" si="220"/>
        <v>m</v>
      </c>
    </row>
    <row r="14150" spans="1:4">
      <c r="A14150" s="68" t="s">
        <v>13979</v>
      </c>
      <c r="B14150" s="68" t="s">
        <v>30807</v>
      </c>
      <c r="C14150" s="68" t="s">
        <v>14</v>
      </c>
      <c r="D14150" t="str">
        <f t="shared" si="220"/>
        <v>m</v>
      </c>
    </row>
    <row r="14151" spans="1:4">
      <c r="A14151" s="68" t="s">
        <v>13980</v>
      </c>
      <c r="B14151" s="68" t="s">
        <v>30808</v>
      </c>
      <c r="C14151" s="68" t="s">
        <v>14</v>
      </c>
      <c r="D14151" t="str">
        <f t="shared" ref="D14151:D14214" si="221">LOWER(C14151)</f>
        <v>m</v>
      </c>
    </row>
    <row r="14152" spans="1:4">
      <c r="A14152" s="68" t="s">
        <v>13981</v>
      </c>
      <c r="B14152" s="68" t="s">
        <v>30808</v>
      </c>
      <c r="C14152" s="68" t="s">
        <v>14</v>
      </c>
      <c r="D14152" t="str">
        <f t="shared" si="221"/>
        <v>m</v>
      </c>
    </row>
    <row r="14153" spans="1:4">
      <c r="A14153" s="68" t="s">
        <v>13982</v>
      </c>
      <c r="B14153" s="68" t="s">
        <v>30809</v>
      </c>
      <c r="C14153" s="68" t="s">
        <v>15</v>
      </c>
      <c r="D14153" t="str">
        <f t="shared" si="221"/>
        <v>un</v>
      </c>
    </row>
    <row r="14154" spans="1:4">
      <c r="A14154" s="68" t="s">
        <v>13983</v>
      </c>
      <c r="B14154" s="68" t="s">
        <v>30809</v>
      </c>
      <c r="C14154" s="68" t="s">
        <v>15</v>
      </c>
      <c r="D14154" t="str">
        <f t="shared" si="221"/>
        <v>un</v>
      </c>
    </row>
    <row r="14155" spans="1:4">
      <c r="A14155" s="68" t="s">
        <v>13984</v>
      </c>
      <c r="B14155" s="68" t="s">
        <v>30810</v>
      </c>
      <c r="C14155" s="68" t="s">
        <v>15</v>
      </c>
      <c r="D14155" t="str">
        <f t="shared" si="221"/>
        <v>un</v>
      </c>
    </row>
    <row r="14156" spans="1:4">
      <c r="A14156" s="68" t="s">
        <v>13985</v>
      </c>
      <c r="B14156" s="68" t="s">
        <v>30810</v>
      </c>
      <c r="C14156" s="68" t="s">
        <v>15</v>
      </c>
      <c r="D14156" t="str">
        <f t="shared" si="221"/>
        <v>un</v>
      </c>
    </row>
    <row r="14157" spans="1:4">
      <c r="A14157" s="68" t="s">
        <v>13986</v>
      </c>
      <c r="B14157" s="68" t="s">
        <v>30811</v>
      </c>
      <c r="C14157" s="68" t="s">
        <v>15</v>
      </c>
      <c r="D14157" t="str">
        <f t="shared" si="221"/>
        <v>un</v>
      </c>
    </row>
    <row r="14158" spans="1:4">
      <c r="A14158" s="68" t="s">
        <v>13987</v>
      </c>
      <c r="B14158" s="68" t="s">
        <v>30811</v>
      </c>
      <c r="C14158" s="68" t="s">
        <v>15</v>
      </c>
      <c r="D14158" t="str">
        <f t="shared" si="221"/>
        <v>un</v>
      </c>
    </row>
    <row r="14159" spans="1:4">
      <c r="A14159" s="68" t="s">
        <v>13988</v>
      </c>
      <c r="B14159" s="68" t="s">
        <v>30812</v>
      </c>
      <c r="C14159" s="68" t="s">
        <v>15</v>
      </c>
      <c r="D14159" t="str">
        <f t="shared" si="221"/>
        <v>un</v>
      </c>
    </row>
    <row r="14160" spans="1:4">
      <c r="A14160" s="68" t="s">
        <v>13989</v>
      </c>
      <c r="B14160" s="68" t="s">
        <v>30812</v>
      </c>
      <c r="C14160" s="68" t="s">
        <v>15</v>
      </c>
      <c r="D14160" t="str">
        <f t="shared" si="221"/>
        <v>un</v>
      </c>
    </row>
    <row r="14161" spans="1:4">
      <c r="A14161" s="68" t="s">
        <v>13990</v>
      </c>
      <c r="B14161" s="68" t="s">
        <v>30813</v>
      </c>
      <c r="C14161" s="68" t="s">
        <v>15</v>
      </c>
      <c r="D14161" t="str">
        <f t="shared" si="221"/>
        <v>un</v>
      </c>
    </row>
    <row r="14162" spans="1:4">
      <c r="A14162" s="68" t="s">
        <v>13991</v>
      </c>
      <c r="B14162" s="68" t="s">
        <v>30813</v>
      </c>
      <c r="C14162" s="68" t="s">
        <v>15</v>
      </c>
      <c r="D14162" t="str">
        <f t="shared" si="221"/>
        <v>un</v>
      </c>
    </row>
    <row r="14163" spans="1:4">
      <c r="A14163" s="68" t="s">
        <v>13992</v>
      </c>
      <c r="B14163" s="68" t="s">
        <v>30814</v>
      </c>
      <c r="C14163" s="68" t="s">
        <v>15</v>
      </c>
      <c r="D14163" t="str">
        <f t="shared" si="221"/>
        <v>un</v>
      </c>
    </row>
    <row r="14164" spans="1:4">
      <c r="A14164" s="68" t="s">
        <v>13993</v>
      </c>
      <c r="B14164" s="68" t="s">
        <v>30814</v>
      </c>
      <c r="C14164" s="68" t="s">
        <v>15</v>
      </c>
      <c r="D14164" t="str">
        <f t="shared" si="221"/>
        <v>un</v>
      </c>
    </row>
    <row r="14165" spans="1:4">
      <c r="A14165" s="68" t="s">
        <v>13994</v>
      </c>
      <c r="B14165" s="68" t="s">
        <v>30815</v>
      </c>
      <c r="C14165" s="68" t="s">
        <v>15</v>
      </c>
      <c r="D14165" t="str">
        <f t="shared" si="221"/>
        <v>un</v>
      </c>
    </row>
    <row r="14166" spans="1:4">
      <c r="A14166" s="68" t="s">
        <v>13995</v>
      </c>
      <c r="B14166" s="68" t="s">
        <v>30815</v>
      </c>
      <c r="C14166" s="68" t="s">
        <v>15</v>
      </c>
      <c r="D14166" t="str">
        <f t="shared" si="221"/>
        <v>un</v>
      </c>
    </row>
    <row r="14167" spans="1:4">
      <c r="A14167" s="68" t="s">
        <v>13996</v>
      </c>
      <c r="B14167" s="68" t="s">
        <v>30816</v>
      </c>
      <c r="C14167" s="68" t="s">
        <v>15</v>
      </c>
      <c r="D14167" t="str">
        <f t="shared" si="221"/>
        <v>un</v>
      </c>
    </row>
    <row r="14168" spans="1:4">
      <c r="A14168" s="68" t="s">
        <v>13997</v>
      </c>
      <c r="B14168" s="68" t="s">
        <v>30816</v>
      </c>
      <c r="C14168" s="68" t="s">
        <v>15</v>
      </c>
      <c r="D14168" t="str">
        <f t="shared" si="221"/>
        <v>un</v>
      </c>
    </row>
    <row r="14169" spans="1:4">
      <c r="A14169" s="68" t="s">
        <v>13998</v>
      </c>
      <c r="B14169" s="68" t="s">
        <v>30817</v>
      </c>
      <c r="C14169" s="68" t="s">
        <v>15</v>
      </c>
      <c r="D14169" t="str">
        <f t="shared" si="221"/>
        <v>un</v>
      </c>
    </row>
    <row r="14170" spans="1:4">
      <c r="A14170" s="68" t="s">
        <v>13999</v>
      </c>
      <c r="B14170" s="68" t="s">
        <v>30817</v>
      </c>
      <c r="C14170" s="68" t="s">
        <v>15</v>
      </c>
      <c r="D14170" t="str">
        <f t="shared" si="221"/>
        <v>un</v>
      </c>
    </row>
    <row r="14171" spans="1:4">
      <c r="A14171" s="68" t="s">
        <v>14000</v>
      </c>
      <c r="B14171" s="68" t="s">
        <v>30818</v>
      </c>
      <c r="C14171" s="68" t="s">
        <v>15</v>
      </c>
      <c r="D14171" t="str">
        <f t="shared" si="221"/>
        <v>un</v>
      </c>
    </row>
    <row r="14172" spans="1:4">
      <c r="A14172" s="68" t="s">
        <v>14001</v>
      </c>
      <c r="B14172" s="68" t="s">
        <v>30818</v>
      </c>
      <c r="C14172" s="68" t="s">
        <v>15</v>
      </c>
      <c r="D14172" t="str">
        <f t="shared" si="221"/>
        <v>un</v>
      </c>
    </row>
    <row r="14173" spans="1:4">
      <c r="A14173" s="68" t="s">
        <v>14002</v>
      </c>
      <c r="B14173" s="68" t="s">
        <v>30819</v>
      </c>
      <c r="C14173" s="68" t="s">
        <v>2731</v>
      </c>
      <c r="D14173" t="str">
        <f t="shared" si="221"/>
        <v>kg</v>
      </c>
    </row>
    <row r="14174" spans="1:4">
      <c r="A14174" s="68" t="s">
        <v>14003</v>
      </c>
      <c r="B14174" s="68" t="s">
        <v>30819</v>
      </c>
      <c r="C14174" s="68" t="s">
        <v>2731</v>
      </c>
      <c r="D14174" t="str">
        <f t="shared" si="221"/>
        <v>kg</v>
      </c>
    </row>
    <row r="14175" spans="1:4">
      <c r="A14175" s="68" t="s">
        <v>14004</v>
      </c>
      <c r="B14175" s="68" t="s">
        <v>30820</v>
      </c>
      <c r="C14175" s="68" t="s">
        <v>14</v>
      </c>
      <c r="D14175" t="str">
        <f t="shared" si="221"/>
        <v>m</v>
      </c>
    </row>
    <row r="14176" spans="1:4">
      <c r="A14176" s="68" t="s">
        <v>14005</v>
      </c>
      <c r="B14176" s="68" t="s">
        <v>30820</v>
      </c>
      <c r="C14176" s="68" t="s">
        <v>14</v>
      </c>
      <c r="D14176" t="str">
        <f t="shared" si="221"/>
        <v>m</v>
      </c>
    </row>
    <row r="14177" spans="1:4">
      <c r="A14177" s="68" t="s">
        <v>14006</v>
      </c>
      <c r="B14177" s="68" t="s">
        <v>30821</v>
      </c>
      <c r="C14177" s="68" t="s">
        <v>14</v>
      </c>
      <c r="D14177" t="str">
        <f t="shared" si="221"/>
        <v>m</v>
      </c>
    </row>
    <row r="14178" spans="1:4">
      <c r="A14178" s="68" t="s">
        <v>14007</v>
      </c>
      <c r="B14178" s="68" t="s">
        <v>30821</v>
      </c>
      <c r="C14178" s="68" t="s">
        <v>14</v>
      </c>
      <c r="D14178" t="str">
        <f t="shared" si="221"/>
        <v>m</v>
      </c>
    </row>
    <row r="14179" spans="1:4">
      <c r="A14179" s="68" t="s">
        <v>14008</v>
      </c>
      <c r="B14179" s="68" t="s">
        <v>30822</v>
      </c>
      <c r="C14179" s="68" t="s">
        <v>2731</v>
      </c>
      <c r="D14179" t="str">
        <f t="shared" si="221"/>
        <v>kg</v>
      </c>
    </row>
    <row r="14180" spans="1:4">
      <c r="A14180" s="68" t="s">
        <v>14009</v>
      </c>
      <c r="B14180" s="68" t="s">
        <v>30822</v>
      </c>
      <c r="C14180" s="68" t="s">
        <v>2731</v>
      </c>
      <c r="D14180" t="str">
        <f t="shared" si="221"/>
        <v>kg</v>
      </c>
    </row>
    <row r="14181" spans="1:4">
      <c r="A14181" s="68" t="s">
        <v>14010</v>
      </c>
      <c r="B14181" s="68" t="s">
        <v>30823</v>
      </c>
      <c r="C14181" s="68" t="s">
        <v>2731</v>
      </c>
      <c r="D14181" t="str">
        <f t="shared" si="221"/>
        <v>kg</v>
      </c>
    </row>
    <row r="14182" spans="1:4">
      <c r="A14182" s="68" t="s">
        <v>14011</v>
      </c>
      <c r="B14182" s="68" t="s">
        <v>30823</v>
      </c>
      <c r="C14182" s="68" t="s">
        <v>2731</v>
      </c>
      <c r="D14182" t="str">
        <f t="shared" si="221"/>
        <v>kg</v>
      </c>
    </row>
    <row r="14183" spans="1:4">
      <c r="A14183" s="68" t="s">
        <v>14012</v>
      </c>
      <c r="B14183" s="68" t="s">
        <v>30824</v>
      </c>
      <c r="C14183" s="68" t="s">
        <v>2731</v>
      </c>
      <c r="D14183" t="str">
        <f t="shared" si="221"/>
        <v>kg</v>
      </c>
    </row>
    <row r="14184" spans="1:4">
      <c r="A14184" s="68" t="s">
        <v>14013</v>
      </c>
      <c r="B14184" s="68" t="s">
        <v>30824</v>
      </c>
      <c r="C14184" s="68" t="s">
        <v>2731</v>
      </c>
      <c r="D14184" t="str">
        <f t="shared" si="221"/>
        <v>kg</v>
      </c>
    </row>
    <row r="14185" spans="1:4">
      <c r="A14185" s="68" t="s">
        <v>14014</v>
      </c>
      <c r="B14185" s="68" t="s">
        <v>30825</v>
      </c>
      <c r="C14185" s="68" t="s">
        <v>15</v>
      </c>
      <c r="D14185" t="str">
        <f t="shared" si="221"/>
        <v>un</v>
      </c>
    </row>
    <row r="14186" spans="1:4">
      <c r="A14186" s="68" t="s">
        <v>14015</v>
      </c>
      <c r="B14186" s="68" t="s">
        <v>30825</v>
      </c>
      <c r="C14186" s="68" t="s">
        <v>15</v>
      </c>
      <c r="D14186" t="str">
        <f t="shared" si="221"/>
        <v>un</v>
      </c>
    </row>
    <row r="14187" spans="1:4">
      <c r="A14187" s="68" t="s">
        <v>14016</v>
      </c>
      <c r="B14187" s="68" t="s">
        <v>30826</v>
      </c>
      <c r="C14187" s="68" t="s">
        <v>15</v>
      </c>
      <c r="D14187" t="str">
        <f t="shared" si="221"/>
        <v>un</v>
      </c>
    </row>
    <row r="14188" spans="1:4">
      <c r="A14188" s="68" t="s">
        <v>14017</v>
      </c>
      <c r="B14188" s="68" t="s">
        <v>30826</v>
      </c>
      <c r="C14188" s="68" t="s">
        <v>15</v>
      </c>
      <c r="D14188" t="str">
        <f t="shared" si="221"/>
        <v>un</v>
      </c>
    </row>
    <row r="14189" spans="1:4">
      <c r="A14189" s="68" t="s">
        <v>14018</v>
      </c>
      <c r="B14189" s="68" t="s">
        <v>30827</v>
      </c>
      <c r="C14189" s="68" t="s">
        <v>15</v>
      </c>
      <c r="D14189" t="str">
        <f t="shared" si="221"/>
        <v>un</v>
      </c>
    </row>
    <row r="14190" spans="1:4">
      <c r="A14190" s="68" t="s">
        <v>14019</v>
      </c>
      <c r="B14190" s="68" t="s">
        <v>30827</v>
      </c>
      <c r="C14190" s="68" t="s">
        <v>15</v>
      </c>
      <c r="D14190" t="str">
        <f t="shared" si="221"/>
        <v>un</v>
      </c>
    </row>
    <row r="14191" spans="1:4">
      <c r="A14191" s="68" t="s">
        <v>14020</v>
      </c>
      <c r="B14191" s="68" t="s">
        <v>30828</v>
      </c>
      <c r="C14191" s="68" t="s">
        <v>15</v>
      </c>
      <c r="D14191" t="str">
        <f t="shared" si="221"/>
        <v>un</v>
      </c>
    </row>
    <row r="14192" spans="1:4">
      <c r="A14192" s="68" t="s">
        <v>14021</v>
      </c>
      <c r="B14192" s="68" t="s">
        <v>30828</v>
      </c>
      <c r="C14192" s="68" t="s">
        <v>15</v>
      </c>
      <c r="D14192" t="str">
        <f t="shared" si="221"/>
        <v>un</v>
      </c>
    </row>
    <row r="14193" spans="1:4">
      <c r="A14193" s="68" t="s">
        <v>14022</v>
      </c>
      <c r="B14193" s="68" t="s">
        <v>30829</v>
      </c>
      <c r="C14193" s="68" t="s">
        <v>15</v>
      </c>
      <c r="D14193" t="str">
        <f t="shared" si="221"/>
        <v>un</v>
      </c>
    </row>
    <row r="14194" spans="1:4">
      <c r="A14194" s="68" t="s">
        <v>14023</v>
      </c>
      <c r="B14194" s="68" t="s">
        <v>30829</v>
      </c>
      <c r="C14194" s="68" t="s">
        <v>15</v>
      </c>
      <c r="D14194" t="str">
        <f t="shared" si="221"/>
        <v>un</v>
      </c>
    </row>
    <row r="14195" spans="1:4">
      <c r="A14195" s="68" t="s">
        <v>14024</v>
      </c>
      <c r="B14195" s="68" t="s">
        <v>30830</v>
      </c>
      <c r="C14195" s="68" t="s">
        <v>15</v>
      </c>
      <c r="D14195" t="str">
        <f t="shared" si="221"/>
        <v>un</v>
      </c>
    </row>
    <row r="14196" spans="1:4">
      <c r="A14196" s="68" t="s">
        <v>14025</v>
      </c>
      <c r="B14196" s="68" t="s">
        <v>30830</v>
      </c>
      <c r="C14196" s="68" t="s">
        <v>15</v>
      </c>
      <c r="D14196" t="str">
        <f t="shared" si="221"/>
        <v>un</v>
      </c>
    </row>
    <row r="14197" spans="1:4">
      <c r="A14197" s="68" t="s">
        <v>14026</v>
      </c>
      <c r="B14197" s="68" t="s">
        <v>30831</v>
      </c>
      <c r="C14197" s="68" t="s">
        <v>15</v>
      </c>
      <c r="D14197" t="str">
        <f t="shared" si="221"/>
        <v>un</v>
      </c>
    </row>
    <row r="14198" spans="1:4">
      <c r="A14198" s="68" t="s">
        <v>14027</v>
      </c>
      <c r="B14198" s="68" t="s">
        <v>30831</v>
      </c>
      <c r="C14198" s="68" t="s">
        <v>15</v>
      </c>
      <c r="D14198" t="str">
        <f t="shared" si="221"/>
        <v>un</v>
      </c>
    </row>
    <row r="14199" spans="1:4">
      <c r="A14199" s="68" t="s">
        <v>23466</v>
      </c>
      <c r="B14199" s="68" t="s">
        <v>30832</v>
      </c>
      <c r="C14199" s="68" t="s">
        <v>15</v>
      </c>
      <c r="D14199" t="str">
        <f t="shared" si="221"/>
        <v>un</v>
      </c>
    </row>
    <row r="14200" spans="1:4">
      <c r="A14200" s="68" t="s">
        <v>23467</v>
      </c>
      <c r="B14200" s="68" t="s">
        <v>30832</v>
      </c>
      <c r="C14200" s="68" t="s">
        <v>15</v>
      </c>
      <c r="D14200" t="str">
        <f t="shared" si="221"/>
        <v>un</v>
      </c>
    </row>
    <row r="14201" spans="1:4">
      <c r="A14201" s="68" t="s">
        <v>23468</v>
      </c>
      <c r="B14201" s="68" t="s">
        <v>30833</v>
      </c>
      <c r="C14201" s="68" t="s">
        <v>15</v>
      </c>
      <c r="D14201" t="str">
        <f t="shared" si="221"/>
        <v>un</v>
      </c>
    </row>
    <row r="14202" spans="1:4">
      <c r="A14202" s="68" t="s">
        <v>23469</v>
      </c>
      <c r="B14202" s="68" t="s">
        <v>30833</v>
      </c>
      <c r="C14202" s="68" t="s">
        <v>15</v>
      </c>
      <c r="D14202" t="str">
        <f t="shared" si="221"/>
        <v>un</v>
      </c>
    </row>
    <row r="14203" spans="1:4">
      <c r="A14203" s="68" t="s">
        <v>14028</v>
      </c>
      <c r="B14203" s="68" t="s">
        <v>30834</v>
      </c>
      <c r="C14203" s="68" t="s">
        <v>15</v>
      </c>
      <c r="D14203" t="str">
        <f t="shared" si="221"/>
        <v>un</v>
      </c>
    </row>
    <row r="14204" spans="1:4">
      <c r="A14204" s="68" t="s">
        <v>14029</v>
      </c>
      <c r="B14204" s="68" t="s">
        <v>30834</v>
      </c>
      <c r="C14204" s="68" t="s">
        <v>15</v>
      </c>
      <c r="D14204" t="str">
        <f t="shared" si="221"/>
        <v>un</v>
      </c>
    </row>
    <row r="14205" spans="1:4">
      <c r="A14205" s="68" t="s">
        <v>14030</v>
      </c>
      <c r="B14205" s="68" t="s">
        <v>30835</v>
      </c>
      <c r="C14205" s="68" t="s">
        <v>15</v>
      </c>
      <c r="D14205" t="str">
        <f t="shared" si="221"/>
        <v>un</v>
      </c>
    </row>
    <row r="14206" spans="1:4">
      <c r="A14206" s="68" t="s">
        <v>14031</v>
      </c>
      <c r="B14206" s="68" t="s">
        <v>30835</v>
      </c>
      <c r="C14206" s="68" t="s">
        <v>15</v>
      </c>
      <c r="D14206" t="str">
        <f t="shared" si="221"/>
        <v>un</v>
      </c>
    </row>
    <row r="14207" spans="1:4">
      <c r="A14207" s="68" t="s">
        <v>14032</v>
      </c>
      <c r="B14207" s="68" t="s">
        <v>30836</v>
      </c>
      <c r="C14207" s="68" t="s">
        <v>15</v>
      </c>
      <c r="D14207" t="str">
        <f t="shared" si="221"/>
        <v>un</v>
      </c>
    </row>
    <row r="14208" spans="1:4">
      <c r="A14208" s="68" t="s">
        <v>14033</v>
      </c>
      <c r="B14208" s="68" t="s">
        <v>30836</v>
      </c>
      <c r="C14208" s="68" t="s">
        <v>15</v>
      </c>
      <c r="D14208" t="str">
        <f t="shared" si="221"/>
        <v>un</v>
      </c>
    </row>
    <row r="14209" spans="1:4">
      <c r="A14209" s="68" t="s">
        <v>14034</v>
      </c>
      <c r="B14209" s="68" t="s">
        <v>30837</v>
      </c>
      <c r="C14209" s="68" t="s">
        <v>15</v>
      </c>
      <c r="D14209" t="str">
        <f t="shared" si="221"/>
        <v>un</v>
      </c>
    </row>
    <row r="14210" spans="1:4">
      <c r="A14210" s="68" t="s">
        <v>14035</v>
      </c>
      <c r="B14210" s="68" t="s">
        <v>30837</v>
      </c>
      <c r="C14210" s="68" t="s">
        <v>15</v>
      </c>
      <c r="D14210" t="str">
        <f t="shared" si="221"/>
        <v>un</v>
      </c>
    </row>
    <row r="14211" spans="1:4">
      <c r="A14211" s="68" t="s">
        <v>14036</v>
      </c>
      <c r="B14211" s="68" t="s">
        <v>30838</v>
      </c>
      <c r="C14211" s="68" t="s">
        <v>15</v>
      </c>
      <c r="D14211" t="str">
        <f t="shared" si="221"/>
        <v>un</v>
      </c>
    </row>
    <row r="14212" spans="1:4">
      <c r="A14212" s="68" t="s">
        <v>14037</v>
      </c>
      <c r="B14212" s="68" t="s">
        <v>30838</v>
      </c>
      <c r="C14212" s="68" t="s">
        <v>15</v>
      </c>
      <c r="D14212" t="str">
        <f t="shared" si="221"/>
        <v>un</v>
      </c>
    </row>
    <row r="14213" spans="1:4">
      <c r="A14213" s="68" t="s">
        <v>14038</v>
      </c>
      <c r="B14213" s="68" t="s">
        <v>14039</v>
      </c>
      <c r="C14213" s="68" t="s">
        <v>15</v>
      </c>
      <c r="D14213" t="str">
        <f t="shared" si="221"/>
        <v>un</v>
      </c>
    </row>
    <row r="14214" spans="1:4">
      <c r="A14214" s="68" t="s">
        <v>14040</v>
      </c>
      <c r="B14214" s="68" t="s">
        <v>14039</v>
      </c>
      <c r="C14214" s="68" t="s">
        <v>15</v>
      </c>
      <c r="D14214" t="str">
        <f t="shared" si="221"/>
        <v>un</v>
      </c>
    </row>
    <row r="14215" spans="1:4">
      <c r="A14215" s="68" t="s">
        <v>14041</v>
      </c>
      <c r="B14215" s="68" t="s">
        <v>30839</v>
      </c>
      <c r="C14215" s="68" t="s">
        <v>15</v>
      </c>
      <c r="D14215" t="str">
        <f t="shared" ref="D14215:D14278" si="222">LOWER(C14215)</f>
        <v>un</v>
      </c>
    </row>
    <row r="14216" spans="1:4">
      <c r="A14216" s="68" t="s">
        <v>14042</v>
      </c>
      <c r="B14216" s="68" t="s">
        <v>30839</v>
      </c>
      <c r="C14216" s="68" t="s">
        <v>15</v>
      </c>
      <c r="D14216" t="str">
        <f t="shared" si="222"/>
        <v>un</v>
      </c>
    </row>
    <row r="14217" spans="1:4">
      <c r="A14217" s="68" t="s">
        <v>14043</v>
      </c>
      <c r="B14217" s="68" t="s">
        <v>30840</v>
      </c>
      <c r="C14217" s="68" t="s">
        <v>15</v>
      </c>
      <c r="D14217" t="str">
        <f t="shared" si="222"/>
        <v>un</v>
      </c>
    </row>
    <row r="14218" spans="1:4">
      <c r="A14218" s="68" t="s">
        <v>14044</v>
      </c>
      <c r="B14218" s="68" t="s">
        <v>30840</v>
      </c>
      <c r="C14218" s="68" t="s">
        <v>15</v>
      </c>
      <c r="D14218" t="str">
        <f t="shared" si="222"/>
        <v>un</v>
      </c>
    </row>
    <row r="14219" spans="1:4">
      <c r="A14219" s="68" t="s">
        <v>14045</v>
      </c>
      <c r="B14219" s="68" t="s">
        <v>30841</v>
      </c>
      <c r="C14219" s="68" t="s">
        <v>15</v>
      </c>
      <c r="D14219" t="str">
        <f t="shared" si="222"/>
        <v>un</v>
      </c>
    </row>
    <row r="14220" spans="1:4">
      <c r="A14220" s="68" t="s">
        <v>14046</v>
      </c>
      <c r="B14220" s="68" t="s">
        <v>30841</v>
      </c>
      <c r="C14220" s="68" t="s">
        <v>15</v>
      </c>
      <c r="D14220" t="str">
        <f t="shared" si="222"/>
        <v>un</v>
      </c>
    </row>
    <row r="14221" spans="1:4">
      <c r="A14221" s="68" t="s">
        <v>14047</v>
      </c>
      <c r="B14221" s="68" t="s">
        <v>30842</v>
      </c>
      <c r="C14221" s="68" t="s">
        <v>15</v>
      </c>
      <c r="D14221" t="str">
        <f t="shared" si="222"/>
        <v>un</v>
      </c>
    </row>
    <row r="14222" spans="1:4">
      <c r="A14222" s="68" t="s">
        <v>14048</v>
      </c>
      <c r="B14222" s="68" t="s">
        <v>30842</v>
      </c>
      <c r="C14222" s="68" t="s">
        <v>15</v>
      </c>
      <c r="D14222" t="str">
        <f t="shared" si="222"/>
        <v>un</v>
      </c>
    </row>
    <row r="14223" spans="1:4">
      <c r="A14223" s="68" t="s">
        <v>14049</v>
      </c>
      <c r="B14223" s="68" t="s">
        <v>30843</v>
      </c>
      <c r="C14223" s="68" t="s">
        <v>15</v>
      </c>
      <c r="D14223" t="str">
        <f t="shared" si="222"/>
        <v>un</v>
      </c>
    </row>
    <row r="14224" spans="1:4">
      <c r="A14224" s="68" t="s">
        <v>14050</v>
      </c>
      <c r="B14224" s="68" t="s">
        <v>30843</v>
      </c>
      <c r="C14224" s="68" t="s">
        <v>15</v>
      </c>
      <c r="D14224" t="str">
        <f t="shared" si="222"/>
        <v>un</v>
      </c>
    </row>
    <row r="14225" spans="1:4">
      <c r="A14225" s="68" t="s">
        <v>14051</v>
      </c>
      <c r="B14225" s="68" t="s">
        <v>30844</v>
      </c>
      <c r="C14225" s="68" t="s">
        <v>15</v>
      </c>
      <c r="D14225" t="str">
        <f t="shared" si="222"/>
        <v>un</v>
      </c>
    </row>
    <row r="14226" spans="1:4">
      <c r="A14226" s="68" t="s">
        <v>14052</v>
      </c>
      <c r="B14226" s="68" t="s">
        <v>30844</v>
      </c>
      <c r="C14226" s="68" t="s">
        <v>15</v>
      </c>
      <c r="D14226" t="str">
        <f t="shared" si="222"/>
        <v>un</v>
      </c>
    </row>
    <row r="14227" spans="1:4">
      <c r="A14227" s="68" t="s">
        <v>14053</v>
      </c>
      <c r="B14227" s="68" t="s">
        <v>30845</v>
      </c>
      <c r="C14227" s="68" t="s">
        <v>15</v>
      </c>
      <c r="D14227" t="str">
        <f t="shared" si="222"/>
        <v>un</v>
      </c>
    </row>
    <row r="14228" spans="1:4">
      <c r="A14228" s="68" t="s">
        <v>14054</v>
      </c>
      <c r="B14228" s="68" t="s">
        <v>30845</v>
      </c>
      <c r="C14228" s="68" t="s">
        <v>15</v>
      </c>
      <c r="D14228" t="str">
        <f t="shared" si="222"/>
        <v>un</v>
      </c>
    </row>
    <row r="14229" spans="1:4">
      <c r="A14229" s="68" t="s">
        <v>14055</v>
      </c>
      <c r="B14229" s="68" t="s">
        <v>14056</v>
      </c>
      <c r="C14229" s="68" t="s">
        <v>14</v>
      </c>
      <c r="D14229" t="str">
        <f t="shared" si="222"/>
        <v>m</v>
      </c>
    </row>
    <row r="14230" spans="1:4">
      <c r="A14230" s="68" t="s">
        <v>14057</v>
      </c>
      <c r="B14230" s="68" t="s">
        <v>14056</v>
      </c>
      <c r="C14230" s="68" t="s">
        <v>14</v>
      </c>
      <c r="D14230" t="str">
        <f t="shared" si="222"/>
        <v>m</v>
      </c>
    </row>
    <row r="14231" spans="1:4">
      <c r="A14231" s="68" t="s">
        <v>14058</v>
      </c>
      <c r="B14231" s="68" t="s">
        <v>30846</v>
      </c>
      <c r="C14231" s="68" t="s">
        <v>15</v>
      </c>
      <c r="D14231" t="str">
        <f t="shared" si="222"/>
        <v>un</v>
      </c>
    </row>
    <row r="14232" spans="1:4">
      <c r="A14232" s="68" t="s">
        <v>14059</v>
      </c>
      <c r="B14232" s="68" t="s">
        <v>30846</v>
      </c>
      <c r="C14232" s="68" t="s">
        <v>15</v>
      </c>
      <c r="D14232" t="str">
        <f t="shared" si="222"/>
        <v>un</v>
      </c>
    </row>
    <row r="14233" spans="1:4">
      <c r="A14233" s="68" t="s">
        <v>14060</v>
      </c>
      <c r="B14233" s="68" t="s">
        <v>30847</v>
      </c>
      <c r="C14233" s="68" t="s">
        <v>15</v>
      </c>
      <c r="D14233" t="str">
        <f t="shared" si="222"/>
        <v>un</v>
      </c>
    </row>
    <row r="14234" spans="1:4">
      <c r="A14234" s="68" t="s">
        <v>14061</v>
      </c>
      <c r="B14234" s="68" t="s">
        <v>30847</v>
      </c>
      <c r="C14234" s="68" t="s">
        <v>15</v>
      </c>
      <c r="D14234" t="str">
        <f t="shared" si="222"/>
        <v>un</v>
      </c>
    </row>
    <row r="14235" spans="1:4">
      <c r="A14235" s="68" t="s">
        <v>14062</v>
      </c>
      <c r="B14235" s="68" t="s">
        <v>30848</v>
      </c>
      <c r="C14235" s="68" t="s">
        <v>15</v>
      </c>
      <c r="D14235" t="str">
        <f t="shared" si="222"/>
        <v>un</v>
      </c>
    </row>
    <row r="14236" spans="1:4">
      <c r="A14236" s="68" t="s">
        <v>14063</v>
      </c>
      <c r="B14236" s="68" t="s">
        <v>30848</v>
      </c>
      <c r="C14236" s="68" t="s">
        <v>15</v>
      </c>
      <c r="D14236" t="str">
        <f t="shared" si="222"/>
        <v>un</v>
      </c>
    </row>
    <row r="14237" spans="1:4">
      <c r="A14237" s="68" t="s">
        <v>14064</v>
      </c>
      <c r="B14237" s="68" t="s">
        <v>30849</v>
      </c>
      <c r="C14237" s="68" t="s">
        <v>15</v>
      </c>
      <c r="D14237" t="str">
        <f t="shared" si="222"/>
        <v>un</v>
      </c>
    </row>
    <row r="14238" spans="1:4">
      <c r="A14238" s="68" t="s">
        <v>14065</v>
      </c>
      <c r="B14238" s="68" t="s">
        <v>30849</v>
      </c>
      <c r="C14238" s="68" t="s">
        <v>15</v>
      </c>
      <c r="D14238" t="str">
        <f t="shared" si="222"/>
        <v>un</v>
      </c>
    </row>
    <row r="14239" spans="1:4">
      <c r="A14239" s="68" t="s">
        <v>14066</v>
      </c>
      <c r="B14239" s="68" t="s">
        <v>30850</v>
      </c>
      <c r="C14239" s="68" t="s">
        <v>15</v>
      </c>
      <c r="D14239" t="str">
        <f t="shared" si="222"/>
        <v>un</v>
      </c>
    </row>
    <row r="14240" spans="1:4">
      <c r="A14240" s="68" t="s">
        <v>14067</v>
      </c>
      <c r="B14240" s="68" t="s">
        <v>30850</v>
      </c>
      <c r="C14240" s="68" t="s">
        <v>15</v>
      </c>
      <c r="D14240" t="str">
        <f t="shared" si="222"/>
        <v>un</v>
      </c>
    </row>
    <row r="14241" spans="1:4">
      <c r="A14241" s="68" t="s">
        <v>14068</v>
      </c>
      <c r="B14241" s="68" t="s">
        <v>30851</v>
      </c>
      <c r="C14241" s="68" t="s">
        <v>15</v>
      </c>
      <c r="D14241" t="str">
        <f t="shared" si="222"/>
        <v>un</v>
      </c>
    </row>
    <row r="14242" spans="1:4">
      <c r="A14242" s="68" t="s">
        <v>14069</v>
      </c>
      <c r="B14242" s="68" t="s">
        <v>30851</v>
      </c>
      <c r="C14242" s="68" t="s">
        <v>15</v>
      </c>
      <c r="D14242" t="str">
        <f t="shared" si="222"/>
        <v>un</v>
      </c>
    </row>
    <row r="14243" spans="1:4">
      <c r="A14243" s="68" t="s">
        <v>14070</v>
      </c>
      <c r="B14243" s="68" t="s">
        <v>30852</v>
      </c>
      <c r="C14243" s="68" t="s">
        <v>15</v>
      </c>
      <c r="D14243" t="str">
        <f t="shared" si="222"/>
        <v>un</v>
      </c>
    </row>
    <row r="14244" spans="1:4">
      <c r="A14244" s="68" t="s">
        <v>14071</v>
      </c>
      <c r="B14244" s="68" t="s">
        <v>30852</v>
      </c>
      <c r="C14244" s="68" t="s">
        <v>15</v>
      </c>
      <c r="D14244" t="str">
        <f t="shared" si="222"/>
        <v>un</v>
      </c>
    </row>
    <row r="14245" spans="1:4">
      <c r="A14245" s="68" t="s">
        <v>14072</v>
      </c>
      <c r="B14245" s="68" t="s">
        <v>30853</v>
      </c>
      <c r="C14245" s="68" t="s">
        <v>15</v>
      </c>
      <c r="D14245" t="str">
        <f t="shared" si="222"/>
        <v>un</v>
      </c>
    </row>
    <row r="14246" spans="1:4">
      <c r="A14246" s="68" t="s">
        <v>14073</v>
      </c>
      <c r="B14246" s="68" t="s">
        <v>30853</v>
      </c>
      <c r="C14246" s="68" t="s">
        <v>15</v>
      </c>
      <c r="D14246" t="str">
        <f t="shared" si="222"/>
        <v>un</v>
      </c>
    </row>
    <row r="14247" spans="1:4">
      <c r="A14247" s="68" t="s">
        <v>14074</v>
      </c>
      <c r="B14247" s="68" t="s">
        <v>30854</v>
      </c>
      <c r="C14247" s="68" t="s">
        <v>15</v>
      </c>
      <c r="D14247" t="str">
        <f t="shared" si="222"/>
        <v>un</v>
      </c>
    </row>
    <row r="14248" spans="1:4">
      <c r="A14248" s="68" t="s">
        <v>14075</v>
      </c>
      <c r="B14248" s="68" t="s">
        <v>30854</v>
      </c>
      <c r="C14248" s="68" t="s">
        <v>15</v>
      </c>
      <c r="D14248" t="str">
        <f t="shared" si="222"/>
        <v>un</v>
      </c>
    </row>
    <row r="14249" spans="1:4">
      <c r="A14249" s="68" t="s">
        <v>14076</v>
      </c>
      <c r="B14249" s="68" t="s">
        <v>30855</v>
      </c>
      <c r="C14249" s="68" t="s">
        <v>15</v>
      </c>
      <c r="D14249" t="str">
        <f t="shared" si="222"/>
        <v>un</v>
      </c>
    </row>
    <row r="14250" spans="1:4">
      <c r="A14250" s="68" t="s">
        <v>14077</v>
      </c>
      <c r="B14250" s="68" t="s">
        <v>30855</v>
      </c>
      <c r="C14250" s="68" t="s">
        <v>15</v>
      </c>
      <c r="D14250" t="str">
        <f t="shared" si="222"/>
        <v>un</v>
      </c>
    </row>
    <row r="14251" spans="1:4">
      <c r="A14251" s="68" t="s">
        <v>14078</v>
      </c>
      <c r="B14251" s="68" t="s">
        <v>30856</v>
      </c>
      <c r="C14251" s="68" t="s">
        <v>15</v>
      </c>
      <c r="D14251" t="str">
        <f t="shared" si="222"/>
        <v>un</v>
      </c>
    </row>
    <row r="14252" spans="1:4">
      <c r="A14252" s="68" t="s">
        <v>14079</v>
      </c>
      <c r="B14252" s="68" t="s">
        <v>30856</v>
      </c>
      <c r="C14252" s="68" t="s">
        <v>15</v>
      </c>
      <c r="D14252" t="str">
        <f t="shared" si="222"/>
        <v>un</v>
      </c>
    </row>
    <row r="14253" spans="1:4">
      <c r="A14253" s="68" t="s">
        <v>14080</v>
      </c>
      <c r="B14253" s="68" t="s">
        <v>30857</v>
      </c>
      <c r="C14253" s="68" t="s">
        <v>15</v>
      </c>
      <c r="D14253" t="str">
        <f t="shared" si="222"/>
        <v>un</v>
      </c>
    </row>
    <row r="14254" spans="1:4">
      <c r="A14254" s="68" t="s">
        <v>14081</v>
      </c>
      <c r="B14254" s="68" t="s">
        <v>30857</v>
      </c>
      <c r="C14254" s="68" t="s">
        <v>15</v>
      </c>
      <c r="D14254" t="str">
        <f t="shared" si="222"/>
        <v>un</v>
      </c>
    </row>
    <row r="14255" spans="1:4">
      <c r="A14255" s="68" t="s">
        <v>14082</v>
      </c>
      <c r="B14255" s="68" t="s">
        <v>30858</v>
      </c>
      <c r="C14255" s="68" t="s">
        <v>15</v>
      </c>
      <c r="D14255" t="str">
        <f t="shared" si="222"/>
        <v>un</v>
      </c>
    </row>
    <row r="14256" spans="1:4">
      <c r="A14256" s="68" t="s">
        <v>14083</v>
      </c>
      <c r="B14256" s="68" t="s">
        <v>30858</v>
      </c>
      <c r="C14256" s="68" t="s">
        <v>15</v>
      </c>
      <c r="D14256" t="str">
        <f t="shared" si="222"/>
        <v>un</v>
      </c>
    </row>
    <row r="14257" spans="1:4">
      <c r="A14257" s="68" t="s">
        <v>14084</v>
      </c>
      <c r="B14257" s="68" t="s">
        <v>30859</v>
      </c>
      <c r="C14257" s="68" t="s">
        <v>15</v>
      </c>
      <c r="D14257" t="str">
        <f t="shared" si="222"/>
        <v>un</v>
      </c>
    </row>
    <row r="14258" spans="1:4">
      <c r="A14258" s="68" t="s">
        <v>14085</v>
      </c>
      <c r="B14258" s="68" t="s">
        <v>30859</v>
      </c>
      <c r="C14258" s="68" t="s">
        <v>15</v>
      </c>
      <c r="D14258" t="str">
        <f t="shared" si="222"/>
        <v>un</v>
      </c>
    </row>
    <row r="14259" spans="1:4">
      <c r="A14259" s="68" t="s">
        <v>23470</v>
      </c>
      <c r="B14259" s="68" t="s">
        <v>30860</v>
      </c>
      <c r="C14259" s="68" t="s">
        <v>15</v>
      </c>
      <c r="D14259" t="str">
        <f t="shared" si="222"/>
        <v>un</v>
      </c>
    </row>
    <row r="14260" spans="1:4">
      <c r="A14260" s="68" t="s">
        <v>23471</v>
      </c>
      <c r="B14260" s="68" t="s">
        <v>30860</v>
      </c>
      <c r="C14260" s="68" t="s">
        <v>15</v>
      </c>
      <c r="D14260" t="str">
        <f t="shared" si="222"/>
        <v>un</v>
      </c>
    </row>
    <row r="14261" spans="1:4">
      <c r="A14261" s="68" t="s">
        <v>14086</v>
      </c>
      <c r="B14261" s="68" t="s">
        <v>30861</v>
      </c>
      <c r="C14261" s="68" t="s">
        <v>15</v>
      </c>
      <c r="D14261" t="str">
        <f t="shared" si="222"/>
        <v>un</v>
      </c>
    </row>
    <row r="14262" spans="1:4">
      <c r="A14262" s="68" t="s">
        <v>14087</v>
      </c>
      <c r="B14262" s="68" t="s">
        <v>30861</v>
      </c>
      <c r="C14262" s="68" t="s">
        <v>15</v>
      </c>
      <c r="D14262" t="str">
        <f t="shared" si="222"/>
        <v>un</v>
      </c>
    </row>
    <row r="14263" spans="1:4">
      <c r="A14263" s="68" t="s">
        <v>14088</v>
      </c>
      <c r="B14263" s="68" t="s">
        <v>30862</v>
      </c>
      <c r="C14263" s="68" t="s">
        <v>15</v>
      </c>
      <c r="D14263" t="str">
        <f t="shared" si="222"/>
        <v>un</v>
      </c>
    </row>
    <row r="14264" spans="1:4">
      <c r="A14264" s="68" t="s">
        <v>14089</v>
      </c>
      <c r="B14264" s="68" t="s">
        <v>30862</v>
      </c>
      <c r="C14264" s="68" t="s">
        <v>15</v>
      </c>
      <c r="D14264" t="str">
        <f t="shared" si="222"/>
        <v>un</v>
      </c>
    </row>
    <row r="14265" spans="1:4">
      <c r="A14265" s="68" t="s">
        <v>14090</v>
      </c>
      <c r="B14265" s="68" t="s">
        <v>30863</v>
      </c>
      <c r="C14265" s="68" t="s">
        <v>15</v>
      </c>
      <c r="D14265" t="str">
        <f t="shared" si="222"/>
        <v>un</v>
      </c>
    </row>
    <row r="14266" spans="1:4">
      <c r="A14266" s="68" t="s">
        <v>14091</v>
      </c>
      <c r="B14266" s="68" t="s">
        <v>30863</v>
      </c>
      <c r="C14266" s="68" t="s">
        <v>15</v>
      </c>
      <c r="D14266" t="str">
        <f t="shared" si="222"/>
        <v>un</v>
      </c>
    </row>
    <row r="14267" spans="1:4">
      <c r="A14267" s="68" t="s">
        <v>14092</v>
      </c>
      <c r="B14267" s="68" t="s">
        <v>30864</v>
      </c>
      <c r="C14267" s="68" t="s">
        <v>15</v>
      </c>
      <c r="D14267" t="str">
        <f t="shared" si="222"/>
        <v>un</v>
      </c>
    </row>
    <row r="14268" spans="1:4">
      <c r="A14268" s="68" t="s">
        <v>14093</v>
      </c>
      <c r="B14268" s="68" t="s">
        <v>30864</v>
      </c>
      <c r="C14268" s="68" t="s">
        <v>15</v>
      </c>
      <c r="D14268" t="str">
        <f t="shared" si="222"/>
        <v>un</v>
      </c>
    </row>
    <row r="14269" spans="1:4">
      <c r="A14269" s="68" t="s">
        <v>14094</v>
      </c>
      <c r="B14269" s="68" t="s">
        <v>30865</v>
      </c>
      <c r="C14269" s="68" t="s">
        <v>15</v>
      </c>
      <c r="D14269" t="str">
        <f t="shared" si="222"/>
        <v>un</v>
      </c>
    </row>
    <row r="14270" spans="1:4">
      <c r="A14270" s="68" t="s">
        <v>14095</v>
      </c>
      <c r="B14270" s="68" t="s">
        <v>30865</v>
      </c>
      <c r="C14270" s="68" t="s">
        <v>15</v>
      </c>
      <c r="D14270" t="str">
        <f t="shared" si="222"/>
        <v>un</v>
      </c>
    </row>
    <row r="14271" spans="1:4">
      <c r="A14271" s="68" t="s">
        <v>14096</v>
      </c>
      <c r="B14271" s="68" t="s">
        <v>30866</v>
      </c>
      <c r="C14271" s="68" t="s">
        <v>15</v>
      </c>
      <c r="D14271" t="str">
        <f t="shared" si="222"/>
        <v>un</v>
      </c>
    </row>
    <row r="14272" spans="1:4">
      <c r="A14272" s="68" t="s">
        <v>14097</v>
      </c>
      <c r="B14272" s="68" t="s">
        <v>30866</v>
      </c>
      <c r="C14272" s="68" t="s">
        <v>15</v>
      </c>
      <c r="D14272" t="str">
        <f t="shared" si="222"/>
        <v>un</v>
      </c>
    </row>
    <row r="14273" spans="1:4">
      <c r="A14273" s="68" t="s">
        <v>14098</v>
      </c>
      <c r="B14273" s="68" t="s">
        <v>30867</v>
      </c>
      <c r="C14273" s="68" t="s">
        <v>15</v>
      </c>
      <c r="D14273" t="str">
        <f t="shared" si="222"/>
        <v>un</v>
      </c>
    </row>
    <row r="14274" spans="1:4">
      <c r="A14274" s="68" t="s">
        <v>14099</v>
      </c>
      <c r="B14274" s="68" t="s">
        <v>30867</v>
      </c>
      <c r="C14274" s="68" t="s">
        <v>15</v>
      </c>
      <c r="D14274" t="str">
        <f t="shared" si="222"/>
        <v>un</v>
      </c>
    </row>
    <row r="14275" spans="1:4">
      <c r="A14275" s="68" t="s">
        <v>14100</v>
      </c>
      <c r="B14275" s="68" t="s">
        <v>30868</v>
      </c>
      <c r="C14275" s="68" t="s">
        <v>15</v>
      </c>
      <c r="D14275" t="str">
        <f t="shared" si="222"/>
        <v>un</v>
      </c>
    </row>
    <row r="14276" spans="1:4">
      <c r="A14276" s="68" t="s">
        <v>14101</v>
      </c>
      <c r="B14276" s="68" t="s">
        <v>30868</v>
      </c>
      <c r="C14276" s="68" t="s">
        <v>15</v>
      </c>
      <c r="D14276" t="str">
        <f t="shared" si="222"/>
        <v>un</v>
      </c>
    </row>
    <row r="14277" spans="1:4">
      <c r="A14277" s="68" t="s">
        <v>23472</v>
      </c>
      <c r="B14277" s="68" t="s">
        <v>30869</v>
      </c>
      <c r="C14277" s="68" t="s">
        <v>15</v>
      </c>
      <c r="D14277" t="str">
        <f t="shared" si="222"/>
        <v>un</v>
      </c>
    </row>
    <row r="14278" spans="1:4">
      <c r="A14278" s="68" t="s">
        <v>23473</v>
      </c>
      <c r="B14278" s="68" t="s">
        <v>30869</v>
      </c>
      <c r="C14278" s="68" t="s">
        <v>15</v>
      </c>
      <c r="D14278" t="str">
        <f t="shared" si="222"/>
        <v>un</v>
      </c>
    </row>
    <row r="14279" spans="1:4">
      <c r="A14279" s="68" t="s">
        <v>14102</v>
      </c>
      <c r="B14279" s="68" t="s">
        <v>30870</v>
      </c>
      <c r="C14279" s="68" t="s">
        <v>15</v>
      </c>
      <c r="D14279" t="str">
        <f t="shared" ref="D14279:D14342" si="223">LOWER(C14279)</f>
        <v>un</v>
      </c>
    </row>
    <row r="14280" spans="1:4">
      <c r="A14280" s="68" t="s">
        <v>14103</v>
      </c>
      <c r="B14280" s="68" t="s">
        <v>30870</v>
      </c>
      <c r="C14280" s="68" t="s">
        <v>15</v>
      </c>
      <c r="D14280" t="str">
        <f t="shared" si="223"/>
        <v>un</v>
      </c>
    </row>
    <row r="14281" spans="1:4">
      <c r="A14281" s="68" t="s">
        <v>14104</v>
      </c>
      <c r="B14281" s="68" t="s">
        <v>30871</v>
      </c>
      <c r="C14281" s="68" t="s">
        <v>15</v>
      </c>
      <c r="D14281" t="str">
        <f t="shared" si="223"/>
        <v>un</v>
      </c>
    </row>
    <row r="14282" spans="1:4">
      <c r="A14282" s="68" t="s">
        <v>14105</v>
      </c>
      <c r="B14282" s="68" t="s">
        <v>30871</v>
      </c>
      <c r="C14282" s="68" t="s">
        <v>15</v>
      </c>
      <c r="D14282" t="str">
        <f t="shared" si="223"/>
        <v>un</v>
      </c>
    </row>
    <row r="14283" spans="1:4">
      <c r="A14283" s="68" t="s">
        <v>14106</v>
      </c>
      <c r="B14283" s="68" t="s">
        <v>30872</v>
      </c>
      <c r="C14283" s="68" t="s">
        <v>15</v>
      </c>
      <c r="D14283" t="str">
        <f t="shared" si="223"/>
        <v>un</v>
      </c>
    </row>
    <row r="14284" spans="1:4">
      <c r="A14284" s="68" t="s">
        <v>14107</v>
      </c>
      <c r="B14284" s="68" t="s">
        <v>30872</v>
      </c>
      <c r="C14284" s="68" t="s">
        <v>15</v>
      </c>
      <c r="D14284" t="str">
        <f t="shared" si="223"/>
        <v>un</v>
      </c>
    </row>
    <row r="14285" spans="1:4">
      <c r="A14285" s="68" t="s">
        <v>14108</v>
      </c>
      <c r="B14285" s="68" t="s">
        <v>30873</v>
      </c>
      <c r="C14285" s="68" t="s">
        <v>15</v>
      </c>
      <c r="D14285" t="str">
        <f t="shared" si="223"/>
        <v>un</v>
      </c>
    </row>
    <row r="14286" spans="1:4">
      <c r="A14286" s="68" t="s">
        <v>14109</v>
      </c>
      <c r="B14286" s="68" t="s">
        <v>30873</v>
      </c>
      <c r="C14286" s="68" t="s">
        <v>15</v>
      </c>
      <c r="D14286" t="str">
        <f t="shared" si="223"/>
        <v>un</v>
      </c>
    </row>
    <row r="14287" spans="1:4">
      <c r="A14287" s="68" t="s">
        <v>14110</v>
      </c>
      <c r="B14287" s="68" t="s">
        <v>30874</v>
      </c>
      <c r="C14287" s="68" t="s">
        <v>15</v>
      </c>
      <c r="D14287" t="str">
        <f t="shared" si="223"/>
        <v>un</v>
      </c>
    </row>
    <row r="14288" spans="1:4">
      <c r="A14288" s="68" t="s">
        <v>14111</v>
      </c>
      <c r="B14288" s="68" t="s">
        <v>30874</v>
      </c>
      <c r="C14288" s="68" t="s">
        <v>15</v>
      </c>
      <c r="D14288" t="str">
        <f t="shared" si="223"/>
        <v>un</v>
      </c>
    </row>
    <row r="14289" spans="1:4">
      <c r="A14289" s="68" t="s">
        <v>14112</v>
      </c>
      <c r="B14289" s="68" t="s">
        <v>30875</v>
      </c>
      <c r="C14289" s="68" t="s">
        <v>15</v>
      </c>
      <c r="D14289" t="str">
        <f t="shared" si="223"/>
        <v>un</v>
      </c>
    </row>
    <row r="14290" spans="1:4">
      <c r="A14290" s="68" t="s">
        <v>14113</v>
      </c>
      <c r="B14290" s="68" t="s">
        <v>30875</v>
      </c>
      <c r="C14290" s="68" t="s">
        <v>15</v>
      </c>
      <c r="D14290" t="str">
        <f t="shared" si="223"/>
        <v>un</v>
      </c>
    </row>
    <row r="14291" spans="1:4">
      <c r="A14291" s="68" t="s">
        <v>14114</v>
      </c>
      <c r="B14291" s="68" t="s">
        <v>30876</v>
      </c>
      <c r="C14291" s="68" t="s">
        <v>15</v>
      </c>
      <c r="D14291" t="str">
        <f t="shared" si="223"/>
        <v>un</v>
      </c>
    </row>
    <row r="14292" spans="1:4">
      <c r="A14292" s="68" t="s">
        <v>14115</v>
      </c>
      <c r="B14292" s="68" t="s">
        <v>30876</v>
      </c>
      <c r="C14292" s="68" t="s">
        <v>15</v>
      </c>
      <c r="D14292" t="str">
        <f t="shared" si="223"/>
        <v>un</v>
      </c>
    </row>
    <row r="14293" spans="1:4">
      <c r="A14293" s="68" t="s">
        <v>14116</v>
      </c>
      <c r="B14293" s="68" t="s">
        <v>30877</v>
      </c>
      <c r="C14293" s="68" t="s">
        <v>15</v>
      </c>
      <c r="D14293" t="str">
        <f t="shared" si="223"/>
        <v>un</v>
      </c>
    </row>
    <row r="14294" spans="1:4">
      <c r="A14294" s="68" t="s">
        <v>14117</v>
      </c>
      <c r="B14294" s="68" t="s">
        <v>30877</v>
      </c>
      <c r="C14294" s="68" t="s">
        <v>15</v>
      </c>
      <c r="D14294" t="str">
        <f t="shared" si="223"/>
        <v>un</v>
      </c>
    </row>
    <row r="14295" spans="1:4">
      <c r="A14295" s="68" t="s">
        <v>14118</v>
      </c>
      <c r="B14295" s="68" t="s">
        <v>30878</v>
      </c>
      <c r="C14295" s="68" t="s">
        <v>15</v>
      </c>
      <c r="D14295" t="str">
        <f t="shared" si="223"/>
        <v>un</v>
      </c>
    </row>
    <row r="14296" spans="1:4">
      <c r="A14296" s="68" t="s">
        <v>14119</v>
      </c>
      <c r="B14296" s="68" t="s">
        <v>30878</v>
      </c>
      <c r="C14296" s="68" t="s">
        <v>15</v>
      </c>
      <c r="D14296" t="str">
        <f t="shared" si="223"/>
        <v>un</v>
      </c>
    </row>
    <row r="14297" spans="1:4">
      <c r="A14297" s="68" t="s">
        <v>14120</v>
      </c>
      <c r="B14297" s="68" t="s">
        <v>30879</v>
      </c>
      <c r="C14297" s="68" t="s">
        <v>15</v>
      </c>
      <c r="D14297" t="str">
        <f t="shared" si="223"/>
        <v>un</v>
      </c>
    </row>
    <row r="14298" spans="1:4">
      <c r="A14298" s="68" t="s">
        <v>14121</v>
      </c>
      <c r="B14298" s="68" t="s">
        <v>30879</v>
      </c>
      <c r="C14298" s="68" t="s">
        <v>15</v>
      </c>
      <c r="D14298" t="str">
        <f t="shared" si="223"/>
        <v>un</v>
      </c>
    </row>
    <row r="14299" spans="1:4">
      <c r="A14299" s="68" t="s">
        <v>14122</v>
      </c>
      <c r="B14299" s="68" t="s">
        <v>30880</v>
      </c>
      <c r="C14299" s="68" t="s">
        <v>15</v>
      </c>
      <c r="D14299" t="str">
        <f t="shared" si="223"/>
        <v>un</v>
      </c>
    </row>
    <row r="14300" spans="1:4">
      <c r="A14300" s="68" t="s">
        <v>14123</v>
      </c>
      <c r="B14300" s="68" t="s">
        <v>30880</v>
      </c>
      <c r="C14300" s="68" t="s">
        <v>15</v>
      </c>
      <c r="D14300" t="str">
        <f t="shared" si="223"/>
        <v>un</v>
      </c>
    </row>
    <row r="14301" spans="1:4">
      <c r="A14301" s="68" t="s">
        <v>14124</v>
      </c>
      <c r="B14301" s="68" t="s">
        <v>30881</v>
      </c>
      <c r="C14301" s="68" t="s">
        <v>15</v>
      </c>
      <c r="D14301" t="str">
        <f t="shared" si="223"/>
        <v>un</v>
      </c>
    </row>
    <row r="14302" spans="1:4">
      <c r="A14302" s="68" t="s">
        <v>14125</v>
      </c>
      <c r="B14302" s="68" t="s">
        <v>30881</v>
      </c>
      <c r="C14302" s="68" t="s">
        <v>15</v>
      </c>
      <c r="D14302" t="str">
        <f t="shared" si="223"/>
        <v>un</v>
      </c>
    </row>
    <row r="14303" spans="1:4">
      <c r="A14303" s="68" t="s">
        <v>14126</v>
      </c>
      <c r="B14303" s="68" t="s">
        <v>30882</v>
      </c>
      <c r="C14303" s="68" t="s">
        <v>15</v>
      </c>
      <c r="D14303" t="str">
        <f t="shared" si="223"/>
        <v>un</v>
      </c>
    </row>
    <row r="14304" spans="1:4">
      <c r="A14304" s="68" t="s">
        <v>14127</v>
      </c>
      <c r="B14304" s="68" t="s">
        <v>30882</v>
      </c>
      <c r="C14304" s="68" t="s">
        <v>15</v>
      </c>
      <c r="D14304" t="str">
        <f t="shared" si="223"/>
        <v>un</v>
      </c>
    </row>
    <row r="14305" spans="1:4">
      <c r="A14305" s="68" t="s">
        <v>14128</v>
      </c>
      <c r="B14305" s="68" t="s">
        <v>30883</v>
      </c>
      <c r="C14305" s="68" t="s">
        <v>15</v>
      </c>
      <c r="D14305" t="str">
        <f t="shared" si="223"/>
        <v>un</v>
      </c>
    </row>
    <row r="14306" spans="1:4">
      <c r="A14306" s="68" t="s">
        <v>14129</v>
      </c>
      <c r="B14306" s="68" t="s">
        <v>30883</v>
      </c>
      <c r="C14306" s="68" t="s">
        <v>15</v>
      </c>
      <c r="D14306" t="str">
        <f t="shared" si="223"/>
        <v>un</v>
      </c>
    </row>
    <row r="14307" spans="1:4">
      <c r="A14307" s="68" t="s">
        <v>14130</v>
      </c>
      <c r="B14307" s="68" t="s">
        <v>30884</v>
      </c>
      <c r="C14307" s="68" t="s">
        <v>15</v>
      </c>
      <c r="D14307" t="str">
        <f t="shared" si="223"/>
        <v>un</v>
      </c>
    </row>
    <row r="14308" spans="1:4">
      <c r="A14308" s="68" t="s">
        <v>14131</v>
      </c>
      <c r="B14308" s="68" t="s">
        <v>30884</v>
      </c>
      <c r="C14308" s="68" t="s">
        <v>15</v>
      </c>
      <c r="D14308" t="str">
        <f t="shared" si="223"/>
        <v>un</v>
      </c>
    </row>
    <row r="14309" spans="1:4">
      <c r="A14309" s="68" t="s">
        <v>23474</v>
      </c>
      <c r="B14309" s="68" t="s">
        <v>30885</v>
      </c>
      <c r="C14309" s="68" t="s">
        <v>15</v>
      </c>
      <c r="D14309" t="str">
        <f t="shared" si="223"/>
        <v>un</v>
      </c>
    </row>
    <row r="14310" spans="1:4">
      <c r="A14310" s="68" t="s">
        <v>23475</v>
      </c>
      <c r="B14310" s="68" t="s">
        <v>30885</v>
      </c>
      <c r="C14310" s="68" t="s">
        <v>15</v>
      </c>
      <c r="D14310" t="str">
        <f t="shared" si="223"/>
        <v>un</v>
      </c>
    </row>
    <row r="14311" spans="1:4">
      <c r="A14311" s="68" t="s">
        <v>23476</v>
      </c>
      <c r="B14311" s="68" t="s">
        <v>30886</v>
      </c>
      <c r="C14311" s="68" t="s">
        <v>15</v>
      </c>
      <c r="D14311" t="str">
        <f t="shared" si="223"/>
        <v>un</v>
      </c>
    </row>
    <row r="14312" spans="1:4">
      <c r="A14312" s="68" t="s">
        <v>23477</v>
      </c>
      <c r="B14312" s="68" t="s">
        <v>30886</v>
      </c>
      <c r="C14312" s="68" t="s">
        <v>15</v>
      </c>
      <c r="D14312" t="str">
        <f t="shared" si="223"/>
        <v>un</v>
      </c>
    </row>
    <row r="14313" spans="1:4">
      <c r="A14313" s="68" t="s">
        <v>14132</v>
      </c>
      <c r="B14313" s="68" t="s">
        <v>30887</v>
      </c>
      <c r="C14313" s="68" t="s">
        <v>15</v>
      </c>
      <c r="D14313" t="str">
        <f t="shared" si="223"/>
        <v>un</v>
      </c>
    </row>
    <row r="14314" spans="1:4">
      <c r="A14314" s="68" t="s">
        <v>14133</v>
      </c>
      <c r="B14314" s="68" t="s">
        <v>30887</v>
      </c>
      <c r="C14314" s="68" t="s">
        <v>15</v>
      </c>
      <c r="D14314" t="str">
        <f t="shared" si="223"/>
        <v>un</v>
      </c>
    </row>
    <row r="14315" spans="1:4">
      <c r="A14315" s="68" t="s">
        <v>14134</v>
      </c>
      <c r="B14315" s="68" t="s">
        <v>30888</v>
      </c>
      <c r="C14315" s="68" t="s">
        <v>15</v>
      </c>
      <c r="D14315" t="str">
        <f t="shared" si="223"/>
        <v>un</v>
      </c>
    </row>
    <row r="14316" spans="1:4">
      <c r="A14316" s="68" t="s">
        <v>14135</v>
      </c>
      <c r="B14316" s="68" t="s">
        <v>30888</v>
      </c>
      <c r="C14316" s="68" t="s">
        <v>15</v>
      </c>
      <c r="D14316" t="str">
        <f t="shared" si="223"/>
        <v>un</v>
      </c>
    </row>
    <row r="14317" spans="1:4">
      <c r="A14317" s="68" t="s">
        <v>14136</v>
      </c>
      <c r="B14317" s="68" t="s">
        <v>14137</v>
      </c>
      <c r="C14317" s="68" t="s">
        <v>15</v>
      </c>
      <c r="D14317" t="str">
        <f t="shared" si="223"/>
        <v>un</v>
      </c>
    </row>
    <row r="14318" spans="1:4">
      <c r="A14318" s="68" t="s">
        <v>14138</v>
      </c>
      <c r="B14318" s="68" t="s">
        <v>14137</v>
      </c>
      <c r="C14318" s="68" t="s">
        <v>15</v>
      </c>
      <c r="D14318" t="str">
        <f t="shared" si="223"/>
        <v>un</v>
      </c>
    </row>
    <row r="14319" spans="1:4">
      <c r="A14319" s="68" t="s">
        <v>14139</v>
      </c>
      <c r="B14319" s="68" t="s">
        <v>30889</v>
      </c>
      <c r="C14319" s="68" t="s">
        <v>15</v>
      </c>
      <c r="D14319" t="str">
        <f t="shared" si="223"/>
        <v>un</v>
      </c>
    </row>
    <row r="14320" spans="1:4">
      <c r="A14320" s="68" t="s">
        <v>14140</v>
      </c>
      <c r="B14320" s="68" t="s">
        <v>30889</v>
      </c>
      <c r="C14320" s="68" t="s">
        <v>15</v>
      </c>
      <c r="D14320" t="str">
        <f t="shared" si="223"/>
        <v>un</v>
      </c>
    </row>
    <row r="14321" spans="1:4">
      <c r="A14321" s="68" t="s">
        <v>14141</v>
      </c>
      <c r="B14321" s="68" t="s">
        <v>30890</v>
      </c>
      <c r="C14321" s="68" t="s">
        <v>15</v>
      </c>
      <c r="D14321" t="str">
        <f t="shared" si="223"/>
        <v>un</v>
      </c>
    </row>
    <row r="14322" spans="1:4">
      <c r="A14322" s="68" t="s">
        <v>14142</v>
      </c>
      <c r="B14322" s="68" t="s">
        <v>30890</v>
      </c>
      <c r="C14322" s="68" t="s">
        <v>15</v>
      </c>
      <c r="D14322" t="str">
        <f t="shared" si="223"/>
        <v>un</v>
      </c>
    </row>
    <row r="14323" spans="1:4">
      <c r="A14323" s="68" t="s">
        <v>14143</v>
      </c>
      <c r="B14323" s="68" t="s">
        <v>30891</v>
      </c>
      <c r="C14323" s="68" t="s">
        <v>15</v>
      </c>
      <c r="D14323" t="str">
        <f t="shared" si="223"/>
        <v>un</v>
      </c>
    </row>
    <row r="14324" spans="1:4">
      <c r="A14324" s="68" t="s">
        <v>14144</v>
      </c>
      <c r="B14324" s="68" t="s">
        <v>30891</v>
      </c>
      <c r="C14324" s="68" t="s">
        <v>15</v>
      </c>
      <c r="D14324" t="str">
        <f t="shared" si="223"/>
        <v>un</v>
      </c>
    </row>
    <row r="14325" spans="1:4">
      <c r="A14325" s="68" t="s">
        <v>14145</v>
      </c>
      <c r="B14325" s="68" t="s">
        <v>30892</v>
      </c>
      <c r="C14325" s="68" t="s">
        <v>15</v>
      </c>
      <c r="D14325" t="str">
        <f t="shared" si="223"/>
        <v>un</v>
      </c>
    </row>
    <row r="14326" spans="1:4">
      <c r="A14326" s="68" t="s">
        <v>14146</v>
      </c>
      <c r="B14326" s="68" t="s">
        <v>30892</v>
      </c>
      <c r="C14326" s="68" t="s">
        <v>15</v>
      </c>
      <c r="D14326" t="str">
        <f t="shared" si="223"/>
        <v>un</v>
      </c>
    </row>
    <row r="14327" spans="1:4">
      <c r="A14327" s="68" t="s">
        <v>14147</v>
      </c>
      <c r="B14327" s="68" t="s">
        <v>30893</v>
      </c>
      <c r="C14327" s="68" t="s">
        <v>15</v>
      </c>
      <c r="D14327" t="str">
        <f t="shared" si="223"/>
        <v>un</v>
      </c>
    </row>
    <row r="14328" spans="1:4">
      <c r="A14328" s="68" t="s">
        <v>14148</v>
      </c>
      <c r="B14328" s="68" t="s">
        <v>30893</v>
      </c>
      <c r="C14328" s="68" t="s">
        <v>15</v>
      </c>
      <c r="D14328" t="str">
        <f t="shared" si="223"/>
        <v>un</v>
      </c>
    </row>
    <row r="14329" spans="1:4">
      <c r="A14329" s="68" t="s">
        <v>14149</v>
      </c>
      <c r="B14329" s="68" t="s">
        <v>30894</v>
      </c>
      <c r="C14329" s="68" t="s">
        <v>15</v>
      </c>
      <c r="D14329" t="str">
        <f t="shared" si="223"/>
        <v>un</v>
      </c>
    </row>
    <row r="14330" spans="1:4">
      <c r="A14330" s="68" t="s">
        <v>14150</v>
      </c>
      <c r="B14330" s="68" t="s">
        <v>30894</v>
      </c>
      <c r="C14330" s="68" t="s">
        <v>15</v>
      </c>
      <c r="D14330" t="str">
        <f t="shared" si="223"/>
        <v>un</v>
      </c>
    </row>
    <row r="14331" spans="1:4">
      <c r="A14331" s="68" t="s">
        <v>14151</v>
      </c>
      <c r="B14331" s="68" t="s">
        <v>30895</v>
      </c>
      <c r="C14331" s="68" t="s">
        <v>15</v>
      </c>
      <c r="D14331" t="str">
        <f t="shared" si="223"/>
        <v>un</v>
      </c>
    </row>
    <row r="14332" spans="1:4">
      <c r="A14332" s="68" t="s">
        <v>14152</v>
      </c>
      <c r="B14332" s="68" t="s">
        <v>30895</v>
      </c>
      <c r="C14332" s="68" t="s">
        <v>15</v>
      </c>
      <c r="D14332" t="str">
        <f t="shared" si="223"/>
        <v>un</v>
      </c>
    </row>
    <row r="14333" spans="1:4">
      <c r="A14333" s="68" t="s">
        <v>14153</v>
      </c>
      <c r="B14333" s="68" t="s">
        <v>30896</v>
      </c>
      <c r="C14333" s="68" t="s">
        <v>15</v>
      </c>
      <c r="D14333" t="str">
        <f t="shared" si="223"/>
        <v>un</v>
      </c>
    </row>
    <row r="14334" spans="1:4">
      <c r="A14334" s="68" t="s">
        <v>14154</v>
      </c>
      <c r="B14334" s="68" t="s">
        <v>30896</v>
      </c>
      <c r="C14334" s="68" t="s">
        <v>15</v>
      </c>
      <c r="D14334" t="str">
        <f t="shared" si="223"/>
        <v>un</v>
      </c>
    </row>
    <row r="14335" spans="1:4">
      <c r="A14335" s="68" t="s">
        <v>14155</v>
      </c>
      <c r="B14335" s="68" t="s">
        <v>30897</v>
      </c>
      <c r="C14335" s="68" t="s">
        <v>15</v>
      </c>
      <c r="D14335" t="str">
        <f t="shared" si="223"/>
        <v>un</v>
      </c>
    </row>
    <row r="14336" spans="1:4">
      <c r="A14336" s="68" t="s">
        <v>14156</v>
      </c>
      <c r="B14336" s="68" t="s">
        <v>30897</v>
      </c>
      <c r="C14336" s="68" t="s">
        <v>15</v>
      </c>
      <c r="D14336" t="str">
        <f t="shared" si="223"/>
        <v>un</v>
      </c>
    </row>
    <row r="14337" spans="1:4">
      <c r="A14337" s="68" t="s">
        <v>24043</v>
      </c>
      <c r="B14337" s="68" t="s">
        <v>30898</v>
      </c>
      <c r="C14337" s="68" t="s">
        <v>15</v>
      </c>
      <c r="D14337" t="str">
        <f t="shared" si="223"/>
        <v>un</v>
      </c>
    </row>
    <row r="14338" spans="1:4">
      <c r="A14338" s="68" t="s">
        <v>24044</v>
      </c>
      <c r="B14338" s="68" t="s">
        <v>30898</v>
      </c>
      <c r="C14338" s="68" t="s">
        <v>15</v>
      </c>
      <c r="D14338" t="str">
        <f t="shared" si="223"/>
        <v>un</v>
      </c>
    </row>
    <row r="14339" spans="1:4">
      <c r="A14339" s="68" t="s">
        <v>24045</v>
      </c>
      <c r="B14339" s="68" t="s">
        <v>30899</v>
      </c>
      <c r="C14339" s="68" t="s">
        <v>15</v>
      </c>
      <c r="D14339" t="str">
        <f t="shared" si="223"/>
        <v>un</v>
      </c>
    </row>
    <row r="14340" spans="1:4">
      <c r="A14340" s="68" t="s">
        <v>24046</v>
      </c>
      <c r="B14340" s="68" t="s">
        <v>30899</v>
      </c>
      <c r="C14340" s="68" t="s">
        <v>15</v>
      </c>
      <c r="D14340" t="str">
        <f t="shared" si="223"/>
        <v>un</v>
      </c>
    </row>
    <row r="14341" spans="1:4">
      <c r="A14341" s="68" t="s">
        <v>14157</v>
      </c>
      <c r="B14341" s="68" t="s">
        <v>30900</v>
      </c>
      <c r="C14341" s="68" t="s">
        <v>15</v>
      </c>
      <c r="D14341" t="str">
        <f t="shared" si="223"/>
        <v>un</v>
      </c>
    </row>
    <row r="14342" spans="1:4">
      <c r="A14342" s="68" t="s">
        <v>14158</v>
      </c>
      <c r="B14342" s="68" t="s">
        <v>30900</v>
      </c>
      <c r="C14342" s="68" t="s">
        <v>15</v>
      </c>
      <c r="D14342" t="str">
        <f t="shared" si="223"/>
        <v>un</v>
      </c>
    </row>
    <row r="14343" spans="1:4">
      <c r="A14343" s="68" t="s">
        <v>24047</v>
      </c>
      <c r="B14343" s="68" t="s">
        <v>30901</v>
      </c>
      <c r="C14343" s="68" t="s">
        <v>15</v>
      </c>
      <c r="D14343" t="str">
        <f t="shared" ref="D14343:D14406" si="224">LOWER(C14343)</f>
        <v>un</v>
      </c>
    </row>
    <row r="14344" spans="1:4">
      <c r="A14344" s="68" t="s">
        <v>24048</v>
      </c>
      <c r="B14344" s="68" t="s">
        <v>30901</v>
      </c>
      <c r="C14344" s="68" t="s">
        <v>15</v>
      </c>
      <c r="D14344" t="str">
        <f t="shared" si="224"/>
        <v>un</v>
      </c>
    </row>
    <row r="14345" spans="1:4">
      <c r="A14345" s="68" t="s">
        <v>24049</v>
      </c>
      <c r="B14345" s="68" t="s">
        <v>30902</v>
      </c>
      <c r="C14345" s="68" t="s">
        <v>15</v>
      </c>
      <c r="D14345" t="str">
        <f t="shared" si="224"/>
        <v>un</v>
      </c>
    </row>
    <row r="14346" spans="1:4">
      <c r="A14346" s="68" t="s">
        <v>24050</v>
      </c>
      <c r="B14346" s="68" t="s">
        <v>30902</v>
      </c>
      <c r="C14346" s="68" t="s">
        <v>15</v>
      </c>
      <c r="D14346" t="str">
        <f t="shared" si="224"/>
        <v>un</v>
      </c>
    </row>
    <row r="14347" spans="1:4">
      <c r="A14347" s="68" t="s">
        <v>24051</v>
      </c>
      <c r="B14347" s="68" t="s">
        <v>30903</v>
      </c>
      <c r="C14347" s="68" t="s">
        <v>15</v>
      </c>
      <c r="D14347" t="str">
        <f t="shared" si="224"/>
        <v>un</v>
      </c>
    </row>
    <row r="14348" spans="1:4">
      <c r="A14348" s="68" t="s">
        <v>24052</v>
      </c>
      <c r="B14348" s="68" t="s">
        <v>30903</v>
      </c>
      <c r="C14348" s="68" t="s">
        <v>15</v>
      </c>
      <c r="D14348" t="str">
        <f t="shared" si="224"/>
        <v>un</v>
      </c>
    </row>
    <row r="14349" spans="1:4">
      <c r="A14349" s="68" t="s">
        <v>14159</v>
      </c>
      <c r="B14349" s="68" t="s">
        <v>30904</v>
      </c>
      <c r="C14349" s="68" t="s">
        <v>15</v>
      </c>
      <c r="D14349" t="str">
        <f t="shared" si="224"/>
        <v>un</v>
      </c>
    </row>
    <row r="14350" spans="1:4">
      <c r="A14350" s="68" t="s">
        <v>14160</v>
      </c>
      <c r="B14350" s="68" t="s">
        <v>30904</v>
      </c>
      <c r="C14350" s="68" t="s">
        <v>15</v>
      </c>
      <c r="D14350" t="str">
        <f t="shared" si="224"/>
        <v>un</v>
      </c>
    </row>
    <row r="14351" spans="1:4">
      <c r="A14351" s="68" t="s">
        <v>24053</v>
      </c>
      <c r="B14351" s="68" t="s">
        <v>30905</v>
      </c>
      <c r="C14351" s="68" t="s">
        <v>15</v>
      </c>
      <c r="D14351" t="str">
        <f t="shared" si="224"/>
        <v>un</v>
      </c>
    </row>
    <row r="14352" spans="1:4">
      <c r="A14352" s="68" t="s">
        <v>24054</v>
      </c>
      <c r="B14352" s="68" t="s">
        <v>30905</v>
      </c>
      <c r="C14352" s="68" t="s">
        <v>15</v>
      </c>
      <c r="D14352" t="str">
        <f t="shared" si="224"/>
        <v>un</v>
      </c>
    </row>
    <row r="14353" spans="1:4">
      <c r="A14353" s="68" t="s">
        <v>24055</v>
      </c>
      <c r="B14353" s="68" t="s">
        <v>30906</v>
      </c>
      <c r="C14353" s="68" t="s">
        <v>15</v>
      </c>
      <c r="D14353" t="str">
        <f t="shared" si="224"/>
        <v>un</v>
      </c>
    </row>
    <row r="14354" spans="1:4">
      <c r="A14354" s="68" t="s">
        <v>24056</v>
      </c>
      <c r="B14354" s="68" t="s">
        <v>30906</v>
      </c>
      <c r="C14354" s="68" t="s">
        <v>15</v>
      </c>
      <c r="D14354" t="str">
        <f t="shared" si="224"/>
        <v>un</v>
      </c>
    </row>
    <row r="14355" spans="1:4">
      <c r="A14355" s="68" t="s">
        <v>14161</v>
      </c>
      <c r="B14355" s="68" t="s">
        <v>30907</v>
      </c>
      <c r="C14355" s="68" t="s">
        <v>15</v>
      </c>
      <c r="D14355" t="str">
        <f t="shared" si="224"/>
        <v>un</v>
      </c>
    </row>
    <row r="14356" spans="1:4">
      <c r="A14356" s="68" t="s">
        <v>14162</v>
      </c>
      <c r="B14356" s="68" t="s">
        <v>30907</v>
      </c>
      <c r="C14356" s="68" t="s">
        <v>15</v>
      </c>
      <c r="D14356" t="str">
        <f t="shared" si="224"/>
        <v>un</v>
      </c>
    </row>
    <row r="14357" spans="1:4">
      <c r="A14357" s="68" t="s">
        <v>14163</v>
      </c>
      <c r="B14357" s="68" t="s">
        <v>30908</v>
      </c>
      <c r="C14357" s="68" t="s">
        <v>15</v>
      </c>
      <c r="D14357" t="str">
        <f t="shared" si="224"/>
        <v>un</v>
      </c>
    </row>
    <row r="14358" spans="1:4">
      <c r="A14358" s="68" t="s">
        <v>14164</v>
      </c>
      <c r="B14358" s="68" t="s">
        <v>30908</v>
      </c>
      <c r="C14358" s="68" t="s">
        <v>15</v>
      </c>
      <c r="D14358" t="str">
        <f t="shared" si="224"/>
        <v>un</v>
      </c>
    </row>
    <row r="14359" spans="1:4">
      <c r="A14359" s="68" t="s">
        <v>14165</v>
      </c>
      <c r="B14359" s="68" t="s">
        <v>30909</v>
      </c>
      <c r="C14359" s="68" t="s">
        <v>15</v>
      </c>
      <c r="D14359" t="str">
        <f t="shared" si="224"/>
        <v>un</v>
      </c>
    </row>
    <row r="14360" spans="1:4">
      <c r="A14360" s="68" t="s">
        <v>14166</v>
      </c>
      <c r="B14360" s="68" t="s">
        <v>30909</v>
      </c>
      <c r="C14360" s="68" t="s">
        <v>15</v>
      </c>
      <c r="D14360" t="str">
        <f t="shared" si="224"/>
        <v>un</v>
      </c>
    </row>
    <row r="14361" spans="1:4">
      <c r="A14361" s="68" t="s">
        <v>14167</v>
      </c>
      <c r="B14361" s="68" t="s">
        <v>30910</v>
      </c>
      <c r="C14361" s="68" t="s">
        <v>15</v>
      </c>
      <c r="D14361" t="str">
        <f t="shared" si="224"/>
        <v>un</v>
      </c>
    </row>
    <row r="14362" spans="1:4">
      <c r="A14362" s="68" t="s">
        <v>14168</v>
      </c>
      <c r="B14362" s="68" t="s">
        <v>30910</v>
      </c>
      <c r="C14362" s="68" t="s">
        <v>15</v>
      </c>
      <c r="D14362" t="str">
        <f t="shared" si="224"/>
        <v>un</v>
      </c>
    </row>
    <row r="14363" spans="1:4">
      <c r="A14363" s="68" t="s">
        <v>14169</v>
      </c>
      <c r="B14363" s="68" t="s">
        <v>30911</v>
      </c>
      <c r="C14363" s="68" t="s">
        <v>15</v>
      </c>
      <c r="D14363" t="str">
        <f t="shared" si="224"/>
        <v>un</v>
      </c>
    </row>
    <row r="14364" spans="1:4">
      <c r="A14364" s="68" t="s">
        <v>14170</v>
      </c>
      <c r="B14364" s="68" t="s">
        <v>30911</v>
      </c>
      <c r="C14364" s="68" t="s">
        <v>15</v>
      </c>
      <c r="D14364" t="str">
        <f t="shared" si="224"/>
        <v>un</v>
      </c>
    </row>
    <row r="14365" spans="1:4">
      <c r="A14365" s="68" t="s">
        <v>14171</v>
      </c>
      <c r="B14365" s="68" t="s">
        <v>30912</v>
      </c>
      <c r="C14365" s="68" t="s">
        <v>15</v>
      </c>
      <c r="D14365" t="str">
        <f t="shared" si="224"/>
        <v>un</v>
      </c>
    </row>
    <row r="14366" spans="1:4">
      <c r="A14366" s="68" t="s">
        <v>14172</v>
      </c>
      <c r="B14366" s="68" t="s">
        <v>30912</v>
      </c>
      <c r="C14366" s="68" t="s">
        <v>15</v>
      </c>
      <c r="D14366" t="str">
        <f t="shared" si="224"/>
        <v>un</v>
      </c>
    </row>
    <row r="14367" spans="1:4">
      <c r="A14367" s="68" t="s">
        <v>24057</v>
      </c>
      <c r="B14367" s="68" t="s">
        <v>30913</v>
      </c>
      <c r="C14367" s="68" t="s">
        <v>15</v>
      </c>
      <c r="D14367" t="str">
        <f t="shared" si="224"/>
        <v>un</v>
      </c>
    </row>
    <row r="14368" spans="1:4">
      <c r="A14368" s="68" t="s">
        <v>24058</v>
      </c>
      <c r="B14368" s="68" t="s">
        <v>30913</v>
      </c>
      <c r="C14368" s="68" t="s">
        <v>15</v>
      </c>
      <c r="D14368" t="str">
        <f t="shared" si="224"/>
        <v>un</v>
      </c>
    </row>
    <row r="14369" spans="1:4">
      <c r="A14369" s="68" t="s">
        <v>23478</v>
      </c>
      <c r="B14369" s="68" t="s">
        <v>30914</v>
      </c>
      <c r="C14369" s="68" t="s">
        <v>15</v>
      </c>
      <c r="D14369" t="str">
        <f t="shared" si="224"/>
        <v>un</v>
      </c>
    </row>
    <row r="14370" spans="1:4">
      <c r="A14370" s="68" t="s">
        <v>23479</v>
      </c>
      <c r="B14370" s="68" t="s">
        <v>30914</v>
      </c>
      <c r="C14370" s="68" t="s">
        <v>15</v>
      </c>
      <c r="D14370" t="str">
        <f t="shared" si="224"/>
        <v>un</v>
      </c>
    </row>
    <row r="14371" spans="1:4">
      <c r="A14371" s="68" t="s">
        <v>23480</v>
      </c>
      <c r="B14371" s="68" t="s">
        <v>30915</v>
      </c>
      <c r="C14371" s="68" t="s">
        <v>15</v>
      </c>
      <c r="D14371" t="str">
        <f t="shared" si="224"/>
        <v>un</v>
      </c>
    </row>
    <row r="14372" spans="1:4">
      <c r="A14372" s="68" t="s">
        <v>23481</v>
      </c>
      <c r="B14372" s="68" t="s">
        <v>30915</v>
      </c>
      <c r="C14372" s="68" t="s">
        <v>15</v>
      </c>
      <c r="D14372" t="str">
        <f t="shared" si="224"/>
        <v>un</v>
      </c>
    </row>
    <row r="14373" spans="1:4">
      <c r="A14373" s="68" t="s">
        <v>23482</v>
      </c>
      <c r="B14373" s="68" t="s">
        <v>30916</v>
      </c>
      <c r="C14373" s="68" t="s">
        <v>15</v>
      </c>
      <c r="D14373" t="str">
        <f t="shared" si="224"/>
        <v>un</v>
      </c>
    </row>
    <row r="14374" spans="1:4">
      <c r="A14374" s="68" t="s">
        <v>23483</v>
      </c>
      <c r="B14374" s="68" t="s">
        <v>30916</v>
      </c>
      <c r="C14374" s="68" t="s">
        <v>15</v>
      </c>
      <c r="D14374" t="str">
        <f t="shared" si="224"/>
        <v>un</v>
      </c>
    </row>
    <row r="14375" spans="1:4">
      <c r="A14375" s="68" t="s">
        <v>23484</v>
      </c>
      <c r="B14375" s="68" t="s">
        <v>30917</v>
      </c>
      <c r="C14375" s="68" t="s">
        <v>15</v>
      </c>
      <c r="D14375" t="str">
        <f t="shared" si="224"/>
        <v>un</v>
      </c>
    </row>
    <row r="14376" spans="1:4">
      <c r="A14376" s="68" t="s">
        <v>23485</v>
      </c>
      <c r="B14376" s="68" t="s">
        <v>30917</v>
      </c>
      <c r="C14376" s="68" t="s">
        <v>15</v>
      </c>
      <c r="D14376" t="str">
        <f t="shared" si="224"/>
        <v>un</v>
      </c>
    </row>
    <row r="14377" spans="1:4">
      <c r="A14377" s="68" t="s">
        <v>23486</v>
      </c>
      <c r="B14377" s="68" t="s">
        <v>30918</v>
      </c>
      <c r="C14377" s="68" t="s">
        <v>15</v>
      </c>
      <c r="D14377" t="str">
        <f t="shared" si="224"/>
        <v>un</v>
      </c>
    </row>
    <row r="14378" spans="1:4">
      <c r="A14378" s="68" t="s">
        <v>23487</v>
      </c>
      <c r="B14378" s="68" t="s">
        <v>30918</v>
      </c>
      <c r="C14378" s="68" t="s">
        <v>15</v>
      </c>
      <c r="D14378" t="str">
        <f t="shared" si="224"/>
        <v>un</v>
      </c>
    </row>
    <row r="14379" spans="1:4">
      <c r="A14379" s="68" t="s">
        <v>23488</v>
      </c>
      <c r="B14379" s="68" t="s">
        <v>30919</v>
      </c>
      <c r="C14379" s="68" t="s">
        <v>15</v>
      </c>
      <c r="D14379" t="str">
        <f t="shared" si="224"/>
        <v>un</v>
      </c>
    </row>
    <row r="14380" spans="1:4">
      <c r="A14380" s="68" t="s">
        <v>23489</v>
      </c>
      <c r="B14380" s="68" t="s">
        <v>30919</v>
      </c>
      <c r="C14380" s="68" t="s">
        <v>15</v>
      </c>
      <c r="D14380" t="str">
        <f t="shared" si="224"/>
        <v>un</v>
      </c>
    </row>
    <row r="14381" spans="1:4">
      <c r="A14381" s="68" t="s">
        <v>23490</v>
      </c>
      <c r="B14381" s="68" t="s">
        <v>30920</v>
      </c>
      <c r="C14381" s="68" t="s">
        <v>15</v>
      </c>
      <c r="D14381" t="str">
        <f t="shared" si="224"/>
        <v>un</v>
      </c>
    </row>
    <row r="14382" spans="1:4">
      <c r="A14382" s="68" t="s">
        <v>23491</v>
      </c>
      <c r="B14382" s="68" t="s">
        <v>30920</v>
      </c>
      <c r="C14382" s="68" t="s">
        <v>15</v>
      </c>
      <c r="D14382" t="str">
        <f t="shared" si="224"/>
        <v>un</v>
      </c>
    </row>
    <row r="14383" spans="1:4">
      <c r="A14383" s="68" t="s">
        <v>14173</v>
      </c>
      <c r="B14383" s="68" t="s">
        <v>30921</v>
      </c>
      <c r="C14383" s="68" t="s">
        <v>15</v>
      </c>
      <c r="D14383" t="str">
        <f t="shared" si="224"/>
        <v>un</v>
      </c>
    </row>
    <row r="14384" spans="1:4">
      <c r="A14384" s="68" t="s">
        <v>14174</v>
      </c>
      <c r="B14384" s="68" t="s">
        <v>30921</v>
      </c>
      <c r="C14384" s="68" t="s">
        <v>15</v>
      </c>
      <c r="D14384" t="str">
        <f t="shared" si="224"/>
        <v>un</v>
      </c>
    </row>
    <row r="14385" spans="1:4">
      <c r="A14385" s="68" t="s">
        <v>14175</v>
      </c>
      <c r="B14385" s="68" t="s">
        <v>30922</v>
      </c>
      <c r="C14385" s="68" t="s">
        <v>15</v>
      </c>
      <c r="D14385" t="str">
        <f t="shared" si="224"/>
        <v>un</v>
      </c>
    </row>
    <row r="14386" spans="1:4">
      <c r="A14386" s="68" t="s">
        <v>14176</v>
      </c>
      <c r="B14386" s="68" t="s">
        <v>30922</v>
      </c>
      <c r="C14386" s="68" t="s">
        <v>15</v>
      </c>
      <c r="D14386" t="str">
        <f t="shared" si="224"/>
        <v>un</v>
      </c>
    </row>
    <row r="14387" spans="1:4">
      <c r="A14387" s="68" t="s">
        <v>14177</v>
      </c>
      <c r="B14387" s="68" t="s">
        <v>30923</v>
      </c>
      <c r="C14387" s="68" t="s">
        <v>15</v>
      </c>
      <c r="D14387" t="str">
        <f t="shared" si="224"/>
        <v>un</v>
      </c>
    </row>
    <row r="14388" spans="1:4">
      <c r="A14388" s="68" t="s">
        <v>14178</v>
      </c>
      <c r="B14388" s="68" t="s">
        <v>30923</v>
      </c>
      <c r="C14388" s="68" t="s">
        <v>15</v>
      </c>
      <c r="D14388" t="str">
        <f t="shared" si="224"/>
        <v>un</v>
      </c>
    </row>
    <row r="14389" spans="1:4">
      <c r="A14389" s="68" t="s">
        <v>14179</v>
      </c>
      <c r="B14389" s="68" t="s">
        <v>30924</v>
      </c>
      <c r="C14389" s="68" t="s">
        <v>15</v>
      </c>
      <c r="D14389" t="str">
        <f t="shared" si="224"/>
        <v>un</v>
      </c>
    </row>
    <row r="14390" spans="1:4">
      <c r="A14390" s="68" t="s">
        <v>14180</v>
      </c>
      <c r="B14390" s="68" t="s">
        <v>30924</v>
      </c>
      <c r="C14390" s="68" t="s">
        <v>15</v>
      </c>
      <c r="D14390" t="str">
        <f t="shared" si="224"/>
        <v>un</v>
      </c>
    </row>
    <row r="14391" spans="1:4">
      <c r="A14391" s="68" t="s">
        <v>14181</v>
      </c>
      <c r="B14391" s="68" t="s">
        <v>30925</v>
      </c>
      <c r="C14391" s="68" t="s">
        <v>15</v>
      </c>
      <c r="D14391" t="str">
        <f t="shared" si="224"/>
        <v>un</v>
      </c>
    </row>
    <row r="14392" spans="1:4">
      <c r="A14392" s="68" t="s">
        <v>14182</v>
      </c>
      <c r="B14392" s="68" t="s">
        <v>30925</v>
      </c>
      <c r="C14392" s="68" t="s">
        <v>15</v>
      </c>
      <c r="D14392" t="str">
        <f t="shared" si="224"/>
        <v>un</v>
      </c>
    </row>
    <row r="14393" spans="1:4">
      <c r="A14393" s="68" t="s">
        <v>14183</v>
      </c>
      <c r="B14393" s="68" t="s">
        <v>30926</v>
      </c>
      <c r="C14393" s="68" t="s">
        <v>15</v>
      </c>
      <c r="D14393" t="str">
        <f t="shared" si="224"/>
        <v>un</v>
      </c>
    </row>
    <row r="14394" spans="1:4">
      <c r="A14394" s="68" t="s">
        <v>14184</v>
      </c>
      <c r="B14394" s="68" t="s">
        <v>30926</v>
      </c>
      <c r="C14394" s="68" t="s">
        <v>15</v>
      </c>
      <c r="D14394" t="str">
        <f t="shared" si="224"/>
        <v>un</v>
      </c>
    </row>
    <row r="14395" spans="1:4">
      <c r="A14395" s="68" t="s">
        <v>14185</v>
      </c>
      <c r="B14395" s="68" t="s">
        <v>30927</v>
      </c>
      <c r="C14395" s="68" t="s">
        <v>15</v>
      </c>
      <c r="D14395" t="str">
        <f t="shared" si="224"/>
        <v>un</v>
      </c>
    </row>
    <row r="14396" spans="1:4">
      <c r="A14396" s="68" t="s">
        <v>14186</v>
      </c>
      <c r="B14396" s="68" t="s">
        <v>30927</v>
      </c>
      <c r="C14396" s="68" t="s">
        <v>15</v>
      </c>
      <c r="D14396" t="str">
        <f t="shared" si="224"/>
        <v>un</v>
      </c>
    </row>
    <row r="14397" spans="1:4">
      <c r="A14397" s="68" t="s">
        <v>14187</v>
      </c>
      <c r="B14397" s="68" t="s">
        <v>30928</v>
      </c>
      <c r="C14397" s="68" t="s">
        <v>15</v>
      </c>
      <c r="D14397" t="str">
        <f t="shared" si="224"/>
        <v>un</v>
      </c>
    </row>
    <row r="14398" spans="1:4">
      <c r="A14398" s="68" t="s">
        <v>14188</v>
      </c>
      <c r="B14398" s="68" t="s">
        <v>30928</v>
      </c>
      <c r="C14398" s="68" t="s">
        <v>15</v>
      </c>
      <c r="D14398" t="str">
        <f t="shared" si="224"/>
        <v>un</v>
      </c>
    </row>
    <row r="14399" spans="1:4">
      <c r="A14399" s="68" t="s">
        <v>14189</v>
      </c>
      <c r="B14399" s="68" t="s">
        <v>30929</v>
      </c>
      <c r="C14399" s="68" t="s">
        <v>15</v>
      </c>
      <c r="D14399" t="str">
        <f t="shared" si="224"/>
        <v>un</v>
      </c>
    </row>
    <row r="14400" spans="1:4">
      <c r="A14400" s="68" t="s">
        <v>14190</v>
      </c>
      <c r="B14400" s="68" t="s">
        <v>30929</v>
      </c>
      <c r="C14400" s="68" t="s">
        <v>15</v>
      </c>
      <c r="D14400" t="str">
        <f t="shared" si="224"/>
        <v>un</v>
      </c>
    </row>
    <row r="14401" spans="1:4">
      <c r="A14401" s="68" t="s">
        <v>14191</v>
      </c>
      <c r="B14401" s="68" t="s">
        <v>30930</v>
      </c>
      <c r="C14401" s="68" t="s">
        <v>15</v>
      </c>
      <c r="D14401" t="str">
        <f t="shared" si="224"/>
        <v>un</v>
      </c>
    </row>
    <row r="14402" spans="1:4">
      <c r="A14402" s="68" t="s">
        <v>14192</v>
      </c>
      <c r="B14402" s="68" t="s">
        <v>30930</v>
      </c>
      <c r="C14402" s="68" t="s">
        <v>15</v>
      </c>
      <c r="D14402" t="str">
        <f t="shared" si="224"/>
        <v>un</v>
      </c>
    </row>
    <row r="14403" spans="1:4">
      <c r="A14403" s="68" t="s">
        <v>14193</v>
      </c>
      <c r="B14403" s="68" t="s">
        <v>30931</v>
      </c>
      <c r="C14403" s="68" t="s">
        <v>15</v>
      </c>
      <c r="D14403" t="str">
        <f t="shared" si="224"/>
        <v>un</v>
      </c>
    </row>
    <row r="14404" spans="1:4">
      <c r="A14404" s="68" t="s">
        <v>14194</v>
      </c>
      <c r="B14404" s="68" t="s">
        <v>30931</v>
      </c>
      <c r="C14404" s="68" t="s">
        <v>15</v>
      </c>
      <c r="D14404" t="str">
        <f t="shared" si="224"/>
        <v>un</v>
      </c>
    </row>
    <row r="14405" spans="1:4">
      <c r="A14405" s="68" t="s">
        <v>14195</v>
      </c>
      <c r="B14405" s="68" t="s">
        <v>30932</v>
      </c>
      <c r="C14405" s="68" t="s">
        <v>15</v>
      </c>
      <c r="D14405" t="str">
        <f t="shared" si="224"/>
        <v>un</v>
      </c>
    </row>
    <row r="14406" spans="1:4">
      <c r="A14406" s="68" t="s">
        <v>14196</v>
      </c>
      <c r="B14406" s="68" t="s">
        <v>30932</v>
      </c>
      <c r="C14406" s="68" t="s">
        <v>15</v>
      </c>
      <c r="D14406" t="str">
        <f t="shared" si="224"/>
        <v>un</v>
      </c>
    </row>
    <row r="14407" spans="1:4">
      <c r="A14407" s="68" t="s">
        <v>14197</v>
      </c>
      <c r="B14407" s="68" t="s">
        <v>30933</v>
      </c>
      <c r="C14407" s="68" t="s">
        <v>15</v>
      </c>
      <c r="D14407" t="str">
        <f t="shared" ref="D14407:D14470" si="225">LOWER(C14407)</f>
        <v>un</v>
      </c>
    </row>
    <row r="14408" spans="1:4">
      <c r="A14408" s="68" t="s">
        <v>14198</v>
      </c>
      <c r="B14408" s="68" t="s">
        <v>30933</v>
      </c>
      <c r="C14408" s="68" t="s">
        <v>15</v>
      </c>
      <c r="D14408" t="str">
        <f t="shared" si="225"/>
        <v>un</v>
      </c>
    </row>
    <row r="14409" spans="1:4">
      <c r="A14409" s="68" t="s">
        <v>14199</v>
      </c>
      <c r="B14409" s="68" t="s">
        <v>30934</v>
      </c>
      <c r="C14409" s="68" t="s">
        <v>14</v>
      </c>
      <c r="D14409" t="str">
        <f t="shared" si="225"/>
        <v>m</v>
      </c>
    </row>
    <row r="14410" spans="1:4">
      <c r="A14410" s="68" t="s">
        <v>14200</v>
      </c>
      <c r="B14410" s="68" t="s">
        <v>30934</v>
      </c>
      <c r="C14410" s="68" t="s">
        <v>14</v>
      </c>
      <c r="D14410" t="str">
        <f t="shared" si="225"/>
        <v>m</v>
      </c>
    </row>
    <row r="14411" spans="1:4">
      <c r="A14411" s="68" t="s">
        <v>14201</v>
      </c>
      <c r="B14411" s="68" t="s">
        <v>30935</v>
      </c>
      <c r="C14411" s="68" t="s">
        <v>14</v>
      </c>
      <c r="D14411" t="str">
        <f t="shared" si="225"/>
        <v>m</v>
      </c>
    </row>
    <row r="14412" spans="1:4">
      <c r="A14412" s="68" t="s">
        <v>14202</v>
      </c>
      <c r="B14412" s="68" t="s">
        <v>30935</v>
      </c>
      <c r="C14412" s="68" t="s">
        <v>14</v>
      </c>
      <c r="D14412" t="str">
        <f t="shared" si="225"/>
        <v>m</v>
      </c>
    </row>
    <row r="14413" spans="1:4">
      <c r="A14413" s="68" t="s">
        <v>14203</v>
      </c>
      <c r="B14413" s="68" t="s">
        <v>30936</v>
      </c>
      <c r="C14413" s="68" t="s">
        <v>14</v>
      </c>
      <c r="D14413" t="str">
        <f t="shared" si="225"/>
        <v>m</v>
      </c>
    </row>
    <row r="14414" spans="1:4">
      <c r="A14414" s="68" t="s">
        <v>14204</v>
      </c>
      <c r="B14414" s="68" t="s">
        <v>30936</v>
      </c>
      <c r="C14414" s="68" t="s">
        <v>14</v>
      </c>
      <c r="D14414" t="str">
        <f t="shared" si="225"/>
        <v>m</v>
      </c>
    </row>
    <row r="14415" spans="1:4">
      <c r="A14415" s="68" t="s">
        <v>14205</v>
      </c>
      <c r="B14415" s="68" t="s">
        <v>30937</v>
      </c>
      <c r="C14415" s="68" t="s">
        <v>14</v>
      </c>
      <c r="D14415" t="str">
        <f t="shared" si="225"/>
        <v>m</v>
      </c>
    </row>
    <row r="14416" spans="1:4">
      <c r="A14416" s="68" t="s">
        <v>14206</v>
      </c>
      <c r="B14416" s="68" t="s">
        <v>30937</v>
      </c>
      <c r="C14416" s="68" t="s">
        <v>14</v>
      </c>
      <c r="D14416" t="str">
        <f t="shared" si="225"/>
        <v>m</v>
      </c>
    </row>
    <row r="14417" spans="1:4">
      <c r="A14417" s="68" t="s">
        <v>14207</v>
      </c>
      <c r="B14417" s="68" t="s">
        <v>30938</v>
      </c>
      <c r="C14417" s="68" t="s">
        <v>14</v>
      </c>
      <c r="D14417" t="str">
        <f t="shared" si="225"/>
        <v>m</v>
      </c>
    </row>
    <row r="14418" spans="1:4">
      <c r="A14418" s="68" t="s">
        <v>14208</v>
      </c>
      <c r="B14418" s="68" t="s">
        <v>30938</v>
      </c>
      <c r="C14418" s="68" t="s">
        <v>14</v>
      </c>
      <c r="D14418" t="str">
        <f t="shared" si="225"/>
        <v>m</v>
      </c>
    </row>
    <row r="14419" spans="1:4">
      <c r="A14419" s="68" t="s">
        <v>14209</v>
      </c>
      <c r="B14419" s="68" t="s">
        <v>30939</v>
      </c>
      <c r="C14419" s="68" t="s">
        <v>14</v>
      </c>
      <c r="D14419" t="str">
        <f t="shared" si="225"/>
        <v>m</v>
      </c>
    </row>
    <row r="14420" spans="1:4">
      <c r="A14420" s="68" t="s">
        <v>14210</v>
      </c>
      <c r="B14420" s="68" t="s">
        <v>30939</v>
      </c>
      <c r="C14420" s="68" t="s">
        <v>14</v>
      </c>
      <c r="D14420" t="str">
        <f t="shared" si="225"/>
        <v>m</v>
      </c>
    </row>
    <row r="14421" spans="1:4">
      <c r="A14421" s="68" t="s">
        <v>14211</v>
      </c>
      <c r="B14421" s="68" t="s">
        <v>30940</v>
      </c>
      <c r="C14421" s="68" t="s">
        <v>14</v>
      </c>
      <c r="D14421" t="str">
        <f t="shared" si="225"/>
        <v>m</v>
      </c>
    </row>
    <row r="14422" spans="1:4">
      <c r="A14422" s="68" t="s">
        <v>14212</v>
      </c>
      <c r="B14422" s="68" t="s">
        <v>30940</v>
      </c>
      <c r="C14422" s="68" t="s">
        <v>14</v>
      </c>
      <c r="D14422" t="str">
        <f t="shared" si="225"/>
        <v>m</v>
      </c>
    </row>
    <row r="14423" spans="1:4">
      <c r="A14423" s="68" t="s">
        <v>14213</v>
      </c>
      <c r="B14423" s="68" t="s">
        <v>30941</v>
      </c>
      <c r="C14423" s="68" t="s">
        <v>14</v>
      </c>
      <c r="D14423" t="str">
        <f t="shared" si="225"/>
        <v>m</v>
      </c>
    </row>
    <row r="14424" spans="1:4">
      <c r="A14424" s="68" t="s">
        <v>14214</v>
      </c>
      <c r="B14424" s="68" t="s">
        <v>30941</v>
      </c>
      <c r="C14424" s="68" t="s">
        <v>14</v>
      </c>
      <c r="D14424" t="str">
        <f t="shared" si="225"/>
        <v>m</v>
      </c>
    </row>
    <row r="14425" spans="1:4">
      <c r="A14425" s="68" t="s">
        <v>14215</v>
      </c>
      <c r="B14425" s="68" t="s">
        <v>30942</v>
      </c>
      <c r="C14425" s="68" t="s">
        <v>14</v>
      </c>
      <c r="D14425" t="str">
        <f t="shared" si="225"/>
        <v>m</v>
      </c>
    </row>
    <row r="14426" spans="1:4">
      <c r="A14426" s="68" t="s">
        <v>14216</v>
      </c>
      <c r="B14426" s="68" t="s">
        <v>30942</v>
      </c>
      <c r="C14426" s="68" t="s">
        <v>14</v>
      </c>
      <c r="D14426" t="str">
        <f t="shared" si="225"/>
        <v>m</v>
      </c>
    </row>
    <row r="14427" spans="1:4">
      <c r="A14427" s="68" t="s">
        <v>14217</v>
      </c>
      <c r="B14427" s="68" t="s">
        <v>30943</v>
      </c>
      <c r="C14427" s="68" t="s">
        <v>14</v>
      </c>
      <c r="D14427" t="str">
        <f t="shared" si="225"/>
        <v>m</v>
      </c>
    </row>
    <row r="14428" spans="1:4">
      <c r="A14428" s="68" t="s">
        <v>14218</v>
      </c>
      <c r="B14428" s="68" t="s">
        <v>30943</v>
      </c>
      <c r="C14428" s="68" t="s">
        <v>14</v>
      </c>
      <c r="D14428" t="str">
        <f t="shared" si="225"/>
        <v>m</v>
      </c>
    </row>
    <row r="14429" spans="1:4">
      <c r="A14429" s="68" t="s">
        <v>14219</v>
      </c>
      <c r="B14429" s="68" t="s">
        <v>30944</v>
      </c>
      <c r="C14429" s="68" t="s">
        <v>14</v>
      </c>
      <c r="D14429" t="str">
        <f t="shared" si="225"/>
        <v>m</v>
      </c>
    </row>
    <row r="14430" spans="1:4">
      <c r="A14430" s="68" t="s">
        <v>14220</v>
      </c>
      <c r="B14430" s="68" t="s">
        <v>30944</v>
      </c>
      <c r="C14430" s="68" t="s">
        <v>14</v>
      </c>
      <c r="D14430" t="str">
        <f t="shared" si="225"/>
        <v>m</v>
      </c>
    </row>
    <row r="14431" spans="1:4">
      <c r="A14431" s="68" t="s">
        <v>14221</v>
      </c>
      <c r="B14431" s="68" t="s">
        <v>30945</v>
      </c>
      <c r="C14431" s="68" t="s">
        <v>14</v>
      </c>
      <c r="D14431" t="str">
        <f t="shared" si="225"/>
        <v>m</v>
      </c>
    </row>
    <row r="14432" spans="1:4">
      <c r="A14432" s="68" t="s">
        <v>14222</v>
      </c>
      <c r="B14432" s="68" t="s">
        <v>30945</v>
      </c>
      <c r="C14432" s="68" t="s">
        <v>14</v>
      </c>
      <c r="D14432" t="str">
        <f t="shared" si="225"/>
        <v>m</v>
      </c>
    </row>
    <row r="14433" spans="1:4">
      <c r="A14433" s="68" t="s">
        <v>14223</v>
      </c>
      <c r="B14433" s="68" t="s">
        <v>30946</v>
      </c>
      <c r="C14433" s="68" t="s">
        <v>14</v>
      </c>
      <c r="D14433" t="str">
        <f t="shared" si="225"/>
        <v>m</v>
      </c>
    </row>
    <row r="14434" spans="1:4">
      <c r="A14434" s="68" t="s">
        <v>14224</v>
      </c>
      <c r="B14434" s="68" t="s">
        <v>30946</v>
      </c>
      <c r="C14434" s="68" t="s">
        <v>14</v>
      </c>
      <c r="D14434" t="str">
        <f t="shared" si="225"/>
        <v>m</v>
      </c>
    </row>
    <row r="14435" spans="1:4">
      <c r="A14435" s="68" t="s">
        <v>14225</v>
      </c>
      <c r="B14435" s="68" t="s">
        <v>30947</v>
      </c>
      <c r="C14435" s="68" t="s">
        <v>14</v>
      </c>
      <c r="D14435" t="str">
        <f t="shared" si="225"/>
        <v>m</v>
      </c>
    </row>
    <row r="14436" spans="1:4">
      <c r="A14436" s="68" t="s">
        <v>14226</v>
      </c>
      <c r="B14436" s="68" t="s">
        <v>30947</v>
      </c>
      <c r="C14436" s="68" t="s">
        <v>14</v>
      </c>
      <c r="D14436" t="str">
        <f t="shared" si="225"/>
        <v>m</v>
      </c>
    </row>
    <row r="14437" spans="1:4">
      <c r="A14437" s="68" t="s">
        <v>14227</v>
      </c>
      <c r="B14437" s="68" t="s">
        <v>30948</v>
      </c>
      <c r="C14437" s="68" t="s">
        <v>14</v>
      </c>
      <c r="D14437" t="str">
        <f t="shared" si="225"/>
        <v>m</v>
      </c>
    </row>
    <row r="14438" spans="1:4">
      <c r="A14438" s="68" t="s">
        <v>14228</v>
      </c>
      <c r="B14438" s="68" t="s">
        <v>30948</v>
      </c>
      <c r="C14438" s="68" t="s">
        <v>14</v>
      </c>
      <c r="D14438" t="str">
        <f t="shared" si="225"/>
        <v>m</v>
      </c>
    </row>
    <row r="14439" spans="1:4">
      <c r="A14439" s="68" t="s">
        <v>14229</v>
      </c>
      <c r="B14439" s="68" t="s">
        <v>30949</v>
      </c>
      <c r="C14439" s="68" t="s">
        <v>14</v>
      </c>
      <c r="D14439" t="str">
        <f t="shared" si="225"/>
        <v>m</v>
      </c>
    </row>
    <row r="14440" spans="1:4">
      <c r="A14440" s="68" t="s">
        <v>14230</v>
      </c>
      <c r="B14440" s="68" t="s">
        <v>30949</v>
      </c>
      <c r="C14440" s="68" t="s">
        <v>14</v>
      </c>
      <c r="D14440" t="str">
        <f t="shared" si="225"/>
        <v>m</v>
      </c>
    </row>
    <row r="14441" spans="1:4">
      <c r="A14441" s="68" t="s">
        <v>14231</v>
      </c>
      <c r="B14441" s="68" t="s">
        <v>30950</v>
      </c>
      <c r="C14441" s="68" t="s">
        <v>14</v>
      </c>
      <c r="D14441" t="str">
        <f t="shared" si="225"/>
        <v>m</v>
      </c>
    </row>
    <row r="14442" spans="1:4">
      <c r="A14442" s="68" t="s">
        <v>14232</v>
      </c>
      <c r="B14442" s="68" t="s">
        <v>30950</v>
      </c>
      <c r="C14442" s="68" t="s">
        <v>14</v>
      </c>
      <c r="D14442" t="str">
        <f t="shared" si="225"/>
        <v>m</v>
      </c>
    </row>
    <row r="14443" spans="1:4">
      <c r="A14443" s="68" t="s">
        <v>14233</v>
      </c>
      <c r="B14443" s="68" t="s">
        <v>30951</v>
      </c>
      <c r="C14443" s="68" t="s">
        <v>14</v>
      </c>
      <c r="D14443" t="str">
        <f t="shared" si="225"/>
        <v>m</v>
      </c>
    </row>
    <row r="14444" spans="1:4">
      <c r="A14444" s="68" t="s">
        <v>14234</v>
      </c>
      <c r="B14444" s="68" t="s">
        <v>30951</v>
      </c>
      <c r="C14444" s="68" t="s">
        <v>14</v>
      </c>
      <c r="D14444" t="str">
        <f t="shared" si="225"/>
        <v>m</v>
      </c>
    </row>
    <row r="14445" spans="1:4">
      <c r="A14445" s="68" t="s">
        <v>14235</v>
      </c>
      <c r="B14445" s="68" t="s">
        <v>30952</v>
      </c>
      <c r="C14445" s="68" t="s">
        <v>14</v>
      </c>
      <c r="D14445" t="str">
        <f t="shared" si="225"/>
        <v>m</v>
      </c>
    </row>
    <row r="14446" spans="1:4">
      <c r="A14446" s="68" t="s">
        <v>14236</v>
      </c>
      <c r="B14446" s="68" t="s">
        <v>30952</v>
      </c>
      <c r="C14446" s="68" t="s">
        <v>14</v>
      </c>
      <c r="D14446" t="str">
        <f t="shared" si="225"/>
        <v>m</v>
      </c>
    </row>
    <row r="14447" spans="1:4">
      <c r="A14447" s="68" t="s">
        <v>14237</v>
      </c>
      <c r="B14447" s="68" t="s">
        <v>30953</v>
      </c>
      <c r="C14447" s="68" t="s">
        <v>14</v>
      </c>
      <c r="D14447" t="str">
        <f t="shared" si="225"/>
        <v>m</v>
      </c>
    </row>
    <row r="14448" spans="1:4">
      <c r="A14448" s="68" t="s">
        <v>14238</v>
      </c>
      <c r="B14448" s="68" t="s">
        <v>30953</v>
      </c>
      <c r="C14448" s="68" t="s">
        <v>14</v>
      </c>
      <c r="D14448" t="str">
        <f t="shared" si="225"/>
        <v>m</v>
      </c>
    </row>
    <row r="14449" spans="1:4">
      <c r="A14449" s="68" t="s">
        <v>14239</v>
      </c>
      <c r="B14449" s="68" t="s">
        <v>30954</v>
      </c>
      <c r="C14449" s="68" t="s">
        <v>14</v>
      </c>
      <c r="D14449" t="str">
        <f t="shared" si="225"/>
        <v>m</v>
      </c>
    </row>
    <row r="14450" spans="1:4">
      <c r="A14450" s="68" t="s">
        <v>14240</v>
      </c>
      <c r="B14450" s="68" t="s">
        <v>30954</v>
      </c>
      <c r="C14450" s="68" t="s">
        <v>14</v>
      </c>
      <c r="D14450" t="str">
        <f t="shared" si="225"/>
        <v>m</v>
      </c>
    </row>
    <row r="14451" spans="1:4">
      <c r="A14451" s="68" t="s">
        <v>14241</v>
      </c>
      <c r="B14451" s="68" t="s">
        <v>30955</v>
      </c>
      <c r="C14451" s="68" t="s">
        <v>14</v>
      </c>
      <c r="D14451" t="str">
        <f t="shared" si="225"/>
        <v>m</v>
      </c>
    </row>
    <row r="14452" spans="1:4">
      <c r="A14452" s="68" t="s">
        <v>14242</v>
      </c>
      <c r="B14452" s="68" t="s">
        <v>30955</v>
      </c>
      <c r="C14452" s="68" t="s">
        <v>14</v>
      </c>
      <c r="D14452" t="str">
        <f t="shared" si="225"/>
        <v>m</v>
      </c>
    </row>
    <row r="14453" spans="1:4">
      <c r="A14453" s="68" t="s">
        <v>14243</v>
      </c>
      <c r="B14453" s="68" t="s">
        <v>30956</v>
      </c>
      <c r="C14453" s="68" t="s">
        <v>14</v>
      </c>
      <c r="D14453" t="str">
        <f t="shared" si="225"/>
        <v>m</v>
      </c>
    </row>
    <row r="14454" spans="1:4">
      <c r="A14454" s="68" t="s">
        <v>14244</v>
      </c>
      <c r="B14454" s="68" t="s">
        <v>30956</v>
      </c>
      <c r="C14454" s="68" t="s">
        <v>14</v>
      </c>
      <c r="D14454" t="str">
        <f t="shared" si="225"/>
        <v>m</v>
      </c>
    </row>
    <row r="14455" spans="1:4">
      <c r="A14455" s="68" t="s">
        <v>14245</v>
      </c>
      <c r="B14455" s="68" t="s">
        <v>30957</v>
      </c>
      <c r="C14455" s="68" t="s">
        <v>14</v>
      </c>
      <c r="D14455" t="str">
        <f t="shared" si="225"/>
        <v>m</v>
      </c>
    </row>
    <row r="14456" spans="1:4">
      <c r="A14456" s="68" t="s">
        <v>14246</v>
      </c>
      <c r="B14456" s="68" t="s">
        <v>30957</v>
      </c>
      <c r="C14456" s="68" t="s">
        <v>14</v>
      </c>
      <c r="D14456" t="str">
        <f t="shared" si="225"/>
        <v>m</v>
      </c>
    </row>
    <row r="14457" spans="1:4">
      <c r="A14457" s="68" t="s">
        <v>14247</v>
      </c>
      <c r="B14457" s="68" t="s">
        <v>30958</v>
      </c>
      <c r="C14457" s="68" t="s">
        <v>14</v>
      </c>
      <c r="D14457" t="str">
        <f t="shared" si="225"/>
        <v>m</v>
      </c>
    </row>
    <row r="14458" spans="1:4">
      <c r="A14458" s="68" t="s">
        <v>14248</v>
      </c>
      <c r="B14458" s="68" t="s">
        <v>30958</v>
      </c>
      <c r="C14458" s="68" t="s">
        <v>14</v>
      </c>
      <c r="D14458" t="str">
        <f t="shared" si="225"/>
        <v>m</v>
      </c>
    </row>
    <row r="14459" spans="1:4">
      <c r="A14459" s="68" t="s">
        <v>14249</v>
      </c>
      <c r="B14459" s="68" t="s">
        <v>30959</v>
      </c>
      <c r="C14459" s="68" t="s">
        <v>14</v>
      </c>
      <c r="D14459" t="str">
        <f t="shared" si="225"/>
        <v>m</v>
      </c>
    </row>
    <row r="14460" spans="1:4">
      <c r="A14460" s="68" t="s">
        <v>14250</v>
      </c>
      <c r="B14460" s="68" t="s">
        <v>30959</v>
      </c>
      <c r="C14460" s="68" t="s">
        <v>14</v>
      </c>
      <c r="D14460" t="str">
        <f t="shared" si="225"/>
        <v>m</v>
      </c>
    </row>
    <row r="14461" spans="1:4">
      <c r="A14461" s="68" t="s">
        <v>14251</v>
      </c>
      <c r="B14461" s="68" t="s">
        <v>30960</v>
      </c>
      <c r="C14461" s="68" t="s">
        <v>14</v>
      </c>
      <c r="D14461" t="str">
        <f t="shared" si="225"/>
        <v>m</v>
      </c>
    </row>
    <row r="14462" spans="1:4">
      <c r="A14462" s="68" t="s">
        <v>14252</v>
      </c>
      <c r="B14462" s="68" t="s">
        <v>30960</v>
      </c>
      <c r="C14462" s="68" t="s">
        <v>14</v>
      </c>
      <c r="D14462" t="str">
        <f t="shared" si="225"/>
        <v>m</v>
      </c>
    </row>
    <row r="14463" spans="1:4">
      <c r="A14463" s="68" t="s">
        <v>14253</v>
      </c>
      <c r="B14463" s="68" t="s">
        <v>30961</v>
      </c>
      <c r="C14463" s="68" t="s">
        <v>14</v>
      </c>
      <c r="D14463" t="str">
        <f t="shared" si="225"/>
        <v>m</v>
      </c>
    </row>
    <row r="14464" spans="1:4">
      <c r="A14464" s="68" t="s">
        <v>14254</v>
      </c>
      <c r="B14464" s="68" t="s">
        <v>30961</v>
      </c>
      <c r="C14464" s="68" t="s">
        <v>14</v>
      </c>
      <c r="D14464" t="str">
        <f t="shared" si="225"/>
        <v>m</v>
      </c>
    </row>
    <row r="14465" spans="1:4">
      <c r="A14465" s="68" t="s">
        <v>14255</v>
      </c>
      <c r="B14465" s="68" t="s">
        <v>30962</v>
      </c>
      <c r="C14465" s="68" t="s">
        <v>14</v>
      </c>
      <c r="D14465" t="str">
        <f t="shared" si="225"/>
        <v>m</v>
      </c>
    </row>
    <row r="14466" spans="1:4">
      <c r="A14466" s="68" t="s">
        <v>14256</v>
      </c>
      <c r="B14466" s="68" t="s">
        <v>30962</v>
      </c>
      <c r="C14466" s="68" t="s">
        <v>14</v>
      </c>
      <c r="D14466" t="str">
        <f t="shared" si="225"/>
        <v>m</v>
      </c>
    </row>
    <row r="14467" spans="1:4">
      <c r="A14467" s="68" t="s">
        <v>14257</v>
      </c>
      <c r="B14467" s="68" t="s">
        <v>30963</v>
      </c>
      <c r="C14467" s="68" t="s">
        <v>14</v>
      </c>
      <c r="D14467" t="str">
        <f t="shared" si="225"/>
        <v>m</v>
      </c>
    </row>
    <row r="14468" spans="1:4">
      <c r="A14468" s="68" t="s">
        <v>14258</v>
      </c>
      <c r="B14468" s="68" t="s">
        <v>30963</v>
      </c>
      <c r="C14468" s="68" t="s">
        <v>14</v>
      </c>
      <c r="D14468" t="str">
        <f t="shared" si="225"/>
        <v>m</v>
      </c>
    </row>
    <row r="14469" spans="1:4">
      <c r="A14469" s="68" t="s">
        <v>14259</v>
      </c>
      <c r="B14469" s="68" t="s">
        <v>30964</v>
      </c>
      <c r="C14469" s="68" t="s">
        <v>14</v>
      </c>
      <c r="D14469" t="str">
        <f t="shared" si="225"/>
        <v>m</v>
      </c>
    </row>
    <row r="14470" spans="1:4">
      <c r="A14470" s="68" t="s">
        <v>14260</v>
      </c>
      <c r="B14470" s="68" t="s">
        <v>30964</v>
      </c>
      <c r="C14470" s="68" t="s">
        <v>14</v>
      </c>
      <c r="D14470" t="str">
        <f t="shared" si="225"/>
        <v>m</v>
      </c>
    </row>
    <row r="14471" spans="1:4">
      <c r="A14471" s="68" t="s">
        <v>14261</v>
      </c>
      <c r="B14471" s="68" t="s">
        <v>30965</v>
      </c>
      <c r="C14471" s="68" t="s">
        <v>14</v>
      </c>
      <c r="D14471" t="str">
        <f t="shared" ref="D14471:D14534" si="226">LOWER(C14471)</f>
        <v>m</v>
      </c>
    </row>
    <row r="14472" spans="1:4">
      <c r="A14472" s="68" t="s">
        <v>14262</v>
      </c>
      <c r="B14472" s="68" t="s">
        <v>30965</v>
      </c>
      <c r="C14472" s="68" t="s">
        <v>14</v>
      </c>
      <c r="D14472" t="str">
        <f t="shared" si="226"/>
        <v>m</v>
      </c>
    </row>
    <row r="14473" spans="1:4">
      <c r="A14473" s="68" t="s">
        <v>14263</v>
      </c>
      <c r="B14473" s="68" t="s">
        <v>30966</v>
      </c>
      <c r="C14473" s="68" t="s">
        <v>14</v>
      </c>
      <c r="D14473" t="str">
        <f t="shared" si="226"/>
        <v>m</v>
      </c>
    </row>
    <row r="14474" spans="1:4">
      <c r="A14474" s="68" t="s">
        <v>14264</v>
      </c>
      <c r="B14474" s="68" t="s">
        <v>30966</v>
      </c>
      <c r="C14474" s="68" t="s">
        <v>14</v>
      </c>
      <c r="D14474" t="str">
        <f t="shared" si="226"/>
        <v>m</v>
      </c>
    </row>
    <row r="14475" spans="1:4">
      <c r="A14475" s="68" t="s">
        <v>14265</v>
      </c>
      <c r="B14475" s="68" t="s">
        <v>30967</v>
      </c>
      <c r="C14475" s="68" t="s">
        <v>14</v>
      </c>
      <c r="D14475" t="str">
        <f t="shared" si="226"/>
        <v>m</v>
      </c>
    </row>
    <row r="14476" spans="1:4">
      <c r="A14476" s="68" t="s">
        <v>14266</v>
      </c>
      <c r="B14476" s="68" t="s">
        <v>30967</v>
      </c>
      <c r="C14476" s="68" t="s">
        <v>14</v>
      </c>
      <c r="D14476" t="str">
        <f t="shared" si="226"/>
        <v>m</v>
      </c>
    </row>
    <row r="14477" spans="1:4">
      <c r="A14477" s="68" t="s">
        <v>14267</v>
      </c>
      <c r="B14477" s="68" t="s">
        <v>30968</v>
      </c>
      <c r="C14477" s="68" t="s">
        <v>14</v>
      </c>
      <c r="D14477" t="str">
        <f t="shared" si="226"/>
        <v>m</v>
      </c>
    </row>
    <row r="14478" spans="1:4">
      <c r="A14478" s="68" t="s">
        <v>14268</v>
      </c>
      <c r="B14478" s="68" t="s">
        <v>30968</v>
      </c>
      <c r="C14478" s="68" t="s">
        <v>14</v>
      </c>
      <c r="D14478" t="str">
        <f t="shared" si="226"/>
        <v>m</v>
      </c>
    </row>
    <row r="14479" spans="1:4">
      <c r="A14479" s="68" t="s">
        <v>14269</v>
      </c>
      <c r="B14479" s="68" t="s">
        <v>30969</v>
      </c>
      <c r="C14479" s="68" t="s">
        <v>14</v>
      </c>
      <c r="D14479" t="str">
        <f t="shared" si="226"/>
        <v>m</v>
      </c>
    </row>
    <row r="14480" spans="1:4">
      <c r="A14480" s="68" t="s">
        <v>14270</v>
      </c>
      <c r="B14480" s="68" t="s">
        <v>30969</v>
      </c>
      <c r="C14480" s="68" t="s">
        <v>14</v>
      </c>
      <c r="D14480" t="str">
        <f t="shared" si="226"/>
        <v>m</v>
      </c>
    </row>
    <row r="14481" spans="1:4">
      <c r="A14481" s="68" t="s">
        <v>14271</v>
      </c>
      <c r="B14481" s="68" t="s">
        <v>30970</v>
      </c>
      <c r="C14481" s="68" t="s">
        <v>14</v>
      </c>
      <c r="D14481" t="str">
        <f t="shared" si="226"/>
        <v>m</v>
      </c>
    </row>
    <row r="14482" spans="1:4">
      <c r="A14482" s="68" t="s">
        <v>14272</v>
      </c>
      <c r="B14482" s="68" t="s">
        <v>30970</v>
      </c>
      <c r="C14482" s="68" t="s">
        <v>14</v>
      </c>
      <c r="D14482" t="str">
        <f t="shared" si="226"/>
        <v>m</v>
      </c>
    </row>
    <row r="14483" spans="1:4">
      <c r="A14483" s="68" t="s">
        <v>14273</v>
      </c>
      <c r="B14483" s="68" t="s">
        <v>30971</v>
      </c>
      <c r="C14483" s="68" t="s">
        <v>14</v>
      </c>
      <c r="D14483" t="str">
        <f t="shared" si="226"/>
        <v>m</v>
      </c>
    </row>
    <row r="14484" spans="1:4">
      <c r="A14484" s="68" t="s">
        <v>14274</v>
      </c>
      <c r="B14484" s="68" t="s">
        <v>30971</v>
      </c>
      <c r="C14484" s="68" t="s">
        <v>14</v>
      </c>
      <c r="D14484" t="str">
        <f t="shared" si="226"/>
        <v>m</v>
      </c>
    </row>
    <row r="14485" spans="1:4">
      <c r="A14485" s="68" t="s">
        <v>14275</v>
      </c>
      <c r="B14485" s="68" t="s">
        <v>30972</v>
      </c>
      <c r="C14485" s="68" t="s">
        <v>14</v>
      </c>
      <c r="D14485" t="str">
        <f t="shared" si="226"/>
        <v>m</v>
      </c>
    </row>
    <row r="14486" spans="1:4">
      <c r="A14486" s="68" t="s">
        <v>14276</v>
      </c>
      <c r="B14486" s="68" t="s">
        <v>30972</v>
      </c>
      <c r="C14486" s="68" t="s">
        <v>14</v>
      </c>
      <c r="D14486" t="str">
        <f t="shared" si="226"/>
        <v>m</v>
      </c>
    </row>
    <row r="14487" spans="1:4">
      <c r="A14487" s="68" t="s">
        <v>14277</v>
      </c>
      <c r="B14487" s="68" t="s">
        <v>30973</v>
      </c>
      <c r="C14487" s="68" t="s">
        <v>14</v>
      </c>
      <c r="D14487" t="str">
        <f t="shared" si="226"/>
        <v>m</v>
      </c>
    </row>
    <row r="14488" spans="1:4">
      <c r="A14488" s="68" t="s">
        <v>14278</v>
      </c>
      <c r="B14488" s="68" t="s">
        <v>30973</v>
      </c>
      <c r="C14488" s="68" t="s">
        <v>14</v>
      </c>
      <c r="D14488" t="str">
        <f t="shared" si="226"/>
        <v>m</v>
      </c>
    </row>
    <row r="14489" spans="1:4">
      <c r="A14489" s="68" t="s">
        <v>14279</v>
      </c>
      <c r="B14489" s="68" t="s">
        <v>30974</v>
      </c>
      <c r="C14489" s="68" t="s">
        <v>14</v>
      </c>
      <c r="D14489" t="str">
        <f t="shared" si="226"/>
        <v>m</v>
      </c>
    </row>
    <row r="14490" spans="1:4">
      <c r="A14490" s="68" t="s">
        <v>14280</v>
      </c>
      <c r="B14490" s="68" t="s">
        <v>30974</v>
      </c>
      <c r="C14490" s="68" t="s">
        <v>14</v>
      </c>
      <c r="D14490" t="str">
        <f t="shared" si="226"/>
        <v>m</v>
      </c>
    </row>
    <row r="14491" spans="1:4">
      <c r="A14491" s="68" t="s">
        <v>14281</v>
      </c>
      <c r="B14491" s="68" t="s">
        <v>30975</v>
      </c>
      <c r="C14491" s="68" t="s">
        <v>14</v>
      </c>
      <c r="D14491" t="str">
        <f t="shared" si="226"/>
        <v>m</v>
      </c>
    </row>
    <row r="14492" spans="1:4">
      <c r="A14492" s="68" t="s">
        <v>14282</v>
      </c>
      <c r="B14492" s="68" t="s">
        <v>30975</v>
      </c>
      <c r="C14492" s="68" t="s">
        <v>14</v>
      </c>
      <c r="D14492" t="str">
        <f t="shared" si="226"/>
        <v>m</v>
      </c>
    </row>
    <row r="14493" spans="1:4">
      <c r="A14493" s="68" t="s">
        <v>14283</v>
      </c>
      <c r="B14493" s="68" t="s">
        <v>30976</v>
      </c>
      <c r="C14493" s="68" t="s">
        <v>14</v>
      </c>
      <c r="D14493" t="str">
        <f t="shared" si="226"/>
        <v>m</v>
      </c>
    </row>
    <row r="14494" spans="1:4">
      <c r="A14494" s="68" t="s">
        <v>14284</v>
      </c>
      <c r="B14494" s="68" t="s">
        <v>30976</v>
      </c>
      <c r="C14494" s="68" t="s">
        <v>14</v>
      </c>
      <c r="D14494" t="str">
        <f t="shared" si="226"/>
        <v>m</v>
      </c>
    </row>
    <row r="14495" spans="1:4">
      <c r="A14495" s="68" t="s">
        <v>14285</v>
      </c>
      <c r="B14495" s="68" t="s">
        <v>30977</v>
      </c>
      <c r="C14495" s="68" t="s">
        <v>14</v>
      </c>
      <c r="D14495" t="str">
        <f t="shared" si="226"/>
        <v>m</v>
      </c>
    </row>
    <row r="14496" spans="1:4">
      <c r="A14496" s="68" t="s">
        <v>14286</v>
      </c>
      <c r="B14496" s="68" t="s">
        <v>30977</v>
      </c>
      <c r="C14496" s="68" t="s">
        <v>14</v>
      </c>
      <c r="D14496" t="str">
        <f t="shared" si="226"/>
        <v>m</v>
      </c>
    </row>
    <row r="14497" spans="1:4">
      <c r="A14497" s="68" t="s">
        <v>14287</v>
      </c>
      <c r="B14497" s="68" t="s">
        <v>30978</v>
      </c>
      <c r="C14497" s="68" t="s">
        <v>14</v>
      </c>
      <c r="D14497" t="str">
        <f t="shared" si="226"/>
        <v>m</v>
      </c>
    </row>
    <row r="14498" spans="1:4">
      <c r="A14498" s="68" t="s">
        <v>14288</v>
      </c>
      <c r="B14498" s="68" t="s">
        <v>30978</v>
      </c>
      <c r="C14498" s="68" t="s">
        <v>14</v>
      </c>
      <c r="D14498" t="str">
        <f t="shared" si="226"/>
        <v>m</v>
      </c>
    </row>
    <row r="14499" spans="1:4">
      <c r="A14499" s="68" t="s">
        <v>14289</v>
      </c>
      <c r="B14499" s="68" t="s">
        <v>30979</v>
      </c>
      <c r="C14499" s="68" t="s">
        <v>14</v>
      </c>
      <c r="D14499" t="str">
        <f t="shared" si="226"/>
        <v>m</v>
      </c>
    </row>
    <row r="14500" spans="1:4">
      <c r="A14500" s="68" t="s">
        <v>14290</v>
      </c>
      <c r="B14500" s="68" t="s">
        <v>30979</v>
      </c>
      <c r="C14500" s="68" t="s">
        <v>14</v>
      </c>
      <c r="D14500" t="str">
        <f t="shared" si="226"/>
        <v>m</v>
      </c>
    </row>
    <row r="14501" spans="1:4">
      <c r="A14501" s="68" t="s">
        <v>14291</v>
      </c>
      <c r="B14501" s="68" t="s">
        <v>30980</v>
      </c>
      <c r="C14501" s="68" t="s">
        <v>14</v>
      </c>
      <c r="D14501" t="str">
        <f t="shared" si="226"/>
        <v>m</v>
      </c>
    </row>
    <row r="14502" spans="1:4">
      <c r="A14502" s="68" t="s">
        <v>14292</v>
      </c>
      <c r="B14502" s="68" t="s">
        <v>30980</v>
      </c>
      <c r="C14502" s="68" t="s">
        <v>14</v>
      </c>
      <c r="D14502" t="str">
        <f t="shared" si="226"/>
        <v>m</v>
      </c>
    </row>
    <row r="14503" spans="1:4">
      <c r="A14503" s="68" t="s">
        <v>14293</v>
      </c>
      <c r="B14503" s="68" t="s">
        <v>30981</v>
      </c>
      <c r="C14503" s="68" t="s">
        <v>14</v>
      </c>
      <c r="D14503" t="str">
        <f t="shared" si="226"/>
        <v>m</v>
      </c>
    </row>
    <row r="14504" spans="1:4">
      <c r="A14504" s="68" t="s">
        <v>14294</v>
      </c>
      <c r="B14504" s="68" t="s">
        <v>30981</v>
      </c>
      <c r="C14504" s="68" t="s">
        <v>14</v>
      </c>
      <c r="D14504" t="str">
        <f t="shared" si="226"/>
        <v>m</v>
      </c>
    </row>
    <row r="14505" spans="1:4">
      <c r="A14505" s="68" t="s">
        <v>14295</v>
      </c>
      <c r="B14505" s="68" t="s">
        <v>30982</v>
      </c>
      <c r="C14505" s="68" t="s">
        <v>14</v>
      </c>
      <c r="D14505" t="str">
        <f t="shared" si="226"/>
        <v>m</v>
      </c>
    </row>
    <row r="14506" spans="1:4">
      <c r="A14506" s="68" t="s">
        <v>14296</v>
      </c>
      <c r="B14506" s="68" t="s">
        <v>30982</v>
      </c>
      <c r="C14506" s="68" t="s">
        <v>14</v>
      </c>
      <c r="D14506" t="str">
        <f t="shared" si="226"/>
        <v>m</v>
      </c>
    </row>
    <row r="14507" spans="1:4">
      <c r="A14507" s="68" t="s">
        <v>14297</v>
      </c>
      <c r="B14507" s="68" t="s">
        <v>30983</v>
      </c>
      <c r="C14507" s="68" t="s">
        <v>14</v>
      </c>
      <c r="D14507" t="str">
        <f t="shared" si="226"/>
        <v>m</v>
      </c>
    </row>
    <row r="14508" spans="1:4">
      <c r="A14508" s="68" t="s">
        <v>14298</v>
      </c>
      <c r="B14508" s="68" t="s">
        <v>30983</v>
      </c>
      <c r="C14508" s="68" t="s">
        <v>14</v>
      </c>
      <c r="D14508" t="str">
        <f t="shared" si="226"/>
        <v>m</v>
      </c>
    </row>
    <row r="14509" spans="1:4">
      <c r="A14509" s="68" t="s">
        <v>14299</v>
      </c>
      <c r="B14509" s="68" t="s">
        <v>30984</v>
      </c>
      <c r="C14509" s="68" t="s">
        <v>14</v>
      </c>
      <c r="D14509" t="str">
        <f t="shared" si="226"/>
        <v>m</v>
      </c>
    </row>
    <row r="14510" spans="1:4">
      <c r="A14510" s="68" t="s">
        <v>14300</v>
      </c>
      <c r="B14510" s="68" t="s">
        <v>30984</v>
      </c>
      <c r="C14510" s="68" t="s">
        <v>14</v>
      </c>
      <c r="D14510" t="str">
        <f t="shared" si="226"/>
        <v>m</v>
      </c>
    </row>
    <row r="14511" spans="1:4">
      <c r="A14511" s="68" t="s">
        <v>14301</v>
      </c>
      <c r="B14511" s="68" t="s">
        <v>30985</v>
      </c>
      <c r="C14511" s="68" t="s">
        <v>14</v>
      </c>
      <c r="D14511" t="str">
        <f t="shared" si="226"/>
        <v>m</v>
      </c>
    </row>
    <row r="14512" spans="1:4">
      <c r="A14512" s="68" t="s">
        <v>14302</v>
      </c>
      <c r="B14512" s="68" t="s">
        <v>30985</v>
      </c>
      <c r="C14512" s="68" t="s">
        <v>14</v>
      </c>
      <c r="D14512" t="str">
        <f t="shared" si="226"/>
        <v>m</v>
      </c>
    </row>
    <row r="14513" spans="1:4">
      <c r="A14513" s="68" t="s">
        <v>14303</v>
      </c>
      <c r="B14513" s="68" t="s">
        <v>30986</v>
      </c>
      <c r="C14513" s="68" t="s">
        <v>14</v>
      </c>
      <c r="D14513" t="str">
        <f t="shared" si="226"/>
        <v>m</v>
      </c>
    </row>
    <row r="14514" spans="1:4">
      <c r="A14514" s="68" t="s">
        <v>14304</v>
      </c>
      <c r="B14514" s="68" t="s">
        <v>30986</v>
      </c>
      <c r="C14514" s="68" t="s">
        <v>14</v>
      </c>
      <c r="D14514" t="str">
        <f t="shared" si="226"/>
        <v>m</v>
      </c>
    </row>
    <row r="14515" spans="1:4">
      <c r="A14515" s="68" t="s">
        <v>14305</v>
      </c>
      <c r="B14515" s="68" t="s">
        <v>30987</v>
      </c>
      <c r="C14515" s="68" t="s">
        <v>14</v>
      </c>
      <c r="D14515" t="str">
        <f t="shared" si="226"/>
        <v>m</v>
      </c>
    </row>
    <row r="14516" spans="1:4">
      <c r="A14516" s="68" t="s">
        <v>14306</v>
      </c>
      <c r="B14516" s="68" t="s">
        <v>30987</v>
      </c>
      <c r="C14516" s="68" t="s">
        <v>14</v>
      </c>
      <c r="D14516" t="str">
        <f t="shared" si="226"/>
        <v>m</v>
      </c>
    </row>
    <row r="14517" spans="1:4">
      <c r="A14517" s="68" t="s">
        <v>14307</v>
      </c>
      <c r="B14517" s="68" t="s">
        <v>30988</v>
      </c>
      <c r="C14517" s="68" t="s">
        <v>14</v>
      </c>
      <c r="D14517" t="str">
        <f t="shared" si="226"/>
        <v>m</v>
      </c>
    </row>
    <row r="14518" spans="1:4">
      <c r="A14518" s="68" t="s">
        <v>14308</v>
      </c>
      <c r="B14518" s="68" t="s">
        <v>30988</v>
      </c>
      <c r="C14518" s="68" t="s">
        <v>14</v>
      </c>
      <c r="D14518" t="str">
        <f t="shared" si="226"/>
        <v>m</v>
      </c>
    </row>
    <row r="14519" spans="1:4">
      <c r="A14519" s="68" t="s">
        <v>14309</v>
      </c>
      <c r="B14519" s="68" t="s">
        <v>30989</v>
      </c>
      <c r="C14519" s="68" t="s">
        <v>14</v>
      </c>
      <c r="D14519" t="str">
        <f t="shared" si="226"/>
        <v>m</v>
      </c>
    </row>
    <row r="14520" spans="1:4">
      <c r="A14520" s="68" t="s">
        <v>14310</v>
      </c>
      <c r="B14520" s="68" t="s">
        <v>30989</v>
      </c>
      <c r="C14520" s="68" t="s">
        <v>14</v>
      </c>
      <c r="D14520" t="str">
        <f t="shared" si="226"/>
        <v>m</v>
      </c>
    </row>
    <row r="14521" spans="1:4">
      <c r="A14521" s="68" t="s">
        <v>14311</v>
      </c>
      <c r="B14521" s="68" t="s">
        <v>30990</v>
      </c>
      <c r="C14521" s="68" t="s">
        <v>14</v>
      </c>
      <c r="D14521" t="str">
        <f t="shared" si="226"/>
        <v>m</v>
      </c>
    </row>
    <row r="14522" spans="1:4">
      <c r="A14522" s="68" t="s">
        <v>14312</v>
      </c>
      <c r="B14522" s="68" t="s">
        <v>30990</v>
      </c>
      <c r="C14522" s="68" t="s">
        <v>14</v>
      </c>
      <c r="D14522" t="str">
        <f t="shared" si="226"/>
        <v>m</v>
      </c>
    </row>
    <row r="14523" spans="1:4">
      <c r="A14523" s="68" t="s">
        <v>14313</v>
      </c>
      <c r="B14523" s="68" t="s">
        <v>30991</v>
      </c>
      <c r="C14523" s="68" t="s">
        <v>14</v>
      </c>
      <c r="D14523" t="str">
        <f t="shared" si="226"/>
        <v>m</v>
      </c>
    </row>
    <row r="14524" spans="1:4">
      <c r="A14524" s="68" t="s">
        <v>14314</v>
      </c>
      <c r="B14524" s="68" t="s">
        <v>30991</v>
      </c>
      <c r="C14524" s="68" t="s">
        <v>14</v>
      </c>
      <c r="D14524" t="str">
        <f t="shared" si="226"/>
        <v>m</v>
      </c>
    </row>
    <row r="14525" spans="1:4">
      <c r="A14525" s="68" t="s">
        <v>14315</v>
      </c>
      <c r="B14525" s="68" t="s">
        <v>30992</v>
      </c>
      <c r="C14525" s="68" t="s">
        <v>14</v>
      </c>
      <c r="D14525" t="str">
        <f t="shared" si="226"/>
        <v>m</v>
      </c>
    </row>
    <row r="14526" spans="1:4">
      <c r="A14526" s="68" t="s">
        <v>14316</v>
      </c>
      <c r="B14526" s="68" t="s">
        <v>30992</v>
      </c>
      <c r="C14526" s="68" t="s">
        <v>14</v>
      </c>
      <c r="D14526" t="str">
        <f t="shared" si="226"/>
        <v>m</v>
      </c>
    </row>
    <row r="14527" spans="1:4">
      <c r="A14527" s="68" t="s">
        <v>14317</v>
      </c>
      <c r="B14527" s="68" t="s">
        <v>30993</v>
      </c>
      <c r="C14527" s="68" t="s">
        <v>14</v>
      </c>
      <c r="D14527" t="str">
        <f t="shared" si="226"/>
        <v>m</v>
      </c>
    </row>
    <row r="14528" spans="1:4">
      <c r="A14528" s="68" t="s">
        <v>14318</v>
      </c>
      <c r="B14528" s="68" t="s">
        <v>30993</v>
      </c>
      <c r="C14528" s="68" t="s">
        <v>14</v>
      </c>
      <c r="D14528" t="str">
        <f t="shared" si="226"/>
        <v>m</v>
      </c>
    </row>
    <row r="14529" spans="1:4">
      <c r="A14529" s="68" t="s">
        <v>14319</v>
      </c>
      <c r="B14529" s="68" t="s">
        <v>30994</v>
      </c>
      <c r="C14529" s="68" t="s">
        <v>14</v>
      </c>
      <c r="D14529" t="str">
        <f t="shared" si="226"/>
        <v>m</v>
      </c>
    </row>
    <row r="14530" spans="1:4">
      <c r="A14530" s="68" t="s">
        <v>14320</v>
      </c>
      <c r="B14530" s="68" t="s">
        <v>30994</v>
      </c>
      <c r="C14530" s="68" t="s">
        <v>14</v>
      </c>
      <c r="D14530" t="str">
        <f t="shared" si="226"/>
        <v>m</v>
      </c>
    </row>
    <row r="14531" spans="1:4">
      <c r="A14531" s="68" t="s">
        <v>14321</v>
      </c>
      <c r="B14531" s="68" t="s">
        <v>30995</v>
      </c>
      <c r="C14531" s="68" t="s">
        <v>14</v>
      </c>
      <c r="D14531" t="str">
        <f t="shared" si="226"/>
        <v>m</v>
      </c>
    </row>
    <row r="14532" spans="1:4">
      <c r="A14532" s="68" t="s">
        <v>14322</v>
      </c>
      <c r="B14532" s="68" t="s">
        <v>30995</v>
      </c>
      <c r="C14532" s="68" t="s">
        <v>14</v>
      </c>
      <c r="D14532" t="str">
        <f t="shared" si="226"/>
        <v>m</v>
      </c>
    </row>
    <row r="14533" spans="1:4">
      <c r="A14533" s="68" t="s">
        <v>14323</v>
      </c>
      <c r="B14533" s="68" t="s">
        <v>30996</v>
      </c>
      <c r="C14533" s="68" t="s">
        <v>14</v>
      </c>
      <c r="D14533" t="str">
        <f t="shared" si="226"/>
        <v>m</v>
      </c>
    </row>
    <row r="14534" spans="1:4">
      <c r="A14534" s="68" t="s">
        <v>14324</v>
      </c>
      <c r="B14534" s="68" t="s">
        <v>30996</v>
      </c>
      <c r="C14534" s="68" t="s">
        <v>14</v>
      </c>
      <c r="D14534" t="str">
        <f t="shared" si="226"/>
        <v>m</v>
      </c>
    </row>
    <row r="14535" spans="1:4">
      <c r="A14535" s="68" t="s">
        <v>14325</v>
      </c>
      <c r="B14535" s="68" t="s">
        <v>30997</v>
      </c>
      <c r="C14535" s="68" t="s">
        <v>14</v>
      </c>
      <c r="D14535" t="str">
        <f t="shared" ref="D14535:D14598" si="227">LOWER(C14535)</f>
        <v>m</v>
      </c>
    </row>
    <row r="14536" spans="1:4">
      <c r="A14536" s="68" t="s">
        <v>14326</v>
      </c>
      <c r="B14536" s="68" t="s">
        <v>30997</v>
      </c>
      <c r="C14536" s="68" t="s">
        <v>14</v>
      </c>
      <c r="D14536" t="str">
        <f t="shared" si="227"/>
        <v>m</v>
      </c>
    </row>
    <row r="14537" spans="1:4">
      <c r="A14537" s="68" t="s">
        <v>14327</v>
      </c>
      <c r="B14537" s="68" t="s">
        <v>30998</v>
      </c>
      <c r="C14537" s="68" t="s">
        <v>14</v>
      </c>
      <c r="D14537" t="str">
        <f t="shared" si="227"/>
        <v>m</v>
      </c>
    </row>
    <row r="14538" spans="1:4">
      <c r="A14538" s="68" t="s">
        <v>14328</v>
      </c>
      <c r="B14538" s="68" t="s">
        <v>30998</v>
      </c>
      <c r="C14538" s="68" t="s">
        <v>14</v>
      </c>
      <c r="D14538" t="str">
        <f t="shared" si="227"/>
        <v>m</v>
      </c>
    </row>
    <row r="14539" spans="1:4">
      <c r="A14539" s="68" t="s">
        <v>14329</v>
      </c>
      <c r="B14539" s="68" t="s">
        <v>30999</v>
      </c>
      <c r="C14539" s="68" t="s">
        <v>14</v>
      </c>
      <c r="D14539" t="str">
        <f t="shared" si="227"/>
        <v>m</v>
      </c>
    </row>
    <row r="14540" spans="1:4">
      <c r="A14540" s="68" t="s">
        <v>14330</v>
      </c>
      <c r="B14540" s="68" t="s">
        <v>30999</v>
      </c>
      <c r="C14540" s="68" t="s">
        <v>14</v>
      </c>
      <c r="D14540" t="str">
        <f t="shared" si="227"/>
        <v>m</v>
      </c>
    </row>
    <row r="14541" spans="1:4">
      <c r="A14541" s="68" t="s">
        <v>14331</v>
      </c>
      <c r="B14541" s="68" t="s">
        <v>31000</v>
      </c>
      <c r="C14541" s="68" t="s">
        <v>14</v>
      </c>
      <c r="D14541" t="str">
        <f t="shared" si="227"/>
        <v>m</v>
      </c>
    </row>
    <row r="14542" spans="1:4">
      <c r="A14542" s="68" t="s">
        <v>14332</v>
      </c>
      <c r="B14542" s="68" t="s">
        <v>31000</v>
      </c>
      <c r="C14542" s="68" t="s">
        <v>14</v>
      </c>
      <c r="D14542" t="str">
        <f t="shared" si="227"/>
        <v>m</v>
      </c>
    </row>
    <row r="14543" spans="1:4">
      <c r="A14543" s="68" t="s">
        <v>14333</v>
      </c>
      <c r="B14543" s="68" t="s">
        <v>31001</v>
      </c>
      <c r="C14543" s="68" t="s">
        <v>14</v>
      </c>
      <c r="D14543" t="str">
        <f t="shared" si="227"/>
        <v>m</v>
      </c>
    </row>
    <row r="14544" spans="1:4">
      <c r="A14544" s="68" t="s">
        <v>14334</v>
      </c>
      <c r="B14544" s="68" t="s">
        <v>31001</v>
      </c>
      <c r="C14544" s="68" t="s">
        <v>14</v>
      </c>
      <c r="D14544" t="str">
        <f t="shared" si="227"/>
        <v>m</v>
      </c>
    </row>
    <row r="14545" spans="1:4">
      <c r="A14545" s="68" t="s">
        <v>14335</v>
      </c>
      <c r="B14545" s="68" t="s">
        <v>31002</v>
      </c>
      <c r="C14545" s="68" t="s">
        <v>14</v>
      </c>
      <c r="D14545" t="str">
        <f t="shared" si="227"/>
        <v>m</v>
      </c>
    </row>
    <row r="14546" spans="1:4">
      <c r="A14546" s="68" t="s">
        <v>14336</v>
      </c>
      <c r="B14546" s="68" t="s">
        <v>31002</v>
      </c>
      <c r="C14546" s="68" t="s">
        <v>14</v>
      </c>
      <c r="D14546" t="str">
        <f t="shared" si="227"/>
        <v>m</v>
      </c>
    </row>
    <row r="14547" spans="1:4">
      <c r="A14547" s="68" t="s">
        <v>24059</v>
      </c>
      <c r="B14547" s="68" t="s">
        <v>31003</v>
      </c>
      <c r="C14547" s="68" t="s">
        <v>14</v>
      </c>
      <c r="D14547" t="str">
        <f t="shared" si="227"/>
        <v>m</v>
      </c>
    </row>
    <row r="14548" spans="1:4">
      <c r="A14548" s="68" t="s">
        <v>24060</v>
      </c>
      <c r="B14548" s="68" t="s">
        <v>31003</v>
      </c>
      <c r="C14548" s="68" t="s">
        <v>14</v>
      </c>
      <c r="D14548" t="str">
        <f t="shared" si="227"/>
        <v>m</v>
      </c>
    </row>
    <row r="14549" spans="1:4">
      <c r="A14549" s="68" t="s">
        <v>14337</v>
      </c>
      <c r="B14549" s="68" t="s">
        <v>31004</v>
      </c>
      <c r="C14549" s="68" t="s">
        <v>14</v>
      </c>
      <c r="D14549" t="str">
        <f t="shared" si="227"/>
        <v>m</v>
      </c>
    </row>
    <row r="14550" spans="1:4">
      <c r="A14550" s="68" t="s">
        <v>14338</v>
      </c>
      <c r="B14550" s="68" t="s">
        <v>31004</v>
      </c>
      <c r="C14550" s="68" t="s">
        <v>14</v>
      </c>
      <c r="D14550" t="str">
        <f t="shared" si="227"/>
        <v>m</v>
      </c>
    </row>
    <row r="14551" spans="1:4">
      <c r="A14551" s="68" t="s">
        <v>14339</v>
      </c>
      <c r="B14551" s="68" t="s">
        <v>31005</v>
      </c>
      <c r="C14551" s="68" t="s">
        <v>14</v>
      </c>
      <c r="D14551" t="str">
        <f t="shared" si="227"/>
        <v>m</v>
      </c>
    </row>
    <row r="14552" spans="1:4">
      <c r="A14552" s="68" t="s">
        <v>14340</v>
      </c>
      <c r="B14552" s="68" t="s">
        <v>31005</v>
      </c>
      <c r="C14552" s="68" t="s">
        <v>14</v>
      </c>
      <c r="D14552" t="str">
        <f t="shared" si="227"/>
        <v>m</v>
      </c>
    </row>
    <row r="14553" spans="1:4">
      <c r="A14553" s="68" t="s">
        <v>14341</v>
      </c>
      <c r="B14553" s="68" t="s">
        <v>31006</v>
      </c>
      <c r="C14553" s="68" t="s">
        <v>14</v>
      </c>
      <c r="D14553" t="str">
        <f t="shared" si="227"/>
        <v>m</v>
      </c>
    </row>
    <row r="14554" spans="1:4">
      <c r="A14554" s="68" t="s">
        <v>14342</v>
      </c>
      <c r="B14554" s="68" t="s">
        <v>31006</v>
      </c>
      <c r="C14554" s="68" t="s">
        <v>14</v>
      </c>
      <c r="D14554" t="str">
        <f t="shared" si="227"/>
        <v>m</v>
      </c>
    </row>
    <row r="14555" spans="1:4">
      <c r="A14555" s="68" t="s">
        <v>14343</v>
      </c>
      <c r="B14555" s="68" t="s">
        <v>31007</v>
      </c>
      <c r="C14555" s="68" t="s">
        <v>14</v>
      </c>
      <c r="D14555" t="str">
        <f t="shared" si="227"/>
        <v>m</v>
      </c>
    </row>
    <row r="14556" spans="1:4">
      <c r="A14556" s="68" t="s">
        <v>14344</v>
      </c>
      <c r="B14556" s="68" t="s">
        <v>31007</v>
      </c>
      <c r="C14556" s="68" t="s">
        <v>14</v>
      </c>
      <c r="D14556" t="str">
        <f t="shared" si="227"/>
        <v>m</v>
      </c>
    </row>
    <row r="14557" spans="1:4">
      <c r="A14557" s="68" t="s">
        <v>14345</v>
      </c>
      <c r="B14557" s="68" t="s">
        <v>31008</v>
      </c>
      <c r="C14557" s="68" t="s">
        <v>14</v>
      </c>
      <c r="D14557" t="str">
        <f t="shared" si="227"/>
        <v>m</v>
      </c>
    </row>
    <row r="14558" spans="1:4">
      <c r="A14558" s="68" t="s">
        <v>14346</v>
      </c>
      <c r="B14558" s="68" t="s">
        <v>31008</v>
      </c>
      <c r="C14558" s="68" t="s">
        <v>14</v>
      </c>
      <c r="D14558" t="str">
        <f t="shared" si="227"/>
        <v>m</v>
      </c>
    </row>
    <row r="14559" spans="1:4">
      <c r="A14559" s="68" t="s">
        <v>14347</v>
      </c>
      <c r="B14559" s="68" t="s">
        <v>31009</v>
      </c>
      <c r="C14559" s="68" t="s">
        <v>14</v>
      </c>
      <c r="D14559" t="str">
        <f t="shared" si="227"/>
        <v>m</v>
      </c>
    </row>
    <row r="14560" spans="1:4">
      <c r="A14560" s="68" t="s">
        <v>14348</v>
      </c>
      <c r="B14560" s="68" t="s">
        <v>31009</v>
      </c>
      <c r="C14560" s="68" t="s">
        <v>14</v>
      </c>
      <c r="D14560" t="str">
        <f t="shared" si="227"/>
        <v>m</v>
      </c>
    </row>
    <row r="14561" spans="1:4">
      <c r="A14561" s="68" t="s">
        <v>14349</v>
      </c>
      <c r="B14561" s="68" t="s">
        <v>31010</v>
      </c>
      <c r="C14561" s="68" t="s">
        <v>14</v>
      </c>
      <c r="D14561" t="str">
        <f t="shared" si="227"/>
        <v>m</v>
      </c>
    </row>
    <row r="14562" spans="1:4">
      <c r="A14562" s="68" t="s">
        <v>14350</v>
      </c>
      <c r="B14562" s="68" t="s">
        <v>31010</v>
      </c>
      <c r="C14562" s="68" t="s">
        <v>14</v>
      </c>
      <c r="D14562" t="str">
        <f t="shared" si="227"/>
        <v>m</v>
      </c>
    </row>
    <row r="14563" spans="1:4">
      <c r="A14563" s="68" t="s">
        <v>14351</v>
      </c>
      <c r="B14563" s="68" t="s">
        <v>31011</v>
      </c>
      <c r="C14563" s="68" t="s">
        <v>14</v>
      </c>
      <c r="D14563" t="str">
        <f t="shared" si="227"/>
        <v>m</v>
      </c>
    </row>
    <row r="14564" spans="1:4">
      <c r="A14564" s="68" t="s">
        <v>14352</v>
      </c>
      <c r="B14564" s="68" t="s">
        <v>31011</v>
      </c>
      <c r="C14564" s="68" t="s">
        <v>14</v>
      </c>
      <c r="D14564" t="str">
        <f t="shared" si="227"/>
        <v>m</v>
      </c>
    </row>
    <row r="14565" spans="1:4">
      <c r="A14565" s="68" t="s">
        <v>14353</v>
      </c>
      <c r="B14565" s="68" t="s">
        <v>31012</v>
      </c>
      <c r="C14565" s="68" t="s">
        <v>14</v>
      </c>
      <c r="D14565" t="str">
        <f t="shared" si="227"/>
        <v>m</v>
      </c>
    </row>
    <row r="14566" spans="1:4">
      <c r="A14566" s="68" t="s">
        <v>14354</v>
      </c>
      <c r="B14566" s="68" t="s">
        <v>31012</v>
      </c>
      <c r="C14566" s="68" t="s">
        <v>14</v>
      </c>
      <c r="D14566" t="str">
        <f t="shared" si="227"/>
        <v>m</v>
      </c>
    </row>
    <row r="14567" spans="1:4">
      <c r="A14567" s="68" t="s">
        <v>14355</v>
      </c>
      <c r="B14567" s="68" t="s">
        <v>31013</v>
      </c>
      <c r="C14567" s="68" t="s">
        <v>14</v>
      </c>
      <c r="D14567" t="str">
        <f t="shared" si="227"/>
        <v>m</v>
      </c>
    </row>
    <row r="14568" spans="1:4">
      <c r="A14568" s="68" t="s">
        <v>14356</v>
      </c>
      <c r="B14568" s="68" t="s">
        <v>31013</v>
      </c>
      <c r="C14568" s="68" t="s">
        <v>14</v>
      </c>
      <c r="D14568" t="str">
        <f t="shared" si="227"/>
        <v>m</v>
      </c>
    </row>
    <row r="14569" spans="1:4">
      <c r="A14569" s="68" t="s">
        <v>14357</v>
      </c>
      <c r="B14569" s="68" t="s">
        <v>31014</v>
      </c>
      <c r="C14569" s="68" t="s">
        <v>14</v>
      </c>
      <c r="D14569" t="str">
        <f t="shared" si="227"/>
        <v>m</v>
      </c>
    </row>
    <row r="14570" spans="1:4">
      <c r="A14570" s="68" t="s">
        <v>14358</v>
      </c>
      <c r="B14570" s="68" t="s">
        <v>31014</v>
      </c>
      <c r="C14570" s="68" t="s">
        <v>14</v>
      </c>
      <c r="D14570" t="str">
        <f t="shared" si="227"/>
        <v>m</v>
      </c>
    </row>
    <row r="14571" spans="1:4">
      <c r="A14571" s="68" t="s">
        <v>14359</v>
      </c>
      <c r="B14571" s="68" t="s">
        <v>31015</v>
      </c>
      <c r="C14571" s="68" t="s">
        <v>14</v>
      </c>
      <c r="D14571" t="str">
        <f t="shared" si="227"/>
        <v>m</v>
      </c>
    </row>
    <row r="14572" spans="1:4">
      <c r="A14572" s="68" t="s">
        <v>14360</v>
      </c>
      <c r="B14572" s="68" t="s">
        <v>31015</v>
      </c>
      <c r="C14572" s="68" t="s">
        <v>14</v>
      </c>
      <c r="D14572" t="str">
        <f t="shared" si="227"/>
        <v>m</v>
      </c>
    </row>
    <row r="14573" spans="1:4">
      <c r="A14573" s="68" t="s">
        <v>14361</v>
      </c>
      <c r="B14573" s="68" t="s">
        <v>31016</v>
      </c>
      <c r="C14573" s="68" t="s">
        <v>14</v>
      </c>
      <c r="D14573" t="str">
        <f t="shared" si="227"/>
        <v>m</v>
      </c>
    </row>
    <row r="14574" spans="1:4">
      <c r="A14574" s="68" t="s">
        <v>14362</v>
      </c>
      <c r="B14574" s="68" t="s">
        <v>31016</v>
      </c>
      <c r="C14574" s="68" t="s">
        <v>14</v>
      </c>
      <c r="D14574" t="str">
        <f t="shared" si="227"/>
        <v>m</v>
      </c>
    </row>
    <row r="14575" spans="1:4">
      <c r="A14575" s="68" t="s">
        <v>14363</v>
      </c>
      <c r="B14575" s="68" t="s">
        <v>31017</v>
      </c>
      <c r="C14575" s="68" t="s">
        <v>14</v>
      </c>
      <c r="D14575" t="str">
        <f t="shared" si="227"/>
        <v>m</v>
      </c>
    </row>
    <row r="14576" spans="1:4">
      <c r="A14576" s="68" t="s">
        <v>14364</v>
      </c>
      <c r="B14576" s="68" t="s">
        <v>31017</v>
      </c>
      <c r="C14576" s="68" t="s">
        <v>14</v>
      </c>
      <c r="D14576" t="str">
        <f t="shared" si="227"/>
        <v>m</v>
      </c>
    </row>
    <row r="14577" spans="1:4">
      <c r="A14577" s="68" t="s">
        <v>14365</v>
      </c>
      <c r="B14577" s="68" t="s">
        <v>31018</v>
      </c>
      <c r="C14577" s="68" t="s">
        <v>14</v>
      </c>
      <c r="D14577" t="str">
        <f t="shared" si="227"/>
        <v>m</v>
      </c>
    </row>
    <row r="14578" spans="1:4">
      <c r="A14578" s="68" t="s">
        <v>14366</v>
      </c>
      <c r="B14578" s="68" t="s">
        <v>31018</v>
      </c>
      <c r="C14578" s="68" t="s">
        <v>14</v>
      </c>
      <c r="D14578" t="str">
        <f t="shared" si="227"/>
        <v>m</v>
      </c>
    </row>
    <row r="14579" spans="1:4">
      <c r="A14579" s="68" t="s">
        <v>14367</v>
      </c>
      <c r="B14579" s="68" t="s">
        <v>31019</v>
      </c>
      <c r="C14579" s="68" t="s">
        <v>14</v>
      </c>
      <c r="D14579" t="str">
        <f t="shared" si="227"/>
        <v>m</v>
      </c>
    </row>
    <row r="14580" spans="1:4">
      <c r="A14580" s="68" t="s">
        <v>14368</v>
      </c>
      <c r="B14580" s="68" t="s">
        <v>31019</v>
      </c>
      <c r="C14580" s="68" t="s">
        <v>14</v>
      </c>
      <c r="D14580" t="str">
        <f t="shared" si="227"/>
        <v>m</v>
      </c>
    </row>
    <row r="14581" spans="1:4">
      <c r="A14581" s="68" t="s">
        <v>14369</v>
      </c>
      <c r="B14581" s="68" t="s">
        <v>31020</v>
      </c>
      <c r="C14581" s="68" t="s">
        <v>14</v>
      </c>
      <c r="D14581" t="str">
        <f t="shared" si="227"/>
        <v>m</v>
      </c>
    </row>
    <row r="14582" spans="1:4">
      <c r="A14582" s="68" t="s">
        <v>14370</v>
      </c>
      <c r="B14582" s="68" t="s">
        <v>31020</v>
      </c>
      <c r="C14582" s="68" t="s">
        <v>14</v>
      </c>
      <c r="D14582" t="str">
        <f t="shared" si="227"/>
        <v>m</v>
      </c>
    </row>
    <row r="14583" spans="1:4">
      <c r="A14583" s="68" t="s">
        <v>14371</v>
      </c>
      <c r="B14583" s="68" t="s">
        <v>31021</v>
      </c>
      <c r="C14583" s="68" t="s">
        <v>14</v>
      </c>
      <c r="D14583" t="str">
        <f t="shared" si="227"/>
        <v>m</v>
      </c>
    </row>
    <row r="14584" spans="1:4">
      <c r="A14584" s="68" t="s">
        <v>14372</v>
      </c>
      <c r="B14584" s="68" t="s">
        <v>31021</v>
      </c>
      <c r="C14584" s="68" t="s">
        <v>14</v>
      </c>
      <c r="D14584" t="str">
        <f t="shared" si="227"/>
        <v>m</v>
      </c>
    </row>
    <row r="14585" spans="1:4">
      <c r="A14585" s="68" t="s">
        <v>14373</v>
      </c>
      <c r="B14585" s="68" t="s">
        <v>31022</v>
      </c>
      <c r="C14585" s="68" t="s">
        <v>14</v>
      </c>
      <c r="D14585" t="str">
        <f t="shared" si="227"/>
        <v>m</v>
      </c>
    </row>
    <row r="14586" spans="1:4">
      <c r="A14586" s="68" t="s">
        <v>14374</v>
      </c>
      <c r="B14586" s="68" t="s">
        <v>31022</v>
      </c>
      <c r="C14586" s="68" t="s">
        <v>14</v>
      </c>
      <c r="D14586" t="str">
        <f t="shared" si="227"/>
        <v>m</v>
      </c>
    </row>
    <row r="14587" spans="1:4">
      <c r="A14587" s="68" t="s">
        <v>14375</v>
      </c>
      <c r="B14587" s="68" t="s">
        <v>31023</v>
      </c>
      <c r="C14587" s="68" t="s">
        <v>14</v>
      </c>
      <c r="D14587" t="str">
        <f t="shared" si="227"/>
        <v>m</v>
      </c>
    </row>
    <row r="14588" spans="1:4">
      <c r="A14588" s="68" t="s">
        <v>14376</v>
      </c>
      <c r="B14588" s="68" t="s">
        <v>31023</v>
      </c>
      <c r="C14588" s="68" t="s">
        <v>14</v>
      </c>
      <c r="D14588" t="str">
        <f t="shared" si="227"/>
        <v>m</v>
      </c>
    </row>
    <row r="14589" spans="1:4">
      <c r="A14589" s="68" t="s">
        <v>14377</v>
      </c>
      <c r="B14589" s="68" t="s">
        <v>31024</v>
      </c>
      <c r="C14589" s="68" t="s">
        <v>14</v>
      </c>
      <c r="D14589" t="str">
        <f t="shared" si="227"/>
        <v>m</v>
      </c>
    </row>
    <row r="14590" spans="1:4">
      <c r="A14590" s="68" t="s">
        <v>14378</v>
      </c>
      <c r="B14590" s="68" t="s">
        <v>31024</v>
      </c>
      <c r="C14590" s="68" t="s">
        <v>14</v>
      </c>
      <c r="D14590" t="str">
        <f t="shared" si="227"/>
        <v>m</v>
      </c>
    </row>
    <row r="14591" spans="1:4">
      <c r="A14591" s="68" t="s">
        <v>14379</v>
      </c>
      <c r="B14591" s="68" t="s">
        <v>31025</v>
      </c>
      <c r="C14591" s="68" t="s">
        <v>14</v>
      </c>
      <c r="D14591" t="str">
        <f t="shared" si="227"/>
        <v>m</v>
      </c>
    </row>
    <row r="14592" spans="1:4">
      <c r="A14592" s="68" t="s">
        <v>14380</v>
      </c>
      <c r="B14592" s="68" t="s">
        <v>31025</v>
      </c>
      <c r="C14592" s="68" t="s">
        <v>14</v>
      </c>
      <c r="D14592" t="str">
        <f t="shared" si="227"/>
        <v>m</v>
      </c>
    </row>
    <row r="14593" spans="1:4">
      <c r="A14593" s="68" t="s">
        <v>14381</v>
      </c>
      <c r="B14593" s="68" t="s">
        <v>31026</v>
      </c>
      <c r="C14593" s="68" t="s">
        <v>14</v>
      </c>
      <c r="D14593" t="str">
        <f t="shared" si="227"/>
        <v>m</v>
      </c>
    </row>
    <row r="14594" spans="1:4">
      <c r="A14594" s="68" t="s">
        <v>14382</v>
      </c>
      <c r="B14594" s="68" t="s">
        <v>31026</v>
      </c>
      <c r="C14594" s="68" t="s">
        <v>14</v>
      </c>
      <c r="D14594" t="str">
        <f t="shared" si="227"/>
        <v>m</v>
      </c>
    </row>
    <row r="14595" spans="1:4">
      <c r="A14595" s="68" t="s">
        <v>14383</v>
      </c>
      <c r="B14595" s="68" t="s">
        <v>31027</v>
      </c>
      <c r="C14595" s="68" t="s">
        <v>14</v>
      </c>
      <c r="D14595" t="str">
        <f t="shared" si="227"/>
        <v>m</v>
      </c>
    </row>
    <row r="14596" spans="1:4">
      <c r="A14596" s="68" t="s">
        <v>14384</v>
      </c>
      <c r="B14596" s="68" t="s">
        <v>31027</v>
      </c>
      <c r="C14596" s="68" t="s">
        <v>14</v>
      </c>
      <c r="D14596" t="str">
        <f t="shared" si="227"/>
        <v>m</v>
      </c>
    </row>
    <row r="14597" spans="1:4">
      <c r="A14597" s="68" t="s">
        <v>14385</v>
      </c>
      <c r="B14597" s="68" t="s">
        <v>31028</v>
      </c>
      <c r="C14597" s="68" t="s">
        <v>14</v>
      </c>
      <c r="D14597" t="str">
        <f t="shared" si="227"/>
        <v>m</v>
      </c>
    </row>
    <row r="14598" spans="1:4">
      <c r="A14598" s="68" t="s">
        <v>14386</v>
      </c>
      <c r="B14598" s="68" t="s">
        <v>31028</v>
      </c>
      <c r="C14598" s="68" t="s">
        <v>14</v>
      </c>
      <c r="D14598" t="str">
        <f t="shared" si="227"/>
        <v>m</v>
      </c>
    </row>
    <row r="14599" spans="1:4">
      <c r="A14599" s="68" t="s">
        <v>14387</v>
      </c>
      <c r="B14599" s="68" t="s">
        <v>31029</v>
      </c>
      <c r="C14599" s="68" t="s">
        <v>14</v>
      </c>
      <c r="D14599" t="str">
        <f t="shared" ref="D14599:D14662" si="228">LOWER(C14599)</f>
        <v>m</v>
      </c>
    </row>
    <row r="14600" spans="1:4">
      <c r="A14600" s="68" t="s">
        <v>14388</v>
      </c>
      <c r="B14600" s="68" t="s">
        <v>31029</v>
      </c>
      <c r="C14600" s="68" t="s">
        <v>14</v>
      </c>
      <c r="D14600" t="str">
        <f t="shared" si="228"/>
        <v>m</v>
      </c>
    </row>
    <row r="14601" spans="1:4">
      <c r="A14601" s="68" t="s">
        <v>14389</v>
      </c>
      <c r="B14601" s="68" t="s">
        <v>31030</v>
      </c>
      <c r="C14601" s="68" t="s">
        <v>14</v>
      </c>
      <c r="D14601" t="str">
        <f t="shared" si="228"/>
        <v>m</v>
      </c>
    </row>
    <row r="14602" spans="1:4">
      <c r="A14602" s="68" t="s">
        <v>14390</v>
      </c>
      <c r="B14602" s="68" t="s">
        <v>31030</v>
      </c>
      <c r="C14602" s="68" t="s">
        <v>14</v>
      </c>
      <c r="D14602" t="str">
        <f t="shared" si="228"/>
        <v>m</v>
      </c>
    </row>
    <row r="14603" spans="1:4">
      <c r="A14603" s="68" t="s">
        <v>14391</v>
      </c>
      <c r="B14603" s="68" t="s">
        <v>31031</v>
      </c>
      <c r="C14603" s="68" t="s">
        <v>14</v>
      </c>
      <c r="D14603" t="str">
        <f t="shared" si="228"/>
        <v>m</v>
      </c>
    </row>
    <row r="14604" spans="1:4">
      <c r="A14604" s="68" t="s">
        <v>14392</v>
      </c>
      <c r="B14604" s="68" t="s">
        <v>31031</v>
      </c>
      <c r="C14604" s="68" t="s">
        <v>14</v>
      </c>
      <c r="D14604" t="str">
        <f t="shared" si="228"/>
        <v>m</v>
      </c>
    </row>
    <row r="14605" spans="1:4">
      <c r="A14605" s="68" t="s">
        <v>14393</v>
      </c>
      <c r="B14605" s="68" t="s">
        <v>31032</v>
      </c>
      <c r="C14605" s="68" t="s">
        <v>14</v>
      </c>
      <c r="D14605" t="str">
        <f t="shared" si="228"/>
        <v>m</v>
      </c>
    </row>
    <row r="14606" spans="1:4">
      <c r="A14606" s="68" t="s">
        <v>14394</v>
      </c>
      <c r="B14606" s="68" t="s">
        <v>31032</v>
      </c>
      <c r="C14606" s="68" t="s">
        <v>14</v>
      </c>
      <c r="D14606" t="str">
        <f t="shared" si="228"/>
        <v>m</v>
      </c>
    </row>
    <row r="14607" spans="1:4">
      <c r="A14607" s="68" t="s">
        <v>14395</v>
      </c>
      <c r="B14607" s="68" t="s">
        <v>31033</v>
      </c>
      <c r="C14607" s="68" t="s">
        <v>14</v>
      </c>
      <c r="D14607" t="str">
        <f t="shared" si="228"/>
        <v>m</v>
      </c>
    </row>
    <row r="14608" spans="1:4">
      <c r="A14608" s="68" t="s">
        <v>14396</v>
      </c>
      <c r="B14608" s="68" t="s">
        <v>31033</v>
      </c>
      <c r="C14608" s="68" t="s">
        <v>14</v>
      </c>
      <c r="D14608" t="str">
        <f t="shared" si="228"/>
        <v>m</v>
      </c>
    </row>
    <row r="14609" spans="1:4">
      <c r="A14609" s="68" t="s">
        <v>14397</v>
      </c>
      <c r="B14609" s="68" t="s">
        <v>31034</v>
      </c>
      <c r="C14609" s="68" t="s">
        <v>14</v>
      </c>
      <c r="D14609" t="str">
        <f t="shared" si="228"/>
        <v>m</v>
      </c>
    </row>
    <row r="14610" spans="1:4">
      <c r="A14610" s="68" t="s">
        <v>14398</v>
      </c>
      <c r="B14610" s="68" t="s">
        <v>31034</v>
      </c>
      <c r="C14610" s="68" t="s">
        <v>14</v>
      </c>
      <c r="D14610" t="str">
        <f t="shared" si="228"/>
        <v>m</v>
      </c>
    </row>
    <row r="14611" spans="1:4">
      <c r="A14611" s="68" t="s">
        <v>14399</v>
      </c>
      <c r="B14611" s="68" t="s">
        <v>31035</v>
      </c>
      <c r="C14611" s="68" t="s">
        <v>14</v>
      </c>
      <c r="D14611" t="str">
        <f t="shared" si="228"/>
        <v>m</v>
      </c>
    </row>
    <row r="14612" spans="1:4">
      <c r="A14612" s="68" t="s">
        <v>14400</v>
      </c>
      <c r="B14612" s="68" t="s">
        <v>31035</v>
      </c>
      <c r="C14612" s="68" t="s">
        <v>14</v>
      </c>
      <c r="D14612" t="str">
        <f t="shared" si="228"/>
        <v>m</v>
      </c>
    </row>
    <row r="14613" spans="1:4">
      <c r="A14613" s="68" t="s">
        <v>14401</v>
      </c>
      <c r="B14613" s="68" t="s">
        <v>31036</v>
      </c>
      <c r="C14613" s="68" t="s">
        <v>14</v>
      </c>
      <c r="D14613" t="str">
        <f t="shared" si="228"/>
        <v>m</v>
      </c>
    </row>
    <row r="14614" spans="1:4">
      <c r="A14614" s="68" t="s">
        <v>14402</v>
      </c>
      <c r="B14614" s="68" t="s">
        <v>31036</v>
      </c>
      <c r="C14614" s="68" t="s">
        <v>14</v>
      </c>
      <c r="D14614" t="str">
        <f t="shared" si="228"/>
        <v>m</v>
      </c>
    </row>
    <row r="14615" spans="1:4">
      <c r="A14615" s="68" t="s">
        <v>14403</v>
      </c>
      <c r="B14615" s="68" t="s">
        <v>31037</v>
      </c>
      <c r="C14615" s="68" t="s">
        <v>14</v>
      </c>
      <c r="D14615" t="str">
        <f t="shared" si="228"/>
        <v>m</v>
      </c>
    </row>
    <row r="14616" spans="1:4">
      <c r="A14616" s="68" t="s">
        <v>14404</v>
      </c>
      <c r="B14616" s="68" t="s">
        <v>31037</v>
      </c>
      <c r="C14616" s="68" t="s">
        <v>14</v>
      </c>
      <c r="D14616" t="str">
        <f t="shared" si="228"/>
        <v>m</v>
      </c>
    </row>
    <row r="14617" spans="1:4">
      <c r="A14617" s="68" t="s">
        <v>14405</v>
      </c>
      <c r="B14617" s="68" t="s">
        <v>31038</v>
      </c>
      <c r="C14617" s="68" t="s">
        <v>14</v>
      </c>
      <c r="D14617" t="str">
        <f t="shared" si="228"/>
        <v>m</v>
      </c>
    </row>
    <row r="14618" spans="1:4">
      <c r="A14618" s="68" t="s">
        <v>14406</v>
      </c>
      <c r="B14618" s="68" t="s">
        <v>31038</v>
      </c>
      <c r="C14618" s="68" t="s">
        <v>14</v>
      </c>
      <c r="D14618" t="str">
        <f t="shared" si="228"/>
        <v>m</v>
      </c>
    </row>
    <row r="14619" spans="1:4">
      <c r="A14619" s="68" t="s">
        <v>14407</v>
      </c>
      <c r="B14619" s="68" t="s">
        <v>31039</v>
      </c>
      <c r="C14619" s="68" t="s">
        <v>14</v>
      </c>
      <c r="D14619" t="str">
        <f t="shared" si="228"/>
        <v>m</v>
      </c>
    </row>
    <row r="14620" spans="1:4">
      <c r="A14620" s="68" t="s">
        <v>14408</v>
      </c>
      <c r="B14620" s="68" t="s">
        <v>31039</v>
      </c>
      <c r="C14620" s="68" t="s">
        <v>14</v>
      </c>
      <c r="D14620" t="str">
        <f t="shared" si="228"/>
        <v>m</v>
      </c>
    </row>
    <row r="14621" spans="1:4">
      <c r="A14621" s="68" t="s">
        <v>14409</v>
      </c>
      <c r="B14621" s="68" t="s">
        <v>31040</v>
      </c>
      <c r="C14621" s="68" t="s">
        <v>14</v>
      </c>
      <c r="D14621" t="str">
        <f t="shared" si="228"/>
        <v>m</v>
      </c>
    </row>
    <row r="14622" spans="1:4">
      <c r="A14622" s="68" t="s">
        <v>14410</v>
      </c>
      <c r="B14622" s="68" t="s">
        <v>31040</v>
      </c>
      <c r="C14622" s="68" t="s">
        <v>14</v>
      </c>
      <c r="D14622" t="str">
        <f t="shared" si="228"/>
        <v>m</v>
      </c>
    </row>
    <row r="14623" spans="1:4">
      <c r="A14623" s="68" t="s">
        <v>14411</v>
      </c>
      <c r="B14623" s="68" t="s">
        <v>31041</v>
      </c>
      <c r="C14623" s="68" t="s">
        <v>14</v>
      </c>
      <c r="D14623" t="str">
        <f t="shared" si="228"/>
        <v>m</v>
      </c>
    </row>
    <row r="14624" spans="1:4">
      <c r="A14624" s="68" t="s">
        <v>14412</v>
      </c>
      <c r="B14624" s="68" t="s">
        <v>31041</v>
      </c>
      <c r="C14624" s="68" t="s">
        <v>14</v>
      </c>
      <c r="D14624" t="str">
        <f t="shared" si="228"/>
        <v>m</v>
      </c>
    </row>
    <row r="14625" spans="1:4">
      <c r="A14625" s="68" t="s">
        <v>14413</v>
      </c>
      <c r="B14625" s="68" t="s">
        <v>31042</v>
      </c>
      <c r="C14625" s="68" t="s">
        <v>14</v>
      </c>
      <c r="D14625" t="str">
        <f t="shared" si="228"/>
        <v>m</v>
      </c>
    </row>
    <row r="14626" spans="1:4">
      <c r="A14626" s="68" t="s">
        <v>14414</v>
      </c>
      <c r="B14626" s="68" t="s">
        <v>31042</v>
      </c>
      <c r="C14626" s="68" t="s">
        <v>14</v>
      </c>
      <c r="D14626" t="str">
        <f t="shared" si="228"/>
        <v>m</v>
      </c>
    </row>
    <row r="14627" spans="1:4">
      <c r="A14627" s="68" t="s">
        <v>14415</v>
      </c>
      <c r="B14627" s="68" t="s">
        <v>31043</v>
      </c>
      <c r="C14627" s="68" t="s">
        <v>14</v>
      </c>
      <c r="D14627" t="str">
        <f t="shared" si="228"/>
        <v>m</v>
      </c>
    </row>
    <row r="14628" spans="1:4">
      <c r="A14628" s="68" t="s">
        <v>14416</v>
      </c>
      <c r="B14628" s="68" t="s">
        <v>31043</v>
      </c>
      <c r="C14628" s="68" t="s">
        <v>14</v>
      </c>
      <c r="D14628" t="str">
        <f t="shared" si="228"/>
        <v>m</v>
      </c>
    </row>
    <row r="14629" spans="1:4">
      <c r="A14629" s="68" t="s">
        <v>14417</v>
      </c>
      <c r="B14629" s="68" t="s">
        <v>31044</v>
      </c>
      <c r="C14629" s="68" t="s">
        <v>14</v>
      </c>
      <c r="D14629" t="str">
        <f t="shared" si="228"/>
        <v>m</v>
      </c>
    </row>
    <row r="14630" spans="1:4">
      <c r="A14630" s="68" t="s">
        <v>14418</v>
      </c>
      <c r="B14630" s="68" t="s">
        <v>31044</v>
      </c>
      <c r="C14630" s="68" t="s">
        <v>14</v>
      </c>
      <c r="D14630" t="str">
        <f t="shared" si="228"/>
        <v>m</v>
      </c>
    </row>
    <row r="14631" spans="1:4">
      <c r="A14631" s="68" t="s">
        <v>14419</v>
      </c>
      <c r="B14631" s="68" t="s">
        <v>31045</v>
      </c>
      <c r="C14631" s="68" t="s">
        <v>14</v>
      </c>
      <c r="D14631" t="str">
        <f t="shared" si="228"/>
        <v>m</v>
      </c>
    </row>
    <row r="14632" spans="1:4">
      <c r="A14632" s="68" t="s">
        <v>14420</v>
      </c>
      <c r="B14632" s="68" t="s">
        <v>31045</v>
      </c>
      <c r="C14632" s="68" t="s">
        <v>14</v>
      </c>
      <c r="D14632" t="str">
        <f t="shared" si="228"/>
        <v>m</v>
      </c>
    </row>
    <row r="14633" spans="1:4">
      <c r="A14633" s="68" t="s">
        <v>14421</v>
      </c>
      <c r="B14633" s="68" t="s">
        <v>31046</v>
      </c>
      <c r="C14633" s="68" t="s">
        <v>14</v>
      </c>
      <c r="D14633" t="str">
        <f t="shared" si="228"/>
        <v>m</v>
      </c>
    </row>
    <row r="14634" spans="1:4">
      <c r="A14634" s="68" t="s">
        <v>14422</v>
      </c>
      <c r="B14634" s="68" t="s">
        <v>31046</v>
      </c>
      <c r="C14634" s="68" t="s">
        <v>14</v>
      </c>
      <c r="D14634" t="str">
        <f t="shared" si="228"/>
        <v>m</v>
      </c>
    </row>
    <row r="14635" spans="1:4">
      <c r="A14635" s="68" t="s">
        <v>14423</v>
      </c>
      <c r="B14635" s="68" t="s">
        <v>31047</v>
      </c>
      <c r="C14635" s="68" t="s">
        <v>14</v>
      </c>
      <c r="D14635" t="str">
        <f t="shared" si="228"/>
        <v>m</v>
      </c>
    </row>
    <row r="14636" spans="1:4">
      <c r="A14636" s="68" t="s">
        <v>14424</v>
      </c>
      <c r="B14636" s="68" t="s">
        <v>31047</v>
      </c>
      <c r="C14636" s="68" t="s">
        <v>14</v>
      </c>
      <c r="D14636" t="str">
        <f t="shared" si="228"/>
        <v>m</v>
      </c>
    </row>
    <row r="14637" spans="1:4">
      <c r="A14637" s="68" t="s">
        <v>14425</v>
      </c>
      <c r="B14637" s="68" t="s">
        <v>31048</v>
      </c>
      <c r="C14637" s="68" t="s">
        <v>14</v>
      </c>
      <c r="D14637" t="str">
        <f t="shared" si="228"/>
        <v>m</v>
      </c>
    </row>
    <row r="14638" spans="1:4">
      <c r="A14638" s="68" t="s">
        <v>14426</v>
      </c>
      <c r="B14638" s="68" t="s">
        <v>31048</v>
      </c>
      <c r="C14638" s="68" t="s">
        <v>14</v>
      </c>
      <c r="D14638" t="str">
        <f t="shared" si="228"/>
        <v>m</v>
      </c>
    </row>
    <row r="14639" spans="1:4">
      <c r="A14639" s="68" t="s">
        <v>14427</v>
      </c>
      <c r="B14639" s="68" t="s">
        <v>31049</v>
      </c>
      <c r="C14639" s="68" t="s">
        <v>15</v>
      </c>
      <c r="D14639" t="str">
        <f t="shared" si="228"/>
        <v>un</v>
      </c>
    </row>
    <row r="14640" spans="1:4">
      <c r="A14640" s="68" t="s">
        <v>14428</v>
      </c>
      <c r="B14640" s="68" t="s">
        <v>31049</v>
      </c>
      <c r="C14640" s="68" t="s">
        <v>15</v>
      </c>
      <c r="D14640" t="str">
        <f t="shared" si="228"/>
        <v>un</v>
      </c>
    </row>
    <row r="14641" spans="1:4">
      <c r="A14641" s="68" t="s">
        <v>14429</v>
      </c>
      <c r="B14641" s="68" t="s">
        <v>31050</v>
      </c>
      <c r="C14641" s="68" t="s">
        <v>15</v>
      </c>
      <c r="D14641" t="str">
        <f t="shared" si="228"/>
        <v>un</v>
      </c>
    </row>
    <row r="14642" spans="1:4">
      <c r="A14642" s="68" t="s">
        <v>14430</v>
      </c>
      <c r="B14642" s="68" t="s">
        <v>31050</v>
      </c>
      <c r="C14642" s="68" t="s">
        <v>15</v>
      </c>
      <c r="D14642" t="str">
        <f t="shared" si="228"/>
        <v>un</v>
      </c>
    </row>
    <row r="14643" spans="1:4">
      <c r="A14643" s="68" t="s">
        <v>14431</v>
      </c>
      <c r="B14643" s="68" t="s">
        <v>31051</v>
      </c>
      <c r="C14643" s="68" t="s">
        <v>15</v>
      </c>
      <c r="D14643" t="str">
        <f t="shared" si="228"/>
        <v>un</v>
      </c>
    </row>
    <row r="14644" spans="1:4">
      <c r="A14644" s="68" t="s">
        <v>14432</v>
      </c>
      <c r="B14644" s="68" t="s">
        <v>31051</v>
      </c>
      <c r="C14644" s="68" t="s">
        <v>15</v>
      </c>
      <c r="D14644" t="str">
        <f t="shared" si="228"/>
        <v>un</v>
      </c>
    </row>
    <row r="14645" spans="1:4">
      <c r="A14645" s="68" t="s">
        <v>14433</v>
      </c>
      <c r="B14645" s="68" t="s">
        <v>31052</v>
      </c>
      <c r="C14645" s="68" t="s">
        <v>15</v>
      </c>
      <c r="D14645" t="str">
        <f t="shared" si="228"/>
        <v>un</v>
      </c>
    </row>
    <row r="14646" spans="1:4">
      <c r="A14646" s="68" t="s">
        <v>14434</v>
      </c>
      <c r="B14646" s="68" t="s">
        <v>31052</v>
      </c>
      <c r="C14646" s="68" t="s">
        <v>15</v>
      </c>
      <c r="D14646" t="str">
        <f t="shared" si="228"/>
        <v>un</v>
      </c>
    </row>
    <row r="14647" spans="1:4">
      <c r="A14647" s="68" t="s">
        <v>14435</v>
      </c>
      <c r="B14647" s="68" t="s">
        <v>31053</v>
      </c>
      <c r="C14647" s="68" t="s">
        <v>15</v>
      </c>
      <c r="D14647" t="str">
        <f t="shared" si="228"/>
        <v>un</v>
      </c>
    </row>
    <row r="14648" spans="1:4">
      <c r="A14648" s="68" t="s">
        <v>14436</v>
      </c>
      <c r="B14648" s="68" t="s">
        <v>31053</v>
      </c>
      <c r="C14648" s="68" t="s">
        <v>15</v>
      </c>
      <c r="D14648" t="str">
        <f t="shared" si="228"/>
        <v>un</v>
      </c>
    </row>
    <row r="14649" spans="1:4">
      <c r="A14649" s="68" t="s">
        <v>14437</v>
      </c>
      <c r="B14649" s="68" t="s">
        <v>31054</v>
      </c>
      <c r="C14649" s="68" t="s">
        <v>15</v>
      </c>
      <c r="D14649" t="str">
        <f t="shared" si="228"/>
        <v>un</v>
      </c>
    </row>
    <row r="14650" spans="1:4">
      <c r="A14650" s="68" t="s">
        <v>14438</v>
      </c>
      <c r="B14650" s="68" t="s">
        <v>31054</v>
      </c>
      <c r="C14650" s="68" t="s">
        <v>15</v>
      </c>
      <c r="D14650" t="str">
        <f t="shared" si="228"/>
        <v>un</v>
      </c>
    </row>
    <row r="14651" spans="1:4">
      <c r="A14651" s="68" t="s">
        <v>14439</v>
      </c>
      <c r="B14651" s="68" t="s">
        <v>31055</v>
      </c>
      <c r="C14651" s="68" t="s">
        <v>15</v>
      </c>
      <c r="D14651" t="str">
        <f t="shared" si="228"/>
        <v>un</v>
      </c>
    </row>
    <row r="14652" spans="1:4">
      <c r="A14652" s="68" t="s">
        <v>14440</v>
      </c>
      <c r="B14652" s="68" t="s">
        <v>31055</v>
      </c>
      <c r="C14652" s="68" t="s">
        <v>15</v>
      </c>
      <c r="D14652" t="str">
        <f t="shared" si="228"/>
        <v>un</v>
      </c>
    </row>
    <row r="14653" spans="1:4">
      <c r="A14653" s="68" t="s">
        <v>14441</v>
      </c>
      <c r="B14653" s="68" t="s">
        <v>31056</v>
      </c>
      <c r="C14653" s="68" t="s">
        <v>15</v>
      </c>
      <c r="D14653" t="str">
        <f t="shared" si="228"/>
        <v>un</v>
      </c>
    </row>
    <row r="14654" spans="1:4">
      <c r="A14654" s="68" t="s">
        <v>14442</v>
      </c>
      <c r="B14654" s="68" t="s">
        <v>31056</v>
      </c>
      <c r="C14654" s="68" t="s">
        <v>15</v>
      </c>
      <c r="D14654" t="str">
        <f t="shared" si="228"/>
        <v>un</v>
      </c>
    </row>
    <row r="14655" spans="1:4">
      <c r="A14655" s="68" t="s">
        <v>14443</v>
      </c>
      <c r="B14655" s="68" t="s">
        <v>31057</v>
      </c>
      <c r="C14655" s="68" t="s">
        <v>15</v>
      </c>
      <c r="D14655" t="str">
        <f t="shared" si="228"/>
        <v>un</v>
      </c>
    </row>
    <row r="14656" spans="1:4">
      <c r="A14656" s="68" t="s">
        <v>14444</v>
      </c>
      <c r="B14656" s="68" t="s">
        <v>31057</v>
      </c>
      <c r="C14656" s="68" t="s">
        <v>15</v>
      </c>
      <c r="D14656" t="str">
        <f t="shared" si="228"/>
        <v>un</v>
      </c>
    </row>
    <row r="14657" spans="1:4">
      <c r="A14657" s="68" t="s">
        <v>14445</v>
      </c>
      <c r="B14657" s="68" t="s">
        <v>31058</v>
      </c>
      <c r="C14657" s="68" t="s">
        <v>15</v>
      </c>
      <c r="D14657" t="str">
        <f t="shared" si="228"/>
        <v>un</v>
      </c>
    </row>
    <row r="14658" spans="1:4">
      <c r="A14658" s="68" t="s">
        <v>14446</v>
      </c>
      <c r="B14658" s="68" t="s">
        <v>31058</v>
      </c>
      <c r="C14658" s="68" t="s">
        <v>15</v>
      </c>
      <c r="D14658" t="str">
        <f t="shared" si="228"/>
        <v>un</v>
      </c>
    </row>
    <row r="14659" spans="1:4">
      <c r="A14659" s="68" t="s">
        <v>14447</v>
      </c>
      <c r="B14659" s="68" t="s">
        <v>31059</v>
      </c>
      <c r="C14659" s="68" t="s">
        <v>15</v>
      </c>
      <c r="D14659" t="str">
        <f t="shared" si="228"/>
        <v>un</v>
      </c>
    </row>
    <row r="14660" spans="1:4">
      <c r="A14660" s="68" t="s">
        <v>14448</v>
      </c>
      <c r="B14660" s="68" t="s">
        <v>31059</v>
      </c>
      <c r="C14660" s="68" t="s">
        <v>15</v>
      </c>
      <c r="D14660" t="str">
        <f t="shared" si="228"/>
        <v>un</v>
      </c>
    </row>
    <row r="14661" spans="1:4">
      <c r="A14661" s="68" t="s">
        <v>14449</v>
      </c>
      <c r="B14661" s="68" t="s">
        <v>31060</v>
      </c>
      <c r="C14661" s="68" t="s">
        <v>15</v>
      </c>
      <c r="D14661" t="str">
        <f t="shared" si="228"/>
        <v>un</v>
      </c>
    </row>
    <row r="14662" spans="1:4">
      <c r="A14662" s="68" t="s">
        <v>14450</v>
      </c>
      <c r="B14662" s="68" t="s">
        <v>31060</v>
      </c>
      <c r="C14662" s="68" t="s">
        <v>15</v>
      </c>
      <c r="D14662" t="str">
        <f t="shared" si="228"/>
        <v>un</v>
      </c>
    </row>
    <row r="14663" spans="1:4">
      <c r="A14663" s="68" t="s">
        <v>14451</v>
      </c>
      <c r="B14663" s="68" t="s">
        <v>31061</v>
      </c>
      <c r="C14663" s="68" t="s">
        <v>15</v>
      </c>
      <c r="D14663" t="str">
        <f t="shared" ref="D14663:D14726" si="229">LOWER(C14663)</f>
        <v>un</v>
      </c>
    </row>
    <row r="14664" spans="1:4">
      <c r="A14664" s="68" t="s">
        <v>14452</v>
      </c>
      <c r="B14664" s="68" t="s">
        <v>31061</v>
      </c>
      <c r="C14664" s="68" t="s">
        <v>15</v>
      </c>
      <c r="D14664" t="str">
        <f t="shared" si="229"/>
        <v>un</v>
      </c>
    </row>
    <row r="14665" spans="1:4">
      <c r="A14665" s="68" t="s">
        <v>14453</v>
      </c>
      <c r="B14665" s="68" t="s">
        <v>31062</v>
      </c>
      <c r="C14665" s="68" t="s">
        <v>15</v>
      </c>
      <c r="D14665" t="str">
        <f t="shared" si="229"/>
        <v>un</v>
      </c>
    </row>
    <row r="14666" spans="1:4">
      <c r="A14666" s="68" t="s">
        <v>14454</v>
      </c>
      <c r="B14666" s="68" t="s">
        <v>31062</v>
      </c>
      <c r="C14666" s="68" t="s">
        <v>15</v>
      </c>
      <c r="D14666" t="str">
        <f t="shared" si="229"/>
        <v>un</v>
      </c>
    </row>
    <row r="14667" spans="1:4">
      <c r="A14667" s="68" t="s">
        <v>14455</v>
      </c>
      <c r="B14667" s="68" t="s">
        <v>31063</v>
      </c>
      <c r="C14667" s="68" t="s">
        <v>15</v>
      </c>
      <c r="D14667" t="str">
        <f t="shared" si="229"/>
        <v>un</v>
      </c>
    </row>
    <row r="14668" spans="1:4">
      <c r="A14668" s="68" t="s">
        <v>14456</v>
      </c>
      <c r="B14668" s="68" t="s">
        <v>31063</v>
      </c>
      <c r="C14668" s="68" t="s">
        <v>15</v>
      </c>
      <c r="D14668" t="str">
        <f t="shared" si="229"/>
        <v>un</v>
      </c>
    </row>
    <row r="14669" spans="1:4">
      <c r="A14669" s="68" t="s">
        <v>14457</v>
      </c>
      <c r="B14669" s="68" t="s">
        <v>31064</v>
      </c>
      <c r="C14669" s="68" t="s">
        <v>15</v>
      </c>
      <c r="D14669" t="str">
        <f t="shared" si="229"/>
        <v>un</v>
      </c>
    </row>
    <row r="14670" spans="1:4">
      <c r="A14670" s="68" t="s">
        <v>14458</v>
      </c>
      <c r="B14670" s="68" t="s">
        <v>31064</v>
      </c>
      <c r="C14670" s="68" t="s">
        <v>15</v>
      </c>
      <c r="D14670" t="str">
        <f t="shared" si="229"/>
        <v>un</v>
      </c>
    </row>
    <row r="14671" spans="1:4">
      <c r="A14671" s="68" t="s">
        <v>14459</v>
      </c>
      <c r="B14671" s="68" t="s">
        <v>31065</v>
      </c>
      <c r="C14671" s="68" t="s">
        <v>15</v>
      </c>
      <c r="D14671" t="str">
        <f t="shared" si="229"/>
        <v>un</v>
      </c>
    </row>
    <row r="14672" spans="1:4">
      <c r="A14672" s="68" t="s">
        <v>14460</v>
      </c>
      <c r="B14672" s="68" t="s">
        <v>31065</v>
      </c>
      <c r="C14672" s="68" t="s">
        <v>15</v>
      </c>
      <c r="D14672" t="str">
        <f t="shared" si="229"/>
        <v>un</v>
      </c>
    </row>
    <row r="14673" spans="1:4">
      <c r="A14673" s="68" t="s">
        <v>14461</v>
      </c>
      <c r="B14673" s="68" t="s">
        <v>31066</v>
      </c>
      <c r="C14673" s="68" t="s">
        <v>15</v>
      </c>
      <c r="D14673" t="str">
        <f t="shared" si="229"/>
        <v>un</v>
      </c>
    </row>
    <row r="14674" spans="1:4">
      <c r="A14674" s="68" t="s">
        <v>14462</v>
      </c>
      <c r="B14674" s="68" t="s">
        <v>31066</v>
      </c>
      <c r="C14674" s="68" t="s">
        <v>15</v>
      </c>
      <c r="D14674" t="str">
        <f t="shared" si="229"/>
        <v>un</v>
      </c>
    </row>
    <row r="14675" spans="1:4">
      <c r="A14675" s="68" t="s">
        <v>14463</v>
      </c>
      <c r="B14675" s="68" t="s">
        <v>31067</v>
      </c>
      <c r="C14675" s="68" t="s">
        <v>15</v>
      </c>
      <c r="D14675" t="str">
        <f t="shared" si="229"/>
        <v>un</v>
      </c>
    </row>
    <row r="14676" spans="1:4">
      <c r="A14676" s="68" t="s">
        <v>14464</v>
      </c>
      <c r="B14676" s="68" t="s">
        <v>31067</v>
      </c>
      <c r="C14676" s="68" t="s">
        <v>15</v>
      </c>
      <c r="D14676" t="str">
        <f t="shared" si="229"/>
        <v>un</v>
      </c>
    </row>
    <row r="14677" spans="1:4">
      <c r="A14677" s="68" t="s">
        <v>14465</v>
      </c>
      <c r="B14677" s="68" t="s">
        <v>31068</v>
      </c>
      <c r="C14677" s="68" t="s">
        <v>15</v>
      </c>
      <c r="D14677" t="str">
        <f t="shared" si="229"/>
        <v>un</v>
      </c>
    </row>
    <row r="14678" spans="1:4">
      <c r="A14678" s="68" t="s">
        <v>14466</v>
      </c>
      <c r="B14678" s="68" t="s">
        <v>31068</v>
      </c>
      <c r="C14678" s="68" t="s">
        <v>15</v>
      </c>
      <c r="D14678" t="str">
        <f t="shared" si="229"/>
        <v>un</v>
      </c>
    </row>
    <row r="14679" spans="1:4">
      <c r="A14679" s="68" t="s">
        <v>14467</v>
      </c>
      <c r="B14679" s="68" t="s">
        <v>31069</v>
      </c>
      <c r="C14679" s="68" t="s">
        <v>15</v>
      </c>
      <c r="D14679" t="str">
        <f t="shared" si="229"/>
        <v>un</v>
      </c>
    </row>
    <row r="14680" spans="1:4">
      <c r="A14680" s="68" t="s">
        <v>14468</v>
      </c>
      <c r="B14680" s="68" t="s">
        <v>31069</v>
      </c>
      <c r="C14680" s="68" t="s">
        <v>15</v>
      </c>
      <c r="D14680" t="str">
        <f t="shared" si="229"/>
        <v>un</v>
      </c>
    </row>
    <row r="14681" spans="1:4">
      <c r="A14681" s="68" t="s">
        <v>14469</v>
      </c>
      <c r="B14681" s="68" t="s">
        <v>31070</v>
      </c>
      <c r="C14681" s="68" t="s">
        <v>15</v>
      </c>
      <c r="D14681" t="str">
        <f t="shared" si="229"/>
        <v>un</v>
      </c>
    </row>
    <row r="14682" spans="1:4">
      <c r="A14682" s="68" t="s">
        <v>14470</v>
      </c>
      <c r="B14682" s="68" t="s">
        <v>31070</v>
      </c>
      <c r="C14682" s="68" t="s">
        <v>15</v>
      </c>
      <c r="D14682" t="str">
        <f t="shared" si="229"/>
        <v>un</v>
      </c>
    </row>
    <row r="14683" spans="1:4">
      <c r="A14683" s="68" t="s">
        <v>14471</v>
      </c>
      <c r="B14683" s="68" t="s">
        <v>31071</v>
      </c>
      <c r="C14683" s="68" t="s">
        <v>15</v>
      </c>
      <c r="D14683" t="str">
        <f t="shared" si="229"/>
        <v>un</v>
      </c>
    </row>
    <row r="14684" spans="1:4">
      <c r="A14684" s="68" t="s">
        <v>14472</v>
      </c>
      <c r="B14684" s="68" t="s">
        <v>31071</v>
      </c>
      <c r="C14684" s="68" t="s">
        <v>15</v>
      </c>
      <c r="D14684" t="str">
        <f t="shared" si="229"/>
        <v>un</v>
      </c>
    </row>
    <row r="14685" spans="1:4">
      <c r="A14685" s="68" t="s">
        <v>14473</v>
      </c>
      <c r="B14685" s="68" t="s">
        <v>31072</v>
      </c>
      <c r="C14685" s="68" t="s">
        <v>15</v>
      </c>
      <c r="D14685" t="str">
        <f t="shared" si="229"/>
        <v>un</v>
      </c>
    </row>
    <row r="14686" spans="1:4">
      <c r="A14686" s="68" t="s">
        <v>14474</v>
      </c>
      <c r="B14686" s="68" t="s">
        <v>31072</v>
      </c>
      <c r="C14686" s="68" t="s">
        <v>15</v>
      </c>
      <c r="D14686" t="str">
        <f t="shared" si="229"/>
        <v>un</v>
      </c>
    </row>
    <row r="14687" spans="1:4">
      <c r="A14687" s="68" t="s">
        <v>14475</v>
      </c>
      <c r="B14687" s="68" t="s">
        <v>31073</v>
      </c>
      <c r="C14687" s="68" t="s">
        <v>15</v>
      </c>
      <c r="D14687" t="str">
        <f t="shared" si="229"/>
        <v>un</v>
      </c>
    </row>
    <row r="14688" spans="1:4">
      <c r="A14688" s="68" t="s">
        <v>14476</v>
      </c>
      <c r="B14688" s="68" t="s">
        <v>31073</v>
      </c>
      <c r="C14688" s="68" t="s">
        <v>15</v>
      </c>
      <c r="D14688" t="str">
        <f t="shared" si="229"/>
        <v>un</v>
      </c>
    </row>
    <row r="14689" spans="1:4">
      <c r="A14689" s="68" t="s">
        <v>14477</v>
      </c>
      <c r="B14689" s="68" t="s">
        <v>31074</v>
      </c>
      <c r="C14689" s="68" t="s">
        <v>15</v>
      </c>
      <c r="D14689" t="str">
        <f t="shared" si="229"/>
        <v>un</v>
      </c>
    </row>
    <row r="14690" spans="1:4">
      <c r="A14690" s="68" t="s">
        <v>14478</v>
      </c>
      <c r="B14690" s="68" t="s">
        <v>31074</v>
      </c>
      <c r="C14690" s="68" t="s">
        <v>15</v>
      </c>
      <c r="D14690" t="str">
        <f t="shared" si="229"/>
        <v>un</v>
      </c>
    </row>
    <row r="14691" spans="1:4">
      <c r="A14691" s="68" t="s">
        <v>14479</v>
      </c>
      <c r="B14691" s="68" t="s">
        <v>31075</v>
      </c>
      <c r="C14691" s="68" t="s">
        <v>15</v>
      </c>
      <c r="D14691" t="str">
        <f t="shared" si="229"/>
        <v>un</v>
      </c>
    </row>
    <row r="14692" spans="1:4">
      <c r="A14692" s="68" t="s">
        <v>14480</v>
      </c>
      <c r="B14692" s="68" t="s">
        <v>31075</v>
      </c>
      <c r="C14692" s="68" t="s">
        <v>15</v>
      </c>
      <c r="D14692" t="str">
        <f t="shared" si="229"/>
        <v>un</v>
      </c>
    </row>
    <row r="14693" spans="1:4">
      <c r="A14693" s="68" t="s">
        <v>14481</v>
      </c>
      <c r="B14693" s="68" t="s">
        <v>31076</v>
      </c>
      <c r="C14693" s="68" t="s">
        <v>15</v>
      </c>
      <c r="D14693" t="str">
        <f t="shared" si="229"/>
        <v>un</v>
      </c>
    </row>
    <row r="14694" spans="1:4">
      <c r="A14694" s="68" t="s">
        <v>14482</v>
      </c>
      <c r="B14694" s="68" t="s">
        <v>31076</v>
      </c>
      <c r="C14694" s="68" t="s">
        <v>15</v>
      </c>
      <c r="D14694" t="str">
        <f t="shared" si="229"/>
        <v>un</v>
      </c>
    </row>
    <row r="14695" spans="1:4">
      <c r="A14695" s="68" t="s">
        <v>14483</v>
      </c>
      <c r="B14695" s="68" t="s">
        <v>31077</v>
      </c>
      <c r="C14695" s="68" t="s">
        <v>15</v>
      </c>
      <c r="D14695" t="str">
        <f t="shared" si="229"/>
        <v>un</v>
      </c>
    </row>
    <row r="14696" spans="1:4">
      <c r="A14696" s="68" t="s">
        <v>14484</v>
      </c>
      <c r="B14696" s="68" t="s">
        <v>31077</v>
      </c>
      <c r="C14696" s="68" t="s">
        <v>15</v>
      </c>
      <c r="D14696" t="str">
        <f t="shared" si="229"/>
        <v>un</v>
      </c>
    </row>
    <row r="14697" spans="1:4">
      <c r="A14697" s="68" t="s">
        <v>14485</v>
      </c>
      <c r="B14697" s="68" t="s">
        <v>31078</v>
      </c>
      <c r="C14697" s="68" t="s">
        <v>15</v>
      </c>
      <c r="D14697" t="str">
        <f t="shared" si="229"/>
        <v>un</v>
      </c>
    </row>
    <row r="14698" spans="1:4">
      <c r="A14698" s="68" t="s">
        <v>14486</v>
      </c>
      <c r="B14698" s="68" t="s">
        <v>31078</v>
      </c>
      <c r="C14698" s="68" t="s">
        <v>15</v>
      </c>
      <c r="D14698" t="str">
        <f t="shared" si="229"/>
        <v>un</v>
      </c>
    </row>
    <row r="14699" spans="1:4">
      <c r="A14699" s="68" t="s">
        <v>14487</v>
      </c>
      <c r="B14699" s="68" t="s">
        <v>31079</v>
      </c>
      <c r="C14699" s="68" t="s">
        <v>15</v>
      </c>
      <c r="D14699" t="str">
        <f t="shared" si="229"/>
        <v>un</v>
      </c>
    </row>
    <row r="14700" spans="1:4">
      <c r="A14700" s="68" t="s">
        <v>14488</v>
      </c>
      <c r="B14700" s="68" t="s">
        <v>31079</v>
      </c>
      <c r="C14700" s="68" t="s">
        <v>15</v>
      </c>
      <c r="D14700" t="str">
        <f t="shared" si="229"/>
        <v>un</v>
      </c>
    </row>
    <row r="14701" spans="1:4">
      <c r="A14701" s="68" t="s">
        <v>14489</v>
      </c>
      <c r="B14701" s="68" t="s">
        <v>31080</v>
      </c>
      <c r="C14701" s="68" t="s">
        <v>15</v>
      </c>
      <c r="D14701" t="str">
        <f t="shared" si="229"/>
        <v>un</v>
      </c>
    </row>
    <row r="14702" spans="1:4">
      <c r="A14702" s="68" t="s">
        <v>14490</v>
      </c>
      <c r="B14702" s="68" t="s">
        <v>31080</v>
      </c>
      <c r="C14702" s="68" t="s">
        <v>15</v>
      </c>
      <c r="D14702" t="str">
        <f t="shared" si="229"/>
        <v>un</v>
      </c>
    </row>
    <row r="14703" spans="1:4">
      <c r="A14703" s="68" t="s">
        <v>14491</v>
      </c>
      <c r="B14703" s="68" t="s">
        <v>31081</v>
      </c>
      <c r="C14703" s="68" t="s">
        <v>15</v>
      </c>
      <c r="D14703" t="str">
        <f t="shared" si="229"/>
        <v>un</v>
      </c>
    </row>
    <row r="14704" spans="1:4">
      <c r="A14704" s="68" t="s">
        <v>14492</v>
      </c>
      <c r="B14704" s="68" t="s">
        <v>31081</v>
      </c>
      <c r="C14704" s="68" t="s">
        <v>15</v>
      </c>
      <c r="D14704" t="str">
        <f t="shared" si="229"/>
        <v>un</v>
      </c>
    </row>
    <row r="14705" spans="1:4">
      <c r="A14705" s="68" t="s">
        <v>14493</v>
      </c>
      <c r="B14705" s="68" t="s">
        <v>31082</v>
      </c>
      <c r="C14705" s="68" t="s">
        <v>15</v>
      </c>
      <c r="D14705" t="str">
        <f t="shared" si="229"/>
        <v>un</v>
      </c>
    </row>
    <row r="14706" spans="1:4">
      <c r="A14706" s="68" t="s">
        <v>14494</v>
      </c>
      <c r="B14706" s="68" t="s">
        <v>31082</v>
      </c>
      <c r="C14706" s="68" t="s">
        <v>15</v>
      </c>
      <c r="D14706" t="str">
        <f t="shared" si="229"/>
        <v>un</v>
      </c>
    </row>
    <row r="14707" spans="1:4">
      <c r="A14707" s="68" t="s">
        <v>14495</v>
      </c>
      <c r="B14707" s="68" t="s">
        <v>31083</v>
      </c>
      <c r="C14707" s="68" t="s">
        <v>14496</v>
      </c>
      <c r="D14707" t="str">
        <f t="shared" si="229"/>
        <v>l</v>
      </c>
    </row>
    <row r="14708" spans="1:4">
      <c r="A14708" s="68" t="s">
        <v>14497</v>
      </c>
      <c r="B14708" s="68" t="s">
        <v>31083</v>
      </c>
      <c r="C14708" s="68" t="s">
        <v>14496</v>
      </c>
      <c r="D14708" t="str">
        <f t="shared" si="229"/>
        <v>l</v>
      </c>
    </row>
    <row r="14709" spans="1:4">
      <c r="A14709" s="68" t="s">
        <v>14498</v>
      </c>
      <c r="B14709" s="68" t="s">
        <v>31084</v>
      </c>
      <c r="C14709" s="68" t="s">
        <v>14</v>
      </c>
      <c r="D14709" t="str">
        <f t="shared" si="229"/>
        <v>m</v>
      </c>
    </row>
    <row r="14710" spans="1:4">
      <c r="A14710" s="68" t="s">
        <v>14499</v>
      </c>
      <c r="B14710" s="68" t="s">
        <v>31084</v>
      </c>
      <c r="C14710" s="68" t="s">
        <v>14</v>
      </c>
      <c r="D14710" t="str">
        <f t="shared" si="229"/>
        <v>m</v>
      </c>
    </row>
    <row r="14711" spans="1:4">
      <c r="A14711" s="68" t="s">
        <v>14500</v>
      </c>
      <c r="B14711" s="68" t="s">
        <v>31085</v>
      </c>
      <c r="C14711" s="68" t="s">
        <v>14</v>
      </c>
      <c r="D14711" t="str">
        <f t="shared" si="229"/>
        <v>m</v>
      </c>
    </row>
    <row r="14712" spans="1:4">
      <c r="A14712" s="68" t="s">
        <v>14501</v>
      </c>
      <c r="B14712" s="68" t="s">
        <v>31085</v>
      </c>
      <c r="C14712" s="68" t="s">
        <v>14</v>
      </c>
      <c r="D14712" t="str">
        <f t="shared" si="229"/>
        <v>m</v>
      </c>
    </row>
    <row r="14713" spans="1:4">
      <c r="A14713" s="68" t="s">
        <v>14502</v>
      </c>
      <c r="B14713" s="68" t="s">
        <v>31086</v>
      </c>
      <c r="C14713" s="68" t="s">
        <v>14</v>
      </c>
      <c r="D14713" t="str">
        <f t="shared" si="229"/>
        <v>m</v>
      </c>
    </row>
    <row r="14714" spans="1:4">
      <c r="A14714" s="68" t="s">
        <v>14503</v>
      </c>
      <c r="B14714" s="68" t="s">
        <v>31086</v>
      </c>
      <c r="C14714" s="68" t="s">
        <v>14</v>
      </c>
      <c r="D14714" t="str">
        <f t="shared" si="229"/>
        <v>m</v>
      </c>
    </row>
    <row r="14715" spans="1:4">
      <c r="A14715" s="68" t="s">
        <v>14504</v>
      </c>
      <c r="B14715" s="68" t="s">
        <v>31087</v>
      </c>
      <c r="C14715" s="68" t="s">
        <v>14</v>
      </c>
      <c r="D14715" t="str">
        <f t="shared" si="229"/>
        <v>m</v>
      </c>
    </row>
    <row r="14716" spans="1:4">
      <c r="A14716" s="68" t="s">
        <v>14505</v>
      </c>
      <c r="B14716" s="68" t="s">
        <v>31087</v>
      </c>
      <c r="C14716" s="68" t="s">
        <v>14</v>
      </c>
      <c r="D14716" t="str">
        <f t="shared" si="229"/>
        <v>m</v>
      </c>
    </row>
    <row r="14717" spans="1:4">
      <c r="A14717" s="68" t="s">
        <v>14506</v>
      </c>
      <c r="B14717" s="68" t="s">
        <v>31088</v>
      </c>
      <c r="C14717" s="68" t="s">
        <v>14</v>
      </c>
      <c r="D14717" t="str">
        <f t="shared" si="229"/>
        <v>m</v>
      </c>
    </row>
    <row r="14718" spans="1:4">
      <c r="A14718" s="68" t="s">
        <v>14507</v>
      </c>
      <c r="B14718" s="68" t="s">
        <v>31088</v>
      </c>
      <c r="C14718" s="68" t="s">
        <v>14</v>
      </c>
      <c r="D14718" t="str">
        <f t="shared" si="229"/>
        <v>m</v>
      </c>
    </row>
    <row r="14719" spans="1:4">
      <c r="A14719" s="68" t="s">
        <v>14508</v>
      </c>
      <c r="B14719" s="68" t="s">
        <v>31089</v>
      </c>
      <c r="C14719" s="68" t="s">
        <v>14</v>
      </c>
      <c r="D14719" t="str">
        <f t="shared" si="229"/>
        <v>m</v>
      </c>
    </row>
    <row r="14720" spans="1:4">
      <c r="A14720" s="68" t="s">
        <v>14509</v>
      </c>
      <c r="B14720" s="68" t="s">
        <v>31089</v>
      </c>
      <c r="C14720" s="68" t="s">
        <v>14</v>
      </c>
      <c r="D14720" t="str">
        <f t="shared" si="229"/>
        <v>m</v>
      </c>
    </row>
    <row r="14721" spans="1:4">
      <c r="A14721" s="68" t="s">
        <v>14510</v>
      </c>
      <c r="B14721" s="68" t="s">
        <v>31090</v>
      </c>
      <c r="C14721" s="68" t="s">
        <v>14</v>
      </c>
      <c r="D14721" t="str">
        <f t="shared" si="229"/>
        <v>m</v>
      </c>
    </row>
    <row r="14722" spans="1:4">
      <c r="A14722" s="68" t="s">
        <v>14511</v>
      </c>
      <c r="B14722" s="68" t="s">
        <v>31090</v>
      </c>
      <c r="C14722" s="68" t="s">
        <v>14</v>
      </c>
      <c r="D14722" t="str">
        <f t="shared" si="229"/>
        <v>m</v>
      </c>
    </row>
    <row r="14723" spans="1:4">
      <c r="A14723" s="68" t="s">
        <v>14512</v>
      </c>
      <c r="B14723" s="68" t="s">
        <v>31091</v>
      </c>
      <c r="C14723" s="68" t="s">
        <v>15</v>
      </c>
      <c r="D14723" t="str">
        <f t="shared" si="229"/>
        <v>un</v>
      </c>
    </row>
    <row r="14724" spans="1:4">
      <c r="A14724" s="68" t="s">
        <v>14513</v>
      </c>
      <c r="B14724" s="68" t="s">
        <v>31091</v>
      </c>
      <c r="C14724" s="68" t="s">
        <v>15</v>
      </c>
      <c r="D14724" t="str">
        <f t="shared" si="229"/>
        <v>un</v>
      </c>
    </row>
    <row r="14725" spans="1:4">
      <c r="A14725" s="68" t="s">
        <v>14514</v>
      </c>
      <c r="B14725" s="68" t="s">
        <v>31092</v>
      </c>
      <c r="C14725" s="68" t="s">
        <v>15</v>
      </c>
      <c r="D14725" t="str">
        <f t="shared" si="229"/>
        <v>un</v>
      </c>
    </row>
    <row r="14726" spans="1:4">
      <c r="A14726" s="68" t="s">
        <v>14515</v>
      </c>
      <c r="B14726" s="68" t="s">
        <v>31092</v>
      </c>
      <c r="C14726" s="68" t="s">
        <v>15</v>
      </c>
      <c r="D14726" t="str">
        <f t="shared" si="229"/>
        <v>un</v>
      </c>
    </row>
    <row r="14727" spans="1:4">
      <c r="A14727" s="68" t="s">
        <v>14516</v>
      </c>
      <c r="B14727" s="68" t="s">
        <v>31093</v>
      </c>
      <c r="C14727" s="68" t="s">
        <v>15</v>
      </c>
      <c r="D14727" t="str">
        <f t="shared" ref="D14727:D14790" si="230">LOWER(C14727)</f>
        <v>un</v>
      </c>
    </row>
    <row r="14728" spans="1:4">
      <c r="A14728" s="68" t="s">
        <v>14517</v>
      </c>
      <c r="B14728" s="68" t="s">
        <v>31093</v>
      </c>
      <c r="C14728" s="68" t="s">
        <v>15</v>
      </c>
      <c r="D14728" t="str">
        <f t="shared" si="230"/>
        <v>un</v>
      </c>
    </row>
    <row r="14729" spans="1:4">
      <c r="A14729" s="68" t="s">
        <v>14518</v>
      </c>
      <c r="B14729" s="68" t="s">
        <v>31094</v>
      </c>
      <c r="C14729" s="68" t="s">
        <v>15</v>
      </c>
      <c r="D14729" t="str">
        <f t="shared" si="230"/>
        <v>un</v>
      </c>
    </row>
    <row r="14730" spans="1:4">
      <c r="A14730" s="68" t="s">
        <v>14519</v>
      </c>
      <c r="B14730" s="68" t="s">
        <v>31094</v>
      </c>
      <c r="C14730" s="68" t="s">
        <v>15</v>
      </c>
      <c r="D14730" t="str">
        <f t="shared" si="230"/>
        <v>un</v>
      </c>
    </row>
    <row r="14731" spans="1:4">
      <c r="A14731" s="68" t="s">
        <v>14520</v>
      </c>
      <c r="B14731" s="68" t="s">
        <v>31095</v>
      </c>
      <c r="C14731" s="68" t="s">
        <v>15</v>
      </c>
      <c r="D14731" t="str">
        <f t="shared" si="230"/>
        <v>un</v>
      </c>
    </row>
    <row r="14732" spans="1:4">
      <c r="A14732" s="68" t="s">
        <v>14521</v>
      </c>
      <c r="B14732" s="68" t="s">
        <v>31095</v>
      </c>
      <c r="C14732" s="68" t="s">
        <v>15</v>
      </c>
      <c r="D14732" t="str">
        <f t="shared" si="230"/>
        <v>un</v>
      </c>
    </row>
    <row r="14733" spans="1:4">
      <c r="A14733" s="68" t="s">
        <v>14522</v>
      </c>
      <c r="B14733" s="68" t="s">
        <v>31096</v>
      </c>
      <c r="C14733" s="68" t="s">
        <v>15</v>
      </c>
      <c r="D14733" t="str">
        <f t="shared" si="230"/>
        <v>un</v>
      </c>
    </row>
    <row r="14734" spans="1:4">
      <c r="A14734" s="68" t="s">
        <v>14523</v>
      </c>
      <c r="B14734" s="68" t="s">
        <v>31096</v>
      </c>
      <c r="C14734" s="68" t="s">
        <v>15</v>
      </c>
      <c r="D14734" t="str">
        <f t="shared" si="230"/>
        <v>un</v>
      </c>
    </row>
    <row r="14735" spans="1:4">
      <c r="A14735" s="68" t="s">
        <v>14524</v>
      </c>
      <c r="B14735" s="68" t="s">
        <v>31097</v>
      </c>
      <c r="C14735" s="68" t="s">
        <v>15</v>
      </c>
      <c r="D14735" t="str">
        <f t="shared" si="230"/>
        <v>un</v>
      </c>
    </row>
    <row r="14736" spans="1:4">
      <c r="A14736" s="68" t="s">
        <v>14525</v>
      </c>
      <c r="B14736" s="68" t="s">
        <v>31097</v>
      </c>
      <c r="C14736" s="68" t="s">
        <v>15</v>
      </c>
      <c r="D14736" t="str">
        <f t="shared" si="230"/>
        <v>un</v>
      </c>
    </row>
    <row r="14737" spans="1:4">
      <c r="A14737" s="68" t="s">
        <v>14526</v>
      </c>
      <c r="B14737" s="68" t="s">
        <v>31098</v>
      </c>
      <c r="C14737" s="68" t="s">
        <v>15</v>
      </c>
      <c r="D14737" t="str">
        <f t="shared" si="230"/>
        <v>un</v>
      </c>
    </row>
    <row r="14738" spans="1:4">
      <c r="A14738" s="68" t="s">
        <v>14527</v>
      </c>
      <c r="B14738" s="68" t="s">
        <v>31098</v>
      </c>
      <c r="C14738" s="68" t="s">
        <v>15</v>
      </c>
      <c r="D14738" t="str">
        <f t="shared" si="230"/>
        <v>un</v>
      </c>
    </row>
    <row r="14739" spans="1:4">
      <c r="A14739" s="68" t="s">
        <v>14528</v>
      </c>
      <c r="B14739" s="68" t="s">
        <v>31099</v>
      </c>
      <c r="C14739" s="68" t="s">
        <v>15</v>
      </c>
      <c r="D14739" t="str">
        <f t="shared" si="230"/>
        <v>un</v>
      </c>
    </row>
    <row r="14740" spans="1:4">
      <c r="A14740" s="68" t="s">
        <v>14529</v>
      </c>
      <c r="B14740" s="68" t="s">
        <v>31099</v>
      </c>
      <c r="C14740" s="68" t="s">
        <v>15</v>
      </c>
      <c r="D14740" t="str">
        <f t="shared" si="230"/>
        <v>un</v>
      </c>
    </row>
    <row r="14741" spans="1:4">
      <c r="A14741" s="68" t="s">
        <v>14530</v>
      </c>
      <c r="B14741" s="68" t="s">
        <v>31100</v>
      </c>
      <c r="C14741" s="68" t="s">
        <v>15</v>
      </c>
      <c r="D14741" t="str">
        <f t="shared" si="230"/>
        <v>un</v>
      </c>
    </row>
    <row r="14742" spans="1:4">
      <c r="A14742" s="68" t="s">
        <v>14531</v>
      </c>
      <c r="B14742" s="68" t="s">
        <v>31100</v>
      </c>
      <c r="C14742" s="68" t="s">
        <v>15</v>
      </c>
      <c r="D14742" t="str">
        <f t="shared" si="230"/>
        <v>un</v>
      </c>
    </row>
    <row r="14743" spans="1:4">
      <c r="A14743" s="68" t="s">
        <v>14532</v>
      </c>
      <c r="B14743" s="68" t="s">
        <v>31101</v>
      </c>
      <c r="C14743" s="68" t="s">
        <v>15</v>
      </c>
      <c r="D14743" t="str">
        <f t="shared" si="230"/>
        <v>un</v>
      </c>
    </row>
    <row r="14744" spans="1:4">
      <c r="A14744" s="68" t="s">
        <v>14533</v>
      </c>
      <c r="B14744" s="68" t="s">
        <v>31101</v>
      </c>
      <c r="C14744" s="68" t="s">
        <v>15</v>
      </c>
      <c r="D14744" t="str">
        <f t="shared" si="230"/>
        <v>un</v>
      </c>
    </row>
    <row r="14745" spans="1:4">
      <c r="A14745" s="68" t="s">
        <v>14534</v>
      </c>
      <c r="B14745" s="68" t="s">
        <v>31102</v>
      </c>
      <c r="C14745" s="68" t="s">
        <v>15</v>
      </c>
      <c r="D14745" t="str">
        <f t="shared" si="230"/>
        <v>un</v>
      </c>
    </row>
    <row r="14746" spans="1:4">
      <c r="A14746" s="68" t="s">
        <v>14535</v>
      </c>
      <c r="B14746" s="68" t="s">
        <v>31102</v>
      </c>
      <c r="C14746" s="68" t="s">
        <v>15</v>
      </c>
      <c r="D14746" t="str">
        <f t="shared" si="230"/>
        <v>un</v>
      </c>
    </row>
    <row r="14747" spans="1:4">
      <c r="A14747" s="68" t="s">
        <v>14536</v>
      </c>
      <c r="B14747" s="68" t="s">
        <v>31103</v>
      </c>
      <c r="C14747" s="68" t="s">
        <v>15</v>
      </c>
      <c r="D14747" t="str">
        <f t="shared" si="230"/>
        <v>un</v>
      </c>
    </row>
    <row r="14748" spans="1:4">
      <c r="A14748" s="68" t="s">
        <v>14537</v>
      </c>
      <c r="B14748" s="68" t="s">
        <v>31103</v>
      </c>
      <c r="C14748" s="68" t="s">
        <v>15</v>
      </c>
      <c r="D14748" t="str">
        <f t="shared" si="230"/>
        <v>un</v>
      </c>
    </row>
    <row r="14749" spans="1:4">
      <c r="A14749" s="68" t="s">
        <v>14538</v>
      </c>
      <c r="B14749" s="68" t="s">
        <v>31104</v>
      </c>
      <c r="C14749" s="68" t="s">
        <v>15</v>
      </c>
      <c r="D14749" t="str">
        <f t="shared" si="230"/>
        <v>un</v>
      </c>
    </row>
    <row r="14750" spans="1:4">
      <c r="A14750" s="68" t="s">
        <v>14539</v>
      </c>
      <c r="B14750" s="68" t="s">
        <v>31104</v>
      </c>
      <c r="C14750" s="68" t="s">
        <v>15</v>
      </c>
      <c r="D14750" t="str">
        <f t="shared" si="230"/>
        <v>un</v>
      </c>
    </row>
    <row r="14751" spans="1:4">
      <c r="A14751" s="68" t="s">
        <v>14540</v>
      </c>
      <c r="B14751" s="68" t="s">
        <v>31105</v>
      </c>
      <c r="C14751" s="68" t="s">
        <v>15</v>
      </c>
      <c r="D14751" t="str">
        <f t="shared" si="230"/>
        <v>un</v>
      </c>
    </row>
    <row r="14752" spans="1:4">
      <c r="A14752" s="68" t="s">
        <v>14541</v>
      </c>
      <c r="B14752" s="68" t="s">
        <v>31105</v>
      </c>
      <c r="C14752" s="68" t="s">
        <v>15</v>
      </c>
      <c r="D14752" t="str">
        <f t="shared" si="230"/>
        <v>un</v>
      </c>
    </row>
    <row r="14753" spans="1:4">
      <c r="A14753" s="68" t="s">
        <v>14542</v>
      </c>
      <c r="B14753" s="68" t="s">
        <v>31106</v>
      </c>
      <c r="C14753" s="68" t="s">
        <v>15</v>
      </c>
      <c r="D14753" t="str">
        <f t="shared" si="230"/>
        <v>un</v>
      </c>
    </row>
    <row r="14754" spans="1:4">
      <c r="A14754" s="68" t="s">
        <v>14543</v>
      </c>
      <c r="B14754" s="68" t="s">
        <v>31106</v>
      </c>
      <c r="C14754" s="68" t="s">
        <v>15</v>
      </c>
      <c r="D14754" t="str">
        <f t="shared" si="230"/>
        <v>un</v>
      </c>
    </row>
    <row r="14755" spans="1:4">
      <c r="A14755" s="68" t="s">
        <v>14544</v>
      </c>
      <c r="B14755" s="68" t="s">
        <v>31107</v>
      </c>
      <c r="C14755" s="68" t="s">
        <v>15</v>
      </c>
      <c r="D14755" t="str">
        <f t="shared" si="230"/>
        <v>un</v>
      </c>
    </row>
    <row r="14756" spans="1:4">
      <c r="A14756" s="68" t="s">
        <v>14545</v>
      </c>
      <c r="B14756" s="68" t="s">
        <v>31107</v>
      </c>
      <c r="C14756" s="68" t="s">
        <v>15</v>
      </c>
      <c r="D14756" t="str">
        <f t="shared" si="230"/>
        <v>un</v>
      </c>
    </row>
    <row r="14757" spans="1:4">
      <c r="A14757" s="68" t="s">
        <v>14546</v>
      </c>
      <c r="B14757" s="68" t="s">
        <v>31108</v>
      </c>
      <c r="C14757" s="68" t="s">
        <v>15</v>
      </c>
      <c r="D14757" t="str">
        <f t="shared" si="230"/>
        <v>un</v>
      </c>
    </row>
    <row r="14758" spans="1:4">
      <c r="A14758" s="68" t="s">
        <v>14547</v>
      </c>
      <c r="B14758" s="68" t="s">
        <v>31108</v>
      </c>
      <c r="C14758" s="68" t="s">
        <v>15</v>
      </c>
      <c r="D14758" t="str">
        <f t="shared" si="230"/>
        <v>un</v>
      </c>
    </row>
    <row r="14759" spans="1:4">
      <c r="A14759" s="68" t="s">
        <v>14548</v>
      </c>
      <c r="B14759" s="68" t="s">
        <v>31109</v>
      </c>
      <c r="C14759" s="68" t="s">
        <v>15</v>
      </c>
      <c r="D14759" t="str">
        <f t="shared" si="230"/>
        <v>un</v>
      </c>
    </row>
    <row r="14760" spans="1:4">
      <c r="A14760" s="68" t="s">
        <v>14549</v>
      </c>
      <c r="B14760" s="68" t="s">
        <v>31109</v>
      </c>
      <c r="C14760" s="68" t="s">
        <v>15</v>
      </c>
      <c r="D14760" t="str">
        <f t="shared" si="230"/>
        <v>un</v>
      </c>
    </row>
    <row r="14761" spans="1:4">
      <c r="A14761" s="68" t="s">
        <v>14550</v>
      </c>
      <c r="B14761" s="68" t="s">
        <v>31110</v>
      </c>
      <c r="C14761" s="68" t="s">
        <v>15</v>
      </c>
      <c r="D14761" t="str">
        <f t="shared" si="230"/>
        <v>un</v>
      </c>
    </row>
    <row r="14762" spans="1:4">
      <c r="A14762" s="68" t="s">
        <v>14551</v>
      </c>
      <c r="B14762" s="68" t="s">
        <v>31110</v>
      </c>
      <c r="C14762" s="68" t="s">
        <v>15</v>
      </c>
      <c r="D14762" t="str">
        <f t="shared" si="230"/>
        <v>un</v>
      </c>
    </row>
    <row r="14763" spans="1:4">
      <c r="A14763" s="68" t="s">
        <v>14552</v>
      </c>
      <c r="B14763" s="68" t="s">
        <v>31111</v>
      </c>
      <c r="C14763" s="68" t="s">
        <v>15</v>
      </c>
      <c r="D14763" t="str">
        <f t="shared" si="230"/>
        <v>un</v>
      </c>
    </row>
    <row r="14764" spans="1:4">
      <c r="A14764" s="68" t="s">
        <v>14553</v>
      </c>
      <c r="B14764" s="68" t="s">
        <v>31111</v>
      </c>
      <c r="C14764" s="68" t="s">
        <v>15</v>
      </c>
      <c r="D14764" t="str">
        <f t="shared" si="230"/>
        <v>un</v>
      </c>
    </row>
    <row r="14765" spans="1:4">
      <c r="A14765" s="68" t="s">
        <v>14554</v>
      </c>
      <c r="B14765" s="68" t="s">
        <v>31112</v>
      </c>
      <c r="C14765" s="68" t="s">
        <v>15</v>
      </c>
      <c r="D14765" t="str">
        <f t="shared" si="230"/>
        <v>un</v>
      </c>
    </row>
    <row r="14766" spans="1:4">
      <c r="A14766" s="68" t="s">
        <v>14555</v>
      </c>
      <c r="B14766" s="68" t="s">
        <v>31112</v>
      </c>
      <c r="C14766" s="68" t="s">
        <v>15</v>
      </c>
      <c r="D14766" t="str">
        <f t="shared" si="230"/>
        <v>un</v>
      </c>
    </row>
    <row r="14767" spans="1:4">
      <c r="A14767" s="68" t="s">
        <v>14556</v>
      </c>
      <c r="B14767" s="68" t="s">
        <v>31113</v>
      </c>
      <c r="C14767" s="68" t="s">
        <v>15</v>
      </c>
      <c r="D14767" t="str">
        <f t="shared" si="230"/>
        <v>un</v>
      </c>
    </row>
    <row r="14768" spans="1:4">
      <c r="A14768" s="68" t="s">
        <v>14557</v>
      </c>
      <c r="B14768" s="68" t="s">
        <v>31113</v>
      </c>
      <c r="C14768" s="68" t="s">
        <v>15</v>
      </c>
      <c r="D14768" t="str">
        <f t="shared" si="230"/>
        <v>un</v>
      </c>
    </row>
    <row r="14769" spans="1:4">
      <c r="A14769" s="68" t="s">
        <v>14558</v>
      </c>
      <c r="B14769" s="68" t="s">
        <v>31114</v>
      </c>
      <c r="C14769" s="68" t="s">
        <v>15</v>
      </c>
      <c r="D14769" t="str">
        <f t="shared" si="230"/>
        <v>un</v>
      </c>
    </row>
    <row r="14770" spans="1:4">
      <c r="A14770" s="68" t="s">
        <v>14559</v>
      </c>
      <c r="B14770" s="68" t="s">
        <v>31114</v>
      </c>
      <c r="C14770" s="68" t="s">
        <v>15</v>
      </c>
      <c r="D14770" t="str">
        <f t="shared" si="230"/>
        <v>un</v>
      </c>
    </row>
    <row r="14771" spans="1:4">
      <c r="A14771" s="68" t="s">
        <v>14560</v>
      </c>
      <c r="B14771" s="68" t="s">
        <v>31115</v>
      </c>
      <c r="C14771" s="68" t="s">
        <v>15</v>
      </c>
      <c r="D14771" t="str">
        <f t="shared" si="230"/>
        <v>un</v>
      </c>
    </row>
    <row r="14772" spans="1:4">
      <c r="A14772" s="68" t="s">
        <v>14561</v>
      </c>
      <c r="B14772" s="68" t="s">
        <v>31115</v>
      </c>
      <c r="C14772" s="68" t="s">
        <v>15</v>
      </c>
      <c r="D14772" t="str">
        <f t="shared" si="230"/>
        <v>un</v>
      </c>
    </row>
    <row r="14773" spans="1:4">
      <c r="A14773" s="68" t="s">
        <v>14562</v>
      </c>
      <c r="B14773" s="68" t="s">
        <v>31116</v>
      </c>
      <c r="C14773" s="68" t="s">
        <v>15</v>
      </c>
      <c r="D14773" t="str">
        <f t="shared" si="230"/>
        <v>un</v>
      </c>
    </row>
    <row r="14774" spans="1:4">
      <c r="A14774" s="68" t="s">
        <v>14563</v>
      </c>
      <c r="B14774" s="68" t="s">
        <v>31116</v>
      </c>
      <c r="C14774" s="68" t="s">
        <v>15</v>
      </c>
      <c r="D14774" t="str">
        <f t="shared" si="230"/>
        <v>un</v>
      </c>
    </row>
    <row r="14775" spans="1:4">
      <c r="A14775" s="68" t="s">
        <v>14564</v>
      </c>
      <c r="B14775" s="68" t="s">
        <v>31117</v>
      </c>
      <c r="C14775" s="68" t="s">
        <v>15</v>
      </c>
      <c r="D14775" t="str">
        <f t="shared" si="230"/>
        <v>un</v>
      </c>
    </row>
    <row r="14776" spans="1:4">
      <c r="A14776" s="68" t="s">
        <v>14565</v>
      </c>
      <c r="B14776" s="68" t="s">
        <v>31117</v>
      </c>
      <c r="C14776" s="68" t="s">
        <v>15</v>
      </c>
      <c r="D14776" t="str">
        <f t="shared" si="230"/>
        <v>un</v>
      </c>
    </row>
    <row r="14777" spans="1:4">
      <c r="A14777" s="68" t="s">
        <v>14566</v>
      </c>
      <c r="B14777" s="68" t="s">
        <v>31118</v>
      </c>
      <c r="C14777" s="68" t="s">
        <v>15</v>
      </c>
      <c r="D14777" t="str">
        <f t="shared" si="230"/>
        <v>un</v>
      </c>
    </row>
    <row r="14778" spans="1:4">
      <c r="A14778" s="68" t="s">
        <v>14567</v>
      </c>
      <c r="B14778" s="68" t="s">
        <v>31118</v>
      </c>
      <c r="C14778" s="68" t="s">
        <v>15</v>
      </c>
      <c r="D14778" t="str">
        <f t="shared" si="230"/>
        <v>un</v>
      </c>
    </row>
    <row r="14779" spans="1:4">
      <c r="A14779" s="68" t="s">
        <v>14568</v>
      </c>
      <c r="B14779" s="68" t="s">
        <v>31119</v>
      </c>
      <c r="C14779" s="68" t="s">
        <v>15</v>
      </c>
      <c r="D14779" t="str">
        <f t="shared" si="230"/>
        <v>un</v>
      </c>
    </row>
    <row r="14780" spans="1:4">
      <c r="A14780" s="68" t="s">
        <v>14569</v>
      </c>
      <c r="B14780" s="68" t="s">
        <v>31119</v>
      </c>
      <c r="C14780" s="68" t="s">
        <v>15</v>
      </c>
      <c r="D14780" t="str">
        <f t="shared" si="230"/>
        <v>un</v>
      </c>
    </row>
    <row r="14781" spans="1:4">
      <c r="A14781" s="68" t="s">
        <v>14570</v>
      </c>
      <c r="B14781" s="68" t="s">
        <v>31120</v>
      </c>
      <c r="C14781" s="68" t="s">
        <v>15</v>
      </c>
      <c r="D14781" t="str">
        <f t="shared" si="230"/>
        <v>un</v>
      </c>
    </row>
    <row r="14782" spans="1:4">
      <c r="A14782" s="68" t="s">
        <v>14571</v>
      </c>
      <c r="B14782" s="68" t="s">
        <v>31120</v>
      </c>
      <c r="C14782" s="68" t="s">
        <v>15</v>
      </c>
      <c r="D14782" t="str">
        <f t="shared" si="230"/>
        <v>un</v>
      </c>
    </row>
    <row r="14783" spans="1:4">
      <c r="A14783" s="68" t="s">
        <v>14572</v>
      </c>
      <c r="B14783" s="68" t="s">
        <v>31121</v>
      </c>
      <c r="C14783" s="68" t="s">
        <v>15</v>
      </c>
      <c r="D14783" t="str">
        <f t="shared" si="230"/>
        <v>un</v>
      </c>
    </row>
    <row r="14784" spans="1:4">
      <c r="A14784" s="68" t="s">
        <v>14573</v>
      </c>
      <c r="B14784" s="68" t="s">
        <v>31121</v>
      </c>
      <c r="C14784" s="68" t="s">
        <v>15</v>
      </c>
      <c r="D14784" t="str">
        <f t="shared" si="230"/>
        <v>un</v>
      </c>
    </row>
    <row r="14785" spans="1:4">
      <c r="A14785" s="68" t="s">
        <v>14574</v>
      </c>
      <c r="B14785" s="68" t="s">
        <v>31122</v>
      </c>
      <c r="C14785" s="68" t="s">
        <v>15</v>
      </c>
      <c r="D14785" t="str">
        <f t="shared" si="230"/>
        <v>un</v>
      </c>
    </row>
    <row r="14786" spans="1:4">
      <c r="A14786" s="68" t="s">
        <v>14575</v>
      </c>
      <c r="B14786" s="68" t="s">
        <v>31122</v>
      </c>
      <c r="C14786" s="68" t="s">
        <v>15</v>
      </c>
      <c r="D14786" t="str">
        <f t="shared" si="230"/>
        <v>un</v>
      </c>
    </row>
    <row r="14787" spans="1:4">
      <c r="A14787" s="68" t="s">
        <v>14576</v>
      </c>
      <c r="B14787" s="68" t="s">
        <v>31123</v>
      </c>
      <c r="C14787" s="68" t="s">
        <v>15</v>
      </c>
      <c r="D14787" t="str">
        <f t="shared" si="230"/>
        <v>un</v>
      </c>
    </row>
    <row r="14788" spans="1:4">
      <c r="A14788" s="68" t="s">
        <v>14577</v>
      </c>
      <c r="B14788" s="68" t="s">
        <v>31123</v>
      </c>
      <c r="C14788" s="68" t="s">
        <v>15</v>
      </c>
      <c r="D14788" t="str">
        <f t="shared" si="230"/>
        <v>un</v>
      </c>
    </row>
    <row r="14789" spans="1:4">
      <c r="A14789" s="68" t="s">
        <v>14578</v>
      </c>
      <c r="B14789" s="68" t="s">
        <v>31124</v>
      </c>
      <c r="C14789" s="68" t="s">
        <v>15</v>
      </c>
      <c r="D14789" t="str">
        <f t="shared" si="230"/>
        <v>un</v>
      </c>
    </row>
    <row r="14790" spans="1:4">
      <c r="A14790" s="68" t="s">
        <v>14579</v>
      </c>
      <c r="B14790" s="68" t="s">
        <v>31124</v>
      </c>
      <c r="C14790" s="68" t="s">
        <v>15</v>
      </c>
      <c r="D14790" t="str">
        <f t="shared" si="230"/>
        <v>un</v>
      </c>
    </row>
    <row r="14791" spans="1:4">
      <c r="A14791" s="68" t="s">
        <v>14580</v>
      </c>
      <c r="B14791" s="68" t="s">
        <v>31125</v>
      </c>
      <c r="C14791" s="68" t="s">
        <v>15</v>
      </c>
      <c r="D14791" t="str">
        <f t="shared" ref="D14791:D14854" si="231">LOWER(C14791)</f>
        <v>un</v>
      </c>
    </row>
    <row r="14792" spans="1:4">
      <c r="A14792" s="68" t="s">
        <v>14581</v>
      </c>
      <c r="B14792" s="68" t="s">
        <v>31125</v>
      </c>
      <c r="C14792" s="68" t="s">
        <v>15</v>
      </c>
      <c r="D14792" t="str">
        <f t="shared" si="231"/>
        <v>un</v>
      </c>
    </row>
    <row r="14793" spans="1:4">
      <c r="A14793" s="68" t="s">
        <v>14582</v>
      </c>
      <c r="B14793" s="68" t="s">
        <v>31126</v>
      </c>
      <c r="C14793" s="68" t="s">
        <v>15</v>
      </c>
      <c r="D14793" t="str">
        <f t="shared" si="231"/>
        <v>un</v>
      </c>
    </row>
    <row r="14794" spans="1:4">
      <c r="A14794" s="68" t="s">
        <v>14583</v>
      </c>
      <c r="B14794" s="68" t="s">
        <v>31126</v>
      </c>
      <c r="C14794" s="68" t="s">
        <v>15</v>
      </c>
      <c r="D14794" t="str">
        <f t="shared" si="231"/>
        <v>un</v>
      </c>
    </row>
    <row r="14795" spans="1:4">
      <c r="A14795" s="68" t="s">
        <v>14584</v>
      </c>
      <c r="B14795" s="68" t="s">
        <v>31127</v>
      </c>
      <c r="C14795" s="68" t="s">
        <v>15</v>
      </c>
      <c r="D14795" t="str">
        <f t="shared" si="231"/>
        <v>un</v>
      </c>
    </row>
    <row r="14796" spans="1:4">
      <c r="A14796" s="68" t="s">
        <v>14585</v>
      </c>
      <c r="B14796" s="68" t="s">
        <v>31127</v>
      </c>
      <c r="C14796" s="68" t="s">
        <v>15</v>
      </c>
      <c r="D14796" t="str">
        <f t="shared" si="231"/>
        <v>un</v>
      </c>
    </row>
    <row r="14797" spans="1:4">
      <c r="A14797" s="68" t="s">
        <v>14586</v>
      </c>
      <c r="B14797" s="68" t="s">
        <v>31128</v>
      </c>
      <c r="C14797" s="68" t="s">
        <v>15</v>
      </c>
      <c r="D14797" t="str">
        <f t="shared" si="231"/>
        <v>un</v>
      </c>
    </row>
    <row r="14798" spans="1:4">
      <c r="A14798" s="68" t="s">
        <v>14587</v>
      </c>
      <c r="B14798" s="68" t="s">
        <v>31128</v>
      </c>
      <c r="C14798" s="68" t="s">
        <v>15</v>
      </c>
      <c r="D14798" t="str">
        <f t="shared" si="231"/>
        <v>un</v>
      </c>
    </row>
    <row r="14799" spans="1:4">
      <c r="A14799" s="68" t="s">
        <v>14588</v>
      </c>
      <c r="B14799" s="68" t="s">
        <v>31129</v>
      </c>
      <c r="C14799" s="68" t="s">
        <v>15</v>
      </c>
      <c r="D14799" t="str">
        <f t="shared" si="231"/>
        <v>un</v>
      </c>
    </row>
    <row r="14800" spans="1:4">
      <c r="A14800" s="68" t="s">
        <v>14589</v>
      </c>
      <c r="B14800" s="68" t="s">
        <v>31129</v>
      </c>
      <c r="C14800" s="68" t="s">
        <v>15</v>
      </c>
      <c r="D14800" t="str">
        <f t="shared" si="231"/>
        <v>un</v>
      </c>
    </row>
    <row r="14801" spans="1:4">
      <c r="A14801" s="68" t="s">
        <v>14590</v>
      </c>
      <c r="B14801" s="68" t="s">
        <v>31130</v>
      </c>
      <c r="C14801" s="68" t="s">
        <v>15</v>
      </c>
      <c r="D14801" t="str">
        <f t="shared" si="231"/>
        <v>un</v>
      </c>
    </row>
    <row r="14802" spans="1:4">
      <c r="A14802" s="68" t="s">
        <v>14591</v>
      </c>
      <c r="B14802" s="68" t="s">
        <v>31130</v>
      </c>
      <c r="C14802" s="68" t="s">
        <v>15</v>
      </c>
      <c r="D14802" t="str">
        <f t="shared" si="231"/>
        <v>un</v>
      </c>
    </row>
    <row r="14803" spans="1:4">
      <c r="A14803" s="68" t="s">
        <v>14592</v>
      </c>
      <c r="B14803" s="68" t="s">
        <v>31131</v>
      </c>
      <c r="C14803" s="68" t="s">
        <v>15</v>
      </c>
      <c r="D14803" t="str">
        <f t="shared" si="231"/>
        <v>un</v>
      </c>
    </row>
    <row r="14804" spans="1:4">
      <c r="A14804" s="68" t="s">
        <v>14593</v>
      </c>
      <c r="B14804" s="68" t="s">
        <v>31131</v>
      </c>
      <c r="C14804" s="68" t="s">
        <v>15</v>
      </c>
      <c r="D14804" t="str">
        <f t="shared" si="231"/>
        <v>un</v>
      </c>
    </row>
    <row r="14805" spans="1:4">
      <c r="A14805" s="68" t="s">
        <v>14594</v>
      </c>
      <c r="B14805" s="68" t="s">
        <v>31132</v>
      </c>
      <c r="C14805" s="68" t="s">
        <v>15</v>
      </c>
      <c r="D14805" t="str">
        <f t="shared" si="231"/>
        <v>un</v>
      </c>
    </row>
    <row r="14806" spans="1:4">
      <c r="A14806" s="68" t="s">
        <v>14595</v>
      </c>
      <c r="B14806" s="68" t="s">
        <v>31132</v>
      </c>
      <c r="C14806" s="68" t="s">
        <v>15</v>
      </c>
      <c r="D14806" t="str">
        <f t="shared" si="231"/>
        <v>un</v>
      </c>
    </row>
    <row r="14807" spans="1:4">
      <c r="A14807" s="68" t="s">
        <v>14596</v>
      </c>
      <c r="B14807" s="68" t="s">
        <v>31133</v>
      </c>
      <c r="C14807" s="68" t="s">
        <v>15</v>
      </c>
      <c r="D14807" t="str">
        <f t="shared" si="231"/>
        <v>un</v>
      </c>
    </row>
    <row r="14808" spans="1:4">
      <c r="A14808" s="68" t="s">
        <v>14597</v>
      </c>
      <c r="B14808" s="68" t="s">
        <v>31133</v>
      </c>
      <c r="C14808" s="68" t="s">
        <v>15</v>
      </c>
      <c r="D14808" t="str">
        <f t="shared" si="231"/>
        <v>un</v>
      </c>
    </row>
    <row r="14809" spans="1:4">
      <c r="A14809" s="68" t="s">
        <v>14598</v>
      </c>
      <c r="B14809" s="68" t="s">
        <v>31134</v>
      </c>
      <c r="C14809" s="68" t="s">
        <v>15</v>
      </c>
      <c r="D14809" t="str">
        <f t="shared" si="231"/>
        <v>un</v>
      </c>
    </row>
    <row r="14810" spans="1:4">
      <c r="A14810" s="68" t="s">
        <v>14599</v>
      </c>
      <c r="B14810" s="68" t="s">
        <v>31134</v>
      </c>
      <c r="C14810" s="68" t="s">
        <v>15</v>
      </c>
      <c r="D14810" t="str">
        <f t="shared" si="231"/>
        <v>un</v>
      </c>
    </row>
    <row r="14811" spans="1:4">
      <c r="A14811" s="68" t="s">
        <v>14600</v>
      </c>
      <c r="B14811" s="68" t="s">
        <v>31135</v>
      </c>
      <c r="C14811" s="68" t="s">
        <v>15</v>
      </c>
      <c r="D14811" t="str">
        <f t="shared" si="231"/>
        <v>un</v>
      </c>
    </row>
    <row r="14812" spans="1:4">
      <c r="A14812" s="68" t="s">
        <v>14601</v>
      </c>
      <c r="B14812" s="68" t="s">
        <v>31135</v>
      </c>
      <c r="C14812" s="68" t="s">
        <v>15</v>
      </c>
      <c r="D14812" t="str">
        <f t="shared" si="231"/>
        <v>un</v>
      </c>
    </row>
    <row r="14813" spans="1:4">
      <c r="A14813" s="68" t="s">
        <v>14602</v>
      </c>
      <c r="B14813" s="68" t="s">
        <v>31136</v>
      </c>
      <c r="C14813" s="68" t="s">
        <v>15</v>
      </c>
      <c r="D14813" t="str">
        <f t="shared" si="231"/>
        <v>un</v>
      </c>
    </row>
    <row r="14814" spans="1:4">
      <c r="A14814" s="68" t="s">
        <v>14603</v>
      </c>
      <c r="B14814" s="68" t="s">
        <v>31136</v>
      </c>
      <c r="C14814" s="68" t="s">
        <v>15</v>
      </c>
      <c r="D14814" t="str">
        <f t="shared" si="231"/>
        <v>un</v>
      </c>
    </row>
    <row r="14815" spans="1:4">
      <c r="A14815" s="68" t="s">
        <v>14604</v>
      </c>
      <c r="B14815" s="68" t="s">
        <v>31137</v>
      </c>
      <c r="C14815" s="68" t="s">
        <v>15</v>
      </c>
      <c r="D14815" t="str">
        <f t="shared" si="231"/>
        <v>un</v>
      </c>
    </row>
    <row r="14816" spans="1:4">
      <c r="A14816" s="68" t="s">
        <v>14605</v>
      </c>
      <c r="B14816" s="68" t="s">
        <v>31137</v>
      </c>
      <c r="C14816" s="68" t="s">
        <v>15</v>
      </c>
      <c r="D14816" t="str">
        <f t="shared" si="231"/>
        <v>un</v>
      </c>
    </row>
    <row r="14817" spans="1:4">
      <c r="A14817" s="68" t="s">
        <v>14606</v>
      </c>
      <c r="B14817" s="68" t="s">
        <v>31138</v>
      </c>
      <c r="C14817" s="68" t="s">
        <v>15</v>
      </c>
      <c r="D14817" t="str">
        <f t="shared" si="231"/>
        <v>un</v>
      </c>
    </row>
    <row r="14818" spans="1:4">
      <c r="A14818" s="68" t="s">
        <v>14607</v>
      </c>
      <c r="B14818" s="68" t="s">
        <v>31138</v>
      </c>
      <c r="C14818" s="68" t="s">
        <v>15</v>
      </c>
      <c r="D14818" t="str">
        <f t="shared" si="231"/>
        <v>un</v>
      </c>
    </row>
    <row r="14819" spans="1:4">
      <c r="A14819" s="68" t="s">
        <v>14608</v>
      </c>
      <c r="B14819" s="68" t="s">
        <v>31139</v>
      </c>
      <c r="C14819" s="68" t="s">
        <v>15</v>
      </c>
      <c r="D14819" t="str">
        <f t="shared" si="231"/>
        <v>un</v>
      </c>
    </row>
    <row r="14820" spans="1:4">
      <c r="A14820" s="68" t="s">
        <v>14609</v>
      </c>
      <c r="B14820" s="68" t="s">
        <v>31139</v>
      </c>
      <c r="C14820" s="68" t="s">
        <v>15</v>
      </c>
      <c r="D14820" t="str">
        <f t="shared" si="231"/>
        <v>un</v>
      </c>
    </row>
    <row r="14821" spans="1:4">
      <c r="A14821" s="68" t="s">
        <v>14610</v>
      </c>
      <c r="B14821" s="68" t="s">
        <v>31140</v>
      </c>
      <c r="C14821" s="68" t="s">
        <v>15</v>
      </c>
      <c r="D14821" t="str">
        <f t="shared" si="231"/>
        <v>un</v>
      </c>
    </row>
    <row r="14822" spans="1:4">
      <c r="A14822" s="68" t="s">
        <v>14611</v>
      </c>
      <c r="B14822" s="68" t="s">
        <v>31140</v>
      </c>
      <c r="C14822" s="68" t="s">
        <v>15</v>
      </c>
      <c r="D14822" t="str">
        <f t="shared" si="231"/>
        <v>un</v>
      </c>
    </row>
    <row r="14823" spans="1:4">
      <c r="A14823" s="68" t="s">
        <v>14612</v>
      </c>
      <c r="B14823" s="68" t="s">
        <v>31141</v>
      </c>
      <c r="C14823" s="68" t="s">
        <v>15</v>
      </c>
      <c r="D14823" t="str">
        <f t="shared" si="231"/>
        <v>un</v>
      </c>
    </row>
    <row r="14824" spans="1:4">
      <c r="A14824" s="68" t="s">
        <v>14613</v>
      </c>
      <c r="B14824" s="68" t="s">
        <v>31141</v>
      </c>
      <c r="C14824" s="68" t="s">
        <v>15</v>
      </c>
      <c r="D14824" t="str">
        <f t="shared" si="231"/>
        <v>un</v>
      </c>
    </row>
    <row r="14825" spans="1:4">
      <c r="A14825" s="68" t="s">
        <v>14614</v>
      </c>
      <c r="B14825" s="68" t="s">
        <v>31142</v>
      </c>
      <c r="C14825" s="68" t="s">
        <v>15</v>
      </c>
      <c r="D14825" t="str">
        <f t="shared" si="231"/>
        <v>un</v>
      </c>
    </row>
    <row r="14826" spans="1:4">
      <c r="A14826" s="68" t="s">
        <v>14615</v>
      </c>
      <c r="B14826" s="68" t="s">
        <v>31142</v>
      </c>
      <c r="C14826" s="68" t="s">
        <v>15</v>
      </c>
      <c r="D14826" t="str">
        <f t="shared" si="231"/>
        <v>un</v>
      </c>
    </row>
    <row r="14827" spans="1:4">
      <c r="A14827" s="68" t="s">
        <v>14616</v>
      </c>
      <c r="B14827" s="68" t="s">
        <v>31143</v>
      </c>
      <c r="C14827" s="68" t="s">
        <v>15</v>
      </c>
      <c r="D14827" t="str">
        <f t="shared" si="231"/>
        <v>un</v>
      </c>
    </row>
    <row r="14828" spans="1:4">
      <c r="A14828" s="68" t="s">
        <v>14617</v>
      </c>
      <c r="B14828" s="68" t="s">
        <v>31143</v>
      </c>
      <c r="C14828" s="68" t="s">
        <v>15</v>
      </c>
      <c r="D14828" t="str">
        <f t="shared" si="231"/>
        <v>un</v>
      </c>
    </row>
    <row r="14829" spans="1:4">
      <c r="A14829" s="68" t="s">
        <v>14618</v>
      </c>
      <c r="B14829" s="68" t="s">
        <v>31144</v>
      </c>
      <c r="C14829" s="68" t="s">
        <v>15</v>
      </c>
      <c r="D14829" t="str">
        <f t="shared" si="231"/>
        <v>un</v>
      </c>
    </row>
    <row r="14830" spans="1:4">
      <c r="A14830" s="68" t="s">
        <v>14619</v>
      </c>
      <c r="B14830" s="68" t="s">
        <v>31144</v>
      </c>
      <c r="C14830" s="68" t="s">
        <v>15</v>
      </c>
      <c r="D14830" t="str">
        <f t="shared" si="231"/>
        <v>un</v>
      </c>
    </row>
    <row r="14831" spans="1:4">
      <c r="A14831" s="68" t="s">
        <v>14620</v>
      </c>
      <c r="B14831" s="68" t="s">
        <v>31145</v>
      </c>
      <c r="C14831" s="68" t="s">
        <v>15</v>
      </c>
      <c r="D14831" t="str">
        <f t="shared" si="231"/>
        <v>un</v>
      </c>
    </row>
    <row r="14832" spans="1:4">
      <c r="A14832" s="68" t="s">
        <v>14621</v>
      </c>
      <c r="B14832" s="68" t="s">
        <v>31145</v>
      </c>
      <c r="C14832" s="68" t="s">
        <v>15</v>
      </c>
      <c r="D14832" t="str">
        <f t="shared" si="231"/>
        <v>un</v>
      </c>
    </row>
    <row r="14833" spans="1:4">
      <c r="A14833" s="68" t="s">
        <v>14622</v>
      </c>
      <c r="B14833" s="68" t="s">
        <v>31146</v>
      </c>
      <c r="C14833" s="68" t="s">
        <v>15</v>
      </c>
      <c r="D14833" t="str">
        <f t="shared" si="231"/>
        <v>un</v>
      </c>
    </row>
    <row r="14834" spans="1:4">
      <c r="A14834" s="68" t="s">
        <v>14623</v>
      </c>
      <c r="B14834" s="68" t="s">
        <v>31146</v>
      </c>
      <c r="C14834" s="68" t="s">
        <v>15</v>
      </c>
      <c r="D14834" t="str">
        <f t="shared" si="231"/>
        <v>un</v>
      </c>
    </row>
    <row r="14835" spans="1:4">
      <c r="A14835" s="68" t="s">
        <v>14624</v>
      </c>
      <c r="B14835" s="68" t="s">
        <v>31147</v>
      </c>
      <c r="C14835" s="68" t="s">
        <v>15</v>
      </c>
      <c r="D14835" t="str">
        <f t="shared" si="231"/>
        <v>un</v>
      </c>
    </row>
    <row r="14836" spans="1:4">
      <c r="A14836" s="68" t="s">
        <v>14625</v>
      </c>
      <c r="B14836" s="68" t="s">
        <v>31147</v>
      </c>
      <c r="C14836" s="68" t="s">
        <v>15</v>
      </c>
      <c r="D14836" t="str">
        <f t="shared" si="231"/>
        <v>un</v>
      </c>
    </row>
    <row r="14837" spans="1:4">
      <c r="A14837" s="68" t="s">
        <v>14626</v>
      </c>
      <c r="B14837" s="68" t="s">
        <v>31148</v>
      </c>
      <c r="C14837" s="68" t="s">
        <v>15</v>
      </c>
      <c r="D14837" t="str">
        <f t="shared" si="231"/>
        <v>un</v>
      </c>
    </row>
    <row r="14838" spans="1:4">
      <c r="A14838" s="68" t="s">
        <v>14627</v>
      </c>
      <c r="B14838" s="68" t="s">
        <v>31148</v>
      </c>
      <c r="C14838" s="68" t="s">
        <v>15</v>
      </c>
      <c r="D14838" t="str">
        <f t="shared" si="231"/>
        <v>un</v>
      </c>
    </row>
    <row r="14839" spans="1:4">
      <c r="A14839" s="68" t="s">
        <v>14628</v>
      </c>
      <c r="B14839" s="68" t="s">
        <v>31149</v>
      </c>
      <c r="C14839" s="68" t="s">
        <v>15</v>
      </c>
      <c r="D14839" t="str">
        <f t="shared" si="231"/>
        <v>un</v>
      </c>
    </row>
    <row r="14840" spans="1:4">
      <c r="A14840" s="68" t="s">
        <v>14629</v>
      </c>
      <c r="B14840" s="68" t="s">
        <v>31149</v>
      </c>
      <c r="C14840" s="68" t="s">
        <v>15</v>
      </c>
      <c r="D14840" t="str">
        <f t="shared" si="231"/>
        <v>un</v>
      </c>
    </row>
    <row r="14841" spans="1:4">
      <c r="A14841" s="68" t="s">
        <v>14630</v>
      </c>
      <c r="B14841" s="68" t="s">
        <v>31150</v>
      </c>
      <c r="C14841" s="68" t="s">
        <v>15</v>
      </c>
      <c r="D14841" t="str">
        <f t="shared" si="231"/>
        <v>un</v>
      </c>
    </row>
    <row r="14842" spans="1:4">
      <c r="A14842" s="68" t="s">
        <v>14631</v>
      </c>
      <c r="B14842" s="68" t="s">
        <v>31150</v>
      </c>
      <c r="C14842" s="68" t="s">
        <v>15</v>
      </c>
      <c r="D14842" t="str">
        <f t="shared" si="231"/>
        <v>un</v>
      </c>
    </row>
    <row r="14843" spans="1:4">
      <c r="A14843" s="68" t="s">
        <v>14632</v>
      </c>
      <c r="B14843" s="68" t="s">
        <v>31151</v>
      </c>
      <c r="C14843" s="68" t="s">
        <v>15</v>
      </c>
      <c r="D14843" t="str">
        <f t="shared" si="231"/>
        <v>un</v>
      </c>
    </row>
    <row r="14844" spans="1:4">
      <c r="A14844" s="68" t="s">
        <v>14633</v>
      </c>
      <c r="B14844" s="68" t="s">
        <v>31151</v>
      </c>
      <c r="C14844" s="68" t="s">
        <v>15</v>
      </c>
      <c r="D14844" t="str">
        <f t="shared" si="231"/>
        <v>un</v>
      </c>
    </row>
    <row r="14845" spans="1:4">
      <c r="A14845" s="68" t="s">
        <v>14634</v>
      </c>
      <c r="B14845" s="68" t="s">
        <v>31152</v>
      </c>
      <c r="C14845" s="68" t="s">
        <v>15</v>
      </c>
      <c r="D14845" t="str">
        <f t="shared" si="231"/>
        <v>un</v>
      </c>
    </row>
    <row r="14846" spans="1:4">
      <c r="A14846" s="68" t="s">
        <v>14635</v>
      </c>
      <c r="B14846" s="68" t="s">
        <v>31152</v>
      </c>
      <c r="C14846" s="68" t="s">
        <v>15</v>
      </c>
      <c r="D14846" t="str">
        <f t="shared" si="231"/>
        <v>un</v>
      </c>
    </row>
    <row r="14847" spans="1:4">
      <c r="A14847" s="68" t="s">
        <v>14636</v>
      </c>
      <c r="B14847" s="68" t="s">
        <v>31153</v>
      </c>
      <c r="C14847" s="68" t="s">
        <v>15</v>
      </c>
      <c r="D14847" t="str">
        <f t="shared" si="231"/>
        <v>un</v>
      </c>
    </row>
    <row r="14848" spans="1:4">
      <c r="A14848" s="68" t="s">
        <v>14637</v>
      </c>
      <c r="B14848" s="68" t="s">
        <v>31153</v>
      </c>
      <c r="C14848" s="68" t="s">
        <v>15</v>
      </c>
      <c r="D14848" t="str">
        <f t="shared" si="231"/>
        <v>un</v>
      </c>
    </row>
    <row r="14849" spans="1:4">
      <c r="A14849" s="68" t="s">
        <v>14638</v>
      </c>
      <c r="B14849" s="68" t="s">
        <v>31154</v>
      </c>
      <c r="C14849" s="68" t="s">
        <v>15</v>
      </c>
      <c r="D14849" t="str">
        <f t="shared" si="231"/>
        <v>un</v>
      </c>
    </row>
    <row r="14850" spans="1:4">
      <c r="A14850" s="68" t="s">
        <v>14639</v>
      </c>
      <c r="B14850" s="68" t="s">
        <v>31154</v>
      </c>
      <c r="C14850" s="68" t="s">
        <v>15</v>
      </c>
      <c r="D14850" t="str">
        <f t="shared" si="231"/>
        <v>un</v>
      </c>
    </row>
    <row r="14851" spans="1:4">
      <c r="A14851" s="68" t="s">
        <v>14640</v>
      </c>
      <c r="B14851" s="68" t="s">
        <v>31155</v>
      </c>
      <c r="C14851" s="68" t="s">
        <v>15</v>
      </c>
      <c r="D14851" t="str">
        <f t="shared" si="231"/>
        <v>un</v>
      </c>
    </row>
    <row r="14852" spans="1:4">
      <c r="A14852" s="68" t="s">
        <v>14641</v>
      </c>
      <c r="B14852" s="68" t="s">
        <v>31155</v>
      </c>
      <c r="C14852" s="68" t="s">
        <v>15</v>
      </c>
      <c r="D14852" t="str">
        <f t="shared" si="231"/>
        <v>un</v>
      </c>
    </row>
    <row r="14853" spans="1:4">
      <c r="A14853" s="68" t="s">
        <v>14642</v>
      </c>
      <c r="B14853" s="68" t="s">
        <v>31156</v>
      </c>
      <c r="C14853" s="68" t="s">
        <v>15</v>
      </c>
      <c r="D14853" t="str">
        <f t="shared" si="231"/>
        <v>un</v>
      </c>
    </row>
    <row r="14854" spans="1:4">
      <c r="A14854" s="68" t="s">
        <v>14643</v>
      </c>
      <c r="B14854" s="68" t="s">
        <v>31156</v>
      </c>
      <c r="C14854" s="68" t="s">
        <v>15</v>
      </c>
      <c r="D14854" t="str">
        <f t="shared" si="231"/>
        <v>un</v>
      </c>
    </row>
    <row r="14855" spans="1:4">
      <c r="A14855" s="68" t="s">
        <v>14644</v>
      </c>
      <c r="B14855" s="68" t="s">
        <v>31157</v>
      </c>
      <c r="C14855" s="68" t="s">
        <v>15</v>
      </c>
      <c r="D14855" t="str">
        <f t="shared" ref="D14855:D14918" si="232">LOWER(C14855)</f>
        <v>un</v>
      </c>
    </row>
    <row r="14856" spans="1:4">
      <c r="A14856" s="68" t="s">
        <v>14645</v>
      </c>
      <c r="B14856" s="68" t="s">
        <v>31157</v>
      </c>
      <c r="C14856" s="68" t="s">
        <v>15</v>
      </c>
      <c r="D14856" t="str">
        <f t="shared" si="232"/>
        <v>un</v>
      </c>
    </row>
    <row r="14857" spans="1:4">
      <c r="A14857" s="68" t="s">
        <v>14646</v>
      </c>
      <c r="B14857" s="68" t="s">
        <v>31158</v>
      </c>
      <c r="C14857" s="68" t="s">
        <v>15</v>
      </c>
      <c r="D14857" t="str">
        <f t="shared" si="232"/>
        <v>un</v>
      </c>
    </row>
    <row r="14858" spans="1:4">
      <c r="A14858" s="68" t="s">
        <v>14647</v>
      </c>
      <c r="B14858" s="68" t="s">
        <v>31158</v>
      </c>
      <c r="C14858" s="68" t="s">
        <v>15</v>
      </c>
      <c r="D14858" t="str">
        <f t="shared" si="232"/>
        <v>un</v>
      </c>
    </row>
    <row r="14859" spans="1:4">
      <c r="A14859" s="68" t="s">
        <v>14648</v>
      </c>
      <c r="B14859" s="68" t="s">
        <v>31159</v>
      </c>
      <c r="C14859" s="68" t="s">
        <v>15</v>
      </c>
      <c r="D14859" t="str">
        <f t="shared" si="232"/>
        <v>un</v>
      </c>
    </row>
    <row r="14860" spans="1:4">
      <c r="A14860" s="68" t="s">
        <v>14649</v>
      </c>
      <c r="B14860" s="68" t="s">
        <v>31159</v>
      </c>
      <c r="C14860" s="68" t="s">
        <v>15</v>
      </c>
      <c r="D14860" t="str">
        <f t="shared" si="232"/>
        <v>un</v>
      </c>
    </row>
    <row r="14861" spans="1:4">
      <c r="A14861" s="68" t="s">
        <v>14650</v>
      </c>
      <c r="B14861" s="68" t="s">
        <v>31160</v>
      </c>
      <c r="C14861" s="68" t="s">
        <v>15</v>
      </c>
      <c r="D14861" t="str">
        <f t="shared" si="232"/>
        <v>un</v>
      </c>
    </row>
    <row r="14862" spans="1:4">
      <c r="A14862" s="68" t="s">
        <v>14651</v>
      </c>
      <c r="B14862" s="68" t="s">
        <v>31160</v>
      </c>
      <c r="C14862" s="68" t="s">
        <v>15</v>
      </c>
      <c r="D14862" t="str">
        <f t="shared" si="232"/>
        <v>un</v>
      </c>
    </row>
    <row r="14863" spans="1:4">
      <c r="A14863" s="68" t="s">
        <v>14652</v>
      </c>
      <c r="B14863" s="68" t="s">
        <v>31161</v>
      </c>
      <c r="C14863" s="68" t="s">
        <v>15</v>
      </c>
      <c r="D14863" t="str">
        <f t="shared" si="232"/>
        <v>un</v>
      </c>
    </row>
    <row r="14864" spans="1:4">
      <c r="A14864" s="68" t="s">
        <v>14653</v>
      </c>
      <c r="B14864" s="68" t="s">
        <v>31161</v>
      </c>
      <c r="C14864" s="68" t="s">
        <v>15</v>
      </c>
      <c r="D14864" t="str">
        <f t="shared" si="232"/>
        <v>un</v>
      </c>
    </row>
    <row r="14865" spans="1:4">
      <c r="A14865" s="68" t="s">
        <v>14654</v>
      </c>
      <c r="B14865" s="68" t="s">
        <v>31162</v>
      </c>
      <c r="C14865" s="68" t="s">
        <v>15</v>
      </c>
      <c r="D14865" t="str">
        <f t="shared" si="232"/>
        <v>un</v>
      </c>
    </row>
    <row r="14866" spans="1:4">
      <c r="A14866" s="68" t="s">
        <v>14655</v>
      </c>
      <c r="B14866" s="68" t="s">
        <v>31162</v>
      </c>
      <c r="C14866" s="68" t="s">
        <v>15</v>
      </c>
      <c r="D14866" t="str">
        <f t="shared" si="232"/>
        <v>un</v>
      </c>
    </row>
    <row r="14867" spans="1:4">
      <c r="A14867" s="68" t="s">
        <v>14656</v>
      </c>
      <c r="B14867" s="68" t="s">
        <v>31163</v>
      </c>
      <c r="C14867" s="68" t="s">
        <v>15</v>
      </c>
      <c r="D14867" t="str">
        <f t="shared" si="232"/>
        <v>un</v>
      </c>
    </row>
    <row r="14868" spans="1:4">
      <c r="A14868" s="68" t="s">
        <v>14657</v>
      </c>
      <c r="B14868" s="68" t="s">
        <v>31163</v>
      </c>
      <c r="C14868" s="68" t="s">
        <v>15</v>
      </c>
      <c r="D14868" t="str">
        <f t="shared" si="232"/>
        <v>un</v>
      </c>
    </row>
    <row r="14869" spans="1:4">
      <c r="A14869" s="68" t="s">
        <v>14658</v>
      </c>
      <c r="B14869" s="68" t="s">
        <v>31164</v>
      </c>
      <c r="C14869" s="68" t="s">
        <v>15</v>
      </c>
      <c r="D14869" t="str">
        <f t="shared" si="232"/>
        <v>un</v>
      </c>
    </row>
    <row r="14870" spans="1:4">
      <c r="A14870" s="68" t="s">
        <v>14659</v>
      </c>
      <c r="B14870" s="68" t="s">
        <v>31164</v>
      </c>
      <c r="C14870" s="68" t="s">
        <v>15</v>
      </c>
      <c r="D14870" t="str">
        <f t="shared" si="232"/>
        <v>un</v>
      </c>
    </row>
    <row r="14871" spans="1:4">
      <c r="A14871" s="68" t="s">
        <v>14660</v>
      </c>
      <c r="B14871" s="68" t="s">
        <v>31165</v>
      </c>
      <c r="C14871" s="68" t="s">
        <v>15</v>
      </c>
      <c r="D14871" t="str">
        <f t="shared" si="232"/>
        <v>un</v>
      </c>
    </row>
    <row r="14872" spans="1:4">
      <c r="A14872" s="68" t="s">
        <v>14661</v>
      </c>
      <c r="B14872" s="68" t="s">
        <v>31165</v>
      </c>
      <c r="C14872" s="68" t="s">
        <v>15</v>
      </c>
      <c r="D14872" t="str">
        <f t="shared" si="232"/>
        <v>un</v>
      </c>
    </row>
    <row r="14873" spans="1:4">
      <c r="A14873" s="68" t="s">
        <v>14662</v>
      </c>
      <c r="B14873" s="68" t="s">
        <v>31166</v>
      </c>
      <c r="C14873" s="68" t="s">
        <v>15</v>
      </c>
      <c r="D14873" t="str">
        <f t="shared" si="232"/>
        <v>un</v>
      </c>
    </row>
    <row r="14874" spans="1:4">
      <c r="A14874" s="68" t="s">
        <v>14663</v>
      </c>
      <c r="B14874" s="68" t="s">
        <v>31166</v>
      </c>
      <c r="C14874" s="68" t="s">
        <v>15</v>
      </c>
      <c r="D14874" t="str">
        <f t="shared" si="232"/>
        <v>un</v>
      </c>
    </row>
    <row r="14875" spans="1:4">
      <c r="A14875" s="68" t="s">
        <v>14664</v>
      </c>
      <c r="B14875" s="68" t="s">
        <v>31167</v>
      </c>
      <c r="C14875" s="68" t="s">
        <v>15</v>
      </c>
      <c r="D14875" t="str">
        <f t="shared" si="232"/>
        <v>un</v>
      </c>
    </row>
    <row r="14876" spans="1:4">
      <c r="A14876" s="68" t="s">
        <v>14665</v>
      </c>
      <c r="B14876" s="68" t="s">
        <v>31167</v>
      </c>
      <c r="C14876" s="68" t="s">
        <v>15</v>
      </c>
      <c r="D14876" t="str">
        <f t="shared" si="232"/>
        <v>un</v>
      </c>
    </row>
    <row r="14877" spans="1:4">
      <c r="A14877" s="68" t="s">
        <v>14666</v>
      </c>
      <c r="B14877" s="68" t="s">
        <v>31168</v>
      </c>
      <c r="C14877" s="68" t="s">
        <v>15</v>
      </c>
      <c r="D14877" t="str">
        <f t="shared" si="232"/>
        <v>un</v>
      </c>
    </row>
    <row r="14878" spans="1:4">
      <c r="A14878" s="68" t="s">
        <v>14667</v>
      </c>
      <c r="B14878" s="68" t="s">
        <v>31168</v>
      </c>
      <c r="C14878" s="68" t="s">
        <v>15</v>
      </c>
      <c r="D14878" t="str">
        <f t="shared" si="232"/>
        <v>un</v>
      </c>
    </row>
    <row r="14879" spans="1:4">
      <c r="A14879" s="68" t="s">
        <v>14668</v>
      </c>
      <c r="B14879" s="68" t="s">
        <v>31169</v>
      </c>
      <c r="C14879" s="68" t="s">
        <v>15</v>
      </c>
      <c r="D14879" t="str">
        <f t="shared" si="232"/>
        <v>un</v>
      </c>
    </row>
    <row r="14880" spans="1:4">
      <c r="A14880" s="68" t="s">
        <v>14669</v>
      </c>
      <c r="B14880" s="68" t="s">
        <v>31169</v>
      </c>
      <c r="C14880" s="68" t="s">
        <v>15</v>
      </c>
      <c r="D14880" t="str">
        <f t="shared" si="232"/>
        <v>un</v>
      </c>
    </row>
    <row r="14881" spans="1:4">
      <c r="A14881" s="68" t="s">
        <v>14670</v>
      </c>
      <c r="B14881" s="68" t="s">
        <v>31170</v>
      </c>
      <c r="C14881" s="68" t="s">
        <v>15</v>
      </c>
      <c r="D14881" t="str">
        <f t="shared" si="232"/>
        <v>un</v>
      </c>
    </row>
    <row r="14882" spans="1:4">
      <c r="A14882" s="68" t="s">
        <v>14671</v>
      </c>
      <c r="B14882" s="68" t="s">
        <v>31170</v>
      </c>
      <c r="C14882" s="68" t="s">
        <v>15</v>
      </c>
      <c r="D14882" t="str">
        <f t="shared" si="232"/>
        <v>un</v>
      </c>
    </row>
    <row r="14883" spans="1:4">
      <c r="A14883" s="68" t="s">
        <v>14672</v>
      </c>
      <c r="B14883" s="68" t="s">
        <v>31171</v>
      </c>
      <c r="C14883" s="68" t="s">
        <v>15</v>
      </c>
      <c r="D14883" t="str">
        <f t="shared" si="232"/>
        <v>un</v>
      </c>
    </row>
    <row r="14884" spans="1:4">
      <c r="A14884" s="68" t="s">
        <v>14673</v>
      </c>
      <c r="B14884" s="68" t="s">
        <v>31171</v>
      </c>
      <c r="C14884" s="68" t="s">
        <v>15</v>
      </c>
      <c r="D14884" t="str">
        <f t="shared" si="232"/>
        <v>un</v>
      </c>
    </row>
    <row r="14885" spans="1:4">
      <c r="A14885" s="68" t="s">
        <v>14674</v>
      </c>
      <c r="B14885" s="68" t="s">
        <v>31172</v>
      </c>
      <c r="C14885" s="68" t="s">
        <v>15</v>
      </c>
      <c r="D14885" t="str">
        <f t="shared" si="232"/>
        <v>un</v>
      </c>
    </row>
    <row r="14886" spans="1:4">
      <c r="A14886" s="68" t="s">
        <v>14675</v>
      </c>
      <c r="B14886" s="68" t="s">
        <v>31172</v>
      </c>
      <c r="C14886" s="68" t="s">
        <v>15</v>
      </c>
      <c r="D14886" t="str">
        <f t="shared" si="232"/>
        <v>un</v>
      </c>
    </row>
    <row r="14887" spans="1:4">
      <c r="A14887" s="68" t="s">
        <v>14676</v>
      </c>
      <c r="B14887" s="68" t="s">
        <v>31173</v>
      </c>
      <c r="C14887" s="68" t="s">
        <v>15</v>
      </c>
      <c r="D14887" t="str">
        <f t="shared" si="232"/>
        <v>un</v>
      </c>
    </row>
    <row r="14888" spans="1:4">
      <c r="A14888" s="68" t="s">
        <v>14677</v>
      </c>
      <c r="B14888" s="68" t="s">
        <v>31173</v>
      </c>
      <c r="C14888" s="68" t="s">
        <v>15</v>
      </c>
      <c r="D14888" t="str">
        <f t="shared" si="232"/>
        <v>un</v>
      </c>
    </row>
    <row r="14889" spans="1:4">
      <c r="A14889" s="68" t="s">
        <v>14678</v>
      </c>
      <c r="B14889" s="68" t="s">
        <v>31174</v>
      </c>
      <c r="C14889" s="68" t="s">
        <v>15</v>
      </c>
      <c r="D14889" t="str">
        <f t="shared" si="232"/>
        <v>un</v>
      </c>
    </row>
    <row r="14890" spans="1:4">
      <c r="A14890" s="68" t="s">
        <v>14679</v>
      </c>
      <c r="B14890" s="68" t="s">
        <v>31174</v>
      </c>
      <c r="C14890" s="68" t="s">
        <v>15</v>
      </c>
      <c r="D14890" t="str">
        <f t="shared" si="232"/>
        <v>un</v>
      </c>
    </row>
    <row r="14891" spans="1:4">
      <c r="A14891" s="68" t="s">
        <v>23832</v>
      </c>
      <c r="B14891" s="68" t="s">
        <v>31175</v>
      </c>
      <c r="C14891" s="68" t="s">
        <v>15</v>
      </c>
      <c r="D14891" t="str">
        <f t="shared" si="232"/>
        <v>un</v>
      </c>
    </row>
    <row r="14892" spans="1:4">
      <c r="A14892" s="68" t="s">
        <v>23833</v>
      </c>
      <c r="B14892" s="68" t="s">
        <v>31175</v>
      </c>
      <c r="C14892" s="68" t="s">
        <v>15</v>
      </c>
      <c r="D14892" t="str">
        <f t="shared" si="232"/>
        <v>un</v>
      </c>
    </row>
    <row r="14893" spans="1:4">
      <c r="A14893" s="68" t="s">
        <v>23834</v>
      </c>
      <c r="B14893" s="68" t="s">
        <v>31176</v>
      </c>
      <c r="C14893" s="68" t="s">
        <v>15</v>
      </c>
      <c r="D14893" t="str">
        <f t="shared" si="232"/>
        <v>un</v>
      </c>
    </row>
    <row r="14894" spans="1:4">
      <c r="A14894" s="68" t="s">
        <v>23835</v>
      </c>
      <c r="B14894" s="68" t="s">
        <v>31176</v>
      </c>
      <c r="C14894" s="68" t="s">
        <v>15</v>
      </c>
      <c r="D14894" t="str">
        <f t="shared" si="232"/>
        <v>un</v>
      </c>
    </row>
    <row r="14895" spans="1:4">
      <c r="A14895" s="68" t="s">
        <v>23836</v>
      </c>
      <c r="B14895" s="68" t="s">
        <v>31177</v>
      </c>
      <c r="C14895" s="68" t="s">
        <v>15</v>
      </c>
      <c r="D14895" t="str">
        <f t="shared" si="232"/>
        <v>un</v>
      </c>
    </row>
    <row r="14896" spans="1:4">
      <c r="A14896" s="68" t="s">
        <v>23837</v>
      </c>
      <c r="B14896" s="68" t="s">
        <v>31177</v>
      </c>
      <c r="C14896" s="68" t="s">
        <v>15</v>
      </c>
      <c r="D14896" t="str">
        <f t="shared" si="232"/>
        <v>un</v>
      </c>
    </row>
    <row r="14897" spans="1:4">
      <c r="A14897" s="68" t="s">
        <v>23838</v>
      </c>
      <c r="B14897" s="68" t="s">
        <v>31178</v>
      </c>
      <c r="C14897" s="68" t="s">
        <v>15</v>
      </c>
      <c r="D14897" t="str">
        <f t="shared" si="232"/>
        <v>un</v>
      </c>
    </row>
    <row r="14898" spans="1:4">
      <c r="A14898" s="68" t="s">
        <v>23839</v>
      </c>
      <c r="B14898" s="68" t="s">
        <v>31178</v>
      </c>
      <c r="C14898" s="68" t="s">
        <v>15</v>
      </c>
      <c r="D14898" t="str">
        <f t="shared" si="232"/>
        <v>un</v>
      </c>
    </row>
    <row r="14899" spans="1:4">
      <c r="A14899" s="68" t="s">
        <v>23840</v>
      </c>
      <c r="B14899" s="68" t="s">
        <v>31179</v>
      </c>
      <c r="C14899" s="68" t="s">
        <v>15</v>
      </c>
      <c r="D14899" t="str">
        <f t="shared" si="232"/>
        <v>un</v>
      </c>
    </row>
    <row r="14900" spans="1:4">
      <c r="A14900" s="68" t="s">
        <v>23841</v>
      </c>
      <c r="B14900" s="68" t="s">
        <v>31179</v>
      </c>
      <c r="C14900" s="68" t="s">
        <v>15</v>
      </c>
      <c r="D14900" t="str">
        <f t="shared" si="232"/>
        <v>un</v>
      </c>
    </row>
    <row r="14901" spans="1:4">
      <c r="A14901" s="68" t="s">
        <v>14680</v>
      </c>
      <c r="B14901" s="68" t="s">
        <v>31180</v>
      </c>
      <c r="C14901" s="68" t="s">
        <v>15</v>
      </c>
      <c r="D14901" t="str">
        <f t="shared" si="232"/>
        <v>un</v>
      </c>
    </row>
    <row r="14902" spans="1:4">
      <c r="A14902" s="68" t="s">
        <v>14681</v>
      </c>
      <c r="B14902" s="68" t="s">
        <v>31180</v>
      </c>
      <c r="C14902" s="68" t="s">
        <v>15</v>
      </c>
      <c r="D14902" t="str">
        <f t="shared" si="232"/>
        <v>un</v>
      </c>
    </row>
    <row r="14903" spans="1:4">
      <c r="A14903" s="68" t="s">
        <v>23842</v>
      </c>
      <c r="B14903" s="68" t="s">
        <v>31181</v>
      </c>
      <c r="C14903" s="68" t="s">
        <v>15</v>
      </c>
      <c r="D14903" t="str">
        <f t="shared" si="232"/>
        <v>un</v>
      </c>
    </row>
    <row r="14904" spans="1:4">
      <c r="A14904" s="68" t="s">
        <v>23843</v>
      </c>
      <c r="B14904" s="68" t="s">
        <v>31181</v>
      </c>
      <c r="C14904" s="68" t="s">
        <v>15</v>
      </c>
      <c r="D14904" t="str">
        <f t="shared" si="232"/>
        <v>un</v>
      </c>
    </row>
    <row r="14905" spans="1:4">
      <c r="A14905" s="68" t="s">
        <v>23844</v>
      </c>
      <c r="B14905" s="68" t="s">
        <v>31182</v>
      </c>
      <c r="C14905" s="68" t="s">
        <v>15</v>
      </c>
      <c r="D14905" t="str">
        <f t="shared" si="232"/>
        <v>un</v>
      </c>
    </row>
    <row r="14906" spans="1:4">
      <c r="A14906" s="68" t="s">
        <v>23845</v>
      </c>
      <c r="B14906" s="68" t="s">
        <v>31182</v>
      </c>
      <c r="C14906" s="68" t="s">
        <v>15</v>
      </c>
      <c r="D14906" t="str">
        <f t="shared" si="232"/>
        <v>un</v>
      </c>
    </row>
    <row r="14907" spans="1:4">
      <c r="A14907" s="68" t="s">
        <v>14682</v>
      </c>
      <c r="B14907" s="68" t="s">
        <v>31183</v>
      </c>
      <c r="C14907" s="68" t="s">
        <v>15</v>
      </c>
      <c r="D14907" t="str">
        <f t="shared" si="232"/>
        <v>un</v>
      </c>
    </row>
    <row r="14908" spans="1:4">
      <c r="A14908" s="68" t="s">
        <v>14683</v>
      </c>
      <c r="B14908" s="68" t="s">
        <v>31183</v>
      </c>
      <c r="C14908" s="68" t="s">
        <v>15</v>
      </c>
      <c r="D14908" t="str">
        <f t="shared" si="232"/>
        <v>un</v>
      </c>
    </row>
    <row r="14909" spans="1:4">
      <c r="A14909" s="68" t="s">
        <v>14684</v>
      </c>
      <c r="B14909" s="68" t="s">
        <v>31184</v>
      </c>
      <c r="C14909" s="68" t="s">
        <v>15</v>
      </c>
      <c r="D14909" t="str">
        <f t="shared" si="232"/>
        <v>un</v>
      </c>
    </row>
    <row r="14910" spans="1:4">
      <c r="A14910" s="68" t="s">
        <v>14685</v>
      </c>
      <c r="B14910" s="68" t="s">
        <v>31184</v>
      </c>
      <c r="C14910" s="68" t="s">
        <v>15</v>
      </c>
      <c r="D14910" t="str">
        <f t="shared" si="232"/>
        <v>un</v>
      </c>
    </row>
    <row r="14911" spans="1:4">
      <c r="A14911" s="68" t="s">
        <v>14686</v>
      </c>
      <c r="B14911" s="68" t="s">
        <v>31185</v>
      </c>
      <c r="C14911" s="68" t="s">
        <v>15</v>
      </c>
      <c r="D14911" t="str">
        <f t="shared" si="232"/>
        <v>un</v>
      </c>
    </row>
    <row r="14912" spans="1:4">
      <c r="A14912" s="68" t="s">
        <v>14687</v>
      </c>
      <c r="B14912" s="68" t="s">
        <v>31185</v>
      </c>
      <c r="C14912" s="68" t="s">
        <v>15</v>
      </c>
      <c r="D14912" t="str">
        <f t="shared" si="232"/>
        <v>un</v>
      </c>
    </row>
    <row r="14913" spans="1:4">
      <c r="A14913" s="68" t="s">
        <v>14688</v>
      </c>
      <c r="B14913" s="68" t="s">
        <v>31186</v>
      </c>
      <c r="C14913" s="68" t="s">
        <v>15</v>
      </c>
      <c r="D14913" t="str">
        <f t="shared" si="232"/>
        <v>un</v>
      </c>
    </row>
    <row r="14914" spans="1:4">
      <c r="A14914" s="68" t="s">
        <v>14689</v>
      </c>
      <c r="B14914" s="68" t="s">
        <v>31186</v>
      </c>
      <c r="C14914" s="68" t="s">
        <v>15</v>
      </c>
      <c r="D14914" t="str">
        <f t="shared" si="232"/>
        <v>un</v>
      </c>
    </row>
    <row r="14915" spans="1:4">
      <c r="A14915" s="68" t="s">
        <v>14690</v>
      </c>
      <c r="B14915" s="68" t="s">
        <v>31187</v>
      </c>
      <c r="C14915" s="68" t="s">
        <v>15</v>
      </c>
      <c r="D14915" t="str">
        <f t="shared" si="232"/>
        <v>un</v>
      </c>
    </row>
    <row r="14916" spans="1:4">
      <c r="A14916" s="68" t="s">
        <v>14691</v>
      </c>
      <c r="B14916" s="68" t="s">
        <v>31187</v>
      </c>
      <c r="C14916" s="68" t="s">
        <v>15</v>
      </c>
      <c r="D14916" t="str">
        <f t="shared" si="232"/>
        <v>un</v>
      </c>
    </row>
    <row r="14917" spans="1:4">
      <c r="A14917" s="68" t="s">
        <v>14692</v>
      </c>
      <c r="B14917" s="68" t="s">
        <v>31188</v>
      </c>
      <c r="C14917" s="68" t="s">
        <v>15</v>
      </c>
      <c r="D14917" t="str">
        <f t="shared" si="232"/>
        <v>un</v>
      </c>
    </row>
    <row r="14918" spans="1:4">
      <c r="A14918" s="68" t="s">
        <v>14693</v>
      </c>
      <c r="B14918" s="68" t="s">
        <v>31188</v>
      </c>
      <c r="C14918" s="68" t="s">
        <v>15</v>
      </c>
      <c r="D14918" t="str">
        <f t="shared" si="232"/>
        <v>un</v>
      </c>
    </row>
    <row r="14919" spans="1:4">
      <c r="A14919" s="68" t="s">
        <v>14694</v>
      </c>
      <c r="B14919" s="68" t="s">
        <v>31189</v>
      </c>
      <c r="C14919" s="68" t="s">
        <v>15</v>
      </c>
      <c r="D14919" t="str">
        <f t="shared" ref="D14919:D14982" si="233">LOWER(C14919)</f>
        <v>un</v>
      </c>
    </row>
    <row r="14920" spans="1:4">
      <c r="A14920" s="68" t="s">
        <v>14695</v>
      </c>
      <c r="B14920" s="68" t="s">
        <v>31189</v>
      </c>
      <c r="C14920" s="68" t="s">
        <v>15</v>
      </c>
      <c r="D14920" t="str">
        <f t="shared" si="233"/>
        <v>un</v>
      </c>
    </row>
    <row r="14921" spans="1:4">
      <c r="A14921" s="68" t="s">
        <v>14696</v>
      </c>
      <c r="B14921" s="68" t="s">
        <v>31190</v>
      </c>
      <c r="C14921" s="68" t="s">
        <v>15</v>
      </c>
      <c r="D14921" t="str">
        <f t="shared" si="233"/>
        <v>un</v>
      </c>
    </row>
    <row r="14922" spans="1:4">
      <c r="A14922" s="68" t="s">
        <v>14697</v>
      </c>
      <c r="B14922" s="68" t="s">
        <v>31190</v>
      </c>
      <c r="C14922" s="68" t="s">
        <v>15</v>
      </c>
      <c r="D14922" t="str">
        <f t="shared" si="233"/>
        <v>un</v>
      </c>
    </row>
    <row r="14923" spans="1:4">
      <c r="A14923" s="68" t="s">
        <v>14698</v>
      </c>
      <c r="B14923" s="68" t="s">
        <v>31191</v>
      </c>
      <c r="C14923" s="68" t="s">
        <v>15</v>
      </c>
      <c r="D14923" t="str">
        <f t="shared" si="233"/>
        <v>un</v>
      </c>
    </row>
    <row r="14924" spans="1:4">
      <c r="A14924" s="68" t="s">
        <v>14699</v>
      </c>
      <c r="B14924" s="68" t="s">
        <v>31191</v>
      </c>
      <c r="C14924" s="68" t="s">
        <v>15</v>
      </c>
      <c r="D14924" t="str">
        <f t="shared" si="233"/>
        <v>un</v>
      </c>
    </row>
    <row r="14925" spans="1:4">
      <c r="A14925" s="68" t="s">
        <v>14700</v>
      </c>
      <c r="B14925" s="68" t="s">
        <v>31192</v>
      </c>
      <c r="C14925" s="68" t="s">
        <v>15</v>
      </c>
      <c r="D14925" t="str">
        <f t="shared" si="233"/>
        <v>un</v>
      </c>
    </row>
    <row r="14926" spans="1:4">
      <c r="A14926" s="68" t="s">
        <v>14701</v>
      </c>
      <c r="B14926" s="68" t="s">
        <v>31192</v>
      </c>
      <c r="C14926" s="68" t="s">
        <v>15</v>
      </c>
      <c r="D14926" t="str">
        <f t="shared" si="233"/>
        <v>un</v>
      </c>
    </row>
    <row r="14927" spans="1:4">
      <c r="A14927" s="68" t="s">
        <v>14702</v>
      </c>
      <c r="B14927" s="68" t="s">
        <v>31193</v>
      </c>
      <c r="C14927" s="68" t="s">
        <v>15</v>
      </c>
      <c r="D14927" t="str">
        <f t="shared" si="233"/>
        <v>un</v>
      </c>
    </row>
    <row r="14928" spans="1:4">
      <c r="A14928" s="68" t="s">
        <v>14703</v>
      </c>
      <c r="B14928" s="68" t="s">
        <v>31193</v>
      </c>
      <c r="C14928" s="68" t="s">
        <v>15</v>
      </c>
      <c r="D14928" t="str">
        <f t="shared" si="233"/>
        <v>un</v>
      </c>
    </row>
    <row r="14929" spans="1:4">
      <c r="A14929" s="68" t="s">
        <v>14704</v>
      </c>
      <c r="B14929" s="68" t="s">
        <v>31194</v>
      </c>
      <c r="C14929" s="68" t="s">
        <v>15</v>
      </c>
      <c r="D14929" t="str">
        <f t="shared" si="233"/>
        <v>un</v>
      </c>
    </row>
    <row r="14930" spans="1:4">
      <c r="A14930" s="68" t="s">
        <v>14705</v>
      </c>
      <c r="B14930" s="68" t="s">
        <v>31194</v>
      </c>
      <c r="C14930" s="68" t="s">
        <v>15</v>
      </c>
      <c r="D14930" t="str">
        <f t="shared" si="233"/>
        <v>un</v>
      </c>
    </row>
    <row r="14931" spans="1:4">
      <c r="A14931" s="68" t="s">
        <v>14706</v>
      </c>
      <c r="B14931" s="68" t="s">
        <v>31195</v>
      </c>
      <c r="C14931" s="68" t="s">
        <v>15</v>
      </c>
      <c r="D14931" t="str">
        <f t="shared" si="233"/>
        <v>un</v>
      </c>
    </row>
    <row r="14932" spans="1:4">
      <c r="A14932" s="68" t="s">
        <v>14707</v>
      </c>
      <c r="B14932" s="68" t="s">
        <v>31195</v>
      </c>
      <c r="C14932" s="68" t="s">
        <v>15</v>
      </c>
      <c r="D14932" t="str">
        <f t="shared" si="233"/>
        <v>un</v>
      </c>
    </row>
    <row r="14933" spans="1:4">
      <c r="A14933" s="68" t="s">
        <v>14708</v>
      </c>
      <c r="B14933" s="68" t="s">
        <v>31196</v>
      </c>
      <c r="C14933" s="68" t="s">
        <v>15</v>
      </c>
      <c r="D14933" t="str">
        <f t="shared" si="233"/>
        <v>un</v>
      </c>
    </row>
    <row r="14934" spans="1:4">
      <c r="A14934" s="68" t="s">
        <v>14709</v>
      </c>
      <c r="B14934" s="68" t="s">
        <v>31196</v>
      </c>
      <c r="C14934" s="68" t="s">
        <v>15</v>
      </c>
      <c r="D14934" t="str">
        <f t="shared" si="233"/>
        <v>un</v>
      </c>
    </row>
    <row r="14935" spans="1:4">
      <c r="A14935" s="68" t="s">
        <v>14710</v>
      </c>
      <c r="B14935" s="68" t="s">
        <v>31197</v>
      </c>
      <c r="C14935" s="68" t="s">
        <v>15</v>
      </c>
      <c r="D14935" t="str">
        <f t="shared" si="233"/>
        <v>un</v>
      </c>
    </row>
    <row r="14936" spans="1:4">
      <c r="A14936" s="68" t="s">
        <v>14711</v>
      </c>
      <c r="B14936" s="68" t="s">
        <v>31197</v>
      </c>
      <c r="C14936" s="68" t="s">
        <v>15</v>
      </c>
      <c r="D14936" t="str">
        <f t="shared" si="233"/>
        <v>un</v>
      </c>
    </row>
    <row r="14937" spans="1:4">
      <c r="A14937" s="68" t="s">
        <v>14712</v>
      </c>
      <c r="B14937" s="68" t="s">
        <v>31198</v>
      </c>
      <c r="C14937" s="68" t="s">
        <v>15</v>
      </c>
      <c r="D14937" t="str">
        <f t="shared" si="233"/>
        <v>un</v>
      </c>
    </row>
    <row r="14938" spans="1:4">
      <c r="A14938" s="68" t="s">
        <v>14713</v>
      </c>
      <c r="B14938" s="68" t="s">
        <v>31198</v>
      </c>
      <c r="C14938" s="68" t="s">
        <v>15</v>
      </c>
      <c r="D14938" t="str">
        <f t="shared" si="233"/>
        <v>un</v>
      </c>
    </row>
    <row r="14939" spans="1:4">
      <c r="A14939" s="68" t="s">
        <v>14714</v>
      </c>
      <c r="B14939" s="68" t="s">
        <v>31199</v>
      </c>
      <c r="C14939" s="68" t="s">
        <v>15</v>
      </c>
      <c r="D14939" t="str">
        <f t="shared" si="233"/>
        <v>un</v>
      </c>
    </row>
    <row r="14940" spans="1:4">
      <c r="A14940" s="68" t="s">
        <v>14715</v>
      </c>
      <c r="B14940" s="68" t="s">
        <v>31199</v>
      </c>
      <c r="C14940" s="68" t="s">
        <v>15</v>
      </c>
      <c r="D14940" t="str">
        <f t="shared" si="233"/>
        <v>un</v>
      </c>
    </row>
    <row r="14941" spans="1:4">
      <c r="A14941" s="68" t="s">
        <v>14716</v>
      </c>
      <c r="B14941" s="68" t="s">
        <v>31200</v>
      </c>
      <c r="C14941" s="68" t="s">
        <v>15</v>
      </c>
      <c r="D14941" t="str">
        <f t="shared" si="233"/>
        <v>un</v>
      </c>
    </row>
    <row r="14942" spans="1:4">
      <c r="A14942" s="68" t="s">
        <v>14717</v>
      </c>
      <c r="B14942" s="68" t="s">
        <v>31200</v>
      </c>
      <c r="C14942" s="68" t="s">
        <v>15</v>
      </c>
      <c r="D14942" t="str">
        <f t="shared" si="233"/>
        <v>un</v>
      </c>
    </row>
    <row r="14943" spans="1:4">
      <c r="A14943" s="68" t="s">
        <v>14718</v>
      </c>
      <c r="B14943" s="68" t="s">
        <v>31201</v>
      </c>
      <c r="C14943" s="68" t="s">
        <v>15</v>
      </c>
      <c r="D14943" t="str">
        <f t="shared" si="233"/>
        <v>un</v>
      </c>
    </row>
    <row r="14944" spans="1:4">
      <c r="A14944" s="68" t="s">
        <v>14719</v>
      </c>
      <c r="B14944" s="68" t="s">
        <v>31201</v>
      </c>
      <c r="C14944" s="68" t="s">
        <v>15</v>
      </c>
      <c r="D14944" t="str">
        <f t="shared" si="233"/>
        <v>un</v>
      </c>
    </row>
    <row r="14945" spans="1:4">
      <c r="A14945" s="68" t="s">
        <v>14720</v>
      </c>
      <c r="B14945" s="68" t="s">
        <v>31202</v>
      </c>
      <c r="C14945" s="68" t="s">
        <v>15</v>
      </c>
      <c r="D14945" t="str">
        <f t="shared" si="233"/>
        <v>un</v>
      </c>
    </row>
    <row r="14946" spans="1:4">
      <c r="A14946" s="68" t="s">
        <v>14721</v>
      </c>
      <c r="B14946" s="68" t="s">
        <v>31202</v>
      </c>
      <c r="C14946" s="68" t="s">
        <v>15</v>
      </c>
      <c r="D14946" t="str">
        <f t="shared" si="233"/>
        <v>un</v>
      </c>
    </row>
    <row r="14947" spans="1:4">
      <c r="A14947" s="68" t="s">
        <v>14722</v>
      </c>
      <c r="B14947" s="68" t="s">
        <v>31203</v>
      </c>
      <c r="C14947" s="68" t="s">
        <v>15</v>
      </c>
      <c r="D14947" t="str">
        <f t="shared" si="233"/>
        <v>un</v>
      </c>
    </row>
    <row r="14948" spans="1:4">
      <c r="A14948" s="68" t="s">
        <v>14723</v>
      </c>
      <c r="B14948" s="68" t="s">
        <v>31203</v>
      </c>
      <c r="C14948" s="68" t="s">
        <v>15</v>
      </c>
      <c r="D14948" t="str">
        <f t="shared" si="233"/>
        <v>un</v>
      </c>
    </row>
    <row r="14949" spans="1:4">
      <c r="A14949" s="68" t="s">
        <v>14724</v>
      </c>
      <c r="B14949" s="68" t="s">
        <v>31204</v>
      </c>
      <c r="C14949" s="68" t="s">
        <v>15</v>
      </c>
      <c r="D14949" t="str">
        <f t="shared" si="233"/>
        <v>un</v>
      </c>
    </row>
    <row r="14950" spans="1:4">
      <c r="A14950" s="68" t="s">
        <v>14725</v>
      </c>
      <c r="B14950" s="68" t="s">
        <v>31204</v>
      </c>
      <c r="C14950" s="68" t="s">
        <v>15</v>
      </c>
      <c r="D14950" t="str">
        <f t="shared" si="233"/>
        <v>un</v>
      </c>
    </row>
    <row r="14951" spans="1:4">
      <c r="A14951" s="68" t="s">
        <v>14726</v>
      </c>
      <c r="B14951" s="68" t="s">
        <v>31205</v>
      </c>
      <c r="C14951" s="68" t="s">
        <v>15</v>
      </c>
      <c r="D14951" t="str">
        <f t="shared" si="233"/>
        <v>un</v>
      </c>
    </row>
    <row r="14952" spans="1:4">
      <c r="A14952" s="68" t="s">
        <v>14727</v>
      </c>
      <c r="B14952" s="68" t="s">
        <v>31205</v>
      </c>
      <c r="C14952" s="68" t="s">
        <v>15</v>
      </c>
      <c r="D14952" t="str">
        <f t="shared" si="233"/>
        <v>un</v>
      </c>
    </row>
    <row r="14953" spans="1:4">
      <c r="A14953" s="68" t="s">
        <v>14728</v>
      </c>
      <c r="B14953" s="68" t="s">
        <v>31206</v>
      </c>
      <c r="C14953" s="68" t="s">
        <v>15</v>
      </c>
      <c r="D14953" t="str">
        <f t="shared" si="233"/>
        <v>un</v>
      </c>
    </row>
    <row r="14954" spans="1:4">
      <c r="A14954" s="68" t="s">
        <v>14729</v>
      </c>
      <c r="B14954" s="68" t="s">
        <v>31206</v>
      </c>
      <c r="C14954" s="68" t="s">
        <v>15</v>
      </c>
      <c r="D14954" t="str">
        <f t="shared" si="233"/>
        <v>un</v>
      </c>
    </row>
    <row r="14955" spans="1:4">
      <c r="A14955" s="68" t="s">
        <v>14730</v>
      </c>
      <c r="B14955" s="68" t="s">
        <v>31207</v>
      </c>
      <c r="C14955" s="68" t="s">
        <v>15</v>
      </c>
      <c r="D14955" t="str">
        <f t="shared" si="233"/>
        <v>un</v>
      </c>
    </row>
    <row r="14956" spans="1:4">
      <c r="A14956" s="68" t="s">
        <v>14731</v>
      </c>
      <c r="B14956" s="68" t="s">
        <v>31207</v>
      </c>
      <c r="C14956" s="68" t="s">
        <v>15</v>
      </c>
      <c r="D14956" t="str">
        <f t="shared" si="233"/>
        <v>un</v>
      </c>
    </row>
    <row r="14957" spans="1:4">
      <c r="A14957" s="68" t="s">
        <v>14732</v>
      </c>
      <c r="B14957" s="68" t="s">
        <v>31208</v>
      </c>
      <c r="C14957" s="68" t="s">
        <v>15</v>
      </c>
      <c r="D14957" t="str">
        <f t="shared" si="233"/>
        <v>un</v>
      </c>
    </row>
    <row r="14958" spans="1:4">
      <c r="A14958" s="68" t="s">
        <v>14733</v>
      </c>
      <c r="B14958" s="68" t="s">
        <v>31208</v>
      </c>
      <c r="C14958" s="68" t="s">
        <v>15</v>
      </c>
      <c r="D14958" t="str">
        <f t="shared" si="233"/>
        <v>un</v>
      </c>
    </row>
    <row r="14959" spans="1:4">
      <c r="A14959" s="68" t="s">
        <v>14734</v>
      </c>
      <c r="B14959" s="68" t="s">
        <v>31209</v>
      </c>
      <c r="C14959" s="68" t="s">
        <v>15</v>
      </c>
      <c r="D14959" t="str">
        <f t="shared" si="233"/>
        <v>un</v>
      </c>
    </row>
    <row r="14960" spans="1:4">
      <c r="A14960" s="68" t="s">
        <v>14735</v>
      </c>
      <c r="B14960" s="68" t="s">
        <v>31209</v>
      </c>
      <c r="C14960" s="68" t="s">
        <v>15</v>
      </c>
      <c r="D14960" t="str">
        <f t="shared" si="233"/>
        <v>un</v>
      </c>
    </row>
    <row r="14961" spans="1:4">
      <c r="A14961" s="68" t="s">
        <v>14736</v>
      </c>
      <c r="B14961" s="68" t="s">
        <v>31210</v>
      </c>
      <c r="C14961" s="68" t="s">
        <v>15</v>
      </c>
      <c r="D14961" t="str">
        <f t="shared" si="233"/>
        <v>un</v>
      </c>
    </row>
    <row r="14962" spans="1:4">
      <c r="A14962" s="68" t="s">
        <v>14737</v>
      </c>
      <c r="B14962" s="68" t="s">
        <v>31210</v>
      </c>
      <c r="C14962" s="68" t="s">
        <v>15</v>
      </c>
      <c r="D14962" t="str">
        <f t="shared" si="233"/>
        <v>un</v>
      </c>
    </row>
    <row r="14963" spans="1:4">
      <c r="A14963" s="68" t="s">
        <v>14738</v>
      </c>
      <c r="B14963" s="68" t="s">
        <v>31211</v>
      </c>
      <c r="C14963" s="68" t="s">
        <v>15</v>
      </c>
      <c r="D14963" t="str">
        <f t="shared" si="233"/>
        <v>un</v>
      </c>
    </row>
    <row r="14964" spans="1:4">
      <c r="A14964" s="68" t="s">
        <v>14739</v>
      </c>
      <c r="B14964" s="68" t="s">
        <v>31211</v>
      </c>
      <c r="C14964" s="68" t="s">
        <v>15</v>
      </c>
      <c r="D14964" t="str">
        <f t="shared" si="233"/>
        <v>un</v>
      </c>
    </row>
    <row r="14965" spans="1:4">
      <c r="A14965" s="68" t="s">
        <v>14740</v>
      </c>
      <c r="B14965" s="68" t="s">
        <v>31212</v>
      </c>
      <c r="C14965" s="68" t="s">
        <v>15</v>
      </c>
      <c r="D14965" t="str">
        <f t="shared" si="233"/>
        <v>un</v>
      </c>
    </row>
    <row r="14966" spans="1:4">
      <c r="A14966" s="68" t="s">
        <v>14741</v>
      </c>
      <c r="B14966" s="68" t="s">
        <v>31212</v>
      </c>
      <c r="C14966" s="68" t="s">
        <v>15</v>
      </c>
      <c r="D14966" t="str">
        <f t="shared" si="233"/>
        <v>un</v>
      </c>
    </row>
    <row r="14967" spans="1:4">
      <c r="A14967" s="68" t="s">
        <v>14742</v>
      </c>
      <c r="B14967" s="68" t="s">
        <v>31213</v>
      </c>
      <c r="C14967" s="68" t="s">
        <v>15</v>
      </c>
      <c r="D14967" t="str">
        <f t="shared" si="233"/>
        <v>un</v>
      </c>
    </row>
    <row r="14968" spans="1:4">
      <c r="A14968" s="68" t="s">
        <v>14743</v>
      </c>
      <c r="B14968" s="68" t="s">
        <v>31213</v>
      </c>
      <c r="C14968" s="68" t="s">
        <v>15</v>
      </c>
      <c r="D14968" t="str">
        <f t="shared" si="233"/>
        <v>un</v>
      </c>
    </row>
    <row r="14969" spans="1:4">
      <c r="A14969" s="68" t="s">
        <v>14744</v>
      </c>
      <c r="B14969" s="68" t="s">
        <v>31214</v>
      </c>
      <c r="C14969" s="68" t="s">
        <v>15</v>
      </c>
      <c r="D14969" t="str">
        <f t="shared" si="233"/>
        <v>un</v>
      </c>
    </row>
    <row r="14970" spans="1:4">
      <c r="A14970" s="68" t="s">
        <v>14745</v>
      </c>
      <c r="B14970" s="68" t="s">
        <v>31214</v>
      </c>
      <c r="C14970" s="68" t="s">
        <v>15</v>
      </c>
      <c r="D14970" t="str">
        <f t="shared" si="233"/>
        <v>un</v>
      </c>
    </row>
    <row r="14971" spans="1:4">
      <c r="A14971" s="68" t="s">
        <v>14746</v>
      </c>
      <c r="B14971" s="68" t="s">
        <v>31215</v>
      </c>
      <c r="C14971" s="68" t="s">
        <v>15</v>
      </c>
      <c r="D14971" t="str">
        <f t="shared" si="233"/>
        <v>un</v>
      </c>
    </row>
    <row r="14972" spans="1:4">
      <c r="A14972" s="68" t="s">
        <v>14747</v>
      </c>
      <c r="B14972" s="68" t="s">
        <v>31215</v>
      </c>
      <c r="C14972" s="68" t="s">
        <v>15</v>
      </c>
      <c r="D14972" t="str">
        <f t="shared" si="233"/>
        <v>un</v>
      </c>
    </row>
    <row r="14973" spans="1:4">
      <c r="A14973" s="68" t="s">
        <v>14748</v>
      </c>
      <c r="B14973" s="68" t="s">
        <v>31216</v>
      </c>
      <c r="C14973" s="68" t="s">
        <v>15</v>
      </c>
      <c r="D14973" t="str">
        <f t="shared" si="233"/>
        <v>un</v>
      </c>
    </row>
    <row r="14974" spans="1:4">
      <c r="A14974" s="68" t="s">
        <v>14749</v>
      </c>
      <c r="B14974" s="68" t="s">
        <v>31216</v>
      </c>
      <c r="C14974" s="68" t="s">
        <v>15</v>
      </c>
      <c r="D14974" t="str">
        <f t="shared" si="233"/>
        <v>un</v>
      </c>
    </row>
    <row r="14975" spans="1:4">
      <c r="A14975" s="68" t="s">
        <v>14750</v>
      </c>
      <c r="B14975" s="68" t="s">
        <v>31217</v>
      </c>
      <c r="C14975" s="68" t="s">
        <v>15</v>
      </c>
      <c r="D14975" t="str">
        <f t="shared" si="233"/>
        <v>un</v>
      </c>
    </row>
    <row r="14976" spans="1:4">
      <c r="A14976" s="68" t="s">
        <v>14751</v>
      </c>
      <c r="B14976" s="68" t="s">
        <v>31217</v>
      </c>
      <c r="C14976" s="68" t="s">
        <v>15</v>
      </c>
      <c r="D14976" t="str">
        <f t="shared" si="233"/>
        <v>un</v>
      </c>
    </row>
    <row r="14977" spans="1:4">
      <c r="A14977" s="68" t="s">
        <v>14752</v>
      </c>
      <c r="B14977" s="68" t="s">
        <v>31218</v>
      </c>
      <c r="C14977" s="68" t="s">
        <v>15</v>
      </c>
      <c r="D14977" t="str">
        <f t="shared" si="233"/>
        <v>un</v>
      </c>
    </row>
    <row r="14978" spans="1:4">
      <c r="A14978" s="68" t="s">
        <v>14753</v>
      </c>
      <c r="B14978" s="68" t="s">
        <v>31218</v>
      </c>
      <c r="C14978" s="68" t="s">
        <v>15</v>
      </c>
      <c r="D14978" t="str">
        <f t="shared" si="233"/>
        <v>un</v>
      </c>
    </row>
    <row r="14979" spans="1:4">
      <c r="A14979" s="68" t="s">
        <v>14754</v>
      </c>
      <c r="B14979" s="68" t="s">
        <v>31219</v>
      </c>
      <c r="C14979" s="68" t="s">
        <v>15</v>
      </c>
      <c r="D14979" t="str">
        <f t="shared" si="233"/>
        <v>un</v>
      </c>
    </row>
    <row r="14980" spans="1:4">
      <c r="A14980" s="68" t="s">
        <v>14755</v>
      </c>
      <c r="B14980" s="68" t="s">
        <v>31219</v>
      </c>
      <c r="C14980" s="68" t="s">
        <v>15</v>
      </c>
      <c r="D14980" t="str">
        <f t="shared" si="233"/>
        <v>un</v>
      </c>
    </row>
    <row r="14981" spans="1:4">
      <c r="A14981" s="68" t="s">
        <v>14756</v>
      </c>
      <c r="B14981" s="68" t="s">
        <v>31220</v>
      </c>
      <c r="C14981" s="68" t="s">
        <v>15</v>
      </c>
      <c r="D14981" t="str">
        <f t="shared" si="233"/>
        <v>un</v>
      </c>
    </row>
    <row r="14982" spans="1:4">
      <c r="A14982" s="68" t="s">
        <v>14757</v>
      </c>
      <c r="B14982" s="68" t="s">
        <v>31220</v>
      </c>
      <c r="C14982" s="68" t="s">
        <v>15</v>
      </c>
      <c r="D14982" t="str">
        <f t="shared" si="233"/>
        <v>un</v>
      </c>
    </row>
    <row r="14983" spans="1:4">
      <c r="A14983" s="68" t="s">
        <v>14758</v>
      </c>
      <c r="B14983" s="68" t="s">
        <v>31221</v>
      </c>
      <c r="C14983" s="68" t="s">
        <v>15</v>
      </c>
      <c r="D14983" t="str">
        <f t="shared" ref="D14983:D15046" si="234">LOWER(C14983)</f>
        <v>un</v>
      </c>
    </row>
    <row r="14984" spans="1:4">
      <c r="A14984" s="68" t="s">
        <v>14759</v>
      </c>
      <c r="B14984" s="68" t="s">
        <v>31221</v>
      </c>
      <c r="C14984" s="68" t="s">
        <v>15</v>
      </c>
      <c r="D14984" t="str">
        <f t="shared" si="234"/>
        <v>un</v>
      </c>
    </row>
    <row r="14985" spans="1:4">
      <c r="A14985" s="68" t="s">
        <v>14760</v>
      </c>
      <c r="B14985" s="68" t="s">
        <v>31222</v>
      </c>
      <c r="C14985" s="68" t="s">
        <v>15</v>
      </c>
      <c r="D14985" t="str">
        <f t="shared" si="234"/>
        <v>un</v>
      </c>
    </row>
    <row r="14986" spans="1:4">
      <c r="A14986" s="68" t="s">
        <v>14761</v>
      </c>
      <c r="B14986" s="68" t="s">
        <v>31222</v>
      </c>
      <c r="C14986" s="68" t="s">
        <v>15</v>
      </c>
      <c r="D14986" t="str">
        <f t="shared" si="234"/>
        <v>un</v>
      </c>
    </row>
    <row r="14987" spans="1:4">
      <c r="A14987" s="68" t="s">
        <v>14762</v>
      </c>
      <c r="B14987" s="68" t="s">
        <v>31223</v>
      </c>
      <c r="C14987" s="68" t="s">
        <v>15</v>
      </c>
      <c r="D14987" t="str">
        <f t="shared" si="234"/>
        <v>un</v>
      </c>
    </row>
    <row r="14988" spans="1:4">
      <c r="A14988" s="68" t="s">
        <v>14763</v>
      </c>
      <c r="B14988" s="68" t="s">
        <v>31223</v>
      </c>
      <c r="C14988" s="68" t="s">
        <v>15</v>
      </c>
      <c r="D14988" t="str">
        <f t="shared" si="234"/>
        <v>un</v>
      </c>
    </row>
    <row r="14989" spans="1:4">
      <c r="A14989" s="68" t="s">
        <v>14764</v>
      </c>
      <c r="B14989" s="68" t="s">
        <v>31224</v>
      </c>
      <c r="C14989" s="68" t="s">
        <v>15</v>
      </c>
      <c r="D14989" t="str">
        <f t="shared" si="234"/>
        <v>un</v>
      </c>
    </row>
    <row r="14990" spans="1:4">
      <c r="A14990" s="68" t="s">
        <v>14765</v>
      </c>
      <c r="B14990" s="68" t="s">
        <v>31224</v>
      </c>
      <c r="C14990" s="68" t="s">
        <v>15</v>
      </c>
      <c r="D14990" t="str">
        <f t="shared" si="234"/>
        <v>un</v>
      </c>
    </row>
    <row r="14991" spans="1:4">
      <c r="A14991" s="68" t="s">
        <v>14766</v>
      </c>
      <c r="B14991" s="68" t="s">
        <v>31225</v>
      </c>
      <c r="C14991" s="68" t="s">
        <v>15</v>
      </c>
      <c r="D14991" t="str">
        <f t="shared" si="234"/>
        <v>un</v>
      </c>
    </row>
    <row r="14992" spans="1:4">
      <c r="A14992" s="68" t="s">
        <v>14767</v>
      </c>
      <c r="B14992" s="68" t="s">
        <v>31225</v>
      </c>
      <c r="C14992" s="68" t="s">
        <v>15</v>
      </c>
      <c r="D14992" t="str">
        <f t="shared" si="234"/>
        <v>un</v>
      </c>
    </row>
    <row r="14993" spans="1:4">
      <c r="A14993" s="68" t="s">
        <v>14768</v>
      </c>
      <c r="B14993" s="68" t="s">
        <v>31226</v>
      </c>
      <c r="C14993" s="68" t="s">
        <v>15</v>
      </c>
      <c r="D14993" t="str">
        <f t="shared" si="234"/>
        <v>un</v>
      </c>
    </row>
    <row r="14994" spans="1:4">
      <c r="A14994" s="68" t="s">
        <v>14769</v>
      </c>
      <c r="B14994" s="68" t="s">
        <v>31226</v>
      </c>
      <c r="C14994" s="68" t="s">
        <v>15</v>
      </c>
      <c r="D14994" t="str">
        <f t="shared" si="234"/>
        <v>un</v>
      </c>
    </row>
    <row r="14995" spans="1:4">
      <c r="A14995" s="68" t="s">
        <v>14770</v>
      </c>
      <c r="B14995" s="68" t="s">
        <v>31227</v>
      </c>
      <c r="C14995" s="68" t="s">
        <v>15</v>
      </c>
      <c r="D14995" t="str">
        <f t="shared" si="234"/>
        <v>un</v>
      </c>
    </row>
    <row r="14996" spans="1:4">
      <c r="A14996" s="68" t="s">
        <v>14771</v>
      </c>
      <c r="B14996" s="68" t="s">
        <v>31227</v>
      </c>
      <c r="C14996" s="68" t="s">
        <v>15</v>
      </c>
      <c r="D14996" t="str">
        <f t="shared" si="234"/>
        <v>un</v>
      </c>
    </row>
    <row r="14997" spans="1:4">
      <c r="A14997" s="68" t="s">
        <v>14772</v>
      </c>
      <c r="B14997" s="68" t="s">
        <v>31228</v>
      </c>
      <c r="C14997" s="68" t="s">
        <v>15</v>
      </c>
      <c r="D14997" t="str">
        <f t="shared" si="234"/>
        <v>un</v>
      </c>
    </row>
    <row r="14998" spans="1:4">
      <c r="A14998" s="68" t="s">
        <v>14773</v>
      </c>
      <c r="B14998" s="68" t="s">
        <v>31228</v>
      </c>
      <c r="C14998" s="68" t="s">
        <v>15</v>
      </c>
      <c r="D14998" t="str">
        <f t="shared" si="234"/>
        <v>un</v>
      </c>
    </row>
    <row r="14999" spans="1:4">
      <c r="A14999" s="68" t="s">
        <v>14774</v>
      </c>
      <c r="B14999" s="68" t="s">
        <v>31229</v>
      </c>
      <c r="C14999" s="68" t="s">
        <v>15</v>
      </c>
      <c r="D14999" t="str">
        <f t="shared" si="234"/>
        <v>un</v>
      </c>
    </row>
    <row r="15000" spans="1:4">
      <c r="A15000" s="68" t="s">
        <v>14775</v>
      </c>
      <c r="B15000" s="68" t="s">
        <v>31229</v>
      </c>
      <c r="C15000" s="68" t="s">
        <v>15</v>
      </c>
      <c r="D15000" t="str">
        <f t="shared" si="234"/>
        <v>un</v>
      </c>
    </row>
    <row r="15001" spans="1:4">
      <c r="A15001" s="68" t="s">
        <v>14776</v>
      </c>
      <c r="B15001" s="68" t="s">
        <v>31230</v>
      </c>
      <c r="C15001" s="68" t="s">
        <v>15</v>
      </c>
      <c r="D15001" t="str">
        <f t="shared" si="234"/>
        <v>un</v>
      </c>
    </row>
    <row r="15002" spans="1:4">
      <c r="A15002" s="68" t="s">
        <v>14777</v>
      </c>
      <c r="B15002" s="68" t="s">
        <v>31230</v>
      </c>
      <c r="C15002" s="68" t="s">
        <v>15</v>
      </c>
      <c r="D15002" t="str">
        <f t="shared" si="234"/>
        <v>un</v>
      </c>
    </row>
    <row r="15003" spans="1:4">
      <c r="A15003" s="68" t="s">
        <v>14778</v>
      </c>
      <c r="B15003" s="68" t="s">
        <v>31231</v>
      </c>
      <c r="C15003" s="68" t="s">
        <v>15</v>
      </c>
      <c r="D15003" t="str">
        <f t="shared" si="234"/>
        <v>un</v>
      </c>
    </row>
    <row r="15004" spans="1:4">
      <c r="A15004" s="68" t="s">
        <v>14779</v>
      </c>
      <c r="B15004" s="68" t="s">
        <v>31231</v>
      </c>
      <c r="C15004" s="68" t="s">
        <v>15</v>
      </c>
      <c r="D15004" t="str">
        <f t="shared" si="234"/>
        <v>un</v>
      </c>
    </row>
    <row r="15005" spans="1:4">
      <c r="A15005" s="68" t="s">
        <v>14780</v>
      </c>
      <c r="B15005" s="68" t="s">
        <v>31232</v>
      </c>
      <c r="C15005" s="68" t="s">
        <v>15</v>
      </c>
      <c r="D15005" t="str">
        <f t="shared" si="234"/>
        <v>un</v>
      </c>
    </row>
    <row r="15006" spans="1:4">
      <c r="A15006" s="68" t="s">
        <v>14781</v>
      </c>
      <c r="B15006" s="68" t="s">
        <v>31232</v>
      </c>
      <c r="C15006" s="68" t="s">
        <v>15</v>
      </c>
      <c r="D15006" t="str">
        <f t="shared" si="234"/>
        <v>un</v>
      </c>
    </row>
    <row r="15007" spans="1:4">
      <c r="A15007" s="68" t="s">
        <v>14782</v>
      </c>
      <c r="B15007" s="68" t="s">
        <v>31233</v>
      </c>
      <c r="C15007" s="68" t="s">
        <v>15</v>
      </c>
      <c r="D15007" t="str">
        <f t="shared" si="234"/>
        <v>un</v>
      </c>
    </row>
    <row r="15008" spans="1:4">
      <c r="A15008" s="68" t="s">
        <v>14783</v>
      </c>
      <c r="B15008" s="68" t="s">
        <v>31233</v>
      </c>
      <c r="C15008" s="68" t="s">
        <v>15</v>
      </c>
      <c r="D15008" t="str">
        <f t="shared" si="234"/>
        <v>un</v>
      </c>
    </row>
    <row r="15009" spans="1:4">
      <c r="A15009" s="68" t="s">
        <v>14784</v>
      </c>
      <c r="B15009" s="68" t="s">
        <v>31234</v>
      </c>
      <c r="C15009" s="68" t="s">
        <v>15</v>
      </c>
      <c r="D15009" t="str">
        <f t="shared" si="234"/>
        <v>un</v>
      </c>
    </row>
    <row r="15010" spans="1:4">
      <c r="A15010" s="68" t="s">
        <v>14785</v>
      </c>
      <c r="B15010" s="68" t="s">
        <v>31234</v>
      </c>
      <c r="C15010" s="68" t="s">
        <v>15</v>
      </c>
      <c r="D15010" t="str">
        <f t="shared" si="234"/>
        <v>un</v>
      </c>
    </row>
    <row r="15011" spans="1:4">
      <c r="A15011" s="68" t="s">
        <v>14786</v>
      </c>
      <c r="B15011" s="68" t="s">
        <v>31235</v>
      </c>
      <c r="C15011" s="68" t="s">
        <v>15</v>
      </c>
      <c r="D15011" t="str">
        <f t="shared" si="234"/>
        <v>un</v>
      </c>
    </row>
    <row r="15012" spans="1:4">
      <c r="A15012" s="68" t="s">
        <v>14787</v>
      </c>
      <c r="B15012" s="68" t="s">
        <v>31235</v>
      </c>
      <c r="C15012" s="68" t="s">
        <v>15</v>
      </c>
      <c r="D15012" t="str">
        <f t="shared" si="234"/>
        <v>un</v>
      </c>
    </row>
    <row r="15013" spans="1:4">
      <c r="A15013" s="68" t="s">
        <v>14788</v>
      </c>
      <c r="B15013" s="68" t="s">
        <v>31236</v>
      </c>
      <c r="C15013" s="68" t="s">
        <v>15</v>
      </c>
      <c r="D15013" t="str">
        <f t="shared" si="234"/>
        <v>un</v>
      </c>
    </row>
    <row r="15014" spans="1:4">
      <c r="A15014" s="68" t="s">
        <v>14789</v>
      </c>
      <c r="B15014" s="68" t="s">
        <v>31236</v>
      </c>
      <c r="C15014" s="68" t="s">
        <v>15</v>
      </c>
      <c r="D15014" t="str">
        <f t="shared" si="234"/>
        <v>un</v>
      </c>
    </row>
    <row r="15015" spans="1:4">
      <c r="A15015" s="68" t="s">
        <v>14790</v>
      </c>
      <c r="B15015" s="68" t="s">
        <v>31237</v>
      </c>
      <c r="C15015" s="68" t="s">
        <v>15</v>
      </c>
      <c r="D15015" t="str">
        <f t="shared" si="234"/>
        <v>un</v>
      </c>
    </row>
    <row r="15016" spans="1:4">
      <c r="A15016" s="68" t="s">
        <v>14791</v>
      </c>
      <c r="B15016" s="68" t="s">
        <v>31237</v>
      </c>
      <c r="C15016" s="68" t="s">
        <v>15</v>
      </c>
      <c r="D15016" t="str">
        <f t="shared" si="234"/>
        <v>un</v>
      </c>
    </row>
    <row r="15017" spans="1:4">
      <c r="A15017" s="68" t="s">
        <v>14792</v>
      </c>
      <c r="B15017" s="68" t="s">
        <v>31238</v>
      </c>
      <c r="C15017" s="68" t="s">
        <v>15</v>
      </c>
      <c r="D15017" t="str">
        <f t="shared" si="234"/>
        <v>un</v>
      </c>
    </row>
    <row r="15018" spans="1:4">
      <c r="A15018" s="68" t="s">
        <v>14793</v>
      </c>
      <c r="B15018" s="68" t="s">
        <v>31238</v>
      </c>
      <c r="C15018" s="68" t="s">
        <v>15</v>
      </c>
      <c r="D15018" t="str">
        <f t="shared" si="234"/>
        <v>un</v>
      </c>
    </row>
    <row r="15019" spans="1:4">
      <c r="A15019" s="68" t="s">
        <v>14794</v>
      </c>
      <c r="B15019" s="68" t="s">
        <v>31239</v>
      </c>
      <c r="C15019" s="68" t="s">
        <v>15</v>
      </c>
      <c r="D15019" t="str">
        <f t="shared" si="234"/>
        <v>un</v>
      </c>
    </row>
    <row r="15020" spans="1:4">
      <c r="A15020" s="68" t="s">
        <v>14795</v>
      </c>
      <c r="B15020" s="68" t="s">
        <v>31239</v>
      </c>
      <c r="C15020" s="68" t="s">
        <v>15</v>
      </c>
      <c r="D15020" t="str">
        <f t="shared" si="234"/>
        <v>un</v>
      </c>
    </row>
    <row r="15021" spans="1:4">
      <c r="A15021" s="68" t="s">
        <v>14796</v>
      </c>
      <c r="B15021" s="68" t="s">
        <v>31240</v>
      </c>
      <c r="C15021" s="68" t="s">
        <v>15</v>
      </c>
      <c r="D15021" t="str">
        <f t="shared" si="234"/>
        <v>un</v>
      </c>
    </row>
    <row r="15022" spans="1:4">
      <c r="A15022" s="68" t="s">
        <v>14797</v>
      </c>
      <c r="B15022" s="68" t="s">
        <v>31240</v>
      </c>
      <c r="C15022" s="68" t="s">
        <v>15</v>
      </c>
      <c r="D15022" t="str">
        <f t="shared" si="234"/>
        <v>un</v>
      </c>
    </row>
    <row r="15023" spans="1:4">
      <c r="A15023" s="68" t="s">
        <v>14798</v>
      </c>
      <c r="B15023" s="68" t="s">
        <v>31241</v>
      </c>
      <c r="C15023" s="68" t="s">
        <v>15</v>
      </c>
      <c r="D15023" t="str">
        <f t="shared" si="234"/>
        <v>un</v>
      </c>
    </row>
    <row r="15024" spans="1:4">
      <c r="A15024" s="68" t="s">
        <v>14799</v>
      </c>
      <c r="B15024" s="68" t="s">
        <v>31241</v>
      </c>
      <c r="C15024" s="68" t="s">
        <v>15</v>
      </c>
      <c r="D15024" t="str">
        <f t="shared" si="234"/>
        <v>un</v>
      </c>
    </row>
    <row r="15025" spans="1:4">
      <c r="A15025" s="68" t="s">
        <v>14800</v>
      </c>
      <c r="B15025" s="68" t="s">
        <v>31242</v>
      </c>
      <c r="C15025" s="68" t="s">
        <v>15</v>
      </c>
      <c r="D15025" t="str">
        <f t="shared" si="234"/>
        <v>un</v>
      </c>
    </row>
    <row r="15026" spans="1:4">
      <c r="A15026" s="68" t="s">
        <v>14801</v>
      </c>
      <c r="B15026" s="68" t="s">
        <v>31242</v>
      </c>
      <c r="C15026" s="68" t="s">
        <v>15</v>
      </c>
      <c r="D15026" t="str">
        <f t="shared" si="234"/>
        <v>un</v>
      </c>
    </row>
    <row r="15027" spans="1:4">
      <c r="A15027" s="68" t="s">
        <v>14802</v>
      </c>
      <c r="B15027" s="68" t="s">
        <v>31243</v>
      </c>
      <c r="C15027" s="68" t="s">
        <v>15</v>
      </c>
      <c r="D15027" t="str">
        <f t="shared" si="234"/>
        <v>un</v>
      </c>
    </row>
    <row r="15028" spans="1:4">
      <c r="A15028" s="68" t="s">
        <v>14803</v>
      </c>
      <c r="B15028" s="68" t="s">
        <v>31243</v>
      </c>
      <c r="C15028" s="68" t="s">
        <v>15</v>
      </c>
      <c r="D15028" t="str">
        <f t="shared" si="234"/>
        <v>un</v>
      </c>
    </row>
    <row r="15029" spans="1:4">
      <c r="A15029" s="68" t="s">
        <v>14804</v>
      </c>
      <c r="B15029" s="68" t="s">
        <v>31244</v>
      </c>
      <c r="C15029" s="68" t="s">
        <v>15</v>
      </c>
      <c r="D15029" t="str">
        <f t="shared" si="234"/>
        <v>un</v>
      </c>
    </row>
    <row r="15030" spans="1:4">
      <c r="A15030" s="68" t="s">
        <v>14805</v>
      </c>
      <c r="B15030" s="68" t="s">
        <v>31244</v>
      </c>
      <c r="C15030" s="68" t="s">
        <v>15</v>
      </c>
      <c r="D15030" t="str">
        <f t="shared" si="234"/>
        <v>un</v>
      </c>
    </row>
    <row r="15031" spans="1:4">
      <c r="A15031" s="68" t="s">
        <v>14806</v>
      </c>
      <c r="B15031" s="68" t="s">
        <v>31245</v>
      </c>
      <c r="C15031" s="68" t="s">
        <v>15</v>
      </c>
      <c r="D15031" t="str">
        <f t="shared" si="234"/>
        <v>un</v>
      </c>
    </row>
    <row r="15032" spans="1:4">
      <c r="A15032" s="68" t="s">
        <v>14807</v>
      </c>
      <c r="B15032" s="68" t="s">
        <v>31245</v>
      </c>
      <c r="C15032" s="68" t="s">
        <v>15</v>
      </c>
      <c r="D15032" t="str">
        <f t="shared" si="234"/>
        <v>un</v>
      </c>
    </row>
    <row r="15033" spans="1:4">
      <c r="A15033" s="68" t="s">
        <v>14808</v>
      </c>
      <c r="B15033" s="68" t="s">
        <v>31246</v>
      </c>
      <c r="C15033" s="68" t="s">
        <v>15</v>
      </c>
      <c r="D15033" t="str">
        <f t="shared" si="234"/>
        <v>un</v>
      </c>
    </row>
    <row r="15034" spans="1:4">
      <c r="A15034" s="68" t="s">
        <v>14809</v>
      </c>
      <c r="B15034" s="68" t="s">
        <v>31246</v>
      </c>
      <c r="C15034" s="68" t="s">
        <v>15</v>
      </c>
      <c r="D15034" t="str">
        <f t="shared" si="234"/>
        <v>un</v>
      </c>
    </row>
    <row r="15035" spans="1:4">
      <c r="A15035" s="68" t="s">
        <v>14810</v>
      </c>
      <c r="B15035" s="68" t="s">
        <v>31247</v>
      </c>
      <c r="C15035" s="68" t="s">
        <v>15</v>
      </c>
      <c r="D15035" t="str">
        <f t="shared" si="234"/>
        <v>un</v>
      </c>
    </row>
    <row r="15036" spans="1:4">
      <c r="A15036" s="68" t="s">
        <v>14811</v>
      </c>
      <c r="B15036" s="68" t="s">
        <v>31247</v>
      </c>
      <c r="C15036" s="68" t="s">
        <v>15</v>
      </c>
      <c r="D15036" t="str">
        <f t="shared" si="234"/>
        <v>un</v>
      </c>
    </row>
    <row r="15037" spans="1:4">
      <c r="A15037" s="68" t="s">
        <v>14812</v>
      </c>
      <c r="B15037" s="68" t="s">
        <v>31248</v>
      </c>
      <c r="C15037" s="68" t="s">
        <v>15</v>
      </c>
      <c r="D15037" t="str">
        <f t="shared" si="234"/>
        <v>un</v>
      </c>
    </row>
    <row r="15038" spans="1:4">
      <c r="A15038" s="68" t="s">
        <v>14813</v>
      </c>
      <c r="B15038" s="68" t="s">
        <v>31248</v>
      </c>
      <c r="C15038" s="68" t="s">
        <v>15</v>
      </c>
      <c r="D15038" t="str">
        <f t="shared" si="234"/>
        <v>un</v>
      </c>
    </row>
    <row r="15039" spans="1:4">
      <c r="A15039" s="68" t="s">
        <v>14814</v>
      </c>
      <c r="B15039" s="68" t="s">
        <v>31249</v>
      </c>
      <c r="C15039" s="68" t="s">
        <v>15</v>
      </c>
      <c r="D15039" t="str">
        <f t="shared" si="234"/>
        <v>un</v>
      </c>
    </row>
    <row r="15040" spans="1:4">
      <c r="A15040" s="68" t="s">
        <v>14815</v>
      </c>
      <c r="B15040" s="68" t="s">
        <v>31249</v>
      </c>
      <c r="C15040" s="68" t="s">
        <v>15</v>
      </c>
      <c r="D15040" t="str">
        <f t="shared" si="234"/>
        <v>un</v>
      </c>
    </row>
    <row r="15041" spans="1:4">
      <c r="A15041" s="68" t="s">
        <v>14816</v>
      </c>
      <c r="B15041" s="68" t="s">
        <v>31250</v>
      </c>
      <c r="C15041" s="68" t="s">
        <v>15</v>
      </c>
      <c r="D15041" t="str">
        <f t="shared" si="234"/>
        <v>un</v>
      </c>
    </row>
    <row r="15042" spans="1:4">
      <c r="A15042" s="68" t="s">
        <v>14817</v>
      </c>
      <c r="B15042" s="68" t="s">
        <v>31250</v>
      </c>
      <c r="C15042" s="68" t="s">
        <v>15</v>
      </c>
      <c r="D15042" t="str">
        <f t="shared" si="234"/>
        <v>un</v>
      </c>
    </row>
    <row r="15043" spans="1:4">
      <c r="A15043" s="68" t="s">
        <v>14818</v>
      </c>
      <c r="B15043" s="68" t="s">
        <v>31251</v>
      </c>
      <c r="C15043" s="68" t="s">
        <v>15</v>
      </c>
      <c r="D15043" t="str">
        <f t="shared" si="234"/>
        <v>un</v>
      </c>
    </row>
    <row r="15044" spans="1:4">
      <c r="A15044" s="68" t="s">
        <v>14819</v>
      </c>
      <c r="B15044" s="68" t="s">
        <v>31251</v>
      </c>
      <c r="C15044" s="68" t="s">
        <v>15</v>
      </c>
      <c r="D15044" t="str">
        <f t="shared" si="234"/>
        <v>un</v>
      </c>
    </row>
    <row r="15045" spans="1:4">
      <c r="A15045" s="68" t="s">
        <v>14820</v>
      </c>
      <c r="B15045" s="68" t="s">
        <v>31252</v>
      </c>
      <c r="C15045" s="68" t="s">
        <v>15</v>
      </c>
      <c r="D15045" t="str">
        <f t="shared" si="234"/>
        <v>un</v>
      </c>
    </row>
    <row r="15046" spans="1:4">
      <c r="A15046" s="68" t="s">
        <v>14821</v>
      </c>
      <c r="B15046" s="68" t="s">
        <v>31252</v>
      </c>
      <c r="C15046" s="68" t="s">
        <v>15</v>
      </c>
      <c r="D15046" t="str">
        <f t="shared" si="234"/>
        <v>un</v>
      </c>
    </row>
    <row r="15047" spans="1:4">
      <c r="A15047" s="68" t="s">
        <v>14822</v>
      </c>
      <c r="B15047" s="68" t="s">
        <v>31253</v>
      </c>
      <c r="C15047" s="68" t="s">
        <v>15</v>
      </c>
      <c r="D15047" t="str">
        <f t="shared" ref="D15047:D15110" si="235">LOWER(C15047)</f>
        <v>un</v>
      </c>
    </row>
    <row r="15048" spans="1:4">
      <c r="A15048" s="68" t="s">
        <v>14823</v>
      </c>
      <c r="B15048" s="68" t="s">
        <v>31253</v>
      </c>
      <c r="C15048" s="68" t="s">
        <v>15</v>
      </c>
      <c r="D15048" t="str">
        <f t="shared" si="235"/>
        <v>un</v>
      </c>
    </row>
    <row r="15049" spans="1:4">
      <c r="A15049" s="68" t="s">
        <v>14824</v>
      </c>
      <c r="B15049" s="68" t="s">
        <v>31254</v>
      </c>
      <c r="C15049" s="68" t="s">
        <v>15</v>
      </c>
      <c r="D15049" t="str">
        <f t="shared" si="235"/>
        <v>un</v>
      </c>
    </row>
    <row r="15050" spans="1:4">
      <c r="A15050" s="68" t="s">
        <v>14825</v>
      </c>
      <c r="B15050" s="68" t="s">
        <v>31254</v>
      </c>
      <c r="C15050" s="68" t="s">
        <v>15</v>
      </c>
      <c r="D15050" t="str">
        <f t="shared" si="235"/>
        <v>un</v>
      </c>
    </row>
    <row r="15051" spans="1:4">
      <c r="A15051" s="68" t="s">
        <v>14826</v>
      </c>
      <c r="B15051" s="68" t="s">
        <v>31255</v>
      </c>
      <c r="C15051" s="68" t="s">
        <v>15</v>
      </c>
      <c r="D15051" t="str">
        <f t="shared" si="235"/>
        <v>un</v>
      </c>
    </row>
    <row r="15052" spans="1:4">
      <c r="A15052" s="68" t="s">
        <v>14827</v>
      </c>
      <c r="B15052" s="68" t="s">
        <v>31255</v>
      </c>
      <c r="C15052" s="68" t="s">
        <v>15</v>
      </c>
      <c r="D15052" t="str">
        <f t="shared" si="235"/>
        <v>un</v>
      </c>
    </row>
    <row r="15053" spans="1:4">
      <c r="A15053" s="68" t="s">
        <v>14828</v>
      </c>
      <c r="B15053" s="68" t="s">
        <v>31256</v>
      </c>
      <c r="C15053" s="68" t="s">
        <v>15</v>
      </c>
      <c r="D15053" t="str">
        <f t="shared" si="235"/>
        <v>un</v>
      </c>
    </row>
    <row r="15054" spans="1:4">
      <c r="A15054" s="68" t="s">
        <v>14829</v>
      </c>
      <c r="B15054" s="68" t="s">
        <v>31256</v>
      </c>
      <c r="C15054" s="68" t="s">
        <v>15</v>
      </c>
      <c r="D15054" t="str">
        <f t="shared" si="235"/>
        <v>un</v>
      </c>
    </row>
    <row r="15055" spans="1:4">
      <c r="A15055" s="68" t="s">
        <v>14830</v>
      </c>
      <c r="B15055" s="68" t="s">
        <v>31257</v>
      </c>
      <c r="C15055" s="68" t="s">
        <v>15</v>
      </c>
      <c r="D15055" t="str">
        <f t="shared" si="235"/>
        <v>un</v>
      </c>
    </row>
    <row r="15056" spans="1:4">
      <c r="A15056" s="68" t="s">
        <v>14831</v>
      </c>
      <c r="B15056" s="68" t="s">
        <v>31257</v>
      </c>
      <c r="C15056" s="68" t="s">
        <v>15</v>
      </c>
      <c r="D15056" t="str">
        <f t="shared" si="235"/>
        <v>un</v>
      </c>
    </row>
    <row r="15057" spans="1:4">
      <c r="A15057" s="68" t="s">
        <v>14832</v>
      </c>
      <c r="B15057" s="68" t="s">
        <v>31258</v>
      </c>
      <c r="C15057" s="68" t="s">
        <v>15</v>
      </c>
      <c r="D15057" t="str">
        <f t="shared" si="235"/>
        <v>un</v>
      </c>
    </row>
    <row r="15058" spans="1:4">
      <c r="A15058" s="68" t="s">
        <v>14833</v>
      </c>
      <c r="B15058" s="68" t="s">
        <v>31258</v>
      </c>
      <c r="C15058" s="68" t="s">
        <v>15</v>
      </c>
      <c r="D15058" t="str">
        <f t="shared" si="235"/>
        <v>un</v>
      </c>
    </row>
    <row r="15059" spans="1:4">
      <c r="A15059" s="68" t="s">
        <v>14834</v>
      </c>
      <c r="B15059" s="68" t="s">
        <v>31259</v>
      </c>
      <c r="C15059" s="68" t="s">
        <v>15</v>
      </c>
      <c r="D15059" t="str">
        <f t="shared" si="235"/>
        <v>un</v>
      </c>
    </row>
    <row r="15060" spans="1:4">
      <c r="A15060" s="68" t="s">
        <v>14835</v>
      </c>
      <c r="B15060" s="68" t="s">
        <v>31259</v>
      </c>
      <c r="C15060" s="68" t="s">
        <v>15</v>
      </c>
      <c r="D15060" t="str">
        <f t="shared" si="235"/>
        <v>un</v>
      </c>
    </row>
    <row r="15061" spans="1:4">
      <c r="A15061" s="68" t="s">
        <v>14836</v>
      </c>
      <c r="B15061" s="68" t="s">
        <v>31260</v>
      </c>
      <c r="C15061" s="68" t="s">
        <v>15</v>
      </c>
      <c r="D15061" t="str">
        <f t="shared" si="235"/>
        <v>un</v>
      </c>
    </row>
    <row r="15062" spans="1:4">
      <c r="A15062" s="68" t="s">
        <v>14837</v>
      </c>
      <c r="B15062" s="68" t="s">
        <v>31260</v>
      </c>
      <c r="C15062" s="68" t="s">
        <v>15</v>
      </c>
      <c r="D15062" t="str">
        <f t="shared" si="235"/>
        <v>un</v>
      </c>
    </row>
    <row r="15063" spans="1:4">
      <c r="A15063" s="68" t="s">
        <v>14838</v>
      </c>
      <c r="B15063" s="68" t="s">
        <v>31261</v>
      </c>
      <c r="C15063" s="68" t="s">
        <v>15</v>
      </c>
      <c r="D15063" t="str">
        <f t="shared" si="235"/>
        <v>un</v>
      </c>
    </row>
    <row r="15064" spans="1:4">
      <c r="A15064" s="68" t="s">
        <v>14839</v>
      </c>
      <c r="B15064" s="68" t="s">
        <v>31261</v>
      </c>
      <c r="C15064" s="68" t="s">
        <v>15</v>
      </c>
      <c r="D15064" t="str">
        <f t="shared" si="235"/>
        <v>un</v>
      </c>
    </row>
    <row r="15065" spans="1:4">
      <c r="A15065" s="68" t="s">
        <v>14840</v>
      </c>
      <c r="B15065" s="68" t="s">
        <v>31262</v>
      </c>
      <c r="C15065" s="68" t="s">
        <v>15</v>
      </c>
      <c r="D15065" t="str">
        <f t="shared" si="235"/>
        <v>un</v>
      </c>
    </row>
    <row r="15066" spans="1:4">
      <c r="A15066" s="68" t="s">
        <v>14841</v>
      </c>
      <c r="B15066" s="68" t="s">
        <v>31262</v>
      </c>
      <c r="C15066" s="68" t="s">
        <v>15</v>
      </c>
      <c r="D15066" t="str">
        <f t="shared" si="235"/>
        <v>un</v>
      </c>
    </row>
    <row r="15067" spans="1:4">
      <c r="A15067" s="68" t="s">
        <v>14842</v>
      </c>
      <c r="B15067" s="68" t="s">
        <v>31263</v>
      </c>
      <c r="C15067" s="68" t="s">
        <v>15</v>
      </c>
      <c r="D15067" t="str">
        <f t="shared" si="235"/>
        <v>un</v>
      </c>
    </row>
    <row r="15068" spans="1:4">
      <c r="A15068" s="68" t="s">
        <v>14843</v>
      </c>
      <c r="B15068" s="68" t="s">
        <v>31263</v>
      </c>
      <c r="C15068" s="68" t="s">
        <v>15</v>
      </c>
      <c r="D15068" t="str">
        <f t="shared" si="235"/>
        <v>un</v>
      </c>
    </row>
    <row r="15069" spans="1:4">
      <c r="A15069" s="68" t="s">
        <v>14844</v>
      </c>
      <c r="B15069" s="68" t="s">
        <v>31264</v>
      </c>
      <c r="C15069" s="68" t="s">
        <v>15</v>
      </c>
      <c r="D15069" t="str">
        <f t="shared" si="235"/>
        <v>un</v>
      </c>
    </row>
    <row r="15070" spans="1:4">
      <c r="A15070" s="68" t="s">
        <v>14845</v>
      </c>
      <c r="B15070" s="68" t="s">
        <v>31264</v>
      </c>
      <c r="C15070" s="68" t="s">
        <v>15</v>
      </c>
      <c r="D15070" t="str">
        <f t="shared" si="235"/>
        <v>un</v>
      </c>
    </row>
    <row r="15071" spans="1:4">
      <c r="A15071" s="68" t="s">
        <v>14846</v>
      </c>
      <c r="B15071" s="68" t="s">
        <v>31265</v>
      </c>
      <c r="C15071" s="68" t="s">
        <v>15</v>
      </c>
      <c r="D15071" t="str">
        <f t="shared" si="235"/>
        <v>un</v>
      </c>
    </row>
    <row r="15072" spans="1:4">
      <c r="A15072" s="68" t="s">
        <v>14847</v>
      </c>
      <c r="B15072" s="68" t="s">
        <v>31265</v>
      </c>
      <c r="C15072" s="68" t="s">
        <v>15</v>
      </c>
      <c r="D15072" t="str">
        <f t="shared" si="235"/>
        <v>un</v>
      </c>
    </row>
    <row r="15073" spans="1:4">
      <c r="A15073" s="68" t="s">
        <v>14848</v>
      </c>
      <c r="B15073" s="68" t="s">
        <v>31266</v>
      </c>
      <c r="C15073" s="68" t="s">
        <v>15</v>
      </c>
      <c r="D15073" t="str">
        <f t="shared" si="235"/>
        <v>un</v>
      </c>
    </row>
    <row r="15074" spans="1:4">
      <c r="A15074" s="68" t="s">
        <v>14849</v>
      </c>
      <c r="B15074" s="68" t="s">
        <v>31266</v>
      </c>
      <c r="C15074" s="68" t="s">
        <v>15</v>
      </c>
      <c r="D15074" t="str">
        <f t="shared" si="235"/>
        <v>un</v>
      </c>
    </row>
    <row r="15075" spans="1:4">
      <c r="A15075" s="68" t="s">
        <v>14850</v>
      </c>
      <c r="B15075" s="68" t="s">
        <v>31267</v>
      </c>
      <c r="C15075" s="68" t="s">
        <v>15</v>
      </c>
      <c r="D15075" t="str">
        <f t="shared" si="235"/>
        <v>un</v>
      </c>
    </row>
    <row r="15076" spans="1:4">
      <c r="A15076" s="68" t="s">
        <v>14851</v>
      </c>
      <c r="B15076" s="68" t="s">
        <v>31267</v>
      </c>
      <c r="C15076" s="68" t="s">
        <v>15</v>
      </c>
      <c r="D15076" t="str">
        <f t="shared" si="235"/>
        <v>un</v>
      </c>
    </row>
    <row r="15077" spans="1:4">
      <c r="A15077" s="68" t="s">
        <v>14852</v>
      </c>
      <c r="B15077" s="68" t="s">
        <v>31268</v>
      </c>
      <c r="C15077" s="68" t="s">
        <v>15</v>
      </c>
      <c r="D15077" t="str">
        <f t="shared" si="235"/>
        <v>un</v>
      </c>
    </row>
    <row r="15078" spans="1:4">
      <c r="A15078" s="68" t="s">
        <v>14853</v>
      </c>
      <c r="B15078" s="68" t="s">
        <v>31268</v>
      </c>
      <c r="C15078" s="68" t="s">
        <v>15</v>
      </c>
      <c r="D15078" t="str">
        <f t="shared" si="235"/>
        <v>un</v>
      </c>
    </row>
    <row r="15079" spans="1:4">
      <c r="A15079" s="68" t="s">
        <v>14854</v>
      </c>
      <c r="B15079" s="68" t="s">
        <v>31269</v>
      </c>
      <c r="C15079" s="68" t="s">
        <v>15</v>
      </c>
      <c r="D15079" t="str">
        <f t="shared" si="235"/>
        <v>un</v>
      </c>
    </row>
    <row r="15080" spans="1:4">
      <c r="A15080" s="68" t="s">
        <v>14855</v>
      </c>
      <c r="B15080" s="68" t="s">
        <v>31269</v>
      </c>
      <c r="C15080" s="68" t="s">
        <v>15</v>
      </c>
      <c r="D15080" t="str">
        <f t="shared" si="235"/>
        <v>un</v>
      </c>
    </row>
    <row r="15081" spans="1:4">
      <c r="A15081" s="68" t="s">
        <v>14856</v>
      </c>
      <c r="B15081" s="68" t="s">
        <v>31270</v>
      </c>
      <c r="C15081" s="68" t="s">
        <v>15</v>
      </c>
      <c r="D15081" t="str">
        <f t="shared" si="235"/>
        <v>un</v>
      </c>
    </row>
    <row r="15082" spans="1:4">
      <c r="A15082" s="68" t="s">
        <v>14857</v>
      </c>
      <c r="B15082" s="68" t="s">
        <v>31270</v>
      </c>
      <c r="C15082" s="68" t="s">
        <v>15</v>
      </c>
      <c r="D15082" t="str">
        <f t="shared" si="235"/>
        <v>un</v>
      </c>
    </row>
    <row r="15083" spans="1:4">
      <c r="A15083" s="68" t="s">
        <v>14858</v>
      </c>
      <c r="B15083" s="68" t="s">
        <v>31271</v>
      </c>
      <c r="C15083" s="68" t="s">
        <v>15</v>
      </c>
      <c r="D15083" t="str">
        <f t="shared" si="235"/>
        <v>un</v>
      </c>
    </row>
    <row r="15084" spans="1:4">
      <c r="A15084" s="68" t="s">
        <v>14859</v>
      </c>
      <c r="B15084" s="68" t="s">
        <v>31271</v>
      </c>
      <c r="C15084" s="68" t="s">
        <v>15</v>
      </c>
      <c r="D15084" t="str">
        <f t="shared" si="235"/>
        <v>un</v>
      </c>
    </row>
    <row r="15085" spans="1:4">
      <c r="A15085" s="68" t="s">
        <v>14860</v>
      </c>
      <c r="B15085" s="68" t="s">
        <v>31272</v>
      </c>
      <c r="C15085" s="68" t="s">
        <v>15</v>
      </c>
      <c r="D15085" t="str">
        <f t="shared" si="235"/>
        <v>un</v>
      </c>
    </row>
    <row r="15086" spans="1:4">
      <c r="A15086" s="68" t="s">
        <v>14861</v>
      </c>
      <c r="B15086" s="68" t="s">
        <v>31272</v>
      </c>
      <c r="C15086" s="68" t="s">
        <v>15</v>
      </c>
      <c r="D15086" t="str">
        <f t="shared" si="235"/>
        <v>un</v>
      </c>
    </row>
    <row r="15087" spans="1:4">
      <c r="A15087" s="68" t="s">
        <v>14862</v>
      </c>
      <c r="B15087" s="68" t="s">
        <v>31273</v>
      </c>
      <c r="C15087" s="68" t="s">
        <v>15</v>
      </c>
      <c r="D15087" t="str">
        <f t="shared" si="235"/>
        <v>un</v>
      </c>
    </row>
    <row r="15088" spans="1:4">
      <c r="A15088" s="68" t="s">
        <v>14863</v>
      </c>
      <c r="B15088" s="68" t="s">
        <v>31273</v>
      </c>
      <c r="C15088" s="68" t="s">
        <v>15</v>
      </c>
      <c r="D15088" t="str">
        <f t="shared" si="235"/>
        <v>un</v>
      </c>
    </row>
    <row r="15089" spans="1:4">
      <c r="A15089" s="68" t="s">
        <v>14864</v>
      </c>
      <c r="B15089" s="68" t="s">
        <v>31274</v>
      </c>
      <c r="C15089" s="68" t="s">
        <v>15</v>
      </c>
      <c r="D15089" t="str">
        <f t="shared" si="235"/>
        <v>un</v>
      </c>
    </row>
    <row r="15090" spans="1:4">
      <c r="A15090" s="68" t="s">
        <v>14865</v>
      </c>
      <c r="B15090" s="68" t="s">
        <v>31274</v>
      </c>
      <c r="C15090" s="68" t="s">
        <v>15</v>
      </c>
      <c r="D15090" t="str">
        <f t="shared" si="235"/>
        <v>un</v>
      </c>
    </row>
    <row r="15091" spans="1:4">
      <c r="A15091" s="68" t="s">
        <v>14866</v>
      </c>
      <c r="B15091" s="68" t="s">
        <v>31275</v>
      </c>
      <c r="C15091" s="68" t="s">
        <v>15</v>
      </c>
      <c r="D15091" t="str">
        <f t="shared" si="235"/>
        <v>un</v>
      </c>
    </row>
    <row r="15092" spans="1:4">
      <c r="A15092" s="68" t="s">
        <v>14867</v>
      </c>
      <c r="B15092" s="68" t="s">
        <v>31275</v>
      </c>
      <c r="C15092" s="68" t="s">
        <v>15</v>
      </c>
      <c r="D15092" t="str">
        <f t="shared" si="235"/>
        <v>un</v>
      </c>
    </row>
    <row r="15093" spans="1:4">
      <c r="A15093" s="68" t="s">
        <v>14868</v>
      </c>
      <c r="B15093" s="68" t="s">
        <v>31276</v>
      </c>
      <c r="C15093" s="68" t="s">
        <v>15</v>
      </c>
      <c r="D15093" t="str">
        <f t="shared" si="235"/>
        <v>un</v>
      </c>
    </row>
    <row r="15094" spans="1:4">
      <c r="A15094" s="68" t="s">
        <v>14869</v>
      </c>
      <c r="B15094" s="68" t="s">
        <v>31276</v>
      </c>
      <c r="C15094" s="68" t="s">
        <v>15</v>
      </c>
      <c r="D15094" t="str">
        <f t="shared" si="235"/>
        <v>un</v>
      </c>
    </row>
    <row r="15095" spans="1:4">
      <c r="A15095" s="68" t="s">
        <v>14870</v>
      </c>
      <c r="B15095" s="68" t="s">
        <v>31277</v>
      </c>
      <c r="C15095" s="68" t="s">
        <v>15</v>
      </c>
      <c r="D15095" t="str">
        <f t="shared" si="235"/>
        <v>un</v>
      </c>
    </row>
    <row r="15096" spans="1:4">
      <c r="A15096" s="68" t="s">
        <v>14871</v>
      </c>
      <c r="B15096" s="68" t="s">
        <v>31277</v>
      </c>
      <c r="C15096" s="68" t="s">
        <v>15</v>
      </c>
      <c r="D15096" t="str">
        <f t="shared" si="235"/>
        <v>un</v>
      </c>
    </row>
    <row r="15097" spans="1:4">
      <c r="A15097" s="68" t="s">
        <v>14872</v>
      </c>
      <c r="B15097" s="68" t="s">
        <v>31278</v>
      </c>
      <c r="C15097" s="68" t="s">
        <v>15</v>
      </c>
      <c r="D15097" t="str">
        <f t="shared" si="235"/>
        <v>un</v>
      </c>
    </row>
    <row r="15098" spans="1:4">
      <c r="A15098" s="68" t="s">
        <v>14873</v>
      </c>
      <c r="B15098" s="68" t="s">
        <v>31278</v>
      </c>
      <c r="C15098" s="68" t="s">
        <v>15</v>
      </c>
      <c r="D15098" t="str">
        <f t="shared" si="235"/>
        <v>un</v>
      </c>
    </row>
    <row r="15099" spans="1:4">
      <c r="A15099" s="68" t="s">
        <v>14874</v>
      </c>
      <c r="B15099" s="68" t="s">
        <v>31279</v>
      </c>
      <c r="C15099" s="68" t="s">
        <v>15</v>
      </c>
      <c r="D15099" t="str">
        <f t="shared" si="235"/>
        <v>un</v>
      </c>
    </row>
    <row r="15100" spans="1:4">
      <c r="A15100" s="68" t="s">
        <v>14875</v>
      </c>
      <c r="B15100" s="68" t="s">
        <v>31279</v>
      </c>
      <c r="C15100" s="68" t="s">
        <v>15</v>
      </c>
      <c r="D15100" t="str">
        <f t="shared" si="235"/>
        <v>un</v>
      </c>
    </row>
    <row r="15101" spans="1:4">
      <c r="A15101" s="68" t="s">
        <v>14876</v>
      </c>
      <c r="B15101" s="68" t="s">
        <v>31280</v>
      </c>
      <c r="C15101" s="68" t="s">
        <v>15</v>
      </c>
      <c r="D15101" t="str">
        <f t="shared" si="235"/>
        <v>un</v>
      </c>
    </row>
    <row r="15102" spans="1:4">
      <c r="A15102" s="68" t="s">
        <v>14877</v>
      </c>
      <c r="B15102" s="68" t="s">
        <v>31280</v>
      </c>
      <c r="C15102" s="68" t="s">
        <v>15</v>
      </c>
      <c r="D15102" t="str">
        <f t="shared" si="235"/>
        <v>un</v>
      </c>
    </row>
    <row r="15103" spans="1:4">
      <c r="A15103" s="68" t="s">
        <v>14878</v>
      </c>
      <c r="B15103" s="68" t="s">
        <v>31281</v>
      </c>
      <c r="C15103" s="68" t="s">
        <v>15</v>
      </c>
      <c r="D15103" t="str">
        <f t="shared" si="235"/>
        <v>un</v>
      </c>
    </row>
    <row r="15104" spans="1:4">
      <c r="A15104" s="68" t="s">
        <v>14879</v>
      </c>
      <c r="B15104" s="68" t="s">
        <v>31281</v>
      </c>
      <c r="C15104" s="68" t="s">
        <v>15</v>
      </c>
      <c r="D15104" t="str">
        <f t="shared" si="235"/>
        <v>un</v>
      </c>
    </row>
    <row r="15105" spans="1:4">
      <c r="A15105" s="68" t="s">
        <v>14880</v>
      </c>
      <c r="B15105" s="68" t="s">
        <v>31282</v>
      </c>
      <c r="C15105" s="68" t="s">
        <v>15</v>
      </c>
      <c r="D15105" t="str">
        <f t="shared" si="235"/>
        <v>un</v>
      </c>
    </row>
    <row r="15106" spans="1:4">
      <c r="A15106" s="68" t="s">
        <v>14881</v>
      </c>
      <c r="B15106" s="68" t="s">
        <v>31282</v>
      </c>
      <c r="C15106" s="68" t="s">
        <v>15</v>
      </c>
      <c r="D15106" t="str">
        <f t="shared" si="235"/>
        <v>un</v>
      </c>
    </row>
    <row r="15107" spans="1:4">
      <c r="A15107" s="68" t="s">
        <v>14882</v>
      </c>
      <c r="B15107" s="68" t="s">
        <v>31283</v>
      </c>
      <c r="C15107" s="68" t="s">
        <v>15</v>
      </c>
      <c r="D15107" t="str">
        <f t="shared" si="235"/>
        <v>un</v>
      </c>
    </row>
    <row r="15108" spans="1:4">
      <c r="A15108" s="68" t="s">
        <v>14883</v>
      </c>
      <c r="B15108" s="68" t="s">
        <v>31283</v>
      </c>
      <c r="C15108" s="68" t="s">
        <v>15</v>
      </c>
      <c r="D15108" t="str">
        <f t="shared" si="235"/>
        <v>un</v>
      </c>
    </row>
    <row r="15109" spans="1:4">
      <c r="A15109" s="68" t="s">
        <v>14884</v>
      </c>
      <c r="B15109" s="68" t="s">
        <v>31284</v>
      </c>
      <c r="C15109" s="68" t="s">
        <v>15</v>
      </c>
      <c r="D15109" t="str">
        <f t="shared" si="235"/>
        <v>un</v>
      </c>
    </row>
    <row r="15110" spans="1:4">
      <c r="A15110" s="68" t="s">
        <v>14885</v>
      </c>
      <c r="B15110" s="68" t="s">
        <v>31284</v>
      </c>
      <c r="C15110" s="68" t="s">
        <v>15</v>
      </c>
      <c r="D15110" t="str">
        <f t="shared" si="235"/>
        <v>un</v>
      </c>
    </row>
    <row r="15111" spans="1:4">
      <c r="A15111" s="68" t="s">
        <v>14886</v>
      </c>
      <c r="B15111" s="68" t="s">
        <v>31285</v>
      </c>
      <c r="C15111" s="68" t="s">
        <v>15</v>
      </c>
      <c r="D15111" t="str">
        <f t="shared" ref="D15111:D15174" si="236">LOWER(C15111)</f>
        <v>un</v>
      </c>
    </row>
    <row r="15112" spans="1:4">
      <c r="A15112" s="68" t="s">
        <v>14887</v>
      </c>
      <c r="B15112" s="68" t="s">
        <v>31285</v>
      </c>
      <c r="C15112" s="68" t="s">
        <v>15</v>
      </c>
      <c r="D15112" t="str">
        <f t="shared" si="236"/>
        <v>un</v>
      </c>
    </row>
    <row r="15113" spans="1:4">
      <c r="A15113" s="68" t="s">
        <v>14888</v>
      </c>
      <c r="B15113" s="68" t="s">
        <v>31286</v>
      </c>
      <c r="C15113" s="68" t="s">
        <v>15</v>
      </c>
      <c r="D15113" t="str">
        <f t="shared" si="236"/>
        <v>un</v>
      </c>
    </row>
    <row r="15114" spans="1:4">
      <c r="A15114" s="68" t="s">
        <v>14889</v>
      </c>
      <c r="B15114" s="68" t="s">
        <v>31286</v>
      </c>
      <c r="C15114" s="68" t="s">
        <v>15</v>
      </c>
      <c r="D15114" t="str">
        <f t="shared" si="236"/>
        <v>un</v>
      </c>
    </row>
    <row r="15115" spans="1:4">
      <c r="A15115" s="68" t="s">
        <v>14890</v>
      </c>
      <c r="B15115" s="68" t="s">
        <v>31287</v>
      </c>
      <c r="C15115" s="68" t="s">
        <v>15</v>
      </c>
      <c r="D15115" t="str">
        <f t="shared" si="236"/>
        <v>un</v>
      </c>
    </row>
    <row r="15116" spans="1:4">
      <c r="A15116" s="68" t="s">
        <v>14891</v>
      </c>
      <c r="B15116" s="68" t="s">
        <v>31287</v>
      </c>
      <c r="C15116" s="68" t="s">
        <v>15</v>
      </c>
      <c r="D15116" t="str">
        <f t="shared" si="236"/>
        <v>un</v>
      </c>
    </row>
    <row r="15117" spans="1:4">
      <c r="A15117" s="68" t="s">
        <v>14892</v>
      </c>
      <c r="B15117" s="68" t="s">
        <v>31288</v>
      </c>
      <c r="C15117" s="68" t="s">
        <v>15</v>
      </c>
      <c r="D15117" t="str">
        <f t="shared" si="236"/>
        <v>un</v>
      </c>
    </row>
    <row r="15118" spans="1:4">
      <c r="A15118" s="68" t="s">
        <v>14893</v>
      </c>
      <c r="B15118" s="68" t="s">
        <v>31288</v>
      </c>
      <c r="C15118" s="68" t="s">
        <v>15</v>
      </c>
      <c r="D15118" t="str">
        <f t="shared" si="236"/>
        <v>un</v>
      </c>
    </row>
    <row r="15119" spans="1:4">
      <c r="A15119" s="68" t="s">
        <v>14894</v>
      </c>
      <c r="B15119" s="68" t="s">
        <v>31289</v>
      </c>
      <c r="C15119" s="68" t="s">
        <v>15</v>
      </c>
      <c r="D15119" t="str">
        <f t="shared" si="236"/>
        <v>un</v>
      </c>
    </row>
    <row r="15120" spans="1:4">
      <c r="A15120" s="68" t="s">
        <v>14895</v>
      </c>
      <c r="B15120" s="68" t="s">
        <v>31289</v>
      </c>
      <c r="C15120" s="68" t="s">
        <v>15</v>
      </c>
      <c r="D15120" t="str">
        <f t="shared" si="236"/>
        <v>un</v>
      </c>
    </row>
    <row r="15121" spans="1:4">
      <c r="A15121" s="68" t="s">
        <v>14896</v>
      </c>
      <c r="B15121" s="68" t="s">
        <v>31290</v>
      </c>
      <c r="C15121" s="68" t="s">
        <v>15</v>
      </c>
      <c r="D15121" t="str">
        <f t="shared" si="236"/>
        <v>un</v>
      </c>
    </row>
    <row r="15122" spans="1:4">
      <c r="A15122" s="68" t="s">
        <v>14897</v>
      </c>
      <c r="B15122" s="68" t="s">
        <v>31290</v>
      </c>
      <c r="C15122" s="68" t="s">
        <v>15</v>
      </c>
      <c r="D15122" t="str">
        <f t="shared" si="236"/>
        <v>un</v>
      </c>
    </row>
    <row r="15123" spans="1:4">
      <c r="A15123" s="68" t="s">
        <v>14898</v>
      </c>
      <c r="B15123" s="68" t="s">
        <v>31291</v>
      </c>
      <c r="C15123" s="68" t="s">
        <v>15</v>
      </c>
      <c r="D15123" t="str">
        <f t="shared" si="236"/>
        <v>un</v>
      </c>
    </row>
    <row r="15124" spans="1:4">
      <c r="A15124" s="68" t="s">
        <v>14899</v>
      </c>
      <c r="B15124" s="68" t="s">
        <v>31291</v>
      </c>
      <c r="C15124" s="68" t="s">
        <v>15</v>
      </c>
      <c r="D15124" t="str">
        <f t="shared" si="236"/>
        <v>un</v>
      </c>
    </row>
    <row r="15125" spans="1:4">
      <c r="A15125" s="68" t="s">
        <v>14900</v>
      </c>
      <c r="B15125" s="68" t="s">
        <v>31292</v>
      </c>
      <c r="C15125" s="68" t="s">
        <v>15</v>
      </c>
      <c r="D15125" t="str">
        <f t="shared" si="236"/>
        <v>un</v>
      </c>
    </row>
    <row r="15126" spans="1:4">
      <c r="A15126" s="68" t="s">
        <v>14901</v>
      </c>
      <c r="B15126" s="68" t="s">
        <v>31292</v>
      </c>
      <c r="C15126" s="68" t="s">
        <v>15</v>
      </c>
      <c r="D15126" t="str">
        <f t="shared" si="236"/>
        <v>un</v>
      </c>
    </row>
    <row r="15127" spans="1:4">
      <c r="A15127" s="68" t="s">
        <v>14902</v>
      </c>
      <c r="B15127" s="68" t="s">
        <v>31293</v>
      </c>
      <c r="C15127" s="68" t="s">
        <v>15</v>
      </c>
      <c r="D15127" t="str">
        <f t="shared" si="236"/>
        <v>un</v>
      </c>
    </row>
    <row r="15128" spans="1:4">
      <c r="A15128" s="68" t="s">
        <v>14903</v>
      </c>
      <c r="B15128" s="68" t="s">
        <v>31293</v>
      </c>
      <c r="C15128" s="68" t="s">
        <v>15</v>
      </c>
      <c r="D15128" t="str">
        <f t="shared" si="236"/>
        <v>un</v>
      </c>
    </row>
    <row r="15129" spans="1:4">
      <c r="A15129" s="68" t="s">
        <v>14904</v>
      </c>
      <c r="B15129" s="68" t="s">
        <v>31294</v>
      </c>
      <c r="C15129" s="68" t="s">
        <v>15</v>
      </c>
      <c r="D15129" t="str">
        <f t="shared" si="236"/>
        <v>un</v>
      </c>
    </row>
    <row r="15130" spans="1:4">
      <c r="A15130" s="68" t="s">
        <v>14905</v>
      </c>
      <c r="B15130" s="68" t="s">
        <v>31294</v>
      </c>
      <c r="C15130" s="68" t="s">
        <v>15</v>
      </c>
      <c r="D15130" t="str">
        <f t="shared" si="236"/>
        <v>un</v>
      </c>
    </row>
    <row r="15131" spans="1:4">
      <c r="A15131" s="68" t="s">
        <v>14906</v>
      </c>
      <c r="B15131" s="68" t="s">
        <v>31295</v>
      </c>
      <c r="C15131" s="68" t="s">
        <v>15</v>
      </c>
      <c r="D15131" t="str">
        <f t="shared" si="236"/>
        <v>un</v>
      </c>
    </row>
    <row r="15132" spans="1:4">
      <c r="A15132" s="68" t="s">
        <v>14907</v>
      </c>
      <c r="B15132" s="68" t="s">
        <v>31295</v>
      </c>
      <c r="C15132" s="68" t="s">
        <v>15</v>
      </c>
      <c r="D15132" t="str">
        <f t="shared" si="236"/>
        <v>un</v>
      </c>
    </row>
    <row r="15133" spans="1:4">
      <c r="A15133" s="68" t="s">
        <v>14908</v>
      </c>
      <c r="B15133" s="68" t="s">
        <v>31296</v>
      </c>
      <c r="C15133" s="68" t="s">
        <v>15</v>
      </c>
      <c r="D15133" t="str">
        <f t="shared" si="236"/>
        <v>un</v>
      </c>
    </row>
    <row r="15134" spans="1:4">
      <c r="A15134" s="68" t="s">
        <v>14909</v>
      </c>
      <c r="B15134" s="68" t="s">
        <v>31296</v>
      </c>
      <c r="C15134" s="68" t="s">
        <v>15</v>
      </c>
      <c r="D15134" t="str">
        <f t="shared" si="236"/>
        <v>un</v>
      </c>
    </row>
    <row r="15135" spans="1:4">
      <c r="A15135" s="68" t="s">
        <v>14910</v>
      </c>
      <c r="B15135" s="68" t="s">
        <v>31297</v>
      </c>
      <c r="C15135" s="68" t="s">
        <v>15</v>
      </c>
      <c r="D15135" t="str">
        <f t="shared" si="236"/>
        <v>un</v>
      </c>
    </row>
    <row r="15136" spans="1:4">
      <c r="A15136" s="68" t="s">
        <v>14911</v>
      </c>
      <c r="B15136" s="68" t="s">
        <v>31297</v>
      </c>
      <c r="C15136" s="68" t="s">
        <v>15</v>
      </c>
      <c r="D15136" t="str">
        <f t="shared" si="236"/>
        <v>un</v>
      </c>
    </row>
    <row r="15137" spans="1:4">
      <c r="A15137" s="68" t="s">
        <v>14912</v>
      </c>
      <c r="B15137" s="68" t="s">
        <v>31298</v>
      </c>
      <c r="C15137" s="68" t="s">
        <v>15</v>
      </c>
      <c r="D15137" t="str">
        <f t="shared" si="236"/>
        <v>un</v>
      </c>
    </row>
    <row r="15138" spans="1:4">
      <c r="A15138" s="68" t="s">
        <v>14913</v>
      </c>
      <c r="B15138" s="68" t="s">
        <v>31298</v>
      </c>
      <c r="C15138" s="68" t="s">
        <v>15</v>
      </c>
      <c r="D15138" t="str">
        <f t="shared" si="236"/>
        <v>un</v>
      </c>
    </row>
    <row r="15139" spans="1:4">
      <c r="A15139" s="68" t="s">
        <v>14914</v>
      </c>
      <c r="B15139" s="68" t="s">
        <v>31299</v>
      </c>
      <c r="C15139" s="68" t="s">
        <v>15</v>
      </c>
      <c r="D15139" t="str">
        <f t="shared" si="236"/>
        <v>un</v>
      </c>
    </row>
    <row r="15140" spans="1:4">
      <c r="A15140" s="68" t="s">
        <v>14915</v>
      </c>
      <c r="B15140" s="68" t="s">
        <v>31299</v>
      </c>
      <c r="C15140" s="68" t="s">
        <v>15</v>
      </c>
      <c r="D15140" t="str">
        <f t="shared" si="236"/>
        <v>un</v>
      </c>
    </row>
    <row r="15141" spans="1:4">
      <c r="A15141" s="68" t="s">
        <v>14916</v>
      </c>
      <c r="B15141" s="68" t="s">
        <v>31300</v>
      </c>
      <c r="C15141" s="68" t="s">
        <v>15</v>
      </c>
      <c r="D15141" t="str">
        <f t="shared" si="236"/>
        <v>un</v>
      </c>
    </row>
    <row r="15142" spans="1:4">
      <c r="A15142" s="68" t="s">
        <v>14917</v>
      </c>
      <c r="B15142" s="68" t="s">
        <v>31300</v>
      </c>
      <c r="C15142" s="68" t="s">
        <v>15</v>
      </c>
      <c r="D15142" t="str">
        <f t="shared" si="236"/>
        <v>un</v>
      </c>
    </row>
    <row r="15143" spans="1:4">
      <c r="A15143" s="68" t="s">
        <v>14918</v>
      </c>
      <c r="B15143" s="68" t="s">
        <v>31301</v>
      </c>
      <c r="C15143" s="68" t="s">
        <v>15</v>
      </c>
      <c r="D15143" t="str">
        <f t="shared" si="236"/>
        <v>un</v>
      </c>
    </row>
    <row r="15144" spans="1:4">
      <c r="A15144" s="68" t="s">
        <v>14919</v>
      </c>
      <c r="B15144" s="68" t="s">
        <v>31301</v>
      </c>
      <c r="C15144" s="68" t="s">
        <v>15</v>
      </c>
      <c r="D15144" t="str">
        <f t="shared" si="236"/>
        <v>un</v>
      </c>
    </row>
    <row r="15145" spans="1:4">
      <c r="A15145" s="68" t="s">
        <v>14920</v>
      </c>
      <c r="B15145" s="68" t="s">
        <v>31302</v>
      </c>
      <c r="C15145" s="68" t="s">
        <v>15</v>
      </c>
      <c r="D15145" t="str">
        <f t="shared" si="236"/>
        <v>un</v>
      </c>
    </row>
    <row r="15146" spans="1:4">
      <c r="A15146" s="68" t="s">
        <v>14921</v>
      </c>
      <c r="B15146" s="68" t="s">
        <v>31302</v>
      </c>
      <c r="C15146" s="68" t="s">
        <v>15</v>
      </c>
      <c r="D15146" t="str">
        <f t="shared" si="236"/>
        <v>un</v>
      </c>
    </row>
    <row r="15147" spans="1:4">
      <c r="A15147" s="68" t="s">
        <v>14922</v>
      </c>
      <c r="B15147" s="68" t="s">
        <v>31303</v>
      </c>
      <c r="C15147" s="68" t="s">
        <v>15</v>
      </c>
      <c r="D15147" t="str">
        <f t="shared" si="236"/>
        <v>un</v>
      </c>
    </row>
    <row r="15148" spans="1:4">
      <c r="A15148" s="68" t="s">
        <v>14923</v>
      </c>
      <c r="B15148" s="68" t="s">
        <v>31303</v>
      </c>
      <c r="C15148" s="68" t="s">
        <v>15</v>
      </c>
      <c r="D15148" t="str">
        <f t="shared" si="236"/>
        <v>un</v>
      </c>
    </row>
    <row r="15149" spans="1:4">
      <c r="A15149" s="68" t="s">
        <v>14924</v>
      </c>
      <c r="B15149" s="68" t="s">
        <v>31304</v>
      </c>
      <c r="C15149" s="68" t="s">
        <v>15</v>
      </c>
      <c r="D15149" t="str">
        <f t="shared" si="236"/>
        <v>un</v>
      </c>
    </row>
    <row r="15150" spans="1:4">
      <c r="A15150" s="68" t="s">
        <v>14925</v>
      </c>
      <c r="B15150" s="68" t="s">
        <v>31304</v>
      </c>
      <c r="C15150" s="68" t="s">
        <v>15</v>
      </c>
      <c r="D15150" t="str">
        <f t="shared" si="236"/>
        <v>un</v>
      </c>
    </row>
    <row r="15151" spans="1:4">
      <c r="A15151" s="68" t="s">
        <v>14926</v>
      </c>
      <c r="B15151" s="68" t="s">
        <v>31305</v>
      </c>
      <c r="C15151" s="68" t="s">
        <v>15</v>
      </c>
      <c r="D15151" t="str">
        <f t="shared" si="236"/>
        <v>un</v>
      </c>
    </row>
    <row r="15152" spans="1:4">
      <c r="A15152" s="68" t="s">
        <v>14927</v>
      </c>
      <c r="B15152" s="68" t="s">
        <v>31305</v>
      </c>
      <c r="C15152" s="68" t="s">
        <v>15</v>
      </c>
      <c r="D15152" t="str">
        <f t="shared" si="236"/>
        <v>un</v>
      </c>
    </row>
    <row r="15153" spans="1:4">
      <c r="A15153" s="68" t="s">
        <v>14928</v>
      </c>
      <c r="B15153" s="68" t="s">
        <v>31306</v>
      </c>
      <c r="C15153" s="68" t="s">
        <v>15</v>
      </c>
      <c r="D15153" t="str">
        <f t="shared" si="236"/>
        <v>un</v>
      </c>
    </row>
    <row r="15154" spans="1:4">
      <c r="A15154" s="68" t="s">
        <v>14929</v>
      </c>
      <c r="B15154" s="68" t="s">
        <v>31306</v>
      </c>
      <c r="C15154" s="68" t="s">
        <v>15</v>
      </c>
      <c r="D15154" t="str">
        <f t="shared" si="236"/>
        <v>un</v>
      </c>
    </row>
    <row r="15155" spans="1:4">
      <c r="A15155" s="68" t="s">
        <v>14930</v>
      </c>
      <c r="B15155" s="68" t="s">
        <v>31307</v>
      </c>
      <c r="C15155" s="68" t="s">
        <v>15</v>
      </c>
      <c r="D15155" t="str">
        <f t="shared" si="236"/>
        <v>un</v>
      </c>
    </row>
    <row r="15156" spans="1:4">
      <c r="A15156" s="68" t="s">
        <v>14931</v>
      </c>
      <c r="B15156" s="68" t="s">
        <v>31307</v>
      </c>
      <c r="C15156" s="68" t="s">
        <v>15</v>
      </c>
      <c r="D15156" t="str">
        <f t="shared" si="236"/>
        <v>un</v>
      </c>
    </row>
    <row r="15157" spans="1:4">
      <c r="A15157" s="68" t="s">
        <v>14932</v>
      </c>
      <c r="B15157" s="68" t="s">
        <v>31308</v>
      </c>
      <c r="C15157" s="68" t="s">
        <v>15</v>
      </c>
      <c r="D15157" t="str">
        <f t="shared" si="236"/>
        <v>un</v>
      </c>
    </row>
    <row r="15158" spans="1:4">
      <c r="A15158" s="68" t="s">
        <v>14933</v>
      </c>
      <c r="B15158" s="68" t="s">
        <v>31308</v>
      </c>
      <c r="C15158" s="68" t="s">
        <v>15</v>
      </c>
      <c r="D15158" t="str">
        <f t="shared" si="236"/>
        <v>un</v>
      </c>
    </row>
    <row r="15159" spans="1:4">
      <c r="A15159" s="68" t="s">
        <v>14934</v>
      </c>
      <c r="B15159" s="68" t="s">
        <v>31309</v>
      </c>
      <c r="C15159" s="68" t="s">
        <v>15</v>
      </c>
      <c r="D15159" t="str">
        <f t="shared" si="236"/>
        <v>un</v>
      </c>
    </row>
    <row r="15160" spans="1:4">
      <c r="A15160" s="68" t="s">
        <v>14935</v>
      </c>
      <c r="B15160" s="68" t="s">
        <v>31309</v>
      </c>
      <c r="C15160" s="68" t="s">
        <v>15</v>
      </c>
      <c r="D15160" t="str">
        <f t="shared" si="236"/>
        <v>un</v>
      </c>
    </row>
    <row r="15161" spans="1:4">
      <c r="A15161" s="68" t="s">
        <v>14936</v>
      </c>
      <c r="B15161" s="68" t="s">
        <v>31310</v>
      </c>
      <c r="C15161" s="68" t="s">
        <v>15</v>
      </c>
      <c r="D15161" t="str">
        <f t="shared" si="236"/>
        <v>un</v>
      </c>
    </row>
    <row r="15162" spans="1:4">
      <c r="A15162" s="68" t="s">
        <v>14937</v>
      </c>
      <c r="B15162" s="68" t="s">
        <v>31310</v>
      </c>
      <c r="C15162" s="68" t="s">
        <v>15</v>
      </c>
      <c r="D15162" t="str">
        <f t="shared" si="236"/>
        <v>un</v>
      </c>
    </row>
    <row r="15163" spans="1:4">
      <c r="A15163" s="68" t="s">
        <v>14938</v>
      </c>
      <c r="B15163" s="68" t="s">
        <v>31311</v>
      </c>
      <c r="C15163" s="68" t="s">
        <v>15</v>
      </c>
      <c r="D15163" t="str">
        <f t="shared" si="236"/>
        <v>un</v>
      </c>
    </row>
    <row r="15164" spans="1:4">
      <c r="A15164" s="68" t="s">
        <v>14939</v>
      </c>
      <c r="B15164" s="68" t="s">
        <v>31311</v>
      </c>
      <c r="C15164" s="68" t="s">
        <v>15</v>
      </c>
      <c r="D15164" t="str">
        <f t="shared" si="236"/>
        <v>un</v>
      </c>
    </row>
    <row r="15165" spans="1:4">
      <c r="A15165" s="68" t="s">
        <v>14940</v>
      </c>
      <c r="B15165" s="68" t="s">
        <v>31312</v>
      </c>
      <c r="C15165" s="68" t="s">
        <v>15</v>
      </c>
      <c r="D15165" t="str">
        <f t="shared" si="236"/>
        <v>un</v>
      </c>
    </row>
    <row r="15166" spans="1:4">
      <c r="A15166" s="68" t="s">
        <v>14941</v>
      </c>
      <c r="B15166" s="68" t="s">
        <v>31312</v>
      </c>
      <c r="C15166" s="68" t="s">
        <v>15</v>
      </c>
      <c r="D15166" t="str">
        <f t="shared" si="236"/>
        <v>un</v>
      </c>
    </row>
    <row r="15167" spans="1:4">
      <c r="A15167" s="68" t="s">
        <v>14942</v>
      </c>
      <c r="B15167" s="68" t="s">
        <v>31313</v>
      </c>
      <c r="C15167" s="68" t="s">
        <v>15</v>
      </c>
      <c r="D15167" t="str">
        <f t="shared" si="236"/>
        <v>un</v>
      </c>
    </row>
    <row r="15168" spans="1:4">
      <c r="A15168" s="68" t="s">
        <v>14943</v>
      </c>
      <c r="B15168" s="68" t="s">
        <v>31313</v>
      </c>
      <c r="C15168" s="68" t="s">
        <v>15</v>
      </c>
      <c r="D15168" t="str">
        <f t="shared" si="236"/>
        <v>un</v>
      </c>
    </row>
    <row r="15169" spans="1:4">
      <c r="A15169" s="68" t="s">
        <v>14944</v>
      </c>
      <c r="B15169" s="68" t="s">
        <v>31314</v>
      </c>
      <c r="C15169" s="68" t="s">
        <v>15</v>
      </c>
      <c r="D15169" t="str">
        <f t="shared" si="236"/>
        <v>un</v>
      </c>
    </row>
    <row r="15170" spans="1:4">
      <c r="A15170" s="68" t="s">
        <v>14945</v>
      </c>
      <c r="B15170" s="68" t="s">
        <v>31314</v>
      </c>
      <c r="C15170" s="68" t="s">
        <v>15</v>
      </c>
      <c r="D15170" t="str">
        <f t="shared" si="236"/>
        <v>un</v>
      </c>
    </row>
    <row r="15171" spans="1:4">
      <c r="A15171" s="68" t="s">
        <v>14946</v>
      </c>
      <c r="B15171" s="68" t="s">
        <v>31315</v>
      </c>
      <c r="C15171" s="68" t="s">
        <v>15</v>
      </c>
      <c r="D15171" t="str">
        <f t="shared" si="236"/>
        <v>un</v>
      </c>
    </row>
    <row r="15172" spans="1:4">
      <c r="A15172" s="68" t="s">
        <v>14947</v>
      </c>
      <c r="B15172" s="68" t="s">
        <v>31315</v>
      </c>
      <c r="C15172" s="68" t="s">
        <v>15</v>
      </c>
      <c r="D15172" t="str">
        <f t="shared" si="236"/>
        <v>un</v>
      </c>
    </row>
    <row r="15173" spans="1:4">
      <c r="A15173" s="68" t="s">
        <v>14948</v>
      </c>
      <c r="B15173" s="68" t="s">
        <v>31316</v>
      </c>
      <c r="C15173" s="68" t="s">
        <v>15</v>
      </c>
      <c r="D15173" t="str">
        <f t="shared" si="236"/>
        <v>un</v>
      </c>
    </row>
    <row r="15174" spans="1:4">
      <c r="A15174" s="68" t="s">
        <v>14949</v>
      </c>
      <c r="B15174" s="68" t="s">
        <v>31316</v>
      </c>
      <c r="C15174" s="68" t="s">
        <v>15</v>
      </c>
      <c r="D15174" t="str">
        <f t="shared" si="236"/>
        <v>un</v>
      </c>
    </row>
    <row r="15175" spans="1:4">
      <c r="A15175" s="68" t="s">
        <v>14950</v>
      </c>
      <c r="B15175" s="68" t="s">
        <v>31317</v>
      </c>
      <c r="C15175" s="68" t="s">
        <v>15</v>
      </c>
      <c r="D15175" t="str">
        <f t="shared" ref="D15175:D15238" si="237">LOWER(C15175)</f>
        <v>un</v>
      </c>
    </row>
    <row r="15176" spans="1:4">
      <c r="A15176" s="68" t="s">
        <v>14951</v>
      </c>
      <c r="B15176" s="68" t="s">
        <v>31317</v>
      </c>
      <c r="C15176" s="68" t="s">
        <v>15</v>
      </c>
      <c r="D15176" t="str">
        <f t="shared" si="237"/>
        <v>un</v>
      </c>
    </row>
    <row r="15177" spans="1:4">
      <c r="A15177" s="68" t="s">
        <v>14952</v>
      </c>
      <c r="B15177" s="68" t="s">
        <v>31318</v>
      </c>
      <c r="C15177" s="68" t="s">
        <v>15</v>
      </c>
      <c r="D15177" t="str">
        <f t="shared" si="237"/>
        <v>un</v>
      </c>
    </row>
    <row r="15178" spans="1:4">
      <c r="A15178" s="68" t="s">
        <v>14953</v>
      </c>
      <c r="B15178" s="68" t="s">
        <v>31318</v>
      </c>
      <c r="C15178" s="68" t="s">
        <v>15</v>
      </c>
      <c r="D15178" t="str">
        <f t="shared" si="237"/>
        <v>un</v>
      </c>
    </row>
    <row r="15179" spans="1:4">
      <c r="A15179" s="68" t="s">
        <v>14954</v>
      </c>
      <c r="B15179" s="68" t="s">
        <v>31319</v>
      </c>
      <c r="C15179" s="68" t="s">
        <v>15</v>
      </c>
      <c r="D15179" t="str">
        <f t="shared" si="237"/>
        <v>un</v>
      </c>
    </row>
    <row r="15180" spans="1:4">
      <c r="A15180" s="68" t="s">
        <v>14955</v>
      </c>
      <c r="B15180" s="68" t="s">
        <v>31319</v>
      </c>
      <c r="C15180" s="68" t="s">
        <v>15</v>
      </c>
      <c r="D15180" t="str">
        <f t="shared" si="237"/>
        <v>un</v>
      </c>
    </row>
    <row r="15181" spans="1:4">
      <c r="A15181" s="68" t="s">
        <v>14956</v>
      </c>
      <c r="B15181" s="68" t="s">
        <v>31320</v>
      </c>
      <c r="C15181" s="68" t="s">
        <v>15</v>
      </c>
      <c r="D15181" t="str">
        <f t="shared" si="237"/>
        <v>un</v>
      </c>
    </row>
    <row r="15182" spans="1:4">
      <c r="A15182" s="68" t="s">
        <v>14957</v>
      </c>
      <c r="B15182" s="68" t="s">
        <v>31320</v>
      </c>
      <c r="C15182" s="68" t="s">
        <v>15</v>
      </c>
      <c r="D15182" t="str">
        <f t="shared" si="237"/>
        <v>un</v>
      </c>
    </row>
    <row r="15183" spans="1:4">
      <c r="A15183" s="68" t="s">
        <v>14958</v>
      </c>
      <c r="B15183" s="68" t="s">
        <v>31321</v>
      </c>
      <c r="C15183" s="68" t="s">
        <v>15</v>
      </c>
      <c r="D15183" t="str">
        <f t="shared" si="237"/>
        <v>un</v>
      </c>
    </row>
    <row r="15184" spans="1:4">
      <c r="A15184" s="68" t="s">
        <v>14959</v>
      </c>
      <c r="B15184" s="68" t="s">
        <v>31321</v>
      </c>
      <c r="C15184" s="68" t="s">
        <v>15</v>
      </c>
      <c r="D15184" t="str">
        <f t="shared" si="237"/>
        <v>un</v>
      </c>
    </row>
    <row r="15185" spans="1:4">
      <c r="A15185" s="68" t="s">
        <v>14960</v>
      </c>
      <c r="B15185" s="68" t="s">
        <v>31322</v>
      </c>
      <c r="C15185" s="68" t="s">
        <v>15</v>
      </c>
      <c r="D15185" t="str">
        <f t="shared" si="237"/>
        <v>un</v>
      </c>
    </row>
    <row r="15186" spans="1:4">
      <c r="A15186" s="68" t="s">
        <v>14961</v>
      </c>
      <c r="B15186" s="68" t="s">
        <v>31322</v>
      </c>
      <c r="C15186" s="68" t="s">
        <v>15</v>
      </c>
      <c r="D15186" t="str">
        <f t="shared" si="237"/>
        <v>un</v>
      </c>
    </row>
    <row r="15187" spans="1:4">
      <c r="A15187" s="68" t="s">
        <v>14962</v>
      </c>
      <c r="B15187" s="68" t="s">
        <v>31323</v>
      </c>
      <c r="C15187" s="68" t="s">
        <v>15</v>
      </c>
      <c r="D15187" t="str">
        <f t="shared" si="237"/>
        <v>un</v>
      </c>
    </row>
    <row r="15188" spans="1:4">
      <c r="A15188" s="68" t="s">
        <v>14963</v>
      </c>
      <c r="B15188" s="68" t="s">
        <v>31323</v>
      </c>
      <c r="C15188" s="68" t="s">
        <v>15</v>
      </c>
      <c r="D15188" t="str">
        <f t="shared" si="237"/>
        <v>un</v>
      </c>
    </row>
    <row r="15189" spans="1:4">
      <c r="A15189" s="68" t="s">
        <v>23932</v>
      </c>
      <c r="B15189" s="68" t="s">
        <v>31324</v>
      </c>
      <c r="C15189" s="68" t="s">
        <v>15</v>
      </c>
      <c r="D15189" t="str">
        <f t="shared" si="237"/>
        <v>un</v>
      </c>
    </row>
    <row r="15190" spans="1:4">
      <c r="A15190" s="68" t="s">
        <v>23933</v>
      </c>
      <c r="B15190" s="68" t="s">
        <v>31324</v>
      </c>
      <c r="C15190" s="68" t="s">
        <v>15</v>
      </c>
      <c r="D15190" t="str">
        <f t="shared" si="237"/>
        <v>un</v>
      </c>
    </row>
    <row r="15191" spans="1:4">
      <c r="A15191" s="68" t="s">
        <v>14964</v>
      </c>
      <c r="B15191" s="68" t="s">
        <v>31325</v>
      </c>
      <c r="C15191" s="68" t="s">
        <v>15</v>
      </c>
      <c r="D15191" t="str">
        <f t="shared" si="237"/>
        <v>un</v>
      </c>
    </row>
    <row r="15192" spans="1:4">
      <c r="A15192" s="68" t="s">
        <v>14965</v>
      </c>
      <c r="B15192" s="68" t="s">
        <v>31325</v>
      </c>
      <c r="C15192" s="68" t="s">
        <v>15</v>
      </c>
      <c r="D15192" t="str">
        <f t="shared" si="237"/>
        <v>un</v>
      </c>
    </row>
    <row r="15193" spans="1:4">
      <c r="A15193" s="68" t="s">
        <v>14966</v>
      </c>
      <c r="B15193" s="68" t="s">
        <v>31326</v>
      </c>
      <c r="C15193" s="68" t="s">
        <v>15</v>
      </c>
      <c r="D15193" t="str">
        <f t="shared" si="237"/>
        <v>un</v>
      </c>
    </row>
    <row r="15194" spans="1:4">
      <c r="A15194" s="68" t="s">
        <v>14967</v>
      </c>
      <c r="B15194" s="68" t="s">
        <v>31326</v>
      </c>
      <c r="C15194" s="68" t="s">
        <v>15</v>
      </c>
      <c r="D15194" t="str">
        <f t="shared" si="237"/>
        <v>un</v>
      </c>
    </row>
    <row r="15195" spans="1:4">
      <c r="A15195" s="68" t="s">
        <v>14968</v>
      </c>
      <c r="B15195" s="68" t="s">
        <v>31327</v>
      </c>
      <c r="C15195" s="68" t="s">
        <v>15</v>
      </c>
      <c r="D15195" t="str">
        <f t="shared" si="237"/>
        <v>un</v>
      </c>
    </row>
    <row r="15196" spans="1:4">
      <c r="A15196" s="68" t="s">
        <v>14969</v>
      </c>
      <c r="B15196" s="68" t="s">
        <v>31327</v>
      </c>
      <c r="C15196" s="68" t="s">
        <v>15</v>
      </c>
      <c r="D15196" t="str">
        <f t="shared" si="237"/>
        <v>un</v>
      </c>
    </row>
    <row r="15197" spans="1:4">
      <c r="A15197" s="68" t="s">
        <v>14970</v>
      </c>
      <c r="B15197" s="68" t="s">
        <v>31328</v>
      </c>
      <c r="C15197" s="68" t="s">
        <v>15</v>
      </c>
      <c r="D15197" t="str">
        <f t="shared" si="237"/>
        <v>un</v>
      </c>
    </row>
    <row r="15198" spans="1:4">
      <c r="A15198" s="68" t="s">
        <v>14971</v>
      </c>
      <c r="B15198" s="68" t="s">
        <v>31328</v>
      </c>
      <c r="C15198" s="68" t="s">
        <v>15</v>
      </c>
      <c r="D15198" t="str">
        <f t="shared" si="237"/>
        <v>un</v>
      </c>
    </row>
    <row r="15199" spans="1:4">
      <c r="A15199" s="68" t="s">
        <v>14972</v>
      </c>
      <c r="B15199" s="68" t="s">
        <v>31329</v>
      </c>
      <c r="C15199" s="68" t="s">
        <v>15</v>
      </c>
      <c r="D15199" t="str">
        <f t="shared" si="237"/>
        <v>un</v>
      </c>
    </row>
    <row r="15200" spans="1:4">
      <c r="A15200" s="68" t="s">
        <v>14973</v>
      </c>
      <c r="B15200" s="68" t="s">
        <v>31329</v>
      </c>
      <c r="C15200" s="68" t="s">
        <v>15</v>
      </c>
      <c r="D15200" t="str">
        <f t="shared" si="237"/>
        <v>un</v>
      </c>
    </row>
    <row r="15201" spans="1:4">
      <c r="A15201" s="68" t="s">
        <v>14974</v>
      </c>
      <c r="B15201" s="68" t="s">
        <v>31330</v>
      </c>
      <c r="C15201" s="68" t="s">
        <v>15</v>
      </c>
      <c r="D15201" t="str">
        <f t="shared" si="237"/>
        <v>un</v>
      </c>
    </row>
    <row r="15202" spans="1:4">
      <c r="A15202" s="68" t="s">
        <v>14975</v>
      </c>
      <c r="B15202" s="68" t="s">
        <v>31330</v>
      </c>
      <c r="C15202" s="68" t="s">
        <v>15</v>
      </c>
      <c r="D15202" t="str">
        <f t="shared" si="237"/>
        <v>un</v>
      </c>
    </row>
    <row r="15203" spans="1:4">
      <c r="A15203" s="68" t="s">
        <v>23934</v>
      </c>
      <c r="B15203" s="68" t="s">
        <v>31331</v>
      </c>
      <c r="C15203" s="68" t="s">
        <v>15</v>
      </c>
      <c r="D15203" t="str">
        <f t="shared" si="237"/>
        <v>un</v>
      </c>
    </row>
    <row r="15204" spans="1:4">
      <c r="A15204" s="68" t="s">
        <v>23935</v>
      </c>
      <c r="B15204" s="68" t="s">
        <v>31331</v>
      </c>
      <c r="C15204" s="68" t="s">
        <v>15</v>
      </c>
      <c r="D15204" t="str">
        <f t="shared" si="237"/>
        <v>un</v>
      </c>
    </row>
    <row r="15205" spans="1:4">
      <c r="A15205" s="68" t="s">
        <v>23936</v>
      </c>
      <c r="B15205" s="68" t="s">
        <v>31332</v>
      </c>
      <c r="C15205" s="68" t="s">
        <v>15</v>
      </c>
      <c r="D15205" t="str">
        <f t="shared" si="237"/>
        <v>un</v>
      </c>
    </row>
    <row r="15206" spans="1:4">
      <c r="A15206" s="68" t="s">
        <v>23937</v>
      </c>
      <c r="B15206" s="68" t="s">
        <v>31332</v>
      </c>
      <c r="C15206" s="68" t="s">
        <v>15</v>
      </c>
      <c r="D15206" t="str">
        <f t="shared" si="237"/>
        <v>un</v>
      </c>
    </row>
    <row r="15207" spans="1:4">
      <c r="A15207" s="68" t="s">
        <v>14976</v>
      </c>
      <c r="B15207" s="68" t="s">
        <v>31333</v>
      </c>
      <c r="C15207" s="68" t="s">
        <v>15</v>
      </c>
      <c r="D15207" t="str">
        <f t="shared" si="237"/>
        <v>un</v>
      </c>
    </row>
    <row r="15208" spans="1:4">
      <c r="A15208" s="68" t="s">
        <v>14977</v>
      </c>
      <c r="B15208" s="68" t="s">
        <v>31333</v>
      </c>
      <c r="C15208" s="68" t="s">
        <v>15</v>
      </c>
      <c r="D15208" t="str">
        <f t="shared" si="237"/>
        <v>un</v>
      </c>
    </row>
    <row r="15209" spans="1:4">
      <c r="A15209" s="68" t="s">
        <v>14978</v>
      </c>
      <c r="B15209" s="68" t="s">
        <v>31334</v>
      </c>
      <c r="C15209" s="68" t="s">
        <v>15</v>
      </c>
      <c r="D15209" t="str">
        <f t="shared" si="237"/>
        <v>un</v>
      </c>
    </row>
    <row r="15210" spans="1:4">
      <c r="A15210" s="68" t="s">
        <v>14979</v>
      </c>
      <c r="B15210" s="68" t="s">
        <v>31334</v>
      </c>
      <c r="C15210" s="68" t="s">
        <v>15</v>
      </c>
      <c r="D15210" t="str">
        <f t="shared" si="237"/>
        <v>un</v>
      </c>
    </row>
    <row r="15211" spans="1:4">
      <c r="A15211" s="68" t="s">
        <v>14980</v>
      </c>
      <c r="B15211" s="68" t="s">
        <v>31335</v>
      </c>
      <c r="C15211" s="68" t="s">
        <v>15</v>
      </c>
      <c r="D15211" t="str">
        <f t="shared" si="237"/>
        <v>un</v>
      </c>
    </row>
    <row r="15212" spans="1:4">
      <c r="A15212" s="68" t="s">
        <v>14981</v>
      </c>
      <c r="B15212" s="68" t="s">
        <v>31335</v>
      </c>
      <c r="C15212" s="68" t="s">
        <v>15</v>
      </c>
      <c r="D15212" t="str">
        <f t="shared" si="237"/>
        <v>un</v>
      </c>
    </row>
    <row r="15213" spans="1:4">
      <c r="A15213" s="68" t="s">
        <v>14982</v>
      </c>
      <c r="B15213" s="68" t="s">
        <v>31336</v>
      </c>
      <c r="C15213" s="68" t="s">
        <v>15</v>
      </c>
      <c r="D15213" t="str">
        <f t="shared" si="237"/>
        <v>un</v>
      </c>
    </row>
    <row r="15214" spans="1:4">
      <c r="A15214" s="68" t="s">
        <v>14983</v>
      </c>
      <c r="B15214" s="68" t="s">
        <v>31336</v>
      </c>
      <c r="C15214" s="68" t="s">
        <v>15</v>
      </c>
      <c r="D15214" t="str">
        <f t="shared" si="237"/>
        <v>un</v>
      </c>
    </row>
    <row r="15215" spans="1:4">
      <c r="A15215" s="68" t="s">
        <v>14984</v>
      </c>
      <c r="B15215" s="68" t="s">
        <v>31337</v>
      </c>
      <c r="C15215" s="68" t="s">
        <v>15</v>
      </c>
      <c r="D15215" t="str">
        <f t="shared" si="237"/>
        <v>un</v>
      </c>
    </row>
    <row r="15216" spans="1:4">
      <c r="A15216" s="68" t="s">
        <v>14985</v>
      </c>
      <c r="B15216" s="68" t="s">
        <v>31337</v>
      </c>
      <c r="C15216" s="68" t="s">
        <v>15</v>
      </c>
      <c r="D15216" t="str">
        <f t="shared" si="237"/>
        <v>un</v>
      </c>
    </row>
    <row r="15217" spans="1:4">
      <c r="A15217" s="68" t="s">
        <v>14986</v>
      </c>
      <c r="B15217" s="68" t="s">
        <v>31338</v>
      </c>
      <c r="C15217" s="68" t="s">
        <v>15</v>
      </c>
      <c r="D15217" t="str">
        <f t="shared" si="237"/>
        <v>un</v>
      </c>
    </row>
    <row r="15218" spans="1:4">
      <c r="A15218" s="68" t="s">
        <v>14987</v>
      </c>
      <c r="B15218" s="68" t="s">
        <v>31338</v>
      </c>
      <c r="C15218" s="68" t="s">
        <v>15</v>
      </c>
      <c r="D15218" t="str">
        <f t="shared" si="237"/>
        <v>un</v>
      </c>
    </row>
    <row r="15219" spans="1:4">
      <c r="A15219" s="68" t="s">
        <v>14988</v>
      </c>
      <c r="B15219" s="68" t="s">
        <v>31339</v>
      </c>
      <c r="C15219" s="68" t="s">
        <v>15</v>
      </c>
      <c r="D15219" t="str">
        <f t="shared" si="237"/>
        <v>un</v>
      </c>
    </row>
    <row r="15220" spans="1:4">
      <c r="A15220" s="68" t="s">
        <v>14989</v>
      </c>
      <c r="B15220" s="68" t="s">
        <v>31339</v>
      </c>
      <c r="C15220" s="68" t="s">
        <v>15</v>
      </c>
      <c r="D15220" t="str">
        <f t="shared" si="237"/>
        <v>un</v>
      </c>
    </row>
    <row r="15221" spans="1:4">
      <c r="A15221" s="68" t="s">
        <v>14990</v>
      </c>
      <c r="B15221" s="68" t="s">
        <v>31340</v>
      </c>
      <c r="C15221" s="68" t="s">
        <v>15</v>
      </c>
      <c r="D15221" t="str">
        <f t="shared" si="237"/>
        <v>un</v>
      </c>
    </row>
    <row r="15222" spans="1:4">
      <c r="A15222" s="68" t="s">
        <v>14991</v>
      </c>
      <c r="B15222" s="68" t="s">
        <v>31340</v>
      </c>
      <c r="C15222" s="68" t="s">
        <v>15</v>
      </c>
      <c r="D15222" t="str">
        <f t="shared" si="237"/>
        <v>un</v>
      </c>
    </row>
    <row r="15223" spans="1:4">
      <c r="A15223" s="68" t="s">
        <v>14992</v>
      </c>
      <c r="B15223" s="68" t="s">
        <v>31341</v>
      </c>
      <c r="C15223" s="68" t="s">
        <v>15</v>
      </c>
      <c r="D15223" t="str">
        <f t="shared" si="237"/>
        <v>un</v>
      </c>
    </row>
    <row r="15224" spans="1:4">
      <c r="A15224" s="68" t="s">
        <v>14993</v>
      </c>
      <c r="B15224" s="68" t="s">
        <v>31341</v>
      </c>
      <c r="C15224" s="68" t="s">
        <v>15</v>
      </c>
      <c r="D15224" t="str">
        <f t="shared" si="237"/>
        <v>un</v>
      </c>
    </row>
    <row r="15225" spans="1:4">
      <c r="A15225" s="68" t="s">
        <v>14994</v>
      </c>
      <c r="B15225" s="68" t="s">
        <v>31342</v>
      </c>
      <c r="C15225" s="68" t="s">
        <v>15</v>
      </c>
      <c r="D15225" t="str">
        <f t="shared" si="237"/>
        <v>un</v>
      </c>
    </row>
    <row r="15226" spans="1:4">
      <c r="A15226" s="68" t="s">
        <v>14995</v>
      </c>
      <c r="B15226" s="68" t="s">
        <v>31342</v>
      </c>
      <c r="C15226" s="68" t="s">
        <v>15</v>
      </c>
      <c r="D15226" t="str">
        <f t="shared" si="237"/>
        <v>un</v>
      </c>
    </row>
    <row r="15227" spans="1:4">
      <c r="A15227" s="68" t="s">
        <v>14996</v>
      </c>
      <c r="B15227" s="68" t="s">
        <v>31343</v>
      </c>
      <c r="C15227" s="68" t="s">
        <v>15</v>
      </c>
      <c r="D15227" t="str">
        <f t="shared" si="237"/>
        <v>un</v>
      </c>
    </row>
    <row r="15228" spans="1:4">
      <c r="A15228" s="68" t="s">
        <v>14997</v>
      </c>
      <c r="B15228" s="68" t="s">
        <v>31343</v>
      </c>
      <c r="C15228" s="68" t="s">
        <v>15</v>
      </c>
      <c r="D15228" t="str">
        <f t="shared" si="237"/>
        <v>un</v>
      </c>
    </row>
    <row r="15229" spans="1:4">
      <c r="A15229" s="68" t="s">
        <v>14998</v>
      </c>
      <c r="B15229" s="68" t="s">
        <v>31344</v>
      </c>
      <c r="C15229" s="68" t="s">
        <v>15</v>
      </c>
      <c r="D15229" t="str">
        <f t="shared" si="237"/>
        <v>un</v>
      </c>
    </row>
    <row r="15230" spans="1:4">
      <c r="A15230" s="68" t="s">
        <v>14999</v>
      </c>
      <c r="B15230" s="68" t="s">
        <v>31344</v>
      </c>
      <c r="C15230" s="68" t="s">
        <v>15</v>
      </c>
      <c r="D15230" t="str">
        <f t="shared" si="237"/>
        <v>un</v>
      </c>
    </row>
    <row r="15231" spans="1:4">
      <c r="A15231" s="68" t="s">
        <v>15000</v>
      </c>
      <c r="B15231" s="68" t="s">
        <v>31345</v>
      </c>
      <c r="C15231" s="68" t="s">
        <v>15</v>
      </c>
      <c r="D15231" t="str">
        <f t="shared" si="237"/>
        <v>un</v>
      </c>
    </row>
    <row r="15232" spans="1:4">
      <c r="A15232" s="68" t="s">
        <v>15001</v>
      </c>
      <c r="B15232" s="68" t="s">
        <v>31345</v>
      </c>
      <c r="C15232" s="68" t="s">
        <v>15</v>
      </c>
      <c r="D15232" t="str">
        <f t="shared" si="237"/>
        <v>un</v>
      </c>
    </row>
    <row r="15233" spans="1:4">
      <c r="A15233" s="68" t="s">
        <v>15002</v>
      </c>
      <c r="B15233" s="68" t="s">
        <v>31346</v>
      </c>
      <c r="C15233" s="68" t="s">
        <v>15</v>
      </c>
      <c r="D15233" t="str">
        <f t="shared" si="237"/>
        <v>un</v>
      </c>
    </row>
    <row r="15234" spans="1:4">
      <c r="A15234" s="68" t="s">
        <v>15003</v>
      </c>
      <c r="B15234" s="68" t="s">
        <v>31346</v>
      </c>
      <c r="C15234" s="68" t="s">
        <v>15</v>
      </c>
      <c r="D15234" t="str">
        <f t="shared" si="237"/>
        <v>un</v>
      </c>
    </row>
    <row r="15235" spans="1:4">
      <c r="A15235" s="68" t="s">
        <v>15004</v>
      </c>
      <c r="B15235" s="68" t="s">
        <v>31347</v>
      </c>
      <c r="C15235" s="68" t="s">
        <v>15</v>
      </c>
      <c r="D15235" t="str">
        <f t="shared" si="237"/>
        <v>un</v>
      </c>
    </row>
    <row r="15236" spans="1:4">
      <c r="A15236" s="68" t="s">
        <v>15005</v>
      </c>
      <c r="B15236" s="68" t="s">
        <v>31347</v>
      </c>
      <c r="C15236" s="68" t="s">
        <v>15</v>
      </c>
      <c r="D15236" t="str">
        <f t="shared" si="237"/>
        <v>un</v>
      </c>
    </row>
    <row r="15237" spans="1:4">
      <c r="A15237" s="68" t="s">
        <v>15006</v>
      </c>
      <c r="B15237" s="68" t="s">
        <v>31348</v>
      </c>
      <c r="C15237" s="68" t="s">
        <v>15</v>
      </c>
      <c r="D15237" t="str">
        <f t="shared" si="237"/>
        <v>un</v>
      </c>
    </row>
    <row r="15238" spans="1:4">
      <c r="A15238" s="68" t="s">
        <v>15007</v>
      </c>
      <c r="B15238" s="68" t="s">
        <v>31348</v>
      </c>
      <c r="C15238" s="68" t="s">
        <v>15</v>
      </c>
      <c r="D15238" t="str">
        <f t="shared" si="237"/>
        <v>un</v>
      </c>
    </row>
    <row r="15239" spans="1:4">
      <c r="A15239" s="68" t="s">
        <v>15008</v>
      </c>
      <c r="B15239" s="68" t="s">
        <v>31349</v>
      </c>
      <c r="C15239" s="68" t="s">
        <v>15</v>
      </c>
      <c r="D15239" t="str">
        <f t="shared" ref="D15239:D15302" si="238">LOWER(C15239)</f>
        <v>un</v>
      </c>
    </row>
    <row r="15240" spans="1:4">
      <c r="A15240" s="68" t="s">
        <v>15009</v>
      </c>
      <c r="B15240" s="68" t="s">
        <v>31349</v>
      </c>
      <c r="C15240" s="68" t="s">
        <v>15</v>
      </c>
      <c r="D15240" t="str">
        <f t="shared" si="238"/>
        <v>un</v>
      </c>
    </row>
    <row r="15241" spans="1:4">
      <c r="A15241" s="68" t="s">
        <v>15010</v>
      </c>
      <c r="B15241" s="68" t="s">
        <v>31350</v>
      </c>
      <c r="C15241" s="68" t="s">
        <v>15</v>
      </c>
      <c r="D15241" t="str">
        <f t="shared" si="238"/>
        <v>un</v>
      </c>
    </row>
    <row r="15242" spans="1:4">
      <c r="A15242" s="68" t="s">
        <v>15011</v>
      </c>
      <c r="B15242" s="68" t="s">
        <v>31350</v>
      </c>
      <c r="C15242" s="68" t="s">
        <v>15</v>
      </c>
      <c r="D15242" t="str">
        <f t="shared" si="238"/>
        <v>un</v>
      </c>
    </row>
    <row r="15243" spans="1:4">
      <c r="A15243" s="68" t="s">
        <v>15012</v>
      </c>
      <c r="B15243" s="68" t="s">
        <v>31351</v>
      </c>
      <c r="C15243" s="68" t="s">
        <v>14</v>
      </c>
      <c r="D15243" t="str">
        <f t="shared" si="238"/>
        <v>m</v>
      </c>
    </row>
    <row r="15244" spans="1:4">
      <c r="A15244" s="68" t="s">
        <v>15013</v>
      </c>
      <c r="B15244" s="68" t="s">
        <v>31351</v>
      </c>
      <c r="C15244" s="68" t="s">
        <v>14</v>
      </c>
      <c r="D15244" t="str">
        <f t="shared" si="238"/>
        <v>m</v>
      </c>
    </row>
    <row r="15245" spans="1:4">
      <c r="A15245" s="68" t="s">
        <v>15014</v>
      </c>
      <c r="B15245" s="68" t="s">
        <v>31352</v>
      </c>
      <c r="C15245" s="68" t="s">
        <v>15</v>
      </c>
      <c r="D15245" t="str">
        <f t="shared" si="238"/>
        <v>un</v>
      </c>
    </row>
    <row r="15246" spans="1:4">
      <c r="A15246" s="68" t="s">
        <v>15015</v>
      </c>
      <c r="B15246" s="68" t="s">
        <v>31352</v>
      </c>
      <c r="C15246" s="68" t="s">
        <v>15</v>
      </c>
      <c r="D15246" t="str">
        <f t="shared" si="238"/>
        <v>un</v>
      </c>
    </row>
    <row r="15247" spans="1:4">
      <c r="A15247" s="68" t="s">
        <v>15016</v>
      </c>
      <c r="B15247" s="68" t="s">
        <v>31353</v>
      </c>
      <c r="C15247" s="68" t="s">
        <v>15</v>
      </c>
      <c r="D15247" t="str">
        <f t="shared" si="238"/>
        <v>un</v>
      </c>
    </row>
    <row r="15248" spans="1:4">
      <c r="A15248" s="68" t="s">
        <v>15017</v>
      </c>
      <c r="B15248" s="68" t="s">
        <v>31353</v>
      </c>
      <c r="C15248" s="68" t="s">
        <v>15</v>
      </c>
      <c r="D15248" t="str">
        <f t="shared" si="238"/>
        <v>un</v>
      </c>
    </row>
    <row r="15249" spans="1:4">
      <c r="A15249" s="68" t="s">
        <v>15018</v>
      </c>
      <c r="B15249" s="68" t="s">
        <v>31354</v>
      </c>
      <c r="C15249" s="68" t="s">
        <v>15</v>
      </c>
      <c r="D15249" t="str">
        <f t="shared" si="238"/>
        <v>un</v>
      </c>
    </row>
    <row r="15250" spans="1:4">
      <c r="A15250" s="68" t="s">
        <v>15019</v>
      </c>
      <c r="B15250" s="68" t="s">
        <v>31354</v>
      </c>
      <c r="C15250" s="68" t="s">
        <v>15</v>
      </c>
      <c r="D15250" t="str">
        <f t="shared" si="238"/>
        <v>un</v>
      </c>
    </row>
    <row r="15251" spans="1:4">
      <c r="A15251" s="68" t="s">
        <v>15020</v>
      </c>
      <c r="B15251" s="68" t="s">
        <v>31355</v>
      </c>
      <c r="C15251" s="68" t="s">
        <v>15</v>
      </c>
      <c r="D15251" t="str">
        <f t="shared" si="238"/>
        <v>un</v>
      </c>
    </row>
    <row r="15252" spans="1:4">
      <c r="A15252" s="68" t="s">
        <v>15021</v>
      </c>
      <c r="B15252" s="68" t="s">
        <v>31355</v>
      </c>
      <c r="C15252" s="68" t="s">
        <v>15</v>
      </c>
      <c r="D15252" t="str">
        <f t="shared" si="238"/>
        <v>un</v>
      </c>
    </row>
    <row r="15253" spans="1:4">
      <c r="A15253" s="68" t="s">
        <v>15022</v>
      </c>
      <c r="B15253" s="68" t="s">
        <v>31356</v>
      </c>
      <c r="C15253" s="68" t="s">
        <v>15</v>
      </c>
      <c r="D15253" t="str">
        <f t="shared" si="238"/>
        <v>un</v>
      </c>
    </row>
    <row r="15254" spans="1:4">
      <c r="A15254" s="68" t="s">
        <v>15023</v>
      </c>
      <c r="B15254" s="68" t="s">
        <v>31356</v>
      </c>
      <c r="C15254" s="68" t="s">
        <v>15</v>
      </c>
      <c r="D15254" t="str">
        <f t="shared" si="238"/>
        <v>un</v>
      </c>
    </row>
    <row r="15255" spans="1:4">
      <c r="A15255" s="68" t="s">
        <v>15024</v>
      </c>
      <c r="B15255" s="68" t="s">
        <v>31357</v>
      </c>
      <c r="C15255" s="68" t="s">
        <v>15</v>
      </c>
      <c r="D15255" t="str">
        <f t="shared" si="238"/>
        <v>un</v>
      </c>
    </row>
    <row r="15256" spans="1:4">
      <c r="A15256" s="68" t="s">
        <v>15025</v>
      </c>
      <c r="B15256" s="68" t="s">
        <v>31357</v>
      </c>
      <c r="C15256" s="68" t="s">
        <v>15</v>
      </c>
      <c r="D15256" t="str">
        <f t="shared" si="238"/>
        <v>un</v>
      </c>
    </row>
    <row r="15257" spans="1:4">
      <c r="A15257" s="68" t="s">
        <v>15026</v>
      </c>
      <c r="B15257" s="68" t="s">
        <v>31358</v>
      </c>
      <c r="C15257" s="68" t="s">
        <v>15</v>
      </c>
      <c r="D15257" t="str">
        <f t="shared" si="238"/>
        <v>un</v>
      </c>
    </row>
    <row r="15258" spans="1:4">
      <c r="A15258" s="68" t="s">
        <v>15027</v>
      </c>
      <c r="B15258" s="68" t="s">
        <v>31358</v>
      </c>
      <c r="C15258" s="68" t="s">
        <v>15</v>
      </c>
      <c r="D15258" t="str">
        <f t="shared" si="238"/>
        <v>un</v>
      </c>
    </row>
    <row r="15259" spans="1:4">
      <c r="A15259" s="68" t="s">
        <v>15028</v>
      </c>
      <c r="B15259" s="68" t="s">
        <v>31359</v>
      </c>
      <c r="C15259" s="68" t="s">
        <v>15</v>
      </c>
      <c r="D15259" t="str">
        <f t="shared" si="238"/>
        <v>un</v>
      </c>
    </row>
    <row r="15260" spans="1:4">
      <c r="A15260" s="68" t="s">
        <v>15029</v>
      </c>
      <c r="B15260" s="68" t="s">
        <v>31359</v>
      </c>
      <c r="C15260" s="68" t="s">
        <v>15</v>
      </c>
      <c r="D15260" t="str">
        <f t="shared" si="238"/>
        <v>un</v>
      </c>
    </row>
    <row r="15261" spans="1:4">
      <c r="A15261" s="68" t="s">
        <v>23938</v>
      </c>
      <c r="B15261" s="68" t="s">
        <v>31360</v>
      </c>
      <c r="C15261" s="68" t="s">
        <v>15</v>
      </c>
      <c r="D15261" t="str">
        <f t="shared" si="238"/>
        <v>un</v>
      </c>
    </row>
    <row r="15262" spans="1:4">
      <c r="A15262" s="68" t="s">
        <v>23939</v>
      </c>
      <c r="B15262" s="68" t="s">
        <v>31360</v>
      </c>
      <c r="C15262" s="68" t="s">
        <v>15</v>
      </c>
      <c r="D15262" t="str">
        <f t="shared" si="238"/>
        <v>un</v>
      </c>
    </row>
    <row r="15263" spans="1:4">
      <c r="A15263" s="68" t="s">
        <v>23940</v>
      </c>
      <c r="B15263" s="68" t="s">
        <v>31361</v>
      </c>
      <c r="C15263" s="68" t="s">
        <v>15</v>
      </c>
      <c r="D15263" t="str">
        <f t="shared" si="238"/>
        <v>un</v>
      </c>
    </row>
    <row r="15264" spans="1:4">
      <c r="A15264" s="68" t="s">
        <v>23941</v>
      </c>
      <c r="B15264" s="68" t="s">
        <v>31361</v>
      </c>
      <c r="C15264" s="68" t="s">
        <v>15</v>
      </c>
      <c r="D15264" t="str">
        <f t="shared" si="238"/>
        <v>un</v>
      </c>
    </row>
    <row r="15265" spans="1:4">
      <c r="A15265" s="68" t="s">
        <v>23942</v>
      </c>
      <c r="B15265" s="68" t="s">
        <v>31362</v>
      </c>
      <c r="C15265" s="68" t="s">
        <v>15</v>
      </c>
      <c r="D15265" t="str">
        <f t="shared" si="238"/>
        <v>un</v>
      </c>
    </row>
    <row r="15266" spans="1:4">
      <c r="A15266" s="68" t="s">
        <v>23943</v>
      </c>
      <c r="B15266" s="68" t="s">
        <v>31362</v>
      </c>
      <c r="C15266" s="68" t="s">
        <v>15</v>
      </c>
      <c r="D15266" t="str">
        <f t="shared" si="238"/>
        <v>un</v>
      </c>
    </row>
    <row r="15267" spans="1:4">
      <c r="A15267" s="68" t="s">
        <v>23944</v>
      </c>
      <c r="B15267" s="68" t="s">
        <v>31363</v>
      </c>
      <c r="C15267" s="68" t="s">
        <v>15</v>
      </c>
      <c r="D15267" t="str">
        <f t="shared" si="238"/>
        <v>un</v>
      </c>
    </row>
    <row r="15268" spans="1:4">
      <c r="A15268" s="68" t="s">
        <v>23945</v>
      </c>
      <c r="B15268" s="68" t="s">
        <v>31363</v>
      </c>
      <c r="C15268" s="68" t="s">
        <v>15</v>
      </c>
      <c r="D15268" t="str">
        <f t="shared" si="238"/>
        <v>un</v>
      </c>
    </row>
    <row r="15269" spans="1:4">
      <c r="A15269" s="68" t="s">
        <v>23946</v>
      </c>
      <c r="B15269" s="68" t="s">
        <v>31364</v>
      </c>
      <c r="C15269" s="68" t="s">
        <v>15</v>
      </c>
      <c r="D15269" t="str">
        <f t="shared" si="238"/>
        <v>un</v>
      </c>
    </row>
    <row r="15270" spans="1:4">
      <c r="A15270" s="68" t="s">
        <v>23947</v>
      </c>
      <c r="B15270" s="68" t="s">
        <v>31364</v>
      </c>
      <c r="C15270" s="68" t="s">
        <v>15</v>
      </c>
      <c r="D15270" t="str">
        <f t="shared" si="238"/>
        <v>un</v>
      </c>
    </row>
    <row r="15271" spans="1:4">
      <c r="A15271" s="68" t="s">
        <v>23948</v>
      </c>
      <c r="B15271" s="68" t="s">
        <v>31365</v>
      </c>
      <c r="C15271" s="68" t="s">
        <v>15</v>
      </c>
      <c r="D15271" t="str">
        <f t="shared" si="238"/>
        <v>un</v>
      </c>
    </row>
    <row r="15272" spans="1:4">
      <c r="A15272" s="68" t="s">
        <v>23949</v>
      </c>
      <c r="B15272" s="68" t="s">
        <v>31365</v>
      </c>
      <c r="C15272" s="68" t="s">
        <v>15</v>
      </c>
      <c r="D15272" t="str">
        <f t="shared" si="238"/>
        <v>un</v>
      </c>
    </row>
    <row r="15273" spans="1:4">
      <c r="A15273" s="68" t="s">
        <v>23950</v>
      </c>
      <c r="B15273" s="68" t="s">
        <v>31366</v>
      </c>
      <c r="C15273" s="68" t="s">
        <v>15</v>
      </c>
      <c r="D15273" t="str">
        <f t="shared" si="238"/>
        <v>un</v>
      </c>
    </row>
    <row r="15274" spans="1:4">
      <c r="A15274" s="68" t="s">
        <v>23951</v>
      </c>
      <c r="B15274" s="68" t="s">
        <v>31366</v>
      </c>
      <c r="C15274" s="68" t="s">
        <v>15</v>
      </c>
      <c r="D15274" t="str">
        <f t="shared" si="238"/>
        <v>un</v>
      </c>
    </row>
    <row r="15275" spans="1:4">
      <c r="A15275" s="68" t="s">
        <v>15030</v>
      </c>
      <c r="B15275" s="68" t="s">
        <v>31367</v>
      </c>
      <c r="C15275" s="68" t="s">
        <v>15</v>
      </c>
      <c r="D15275" t="str">
        <f t="shared" si="238"/>
        <v>un</v>
      </c>
    </row>
    <row r="15276" spans="1:4">
      <c r="A15276" s="68" t="s">
        <v>15031</v>
      </c>
      <c r="B15276" s="68" t="s">
        <v>31367</v>
      </c>
      <c r="C15276" s="68" t="s">
        <v>15</v>
      </c>
      <c r="D15276" t="str">
        <f t="shared" si="238"/>
        <v>un</v>
      </c>
    </row>
    <row r="15277" spans="1:4">
      <c r="A15277" s="68" t="s">
        <v>15032</v>
      </c>
      <c r="B15277" s="68" t="s">
        <v>31368</v>
      </c>
      <c r="C15277" s="68" t="s">
        <v>15</v>
      </c>
      <c r="D15277" t="str">
        <f t="shared" si="238"/>
        <v>un</v>
      </c>
    </row>
    <row r="15278" spans="1:4">
      <c r="A15278" s="68" t="s">
        <v>15033</v>
      </c>
      <c r="B15278" s="68" t="s">
        <v>31368</v>
      </c>
      <c r="C15278" s="68" t="s">
        <v>15</v>
      </c>
      <c r="D15278" t="str">
        <f t="shared" si="238"/>
        <v>un</v>
      </c>
    </row>
    <row r="15279" spans="1:4">
      <c r="A15279" s="68" t="s">
        <v>15034</v>
      </c>
      <c r="B15279" s="68" t="s">
        <v>31369</v>
      </c>
      <c r="C15279" s="68" t="s">
        <v>15</v>
      </c>
      <c r="D15279" t="str">
        <f t="shared" si="238"/>
        <v>un</v>
      </c>
    </row>
    <row r="15280" spans="1:4">
      <c r="A15280" s="68" t="s">
        <v>15035</v>
      </c>
      <c r="B15280" s="68" t="s">
        <v>31369</v>
      </c>
      <c r="C15280" s="68" t="s">
        <v>15</v>
      </c>
      <c r="D15280" t="str">
        <f t="shared" si="238"/>
        <v>un</v>
      </c>
    </row>
    <row r="15281" spans="1:4">
      <c r="A15281" s="68" t="s">
        <v>15036</v>
      </c>
      <c r="B15281" s="68" t="s">
        <v>31370</v>
      </c>
      <c r="C15281" s="68" t="s">
        <v>15</v>
      </c>
      <c r="D15281" t="str">
        <f t="shared" si="238"/>
        <v>un</v>
      </c>
    </row>
    <row r="15282" spans="1:4">
      <c r="A15282" s="68" t="s">
        <v>15037</v>
      </c>
      <c r="B15282" s="68" t="s">
        <v>31370</v>
      </c>
      <c r="C15282" s="68" t="s">
        <v>15</v>
      </c>
      <c r="D15282" t="str">
        <f t="shared" si="238"/>
        <v>un</v>
      </c>
    </row>
    <row r="15283" spans="1:4">
      <c r="A15283" s="68" t="s">
        <v>15038</v>
      </c>
      <c r="B15283" s="68" t="s">
        <v>31371</v>
      </c>
      <c r="C15283" s="68" t="s">
        <v>14</v>
      </c>
      <c r="D15283" t="str">
        <f t="shared" si="238"/>
        <v>m</v>
      </c>
    </row>
    <row r="15284" spans="1:4">
      <c r="A15284" s="68" t="s">
        <v>15039</v>
      </c>
      <c r="B15284" s="68" t="s">
        <v>31371</v>
      </c>
      <c r="C15284" s="68" t="s">
        <v>14</v>
      </c>
      <c r="D15284" t="str">
        <f t="shared" si="238"/>
        <v>m</v>
      </c>
    </row>
    <row r="15285" spans="1:4">
      <c r="A15285" s="68" t="s">
        <v>15040</v>
      </c>
      <c r="B15285" s="68" t="s">
        <v>31372</v>
      </c>
      <c r="C15285" s="68" t="s">
        <v>14</v>
      </c>
      <c r="D15285" t="str">
        <f t="shared" si="238"/>
        <v>m</v>
      </c>
    </row>
    <row r="15286" spans="1:4">
      <c r="A15286" s="68" t="s">
        <v>15041</v>
      </c>
      <c r="B15286" s="68" t="s">
        <v>31372</v>
      </c>
      <c r="C15286" s="68" t="s">
        <v>14</v>
      </c>
      <c r="D15286" t="str">
        <f t="shared" si="238"/>
        <v>m</v>
      </c>
    </row>
    <row r="15287" spans="1:4">
      <c r="A15287" s="68" t="s">
        <v>15042</v>
      </c>
      <c r="B15287" s="68" t="s">
        <v>31373</v>
      </c>
      <c r="C15287" s="68" t="s">
        <v>14</v>
      </c>
      <c r="D15287" t="str">
        <f t="shared" si="238"/>
        <v>m</v>
      </c>
    </row>
    <row r="15288" spans="1:4">
      <c r="A15288" s="68" t="s">
        <v>15043</v>
      </c>
      <c r="B15288" s="68" t="s">
        <v>31373</v>
      </c>
      <c r="C15288" s="68" t="s">
        <v>14</v>
      </c>
      <c r="D15288" t="str">
        <f t="shared" si="238"/>
        <v>m</v>
      </c>
    </row>
    <row r="15289" spans="1:4">
      <c r="A15289" s="68" t="s">
        <v>15044</v>
      </c>
      <c r="B15289" s="68" t="s">
        <v>31374</v>
      </c>
      <c r="C15289" s="68" t="s">
        <v>14</v>
      </c>
      <c r="D15289" t="str">
        <f t="shared" si="238"/>
        <v>m</v>
      </c>
    </row>
    <row r="15290" spans="1:4">
      <c r="A15290" s="68" t="s">
        <v>15045</v>
      </c>
      <c r="B15290" s="68" t="s">
        <v>31374</v>
      </c>
      <c r="C15290" s="68" t="s">
        <v>14</v>
      </c>
      <c r="D15290" t="str">
        <f t="shared" si="238"/>
        <v>m</v>
      </c>
    </row>
    <row r="15291" spans="1:4">
      <c r="A15291" s="68" t="s">
        <v>15046</v>
      </c>
      <c r="B15291" s="68" t="s">
        <v>31375</v>
      </c>
      <c r="C15291" s="68" t="s">
        <v>14</v>
      </c>
      <c r="D15291" t="str">
        <f t="shared" si="238"/>
        <v>m</v>
      </c>
    </row>
    <row r="15292" spans="1:4">
      <c r="A15292" s="68" t="s">
        <v>15047</v>
      </c>
      <c r="B15292" s="68" t="s">
        <v>31375</v>
      </c>
      <c r="C15292" s="68" t="s">
        <v>14</v>
      </c>
      <c r="D15292" t="str">
        <f t="shared" si="238"/>
        <v>m</v>
      </c>
    </row>
    <row r="15293" spans="1:4">
      <c r="A15293" s="68" t="s">
        <v>15048</v>
      </c>
      <c r="B15293" s="68" t="s">
        <v>31376</v>
      </c>
      <c r="C15293" s="68" t="s">
        <v>14</v>
      </c>
      <c r="D15293" t="str">
        <f t="shared" si="238"/>
        <v>m</v>
      </c>
    </row>
    <row r="15294" spans="1:4">
      <c r="A15294" s="68" t="s">
        <v>15049</v>
      </c>
      <c r="B15294" s="68" t="s">
        <v>31376</v>
      </c>
      <c r="C15294" s="68" t="s">
        <v>14</v>
      </c>
      <c r="D15294" t="str">
        <f t="shared" si="238"/>
        <v>m</v>
      </c>
    </row>
    <row r="15295" spans="1:4">
      <c r="A15295" s="68" t="s">
        <v>15050</v>
      </c>
      <c r="B15295" s="68" t="s">
        <v>31377</v>
      </c>
      <c r="C15295" s="68" t="s">
        <v>14</v>
      </c>
      <c r="D15295" t="str">
        <f t="shared" si="238"/>
        <v>m</v>
      </c>
    </row>
    <row r="15296" spans="1:4">
      <c r="A15296" s="68" t="s">
        <v>15051</v>
      </c>
      <c r="B15296" s="68" t="s">
        <v>31377</v>
      </c>
      <c r="C15296" s="68" t="s">
        <v>14</v>
      </c>
      <c r="D15296" t="str">
        <f t="shared" si="238"/>
        <v>m</v>
      </c>
    </row>
    <row r="15297" spans="1:4">
      <c r="A15297" s="68" t="s">
        <v>15052</v>
      </c>
      <c r="B15297" s="68" t="s">
        <v>31378</v>
      </c>
      <c r="C15297" s="68" t="s">
        <v>14</v>
      </c>
      <c r="D15297" t="str">
        <f t="shared" si="238"/>
        <v>m</v>
      </c>
    </row>
    <row r="15298" spans="1:4">
      <c r="A15298" s="68" t="s">
        <v>15053</v>
      </c>
      <c r="B15298" s="68" t="s">
        <v>31378</v>
      </c>
      <c r="C15298" s="68" t="s">
        <v>14</v>
      </c>
      <c r="D15298" t="str">
        <f t="shared" si="238"/>
        <v>m</v>
      </c>
    </row>
    <row r="15299" spans="1:4">
      <c r="A15299" s="68" t="s">
        <v>15054</v>
      </c>
      <c r="B15299" s="68" t="s">
        <v>31379</v>
      </c>
      <c r="C15299" s="68" t="s">
        <v>14</v>
      </c>
      <c r="D15299" t="str">
        <f t="shared" si="238"/>
        <v>m</v>
      </c>
    </row>
    <row r="15300" spans="1:4">
      <c r="A15300" s="68" t="s">
        <v>15055</v>
      </c>
      <c r="B15300" s="68" t="s">
        <v>31379</v>
      </c>
      <c r="C15300" s="68" t="s">
        <v>14</v>
      </c>
      <c r="D15300" t="str">
        <f t="shared" si="238"/>
        <v>m</v>
      </c>
    </row>
    <row r="15301" spans="1:4">
      <c r="A15301" s="68" t="s">
        <v>15056</v>
      </c>
      <c r="B15301" s="68" t="s">
        <v>31380</v>
      </c>
      <c r="C15301" s="68" t="s">
        <v>14</v>
      </c>
      <c r="D15301" t="str">
        <f t="shared" si="238"/>
        <v>m</v>
      </c>
    </row>
    <row r="15302" spans="1:4">
      <c r="A15302" s="68" t="s">
        <v>15057</v>
      </c>
      <c r="B15302" s="68" t="s">
        <v>31380</v>
      </c>
      <c r="C15302" s="68" t="s">
        <v>14</v>
      </c>
      <c r="D15302" t="str">
        <f t="shared" si="238"/>
        <v>m</v>
      </c>
    </row>
    <row r="15303" spans="1:4">
      <c r="A15303" s="68" t="s">
        <v>15058</v>
      </c>
      <c r="B15303" s="68" t="s">
        <v>31381</v>
      </c>
      <c r="C15303" s="68" t="s">
        <v>14</v>
      </c>
      <c r="D15303" t="str">
        <f t="shared" ref="D15303:D15366" si="239">LOWER(C15303)</f>
        <v>m</v>
      </c>
    </row>
    <row r="15304" spans="1:4">
      <c r="A15304" s="68" t="s">
        <v>15059</v>
      </c>
      <c r="B15304" s="68" t="s">
        <v>31381</v>
      </c>
      <c r="C15304" s="68" t="s">
        <v>14</v>
      </c>
      <c r="D15304" t="str">
        <f t="shared" si="239"/>
        <v>m</v>
      </c>
    </row>
    <row r="15305" spans="1:4">
      <c r="A15305" s="68" t="s">
        <v>15060</v>
      </c>
      <c r="B15305" s="68" t="s">
        <v>31382</v>
      </c>
      <c r="C15305" s="68" t="s">
        <v>14</v>
      </c>
      <c r="D15305" t="str">
        <f t="shared" si="239"/>
        <v>m</v>
      </c>
    </row>
    <row r="15306" spans="1:4">
      <c r="A15306" s="68" t="s">
        <v>15061</v>
      </c>
      <c r="B15306" s="68" t="s">
        <v>31382</v>
      </c>
      <c r="C15306" s="68" t="s">
        <v>14</v>
      </c>
      <c r="D15306" t="str">
        <f t="shared" si="239"/>
        <v>m</v>
      </c>
    </row>
    <row r="15307" spans="1:4">
      <c r="A15307" s="68" t="s">
        <v>15062</v>
      </c>
      <c r="B15307" s="68" t="s">
        <v>31383</v>
      </c>
      <c r="C15307" s="68" t="s">
        <v>14</v>
      </c>
      <c r="D15307" t="str">
        <f t="shared" si="239"/>
        <v>m</v>
      </c>
    </row>
    <row r="15308" spans="1:4">
      <c r="A15308" s="68" t="s">
        <v>15063</v>
      </c>
      <c r="B15308" s="68" t="s">
        <v>31383</v>
      </c>
      <c r="C15308" s="68" t="s">
        <v>14</v>
      </c>
      <c r="D15308" t="str">
        <f t="shared" si="239"/>
        <v>m</v>
      </c>
    </row>
    <row r="15309" spans="1:4">
      <c r="A15309" s="68" t="s">
        <v>15064</v>
      </c>
      <c r="B15309" s="68" t="s">
        <v>31384</v>
      </c>
      <c r="C15309" s="68" t="s">
        <v>14</v>
      </c>
      <c r="D15309" t="str">
        <f t="shared" si="239"/>
        <v>m</v>
      </c>
    </row>
    <row r="15310" spans="1:4">
      <c r="A15310" s="68" t="s">
        <v>15065</v>
      </c>
      <c r="B15310" s="68" t="s">
        <v>31384</v>
      </c>
      <c r="C15310" s="68" t="s">
        <v>14</v>
      </c>
      <c r="D15310" t="str">
        <f t="shared" si="239"/>
        <v>m</v>
      </c>
    </row>
    <row r="15311" spans="1:4">
      <c r="A15311" s="68" t="s">
        <v>15066</v>
      </c>
      <c r="B15311" s="68" t="s">
        <v>31385</v>
      </c>
      <c r="C15311" s="68" t="s">
        <v>14</v>
      </c>
      <c r="D15311" t="str">
        <f t="shared" si="239"/>
        <v>m</v>
      </c>
    </row>
    <row r="15312" spans="1:4">
      <c r="A15312" s="68" t="s">
        <v>15067</v>
      </c>
      <c r="B15312" s="68" t="s">
        <v>31385</v>
      </c>
      <c r="C15312" s="68" t="s">
        <v>14</v>
      </c>
      <c r="D15312" t="str">
        <f t="shared" si="239"/>
        <v>m</v>
      </c>
    </row>
    <row r="15313" spans="1:4">
      <c r="A15313" s="68" t="s">
        <v>15068</v>
      </c>
      <c r="B15313" s="68" t="s">
        <v>31386</v>
      </c>
      <c r="C15313" s="68" t="s">
        <v>14</v>
      </c>
      <c r="D15313" t="str">
        <f t="shared" si="239"/>
        <v>m</v>
      </c>
    </row>
    <row r="15314" spans="1:4">
      <c r="A15314" s="68" t="s">
        <v>15069</v>
      </c>
      <c r="B15314" s="68" t="s">
        <v>31386</v>
      </c>
      <c r="C15314" s="68" t="s">
        <v>14</v>
      </c>
      <c r="D15314" t="str">
        <f t="shared" si="239"/>
        <v>m</v>
      </c>
    </row>
    <row r="15315" spans="1:4">
      <c r="A15315" s="68" t="s">
        <v>15070</v>
      </c>
      <c r="B15315" s="68" t="s">
        <v>31387</v>
      </c>
      <c r="C15315" s="68" t="s">
        <v>14</v>
      </c>
      <c r="D15315" t="str">
        <f t="shared" si="239"/>
        <v>m</v>
      </c>
    </row>
    <row r="15316" spans="1:4">
      <c r="A15316" s="68" t="s">
        <v>15071</v>
      </c>
      <c r="B15316" s="68" t="s">
        <v>31387</v>
      </c>
      <c r="C15316" s="68" t="s">
        <v>14</v>
      </c>
      <c r="D15316" t="str">
        <f t="shared" si="239"/>
        <v>m</v>
      </c>
    </row>
    <row r="15317" spans="1:4">
      <c r="A15317" s="68" t="s">
        <v>15072</v>
      </c>
      <c r="B15317" s="68" t="s">
        <v>31388</v>
      </c>
      <c r="C15317" s="68" t="s">
        <v>14</v>
      </c>
      <c r="D15317" t="str">
        <f t="shared" si="239"/>
        <v>m</v>
      </c>
    </row>
    <row r="15318" spans="1:4">
      <c r="A15318" s="68" t="s">
        <v>15073</v>
      </c>
      <c r="B15318" s="68" t="s">
        <v>31388</v>
      </c>
      <c r="C15318" s="68" t="s">
        <v>14</v>
      </c>
      <c r="D15318" t="str">
        <f t="shared" si="239"/>
        <v>m</v>
      </c>
    </row>
    <row r="15319" spans="1:4">
      <c r="A15319" s="68" t="s">
        <v>15074</v>
      </c>
      <c r="B15319" s="68" t="s">
        <v>31389</v>
      </c>
      <c r="C15319" s="68" t="s">
        <v>14</v>
      </c>
      <c r="D15319" t="str">
        <f t="shared" si="239"/>
        <v>m</v>
      </c>
    </row>
    <row r="15320" spans="1:4">
      <c r="A15320" s="68" t="s">
        <v>15075</v>
      </c>
      <c r="B15320" s="68" t="s">
        <v>31389</v>
      </c>
      <c r="C15320" s="68" t="s">
        <v>14</v>
      </c>
      <c r="D15320" t="str">
        <f t="shared" si="239"/>
        <v>m</v>
      </c>
    </row>
    <row r="15321" spans="1:4">
      <c r="A15321" s="68" t="s">
        <v>15076</v>
      </c>
      <c r="B15321" s="68" t="s">
        <v>31390</v>
      </c>
      <c r="C15321" s="68" t="s">
        <v>14</v>
      </c>
      <c r="D15321" t="str">
        <f t="shared" si="239"/>
        <v>m</v>
      </c>
    </row>
    <row r="15322" spans="1:4">
      <c r="A15322" s="68" t="s">
        <v>15077</v>
      </c>
      <c r="B15322" s="68" t="s">
        <v>31390</v>
      </c>
      <c r="C15322" s="68" t="s">
        <v>14</v>
      </c>
      <c r="D15322" t="str">
        <f t="shared" si="239"/>
        <v>m</v>
      </c>
    </row>
    <row r="15323" spans="1:4">
      <c r="A15323" s="68" t="s">
        <v>15078</v>
      </c>
      <c r="B15323" s="68" t="s">
        <v>31391</v>
      </c>
      <c r="C15323" s="68" t="s">
        <v>14</v>
      </c>
      <c r="D15323" t="str">
        <f t="shared" si="239"/>
        <v>m</v>
      </c>
    </row>
    <row r="15324" spans="1:4">
      <c r="A15324" s="68" t="s">
        <v>15079</v>
      </c>
      <c r="B15324" s="68" t="s">
        <v>31391</v>
      </c>
      <c r="C15324" s="68" t="s">
        <v>14</v>
      </c>
      <c r="D15324" t="str">
        <f t="shared" si="239"/>
        <v>m</v>
      </c>
    </row>
    <row r="15325" spans="1:4">
      <c r="A15325" s="68" t="s">
        <v>15080</v>
      </c>
      <c r="B15325" s="68" t="s">
        <v>31392</v>
      </c>
      <c r="C15325" s="68" t="s">
        <v>14</v>
      </c>
      <c r="D15325" t="str">
        <f t="shared" si="239"/>
        <v>m</v>
      </c>
    </row>
    <row r="15326" spans="1:4">
      <c r="A15326" s="68" t="s">
        <v>15081</v>
      </c>
      <c r="B15326" s="68" t="s">
        <v>31392</v>
      </c>
      <c r="C15326" s="68" t="s">
        <v>14</v>
      </c>
      <c r="D15326" t="str">
        <f t="shared" si="239"/>
        <v>m</v>
      </c>
    </row>
    <row r="15327" spans="1:4">
      <c r="A15327" s="68" t="s">
        <v>15082</v>
      </c>
      <c r="B15327" s="68" t="s">
        <v>31393</v>
      </c>
      <c r="C15327" s="68" t="s">
        <v>14</v>
      </c>
      <c r="D15327" t="str">
        <f t="shared" si="239"/>
        <v>m</v>
      </c>
    </row>
    <row r="15328" spans="1:4">
      <c r="A15328" s="68" t="s">
        <v>15083</v>
      </c>
      <c r="B15328" s="68" t="s">
        <v>31393</v>
      </c>
      <c r="C15328" s="68" t="s">
        <v>14</v>
      </c>
      <c r="D15328" t="str">
        <f t="shared" si="239"/>
        <v>m</v>
      </c>
    </row>
    <row r="15329" spans="1:4">
      <c r="A15329" s="68" t="s">
        <v>15084</v>
      </c>
      <c r="B15329" s="68" t="s">
        <v>31394</v>
      </c>
      <c r="C15329" s="68" t="s">
        <v>14</v>
      </c>
      <c r="D15329" t="str">
        <f t="shared" si="239"/>
        <v>m</v>
      </c>
    </row>
    <row r="15330" spans="1:4">
      <c r="A15330" s="68" t="s">
        <v>15085</v>
      </c>
      <c r="B15330" s="68" t="s">
        <v>31394</v>
      </c>
      <c r="C15330" s="68" t="s">
        <v>14</v>
      </c>
      <c r="D15330" t="str">
        <f t="shared" si="239"/>
        <v>m</v>
      </c>
    </row>
    <row r="15331" spans="1:4">
      <c r="A15331" s="68" t="s">
        <v>15086</v>
      </c>
      <c r="B15331" s="68" t="s">
        <v>31395</v>
      </c>
      <c r="C15331" s="68" t="s">
        <v>14</v>
      </c>
      <c r="D15331" t="str">
        <f t="shared" si="239"/>
        <v>m</v>
      </c>
    </row>
    <row r="15332" spans="1:4">
      <c r="A15332" s="68" t="s">
        <v>15087</v>
      </c>
      <c r="B15332" s="68" t="s">
        <v>31395</v>
      </c>
      <c r="C15332" s="68" t="s">
        <v>14</v>
      </c>
      <c r="D15332" t="str">
        <f t="shared" si="239"/>
        <v>m</v>
      </c>
    </row>
    <row r="15333" spans="1:4">
      <c r="A15333" s="68" t="s">
        <v>15088</v>
      </c>
      <c r="B15333" s="68" t="s">
        <v>31396</v>
      </c>
      <c r="C15333" s="68" t="s">
        <v>14</v>
      </c>
      <c r="D15333" t="str">
        <f t="shared" si="239"/>
        <v>m</v>
      </c>
    </row>
    <row r="15334" spans="1:4">
      <c r="A15334" s="68" t="s">
        <v>15089</v>
      </c>
      <c r="B15334" s="68" t="s">
        <v>31396</v>
      </c>
      <c r="C15334" s="68" t="s">
        <v>14</v>
      </c>
      <c r="D15334" t="str">
        <f t="shared" si="239"/>
        <v>m</v>
      </c>
    </row>
    <row r="15335" spans="1:4">
      <c r="A15335" s="68" t="s">
        <v>15090</v>
      </c>
      <c r="B15335" s="68" t="s">
        <v>31397</v>
      </c>
      <c r="C15335" s="68" t="s">
        <v>14</v>
      </c>
      <c r="D15335" t="str">
        <f t="shared" si="239"/>
        <v>m</v>
      </c>
    </row>
    <row r="15336" spans="1:4">
      <c r="A15336" s="68" t="s">
        <v>15091</v>
      </c>
      <c r="B15336" s="68" t="s">
        <v>31397</v>
      </c>
      <c r="C15336" s="68" t="s">
        <v>14</v>
      </c>
      <c r="D15336" t="str">
        <f t="shared" si="239"/>
        <v>m</v>
      </c>
    </row>
    <row r="15337" spans="1:4">
      <c r="A15337" s="68" t="s">
        <v>15092</v>
      </c>
      <c r="B15337" s="68" t="s">
        <v>31398</v>
      </c>
      <c r="C15337" s="68" t="s">
        <v>14</v>
      </c>
      <c r="D15337" t="str">
        <f t="shared" si="239"/>
        <v>m</v>
      </c>
    </row>
    <row r="15338" spans="1:4">
      <c r="A15338" s="68" t="s">
        <v>15093</v>
      </c>
      <c r="B15338" s="68" t="s">
        <v>31398</v>
      </c>
      <c r="C15338" s="68" t="s">
        <v>14</v>
      </c>
      <c r="D15338" t="str">
        <f t="shared" si="239"/>
        <v>m</v>
      </c>
    </row>
    <row r="15339" spans="1:4">
      <c r="A15339" s="68" t="s">
        <v>15094</v>
      </c>
      <c r="B15339" s="68" t="s">
        <v>31399</v>
      </c>
      <c r="C15339" s="68" t="s">
        <v>14</v>
      </c>
      <c r="D15339" t="str">
        <f t="shared" si="239"/>
        <v>m</v>
      </c>
    </row>
    <row r="15340" spans="1:4">
      <c r="A15340" s="68" t="s">
        <v>15095</v>
      </c>
      <c r="B15340" s="68" t="s">
        <v>31399</v>
      </c>
      <c r="C15340" s="68" t="s">
        <v>14</v>
      </c>
      <c r="D15340" t="str">
        <f t="shared" si="239"/>
        <v>m</v>
      </c>
    </row>
    <row r="15341" spans="1:4">
      <c r="A15341" s="68" t="s">
        <v>15096</v>
      </c>
      <c r="B15341" s="68" t="s">
        <v>31400</v>
      </c>
      <c r="C15341" s="68" t="s">
        <v>14</v>
      </c>
      <c r="D15341" t="str">
        <f t="shared" si="239"/>
        <v>m</v>
      </c>
    </row>
    <row r="15342" spans="1:4">
      <c r="A15342" s="68" t="s">
        <v>15097</v>
      </c>
      <c r="B15342" s="68" t="s">
        <v>31400</v>
      </c>
      <c r="C15342" s="68" t="s">
        <v>14</v>
      </c>
      <c r="D15342" t="str">
        <f t="shared" si="239"/>
        <v>m</v>
      </c>
    </row>
    <row r="15343" spans="1:4">
      <c r="A15343" s="68" t="s">
        <v>15098</v>
      </c>
      <c r="B15343" s="68" t="s">
        <v>31401</v>
      </c>
      <c r="C15343" s="68" t="s">
        <v>14</v>
      </c>
      <c r="D15343" t="str">
        <f t="shared" si="239"/>
        <v>m</v>
      </c>
    </row>
    <row r="15344" spans="1:4">
      <c r="A15344" s="68" t="s">
        <v>15099</v>
      </c>
      <c r="B15344" s="68" t="s">
        <v>31401</v>
      </c>
      <c r="C15344" s="68" t="s">
        <v>14</v>
      </c>
      <c r="D15344" t="str">
        <f t="shared" si="239"/>
        <v>m</v>
      </c>
    </row>
    <row r="15345" spans="1:4">
      <c r="A15345" s="68" t="s">
        <v>15100</v>
      </c>
      <c r="B15345" s="68" t="s">
        <v>31402</v>
      </c>
      <c r="C15345" s="68" t="s">
        <v>14</v>
      </c>
      <c r="D15345" t="str">
        <f t="shared" si="239"/>
        <v>m</v>
      </c>
    </row>
    <row r="15346" spans="1:4">
      <c r="A15346" s="68" t="s">
        <v>15101</v>
      </c>
      <c r="B15346" s="68" t="s">
        <v>31402</v>
      </c>
      <c r="C15346" s="68" t="s">
        <v>14</v>
      </c>
      <c r="D15346" t="str">
        <f t="shared" si="239"/>
        <v>m</v>
      </c>
    </row>
    <row r="15347" spans="1:4">
      <c r="A15347" s="68" t="s">
        <v>15102</v>
      </c>
      <c r="B15347" s="68" t="s">
        <v>31403</v>
      </c>
      <c r="C15347" s="68" t="s">
        <v>14</v>
      </c>
      <c r="D15347" t="str">
        <f t="shared" si="239"/>
        <v>m</v>
      </c>
    </row>
    <row r="15348" spans="1:4">
      <c r="A15348" s="68" t="s">
        <v>15103</v>
      </c>
      <c r="B15348" s="68" t="s">
        <v>31403</v>
      </c>
      <c r="C15348" s="68" t="s">
        <v>14</v>
      </c>
      <c r="D15348" t="str">
        <f t="shared" si="239"/>
        <v>m</v>
      </c>
    </row>
    <row r="15349" spans="1:4">
      <c r="A15349" s="68" t="s">
        <v>15104</v>
      </c>
      <c r="B15349" s="68" t="s">
        <v>31404</v>
      </c>
      <c r="C15349" s="68" t="s">
        <v>14</v>
      </c>
      <c r="D15349" t="str">
        <f t="shared" si="239"/>
        <v>m</v>
      </c>
    </row>
    <row r="15350" spans="1:4">
      <c r="A15350" s="68" t="s">
        <v>15105</v>
      </c>
      <c r="B15350" s="68" t="s">
        <v>31404</v>
      </c>
      <c r="C15350" s="68" t="s">
        <v>14</v>
      </c>
      <c r="D15350" t="str">
        <f t="shared" si="239"/>
        <v>m</v>
      </c>
    </row>
    <row r="15351" spans="1:4">
      <c r="A15351" s="68" t="s">
        <v>15106</v>
      </c>
      <c r="B15351" s="68" t="s">
        <v>31405</v>
      </c>
      <c r="C15351" s="68" t="s">
        <v>14</v>
      </c>
      <c r="D15351" t="str">
        <f t="shared" si="239"/>
        <v>m</v>
      </c>
    </row>
    <row r="15352" spans="1:4">
      <c r="A15352" s="68" t="s">
        <v>15107</v>
      </c>
      <c r="B15352" s="68" t="s">
        <v>31405</v>
      </c>
      <c r="C15352" s="68" t="s">
        <v>14</v>
      </c>
      <c r="D15352" t="str">
        <f t="shared" si="239"/>
        <v>m</v>
      </c>
    </row>
    <row r="15353" spans="1:4">
      <c r="A15353" s="68" t="s">
        <v>15108</v>
      </c>
      <c r="B15353" s="68" t="s">
        <v>31406</v>
      </c>
      <c r="C15353" s="68" t="s">
        <v>14</v>
      </c>
      <c r="D15353" t="str">
        <f t="shared" si="239"/>
        <v>m</v>
      </c>
    </row>
    <row r="15354" spans="1:4">
      <c r="A15354" s="68" t="s">
        <v>15109</v>
      </c>
      <c r="B15354" s="68" t="s">
        <v>31406</v>
      </c>
      <c r="C15354" s="68" t="s">
        <v>14</v>
      </c>
      <c r="D15354" t="str">
        <f t="shared" si="239"/>
        <v>m</v>
      </c>
    </row>
    <row r="15355" spans="1:4">
      <c r="A15355" s="68" t="s">
        <v>15110</v>
      </c>
      <c r="B15355" s="68" t="s">
        <v>31407</v>
      </c>
      <c r="C15355" s="68" t="s">
        <v>14</v>
      </c>
      <c r="D15355" t="str">
        <f t="shared" si="239"/>
        <v>m</v>
      </c>
    </row>
    <row r="15356" spans="1:4">
      <c r="A15356" s="68" t="s">
        <v>15111</v>
      </c>
      <c r="B15356" s="68" t="s">
        <v>31407</v>
      </c>
      <c r="C15356" s="68" t="s">
        <v>14</v>
      </c>
      <c r="D15356" t="str">
        <f t="shared" si="239"/>
        <v>m</v>
      </c>
    </row>
    <row r="15357" spans="1:4">
      <c r="A15357" s="68" t="s">
        <v>15112</v>
      </c>
      <c r="B15357" s="68" t="s">
        <v>31408</v>
      </c>
      <c r="C15357" s="68" t="s">
        <v>14</v>
      </c>
      <c r="D15357" t="str">
        <f t="shared" si="239"/>
        <v>m</v>
      </c>
    </row>
    <row r="15358" spans="1:4">
      <c r="A15358" s="68" t="s">
        <v>15113</v>
      </c>
      <c r="B15358" s="68" t="s">
        <v>31408</v>
      </c>
      <c r="C15358" s="68" t="s">
        <v>14</v>
      </c>
      <c r="D15358" t="str">
        <f t="shared" si="239"/>
        <v>m</v>
      </c>
    </row>
    <row r="15359" spans="1:4">
      <c r="A15359" s="68" t="s">
        <v>15114</v>
      </c>
      <c r="B15359" s="68" t="s">
        <v>31409</v>
      </c>
      <c r="C15359" s="68" t="s">
        <v>14</v>
      </c>
      <c r="D15359" t="str">
        <f t="shared" si="239"/>
        <v>m</v>
      </c>
    </row>
    <row r="15360" spans="1:4">
      <c r="A15360" s="68" t="s">
        <v>15115</v>
      </c>
      <c r="B15360" s="68" t="s">
        <v>31409</v>
      </c>
      <c r="C15360" s="68" t="s">
        <v>14</v>
      </c>
      <c r="D15360" t="str">
        <f t="shared" si="239"/>
        <v>m</v>
      </c>
    </row>
    <row r="15361" spans="1:4">
      <c r="A15361" s="68" t="s">
        <v>15116</v>
      </c>
      <c r="B15361" s="68" t="s">
        <v>31410</v>
      </c>
      <c r="C15361" s="68" t="s">
        <v>14</v>
      </c>
      <c r="D15361" t="str">
        <f t="shared" si="239"/>
        <v>m</v>
      </c>
    </row>
    <row r="15362" spans="1:4">
      <c r="A15362" s="68" t="s">
        <v>15117</v>
      </c>
      <c r="B15362" s="68" t="s">
        <v>31410</v>
      </c>
      <c r="C15362" s="68" t="s">
        <v>14</v>
      </c>
      <c r="D15362" t="str">
        <f t="shared" si="239"/>
        <v>m</v>
      </c>
    </row>
    <row r="15363" spans="1:4">
      <c r="A15363" s="68" t="s">
        <v>15118</v>
      </c>
      <c r="B15363" s="68" t="s">
        <v>31411</v>
      </c>
      <c r="C15363" s="68" t="s">
        <v>14</v>
      </c>
      <c r="D15363" t="str">
        <f t="shared" si="239"/>
        <v>m</v>
      </c>
    </row>
    <row r="15364" spans="1:4">
      <c r="A15364" s="68" t="s">
        <v>15119</v>
      </c>
      <c r="B15364" s="68" t="s">
        <v>31411</v>
      </c>
      <c r="C15364" s="68" t="s">
        <v>14</v>
      </c>
      <c r="D15364" t="str">
        <f t="shared" si="239"/>
        <v>m</v>
      </c>
    </row>
    <row r="15365" spans="1:4">
      <c r="A15365" s="68" t="s">
        <v>15120</v>
      </c>
      <c r="B15365" s="68" t="s">
        <v>31412</v>
      </c>
      <c r="C15365" s="68" t="s">
        <v>14</v>
      </c>
      <c r="D15365" t="str">
        <f t="shared" si="239"/>
        <v>m</v>
      </c>
    </row>
    <row r="15366" spans="1:4">
      <c r="A15366" s="68" t="s">
        <v>15121</v>
      </c>
      <c r="B15366" s="68" t="s">
        <v>31412</v>
      </c>
      <c r="C15366" s="68" t="s">
        <v>14</v>
      </c>
      <c r="D15366" t="str">
        <f t="shared" si="239"/>
        <v>m</v>
      </c>
    </row>
    <row r="15367" spans="1:4">
      <c r="A15367" s="68" t="s">
        <v>15122</v>
      </c>
      <c r="B15367" s="68" t="s">
        <v>31413</v>
      </c>
      <c r="C15367" s="68" t="s">
        <v>14</v>
      </c>
      <c r="D15367" t="str">
        <f t="shared" ref="D15367:D15430" si="240">LOWER(C15367)</f>
        <v>m</v>
      </c>
    </row>
    <row r="15368" spans="1:4">
      <c r="A15368" s="68" t="s">
        <v>15123</v>
      </c>
      <c r="B15368" s="68" t="s">
        <v>31413</v>
      </c>
      <c r="C15368" s="68" t="s">
        <v>14</v>
      </c>
      <c r="D15368" t="str">
        <f t="shared" si="240"/>
        <v>m</v>
      </c>
    </row>
    <row r="15369" spans="1:4">
      <c r="A15369" s="68" t="s">
        <v>15124</v>
      </c>
      <c r="B15369" s="68" t="s">
        <v>31414</v>
      </c>
      <c r="C15369" s="68" t="s">
        <v>14</v>
      </c>
      <c r="D15369" t="str">
        <f t="shared" si="240"/>
        <v>m</v>
      </c>
    </row>
    <row r="15370" spans="1:4">
      <c r="A15370" s="68" t="s">
        <v>15125</v>
      </c>
      <c r="B15370" s="68" t="s">
        <v>31414</v>
      </c>
      <c r="C15370" s="68" t="s">
        <v>14</v>
      </c>
      <c r="D15370" t="str">
        <f t="shared" si="240"/>
        <v>m</v>
      </c>
    </row>
    <row r="15371" spans="1:4">
      <c r="A15371" s="68" t="s">
        <v>15126</v>
      </c>
      <c r="B15371" s="68" t="s">
        <v>31415</v>
      </c>
      <c r="C15371" s="68" t="s">
        <v>14</v>
      </c>
      <c r="D15371" t="str">
        <f t="shared" si="240"/>
        <v>m</v>
      </c>
    </row>
    <row r="15372" spans="1:4">
      <c r="A15372" s="68" t="s">
        <v>15127</v>
      </c>
      <c r="B15372" s="68" t="s">
        <v>31415</v>
      </c>
      <c r="C15372" s="68" t="s">
        <v>14</v>
      </c>
      <c r="D15372" t="str">
        <f t="shared" si="240"/>
        <v>m</v>
      </c>
    </row>
    <row r="15373" spans="1:4">
      <c r="A15373" s="68" t="s">
        <v>15128</v>
      </c>
      <c r="B15373" s="68" t="s">
        <v>31416</v>
      </c>
      <c r="C15373" s="68" t="s">
        <v>14</v>
      </c>
      <c r="D15373" t="str">
        <f t="shared" si="240"/>
        <v>m</v>
      </c>
    </row>
    <row r="15374" spans="1:4">
      <c r="A15374" s="68" t="s">
        <v>15129</v>
      </c>
      <c r="B15374" s="68" t="s">
        <v>31416</v>
      </c>
      <c r="C15374" s="68" t="s">
        <v>14</v>
      </c>
      <c r="D15374" t="str">
        <f t="shared" si="240"/>
        <v>m</v>
      </c>
    </row>
    <row r="15375" spans="1:4">
      <c r="A15375" s="68" t="s">
        <v>15130</v>
      </c>
      <c r="B15375" s="68" t="s">
        <v>31417</v>
      </c>
      <c r="C15375" s="68" t="s">
        <v>14</v>
      </c>
      <c r="D15375" t="str">
        <f t="shared" si="240"/>
        <v>m</v>
      </c>
    </row>
    <row r="15376" spans="1:4">
      <c r="A15376" s="68" t="s">
        <v>15131</v>
      </c>
      <c r="B15376" s="68" t="s">
        <v>31417</v>
      </c>
      <c r="C15376" s="68" t="s">
        <v>14</v>
      </c>
      <c r="D15376" t="str">
        <f t="shared" si="240"/>
        <v>m</v>
      </c>
    </row>
    <row r="15377" spans="1:4">
      <c r="A15377" s="68" t="s">
        <v>15132</v>
      </c>
      <c r="B15377" s="68" t="s">
        <v>31418</v>
      </c>
      <c r="C15377" s="68" t="s">
        <v>14</v>
      </c>
      <c r="D15377" t="str">
        <f t="shared" si="240"/>
        <v>m</v>
      </c>
    </row>
    <row r="15378" spans="1:4">
      <c r="A15378" s="68" t="s">
        <v>15133</v>
      </c>
      <c r="B15378" s="68" t="s">
        <v>31418</v>
      </c>
      <c r="C15378" s="68" t="s">
        <v>14</v>
      </c>
      <c r="D15378" t="str">
        <f t="shared" si="240"/>
        <v>m</v>
      </c>
    </row>
    <row r="15379" spans="1:4">
      <c r="A15379" s="68" t="s">
        <v>15134</v>
      </c>
      <c r="B15379" s="68" t="s">
        <v>31419</v>
      </c>
      <c r="C15379" s="68" t="s">
        <v>14</v>
      </c>
      <c r="D15379" t="str">
        <f t="shared" si="240"/>
        <v>m</v>
      </c>
    </row>
    <row r="15380" spans="1:4">
      <c r="A15380" s="68" t="s">
        <v>15135</v>
      </c>
      <c r="B15380" s="68" t="s">
        <v>31419</v>
      </c>
      <c r="C15380" s="68" t="s">
        <v>14</v>
      </c>
      <c r="D15380" t="str">
        <f t="shared" si="240"/>
        <v>m</v>
      </c>
    </row>
    <row r="15381" spans="1:4">
      <c r="A15381" s="68" t="s">
        <v>15136</v>
      </c>
      <c r="B15381" s="68" t="s">
        <v>31420</v>
      </c>
      <c r="C15381" s="68" t="s">
        <v>14</v>
      </c>
      <c r="D15381" t="str">
        <f t="shared" si="240"/>
        <v>m</v>
      </c>
    </row>
    <row r="15382" spans="1:4">
      <c r="A15382" s="68" t="s">
        <v>15137</v>
      </c>
      <c r="B15382" s="68" t="s">
        <v>31420</v>
      </c>
      <c r="C15382" s="68" t="s">
        <v>14</v>
      </c>
      <c r="D15382" t="str">
        <f t="shared" si="240"/>
        <v>m</v>
      </c>
    </row>
    <row r="15383" spans="1:4">
      <c r="A15383" s="68" t="s">
        <v>15138</v>
      </c>
      <c r="B15383" s="68" t="s">
        <v>31421</v>
      </c>
      <c r="C15383" s="68" t="s">
        <v>14</v>
      </c>
      <c r="D15383" t="str">
        <f t="shared" si="240"/>
        <v>m</v>
      </c>
    </row>
    <row r="15384" spans="1:4">
      <c r="A15384" s="68" t="s">
        <v>15139</v>
      </c>
      <c r="B15384" s="68" t="s">
        <v>31421</v>
      </c>
      <c r="C15384" s="68" t="s">
        <v>14</v>
      </c>
      <c r="D15384" t="str">
        <f t="shared" si="240"/>
        <v>m</v>
      </c>
    </row>
    <row r="15385" spans="1:4">
      <c r="A15385" s="68" t="s">
        <v>15140</v>
      </c>
      <c r="B15385" s="68" t="s">
        <v>31422</v>
      </c>
      <c r="C15385" s="68" t="s">
        <v>14</v>
      </c>
      <c r="D15385" t="str">
        <f t="shared" si="240"/>
        <v>m</v>
      </c>
    </row>
    <row r="15386" spans="1:4">
      <c r="A15386" s="68" t="s">
        <v>15141</v>
      </c>
      <c r="B15386" s="68" t="s">
        <v>31422</v>
      </c>
      <c r="C15386" s="68" t="s">
        <v>14</v>
      </c>
      <c r="D15386" t="str">
        <f t="shared" si="240"/>
        <v>m</v>
      </c>
    </row>
    <row r="15387" spans="1:4">
      <c r="A15387" s="68" t="s">
        <v>15142</v>
      </c>
      <c r="B15387" s="68" t="s">
        <v>31423</v>
      </c>
      <c r="C15387" s="68" t="s">
        <v>14</v>
      </c>
      <c r="D15387" t="str">
        <f t="shared" si="240"/>
        <v>m</v>
      </c>
    </row>
    <row r="15388" spans="1:4">
      <c r="A15388" s="68" t="s">
        <v>15143</v>
      </c>
      <c r="B15388" s="68" t="s">
        <v>31423</v>
      </c>
      <c r="C15388" s="68" t="s">
        <v>14</v>
      </c>
      <c r="D15388" t="str">
        <f t="shared" si="240"/>
        <v>m</v>
      </c>
    </row>
    <row r="15389" spans="1:4">
      <c r="A15389" s="68" t="s">
        <v>15144</v>
      </c>
      <c r="B15389" s="68" t="s">
        <v>31424</v>
      </c>
      <c r="C15389" s="68" t="s">
        <v>14</v>
      </c>
      <c r="D15389" t="str">
        <f t="shared" si="240"/>
        <v>m</v>
      </c>
    </row>
    <row r="15390" spans="1:4">
      <c r="A15390" s="68" t="s">
        <v>15145</v>
      </c>
      <c r="B15390" s="68" t="s">
        <v>31424</v>
      </c>
      <c r="C15390" s="68" t="s">
        <v>14</v>
      </c>
      <c r="D15390" t="str">
        <f t="shared" si="240"/>
        <v>m</v>
      </c>
    </row>
    <row r="15391" spans="1:4">
      <c r="A15391" s="68" t="s">
        <v>15146</v>
      </c>
      <c r="B15391" s="68" t="s">
        <v>31425</v>
      </c>
      <c r="C15391" s="68" t="s">
        <v>14</v>
      </c>
      <c r="D15391" t="str">
        <f t="shared" si="240"/>
        <v>m</v>
      </c>
    </row>
    <row r="15392" spans="1:4">
      <c r="A15392" s="68" t="s">
        <v>15147</v>
      </c>
      <c r="B15392" s="68" t="s">
        <v>31425</v>
      </c>
      <c r="C15392" s="68" t="s">
        <v>14</v>
      </c>
      <c r="D15392" t="str">
        <f t="shared" si="240"/>
        <v>m</v>
      </c>
    </row>
    <row r="15393" spans="1:4">
      <c r="A15393" s="68" t="s">
        <v>15148</v>
      </c>
      <c r="B15393" s="68" t="s">
        <v>31426</v>
      </c>
      <c r="C15393" s="68" t="s">
        <v>14</v>
      </c>
      <c r="D15393" t="str">
        <f t="shared" si="240"/>
        <v>m</v>
      </c>
    </row>
    <row r="15394" spans="1:4">
      <c r="A15394" s="68" t="s">
        <v>15149</v>
      </c>
      <c r="B15394" s="68" t="s">
        <v>31426</v>
      </c>
      <c r="C15394" s="68" t="s">
        <v>14</v>
      </c>
      <c r="D15394" t="str">
        <f t="shared" si="240"/>
        <v>m</v>
      </c>
    </row>
    <row r="15395" spans="1:4">
      <c r="A15395" s="68" t="s">
        <v>15150</v>
      </c>
      <c r="B15395" s="68" t="s">
        <v>31427</v>
      </c>
      <c r="C15395" s="68" t="s">
        <v>14</v>
      </c>
      <c r="D15395" t="str">
        <f t="shared" si="240"/>
        <v>m</v>
      </c>
    </row>
    <row r="15396" spans="1:4">
      <c r="A15396" s="68" t="s">
        <v>15151</v>
      </c>
      <c r="B15396" s="68" t="s">
        <v>31427</v>
      </c>
      <c r="C15396" s="68" t="s">
        <v>14</v>
      </c>
      <c r="D15396" t="str">
        <f t="shared" si="240"/>
        <v>m</v>
      </c>
    </row>
    <row r="15397" spans="1:4">
      <c r="A15397" s="68" t="s">
        <v>15152</v>
      </c>
      <c r="B15397" s="68" t="s">
        <v>31428</v>
      </c>
      <c r="C15397" s="68" t="s">
        <v>14</v>
      </c>
      <c r="D15397" t="str">
        <f t="shared" si="240"/>
        <v>m</v>
      </c>
    </row>
    <row r="15398" spans="1:4">
      <c r="A15398" s="68" t="s">
        <v>15153</v>
      </c>
      <c r="B15398" s="68" t="s">
        <v>31428</v>
      </c>
      <c r="C15398" s="68" t="s">
        <v>14</v>
      </c>
      <c r="D15398" t="str">
        <f t="shared" si="240"/>
        <v>m</v>
      </c>
    </row>
    <row r="15399" spans="1:4">
      <c r="A15399" s="68" t="s">
        <v>15154</v>
      </c>
      <c r="B15399" s="68" t="s">
        <v>31429</v>
      </c>
      <c r="C15399" s="68" t="s">
        <v>14</v>
      </c>
      <c r="D15399" t="str">
        <f t="shared" si="240"/>
        <v>m</v>
      </c>
    </row>
    <row r="15400" spans="1:4">
      <c r="A15400" s="68" t="s">
        <v>15155</v>
      </c>
      <c r="B15400" s="68" t="s">
        <v>31429</v>
      </c>
      <c r="C15400" s="68" t="s">
        <v>14</v>
      </c>
      <c r="D15400" t="str">
        <f t="shared" si="240"/>
        <v>m</v>
      </c>
    </row>
    <row r="15401" spans="1:4">
      <c r="A15401" s="68" t="s">
        <v>15156</v>
      </c>
      <c r="B15401" s="68" t="s">
        <v>31430</v>
      </c>
      <c r="C15401" s="68" t="s">
        <v>14</v>
      </c>
      <c r="D15401" t="str">
        <f t="shared" si="240"/>
        <v>m</v>
      </c>
    </row>
    <row r="15402" spans="1:4">
      <c r="A15402" s="68" t="s">
        <v>15157</v>
      </c>
      <c r="B15402" s="68" t="s">
        <v>31430</v>
      </c>
      <c r="C15402" s="68" t="s">
        <v>14</v>
      </c>
      <c r="D15402" t="str">
        <f t="shared" si="240"/>
        <v>m</v>
      </c>
    </row>
    <row r="15403" spans="1:4">
      <c r="A15403" s="68" t="s">
        <v>15158</v>
      </c>
      <c r="B15403" s="68" t="s">
        <v>31431</v>
      </c>
      <c r="C15403" s="68" t="s">
        <v>14</v>
      </c>
      <c r="D15403" t="str">
        <f t="shared" si="240"/>
        <v>m</v>
      </c>
    </row>
    <row r="15404" spans="1:4">
      <c r="A15404" s="68" t="s">
        <v>15159</v>
      </c>
      <c r="B15404" s="68" t="s">
        <v>31431</v>
      </c>
      <c r="C15404" s="68" t="s">
        <v>14</v>
      </c>
      <c r="D15404" t="str">
        <f t="shared" si="240"/>
        <v>m</v>
      </c>
    </row>
    <row r="15405" spans="1:4">
      <c r="A15405" s="68" t="s">
        <v>15160</v>
      </c>
      <c r="B15405" s="68" t="s">
        <v>31432</v>
      </c>
      <c r="C15405" s="68" t="s">
        <v>14</v>
      </c>
      <c r="D15405" t="str">
        <f t="shared" si="240"/>
        <v>m</v>
      </c>
    </row>
    <row r="15406" spans="1:4">
      <c r="A15406" s="68" t="s">
        <v>15161</v>
      </c>
      <c r="B15406" s="68" t="s">
        <v>31432</v>
      </c>
      <c r="C15406" s="68" t="s">
        <v>14</v>
      </c>
      <c r="D15406" t="str">
        <f t="shared" si="240"/>
        <v>m</v>
      </c>
    </row>
    <row r="15407" spans="1:4">
      <c r="A15407" s="68" t="s">
        <v>15162</v>
      </c>
      <c r="B15407" s="68" t="s">
        <v>31433</v>
      </c>
      <c r="C15407" s="68" t="s">
        <v>14</v>
      </c>
      <c r="D15407" t="str">
        <f t="shared" si="240"/>
        <v>m</v>
      </c>
    </row>
    <row r="15408" spans="1:4">
      <c r="A15408" s="68" t="s">
        <v>15163</v>
      </c>
      <c r="B15408" s="68" t="s">
        <v>31433</v>
      </c>
      <c r="C15408" s="68" t="s">
        <v>14</v>
      </c>
      <c r="D15408" t="str">
        <f t="shared" si="240"/>
        <v>m</v>
      </c>
    </row>
    <row r="15409" spans="1:4">
      <c r="A15409" s="68" t="s">
        <v>15164</v>
      </c>
      <c r="B15409" s="68" t="s">
        <v>31434</v>
      </c>
      <c r="C15409" s="68" t="s">
        <v>14</v>
      </c>
      <c r="D15409" t="str">
        <f t="shared" si="240"/>
        <v>m</v>
      </c>
    </row>
    <row r="15410" spans="1:4">
      <c r="A15410" s="68" t="s">
        <v>15165</v>
      </c>
      <c r="B15410" s="68" t="s">
        <v>31434</v>
      </c>
      <c r="C15410" s="68" t="s">
        <v>14</v>
      </c>
      <c r="D15410" t="str">
        <f t="shared" si="240"/>
        <v>m</v>
      </c>
    </row>
    <row r="15411" spans="1:4">
      <c r="A15411" s="68" t="s">
        <v>15166</v>
      </c>
      <c r="B15411" s="68" t="s">
        <v>31435</v>
      </c>
      <c r="C15411" s="68" t="s">
        <v>14</v>
      </c>
      <c r="D15411" t="str">
        <f t="shared" si="240"/>
        <v>m</v>
      </c>
    </row>
    <row r="15412" spans="1:4">
      <c r="A15412" s="68" t="s">
        <v>15167</v>
      </c>
      <c r="B15412" s="68" t="s">
        <v>31435</v>
      </c>
      <c r="C15412" s="68" t="s">
        <v>14</v>
      </c>
      <c r="D15412" t="str">
        <f t="shared" si="240"/>
        <v>m</v>
      </c>
    </row>
    <row r="15413" spans="1:4">
      <c r="A15413" s="68" t="s">
        <v>15168</v>
      </c>
      <c r="B15413" s="68" t="s">
        <v>31436</v>
      </c>
      <c r="C15413" s="68" t="s">
        <v>14</v>
      </c>
      <c r="D15413" t="str">
        <f t="shared" si="240"/>
        <v>m</v>
      </c>
    </row>
    <row r="15414" spans="1:4">
      <c r="A15414" s="68" t="s">
        <v>15169</v>
      </c>
      <c r="B15414" s="68" t="s">
        <v>31436</v>
      </c>
      <c r="C15414" s="68" t="s">
        <v>14</v>
      </c>
      <c r="D15414" t="str">
        <f t="shared" si="240"/>
        <v>m</v>
      </c>
    </row>
    <row r="15415" spans="1:4">
      <c r="A15415" s="68" t="s">
        <v>15170</v>
      </c>
      <c r="B15415" s="68" t="s">
        <v>31437</v>
      </c>
      <c r="C15415" s="68" t="s">
        <v>14</v>
      </c>
      <c r="D15415" t="str">
        <f t="shared" si="240"/>
        <v>m</v>
      </c>
    </row>
    <row r="15416" spans="1:4">
      <c r="A15416" s="68" t="s">
        <v>15171</v>
      </c>
      <c r="B15416" s="68" t="s">
        <v>31437</v>
      </c>
      <c r="C15416" s="68" t="s">
        <v>14</v>
      </c>
      <c r="D15416" t="str">
        <f t="shared" si="240"/>
        <v>m</v>
      </c>
    </row>
    <row r="15417" spans="1:4">
      <c r="A15417" s="68" t="s">
        <v>15172</v>
      </c>
      <c r="B15417" s="68" t="s">
        <v>31438</v>
      </c>
      <c r="C15417" s="68" t="s">
        <v>14</v>
      </c>
      <c r="D15417" t="str">
        <f t="shared" si="240"/>
        <v>m</v>
      </c>
    </row>
    <row r="15418" spans="1:4">
      <c r="A15418" s="68" t="s">
        <v>15173</v>
      </c>
      <c r="B15418" s="68" t="s">
        <v>31438</v>
      </c>
      <c r="C15418" s="68" t="s">
        <v>14</v>
      </c>
      <c r="D15418" t="str">
        <f t="shared" si="240"/>
        <v>m</v>
      </c>
    </row>
    <row r="15419" spans="1:4">
      <c r="A15419" s="68" t="s">
        <v>15174</v>
      </c>
      <c r="B15419" s="68" t="s">
        <v>31439</v>
      </c>
      <c r="C15419" s="68" t="s">
        <v>14</v>
      </c>
      <c r="D15419" t="str">
        <f t="shared" si="240"/>
        <v>m</v>
      </c>
    </row>
    <row r="15420" spans="1:4">
      <c r="A15420" s="68" t="s">
        <v>15175</v>
      </c>
      <c r="B15420" s="68" t="s">
        <v>31439</v>
      </c>
      <c r="C15420" s="68" t="s">
        <v>14</v>
      </c>
      <c r="D15420" t="str">
        <f t="shared" si="240"/>
        <v>m</v>
      </c>
    </row>
    <row r="15421" spans="1:4">
      <c r="A15421" s="68" t="s">
        <v>15176</v>
      </c>
      <c r="B15421" s="68" t="s">
        <v>31440</v>
      </c>
      <c r="C15421" s="68" t="s">
        <v>14</v>
      </c>
      <c r="D15421" t="str">
        <f t="shared" si="240"/>
        <v>m</v>
      </c>
    </row>
    <row r="15422" spans="1:4">
      <c r="A15422" s="68" t="s">
        <v>15177</v>
      </c>
      <c r="B15422" s="68" t="s">
        <v>31440</v>
      </c>
      <c r="C15422" s="68" t="s">
        <v>14</v>
      </c>
      <c r="D15422" t="str">
        <f t="shared" si="240"/>
        <v>m</v>
      </c>
    </row>
    <row r="15423" spans="1:4">
      <c r="A15423" s="68" t="s">
        <v>15178</v>
      </c>
      <c r="B15423" s="68" t="s">
        <v>31441</v>
      </c>
      <c r="C15423" s="68" t="s">
        <v>14</v>
      </c>
      <c r="D15423" t="str">
        <f t="shared" si="240"/>
        <v>m</v>
      </c>
    </row>
    <row r="15424" spans="1:4">
      <c r="A15424" s="68" t="s">
        <v>15179</v>
      </c>
      <c r="B15424" s="68" t="s">
        <v>31441</v>
      </c>
      <c r="C15424" s="68" t="s">
        <v>14</v>
      </c>
      <c r="D15424" t="str">
        <f t="shared" si="240"/>
        <v>m</v>
      </c>
    </row>
    <row r="15425" spans="1:4">
      <c r="A15425" s="68" t="s">
        <v>15180</v>
      </c>
      <c r="B15425" s="68" t="s">
        <v>31442</v>
      </c>
      <c r="C15425" s="68" t="s">
        <v>14</v>
      </c>
      <c r="D15425" t="str">
        <f t="shared" si="240"/>
        <v>m</v>
      </c>
    </row>
    <row r="15426" spans="1:4">
      <c r="A15426" s="68" t="s">
        <v>15181</v>
      </c>
      <c r="B15426" s="68" t="s">
        <v>31442</v>
      </c>
      <c r="C15426" s="68" t="s">
        <v>14</v>
      </c>
      <c r="D15426" t="str">
        <f t="shared" si="240"/>
        <v>m</v>
      </c>
    </row>
    <row r="15427" spans="1:4">
      <c r="A15427" s="68" t="s">
        <v>15182</v>
      </c>
      <c r="B15427" s="68" t="s">
        <v>31443</v>
      </c>
      <c r="C15427" s="68" t="s">
        <v>14</v>
      </c>
      <c r="D15427" t="str">
        <f t="shared" si="240"/>
        <v>m</v>
      </c>
    </row>
    <row r="15428" spans="1:4">
      <c r="A15428" s="68" t="s">
        <v>15183</v>
      </c>
      <c r="B15428" s="68" t="s">
        <v>31443</v>
      </c>
      <c r="C15428" s="68" t="s">
        <v>14</v>
      </c>
      <c r="D15428" t="str">
        <f t="shared" si="240"/>
        <v>m</v>
      </c>
    </row>
    <row r="15429" spans="1:4">
      <c r="A15429" s="68" t="s">
        <v>15184</v>
      </c>
      <c r="B15429" s="68" t="s">
        <v>31444</v>
      </c>
      <c r="C15429" s="68" t="s">
        <v>14</v>
      </c>
      <c r="D15429" t="str">
        <f t="shared" si="240"/>
        <v>m</v>
      </c>
    </row>
    <row r="15430" spans="1:4">
      <c r="A15430" s="68" t="s">
        <v>15185</v>
      </c>
      <c r="B15430" s="68" t="s">
        <v>31444</v>
      </c>
      <c r="C15430" s="68" t="s">
        <v>14</v>
      </c>
      <c r="D15430" t="str">
        <f t="shared" si="240"/>
        <v>m</v>
      </c>
    </row>
    <row r="15431" spans="1:4">
      <c r="A15431" s="68" t="s">
        <v>15186</v>
      </c>
      <c r="B15431" s="68" t="s">
        <v>31445</v>
      </c>
      <c r="C15431" s="68" t="s">
        <v>14</v>
      </c>
      <c r="D15431" t="str">
        <f t="shared" ref="D15431:D15494" si="241">LOWER(C15431)</f>
        <v>m</v>
      </c>
    </row>
    <row r="15432" spans="1:4">
      <c r="A15432" s="68" t="s">
        <v>15187</v>
      </c>
      <c r="B15432" s="68" t="s">
        <v>31445</v>
      </c>
      <c r="C15432" s="68" t="s">
        <v>14</v>
      </c>
      <c r="D15432" t="str">
        <f t="shared" si="241"/>
        <v>m</v>
      </c>
    </row>
    <row r="15433" spans="1:4">
      <c r="A15433" s="68" t="s">
        <v>15188</v>
      </c>
      <c r="B15433" s="68" t="s">
        <v>31446</v>
      </c>
      <c r="C15433" s="68" t="s">
        <v>14</v>
      </c>
      <c r="D15433" t="str">
        <f t="shared" si="241"/>
        <v>m</v>
      </c>
    </row>
    <row r="15434" spans="1:4">
      <c r="A15434" s="68" t="s">
        <v>15189</v>
      </c>
      <c r="B15434" s="68" t="s">
        <v>31446</v>
      </c>
      <c r="C15434" s="68" t="s">
        <v>14</v>
      </c>
      <c r="D15434" t="str">
        <f t="shared" si="241"/>
        <v>m</v>
      </c>
    </row>
    <row r="15435" spans="1:4">
      <c r="A15435" s="68" t="s">
        <v>15190</v>
      </c>
      <c r="B15435" s="68" t="s">
        <v>31447</v>
      </c>
      <c r="C15435" s="68" t="s">
        <v>14</v>
      </c>
      <c r="D15435" t="str">
        <f t="shared" si="241"/>
        <v>m</v>
      </c>
    </row>
    <row r="15436" spans="1:4">
      <c r="A15436" s="68" t="s">
        <v>15191</v>
      </c>
      <c r="B15436" s="68" t="s">
        <v>31447</v>
      </c>
      <c r="C15436" s="68" t="s">
        <v>14</v>
      </c>
      <c r="D15436" t="str">
        <f t="shared" si="241"/>
        <v>m</v>
      </c>
    </row>
    <row r="15437" spans="1:4">
      <c r="A15437" s="68" t="s">
        <v>15192</v>
      </c>
      <c r="B15437" s="68" t="s">
        <v>31448</v>
      </c>
      <c r="C15437" s="68" t="s">
        <v>14</v>
      </c>
      <c r="D15437" t="str">
        <f t="shared" si="241"/>
        <v>m</v>
      </c>
    </row>
    <row r="15438" spans="1:4">
      <c r="A15438" s="68" t="s">
        <v>15193</v>
      </c>
      <c r="B15438" s="68" t="s">
        <v>31448</v>
      </c>
      <c r="C15438" s="68" t="s">
        <v>14</v>
      </c>
      <c r="D15438" t="str">
        <f t="shared" si="241"/>
        <v>m</v>
      </c>
    </row>
    <row r="15439" spans="1:4">
      <c r="A15439" s="68" t="s">
        <v>15194</v>
      </c>
      <c r="B15439" s="68" t="s">
        <v>31449</v>
      </c>
      <c r="C15439" s="68" t="s">
        <v>14</v>
      </c>
      <c r="D15439" t="str">
        <f t="shared" si="241"/>
        <v>m</v>
      </c>
    </row>
    <row r="15440" spans="1:4">
      <c r="A15440" s="68" t="s">
        <v>15195</v>
      </c>
      <c r="B15440" s="68" t="s">
        <v>31449</v>
      </c>
      <c r="C15440" s="68" t="s">
        <v>14</v>
      </c>
      <c r="D15440" t="str">
        <f t="shared" si="241"/>
        <v>m</v>
      </c>
    </row>
    <row r="15441" spans="1:4">
      <c r="A15441" s="68" t="s">
        <v>15196</v>
      </c>
      <c r="B15441" s="68" t="s">
        <v>31450</v>
      </c>
      <c r="C15441" s="68" t="s">
        <v>14</v>
      </c>
      <c r="D15441" t="str">
        <f t="shared" si="241"/>
        <v>m</v>
      </c>
    </row>
    <row r="15442" spans="1:4">
      <c r="A15442" s="68" t="s">
        <v>15197</v>
      </c>
      <c r="B15442" s="68" t="s">
        <v>31450</v>
      </c>
      <c r="C15442" s="68" t="s">
        <v>14</v>
      </c>
      <c r="D15442" t="str">
        <f t="shared" si="241"/>
        <v>m</v>
      </c>
    </row>
    <row r="15443" spans="1:4">
      <c r="A15443" s="68" t="s">
        <v>15198</v>
      </c>
      <c r="B15443" s="68" t="s">
        <v>31451</v>
      </c>
      <c r="C15443" s="68" t="s">
        <v>14</v>
      </c>
      <c r="D15443" t="str">
        <f t="shared" si="241"/>
        <v>m</v>
      </c>
    </row>
    <row r="15444" spans="1:4">
      <c r="A15444" s="68" t="s">
        <v>15199</v>
      </c>
      <c r="B15444" s="68" t="s">
        <v>31451</v>
      </c>
      <c r="C15444" s="68" t="s">
        <v>14</v>
      </c>
      <c r="D15444" t="str">
        <f t="shared" si="241"/>
        <v>m</v>
      </c>
    </row>
    <row r="15445" spans="1:4">
      <c r="A15445" s="68" t="s">
        <v>15200</v>
      </c>
      <c r="B15445" s="68" t="s">
        <v>31452</v>
      </c>
      <c r="C15445" s="68" t="s">
        <v>14</v>
      </c>
      <c r="D15445" t="str">
        <f t="shared" si="241"/>
        <v>m</v>
      </c>
    </row>
    <row r="15446" spans="1:4">
      <c r="A15446" s="68" t="s">
        <v>15201</v>
      </c>
      <c r="B15446" s="68" t="s">
        <v>31452</v>
      </c>
      <c r="C15446" s="68" t="s">
        <v>14</v>
      </c>
      <c r="D15446" t="str">
        <f t="shared" si="241"/>
        <v>m</v>
      </c>
    </row>
    <row r="15447" spans="1:4">
      <c r="A15447" s="68" t="s">
        <v>15202</v>
      </c>
      <c r="B15447" s="68" t="s">
        <v>31453</v>
      </c>
      <c r="C15447" s="68" t="s">
        <v>14</v>
      </c>
      <c r="D15447" t="str">
        <f t="shared" si="241"/>
        <v>m</v>
      </c>
    </row>
    <row r="15448" spans="1:4">
      <c r="A15448" s="68" t="s">
        <v>15203</v>
      </c>
      <c r="B15448" s="68" t="s">
        <v>31453</v>
      </c>
      <c r="C15448" s="68" t="s">
        <v>14</v>
      </c>
      <c r="D15448" t="str">
        <f t="shared" si="241"/>
        <v>m</v>
      </c>
    </row>
    <row r="15449" spans="1:4">
      <c r="A15449" s="68" t="s">
        <v>15204</v>
      </c>
      <c r="B15449" s="68" t="s">
        <v>31454</v>
      </c>
      <c r="C15449" s="68" t="s">
        <v>14</v>
      </c>
      <c r="D15449" t="str">
        <f t="shared" si="241"/>
        <v>m</v>
      </c>
    </row>
    <row r="15450" spans="1:4">
      <c r="A15450" s="68" t="s">
        <v>15205</v>
      </c>
      <c r="B15450" s="68" t="s">
        <v>31454</v>
      </c>
      <c r="C15450" s="68" t="s">
        <v>14</v>
      </c>
      <c r="D15450" t="str">
        <f t="shared" si="241"/>
        <v>m</v>
      </c>
    </row>
    <row r="15451" spans="1:4">
      <c r="A15451" s="68" t="s">
        <v>15206</v>
      </c>
      <c r="B15451" s="68" t="s">
        <v>31455</v>
      </c>
      <c r="C15451" s="68" t="s">
        <v>14</v>
      </c>
      <c r="D15451" t="str">
        <f t="shared" si="241"/>
        <v>m</v>
      </c>
    </row>
    <row r="15452" spans="1:4">
      <c r="A15452" s="68" t="s">
        <v>15207</v>
      </c>
      <c r="B15452" s="68" t="s">
        <v>31455</v>
      </c>
      <c r="C15452" s="68" t="s">
        <v>14</v>
      </c>
      <c r="D15452" t="str">
        <f t="shared" si="241"/>
        <v>m</v>
      </c>
    </row>
    <row r="15453" spans="1:4">
      <c r="A15453" s="68" t="s">
        <v>15208</v>
      </c>
      <c r="B15453" s="68" t="s">
        <v>31456</v>
      </c>
      <c r="C15453" s="68" t="s">
        <v>14</v>
      </c>
      <c r="D15453" t="str">
        <f t="shared" si="241"/>
        <v>m</v>
      </c>
    </row>
    <row r="15454" spans="1:4">
      <c r="A15454" s="68" t="s">
        <v>15209</v>
      </c>
      <c r="B15454" s="68" t="s">
        <v>31456</v>
      </c>
      <c r="C15454" s="68" t="s">
        <v>14</v>
      </c>
      <c r="D15454" t="str">
        <f t="shared" si="241"/>
        <v>m</v>
      </c>
    </row>
    <row r="15455" spans="1:4">
      <c r="A15455" s="68" t="s">
        <v>15210</v>
      </c>
      <c r="B15455" s="68" t="s">
        <v>31457</v>
      </c>
      <c r="C15455" s="68" t="s">
        <v>14</v>
      </c>
      <c r="D15455" t="str">
        <f t="shared" si="241"/>
        <v>m</v>
      </c>
    </row>
    <row r="15456" spans="1:4">
      <c r="A15456" s="68" t="s">
        <v>15211</v>
      </c>
      <c r="B15456" s="68" t="s">
        <v>31457</v>
      </c>
      <c r="C15456" s="68" t="s">
        <v>14</v>
      </c>
      <c r="D15456" t="str">
        <f t="shared" si="241"/>
        <v>m</v>
      </c>
    </row>
    <row r="15457" spans="1:4">
      <c r="A15457" s="68" t="s">
        <v>15212</v>
      </c>
      <c r="B15457" s="68" t="s">
        <v>31458</v>
      </c>
      <c r="C15457" s="68" t="s">
        <v>14</v>
      </c>
      <c r="D15457" t="str">
        <f t="shared" si="241"/>
        <v>m</v>
      </c>
    </row>
    <row r="15458" spans="1:4">
      <c r="A15458" s="68" t="s">
        <v>15213</v>
      </c>
      <c r="B15458" s="68" t="s">
        <v>31458</v>
      </c>
      <c r="C15458" s="68" t="s">
        <v>14</v>
      </c>
      <c r="D15458" t="str">
        <f t="shared" si="241"/>
        <v>m</v>
      </c>
    </row>
    <row r="15459" spans="1:4">
      <c r="A15459" s="68" t="s">
        <v>15214</v>
      </c>
      <c r="B15459" s="68" t="s">
        <v>31459</v>
      </c>
      <c r="C15459" s="68" t="s">
        <v>14</v>
      </c>
      <c r="D15459" t="str">
        <f t="shared" si="241"/>
        <v>m</v>
      </c>
    </row>
    <row r="15460" spans="1:4">
      <c r="A15460" s="68" t="s">
        <v>15215</v>
      </c>
      <c r="B15460" s="68" t="s">
        <v>31459</v>
      </c>
      <c r="C15460" s="68" t="s">
        <v>14</v>
      </c>
      <c r="D15460" t="str">
        <f t="shared" si="241"/>
        <v>m</v>
      </c>
    </row>
    <row r="15461" spans="1:4">
      <c r="A15461" s="68" t="s">
        <v>15216</v>
      </c>
      <c r="B15461" s="68" t="s">
        <v>31460</v>
      </c>
      <c r="C15461" s="68" t="s">
        <v>14</v>
      </c>
      <c r="D15461" t="str">
        <f t="shared" si="241"/>
        <v>m</v>
      </c>
    </row>
    <row r="15462" spans="1:4">
      <c r="A15462" s="68" t="s">
        <v>15217</v>
      </c>
      <c r="B15462" s="68" t="s">
        <v>31460</v>
      </c>
      <c r="C15462" s="68" t="s">
        <v>14</v>
      </c>
      <c r="D15462" t="str">
        <f t="shared" si="241"/>
        <v>m</v>
      </c>
    </row>
    <row r="15463" spans="1:4">
      <c r="A15463" s="68" t="s">
        <v>15218</v>
      </c>
      <c r="B15463" s="68" t="s">
        <v>31461</v>
      </c>
      <c r="C15463" s="68" t="s">
        <v>14</v>
      </c>
      <c r="D15463" t="str">
        <f t="shared" si="241"/>
        <v>m</v>
      </c>
    </row>
    <row r="15464" spans="1:4">
      <c r="A15464" s="68" t="s">
        <v>15219</v>
      </c>
      <c r="B15464" s="68" t="s">
        <v>31461</v>
      </c>
      <c r="C15464" s="68" t="s">
        <v>14</v>
      </c>
      <c r="D15464" t="str">
        <f t="shared" si="241"/>
        <v>m</v>
      </c>
    </row>
    <row r="15465" spans="1:4">
      <c r="A15465" s="68" t="s">
        <v>15220</v>
      </c>
      <c r="B15465" s="68" t="s">
        <v>31462</v>
      </c>
      <c r="C15465" s="68" t="s">
        <v>14</v>
      </c>
      <c r="D15465" t="str">
        <f t="shared" si="241"/>
        <v>m</v>
      </c>
    </row>
    <row r="15466" spans="1:4">
      <c r="A15466" s="68" t="s">
        <v>15221</v>
      </c>
      <c r="B15466" s="68" t="s">
        <v>31462</v>
      </c>
      <c r="C15466" s="68" t="s">
        <v>14</v>
      </c>
      <c r="D15466" t="str">
        <f t="shared" si="241"/>
        <v>m</v>
      </c>
    </row>
    <row r="15467" spans="1:4">
      <c r="A15467" s="68" t="s">
        <v>15222</v>
      </c>
      <c r="B15467" s="68" t="s">
        <v>31463</v>
      </c>
      <c r="C15467" s="68" t="s">
        <v>14</v>
      </c>
      <c r="D15467" t="str">
        <f t="shared" si="241"/>
        <v>m</v>
      </c>
    </row>
    <row r="15468" spans="1:4">
      <c r="A15468" s="68" t="s">
        <v>15223</v>
      </c>
      <c r="B15468" s="68" t="s">
        <v>31463</v>
      </c>
      <c r="C15468" s="68" t="s">
        <v>14</v>
      </c>
      <c r="D15468" t="str">
        <f t="shared" si="241"/>
        <v>m</v>
      </c>
    </row>
    <row r="15469" spans="1:4">
      <c r="A15469" s="68" t="s">
        <v>15224</v>
      </c>
      <c r="B15469" s="68" t="s">
        <v>31464</v>
      </c>
      <c r="C15469" s="68" t="s">
        <v>14</v>
      </c>
      <c r="D15469" t="str">
        <f t="shared" si="241"/>
        <v>m</v>
      </c>
    </row>
    <row r="15470" spans="1:4">
      <c r="A15470" s="68" t="s">
        <v>15225</v>
      </c>
      <c r="B15470" s="68" t="s">
        <v>31464</v>
      </c>
      <c r="C15470" s="68" t="s">
        <v>14</v>
      </c>
      <c r="D15470" t="str">
        <f t="shared" si="241"/>
        <v>m</v>
      </c>
    </row>
    <row r="15471" spans="1:4">
      <c r="A15471" s="68" t="s">
        <v>15226</v>
      </c>
      <c r="B15471" s="68" t="s">
        <v>31465</v>
      </c>
      <c r="C15471" s="68" t="s">
        <v>14</v>
      </c>
      <c r="D15471" t="str">
        <f t="shared" si="241"/>
        <v>m</v>
      </c>
    </row>
    <row r="15472" spans="1:4">
      <c r="A15472" s="68" t="s">
        <v>15227</v>
      </c>
      <c r="B15472" s="68" t="s">
        <v>31465</v>
      </c>
      <c r="C15472" s="68" t="s">
        <v>14</v>
      </c>
      <c r="D15472" t="str">
        <f t="shared" si="241"/>
        <v>m</v>
      </c>
    </row>
    <row r="15473" spans="1:4">
      <c r="A15473" s="68" t="s">
        <v>15228</v>
      </c>
      <c r="B15473" s="68" t="s">
        <v>31466</v>
      </c>
      <c r="C15473" s="68" t="s">
        <v>14</v>
      </c>
      <c r="D15473" t="str">
        <f t="shared" si="241"/>
        <v>m</v>
      </c>
    </row>
    <row r="15474" spans="1:4">
      <c r="A15474" s="68" t="s">
        <v>15229</v>
      </c>
      <c r="B15474" s="68" t="s">
        <v>31466</v>
      </c>
      <c r="C15474" s="68" t="s">
        <v>14</v>
      </c>
      <c r="D15474" t="str">
        <f t="shared" si="241"/>
        <v>m</v>
      </c>
    </row>
    <row r="15475" spans="1:4">
      <c r="A15475" s="68" t="s">
        <v>15230</v>
      </c>
      <c r="B15475" s="68" t="s">
        <v>31467</v>
      </c>
      <c r="C15475" s="68" t="s">
        <v>15</v>
      </c>
      <c r="D15475" t="str">
        <f t="shared" si="241"/>
        <v>un</v>
      </c>
    </row>
    <row r="15476" spans="1:4">
      <c r="A15476" s="68" t="s">
        <v>15231</v>
      </c>
      <c r="B15476" s="68" t="s">
        <v>31467</v>
      </c>
      <c r="C15476" s="68" t="s">
        <v>15</v>
      </c>
      <c r="D15476" t="str">
        <f t="shared" si="241"/>
        <v>un</v>
      </c>
    </row>
    <row r="15477" spans="1:4">
      <c r="A15477" s="68" t="s">
        <v>15232</v>
      </c>
      <c r="B15477" s="68" t="s">
        <v>31468</v>
      </c>
      <c r="C15477" s="68" t="s">
        <v>15</v>
      </c>
      <c r="D15477" t="str">
        <f t="shared" si="241"/>
        <v>un</v>
      </c>
    </row>
    <row r="15478" spans="1:4">
      <c r="A15478" s="68" t="s">
        <v>15233</v>
      </c>
      <c r="B15478" s="68" t="s">
        <v>31468</v>
      </c>
      <c r="C15478" s="68" t="s">
        <v>15</v>
      </c>
      <c r="D15478" t="str">
        <f t="shared" si="241"/>
        <v>un</v>
      </c>
    </row>
    <row r="15479" spans="1:4">
      <c r="A15479" s="68" t="s">
        <v>15234</v>
      </c>
      <c r="B15479" s="68" t="s">
        <v>31469</v>
      </c>
      <c r="C15479" s="68" t="s">
        <v>15</v>
      </c>
      <c r="D15479" t="str">
        <f t="shared" si="241"/>
        <v>un</v>
      </c>
    </row>
    <row r="15480" spans="1:4">
      <c r="A15480" s="68" t="s">
        <v>15235</v>
      </c>
      <c r="B15480" s="68" t="s">
        <v>31469</v>
      </c>
      <c r="C15480" s="68" t="s">
        <v>15</v>
      </c>
      <c r="D15480" t="str">
        <f t="shared" si="241"/>
        <v>un</v>
      </c>
    </row>
    <row r="15481" spans="1:4">
      <c r="A15481" s="68" t="s">
        <v>15236</v>
      </c>
      <c r="B15481" s="68" t="s">
        <v>31470</v>
      </c>
      <c r="C15481" s="68" t="s">
        <v>15</v>
      </c>
      <c r="D15481" t="str">
        <f t="shared" si="241"/>
        <v>un</v>
      </c>
    </row>
    <row r="15482" spans="1:4">
      <c r="A15482" s="68" t="s">
        <v>15237</v>
      </c>
      <c r="B15482" s="68" t="s">
        <v>31470</v>
      </c>
      <c r="C15482" s="68" t="s">
        <v>15</v>
      </c>
      <c r="D15482" t="str">
        <f t="shared" si="241"/>
        <v>un</v>
      </c>
    </row>
    <row r="15483" spans="1:4">
      <c r="A15483" s="68" t="s">
        <v>15238</v>
      </c>
      <c r="B15483" s="68" t="s">
        <v>31471</v>
      </c>
      <c r="C15483" s="68" t="s">
        <v>15</v>
      </c>
      <c r="D15483" t="str">
        <f t="shared" si="241"/>
        <v>un</v>
      </c>
    </row>
    <row r="15484" spans="1:4">
      <c r="A15484" s="68" t="s">
        <v>15239</v>
      </c>
      <c r="B15484" s="68" t="s">
        <v>31471</v>
      </c>
      <c r="C15484" s="68" t="s">
        <v>15</v>
      </c>
      <c r="D15484" t="str">
        <f t="shared" si="241"/>
        <v>un</v>
      </c>
    </row>
    <row r="15485" spans="1:4">
      <c r="A15485" s="68" t="s">
        <v>15240</v>
      </c>
      <c r="B15485" s="68" t="s">
        <v>31472</v>
      </c>
      <c r="C15485" s="68" t="s">
        <v>15</v>
      </c>
      <c r="D15485" t="str">
        <f t="shared" si="241"/>
        <v>un</v>
      </c>
    </row>
    <row r="15486" spans="1:4">
      <c r="A15486" s="68" t="s">
        <v>15241</v>
      </c>
      <c r="B15486" s="68" t="s">
        <v>31472</v>
      </c>
      <c r="C15486" s="68" t="s">
        <v>15</v>
      </c>
      <c r="D15486" t="str">
        <f t="shared" si="241"/>
        <v>un</v>
      </c>
    </row>
    <row r="15487" spans="1:4">
      <c r="A15487" s="68" t="s">
        <v>15242</v>
      </c>
      <c r="B15487" s="68" t="s">
        <v>31473</v>
      </c>
      <c r="C15487" s="68" t="s">
        <v>15</v>
      </c>
      <c r="D15487" t="str">
        <f t="shared" si="241"/>
        <v>un</v>
      </c>
    </row>
    <row r="15488" spans="1:4">
      <c r="A15488" s="68" t="s">
        <v>15243</v>
      </c>
      <c r="B15488" s="68" t="s">
        <v>31473</v>
      </c>
      <c r="C15488" s="68" t="s">
        <v>15</v>
      </c>
      <c r="D15488" t="str">
        <f t="shared" si="241"/>
        <v>un</v>
      </c>
    </row>
    <row r="15489" spans="1:4">
      <c r="A15489" s="68" t="s">
        <v>15244</v>
      </c>
      <c r="B15489" s="68" t="s">
        <v>31474</v>
      </c>
      <c r="C15489" s="68" t="s">
        <v>15</v>
      </c>
      <c r="D15489" t="str">
        <f t="shared" si="241"/>
        <v>un</v>
      </c>
    </row>
    <row r="15490" spans="1:4">
      <c r="A15490" s="68" t="s">
        <v>15245</v>
      </c>
      <c r="B15490" s="68" t="s">
        <v>31474</v>
      </c>
      <c r="C15490" s="68" t="s">
        <v>15</v>
      </c>
      <c r="D15490" t="str">
        <f t="shared" si="241"/>
        <v>un</v>
      </c>
    </row>
    <row r="15491" spans="1:4">
      <c r="A15491" s="68" t="s">
        <v>15246</v>
      </c>
      <c r="B15491" s="68" t="s">
        <v>31475</v>
      </c>
      <c r="C15491" s="68" t="s">
        <v>15</v>
      </c>
      <c r="D15491" t="str">
        <f t="shared" si="241"/>
        <v>un</v>
      </c>
    </row>
    <row r="15492" spans="1:4">
      <c r="A15492" s="68" t="s">
        <v>15247</v>
      </c>
      <c r="B15492" s="68" t="s">
        <v>31475</v>
      </c>
      <c r="C15492" s="68" t="s">
        <v>15</v>
      </c>
      <c r="D15492" t="str">
        <f t="shared" si="241"/>
        <v>un</v>
      </c>
    </row>
    <row r="15493" spans="1:4">
      <c r="A15493" s="68" t="s">
        <v>15248</v>
      </c>
      <c r="B15493" s="68" t="s">
        <v>31476</v>
      </c>
      <c r="C15493" s="68" t="s">
        <v>15</v>
      </c>
      <c r="D15493" t="str">
        <f t="shared" si="241"/>
        <v>un</v>
      </c>
    </row>
    <row r="15494" spans="1:4">
      <c r="A15494" s="68" t="s">
        <v>15249</v>
      </c>
      <c r="B15494" s="68" t="s">
        <v>31476</v>
      </c>
      <c r="C15494" s="68" t="s">
        <v>15</v>
      </c>
      <c r="D15494" t="str">
        <f t="shared" si="241"/>
        <v>un</v>
      </c>
    </row>
    <row r="15495" spans="1:4">
      <c r="A15495" s="68" t="s">
        <v>15250</v>
      </c>
      <c r="B15495" s="68" t="s">
        <v>31477</v>
      </c>
      <c r="C15495" s="68" t="s">
        <v>15</v>
      </c>
      <c r="D15495" t="str">
        <f t="shared" ref="D15495:D15558" si="242">LOWER(C15495)</f>
        <v>un</v>
      </c>
    </row>
    <row r="15496" spans="1:4">
      <c r="A15496" s="68" t="s">
        <v>15251</v>
      </c>
      <c r="B15496" s="68" t="s">
        <v>31477</v>
      </c>
      <c r="C15496" s="68" t="s">
        <v>15</v>
      </c>
      <c r="D15496" t="str">
        <f t="shared" si="242"/>
        <v>un</v>
      </c>
    </row>
    <row r="15497" spans="1:4">
      <c r="A15497" s="68" t="s">
        <v>15252</v>
      </c>
      <c r="B15497" s="68" t="s">
        <v>31478</v>
      </c>
      <c r="C15497" s="68" t="s">
        <v>15</v>
      </c>
      <c r="D15497" t="str">
        <f t="shared" si="242"/>
        <v>un</v>
      </c>
    </row>
    <row r="15498" spans="1:4">
      <c r="A15498" s="68" t="s">
        <v>15253</v>
      </c>
      <c r="B15498" s="68" t="s">
        <v>31478</v>
      </c>
      <c r="C15498" s="68" t="s">
        <v>15</v>
      </c>
      <c r="D15498" t="str">
        <f t="shared" si="242"/>
        <v>un</v>
      </c>
    </row>
    <row r="15499" spans="1:4">
      <c r="A15499" s="68" t="s">
        <v>15254</v>
      </c>
      <c r="B15499" s="68" t="s">
        <v>31479</v>
      </c>
      <c r="C15499" s="68" t="s">
        <v>15</v>
      </c>
      <c r="D15499" t="str">
        <f t="shared" si="242"/>
        <v>un</v>
      </c>
    </row>
    <row r="15500" spans="1:4">
      <c r="A15500" s="68" t="s">
        <v>15255</v>
      </c>
      <c r="B15500" s="68" t="s">
        <v>31479</v>
      </c>
      <c r="C15500" s="68" t="s">
        <v>15</v>
      </c>
      <c r="D15500" t="str">
        <f t="shared" si="242"/>
        <v>un</v>
      </c>
    </row>
    <row r="15501" spans="1:4">
      <c r="A15501" s="68" t="s">
        <v>15256</v>
      </c>
      <c r="B15501" s="68" t="s">
        <v>31480</v>
      </c>
      <c r="C15501" s="68" t="s">
        <v>15</v>
      </c>
      <c r="D15501" t="str">
        <f t="shared" si="242"/>
        <v>un</v>
      </c>
    </row>
    <row r="15502" spans="1:4">
      <c r="A15502" s="68" t="s">
        <v>15257</v>
      </c>
      <c r="B15502" s="68" t="s">
        <v>31480</v>
      </c>
      <c r="C15502" s="68" t="s">
        <v>15</v>
      </c>
      <c r="D15502" t="str">
        <f t="shared" si="242"/>
        <v>un</v>
      </c>
    </row>
    <row r="15503" spans="1:4">
      <c r="A15503" s="68" t="s">
        <v>15258</v>
      </c>
      <c r="B15503" s="68" t="s">
        <v>31481</v>
      </c>
      <c r="C15503" s="68" t="s">
        <v>15</v>
      </c>
      <c r="D15503" t="str">
        <f t="shared" si="242"/>
        <v>un</v>
      </c>
    </row>
    <row r="15504" spans="1:4">
      <c r="A15504" s="68" t="s">
        <v>15259</v>
      </c>
      <c r="B15504" s="68" t="s">
        <v>31481</v>
      </c>
      <c r="C15504" s="68" t="s">
        <v>15</v>
      </c>
      <c r="D15504" t="str">
        <f t="shared" si="242"/>
        <v>un</v>
      </c>
    </row>
    <row r="15505" spans="1:4">
      <c r="A15505" s="68" t="s">
        <v>15260</v>
      </c>
      <c r="B15505" s="68" t="s">
        <v>31482</v>
      </c>
      <c r="C15505" s="68" t="s">
        <v>15</v>
      </c>
      <c r="D15505" t="str">
        <f t="shared" si="242"/>
        <v>un</v>
      </c>
    </row>
    <row r="15506" spans="1:4">
      <c r="A15506" s="68" t="s">
        <v>15261</v>
      </c>
      <c r="B15506" s="68" t="s">
        <v>31482</v>
      </c>
      <c r="C15506" s="68" t="s">
        <v>15</v>
      </c>
      <c r="D15506" t="str">
        <f t="shared" si="242"/>
        <v>un</v>
      </c>
    </row>
    <row r="15507" spans="1:4">
      <c r="A15507" s="68" t="s">
        <v>15262</v>
      </c>
      <c r="B15507" s="68" t="s">
        <v>31483</v>
      </c>
      <c r="C15507" s="68" t="s">
        <v>15</v>
      </c>
      <c r="D15507" t="str">
        <f t="shared" si="242"/>
        <v>un</v>
      </c>
    </row>
    <row r="15508" spans="1:4">
      <c r="A15508" s="68" t="s">
        <v>15263</v>
      </c>
      <c r="B15508" s="68" t="s">
        <v>31483</v>
      </c>
      <c r="C15508" s="68" t="s">
        <v>15</v>
      </c>
      <c r="D15508" t="str">
        <f t="shared" si="242"/>
        <v>un</v>
      </c>
    </row>
    <row r="15509" spans="1:4">
      <c r="A15509" s="68" t="s">
        <v>15264</v>
      </c>
      <c r="B15509" s="68" t="s">
        <v>31484</v>
      </c>
      <c r="C15509" s="68" t="s">
        <v>15</v>
      </c>
      <c r="D15509" t="str">
        <f t="shared" si="242"/>
        <v>un</v>
      </c>
    </row>
    <row r="15510" spans="1:4">
      <c r="A15510" s="68" t="s">
        <v>15265</v>
      </c>
      <c r="B15510" s="68" t="s">
        <v>31484</v>
      </c>
      <c r="C15510" s="68" t="s">
        <v>15</v>
      </c>
      <c r="D15510" t="str">
        <f t="shared" si="242"/>
        <v>un</v>
      </c>
    </row>
    <row r="15511" spans="1:4">
      <c r="A15511" s="68" t="s">
        <v>15266</v>
      </c>
      <c r="B15511" s="68" t="s">
        <v>31485</v>
      </c>
      <c r="C15511" s="68" t="s">
        <v>15</v>
      </c>
      <c r="D15511" t="str">
        <f t="shared" si="242"/>
        <v>un</v>
      </c>
    </row>
    <row r="15512" spans="1:4">
      <c r="A15512" s="68" t="s">
        <v>15267</v>
      </c>
      <c r="B15512" s="68" t="s">
        <v>31485</v>
      </c>
      <c r="C15512" s="68" t="s">
        <v>15</v>
      </c>
      <c r="D15512" t="str">
        <f t="shared" si="242"/>
        <v>un</v>
      </c>
    </row>
    <row r="15513" spans="1:4">
      <c r="A15513" s="68" t="s">
        <v>15268</v>
      </c>
      <c r="B15513" s="68" t="s">
        <v>31486</v>
      </c>
      <c r="C15513" s="68" t="s">
        <v>15</v>
      </c>
      <c r="D15513" t="str">
        <f t="shared" si="242"/>
        <v>un</v>
      </c>
    </row>
    <row r="15514" spans="1:4">
      <c r="A15514" s="68" t="s">
        <v>15269</v>
      </c>
      <c r="B15514" s="68" t="s">
        <v>31486</v>
      </c>
      <c r="C15514" s="68" t="s">
        <v>15</v>
      </c>
      <c r="D15514" t="str">
        <f t="shared" si="242"/>
        <v>un</v>
      </c>
    </row>
    <row r="15515" spans="1:4">
      <c r="A15515" s="68" t="s">
        <v>15270</v>
      </c>
      <c r="B15515" s="68" t="s">
        <v>31487</v>
      </c>
      <c r="C15515" s="68" t="s">
        <v>15</v>
      </c>
      <c r="D15515" t="str">
        <f t="shared" si="242"/>
        <v>un</v>
      </c>
    </row>
    <row r="15516" spans="1:4">
      <c r="A15516" s="68" t="s">
        <v>15271</v>
      </c>
      <c r="B15516" s="68" t="s">
        <v>31487</v>
      </c>
      <c r="C15516" s="68" t="s">
        <v>15</v>
      </c>
      <c r="D15516" t="str">
        <f t="shared" si="242"/>
        <v>un</v>
      </c>
    </row>
    <row r="15517" spans="1:4">
      <c r="A15517" s="68" t="s">
        <v>15272</v>
      </c>
      <c r="B15517" s="68" t="s">
        <v>31488</v>
      </c>
      <c r="C15517" s="68" t="s">
        <v>15</v>
      </c>
      <c r="D15517" t="str">
        <f t="shared" si="242"/>
        <v>un</v>
      </c>
    </row>
    <row r="15518" spans="1:4">
      <c r="A15518" s="68" t="s">
        <v>15273</v>
      </c>
      <c r="B15518" s="68" t="s">
        <v>31488</v>
      </c>
      <c r="C15518" s="68" t="s">
        <v>15</v>
      </c>
      <c r="D15518" t="str">
        <f t="shared" si="242"/>
        <v>un</v>
      </c>
    </row>
    <row r="15519" spans="1:4">
      <c r="A15519" s="68" t="s">
        <v>15274</v>
      </c>
      <c r="B15519" s="68" t="s">
        <v>31489</v>
      </c>
      <c r="C15519" s="68" t="s">
        <v>15</v>
      </c>
      <c r="D15519" t="str">
        <f t="shared" si="242"/>
        <v>un</v>
      </c>
    </row>
    <row r="15520" spans="1:4">
      <c r="A15520" s="68" t="s">
        <v>15275</v>
      </c>
      <c r="B15520" s="68" t="s">
        <v>31489</v>
      </c>
      <c r="C15520" s="68" t="s">
        <v>15</v>
      </c>
      <c r="D15520" t="str">
        <f t="shared" si="242"/>
        <v>un</v>
      </c>
    </row>
    <row r="15521" spans="1:4">
      <c r="A15521" s="68" t="s">
        <v>15276</v>
      </c>
      <c r="B15521" s="68" t="s">
        <v>31490</v>
      </c>
      <c r="C15521" s="68" t="s">
        <v>15</v>
      </c>
      <c r="D15521" t="str">
        <f t="shared" si="242"/>
        <v>un</v>
      </c>
    </row>
    <row r="15522" spans="1:4">
      <c r="A15522" s="68" t="s">
        <v>15277</v>
      </c>
      <c r="B15522" s="68" t="s">
        <v>31490</v>
      </c>
      <c r="C15522" s="68" t="s">
        <v>15</v>
      </c>
      <c r="D15522" t="str">
        <f t="shared" si="242"/>
        <v>un</v>
      </c>
    </row>
    <row r="15523" spans="1:4">
      <c r="A15523" s="68" t="s">
        <v>15278</v>
      </c>
      <c r="B15523" s="68" t="s">
        <v>31491</v>
      </c>
      <c r="C15523" s="68" t="s">
        <v>15</v>
      </c>
      <c r="D15523" t="str">
        <f t="shared" si="242"/>
        <v>un</v>
      </c>
    </row>
    <row r="15524" spans="1:4">
      <c r="A15524" s="68" t="s">
        <v>15279</v>
      </c>
      <c r="B15524" s="68" t="s">
        <v>31491</v>
      </c>
      <c r="C15524" s="68" t="s">
        <v>15</v>
      </c>
      <c r="D15524" t="str">
        <f t="shared" si="242"/>
        <v>un</v>
      </c>
    </row>
    <row r="15525" spans="1:4">
      <c r="A15525" s="68" t="s">
        <v>15280</v>
      </c>
      <c r="B15525" s="68" t="s">
        <v>31492</v>
      </c>
      <c r="C15525" s="68" t="s">
        <v>15</v>
      </c>
      <c r="D15525" t="str">
        <f t="shared" si="242"/>
        <v>un</v>
      </c>
    </row>
    <row r="15526" spans="1:4">
      <c r="A15526" s="68" t="s">
        <v>15281</v>
      </c>
      <c r="B15526" s="68" t="s">
        <v>31492</v>
      </c>
      <c r="C15526" s="68" t="s">
        <v>15</v>
      </c>
      <c r="D15526" t="str">
        <f t="shared" si="242"/>
        <v>un</v>
      </c>
    </row>
    <row r="15527" spans="1:4">
      <c r="A15527" s="68" t="s">
        <v>15282</v>
      </c>
      <c r="B15527" s="68" t="s">
        <v>31493</v>
      </c>
      <c r="C15527" s="68" t="s">
        <v>15</v>
      </c>
      <c r="D15527" t="str">
        <f t="shared" si="242"/>
        <v>un</v>
      </c>
    </row>
    <row r="15528" spans="1:4">
      <c r="A15528" s="68" t="s">
        <v>15283</v>
      </c>
      <c r="B15528" s="68" t="s">
        <v>31493</v>
      </c>
      <c r="C15528" s="68" t="s">
        <v>15</v>
      </c>
      <c r="D15528" t="str">
        <f t="shared" si="242"/>
        <v>un</v>
      </c>
    </row>
    <row r="15529" spans="1:4">
      <c r="A15529" s="68" t="s">
        <v>15284</v>
      </c>
      <c r="B15529" s="68" t="s">
        <v>31494</v>
      </c>
      <c r="C15529" s="68" t="s">
        <v>15</v>
      </c>
      <c r="D15529" t="str">
        <f t="shared" si="242"/>
        <v>un</v>
      </c>
    </row>
    <row r="15530" spans="1:4">
      <c r="A15530" s="68" t="s">
        <v>15285</v>
      </c>
      <c r="B15530" s="68" t="s">
        <v>31494</v>
      </c>
      <c r="C15530" s="68" t="s">
        <v>15</v>
      </c>
      <c r="D15530" t="str">
        <f t="shared" si="242"/>
        <v>un</v>
      </c>
    </row>
    <row r="15531" spans="1:4">
      <c r="A15531" s="68" t="s">
        <v>15286</v>
      </c>
      <c r="B15531" s="68" t="s">
        <v>31495</v>
      </c>
      <c r="C15531" s="68" t="s">
        <v>15</v>
      </c>
      <c r="D15531" t="str">
        <f t="shared" si="242"/>
        <v>un</v>
      </c>
    </row>
    <row r="15532" spans="1:4">
      <c r="A15532" s="68" t="s">
        <v>15287</v>
      </c>
      <c r="B15532" s="68" t="s">
        <v>31495</v>
      </c>
      <c r="C15532" s="68" t="s">
        <v>15</v>
      </c>
      <c r="D15532" t="str">
        <f t="shared" si="242"/>
        <v>un</v>
      </c>
    </row>
    <row r="15533" spans="1:4">
      <c r="A15533" s="68" t="s">
        <v>15288</v>
      </c>
      <c r="B15533" s="68" t="s">
        <v>31496</v>
      </c>
      <c r="C15533" s="68" t="s">
        <v>15</v>
      </c>
      <c r="D15533" t="str">
        <f t="shared" si="242"/>
        <v>un</v>
      </c>
    </row>
    <row r="15534" spans="1:4">
      <c r="A15534" s="68" t="s">
        <v>15289</v>
      </c>
      <c r="B15534" s="68" t="s">
        <v>31496</v>
      </c>
      <c r="C15534" s="68" t="s">
        <v>15</v>
      </c>
      <c r="D15534" t="str">
        <f t="shared" si="242"/>
        <v>un</v>
      </c>
    </row>
    <row r="15535" spans="1:4">
      <c r="A15535" s="68" t="s">
        <v>15290</v>
      </c>
      <c r="B15535" s="68" t="s">
        <v>31497</v>
      </c>
      <c r="C15535" s="68" t="s">
        <v>15</v>
      </c>
      <c r="D15535" t="str">
        <f t="shared" si="242"/>
        <v>un</v>
      </c>
    </row>
    <row r="15536" spans="1:4">
      <c r="A15536" s="68" t="s">
        <v>15291</v>
      </c>
      <c r="B15536" s="68" t="s">
        <v>31497</v>
      </c>
      <c r="C15536" s="68" t="s">
        <v>15</v>
      </c>
      <c r="D15536" t="str">
        <f t="shared" si="242"/>
        <v>un</v>
      </c>
    </row>
    <row r="15537" spans="1:4">
      <c r="A15537" s="68" t="s">
        <v>15292</v>
      </c>
      <c r="B15537" s="68" t="s">
        <v>31498</v>
      </c>
      <c r="C15537" s="68" t="s">
        <v>15</v>
      </c>
      <c r="D15537" t="str">
        <f t="shared" si="242"/>
        <v>un</v>
      </c>
    </row>
    <row r="15538" spans="1:4">
      <c r="A15538" s="68" t="s">
        <v>15293</v>
      </c>
      <c r="B15538" s="68" t="s">
        <v>31498</v>
      </c>
      <c r="C15538" s="68" t="s">
        <v>15</v>
      </c>
      <c r="D15538" t="str">
        <f t="shared" si="242"/>
        <v>un</v>
      </c>
    </row>
    <row r="15539" spans="1:4">
      <c r="A15539" s="68" t="s">
        <v>15294</v>
      </c>
      <c r="B15539" s="68" t="s">
        <v>31499</v>
      </c>
      <c r="C15539" s="68" t="s">
        <v>15</v>
      </c>
      <c r="D15539" t="str">
        <f t="shared" si="242"/>
        <v>un</v>
      </c>
    </row>
    <row r="15540" spans="1:4">
      <c r="A15540" s="68" t="s">
        <v>15295</v>
      </c>
      <c r="B15540" s="68" t="s">
        <v>31499</v>
      </c>
      <c r="C15540" s="68" t="s">
        <v>15</v>
      </c>
      <c r="D15540" t="str">
        <f t="shared" si="242"/>
        <v>un</v>
      </c>
    </row>
    <row r="15541" spans="1:4">
      <c r="A15541" s="68" t="s">
        <v>15296</v>
      </c>
      <c r="B15541" s="68" t="s">
        <v>31500</v>
      </c>
      <c r="C15541" s="68" t="s">
        <v>15</v>
      </c>
      <c r="D15541" t="str">
        <f t="shared" si="242"/>
        <v>un</v>
      </c>
    </row>
    <row r="15542" spans="1:4">
      <c r="A15542" s="68" t="s">
        <v>15297</v>
      </c>
      <c r="B15542" s="68" t="s">
        <v>31500</v>
      </c>
      <c r="C15542" s="68" t="s">
        <v>15</v>
      </c>
      <c r="D15542" t="str">
        <f t="shared" si="242"/>
        <v>un</v>
      </c>
    </row>
    <row r="15543" spans="1:4">
      <c r="A15543" s="68" t="s">
        <v>15298</v>
      </c>
      <c r="B15543" s="68" t="s">
        <v>31501</v>
      </c>
      <c r="C15543" s="68" t="s">
        <v>15</v>
      </c>
      <c r="D15543" t="str">
        <f t="shared" si="242"/>
        <v>un</v>
      </c>
    </row>
    <row r="15544" spans="1:4">
      <c r="A15544" s="68" t="s">
        <v>15299</v>
      </c>
      <c r="B15544" s="68" t="s">
        <v>31501</v>
      </c>
      <c r="C15544" s="68" t="s">
        <v>15</v>
      </c>
      <c r="D15544" t="str">
        <f t="shared" si="242"/>
        <v>un</v>
      </c>
    </row>
    <row r="15545" spans="1:4">
      <c r="A15545" s="68" t="s">
        <v>15300</v>
      </c>
      <c r="B15545" s="68" t="s">
        <v>31502</v>
      </c>
      <c r="C15545" s="68" t="s">
        <v>15</v>
      </c>
      <c r="D15545" t="str">
        <f t="shared" si="242"/>
        <v>un</v>
      </c>
    </row>
    <row r="15546" spans="1:4">
      <c r="A15546" s="68" t="s">
        <v>15301</v>
      </c>
      <c r="B15546" s="68" t="s">
        <v>31502</v>
      </c>
      <c r="C15546" s="68" t="s">
        <v>15</v>
      </c>
      <c r="D15546" t="str">
        <f t="shared" si="242"/>
        <v>un</v>
      </c>
    </row>
    <row r="15547" spans="1:4">
      <c r="A15547" s="68" t="s">
        <v>15302</v>
      </c>
      <c r="B15547" s="68" t="s">
        <v>31503</v>
      </c>
      <c r="C15547" s="68" t="s">
        <v>15</v>
      </c>
      <c r="D15547" t="str">
        <f t="shared" si="242"/>
        <v>un</v>
      </c>
    </row>
    <row r="15548" spans="1:4">
      <c r="A15548" s="68" t="s">
        <v>15303</v>
      </c>
      <c r="B15548" s="68" t="s">
        <v>31503</v>
      </c>
      <c r="C15548" s="68" t="s">
        <v>15</v>
      </c>
      <c r="D15548" t="str">
        <f t="shared" si="242"/>
        <v>un</v>
      </c>
    </row>
    <row r="15549" spans="1:4">
      <c r="A15549" s="68" t="s">
        <v>15304</v>
      </c>
      <c r="B15549" s="68" t="s">
        <v>31504</v>
      </c>
      <c r="C15549" s="68" t="s">
        <v>15</v>
      </c>
      <c r="D15549" t="str">
        <f t="shared" si="242"/>
        <v>un</v>
      </c>
    </row>
    <row r="15550" spans="1:4">
      <c r="A15550" s="68" t="s">
        <v>15305</v>
      </c>
      <c r="B15550" s="68" t="s">
        <v>31504</v>
      </c>
      <c r="C15550" s="68" t="s">
        <v>15</v>
      </c>
      <c r="D15550" t="str">
        <f t="shared" si="242"/>
        <v>un</v>
      </c>
    </row>
    <row r="15551" spans="1:4">
      <c r="A15551" s="68" t="s">
        <v>15306</v>
      </c>
      <c r="B15551" s="68" t="s">
        <v>31505</v>
      </c>
      <c r="C15551" s="68" t="s">
        <v>15</v>
      </c>
      <c r="D15551" t="str">
        <f t="shared" si="242"/>
        <v>un</v>
      </c>
    </row>
    <row r="15552" spans="1:4">
      <c r="A15552" s="68" t="s">
        <v>15307</v>
      </c>
      <c r="B15552" s="68" t="s">
        <v>31505</v>
      </c>
      <c r="C15552" s="68" t="s">
        <v>15</v>
      </c>
      <c r="D15552" t="str">
        <f t="shared" si="242"/>
        <v>un</v>
      </c>
    </row>
    <row r="15553" spans="1:4">
      <c r="A15553" s="68" t="s">
        <v>15308</v>
      </c>
      <c r="B15553" s="68" t="s">
        <v>31506</v>
      </c>
      <c r="C15553" s="68" t="s">
        <v>15</v>
      </c>
      <c r="D15553" t="str">
        <f t="shared" si="242"/>
        <v>un</v>
      </c>
    </row>
    <row r="15554" spans="1:4">
      <c r="A15554" s="68" t="s">
        <v>15309</v>
      </c>
      <c r="B15554" s="68" t="s">
        <v>31506</v>
      </c>
      <c r="C15554" s="68" t="s">
        <v>15</v>
      </c>
      <c r="D15554" t="str">
        <f t="shared" si="242"/>
        <v>un</v>
      </c>
    </row>
    <row r="15555" spans="1:4">
      <c r="A15555" s="68" t="s">
        <v>15310</v>
      </c>
      <c r="B15555" s="68" t="s">
        <v>31507</v>
      </c>
      <c r="C15555" s="68" t="s">
        <v>15</v>
      </c>
      <c r="D15555" t="str">
        <f t="shared" si="242"/>
        <v>un</v>
      </c>
    </row>
    <row r="15556" spans="1:4">
      <c r="A15556" s="68" t="s">
        <v>15311</v>
      </c>
      <c r="B15556" s="68" t="s">
        <v>31507</v>
      </c>
      <c r="C15556" s="68" t="s">
        <v>15</v>
      </c>
      <c r="D15556" t="str">
        <f t="shared" si="242"/>
        <v>un</v>
      </c>
    </row>
    <row r="15557" spans="1:4">
      <c r="A15557" s="68" t="s">
        <v>15312</v>
      </c>
      <c r="B15557" s="68" t="s">
        <v>31508</v>
      </c>
      <c r="C15557" s="68" t="s">
        <v>15</v>
      </c>
      <c r="D15557" t="str">
        <f t="shared" si="242"/>
        <v>un</v>
      </c>
    </row>
    <row r="15558" spans="1:4">
      <c r="A15558" s="68" t="s">
        <v>15313</v>
      </c>
      <c r="B15558" s="68" t="s">
        <v>31508</v>
      </c>
      <c r="C15558" s="68" t="s">
        <v>15</v>
      </c>
      <c r="D15558" t="str">
        <f t="shared" si="242"/>
        <v>un</v>
      </c>
    </row>
    <row r="15559" spans="1:4">
      <c r="A15559" s="68" t="s">
        <v>15314</v>
      </c>
      <c r="B15559" s="68" t="s">
        <v>31509</v>
      </c>
      <c r="C15559" s="68" t="s">
        <v>15</v>
      </c>
      <c r="D15559" t="str">
        <f t="shared" ref="D15559:D15622" si="243">LOWER(C15559)</f>
        <v>un</v>
      </c>
    </row>
    <row r="15560" spans="1:4">
      <c r="A15560" s="68" t="s">
        <v>15315</v>
      </c>
      <c r="B15560" s="68" t="s">
        <v>31509</v>
      </c>
      <c r="C15560" s="68" t="s">
        <v>15</v>
      </c>
      <c r="D15560" t="str">
        <f t="shared" si="243"/>
        <v>un</v>
      </c>
    </row>
    <row r="15561" spans="1:4">
      <c r="A15561" s="68" t="s">
        <v>15316</v>
      </c>
      <c r="B15561" s="68" t="s">
        <v>31510</v>
      </c>
      <c r="C15561" s="68" t="s">
        <v>15</v>
      </c>
      <c r="D15561" t="str">
        <f t="shared" si="243"/>
        <v>un</v>
      </c>
    </row>
    <row r="15562" spans="1:4">
      <c r="A15562" s="68" t="s">
        <v>15317</v>
      </c>
      <c r="B15562" s="68" t="s">
        <v>31510</v>
      </c>
      <c r="C15562" s="68" t="s">
        <v>15</v>
      </c>
      <c r="D15562" t="str">
        <f t="shared" si="243"/>
        <v>un</v>
      </c>
    </row>
    <row r="15563" spans="1:4">
      <c r="A15563" s="68" t="s">
        <v>15318</v>
      </c>
      <c r="B15563" s="68" t="s">
        <v>31511</v>
      </c>
      <c r="C15563" s="68" t="s">
        <v>15</v>
      </c>
      <c r="D15563" t="str">
        <f t="shared" si="243"/>
        <v>un</v>
      </c>
    </row>
    <row r="15564" spans="1:4">
      <c r="A15564" s="68" t="s">
        <v>15319</v>
      </c>
      <c r="B15564" s="68" t="s">
        <v>31511</v>
      </c>
      <c r="C15564" s="68" t="s">
        <v>15</v>
      </c>
      <c r="D15564" t="str">
        <f t="shared" si="243"/>
        <v>un</v>
      </c>
    </row>
    <row r="15565" spans="1:4">
      <c r="A15565" s="68" t="s">
        <v>15320</v>
      </c>
      <c r="B15565" s="68" t="s">
        <v>31512</v>
      </c>
      <c r="C15565" s="68" t="s">
        <v>15</v>
      </c>
      <c r="D15565" t="str">
        <f t="shared" si="243"/>
        <v>un</v>
      </c>
    </row>
    <row r="15566" spans="1:4">
      <c r="A15566" s="68" t="s">
        <v>15321</v>
      </c>
      <c r="B15566" s="68" t="s">
        <v>31512</v>
      </c>
      <c r="C15566" s="68" t="s">
        <v>15</v>
      </c>
      <c r="D15566" t="str">
        <f t="shared" si="243"/>
        <v>un</v>
      </c>
    </row>
    <row r="15567" spans="1:4">
      <c r="A15567" s="68" t="s">
        <v>15322</v>
      </c>
      <c r="B15567" s="68" t="s">
        <v>31513</v>
      </c>
      <c r="C15567" s="68" t="s">
        <v>15</v>
      </c>
      <c r="D15567" t="str">
        <f t="shared" si="243"/>
        <v>un</v>
      </c>
    </row>
    <row r="15568" spans="1:4">
      <c r="A15568" s="68" t="s">
        <v>15323</v>
      </c>
      <c r="B15568" s="68" t="s">
        <v>31513</v>
      </c>
      <c r="C15568" s="68" t="s">
        <v>15</v>
      </c>
      <c r="D15568" t="str">
        <f t="shared" si="243"/>
        <v>un</v>
      </c>
    </row>
    <row r="15569" spans="1:4">
      <c r="A15569" s="68" t="s">
        <v>15324</v>
      </c>
      <c r="B15569" s="68" t="s">
        <v>31514</v>
      </c>
      <c r="C15569" s="68" t="s">
        <v>15</v>
      </c>
      <c r="D15569" t="str">
        <f t="shared" si="243"/>
        <v>un</v>
      </c>
    </row>
    <row r="15570" spans="1:4">
      <c r="A15570" s="68" t="s">
        <v>15325</v>
      </c>
      <c r="B15570" s="68" t="s">
        <v>31514</v>
      </c>
      <c r="C15570" s="68" t="s">
        <v>15</v>
      </c>
      <c r="D15570" t="str">
        <f t="shared" si="243"/>
        <v>un</v>
      </c>
    </row>
    <row r="15571" spans="1:4">
      <c r="A15571" s="68" t="s">
        <v>15326</v>
      </c>
      <c r="B15571" s="68" t="s">
        <v>31515</v>
      </c>
      <c r="C15571" s="68" t="s">
        <v>15</v>
      </c>
      <c r="D15571" t="str">
        <f t="shared" si="243"/>
        <v>un</v>
      </c>
    </row>
    <row r="15572" spans="1:4">
      <c r="A15572" s="68" t="s">
        <v>15327</v>
      </c>
      <c r="B15572" s="68" t="s">
        <v>31515</v>
      </c>
      <c r="C15572" s="68" t="s">
        <v>15</v>
      </c>
      <c r="D15572" t="str">
        <f t="shared" si="243"/>
        <v>un</v>
      </c>
    </row>
    <row r="15573" spans="1:4">
      <c r="A15573" s="68" t="s">
        <v>15328</v>
      </c>
      <c r="B15573" s="68" t="s">
        <v>31516</v>
      </c>
      <c r="C15573" s="68" t="s">
        <v>15</v>
      </c>
      <c r="D15573" t="str">
        <f t="shared" si="243"/>
        <v>un</v>
      </c>
    </row>
    <row r="15574" spans="1:4">
      <c r="A15574" s="68" t="s">
        <v>15329</v>
      </c>
      <c r="B15574" s="68" t="s">
        <v>31516</v>
      </c>
      <c r="C15574" s="68" t="s">
        <v>15</v>
      </c>
      <c r="D15574" t="str">
        <f t="shared" si="243"/>
        <v>un</v>
      </c>
    </row>
    <row r="15575" spans="1:4">
      <c r="A15575" s="68" t="s">
        <v>15330</v>
      </c>
      <c r="B15575" s="68" t="s">
        <v>31517</v>
      </c>
      <c r="C15575" s="68" t="s">
        <v>15</v>
      </c>
      <c r="D15575" t="str">
        <f t="shared" si="243"/>
        <v>un</v>
      </c>
    </row>
    <row r="15576" spans="1:4">
      <c r="A15576" s="68" t="s">
        <v>15331</v>
      </c>
      <c r="B15576" s="68" t="s">
        <v>31517</v>
      </c>
      <c r="C15576" s="68" t="s">
        <v>15</v>
      </c>
      <c r="D15576" t="str">
        <f t="shared" si="243"/>
        <v>un</v>
      </c>
    </row>
    <row r="15577" spans="1:4">
      <c r="A15577" s="68" t="s">
        <v>15332</v>
      </c>
      <c r="B15577" s="68" t="s">
        <v>31518</v>
      </c>
      <c r="C15577" s="68" t="s">
        <v>15</v>
      </c>
      <c r="D15577" t="str">
        <f t="shared" si="243"/>
        <v>un</v>
      </c>
    </row>
    <row r="15578" spans="1:4">
      <c r="A15578" s="68" t="s">
        <v>15333</v>
      </c>
      <c r="B15578" s="68" t="s">
        <v>31518</v>
      </c>
      <c r="C15578" s="68" t="s">
        <v>15</v>
      </c>
      <c r="D15578" t="str">
        <f t="shared" si="243"/>
        <v>un</v>
      </c>
    </row>
    <row r="15579" spans="1:4">
      <c r="A15579" s="68" t="s">
        <v>15334</v>
      </c>
      <c r="B15579" s="68" t="s">
        <v>31519</v>
      </c>
      <c r="C15579" s="68" t="s">
        <v>15</v>
      </c>
      <c r="D15579" t="str">
        <f t="shared" si="243"/>
        <v>un</v>
      </c>
    </row>
    <row r="15580" spans="1:4">
      <c r="A15580" s="68" t="s">
        <v>15335</v>
      </c>
      <c r="B15580" s="68" t="s">
        <v>31519</v>
      </c>
      <c r="C15580" s="68" t="s">
        <v>15</v>
      </c>
      <c r="D15580" t="str">
        <f t="shared" si="243"/>
        <v>un</v>
      </c>
    </row>
    <row r="15581" spans="1:4">
      <c r="A15581" s="68" t="s">
        <v>15336</v>
      </c>
      <c r="B15581" s="68" t="s">
        <v>31520</v>
      </c>
      <c r="C15581" s="68" t="s">
        <v>15</v>
      </c>
      <c r="D15581" t="str">
        <f t="shared" si="243"/>
        <v>un</v>
      </c>
    </row>
    <row r="15582" spans="1:4">
      <c r="A15582" s="68" t="s">
        <v>15337</v>
      </c>
      <c r="B15582" s="68" t="s">
        <v>31520</v>
      </c>
      <c r="C15582" s="68" t="s">
        <v>15</v>
      </c>
      <c r="D15582" t="str">
        <f t="shared" si="243"/>
        <v>un</v>
      </c>
    </row>
    <row r="15583" spans="1:4">
      <c r="A15583" s="68" t="s">
        <v>15338</v>
      </c>
      <c r="B15583" s="68" t="s">
        <v>31521</v>
      </c>
      <c r="C15583" s="68" t="s">
        <v>15</v>
      </c>
      <c r="D15583" t="str">
        <f t="shared" si="243"/>
        <v>un</v>
      </c>
    </row>
    <row r="15584" spans="1:4">
      <c r="A15584" s="68" t="s">
        <v>15339</v>
      </c>
      <c r="B15584" s="68" t="s">
        <v>31521</v>
      </c>
      <c r="C15584" s="68" t="s">
        <v>15</v>
      </c>
      <c r="D15584" t="str">
        <f t="shared" si="243"/>
        <v>un</v>
      </c>
    </row>
    <row r="15585" spans="1:4">
      <c r="A15585" s="68" t="s">
        <v>15340</v>
      </c>
      <c r="B15585" s="68" t="s">
        <v>31522</v>
      </c>
      <c r="C15585" s="68" t="s">
        <v>15</v>
      </c>
      <c r="D15585" t="str">
        <f t="shared" si="243"/>
        <v>un</v>
      </c>
    </row>
    <row r="15586" spans="1:4">
      <c r="A15586" s="68" t="s">
        <v>15341</v>
      </c>
      <c r="B15586" s="68" t="s">
        <v>31522</v>
      </c>
      <c r="C15586" s="68" t="s">
        <v>15</v>
      </c>
      <c r="D15586" t="str">
        <f t="shared" si="243"/>
        <v>un</v>
      </c>
    </row>
    <row r="15587" spans="1:4">
      <c r="A15587" s="68" t="s">
        <v>15342</v>
      </c>
      <c r="B15587" s="68" t="s">
        <v>31523</v>
      </c>
      <c r="C15587" s="68" t="s">
        <v>15</v>
      </c>
      <c r="D15587" t="str">
        <f t="shared" si="243"/>
        <v>un</v>
      </c>
    </row>
    <row r="15588" spans="1:4">
      <c r="A15588" s="68" t="s">
        <v>15343</v>
      </c>
      <c r="B15588" s="68" t="s">
        <v>31523</v>
      </c>
      <c r="C15588" s="68" t="s">
        <v>15</v>
      </c>
      <c r="D15588" t="str">
        <f t="shared" si="243"/>
        <v>un</v>
      </c>
    </row>
    <row r="15589" spans="1:4">
      <c r="A15589" s="68" t="s">
        <v>15344</v>
      </c>
      <c r="B15589" s="68" t="s">
        <v>31524</v>
      </c>
      <c r="C15589" s="68" t="s">
        <v>15</v>
      </c>
      <c r="D15589" t="str">
        <f t="shared" si="243"/>
        <v>un</v>
      </c>
    </row>
    <row r="15590" spans="1:4">
      <c r="A15590" s="68" t="s">
        <v>15345</v>
      </c>
      <c r="B15590" s="68" t="s">
        <v>31524</v>
      </c>
      <c r="C15590" s="68" t="s">
        <v>15</v>
      </c>
      <c r="D15590" t="str">
        <f t="shared" si="243"/>
        <v>un</v>
      </c>
    </row>
    <row r="15591" spans="1:4">
      <c r="A15591" s="68" t="s">
        <v>15346</v>
      </c>
      <c r="B15591" s="68" t="s">
        <v>31525</v>
      </c>
      <c r="C15591" s="68" t="s">
        <v>15</v>
      </c>
      <c r="D15591" t="str">
        <f t="shared" si="243"/>
        <v>un</v>
      </c>
    </row>
    <row r="15592" spans="1:4">
      <c r="A15592" s="68" t="s">
        <v>15347</v>
      </c>
      <c r="B15592" s="68" t="s">
        <v>31525</v>
      </c>
      <c r="C15592" s="68" t="s">
        <v>15</v>
      </c>
      <c r="D15592" t="str">
        <f t="shared" si="243"/>
        <v>un</v>
      </c>
    </row>
    <row r="15593" spans="1:4">
      <c r="A15593" s="68" t="s">
        <v>15348</v>
      </c>
      <c r="B15593" s="68" t="s">
        <v>31526</v>
      </c>
      <c r="C15593" s="68" t="s">
        <v>15</v>
      </c>
      <c r="D15593" t="str">
        <f t="shared" si="243"/>
        <v>un</v>
      </c>
    </row>
    <row r="15594" spans="1:4">
      <c r="A15594" s="68" t="s">
        <v>15349</v>
      </c>
      <c r="B15594" s="68" t="s">
        <v>31526</v>
      </c>
      <c r="C15594" s="68" t="s">
        <v>15</v>
      </c>
      <c r="D15594" t="str">
        <f t="shared" si="243"/>
        <v>un</v>
      </c>
    </row>
    <row r="15595" spans="1:4">
      <c r="A15595" s="68" t="s">
        <v>15350</v>
      </c>
      <c r="B15595" s="68" t="s">
        <v>31527</v>
      </c>
      <c r="C15595" s="68" t="s">
        <v>15</v>
      </c>
      <c r="D15595" t="str">
        <f t="shared" si="243"/>
        <v>un</v>
      </c>
    </row>
    <row r="15596" spans="1:4">
      <c r="A15596" s="68" t="s">
        <v>15351</v>
      </c>
      <c r="B15596" s="68" t="s">
        <v>31527</v>
      </c>
      <c r="C15596" s="68" t="s">
        <v>15</v>
      </c>
      <c r="D15596" t="str">
        <f t="shared" si="243"/>
        <v>un</v>
      </c>
    </row>
    <row r="15597" spans="1:4">
      <c r="A15597" s="68" t="s">
        <v>15352</v>
      </c>
      <c r="B15597" s="68" t="s">
        <v>31528</v>
      </c>
      <c r="C15597" s="68" t="s">
        <v>15</v>
      </c>
      <c r="D15597" t="str">
        <f t="shared" si="243"/>
        <v>un</v>
      </c>
    </row>
    <row r="15598" spans="1:4">
      <c r="A15598" s="68" t="s">
        <v>15353</v>
      </c>
      <c r="B15598" s="68" t="s">
        <v>31528</v>
      </c>
      <c r="C15598" s="68" t="s">
        <v>15</v>
      </c>
      <c r="D15598" t="str">
        <f t="shared" si="243"/>
        <v>un</v>
      </c>
    </row>
    <row r="15599" spans="1:4">
      <c r="A15599" s="68" t="s">
        <v>15354</v>
      </c>
      <c r="B15599" s="68" t="s">
        <v>31529</v>
      </c>
      <c r="C15599" s="68" t="s">
        <v>15</v>
      </c>
      <c r="D15599" t="str">
        <f t="shared" si="243"/>
        <v>un</v>
      </c>
    </row>
    <row r="15600" spans="1:4">
      <c r="A15600" s="68" t="s">
        <v>15355</v>
      </c>
      <c r="B15600" s="68" t="s">
        <v>31529</v>
      </c>
      <c r="C15600" s="68" t="s">
        <v>15</v>
      </c>
      <c r="D15600" t="str">
        <f t="shared" si="243"/>
        <v>un</v>
      </c>
    </row>
    <row r="15601" spans="1:4">
      <c r="A15601" s="68" t="s">
        <v>15356</v>
      </c>
      <c r="B15601" s="68" t="s">
        <v>31530</v>
      </c>
      <c r="C15601" s="68" t="s">
        <v>15</v>
      </c>
      <c r="D15601" t="str">
        <f t="shared" si="243"/>
        <v>un</v>
      </c>
    </row>
    <row r="15602" spans="1:4">
      <c r="A15602" s="68" t="s">
        <v>15357</v>
      </c>
      <c r="B15602" s="68" t="s">
        <v>31530</v>
      </c>
      <c r="C15602" s="68" t="s">
        <v>15</v>
      </c>
      <c r="D15602" t="str">
        <f t="shared" si="243"/>
        <v>un</v>
      </c>
    </row>
    <row r="15603" spans="1:4">
      <c r="A15603" s="68" t="s">
        <v>15358</v>
      </c>
      <c r="B15603" s="68" t="s">
        <v>31531</v>
      </c>
      <c r="C15603" s="68" t="s">
        <v>15</v>
      </c>
      <c r="D15603" t="str">
        <f t="shared" si="243"/>
        <v>un</v>
      </c>
    </row>
    <row r="15604" spans="1:4">
      <c r="A15604" s="68" t="s">
        <v>15359</v>
      </c>
      <c r="B15604" s="68" t="s">
        <v>31531</v>
      </c>
      <c r="C15604" s="68" t="s">
        <v>15</v>
      </c>
      <c r="D15604" t="str">
        <f t="shared" si="243"/>
        <v>un</v>
      </c>
    </row>
    <row r="15605" spans="1:4">
      <c r="A15605" s="68" t="s">
        <v>15360</v>
      </c>
      <c r="B15605" s="68" t="s">
        <v>31532</v>
      </c>
      <c r="C15605" s="68" t="s">
        <v>15</v>
      </c>
      <c r="D15605" t="str">
        <f t="shared" si="243"/>
        <v>un</v>
      </c>
    </row>
    <row r="15606" spans="1:4">
      <c r="A15606" s="68" t="s">
        <v>15361</v>
      </c>
      <c r="B15606" s="68" t="s">
        <v>31532</v>
      </c>
      <c r="C15606" s="68" t="s">
        <v>15</v>
      </c>
      <c r="D15606" t="str">
        <f t="shared" si="243"/>
        <v>un</v>
      </c>
    </row>
    <row r="15607" spans="1:4">
      <c r="A15607" s="68" t="s">
        <v>15362</v>
      </c>
      <c r="B15607" s="68" t="s">
        <v>31533</v>
      </c>
      <c r="C15607" s="68" t="s">
        <v>15</v>
      </c>
      <c r="D15607" t="str">
        <f t="shared" si="243"/>
        <v>un</v>
      </c>
    </row>
    <row r="15608" spans="1:4">
      <c r="A15608" s="68" t="s">
        <v>15363</v>
      </c>
      <c r="B15608" s="68" t="s">
        <v>31533</v>
      </c>
      <c r="C15608" s="68" t="s">
        <v>15</v>
      </c>
      <c r="D15608" t="str">
        <f t="shared" si="243"/>
        <v>un</v>
      </c>
    </row>
    <row r="15609" spans="1:4">
      <c r="A15609" s="68" t="s">
        <v>15364</v>
      </c>
      <c r="B15609" s="68" t="s">
        <v>31534</v>
      </c>
      <c r="C15609" s="68" t="s">
        <v>15</v>
      </c>
      <c r="D15609" t="str">
        <f t="shared" si="243"/>
        <v>un</v>
      </c>
    </row>
    <row r="15610" spans="1:4">
      <c r="A15610" s="68" t="s">
        <v>15365</v>
      </c>
      <c r="B15610" s="68" t="s">
        <v>31534</v>
      </c>
      <c r="C15610" s="68" t="s">
        <v>15</v>
      </c>
      <c r="D15610" t="str">
        <f t="shared" si="243"/>
        <v>un</v>
      </c>
    </row>
    <row r="15611" spans="1:4">
      <c r="A15611" s="68" t="s">
        <v>15366</v>
      </c>
      <c r="B15611" s="68" t="s">
        <v>31535</v>
      </c>
      <c r="C15611" s="68" t="s">
        <v>15</v>
      </c>
      <c r="D15611" t="str">
        <f t="shared" si="243"/>
        <v>un</v>
      </c>
    </row>
    <row r="15612" spans="1:4">
      <c r="A15612" s="68" t="s">
        <v>15367</v>
      </c>
      <c r="B15612" s="68" t="s">
        <v>31535</v>
      </c>
      <c r="C15612" s="68" t="s">
        <v>15</v>
      </c>
      <c r="D15612" t="str">
        <f t="shared" si="243"/>
        <v>un</v>
      </c>
    </row>
    <row r="15613" spans="1:4">
      <c r="A15613" s="68" t="s">
        <v>15368</v>
      </c>
      <c r="B15613" s="68" t="s">
        <v>31536</v>
      </c>
      <c r="C15613" s="68" t="s">
        <v>15</v>
      </c>
      <c r="D15613" t="str">
        <f t="shared" si="243"/>
        <v>un</v>
      </c>
    </row>
    <row r="15614" spans="1:4">
      <c r="A15614" s="68" t="s">
        <v>15369</v>
      </c>
      <c r="B15614" s="68" t="s">
        <v>31536</v>
      </c>
      <c r="C15614" s="68" t="s">
        <v>15</v>
      </c>
      <c r="D15614" t="str">
        <f t="shared" si="243"/>
        <v>un</v>
      </c>
    </row>
    <row r="15615" spans="1:4">
      <c r="A15615" s="68" t="s">
        <v>15370</v>
      </c>
      <c r="B15615" s="68" t="s">
        <v>31537</v>
      </c>
      <c r="C15615" s="68" t="s">
        <v>15</v>
      </c>
      <c r="D15615" t="str">
        <f t="shared" si="243"/>
        <v>un</v>
      </c>
    </row>
    <row r="15616" spans="1:4">
      <c r="A15616" s="68" t="s">
        <v>15371</v>
      </c>
      <c r="B15616" s="68" t="s">
        <v>31537</v>
      </c>
      <c r="C15616" s="68" t="s">
        <v>15</v>
      </c>
      <c r="D15616" t="str">
        <f t="shared" si="243"/>
        <v>un</v>
      </c>
    </row>
    <row r="15617" spans="1:4">
      <c r="A15617" s="68" t="s">
        <v>15372</v>
      </c>
      <c r="B15617" s="68" t="s">
        <v>31538</v>
      </c>
      <c r="C15617" s="68" t="s">
        <v>15</v>
      </c>
      <c r="D15617" t="str">
        <f t="shared" si="243"/>
        <v>un</v>
      </c>
    </row>
    <row r="15618" spans="1:4">
      <c r="A15618" s="68" t="s">
        <v>15373</v>
      </c>
      <c r="B15618" s="68" t="s">
        <v>31538</v>
      </c>
      <c r="C15618" s="68" t="s">
        <v>15</v>
      </c>
      <c r="D15618" t="str">
        <f t="shared" si="243"/>
        <v>un</v>
      </c>
    </row>
    <row r="15619" spans="1:4">
      <c r="A15619" s="68" t="s">
        <v>15374</v>
      </c>
      <c r="B15619" s="68" t="s">
        <v>31539</v>
      </c>
      <c r="C15619" s="68" t="s">
        <v>15</v>
      </c>
      <c r="D15619" t="str">
        <f t="shared" si="243"/>
        <v>un</v>
      </c>
    </row>
    <row r="15620" spans="1:4">
      <c r="A15620" s="68" t="s">
        <v>15375</v>
      </c>
      <c r="B15620" s="68" t="s">
        <v>31539</v>
      </c>
      <c r="C15620" s="68" t="s">
        <v>15</v>
      </c>
      <c r="D15620" t="str">
        <f t="shared" si="243"/>
        <v>un</v>
      </c>
    </row>
    <row r="15621" spans="1:4">
      <c r="A15621" s="68" t="s">
        <v>15376</v>
      </c>
      <c r="B15621" s="68" t="s">
        <v>31540</v>
      </c>
      <c r="C15621" s="68" t="s">
        <v>15</v>
      </c>
      <c r="D15621" t="str">
        <f t="shared" si="243"/>
        <v>un</v>
      </c>
    </row>
    <row r="15622" spans="1:4">
      <c r="A15622" s="68" t="s">
        <v>15377</v>
      </c>
      <c r="B15622" s="68" t="s">
        <v>31540</v>
      </c>
      <c r="C15622" s="68" t="s">
        <v>15</v>
      </c>
      <c r="D15622" t="str">
        <f t="shared" si="243"/>
        <v>un</v>
      </c>
    </row>
    <row r="15623" spans="1:4">
      <c r="A15623" s="68" t="s">
        <v>15378</v>
      </c>
      <c r="B15623" s="68" t="s">
        <v>31541</v>
      </c>
      <c r="C15623" s="68" t="s">
        <v>15</v>
      </c>
      <c r="D15623" t="str">
        <f t="shared" ref="D15623:D15686" si="244">LOWER(C15623)</f>
        <v>un</v>
      </c>
    </row>
    <row r="15624" spans="1:4">
      <c r="A15624" s="68" t="s">
        <v>15379</v>
      </c>
      <c r="B15624" s="68" t="s">
        <v>31541</v>
      </c>
      <c r="C15624" s="68" t="s">
        <v>15</v>
      </c>
      <c r="D15624" t="str">
        <f t="shared" si="244"/>
        <v>un</v>
      </c>
    </row>
    <row r="15625" spans="1:4">
      <c r="A15625" s="68" t="s">
        <v>15380</v>
      </c>
      <c r="B15625" s="68" t="s">
        <v>31542</v>
      </c>
      <c r="C15625" s="68" t="s">
        <v>15</v>
      </c>
      <c r="D15625" t="str">
        <f t="shared" si="244"/>
        <v>un</v>
      </c>
    </row>
    <row r="15626" spans="1:4">
      <c r="A15626" s="68" t="s">
        <v>15381</v>
      </c>
      <c r="B15626" s="68" t="s">
        <v>31542</v>
      </c>
      <c r="C15626" s="68" t="s">
        <v>15</v>
      </c>
      <c r="D15626" t="str">
        <f t="shared" si="244"/>
        <v>un</v>
      </c>
    </row>
    <row r="15627" spans="1:4">
      <c r="A15627" s="68" t="s">
        <v>15382</v>
      </c>
      <c r="B15627" s="68" t="s">
        <v>31543</v>
      </c>
      <c r="C15627" s="68" t="s">
        <v>15</v>
      </c>
      <c r="D15627" t="str">
        <f t="shared" si="244"/>
        <v>un</v>
      </c>
    </row>
    <row r="15628" spans="1:4">
      <c r="A15628" s="68" t="s">
        <v>15383</v>
      </c>
      <c r="B15628" s="68" t="s">
        <v>31543</v>
      </c>
      <c r="C15628" s="68" t="s">
        <v>15</v>
      </c>
      <c r="D15628" t="str">
        <f t="shared" si="244"/>
        <v>un</v>
      </c>
    </row>
    <row r="15629" spans="1:4">
      <c r="A15629" s="68" t="s">
        <v>15384</v>
      </c>
      <c r="B15629" s="68" t="s">
        <v>31544</v>
      </c>
      <c r="C15629" s="68" t="s">
        <v>15</v>
      </c>
      <c r="D15629" t="str">
        <f t="shared" si="244"/>
        <v>un</v>
      </c>
    </row>
    <row r="15630" spans="1:4">
      <c r="A15630" s="68" t="s">
        <v>15385</v>
      </c>
      <c r="B15630" s="68" t="s">
        <v>31544</v>
      </c>
      <c r="C15630" s="68" t="s">
        <v>15</v>
      </c>
      <c r="D15630" t="str">
        <f t="shared" si="244"/>
        <v>un</v>
      </c>
    </row>
    <row r="15631" spans="1:4">
      <c r="A15631" s="68" t="s">
        <v>15386</v>
      </c>
      <c r="B15631" s="68" t="s">
        <v>31545</v>
      </c>
      <c r="C15631" s="68" t="s">
        <v>15</v>
      </c>
      <c r="D15631" t="str">
        <f t="shared" si="244"/>
        <v>un</v>
      </c>
    </row>
    <row r="15632" spans="1:4">
      <c r="A15632" s="68" t="s">
        <v>15387</v>
      </c>
      <c r="B15632" s="68" t="s">
        <v>31545</v>
      </c>
      <c r="C15632" s="68" t="s">
        <v>15</v>
      </c>
      <c r="D15632" t="str">
        <f t="shared" si="244"/>
        <v>un</v>
      </c>
    </row>
    <row r="15633" spans="1:4">
      <c r="A15633" s="68" t="s">
        <v>15388</v>
      </c>
      <c r="B15633" s="68" t="s">
        <v>31546</v>
      </c>
      <c r="C15633" s="68" t="s">
        <v>15</v>
      </c>
      <c r="D15633" t="str">
        <f t="shared" si="244"/>
        <v>un</v>
      </c>
    </row>
    <row r="15634" spans="1:4">
      <c r="A15634" s="68" t="s">
        <v>15389</v>
      </c>
      <c r="B15634" s="68" t="s">
        <v>31546</v>
      </c>
      <c r="C15634" s="68" t="s">
        <v>15</v>
      </c>
      <c r="D15634" t="str">
        <f t="shared" si="244"/>
        <v>un</v>
      </c>
    </row>
    <row r="15635" spans="1:4">
      <c r="A15635" s="68" t="s">
        <v>15390</v>
      </c>
      <c r="B15635" s="68" t="s">
        <v>31547</v>
      </c>
      <c r="C15635" s="68" t="s">
        <v>15</v>
      </c>
      <c r="D15635" t="str">
        <f t="shared" si="244"/>
        <v>un</v>
      </c>
    </row>
    <row r="15636" spans="1:4">
      <c r="A15636" s="68" t="s">
        <v>15391</v>
      </c>
      <c r="B15636" s="68" t="s">
        <v>31547</v>
      </c>
      <c r="C15636" s="68" t="s">
        <v>15</v>
      </c>
      <c r="D15636" t="str">
        <f t="shared" si="244"/>
        <v>un</v>
      </c>
    </row>
    <row r="15637" spans="1:4">
      <c r="A15637" s="68" t="s">
        <v>15392</v>
      </c>
      <c r="B15637" s="68" t="s">
        <v>31548</v>
      </c>
      <c r="C15637" s="68" t="s">
        <v>15</v>
      </c>
      <c r="D15637" t="str">
        <f t="shared" si="244"/>
        <v>un</v>
      </c>
    </row>
    <row r="15638" spans="1:4">
      <c r="A15638" s="68" t="s">
        <v>15393</v>
      </c>
      <c r="B15638" s="68" t="s">
        <v>31548</v>
      </c>
      <c r="C15638" s="68" t="s">
        <v>15</v>
      </c>
      <c r="D15638" t="str">
        <f t="shared" si="244"/>
        <v>un</v>
      </c>
    </row>
    <row r="15639" spans="1:4">
      <c r="A15639" s="68" t="s">
        <v>15394</v>
      </c>
      <c r="B15639" s="68" t="s">
        <v>31549</v>
      </c>
      <c r="C15639" s="68" t="s">
        <v>15</v>
      </c>
      <c r="D15639" t="str">
        <f t="shared" si="244"/>
        <v>un</v>
      </c>
    </row>
    <row r="15640" spans="1:4">
      <c r="A15640" s="68" t="s">
        <v>15395</v>
      </c>
      <c r="B15640" s="68" t="s">
        <v>31549</v>
      </c>
      <c r="C15640" s="68" t="s">
        <v>15</v>
      </c>
      <c r="D15640" t="str">
        <f t="shared" si="244"/>
        <v>un</v>
      </c>
    </row>
    <row r="15641" spans="1:4">
      <c r="A15641" s="68" t="s">
        <v>15396</v>
      </c>
      <c r="B15641" s="68" t="s">
        <v>31550</v>
      </c>
      <c r="C15641" s="68" t="s">
        <v>15</v>
      </c>
      <c r="D15641" t="str">
        <f t="shared" si="244"/>
        <v>un</v>
      </c>
    </row>
    <row r="15642" spans="1:4">
      <c r="A15642" s="68" t="s">
        <v>15397</v>
      </c>
      <c r="B15642" s="68" t="s">
        <v>31550</v>
      </c>
      <c r="C15642" s="68" t="s">
        <v>15</v>
      </c>
      <c r="D15642" t="str">
        <f t="shared" si="244"/>
        <v>un</v>
      </c>
    </row>
    <row r="15643" spans="1:4">
      <c r="A15643" s="68" t="s">
        <v>15398</v>
      </c>
      <c r="B15643" s="68" t="s">
        <v>31551</v>
      </c>
      <c r="C15643" s="68" t="s">
        <v>15</v>
      </c>
      <c r="D15643" t="str">
        <f t="shared" si="244"/>
        <v>un</v>
      </c>
    </row>
    <row r="15644" spans="1:4">
      <c r="A15644" s="68" t="s">
        <v>15399</v>
      </c>
      <c r="B15644" s="68" t="s">
        <v>31551</v>
      </c>
      <c r="C15644" s="68" t="s">
        <v>15</v>
      </c>
      <c r="D15644" t="str">
        <f t="shared" si="244"/>
        <v>un</v>
      </c>
    </row>
    <row r="15645" spans="1:4">
      <c r="A15645" s="68" t="s">
        <v>15400</v>
      </c>
      <c r="B15645" s="68" t="s">
        <v>31552</v>
      </c>
      <c r="C15645" s="68" t="s">
        <v>15</v>
      </c>
      <c r="D15645" t="str">
        <f t="shared" si="244"/>
        <v>un</v>
      </c>
    </row>
    <row r="15646" spans="1:4">
      <c r="A15646" s="68" t="s">
        <v>15401</v>
      </c>
      <c r="B15646" s="68" t="s">
        <v>31552</v>
      </c>
      <c r="C15646" s="68" t="s">
        <v>15</v>
      </c>
      <c r="D15646" t="str">
        <f t="shared" si="244"/>
        <v>un</v>
      </c>
    </row>
    <row r="15647" spans="1:4">
      <c r="A15647" s="68" t="s">
        <v>15402</v>
      </c>
      <c r="B15647" s="68" t="s">
        <v>31553</v>
      </c>
      <c r="C15647" s="68" t="s">
        <v>15</v>
      </c>
      <c r="D15647" t="str">
        <f t="shared" si="244"/>
        <v>un</v>
      </c>
    </row>
    <row r="15648" spans="1:4">
      <c r="A15648" s="68" t="s">
        <v>15403</v>
      </c>
      <c r="B15648" s="68" t="s">
        <v>31553</v>
      </c>
      <c r="C15648" s="68" t="s">
        <v>15</v>
      </c>
      <c r="D15648" t="str">
        <f t="shared" si="244"/>
        <v>un</v>
      </c>
    </row>
    <row r="15649" spans="1:4">
      <c r="A15649" s="68" t="s">
        <v>15404</v>
      </c>
      <c r="B15649" s="68" t="s">
        <v>31554</v>
      </c>
      <c r="C15649" s="68" t="s">
        <v>15</v>
      </c>
      <c r="D15649" t="str">
        <f t="shared" si="244"/>
        <v>un</v>
      </c>
    </row>
    <row r="15650" spans="1:4">
      <c r="A15650" s="68" t="s">
        <v>15405</v>
      </c>
      <c r="B15650" s="68" t="s">
        <v>31554</v>
      </c>
      <c r="C15650" s="68" t="s">
        <v>15</v>
      </c>
      <c r="D15650" t="str">
        <f t="shared" si="244"/>
        <v>un</v>
      </c>
    </row>
    <row r="15651" spans="1:4">
      <c r="A15651" s="68" t="s">
        <v>15406</v>
      </c>
      <c r="B15651" s="68" t="s">
        <v>31555</v>
      </c>
      <c r="C15651" s="68" t="s">
        <v>15</v>
      </c>
      <c r="D15651" t="str">
        <f t="shared" si="244"/>
        <v>un</v>
      </c>
    </row>
    <row r="15652" spans="1:4">
      <c r="A15652" s="68" t="s">
        <v>15407</v>
      </c>
      <c r="B15652" s="68" t="s">
        <v>31555</v>
      </c>
      <c r="C15652" s="68" t="s">
        <v>15</v>
      </c>
      <c r="D15652" t="str">
        <f t="shared" si="244"/>
        <v>un</v>
      </c>
    </row>
    <row r="15653" spans="1:4">
      <c r="A15653" s="68" t="s">
        <v>15408</v>
      </c>
      <c r="B15653" s="68" t="s">
        <v>31556</v>
      </c>
      <c r="C15653" s="68" t="s">
        <v>15</v>
      </c>
      <c r="D15653" t="str">
        <f t="shared" si="244"/>
        <v>un</v>
      </c>
    </row>
    <row r="15654" spans="1:4">
      <c r="A15654" s="68" t="s">
        <v>15409</v>
      </c>
      <c r="B15654" s="68" t="s">
        <v>31556</v>
      </c>
      <c r="C15654" s="68" t="s">
        <v>15</v>
      </c>
      <c r="D15654" t="str">
        <f t="shared" si="244"/>
        <v>un</v>
      </c>
    </row>
    <row r="15655" spans="1:4">
      <c r="A15655" s="68" t="s">
        <v>15410</v>
      </c>
      <c r="B15655" s="68" t="s">
        <v>31557</v>
      </c>
      <c r="C15655" s="68" t="s">
        <v>15</v>
      </c>
      <c r="D15655" t="str">
        <f t="shared" si="244"/>
        <v>un</v>
      </c>
    </row>
    <row r="15656" spans="1:4">
      <c r="A15656" s="68" t="s">
        <v>15411</v>
      </c>
      <c r="B15656" s="68" t="s">
        <v>31557</v>
      </c>
      <c r="C15656" s="68" t="s">
        <v>15</v>
      </c>
      <c r="D15656" t="str">
        <f t="shared" si="244"/>
        <v>un</v>
      </c>
    </row>
    <row r="15657" spans="1:4">
      <c r="A15657" s="68" t="s">
        <v>15412</v>
      </c>
      <c r="B15657" s="68" t="s">
        <v>31558</v>
      </c>
      <c r="C15657" s="68" t="s">
        <v>15</v>
      </c>
      <c r="D15657" t="str">
        <f t="shared" si="244"/>
        <v>un</v>
      </c>
    </row>
    <row r="15658" spans="1:4">
      <c r="A15658" s="68" t="s">
        <v>15413</v>
      </c>
      <c r="B15658" s="68" t="s">
        <v>31558</v>
      </c>
      <c r="C15658" s="68" t="s">
        <v>15</v>
      </c>
      <c r="D15658" t="str">
        <f t="shared" si="244"/>
        <v>un</v>
      </c>
    </row>
    <row r="15659" spans="1:4">
      <c r="A15659" s="68" t="s">
        <v>15414</v>
      </c>
      <c r="B15659" s="68" t="s">
        <v>31559</v>
      </c>
      <c r="C15659" s="68" t="s">
        <v>15</v>
      </c>
      <c r="D15659" t="str">
        <f t="shared" si="244"/>
        <v>un</v>
      </c>
    </row>
    <row r="15660" spans="1:4">
      <c r="A15660" s="68" t="s">
        <v>15415</v>
      </c>
      <c r="B15660" s="68" t="s">
        <v>31559</v>
      </c>
      <c r="C15660" s="68" t="s">
        <v>15</v>
      </c>
      <c r="D15660" t="str">
        <f t="shared" si="244"/>
        <v>un</v>
      </c>
    </row>
    <row r="15661" spans="1:4">
      <c r="A15661" s="68" t="s">
        <v>15416</v>
      </c>
      <c r="B15661" s="68" t="s">
        <v>31560</v>
      </c>
      <c r="C15661" s="68" t="s">
        <v>15</v>
      </c>
      <c r="D15661" t="str">
        <f t="shared" si="244"/>
        <v>un</v>
      </c>
    </row>
    <row r="15662" spans="1:4">
      <c r="A15662" s="68" t="s">
        <v>15417</v>
      </c>
      <c r="B15662" s="68" t="s">
        <v>31560</v>
      </c>
      <c r="C15662" s="68" t="s">
        <v>15</v>
      </c>
      <c r="D15662" t="str">
        <f t="shared" si="244"/>
        <v>un</v>
      </c>
    </row>
    <row r="15663" spans="1:4">
      <c r="A15663" s="68" t="s">
        <v>15418</v>
      </c>
      <c r="B15663" s="68" t="s">
        <v>31561</v>
      </c>
      <c r="C15663" s="68" t="s">
        <v>15</v>
      </c>
      <c r="D15663" t="str">
        <f t="shared" si="244"/>
        <v>un</v>
      </c>
    </row>
    <row r="15664" spans="1:4">
      <c r="A15664" s="68" t="s">
        <v>15419</v>
      </c>
      <c r="B15664" s="68" t="s">
        <v>31561</v>
      </c>
      <c r="C15664" s="68" t="s">
        <v>15</v>
      </c>
      <c r="D15664" t="str">
        <f t="shared" si="244"/>
        <v>un</v>
      </c>
    </row>
    <row r="15665" spans="1:4">
      <c r="A15665" s="68" t="s">
        <v>15420</v>
      </c>
      <c r="B15665" s="68" t="s">
        <v>31562</v>
      </c>
      <c r="C15665" s="68" t="s">
        <v>15</v>
      </c>
      <c r="D15665" t="str">
        <f t="shared" si="244"/>
        <v>un</v>
      </c>
    </row>
    <row r="15666" spans="1:4">
      <c r="A15666" s="68" t="s">
        <v>15421</v>
      </c>
      <c r="B15666" s="68" t="s">
        <v>31562</v>
      </c>
      <c r="C15666" s="68" t="s">
        <v>15</v>
      </c>
      <c r="D15666" t="str">
        <f t="shared" si="244"/>
        <v>un</v>
      </c>
    </row>
    <row r="15667" spans="1:4">
      <c r="A15667" s="68" t="s">
        <v>15422</v>
      </c>
      <c r="B15667" s="68" t="s">
        <v>31563</v>
      </c>
      <c r="C15667" s="68" t="s">
        <v>15</v>
      </c>
      <c r="D15667" t="str">
        <f t="shared" si="244"/>
        <v>un</v>
      </c>
    </row>
    <row r="15668" spans="1:4">
      <c r="A15668" s="68" t="s">
        <v>15423</v>
      </c>
      <c r="B15668" s="68" t="s">
        <v>31563</v>
      </c>
      <c r="C15668" s="68" t="s">
        <v>15</v>
      </c>
      <c r="D15668" t="str">
        <f t="shared" si="244"/>
        <v>un</v>
      </c>
    </row>
    <row r="15669" spans="1:4">
      <c r="A15669" s="68" t="s">
        <v>15424</v>
      </c>
      <c r="B15669" s="68" t="s">
        <v>31564</v>
      </c>
      <c r="C15669" s="68" t="s">
        <v>15</v>
      </c>
      <c r="D15669" t="str">
        <f t="shared" si="244"/>
        <v>un</v>
      </c>
    </row>
    <row r="15670" spans="1:4">
      <c r="A15670" s="68" t="s">
        <v>15425</v>
      </c>
      <c r="B15670" s="68" t="s">
        <v>31564</v>
      </c>
      <c r="C15670" s="68" t="s">
        <v>15</v>
      </c>
      <c r="D15670" t="str">
        <f t="shared" si="244"/>
        <v>un</v>
      </c>
    </row>
    <row r="15671" spans="1:4">
      <c r="A15671" s="68" t="s">
        <v>15426</v>
      </c>
      <c r="B15671" s="68" t="s">
        <v>31565</v>
      </c>
      <c r="C15671" s="68" t="s">
        <v>15</v>
      </c>
      <c r="D15671" t="str">
        <f t="shared" si="244"/>
        <v>un</v>
      </c>
    </row>
    <row r="15672" spans="1:4">
      <c r="A15672" s="68" t="s">
        <v>15427</v>
      </c>
      <c r="B15672" s="68" t="s">
        <v>31565</v>
      </c>
      <c r="C15672" s="68" t="s">
        <v>15</v>
      </c>
      <c r="D15672" t="str">
        <f t="shared" si="244"/>
        <v>un</v>
      </c>
    </row>
    <row r="15673" spans="1:4">
      <c r="A15673" s="68" t="s">
        <v>15428</v>
      </c>
      <c r="B15673" s="68" t="s">
        <v>31566</v>
      </c>
      <c r="C15673" s="68" t="s">
        <v>15</v>
      </c>
      <c r="D15673" t="str">
        <f t="shared" si="244"/>
        <v>un</v>
      </c>
    </row>
    <row r="15674" spans="1:4">
      <c r="A15674" s="68" t="s">
        <v>15429</v>
      </c>
      <c r="B15674" s="68" t="s">
        <v>31566</v>
      </c>
      <c r="C15674" s="68" t="s">
        <v>15</v>
      </c>
      <c r="D15674" t="str">
        <f t="shared" si="244"/>
        <v>un</v>
      </c>
    </row>
    <row r="15675" spans="1:4">
      <c r="A15675" s="68" t="s">
        <v>15430</v>
      </c>
      <c r="B15675" s="68" t="s">
        <v>31567</v>
      </c>
      <c r="C15675" s="68" t="s">
        <v>15</v>
      </c>
      <c r="D15675" t="str">
        <f t="shared" si="244"/>
        <v>un</v>
      </c>
    </row>
    <row r="15676" spans="1:4">
      <c r="A15676" s="68" t="s">
        <v>15431</v>
      </c>
      <c r="B15676" s="68" t="s">
        <v>31567</v>
      </c>
      <c r="C15676" s="68" t="s">
        <v>15</v>
      </c>
      <c r="D15676" t="str">
        <f t="shared" si="244"/>
        <v>un</v>
      </c>
    </row>
    <row r="15677" spans="1:4">
      <c r="A15677" s="68" t="s">
        <v>15432</v>
      </c>
      <c r="B15677" s="68" t="s">
        <v>31568</v>
      </c>
      <c r="C15677" s="68" t="s">
        <v>15</v>
      </c>
      <c r="D15677" t="str">
        <f t="shared" si="244"/>
        <v>un</v>
      </c>
    </row>
    <row r="15678" spans="1:4">
      <c r="A15678" s="68" t="s">
        <v>15433</v>
      </c>
      <c r="B15678" s="68" t="s">
        <v>31568</v>
      </c>
      <c r="C15678" s="68" t="s">
        <v>15</v>
      </c>
      <c r="D15678" t="str">
        <f t="shared" si="244"/>
        <v>un</v>
      </c>
    </row>
    <row r="15679" spans="1:4">
      <c r="A15679" s="68" t="s">
        <v>15434</v>
      </c>
      <c r="B15679" s="68" t="s">
        <v>31569</v>
      </c>
      <c r="C15679" s="68" t="s">
        <v>15</v>
      </c>
      <c r="D15679" t="str">
        <f t="shared" si="244"/>
        <v>un</v>
      </c>
    </row>
    <row r="15680" spans="1:4">
      <c r="A15680" s="68" t="s">
        <v>15435</v>
      </c>
      <c r="B15680" s="68" t="s">
        <v>31569</v>
      </c>
      <c r="C15680" s="68" t="s">
        <v>15</v>
      </c>
      <c r="D15680" t="str">
        <f t="shared" si="244"/>
        <v>un</v>
      </c>
    </row>
    <row r="15681" spans="1:4">
      <c r="A15681" s="68" t="s">
        <v>15436</v>
      </c>
      <c r="B15681" s="68" t="s">
        <v>31570</v>
      </c>
      <c r="C15681" s="68" t="s">
        <v>15</v>
      </c>
      <c r="D15681" t="str">
        <f t="shared" si="244"/>
        <v>un</v>
      </c>
    </row>
    <row r="15682" spans="1:4">
      <c r="A15682" s="68" t="s">
        <v>15437</v>
      </c>
      <c r="B15682" s="68" t="s">
        <v>31570</v>
      </c>
      <c r="C15682" s="68" t="s">
        <v>15</v>
      </c>
      <c r="D15682" t="str">
        <f t="shared" si="244"/>
        <v>un</v>
      </c>
    </row>
    <row r="15683" spans="1:4">
      <c r="A15683" s="68" t="s">
        <v>15438</v>
      </c>
      <c r="B15683" s="68" t="s">
        <v>31571</v>
      </c>
      <c r="C15683" s="68" t="s">
        <v>15</v>
      </c>
      <c r="D15683" t="str">
        <f t="shared" si="244"/>
        <v>un</v>
      </c>
    </row>
    <row r="15684" spans="1:4">
      <c r="A15684" s="68" t="s">
        <v>15439</v>
      </c>
      <c r="B15684" s="68" t="s">
        <v>31571</v>
      </c>
      <c r="C15684" s="68" t="s">
        <v>15</v>
      </c>
      <c r="D15684" t="str">
        <f t="shared" si="244"/>
        <v>un</v>
      </c>
    </row>
    <row r="15685" spans="1:4">
      <c r="A15685" s="68" t="s">
        <v>15440</v>
      </c>
      <c r="B15685" s="68" t="s">
        <v>31572</v>
      </c>
      <c r="C15685" s="68" t="s">
        <v>15</v>
      </c>
      <c r="D15685" t="str">
        <f t="shared" si="244"/>
        <v>un</v>
      </c>
    </row>
    <row r="15686" spans="1:4">
      <c r="A15686" s="68" t="s">
        <v>15441</v>
      </c>
      <c r="B15686" s="68" t="s">
        <v>31572</v>
      </c>
      <c r="C15686" s="68" t="s">
        <v>15</v>
      </c>
      <c r="D15686" t="str">
        <f t="shared" si="244"/>
        <v>un</v>
      </c>
    </row>
    <row r="15687" spans="1:4">
      <c r="A15687" s="68" t="s">
        <v>15442</v>
      </c>
      <c r="B15687" s="68" t="s">
        <v>31573</v>
      </c>
      <c r="C15687" s="68" t="s">
        <v>15</v>
      </c>
      <c r="D15687" t="str">
        <f t="shared" ref="D15687:D15750" si="245">LOWER(C15687)</f>
        <v>un</v>
      </c>
    </row>
    <row r="15688" spans="1:4">
      <c r="A15688" s="68" t="s">
        <v>15443</v>
      </c>
      <c r="B15688" s="68" t="s">
        <v>31573</v>
      </c>
      <c r="C15688" s="68" t="s">
        <v>15</v>
      </c>
      <c r="D15688" t="str">
        <f t="shared" si="245"/>
        <v>un</v>
      </c>
    </row>
    <row r="15689" spans="1:4">
      <c r="A15689" s="68" t="s">
        <v>15444</v>
      </c>
      <c r="B15689" s="68" t="s">
        <v>31574</v>
      </c>
      <c r="C15689" s="68" t="s">
        <v>15</v>
      </c>
      <c r="D15689" t="str">
        <f t="shared" si="245"/>
        <v>un</v>
      </c>
    </row>
    <row r="15690" spans="1:4">
      <c r="A15690" s="68" t="s">
        <v>15445</v>
      </c>
      <c r="B15690" s="68" t="s">
        <v>31574</v>
      </c>
      <c r="C15690" s="68" t="s">
        <v>15</v>
      </c>
      <c r="D15690" t="str">
        <f t="shared" si="245"/>
        <v>un</v>
      </c>
    </row>
    <row r="15691" spans="1:4">
      <c r="A15691" s="68" t="s">
        <v>15446</v>
      </c>
      <c r="B15691" s="68" t="s">
        <v>31575</v>
      </c>
      <c r="C15691" s="68" t="s">
        <v>15</v>
      </c>
      <c r="D15691" t="str">
        <f t="shared" si="245"/>
        <v>un</v>
      </c>
    </row>
    <row r="15692" spans="1:4">
      <c r="A15692" s="68" t="s">
        <v>15447</v>
      </c>
      <c r="B15692" s="68" t="s">
        <v>31575</v>
      </c>
      <c r="C15692" s="68" t="s">
        <v>15</v>
      </c>
      <c r="D15692" t="str">
        <f t="shared" si="245"/>
        <v>un</v>
      </c>
    </row>
    <row r="15693" spans="1:4">
      <c r="A15693" s="68" t="s">
        <v>15448</v>
      </c>
      <c r="B15693" s="68" t="s">
        <v>31576</v>
      </c>
      <c r="C15693" s="68" t="s">
        <v>15</v>
      </c>
      <c r="D15693" t="str">
        <f t="shared" si="245"/>
        <v>un</v>
      </c>
    </row>
    <row r="15694" spans="1:4">
      <c r="A15694" s="68" t="s">
        <v>15449</v>
      </c>
      <c r="B15694" s="68" t="s">
        <v>31576</v>
      </c>
      <c r="C15694" s="68" t="s">
        <v>15</v>
      </c>
      <c r="D15694" t="str">
        <f t="shared" si="245"/>
        <v>un</v>
      </c>
    </row>
    <row r="15695" spans="1:4">
      <c r="A15695" s="68" t="s">
        <v>15450</v>
      </c>
      <c r="B15695" s="68" t="s">
        <v>31577</v>
      </c>
      <c r="C15695" s="68" t="s">
        <v>15</v>
      </c>
      <c r="D15695" t="str">
        <f t="shared" si="245"/>
        <v>un</v>
      </c>
    </row>
    <row r="15696" spans="1:4">
      <c r="A15696" s="68" t="s">
        <v>15451</v>
      </c>
      <c r="B15696" s="68" t="s">
        <v>31577</v>
      </c>
      <c r="C15696" s="68" t="s">
        <v>15</v>
      </c>
      <c r="D15696" t="str">
        <f t="shared" si="245"/>
        <v>un</v>
      </c>
    </row>
    <row r="15697" spans="1:4">
      <c r="A15697" s="68" t="s">
        <v>15452</v>
      </c>
      <c r="B15697" s="68" t="s">
        <v>31578</v>
      </c>
      <c r="C15697" s="68" t="s">
        <v>15</v>
      </c>
      <c r="D15697" t="str">
        <f t="shared" si="245"/>
        <v>un</v>
      </c>
    </row>
    <row r="15698" spans="1:4">
      <c r="A15698" s="68" t="s">
        <v>15453</v>
      </c>
      <c r="B15698" s="68" t="s">
        <v>31578</v>
      </c>
      <c r="C15698" s="68" t="s">
        <v>15</v>
      </c>
      <c r="D15698" t="str">
        <f t="shared" si="245"/>
        <v>un</v>
      </c>
    </row>
    <row r="15699" spans="1:4">
      <c r="A15699" s="68" t="s">
        <v>15454</v>
      </c>
      <c r="B15699" s="68" t="s">
        <v>31579</v>
      </c>
      <c r="C15699" s="68" t="s">
        <v>15</v>
      </c>
      <c r="D15699" t="str">
        <f t="shared" si="245"/>
        <v>un</v>
      </c>
    </row>
    <row r="15700" spans="1:4">
      <c r="A15700" s="68" t="s">
        <v>15455</v>
      </c>
      <c r="B15700" s="68" t="s">
        <v>31579</v>
      </c>
      <c r="C15700" s="68" t="s">
        <v>15</v>
      </c>
      <c r="D15700" t="str">
        <f t="shared" si="245"/>
        <v>un</v>
      </c>
    </row>
    <row r="15701" spans="1:4">
      <c r="A15701" s="68" t="s">
        <v>15456</v>
      </c>
      <c r="B15701" s="68" t="s">
        <v>31580</v>
      </c>
      <c r="C15701" s="68" t="s">
        <v>15</v>
      </c>
      <c r="D15701" t="str">
        <f t="shared" si="245"/>
        <v>un</v>
      </c>
    </row>
    <row r="15702" spans="1:4">
      <c r="A15702" s="68" t="s">
        <v>15457</v>
      </c>
      <c r="B15702" s="68" t="s">
        <v>31580</v>
      </c>
      <c r="C15702" s="68" t="s">
        <v>15</v>
      </c>
      <c r="D15702" t="str">
        <f t="shared" si="245"/>
        <v>un</v>
      </c>
    </row>
    <row r="15703" spans="1:4">
      <c r="A15703" s="68" t="s">
        <v>15458</v>
      </c>
      <c r="B15703" s="68" t="s">
        <v>31581</v>
      </c>
      <c r="C15703" s="68" t="s">
        <v>15</v>
      </c>
      <c r="D15703" t="str">
        <f t="shared" si="245"/>
        <v>un</v>
      </c>
    </row>
    <row r="15704" spans="1:4">
      <c r="A15704" s="68" t="s">
        <v>15459</v>
      </c>
      <c r="B15704" s="68" t="s">
        <v>31581</v>
      </c>
      <c r="C15704" s="68" t="s">
        <v>15</v>
      </c>
      <c r="D15704" t="str">
        <f t="shared" si="245"/>
        <v>un</v>
      </c>
    </row>
    <row r="15705" spans="1:4">
      <c r="A15705" s="68" t="s">
        <v>15460</v>
      </c>
      <c r="B15705" s="68" t="s">
        <v>31582</v>
      </c>
      <c r="C15705" s="68" t="s">
        <v>15</v>
      </c>
      <c r="D15705" t="str">
        <f t="shared" si="245"/>
        <v>un</v>
      </c>
    </row>
    <row r="15706" spans="1:4">
      <c r="A15706" s="68" t="s">
        <v>15461</v>
      </c>
      <c r="B15706" s="68" t="s">
        <v>31582</v>
      </c>
      <c r="C15706" s="68" t="s">
        <v>15</v>
      </c>
      <c r="D15706" t="str">
        <f t="shared" si="245"/>
        <v>un</v>
      </c>
    </row>
    <row r="15707" spans="1:4">
      <c r="A15707" s="68" t="s">
        <v>15462</v>
      </c>
      <c r="B15707" s="68" t="s">
        <v>31583</v>
      </c>
      <c r="C15707" s="68" t="s">
        <v>15</v>
      </c>
      <c r="D15707" t="str">
        <f t="shared" si="245"/>
        <v>un</v>
      </c>
    </row>
    <row r="15708" spans="1:4">
      <c r="A15708" s="68" t="s">
        <v>15463</v>
      </c>
      <c r="B15708" s="68" t="s">
        <v>31583</v>
      </c>
      <c r="C15708" s="68" t="s">
        <v>15</v>
      </c>
      <c r="D15708" t="str">
        <f t="shared" si="245"/>
        <v>un</v>
      </c>
    </row>
    <row r="15709" spans="1:4">
      <c r="A15709" s="68" t="s">
        <v>15464</v>
      </c>
      <c r="B15709" s="68" t="s">
        <v>31584</v>
      </c>
      <c r="C15709" s="68" t="s">
        <v>15</v>
      </c>
      <c r="D15709" t="str">
        <f t="shared" si="245"/>
        <v>un</v>
      </c>
    </row>
    <row r="15710" spans="1:4">
      <c r="A15710" s="68" t="s">
        <v>15465</v>
      </c>
      <c r="B15710" s="68" t="s">
        <v>31584</v>
      </c>
      <c r="C15710" s="68" t="s">
        <v>15</v>
      </c>
      <c r="D15710" t="str">
        <f t="shared" si="245"/>
        <v>un</v>
      </c>
    </row>
    <row r="15711" spans="1:4">
      <c r="A15711" s="68" t="s">
        <v>15466</v>
      </c>
      <c r="B15711" s="68" t="s">
        <v>31585</v>
      </c>
      <c r="C15711" s="68" t="s">
        <v>15</v>
      </c>
      <c r="D15711" t="str">
        <f t="shared" si="245"/>
        <v>un</v>
      </c>
    </row>
    <row r="15712" spans="1:4">
      <c r="A15712" s="68" t="s">
        <v>15467</v>
      </c>
      <c r="B15712" s="68" t="s">
        <v>31585</v>
      </c>
      <c r="C15712" s="68" t="s">
        <v>15</v>
      </c>
      <c r="D15712" t="str">
        <f t="shared" si="245"/>
        <v>un</v>
      </c>
    </row>
    <row r="15713" spans="1:4">
      <c r="A15713" s="68" t="s">
        <v>15468</v>
      </c>
      <c r="B15713" s="68" t="s">
        <v>31586</v>
      </c>
      <c r="C15713" s="68" t="s">
        <v>15</v>
      </c>
      <c r="D15713" t="str">
        <f t="shared" si="245"/>
        <v>un</v>
      </c>
    </row>
    <row r="15714" spans="1:4">
      <c r="A15714" s="68" t="s">
        <v>15469</v>
      </c>
      <c r="B15714" s="68" t="s">
        <v>31586</v>
      </c>
      <c r="C15714" s="68" t="s">
        <v>15</v>
      </c>
      <c r="D15714" t="str">
        <f t="shared" si="245"/>
        <v>un</v>
      </c>
    </row>
    <row r="15715" spans="1:4">
      <c r="A15715" s="68" t="s">
        <v>15470</v>
      </c>
      <c r="B15715" s="68" t="s">
        <v>31587</v>
      </c>
      <c r="C15715" s="68" t="s">
        <v>15</v>
      </c>
      <c r="D15715" t="str">
        <f t="shared" si="245"/>
        <v>un</v>
      </c>
    </row>
    <row r="15716" spans="1:4">
      <c r="A15716" s="68" t="s">
        <v>15471</v>
      </c>
      <c r="B15716" s="68" t="s">
        <v>31587</v>
      </c>
      <c r="C15716" s="68" t="s">
        <v>15</v>
      </c>
      <c r="D15716" t="str">
        <f t="shared" si="245"/>
        <v>un</v>
      </c>
    </row>
    <row r="15717" spans="1:4">
      <c r="A15717" s="68" t="s">
        <v>15472</v>
      </c>
      <c r="B15717" s="68" t="s">
        <v>31588</v>
      </c>
      <c r="C15717" s="68" t="s">
        <v>15</v>
      </c>
      <c r="D15717" t="str">
        <f t="shared" si="245"/>
        <v>un</v>
      </c>
    </row>
    <row r="15718" spans="1:4">
      <c r="A15718" s="68" t="s">
        <v>15473</v>
      </c>
      <c r="B15718" s="68" t="s">
        <v>31588</v>
      </c>
      <c r="C15718" s="68" t="s">
        <v>15</v>
      </c>
      <c r="D15718" t="str">
        <f t="shared" si="245"/>
        <v>un</v>
      </c>
    </row>
    <row r="15719" spans="1:4">
      <c r="A15719" s="68" t="s">
        <v>15474</v>
      </c>
      <c r="B15719" s="68" t="s">
        <v>31589</v>
      </c>
      <c r="C15719" s="68" t="s">
        <v>15</v>
      </c>
      <c r="D15719" t="str">
        <f t="shared" si="245"/>
        <v>un</v>
      </c>
    </row>
    <row r="15720" spans="1:4">
      <c r="A15720" s="68" t="s">
        <v>15475</v>
      </c>
      <c r="B15720" s="68" t="s">
        <v>31589</v>
      </c>
      <c r="C15720" s="68" t="s">
        <v>15</v>
      </c>
      <c r="D15720" t="str">
        <f t="shared" si="245"/>
        <v>un</v>
      </c>
    </row>
    <row r="15721" spans="1:4">
      <c r="A15721" s="68" t="s">
        <v>15476</v>
      </c>
      <c r="B15721" s="68" t="s">
        <v>31590</v>
      </c>
      <c r="C15721" s="68" t="s">
        <v>15</v>
      </c>
      <c r="D15721" t="str">
        <f t="shared" si="245"/>
        <v>un</v>
      </c>
    </row>
    <row r="15722" spans="1:4">
      <c r="A15722" s="68" t="s">
        <v>15477</v>
      </c>
      <c r="B15722" s="68" t="s">
        <v>31590</v>
      </c>
      <c r="C15722" s="68" t="s">
        <v>15</v>
      </c>
      <c r="D15722" t="str">
        <f t="shared" si="245"/>
        <v>un</v>
      </c>
    </row>
    <row r="15723" spans="1:4">
      <c r="A15723" s="68" t="s">
        <v>15478</v>
      </c>
      <c r="B15723" s="68" t="s">
        <v>31591</v>
      </c>
      <c r="C15723" s="68" t="s">
        <v>15</v>
      </c>
      <c r="D15723" t="str">
        <f t="shared" si="245"/>
        <v>un</v>
      </c>
    </row>
    <row r="15724" spans="1:4">
      <c r="A15724" s="68" t="s">
        <v>15479</v>
      </c>
      <c r="B15724" s="68" t="s">
        <v>31591</v>
      </c>
      <c r="C15724" s="68" t="s">
        <v>15</v>
      </c>
      <c r="D15724" t="str">
        <f t="shared" si="245"/>
        <v>un</v>
      </c>
    </row>
    <row r="15725" spans="1:4">
      <c r="A15725" s="68" t="s">
        <v>15480</v>
      </c>
      <c r="B15725" s="68" t="s">
        <v>31592</v>
      </c>
      <c r="C15725" s="68" t="s">
        <v>15</v>
      </c>
      <c r="D15725" t="str">
        <f t="shared" si="245"/>
        <v>un</v>
      </c>
    </row>
    <row r="15726" spans="1:4">
      <c r="A15726" s="68" t="s">
        <v>15481</v>
      </c>
      <c r="B15726" s="68" t="s">
        <v>31592</v>
      </c>
      <c r="C15726" s="68" t="s">
        <v>15</v>
      </c>
      <c r="D15726" t="str">
        <f t="shared" si="245"/>
        <v>un</v>
      </c>
    </row>
    <row r="15727" spans="1:4">
      <c r="A15727" s="68" t="s">
        <v>15482</v>
      </c>
      <c r="B15727" s="68" t="s">
        <v>31593</v>
      </c>
      <c r="C15727" s="68" t="s">
        <v>15</v>
      </c>
      <c r="D15727" t="str">
        <f t="shared" si="245"/>
        <v>un</v>
      </c>
    </row>
    <row r="15728" spans="1:4">
      <c r="A15728" s="68" t="s">
        <v>15483</v>
      </c>
      <c r="B15728" s="68" t="s">
        <v>31593</v>
      </c>
      <c r="C15728" s="68" t="s">
        <v>15</v>
      </c>
      <c r="D15728" t="str">
        <f t="shared" si="245"/>
        <v>un</v>
      </c>
    </row>
    <row r="15729" spans="1:4">
      <c r="A15729" s="68" t="s">
        <v>15484</v>
      </c>
      <c r="B15729" s="68" t="s">
        <v>31594</v>
      </c>
      <c r="C15729" s="68" t="s">
        <v>15</v>
      </c>
      <c r="D15729" t="str">
        <f t="shared" si="245"/>
        <v>un</v>
      </c>
    </row>
    <row r="15730" spans="1:4">
      <c r="A15730" s="68" t="s">
        <v>15485</v>
      </c>
      <c r="B15730" s="68" t="s">
        <v>31594</v>
      </c>
      <c r="C15730" s="68" t="s">
        <v>15</v>
      </c>
      <c r="D15730" t="str">
        <f t="shared" si="245"/>
        <v>un</v>
      </c>
    </row>
    <row r="15731" spans="1:4">
      <c r="A15731" s="68" t="s">
        <v>15486</v>
      </c>
      <c r="B15731" s="68" t="s">
        <v>31595</v>
      </c>
      <c r="C15731" s="68" t="s">
        <v>15</v>
      </c>
      <c r="D15731" t="str">
        <f t="shared" si="245"/>
        <v>un</v>
      </c>
    </row>
    <row r="15732" spans="1:4">
      <c r="A15732" s="68" t="s">
        <v>15487</v>
      </c>
      <c r="B15732" s="68" t="s">
        <v>31595</v>
      </c>
      <c r="C15732" s="68" t="s">
        <v>15</v>
      </c>
      <c r="D15732" t="str">
        <f t="shared" si="245"/>
        <v>un</v>
      </c>
    </row>
    <row r="15733" spans="1:4">
      <c r="A15733" s="68" t="s">
        <v>15488</v>
      </c>
      <c r="B15733" s="68" t="s">
        <v>31596</v>
      </c>
      <c r="C15733" s="68" t="s">
        <v>15</v>
      </c>
      <c r="D15733" t="str">
        <f t="shared" si="245"/>
        <v>un</v>
      </c>
    </row>
    <row r="15734" spans="1:4">
      <c r="A15734" s="68" t="s">
        <v>15489</v>
      </c>
      <c r="B15734" s="68" t="s">
        <v>31596</v>
      </c>
      <c r="C15734" s="68" t="s">
        <v>15</v>
      </c>
      <c r="D15734" t="str">
        <f t="shared" si="245"/>
        <v>un</v>
      </c>
    </row>
    <row r="15735" spans="1:4">
      <c r="A15735" s="68" t="s">
        <v>15490</v>
      </c>
      <c r="B15735" s="68" t="s">
        <v>31597</v>
      </c>
      <c r="C15735" s="68" t="s">
        <v>15</v>
      </c>
      <c r="D15735" t="str">
        <f t="shared" si="245"/>
        <v>un</v>
      </c>
    </row>
    <row r="15736" spans="1:4">
      <c r="A15736" s="68" t="s">
        <v>15491</v>
      </c>
      <c r="B15736" s="68" t="s">
        <v>31597</v>
      </c>
      <c r="C15736" s="68" t="s">
        <v>15</v>
      </c>
      <c r="D15736" t="str">
        <f t="shared" si="245"/>
        <v>un</v>
      </c>
    </row>
    <row r="15737" spans="1:4">
      <c r="A15737" s="68" t="s">
        <v>15492</v>
      </c>
      <c r="B15737" s="68" t="s">
        <v>31598</v>
      </c>
      <c r="C15737" s="68" t="s">
        <v>15</v>
      </c>
      <c r="D15737" t="str">
        <f t="shared" si="245"/>
        <v>un</v>
      </c>
    </row>
    <row r="15738" spans="1:4">
      <c r="A15738" s="68" t="s">
        <v>15493</v>
      </c>
      <c r="B15738" s="68" t="s">
        <v>31598</v>
      </c>
      <c r="C15738" s="68" t="s">
        <v>15</v>
      </c>
      <c r="D15738" t="str">
        <f t="shared" si="245"/>
        <v>un</v>
      </c>
    </row>
    <row r="15739" spans="1:4">
      <c r="A15739" s="68" t="s">
        <v>15494</v>
      </c>
      <c r="B15739" s="68" t="s">
        <v>31599</v>
      </c>
      <c r="C15739" s="68" t="s">
        <v>15</v>
      </c>
      <c r="D15739" t="str">
        <f t="shared" si="245"/>
        <v>un</v>
      </c>
    </row>
    <row r="15740" spans="1:4">
      <c r="A15740" s="68" t="s">
        <v>15495</v>
      </c>
      <c r="B15740" s="68" t="s">
        <v>31599</v>
      </c>
      <c r="C15740" s="68" t="s">
        <v>15</v>
      </c>
      <c r="D15740" t="str">
        <f t="shared" si="245"/>
        <v>un</v>
      </c>
    </row>
    <row r="15741" spans="1:4">
      <c r="A15741" s="68" t="s">
        <v>15496</v>
      </c>
      <c r="B15741" s="68" t="s">
        <v>31600</v>
      </c>
      <c r="C15741" s="68" t="s">
        <v>15</v>
      </c>
      <c r="D15741" t="str">
        <f t="shared" si="245"/>
        <v>un</v>
      </c>
    </row>
    <row r="15742" spans="1:4">
      <c r="A15742" s="68" t="s">
        <v>15497</v>
      </c>
      <c r="B15742" s="68" t="s">
        <v>31600</v>
      </c>
      <c r="C15742" s="68" t="s">
        <v>15</v>
      </c>
      <c r="D15742" t="str">
        <f t="shared" si="245"/>
        <v>un</v>
      </c>
    </row>
    <row r="15743" spans="1:4">
      <c r="A15743" s="68" t="s">
        <v>15498</v>
      </c>
      <c r="B15743" s="68" t="s">
        <v>31601</v>
      </c>
      <c r="C15743" s="68" t="s">
        <v>15</v>
      </c>
      <c r="D15743" t="str">
        <f t="shared" si="245"/>
        <v>un</v>
      </c>
    </row>
    <row r="15744" spans="1:4">
      <c r="A15744" s="68" t="s">
        <v>15499</v>
      </c>
      <c r="B15744" s="68" t="s">
        <v>31601</v>
      </c>
      <c r="C15744" s="68" t="s">
        <v>15</v>
      </c>
      <c r="D15744" t="str">
        <f t="shared" si="245"/>
        <v>un</v>
      </c>
    </row>
    <row r="15745" spans="1:4">
      <c r="A15745" s="68" t="s">
        <v>15500</v>
      </c>
      <c r="B15745" s="68" t="s">
        <v>31602</v>
      </c>
      <c r="C15745" s="68" t="s">
        <v>15</v>
      </c>
      <c r="D15745" t="str">
        <f t="shared" si="245"/>
        <v>un</v>
      </c>
    </row>
    <row r="15746" spans="1:4">
      <c r="A15746" s="68" t="s">
        <v>15501</v>
      </c>
      <c r="B15746" s="68" t="s">
        <v>31602</v>
      </c>
      <c r="C15746" s="68" t="s">
        <v>15</v>
      </c>
      <c r="D15746" t="str">
        <f t="shared" si="245"/>
        <v>un</v>
      </c>
    </row>
    <row r="15747" spans="1:4">
      <c r="A15747" s="68" t="s">
        <v>15502</v>
      </c>
      <c r="B15747" s="68" t="s">
        <v>31603</v>
      </c>
      <c r="C15747" s="68" t="s">
        <v>15</v>
      </c>
      <c r="D15747" t="str">
        <f t="shared" si="245"/>
        <v>un</v>
      </c>
    </row>
    <row r="15748" spans="1:4">
      <c r="A15748" s="68" t="s">
        <v>15503</v>
      </c>
      <c r="B15748" s="68" t="s">
        <v>31603</v>
      </c>
      <c r="C15748" s="68" t="s">
        <v>15</v>
      </c>
      <c r="D15748" t="str">
        <f t="shared" si="245"/>
        <v>un</v>
      </c>
    </row>
    <row r="15749" spans="1:4">
      <c r="A15749" s="68" t="s">
        <v>15504</v>
      </c>
      <c r="B15749" s="68" t="s">
        <v>31604</v>
      </c>
      <c r="C15749" s="68" t="s">
        <v>15</v>
      </c>
      <c r="D15749" t="str">
        <f t="shared" si="245"/>
        <v>un</v>
      </c>
    </row>
    <row r="15750" spans="1:4">
      <c r="A15750" s="68" t="s">
        <v>15505</v>
      </c>
      <c r="B15750" s="68" t="s">
        <v>31604</v>
      </c>
      <c r="C15750" s="68" t="s">
        <v>15</v>
      </c>
      <c r="D15750" t="str">
        <f t="shared" si="245"/>
        <v>un</v>
      </c>
    </row>
    <row r="15751" spans="1:4">
      <c r="A15751" s="68" t="s">
        <v>15506</v>
      </c>
      <c r="B15751" s="68" t="s">
        <v>31605</v>
      </c>
      <c r="C15751" s="68" t="s">
        <v>15</v>
      </c>
      <c r="D15751" t="str">
        <f t="shared" ref="D15751:D15814" si="246">LOWER(C15751)</f>
        <v>un</v>
      </c>
    </row>
    <row r="15752" spans="1:4">
      <c r="A15752" s="68" t="s">
        <v>15507</v>
      </c>
      <c r="B15752" s="68" t="s">
        <v>31605</v>
      </c>
      <c r="C15752" s="68" t="s">
        <v>15</v>
      </c>
      <c r="D15752" t="str">
        <f t="shared" si="246"/>
        <v>un</v>
      </c>
    </row>
    <row r="15753" spans="1:4">
      <c r="A15753" s="68" t="s">
        <v>15508</v>
      </c>
      <c r="B15753" s="68" t="s">
        <v>31606</v>
      </c>
      <c r="C15753" s="68" t="s">
        <v>15</v>
      </c>
      <c r="D15753" t="str">
        <f t="shared" si="246"/>
        <v>un</v>
      </c>
    </row>
    <row r="15754" spans="1:4">
      <c r="A15754" s="68" t="s">
        <v>15509</v>
      </c>
      <c r="B15754" s="68" t="s">
        <v>31606</v>
      </c>
      <c r="C15754" s="68" t="s">
        <v>15</v>
      </c>
      <c r="D15754" t="str">
        <f t="shared" si="246"/>
        <v>un</v>
      </c>
    </row>
    <row r="15755" spans="1:4">
      <c r="A15755" s="68" t="s">
        <v>15510</v>
      </c>
      <c r="B15755" s="68" t="s">
        <v>31607</v>
      </c>
      <c r="C15755" s="68" t="s">
        <v>15</v>
      </c>
      <c r="D15755" t="str">
        <f t="shared" si="246"/>
        <v>un</v>
      </c>
    </row>
    <row r="15756" spans="1:4">
      <c r="A15756" s="68" t="s">
        <v>15511</v>
      </c>
      <c r="B15756" s="68" t="s">
        <v>31607</v>
      </c>
      <c r="C15756" s="68" t="s">
        <v>15</v>
      </c>
      <c r="D15756" t="str">
        <f t="shared" si="246"/>
        <v>un</v>
      </c>
    </row>
    <row r="15757" spans="1:4">
      <c r="A15757" s="68" t="s">
        <v>15512</v>
      </c>
      <c r="B15757" s="68" t="s">
        <v>31608</v>
      </c>
      <c r="C15757" s="68" t="s">
        <v>15</v>
      </c>
      <c r="D15757" t="str">
        <f t="shared" si="246"/>
        <v>un</v>
      </c>
    </row>
    <row r="15758" spans="1:4">
      <c r="A15758" s="68" t="s">
        <v>15513</v>
      </c>
      <c r="B15758" s="68" t="s">
        <v>31608</v>
      </c>
      <c r="C15758" s="68" t="s">
        <v>15</v>
      </c>
      <c r="D15758" t="str">
        <f t="shared" si="246"/>
        <v>un</v>
      </c>
    </row>
    <row r="15759" spans="1:4">
      <c r="A15759" s="68" t="s">
        <v>15514</v>
      </c>
      <c r="B15759" s="68" t="s">
        <v>31609</v>
      </c>
      <c r="C15759" s="68" t="s">
        <v>15</v>
      </c>
      <c r="D15759" t="str">
        <f t="shared" si="246"/>
        <v>un</v>
      </c>
    </row>
    <row r="15760" spans="1:4">
      <c r="A15760" s="68" t="s">
        <v>15515</v>
      </c>
      <c r="B15760" s="68" t="s">
        <v>31609</v>
      </c>
      <c r="C15760" s="68" t="s">
        <v>15</v>
      </c>
      <c r="D15760" t="str">
        <f t="shared" si="246"/>
        <v>un</v>
      </c>
    </row>
    <row r="15761" spans="1:4">
      <c r="A15761" s="68" t="s">
        <v>15516</v>
      </c>
      <c r="B15761" s="68" t="s">
        <v>31610</v>
      </c>
      <c r="C15761" s="68" t="s">
        <v>15</v>
      </c>
      <c r="D15761" t="str">
        <f t="shared" si="246"/>
        <v>un</v>
      </c>
    </row>
    <row r="15762" spans="1:4">
      <c r="A15762" s="68" t="s">
        <v>15517</v>
      </c>
      <c r="B15762" s="68" t="s">
        <v>31610</v>
      </c>
      <c r="C15762" s="68" t="s">
        <v>15</v>
      </c>
      <c r="D15762" t="str">
        <f t="shared" si="246"/>
        <v>un</v>
      </c>
    </row>
    <row r="15763" spans="1:4">
      <c r="A15763" s="68" t="s">
        <v>15518</v>
      </c>
      <c r="B15763" s="68" t="s">
        <v>31611</v>
      </c>
      <c r="C15763" s="68" t="s">
        <v>15</v>
      </c>
      <c r="D15763" t="str">
        <f t="shared" si="246"/>
        <v>un</v>
      </c>
    </row>
    <row r="15764" spans="1:4">
      <c r="A15764" s="68" t="s">
        <v>15519</v>
      </c>
      <c r="B15764" s="68" t="s">
        <v>31611</v>
      </c>
      <c r="C15764" s="68" t="s">
        <v>15</v>
      </c>
      <c r="D15764" t="str">
        <f t="shared" si="246"/>
        <v>un</v>
      </c>
    </row>
    <row r="15765" spans="1:4">
      <c r="A15765" s="68" t="s">
        <v>15520</v>
      </c>
      <c r="B15765" s="68" t="s">
        <v>31612</v>
      </c>
      <c r="C15765" s="68" t="s">
        <v>15</v>
      </c>
      <c r="D15765" t="str">
        <f t="shared" si="246"/>
        <v>un</v>
      </c>
    </row>
    <row r="15766" spans="1:4">
      <c r="A15766" s="68" t="s">
        <v>15521</v>
      </c>
      <c r="B15766" s="68" t="s">
        <v>31612</v>
      </c>
      <c r="C15766" s="68" t="s">
        <v>15</v>
      </c>
      <c r="D15766" t="str">
        <f t="shared" si="246"/>
        <v>un</v>
      </c>
    </row>
    <row r="15767" spans="1:4">
      <c r="A15767" s="68" t="s">
        <v>15522</v>
      </c>
      <c r="B15767" s="68" t="s">
        <v>31613</v>
      </c>
      <c r="C15767" s="68" t="s">
        <v>15</v>
      </c>
      <c r="D15767" t="str">
        <f t="shared" si="246"/>
        <v>un</v>
      </c>
    </row>
    <row r="15768" spans="1:4">
      <c r="A15768" s="68" t="s">
        <v>15523</v>
      </c>
      <c r="B15768" s="68" t="s">
        <v>31613</v>
      </c>
      <c r="C15768" s="68" t="s">
        <v>15</v>
      </c>
      <c r="D15768" t="str">
        <f t="shared" si="246"/>
        <v>un</v>
      </c>
    </row>
    <row r="15769" spans="1:4">
      <c r="A15769" s="68" t="s">
        <v>15524</v>
      </c>
      <c r="B15769" s="68" t="s">
        <v>31614</v>
      </c>
      <c r="C15769" s="68" t="s">
        <v>15</v>
      </c>
      <c r="D15769" t="str">
        <f t="shared" si="246"/>
        <v>un</v>
      </c>
    </row>
    <row r="15770" spans="1:4">
      <c r="A15770" s="68" t="s">
        <v>15525</v>
      </c>
      <c r="B15770" s="68" t="s">
        <v>31614</v>
      </c>
      <c r="C15770" s="68" t="s">
        <v>15</v>
      </c>
      <c r="D15770" t="str">
        <f t="shared" si="246"/>
        <v>un</v>
      </c>
    </row>
    <row r="15771" spans="1:4">
      <c r="A15771" s="68" t="s">
        <v>15526</v>
      </c>
      <c r="B15771" s="68" t="s">
        <v>31615</v>
      </c>
      <c r="C15771" s="68" t="s">
        <v>15</v>
      </c>
      <c r="D15771" t="str">
        <f t="shared" si="246"/>
        <v>un</v>
      </c>
    </row>
    <row r="15772" spans="1:4">
      <c r="A15772" s="68" t="s">
        <v>15527</v>
      </c>
      <c r="B15772" s="68" t="s">
        <v>31615</v>
      </c>
      <c r="C15772" s="68" t="s">
        <v>15</v>
      </c>
      <c r="D15772" t="str">
        <f t="shared" si="246"/>
        <v>un</v>
      </c>
    </row>
    <row r="15773" spans="1:4">
      <c r="A15773" s="68" t="s">
        <v>15528</v>
      </c>
      <c r="B15773" s="68" t="s">
        <v>31616</v>
      </c>
      <c r="C15773" s="68" t="s">
        <v>15</v>
      </c>
      <c r="D15773" t="str">
        <f t="shared" si="246"/>
        <v>un</v>
      </c>
    </row>
    <row r="15774" spans="1:4">
      <c r="A15774" s="68" t="s">
        <v>15529</v>
      </c>
      <c r="B15774" s="68" t="s">
        <v>31616</v>
      </c>
      <c r="C15774" s="68" t="s">
        <v>15</v>
      </c>
      <c r="D15774" t="str">
        <f t="shared" si="246"/>
        <v>un</v>
      </c>
    </row>
    <row r="15775" spans="1:4">
      <c r="A15775" s="68" t="s">
        <v>15530</v>
      </c>
      <c r="B15775" s="68" t="s">
        <v>31617</v>
      </c>
      <c r="C15775" s="68" t="s">
        <v>15</v>
      </c>
      <c r="D15775" t="str">
        <f t="shared" si="246"/>
        <v>un</v>
      </c>
    </row>
    <row r="15776" spans="1:4">
      <c r="A15776" s="68" t="s">
        <v>15531</v>
      </c>
      <c r="B15776" s="68" t="s">
        <v>31617</v>
      </c>
      <c r="C15776" s="68" t="s">
        <v>15</v>
      </c>
      <c r="D15776" t="str">
        <f t="shared" si="246"/>
        <v>un</v>
      </c>
    </row>
    <row r="15777" spans="1:4">
      <c r="A15777" s="68" t="s">
        <v>15532</v>
      </c>
      <c r="B15777" s="68" t="s">
        <v>31618</v>
      </c>
      <c r="C15777" s="68" t="s">
        <v>15</v>
      </c>
      <c r="D15777" t="str">
        <f t="shared" si="246"/>
        <v>un</v>
      </c>
    </row>
    <row r="15778" spans="1:4">
      <c r="A15778" s="68" t="s">
        <v>15533</v>
      </c>
      <c r="B15778" s="68" t="s">
        <v>31618</v>
      </c>
      <c r="C15778" s="68" t="s">
        <v>15</v>
      </c>
      <c r="D15778" t="str">
        <f t="shared" si="246"/>
        <v>un</v>
      </c>
    </row>
    <row r="15779" spans="1:4">
      <c r="A15779" s="68" t="s">
        <v>15534</v>
      </c>
      <c r="B15779" s="68" t="s">
        <v>31619</v>
      </c>
      <c r="C15779" s="68" t="s">
        <v>15</v>
      </c>
      <c r="D15779" t="str">
        <f t="shared" si="246"/>
        <v>un</v>
      </c>
    </row>
    <row r="15780" spans="1:4">
      <c r="A15780" s="68" t="s">
        <v>15535</v>
      </c>
      <c r="B15780" s="68" t="s">
        <v>31619</v>
      </c>
      <c r="C15780" s="68" t="s">
        <v>15</v>
      </c>
      <c r="D15780" t="str">
        <f t="shared" si="246"/>
        <v>un</v>
      </c>
    </row>
    <row r="15781" spans="1:4">
      <c r="A15781" s="68" t="s">
        <v>15536</v>
      </c>
      <c r="B15781" s="68" t="s">
        <v>31620</v>
      </c>
      <c r="C15781" s="68" t="s">
        <v>15</v>
      </c>
      <c r="D15781" t="str">
        <f t="shared" si="246"/>
        <v>un</v>
      </c>
    </row>
    <row r="15782" spans="1:4">
      <c r="A15782" s="68" t="s">
        <v>15537</v>
      </c>
      <c r="B15782" s="68" t="s">
        <v>31620</v>
      </c>
      <c r="C15782" s="68" t="s">
        <v>15</v>
      </c>
      <c r="D15782" t="str">
        <f t="shared" si="246"/>
        <v>un</v>
      </c>
    </row>
    <row r="15783" spans="1:4">
      <c r="A15783" s="68" t="s">
        <v>15538</v>
      </c>
      <c r="B15783" s="68" t="s">
        <v>31621</v>
      </c>
      <c r="C15783" s="68" t="s">
        <v>15</v>
      </c>
      <c r="D15783" t="str">
        <f t="shared" si="246"/>
        <v>un</v>
      </c>
    </row>
    <row r="15784" spans="1:4">
      <c r="A15784" s="68" t="s">
        <v>15539</v>
      </c>
      <c r="B15784" s="68" t="s">
        <v>31621</v>
      </c>
      <c r="C15784" s="68" t="s">
        <v>15</v>
      </c>
      <c r="D15784" t="str">
        <f t="shared" si="246"/>
        <v>un</v>
      </c>
    </row>
    <row r="15785" spans="1:4">
      <c r="A15785" s="68" t="s">
        <v>15540</v>
      </c>
      <c r="B15785" s="68" t="s">
        <v>31622</v>
      </c>
      <c r="C15785" s="68" t="s">
        <v>15</v>
      </c>
      <c r="D15785" t="str">
        <f t="shared" si="246"/>
        <v>un</v>
      </c>
    </row>
    <row r="15786" spans="1:4">
      <c r="A15786" s="68" t="s">
        <v>15541</v>
      </c>
      <c r="B15786" s="68" t="s">
        <v>31622</v>
      </c>
      <c r="C15786" s="68" t="s">
        <v>15</v>
      </c>
      <c r="D15786" t="str">
        <f t="shared" si="246"/>
        <v>un</v>
      </c>
    </row>
    <row r="15787" spans="1:4">
      <c r="A15787" s="68" t="s">
        <v>15542</v>
      </c>
      <c r="B15787" s="68" t="s">
        <v>31623</v>
      </c>
      <c r="C15787" s="68" t="s">
        <v>15</v>
      </c>
      <c r="D15787" t="str">
        <f t="shared" si="246"/>
        <v>un</v>
      </c>
    </row>
    <row r="15788" spans="1:4">
      <c r="A15788" s="68" t="s">
        <v>15543</v>
      </c>
      <c r="B15788" s="68" t="s">
        <v>31623</v>
      </c>
      <c r="C15788" s="68" t="s">
        <v>15</v>
      </c>
      <c r="D15788" t="str">
        <f t="shared" si="246"/>
        <v>un</v>
      </c>
    </row>
    <row r="15789" spans="1:4">
      <c r="A15789" s="68" t="s">
        <v>15544</v>
      </c>
      <c r="B15789" s="68" t="s">
        <v>31624</v>
      </c>
      <c r="C15789" s="68" t="s">
        <v>15</v>
      </c>
      <c r="D15789" t="str">
        <f t="shared" si="246"/>
        <v>un</v>
      </c>
    </row>
    <row r="15790" spans="1:4">
      <c r="A15790" s="68" t="s">
        <v>15545</v>
      </c>
      <c r="B15790" s="68" t="s">
        <v>31624</v>
      </c>
      <c r="C15790" s="68" t="s">
        <v>15</v>
      </c>
      <c r="D15790" t="str">
        <f t="shared" si="246"/>
        <v>un</v>
      </c>
    </row>
    <row r="15791" spans="1:4">
      <c r="A15791" s="68" t="s">
        <v>15546</v>
      </c>
      <c r="B15791" s="68" t="s">
        <v>31625</v>
      </c>
      <c r="C15791" s="68" t="s">
        <v>15</v>
      </c>
      <c r="D15791" t="str">
        <f t="shared" si="246"/>
        <v>un</v>
      </c>
    </row>
    <row r="15792" spans="1:4">
      <c r="A15792" s="68" t="s">
        <v>15547</v>
      </c>
      <c r="B15792" s="68" t="s">
        <v>31625</v>
      </c>
      <c r="C15792" s="68" t="s">
        <v>15</v>
      </c>
      <c r="D15792" t="str">
        <f t="shared" si="246"/>
        <v>un</v>
      </c>
    </row>
    <row r="15793" spans="1:4">
      <c r="A15793" s="68" t="s">
        <v>15548</v>
      </c>
      <c r="B15793" s="68" t="s">
        <v>31626</v>
      </c>
      <c r="C15793" s="68" t="s">
        <v>15</v>
      </c>
      <c r="D15793" t="str">
        <f t="shared" si="246"/>
        <v>un</v>
      </c>
    </row>
    <row r="15794" spans="1:4">
      <c r="A15794" s="68" t="s">
        <v>15549</v>
      </c>
      <c r="B15794" s="68" t="s">
        <v>31626</v>
      </c>
      <c r="C15794" s="68" t="s">
        <v>15</v>
      </c>
      <c r="D15794" t="str">
        <f t="shared" si="246"/>
        <v>un</v>
      </c>
    </row>
    <row r="15795" spans="1:4">
      <c r="A15795" s="68" t="s">
        <v>15550</v>
      </c>
      <c r="B15795" s="68" t="s">
        <v>31627</v>
      </c>
      <c r="C15795" s="68" t="s">
        <v>15</v>
      </c>
      <c r="D15795" t="str">
        <f t="shared" si="246"/>
        <v>un</v>
      </c>
    </row>
    <row r="15796" spans="1:4">
      <c r="A15796" s="68" t="s">
        <v>15551</v>
      </c>
      <c r="B15796" s="68" t="s">
        <v>31627</v>
      </c>
      <c r="C15796" s="68" t="s">
        <v>15</v>
      </c>
      <c r="D15796" t="str">
        <f t="shared" si="246"/>
        <v>un</v>
      </c>
    </row>
    <row r="15797" spans="1:4">
      <c r="A15797" s="68" t="s">
        <v>15552</v>
      </c>
      <c r="B15797" s="68" t="s">
        <v>31628</v>
      </c>
      <c r="C15797" s="68" t="s">
        <v>15</v>
      </c>
      <c r="D15797" t="str">
        <f t="shared" si="246"/>
        <v>un</v>
      </c>
    </row>
    <row r="15798" spans="1:4">
      <c r="A15798" s="68" t="s">
        <v>15553</v>
      </c>
      <c r="B15798" s="68" t="s">
        <v>31628</v>
      </c>
      <c r="C15798" s="68" t="s">
        <v>15</v>
      </c>
      <c r="D15798" t="str">
        <f t="shared" si="246"/>
        <v>un</v>
      </c>
    </row>
    <row r="15799" spans="1:4">
      <c r="A15799" s="68" t="s">
        <v>15554</v>
      </c>
      <c r="B15799" s="68" t="s">
        <v>31629</v>
      </c>
      <c r="C15799" s="68" t="s">
        <v>15</v>
      </c>
      <c r="D15799" t="str">
        <f t="shared" si="246"/>
        <v>un</v>
      </c>
    </row>
    <row r="15800" spans="1:4">
      <c r="A15800" s="68" t="s">
        <v>15555</v>
      </c>
      <c r="B15800" s="68" t="s">
        <v>31629</v>
      </c>
      <c r="C15800" s="68" t="s">
        <v>15</v>
      </c>
      <c r="D15800" t="str">
        <f t="shared" si="246"/>
        <v>un</v>
      </c>
    </row>
    <row r="15801" spans="1:4">
      <c r="A15801" s="68" t="s">
        <v>15556</v>
      </c>
      <c r="B15801" s="68" t="s">
        <v>31630</v>
      </c>
      <c r="C15801" s="68" t="s">
        <v>15</v>
      </c>
      <c r="D15801" t="str">
        <f t="shared" si="246"/>
        <v>un</v>
      </c>
    </row>
    <row r="15802" spans="1:4">
      <c r="A15802" s="68" t="s">
        <v>15557</v>
      </c>
      <c r="B15802" s="68" t="s">
        <v>31630</v>
      </c>
      <c r="C15802" s="68" t="s">
        <v>15</v>
      </c>
      <c r="D15802" t="str">
        <f t="shared" si="246"/>
        <v>un</v>
      </c>
    </row>
    <row r="15803" spans="1:4">
      <c r="A15803" s="68" t="s">
        <v>15558</v>
      </c>
      <c r="B15803" s="68" t="s">
        <v>31631</v>
      </c>
      <c r="C15803" s="68" t="s">
        <v>15</v>
      </c>
      <c r="D15803" t="str">
        <f t="shared" si="246"/>
        <v>un</v>
      </c>
    </row>
    <row r="15804" spans="1:4">
      <c r="A15804" s="68" t="s">
        <v>15559</v>
      </c>
      <c r="B15804" s="68" t="s">
        <v>31631</v>
      </c>
      <c r="C15804" s="68" t="s">
        <v>15</v>
      </c>
      <c r="D15804" t="str">
        <f t="shared" si="246"/>
        <v>un</v>
      </c>
    </row>
    <row r="15805" spans="1:4">
      <c r="A15805" s="68" t="s">
        <v>15560</v>
      </c>
      <c r="B15805" s="68" t="s">
        <v>31632</v>
      </c>
      <c r="C15805" s="68" t="s">
        <v>15</v>
      </c>
      <c r="D15805" t="str">
        <f t="shared" si="246"/>
        <v>un</v>
      </c>
    </row>
    <row r="15806" spans="1:4">
      <c r="A15806" s="68" t="s">
        <v>15561</v>
      </c>
      <c r="B15806" s="68" t="s">
        <v>31632</v>
      </c>
      <c r="C15806" s="68" t="s">
        <v>15</v>
      </c>
      <c r="D15806" t="str">
        <f t="shared" si="246"/>
        <v>un</v>
      </c>
    </row>
    <row r="15807" spans="1:4">
      <c r="A15807" s="68" t="s">
        <v>15562</v>
      </c>
      <c r="B15807" s="68" t="s">
        <v>31633</v>
      </c>
      <c r="C15807" s="68" t="s">
        <v>15</v>
      </c>
      <c r="D15807" t="str">
        <f t="shared" si="246"/>
        <v>un</v>
      </c>
    </row>
    <row r="15808" spans="1:4">
      <c r="A15808" s="68" t="s">
        <v>15563</v>
      </c>
      <c r="B15808" s="68" t="s">
        <v>31633</v>
      </c>
      <c r="C15808" s="68" t="s">
        <v>15</v>
      </c>
      <c r="D15808" t="str">
        <f t="shared" si="246"/>
        <v>un</v>
      </c>
    </row>
    <row r="15809" spans="1:4">
      <c r="A15809" s="68" t="s">
        <v>15564</v>
      </c>
      <c r="B15809" s="68" t="s">
        <v>31634</v>
      </c>
      <c r="C15809" s="68" t="s">
        <v>15</v>
      </c>
      <c r="D15809" t="str">
        <f t="shared" si="246"/>
        <v>un</v>
      </c>
    </row>
    <row r="15810" spans="1:4">
      <c r="A15810" s="68" t="s">
        <v>15565</v>
      </c>
      <c r="B15810" s="68" t="s">
        <v>31634</v>
      </c>
      <c r="C15810" s="68" t="s">
        <v>15</v>
      </c>
      <c r="D15810" t="str">
        <f t="shared" si="246"/>
        <v>un</v>
      </c>
    </row>
    <row r="15811" spans="1:4">
      <c r="A15811" s="68" t="s">
        <v>15566</v>
      </c>
      <c r="B15811" s="68" t="s">
        <v>31635</v>
      </c>
      <c r="C15811" s="68" t="s">
        <v>15</v>
      </c>
      <c r="D15811" t="str">
        <f t="shared" si="246"/>
        <v>un</v>
      </c>
    </row>
    <row r="15812" spans="1:4">
      <c r="A15812" s="68" t="s">
        <v>15567</v>
      </c>
      <c r="B15812" s="68" t="s">
        <v>31635</v>
      </c>
      <c r="C15812" s="68" t="s">
        <v>15</v>
      </c>
      <c r="D15812" t="str">
        <f t="shared" si="246"/>
        <v>un</v>
      </c>
    </row>
    <row r="15813" spans="1:4">
      <c r="A15813" s="68" t="s">
        <v>15568</v>
      </c>
      <c r="B15813" s="68" t="s">
        <v>31636</v>
      </c>
      <c r="C15813" s="68" t="s">
        <v>15</v>
      </c>
      <c r="D15813" t="str">
        <f t="shared" si="246"/>
        <v>un</v>
      </c>
    </row>
    <row r="15814" spans="1:4">
      <c r="A15814" s="68" t="s">
        <v>15569</v>
      </c>
      <c r="B15814" s="68" t="s">
        <v>31636</v>
      </c>
      <c r="C15814" s="68" t="s">
        <v>15</v>
      </c>
      <c r="D15814" t="str">
        <f t="shared" si="246"/>
        <v>un</v>
      </c>
    </row>
    <row r="15815" spans="1:4">
      <c r="A15815" s="68" t="s">
        <v>15570</v>
      </c>
      <c r="B15815" s="68" t="s">
        <v>31637</v>
      </c>
      <c r="C15815" s="68" t="s">
        <v>15</v>
      </c>
      <c r="D15815" t="str">
        <f t="shared" ref="D15815:D15878" si="247">LOWER(C15815)</f>
        <v>un</v>
      </c>
    </row>
    <row r="15816" spans="1:4">
      <c r="A15816" s="68" t="s">
        <v>15571</v>
      </c>
      <c r="B15816" s="68" t="s">
        <v>31637</v>
      </c>
      <c r="C15816" s="68" t="s">
        <v>15</v>
      </c>
      <c r="D15816" t="str">
        <f t="shared" si="247"/>
        <v>un</v>
      </c>
    </row>
    <row r="15817" spans="1:4">
      <c r="A15817" s="68" t="s">
        <v>15572</v>
      </c>
      <c r="B15817" s="68" t="s">
        <v>31638</v>
      </c>
      <c r="C15817" s="68" t="s">
        <v>15</v>
      </c>
      <c r="D15817" t="str">
        <f t="shared" si="247"/>
        <v>un</v>
      </c>
    </row>
    <row r="15818" spans="1:4">
      <c r="A15818" s="68" t="s">
        <v>15573</v>
      </c>
      <c r="B15818" s="68" t="s">
        <v>31638</v>
      </c>
      <c r="C15818" s="68" t="s">
        <v>15</v>
      </c>
      <c r="D15818" t="str">
        <f t="shared" si="247"/>
        <v>un</v>
      </c>
    </row>
    <row r="15819" spans="1:4">
      <c r="A15819" s="68" t="s">
        <v>15574</v>
      </c>
      <c r="B15819" s="68" t="s">
        <v>31639</v>
      </c>
      <c r="C15819" s="68" t="s">
        <v>15</v>
      </c>
      <c r="D15819" t="str">
        <f t="shared" si="247"/>
        <v>un</v>
      </c>
    </row>
    <row r="15820" spans="1:4">
      <c r="A15820" s="68" t="s">
        <v>15575</v>
      </c>
      <c r="B15820" s="68" t="s">
        <v>31639</v>
      </c>
      <c r="C15820" s="68" t="s">
        <v>15</v>
      </c>
      <c r="D15820" t="str">
        <f t="shared" si="247"/>
        <v>un</v>
      </c>
    </row>
    <row r="15821" spans="1:4">
      <c r="A15821" s="68" t="s">
        <v>15576</v>
      </c>
      <c r="B15821" s="68" t="s">
        <v>31640</v>
      </c>
      <c r="C15821" s="68" t="s">
        <v>15</v>
      </c>
      <c r="D15821" t="str">
        <f t="shared" si="247"/>
        <v>un</v>
      </c>
    </row>
    <row r="15822" spans="1:4">
      <c r="A15822" s="68" t="s">
        <v>15577</v>
      </c>
      <c r="B15822" s="68" t="s">
        <v>31640</v>
      </c>
      <c r="C15822" s="68" t="s">
        <v>15</v>
      </c>
      <c r="D15822" t="str">
        <f t="shared" si="247"/>
        <v>un</v>
      </c>
    </row>
    <row r="15823" spans="1:4">
      <c r="A15823" s="68" t="s">
        <v>15578</v>
      </c>
      <c r="B15823" s="68" t="s">
        <v>31641</v>
      </c>
      <c r="C15823" s="68" t="s">
        <v>15</v>
      </c>
      <c r="D15823" t="str">
        <f t="shared" si="247"/>
        <v>un</v>
      </c>
    </row>
    <row r="15824" spans="1:4">
      <c r="A15824" s="68" t="s">
        <v>15579</v>
      </c>
      <c r="B15824" s="68" t="s">
        <v>31641</v>
      </c>
      <c r="C15824" s="68" t="s">
        <v>15</v>
      </c>
      <c r="D15824" t="str">
        <f t="shared" si="247"/>
        <v>un</v>
      </c>
    </row>
    <row r="15825" spans="1:4">
      <c r="A15825" s="68" t="s">
        <v>15580</v>
      </c>
      <c r="B15825" s="68" t="s">
        <v>31642</v>
      </c>
      <c r="C15825" s="68" t="s">
        <v>15</v>
      </c>
      <c r="D15825" t="str">
        <f t="shared" si="247"/>
        <v>un</v>
      </c>
    </row>
    <row r="15826" spans="1:4">
      <c r="A15826" s="68" t="s">
        <v>15581</v>
      </c>
      <c r="B15826" s="68" t="s">
        <v>31642</v>
      </c>
      <c r="C15826" s="68" t="s">
        <v>15</v>
      </c>
      <c r="D15826" t="str">
        <f t="shared" si="247"/>
        <v>un</v>
      </c>
    </row>
    <row r="15827" spans="1:4">
      <c r="A15827" s="68" t="s">
        <v>15582</v>
      </c>
      <c r="B15827" s="68" t="s">
        <v>31643</v>
      </c>
      <c r="C15827" s="68" t="s">
        <v>15</v>
      </c>
      <c r="D15827" t="str">
        <f t="shared" si="247"/>
        <v>un</v>
      </c>
    </row>
    <row r="15828" spans="1:4">
      <c r="A15828" s="68" t="s">
        <v>15583</v>
      </c>
      <c r="B15828" s="68" t="s">
        <v>31643</v>
      </c>
      <c r="C15828" s="68" t="s">
        <v>15</v>
      </c>
      <c r="D15828" t="str">
        <f t="shared" si="247"/>
        <v>un</v>
      </c>
    </row>
    <row r="15829" spans="1:4">
      <c r="A15829" s="68" t="s">
        <v>15584</v>
      </c>
      <c r="B15829" s="68" t="s">
        <v>31644</v>
      </c>
      <c r="C15829" s="68" t="s">
        <v>15</v>
      </c>
      <c r="D15829" t="str">
        <f t="shared" si="247"/>
        <v>un</v>
      </c>
    </row>
    <row r="15830" spans="1:4">
      <c r="A15830" s="68" t="s">
        <v>15585</v>
      </c>
      <c r="B15830" s="68" t="s">
        <v>31644</v>
      </c>
      <c r="C15830" s="68" t="s">
        <v>15</v>
      </c>
      <c r="D15830" t="str">
        <f t="shared" si="247"/>
        <v>un</v>
      </c>
    </row>
    <row r="15831" spans="1:4">
      <c r="A15831" s="68" t="s">
        <v>15586</v>
      </c>
      <c r="B15831" s="68" t="s">
        <v>31645</v>
      </c>
      <c r="C15831" s="68" t="s">
        <v>15</v>
      </c>
      <c r="D15831" t="str">
        <f t="shared" si="247"/>
        <v>un</v>
      </c>
    </row>
    <row r="15832" spans="1:4">
      <c r="A15832" s="68" t="s">
        <v>15587</v>
      </c>
      <c r="B15832" s="68" t="s">
        <v>31645</v>
      </c>
      <c r="C15832" s="68" t="s">
        <v>15</v>
      </c>
      <c r="D15832" t="str">
        <f t="shared" si="247"/>
        <v>un</v>
      </c>
    </row>
    <row r="15833" spans="1:4">
      <c r="A15833" s="68" t="s">
        <v>15588</v>
      </c>
      <c r="B15833" s="68" t="s">
        <v>31646</v>
      </c>
      <c r="C15833" s="68" t="s">
        <v>15</v>
      </c>
      <c r="D15833" t="str">
        <f t="shared" si="247"/>
        <v>un</v>
      </c>
    </row>
    <row r="15834" spans="1:4">
      <c r="A15834" s="68" t="s">
        <v>15589</v>
      </c>
      <c r="B15834" s="68" t="s">
        <v>31646</v>
      </c>
      <c r="C15834" s="68" t="s">
        <v>15</v>
      </c>
      <c r="D15834" t="str">
        <f t="shared" si="247"/>
        <v>un</v>
      </c>
    </row>
    <row r="15835" spans="1:4">
      <c r="A15835" s="68" t="s">
        <v>15590</v>
      </c>
      <c r="B15835" s="68" t="s">
        <v>31647</v>
      </c>
      <c r="C15835" s="68" t="s">
        <v>15</v>
      </c>
      <c r="D15835" t="str">
        <f t="shared" si="247"/>
        <v>un</v>
      </c>
    </row>
    <row r="15836" spans="1:4">
      <c r="A15836" s="68" t="s">
        <v>15591</v>
      </c>
      <c r="B15836" s="68" t="s">
        <v>31647</v>
      </c>
      <c r="C15836" s="68" t="s">
        <v>15</v>
      </c>
      <c r="D15836" t="str">
        <f t="shared" si="247"/>
        <v>un</v>
      </c>
    </row>
    <row r="15837" spans="1:4">
      <c r="A15837" s="68" t="s">
        <v>15592</v>
      </c>
      <c r="B15837" s="68" t="s">
        <v>31648</v>
      </c>
      <c r="C15837" s="68" t="s">
        <v>15</v>
      </c>
      <c r="D15837" t="str">
        <f t="shared" si="247"/>
        <v>un</v>
      </c>
    </row>
    <row r="15838" spans="1:4">
      <c r="A15838" s="68" t="s">
        <v>15593</v>
      </c>
      <c r="B15838" s="68" t="s">
        <v>31648</v>
      </c>
      <c r="C15838" s="68" t="s">
        <v>15</v>
      </c>
      <c r="D15838" t="str">
        <f t="shared" si="247"/>
        <v>un</v>
      </c>
    </row>
    <row r="15839" spans="1:4">
      <c r="A15839" s="68" t="s">
        <v>15594</v>
      </c>
      <c r="B15839" s="68" t="s">
        <v>31649</v>
      </c>
      <c r="C15839" s="68" t="s">
        <v>15</v>
      </c>
      <c r="D15839" t="str">
        <f t="shared" si="247"/>
        <v>un</v>
      </c>
    </row>
    <row r="15840" spans="1:4">
      <c r="A15840" s="68" t="s">
        <v>15595</v>
      </c>
      <c r="B15840" s="68" t="s">
        <v>31649</v>
      </c>
      <c r="C15840" s="68" t="s">
        <v>15</v>
      </c>
      <c r="D15840" t="str">
        <f t="shared" si="247"/>
        <v>un</v>
      </c>
    </row>
    <row r="15841" spans="1:4">
      <c r="A15841" s="68" t="s">
        <v>15596</v>
      </c>
      <c r="B15841" s="68" t="s">
        <v>31650</v>
      </c>
      <c r="C15841" s="68" t="s">
        <v>15</v>
      </c>
      <c r="D15841" t="str">
        <f t="shared" si="247"/>
        <v>un</v>
      </c>
    </row>
    <row r="15842" spans="1:4">
      <c r="A15842" s="68" t="s">
        <v>15597</v>
      </c>
      <c r="B15842" s="68" t="s">
        <v>31650</v>
      </c>
      <c r="C15842" s="68" t="s">
        <v>15</v>
      </c>
      <c r="D15842" t="str">
        <f t="shared" si="247"/>
        <v>un</v>
      </c>
    </row>
    <row r="15843" spans="1:4">
      <c r="A15843" s="68" t="s">
        <v>15598</v>
      </c>
      <c r="B15843" s="68" t="s">
        <v>31651</v>
      </c>
      <c r="C15843" s="68" t="s">
        <v>15</v>
      </c>
      <c r="D15843" t="str">
        <f t="shared" si="247"/>
        <v>un</v>
      </c>
    </row>
    <row r="15844" spans="1:4">
      <c r="A15844" s="68" t="s">
        <v>15599</v>
      </c>
      <c r="B15844" s="68" t="s">
        <v>31651</v>
      </c>
      <c r="C15844" s="68" t="s">
        <v>15</v>
      </c>
      <c r="D15844" t="str">
        <f t="shared" si="247"/>
        <v>un</v>
      </c>
    </row>
    <row r="15845" spans="1:4">
      <c r="A15845" s="68" t="s">
        <v>15600</v>
      </c>
      <c r="B15845" s="68" t="s">
        <v>31652</v>
      </c>
      <c r="C15845" s="68" t="s">
        <v>15</v>
      </c>
      <c r="D15845" t="str">
        <f t="shared" si="247"/>
        <v>un</v>
      </c>
    </row>
    <row r="15846" spans="1:4">
      <c r="A15846" s="68" t="s">
        <v>15601</v>
      </c>
      <c r="B15846" s="68" t="s">
        <v>31652</v>
      </c>
      <c r="C15846" s="68" t="s">
        <v>15</v>
      </c>
      <c r="D15846" t="str">
        <f t="shared" si="247"/>
        <v>un</v>
      </c>
    </row>
    <row r="15847" spans="1:4">
      <c r="A15847" s="68" t="s">
        <v>15602</v>
      </c>
      <c r="B15847" s="68" t="s">
        <v>31653</v>
      </c>
      <c r="C15847" s="68" t="s">
        <v>15</v>
      </c>
      <c r="D15847" t="str">
        <f t="shared" si="247"/>
        <v>un</v>
      </c>
    </row>
    <row r="15848" spans="1:4">
      <c r="A15848" s="68" t="s">
        <v>15603</v>
      </c>
      <c r="B15848" s="68" t="s">
        <v>31653</v>
      </c>
      <c r="C15848" s="68" t="s">
        <v>15</v>
      </c>
      <c r="D15848" t="str">
        <f t="shared" si="247"/>
        <v>un</v>
      </c>
    </row>
    <row r="15849" spans="1:4">
      <c r="A15849" s="68" t="s">
        <v>15604</v>
      </c>
      <c r="B15849" s="68" t="s">
        <v>31654</v>
      </c>
      <c r="C15849" s="68" t="s">
        <v>15</v>
      </c>
      <c r="D15849" t="str">
        <f t="shared" si="247"/>
        <v>un</v>
      </c>
    </row>
    <row r="15850" spans="1:4">
      <c r="A15850" s="68" t="s">
        <v>15605</v>
      </c>
      <c r="B15850" s="68" t="s">
        <v>31654</v>
      </c>
      <c r="C15850" s="68" t="s">
        <v>15</v>
      </c>
      <c r="D15850" t="str">
        <f t="shared" si="247"/>
        <v>un</v>
      </c>
    </row>
    <row r="15851" spans="1:4">
      <c r="A15851" s="68" t="s">
        <v>15606</v>
      </c>
      <c r="B15851" s="68" t="s">
        <v>31655</v>
      </c>
      <c r="C15851" s="68" t="s">
        <v>15</v>
      </c>
      <c r="D15851" t="str">
        <f t="shared" si="247"/>
        <v>un</v>
      </c>
    </row>
    <row r="15852" spans="1:4">
      <c r="A15852" s="68" t="s">
        <v>15607</v>
      </c>
      <c r="B15852" s="68" t="s">
        <v>31655</v>
      </c>
      <c r="C15852" s="68" t="s">
        <v>15</v>
      </c>
      <c r="D15852" t="str">
        <f t="shared" si="247"/>
        <v>un</v>
      </c>
    </row>
    <row r="15853" spans="1:4">
      <c r="A15853" s="68" t="s">
        <v>15608</v>
      </c>
      <c r="B15853" s="68" t="s">
        <v>31656</v>
      </c>
      <c r="C15853" s="68" t="s">
        <v>15</v>
      </c>
      <c r="D15853" t="str">
        <f t="shared" si="247"/>
        <v>un</v>
      </c>
    </row>
    <row r="15854" spans="1:4">
      <c r="A15854" s="68" t="s">
        <v>15609</v>
      </c>
      <c r="B15854" s="68" t="s">
        <v>31656</v>
      </c>
      <c r="C15854" s="68" t="s">
        <v>15</v>
      </c>
      <c r="D15854" t="str">
        <f t="shared" si="247"/>
        <v>un</v>
      </c>
    </row>
    <row r="15855" spans="1:4">
      <c r="A15855" s="68" t="s">
        <v>15610</v>
      </c>
      <c r="B15855" s="68" t="s">
        <v>31657</v>
      </c>
      <c r="C15855" s="68" t="s">
        <v>15</v>
      </c>
      <c r="D15855" t="str">
        <f t="shared" si="247"/>
        <v>un</v>
      </c>
    </row>
    <row r="15856" spans="1:4">
      <c r="A15856" s="68" t="s">
        <v>15611</v>
      </c>
      <c r="B15856" s="68" t="s">
        <v>31657</v>
      </c>
      <c r="C15856" s="68" t="s">
        <v>15</v>
      </c>
      <c r="D15856" t="str">
        <f t="shared" si="247"/>
        <v>un</v>
      </c>
    </row>
    <row r="15857" spans="1:4">
      <c r="A15857" s="68" t="s">
        <v>15612</v>
      </c>
      <c r="B15857" s="68" t="s">
        <v>31658</v>
      </c>
      <c r="C15857" s="68" t="s">
        <v>15</v>
      </c>
      <c r="D15857" t="str">
        <f t="shared" si="247"/>
        <v>un</v>
      </c>
    </row>
    <row r="15858" spans="1:4">
      <c r="A15858" s="68" t="s">
        <v>15613</v>
      </c>
      <c r="B15858" s="68" t="s">
        <v>31658</v>
      </c>
      <c r="C15858" s="68" t="s">
        <v>15</v>
      </c>
      <c r="D15858" t="str">
        <f t="shared" si="247"/>
        <v>un</v>
      </c>
    </row>
    <row r="15859" spans="1:4">
      <c r="A15859" s="68" t="s">
        <v>15614</v>
      </c>
      <c r="B15859" s="68" t="s">
        <v>31659</v>
      </c>
      <c r="C15859" s="68" t="s">
        <v>15</v>
      </c>
      <c r="D15859" t="str">
        <f t="shared" si="247"/>
        <v>un</v>
      </c>
    </row>
    <row r="15860" spans="1:4">
      <c r="A15860" s="68" t="s">
        <v>15615</v>
      </c>
      <c r="B15860" s="68" t="s">
        <v>31659</v>
      </c>
      <c r="C15860" s="68" t="s">
        <v>15</v>
      </c>
      <c r="D15860" t="str">
        <f t="shared" si="247"/>
        <v>un</v>
      </c>
    </row>
    <row r="15861" spans="1:4">
      <c r="A15861" s="68" t="s">
        <v>15616</v>
      </c>
      <c r="B15861" s="68" t="s">
        <v>31660</v>
      </c>
      <c r="C15861" s="68" t="s">
        <v>15</v>
      </c>
      <c r="D15861" t="str">
        <f t="shared" si="247"/>
        <v>un</v>
      </c>
    </row>
    <row r="15862" spans="1:4">
      <c r="A15862" s="68" t="s">
        <v>15617</v>
      </c>
      <c r="B15862" s="68" t="s">
        <v>31660</v>
      </c>
      <c r="C15862" s="68" t="s">
        <v>15</v>
      </c>
      <c r="D15862" t="str">
        <f t="shared" si="247"/>
        <v>un</v>
      </c>
    </row>
    <row r="15863" spans="1:4">
      <c r="A15863" s="68" t="s">
        <v>15618</v>
      </c>
      <c r="B15863" s="68" t="s">
        <v>31661</v>
      </c>
      <c r="C15863" s="68" t="s">
        <v>15</v>
      </c>
      <c r="D15863" t="str">
        <f t="shared" si="247"/>
        <v>un</v>
      </c>
    </row>
    <row r="15864" spans="1:4">
      <c r="A15864" s="68" t="s">
        <v>15619</v>
      </c>
      <c r="B15864" s="68" t="s">
        <v>31661</v>
      </c>
      <c r="C15864" s="68" t="s">
        <v>15</v>
      </c>
      <c r="D15864" t="str">
        <f t="shared" si="247"/>
        <v>un</v>
      </c>
    </row>
    <row r="15865" spans="1:4">
      <c r="A15865" s="68" t="s">
        <v>15620</v>
      </c>
      <c r="B15865" s="68" t="s">
        <v>31662</v>
      </c>
      <c r="C15865" s="68" t="s">
        <v>15</v>
      </c>
      <c r="D15865" t="str">
        <f t="shared" si="247"/>
        <v>un</v>
      </c>
    </row>
    <row r="15866" spans="1:4">
      <c r="A15866" s="68" t="s">
        <v>15621</v>
      </c>
      <c r="B15866" s="68" t="s">
        <v>31662</v>
      </c>
      <c r="C15866" s="68" t="s">
        <v>15</v>
      </c>
      <c r="D15866" t="str">
        <f t="shared" si="247"/>
        <v>un</v>
      </c>
    </row>
    <row r="15867" spans="1:4">
      <c r="A15867" s="68" t="s">
        <v>15622</v>
      </c>
      <c r="B15867" s="68" t="s">
        <v>31663</v>
      </c>
      <c r="C15867" s="68" t="s">
        <v>15</v>
      </c>
      <c r="D15867" t="str">
        <f t="shared" si="247"/>
        <v>un</v>
      </c>
    </row>
    <row r="15868" spans="1:4">
      <c r="A15868" s="68" t="s">
        <v>15623</v>
      </c>
      <c r="B15868" s="68" t="s">
        <v>31663</v>
      </c>
      <c r="C15868" s="68" t="s">
        <v>15</v>
      </c>
      <c r="D15868" t="str">
        <f t="shared" si="247"/>
        <v>un</v>
      </c>
    </row>
    <row r="15869" spans="1:4">
      <c r="A15869" s="68" t="s">
        <v>15624</v>
      </c>
      <c r="B15869" s="68" t="s">
        <v>31664</v>
      </c>
      <c r="C15869" s="68" t="s">
        <v>15</v>
      </c>
      <c r="D15869" t="str">
        <f t="shared" si="247"/>
        <v>un</v>
      </c>
    </row>
    <row r="15870" spans="1:4">
      <c r="A15870" s="68" t="s">
        <v>15625</v>
      </c>
      <c r="B15870" s="68" t="s">
        <v>31664</v>
      </c>
      <c r="C15870" s="68" t="s">
        <v>15</v>
      </c>
      <c r="D15870" t="str">
        <f t="shared" si="247"/>
        <v>un</v>
      </c>
    </row>
    <row r="15871" spans="1:4">
      <c r="A15871" s="68" t="s">
        <v>15626</v>
      </c>
      <c r="B15871" s="68" t="s">
        <v>31665</v>
      </c>
      <c r="C15871" s="68" t="s">
        <v>15</v>
      </c>
      <c r="D15871" t="str">
        <f t="shared" si="247"/>
        <v>un</v>
      </c>
    </row>
    <row r="15872" spans="1:4">
      <c r="A15872" s="68" t="s">
        <v>15627</v>
      </c>
      <c r="B15872" s="68" t="s">
        <v>31665</v>
      </c>
      <c r="C15872" s="68" t="s">
        <v>15</v>
      </c>
      <c r="D15872" t="str">
        <f t="shared" si="247"/>
        <v>un</v>
      </c>
    </row>
    <row r="15873" spans="1:4">
      <c r="A15873" s="68" t="s">
        <v>15628</v>
      </c>
      <c r="B15873" s="68" t="s">
        <v>31666</v>
      </c>
      <c r="C15873" s="68" t="s">
        <v>15</v>
      </c>
      <c r="D15873" t="str">
        <f t="shared" si="247"/>
        <v>un</v>
      </c>
    </row>
    <row r="15874" spans="1:4">
      <c r="A15874" s="68" t="s">
        <v>15629</v>
      </c>
      <c r="B15874" s="68" t="s">
        <v>31666</v>
      </c>
      <c r="C15874" s="68" t="s">
        <v>15</v>
      </c>
      <c r="D15874" t="str">
        <f t="shared" si="247"/>
        <v>un</v>
      </c>
    </row>
    <row r="15875" spans="1:4">
      <c r="A15875" s="68" t="s">
        <v>15630</v>
      </c>
      <c r="B15875" s="68" t="s">
        <v>31667</v>
      </c>
      <c r="C15875" s="68" t="s">
        <v>15</v>
      </c>
      <c r="D15875" t="str">
        <f t="shared" si="247"/>
        <v>un</v>
      </c>
    </row>
    <row r="15876" spans="1:4">
      <c r="A15876" s="68" t="s">
        <v>15631</v>
      </c>
      <c r="B15876" s="68" t="s">
        <v>31667</v>
      </c>
      <c r="C15876" s="68" t="s">
        <v>15</v>
      </c>
      <c r="D15876" t="str">
        <f t="shared" si="247"/>
        <v>un</v>
      </c>
    </row>
    <row r="15877" spans="1:4">
      <c r="A15877" s="68" t="s">
        <v>15632</v>
      </c>
      <c r="B15877" s="68" t="s">
        <v>31668</v>
      </c>
      <c r="C15877" s="68" t="s">
        <v>15</v>
      </c>
      <c r="D15877" t="str">
        <f t="shared" si="247"/>
        <v>un</v>
      </c>
    </row>
    <row r="15878" spans="1:4">
      <c r="A15878" s="68" t="s">
        <v>15633</v>
      </c>
      <c r="B15878" s="68" t="s">
        <v>31668</v>
      </c>
      <c r="C15878" s="68" t="s">
        <v>15</v>
      </c>
      <c r="D15878" t="str">
        <f t="shared" si="247"/>
        <v>un</v>
      </c>
    </row>
    <row r="15879" spans="1:4">
      <c r="A15879" s="68" t="s">
        <v>15634</v>
      </c>
      <c r="B15879" s="68" t="s">
        <v>31669</v>
      </c>
      <c r="C15879" s="68" t="s">
        <v>15</v>
      </c>
      <c r="D15879" t="str">
        <f t="shared" ref="D15879:D15942" si="248">LOWER(C15879)</f>
        <v>un</v>
      </c>
    </row>
    <row r="15880" spans="1:4">
      <c r="A15880" s="68" t="s">
        <v>15635</v>
      </c>
      <c r="B15880" s="68" t="s">
        <v>31669</v>
      </c>
      <c r="C15880" s="68" t="s">
        <v>15</v>
      </c>
      <c r="D15880" t="str">
        <f t="shared" si="248"/>
        <v>un</v>
      </c>
    </row>
    <row r="15881" spans="1:4">
      <c r="A15881" s="68" t="s">
        <v>15636</v>
      </c>
      <c r="B15881" s="68" t="s">
        <v>31670</v>
      </c>
      <c r="C15881" s="68" t="s">
        <v>15</v>
      </c>
      <c r="D15881" t="str">
        <f t="shared" si="248"/>
        <v>un</v>
      </c>
    </row>
    <row r="15882" spans="1:4">
      <c r="A15882" s="68" t="s">
        <v>15637</v>
      </c>
      <c r="B15882" s="68" t="s">
        <v>31670</v>
      </c>
      <c r="C15882" s="68" t="s">
        <v>15</v>
      </c>
      <c r="D15882" t="str">
        <f t="shared" si="248"/>
        <v>un</v>
      </c>
    </row>
    <row r="15883" spans="1:4">
      <c r="A15883" s="68" t="s">
        <v>15638</v>
      </c>
      <c r="B15883" s="68" t="s">
        <v>31671</v>
      </c>
      <c r="C15883" s="68" t="s">
        <v>15</v>
      </c>
      <c r="D15883" t="str">
        <f t="shared" si="248"/>
        <v>un</v>
      </c>
    </row>
    <row r="15884" spans="1:4">
      <c r="A15884" s="68" t="s">
        <v>15639</v>
      </c>
      <c r="B15884" s="68" t="s">
        <v>31671</v>
      </c>
      <c r="C15884" s="68" t="s">
        <v>15</v>
      </c>
      <c r="D15884" t="str">
        <f t="shared" si="248"/>
        <v>un</v>
      </c>
    </row>
    <row r="15885" spans="1:4">
      <c r="A15885" s="68" t="s">
        <v>15640</v>
      </c>
      <c r="B15885" s="68" t="s">
        <v>31672</v>
      </c>
      <c r="C15885" s="68" t="s">
        <v>15</v>
      </c>
      <c r="D15885" t="str">
        <f t="shared" si="248"/>
        <v>un</v>
      </c>
    </row>
    <row r="15886" spans="1:4">
      <c r="A15886" s="68" t="s">
        <v>15641</v>
      </c>
      <c r="B15886" s="68" t="s">
        <v>31672</v>
      </c>
      <c r="C15886" s="68" t="s">
        <v>15</v>
      </c>
      <c r="D15886" t="str">
        <f t="shared" si="248"/>
        <v>un</v>
      </c>
    </row>
    <row r="15887" spans="1:4">
      <c r="A15887" s="68" t="s">
        <v>15642</v>
      </c>
      <c r="B15887" s="68" t="s">
        <v>31673</v>
      </c>
      <c r="C15887" s="68" t="s">
        <v>15</v>
      </c>
      <c r="D15887" t="str">
        <f t="shared" si="248"/>
        <v>un</v>
      </c>
    </row>
    <row r="15888" spans="1:4">
      <c r="A15888" s="68" t="s">
        <v>15643</v>
      </c>
      <c r="B15888" s="68" t="s">
        <v>31673</v>
      </c>
      <c r="C15888" s="68" t="s">
        <v>15</v>
      </c>
      <c r="D15888" t="str">
        <f t="shared" si="248"/>
        <v>un</v>
      </c>
    </row>
    <row r="15889" spans="1:4">
      <c r="A15889" s="68" t="s">
        <v>15644</v>
      </c>
      <c r="B15889" s="68" t="s">
        <v>31674</v>
      </c>
      <c r="C15889" s="68" t="s">
        <v>15</v>
      </c>
      <c r="D15889" t="str">
        <f t="shared" si="248"/>
        <v>un</v>
      </c>
    </row>
    <row r="15890" spans="1:4">
      <c r="A15890" s="68" t="s">
        <v>15645</v>
      </c>
      <c r="B15890" s="68" t="s">
        <v>31674</v>
      </c>
      <c r="C15890" s="68" t="s">
        <v>15</v>
      </c>
      <c r="D15890" t="str">
        <f t="shared" si="248"/>
        <v>un</v>
      </c>
    </row>
    <row r="15891" spans="1:4">
      <c r="A15891" s="68" t="s">
        <v>15646</v>
      </c>
      <c r="B15891" s="68" t="s">
        <v>31675</v>
      </c>
      <c r="C15891" s="68" t="s">
        <v>15</v>
      </c>
      <c r="D15891" t="str">
        <f t="shared" si="248"/>
        <v>un</v>
      </c>
    </row>
    <row r="15892" spans="1:4">
      <c r="A15892" s="68" t="s">
        <v>15647</v>
      </c>
      <c r="B15892" s="68" t="s">
        <v>31675</v>
      </c>
      <c r="C15892" s="68" t="s">
        <v>15</v>
      </c>
      <c r="D15892" t="str">
        <f t="shared" si="248"/>
        <v>un</v>
      </c>
    </row>
    <row r="15893" spans="1:4">
      <c r="A15893" s="68" t="s">
        <v>15648</v>
      </c>
      <c r="B15893" s="68" t="s">
        <v>31676</v>
      </c>
      <c r="C15893" s="68" t="s">
        <v>15</v>
      </c>
      <c r="D15893" t="str">
        <f t="shared" si="248"/>
        <v>un</v>
      </c>
    </row>
    <row r="15894" spans="1:4">
      <c r="A15894" s="68" t="s">
        <v>15649</v>
      </c>
      <c r="B15894" s="68" t="s">
        <v>31676</v>
      </c>
      <c r="C15894" s="68" t="s">
        <v>15</v>
      </c>
      <c r="D15894" t="str">
        <f t="shared" si="248"/>
        <v>un</v>
      </c>
    </row>
    <row r="15895" spans="1:4">
      <c r="A15895" s="68" t="s">
        <v>15650</v>
      </c>
      <c r="B15895" s="68" t="s">
        <v>31677</v>
      </c>
      <c r="C15895" s="68" t="s">
        <v>15</v>
      </c>
      <c r="D15895" t="str">
        <f t="shared" si="248"/>
        <v>un</v>
      </c>
    </row>
    <row r="15896" spans="1:4">
      <c r="A15896" s="68" t="s">
        <v>15651</v>
      </c>
      <c r="B15896" s="68" t="s">
        <v>31677</v>
      </c>
      <c r="C15896" s="68" t="s">
        <v>15</v>
      </c>
      <c r="D15896" t="str">
        <f t="shared" si="248"/>
        <v>un</v>
      </c>
    </row>
    <row r="15897" spans="1:4">
      <c r="A15897" s="68" t="s">
        <v>15652</v>
      </c>
      <c r="B15897" s="68" t="s">
        <v>31678</v>
      </c>
      <c r="C15897" s="68" t="s">
        <v>15</v>
      </c>
      <c r="D15897" t="str">
        <f t="shared" si="248"/>
        <v>un</v>
      </c>
    </row>
    <row r="15898" spans="1:4">
      <c r="A15898" s="68" t="s">
        <v>15653</v>
      </c>
      <c r="B15898" s="68" t="s">
        <v>31678</v>
      </c>
      <c r="C15898" s="68" t="s">
        <v>15</v>
      </c>
      <c r="D15898" t="str">
        <f t="shared" si="248"/>
        <v>un</v>
      </c>
    </row>
    <row r="15899" spans="1:4">
      <c r="A15899" s="68" t="s">
        <v>15654</v>
      </c>
      <c r="B15899" s="68" t="s">
        <v>31679</v>
      </c>
      <c r="C15899" s="68" t="s">
        <v>15</v>
      </c>
      <c r="D15899" t="str">
        <f t="shared" si="248"/>
        <v>un</v>
      </c>
    </row>
    <row r="15900" spans="1:4">
      <c r="A15900" s="68" t="s">
        <v>15655</v>
      </c>
      <c r="B15900" s="68" t="s">
        <v>31679</v>
      </c>
      <c r="C15900" s="68" t="s">
        <v>15</v>
      </c>
      <c r="D15900" t="str">
        <f t="shared" si="248"/>
        <v>un</v>
      </c>
    </row>
    <row r="15901" spans="1:4">
      <c r="A15901" s="68" t="s">
        <v>15656</v>
      </c>
      <c r="B15901" s="68" t="s">
        <v>31680</v>
      </c>
      <c r="C15901" s="68" t="s">
        <v>15</v>
      </c>
      <c r="D15901" t="str">
        <f t="shared" si="248"/>
        <v>un</v>
      </c>
    </row>
    <row r="15902" spans="1:4">
      <c r="A15902" s="68" t="s">
        <v>15657</v>
      </c>
      <c r="B15902" s="68" t="s">
        <v>31680</v>
      </c>
      <c r="C15902" s="68" t="s">
        <v>15</v>
      </c>
      <c r="D15902" t="str">
        <f t="shared" si="248"/>
        <v>un</v>
      </c>
    </row>
    <row r="15903" spans="1:4">
      <c r="A15903" s="68" t="s">
        <v>15658</v>
      </c>
      <c r="B15903" s="68" t="s">
        <v>31681</v>
      </c>
      <c r="C15903" s="68" t="s">
        <v>15</v>
      </c>
      <c r="D15903" t="str">
        <f t="shared" si="248"/>
        <v>un</v>
      </c>
    </row>
    <row r="15904" spans="1:4">
      <c r="A15904" s="68" t="s">
        <v>15659</v>
      </c>
      <c r="B15904" s="68" t="s">
        <v>31681</v>
      </c>
      <c r="C15904" s="68" t="s">
        <v>15</v>
      </c>
      <c r="D15904" t="str">
        <f t="shared" si="248"/>
        <v>un</v>
      </c>
    </row>
    <row r="15905" spans="1:4">
      <c r="A15905" s="68" t="s">
        <v>15660</v>
      </c>
      <c r="B15905" s="68" t="s">
        <v>31682</v>
      </c>
      <c r="C15905" s="68" t="s">
        <v>15</v>
      </c>
      <c r="D15905" t="str">
        <f t="shared" si="248"/>
        <v>un</v>
      </c>
    </row>
    <row r="15906" spans="1:4">
      <c r="A15906" s="68" t="s">
        <v>15661</v>
      </c>
      <c r="B15906" s="68" t="s">
        <v>31682</v>
      </c>
      <c r="C15906" s="68" t="s">
        <v>15</v>
      </c>
      <c r="D15906" t="str">
        <f t="shared" si="248"/>
        <v>un</v>
      </c>
    </row>
    <row r="15907" spans="1:4">
      <c r="A15907" s="68" t="s">
        <v>15662</v>
      </c>
      <c r="B15907" s="68" t="s">
        <v>31683</v>
      </c>
      <c r="C15907" s="68" t="s">
        <v>15</v>
      </c>
      <c r="D15907" t="str">
        <f t="shared" si="248"/>
        <v>un</v>
      </c>
    </row>
    <row r="15908" spans="1:4">
      <c r="A15908" s="68" t="s">
        <v>15663</v>
      </c>
      <c r="B15908" s="68" t="s">
        <v>31683</v>
      </c>
      <c r="C15908" s="68" t="s">
        <v>15</v>
      </c>
      <c r="D15908" t="str">
        <f t="shared" si="248"/>
        <v>un</v>
      </c>
    </row>
    <row r="15909" spans="1:4">
      <c r="A15909" s="68" t="s">
        <v>15664</v>
      </c>
      <c r="B15909" s="68" t="s">
        <v>31684</v>
      </c>
      <c r="C15909" s="68" t="s">
        <v>15</v>
      </c>
      <c r="D15909" t="str">
        <f t="shared" si="248"/>
        <v>un</v>
      </c>
    </row>
    <row r="15910" spans="1:4">
      <c r="A15910" s="68" t="s">
        <v>15665</v>
      </c>
      <c r="B15910" s="68" t="s">
        <v>31684</v>
      </c>
      <c r="C15910" s="68" t="s">
        <v>15</v>
      </c>
      <c r="D15910" t="str">
        <f t="shared" si="248"/>
        <v>un</v>
      </c>
    </row>
    <row r="15911" spans="1:4">
      <c r="A15911" s="68" t="s">
        <v>15666</v>
      </c>
      <c r="B15911" s="68" t="s">
        <v>31685</v>
      </c>
      <c r="C15911" s="68" t="s">
        <v>15</v>
      </c>
      <c r="D15911" t="str">
        <f t="shared" si="248"/>
        <v>un</v>
      </c>
    </row>
    <row r="15912" spans="1:4">
      <c r="A15912" s="68" t="s">
        <v>15667</v>
      </c>
      <c r="B15912" s="68" t="s">
        <v>31685</v>
      </c>
      <c r="C15912" s="68" t="s">
        <v>15</v>
      </c>
      <c r="D15912" t="str">
        <f t="shared" si="248"/>
        <v>un</v>
      </c>
    </row>
    <row r="15913" spans="1:4">
      <c r="A15913" s="68" t="s">
        <v>15668</v>
      </c>
      <c r="B15913" s="68" t="s">
        <v>31686</v>
      </c>
      <c r="C15913" s="68" t="s">
        <v>15</v>
      </c>
      <c r="D15913" t="str">
        <f t="shared" si="248"/>
        <v>un</v>
      </c>
    </row>
    <row r="15914" spans="1:4">
      <c r="A15914" s="68" t="s">
        <v>15669</v>
      </c>
      <c r="B15914" s="68" t="s">
        <v>31686</v>
      </c>
      <c r="C15914" s="68" t="s">
        <v>15</v>
      </c>
      <c r="D15914" t="str">
        <f t="shared" si="248"/>
        <v>un</v>
      </c>
    </row>
    <row r="15915" spans="1:4">
      <c r="A15915" s="68" t="s">
        <v>15670</v>
      </c>
      <c r="B15915" s="68" t="s">
        <v>31687</v>
      </c>
      <c r="C15915" s="68" t="s">
        <v>15</v>
      </c>
      <c r="D15915" t="str">
        <f t="shared" si="248"/>
        <v>un</v>
      </c>
    </row>
    <row r="15916" spans="1:4">
      <c r="A15916" s="68" t="s">
        <v>15671</v>
      </c>
      <c r="B15916" s="68" t="s">
        <v>31687</v>
      </c>
      <c r="C15916" s="68" t="s">
        <v>15</v>
      </c>
      <c r="D15916" t="str">
        <f t="shared" si="248"/>
        <v>un</v>
      </c>
    </row>
    <row r="15917" spans="1:4">
      <c r="A15917" s="68" t="s">
        <v>15672</v>
      </c>
      <c r="B15917" s="68" t="s">
        <v>31688</v>
      </c>
      <c r="C15917" s="68" t="s">
        <v>15</v>
      </c>
      <c r="D15917" t="str">
        <f t="shared" si="248"/>
        <v>un</v>
      </c>
    </row>
    <row r="15918" spans="1:4">
      <c r="A15918" s="68" t="s">
        <v>15673</v>
      </c>
      <c r="B15918" s="68" t="s">
        <v>31688</v>
      </c>
      <c r="C15918" s="68" t="s">
        <v>15</v>
      </c>
      <c r="D15918" t="str">
        <f t="shared" si="248"/>
        <v>un</v>
      </c>
    </row>
    <row r="15919" spans="1:4">
      <c r="A15919" s="68" t="s">
        <v>15674</v>
      </c>
      <c r="B15919" s="68" t="s">
        <v>31689</v>
      </c>
      <c r="C15919" s="68" t="s">
        <v>15</v>
      </c>
      <c r="D15919" t="str">
        <f t="shared" si="248"/>
        <v>un</v>
      </c>
    </row>
    <row r="15920" spans="1:4">
      <c r="A15920" s="68" t="s">
        <v>15675</v>
      </c>
      <c r="B15920" s="68" t="s">
        <v>31689</v>
      </c>
      <c r="C15920" s="68" t="s">
        <v>15</v>
      </c>
      <c r="D15920" t="str">
        <f t="shared" si="248"/>
        <v>un</v>
      </c>
    </row>
    <row r="15921" spans="1:4">
      <c r="A15921" s="68" t="s">
        <v>15676</v>
      </c>
      <c r="B15921" s="68" t="s">
        <v>31690</v>
      </c>
      <c r="C15921" s="68" t="s">
        <v>15</v>
      </c>
      <c r="D15921" t="str">
        <f t="shared" si="248"/>
        <v>un</v>
      </c>
    </row>
    <row r="15922" spans="1:4">
      <c r="A15922" s="68" t="s">
        <v>15677</v>
      </c>
      <c r="B15922" s="68" t="s">
        <v>31690</v>
      </c>
      <c r="C15922" s="68" t="s">
        <v>15</v>
      </c>
      <c r="D15922" t="str">
        <f t="shared" si="248"/>
        <v>un</v>
      </c>
    </row>
    <row r="15923" spans="1:4">
      <c r="A15923" s="68" t="s">
        <v>15678</v>
      </c>
      <c r="B15923" s="68" t="s">
        <v>31691</v>
      </c>
      <c r="C15923" s="68" t="s">
        <v>15</v>
      </c>
      <c r="D15923" t="str">
        <f t="shared" si="248"/>
        <v>un</v>
      </c>
    </row>
    <row r="15924" spans="1:4">
      <c r="A15924" s="68" t="s">
        <v>15679</v>
      </c>
      <c r="B15924" s="68" t="s">
        <v>31691</v>
      </c>
      <c r="C15924" s="68" t="s">
        <v>15</v>
      </c>
      <c r="D15924" t="str">
        <f t="shared" si="248"/>
        <v>un</v>
      </c>
    </row>
    <row r="15925" spans="1:4">
      <c r="A15925" s="68" t="s">
        <v>15680</v>
      </c>
      <c r="B15925" s="68" t="s">
        <v>31692</v>
      </c>
      <c r="C15925" s="68" t="s">
        <v>15</v>
      </c>
      <c r="D15925" t="str">
        <f t="shared" si="248"/>
        <v>un</v>
      </c>
    </row>
    <row r="15926" spans="1:4">
      <c r="A15926" s="68" t="s">
        <v>15681</v>
      </c>
      <c r="B15926" s="68" t="s">
        <v>31692</v>
      </c>
      <c r="C15926" s="68" t="s">
        <v>15</v>
      </c>
      <c r="D15926" t="str">
        <f t="shared" si="248"/>
        <v>un</v>
      </c>
    </row>
    <row r="15927" spans="1:4">
      <c r="A15927" s="68" t="s">
        <v>15682</v>
      </c>
      <c r="B15927" s="68" t="s">
        <v>31693</v>
      </c>
      <c r="C15927" s="68" t="s">
        <v>15</v>
      </c>
      <c r="D15927" t="str">
        <f t="shared" si="248"/>
        <v>un</v>
      </c>
    </row>
    <row r="15928" spans="1:4">
      <c r="A15928" s="68" t="s">
        <v>15683</v>
      </c>
      <c r="B15928" s="68" t="s">
        <v>31693</v>
      </c>
      <c r="C15928" s="68" t="s">
        <v>15</v>
      </c>
      <c r="D15928" t="str">
        <f t="shared" si="248"/>
        <v>un</v>
      </c>
    </row>
    <row r="15929" spans="1:4">
      <c r="A15929" s="68" t="s">
        <v>15684</v>
      </c>
      <c r="B15929" s="68" t="s">
        <v>31694</v>
      </c>
      <c r="C15929" s="68" t="s">
        <v>15</v>
      </c>
      <c r="D15929" t="str">
        <f t="shared" si="248"/>
        <v>un</v>
      </c>
    </row>
    <row r="15930" spans="1:4">
      <c r="A15930" s="68" t="s">
        <v>15685</v>
      </c>
      <c r="B15930" s="68" t="s">
        <v>31694</v>
      </c>
      <c r="C15930" s="68" t="s">
        <v>15</v>
      </c>
      <c r="D15930" t="str">
        <f t="shared" si="248"/>
        <v>un</v>
      </c>
    </row>
    <row r="15931" spans="1:4">
      <c r="A15931" s="68" t="s">
        <v>15686</v>
      </c>
      <c r="B15931" s="68" t="s">
        <v>31695</v>
      </c>
      <c r="C15931" s="68" t="s">
        <v>15</v>
      </c>
      <c r="D15931" t="str">
        <f t="shared" si="248"/>
        <v>un</v>
      </c>
    </row>
    <row r="15932" spans="1:4">
      <c r="A15932" s="68" t="s">
        <v>15687</v>
      </c>
      <c r="B15932" s="68" t="s">
        <v>31695</v>
      </c>
      <c r="C15932" s="68" t="s">
        <v>15</v>
      </c>
      <c r="D15932" t="str">
        <f t="shared" si="248"/>
        <v>un</v>
      </c>
    </row>
    <row r="15933" spans="1:4">
      <c r="A15933" s="68" t="s">
        <v>15688</v>
      </c>
      <c r="B15933" s="68" t="s">
        <v>31696</v>
      </c>
      <c r="C15933" s="68" t="s">
        <v>15</v>
      </c>
      <c r="D15933" t="str">
        <f t="shared" si="248"/>
        <v>un</v>
      </c>
    </row>
    <row r="15934" spans="1:4">
      <c r="A15934" s="68" t="s">
        <v>15689</v>
      </c>
      <c r="B15934" s="68" t="s">
        <v>31696</v>
      </c>
      <c r="C15934" s="68" t="s">
        <v>15</v>
      </c>
      <c r="D15934" t="str">
        <f t="shared" si="248"/>
        <v>un</v>
      </c>
    </row>
    <row r="15935" spans="1:4">
      <c r="A15935" s="68" t="s">
        <v>15690</v>
      </c>
      <c r="B15935" s="68" t="s">
        <v>31697</v>
      </c>
      <c r="C15935" s="68" t="s">
        <v>15</v>
      </c>
      <c r="D15935" t="str">
        <f t="shared" si="248"/>
        <v>un</v>
      </c>
    </row>
    <row r="15936" spans="1:4">
      <c r="A15936" s="68" t="s">
        <v>15691</v>
      </c>
      <c r="B15936" s="68" t="s">
        <v>31697</v>
      </c>
      <c r="C15936" s="68" t="s">
        <v>15</v>
      </c>
      <c r="D15936" t="str">
        <f t="shared" si="248"/>
        <v>un</v>
      </c>
    </row>
    <row r="15937" spans="1:4">
      <c r="A15937" s="68" t="s">
        <v>15692</v>
      </c>
      <c r="B15937" s="68" t="s">
        <v>31698</v>
      </c>
      <c r="C15937" s="68" t="s">
        <v>15</v>
      </c>
      <c r="D15937" t="str">
        <f t="shared" si="248"/>
        <v>un</v>
      </c>
    </row>
    <row r="15938" spans="1:4">
      <c r="A15938" s="68" t="s">
        <v>15693</v>
      </c>
      <c r="B15938" s="68" t="s">
        <v>31698</v>
      </c>
      <c r="C15938" s="68" t="s">
        <v>15</v>
      </c>
      <c r="D15938" t="str">
        <f t="shared" si="248"/>
        <v>un</v>
      </c>
    </row>
    <row r="15939" spans="1:4">
      <c r="A15939" s="68" t="s">
        <v>15694</v>
      </c>
      <c r="B15939" s="68" t="s">
        <v>31699</v>
      </c>
      <c r="C15939" s="68" t="s">
        <v>15</v>
      </c>
      <c r="D15939" t="str">
        <f t="shared" si="248"/>
        <v>un</v>
      </c>
    </row>
    <row r="15940" spans="1:4">
      <c r="A15940" s="68" t="s">
        <v>15695</v>
      </c>
      <c r="B15940" s="68" t="s">
        <v>31699</v>
      </c>
      <c r="C15940" s="68" t="s">
        <v>15</v>
      </c>
      <c r="D15940" t="str">
        <f t="shared" si="248"/>
        <v>un</v>
      </c>
    </row>
    <row r="15941" spans="1:4">
      <c r="A15941" s="68" t="s">
        <v>15696</v>
      </c>
      <c r="B15941" s="68" t="s">
        <v>31700</v>
      </c>
      <c r="C15941" s="68" t="s">
        <v>15</v>
      </c>
      <c r="D15941" t="str">
        <f t="shared" si="248"/>
        <v>un</v>
      </c>
    </row>
    <row r="15942" spans="1:4">
      <c r="A15942" s="68" t="s">
        <v>15697</v>
      </c>
      <c r="B15942" s="68" t="s">
        <v>31700</v>
      </c>
      <c r="C15942" s="68" t="s">
        <v>15</v>
      </c>
      <c r="D15942" t="str">
        <f t="shared" si="248"/>
        <v>un</v>
      </c>
    </row>
    <row r="15943" spans="1:4">
      <c r="A15943" s="68" t="s">
        <v>15698</v>
      </c>
      <c r="B15943" s="68" t="s">
        <v>31701</v>
      </c>
      <c r="C15943" s="68" t="s">
        <v>15</v>
      </c>
      <c r="D15943" t="str">
        <f t="shared" ref="D15943:D16006" si="249">LOWER(C15943)</f>
        <v>un</v>
      </c>
    </row>
    <row r="15944" spans="1:4">
      <c r="A15944" s="68" t="s">
        <v>15699</v>
      </c>
      <c r="B15944" s="68" t="s">
        <v>31701</v>
      </c>
      <c r="C15944" s="68" t="s">
        <v>15</v>
      </c>
      <c r="D15944" t="str">
        <f t="shared" si="249"/>
        <v>un</v>
      </c>
    </row>
    <row r="15945" spans="1:4">
      <c r="A15945" s="68" t="s">
        <v>15700</v>
      </c>
      <c r="B15945" s="68" t="s">
        <v>31702</v>
      </c>
      <c r="C15945" s="68" t="s">
        <v>15</v>
      </c>
      <c r="D15945" t="str">
        <f t="shared" si="249"/>
        <v>un</v>
      </c>
    </row>
    <row r="15946" spans="1:4">
      <c r="A15946" s="68" t="s">
        <v>15701</v>
      </c>
      <c r="B15946" s="68" t="s">
        <v>31702</v>
      </c>
      <c r="C15946" s="68" t="s">
        <v>15</v>
      </c>
      <c r="D15946" t="str">
        <f t="shared" si="249"/>
        <v>un</v>
      </c>
    </row>
    <row r="15947" spans="1:4">
      <c r="A15947" s="68" t="s">
        <v>15702</v>
      </c>
      <c r="B15947" s="68" t="s">
        <v>31703</v>
      </c>
      <c r="C15947" s="68" t="s">
        <v>15</v>
      </c>
      <c r="D15947" t="str">
        <f t="shared" si="249"/>
        <v>un</v>
      </c>
    </row>
    <row r="15948" spans="1:4">
      <c r="A15948" s="68" t="s">
        <v>15703</v>
      </c>
      <c r="B15948" s="68" t="s">
        <v>31703</v>
      </c>
      <c r="C15948" s="68" t="s">
        <v>15</v>
      </c>
      <c r="D15948" t="str">
        <f t="shared" si="249"/>
        <v>un</v>
      </c>
    </row>
    <row r="15949" spans="1:4">
      <c r="A15949" s="68" t="s">
        <v>15704</v>
      </c>
      <c r="B15949" s="68" t="s">
        <v>31704</v>
      </c>
      <c r="C15949" s="68" t="s">
        <v>15</v>
      </c>
      <c r="D15949" t="str">
        <f t="shared" si="249"/>
        <v>un</v>
      </c>
    </row>
    <row r="15950" spans="1:4">
      <c r="A15950" s="68" t="s">
        <v>15705</v>
      </c>
      <c r="B15950" s="68" t="s">
        <v>31704</v>
      </c>
      <c r="C15950" s="68" t="s">
        <v>15</v>
      </c>
      <c r="D15950" t="str">
        <f t="shared" si="249"/>
        <v>un</v>
      </c>
    </row>
    <row r="15951" spans="1:4">
      <c r="A15951" s="68" t="s">
        <v>15706</v>
      </c>
      <c r="B15951" s="68" t="s">
        <v>31705</v>
      </c>
      <c r="C15951" s="68" t="s">
        <v>15</v>
      </c>
      <c r="D15951" t="str">
        <f t="shared" si="249"/>
        <v>un</v>
      </c>
    </row>
    <row r="15952" spans="1:4">
      <c r="A15952" s="68" t="s">
        <v>15707</v>
      </c>
      <c r="B15952" s="68" t="s">
        <v>31705</v>
      </c>
      <c r="C15952" s="68" t="s">
        <v>15</v>
      </c>
      <c r="D15952" t="str">
        <f t="shared" si="249"/>
        <v>un</v>
      </c>
    </row>
    <row r="15953" spans="1:4">
      <c r="A15953" s="68" t="s">
        <v>15708</v>
      </c>
      <c r="B15953" s="68" t="s">
        <v>31706</v>
      </c>
      <c r="C15953" s="68" t="s">
        <v>15</v>
      </c>
      <c r="D15953" t="str">
        <f t="shared" si="249"/>
        <v>un</v>
      </c>
    </row>
    <row r="15954" spans="1:4">
      <c r="A15954" s="68" t="s">
        <v>15709</v>
      </c>
      <c r="B15954" s="68" t="s">
        <v>31706</v>
      </c>
      <c r="C15954" s="68" t="s">
        <v>15</v>
      </c>
      <c r="D15954" t="str">
        <f t="shared" si="249"/>
        <v>un</v>
      </c>
    </row>
    <row r="15955" spans="1:4">
      <c r="A15955" s="68" t="s">
        <v>15710</v>
      </c>
      <c r="B15955" s="68" t="s">
        <v>31707</v>
      </c>
      <c r="C15955" s="68" t="s">
        <v>15</v>
      </c>
      <c r="D15955" t="str">
        <f t="shared" si="249"/>
        <v>un</v>
      </c>
    </row>
    <row r="15956" spans="1:4">
      <c r="A15956" s="68" t="s">
        <v>15711</v>
      </c>
      <c r="B15956" s="68" t="s">
        <v>31707</v>
      </c>
      <c r="C15956" s="68" t="s">
        <v>15</v>
      </c>
      <c r="D15956" t="str">
        <f t="shared" si="249"/>
        <v>un</v>
      </c>
    </row>
    <row r="15957" spans="1:4">
      <c r="A15957" s="68" t="s">
        <v>15712</v>
      </c>
      <c r="B15957" s="68" t="s">
        <v>31708</v>
      </c>
      <c r="C15957" s="68" t="s">
        <v>15</v>
      </c>
      <c r="D15957" t="str">
        <f t="shared" si="249"/>
        <v>un</v>
      </c>
    </row>
    <row r="15958" spans="1:4">
      <c r="A15958" s="68" t="s">
        <v>15713</v>
      </c>
      <c r="B15958" s="68" t="s">
        <v>31708</v>
      </c>
      <c r="C15958" s="68" t="s">
        <v>15</v>
      </c>
      <c r="D15958" t="str">
        <f t="shared" si="249"/>
        <v>un</v>
      </c>
    </row>
    <row r="15959" spans="1:4">
      <c r="A15959" s="68" t="s">
        <v>15714</v>
      </c>
      <c r="B15959" s="68" t="s">
        <v>31709</v>
      </c>
      <c r="C15959" s="68" t="s">
        <v>15</v>
      </c>
      <c r="D15959" t="str">
        <f t="shared" si="249"/>
        <v>un</v>
      </c>
    </row>
    <row r="15960" spans="1:4">
      <c r="A15960" s="68" t="s">
        <v>15715</v>
      </c>
      <c r="B15960" s="68" t="s">
        <v>31709</v>
      </c>
      <c r="C15960" s="68" t="s">
        <v>15</v>
      </c>
      <c r="D15960" t="str">
        <f t="shared" si="249"/>
        <v>un</v>
      </c>
    </row>
    <row r="15961" spans="1:4">
      <c r="A15961" s="68" t="s">
        <v>15716</v>
      </c>
      <c r="B15961" s="68" t="s">
        <v>31710</v>
      </c>
      <c r="C15961" s="68" t="s">
        <v>15</v>
      </c>
      <c r="D15961" t="str">
        <f t="shared" si="249"/>
        <v>un</v>
      </c>
    </row>
    <row r="15962" spans="1:4">
      <c r="A15962" s="68" t="s">
        <v>15717</v>
      </c>
      <c r="B15962" s="68" t="s">
        <v>31710</v>
      </c>
      <c r="C15962" s="68" t="s">
        <v>15</v>
      </c>
      <c r="D15962" t="str">
        <f t="shared" si="249"/>
        <v>un</v>
      </c>
    </row>
    <row r="15963" spans="1:4">
      <c r="A15963" s="68" t="s">
        <v>15718</v>
      </c>
      <c r="B15963" s="68" t="s">
        <v>31711</v>
      </c>
      <c r="C15963" s="68" t="s">
        <v>15</v>
      </c>
      <c r="D15963" t="str">
        <f t="shared" si="249"/>
        <v>un</v>
      </c>
    </row>
    <row r="15964" spans="1:4">
      <c r="A15964" s="68" t="s">
        <v>15719</v>
      </c>
      <c r="B15964" s="68" t="s">
        <v>31711</v>
      </c>
      <c r="C15964" s="68" t="s">
        <v>15</v>
      </c>
      <c r="D15964" t="str">
        <f t="shared" si="249"/>
        <v>un</v>
      </c>
    </row>
    <row r="15965" spans="1:4">
      <c r="A15965" s="68" t="s">
        <v>15720</v>
      </c>
      <c r="B15965" s="68" t="s">
        <v>31712</v>
      </c>
      <c r="C15965" s="68" t="s">
        <v>15</v>
      </c>
      <c r="D15965" t="str">
        <f t="shared" si="249"/>
        <v>un</v>
      </c>
    </row>
    <row r="15966" spans="1:4">
      <c r="A15966" s="68" t="s">
        <v>15721</v>
      </c>
      <c r="B15966" s="68" t="s">
        <v>31712</v>
      </c>
      <c r="C15966" s="68" t="s">
        <v>15</v>
      </c>
      <c r="D15966" t="str">
        <f t="shared" si="249"/>
        <v>un</v>
      </c>
    </row>
    <row r="15967" spans="1:4">
      <c r="A15967" s="68" t="s">
        <v>15722</v>
      </c>
      <c r="B15967" s="68" t="s">
        <v>31713</v>
      </c>
      <c r="C15967" s="68" t="s">
        <v>15</v>
      </c>
      <c r="D15967" t="str">
        <f t="shared" si="249"/>
        <v>un</v>
      </c>
    </row>
    <row r="15968" spans="1:4">
      <c r="A15968" s="68" t="s">
        <v>15723</v>
      </c>
      <c r="B15968" s="68" t="s">
        <v>31713</v>
      </c>
      <c r="C15968" s="68" t="s">
        <v>15</v>
      </c>
      <c r="D15968" t="str">
        <f t="shared" si="249"/>
        <v>un</v>
      </c>
    </row>
    <row r="15969" spans="1:4">
      <c r="A15969" s="68" t="s">
        <v>15724</v>
      </c>
      <c r="B15969" s="68" t="s">
        <v>31714</v>
      </c>
      <c r="C15969" s="68" t="s">
        <v>15</v>
      </c>
      <c r="D15969" t="str">
        <f t="shared" si="249"/>
        <v>un</v>
      </c>
    </row>
    <row r="15970" spans="1:4">
      <c r="A15970" s="68" t="s">
        <v>15725</v>
      </c>
      <c r="B15970" s="68" t="s">
        <v>31714</v>
      </c>
      <c r="C15970" s="68" t="s">
        <v>15</v>
      </c>
      <c r="D15970" t="str">
        <f t="shared" si="249"/>
        <v>un</v>
      </c>
    </row>
    <row r="15971" spans="1:4">
      <c r="A15971" s="68" t="s">
        <v>15726</v>
      </c>
      <c r="B15971" s="68" t="s">
        <v>31715</v>
      </c>
      <c r="C15971" s="68" t="s">
        <v>15</v>
      </c>
      <c r="D15971" t="str">
        <f t="shared" si="249"/>
        <v>un</v>
      </c>
    </row>
    <row r="15972" spans="1:4">
      <c r="A15972" s="68" t="s">
        <v>15727</v>
      </c>
      <c r="B15972" s="68" t="s">
        <v>31715</v>
      </c>
      <c r="C15972" s="68" t="s">
        <v>15</v>
      </c>
      <c r="D15972" t="str">
        <f t="shared" si="249"/>
        <v>un</v>
      </c>
    </row>
    <row r="15973" spans="1:4">
      <c r="A15973" s="68" t="s">
        <v>15728</v>
      </c>
      <c r="B15973" s="68" t="s">
        <v>31716</v>
      </c>
      <c r="C15973" s="68" t="s">
        <v>15</v>
      </c>
      <c r="D15973" t="str">
        <f t="shared" si="249"/>
        <v>un</v>
      </c>
    </row>
    <row r="15974" spans="1:4">
      <c r="A15974" s="68" t="s">
        <v>15729</v>
      </c>
      <c r="B15974" s="68" t="s">
        <v>31716</v>
      </c>
      <c r="C15974" s="68" t="s">
        <v>15</v>
      </c>
      <c r="D15974" t="str">
        <f t="shared" si="249"/>
        <v>un</v>
      </c>
    </row>
    <row r="15975" spans="1:4">
      <c r="A15975" s="68" t="s">
        <v>15730</v>
      </c>
      <c r="B15975" s="68" t="s">
        <v>31717</v>
      </c>
      <c r="C15975" s="68" t="s">
        <v>15</v>
      </c>
      <c r="D15975" t="str">
        <f t="shared" si="249"/>
        <v>un</v>
      </c>
    </row>
    <row r="15976" spans="1:4">
      <c r="A15976" s="68" t="s">
        <v>15731</v>
      </c>
      <c r="B15976" s="68" t="s">
        <v>31717</v>
      </c>
      <c r="C15976" s="68" t="s">
        <v>15</v>
      </c>
      <c r="D15976" t="str">
        <f t="shared" si="249"/>
        <v>un</v>
      </c>
    </row>
    <row r="15977" spans="1:4">
      <c r="A15977" s="68" t="s">
        <v>15732</v>
      </c>
      <c r="B15977" s="68" t="s">
        <v>31718</v>
      </c>
      <c r="C15977" s="68" t="s">
        <v>15</v>
      </c>
      <c r="D15977" t="str">
        <f t="shared" si="249"/>
        <v>un</v>
      </c>
    </row>
    <row r="15978" spans="1:4">
      <c r="A15978" s="68" t="s">
        <v>15733</v>
      </c>
      <c r="B15978" s="68" t="s">
        <v>31718</v>
      </c>
      <c r="C15978" s="68" t="s">
        <v>15</v>
      </c>
      <c r="D15978" t="str">
        <f t="shared" si="249"/>
        <v>un</v>
      </c>
    </row>
    <row r="15979" spans="1:4">
      <c r="A15979" s="68" t="s">
        <v>15734</v>
      </c>
      <c r="B15979" s="68" t="s">
        <v>31719</v>
      </c>
      <c r="C15979" s="68" t="s">
        <v>15</v>
      </c>
      <c r="D15979" t="str">
        <f t="shared" si="249"/>
        <v>un</v>
      </c>
    </row>
    <row r="15980" spans="1:4">
      <c r="A15980" s="68" t="s">
        <v>15735</v>
      </c>
      <c r="B15980" s="68" t="s">
        <v>31719</v>
      </c>
      <c r="C15980" s="68" t="s">
        <v>15</v>
      </c>
      <c r="D15980" t="str">
        <f t="shared" si="249"/>
        <v>un</v>
      </c>
    </row>
    <row r="15981" spans="1:4">
      <c r="A15981" s="68" t="s">
        <v>15736</v>
      </c>
      <c r="B15981" s="68" t="s">
        <v>31720</v>
      </c>
      <c r="C15981" s="68" t="s">
        <v>15</v>
      </c>
      <c r="D15981" t="str">
        <f t="shared" si="249"/>
        <v>un</v>
      </c>
    </row>
    <row r="15982" spans="1:4">
      <c r="A15982" s="68" t="s">
        <v>15737</v>
      </c>
      <c r="B15982" s="68" t="s">
        <v>31720</v>
      </c>
      <c r="C15982" s="68" t="s">
        <v>15</v>
      </c>
      <c r="D15982" t="str">
        <f t="shared" si="249"/>
        <v>un</v>
      </c>
    </row>
    <row r="15983" spans="1:4">
      <c r="A15983" s="68" t="s">
        <v>15738</v>
      </c>
      <c r="B15983" s="68" t="s">
        <v>31721</v>
      </c>
      <c r="C15983" s="68" t="s">
        <v>15</v>
      </c>
      <c r="D15983" t="str">
        <f t="shared" si="249"/>
        <v>un</v>
      </c>
    </row>
    <row r="15984" spans="1:4">
      <c r="A15984" s="68" t="s">
        <v>15739</v>
      </c>
      <c r="B15984" s="68" t="s">
        <v>31721</v>
      </c>
      <c r="C15984" s="68" t="s">
        <v>15</v>
      </c>
      <c r="D15984" t="str">
        <f t="shared" si="249"/>
        <v>un</v>
      </c>
    </row>
    <row r="15985" spans="1:4">
      <c r="A15985" s="68" t="s">
        <v>15740</v>
      </c>
      <c r="B15985" s="68" t="s">
        <v>31722</v>
      </c>
      <c r="C15985" s="68" t="s">
        <v>15</v>
      </c>
      <c r="D15985" t="str">
        <f t="shared" si="249"/>
        <v>un</v>
      </c>
    </row>
    <row r="15986" spans="1:4">
      <c r="A15986" s="68" t="s">
        <v>15741</v>
      </c>
      <c r="B15986" s="68" t="s">
        <v>31722</v>
      </c>
      <c r="C15986" s="68" t="s">
        <v>15</v>
      </c>
      <c r="D15986" t="str">
        <f t="shared" si="249"/>
        <v>un</v>
      </c>
    </row>
    <row r="15987" spans="1:4">
      <c r="A15987" s="68" t="s">
        <v>15742</v>
      </c>
      <c r="B15987" s="68" t="s">
        <v>31723</v>
      </c>
      <c r="C15987" s="68" t="s">
        <v>15</v>
      </c>
      <c r="D15987" t="str">
        <f t="shared" si="249"/>
        <v>un</v>
      </c>
    </row>
    <row r="15988" spans="1:4">
      <c r="A15988" s="68" t="s">
        <v>15743</v>
      </c>
      <c r="B15988" s="68" t="s">
        <v>31723</v>
      </c>
      <c r="C15988" s="68" t="s">
        <v>15</v>
      </c>
      <c r="D15988" t="str">
        <f t="shared" si="249"/>
        <v>un</v>
      </c>
    </row>
    <row r="15989" spans="1:4">
      <c r="A15989" s="68" t="s">
        <v>15744</v>
      </c>
      <c r="B15989" s="68" t="s">
        <v>31724</v>
      </c>
      <c r="C15989" s="68" t="s">
        <v>15</v>
      </c>
      <c r="D15989" t="str">
        <f t="shared" si="249"/>
        <v>un</v>
      </c>
    </row>
    <row r="15990" spans="1:4">
      <c r="A15990" s="68" t="s">
        <v>15745</v>
      </c>
      <c r="B15990" s="68" t="s">
        <v>31724</v>
      </c>
      <c r="C15990" s="68" t="s">
        <v>15</v>
      </c>
      <c r="D15990" t="str">
        <f t="shared" si="249"/>
        <v>un</v>
      </c>
    </row>
    <row r="15991" spans="1:4">
      <c r="A15991" s="68" t="s">
        <v>15746</v>
      </c>
      <c r="B15991" s="68" t="s">
        <v>31725</v>
      </c>
      <c r="C15991" s="68" t="s">
        <v>15</v>
      </c>
      <c r="D15991" t="str">
        <f t="shared" si="249"/>
        <v>un</v>
      </c>
    </row>
    <row r="15992" spans="1:4">
      <c r="A15992" s="68" t="s">
        <v>15747</v>
      </c>
      <c r="B15992" s="68" t="s">
        <v>31725</v>
      </c>
      <c r="C15992" s="68" t="s">
        <v>15</v>
      </c>
      <c r="D15992" t="str">
        <f t="shared" si="249"/>
        <v>un</v>
      </c>
    </row>
    <row r="15993" spans="1:4">
      <c r="A15993" s="68" t="s">
        <v>15748</v>
      </c>
      <c r="B15993" s="68" t="s">
        <v>31726</v>
      </c>
      <c r="C15993" s="68" t="s">
        <v>15</v>
      </c>
      <c r="D15993" t="str">
        <f t="shared" si="249"/>
        <v>un</v>
      </c>
    </row>
    <row r="15994" spans="1:4">
      <c r="A15994" s="68" t="s">
        <v>15749</v>
      </c>
      <c r="B15994" s="68" t="s">
        <v>31726</v>
      </c>
      <c r="C15994" s="68" t="s">
        <v>15</v>
      </c>
      <c r="D15994" t="str">
        <f t="shared" si="249"/>
        <v>un</v>
      </c>
    </row>
    <row r="15995" spans="1:4">
      <c r="A15995" s="68" t="s">
        <v>15750</v>
      </c>
      <c r="B15995" s="68" t="s">
        <v>31727</v>
      </c>
      <c r="C15995" s="68" t="s">
        <v>15</v>
      </c>
      <c r="D15995" t="str">
        <f t="shared" si="249"/>
        <v>un</v>
      </c>
    </row>
    <row r="15996" spans="1:4">
      <c r="A15996" s="68" t="s">
        <v>15751</v>
      </c>
      <c r="B15996" s="68" t="s">
        <v>31727</v>
      </c>
      <c r="C15996" s="68" t="s">
        <v>15</v>
      </c>
      <c r="D15996" t="str">
        <f t="shared" si="249"/>
        <v>un</v>
      </c>
    </row>
    <row r="15997" spans="1:4">
      <c r="A15997" s="68" t="s">
        <v>15752</v>
      </c>
      <c r="B15997" s="68" t="s">
        <v>31728</v>
      </c>
      <c r="C15997" s="68" t="s">
        <v>15</v>
      </c>
      <c r="D15997" t="str">
        <f t="shared" si="249"/>
        <v>un</v>
      </c>
    </row>
    <row r="15998" spans="1:4">
      <c r="A15998" s="68" t="s">
        <v>15753</v>
      </c>
      <c r="B15998" s="68" t="s">
        <v>31728</v>
      </c>
      <c r="C15998" s="68" t="s">
        <v>15</v>
      </c>
      <c r="D15998" t="str">
        <f t="shared" si="249"/>
        <v>un</v>
      </c>
    </row>
    <row r="15999" spans="1:4">
      <c r="A15999" s="68" t="s">
        <v>15754</v>
      </c>
      <c r="B15999" s="68" t="s">
        <v>31729</v>
      </c>
      <c r="C15999" s="68" t="s">
        <v>15</v>
      </c>
      <c r="D15999" t="str">
        <f t="shared" si="249"/>
        <v>un</v>
      </c>
    </row>
    <row r="16000" spans="1:4">
      <c r="A16000" s="68" t="s">
        <v>15755</v>
      </c>
      <c r="B16000" s="68" t="s">
        <v>31729</v>
      </c>
      <c r="C16000" s="68" t="s">
        <v>15</v>
      </c>
      <c r="D16000" t="str">
        <f t="shared" si="249"/>
        <v>un</v>
      </c>
    </row>
    <row r="16001" spans="1:4">
      <c r="A16001" s="68" t="s">
        <v>15756</v>
      </c>
      <c r="B16001" s="68" t="s">
        <v>31730</v>
      </c>
      <c r="C16001" s="68" t="s">
        <v>15</v>
      </c>
      <c r="D16001" t="str">
        <f t="shared" si="249"/>
        <v>un</v>
      </c>
    </row>
    <row r="16002" spans="1:4">
      <c r="A16002" s="68" t="s">
        <v>15757</v>
      </c>
      <c r="B16002" s="68" t="s">
        <v>31730</v>
      </c>
      <c r="C16002" s="68" t="s">
        <v>15</v>
      </c>
      <c r="D16002" t="str">
        <f t="shared" si="249"/>
        <v>un</v>
      </c>
    </row>
    <row r="16003" spans="1:4">
      <c r="A16003" s="68" t="s">
        <v>15758</v>
      </c>
      <c r="B16003" s="68" t="s">
        <v>31731</v>
      </c>
      <c r="C16003" s="68" t="s">
        <v>15</v>
      </c>
      <c r="D16003" t="str">
        <f t="shared" si="249"/>
        <v>un</v>
      </c>
    </row>
    <row r="16004" spans="1:4">
      <c r="A16004" s="68" t="s">
        <v>15759</v>
      </c>
      <c r="B16004" s="68" t="s">
        <v>31731</v>
      </c>
      <c r="C16004" s="68" t="s">
        <v>15</v>
      </c>
      <c r="D16004" t="str">
        <f t="shared" si="249"/>
        <v>un</v>
      </c>
    </row>
    <row r="16005" spans="1:4">
      <c r="A16005" s="68" t="s">
        <v>15760</v>
      </c>
      <c r="B16005" s="68" t="s">
        <v>31732</v>
      </c>
      <c r="C16005" s="68" t="s">
        <v>15</v>
      </c>
      <c r="D16005" t="str">
        <f t="shared" si="249"/>
        <v>un</v>
      </c>
    </row>
    <row r="16006" spans="1:4">
      <c r="A16006" s="68" t="s">
        <v>15761</v>
      </c>
      <c r="B16006" s="68" t="s">
        <v>31732</v>
      </c>
      <c r="C16006" s="68" t="s">
        <v>15</v>
      </c>
      <c r="D16006" t="str">
        <f t="shared" si="249"/>
        <v>un</v>
      </c>
    </row>
    <row r="16007" spans="1:4">
      <c r="A16007" s="68" t="s">
        <v>15762</v>
      </c>
      <c r="B16007" s="68" t="s">
        <v>31733</v>
      </c>
      <c r="C16007" s="68" t="s">
        <v>15</v>
      </c>
      <c r="D16007" t="str">
        <f t="shared" ref="D16007:D16070" si="250">LOWER(C16007)</f>
        <v>un</v>
      </c>
    </row>
    <row r="16008" spans="1:4">
      <c r="A16008" s="68" t="s">
        <v>15763</v>
      </c>
      <c r="B16008" s="68" t="s">
        <v>31733</v>
      </c>
      <c r="C16008" s="68" t="s">
        <v>15</v>
      </c>
      <c r="D16008" t="str">
        <f t="shared" si="250"/>
        <v>un</v>
      </c>
    </row>
    <row r="16009" spans="1:4">
      <c r="A16009" s="68" t="s">
        <v>15764</v>
      </c>
      <c r="B16009" s="68" t="s">
        <v>31734</v>
      </c>
      <c r="C16009" s="68" t="s">
        <v>15</v>
      </c>
      <c r="D16009" t="str">
        <f t="shared" si="250"/>
        <v>un</v>
      </c>
    </row>
    <row r="16010" spans="1:4">
      <c r="A16010" s="68" t="s">
        <v>15765</v>
      </c>
      <c r="B16010" s="68" t="s">
        <v>31734</v>
      </c>
      <c r="C16010" s="68" t="s">
        <v>15</v>
      </c>
      <c r="D16010" t="str">
        <f t="shared" si="250"/>
        <v>un</v>
      </c>
    </row>
    <row r="16011" spans="1:4">
      <c r="A16011" s="68" t="s">
        <v>15766</v>
      </c>
      <c r="B16011" s="68" t="s">
        <v>31735</v>
      </c>
      <c r="C16011" s="68" t="s">
        <v>15</v>
      </c>
      <c r="D16011" t="str">
        <f t="shared" si="250"/>
        <v>un</v>
      </c>
    </row>
    <row r="16012" spans="1:4">
      <c r="A16012" s="68" t="s">
        <v>15767</v>
      </c>
      <c r="B16012" s="68" t="s">
        <v>31735</v>
      </c>
      <c r="C16012" s="68" t="s">
        <v>15</v>
      </c>
      <c r="D16012" t="str">
        <f t="shared" si="250"/>
        <v>un</v>
      </c>
    </row>
    <row r="16013" spans="1:4">
      <c r="A16013" s="68" t="s">
        <v>15768</v>
      </c>
      <c r="B16013" s="68" t="s">
        <v>31736</v>
      </c>
      <c r="C16013" s="68" t="s">
        <v>15</v>
      </c>
      <c r="D16013" t="str">
        <f t="shared" si="250"/>
        <v>un</v>
      </c>
    </row>
    <row r="16014" spans="1:4">
      <c r="A16014" s="68" t="s">
        <v>15769</v>
      </c>
      <c r="B16014" s="68" t="s">
        <v>31736</v>
      </c>
      <c r="C16014" s="68" t="s">
        <v>15</v>
      </c>
      <c r="D16014" t="str">
        <f t="shared" si="250"/>
        <v>un</v>
      </c>
    </row>
    <row r="16015" spans="1:4">
      <c r="A16015" s="68" t="s">
        <v>15770</v>
      </c>
      <c r="B16015" s="68" t="s">
        <v>31737</v>
      </c>
      <c r="C16015" s="68" t="s">
        <v>15</v>
      </c>
      <c r="D16015" t="str">
        <f t="shared" si="250"/>
        <v>un</v>
      </c>
    </row>
    <row r="16016" spans="1:4">
      <c r="A16016" s="68" t="s">
        <v>15771</v>
      </c>
      <c r="B16016" s="68" t="s">
        <v>31737</v>
      </c>
      <c r="C16016" s="68" t="s">
        <v>15</v>
      </c>
      <c r="D16016" t="str">
        <f t="shared" si="250"/>
        <v>un</v>
      </c>
    </row>
    <row r="16017" spans="1:4">
      <c r="A16017" s="68" t="s">
        <v>15772</v>
      </c>
      <c r="B16017" s="68" t="s">
        <v>31738</v>
      </c>
      <c r="C16017" s="68" t="s">
        <v>15</v>
      </c>
      <c r="D16017" t="str">
        <f t="shared" si="250"/>
        <v>un</v>
      </c>
    </row>
    <row r="16018" spans="1:4">
      <c r="A16018" s="68" t="s">
        <v>15773</v>
      </c>
      <c r="B16018" s="68" t="s">
        <v>31738</v>
      </c>
      <c r="C16018" s="68" t="s">
        <v>15</v>
      </c>
      <c r="D16018" t="str">
        <f t="shared" si="250"/>
        <v>un</v>
      </c>
    </row>
    <row r="16019" spans="1:4">
      <c r="A16019" s="68" t="s">
        <v>15774</v>
      </c>
      <c r="B16019" s="68" t="s">
        <v>31739</v>
      </c>
      <c r="C16019" s="68" t="s">
        <v>15</v>
      </c>
      <c r="D16019" t="str">
        <f t="shared" si="250"/>
        <v>un</v>
      </c>
    </row>
    <row r="16020" spans="1:4">
      <c r="A16020" s="68" t="s">
        <v>15775</v>
      </c>
      <c r="B16020" s="68" t="s">
        <v>31739</v>
      </c>
      <c r="C16020" s="68" t="s">
        <v>15</v>
      </c>
      <c r="D16020" t="str">
        <f t="shared" si="250"/>
        <v>un</v>
      </c>
    </row>
    <row r="16021" spans="1:4">
      <c r="A16021" s="68" t="s">
        <v>15776</v>
      </c>
      <c r="B16021" s="68" t="s">
        <v>31740</v>
      </c>
      <c r="C16021" s="68" t="s">
        <v>15</v>
      </c>
      <c r="D16021" t="str">
        <f t="shared" si="250"/>
        <v>un</v>
      </c>
    </row>
    <row r="16022" spans="1:4">
      <c r="A16022" s="68" t="s">
        <v>15777</v>
      </c>
      <c r="B16022" s="68" t="s">
        <v>31740</v>
      </c>
      <c r="C16022" s="68" t="s">
        <v>15</v>
      </c>
      <c r="D16022" t="str">
        <f t="shared" si="250"/>
        <v>un</v>
      </c>
    </row>
    <row r="16023" spans="1:4">
      <c r="A16023" s="68" t="s">
        <v>15778</v>
      </c>
      <c r="B16023" s="68" t="s">
        <v>31741</v>
      </c>
      <c r="C16023" s="68" t="s">
        <v>15</v>
      </c>
      <c r="D16023" t="str">
        <f t="shared" si="250"/>
        <v>un</v>
      </c>
    </row>
    <row r="16024" spans="1:4">
      <c r="A16024" s="68" t="s">
        <v>15779</v>
      </c>
      <c r="B16024" s="68" t="s">
        <v>31741</v>
      </c>
      <c r="C16024" s="68" t="s">
        <v>15</v>
      </c>
      <c r="D16024" t="str">
        <f t="shared" si="250"/>
        <v>un</v>
      </c>
    </row>
    <row r="16025" spans="1:4">
      <c r="A16025" s="68" t="s">
        <v>15780</v>
      </c>
      <c r="B16025" s="68" t="s">
        <v>31742</v>
      </c>
      <c r="C16025" s="68" t="s">
        <v>15</v>
      </c>
      <c r="D16025" t="str">
        <f t="shared" si="250"/>
        <v>un</v>
      </c>
    </row>
    <row r="16026" spans="1:4">
      <c r="A16026" s="68" t="s">
        <v>15781</v>
      </c>
      <c r="B16026" s="68" t="s">
        <v>31742</v>
      </c>
      <c r="C16026" s="68" t="s">
        <v>15</v>
      </c>
      <c r="D16026" t="str">
        <f t="shared" si="250"/>
        <v>un</v>
      </c>
    </row>
    <row r="16027" spans="1:4">
      <c r="A16027" s="68" t="s">
        <v>15782</v>
      </c>
      <c r="B16027" s="68" t="s">
        <v>31743</v>
      </c>
      <c r="C16027" s="68" t="s">
        <v>15</v>
      </c>
      <c r="D16027" t="str">
        <f t="shared" si="250"/>
        <v>un</v>
      </c>
    </row>
    <row r="16028" spans="1:4">
      <c r="A16028" s="68" t="s">
        <v>15783</v>
      </c>
      <c r="B16028" s="68" t="s">
        <v>31743</v>
      </c>
      <c r="C16028" s="68" t="s">
        <v>15</v>
      </c>
      <c r="D16028" t="str">
        <f t="shared" si="250"/>
        <v>un</v>
      </c>
    </row>
    <row r="16029" spans="1:4">
      <c r="A16029" s="68" t="s">
        <v>15784</v>
      </c>
      <c r="B16029" s="68" t="s">
        <v>31744</v>
      </c>
      <c r="C16029" s="68" t="s">
        <v>15</v>
      </c>
      <c r="D16029" t="str">
        <f t="shared" si="250"/>
        <v>un</v>
      </c>
    </row>
    <row r="16030" spans="1:4">
      <c r="A16030" s="68" t="s">
        <v>15785</v>
      </c>
      <c r="B16030" s="68" t="s">
        <v>31744</v>
      </c>
      <c r="C16030" s="68" t="s">
        <v>15</v>
      </c>
      <c r="D16030" t="str">
        <f t="shared" si="250"/>
        <v>un</v>
      </c>
    </row>
    <row r="16031" spans="1:4">
      <c r="A16031" s="68" t="s">
        <v>15786</v>
      </c>
      <c r="B16031" s="68" t="s">
        <v>31745</v>
      </c>
      <c r="C16031" s="68" t="s">
        <v>15</v>
      </c>
      <c r="D16031" t="str">
        <f t="shared" si="250"/>
        <v>un</v>
      </c>
    </row>
    <row r="16032" spans="1:4">
      <c r="A16032" s="68" t="s">
        <v>15787</v>
      </c>
      <c r="B16032" s="68" t="s">
        <v>31745</v>
      </c>
      <c r="C16032" s="68" t="s">
        <v>15</v>
      </c>
      <c r="D16032" t="str">
        <f t="shared" si="250"/>
        <v>un</v>
      </c>
    </row>
    <row r="16033" spans="1:4">
      <c r="A16033" s="68" t="s">
        <v>15788</v>
      </c>
      <c r="B16033" s="68" t="s">
        <v>31746</v>
      </c>
      <c r="C16033" s="68" t="s">
        <v>15</v>
      </c>
      <c r="D16033" t="str">
        <f t="shared" si="250"/>
        <v>un</v>
      </c>
    </row>
    <row r="16034" spans="1:4">
      <c r="A16034" s="68" t="s">
        <v>15789</v>
      </c>
      <c r="B16034" s="68" t="s">
        <v>31746</v>
      </c>
      <c r="C16034" s="68" t="s">
        <v>15</v>
      </c>
      <c r="D16034" t="str">
        <f t="shared" si="250"/>
        <v>un</v>
      </c>
    </row>
    <row r="16035" spans="1:4">
      <c r="A16035" s="68" t="s">
        <v>15790</v>
      </c>
      <c r="B16035" s="68" t="s">
        <v>31747</v>
      </c>
      <c r="C16035" s="68" t="s">
        <v>15</v>
      </c>
      <c r="D16035" t="str">
        <f t="shared" si="250"/>
        <v>un</v>
      </c>
    </row>
    <row r="16036" spans="1:4">
      <c r="A16036" s="68" t="s">
        <v>15791</v>
      </c>
      <c r="B16036" s="68" t="s">
        <v>31747</v>
      </c>
      <c r="C16036" s="68" t="s">
        <v>15</v>
      </c>
      <c r="D16036" t="str">
        <f t="shared" si="250"/>
        <v>un</v>
      </c>
    </row>
    <row r="16037" spans="1:4">
      <c r="A16037" s="68" t="s">
        <v>15792</v>
      </c>
      <c r="B16037" s="68" t="s">
        <v>31748</v>
      </c>
      <c r="C16037" s="68" t="s">
        <v>15</v>
      </c>
      <c r="D16037" t="str">
        <f t="shared" si="250"/>
        <v>un</v>
      </c>
    </row>
    <row r="16038" spans="1:4">
      <c r="A16038" s="68" t="s">
        <v>15793</v>
      </c>
      <c r="B16038" s="68" t="s">
        <v>31748</v>
      </c>
      <c r="C16038" s="68" t="s">
        <v>15</v>
      </c>
      <c r="D16038" t="str">
        <f t="shared" si="250"/>
        <v>un</v>
      </c>
    </row>
    <row r="16039" spans="1:4">
      <c r="A16039" s="68" t="s">
        <v>15794</v>
      </c>
      <c r="B16039" s="68" t="s">
        <v>31749</v>
      </c>
      <c r="C16039" s="68" t="s">
        <v>15</v>
      </c>
      <c r="D16039" t="str">
        <f t="shared" si="250"/>
        <v>un</v>
      </c>
    </row>
    <row r="16040" spans="1:4">
      <c r="A16040" s="68" t="s">
        <v>15795</v>
      </c>
      <c r="B16040" s="68" t="s">
        <v>31749</v>
      </c>
      <c r="C16040" s="68" t="s">
        <v>15</v>
      </c>
      <c r="D16040" t="str">
        <f t="shared" si="250"/>
        <v>un</v>
      </c>
    </row>
    <row r="16041" spans="1:4">
      <c r="A16041" s="68" t="s">
        <v>15796</v>
      </c>
      <c r="B16041" s="68" t="s">
        <v>31750</v>
      </c>
      <c r="C16041" s="68" t="s">
        <v>15</v>
      </c>
      <c r="D16041" t="str">
        <f t="shared" si="250"/>
        <v>un</v>
      </c>
    </row>
    <row r="16042" spans="1:4">
      <c r="A16042" s="68" t="s">
        <v>15797</v>
      </c>
      <c r="B16042" s="68" t="s">
        <v>31750</v>
      </c>
      <c r="C16042" s="68" t="s">
        <v>15</v>
      </c>
      <c r="D16042" t="str">
        <f t="shared" si="250"/>
        <v>un</v>
      </c>
    </row>
    <row r="16043" spans="1:4">
      <c r="A16043" s="68" t="s">
        <v>15798</v>
      </c>
      <c r="B16043" s="68" t="s">
        <v>31751</v>
      </c>
      <c r="C16043" s="68" t="s">
        <v>15</v>
      </c>
      <c r="D16043" t="str">
        <f t="shared" si="250"/>
        <v>un</v>
      </c>
    </row>
    <row r="16044" spans="1:4">
      <c r="A16044" s="68" t="s">
        <v>15799</v>
      </c>
      <c r="B16044" s="68" t="s">
        <v>31751</v>
      </c>
      <c r="C16044" s="68" t="s">
        <v>15</v>
      </c>
      <c r="D16044" t="str">
        <f t="shared" si="250"/>
        <v>un</v>
      </c>
    </row>
    <row r="16045" spans="1:4">
      <c r="A16045" s="68" t="s">
        <v>15800</v>
      </c>
      <c r="B16045" s="68" t="s">
        <v>31752</v>
      </c>
      <c r="C16045" s="68" t="s">
        <v>15</v>
      </c>
      <c r="D16045" t="str">
        <f t="shared" si="250"/>
        <v>un</v>
      </c>
    </row>
    <row r="16046" spans="1:4">
      <c r="A16046" s="68" t="s">
        <v>15801</v>
      </c>
      <c r="B16046" s="68" t="s">
        <v>31752</v>
      </c>
      <c r="C16046" s="68" t="s">
        <v>15</v>
      </c>
      <c r="D16046" t="str">
        <f t="shared" si="250"/>
        <v>un</v>
      </c>
    </row>
    <row r="16047" spans="1:4">
      <c r="A16047" s="68" t="s">
        <v>15802</v>
      </c>
      <c r="B16047" s="68" t="s">
        <v>31753</v>
      </c>
      <c r="C16047" s="68" t="s">
        <v>15</v>
      </c>
      <c r="D16047" t="str">
        <f t="shared" si="250"/>
        <v>un</v>
      </c>
    </row>
    <row r="16048" spans="1:4">
      <c r="A16048" s="68" t="s">
        <v>15803</v>
      </c>
      <c r="B16048" s="68" t="s">
        <v>31753</v>
      </c>
      <c r="C16048" s="68" t="s">
        <v>15</v>
      </c>
      <c r="D16048" t="str">
        <f t="shared" si="250"/>
        <v>un</v>
      </c>
    </row>
    <row r="16049" spans="1:4">
      <c r="A16049" s="68" t="s">
        <v>15804</v>
      </c>
      <c r="B16049" s="68" t="s">
        <v>31754</v>
      </c>
      <c r="C16049" s="68" t="s">
        <v>15</v>
      </c>
      <c r="D16049" t="str">
        <f t="shared" si="250"/>
        <v>un</v>
      </c>
    </row>
    <row r="16050" spans="1:4">
      <c r="A16050" s="68" t="s">
        <v>15805</v>
      </c>
      <c r="B16050" s="68" t="s">
        <v>31754</v>
      </c>
      <c r="C16050" s="68" t="s">
        <v>15</v>
      </c>
      <c r="D16050" t="str">
        <f t="shared" si="250"/>
        <v>un</v>
      </c>
    </row>
    <row r="16051" spans="1:4">
      <c r="A16051" s="68" t="s">
        <v>15806</v>
      </c>
      <c r="B16051" s="68" t="s">
        <v>31755</v>
      </c>
      <c r="C16051" s="68" t="s">
        <v>15</v>
      </c>
      <c r="D16051" t="str">
        <f t="shared" si="250"/>
        <v>un</v>
      </c>
    </row>
    <row r="16052" spans="1:4">
      <c r="A16052" s="68" t="s">
        <v>15807</v>
      </c>
      <c r="B16052" s="68" t="s">
        <v>31755</v>
      </c>
      <c r="C16052" s="68" t="s">
        <v>15</v>
      </c>
      <c r="D16052" t="str">
        <f t="shared" si="250"/>
        <v>un</v>
      </c>
    </row>
    <row r="16053" spans="1:4">
      <c r="A16053" s="68" t="s">
        <v>15808</v>
      </c>
      <c r="B16053" s="68" t="s">
        <v>31756</v>
      </c>
      <c r="C16053" s="68" t="s">
        <v>15</v>
      </c>
      <c r="D16053" t="str">
        <f t="shared" si="250"/>
        <v>un</v>
      </c>
    </row>
    <row r="16054" spans="1:4">
      <c r="A16054" s="68" t="s">
        <v>15809</v>
      </c>
      <c r="B16054" s="68" t="s">
        <v>31756</v>
      </c>
      <c r="C16054" s="68" t="s">
        <v>15</v>
      </c>
      <c r="D16054" t="str">
        <f t="shared" si="250"/>
        <v>un</v>
      </c>
    </row>
    <row r="16055" spans="1:4">
      <c r="A16055" s="68" t="s">
        <v>15810</v>
      </c>
      <c r="B16055" s="68" t="s">
        <v>31757</v>
      </c>
      <c r="C16055" s="68" t="s">
        <v>15</v>
      </c>
      <c r="D16055" t="str">
        <f t="shared" si="250"/>
        <v>un</v>
      </c>
    </row>
    <row r="16056" spans="1:4">
      <c r="A16056" s="68" t="s">
        <v>15811</v>
      </c>
      <c r="B16056" s="68" t="s">
        <v>31757</v>
      </c>
      <c r="C16056" s="68" t="s">
        <v>15</v>
      </c>
      <c r="D16056" t="str">
        <f t="shared" si="250"/>
        <v>un</v>
      </c>
    </row>
    <row r="16057" spans="1:4">
      <c r="A16057" s="68" t="s">
        <v>15812</v>
      </c>
      <c r="B16057" s="68" t="s">
        <v>31758</v>
      </c>
      <c r="C16057" s="68" t="s">
        <v>15</v>
      </c>
      <c r="D16057" t="str">
        <f t="shared" si="250"/>
        <v>un</v>
      </c>
    </row>
    <row r="16058" spans="1:4">
      <c r="A16058" s="68" t="s">
        <v>15813</v>
      </c>
      <c r="B16058" s="68" t="s">
        <v>31758</v>
      </c>
      <c r="C16058" s="68" t="s">
        <v>15</v>
      </c>
      <c r="D16058" t="str">
        <f t="shared" si="250"/>
        <v>un</v>
      </c>
    </row>
    <row r="16059" spans="1:4">
      <c r="A16059" s="68" t="s">
        <v>15814</v>
      </c>
      <c r="B16059" s="68" t="s">
        <v>31759</v>
      </c>
      <c r="C16059" s="68" t="s">
        <v>15</v>
      </c>
      <c r="D16059" t="str">
        <f t="shared" si="250"/>
        <v>un</v>
      </c>
    </row>
    <row r="16060" spans="1:4">
      <c r="A16060" s="68" t="s">
        <v>15815</v>
      </c>
      <c r="B16060" s="68" t="s">
        <v>31759</v>
      </c>
      <c r="C16060" s="68" t="s">
        <v>15</v>
      </c>
      <c r="D16060" t="str">
        <f t="shared" si="250"/>
        <v>un</v>
      </c>
    </row>
    <row r="16061" spans="1:4">
      <c r="A16061" s="68" t="s">
        <v>15816</v>
      </c>
      <c r="B16061" s="68" t="s">
        <v>31760</v>
      </c>
      <c r="C16061" s="68" t="s">
        <v>15</v>
      </c>
      <c r="D16061" t="str">
        <f t="shared" si="250"/>
        <v>un</v>
      </c>
    </row>
    <row r="16062" spans="1:4">
      <c r="A16062" s="68" t="s">
        <v>15817</v>
      </c>
      <c r="B16062" s="68" t="s">
        <v>31760</v>
      </c>
      <c r="C16062" s="68" t="s">
        <v>15</v>
      </c>
      <c r="D16062" t="str">
        <f t="shared" si="250"/>
        <v>un</v>
      </c>
    </row>
    <row r="16063" spans="1:4">
      <c r="A16063" s="68" t="s">
        <v>15818</v>
      </c>
      <c r="B16063" s="68" t="s">
        <v>31761</v>
      </c>
      <c r="C16063" s="68" t="s">
        <v>15</v>
      </c>
      <c r="D16063" t="str">
        <f t="shared" si="250"/>
        <v>un</v>
      </c>
    </row>
    <row r="16064" spans="1:4">
      <c r="A16064" s="68" t="s">
        <v>15819</v>
      </c>
      <c r="B16064" s="68" t="s">
        <v>31761</v>
      </c>
      <c r="C16064" s="68" t="s">
        <v>15</v>
      </c>
      <c r="D16064" t="str">
        <f t="shared" si="250"/>
        <v>un</v>
      </c>
    </row>
    <row r="16065" spans="1:4">
      <c r="A16065" s="68" t="s">
        <v>15820</v>
      </c>
      <c r="B16065" s="68" t="s">
        <v>31762</v>
      </c>
      <c r="C16065" s="68" t="s">
        <v>15</v>
      </c>
      <c r="D16065" t="str">
        <f t="shared" si="250"/>
        <v>un</v>
      </c>
    </row>
    <row r="16066" spans="1:4">
      <c r="A16066" s="68" t="s">
        <v>15821</v>
      </c>
      <c r="B16066" s="68" t="s">
        <v>31762</v>
      </c>
      <c r="C16066" s="68" t="s">
        <v>15</v>
      </c>
      <c r="D16066" t="str">
        <f t="shared" si="250"/>
        <v>un</v>
      </c>
    </row>
    <row r="16067" spans="1:4">
      <c r="A16067" s="68" t="s">
        <v>15822</v>
      </c>
      <c r="B16067" s="68" t="s">
        <v>31763</v>
      </c>
      <c r="C16067" s="68" t="s">
        <v>15</v>
      </c>
      <c r="D16067" t="str">
        <f t="shared" si="250"/>
        <v>un</v>
      </c>
    </row>
    <row r="16068" spans="1:4">
      <c r="A16068" s="68" t="s">
        <v>15823</v>
      </c>
      <c r="B16068" s="68" t="s">
        <v>31763</v>
      </c>
      <c r="C16068" s="68" t="s">
        <v>15</v>
      </c>
      <c r="D16068" t="str">
        <f t="shared" si="250"/>
        <v>un</v>
      </c>
    </row>
    <row r="16069" spans="1:4">
      <c r="A16069" s="68" t="s">
        <v>15824</v>
      </c>
      <c r="B16069" s="68" t="s">
        <v>31764</v>
      </c>
      <c r="C16069" s="68" t="s">
        <v>15</v>
      </c>
      <c r="D16069" t="str">
        <f t="shared" si="250"/>
        <v>un</v>
      </c>
    </row>
    <row r="16070" spans="1:4">
      <c r="A16070" s="68" t="s">
        <v>15825</v>
      </c>
      <c r="B16070" s="68" t="s">
        <v>31764</v>
      </c>
      <c r="C16070" s="68" t="s">
        <v>15</v>
      </c>
      <c r="D16070" t="str">
        <f t="shared" si="250"/>
        <v>un</v>
      </c>
    </row>
    <row r="16071" spans="1:4">
      <c r="A16071" s="68" t="s">
        <v>15826</v>
      </c>
      <c r="B16071" s="68" t="s">
        <v>31765</v>
      </c>
      <c r="C16071" s="68" t="s">
        <v>15</v>
      </c>
      <c r="D16071" t="str">
        <f t="shared" ref="D16071:D16134" si="251">LOWER(C16071)</f>
        <v>un</v>
      </c>
    </row>
    <row r="16072" spans="1:4">
      <c r="A16072" s="68" t="s">
        <v>15827</v>
      </c>
      <c r="B16072" s="68" t="s">
        <v>31765</v>
      </c>
      <c r="C16072" s="68" t="s">
        <v>15</v>
      </c>
      <c r="D16072" t="str">
        <f t="shared" si="251"/>
        <v>un</v>
      </c>
    </row>
    <row r="16073" spans="1:4">
      <c r="A16073" s="68" t="s">
        <v>15828</v>
      </c>
      <c r="B16073" s="68" t="s">
        <v>31766</v>
      </c>
      <c r="C16073" s="68" t="s">
        <v>15</v>
      </c>
      <c r="D16073" t="str">
        <f t="shared" si="251"/>
        <v>un</v>
      </c>
    </row>
    <row r="16074" spans="1:4">
      <c r="A16074" s="68" t="s">
        <v>15829</v>
      </c>
      <c r="B16074" s="68" t="s">
        <v>31766</v>
      </c>
      <c r="C16074" s="68" t="s">
        <v>15</v>
      </c>
      <c r="D16074" t="str">
        <f t="shared" si="251"/>
        <v>un</v>
      </c>
    </row>
    <row r="16075" spans="1:4">
      <c r="A16075" s="68" t="s">
        <v>15830</v>
      </c>
      <c r="B16075" s="68" t="s">
        <v>31767</v>
      </c>
      <c r="C16075" s="68" t="s">
        <v>15</v>
      </c>
      <c r="D16075" t="str">
        <f t="shared" si="251"/>
        <v>un</v>
      </c>
    </row>
    <row r="16076" spans="1:4">
      <c r="A16076" s="68" t="s">
        <v>15831</v>
      </c>
      <c r="B16076" s="68" t="s">
        <v>31767</v>
      </c>
      <c r="C16076" s="68" t="s">
        <v>15</v>
      </c>
      <c r="D16076" t="str">
        <f t="shared" si="251"/>
        <v>un</v>
      </c>
    </row>
    <row r="16077" spans="1:4">
      <c r="A16077" s="68" t="s">
        <v>15832</v>
      </c>
      <c r="B16077" s="68" t="s">
        <v>31768</v>
      </c>
      <c r="C16077" s="68" t="s">
        <v>15</v>
      </c>
      <c r="D16077" t="str">
        <f t="shared" si="251"/>
        <v>un</v>
      </c>
    </row>
    <row r="16078" spans="1:4">
      <c r="A16078" s="68" t="s">
        <v>15833</v>
      </c>
      <c r="B16078" s="68" t="s">
        <v>31768</v>
      </c>
      <c r="C16078" s="68" t="s">
        <v>15</v>
      </c>
      <c r="D16078" t="str">
        <f t="shared" si="251"/>
        <v>un</v>
      </c>
    </row>
    <row r="16079" spans="1:4">
      <c r="A16079" s="68" t="s">
        <v>15834</v>
      </c>
      <c r="B16079" s="68" t="s">
        <v>31769</v>
      </c>
      <c r="C16079" s="68" t="s">
        <v>15</v>
      </c>
      <c r="D16079" t="str">
        <f t="shared" si="251"/>
        <v>un</v>
      </c>
    </row>
    <row r="16080" spans="1:4">
      <c r="A16080" s="68" t="s">
        <v>15835</v>
      </c>
      <c r="B16080" s="68" t="s">
        <v>31769</v>
      </c>
      <c r="C16080" s="68" t="s">
        <v>15</v>
      </c>
      <c r="D16080" t="str">
        <f t="shared" si="251"/>
        <v>un</v>
      </c>
    </row>
    <row r="16081" spans="1:4">
      <c r="A16081" s="68" t="s">
        <v>15836</v>
      </c>
      <c r="B16081" s="68" t="s">
        <v>31770</v>
      </c>
      <c r="C16081" s="68" t="s">
        <v>15</v>
      </c>
      <c r="D16081" t="str">
        <f t="shared" si="251"/>
        <v>un</v>
      </c>
    </row>
    <row r="16082" spans="1:4">
      <c r="A16082" s="68" t="s">
        <v>15837</v>
      </c>
      <c r="B16082" s="68" t="s">
        <v>31770</v>
      </c>
      <c r="C16082" s="68" t="s">
        <v>15</v>
      </c>
      <c r="D16082" t="str">
        <f t="shared" si="251"/>
        <v>un</v>
      </c>
    </row>
    <row r="16083" spans="1:4">
      <c r="A16083" s="68" t="s">
        <v>15838</v>
      </c>
      <c r="B16083" s="68" t="s">
        <v>31771</v>
      </c>
      <c r="C16083" s="68" t="s">
        <v>15</v>
      </c>
      <c r="D16083" t="str">
        <f t="shared" si="251"/>
        <v>un</v>
      </c>
    </row>
    <row r="16084" spans="1:4">
      <c r="A16084" s="68" t="s">
        <v>15839</v>
      </c>
      <c r="B16084" s="68" t="s">
        <v>31771</v>
      </c>
      <c r="C16084" s="68" t="s">
        <v>15</v>
      </c>
      <c r="D16084" t="str">
        <f t="shared" si="251"/>
        <v>un</v>
      </c>
    </row>
    <row r="16085" spans="1:4">
      <c r="A16085" s="68" t="s">
        <v>15840</v>
      </c>
      <c r="B16085" s="68" t="s">
        <v>31772</v>
      </c>
      <c r="C16085" s="68" t="s">
        <v>15</v>
      </c>
      <c r="D16085" t="str">
        <f t="shared" si="251"/>
        <v>un</v>
      </c>
    </row>
    <row r="16086" spans="1:4">
      <c r="A16086" s="68" t="s">
        <v>15841</v>
      </c>
      <c r="B16086" s="68" t="s">
        <v>31772</v>
      </c>
      <c r="C16086" s="68" t="s">
        <v>15</v>
      </c>
      <c r="D16086" t="str">
        <f t="shared" si="251"/>
        <v>un</v>
      </c>
    </row>
    <row r="16087" spans="1:4">
      <c r="A16087" s="68" t="s">
        <v>15842</v>
      </c>
      <c r="B16087" s="68" t="s">
        <v>31773</v>
      </c>
      <c r="C16087" s="68" t="s">
        <v>15</v>
      </c>
      <c r="D16087" t="str">
        <f t="shared" si="251"/>
        <v>un</v>
      </c>
    </row>
    <row r="16088" spans="1:4">
      <c r="A16088" s="68" t="s">
        <v>15843</v>
      </c>
      <c r="B16088" s="68" t="s">
        <v>31773</v>
      </c>
      <c r="C16088" s="68" t="s">
        <v>15</v>
      </c>
      <c r="D16088" t="str">
        <f t="shared" si="251"/>
        <v>un</v>
      </c>
    </row>
    <row r="16089" spans="1:4">
      <c r="A16089" s="68" t="s">
        <v>15844</v>
      </c>
      <c r="B16089" s="68" t="s">
        <v>31774</v>
      </c>
      <c r="C16089" s="68" t="s">
        <v>15</v>
      </c>
      <c r="D16089" t="str">
        <f t="shared" si="251"/>
        <v>un</v>
      </c>
    </row>
    <row r="16090" spans="1:4">
      <c r="A16090" s="68" t="s">
        <v>15845</v>
      </c>
      <c r="B16090" s="68" t="s">
        <v>31774</v>
      </c>
      <c r="C16090" s="68" t="s">
        <v>15</v>
      </c>
      <c r="D16090" t="str">
        <f t="shared" si="251"/>
        <v>un</v>
      </c>
    </row>
    <row r="16091" spans="1:4">
      <c r="A16091" s="68" t="s">
        <v>15846</v>
      </c>
      <c r="B16091" s="68" t="s">
        <v>31775</v>
      </c>
      <c r="C16091" s="68" t="s">
        <v>15</v>
      </c>
      <c r="D16091" t="str">
        <f t="shared" si="251"/>
        <v>un</v>
      </c>
    </row>
    <row r="16092" spans="1:4">
      <c r="A16092" s="68" t="s">
        <v>15847</v>
      </c>
      <c r="B16092" s="68" t="s">
        <v>31775</v>
      </c>
      <c r="C16092" s="68" t="s">
        <v>15</v>
      </c>
      <c r="D16092" t="str">
        <f t="shared" si="251"/>
        <v>un</v>
      </c>
    </row>
    <row r="16093" spans="1:4">
      <c r="A16093" s="68" t="s">
        <v>15848</v>
      </c>
      <c r="B16093" s="68" t="s">
        <v>31776</v>
      </c>
      <c r="C16093" s="68" t="s">
        <v>15</v>
      </c>
      <c r="D16093" t="str">
        <f t="shared" si="251"/>
        <v>un</v>
      </c>
    </row>
    <row r="16094" spans="1:4">
      <c r="A16094" s="68" t="s">
        <v>15849</v>
      </c>
      <c r="B16094" s="68" t="s">
        <v>31776</v>
      </c>
      <c r="C16094" s="68" t="s">
        <v>15</v>
      </c>
      <c r="D16094" t="str">
        <f t="shared" si="251"/>
        <v>un</v>
      </c>
    </row>
    <row r="16095" spans="1:4">
      <c r="A16095" s="68" t="s">
        <v>15850</v>
      </c>
      <c r="B16095" s="68" t="s">
        <v>31777</v>
      </c>
      <c r="C16095" s="68" t="s">
        <v>15</v>
      </c>
      <c r="D16095" t="str">
        <f t="shared" si="251"/>
        <v>un</v>
      </c>
    </row>
    <row r="16096" spans="1:4">
      <c r="A16096" s="68" t="s">
        <v>15851</v>
      </c>
      <c r="B16096" s="68" t="s">
        <v>31777</v>
      </c>
      <c r="C16096" s="68" t="s">
        <v>15</v>
      </c>
      <c r="D16096" t="str">
        <f t="shared" si="251"/>
        <v>un</v>
      </c>
    </row>
    <row r="16097" spans="1:4">
      <c r="A16097" s="68" t="s">
        <v>15852</v>
      </c>
      <c r="B16097" s="68" t="s">
        <v>31778</v>
      </c>
      <c r="C16097" s="68" t="s">
        <v>15</v>
      </c>
      <c r="D16097" t="str">
        <f t="shared" si="251"/>
        <v>un</v>
      </c>
    </row>
    <row r="16098" spans="1:4">
      <c r="A16098" s="68" t="s">
        <v>15853</v>
      </c>
      <c r="B16098" s="68" t="s">
        <v>31778</v>
      </c>
      <c r="C16098" s="68" t="s">
        <v>15</v>
      </c>
      <c r="D16098" t="str">
        <f t="shared" si="251"/>
        <v>un</v>
      </c>
    </row>
    <row r="16099" spans="1:4">
      <c r="A16099" s="68" t="s">
        <v>15854</v>
      </c>
      <c r="B16099" s="68" t="s">
        <v>31779</v>
      </c>
      <c r="C16099" s="68" t="s">
        <v>15</v>
      </c>
      <c r="D16099" t="str">
        <f t="shared" si="251"/>
        <v>un</v>
      </c>
    </row>
    <row r="16100" spans="1:4">
      <c r="A16100" s="68" t="s">
        <v>15855</v>
      </c>
      <c r="B16100" s="68" t="s">
        <v>31779</v>
      </c>
      <c r="C16100" s="68" t="s">
        <v>15</v>
      </c>
      <c r="D16100" t="str">
        <f t="shared" si="251"/>
        <v>un</v>
      </c>
    </row>
    <row r="16101" spans="1:4">
      <c r="A16101" s="68" t="s">
        <v>15856</v>
      </c>
      <c r="B16101" s="68" t="s">
        <v>31780</v>
      </c>
      <c r="C16101" s="68" t="s">
        <v>15</v>
      </c>
      <c r="D16101" t="str">
        <f t="shared" si="251"/>
        <v>un</v>
      </c>
    </row>
    <row r="16102" spans="1:4">
      <c r="A16102" s="68" t="s">
        <v>15857</v>
      </c>
      <c r="B16102" s="68" t="s">
        <v>31780</v>
      </c>
      <c r="C16102" s="68" t="s">
        <v>15</v>
      </c>
      <c r="D16102" t="str">
        <f t="shared" si="251"/>
        <v>un</v>
      </c>
    </row>
    <row r="16103" spans="1:4">
      <c r="A16103" s="68" t="s">
        <v>15858</v>
      </c>
      <c r="B16103" s="68" t="s">
        <v>31781</v>
      </c>
      <c r="C16103" s="68" t="s">
        <v>15</v>
      </c>
      <c r="D16103" t="str">
        <f t="shared" si="251"/>
        <v>un</v>
      </c>
    </row>
    <row r="16104" spans="1:4">
      <c r="A16104" s="68" t="s">
        <v>15859</v>
      </c>
      <c r="B16104" s="68" t="s">
        <v>31781</v>
      </c>
      <c r="C16104" s="68" t="s">
        <v>15</v>
      </c>
      <c r="D16104" t="str">
        <f t="shared" si="251"/>
        <v>un</v>
      </c>
    </row>
    <row r="16105" spans="1:4">
      <c r="A16105" s="68" t="s">
        <v>15860</v>
      </c>
      <c r="B16105" s="68" t="s">
        <v>31782</v>
      </c>
      <c r="C16105" s="68" t="s">
        <v>15</v>
      </c>
      <c r="D16105" t="str">
        <f t="shared" si="251"/>
        <v>un</v>
      </c>
    </row>
    <row r="16106" spans="1:4">
      <c r="A16106" s="68" t="s">
        <v>15861</v>
      </c>
      <c r="B16106" s="68" t="s">
        <v>31782</v>
      </c>
      <c r="C16106" s="68" t="s">
        <v>15</v>
      </c>
      <c r="D16106" t="str">
        <f t="shared" si="251"/>
        <v>un</v>
      </c>
    </row>
    <row r="16107" spans="1:4">
      <c r="A16107" s="68" t="s">
        <v>15862</v>
      </c>
      <c r="B16107" s="68" t="s">
        <v>31783</v>
      </c>
      <c r="C16107" s="68" t="s">
        <v>15</v>
      </c>
      <c r="D16107" t="str">
        <f t="shared" si="251"/>
        <v>un</v>
      </c>
    </row>
    <row r="16108" spans="1:4">
      <c r="A16108" s="68" t="s">
        <v>15863</v>
      </c>
      <c r="B16108" s="68" t="s">
        <v>31783</v>
      </c>
      <c r="C16108" s="68" t="s">
        <v>15</v>
      </c>
      <c r="D16108" t="str">
        <f t="shared" si="251"/>
        <v>un</v>
      </c>
    </row>
    <row r="16109" spans="1:4">
      <c r="A16109" s="68" t="s">
        <v>15864</v>
      </c>
      <c r="B16109" s="68" t="s">
        <v>31784</v>
      </c>
      <c r="C16109" s="68" t="s">
        <v>15</v>
      </c>
      <c r="D16109" t="str">
        <f t="shared" si="251"/>
        <v>un</v>
      </c>
    </row>
    <row r="16110" spans="1:4">
      <c r="A16110" s="68" t="s">
        <v>15865</v>
      </c>
      <c r="B16110" s="68" t="s">
        <v>31784</v>
      </c>
      <c r="C16110" s="68" t="s">
        <v>15</v>
      </c>
      <c r="D16110" t="str">
        <f t="shared" si="251"/>
        <v>un</v>
      </c>
    </row>
    <row r="16111" spans="1:4">
      <c r="A16111" s="68" t="s">
        <v>15866</v>
      </c>
      <c r="B16111" s="68" t="s">
        <v>31785</v>
      </c>
      <c r="C16111" s="68" t="s">
        <v>15</v>
      </c>
      <c r="D16111" t="str">
        <f t="shared" si="251"/>
        <v>un</v>
      </c>
    </row>
    <row r="16112" spans="1:4">
      <c r="A16112" s="68" t="s">
        <v>15867</v>
      </c>
      <c r="B16112" s="68" t="s">
        <v>31785</v>
      </c>
      <c r="C16112" s="68" t="s">
        <v>15</v>
      </c>
      <c r="D16112" t="str">
        <f t="shared" si="251"/>
        <v>un</v>
      </c>
    </row>
    <row r="16113" spans="1:4">
      <c r="A16113" s="68" t="s">
        <v>15868</v>
      </c>
      <c r="B16113" s="68" t="s">
        <v>31786</v>
      </c>
      <c r="C16113" s="68" t="s">
        <v>15</v>
      </c>
      <c r="D16113" t="str">
        <f t="shared" si="251"/>
        <v>un</v>
      </c>
    </row>
    <row r="16114" spans="1:4">
      <c r="A16114" s="68" t="s">
        <v>15869</v>
      </c>
      <c r="B16114" s="68" t="s">
        <v>31786</v>
      </c>
      <c r="C16114" s="68" t="s">
        <v>15</v>
      </c>
      <c r="D16114" t="str">
        <f t="shared" si="251"/>
        <v>un</v>
      </c>
    </row>
    <row r="16115" spans="1:4">
      <c r="A16115" s="68" t="s">
        <v>15870</v>
      </c>
      <c r="B16115" s="68" t="s">
        <v>31787</v>
      </c>
      <c r="C16115" s="68" t="s">
        <v>15</v>
      </c>
      <c r="D16115" t="str">
        <f t="shared" si="251"/>
        <v>un</v>
      </c>
    </row>
    <row r="16116" spans="1:4">
      <c r="A16116" s="68" t="s">
        <v>15871</v>
      </c>
      <c r="B16116" s="68" t="s">
        <v>31787</v>
      </c>
      <c r="C16116" s="68" t="s">
        <v>15</v>
      </c>
      <c r="D16116" t="str">
        <f t="shared" si="251"/>
        <v>un</v>
      </c>
    </row>
    <row r="16117" spans="1:4">
      <c r="A16117" s="68" t="s">
        <v>15872</v>
      </c>
      <c r="B16117" s="68" t="s">
        <v>31788</v>
      </c>
      <c r="C16117" s="68" t="s">
        <v>15</v>
      </c>
      <c r="D16117" t="str">
        <f t="shared" si="251"/>
        <v>un</v>
      </c>
    </row>
    <row r="16118" spans="1:4">
      <c r="A16118" s="68" t="s">
        <v>15873</v>
      </c>
      <c r="B16118" s="68" t="s">
        <v>31788</v>
      </c>
      <c r="C16118" s="68" t="s">
        <v>15</v>
      </c>
      <c r="D16118" t="str">
        <f t="shared" si="251"/>
        <v>un</v>
      </c>
    </row>
    <row r="16119" spans="1:4">
      <c r="A16119" s="68" t="s">
        <v>15874</v>
      </c>
      <c r="B16119" s="68" t="s">
        <v>31789</v>
      </c>
      <c r="C16119" s="68" t="s">
        <v>15</v>
      </c>
      <c r="D16119" t="str">
        <f t="shared" si="251"/>
        <v>un</v>
      </c>
    </row>
    <row r="16120" spans="1:4">
      <c r="A16120" s="68" t="s">
        <v>15875</v>
      </c>
      <c r="B16120" s="68" t="s">
        <v>31789</v>
      </c>
      <c r="C16120" s="68" t="s">
        <v>15</v>
      </c>
      <c r="D16120" t="str">
        <f t="shared" si="251"/>
        <v>un</v>
      </c>
    </row>
    <row r="16121" spans="1:4">
      <c r="A16121" s="68" t="s">
        <v>15876</v>
      </c>
      <c r="B16121" s="68" t="s">
        <v>31790</v>
      </c>
      <c r="C16121" s="68" t="s">
        <v>15</v>
      </c>
      <c r="D16121" t="str">
        <f t="shared" si="251"/>
        <v>un</v>
      </c>
    </row>
    <row r="16122" spans="1:4">
      <c r="A16122" s="68" t="s">
        <v>15877</v>
      </c>
      <c r="B16122" s="68" t="s">
        <v>31790</v>
      </c>
      <c r="C16122" s="68" t="s">
        <v>15</v>
      </c>
      <c r="D16122" t="str">
        <f t="shared" si="251"/>
        <v>un</v>
      </c>
    </row>
    <row r="16123" spans="1:4">
      <c r="A16123" s="68" t="s">
        <v>15878</v>
      </c>
      <c r="B16123" s="68" t="s">
        <v>31791</v>
      </c>
      <c r="C16123" s="68" t="s">
        <v>15</v>
      </c>
      <c r="D16123" t="str">
        <f t="shared" si="251"/>
        <v>un</v>
      </c>
    </row>
    <row r="16124" spans="1:4">
      <c r="A16124" s="68" t="s">
        <v>15879</v>
      </c>
      <c r="B16124" s="68" t="s">
        <v>31791</v>
      </c>
      <c r="C16124" s="68" t="s">
        <v>15</v>
      </c>
      <c r="D16124" t="str">
        <f t="shared" si="251"/>
        <v>un</v>
      </c>
    </row>
    <row r="16125" spans="1:4">
      <c r="A16125" s="68" t="s">
        <v>15880</v>
      </c>
      <c r="B16125" s="68" t="s">
        <v>31792</v>
      </c>
      <c r="C16125" s="68" t="s">
        <v>15</v>
      </c>
      <c r="D16125" t="str">
        <f t="shared" si="251"/>
        <v>un</v>
      </c>
    </row>
    <row r="16126" spans="1:4">
      <c r="A16126" s="68" t="s">
        <v>15881</v>
      </c>
      <c r="B16126" s="68" t="s">
        <v>31792</v>
      </c>
      <c r="C16126" s="68" t="s">
        <v>15</v>
      </c>
      <c r="D16126" t="str">
        <f t="shared" si="251"/>
        <v>un</v>
      </c>
    </row>
    <row r="16127" spans="1:4">
      <c r="A16127" s="68" t="s">
        <v>15882</v>
      </c>
      <c r="B16127" s="68" t="s">
        <v>31793</v>
      </c>
      <c r="C16127" s="68" t="s">
        <v>15</v>
      </c>
      <c r="D16127" t="str">
        <f t="shared" si="251"/>
        <v>un</v>
      </c>
    </row>
    <row r="16128" spans="1:4">
      <c r="A16128" s="68" t="s">
        <v>15883</v>
      </c>
      <c r="B16128" s="68" t="s">
        <v>31793</v>
      </c>
      <c r="C16128" s="68" t="s">
        <v>15</v>
      </c>
      <c r="D16128" t="str">
        <f t="shared" si="251"/>
        <v>un</v>
      </c>
    </row>
    <row r="16129" spans="1:4">
      <c r="A16129" s="68" t="s">
        <v>15884</v>
      </c>
      <c r="B16129" s="68" t="s">
        <v>31794</v>
      </c>
      <c r="C16129" s="68" t="s">
        <v>15</v>
      </c>
      <c r="D16129" t="str">
        <f t="shared" si="251"/>
        <v>un</v>
      </c>
    </row>
    <row r="16130" spans="1:4">
      <c r="A16130" s="68" t="s">
        <v>15885</v>
      </c>
      <c r="B16130" s="68" t="s">
        <v>31794</v>
      </c>
      <c r="C16130" s="68" t="s">
        <v>15</v>
      </c>
      <c r="D16130" t="str">
        <f t="shared" si="251"/>
        <v>un</v>
      </c>
    </row>
    <row r="16131" spans="1:4">
      <c r="A16131" s="68" t="s">
        <v>15886</v>
      </c>
      <c r="B16131" s="68" t="s">
        <v>31795</v>
      </c>
      <c r="C16131" s="68" t="s">
        <v>15</v>
      </c>
      <c r="D16131" t="str">
        <f t="shared" si="251"/>
        <v>un</v>
      </c>
    </row>
    <row r="16132" spans="1:4">
      <c r="A16132" s="68" t="s">
        <v>15887</v>
      </c>
      <c r="B16132" s="68" t="s">
        <v>31795</v>
      </c>
      <c r="C16132" s="68" t="s">
        <v>15</v>
      </c>
      <c r="D16132" t="str">
        <f t="shared" si="251"/>
        <v>un</v>
      </c>
    </row>
    <row r="16133" spans="1:4">
      <c r="A16133" s="68" t="s">
        <v>15888</v>
      </c>
      <c r="B16133" s="68" t="s">
        <v>31796</v>
      </c>
      <c r="C16133" s="68" t="s">
        <v>15</v>
      </c>
      <c r="D16133" t="str">
        <f t="shared" si="251"/>
        <v>un</v>
      </c>
    </row>
    <row r="16134" spans="1:4">
      <c r="A16134" s="68" t="s">
        <v>15889</v>
      </c>
      <c r="B16134" s="68" t="s">
        <v>31796</v>
      </c>
      <c r="C16134" s="68" t="s">
        <v>15</v>
      </c>
      <c r="D16134" t="str">
        <f t="shared" si="251"/>
        <v>un</v>
      </c>
    </row>
    <row r="16135" spans="1:4">
      <c r="A16135" s="68" t="s">
        <v>15890</v>
      </c>
      <c r="B16135" s="68" t="s">
        <v>31797</v>
      </c>
      <c r="C16135" s="68" t="s">
        <v>15</v>
      </c>
      <c r="D16135" t="str">
        <f t="shared" ref="D16135:D16198" si="252">LOWER(C16135)</f>
        <v>un</v>
      </c>
    </row>
    <row r="16136" spans="1:4">
      <c r="A16136" s="68" t="s">
        <v>15891</v>
      </c>
      <c r="B16136" s="68" t="s">
        <v>31797</v>
      </c>
      <c r="C16136" s="68" t="s">
        <v>15</v>
      </c>
      <c r="D16136" t="str">
        <f t="shared" si="252"/>
        <v>un</v>
      </c>
    </row>
    <row r="16137" spans="1:4">
      <c r="A16137" s="68" t="s">
        <v>15892</v>
      </c>
      <c r="B16137" s="68" t="s">
        <v>31798</v>
      </c>
      <c r="C16137" s="68" t="s">
        <v>15</v>
      </c>
      <c r="D16137" t="str">
        <f t="shared" si="252"/>
        <v>un</v>
      </c>
    </row>
    <row r="16138" spans="1:4">
      <c r="A16138" s="68" t="s">
        <v>15893</v>
      </c>
      <c r="B16138" s="68" t="s">
        <v>31798</v>
      </c>
      <c r="C16138" s="68" t="s">
        <v>15</v>
      </c>
      <c r="D16138" t="str">
        <f t="shared" si="252"/>
        <v>un</v>
      </c>
    </row>
    <row r="16139" spans="1:4">
      <c r="A16139" s="68" t="s">
        <v>15894</v>
      </c>
      <c r="B16139" s="68" t="s">
        <v>31799</v>
      </c>
      <c r="C16139" s="68" t="s">
        <v>15</v>
      </c>
      <c r="D16139" t="str">
        <f t="shared" si="252"/>
        <v>un</v>
      </c>
    </row>
    <row r="16140" spans="1:4">
      <c r="A16140" s="68" t="s">
        <v>15895</v>
      </c>
      <c r="B16140" s="68" t="s">
        <v>31799</v>
      </c>
      <c r="C16140" s="68" t="s">
        <v>15</v>
      </c>
      <c r="D16140" t="str">
        <f t="shared" si="252"/>
        <v>un</v>
      </c>
    </row>
    <row r="16141" spans="1:4">
      <c r="A16141" s="68" t="s">
        <v>15896</v>
      </c>
      <c r="B16141" s="68" t="s">
        <v>31800</v>
      </c>
      <c r="C16141" s="68" t="s">
        <v>15</v>
      </c>
      <c r="D16141" t="str">
        <f t="shared" si="252"/>
        <v>un</v>
      </c>
    </row>
    <row r="16142" spans="1:4">
      <c r="A16142" s="68" t="s">
        <v>15897</v>
      </c>
      <c r="B16142" s="68" t="s">
        <v>31800</v>
      </c>
      <c r="C16142" s="68" t="s">
        <v>15</v>
      </c>
      <c r="D16142" t="str">
        <f t="shared" si="252"/>
        <v>un</v>
      </c>
    </row>
    <row r="16143" spans="1:4">
      <c r="A16143" s="68" t="s">
        <v>15898</v>
      </c>
      <c r="B16143" s="68" t="s">
        <v>31801</v>
      </c>
      <c r="C16143" s="68" t="s">
        <v>15</v>
      </c>
      <c r="D16143" t="str">
        <f t="shared" si="252"/>
        <v>un</v>
      </c>
    </row>
    <row r="16144" spans="1:4">
      <c r="A16144" s="68" t="s">
        <v>15899</v>
      </c>
      <c r="B16144" s="68" t="s">
        <v>31801</v>
      </c>
      <c r="C16144" s="68" t="s">
        <v>15</v>
      </c>
      <c r="D16144" t="str">
        <f t="shared" si="252"/>
        <v>un</v>
      </c>
    </row>
    <row r="16145" spans="1:4">
      <c r="A16145" s="68" t="s">
        <v>15900</v>
      </c>
      <c r="B16145" s="68" t="s">
        <v>31802</v>
      </c>
      <c r="C16145" s="68" t="s">
        <v>15</v>
      </c>
      <c r="D16145" t="str">
        <f t="shared" si="252"/>
        <v>un</v>
      </c>
    </row>
    <row r="16146" spans="1:4">
      <c r="A16146" s="68" t="s">
        <v>15901</v>
      </c>
      <c r="B16146" s="68" t="s">
        <v>31802</v>
      </c>
      <c r="C16146" s="68" t="s">
        <v>15</v>
      </c>
      <c r="D16146" t="str">
        <f t="shared" si="252"/>
        <v>un</v>
      </c>
    </row>
    <row r="16147" spans="1:4">
      <c r="A16147" s="68" t="s">
        <v>15902</v>
      </c>
      <c r="B16147" s="68" t="s">
        <v>31803</v>
      </c>
      <c r="C16147" s="68" t="s">
        <v>15</v>
      </c>
      <c r="D16147" t="str">
        <f t="shared" si="252"/>
        <v>un</v>
      </c>
    </row>
    <row r="16148" spans="1:4">
      <c r="A16148" s="68" t="s">
        <v>15903</v>
      </c>
      <c r="B16148" s="68" t="s">
        <v>31803</v>
      </c>
      <c r="C16148" s="68" t="s">
        <v>15</v>
      </c>
      <c r="D16148" t="str">
        <f t="shared" si="252"/>
        <v>un</v>
      </c>
    </row>
    <row r="16149" spans="1:4">
      <c r="A16149" s="68" t="s">
        <v>15904</v>
      </c>
      <c r="B16149" s="68" t="s">
        <v>31804</v>
      </c>
      <c r="C16149" s="68" t="s">
        <v>15</v>
      </c>
      <c r="D16149" t="str">
        <f t="shared" si="252"/>
        <v>un</v>
      </c>
    </row>
    <row r="16150" spans="1:4">
      <c r="A16150" s="68" t="s">
        <v>15905</v>
      </c>
      <c r="B16150" s="68" t="s">
        <v>31804</v>
      </c>
      <c r="C16150" s="68" t="s">
        <v>15</v>
      </c>
      <c r="D16150" t="str">
        <f t="shared" si="252"/>
        <v>un</v>
      </c>
    </row>
    <row r="16151" spans="1:4">
      <c r="A16151" s="68" t="s">
        <v>15906</v>
      </c>
      <c r="B16151" s="68" t="s">
        <v>31805</v>
      </c>
      <c r="C16151" s="68" t="s">
        <v>15</v>
      </c>
      <c r="D16151" t="str">
        <f t="shared" si="252"/>
        <v>un</v>
      </c>
    </row>
    <row r="16152" spans="1:4">
      <c r="A16152" s="68" t="s">
        <v>15907</v>
      </c>
      <c r="B16152" s="68" t="s">
        <v>31805</v>
      </c>
      <c r="C16152" s="68" t="s">
        <v>15</v>
      </c>
      <c r="D16152" t="str">
        <f t="shared" si="252"/>
        <v>un</v>
      </c>
    </row>
    <row r="16153" spans="1:4">
      <c r="A16153" s="68" t="s">
        <v>15908</v>
      </c>
      <c r="B16153" s="68" t="s">
        <v>31806</v>
      </c>
      <c r="C16153" s="68" t="s">
        <v>15</v>
      </c>
      <c r="D16153" t="str">
        <f t="shared" si="252"/>
        <v>un</v>
      </c>
    </row>
    <row r="16154" spans="1:4">
      <c r="A16154" s="68" t="s">
        <v>15909</v>
      </c>
      <c r="B16154" s="68" t="s">
        <v>31806</v>
      </c>
      <c r="C16154" s="68" t="s">
        <v>15</v>
      </c>
      <c r="D16154" t="str">
        <f t="shared" si="252"/>
        <v>un</v>
      </c>
    </row>
    <row r="16155" spans="1:4">
      <c r="A16155" s="68" t="s">
        <v>15910</v>
      </c>
      <c r="B16155" s="68" t="s">
        <v>31807</v>
      </c>
      <c r="C16155" s="68" t="s">
        <v>15</v>
      </c>
      <c r="D16155" t="str">
        <f t="shared" si="252"/>
        <v>un</v>
      </c>
    </row>
    <row r="16156" spans="1:4">
      <c r="A16156" s="68" t="s">
        <v>15911</v>
      </c>
      <c r="B16156" s="68" t="s">
        <v>31807</v>
      </c>
      <c r="C16156" s="68" t="s">
        <v>15</v>
      </c>
      <c r="D16156" t="str">
        <f t="shared" si="252"/>
        <v>un</v>
      </c>
    </row>
    <row r="16157" spans="1:4">
      <c r="A16157" s="68" t="s">
        <v>15912</v>
      </c>
      <c r="B16157" s="68" t="s">
        <v>31808</v>
      </c>
      <c r="C16157" s="68" t="s">
        <v>15</v>
      </c>
      <c r="D16157" t="str">
        <f t="shared" si="252"/>
        <v>un</v>
      </c>
    </row>
    <row r="16158" spans="1:4">
      <c r="A16158" s="68" t="s">
        <v>15913</v>
      </c>
      <c r="B16158" s="68" t="s">
        <v>31808</v>
      </c>
      <c r="C16158" s="68" t="s">
        <v>15</v>
      </c>
      <c r="D16158" t="str">
        <f t="shared" si="252"/>
        <v>un</v>
      </c>
    </row>
    <row r="16159" spans="1:4">
      <c r="A16159" s="68" t="s">
        <v>15914</v>
      </c>
      <c r="B16159" s="68" t="s">
        <v>31809</v>
      </c>
      <c r="C16159" s="68" t="s">
        <v>15</v>
      </c>
      <c r="D16159" t="str">
        <f t="shared" si="252"/>
        <v>un</v>
      </c>
    </row>
    <row r="16160" spans="1:4">
      <c r="A16160" s="68" t="s">
        <v>15915</v>
      </c>
      <c r="B16160" s="68" t="s">
        <v>31809</v>
      </c>
      <c r="C16160" s="68" t="s">
        <v>15</v>
      </c>
      <c r="D16160" t="str">
        <f t="shared" si="252"/>
        <v>un</v>
      </c>
    </row>
    <row r="16161" spans="1:4">
      <c r="A16161" s="68" t="s">
        <v>15916</v>
      </c>
      <c r="B16161" s="68" t="s">
        <v>31810</v>
      </c>
      <c r="C16161" s="68" t="s">
        <v>15</v>
      </c>
      <c r="D16161" t="str">
        <f t="shared" si="252"/>
        <v>un</v>
      </c>
    </row>
    <row r="16162" spans="1:4">
      <c r="A16162" s="68" t="s">
        <v>15917</v>
      </c>
      <c r="B16162" s="68" t="s">
        <v>31810</v>
      </c>
      <c r="C16162" s="68" t="s">
        <v>15</v>
      </c>
      <c r="D16162" t="str">
        <f t="shared" si="252"/>
        <v>un</v>
      </c>
    </row>
    <row r="16163" spans="1:4">
      <c r="A16163" s="68" t="s">
        <v>23492</v>
      </c>
      <c r="B16163" s="68" t="s">
        <v>31811</v>
      </c>
      <c r="C16163" s="68" t="s">
        <v>15</v>
      </c>
      <c r="D16163" t="str">
        <f t="shared" si="252"/>
        <v>un</v>
      </c>
    </row>
    <row r="16164" spans="1:4">
      <c r="A16164" s="68" t="s">
        <v>23493</v>
      </c>
      <c r="B16164" s="68" t="s">
        <v>31811</v>
      </c>
      <c r="C16164" s="68" t="s">
        <v>15</v>
      </c>
      <c r="D16164" t="str">
        <f t="shared" si="252"/>
        <v>un</v>
      </c>
    </row>
    <row r="16165" spans="1:4">
      <c r="A16165" s="68" t="s">
        <v>15918</v>
      </c>
      <c r="B16165" s="68" t="s">
        <v>31812</v>
      </c>
      <c r="C16165" s="68" t="s">
        <v>15</v>
      </c>
      <c r="D16165" t="str">
        <f t="shared" si="252"/>
        <v>un</v>
      </c>
    </row>
    <row r="16166" spans="1:4">
      <c r="A16166" s="68" t="s">
        <v>15919</v>
      </c>
      <c r="B16166" s="68" t="s">
        <v>31812</v>
      </c>
      <c r="C16166" s="68" t="s">
        <v>15</v>
      </c>
      <c r="D16166" t="str">
        <f t="shared" si="252"/>
        <v>un</v>
      </c>
    </row>
    <row r="16167" spans="1:4">
      <c r="A16167" s="68" t="s">
        <v>23494</v>
      </c>
      <c r="B16167" s="68" t="s">
        <v>31813</v>
      </c>
      <c r="C16167" s="68" t="s">
        <v>15</v>
      </c>
      <c r="D16167" t="str">
        <f t="shared" si="252"/>
        <v>un</v>
      </c>
    </row>
    <row r="16168" spans="1:4">
      <c r="A16168" s="68" t="s">
        <v>23495</v>
      </c>
      <c r="B16168" s="68" t="s">
        <v>31813</v>
      </c>
      <c r="C16168" s="68" t="s">
        <v>15</v>
      </c>
      <c r="D16168" t="str">
        <f t="shared" si="252"/>
        <v>un</v>
      </c>
    </row>
    <row r="16169" spans="1:4">
      <c r="A16169" s="68" t="s">
        <v>15920</v>
      </c>
      <c r="B16169" s="68" t="s">
        <v>31814</v>
      </c>
      <c r="C16169" s="68" t="s">
        <v>15</v>
      </c>
      <c r="D16169" t="str">
        <f t="shared" si="252"/>
        <v>un</v>
      </c>
    </row>
    <row r="16170" spans="1:4">
      <c r="A16170" s="68" t="s">
        <v>15921</v>
      </c>
      <c r="B16170" s="68" t="s">
        <v>31814</v>
      </c>
      <c r="C16170" s="68" t="s">
        <v>15</v>
      </c>
      <c r="D16170" t="str">
        <f t="shared" si="252"/>
        <v>un</v>
      </c>
    </row>
    <row r="16171" spans="1:4">
      <c r="A16171" s="68" t="s">
        <v>15922</v>
      </c>
      <c r="B16171" s="68" t="s">
        <v>31815</v>
      </c>
      <c r="C16171" s="68" t="s">
        <v>15</v>
      </c>
      <c r="D16171" t="str">
        <f t="shared" si="252"/>
        <v>un</v>
      </c>
    </row>
    <row r="16172" spans="1:4">
      <c r="A16172" s="68" t="s">
        <v>15923</v>
      </c>
      <c r="B16172" s="68" t="s">
        <v>31815</v>
      </c>
      <c r="C16172" s="68" t="s">
        <v>15</v>
      </c>
      <c r="D16172" t="str">
        <f t="shared" si="252"/>
        <v>un</v>
      </c>
    </row>
    <row r="16173" spans="1:4">
      <c r="A16173" s="68" t="s">
        <v>15924</v>
      </c>
      <c r="B16173" s="68" t="s">
        <v>31816</v>
      </c>
      <c r="C16173" s="68" t="s">
        <v>15</v>
      </c>
      <c r="D16173" t="str">
        <f t="shared" si="252"/>
        <v>un</v>
      </c>
    </row>
    <row r="16174" spans="1:4">
      <c r="A16174" s="68" t="s">
        <v>15925</v>
      </c>
      <c r="B16174" s="68" t="s">
        <v>31816</v>
      </c>
      <c r="C16174" s="68" t="s">
        <v>15</v>
      </c>
      <c r="D16174" t="str">
        <f t="shared" si="252"/>
        <v>un</v>
      </c>
    </row>
    <row r="16175" spans="1:4">
      <c r="A16175" s="68" t="s">
        <v>15926</v>
      </c>
      <c r="B16175" s="68" t="s">
        <v>31817</v>
      </c>
      <c r="C16175" s="68" t="s">
        <v>15</v>
      </c>
      <c r="D16175" t="str">
        <f t="shared" si="252"/>
        <v>un</v>
      </c>
    </row>
    <row r="16176" spans="1:4">
      <c r="A16176" s="68" t="s">
        <v>15927</v>
      </c>
      <c r="B16176" s="68" t="s">
        <v>31817</v>
      </c>
      <c r="C16176" s="68" t="s">
        <v>15</v>
      </c>
      <c r="D16176" t="str">
        <f t="shared" si="252"/>
        <v>un</v>
      </c>
    </row>
    <row r="16177" spans="1:4">
      <c r="A16177" s="68" t="s">
        <v>15928</v>
      </c>
      <c r="B16177" s="68" t="s">
        <v>15929</v>
      </c>
      <c r="C16177" s="68" t="s">
        <v>15</v>
      </c>
      <c r="D16177" t="str">
        <f t="shared" si="252"/>
        <v>un</v>
      </c>
    </row>
    <row r="16178" spans="1:4">
      <c r="A16178" s="68" t="s">
        <v>15930</v>
      </c>
      <c r="B16178" s="68" t="s">
        <v>15929</v>
      </c>
      <c r="C16178" s="68" t="s">
        <v>15</v>
      </c>
      <c r="D16178" t="str">
        <f t="shared" si="252"/>
        <v>un</v>
      </c>
    </row>
    <row r="16179" spans="1:4">
      <c r="A16179" s="68" t="s">
        <v>15931</v>
      </c>
      <c r="B16179" s="68" t="s">
        <v>31818</v>
      </c>
      <c r="C16179" s="68" t="s">
        <v>15</v>
      </c>
      <c r="D16179" t="str">
        <f t="shared" si="252"/>
        <v>un</v>
      </c>
    </row>
    <row r="16180" spans="1:4">
      <c r="A16180" s="68" t="s">
        <v>15932</v>
      </c>
      <c r="B16180" s="68" t="s">
        <v>31818</v>
      </c>
      <c r="C16180" s="68" t="s">
        <v>15</v>
      </c>
      <c r="D16180" t="str">
        <f t="shared" si="252"/>
        <v>un</v>
      </c>
    </row>
    <row r="16181" spans="1:4">
      <c r="A16181" s="68" t="s">
        <v>15933</v>
      </c>
      <c r="B16181" s="68" t="s">
        <v>31819</v>
      </c>
      <c r="C16181" s="68" t="s">
        <v>15</v>
      </c>
      <c r="D16181" t="str">
        <f t="shared" si="252"/>
        <v>un</v>
      </c>
    </row>
    <row r="16182" spans="1:4">
      <c r="A16182" s="68" t="s">
        <v>15934</v>
      </c>
      <c r="B16182" s="68" t="s">
        <v>31819</v>
      </c>
      <c r="C16182" s="68" t="s">
        <v>15</v>
      </c>
      <c r="D16182" t="str">
        <f t="shared" si="252"/>
        <v>un</v>
      </c>
    </row>
    <row r="16183" spans="1:4">
      <c r="A16183" s="68" t="s">
        <v>15935</v>
      </c>
      <c r="B16183" s="68" t="s">
        <v>31820</v>
      </c>
      <c r="C16183" s="68" t="s">
        <v>15</v>
      </c>
      <c r="D16183" t="str">
        <f t="shared" si="252"/>
        <v>un</v>
      </c>
    </row>
    <row r="16184" spans="1:4">
      <c r="A16184" s="68" t="s">
        <v>15936</v>
      </c>
      <c r="B16184" s="68" t="s">
        <v>31820</v>
      </c>
      <c r="C16184" s="68" t="s">
        <v>15</v>
      </c>
      <c r="D16184" t="str">
        <f t="shared" si="252"/>
        <v>un</v>
      </c>
    </row>
    <row r="16185" spans="1:4">
      <c r="A16185" s="68" t="s">
        <v>15937</v>
      </c>
      <c r="B16185" s="68" t="s">
        <v>31821</v>
      </c>
      <c r="C16185" s="68" t="s">
        <v>15</v>
      </c>
      <c r="D16185" t="str">
        <f t="shared" si="252"/>
        <v>un</v>
      </c>
    </row>
    <row r="16186" spans="1:4">
      <c r="A16186" s="68" t="s">
        <v>15938</v>
      </c>
      <c r="B16186" s="68" t="s">
        <v>31821</v>
      </c>
      <c r="C16186" s="68" t="s">
        <v>15</v>
      </c>
      <c r="D16186" t="str">
        <f t="shared" si="252"/>
        <v>un</v>
      </c>
    </row>
    <row r="16187" spans="1:4">
      <c r="A16187" s="68" t="s">
        <v>15939</v>
      </c>
      <c r="B16187" s="68" t="s">
        <v>31822</v>
      </c>
      <c r="C16187" s="68" t="s">
        <v>15</v>
      </c>
      <c r="D16187" t="str">
        <f t="shared" si="252"/>
        <v>un</v>
      </c>
    </row>
    <row r="16188" spans="1:4">
      <c r="A16188" s="68" t="s">
        <v>15940</v>
      </c>
      <c r="B16188" s="68" t="s">
        <v>31822</v>
      </c>
      <c r="C16188" s="68" t="s">
        <v>15</v>
      </c>
      <c r="D16188" t="str">
        <f t="shared" si="252"/>
        <v>un</v>
      </c>
    </row>
    <row r="16189" spans="1:4">
      <c r="A16189" s="68" t="s">
        <v>15941</v>
      </c>
      <c r="B16189" s="68" t="s">
        <v>31823</v>
      </c>
      <c r="C16189" s="68" t="s">
        <v>15</v>
      </c>
      <c r="D16189" t="str">
        <f t="shared" si="252"/>
        <v>un</v>
      </c>
    </row>
    <row r="16190" spans="1:4">
      <c r="A16190" s="68" t="s">
        <v>15942</v>
      </c>
      <c r="B16190" s="68" t="s">
        <v>31823</v>
      </c>
      <c r="C16190" s="68" t="s">
        <v>15</v>
      </c>
      <c r="D16190" t="str">
        <f t="shared" si="252"/>
        <v>un</v>
      </c>
    </row>
    <row r="16191" spans="1:4">
      <c r="A16191" s="68" t="s">
        <v>15943</v>
      </c>
      <c r="B16191" s="68" t="s">
        <v>15944</v>
      </c>
      <c r="C16191" s="68" t="s">
        <v>15</v>
      </c>
      <c r="D16191" t="str">
        <f t="shared" si="252"/>
        <v>un</v>
      </c>
    </row>
    <row r="16192" spans="1:4">
      <c r="A16192" s="68" t="s">
        <v>15945</v>
      </c>
      <c r="B16192" s="68" t="s">
        <v>15944</v>
      </c>
      <c r="C16192" s="68" t="s">
        <v>15</v>
      </c>
      <c r="D16192" t="str">
        <f t="shared" si="252"/>
        <v>un</v>
      </c>
    </row>
    <row r="16193" spans="1:4">
      <c r="A16193" s="68" t="s">
        <v>15946</v>
      </c>
      <c r="B16193" s="68" t="s">
        <v>31824</v>
      </c>
      <c r="C16193" s="68" t="s">
        <v>15</v>
      </c>
      <c r="D16193" t="str">
        <f t="shared" si="252"/>
        <v>un</v>
      </c>
    </row>
    <row r="16194" spans="1:4">
      <c r="A16194" s="68" t="s">
        <v>15947</v>
      </c>
      <c r="B16194" s="68" t="s">
        <v>31824</v>
      </c>
      <c r="C16194" s="68" t="s">
        <v>15</v>
      </c>
      <c r="D16194" t="str">
        <f t="shared" si="252"/>
        <v>un</v>
      </c>
    </row>
    <row r="16195" spans="1:4">
      <c r="A16195" s="68" t="s">
        <v>15948</v>
      </c>
      <c r="B16195" s="68" t="s">
        <v>31825</v>
      </c>
      <c r="C16195" s="68" t="s">
        <v>15</v>
      </c>
      <c r="D16195" t="str">
        <f t="shared" si="252"/>
        <v>un</v>
      </c>
    </row>
    <row r="16196" spans="1:4">
      <c r="A16196" s="68" t="s">
        <v>15949</v>
      </c>
      <c r="B16196" s="68" t="s">
        <v>31825</v>
      </c>
      <c r="C16196" s="68" t="s">
        <v>15</v>
      </c>
      <c r="D16196" t="str">
        <f t="shared" si="252"/>
        <v>un</v>
      </c>
    </row>
    <row r="16197" spans="1:4">
      <c r="A16197" s="68" t="s">
        <v>15950</v>
      </c>
      <c r="B16197" s="68" t="s">
        <v>15951</v>
      </c>
      <c r="C16197" s="68" t="s">
        <v>15</v>
      </c>
      <c r="D16197" t="str">
        <f t="shared" si="252"/>
        <v>un</v>
      </c>
    </row>
    <row r="16198" spans="1:4">
      <c r="A16198" s="68" t="s">
        <v>15952</v>
      </c>
      <c r="B16198" s="68" t="s">
        <v>15951</v>
      </c>
      <c r="C16198" s="68" t="s">
        <v>15</v>
      </c>
      <c r="D16198" t="str">
        <f t="shared" si="252"/>
        <v>un</v>
      </c>
    </row>
    <row r="16199" spans="1:4">
      <c r="A16199" s="68" t="s">
        <v>15953</v>
      </c>
      <c r="B16199" s="68" t="s">
        <v>15954</v>
      </c>
      <c r="C16199" s="68" t="s">
        <v>15</v>
      </c>
      <c r="D16199" t="str">
        <f t="shared" ref="D16199:D16262" si="253">LOWER(C16199)</f>
        <v>un</v>
      </c>
    </row>
    <row r="16200" spans="1:4">
      <c r="A16200" s="68" t="s">
        <v>15955</v>
      </c>
      <c r="B16200" s="68" t="s">
        <v>15954</v>
      </c>
      <c r="C16200" s="68" t="s">
        <v>15</v>
      </c>
      <c r="D16200" t="str">
        <f t="shared" si="253"/>
        <v>un</v>
      </c>
    </row>
    <row r="16201" spans="1:4">
      <c r="A16201" s="68" t="s">
        <v>15956</v>
      </c>
      <c r="B16201" s="68" t="s">
        <v>15957</v>
      </c>
      <c r="C16201" s="68" t="s">
        <v>15</v>
      </c>
      <c r="D16201" t="str">
        <f t="shared" si="253"/>
        <v>un</v>
      </c>
    </row>
    <row r="16202" spans="1:4">
      <c r="A16202" s="68" t="s">
        <v>15958</v>
      </c>
      <c r="B16202" s="68" t="s">
        <v>15957</v>
      </c>
      <c r="C16202" s="68" t="s">
        <v>15</v>
      </c>
      <c r="D16202" t="str">
        <f t="shared" si="253"/>
        <v>un</v>
      </c>
    </row>
    <row r="16203" spans="1:4">
      <c r="A16203" s="68" t="s">
        <v>15959</v>
      </c>
      <c r="B16203" s="68" t="s">
        <v>15960</v>
      </c>
      <c r="C16203" s="68" t="s">
        <v>15</v>
      </c>
      <c r="D16203" t="str">
        <f t="shared" si="253"/>
        <v>un</v>
      </c>
    </row>
    <row r="16204" spans="1:4">
      <c r="A16204" s="68" t="s">
        <v>15961</v>
      </c>
      <c r="B16204" s="68" t="s">
        <v>15960</v>
      </c>
      <c r="C16204" s="68" t="s">
        <v>15</v>
      </c>
      <c r="D16204" t="str">
        <f t="shared" si="253"/>
        <v>un</v>
      </c>
    </row>
    <row r="16205" spans="1:4">
      <c r="A16205" s="68" t="s">
        <v>15962</v>
      </c>
      <c r="B16205" s="68" t="s">
        <v>15963</v>
      </c>
      <c r="C16205" s="68" t="s">
        <v>15</v>
      </c>
      <c r="D16205" t="str">
        <f t="shared" si="253"/>
        <v>un</v>
      </c>
    </row>
    <row r="16206" spans="1:4">
      <c r="A16206" s="68" t="s">
        <v>15964</v>
      </c>
      <c r="B16206" s="68" t="s">
        <v>15963</v>
      </c>
      <c r="C16206" s="68" t="s">
        <v>15</v>
      </c>
      <c r="D16206" t="str">
        <f t="shared" si="253"/>
        <v>un</v>
      </c>
    </row>
    <row r="16207" spans="1:4">
      <c r="A16207" s="68" t="s">
        <v>15965</v>
      </c>
      <c r="B16207" s="68" t="s">
        <v>23711</v>
      </c>
      <c r="C16207" s="68" t="s">
        <v>15</v>
      </c>
      <c r="D16207" t="str">
        <f t="shared" si="253"/>
        <v>un</v>
      </c>
    </row>
    <row r="16208" spans="1:4">
      <c r="A16208" s="68" t="s">
        <v>15966</v>
      </c>
      <c r="B16208" s="68" t="s">
        <v>23711</v>
      </c>
      <c r="C16208" s="68" t="s">
        <v>15</v>
      </c>
      <c r="D16208" t="str">
        <f t="shared" si="253"/>
        <v>un</v>
      </c>
    </row>
    <row r="16209" spans="1:4">
      <c r="A16209" s="68" t="s">
        <v>15967</v>
      </c>
      <c r="B16209" s="68" t="s">
        <v>15968</v>
      </c>
      <c r="C16209" s="68" t="s">
        <v>15</v>
      </c>
      <c r="D16209" t="str">
        <f t="shared" si="253"/>
        <v>un</v>
      </c>
    </row>
    <row r="16210" spans="1:4">
      <c r="A16210" s="68" t="s">
        <v>15969</v>
      </c>
      <c r="B16210" s="68" t="s">
        <v>15968</v>
      </c>
      <c r="C16210" s="68" t="s">
        <v>15</v>
      </c>
      <c r="D16210" t="str">
        <f t="shared" si="253"/>
        <v>un</v>
      </c>
    </row>
    <row r="16211" spans="1:4">
      <c r="A16211" s="68" t="s">
        <v>15970</v>
      </c>
      <c r="B16211" s="68" t="s">
        <v>31826</v>
      </c>
      <c r="C16211" s="68" t="s">
        <v>15</v>
      </c>
      <c r="D16211" t="str">
        <f t="shared" si="253"/>
        <v>un</v>
      </c>
    </row>
    <row r="16212" spans="1:4">
      <c r="A16212" s="68" t="s">
        <v>15971</v>
      </c>
      <c r="B16212" s="68" t="s">
        <v>31826</v>
      </c>
      <c r="C16212" s="68" t="s">
        <v>15</v>
      </c>
      <c r="D16212" t="str">
        <f t="shared" si="253"/>
        <v>un</v>
      </c>
    </row>
    <row r="16213" spans="1:4">
      <c r="A16213" s="68" t="s">
        <v>23496</v>
      </c>
      <c r="B16213" s="68" t="s">
        <v>31827</v>
      </c>
      <c r="C16213" s="68" t="s">
        <v>15</v>
      </c>
      <c r="D16213" t="str">
        <f t="shared" si="253"/>
        <v>un</v>
      </c>
    </row>
    <row r="16214" spans="1:4">
      <c r="A16214" s="68" t="s">
        <v>23497</v>
      </c>
      <c r="B16214" s="68" t="s">
        <v>31827</v>
      </c>
      <c r="C16214" s="68" t="s">
        <v>15</v>
      </c>
      <c r="D16214" t="str">
        <f t="shared" si="253"/>
        <v>un</v>
      </c>
    </row>
    <row r="16215" spans="1:4">
      <c r="A16215" s="68" t="s">
        <v>23498</v>
      </c>
      <c r="B16215" s="68" t="s">
        <v>34719</v>
      </c>
      <c r="C16215" s="68" t="s">
        <v>15</v>
      </c>
      <c r="D16215" t="str">
        <f t="shared" si="253"/>
        <v>un</v>
      </c>
    </row>
    <row r="16216" spans="1:4">
      <c r="A16216" s="68" t="s">
        <v>23499</v>
      </c>
      <c r="B16216" s="68" t="s">
        <v>34719</v>
      </c>
      <c r="C16216" s="68" t="s">
        <v>15</v>
      </c>
      <c r="D16216" t="str">
        <f t="shared" si="253"/>
        <v>un</v>
      </c>
    </row>
    <row r="16217" spans="1:4">
      <c r="A16217" s="68" t="s">
        <v>23500</v>
      </c>
      <c r="B16217" s="68" t="s">
        <v>34720</v>
      </c>
      <c r="C16217" s="68" t="s">
        <v>15</v>
      </c>
      <c r="D16217" t="str">
        <f t="shared" si="253"/>
        <v>un</v>
      </c>
    </row>
    <row r="16218" spans="1:4">
      <c r="A16218" s="68" t="s">
        <v>23501</v>
      </c>
      <c r="B16218" s="68" t="s">
        <v>34720</v>
      </c>
      <c r="C16218" s="68" t="s">
        <v>15</v>
      </c>
      <c r="D16218" t="str">
        <f t="shared" si="253"/>
        <v>un</v>
      </c>
    </row>
    <row r="16219" spans="1:4">
      <c r="A16219" s="68" t="s">
        <v>15972</v>
      </c>
      <c r="B16219" s="68" t="s">
        <v>23712</v>
      </c>
      <c r="C16219" s="68" t="s">
        <v>15</v>
      </c>
      <c r="D16219" t="str">
        <f t="shared" si="253"/>
        <v>un</v>
      </c>
    </row>
    <row r="16220" spans="1:4">
      <c r="A16220" s="68" t="s">
        <v>15973</v>
      </c>
      <c r="B16220" s="68" t="s">
        <v>23712</v>
      </c>
      <c r="C16220" s="68" t="s">
        <v>15</v>
      </c>
      <c r="D16220" t="str">
        <f t="shared" si="253"/>
        <v>un</v>
      </c>
    </row>
    <row r="16221" spans="1:4">
      <c r="A16221" s="68" t="s">
        <v>15974</v>
      </c>
      <c r="B16221" s="68" t="s">
        <v>15975</v>
      </c>
      <c r="C16221" s="68" t="s">
        <v>15</v>
      </c>
      <c r="D16221" t="str">
        <f t="shared" si="253"/>
        <v>un</v>
      </c>
    </row>
    <row r="16222" spans="1:4">
      <c r="A16222" s="68" t="s">
        <v>15976</v>
      </c>
      <c r="B16222" s="68" t="s">
        <v>15975</v>
      </c>
      <c r="C16222" s="68" t="s">
        <v>15</v>
      </c>
      <c r="D16222" t="str">
        <f t="shared" si="253"/>
        <v>un</v>
      </c>
    </row>
    <row r="16223" spans="1:4">
      <c r="A16223" s="68" t="s">
        <v>15977</v>
      </c>
      <c r="B16223" s="68" t="s">
        <v>31828</v>
      </c>
      <c r="C16223" s="68" t="s">
        <v>15</v>
      </c>
      <c r="D16223" t="str">
        <f t="shared" si="253"/>
        <v>un</v>
      </c>
    </row>
    <row r="16224" spans="1:4">
      <c r="A16224" s="68" t="s">
        <v>15978</v>
      </c>
      <c r="B16224" s="68" t="s">
        <v>31828</v>
      </c>
      <c r="C16224" s="68" t="s">
        <v>15</v>
      </c>
      <c r="D16224" t="str">
        <f t="shared" si="253"/>
        <v>un</v>
      </c>
    </row>
    <row r="16225" spans="1:4">
      <c r="A16225" s="68" t="s">
        <v>15979</v>
      </c>
      <c r="B16225" s="68" t="s">
        <v>31829</v>
      </c>
      <c r="C16225" s="68" t="s">
        <v>15</v>
      </c>
      <c r="D16225" t="str">
        <f t="shared" si="253"/>
        <v>un</v>
      </c>
    </row>
    <row r="16226" spans="1:4">
      <c r="A16226" s="68" t="s">
        <v>15980</v>
      </c>
      <c r="B16226" s="68" t="s">
        <v>31829</v>
      </c>
      <c r="C16226" s="68" t="s">
        <v>15</v>
      </c>
      <c r="D16226" t="str">
        <f t="shared" si="253"/>
        <v>un</v>
      </c>
    </row>
    <row r="16227" spans="1:4">
      <c r="A16227" s="68" t="s">
        <v>15981</v>
      </c>
      <c r="B16227" s="68" t="s">
        <v>15982</v>
      </c>
      <c r="C16227" s="68" t="s">
        <v>15</v>
      </c>
      <c r="D16227" t="str">
        <f t="shared" si="253"/>
        <v>un</v>
      </c>
    </row>
    <row r="16228" spans="1:4">
      <c r="A16228" s="68" t="s">
        <v>15983</v>
      </c>
      <c r="B16228" s="68" t="s">
        <v>15982</v>
      </c>
      <c r="C16228" s="68" t="s">
        <v>15</v>
      </c>
      <c r="D16228" t="str">
        <f t="shared" si="253"/>
        <v>un</v>
      </c>
    </row>
    <row r="16229" spans="1:4">
      <c r="A16229" s="68" t="s">
        <v>15984</v>
      </c>
      <c r="B16229" s="68" t="s">
        <v>15985</v>
      </c>
      <c r="C16229" s="68" t="s">
        <v>15</v>
      </c>
      <c r="D16229" t="str">
        <f t="shared" si="253"/>
        <v>un</v>
      </c>
    </row>
    <row r="16230" spans="1:4">
      <c r="A16230" s="68" t="s">
        <v>15986</v>
      </c>
      <c r="B16230" s="68" t="s">
        <v>15985</v>
      </c>
      <c r="C16230" s="68" t="s">
        <v>15</v>
      </c>
      <c r="D16230" t="str">
        <f t="shared" si="253"/>
        <v>un</v>
      </c>
    </row>
    <row r="16231" spans="1:4">
      <c r="A16231" s="68" t="s">
        <v>15987</v>
      </c>
      <c r="B16231" s="68" t="s">
        <v>15988</v>
      </c>
      <c r="C16231" s="68" t="s">
        <v>15</v>
      </c>
      <c r="D16231" t="str">
        <f t="shared" si="253"/>
        <v>un</v>
      </c>
    </row>
    <row r="16232" spans="1:4">
      <c r="A16232" s="68" t="s">
        <v>15989</v>
      </c>
      <c r="B16232" s="68" t="s">
        <v>15988</v>
      </c>
      <c r="C16232" s="68" t="s">
        <v>15</v>
      </c>
      <c r="D16232" t="str">
        <f t="shared" si="253"/>
        <v>un</v>
      </c>
    </row>
    <row r="16233" spans="1:4">
      <c r="A16233" s="68" t="s">
        <v>15990</v>
      </c>
      <c r="B16233" s="68" t="s">
        <v>31830</v>
      </c>
      <c r="C16233" s="68" t="s">
        <v>15</v>
      </c>
      <c r="D16233" t="str">
        <f t="shared" si="253"/>
        <v>un</v>
      </c>
    </row>
    <row r="16234" spans="1:4">
      <c r="A16234" s="68" t="s">
        <v>15991</v>
      </c>
      <c r="B16234" s="68" t="s">
        <v>31830</v>
      </c>
      <c r="C16234" s="68" t="s">
        <v>15</v>
      </c>
      <c r="D16234" t="str">
        <f t="shared" si="253"/>
        <v>un</v>
      </c>
    </row>
    <row r="16235" spans="1:4">
      <c r="A16235" s="68" t="s">
        <v>15992</v>
      </c>
      <c r="B16235" s="68" t="s">
        <v>31831</v>
      </c>
      <c r="C16235" s="68" t="s">
        <v>15</v>
      </c>
      <c r="D16235" t="str">
        <f t="shared" si="253"/>
        <v>un</v>
      </c>
    </row>
    <row r="16236" spans="1:4">
      <c r="A16236" s="68" t="s">
        <v>15993</v>
      </c>
      <c r="B16236" s="68" t="s">
        <v>31831</v>
      </c>
      <c r="C16236" s="68" t="s">
        <v>15</v>
      </c>
      <c r="D16236" t="str">
        <f t="shared" si="253"/>
        <v>un</v>
      </c>
    </row>
    <row r="16237" spans="1:4">
      <c r="A16237" s="68" t="s">
        <v>15994</v>
      </c>
      <c r="B16237" s="68" t="s">
        <v>31832</v>
      </c>
      <c r="C16237" s="68" t="s">
        <v>15</v>
      </c>
      <c r="D16237" t="str">
        <f t="shared" si="253"/>
        <v>un</v>
      </c>
    </row>
    <row r="16238" spans="1:4">
      <c r="A16238" s="68" t="s">
        <v>15995</v>
      </c>
      <c r="B16238" s="68" t="s">
        <v>31832</v>
      </c>
      <c r="C16238" s="68" t="s">
        <v>15</v>
      </c>
      <c r="D16238" t="str">
        <f t="shared" si="253"/>
        <v>un</v>
      </c>
    </row>
    <row r="16239" spans="1:4">
      <c r="A16239" s="68" t="s">
        <v>15996</v>
      </c>
      <c r="B16239" s="68" t="s">
        <v>31833</v>
      </c>
      <c r="C16239" s="68" t="s">
        <v>15</v>
      </c>
      <c r="D16239" t="str">
        <f t="shared" si="253"/>
        <v>un</v>
      </c>
    </row>
    <row r="16240" spans="1:4">
      <c r="A16240" s="68" t="s">
        <v>15997</v>
      </c>
      <c r="B16240" s="68" t="s">
        <v>31833</v>
      </c>
      <c r="C16240" s="68" t="s">
        <v>15</v>
      </c>
      <c r="D16240" t="str">
        <f t="shared" si="253"/>
        <v>un</v>
      </c>
    </row>
    <row r="16241" spans="1:4">
      <c r="A16241" s="68" t="s">
        <v>15998</v>
      </c>
      <c r="B16241" s="68" t="s">
        <v>31834</v>
      </c>
      <c r="C16241" s="68" t="s">
        <v>15</v>
      </c>
      <c r="D16241" t="str">
        <f t="shared" si="253"/>
        <v>un</v>
      </c>
    </row>
    <row r="16242" spans="1:4">
      <c r="A16242" s="68" t="s">
        <v>15999</v>
      </c>
      <c r="B16242" s="68" t="s">
        <v>31834</v>
      </c>
      <c r="C16242" s="68" t="s">
        <v>15</v>
      </c>
      <c r="D16242" t="str">
        <f t="shared" si="253"/>
        <v>un</v>
      </c>
    </row>
    <row r="16243" spans="1:4">
      <c r="A16243" s="68" t="s">
        <v>16000</v>
      </c>
      <c r="B16243" s="68" t="s">
        <v>31835</v>
      </c>
      <c r="C16243" s="68" t="s">
        <v>15</v>
      </c>
      <c r="D16243" t="str">
        <f t="shared" si="253"/>
        <v>un</v>
      </c>
    </row>
    <row r="16244" spans="1:4">
      <c r="A16244" s="68" t="s">
        <v>16001</v>
      </c>
      <c r="B16244" s="68" t="s">
        <v>31835</v>
      </c>
      <c r="C16244" s="68" t="s">
        <v>15</v>
      </c>
      <c r="D16244" t="str">
        <f t="shared" si="253"/>
        <v>un</v>
      </c>
    </row>
    <row r="16245" spans="1:4">
      <c r="A16245" s="68" t="s">
        <v>16002</v>
      </c>
      <c r="B16245" s="68" t="s">
        <v>31836</v>
      </c>
      <c r="C16245" s="68" t="s">
        <v>15</v>
      </c>
      <c r="D16245" t="str">
        <f t="shared" si="253"/>
        <v>un</v>
      </c>
    </row>
    <row r="16246" spans="1:4">
      <c r="A16246" s="68" t="s">
        <v>16003</v>
      </c>
      <c r="B16246" s="68" t="s">
        <v>31836</v>
      </c>
      <c r="C16246" s="68" t="s">
        <v>15</v>
      </c>
      <c r="D16246" t="str">
        <f t="shared" si="253"/>
        <v>un</v>
      </c>
    </row>
    <row r="16247" spans="1:4">
      <c r="A16247" s="68" t="s">
        <v>16004</v>
      </c>
      <c r="B16247" s="68" t="s">
        <v>31837</v>
      </c>
      <c r="C16247" s="68" t="s">
        <v>15</v>
      </c>
      <c r="D16247" t="str">
        <f t="shared" si="253"/>
        <v>un</v>
      </c>
    </row>
    <row r="16248" spans="1:4">
      <c r="A16248" s="68" t="s">
        <v>16005</v>
      </c>
      <c r="B16248" s="68" t="s">
        <v>31837</v>
      </c>
      <c r="C16248" s="68" t="s">
        <v>15</v>
      </c>
      <c r="D16248" t="str">
        <f t="shared" si="253"/>
        <v>un</v>
      </c>
    </row>
    <row r="16249" spans="1:4">
      <c r="A16249" s="68" t="s">
        <v>16006</v>
      </c>
      <c r="B16249" s="68" t="s">
        <v>31838</v>
      </c>
      <c r="C16249" s="68" t="s">
        <v>15</v>
      </c>
      <c r="D16249" t="str">
        <f t="shared" si="253"/>
        <v>un</v>
      </c>
    </row>
    <row r="16250" spans="1:4">
      <c r="A16250" s="68" t="s">
        <v>16007</v>
      </c>
      <c r="B16250" s="68" t="s">
        <v>31838</v>
      </c>
      <c r="C16250" s="68" t="s">
        <v>15</v>
      </c>
      <c r="D16250" t="str">
        <f t="shared" si="253"/>
        <v>un</v>
      </c>
    </row>
    <row r="16251" spans="1:4">
      <c r="A16251" s="68" t="s">
        <v>16008</v>
      </c>
      <c r="B16251" s="68" t="s">
        <v>31839</v>
      </c>
      <c r="C16251" s="68" t="s">
        <v>15</v>
      </c>
      <c r="D16251" t="str">
        <f t="shared" si="253"/>
        <v>un</v>
      </c>
    </row>
    <row r="16252" spans="1:4">
      <c r="A16252" s="68" t="s">
        <v>16009</v>
      </c>
      <c r="B16252" s="68" t="s">
        <v>31839</v>
      </c>
      <c r="C16252" s="68" t="s">
        <v>15</v>
      </c>
      <c r="D16252" t="str">
        <f t="shared" si="253"/>
        <v>un</v>
      </c>
    </row>
    <row r="16253" spans="1:4">
      <c r="A16253" s="68" t="s">
        <v>16010</v>
      </c>
      <c r="B16253" s="68" t="s">
        <v>31840</v>
      </c>
      <c r="C16253" s="68" t="s">
        <v>15</v>
      </c>
      <c r="D16253" t="str">
        <f t="shared" si="253"/>
        <v>un</v>
      </c>
    </row>
    <row r="16254" spans="1:4">
      <c r="A16254" s="68" t="s">
        <v>16011</v>
      </c>
      <c r="B16254" s="68" t="s">
        <v>31840</v>
      </c>
      <c r="C16254" s="68" t="s">
        <v>15</v>
      </c>
      <c r="D16254" t="str">
        <f t="shared" si="253"/>
        <v>un</v>
      </c>
    </row>
    <row r="16255" spans="1:4">
      <c r="A16255" s="68" t="s">
        <v>23502</v>
      </c>
      <c r="B16255" s="68" t="s">
        <v>31841</v>
      </c>
      <c r="C16255" s="68" t="s">
        <v>15</v>
      </c>
      <c r="D16255" t="str">
        <f t="shared" si="253"/>
        <v>un</v>
      </c>
    </row>
    <row r="16256" spans="1:4">
      <c r="A16256" s="68" t="s">
        <v>23503</v>
      </c>
      <c r="B16256" s="68" t="s">
        <v>31841</v>
      </c>
      <c r="C16256" s="68" t="s">
        <v>15</v>
      </c>
      <c r="D16256" t="str">
        <f t="shared" si="253"/>
        <v>un</v>
      </c>
    </row>
    <row r="16257" spans="1:4">
      <c r="A16257" s="68" t="s">
        <v>16012</v>
      </c>
      <c r="B16257" s="68" t="s">
        <v>31842</v>
      </c>
      <c r="C16257" s="68" t="s">
        <v>15</v>
      </c>
      <c r="D16257" t="str">
        <f t="shared" si="253"/>
        <v>un</v>
      </c>
    </row>
    <row r="16258" spans="1:4">
      <c r="A16258" s="68" t="s">
        <v>16013</v>
      </c>
      <c r="B16258" s="68" t="s">
        <v>31842</v>
      </c>
      <c r="C16258" s="68" t="s">
        <v>15</v>
      </c>
      <c r="D16258" t="str">
        <f t="shared" si="253"/>
        <v>un</v>
      </c>
    </row>
    <row r="16259" spans="1:4">
      <c r="A16259" s="68" t="s">
        <v>16014</v>
      </c>
      <c r="B16259" s="68" t="s">
        <v>31843</v>
      </c>
      <c r="C16259" s="68" t="s">
        <v>15</v>
      </c>
      <c r="D16259" t="str">
        <f t="shared" si="253"/>
        <v>un</v>
      </c>
    </row>
    <row r="16260" spans="1:4">
      <c r="A16260" s="68" t="s">
        <v>16015</v>
      </c>
      <c r="B16260" s="68" t="s">
        <v>31843</v>
      </c>
      <c r="C16260" s="68" t="s">
        <v>15</v>
      </c>
      <c r="D16260" t="str">
        <f t="shared" si="253"/>
        <v>un</v>
      </c>
    </row>
    <row r="16261" spans="1:4">
      <c r="A16261" s="68" t="s">
        <v>16016</v>
      </c>
      <c r="B16261" s="68" t="s">
        <v>31844</v>
      </c>
      <c r="C16261" s="68" t="s">
        <v>15</v>
      </c>
      <c r="D16261" t="str">
        <f t="shared" si="253"/>
        <v>un</v>
      </c>
    </row>
    <row r="16262" spans="1:4">
      <c r="A16262" s="68" t="s">
        <v>16017</v>
      </c>
      <c r="B16262" s="68" t="s">
        <v>31844</v>
      </c>
      <c r="C16262" s="68" t="s">
        <v>15</v>
      </c>
      <c r="D16262" t="str">
        <f t="shared" si="253"/>
        <v>un</v>
      </c>
    </row>
    <row r="16263" spans="1:4">
      <c r="A16263" s="68" t="s">
        <v>16018</v>
      </c>
      <c r="B16263" s="68" t="s">
        <v>31845</v>
      </c>
      <c r="C16263" s="68" t="s">
        <v>15</v>
      </c>
      <c r="D16263" t="str">
        <f t="shared" ref="D16263:D16326" si="254">LOWER(C16263)</f>
        <v>un</v>
      </c>
    </row>
    <row r="16264" spans="1:4">
      <c r="A16264" s="68" t="s">
        <v>16019</v>
      </c>
      <c r="B16264" s="68" t="s">
        <v>31845</v>
      </c>
      <c r="C16264" s="68" t="s">
        <v>15</v>
      </c>
      <c r="D16264" t="str">
        <f t="shared" si="254"/>
        <v>un</v>
      </c>
    </row>
    <row r="16265" spans="1:4">
      <c r="A16265" s="68" t="s">
        <v>16020</v>
      </c>
      <c r="B16265" s="68" t="s">
        <v>31846</v>
      </c>
      <c r="C16265" s="68" t="s">
        <v>15</v>
      </c>
      <c r="D16265" t="str">
        <f t="shared" si="254"/>
        <v>un</v>
      </c>
    </row>
    <row r="16266" spans="1:4">
      <c r="A16266" s="68" t="s">
        <v>16021</v>
      </c>
      <c r="B16266" s="68" t="s">
        <v>31846</v>
      </c>
      <c r="C16266" s="68" t="s">
        <v>15</v>
      </c>
      <c r="D16266" t="str">
        <f t="shared" si="254"/>
        <v>un</v>
      </c>
    </row>
    <row r="16267" spans="1:4">
      <c r="A16267" s="68" t="s">
        <v>16022</v>
      </c>
      <c r="B16267" s="68" t="s">
        <v>31847</v>
      </c>
      <c r="C16267" s="68" t="s">
        <v>15</v>
      </c>
      <c r="D16267" t="str">
        <f t="shared" si="254"/>
        <v>un</v>
      </c>
    </row>
    <row r="16268" spans="1:4">
      <c r="A16268" s="68" t="s">
        <v>16023</v>
      </c>
      <c r="B16268" s="68" t="s">
        <v>31847</v>
      </c>
      <c r="C16268" s="68" t="s">
        <v>15</v>
      </c>
      <c r="D16268" t="str">
        <f t="shared" si="254"/>
        <v>un</v>
      </c>
    </row>
    <row r="16269" spans="1:4">
      <c r="A16269" s="68" t="s">
        <v>16024</v>
      </c>
      <c r="B16269" s="68" t="s">
        <v>31848</v>
      </c>
      <c r="C16269" s="68" t="s">
        <v>15</v>
      </c>
      <c r="D16269" t="str">
        <f t="shared" si="254"/>
        <v>un</v>
      </c>
    </row>
    <row r="16270" spans="1:4">
      <c r="A16270" s="68" t="s">
        <v>16025</v>
      </c>
      <c r="B16270" s="68" t="s">
        <v>31848</v>
      </c>
      <c r="C16270" s="68" t="s">
        <v>15</v>
      </c>
      <c r="D16270" t="str">
        <f t="shared" si="254"/>
        <v>un</v>
      </c>
    </row>
    <row r="16271" spans="1:4">
      <c r="A16271" s="68" t="s">
        <v>23952</v>
      </c>
      <c r="B16271" s="68" t="s">
        <v>31849</v>
      </c>
      <c r="C16271" s="68" t="s">
        <v>15</v>
      </c>
      <c r="D16271" t="str">
        <f t="shared" si="254"/>
        <v>un</v>
      </c>
    </row>
    <row r="16272" spans="1:4">
      <c r="A16272" s="68" t="s">
        <v>23953</v>
      </c>
      <c r="B16272" s="68" t="s">
        <v>31849</v>
      </c>
      <c r="C16272" s="68" t="s">
        <v>15</v>
      </c>
      <c r="D16272" t="str">
        <f t="shared" si="254"/>
        <v>un</v>
      </c>
    </row>
    <row r="16273" spans="1:4">
      <c r="A16273" s="68" t="s">
        <v>16026</v>
      </c>
      <c r="B16273" s="68" t="s">
        <v>23713</v>
      </c>
      <c r="C16273" s="68" t="s">
        <v>15</v>
      </c>
      <c r="D16273" t="str">
        <f t="shared" si="254"/>
        <v>un</v>
      </c>
    </row>
    <row r="16274" spans="1:4">
      <c r="A16274" s="68" t="s">
        <v>16027</v>
      </c>
      <c r="B16274" s="68" t="s">
        <v>23713</v>
      </c>
      <c r="C16274" s="68" t="s">
        <v>15</v>
      </c>
      <c r="D16274" t="str">
        <f t="shared" si="254"/>
        <v>un</v>
      </c>
    </row>
    <row r="16275" spans="1:4">
      <c r="A16275" s="68" t="s">
        <v>23504</v>
      </c>
      <c r="B16275" s="68" t="s">
        <v>31850</v>
      </c>
      <c r="C16275" s="68" t="s">
        <v>15</v>
      </c>
      <c r="D16275" t="str">
        <f t="shared" si="254"/>
        <v>un</v>
      </c>
    </row>
    <row r="16276" spans="1:4">
      <c r="A16276" s="68" t="s">
        <v>23505</v>
      </c>
      <c r="B16276" s="68" t="s">
        <v>31850</v>
      </c>
      <c r="C16276" s="68" t="s">
        <v>15</v>
      </c>
      <c r="D16276" t="str">
        <f t="shared" si="254"/>
        <v>un</v>
      </c>
    </row>
    <row r="16277" spans="1:4">
      <c r="A16277" s="68" t="s">
        <v>23506</v>
      </c>
      <c r="B16277" s="68" t="s">
        <v>31851</v>
      </c>
      <c r="C16277" s="68" t="s">
        <v>15</v>
      </c>
      <c r="D16277" t="str">
        <f t="shared" si="254"/>
        <v>un</v>
      </c>
    </row>
    <row r="16278" spans="1:4">
      <c r="A16278" s="68" t="s">
        <v>23507</v>
      </c>
      <c r="B16278" s="68" t="s">
        <v>31851</v>
      </c>
      <c r="C16278" s="68" t="s">
        <v>15</v>
      </c>
      <c r="D16278" t="str">
        <f t="shared" si="254"/>
        <v>un</v>
      </c>
    </row>
    <row r="16279" spans="1:4">
      <c r="A16279" s="68" t="s">
        <v>23508</v>
      </c>
      <c r="B16279" s="68" t="s">
        <v>31852</v>
      </c>
      <c r="C16279" s="68" t="s">
        <v>15</v>
      </c>
      <c r="D16279" t="str">
        <f t="shared" si="254"/>
        <v>un</v>
      </c>
    </row>
    <row r="16280" spans="1:4">
      <c r="A16280" s="68" t="s">
        <v>23509</v>
      </c>
      <c r="B16280" s="68" t="s">
        <v>31852</v>
      </c>
      <c r="C16280" s="68" t="s">
        <v>15</v>
      </c>
      <c r="D16280" t="str">
        <f t="shared" si="254"/>
        <v>un</v>
      </c>
    </row>
    <row r="16281" spans="1:4">
      <c r="A16281" s="68" t="s">
        <v>23510</v>
      </c>
      <c r="B16281" s="68" t="s">
        <v>31853</v>
      </c>
      <c r="C16281" s="68" t="s">
        <v>15</v>
      </c>
      <c r="D16281" t="str">
        <f t="shared" si="254"/>
        <v>un</v>
      </c>
    </row>
    <row r="16282" spans="1:4">
      <c r="A16282" s="68" t="s">
        <v>23511</v>
      </c>
      <c r="B16282" s="68" t="s">
        <v>31853</v>
      </c>
      <c r="C16282" s="68" t="s">
        <v>15</v>
      </c>
      <c r="D16282" t="str">
        <f t="shared" si="254"/>
        <v>un</v>
      </c>
    </row>
    <row r="16283" spans="1:4">
      <c r="A16283" s="68" t="s">
        <v>23512</v>
      </c>
      <c r="B16283" s="68" t="s">
        <v>31854</v>
      </c>
      <c r="C16283" s="68" t="s">
        <v>15</v>
      </c>
      <c r="D16283" t="str">
        <f t="shared" si="254"/>
        <v>un</v>
      </c>
    </row>
    <row r="16284" spans="1:4">
      <c r="A16284" s="68" t="s">
        <v>23513</v>
      </c>
      <c r="B16284" s="68" t="s">
        <v>31854</v>
      </c>
      <c r="C16284" s="68" t="s">
        <v>15</v>
      </c>
      <c r="D16284" t="str">
        <f t="shared" si="254"/>
        <v>un</v>
      </c>
    </row>
    <row r="16285" spans="1:4">
      <c r="A16285" s="68" t="s">
        <v>16028</v>
      </c>
      <c r="B16285" s="68" t="s">
        <v>31855</v>
      </c>
      <c r="C16285" s="68" t="s">
        <v>15</v>
      </c>
      <c r="D16285" t="str">
        <f t="shared" si="254"/>
        <v>un</v>
      </c>
    </row>
    <row r="16286" spans="1:4">
      <c r="A16286" s="68" t="s">
        <v>16029</v>
      </c>
      <c r="B16286" s="68" t="s">
        <v>31855</v>
      </c>
      <c r="C16286" s="68" t="s">
        <v>15</v>
      </c>
      <c r="D16286" t="str">
        <f t="shared" si="254"/>
        <v>un</v>
      </c>
    </row>
    <row r="16287" spans="1:4">
      <c r="A16287" s="68" t="s">
        <v>16030</v>
      </c>
      <c r="B16287" s="68" t="s">
        <v>31856</v>
      </c>
      <c r="C16287" s="68" t="s">
        <v>15</v>
      </c>
      <c r="D16287" t="str">
        <f t="shared" si="254"/>
        <v>un</v>
      </c>
    </row>
    <row r="16288" spans="1:4">
      <c r="A16288" s="68" t="s">
        <v>16031</v>
      </c>
      <c r="B16288" s="68" t="s">
        <v>31856</v>
      </c>
      <c r="C16288" s="68" t="s">
        <v>15</v>
      </c>
      <c r="D16288" t="str">
        <f t="shared" si="254"/>
        <v>un</v>
      </c>
    </row>
    <row r="16289" spans="1:4">
      <c r="A16289" s="68" t="s">
        <v>16032</v>
      </c>
      <c r="B16289" s="68" t="s">
        <v>31857</v>
      </c>
      <c r="C16289" s="68" t="s">
        <v>15</v>
      </c>
      <c r="D16289" t="str">
        <f t="shared" si="254"/>
        <v>un</v>
      </c>
    </row>
    <row r="16290" spans="1:4">
      <c r="A16290" s="68" t="s">
        <v>16033</v>
      </c>
      <c r="B16290" s="68" t="s">
        <v>31857</v>
      </c>
      <c r="C16290" s="68" t="s">
        <v>15</v>
      </c>
      <c r="D16290" t="str">
        <f t="shared" si="254"/>
        <v>un</v>
      </c>
    </row>
    <row r="16291" spans="1:4">
      <c r="A16291" s="68" t="s">
        <v>16034</v>
      </c>
      <c r="B16291" s="68" t="s">
        <v>31858</v>
      </c>
      <c r="C16291" s="68" t="s">
        <v>15</v>
      </c>
      <c r="D16291" t="str">
        <f t="shared" si="254"/>
        <v>un</v>
      </c>
    </row>
    <row r="16292" spans="1:4">
      <c r="A16292" s="68" t="s">
        <v>16035</v>
      </c>
      <c r="B16292" s="68" t="s">
        <v>31858</v>
      </c>
      <c r="C16292" s="68" t="s">
        <v>15</v>
      </c>
      <c r="D16292" t="str">
        <f t="shared" si="254"/>
        <v>un</v>
      </c>
    </row>
    <row r="16293" spans="1:4">
      <c r="A16293" s="68" t="s">
        <v>16036</v>
      </c>
      <c r="B16293" s="68" t="s">
        <v>31859</v>
      </c>
      <c r="C16293" s="68" t="s">
        <v>15</v>
      </c>
      <c r="D16293" t="str">
        <f t="shared" si="254"/>
        <v>un</v>
      </c>
    </row>
    <row r="16294" spans="1:4">
      <c r="A16294" s="68" t="s">
        <v>16037</v>
      </c>
      <c r="B16294" s="68" t="s">
        <v>31859</v>
      </c>
      <c r="C16294" s="68" t="s">
        <v>15</v>
      </c>
      <c r="D16294" t="str">
        <f t="shared" si="254"/>
        <v>un</v>
      </c>
    </row>
    <row r="16295" spans="1:4">
      <c r="A16295" s="68" t="s">
        <v>16038</v>
      </c>
      <c r="B16295" s="68" t="s">
        <v>31860</v>
      </c>
      <c r="C16295" s="68" t="s">
        <v>15</v>
      </c>
      <c r="D16295" t="str">
        <f t="shared" si="254"/>
        <v>un</v>
      </c>
    </row>
    <row r="16296" spans="1:4">
      <c r="A16296" s="68" t="s">
        <v>16039</v>
      </c>
      <c r="B16296" s="68" t="s">
        <v>31860</v>
      </c>
      <c r="C16296" s="68" t="s">
        <v>15</v>
      </c>
      <c r="D16296" t="str">
        <f t="shared" si="254"/>
        <v>un</v>
      </c>
    </row>
    <row r="16297" spans="1:4">
      <c r="A16297" s="68" t="s">
        <v>16040</v>
      </c>
      <c r="B16297" s="68" t="s">
        <v>31861</v>
      </c>
      <c r="C16297" s="68" t="s">
        <v>15</v>
      </c>
      <c r="D16297" t="str">
        <f t="shared" si="254"/>
        <v>un</v>
      </c>
    </row>
    <row r="16298" spans="1:4">
      <c r="A16298" s="68" t="s">
        <v>16041</v>
      </c>
      <c r="B16298" s="68" t="s">
        <v>31861</v>
      </c>
      <c r="C16298" s="68" t="s">
        <v>15</v>
      </c>
      <c r="D16298" t="str">
        <f t="shared" si="254"/>
        <v>un</v>
      </c>
    </row>
    <row r="16299" spans="1:4">
      <c r="A16299" s="68" t="s">
        <v>16042</v>
      </c>
      <c r="B16299" s="68" t="s">
        <v>31862</v>
      </c>
      <c r="C16299" s="68" t="s">
        <v>15</v>
      </c>
      <c r="D16299" t="str">
        <f t="shared" si="254"/>
        <v>un</v>
      </c>
    </row>
    <row r="16300" spans="1:4">
      <c r="A16300" s="68" t="s">
        <v>16043</v>
      </c>
      <c r="B16300" s="68" t="s">
        <v>31862</v>
      </c>
      <c r="C16300" s="68" t="s">
        <v>15</v>
      </c>
      <c r="D16300" t="str">
        <f t="shared" si="254"/>
        <v>un</v>
      </c>
    </row>
    <row r="16301" spans="1:4">
      <c r="A16301" s="68" t="s">
        <v>16044</v>
      </c>
      <c r="B16301" s="68" t="s">
        <v>31863</v>
      </c>
      <c r="C16301" s="68" t="s">
        <v>15</v>
      </c>
      <c r="D16301" t="str">
        <f t="shared" si="254"/>
        <v>un</v>
      </c>
    </row>
    <row r="16302" spans="1:4">
      <c r="A16302" s="68" t="s">
        <v>16045</v>
      </c>
      <c r="B16302" s="68" t="s">
        <v>31863</v>
      </c>
      <c r="C16302" s="68" t="s">
        <v>15</v>
      </c>
      <c r="D16302" t="str">
        <f t="shared" si="254"/>
        <v>un</v>
      </c>
    </row>
    <row r="16303" spans="1:4">
      <c r="A16303" s="68" t="s">
        <v>16046</v>
      </c>
      <c r="B16303" s="68" t="s">
        <v>31864</v>
      </c>
      <c r="C16303" s="68" t="s">
        <v>15</v>
      </c>
      <c r="D16303" t="str">
        <f t="shared" si="254"/>
        <v>un</v>
      </c>
    </row>
    <row r="16304" spans="1:4">
      <c r="A16304" s="68" t="s">
        <v>16047</v>
      </c>
      <c r="B16304" s="68" t="s">
        <v>31864</v>
      </c>
      <c r="C16304" s="68" t="s">
        <v>15</v>
      </c>
      <c r="D16304" t="str">
        <f t="shared" si="254"/>
        <v>un</v>
      </c>
    </row>
    <row r="16305" spans="1:4">
      <c r="A16305" s="68" t="s">
        <v>16048</v>
      </c>
      <c r="B16305" s="68" t="s">
        <v>31865</v>
      </c>
      <c r="C16305" s="68" t="s">
        <v>15</v>
      </c>
      <c r="D16305" t="str">
        <f t="shared" si="254"/>
        <v>un</v>
      </c>
    </row>
    <row r="16306" spans="1:4">
      <c r="A16306" s="68" t="s">
        <v>16049</v>
      </c>
      <c r="B16306" s="68" t="s">
        <v>31865</v>
      </c>
      <c r="C16306" s="68" t="s">
        <v>15</v>
      </c>
      <c r="D16306" t="str">
        <f t="shared" si="254"/>
        <v>un</v>
      </c>
    </row>
    <row r="16307" spans="1:4">
      <c r="A16307" s="68" t="s">
        <v>16050</v>
      </c>
      <c r="B16307" s="68" t="s">
        <v>31866</v>
      </c>
      <c r="C16307" s="68" t="s">
        <v>15</v>
      </c>
      <c r="D16307" t="str">
        <f t="shared" si="254"/>
        <v>un</v>
      </c>
    </row>
    <row r="16308" spans="1:4">
      <c r="A16308" s="68" t="s">
        <v>16051</v>
      </c>
      <c r="B16308" s="68" t="s">
        <v>31866</v>
      </c>
      <c r="C16308" s="68" t="s">
        <v>15</v>
      </c>
      <c r="D16308" t="str">
        <f t="shared" si="254"/>
        <v>un</v>
      </c>
    </row>
    <row r="16309" spans="1:4">
      <c r="A16309" s="68" t="s">
        <v>16052</v>
      </c>
      <c r="B16309" s="68" t="s">
        <v>31867</v>
      </c>
      <c r="C16309" s="68" t="s">
        <v>15</v>
      </c>
      <c r="D16309" t="str">
        <f t="shared" si="254"/>
        <v>un</v>
      </c>
    </row>
    <row r="16310" spans="1:4">
      <c r="A16310" s="68" t="s">
        <v>16053</v>
      </c>
      <c r="B16310" s="68" t="s">
        <v>31867</v>
      </c>
      <c r="C16310" s="68" t="s">
        <v>15</v>
      </c>
      <c r="D16310" t="str">
        <f t="shared" si="254"/>
        <v>un</v>
      </c>
    </row>
    <row r="16311" spans="1:4">
      <c r="A16311" s="68" t="s">
        <v>16054</v>
      </c>
      <c r="B16311" s="68" t="s">
        <v>31868</v>
      </c>
      <c r="C16311" s="68" t="s">
        <v>15</v>
      </c>
      <c r="D16311" t="str">
        <f t="shared" si="254"/>
        <v>un</v>
      </c>
    </row>
    <row r="16312" spans="1:4">
      <c r="A16312" s="68" t="s">
        <v>16055</v>
      </c>
      <c r="B16312" s="68" t="s">
        <v>31868</v>
      </c>
      <c r="C16312" s="68" t="s">
        <v>15</v>
      </c>
      <c r="D16312" t="str">
        <f t="shared" si="254"/>
        <v>un</v>
      </c>
    </row>
    <row r="16313" spans="1:4">
      <c r="A16313" s="68" t="s">
        <v>16056</v>
      </c>
      <c r="B16313" s="68" t="s">
        <v>31869</v>
      </c>
      <c r="C16313" s="68" t="s">
        <v>15</v>
      </c>
      <c r="D16313" t="str">
        <f t="shared" si="254"/>
        <v>un</v>
      </c>
    </row>
    <row r="16314" spans="1:4">
      <c r="A16314" s="68" t="s">
        <v>16057</v>
      </c>
      <c r="B16314" s="68" t="s">
        <v>31869</v>
      </c>
      <c r="C16314" s="68" t="s">
        <v>15</v>
      </c>
      <c r="D16314" t="str">
        <f t="shared" si="254"/>
        <v>un</v>
      </c>
    </row>
    <row r="16315" spans="1:4">
      <c r="A16315" s="68" t="s">
        <v>16058</v>
      </c>
      <c r="B16315" s="68" t="s">
        <v>31870</v>
      </c>
      <c r="C16315" s="68" t="s">
        <v>15</v>
      </c>
      <c r="D16315" t="str">
        <f t="shared" si="254"/>
        <v>un</v>
      </c>
    </row>
    <row r="16316" spans="1:4">
      <c r="A16316" s="68" t="s">
        <v>16059</v>
      </c>
      <c r="B16316" s="68" t="s">
        <v>31870</v>
      </c>
      <c r="C16316" s="68" t="s">
        <v>15</v>
      </c>
      <c r="D16316" t="str">
        <f t="shared" si="254"/>
        <v>un</v>
      </c>
    </row>
    <row r="16317" spans="1:4">
      <c r="A16317" s="68" t="s">
        <v>16060</v>
      </c>
      <c r="B16317" s="68" t="s">
        <v>31871</v>
      </c>
      <c r="C16317" s="68" t="s">
        <v>15</v>
      </c>
      <c r="D16317" t="str">
        <f t="shared" si="254"/>
        <v>un</v>
      </c>
    </row>
    <row r="16318" spans="1:4">
      <c r="A16318" s="68" t="s">
        <v>16061</v>
      </c>
      <c r="B16318" s="68" t="s">
        <v>31871</v>
      </c>
      <c r="C16318" s="68" t="s">
        <v>15</v>
      </c>
      <c r="D16318" t="str">
        <f t="shared" si="254"/>
        <v>un</v>
      </c>
    </row>
    <row r="16319" spans="1:4">
      <c r="A16319" s="68" t="s">
        <v>16062</v>
      </c>
      <c r="B16319" s="68" t="s">
        <v>31872</v>
      </c>
      <c r="C16319" s="68" t="s">
        <v>15</v>
      </c>
      <c r="D16319" t="str">
        <f t="shared" si="254"/>
        <v>un</v>
      </c>
    </row>
    <row r="16320" spans="1:4">
      <c r="A16320" s="68" t="s">
        <v>16063</v>
      </c>
      <c r="B16320" s="68" t="s">
        <v>31872</v>
      </c>
      <c r="C16320" s="68" t="s">
        <v>15</v>
      </c>
      <c r="D16320" t="str">
        <f t="shared" si="254"/>
        <v>un</v>
      </c>
    </row>
    <row r="16321" spans="1:4">
      <c r="A16321" s="68" t="s">
        <v>16064</v>
      </c>
      <c r="B16321" s="68" t="s">
        <v>31873</v>
      </c>
      <c r="C16321" s="68" t="s">
        <v>15</v>
      </c>
      <c r="D16321" t="str">
        <f t="shared" si="254"/>
        <v>un</v>
      </c>
    </row>
    <row r="16322" spans="1:4">
      <c r="A16322" s="68" t="s">
        <v>16065</v>
      </c>
      <c r="B16322" s="68" t="s">
        <v>31873</v>
      </c>
      <c r="C16322" s="68" t="s">
        <v>15</v>
      </c>
      <c r="D16322" t="str">
        <f t="shared" si="254"/>
        <v>un</v>
      </c>
    </row>
    <row r="16323" spans="1:4">
      <c r="A16323" s="68" t="s">
        <v>16066</v>
      </c>
      <c r="B16323" s="68" t="s">
        <v>31874</v>
      </c>
      <c r="C16323" s="68" t="s">
        <v>15</v>
      </c>
      <c r="D16323" t="str">
        <f t="shared" si="254"/>
        <v>un</v>
      </c>
    </row>
    <row r="16324" spans="1:4">
      <c r="A16324" s="68" t="s">
        <v>16067</v>
      </c>
      <c r="B16324" s="68" t="s">
        <v>31874</v>
      </c>
      <c r="C16324" s="68" t="s">
        <v>15</v>
      </c>
      <c r="D16324" t="str">
        <f t="shared" si="254"/>
        <v>un</v>
      </c>
    </row>
    <row r="16325" spans="1:4">
      <c r="A16325" s="68" t="s">
        <v>16068</v>
      </c>
      <c r="B16325" s="68" t="s">
        <v>31875</v>
      </c>
      <c r="C16325" s="68" t="s">
        <v>15</v>
      </c>
      <c r="D16325" t="str">
        <f t="shared" si="254"/>
        <v>un</v>
      </c>
    </row>
    <row r="16326" spans="1:4">
      <c r="A16326" s="68" t="s">
        <v>16069</v>
      </c>
      <c r="B16326" s="68" t="s">
        <v>31875</v>
      </c>
      <c r="C16326" s="68" t="s">
        <v>15</v>
      </c>
      <c r="D16326" t="str">
        <f t="shared" si="254"/>
        <v>un</v>
      </c>
    </row>
    <row r="16327" spans="1:4">
      <c r="A16327" s="68" t="s">
        <v>16070</v>
      </c>
      <c r="B16327" s="68" t="s">
        <v>31876</v>
      </c>
      <c r="C16327" s="68" t="s">
        <v>15</v>
      </c>
      <c r="D16327" t="str">
        <f t="shared" ref="D16327:D16390" si="255">LOWER(C16327)</f>
        <v>un</v>
      </c>
    </row>
    <row r="16328" spans="1:4">
      <c r="A16328" s="68" t="s">
        <v>16071</v>
      </c>
      <c r="B16328" s="68" t="s">
        <v>31876</v>
      </c>
      <c r="C16328" s="68" t="s">
        <v>15</v>
      </c>
      <c r="D16328" t="str">
        <f t="shared" si="255"/>
        <v>un</v>
      </c>
    </row>
    <row r="16329" spans="1:4">
      <c r="A16329" s="68" t="s">
        <v>16072</v>
      </c>
      <c r="B16329" s="68" t="s">
        <v>31877</v>
      </c>
      <c r="C16329" s="68" t="s">
        <v>15</v>
      </c>
      <c r="D16329" t="str">
        <f t="shared" si="255"/>
        <v>un</v>
      </c>
    </row>
    <row r="16330" spans="1:4">
      <c r="A16330" s="68" t="s">
        <v>16073</v>
      </c>
      <c r="B16330" s="68" t="s">
        <v>31877</v>
      </c>
      <c r="C16330" s="68" t="s">
        <v>15</v>
      </c>
      <c r="D16330" t="str">
        <f t="shared" si="255"/>
        <v>un</v>
      </c>
    </row>
    <row r="16331" spans="1:4">
      <c r="A16331" s="68" t="s">
        <v>16074</v>
      </c>
      <c r="B16331" s="68" t="s">
        <v>31878</v>
      </c>
      <c r="C16331" s="68" t="s">
        <v>15</v>
      </c>
      <c r="D16331" t="str">
        <f t="shared" si="255"/>
        <v>un</v>
      </c>
    </row>
    <row r="16332" spans="1:4">
      <c r="A16332" s="68" t="s">
        <v>16075</v>
      </c>
      <c r="B16332" s="68" t="s">
        <v>31878</v>
      </c>
      <c r="C16332" s="68" t="s">
        <v>15</v>
      </c>
      <c r="D16332" t="str">
        <f t="shared" si="255"/>
        <v>un</v>
      </c>
    </row>
    <row r="16333" spans="1:4">
      <c r="A16333" s="68" t="s">
        <v>16076</v>
      </c>
      <c r="B16333" s="68" t="s">
        <v>31879</v>
      </c>
      <c r="C16333" s="68" t="s">
        <v>15</v>
      </c>
      <c r="D16333" t="str">
        <f t="shared" si="255"/>
        <v>un</v>
      </c>
    </row>
    <row r="16334" spans="1:4">
      <c r="A16334" s="68" t="s">
        <v>16077</v>
      </c>
      <c r="B16334" s="68" t="s">
        <v>31879</v>
      </c>
      <c r="C16334" s="68" t="s">
        <v>15</v>
      </c>
      <c r="D16334" t="str">
        <f t="shared" si="255"/>
        <v>un</v>
      </c>
    </row>
    <row r="16335" spans="1:4">
      <c r="A16335" s="68" t="s">
        <v>16078</v>
      </c>
      <c r="B16335" s="68" t="s">
        <v>31880</v>
      </c>
      <c r="C16335" s="68" t="s">
        <v>15</v>
      </c>
      <c r="D16335" t="str">
        <f t="shared" si="255"/>
        <v>un</v>
      </c>
    </row>
    <row r="16336" spans="1:4">
      <c r="A16336" s="68" t="s">
        <v>16079</v>
      </c>
      <c r="B16336" s="68" t="s">
        <v>31880</v>
      </c>
      <c r="C16336" s="68" t="s">
        <v>15</v>
      </c>
      <c r="D16336" t="str">
        <f t="shared" si="255"/>
        <v>un</v>
      </c>
    </row>
    <row r="16337" spans="1:4">
      <c r="A16337" s="68" t="s">
        <v>16080</v>
      </c>
      <c r="B16337" s="68" t="s">
        <v>31881</v>
      </c>
      <c r="C16337" s="68" t="s">
        <v>15</v>
      </c>
      <c r="D16337" t="str">
        <f t="shared" si="255"/>
        <v>un</v>
      </c>
    </row>
    <row r="16338" spans="1:4">
      <c r="A16338" s="68" t="s">
        <v>16081</v>
      </c>
      <c r="B16338" s="68" t="s">
        <v>31881</v>
      </c>
      <c r="C16338" s="68" t="s">
        <v>15</v>
      </c>
      <c r="D16338" t="str">
        <f t="shared" si="255"/>
        <v>un</v>
      </c>
    </row>
    <row r="16339" spans="1:4">
      <c r="A16339" s="68" t="s">
        <v>16082</v>
      </c>
      <c r="B16339" s="68" t="s">
        <v>31882</v>
      </c>
      <c r="C16339" s="68" t="s">
        <v>15</v>
      </c>
      <c r="D16339" t="str">
        <f t="shared" si="255"/>
        <v>un</v>
      </c>
    </row>
    <row r="16340" spans="1:4">
      <c r="A16340" s="68" t="s">
        <v>16083</v>
      </c>
      <c r="B16340" s="68" t="s">
        <v>31882</v>
      </c>
      <c r="C16340" s="68" t="s">
        <v>15</v>
      </c>
      <c r="D16340" t="str">
        <f t="shared" si="255"/>
        <v>un</v>
      </c>
    </row>
    <row r="16341" spans="1:4">
      <c r="A16341" s="68" t="s">
        <v>16084</v>
      </c>
      <c r="B16341" s="68" t="s">
        <v>31883</v>
      </c>
      <c r="C16341" s="68" t="s">
        <v>15</v>
      </c>
      <c r="D16341" t="str">
        <f t="shared" si="255"/>
        <v>un</v>
      </c>
    </row>
    <row r="16342" spans="1:4">
      <c r="A16342" s="68" t="s">
        <v>16085</v>
      </c>
      <c r="B16342" s="68" t="s">
        <v>31883</v>
      </c>
      <c r="C16342" s="68" t="s">
        <v>15</v>
      </c>
      <c r="D16342" t="str">
        <f t="shared" si="255"/>
        <v>un</v>
      </c>
    </row>
    <row r="16343" spans="1:4">
      <c r="A16343" s="68" t="s">
        <v>16086</v>
      </c>
      <c r="B16343" s="68" t="s">
        <v>31884</v>
      </c>
      <c r="C16343" s="68" t="s">
        <v>15</v>
      </c>
      <c r="D16343" t="str">
        <f t="shared" si="255"/>
        <v>un</v>
      </c>
    </row>
    <row r="16344" spans="1:4">
      <c r="A16344" s="68" t="s">
        <v>16087</v>
      </c>
      <c r="B16344" s="68" t="s">
        <v>31884</v>
      </c>
      <c r="C16344" s="68" t="s">
        <v>15</v>
      </c>
      <c r="D16344" t="str">
        <f t="shared" si="255"/>
        <v>un</v>
      </c>
    </row>
    <row r="16345" spans="1:4">
      <c r="A16345" s="68" t="s">
        <v>16088</v>
      </c>
      <c r="B16345" s="68" t="s">
        <v>31885</v>
      </c>
      <c r="C16345" s="68" t="s">
        <v>15</v>
      </c>
      <c r="D16345" t="str">
        <f t="shared" si="255"/>
        <v>un</v>
      </c>
    </row>
    <row r="16346" spans="1:4">
      <c r="A16346" s="68" t="s">
        <v>16089</v>
      </c>
      <c r="B16346" s="68" t="s">
        <v>31885</v>
      </c>
      <c r="C16346" s="68" t="s">
        <v>15</v>
      </c>
      <c r="D16346" t="str">
        <f t="shared" si="255"/>
        <v>un</v>
      </c>
    </row>
    <row r="16347" spans="1:4">
      <c r="A16347" s="68" t="s">
        <v>16090</v>
      </c>
      <c r="B16347" s="68" t="s">
        <v>31886</v>
      </c>
      <c r="C16347" s="68" t="s">
        <v>15</v>
      </c>
      <c r="D16347" t="str">
        <f t="shared" si="255"/>
        <v>un</v>
      </c>
    </row>
    <row r="16348" spans="1:4">
      <c r="A16348" s="68" t="s">
        <v>16091</v>
      </c>
      <c r="B16348" s="68" t="s">
        <v>31886</v>
      </c>
      <c r="C16348" s="68" t="s">
        <v>15</v>
      </c>
      <c r="D16348" t="str">
        <f t="shared" si="255"/>
        <v>un</v>
      </c>
    </row>
    <row r="16349" spans="1:4">
      <c r="A16349" s="68" t="s">
        <v>16092</v>
      </c>
      <c r="B16349" s="68" t="s">
        <v>31887</v>
      </c>
      <c r="C16349" s="68" t="s">
        <v>15</v>
      </c>
      <c r="D16349" t="str">
        <f t="shared" si="255"/>
        <v>un</v>
      </c>
    </row>
    <row r="16350" spans="1:4">
      <c r="A16350" s="68" t="s">
        <v>16093</v>
      </c>
      <c r="B16350" s="68" t="s">
        <v>31887</v>
      </c>
      <c r="C16350" s="68" t="s">
        <v>15</v>
      </c>
      <c r="D16350" t="str">
        <f t="shared" si="255"/>
        <v>un</v>
      </c>
    </row>
    <row r="16351" spans="1:4">
      <c r="A16351" s="68" t="s">
        <v>16094</v>
      </c>
      <c r="B16351" s="68" t="s">
        <v>31888</v>
      </c>
      <c r="C16351" s="68" t="s">
        <v>15</v>
      </c>
      <c r="D16351" t="str">
        <f t="shared" si="255"/>
        <v>un</v>
      </c>
    </row>
    <row r="16352" spans="1:4">
      <c r="A16352" s="68" t="s">
        <v>16095</v>
      </c>
      <c r="B16352" s="68" t="s">
        <v>31888</v>
      </c>
      <c r="C16352" s="68" t="s">
        <v>15</v>
      </c>
      <c r="D16352" t="str">
        <f t="shared" si="255"/>
        <v>un</v>
      </c>
    </row>
    <row r="16353" spans="1:4">
      <c r="A16353" s="68" t="s">
        <v>16096</v>
      </c>
      <c r="B16353" s="68" t="s">
        <v>31889</v>
      </c>
      <c r="C16353" s="68" t="s">
        <v>15</v>
      </c>
      <c r="D16353" t="str">
        <f t="shared" si="255"/>
        <v>un</v>
      </c>
    </row>
    <row r="16354" spans="1:4">
      <c r="A16354" s="68" t="s">
        <v>16097</v>
      </c>
      <c r="B16354" s="68" t="s">
        <v>31889</v>
      </c>
      <c r="C16354" s="68" t="s">
        <v>15</v>
      </c>
      <c r="D16354" t="str">
        <f t="shared" si="255"/>
        <v>un</v>
      </c>
    </row>
    <row r="16355" spans="1:4">
      <c r="A16355" s="68" t="s">
        <v>16098</v>
      </c>
      <c r="B16355" s="68" t="s">
        <v>31890</v>
      </c>
      <c r="C16355" s="68" t="s">
        <v>15</v>
      </c>
      <c r="D16355" t="str">
        <f t="shared" si="255"/>
        <v>un</v>
      </c>
    </row>
    <row r="16356" spans="1:4">
      <c r="A16356" s="68" t="s">
        <v>16099</v>
      </c>
      <c r="B16356" s="68" t="s">
        <v>31890</v>
      </c>
      <c r="C16356" s="68" t="s">
        <v>15</v>
      </c>
      <c r="D16356" t="str">
        <f t="shared" si="255"/>
        <v>un</v>
      </c>
    </row>
    <row r="16357" spans="1:4">
      <c r="A16357" s="68" t="s">
        <v>16100</v>
      </c>
      <c r="B16357" s="68" t="s">
        <v>31891</v>
      </c>
      <c r="C16357" s="68" t="s">
        <v>15</v>
      </c>
      <c r="D16357" t="str">
        <f t="shared" si="255"/>
        <v>un</v>
      </c>
    </row>
    <row r="16358" spans="1:4">
      <c r="A16358" s="68" t="s">
        <v>16101</v>
      </c>
      <c r="B16358" s="68" t="s">
        <v>31891</v>
      </c>
      <c r="C16358" s="68" t="s">
        <v>15</v>
      </c>
      <c r="D16358" t="str">
        <f t="shared" si="255"/>
        <v>un</v>
      </c>
    </row>
    <row r="16359" spans="1:4">
      <c r="A16359" s="68" t="s">
        <v>16102</v>
      </c>
      <c r="B16359" s="68" t="s">
        <v>31892</v>
      </c>
      <c r="C16359" s="68" t="s">
        <v>15</v>
      </c>
      <c r="D16359" t="str">
        <f t="shared" si="255"/>
        <v>un</v>
      </c>
    </row>
    <row r="16360" spans="1:4">
      <c r="A16360" s="68" t="s">
        <v>16103</v>
      </c>
      <c r="B16360" s="68" t="s">
        <v>31892</v>
      </c>
      <c r="C16360" s="68" t="s">
        <v>15</v>
      </c>
      <c r="D16360" t="str">
        <f t="shared" si="255"/>
        <v>un</v>
      </c>
    </row>
    <row r="16361" spans="1:4">
      <c r="A16361" s="68" t="s">
        <v>16104</v>
      </c>
      <c r="B16361" s="68" t="s">
        <v>31893</v>
      </c>
      <c r="C16361" s="68" t="s">
        <v>15</v>
      </c>
      <c r="D16361" t="str">
        <f t="shared" si="255"/>
        <v>un</v>
      </c>
    </row>
    <row r="16362" spans="1:4">
      <c r="A16362" s="68" t="s">
        <v>16105</v>
      </c>
      <c r="B16362" s="68" t="s">
        <v>31893</v>
      </c>
      <c r="C16362" s="68" t="s">
        <v>15</v>
      </c>
      <c r="D16362" t="str">
        <f t="shared" si="255"/>
        <v>un</v>
      </c>
    </row>
    <row r="16363" spans="1:4">
      <c r="A16363" s="68" t="s">
        <v>16106</v>
      </c>
      <c r="B16363" s="68" t="s">
        <v>31894</v>
      </c>
      <c r="C16363" s="68" t="s">
        <v>15</v>
      </c>
      <c r="D16363" t="str">
        <f t="shared" si="255"/>
        <v>un</v>
      </c>
    </row>
    <row r="16364" spans="1:4">
      <c r="A16364" s="68" t="s">
        <v>16107</v>
      </c>
      <c r="B16364" s="68" t="s">
        <v>31894</v>
      </c>
      <c r="C16364" s="68" t="s">
        <v>15</v>
      </c>
      <c r="D16364" t="str">
        <f t="shared" si="255"/>
        <v>un</v>
      </c>
    </row>
    <row r="16365" spans="1:4">
      <c r="A16365" s="68" t="s">
        <v>16108</v>
      </c>
      <c r="B16365" s="68" t="s">
        <v>31895</v>
      </c>
      <c r="C16365" s="68" t="s">
        <v>15</v>
      </c>
      <c r="D16365" t="str">
        <f t="shared" si="255"/>
        <v>un</v>
      </c>
    </row>
    <row r="16366" spans="1:4">
      <c r="A16366" s="68" t="s">
        <v>16109</v>
      </c>
      <c r="B16366" s="68" t="s">
        <v>31895</v>
      </c>
      <c r="C16366" s="68" t="s">
        <v>15</v>
      </c>
      <c r="D16366" t="str">
        <f t="shared" si="255"/>
        <v>un</v>
      </c>
    </row>
    <row r="16367" spans="1:4">
      <c r="A16367" s="68" t="s">
        <v>16110</v>
      </c>
      <c r="B16367" s="68" t="s">
        <v>31896</v>
      </c>
      <c r="C16367" s="68" t="s">
        <v>15</v>
      </c>
      <c r="D16367" t="str">
        <f t="shared" si="255"/>
        <v>un</v>
      </c>
    </row>
    <row r="16368" spans="1:4">
      <c r="A16368" s="68" t="s">
        <v>16111</v>
      </c>
      <c r="B16368" s="68" t="s">
        <v>31896</v>
      </c>
      <c r="C16368" s="68" t="s">
        <v>15</v>
      </c>
      <c r="D16368" t="str">
        <f t="shared" si="255"/>
        <v>un</v>
      </c>
    </row>
    <row r="16369" spans="1:4">
      <c r="A16369" s="68" t="s">
        <v>16112</v>
      </c>
      <c r="B16369" s="68" t="s">
        <v>31897</v>
      </c>
      <c r="C16369" s="68" t="s">
        <v>15</v>
      </c>
      <c r="D16369" t="str">
        <f t="shared" si="255"/>
        <v>un</v>
      </c>
    </row>
    <row r="16370" spans="1:4">
      <c r="A16370" s="68" t="s">
        <v>16113</v>
      </c>
      <c r="B16370" s="68" t="s">
        <v>31897</v>
      </c>
      <c r="C16370" s="68" t="s">
        <v>15</v>
      </c>
      <c r="D16370" t="str">
        <f t="shared" si="255"/>
        <v>un</v>
      </c>
    </row>
    <row r="16371" spans="1:4">
      <c r="A16371" s="68" t="s">
        <v>16114</v>
      </c>
      <c r="B16371" s="68" t="s">
        <v>31898</v>
      </c>
      <c r="C16371" s="68" t="s">
        <v>15</v>
      </c>
      <c r="D16371" t="str">
        <f t="shared" si="255"/>
        <v>un</v>
      </c>
    </row>
    <row r="16372" spans="1:4">
      <c r="A16372" s="68" t="s">
        <v>16115</v>
      </c>
      <c r="B16372" s="68" t="s">
        <v>31898</v>
      </c>
      <c r="C16372" s="68" t="s">
        <v>15</v>
      </c>
      <c r="D16372" t="str">
        <f t="shared" si="255"/>
        <v>un</v>
      </c>
    </row>
    <row r="16373" spans="1:4">
      <c r="A16373" s="68" t="s">
        <v>16116</v>
      </c>
      <c r="B16373" s="68" t="s">
        <v>31899</v>
      </c>
      <c r="C16373" s="68" t="s">
        <v>15</v>
      </c>
      <c r="D16373" t="str">
        <f t="shared" si="255"/>
        <v>un</v>
      </c>
    </row>
    <row r="16374" spans="1:4">
      <c r="A16374" s="68" t="s">
        <v>16117</v>
      </c>
      <c r="B16374" s="68" t="s">
        <v>31899</v>
      </c>
      <c r="C16374" s="68" t="s">
        <v>15</v>
      </c>
      <c r="D16374" t="str">
        <f t="shared" si="255"/>
        <v>un</v>
      </c>
    </row>
    <row r="16375" spans="1:4">
      <c r="A16375" s="68" t="s">
        <v>16118</v>
      </c>
      <c r="B16375" s="68" t="s">
        <v>31900</v>
      </c>
      <c r="C16375" s="68" t="s">
        <v>15</v>
      </c>
      <c r="D16375" t="str">
        <f t="shared" si="255"/>
        <v>un</v>
      </c>
    </row>
    <row r="16376" spans="1:4">
      <c r="A16376" s="68" t="s">
        <v>16119</v>
      </c>
      <c r="B16376" s="68" t="s">
        <v>31900</v>
      </c>
      <c r="C16376" s="68" t="s">
        <v>15</v>
      </c>
      <c r="D16376" t="str">
        <f t="shared" si="255"/>
        <v>un</v>
      </c>
    </row>
    <row r="16377" spans="1:4">
      <c r="A16377" s="68" t="s">
        <v>16120</v>
      </c>
      <c r="B16377" s="68" t="s">
        <v>31901</v>
      </c>
      <c r="C16377" s="68" t="s">
        <v>15</v>
      </c>
      <c r="D16377" t="str">
        <f t="shared" si="255"/>
        <v>un</v>
      </c>
    </row>
    <row r="16378" spans="1:4">
      <c r="A16378" s="68" t="s">
        <v>16121</v>
      </c>
      <c r="B16378" s="68" t="s">
        <v>31901</v>
      </c>
      <c r="C16378" s="68" t="s">
        <v>15</v>
      </c>
      <c r="D16378" t="str">
        <f t="shared" si="255"/>
        <v>un</v>
      </c>
    </row>
    <row r="16379" spans="1:4">
      <c r="A16379" s="68" t="s">
        <v>16122</v>
      </c>
      <c r="B16379" s="68" t="s">
        <v>31902</v>
      </c>
      <c r="C16379" s="68" t="s">
        <v>15</v>
      </c>
      <c r="D16379" t="str">
        <f t="shared" si="255"/>
        <v>un</v>
      </c>
    </row>
    <row r="16380" spans="1:4">
      <c r="A16380" s="68" t="s">
        <v>16123</v>
      </c>
      <c r="B16380" s="68" t="s">
        <v>31902</v>
      </c>
      <c r="C16380" s="68" t="s">
        <v>15</v>
      </c>
      <c r="D16380" t="str">
        <f t="shared" si="255"/>
        <v>un</v>
      </c>
    </row>
    <row r="16381" spans="1:4">
      <c r="A16381" s="68" t="s">
        <v>16124</v>
      </c>
      <c r="B16381" s="68" t="s">
        <v>31903</v>
      </c>
      <c r="C16381" s="68" t="s">
        <v>15</v>
      </c>
      <c r="D16381" t="str">
        <f t="shared" si="255"/>
        <v>un</v>
      </c>
    </row>
    <row r="16382" spans="1:4">
      <c r="A16382" s="68" t="s">
        <v>16125</v>
      </c>
      <c r="B16382" s="68" t="s">
        <v>31903</v>
      </c>
      <c r="C16382" s="68" t="s">
        <v>15</v>
      </c>
      <c r="D16382" t="str">
        <f t="shared" si="255"/>
        <v>un</v>
      </c>
    </row>
    <row r="16383" spans="1:4">
      <c r="A16383" s="68" t="s">
        <v>16126</v>
      </c>
      <c r="B16383" s="68" t="s">
        <v>31904</v>
      </c>
      <c r="C16383" s="68" t="s">
        <v>15</v>
      </c>
      <c r="D16383" t="str">
        <f t="shared" si="255"/>
        <v>un</v>
      </c>
    </row>
    <row r="16384" spans="1:4">
      <c r="A16384" s="68" t="s">
        <v>16127</v>
      </c>
      <c r="B16384" s="68" t="s">
        <v>31904</v>
      </c>
      <c r="C16384" s="68" t="s">
        <v>15</v>
      </c>
      <c r="D16384" t="str">
        <f t="shared" si="255"/>
        <v>un</v>
      </c>
    </row>
    <row r="16385" spans="1:4">
      <c r="A16385" s="68" t="s">
        <v>16128</v>
      </c>
      <c r="B16385" s="68" t="s">
        <v>31905</v>
      </c>
      <c r="C16385" s="68" t="s">
        <v>15</v>
      </c>
      <c r="D16385" t="str">
        <f t="shared" si="255"/>
        <v>un</v>
      </c>
    </row>
    <row r="16386" spans="1:4">
      <c r="A16386" s="68" t="s">
        <v>16129</v>
      </c>
      <c r="B16386" s="68" t="s">
        <v>31905</v>
      </c>
      <c r="C16386" s="68" t="s">
        <v>15</v>
      </c>
      <c r="D16386" t="str">
        <f t="shared" si="255"/>
        <v>un</v>
      </c>
    </row>
    <row r="16387" spans="1:4">
      <c r="A16387" s="68" t="s">
        <v>16130</v>
      </c>
      <c r="B16387" s="68" t="s">
        <v>31906</v>
      </c>
      <c r="C16387" s="68" t="s">
        <v>15</v>
      </c>
      <c r="D16387" t="str">
        <f t="shared" si="255"/>
        <v>un</v>
      </c>
    </row>
    <row r="16388" spans="1:4">
      <c r="A16388" s="68" t="s">
        <v>16131</v>
      </c>
      <c r="B16388" s="68" t="s">
        <v>31906</v>
      </c>
      <c r="C16388" s="68" t="s">
        <v>15</v>
      </c>
      <c r="D16388" t="str">
        <f t="shared" si="255"/>
        <v>un</v>
      </c>
    </row>
    <row r="16389" spans="1:4">
      <c r="A16389" s="68" t="s">
        <v>16132</v>
      </c>
      <c r="B16389" s="68" t="s">
        <v>31907</v>
      </c>
      <c r="C16389" s="68" t="s">
        <v>15</v>
      </c>
      <c r="D16389" t="str">
        <f t="shared" si="255"/>
        <v>un</v>
      </c>
    </row>
    <row r="16390" spans="1:4">
      <c r="A16390" s="68" t="s">
        <v>16133</v>
      </c>
      <c r="B16390" s="68" t="s">
        <v>31907</v>
      </c>
      <c r="C16390" s="68" t="s">
        <v>15</v>
      </c>
      <c r="D16390" t="str">
        <f t="shared" si="255"/>
        <v>un</v>
      </c>
    </row>
    <row r="16391" spans="1:4">
      <c r="A16391" s="68" t="s">
        <v>16134</v>
      </c>
      <c r="B16391" s="68" t="s">
        <v>31908</v>
      </c>
      <c r="C16391" s="68" t="s">
        <v>15</v>
      </c>
      <c r="D16391" t="str">
        <f t="shared" ref="D16391:D16454" si="256">LOWER(C16391)</f>
        <v>un</v>
      </c>
    </row>
    <row r="16392" spans="1:4">
      <c r="A16392" s="68" t="s">
        <v>16135</v>
      </c>
      <c r="B16392" s="68" t="s">
        <v>31908</v>
      </c>
      <c r="C16392" s="68" t="s">
        <v>15</v>
      </c>
      <c r="D16392" t="str">
        <f t="shared" si="256"/>
        <v>un</v>
      </c>
    </row>
    <row r="16393" spans="1:4">
      <c r="A16393" s="68" t="s">
        <v>16136</v>
      </c>
      <c r="B16393" s="68" t="s">
        <v>31909</v>
      </c>
      <c r="C16393" s="68" t="s">
        <v>15</v>
      </c>
      <c r="D16393" t="str">
        <f t="shared" si="256"/>
        <v>un</v>
      </c>
    </row>
    <row r="16394" spans="1:4">
      <c r="A16394" s="68" t="s">
        <v>16137</v>
      </c>
      <c r="B16394" s="68" t="s">
        <v>31909</v>
      </c>
      <c r="C16394" s="68" t="s">
        <v>15</v>
      </c>
      <c r="D16394" t="str">
        <f t="shared" si="256"/>
        <v>un</v>
      </c>
    </row>
    <row r="16395" spans="1:4">
      <c r="A16395" s="68" t="s">
        <v>16138</v>
      </c>
      <c r="B16395" s="68" t="s">
        <v>31910</v>
      </c>
      <c r="C16395" s="68" t="s">
        <v>15</v>
      </c>
      <c r="D16395" t="str">
        <f t="shared" si="256"/>
        <v>un</v>
      </c>
    </row>
    <row r="16396" spans="1:4">
      <c r="A16396" s="68" t="s">
        <v>16139</v>
      </c>
      <c r="B16396" s="68" t="s">
        <v>31910</v>
      </c>
      <c r="C16396" s="68" t="s">
        <v>15</v>
      </c>
      <c r="D16396" t="str">
        <f t="shared" si="256"/>
        <v>un</v>
      </c>
    </row>
    <row r="16397" spans="1:4">
      <c r="A16397" s="68" t="s">
        <v>16140</v>
      </c>
      <c r="B16397" s="68" t="s">
        <v>31911</v>
      </c>
      <c r="C16397" s="68" t="s">
        <v>15</v>
      </c>
      <c r="D16397" t="str">
        <f t="shared" si="256"/>
        <v>un</v>
      </c>
    </row>
    <row r="16398" spans="1:4">
      <c r="A16398" s="68" t="s">
        <v>16141</v>
      </c>
      <c r="B16398" s="68" t="s">
        <v>31911</v>
      </c>
      <c r="C16398" s="68" t="s">
        <v>15</v>
      </c>
      <c r="D16398" t="str">
        <f t="shared" si="256"/>
        <v>un</v>
      </c>
    </row>
    <row r="16399" spans="1:4">
      <c r="A16399" s="68" t="s">
        <v>16142</v>
      </c>
      <c r="B16399" s="68" t="s">
        <v>31912</v>
      </c>
      <c r="C16399" s="68" t="s">
        <v>15</v>
      </c>
      <c r="D16399" t="str">
        <f t="shared" si="256"/>
        <v>un</v>
      </c>
    </row>
    <row r="16400" spans="1:4">
      <c r="A16400" s="68" t="s">
        <v>16143</v>
      </c>
      <c r="B16400" s="68" t="s">
        <v>31912</v>
      </c>
      <c r="C16400" s="68" t="s">
        <v>15</v>
      </c>
      <c r="D16400" t="str">
        <f t="shared" si="256"/>
        <v>un</v>
      </c>
    </row>
    <row r="16401" spans="1:4">
      <c r="A16401" s="68" t="s">
        <v>16144</v>
      </c>
      <c r="B16401" s="68" t="s">
        <v>31913</v>
      </c>
      <c r="C16401" s="68" t="s">
        <v>15</v>
      </c>
      <c r="D16401" t="str">
        <f t="shared" si="256"/>
        <v>un</v>
      </c>
    </row>
    <row r="16402" spans="1:4">
      <c r="A16402" s="68" t="s">
        <v>16145</v>
      </c>
      <c r="B16402" s="68" t="s">
        <v>31913</v>
      </c>
      <c r="C16402" s="68" t="s">
        <v>15</v>
      </c>
      <c r="D16402" t="str">
        <f t="shared" si="256"/>
        <v>un</v>
      </c>
    </row>
    <row r="16403" spans="1:4">
      <c r="A16403" s="68" t="s">
        <v>16146</v>
      </c>
      <c r="B16403" s="68" t="s">
        <v>31914</v>
      </c>
      <c r="C16403" s="68" t="s">
        <v>15</v>
      </c>
      <c r="D16403" t="str">
        <f t="shared" si="256"/>
        <v>un</v>
      </c>
    </row>
    <row r="16404" spans="1:4">
      <c r="A16404" s="68" t="s">
        <v>16147</v>
      </c>
      <c r="B16404" s="68" t="s">
        <v>31914</v>
      </c>
      <c r="C16404" s="68" t="s">
        <v>15</v>
      </c>
      <c r="D16404" t="str">
        <f t="shared" si="256"/>
        <v>un</v>
      </c>
    </row>
    <row r="16405" spans="1:4">
      <c r="A16405" s="68" t="s">
        <v>16148</v>
      </c>
      <c r="B16405" s="68" t="s">
        <v>31915</v>
      </c>
      <c r="C16405" s="68" t="s">
        <v>15</v>
      </c>
      <c r="D16405" t="str">
        <f t="shared" si="256"/>
        <v>un</v>
      </c>
    </row>
    <row r="16406" spans="1:4">
      <c r="A16406" s="68" t="s">
        <v>16149</v>
      </c>
      <c r="B16406" s="68" t="s">
        <v>31915</v>
      </c>
      <c r="C16406" s="68" t="s">
        <v>15</v>
      </c>
      <c r="D16406" t="str">
        <f t="shared" si="256"/>
        <v>un</v>
      </c>
    </row>
    <row r="16407" spans="1:4">
      <c r="A16407" s="68" t="s">
        <v>16150</v>
      </c>
      <c r="B16407" s="68" t="s">
        <v>31916</v>
      </c>
      <c r="C16407" s="68" t="s">
        <v>15</v>
      </c>
      <c r="D16407" t="str">
        <f t="shared" si="256"/>
        <v>un</v>
      </c>
    </row>
    <row r="16408" spans="1:4">
      <c r="A16408" s="68" t="s">
        <v>16151</v>
      </c>
      <c r="B16408" s="68" t="s">
        <v>31916</v>
      </c>
      <c r="C16408" s="68" t="s">
        <v>15</v>
      </c>
      <c r="D16408" t="str">
        <f t="shared" si="256"/>
        <v>un</v>
      </c>
    </row>
    <row r="16409" spans="1:4">
      <c r="A16409" s="68" t="s">
        <v>16152</v>
      </c>
      <c r="B16409" s="68" t="s">
        <v>31917</v>
      </c>
      <c r="C16409" s="68" t="s">
        <v>15</v>
      </c>
      <c r="D16409" t="str">
        <f t="shared" si="256"/>
        <v>un</v>
      </c>
    </row>
    <row r="16410" spans="1:4">
      <c r="A16410" s="68" t="s">
        <v>16153</v>
      </c>
      <c r="B16410" s="68" t="s">
        <v>31917</v>
      </c>
      <c r="C16410" s="68" t="s">
        <v>15</v>
      </c>
      <c r="D16410" t="str">
        <f t="shared" si="256"/>
        <v>un</v>
      </c>
    </row>
    <row r="16411" spans="1:4">
      <c r="A16411" s="68" t="s">
        <v>16154</v>
      </c>
      <c r="B16411" s="68" t="s">
        <v>31918</v>
      </c>
      <c r="C16411" s="68" t="s">
        <v>15</v>
      </c>
      <c r="D16411" t="str">
        <f t="shared" si="256"/>
        <v>un</v>
      </c>
    </row>
    <row r="16412" spans="1:4">
      <c r="A16412" s="68" t="s">
        <v>16155</v>
      </c>
      <c r="B16412" s="68" t="s">
        <v>31918</v>
      </c>
      <c r="C16412" s="68" t="s">
        <v>15</v>
      </c>
      <c r="D16412" t="str">
        <f t="shared" si="256"/>
        <v>un</v>
      </c>
    </row>
    <row r="16413" spans="1:4">
      <c r="A16413" s="68" t="s">
        <v>16156</v>
      </c>
      <c r="B16413" s="68" t="s">
        <v>31919</v>
      </c>
      <c r="C16413" s="68" t="s">
        <v>15</v>
      </c>
      <c r="D16413" t="str">
        <f t="shared" si="256"/>
        <v>un</v>
      </c>
    </row>
    <row r="16414" spans="1:4">
      <c r="A16414" s="68" t="s">
        <v>16157</v>
      </c>
      <c r="B16414" s="68" t="s">
        <v>31919</v>
      </c>
      <c r="C16414" s="68" t="s">
        <v>15</v>
      </c>
      <c r="D16414" t="str">
        <f t="shared" si="256"/>
        <v>un</v>
      </c>
    </row>
    <row r="16415" spans="1:4">
      <c r="A16415" s="68" t="s">
        <v>16158</v>
      </c>
      <c r="B16415" s="68" t="s">
        <v>31920</v>
      </c>
      <c r="C16415" s="68" t="s">
        <v>15</v>
      </c>
      <c r="D16415" t="str">
        <f t="shared" si="256"/>
        <v>un</v>
      </c>
    </row>
    <row r="16416" spans="1:4">
      <c r="A16416" s="68" t="s">
        <v>16159</v>
      </c>
      <c r="B16416" s="68" t="s">
        <v>31920</v>
      </c>
      <c r="C16416" s="68" t="s">
        <v>15</v>
      </c>
      <c r="D16416" t="str">
        <f t="shared" si="256"/>
        <v>un</v>
      </c>
    </row>
    <row r="16417" spans="1:4">
      <c r="A16417" s="68" t="s">
        <v>16160</v>
      </c>
      <c r="B16417" s="68" t="s">
        <v>31921</v>
      </c>
      <c r="C16417" s="68" t="s">
        <v>15</v>
      </c>
      <c r="D16417" t="str">
        <f t="shared" si="256"/>
        <v>un</v>
      </c>
    </row>
    <row r="16418" spans="1:4">
      <c r="A16418" s="68" t="s">
        <v>16161</v>
      </c>
      <c r="B16418" s="68" t="s">
        <v>31921</v>
      </c>
      <c r="C16418" s="68" t="s">
        <v>15</v>
      </c>
      <c r="D16418" t="str">
        <f t="shared" si="256"/>
        <v>un</v>
      </c>
    </row>
    <row r="16419" spans="1:4">
      <c r="A16419" s="68" t="s">
        <v>16162</v>
      </c>
      <c r="B16419" s="68" t="s">
        <v>31922</v>
      </c>
      <c r="C16419" s="68" t="s">
        <v>15</v>
      </c>
      <c r="D16419" t="str">
        <f t="shared" si="256"/>
        <v>un</v>
      </c>
    </row>
    <row r="16420" spans="1:4">
      <c r="A16420" s="68" t="s">
        <v>16163</v>
      </c>
      <c r="B16420" s="68" t="s">
        <v>31922</v>
      </c>
      <c r="C16420" s="68" t="s">
        <v>15</v>
      </c>
      <c r="D16420" t="str">
        <f t="shared" si="256"/>
        <v>un</v>
      </c>
    </row>
    <row r="16421" spans="1:4">
      <c r="A16421" s="68" t="s">
        <v>16164</v>
      </c>
      <c r="B16421" s="68" t="s">
        <v>31923</v>
      </c>
      <c r="C16421" s="68" t="s">
        <v>15</v>
      </c>
      <c r="D16421" t="str">
        <f t="shared" si="256"/>
        <v>un</v>
      </c>
    </row>
    <row r="16422" spans="1:4">
      <c r="A16422" s="68" t="s">
        <v>16165</v>
      </c>
      <c r="B16422" s="68" t="s">
        <v>31923</v>
      </c>
      <c r="C16422" s="68" t="s">
        <v>15</v>
      </c>
      <c r="D16422" t="str">
        <f t="shared" si="256"/>
        <v>un</v>
      </c>
    </row>
    <row r="16423" spans="1:4">
      <c r="A16423" s="68" t="s">
        <v>16166</v>
      </c>
      <c r="B16423" s="68" t="s">
        <v>31924</v>
      </c>
      <c r="C16423" s="68" t="s">
        <v>14</v>
      </c>
      <c r="D16423" t="str">
        <f t="shared" si="256"/>
        <v>m</v>
      </c>
    </row>
    <row r="16424" spans="1:4">
      <c r="A16424" s="68" t="s">
        <v>16167</v>
      </c>
      <c r="B16424" s="68" t="s">
        <v>31924</v>
      </c>
      <c r="C16424" s="68" t="s">
        <v>14</v>
      </c>
      <c r="D16424" t="str">
        <f t="shared" si="256"/>
        <v>m</v>
      </c>
    </row>
    <row r="16425" spans="1:4">
      <c r="A16425" s="68" t="s">
        <v>16168</v>
      </c>
      <c r="B16425" s="68" t="s">
        <v>31925</v>
      </c>
      <c r="C16425" s="68" t="s">
        <v>14</v>
      </c>
      <c r="D16425" t="str">
        <f t="shared" si="256"/>
        <v>m</v>
      </c>
    </row>
    <row r="16426" spans="1:4">
      <c r="A16426" s="68" t="s">
        <v>16169</v>
      </c>
      <c r="B16426" s="68" t="s">
        <v>31925</v>
      </c>
      <c r="C16426" s="68" t="s">
        <v>14</v>
      </c>
      <c r="D16426" t="str">
        <f t="shared" si="256"/>
        <v>m</v>
      </c>
    </row>
    <row r="16427" spans="1:4">
      <c r="A16427" s="68" t="s">
        <v>16170</v>
      </c>
      <c r="B16427" s="68" t="s">
        <v>31926</v>
      </c>
      <c r="C16427" s="68" t="s">
        <v>14</v>
      </c>
      <c r="D16427" t="str">
        <f t="shared" si="256"/>
        <v>m</v>
      </c>
    </row>
    <row r="16428" spans="1:4">
      <c r="A16428" s="68" t="s">
        <v>16171</v>
      </c>
      <c r="B16428" s="68" t="s">
        <v>31926</v>
      </c>
      <c r="C16428" s="68" t="s">
        <v>14</v>
      </c>
      <c r="D16428" t="str">
        <f t="shared" si="256"/>
        <v>m</v>
      </c>
    </row>
    <row r="16429" spans="1:4">
      <c r="A16429" s="68" t="s">
        <v>16172</v>
      </c>
      <c r="B16429" s="68" t="s">
        <v>31927</v>
      </c>
      <c r="C16429" s="68" t="s">
        <v>14</v>
      </c>
      <c r="D16429" t="str">
        <f t="shared" si="256"/>
        <v>m</v>
      </c>
    </row>
    <row r="16430" spans="1:4">
      <c r="A16430" s="68" t="s">
        <v>16173</v>
      </c>
      <c r="B16430" s="68" t="s">
        <v>31927</v>
      </c>
      <c r="C16430" s="68" t="s">
        <v>14</v>
      </c>
      <c r="D16430" t="str">
        <f t="shared" si="256"/>
        <v>m</v>
      </c>
    </row>
    <row r="16431" spans="1:4">
      <c r="A16431" s="68" t="s">
        <v>16174</v>
      </c>
      <c r="B16431" s="68" t="s">
        <v>31928</v>
      </c>
      <c r="C16431" s="68" t="s">
        <v>14</v>
      </c>
      <c r="D16431" t="str">
        <f t="shared" si="256"/>
        <v>m</v>
      </c>
    </row>
    <row r="16432" spans="1:4">
      <c r="A16432" s="68" t="s">
        <v>16175</v>
      </c>
      <c r="B16432" s="68" t="s">
        <v>31928</v>
      </c>
      <c r="C16432" s="68" t="s">
        <v>14</v>
      </c>
      <c r="D16432" t="str">
        <f t="shared" si="256"/>
        <v>m</v>
      </c>
    </row>
    <row r="16433" spans="1:4">
      <c r="A16433" s="68" t="s">
        <v>16176</v>
      </c>
      <c r="B16433" s="68" t="s">
        <v>31929</v>
      </c>
      <c r="C16433" s="68" t="s">
        <v>14</v>
      </c>
      <c r="D16433" t="str">
        <f t="shared" si="256"/>
        <v>m</v>
      </c>
    </row>
    <row r="16434" spans="1:4">
      <c r="A16434" s="68" t="s">
        <v>16177</v>
      </c>
      <c r="B16434" s="68" t="s">
        <v>31929</v>
      </c>
      <c r="C16434" s="68" t="s">
        <v>14</v>
      </c>
      <c r="D16434" t="str">
        <f t="shared" si="256"/>
        <v>m</v>
      </c>
    </row>
    <row r="16435" spans="1:4">
      <c r="A16435" s="68" t="s">
        <v>16178</v>
      </c>
      <c r="B16435" s="68" t="s">
        <v>31930</v>
      </c>
      <c r="C16435" s="68" t="s">
        <v>14</v>
      </c>
      <c r="D16435" t="str">
        <f t="shared" si="256"/>
        <v>m</v>
      </c>
    </row>
    <row r="16436" spans="1:4">
      <c r="A16436" s="68" t="s">
        <v>16179</v>
      </c>
      <c r="B16436" s="68" t="s">
        <v>31930</v>
      </c>
      <c r="C16436" s="68" t="s">
        <v>14</v>
      </c>
      <c r="D16436" t="str">
        <f t="shared" si="256"/>
        <v>m</v>
      </c>
    </row>
    <row r="16437" spans="1:4">
      <c r="A16437" s="68" t="s">
        <v>16180</v>
      </c>
      <c r="B16437" s="68" t="s">
        <v>31931</v>
      </c>
      <c r="C16437" s="68" t="s">
        <v>14</v>
      </c>
      <c r="D16437" t="str">
        <f t="shared" si="256"/>
        <v>m</v>
      </c>
    </row>
    <row r="16438" spans="1:4">
      <c r="A16438" s="68" t="s">
        <v>16181</v>
      </c>
      <c r="B16438" s="68" t="s">
        <v>31931</v>
      </c>
      <c r="C16438" s="68" t="s">
        <v>14</v>
      </c>
      <c r="D16438" t="str">
        <f t="shared" si="256"/>
        <v>m</v>
      </c>
    </row>
    <row r="16439" spans="1:4">
      <c r="A16439" s="68" t="s">
        <v>16182</v>
      </c>
      <c r="B16439" s="68" t="s">
        <v>31932</v>
      </c>
      <c r="C16439" s="68" t="s">
        <v>14</v>
      </c>
      <c r="D16439" t="str">
        <f t="shared" si="256"/>
        <v>m</v>
      </c>
    </row>
    <row r="16440" spans="1:4">
      <c r="A16440" s="68" t="s">
        <v>16183</v>
      </c>
      <c r="B16440" s="68" t="s">
        <v>31932</v>
      </c>
      <c r="C16440" s="68" t="s">
        <v>14</v>
      </c>
      <c r="D16440" t="str">
        <f t="shared" si="256"/>
        <v>m</v>
      </c>
    </row>
    <row r="16441" spans="1:4">
      <c r="A16441" s="68" t="s">
        <v>16184</v>
      </c>
      <c r="B16441" s="68" t="s">
        <v>31933</v>
      </c>
      <c r="C16441" s="68" t="s">
        <v>14</v>
      </c>
      <c r="D16441" t="str">
        <f t="shared" si="256"/>
        <v>m</v>
      </c>
    </row>
    <row r="16442" spans="1:4">
      <c r="A16442" s="68" t="s">
        <v>16185</v>
      </c>
      <c r="B16442" s="68" t="s">
        <v>31933</v>
      </c>
      <c r="C16442" s="68" t="s">
        <v>14</v>
      </c>
      <c r="D16442" t="str">
        <f t="shared" si="256"/>
        <v>m</v>
      </c>
    </row>
    <row r="16443" spans="1:4">
      <c r="A16443" s="68" t="s">
        <v>16186</v>
      </c>
      <c r="B16443" s="68" t="s">
        <v>31934</v>
      </c>
      <c r="C16443" s="68" t="s">
        <v>14</v>
      </c>
      <c r="D16443" t="str">
        <f t="shared" si="256"/>
        <v>m</v>
      </c>
    </row>
    <row r="16444" spans="1:4">
      <c r="A16444" s="68" t="s">
        <v>16187</v>
      </c>
      <c r="B16444" s="68" t="s">
        <v>31934</v>
      </c>
      <c r="C16444" s="68" t="s">
        <v>14</v>
      </c>
      <c r="D16444" t="str">
        <f t="shared" si="256"/>
        <v>m</v>
      </c>
    </row>
    <row r="16445" spans="1:4">
      <c r="A16445" s="68" t="s">
        <v>16188</v>
      </c>
      <c r="B16445" s="68" t="s">
        <v>31935</v>
      </c>
      <c r="C16445" s="68" t="s">
        <v>14</v>
      </c>
      <c r="D16445" t="str">
        <f t="shared" si="256"/>
        <v>m</v>
      </c>
    </row>
    <row r="16446" spans="1:4">
      <c r="A16446" s="68" t="s">
        <v>16189</v>
      </c>
      <c r="B16446" s="68" t="s">
        <v>31935</v>
      </c>
      <c r="C16446" s="68" t="s">
        <v>14</v>
      </c>
      <c r="D16446" t="str">
        <f t="shared" si="256"/>
        <v>m</v>
      </c>
    </row>
    <row r="16447" spans="1:4">
      <c r="A16447" s="68" t="s">
        <v>16190</v>
      </c>
      <c r="B16447" s="68" t="s">
        <v>31936</v>
      </c>
      <c r="C16447" s="68" t="s">
        <v>14</v>
      </c>
      <c r="D16447" t="str">
        <f t="shared" si="256"/>
        <v>m</v>
      </c>
    </row>
    <row r="16448" spans="1:4">
      <c r="A16448" s="68" t="s">
        <v>16191</v>
      </c>
      <c r="B16448" s="68" t="s">
        <v>31936</v>
      </c>
      <c r="C16448" s="68" t="s">
        <v>14</v>
      </c>
      <c r="D16448" t="str">
        <f t="shared" si="256"/>
        <v>m</v>
      </c>
    </row>
    <row r="16449" spans="1:4">
      <c r="A16449" s="68" t="s">
        <v>16192</v>
      </c>
      <c r="B16449" s="68" t="s">
        <v>31937</v>
      </c>
      <c r="C16449" s="68" t="s">
        <v>14</v>
      </c>
      <c r="D16449" t="str">
        <f t="shared" si="256"/>
        <v>m</v>
      </c>
    </row>
    <row r="16450" spans="1:4">
      <c r="A16450" s="68" t="s">
        <v>16193</v>
      </c>
      <c r="B16450" s="68" t="s">
        <v>31937</v>
      </c>
      <c r="C16450" s="68" t="s">
        <v>14</v>
      </c>
      <c r="D16450" t="str">
        <f t="shared" si="256"/>
        <v>m</v>
      </c>
    </row>
    <row r="16451" spans="1:4">
      <c r="A16451" s="68" t="s">
        <v>16194</v>
      </c>
      <c r="B16451" s="68" t="s">
        <v>31938</v>
      </c>
      <c r="C16451" s="68" t="s">
        <v>14</v>
      </c>
      <c r="D16451" t="str">
        <f t="shared" si="256"/>
        <v>m</v>
      </c>
    </row>
    <row r="16452" spans="1:4">
      <c r="A16452" s="68" t="s">
        <v>16195</v>
      </c>
      <c r="B16452" s="68" t="s">
        <v>31938</v>
      </c>
      <c r="C16452" s="68" t="s">
        <v>14</v>
      </c>
      <c r="D16452" t="str">
        <f t="shared" si="256"/>
        <v>m</v>
      </c>
    </row>
    <row r="16453" spans="1:4">
      <c r="A16453" s="68" t="s">
        <v>16196</v>
      </c>
      <c r="B16453" s="68" t="s">
        <v>31939</v>
      </c>
      <c r="C16453" s="68" t="s">
        <v>14</v>
      </c>
      <c r="D16453" t="str">
        <f t="shared" si="256"/>
        <v>m</v>
      </c>
    </row>
    <row r="16454" spans="1:4">
      <c r="A16454" s="68" t="s">
        <v>16197</v>
      </c>
      <c r="B16454" s="68" t="s">
        <v>31939</v>
      </c>
      <c r="C16454" s="68" t="s">
        <v>14</v>
      </c>
      <c r="D16454" t="str">
        <f t="shared" si="256"/>
        <v>m</v>
      </c>
    </row>
    <row r="16455" spans="1:4">
      <c r="A16455" s="68" t="s">
        <v>16198</v>
      </c>
      <c r="B16455" s="68" t="s">
        <v>31940</v>
      </c>
      <c r="C16455" s="68" t="s">
        <v>14</v>
      </c>
      <c r="D16455" t="str">
        <f t="shared" ref="D16455:D16518" si="257">LOWER(C16455)</f>
        <v>m</v>
      </c>
    </row>
    <row r="16456" spans="1:4">
      <c r="A16456" s="68" t="s">
        <v>16199</v>
      </c>
      <c r="B16456" s="68" t="s">
        <v>31940</v>
      </c>
      <c r="C16456" s="68" t="s">
        <v>14</v>
      </c>
      <c r="D16456" t="str">
        <f t="shared" si="257"/>
        <v>m</v>
      </c>
    </row>
    <row r="16457" spans="1:4">
      <c r="A16457" s="68" t="s">
        <v>16200</v>
      </c>
      <c r="B16457" s="68" t="s">
        <v>31941</v>
      </c>
      <c r="C16457" s="68" t="s">
        <v>14</v>
      </c>
      <c r="D16457" t="str">
        <f t="shared" si="257"/>
        <v>m</v>
      </c>
    </row>
    <row r="16458" spans="1:4">
      <c r="A16458" s="68" t="s">
        <v>16201</v>
      </c>
      <c r="B16458" s="68" t="s">
        <v>31941</v>
      </c>
      <c r="C16458" s="68" t="s">
        <v>14</v>
      </c>
      <c r="D16458" t="str">
        <f t="shared" si="257"/>
        <v>m</v>
      </c>
    </row>
    <row r="16459" spans="1:4">
      <c r="A16459" s="68" t="s">
        <v>23954</v>
      </c>
      <c r="B16459" s="68" t="s">
        <v>31942</v>
      </c>
      <c r="C16459" s="68" t="s">
        <v>14</v>
      </c>
      <c r="D16459" t="str">
        <f t="shared" si="257"/>
        <v>m</v>
      </c>
    </row>
    <row r="16460" spans="1:4">
      <c r="A16460" s="68" t="s">
        <v>23955</v>
      </c>
      <c r="B16460" s="68" t="s">
        <v>31942</v>
      </c>
      <c r="C16460" s="68" t="s">
        <v>14</v>
      </c>
      <c r="D16460" t="str">
        <f t="shared" si="257"/>
        <v>m</v>
      </c>
    </row>
    <row r="16461" spans="1:4">
      <c r="A16461" s="68" t="s">
        <v>23956</v>
      </c>
      <c r="B16461" s="68" t="s">
        <v>31943</v>
      </c>
      <c r="C16461" s="68" t="s">
        <v>14</v>
      </c>
      <c r="D16461" t="str">
        <f t="shared" si="257"/>
        <v>m</v>
      </c>
    </row>
    <row r="16462" spans="1:4">
      <c r="A16462" s="68" t="s">
        <v>23957</v>
      </c>
      <c r="B16462" s="68" t="s">
        <v>31943</v>
      </c>
      <c r="C16462" s="68" t="s">
        <v>14</v>
      </c>
      <c r="D16462" t="str">
        <f t="shared" si="257"/>
        <v>m</v>
      </c>
    </row>
    <row r="16463" spans="1:4">
      <c r="A16463" s="68" t="s">
        <v>23958</v>
      </c>
      <c r="B16463" s="68" t="s">
        <v>31944</v>
      </c>
      <c r="C16463" s="68" t="s">
        <v>14</v>
      </c>
      <c r="D16463" t="str">
        <f t="shared" si="257"/>
        <v>m</v>
      </c>
    </row>
    <row r="16464" spans="1:4">
      <c r="A16464" s="68" t="s">
        <v>23959</v>
      </c>
      <c r="B16464" s="68" t="s">
        <v>31944</v>
      </c>
      <c r="C16464" s="68" t="s">
        <v>14</v>
      </c>
      <c r="D16464" t="str">
        <f t="shared" si="257"/>
        <v>m</v>
      </c>
    </row>
    <row r="16465" spans="1:4">
      <c r="A16465" s="68" t="s">
        <v>23960</v>
      </c>
      <c r="B16465" s="68" t="s">
        <v>31945</v>
      </c>
      <c r="C16465" s="68" t="s">
        <v>14</v>
      </c>
      <c r="D16465" t="str">
        <f t="shared" si="257"/>
        <v>m</v>
      </c>
    </row>
    <row r="16466" spans="1:4">
      <c r="A16466" s="68" t="s">
        <v>23961</v>
      </c>
      <c r="B16466" s="68" t="s">
        <v>31945</v>
      </c>
      <c r="C16466" s="68" t="s">
        <v>14</v>
      </c>
      <c r="D16466" t="str">
        <f t="shared" si="257"/>
        <v>m</v>
      </c>
    </row>
    <row r="16467" spans="1:4">
      <c r="A16467" s="68" t="s">
        <v>16202</v>
      </c>
      <c r="B16467" s="68" t="s">
        <v>31946</v>
      </c>
      <c r="C16467" s="68" t="s">
        <v>14</v>
      </c>
      <c r="D16467" t="str">
        <f t="shared" si="257"/>
        <v>m</v>
      </c>
    </row>
    <row r="16468" spans="1:4">
      <c r="A16468" s="68" t="s">
        <v>16203</v>
      </c>
      <c r="B16468" s="68" t="s">
        <v>31946</v>
      </c>
      <c r="C16468" s="68" t="s">
        <v>14</v>
      </c>
      <c r="D16468" t="str">
        <f t="shared" si="257"/>
        <v>m</v>
      </c>
    </row>
    <row r="16469" spans="1:4">
      <c r="A16469" s="68" t="s">
        <v>16204</v>
      </c>
      <c r="B16469" s="68" t="s">
        <v>31947</v>
      </c>
      <c r="C16469" s="68" t="s">
        <v>14</v>
      </c>
      <c r="D16469" t="str">
        <f t="shared" si="257"/>
        <v>m</v>
      </c>
    </row>
    <row r="16470" spans="1:4">
      <c r="A16470" s="68" t="s">
        <v>16205</v>
      </c>
      <c r="B16470" s="68" t="s">
        <v>31947</v>
      </c>
      <c r="C16470" s="68" t="s">
        <v>14</v>
      </c>
      <c r="D16470" t="str">
        <f t="shared" si="257"/>
        <v>m</v>
      </c>
    </row>
    <row r="16471" spans="1:4">
      <c r="A16471" s="68" t="s">
        <v>16206</v>
      </c>
      <c r="B16471" s="68" t="s">
        <v>31948</v>
      </c>
      <c r="C16471" s="68" t="s">
        <v>14</v>
      </c>
      <c r="D16471" t="str">
        <f t="shared" si="257"/>
        <v>m</v>
      </c>
    </row>
    <row r="16472" spans="1:4">
      <c r="A16472" s="68" t="s">
        <v>16207</v>
      </c>
      <c r="B16472" s="68" t="s">
        <v>31948</v>
      </c>
      <c r="C16472" s="68" t="s">
        <v>14</v>
      </c>
      <c r="D16472" t="str">
        <f t="shared" si="257"/>
        <v>m</v>
      </c>
    </row>
    <row r="16473" spans="1:4">
      <c r="A16473" s="68" t="s">
        <v>16208</v>
      </c>
      <c r="B16473" s="68" t="s">
        <v>31949</v>
      </c>
      <c r="C16473" s="68" t="s">
        <v>14</v>
      </c>
      <c r="D16473" t="str">
        <f t="shared" si="257"/>
        <v>m</v>
      </c>
    </row>
    <row r="16474" spans="1:4">
      <c r="A16474" s="68" t="s">
        <v>16209</v>
      </c>
      <c r="B16474" s="68" t="s">
        <v>31949</v>
      </c>
      <c r="C16474" s="68" t="s">
        <v>14</v>
      </c>
      <c r="D16474" t="str">
        <f t="shared" si="257"/>
        <v>m</v>
      </c>
    </row>
    <row r="16475" spans="1:4">
      <c r="A16475" s="68" t="s">
        <v>16210</v>
      </c>
      <c r="B16475" s="68" t="s">
        <v>31950</v>
      </c>
      <c r="C16475" s="68" t="s">
        <v>14</v>
      </c>
      <c r="D16475" t="str">
        <f t="shared" si="257"/>
        <v>m</v>
      </c>
    </row>
    <row r="16476" spans="1:4">
      <c r="A16476" s="68" t="s">
        <v>16211</v>
      </c>
      <c r="B16476" s="68" t="s">
        <v>31950</v>
      </c>
      <c r="C16476" s="68" t="s">
        <v>14</v>
      </c>
      <c r="D16476" t="str">
        <f t="shared" si="257"/>
        <v>m</v>
      </c>
    </row>
    <row r="16477" spans="1:4">
      <c r="A16477" s="68" t="s">
        <v>16212</v>
      </c>
      <c r="B16477" s="68" t="s">
        <v>31951</v>
      </c>
      <c r="C16477" s="68" t="s">
        <v>14</v>
      </c>
      <c r="D16477" t="str">
        <f t="shared" si="257"/>
        <v>m</v>
      </c>
    </row>
    <row r="16478" spans="1:4">
      <c r="A16478" s="68" t="s">
        <v>16213</v>
      </c>
      <c r="B16478" s="68" t="s">
        <v>31951</v>
      </c>
      <c r="C16478" s="68" t="s">
        <v>14</v>
      </c>
      <c r="D16478" t="str">
        <f t="shared" si="257"/>
        <v>m</v>
      </c>
    </row>
    <row r="16479" spans="1:4">
      <c r="A16479" s="68" t="s">
        <v>16214</v>
      </c>
      <c r="B16479" s="68" t="s">
        <v>31952</v>
      </c>
      <c r="C16479" s="68" t="s">
        <v>14</v>
      </c>
      <c r="D16479" t="str">
        <f t="shared" si="257"/>
        <v>m</v>
      </c>
    </row>
    <row r="16480" spans="1:4">
      <c r="A16480" s="68" t="s">
        <v>16215</v>
      </c>
      <c r="B16480" s="68" t="s">
        <v>31952</v>
      </c>
      <c r="C16480" s="68" t="s">
        <v>14</v>
      </c>
      <c r="D16480" t="str">
        <f t="shared" si="257"/>
        <v>m</v>
      </c>
    </row>
    <row r="16481" spans="1:4">
      <c r="A16481" s="68" t="s">
        <v>16216</v>
      </c>
      <c r="B16481" s="68" t="s">
        <v>31953</v>
      </c>
      <c r="C16481" s="68" t="s">
        <v>14</v>
      </c>
      <c r="D16481" t="str">
        <f t="shared" si="257"/>
        <v>m</v>
      </c>
    </row>
    <row r="16482" spans="1:4">
      <c r="A16482" s="68" t="s">
        <v>16217</v>
      </c>
      <c r="B16482" s="68" t="s">
        <v>31953</v>
      </c>
      <c r="C16482" s="68" t="s">
        <v>14</v>
      </c>
      <c r="D16482" t="str">
        <f t="shared" si="257"/>
        <v>m</v>
      </c>
    </row>
    <row r="16483" spans="1:4">
      <c r="A16483" s="68" t="s">
        <v>16218</v>
      </c>
      <c r="B16483" s="68" t="s">
        <v>31954</v>
      </c>
      <c r="C16483" s="68" t="s">
        <v>14</v>
      </c>
      <c r="D16483" t="str">
        <f t="shared" si="257"/>
        <v>m</v>
      </c>
    </row>
    <row r="16484" spans="1:4">
      <c r="A16484" s="68" t="s">
        <v>16219</v>
      </c>
      <c r="B16484" s="68" t="s">
        <v>31954</v>
      </c>
      <c r="C16484" s="68" t="s">
        <v>14</v>
      </c>
      <c r="D16484" t="str">
        <f t="shared" si="257"/>
        <v>m</v>
      </c>
    </row>
    <row r="16485" spans="1:4">
      <c r="A16485" s="68" t="s">
        <v>16220</v>
      </c>
      <c r="B16485" s="68" t="s">
        <v>31955</v>
      </c>
      <c r="C16485" s="68" t="s">
        <v>14</v>
      </c>
      <c r="D16485" t="str">
        <f t="shared" si="257"/>
        <v>m</v>
      </c>
    </row>
    <row r="16486" spans="1:4">
      <c r="A16486" s="68" t="s">
        <v>16221</v>
      </c>
      <c r="B16486" s="68" t="s">
        <v>31955</v>
      </c>
      <c r="C16486" s="68" t="s">
        <v>14</v>
      </c>
      <c r="D16486" t="str">
        <f t="shared" si="257"/>
        <v>m</v>
      </c>
    </row>
    <row r="16487" spans="1:4">
      <c r="A16487" s="68" t="s">
        <v>16222</v>
      </c>
      <c r="B16487" s="68" t="s">
        <v>31956</v>
      </c>
      <c r="C16487" s="68" t="s">
        <v>14</v>
      </c>
      <c r="D16487" t="str">
        <f t="shared" si="257"/>
        <v>m</v>
      </c>
    </row>
    <row r="16488" spans="1:4">
      <c r="A16488" s="68" t="s">
        <v>16223</v>
      </c>
      <c r="B16488" s="68" t="s">
        <v>31956</v>
      </c>
      <c r="C16488" s="68" t="s">
        <v>14</v>
      </c>
      <c r="D16488" t="str">
        <f t="shared" si="257"/>
        <v>m</v>
      </c>
    </row>
    <row r="16489" spans="1:4">
      <c r="A16489" s="68" t="s">
        <v>16224</v>
      </c>
      <c r="B16489" s="68" t="s">
        <v>31957</v>
      </c>
      <c r="C16489" s="68" t="s">
        <v>14</v>
      </c>
      <c r="D16489" t="str">
        <f t="shared" si="257"/>
        <v>m</v>
      </c>
    </row>
    <row r="16490" spans="1:4">
      <c r="A16490" s="68" t="s">
        <v>16225</v>
      </c>
      <c r="B16490" s="68" t="s">
        <v>31957</v>
      </c>
      <c r="C16490" s="68" t="s">
        <v>14</v>
      </c>
      <c r="D16490" t="str">
        <f t="shared" si="257"/>
        <v>m</v>
      </c>
    </row>
    <row r="16491" spans="1:4">
      <c r="A16491" s="68" t="s">
        <v>16226</v>
      </c>
      <c r="B16491" s="68" t="s">
        <v>31958</v>
      </c>
      <c r="C16491" s="68" t="s">
        <v>14</v>
      </c>
      <c r="D16491" t="str">
        <f t="shared" si="257"/>
        <v>m</v>
      </c>
    </row>
    <row r="16492" spans="1:4">
      <c r="A16492" s="68" t="s">
        <v>16227</v>
      </c>
      <c r="B16492" s="68" t="s">
        <v>31958</v>
      </c>
      <c r="C16492" s="68" t="s">
        <v>14</v>
      </c>
      <c r="D16492" t="str">
        <f t="shared" si="257"/>
        <v>m</v>
      </c>
    </row>
    <row r="16493" spans="1:4">
      <c r="A16493" s="68" t="s">
        <v>16228</v>
      </c>
      <c r="B16493" s="68" t="s">
        <v>31959</v>
      </c>
      <c r="C16493" s="68" t="s">
        <v>14</v>
      </c>
      <c r="D16493" t="str">
        <f t="shared" si="257"/>
        <v>m</v>
      </c>
    </row>
    <row r="16494" spans="1:4">
      <c r="A16494" s="68" t="s">
        <v>16229</v>
      </c>
      <c r="B16494" s="68" t="s">
        <v>31959</v>
      </c>
      <c r="C16494" s="68" t="s">
        <v>14</v>
      </c>
      <c r="D16494" t="str">
        <f t="shared" si="257"/>
        <v>m</v>
      </c>
    </row>
    <row r="16495" spans="1:4">
      <c r="A16495" s="68" t="s">
        <v>16230</v>
      </c>
      <c r="B16495" s="68" t="s">
        <v>31960</v>
      </c>
      <c r="C16495" s="68" t="s">
        <v>14</v>
      </c>
      <c r="D16495" t="str">
        <f t="shared" si="257"/>
        <v>m</v>
      </c>
    </row>
    <row r="16496" spans="1:4">
      <c r="A16496" s="68" t="s">
        <v>16231</v>
      </c>
      <c r="B16496" s="68" t="s">
        <v>31960</v>
      </c>
      <c r="C16496" s="68" t="s">
        <v>14</v>
      </c>
      <c r="D16496" t="str">
        <f t="shared" si="257"/>
        <v>m</v>
      </c>
    </row>
    <row r="16497" spans="1:4">
      <c r="A16497" s="68" t="s">
        <v>16232</v>
      </c>
      <c r="B16497" s="68" t="s">
        <v>31961</v>
      </c>
      <c r="C16497" s="68" t="s">
        <v>14</v>
      </c>
      <c r="D16497" t="str">
        <f t="shared" si="257"/>
        <v>m</v>
      </c>
    </row>
    <row r="16498" spans="1:4">
      <c r="A16498" s="68" t="s">
        <v>16233</v>
      </c>
      <c r="B16498" s="68" t="s">
        <v>31961</v>
      </c>
      <c r="C16498" s="68" t="s">
        <v>14</v>
      </c>
      <c r="D16498" t="str">
        <f t="shared" si="257"/>
        <v>m</v>
      </c>
    </row>
    <row r="16499" spans="1:4">
      <c r="A16499" s="68" t="s">
        <v>16234</v>
      </c>
      <c r="B16499" s="68" t="s">
        <v>31962</v>
      </c>
      <c r="C16499" s="68" t="s">
        <v>14</v>
      </c>
      <c r="D16499" t="str">
        <f t="shared" si="257"/>
        <v>m</v>
      </c>
    </row>
    <row r="16500" spans="1:4">
      <c r="A16500" s="68" t="s">
        <v>16235</v>
      </c>
      <c r="B16500" s="68" t="s">
        <v>31962</v>
      </c>
      <c r="C16500" s="68" t="s">
        <v>14</v>
      </c>
      <c r="D16500" t="str">
        <f t="shared" si="257"/>
        <v>m</v>
      </c>
    </row>
    <row r="16501" spans="1:4">
      <c r="A16501" s="68" t="s">
        <v>16236</v>
      </c>
      <c r="B16501" s="68" t="s">
        <v>31963</v>
      </c>
      <c r="C16501" s="68" t="s">
        <v>14</v>
      </c>
      <c r="D16501" t="str">
        <f t="shared" si="257"/>
        <v>m</v>
      </c>
    </row>
    <row r="16502" spans="1:4">
      <c r="A16502" s="68" t="s">
        <v>16237</v>
      </c>
      <c r="B16502" s="68" t="s">
        <v>31963</v>
      </c>
      <c r="C16502" s="68" t="s">
        <v>14</v>
      </c>
      <c r="D16502" t="str">
        <f t="shared" si="257"/>
        <v>m</v>
      </c>
    </row>
    <row r="16503" spans="1:4">
      <c r="A16503" s="68" t="s">
        <v>16238</v>
      </c>
      <c r="B16503" s="68" t="s">
        <v>31964</v>
      </c>
      <c r="C16503" s="68" t="s">
        <v>14</v>
      </c>
      <c r="D16503" t="str">
        <f t="shared" si="257"/>
        <v>m</v>
      </c>
    </row>
    <row r="16504" spans="1:4">
      <c r="A16504" s="68" t="s">
        <v>16239</v>
      </c>
      <c r="B16504" s="68" t="s">
        <v>31964</v>
      </c>
      <c r="C16504" s="68" t="s">
        <v>14</v>
      </c>
      <c r="D16504" t="str">
        <f t="shared" si="257"/>
        <v>m</v>
      </c>
    </row>
    <row r="16505" spans="1:4">
      <c r="A16505" s="68" t="s">
        <v>16240</v>
      </c>
      <c r="B16505" s="68" t="s">
        <v>31965</v>
      </c>
      <c r="C16505" s="68" t="s">
        <v>14</v>
      </c>
      <c r="D16505" t="str">
        <f t="shared" si="257"/>
        <v>m</v>
      </c>
    </row>
    <row r="16506" spans="1:4">
      <c r="A16506" s="68" t="s">
        <v>16241</v>
      </c>
      <c r="B16506" s="68" t="s">
        <v>31965</v>
      </c>
      <c r="C16506" s="68" t="s">
        <v>14</v>
      </c>
      <c r="D16506" t="str">
        <f t="shared" si="257"/>
        <v>m</v>
      </c>
    </row>
    <row r="16507" spans="1:4">
      <c r="A16507" s="68" t="s">
        <v>16242</v>
      </c>
      <c r="B16507" s="68" t="s">
        <v>31966</v>
      </c>
      <c r="C16507" s="68" t="s">
        <v>14</v>
      </c>
      <c r="D16507" t="str">
        <f t="shared" si="257"/>
        <v>m</v>
      </c>
    </row>
    <row r="16508" spans="1:4">
      <c r="A16508" s="68" t="s">
        <v>16243</v>
      </c>
      <c r="B16508" s="68" t="s">
        <v>31966</v>
      </c>
      <c r="C16508" s="68" t="s">
        <v>14</v>
      </c>
      <c r="D16508" t="str">
        <f t="shared" si="257"/>
        <v>m</v>
      </c>
    </row>
    <row r="16509" spans="1:4">
      <c r="A16509" s="68" t="s">
        <v>16244</v>
      </c>
      <c r="B16509" s="68" t="s">
        <v>31967</v>
      </c>
      <c r="C16509" s="68" t="s">
        <v>14</v>
      </c>
      <c r="D16509" t="str">
        <f t="shared" si="257"/>
        <v>m</v>
      </c>
    </row>
    <row r="16510" spans="1:4">
      <c r="A16510" s="68" t="s">
        <v>16245</v>
      </c>
      <c r="B16510" s="68" t="s">
        <v>31967</v>
      </c>
      <c r="C16510" s="68" t="s">
        <v>14</v>
      </c>
      <c r="D16510" t="str">
        <f t="shared" si="257"/>
        <v>m</v>
      </c>
    </row>
    <row r="16511" spans="1:4">
      <c r="A16511" s="68" t="s">
        <v>16246</v>
      </c>
      <c r="B16511" s="68" t="s">
        <v>31968</v>
      </c>
      <c r="C16511" s="68" t="s">
        <v>14</v>
      </c>
      <c r="D16511" t="str">
        <f t="shared" si="257"/>
        <v>m</v>
      </c>
    </row>
    <row r="16512" spans="1:4">
      <c r="A16512" s="68" t="s">
        <v>16247</v>
      </c>
      <c r="B16512" s="68" t="s">
        <v>31968</v>
      </c>
      <c r="C16512" s="68" t="s">
        <v>14</v>
      </c>
      <c r="D16512" t="str">
        <f t="shared" si="257"/>
        <v>m</v>
      </c>
    </row>
    <row r="16513" spans="1:4">
      <c r="A16513" s="68" t="s">
        <v>16248</v>
      </c>
      <c r="B16513" s="68" t="s">
        <v>31969</v>
      </c>
      <c r="C16513" s="68" t="s">
        <v>14</v>
      </c>
      <c r="D16513" t="str">
        <f t="shared" si="257"/>
        <v>m</v>
      </c>
    </row>
    <row r="16514" spans="1:4">
      <c r="A16514" s="68" t="s">
        <v>16249</v>
      </c>
      <c r="B16514" s="68" t="s">
        <v>31969</v>
      </c>
      <c r="C16514" s="68" t="s">
        <v>14</v>
      </c>
      <c r="D16514" t="str">
        <f t="shared" si="257"/>
        <v>m</v>
      </c>
    </row>
    <row r="16515" spans="1:4">
      <c r="A16515" s="68" t="s">
        <v>16250</v>
      </c>
      <c r="B16515" s="68" t="s">
        <v>31970</v>
      </c>
      <c r="C16515" s="68" t="s">
        <v>14</v>
      </c>
      <c r="D16515" t="str">
        <f t="shared" si="257"/>
        <v>m</v>
      </c>
    </row>
    <row r="16516" spans="1:4">
      <c r="A16516" s="68" t="s">
        <v>16251</v>
      </c>
      <c r="B16516" s="68" t="s">
        <v>31970</v>
      </c>
      <c r="C16516" s="68" t="s">
        <v>14</v>
      </c>
      <c r="D16516" t="str">
        <f t="shared" si="257"/>
        <v>m</v>
      </c>
    </row>
    <row r="16517" spans="1:4">
      <c r="A16517" s="68" t="s">
        <v>16252</v>
      </c>
      <c r="B16517" s="68" t="s">
        <v>31971</v>
      </c>
      <c r="C16517" s="68" t="s">
        <v>14</v>
      </c>
      <c r="D16517" t="str">
        <f t="shared" si="257"/>
        <v>m</v>
      </c>
    </row>
    <row r="16518" spans="1:4">
      <c r="A16518" s="68" t="s">
        <v>16253</v>
      </c>
      <c r="B16518" s="68" t="s">
        <v>31971</v>
      </c>
      <c r="C16518" s="68" t="s">
        <v>14</v>
      </c>
      <c r="D16518" t="str">
        <f t="shared" si="257"/>
        <v>m</v>
      </c>
    </row>
    <row r="16519" spans="1:4">
      <c r="A16519" s="68" t="s">
        <v>16254</v>
      </c>
      <c r="B16519" s="68" t="s">
        <v>31972</v>
      </c>
      <c r="C16519" s="68" t="s">
        <v>14</v>
      </c>
      <c r="D16519" t="str">
        <f t="shared" ref="D16519:D16582" si="258">LOWER(C16519)</f>
        <v>m</v>
      </c>
    </row>
    <row r="16520" spans="1:4">
      <c r="A16520" s="68" t="s">
        <v>16255</v>
      </c>
      <c r="B16520" s="68" t="s">
        <v>31972</v>
      </c>
      <c r="C16520" s="68" t="s">
        <v>14</v>
      </c>
      <c r="D16520" t="str">
        <f t="shared" si="258"/>
        <v>m</v>
      </c>
    </row>
    <row r="16521" spans="1:4">
      <c r="A16521" s="68" t="s">
        <v>16256</v>
      </c>
      <c r="B16521" s="68" t="s">
        <v>31973</v>
      </c>
      <c r="C16521" s="68" t="s">
        <v>14</v>
      </c>
      <c r="D16521" t="str">
        <f t="shared" si="258"/>
        <v>m</v>
      </c>
    </row>
    <row r="16522" spans="1:4">
      <c r="A16522" s="68" t="s">
        <v>16257</v>
      </c>
      <c r="B16522" s="68" t="s">
        <v>31973</v>
      </c>
      <c r="C16522" s="68" t="s">
        <v>14</v>
      </c>
      <c r="D16522" t="str">
        <f t="shared" si="258"/>
        <v>m</v>
      </c>
    </row>
    <row r="16523" spans="1:4">
      <c r="A16523" s="68" t="s">
        <v>16258</v>
      </c>
      <c r="B16523" s="68" t="s">
        <v>31974</v>
      </c>
      <c r="C16523" s="68" t="s">
        <v>14</v>
      </c>
      <c r="D16523" t="str">
        <f t="shared" si="258"/>
        <v>m</v>
      </c>
    </row>
    <row r="16524" spans="1:4">
      <c r="A16524" s="68" t="s">
        <v>16259</v>
      </c>
      <c r="B16524" s="68" t="s">
        <v>31974</v>
      </c>
      <c r="C16524" s="68" t="s">
        <v>14</v>
      </c>
      <c r="D16524" t="str">
        <f t="shared" si="258"/>
        <v>m</v>
      </c>
    </row>
    <row r="16525" spans="1:4">
      <c r="A16525" s="68" t="s">
        <v>16260</v>
      </c>
      <c r="B16525" s="68" t="s">
        <v>31975</v>
      </c>
      <c r="C16525" s="68" t="s">
        <v>14</v>
      </c>
      <c r="D16525" t="str">
        <f t="shared" si="258"/>
        <v>m</v>
      </c>
    </row>
    <row r="16526" spans="1:4">
      <c r="A16526" s="68" t="s">
        <v>16261</v>
      </c>
      <c r="B16526" s="68" t="s">
        <v>31975</v>
      </c>
      <c r="C16526" s="68" t="s">
        <v>14</v>
      </c>
      <c r="D16526" t="str">
        <f t="shared" si="258"/>
        <v>m</v>
      </c>
    </row>
    <row r="16527" spans="1:4">
      <c r="A16527" s="68" t="s">
        <v>16262</v>
      </c>
      <c r="B16527" s="68" t="s">
        <v>31976</v>
      </c>
      <c r="C16527" s="68" t="s">
        <v>14</v>
      </c>
      <c r="D16527" t="str">
        <f t="shared" si="258"/>
        <v>m</v>
      </c>
    </row>
    <row r="16528" spans="1:4">
      <c r="A16528" s="68" t="s">
        <v>16263</v>
      </c>
      <c r="B16528" s="68" t="s">
        <v>31976</v>
      </c>
      <c r="C16528" s="68" t="s">
        <v>14</v>
      </c>
      <c r="D16528" t="str">
        <f t="shared" si="258"/>
        <v>m</v>
      </c>
    </row>
    <row r="16529" spans="1:4">
      <c r="A16529" s="68" t="s">
        <v>16264</v>
      </c>
      <c r="B16529" s="68" t="s">
        <v>31977</v>
      </c>
      <c r="C16529" s="68" t="s">
        <v>14</v>
      </c>
      <c r="D16529" t="str">
        <f t="shared" si="258"/>
        <v>m</v>
      </c>
    </row>
    <row r="16530" spans="1:4">
      <c r="A16530" s="68" t="s">
        <v>16265</v>
      </c>
      <c r="B16530" s="68" t="s">
        <v>31977</v>
      </c>
      <c r="C16530" s="68" t="s">
        <v>14</v>
      </c>
      <c r="D16530" t="str">
        <f t="shared" si="258"/>
        <v>m</v>
      </c>
    </row>
    <row r="16531" spans="1:4">
      <c r="A16531" s="68" t="s">
        <v>16266</v>
      </c>
      <c r="B16531" s="68" t="s">
        <v>31978</v>
      </c>
      <c r="C16531" s="68" t="s">
        <v>14</v>
      </c>
      <c r="D16531" t="str">
        <f t="shared" si="258"/>
        <v>m</v>
      </c>
    </row>
    <row r="16532" spans="1:4">
      <c r="A16532" s="68" t="s">
        <v>16267</v>
      </c>
      <c r="B16532" s="68" t="s">
        <v>31978</v>
      </c>
      <c r="C16532" s="68" t="s">
        <v>14</v>
      </c>
      <c r="D16532" t="str">
        <f t="shared" si="258"/>
        <v>m</v>
      </c>
    </row>
    <row r="16533" spans="1:4">
      <c r="A16533" s="68" t="s">
        <v>16268</v>
      </c>
      <c r="B16533" s="68" t="s">
        <v>31979</v>
      </c>
      <c r="C16533" s="68" t="s">
        <v>14</v>
      </c>
      <c r="D16533" t="str">
        <f t="shared" si="258"/>
        <v>m</v>
      </c>
    </row>
    <row r="16534" spans="1:4">
      <c r="A16534" s="68" t="s">
        <v>16269</v>
      </c>
      <c r="B16534" s="68" t="s">
        <v>31979</v>
      </c>
      <c r="C16534" s="68" t="s">
        <v>14</v>
      </c>
      <c r="D16534" t="str">
        <f t="shared" si="258"/>
        <v>m</v>
      </c>
    </row>
    <row r="16535" spans="1:4">
      <c r="A16535" s="68" t="s">
        <v>16270</v>
      </c>
      <c r="B16535" s="68" t="s">
        <v>31980</v>
      </c>
      <c r="C16535" s="68" t="s">
        <v>14</v>
      </c>
      <c r="D16535" t="str">
        <f t="shared" si="258"/>
        <v>m</v>
      </c>
    </row>
    <row r="16536" spans="1:4">
      <c r="A16536" s="68" t="s">
        <v>16271</v>
      </c>
      <c r="B16536" s="68" t="s">
        <v>31980</v>
      </c>
      <c r="C16536" s="68" t="s">
        <v>14</v>
      </c>
      <c r="D16536" t="str">
        <f t="shared" si="258"/>
        <v>m</v>
      </c>
    </row>
    <row r="16537" spans="1:4">
      <c r="A16537" s="68" t="s">
        <v>16272</v>
      </c>
      <c r="B16537" s="68" t="s">
        <v>31981</v>
      </c>
      <c r="C16537" s="68" t="s">
        <v>14</v>
      </c>
      <c r="D16537" t="str">
        <f t="shared" si="258"/>
        <v>m</v>
      </c>
    </row>
    <row r="16538" spans="1:4">
      <c r="A16538" s="68" t="s">
        <v>16273</v>
      </c>
      <c r="B16538" s="68" t="s">
        <v>31981</v>
      </c>
      <c r="C16538" s="68" t="s">
        <v>14</v>
      </c>
      <c r="D16538" t="str">
        <f t="shared" si="258"/>
        <v>m</v>
      </c>
    </row>
    <row r="16539" spans="1:4">
      <c r="A16539" s="68" t="s">
        <v>16274</v>
      </c>
      <c r="B16539" s="68" t="s">
        <v>31982</v>
      </c>
      <c r="C16539" s="68" t="s">
        <v>14</v>
      </c>
      <c r="D16539" t="str">
        <f t="shared" si="258"/>
        <v>m</v>
      </c>
    </row>
    <row r="16540" spans="1:4">
      <c r="A16540" s="68" t="s">
        <v>16275</v>
      </c>
      <c r="B16540" s="68" t="s">
        <v>31982</v>
      </c>
      <c r="C16540" s="68" t="s">
        <v>14</v>
      </c>
      <c r="D16540" t="str">
        <f t="shared" si="258"/>
        <v>m</v>
      </c>
    </row>
    <row r="16541" spans="1:4">
      <c r="A16541" s="68" t="s">
        <v>16276</v>
      </c>
      <c r="B16541" s="68" t="s">
        <v>31983</v>
      </c>
      <c r="C16541" s="68" t="s">
        <v>14</v>
      </c>
      <c r="D16541" t="str">
        <f t="shared" si="258"/>
        <v>m</v>
      </c>
    </row>
    <row r="16542" spans="1:4">
      <c r="A16542" s="68" t="s">
        <v>16277</v>
      </c>
      <c r="B16542" s="68" t="s">
        <v>31983</v>
      </c>
      <c r="C16542" s="68" t="s">
        <v>14</v>
      </c>
      <c r="D16542" t="str">
        <f t="shared" si="258"/>
        <v>m</v>
      </c>
    </row>
    <row r="16543" spans="1:4">
      <c r="A16543" s="68" t="s">
        <v>16278</v>
      </c>
      <c r="B16543" s="68" t="s">
        <v>31984</v>
      </c>
      <c r="C16543" s="68" t="s">
        <v>14</v>
      </c>
      <c r="D16543" t="str">
        <f t="shared" si="258"/>
        <v>m</v>
      </c>
    </row>
    <row r="16544" spans="1:4">
      <c r="A16544" s="68" t="s">
        <v>16279</v>
      </c>
      <c r="B16544" s="68" t="s">
        <v>31984</v>
      </c>
      <c r="C16544" s="68" t="s">
        <v>14</v>
      </c>
      <c r="D16544" t="str">
        <f t="shared" si="258"/>
        <v>m</v>
      </c>
    </row>
    <row r="16545" spans="1:4">
      <c r="A16545" s="68" t="s">
        <v>16280</v>
      </c>
      <c r="B16545" s="68" t="s">
        <v>31985</v>
      </c>
      <c r="C16545" s="68" t="s">
        <v>14</v>
      </c>
      <c r="D16545" t="str">
        <f t="shared" si="258"/>
        <v>m</v>
      </c>
    </row>
    <row r="16546" spans="1:4">
      <c r="A16546" s="68" t="s">
        <v>16281</v>
      </c>
      <c r="B16546" s="68" t="s">
        <v>31985</v>
      </c>
      <c r="C16546" s="68" t="s">
        <v>14</v>
      </c>
      <c r="D16546" t="str">
        <f t="shared" si="258"/>
        <v>m</v>
      </c>
    </row>
    <row r="16547" spans="1:4">
      <c r="A16547" s="68" t="s">
        <v>16282</v>
      </c>
      <c r="B16547" s="68" t="s">
        <v>31986</v>
      </c>
      <c r="C16547" s="68" t="s">
        <v>14</v>
      </c>
      <c r="D16547" t="str">
        <f t="shared" si="258"/>
        <v>m</v>
      </c>
    </row>
    <row r="16548" spans="1:4">
      <c r="A16548" s="68" t="s">
        <v>16283</v>
      </c>
      <c r="B16548" s="68" t="s">
        <v>31986</v>
      </c>
      <c r="C16548" s="68" t="s">
        <v>14</v>
      </c>
      <c r="D16548" t="str">
        <f t="shared" si="258"/>
        <v>m</v>
      </c>
    </row>
    <row r="16549" spans="1:4">
      <c r="A16549" s="68" t="s">
        <v>16284</v>
      </c>
      <c r="B16549" s="68" t="s">
        <v>31987</v>
      </c>
      <c r="C16549" s="68" t="s">
        <v>14</v>
      </c>
      <c r="D16549" t="str">
        <f t="shared" si="258"/>
        <v>m</v>
      </c>
    </row>
    <row r="16550" spans="1:4">
      <c r="A16550" s="68" t="s">
        <v>16285</v>
      </c>
      <c r="B16550" s="68" t="s">
        <v>31987</v>
      </c>
      <c r="C16550" s="68" t="s">
        <v>14</v>
      </c>
      <c r="D16550" t="str">
        <f t="shared" si="258"/>
        <v>m</v>
      </c>
    </row>
    <row r="16551" spans="1:4">
      <c r="A16551" s="68" t="s">
        <v>16286</v>
      </c>
      <c r="B16551" s="68" t="s">
        <v>31988</v>
      </c>
      <c r="C16551" s="68" t="s">
        <v>14</v>
      </c>
      <c r="D16551" t="str">
        <f t="shared" si="258"/>
        <v>m</v>
      </c>
    </row>
    <row r="16552" spans="1:4">
      <c r="A16552" s="68" t="s">
        <v>16287</v>
      </c>
      <c r="B16552" s="68" t="s">
        <v>31988</v>
      </c>
      <c r="C16552" s="68" t="s">
        <v>14</v>
      </c>
      <c r="D16552" t="str">
        <f t="shared" si="258"/>
        <v>m</v>
      </c>
    </row>
    <row r="16553" spans="1:4">
      <c r="A16553" s="68" t="s">
        <v>16288</v>
      </c>
      <c r="B16553" s="68" t="s">
        <v>31989</v>
      </c>
      <c r="C16553" s="68" t="s">
        <v>14</v>
      </c>
      <c r="D16553" t="str">
        <f t="shared" si="258"/>
        <v>m</v>
      </c>
    </row>
    <row r="16554" spans="1:4">
      <c r="A16554" s="68" t="s">
        <v>16289</v>
      </c>
      <c r="B16554" s="68" t="s">
        <v>31989</v>
      </c>
      <c r="C16554" s="68" t="s">
        <v>14</v>
      </c>
      <c r="D16554" t="str">
        <f t="shared" si="258"/>
        <v>m</v>
      </c>
    </row>
    <row r="16555" spans="1:4">
      <c r="A16555" s="68" t="s">
        <v>16290</v>
      </c>
      <c r="B16555" s="68" t="s">
        <v>31990</v>
      </c>
      <c r="C16555" s="68" t="s">
        <v>14</v>
      </c>
      <c r="D16555" t="str">
        <f t="shared" si="258"/>
        <v>m</v>
      </c>
    </row>
    <row r="16556" spans="1:4">
      <c r="A16556" s="68" t="s">
        <v>16291</v>
      </c>
      <c r="B16556" s="68" t="s">
        <v>31990</v>
      </c>
      <c r="C16556" s="68" t="s">
        <v>14</v>
      </c>
      <c r="D16556" t="str">
        <f t="shared" si="258"/>
        <v>m</v>
      </c>
    </row>
    <row r="16557" spans="1:4">
      <c r="A16557" s="68" t="s">
        <v>16292</v>
      </c>
      <c r="B16557" s="68" t="s">
        <v>31991</v>
      </c>
      <c r="C16557" s="68" t="s">
        <v>14</v>
      </c>
      <c r="D16557" t="str">
        <f t="shared" si="258"/>
        <v>m</v>
      </c>
    </row>
    <row r="16558" spans="1:4">
      <c r="A16558" s="68" t="s">
        <v>16293</v>
      </c>
      <c r="B16558" s="68" t="s">
        <v>31991</v>
      </c>
      <c r="C16558" s="68" t="s">
        <v>14</v>
      </c>
      <c r="D16558" t="str">
        <f t="shared" si="258"/>
        <v>m</v>
      </c>
    </row>
    <row r="16559" spans="1:4">
      <c r="A16559" s="68" t="s">
        <v>16294</v>
      </c>
      <c r="B16559" s="68" t="s">
        <v>31992</v>
      </c>
      <c r="C16559" s="68" t="s">
        <v>14</v>
      </c>
      <c r="D16559" t="str">
        <f t="shared" si="258"/>
        <v>m</v>
      </c>
    </row>
    <row r="16560" spans="1:4">
      <c r="A16560" s="68" t="s">
        <v>16295</v>
      </c>
      <c r="B16560" s="68" t="s">
        <v>31992</v>
      </c>
      <c r="C16560" s="68" t="s">
        <v>14</v>
      </c>
      <c r="D16560" t="str">
        <f t="shared" si="258"/>
        <v>m</v>
      </c>
    </row>
    <row r="16561" spans="1:4">
      <c r="A16561" s="68" t="s">
        <v>16296</v>
      </c>
      <c r="B16561" s="68" t="s">
        <v>31993</v>
      </c>
      <c r="C16561" s="68" t="s">
        <v>14</v>
      </c>
      <c r="D16561" t="str">
        <f t="shared" si="258"/>
        <v>m</v>
      </c>
    </row>
    <row r="16562" spans="1:4">
      <c r="A16562" s="68" t="s">
        <v>16297</v>
      </c>
      <c r="B16562" s="68" t="s">
        <v>31993</v>
      </c>
      <c r="C16562" s="68" t="s">
        <v>14</v>
      </c>
      <c r="D16562" t="str">
        <f t="shared" si="258"/>
        <v>m</v>
      </c>
    </row>
    <row r="16563" spans="1:4">
      <c r="A16563" s="68" t="s">
        <v>16298</v>
      </c>
      <c r="B16563" s="68" t="s">
        <v>31994</v>
      </c>
      <c r="C16563" s="68" t="s">
        <v>14</v>
      </c>
      <c r="D16563" t="str">
        <f t="shared" si="258"/>
        <v>m</v>
      </c>
    </row>
    <row r="16564" spans="1:4">
      <c r="A16564" s="68" t="s">
        <v>16299</v>
      </c>
      <c r="B16564" s="68" t="s">
        <v>31994</v>
      </c>
      <c r="C16564" s="68" t="s">
        <v>14</v>
      </c>
      <c r="D16564" t="str">
        <f t="shared" si="258"/>
        <v>m</v>
      </c>
    </row>
    <row r="16565" spans="1:4">
      <c r="A16565" s="68" t="s">
        <v>16300</v>
      </c>
      <c r="B16565" s="68" t="s">
        <v>31995</v>
      </c>
      <c r="C16565" s="68" t="s">
        <v>14</v>
      </c>
      <c r="D16565" t="str">
        <f t="shared" si="258"/>
        <v>m</v>
      </c>
    </row>
    <row r="16566" spans="1:4">
      <c r="A16566" s="68" t="s">
        <v>16301</v>
      </c>
      <c r="B16566" s="68" t="s">
        <v>31995</v>
      </c>
      <c r="C16566" s="68" t="s">
        <v>14</v>
      </c>
      <c r="D16566" t="str">
        <f t="shared" si="258"/>
        <v>m</v>
      </c>
    </row>
    <row r="16567" spans="1:4">
      <c r="A16567" s="68" t="s">
        <v>16302</v>
      </c>
      <c r="B16567" s="68" t="s">
        <v>31996</v>
      </c>
      <c r="C16567" s="68" t="s">
        <v>14</v>
      </c>
      <c r="D16567" t="str">
        <f t="shared" si="258"/>
        <v>m</v>
      </c>
    </row>
    <row r="16568" spans="1:4">
      <c r="A16568" s="68" t="s">
        <v>16303</v>
      </c>
      <c r="B16568" s="68" t="s">
        <v>31996</v>
      </c>
      <c r="C16568" s="68" t="s">
        <v>14</v>
      </c>
      <c r="D16568" t="str">
        <f t="shared" si="258"/>
        <v>m</v>
      </c>
    </row>
    <row r="16569" spans="1:4">
      <c r="A16569" s="68" t="s">
        <v>16304</v>
      </c>
      <c r="B16569" s="68" t="s">
        <v>31997</v>
      </c>
      <c r="C16569" s="68" t="s">
        <v>14</v>
      </c>
      <c r="D16569" t="str">
        <f t="shared" si="258"/>
        <v>m</v>
      </c>
    </row>
    <row r="16570" spans="1:4">
      <c r="A16570" s="68" t="s">
        <v>16305</v>
      </c>
      <c r="B16570" s="68" t="s">
        <v>31997</v>
      </c>
      <c r="C16570" s="68" t="s">
        <v>14</v>
      </c>
      <c r="D16570" t="str">
        <f t="shared" si="258"/>
        <v>m</v>
      </c>
    </row>
    <row r="16571" spans="1:4">
      <c r="A16571" s="68" t="s">
        <v>16306</v>
      </c>
      <c r="B16571" s="68" t="s">
        <v>31998</v>
      </c>
      <c r="C16571" s="68" t="s">
        <v>14</v>
      </c>
      <c r="D16571" t="str">
        <f t="shared" si="258"/>
        <v>m</v>
      </c>
    </row>
    <row r="16572" spans="1:4">
      <c r="A16572" s="68" t="s">
        <v>16307</v>
      </c>
      <c r="B16572" s="68" t="s">
        <v>31998</v>
      </c>
      <c r="C16572" s="68" t="s">
        <v>14</v>
      </c>
      <c r="D16572" t="str">
        <f t="shared" si="258"/>
        <v>m</v>
      </c>
    </row>
    <row r="16573" spans="1:4">
      <c r="A16573" s="68" t="s">
        <v>16308</v>
      </c>
      <c r="B16573" s="68" t="s">
        <v>31999</v>
      </c>
      <c r="C16573" s="68" t="s">
        <v>14</v>
      </c>
      <c r="D16573" t="str">
        <f t="shared" si="258"/>
        <v>m</v>
      </c>
    </row>
    <row r="16574" spans="1:4">
      <c r="A16574" s="68" t="s">
        <v>16309</v>
      </c>
      <c r="B16574" s="68" t="s">
        <v>31999</v>
      </c>
      <c r="C16574" s="68" t="s">
        <v>14</v>
      </c>
      <c r="D16574" t="str">
        <f t="shared" si="258"/>
        <v>m</v>
      </c>
    </row>
    <row r="16575" spans="1:4">
      <c r="A16575" s="68" t="s">
        <v>16310</v>
      </c>
      <c r="B16575" s="68" t="s">
        <v>32000</v>
      </c>
      <c r="C16575" s="68" t="s">
        <v>14</v>
      </c>
      <c r="D16575" t="str">
        <f t="shared" si="258"/>
        <v>m</v>
      </c>
    </row>
    <row r="16576" spans="1:4">
      <c r="A16576" s="68" t="s">
        <v>16311</v>
      </c>
      <c r="B16576" s="68" t="s">
        <v>32000</v>
      </c>
      <c r="C16576" s="68" t="s">
        <v>14</v>
      </c>
      <c r="D16576" t="str">
        <f t="shared" si="258"/>
        <v>m</v>
      </c>
    </row>
    <row r="16577" spans="1:4">
      <c r="A16577" s="68" t="s">
        <v>16312</v>
      </c>
      <c r="B16577" s="68" t="s">
        <v>32001</v>
      </c>
      <c r="C16577" s="68" t="s">
        <v>14</v>
      </c>
      <c r="D16577" t="str">
        <f t="shared" si="258"/>
        <v>m</v>
      </c>
    </row>
    <row r="16578" spans="1:4">
      <c r="A16578" s="68" t="s">
        <v>16313</v>
      </c>
      <c r="B16578" s="68" t="s">
        <v>32001</v>
      </c>
      <c r="C16578" s="68" t="s">
        <v>14</v>
      </c>
      <c r="D16578" t="str">
        <f t="shared" si="258"/>
        <v>m</v>
      </c>
    </row>
    <row r="16579" spans="1:4">
      <c r="A16579" s="68" t="s">
        <v>16314</v>
      </c>
      <c r="B16579" s="68" t="s">
        <v>32002</v>
      </c>
      <c r="C16579" s="68" t="s">
        <v>14</v>
      </c>
      <c r="D16579" t="str">
        <f t="shared" si="258"/>
        <v>m</v>
      </c>
    </row>
    <row r="16580" spans="1:4">
      <c r="A16580" s="68" t="s">
        <v>16315</v>
      </c>
      <c r="B16580" s="68" t="s">
        <v>32002</v>
      </c>
      <c r="C16580" s="68" t="s">
        <v>14</v>
      </c>
      <c r="D16580" t="str">
        <f t="shared" si="258"/>
        <v>m</v>
      </c>
    </row>
    <row r="16581" spans="1:4">
      <c r="A16581" s="68" t="s">
        <v>16316</v>
      </c>
      <c r="B16581" s="68" t="s">
        <v>32003</v>
      </c>
      <c r="C16581" s="68" t="s">
        <v>14</v>
      </c>
      <c r="D16581" t="str">
        <f t="shared" si="258"/>
        <v>m</v>
      </c>
    </row>
    <row r="16582" spans="1:4">
      <c r="A16582" s="68" t="s">
        <v>16317</v>
      </c>
      <c r="B16582" s="68" t="s">
        <v>32003</v>
      </c>
      <c r="C16582" s="68" t="s">
        <v>14</v>
      </c>
      <c r="D16582" t="str">
        <f t="shared" si="258"/>
        <v>m</v>
      </c>
    </row>
    <row r="16583" spans="1:4">
      <c r="A16583" s="68" t="s">
        <v>16318</v>
      </c>
      <c r="B16583" s="68" t="s">
        <v>32004</v>
      </c>
      <c r="C16583" s="68" t="s">
        <v>14</v>
      </c>
      <c r="D16583" t="str">
        <f t="shared" ref="D16583:D16646" si="259">LOWER(C16583)</f>
        <v>m</v>
      </c>
    </row>
    <row r="16584" spans="1:4">
      <c r="A16584" s="68" t="s">
        <v>16319</v>
      </c>
      <c r="B16584" s="68" t="s">
        <v>32004</v>
      </c>
      <c r="C16584" s="68" t="s">
        <v>14</v>
      </c>
      <c r="D16584" t="str">
        <f t="shared" si="259"/>
        <v>m</v>
      </c>
    </row>
    <row r="16585" spans="1:4">
      <c r="A16585" s="68" t="s">
        <v>16320</v>
      </c>
      <c r="B16585" s="68" t="s">
        <v>32005</v>
      </c>
      <c r="C16585" s="68" t="s">
        <v>14</v>
      </c>
      <c r="D16585" t="str">
        <f t="shared" si="259"/>
        <v>m</v>
      </c>
    </row>
    <row r="16586" spans="1:4">
      <c r="A16586" s="68" t="s">
        <v>16321</v>
      </c>
      <c r="B16586" s="68" t="s">
        <v>32005</v>
      </c>
      <c r="C16586" s="68" t="s">
        <v>14</v>
      </c>
      <c r="D16586" t="str">
        <f t="shared" si="259"/>
        <v>m</v>
      </c>
    </row>
    <row r="16587" spans="1:4">
      <c r="A16587" s="68" t="s">
        <v>16322</v>
      </c>
      <c r="B16587" s="68" t="s">
        <v>32006</v>
      </c>
      <c r="C16587" s="68" t="s">
        <v>14</v>
      </c>
      <c r="D16587" t="str">
        <f t="shared" si="259"/>
        <v>m</v>
      </c>
    </row>
    <row r="16588" spans="1:4">
      <c r="A16588" s="68" t="s">
        <v>16323</v>
      </c>
      <c r="B16588" s="68" t="s">
        <v>32006</v>
      </c>
      <c r="C16588" s="68" t="s">
        <v>14</v>
      </c>
      <c r="D16588" t="str">
        <f t="shared" si="259"/>
        <v>m</v>
      </c>
    </row>
    <row r="16589" spans="1:4">
      <c r="A16589" s="68" t="s">
        <v>16324</v>
      </c>
      <c r="B16589" s="68" t="s">
        <v>32007</v>
      </c>
      <c r="C16589" s="68" t="s">
        <v>14</v>
      </c>
      <c r="D16589" t="str">
        <f t="shared" si="259"/>
        <v>m</v>
      </c>
    </row>
    <row r="16590" spans="1:4">
      <c r="A16590" s="68" t="s">
        <v>16325</v>
      </c>
      <c r="B16590" s="68" t="s">
        <v>32007</v>
      </c>
      <c r="C16590" s="68" t="s">
        <v>14</v>
      </c>
      <c r="D16590" t="str">
        <f t="shared" si="259"/>
        <v>m</v>
      </c>
    </row>
    <row r="16591" spans="1:4">
      <c r="A16591" s="68" t="s">
        <v>16326</v>
      </c>
      <c r="B16591" s="68" t="s">
        <v>32008</v>
      </c>
      <c r="C16591" s="68" t="s">
        <v>14</v>
      </c>
      <c r="D16591" t="str">
        <f t="shared" si="259"/>
        <v>m</v>
      </c>
    </row>
    <row r="16592" spans="1:4">
      <c r="A16592" s="68" t="s">
        <v>16327</v>
      </c>
      <c r="B16592" s="68" t="s">
        <v>32008</v>
      </c>
      <c r="C16592" s="68" t="s">
        <v>14</v>
      </c>
      <c r="D16592" t="str">
        <f t="shared" si="259"/>
        <v>m</v>
      </c>
    </row>
    <row r="16593" spans="1:4">
      <c r="A16593" s="68" t="s">
        <v>16328</v>
      </c>
      <c r="B16593" s="68" t="s">
        <v>32009</v>
      </c>
      <c r="C16593" s="68" t="s">
        <v>14</v>
      </c>
      <c r="D16593" t="str">
        <f t="shared" si="259"/>
        <v>m</v>
      </c>
    </row>
    <row r="16594" spans="1:4">
      <c r="A16594" s="68" t="s">
        <v>16329</v>
      </c>
      <c r="B16594" s="68" t="s">
        <v>32009</v>
      </c>
      <c r="C16594" s="68" t="s">
        <v>14</v>
      </c>
      <c r="D16594" t="str">
        <f t="shared" si="259"/>
        <v>m</v>
      </c>
    </row>
    <row r="16595" spans="1:4">
      <c r="A16595" s="68" t="s">
        <v>16330</v>
      </c>
      <c r="B16595" s="68" t="s">
        <v>32010</v>
      </c>
      <c r="C16595" s="68" t="s">
        <v>14</v>
      </c>
      <c r="D16595" t="str">
        <f t="shared" si="259"/>
        <v>m</v>
      </c>
    </row>
    <row r="16596" spans="1:4">
      <c r="A16596" s="68" t="s">
        <v>16331</v>
      </c>
      <c r="B16596" s="68" t="s">
        <v>32010</v>
      </c>
      <c r="C16596" s="68" t="s">
        <v>14</v>
      </c>
      <c r="D16596" t="str">
        <f t="shared" si="259"/>
        <v>m</v>
      </c>
    </row>
    <row r="16597" spans="1:4">
      <c r="A16597" s="68" t="s">
        <v>16332</v>
      </c>
      <c r="B16597" s="68" t="s">
        <v>32011</v>
      </c>
      <c r="C16597" s="68" t="s">
        <v>14</v>
      </c>
      <c r="D16597" t="str">
        <f t="shared" si="259"/>
        <v>m</v>
      </c>
    </row>
    <row r="16598" spans="1:4">
      <c r="A16598" s="68" t="s">
        <v>16333</v>
      </c>
      <c r="B16598" s="68" t="s">
        <v>32011</v>
      </c>
      <c r="C16598" s="68" t="s">
        <v>14</v>
      </c>
      <c r="D16598" t="str">
        <f t="shared" si="259"/>
        <v>m</v>
      </c>
    </row>
    <row r="16599" spans="1:4">
      <c r="A16599" s="68" t="s">
        <v>16334</v>
      </c>
      <c r="B16599" s="68" t="s">
        <v>32012</v>
      </c>
      <c r="C16599" s="68" t="s">
        <v>14</v>
      </c>
      <c r="D16599" t="str">
        <f t="shared" si="259"/>
        <v>m</v>
      </c>
    </row>
    <row r="16600" spans="1:4">
      <c r="A16600" s="68" t="s">
        <v>16335</v>
      </c>
      <c r="B16600" s="68" t="s">
        <v>32012</v>
      </c>
      <c r="C16600" s="68" t="s">
        <v>14</v>
      </c>
      <c r="D16600" t="str">
        <f t="shared" si="259"/>
        <v>m</v>
      </c>
    </row>
    <row r="16601" spans="1:4">
      <c r="A16601" s="68" t="s">
        <v>16336</v>
      </c>
      <c r="B16601" s="68" t="s">
        <v>32013</v>
      </c>
      <c r="C16601" s="68" t="s">
        <v>14</v>
      </c>
      <c r="D16601" t="str">
        <f t="shared" si="259"/>
        <v>m</v>
      </c>
    </row>
    <row r="16602" spans="1:4">
      <c r="A16602" s="68" t="s">
        <v>16337</v>
      </c>
      <c r="B16602" s="68" t="s">
        <v>32013</v>
      </c>
      <c r="C16602" s="68" t="s">
        <v>14</v>
      </c>
      <c r="D16602" t="str">
        <f t="shared" si="259"/>
        <v>m</v>
      </c>
    </row>
    <row r="16603" spans="1:4">
      <c r="A16603" s="68" t="s">
        <v>16338</v>
      </c>
      <c r="B16603" s="68" t="s">
        <v>32014</v>
      </c>
      <c r="C16603" s="68" t="s">
        <v>14</v>
      </c>
      <c r="D16603" t="str">
        <f t="shared" si="259"/>
        <v>m</v>
      </c>
    </row>
    <row r="16604" spans="1:4">
      <c r="A16604" s="68" t="s">
        <v>16339</v>
      </c>
      <c r="B16604" s="68" t="s">
        <v>32014</v>
      </c>
      <c r="C16604" s="68" t="s">
        <v>14</v>
      </c>
      <c r="D16604" t="str">
        <f t="shared" si="259"/>
        <v>m</v>
      </c>
    </row>
    <row r="16605" spans="1:4">
      <c r="A16605" s="68" t="s">
        <v>16340</v>
      </c>
      <c r="B16605" s="68" t="s">
        <v>32015</v>
      </c>
      <c r="C16605" s="68" t="s">
        <v>14</v>
      </c>
      <c r="D16605" t="str">
        <f t="shared" si="259"/>
        <v>m</v>
      </c>
    </row>
    <row r="16606" spans="1:4">
      <c r="A16606" s="68" t="s">
        <v>16341</v>
      </c>
      <c r="B16606" s="68" t="s">
        <v>32015</v>
      </c>
      <c r="C16606" s="68" t="s">
        <v>14</v>
      </c>
      <c r="D16606" t="str">
        <f t="shared" si="259"/>
        <v>m</v>
      </c>
    </row>
    <row r="16607" spans="1:4">
      <c r="A16607" s="68" t="s">
        <v>16342</v>
      </c>
      <c r="B16607" s="68" t="s">
        <v>32016</v>
      </c>
      <c r="C16607" s="68" t="s">
        <v>14</v>
      </c>
      <c r="D16607" t="str">
        <f t="shared" si="259"/>
        <v>m</v>
      </c>
    </row>
    <row r="16608" spans="1:4">
      <c r="A16608" s="68" t="s">
        <v>16343</v>
      </c>
      <c r="B16608" s="68" t="s">
        <v>32016</v>
      </c>
      <c r="C16608" s="68" t="s">
        <v>14</v>
      </c>
      <c r="D16608" t="str">
        <f t="shared" si="259"/>
        <v>m</v>
      </c>
    </row>
    <row r="16609" spans="1:4">
      <c r="A16609" s="68" t="s">
        <v>16344</v>
      </c>
      <c r="B16609" s="68" t="s">
        <v>32017</v>
      </c>
      <c r="C16609" s="68" t="s">
        <v>14</v>
      </c>
      <c r="D16609" t="str">
        <f t="shared" si="259"/>
        <v>m</v>
      </c>
    </row>
    <row r="16610" spans="1:4">
      <c r="A16610" s="68" t="s">
        <v>16345</v>
      </c>
      <c r="B16610" s="68" t="s">
        <v>32017</v>
      </c>
      <c r="C16610" s="68" t="s">
        <v>14</v>
      </c>
      <c r="D16610" t="str">
        <f t="shared" si="259"/>
        <v>m</v>
      </c>
    </row>
    <row r="16611" spans="1:4">
      <c r="A16611" s="68" t="s">
        <v>16346</v>
      </c>
      <c r="B16611" s="68" t="s">
        <v>32018</v>
      </c>
      <c r="C16611" s="68" t="s">
        <v>14</v>
      </c>
      <c r="D16611" t="str">
        <f t="shared" si="259"/>
        <v>m</v>
      </c>
    </row>
    <row r="16612" spans="1:4">
      <c r="A16612" s="68" t="s">
        <v>16347</v>
      </c>
      <c r="B16612" s="68" t="s">
        <v>32018</v>
      </c>
      <c r="C16612" s="68" t="s">
        <v>14</v>
      </c>
      <c r="D16612" t="str">
        <f t="shared" si="259"/>
        <v>m</v>
      </c>
    </row>
    <row r="16613" spans="1:4">
      <c r="A16613" s="68" t="s">
        <v>16348</v>
      </c>
      <c r="B16613" s="68" t="s">
        <v>32019</v>
      </c>
      <c r="C16613" s="68" t="s">
        <v>14</v>
      </c>
      <c r="D16613" t="str">
        <f t="shared" si="259"/>
        <v>m</v>
      </c>
    </row>
    <row r="16614" spans="1:4">
      <c r="A16614" s="68" t="s">
        <v>16349</v>
      </c>
      <c r="B16614" s="68" t="s">
        <v>32019</v>
      </c>
      <c r="C16614" s="68" t="s">
        <v>14</v>
      </c>
      <c r="D16614" t="str">
        <f t="shared" si="259"/>
        <v>m</v>
      </c>
    </row>
    <row r="16615" spans="1:4">
      <c r="A16615" s="68" t="s">
        <v>16350</v>
      </c>
      <c r="B16615" s="68" t="s">
        <v>32010</v>
      </c>
      <c r="C16615" s="68" t="s">
        <v>14</v>
      </c>
      <c r="D16615" t="str">
        <f t="shared" si="259"/>
        <v>m</v>
      </c>
    </row>
    <row r="16616" spans="1:4">
      <c r="A16616" s="68" t="s">
        <v>16351</v>
      </c>
      <c r="B16616" s="68" t="s">
        <v>32010</v>
      </c>
      <c r="C16616" s="68" t="s">
        <v>14</v>
      </c>
      <c r="D16616" t="str">
        <f t="shared" si="259"/>
        <v>m</v>
      </c>
    </row>
    <row r="16617" spans="1:4">
      <c r="A16617" s="68" t="s">
        <v>16352</v>
      </c>
      <c r="B16617" s="68" t="s">
        <v>32011</v>
      </c>
      <c r="C16617" s="68" t="s">
        <v>14</v>
      </c>
      <c r="D16617" t="str">
        <f t="shared" si="259"/>
        <v>m</v>
      </c>
    </row>
    <row r="16618" spans="1:4">
      <c r="A16618" s="68" t="s">
        <v>16353</v>
      </c>
      <c r="B16618" s="68" t="s">
        <v>32011</v>
      </c>
      <c r="C16618" s="68" t="s">
        <v>14</v>
      </c>
      <c r="D16618" t="str">
        <f t="shared" si="259"/>
        <v>m</v>
      </c>
    </row>
    <row r="16619" spans="1:4">
      <c r="A16619" s="68" t="s">
        <v>16354</v>
      </c>
      <c r="B16619" s="68" t="s">
        <v>32013</v>
      </c>
      <c r="C16619" s="68" t="s">
        <v>14</v>
      </c>
      <c r="D16619" t="str">
        <f t="shared" si="259"/>
        <v>m</v>
      </c>
    </row>
    <row r="16620" spans="1:4">
      <c r="A16620" s="68" t="s">
        <v>16355</v>
      </c>
      <c r="B16620" s="68" t="s">
        <v>32013</v>
      </c>
      <c r="C16620" s="68" t="s">
        <v>14</v>
      </c>
      <c r="D16620" t="str">
        <f t="shared" si="259"/>
        <v>m</v>
      </c>
    </row>
    <row r="16621" spans="1:4">
      <c r="A16621" s="68" t="s">
        <v>16356</v>
      </c>
      <c r="B16621" s="68" t="s">
        <v>32020</v>
      </c>
      <c r="C16621" s="68" t="s">
        <v>14</v>
      </c>
      <c r="D16621" t="str">
        <f t="shared" si="259"/>
        <v>m</v>
      </c>
    </row>
    <row r="16622" spans="1:4">
      <c r="A16622" s="68" t="s">
        <v>16357</v>
      </c>
      <c r="B16622" s="68" t="s">
        <v>32020</v>
      </c>
      <c r="C16622" s="68" t="s">
        <v>14</v>
      </c>
      <c r="D16622" t="str">
        <f t="shared" si="259"/>
        <v>m</v>
      </c>
    </row>
    <row r="16623" spans="1:4">
      <c r="A16623" s="68" t="s">
        <v>16358</v>
      </c>
      <c r="B16623" s="68" t="s">
        <v>32021</v>
      </c>
      <c r="C16623" s="68" t="s">
        <v>14</v>
      </c>
      <c r="D16623" t="str">
        <f t="shared" si="259"/>
        <v>m</v>
      </c>
    </row>
    <row r="16624" spans="1:4">
      <c r="A16624" s="68" t="s">
        <v>16359</v>
      </c>
      <c r="B16624" s="68" t="s">
        <v>32021</v>
      </c>
      <c r="C16624" s="68" t="s">
        <v>14</v>
      </c>
      <c r="D16624" t="str">
        <f t="shared" si="259"/>
        <v>m</v>
      </c>
    </row>
    <row r="16625" spans="1:4">
      <c r="A16625" s="68" t="s">
        <v>16360</v>
      </c>
      <c r="B16625" s="68" t="s">
        <v>32022</v>
      </c>
      <c r="C16625" s="68" t="s">
        <v>14</v>
      </c>
      <c r="D16625" t="str">
        <f t="shared" si="259"/>
        <v>m</v>
      </c>
    </row>
    <row r="16626" spans="1:4">
      <c r="A16626" s="68" t="s">
        <v>16361</v>
      </c>
      <c r="B16626" s="68" t="s">
        <v>32022</v>
      </c>
      <c r="C16626" s="68" t="s">
        <v>14</v>
      </c>
      <c r="D16626" t="str">
        <f t="shared" si="259"/>
        <v>m</v>
      </c>
    </row>
    <row r="16627" spans="1:4">
      <c r="A16627" s="68" t="s">
        <v>16362</v>
      </c>
      <c r="B16627" s="68" t="s">
        <v>32023</v>
      </c>
      <c r="C16627" s="68" t="s">
        <v>14</v>
      </c>
      <c r="D16627" t="str">
        <f t="shared" si="259"/>
        <v>m</v>
      </c>
    </row>
    <row r="16628" spans="1:4">
      <c r="A16628" s="68" t="s">
        <v>16363</v>
      </c>
      <c r="B16628" s="68" t="s">
        <v>32023</v>
      </c>
      <c r="C16628" s="68" t="s">
        <v>14</v>
      </c>
      <c r="D16628" t="str">
        <f t="shared" si="259"/>
        <v>m</v>
      </c>
    </row>
    <row r="16629" spans="1:4">
      <c r="A16629" s="68" t="s">
        <v>16364</v>
      </c>
      <c r="B16629" s="68" t="s">
        <v>32024</v>
      </c>
      <c r="C16629" s="68" t="s">
        <v>14</v>
      </c>
      <c r="D16629" t="str">
        <f t="shared" si="259"/>
        <v>m</v>
      </c>
    </row>
    <row r="16630" spans="1:4">
      <c r="A16630" s="68" t="s">
        <v>16365</v>
      </c>
      <c r="B16630" s="68" t="s">
        <v>32024</v>
      </c>
      <c r="C16630" s="68" t="s">
        <v>14</v>
      </c>
      <c r="D16630" t="str">
        <f t="shared" si="259"/>
        <v>m</v>
      </c>
    </row>
    <row r="16631" spans="1:4">
      <c r="A16631" s="68" t="s">
        <v>16366</v>
      </c>
      <c r="B16631" s="68" t="s">
        <v>32025</v>
      </c>
      <c r="C16631" s="68" t="s">
        <v>14</v>
      </c>
      <c r="D16631" t="str">
        <f t="shared" si="259"/>
        <v>m</v>
      </c>
    </row>
    <row r="16632" spans="1:4">
      <c r="A16632" s="68" t="s">
        <v>16367</v>
      </c>
      <c r="B16632" s="68" t="s">
        <v>32025</v>
      </c>
      <c r="C16632" s="68" t="s">
        <v>14</v>
      </c>
      <c r="D16632" t="str">
        <f t="shared" si="259"/>
        <v>m</v>
      </c>
    </row>
    <row r="16633" spans="1:4">
      <c r="A16633" s="68" t="s">
        <v>16368</v>
      </c>
      <c r="B16633" s="68" t="s">
        <v>32026</v>
      </c>
      <c r="C16633" s="68" t="s">
        <v>14</v>
      </c>
      <c r="D16633" t="str">
        <f t="shared" si="259"/>
        <v>m</v>
      </c>
    </row>
    <row r="16634" spans="1:4">
      <c r="A16634" s="68" t="s">
        <v>16369</v>
      </c>
      <c r="B16634" s="68" t="s">
        <v>32026</v>
      </c>
      <c r="C16634" s="68" t="s">
        <v>14</v>
      </c>
      <c r="D16634" t="str">
        <f t="shared" si="259"/>
        <v>m</v>
      </c>
    </row>
    <row r="16635" spans="1:4">
      <c r="A16635" s="68" t="s">
        <v>16370</v>
      </c>
      <c r="B16635" s="68" t="s">
        <v>32027</v>
      </c>
      <c r="C16635" s="68" t="s">
        <v>14</v>
      </c>
      <c r="D16635" t="str">
        <f t="shared" si="259"/>
        <v>m</v>
      </c>
    </row>
    <row r="16636" spans="1:4">
      <c r="A16636" s="68" t="s">
        <v>16371</v>
      </c>
      <c r="B16636" s="68" t="s">
        <v>32027</v>
      </c>
      <c r="C16636" s="68" t="s">
        <v>14</v>
      </c>
      <c r="D16636" t="str">
        <f t="shared" si="259"/>
        <v>m</v>
      </c>
    </row>
    <row r="16637" spans="1:4">
      <c r="A16637" s="68" t="s">
        <v>16372</v>
      </c>
      <c r="B16637" s="68" t="s">
        <v>32028</v>
      </c>
      <c r="C16637" s="68" t="s">
        <v>14</v>
      </c>
      <c r="D16637" t="str">
        <f t="shared" si="259"/>
        <v>m</v>
      </c>
    </row>
    <row r="16638" spans="1:4">
      <c r="A16638" s="68" t="s">
        <v>16373</v>
      </c>
      <c r="B16638" s="68" t="s">
        <v>32028</v>
      </c>
      <c r="C16638" s="68" t="s">
        <v>14</v>
      </c>
      <c r="D16638" t="str">
        <f t="shared" si="259"/>
        <v>m</v>
      </c>
    </row>
    <row r="16639" spans="1:4">
      <c r="A16639" s="68" t="s">
        <v>16374</v>
      </c>
      <c r="B16639" s="68" t="s">
        <v>32029</v>
      </c>
      <c r="C16639" s="68" t="s">
        <v>14</v>
      </c>
      <c r="D16639" t="str">
        <f t="shared" si="259"/>
        <v>m</v>
      </c>
    </row>
    <row r="16640" spans="1:4">
      <c r="A16640" s="68" t="s">
        <v>16375</v>
      </c>
      <c r="B16640" s="68" t="s">
        <v>32029</v>
      </c>
      <c r="C16640" s="68" t="s">
        <v>14</v>
      </c>
      <c r="D16640" t="str">
        <f t="shared" si="259"/>
        <v>m</v>
      </c>
    </row>
    <row r="16641" spans="1:4">
      <c r="A16641" s="68" t="s">
        <v>16376</v>
      </c>
      <c r="B16641" s="68" t="s">
        <v>32030</v>
      </c>
      <c r="C16641" s="68" t="s">
        <v>14</v>
      </c>
      <c r="D16641" t="str">
        <f t="shared" si="259"/>
        <v>m</v>
      </c>
    </row>
    <row r="16642" spans="1:4">
      <c r="A16642" s="68" t="s">
        <v>16377</v>
      </c>
      <c r="B16642" s="68" t="s">
        <v>32030</v>
      </c>
      <c r="C16642" s="68" t="s">
        <v>14</v>
      </c>
      <c r="D16642" t="str">
        <f t="shared" si="259"/>
        <v>m</v>
      </c>
    </row>
    <row r="16643" spans="1:4">
      <c r="A16643" s="68" t="s">
        <v>16378</v>
      </c>
      <c r="B16643" s="68" t="s">
        <v>32031</v>
      </c>
      <c r="C16643" s="68" t="s">
        <v>14</v>
      </c>
      <c r="D16643" t="str">
        <f t="shared" si="259"/>
        <v>m</v>
      </c>
    </row>
    <row r="16644" spans="1:4">
      <c r="A16644" s="68" t="s">
        <v>16379</v>
      </c>
      <c r="B16644" s="68" t="s">
        <v>32031</v>
      </c>
      <c r="C16644" s="68" t="s">
        <v>14</v>
      </c>
      <c r="D16644" t="str">
        <f t="shared" si="259"/>
        <v>m</v>
      </c>
    </row>
    <row r="16645" spans="1:4">
      <c r="A16645" s="68" t="s">
        <v>16380</v>
      </c>
      <c r="B16645" s="68" t="s">
        <v>32032</v>
      </c>
      <c r="C16645" s="68" t="s">
        <v>14</v>
      </c>
      <c r="D16645" t="str">
        <f t="shared" si="259"/>
        <v>m</v>
      </c>
    </row>
    <row r="16646" spans="1:4">
      <c r="A16646" s="68" t="s">
        <v>16381</v>
      </c>
      <c r="B16646" s="68" t="s">
        <v>32032</v>
      </c>
      <c r="C16646" s="68" t="s">
        <v>14</v>
      </c>
      <c r="D16646" t="str">
        <f t="shared" si="259"/>
        <v>m</v>
      </c>
    </row>
    <row r="16647" spans="1:4">
      <c r="A16647" s="68" t="s">
        <v>16382</v>
      </c>
      <c r="B16647" s="68" t="s">
        <v>32033</v>
      </c>
      <c r="C16647" s="68" t="s">
        <v>14</v>
      </c>
      <c r="D16647" t="str">
        <f t="shared" ref="D16647:D16710" si="260">LOWER(C16647)</f>
        <v>m</v>
      </c>
    </row>
    <row r="16648" spans="1:4">
      <c r="A16648" s="68" t="s">
        <v>16383</v>
      </c>
      <c r="B16648" s="68" t="s">
        <v>32033</v>
      </c>
      <c r="C16648" s="68" t="s">
        <v>14</v>
      </c>
      <c r="D16648" t="str">
        <f t="shared" si="260"/>
        <v>m</v>
      </c>
    </row>
    <row r="16649" spans="1:4">
      <c r="A16649" s="68" t="s">
        <v>16384</v>
      </c>
      <c r="B16649" s="68" t="s">
        <v>32034</v>
      </c>
      <c r="C16649" s="68" t="s">
        <v>14</v>
      </c>
      <c r="D16649" t="str">
        <f t="shared" si="260"/>
        <v>m</v>
      </c>
    </row>
    <row r="16650" spans="1:4">
      <c r="A16650" s="68" t="s">
        <v>16385</v>
      </c>
      <c r="B16650" s="68" t="s">
        <v>32034</v>
      </c>
      <c r="C16650" s="68" t="s">
        <v>14</v>
      </c>
      <c r="D16650" t="str">
        <f t="shared" si="260"/>
        <v>m</v>
      </c>
    </row>
    <row r="16651" spans="1:4">
      <c r="A16651" s="68" t="s">
        <v>16386</v>
      </c>
      <c r="B16651" s="68" t="s">
        <v>32035</v>
      </c>
      <c r="C16651" s="68" t="s">
        <v>14</v>
      </c>
      <c r="D16651" t="str">
        <f t="shared" si="260"/>
        <v>m</v>
      </c>
    </row>
    <row r="16652" spans="1:4">
      <c r="A16652" s="68" t="s">
        <v>16387</v>
      </c>
      <c r="B16652" s="68" t="s">
        <v>32035</v>
      </c>
      <c r="C16652" s="68" t="s">
        <v>14</v>
      </c>
      <c r="D16652" t="str">
        <f t="shared" si="260"/>
        <v>m</v>
      </c>
    </row>
    <row r="16653" spans="1:4">
      <c r="A16653" s="68" t="s">
        <v>16388</v>
      </c>
      <c r="B16653" s="68" t="s">
        <v>32036</v>
      </c>
      <c r="C16653" s="68" t="s">
        <v>14</v>
      </c>
      <c r="D16653" t="str">
        <f t="shared" si="260"/>
        <v>m</v>
      </c>
    </row>
    <row r="16654" spans="1:4">
      <c r="A16654" s="68" t="s">
        <v>16389</v>
      </c>
      <c r="B16654" s="68" t="s">
        <v>32036</v>
      </c>
      <c r="C16654" s="68" t="s">
        <v>14</v>
      </c>
      <c r="D16654" t="str">
        <f t="shared" si="260"/>
        <v>m</v>
      </c>
    </row>
    <row r="16655" spans="1:4">
      <c r="A16655" s="68" t="s">
        <v>16390</v>
      </c>
      <c r="B16655" s="68" t="s">
        <v>32037</v>
      </c>
      <c r="C16655" s="68" t="s">
        <v>14</v>
      </c>
      <c r="D16655" t="str">
        <f t="shared" si="260"/>
        <v>m</v>
      </c>
    </row>
    <row r="16656" spans="1:4">
      <c r="A16656" s="68" t="s">
        <v>16391</v>
      </c>
      <c r="B16656" s="68" t="s">
        <v>32037</v>
      </c>
      <c r="C16656" s="68" t="s">
        <v>14</v>
      </c>
      <c r="D16656" t="str">
        <f t="shared" si="260"/>
        <v>m</v>
      </c>
    </row>
    <row r="16657" spans="1:4">
      <c r="A16657" s="68" t="s">
        <v>16392</v>
      </c>
      <c r="B16657" s="68" t="s">
        <v>32038</v>
      </c>
      <c r="C16657" s="68" t="s">
        <v>14</v>
      </c>
      <c r="D16657" t="str">
        <f t="shared" si="260"/>
        <v>m</v>
      </c>
    </row>
    <row r="16658" spans="1:4">
      <c r="A16658" s="68" t="s">
        <v>16393</v>
      </c>
      <c r="B16658" s="68" t="s">
        <v>32038</v>
      </c>
      <c r="C16658" s="68" t="s">
        <v>14</v>
      </c>
      <c r="D16658" t="str">
        <f t="shared" si="260"/>
        <v>m</v>
      </c>
    </row>
    <row r="16659" spans="1:4">
      <c r="A16659" s="68" t="s">
        <v>16394</v>
      </c>
      <c r="B16659" s="68" t="s">
        <v>32039</v>
      </c>
      <c r="C16659" s="68" t="s">
        <v>14</v>
      </c>
      <c r="D16659" t="str">
        <f t="shared" si="260"/>
        <v>m</v>
      </c>
    </row>
    <row r="16660" spans="1:4">
      <c r="A16660" s="68" t="s">
        <v>16395</v>
      </c>
      <c r="B16660" s="68" t="s">
        <v>32039</v>
      </c>
      <c r="C16660" s="68" t="s">
        <v>14</v>
      </c>
      <c r="D16660" t="str">
        <f t="shared" si="260"/>
        <v>m</v>
      </c>
    </row>
    <row r="16661" spans="1:4">
      <c r="A16661" s="68" t="s">
        <v>16396</v>
      </c>
      <c r="B16661" s="68" t="s">
        <v>32040</v>
      </c>
      <c r="C16661" s="68" t="s">
        <v>14</v>
      </c>
      <c r="D16661" t="str">
        <f t="shared" si="260"/>
        <v>m</v>
      </c>
    </row>
    <row r="16662" spans="1:4">
      <c r="A16662" s="68" t="s">
        <v>16397</v>
      </c>
      <c r="B16662" s="68" t="s">
        <v>32040</v>
      </c>
      <c r="C16662" s="68" t="s">
        <v>14</v>
      </c>
      <c r="D16662" t="str">
        <f t="shared" si="260"/>
        <v>m</v>
      </c>
    </row>
    <row r="16663" spans="1:4">
      <c r="A16663" s="68" t="s">
        <v>16398</v>
      </c>
      <c r="B16663" s="68" t="s">
        <v>32041</v>
      </c>
      <c r="C16663" s="68" t="s">
        <v>14</v>
      </c>
      <c r="D16663" t="str">
        <f t="shared" si="260"/>
        <v>m</v>
      </c>
    </row>
    <row r="16664" spans="1:4">
      <c r="A16664" s="68" t="s">
        <v>16399</v>
      </c>
      <c r="B16664" s="68" t="s">
        <v>32041</v>
      </c>
      <c r="C16664" s="68" t="s">
        <v>14</v>
      </c>
      <c r="D16664" t="str">
        <f t="shared" si="260"/>
        <v>m</v>
      </c>
    </row>
    <row r="16665" spans="1:4">
      <c r="A16665" s="68" t="s">
        <v>16400</v>
      </c>
      <c r="B16665" s="68" t="s">
        <v>32042</v>
      </c>
      <c r="C16665" s="68" t="s">
        <v>14</v>
      </c>
      <c r="D16665" t="str">
        <f t="shared" si="260"/>
        <v>m</v>
      </c>
    </row>
    <row r="16666" spans="1:4">
      <c r="A16666" s="68" t="s">
        <v>16401</v>
      </c>
      <c r="B16666" s="68" t="s">
        <v>32042</v>
      </c>
      <c r="C16666" s="68" t="s">
        <v>14</v>
      </c>
      <c r="D16666" t="str">
        <f t="shared" si="260"/>
        <v>m</v>
      </c>
    </row>
    <row r="16667" spans="1:4">
      <c r="A16667" s="68" t="s">
        <v>16402</v>
      </c>
      <c r="B16667" s="68" t="s">
        <v>32043</v>
      </c>
      <c r="C16667" s="68" t="s">
        <v>14</v>
      </c>
      <c r="D16667" t="str">
        <f t="shared" si="260"/>
        <v>m</v>
      </c>
    </row>
    <row r="16668" spans="1:4">
      <c r="A16668" s="68" t="s">
        <v>16403</v>
      </c>
      <c r="B16668" s="68" t="s">
        <v>32043</v>
      </c>
      <c r="C16668" s="68" t="s">
        <v>14</v>
      </c>
      <c r="D16668" t="str">
        <f t="shared" si="260"/>
        <v>m</v>
      </c>
    </row>
    <row r="16669" spans="1:4">
      <c r="A16669" s="68" t="s">
        <v>16404</v>
      </c>
      <c r="B16669" s="68" t="s">
        <v>32044</v>
      </c>
      <c r="C16669" s="68" t="s">
        <v>14</v>
      </c>
      <c r="D16669" t="str">
        <f t="shared" si="260"/>
        <v>m</v>
      </c>
    </row>
    <row r="16670" spans="1:4">
      <c r="A16670" s="68" t="s">
        <v>16405</v>
      </c>
      <c r="B16670" s="68" t="s">
        <v>32044</v>
      </c>
      <c r="C16670" s="68" t="s">
        <v>14</v>
      </c>
      <c r="D16670" t="str">
        <f t="shared" si="260"/>
        <v>m</v>
      </c>
    </row>
    <row r="16671" spans="1:4">
      <c r="A16671" s="68" t="s">
        <v>16406</v>
      </c>
      <c r="B16671" s="68" t="s">
        <v>32045</v>
      </c>
      <c r="C16671" s="68" t="s">
        <v>14</v>
      </c>
      <c r="D16671" t="str">
        <f t="shared" si="260"/>
        <v>m</v>
      </c>
    </row>
    <row r="16672" spans="1:4">
      <c r="A16672" s="68" t="s">
        <v>16407</v>
      </c>
      <c r="B16672" s="68" t="s">
        <v>32045</v>
      </c>
      <c r="C16672" s="68" t="s">
        <v>14</v>
      </c>
      <c r="D16672" t="str">
        <f t="shared" si="260"/>
        <v>m</v>
      </c>
    </row>
    <row r="16673" spans="1:4">
      <c r="A16673" s="68" t="s">
        <v>16408</v>
      </c>
      <c r="B16673" s="68" t="s">
        <v>32046</v>
      </c>
      <c r="C16673" s="68" t="s">
        <v>14</v>
      </c>
      <c r="D16673" t="str">
        <f t="shared" si="260"/>
        <v>m</v>
      </c>
    </row>
    <row r="16674" spans="1:4">
      <c r="A16674" s="68" t="s">
        <v>16409</v>
      </c>
      <c r="B16674" s="68" t="s">
        <v>32046</v>
      </c>
      <c r="C16674" s="68" t="s">
        <v>14</v>
      </c>
      <c r="D16674" t="str">
        <f t="shared" si="260"/>
        <v>m</v>
      </c>
    </row>
    <row r="16675" spans="1:4">
      <c r="A16675" s="68" t="s">
        <v>16410</v>
      </c>
      <c r="B16675" s="68" t="s">
        <v>32047</v>
      </c>
      <c r="C16675" s="68" t="s">
        <v>14</v>
      </c>
      <c r="D16675" t="str">
        <f t="shared" si="260"/>
        <v>m</v>
      </c>
    </row>
    <row r="16676" spans="1:4">
      <c r="A16676" s="68" t="s">
        <v>16411</v>
      </c>
      <c r="B16676" s="68" t="s">
        <v>32047</v>
      </c>
      <c r="C16676" s="68" t="s">
        <v>14</v>
      </c>
      <c r="D16676" t="str">
        <f t="shared" si="260"/>
        <v>m</v>
      </c>
    </row>
    <row r="16677" spans="1:4">
      <c r="A16677" s="68" t="s">
        <v>16412</v>
      </c>
      <c r="B16677" s="68" t="s">
        <v>32048</v>
      </c>
      <c r="C16677" s="68" t="s">
        <v>14</v>
      </c>
      <c r="D16677" t="str">
        <f t="shared" si="260"/>
        <v>m</v>
      </c>
    </row>
    <row r="16678" spans="1:4">
      <c r="A16678" s="68" t="s">
        <v>16413</v>
      </c>
      <c r="B16678" s="68" t="s">
        <v>32048</v>
      </c>
      <c r="C16678" s="68" t="s">
        <v>14</v>
      </c>
      <c r="D16678" t="str">
        <f t="shared" si="260"/>
        <v>m</v>
      </c>
    </row>
    <row r="16679" spans="1:4">
      <c r="A16679" s="68" t="s">
        <v>16414</v>
      </c>
      <c r="B16679" s="68" t="s">
        <v>32049</v>
      </c>
      <c r="C16679" s="68" t="s">
        <v>14</v>
      </c>
      <c r="D16679" t="str">
        <f t="shared" si="260"/>
        <v>m</v>
      </c>
    </row>
    <row r="16680" spans="1:4">
      <c r="A16680" s="68" t="s">
        <v>16415</v>
      </c>
      <c r="B16680" s="68" t="s">
        <v>32049</v>
      </c>
      <c r="C16680" s="68" t="s">
        <v>14</v>
      </c>
      <c r="D16680" t="str">
        <f t="shared" si="260"/>
        <v>m</v>
      </c>
    </row>
    <row r="16681" spans="1:4">
      <c r="A16681" s="68" t="s">
        <v>16416</v>
      </c>
      <c r="B16681" s="68" t="s">
        <v>32050</v>
      </c>
      <c r="C16681" s="68" t="s">
        <v>14</v>
      </c>
      <c r="D16681" t="str">
        <f t="shared" si="260"/>
        <v>m</v>
      </c>
    </row>
    <row r="16682" spans="1:4">
      <c r="A16682" s="68" t="s">
        <v>16417</v>
      </c>
      <c r="B16682" s="68" t="s">
        <v>32050</v>
      </c>
      <c r="C16682" s="68" t="s">
        <v>14</v>
      </c>
      <c r="D16682" t="str">
        <f t="shared" si="260"/>
        <v>m</v>
      </c>
    </row>
    <row r="16683" spans="1:4">
      <c r="A16683" s="68" t="s">
        <v>16418</v>
      </c>
      <c r="B16683" s="68" t="s">
        <v>32051</v>
      </c>
      <c r="C16683" s="68" t="s">
        <v>14</v>
      </c>
      <c r="D16683" t="str">
        <f t="shared" si="260"/>
        <v>m</v>
      </c>
    </row>
    <row r="16684" spans="1:4">
      <c r="A16684" s="68" t="s">
        <v>16419</v>
      </c>
      <c r="B16684" s="68" t="s">
        <v>32051</v>
      </c>
      <c r="C16684" s="68" t="s">
        <v>14</v>
      </c>
      <c r="D16684" t="str">
        <f t="shared" si="260"/>
        <v>m</v>
      </c>
    </row>
    <row r="16685" spans="1:4">
      <c r="A16685" s="68" t="s">
        <v>16420</v>
      </c>
      <c r="B16685" s="68" t="s">
        <v>32052</v>
      </c>
      <c r="C16685" s="68" t="s">
        <v>15</v>
      </c>
      <c r="D16685" t="str">
        <f t="shared" si="260"/>
        <v>un</v>
      </c>
    </row>
    <row r="16686" spans="1:4">
      <c r="A16686" s="68" t="s">
        <v>16421</v>
      </c>
      <c r="B16686" s="68" t="s">
        <v>32052</v>
      </c>
      <c r="C16686" s="68" t="s">
        <v>15</v>
      </c>
      <c r="D16686" t="str">
        <f t="shared" si="260"/>
        <v>un</v>
      </c>
    </row>
    <row r="16687" spans="1:4">
      <c r="A16687" s="68" t="s">
        <v>16422</v>
      </c>
      <c r="B16687" s="68" t="s">
        <v>32053</v>
      </c>
      <c r="C16687" s="68" t="s">
        <v>15</v>
      </c>
      <c r="D16687" t="str">
        <f t="shared" si="260"/>
        <v>un</v>
      </c>
    </row>
    <row r="16688" spans="1:4">
      <c r="A16688" s="68" t="s">
        <v>16423</v>
      </c>
      <c r="B16688" s="68" t="s">
        <v>32053</v>
      </c>
      <c r="C16688" s="68" t="s">
        <v>15</v>
      </c>
      <c r="D16688" t="str">
        <f t="shared" si="260"/>
        <v>un</v>
      </c>
    </row>
    <row r="16689" spans="1:4">
      <c r="A16689" s="68" t="s">
        <v>16424</v>
      </c>
      <c r="B16689" s="68" t="s">
        <v>32054</v>
      </c>
      <c r="C16689" s="68" t="s">
        <v>14</v>
      </c>
      <c r="D16689" t="str">
        <f t="shared" si="260"/>
        <v>m</v>
      </c>
    </row>
    <row r="16690" spans="1:4">
      <c r="A16690" s="68" t="s">
        <v>16425</v>
      </c>
      <c r="B16690" s="68" t="s">
        <v>32054</v>
      </c>
      <c r="C16690" s="68" t="s">
        <v>14</v>
      </c>
      <c r="D16690" t="str">
        <f t="shared" si="260"/>
        <v>m</v>
      </c>
    </row>
    <row r="16691" spans="1:4">
      <c r="A16691" s="68" t="s">
        <v>16426</v>
      </c>
      <c r="B16691" s="68" t="s">
        <v>32055</v>
      </c>
      <c r="C16691" s="68" t="s">
        <v>14</v>
      </c>
      <c r="D16691" t="str">
        <f t="shared" si="260"/>
        <v>m</v>
      </c>
    </row>
    <row r="16692" spans="1:4">
      <c r="A16692" s="68" t="s">
        <v>16427</v>
      </c>
      <c r="B16692" s="68" t="s">
        <v>32055</v>
      </c>
      <c r="C16692" s="68" t="s">
        <v>14</v>
      </c>
      <c r="D16692" t="str">
        <f t="shared" si="260"/>
        <v>m</v>
      </c>
    </row>
    <row r="16693" spans="1:4">
      <c r="A16693" s="68" t="s">
        <v>16428</v>
      </c>
      <c r="B16693" s="68" t="s">
        <v>32056</v>
      </c>
      <c r="C16693" s="68" t="s">
        <v>14</v>
      </c>
      <c r="D16693" t="str">
        <f t="shared" si="260"/>
        <v>m</v>
      </c>
    </row>
    <row r="16694" spans="1:4">
      <c r="A16694" s="68" t="s">
        <v>16429</v>
      </c>
      <c r="B16694" s="68" t="s">
        <v>32056</v>
      </c>
      <c r="C16694" s="68" t="s">
        <v>14</v>
      </c>
      <c r="D16694" t="str">
        <f t="shared" si="260"/>
        <v>m</v>
      </c>
    </row>
    <row r="16695" spans="1:4">
      <c r="A16695" s="68" t="s">
        <v>16430</v>
      </c>
      <c r="B16695" s="68" t="s">
        <v>32057</v>
      </c>
      <c r="C16695" s="68" t="s">
        <v>14</v>
      </c>
      <c r="D16695" t="str">
        <f t="shared" si="260"/>
        <v>m</v>
      </c>
    </row>
    <row r="16696" spans="1:4">
      <c r="A16696" s="68" t="s">
        <v>16431</v>
      </c>
      <c r="B16696" s="68" t="s">
        <v>32057</v>
      </c>
      <c r="C16696" s="68" t="s">
        <v>14</v>
      </c>
      <c r="D16696" t="str">
        <f t="shared" si="260"/>
        <v>m</v>
      </c>
    </row>
    <row r="16697" spans="1:4">
      <c r="A16697" s="68" t="s">
        <v>16432</v>
      </c>
      <c r="B16697" s="68" t="s">
        <v>32058</v>
      </c>
      <c r="C16697" s="68" t="s">
        <v>14</v>
      </c>
      <c r="D16697" t="str">
        <f t="shared" si="260"/>
        <v>m</v>
      </c>
    </row>
    <row r="16698" spans="1:4">
      <c r="A16698" s="68" t="s">
        <v>16433</v>
      </c>
      <c r="B16698" s="68" t="s">
        <v>32058</v>
      </c>
      <c r="C16698" s="68" t="s">
        <v>14</v>
      </c>
      <c r="D16698" t="str">
        <f t="shared" si="260"/>
        <v>m</v>
      </c>
    </row>
    <row r="16699" spans="1:4">
      <c r="A16699" s="68" t="s">
        <v>16434</v>
      </c>
      <c r="B16699" s="68" t="s">
        <v>32059</v>
      </c>
      <c r="C16699" s="68" t="s">
        <v>14</v>
      </c>
      <c r="D16699" t="str">
        <f t="shared" si="260"/>
        <v>m</v>
      </c>
    </row>
    <row r="16700" spans="1:4">
      <c r="A16700" s="68" t="s">
        <v>16435</v>
      </c>
      <c r="B16700" s="68" t="s">
        <v>32059</v>
      </c>
      <c r="C16700" s="68" t="s">
        <v>14</v>
      </c>
      <c r="D16700" t="str">
        <f t="shared" si="260"/>
        <v>m</v>
      </c>
    </row>
    <row r="16701" spans="1:4">
      <c r="A16701" s="68" t="s">
        <v>16436</v>
      </c>
      <c r="B16701" s="68" t="s">
        <v>32060</v>
      </c>
      <c r="C16701" s="68" t="s">
        <v>14</v>
      </c>
      <c r="D16701" t="str">
        <f t="shared" si="260"/>
        <v>m</v>
      </c>
    </row>
    <row r="16702" spans="1:4">
      <c r="A16702" s="68" t="s">
        <v>16437</v>
      </c>
      <c r="B16702" s="68" t="s">
        <v>32060</v>
      </c>
      <c r="C16702" s="68" t="s">
        <v>14</v>
      </c>
      <c r="D16702" t="str">
        <f t="shared" si="260"/>
        <v>m</v>
      </c>
    </row>
    <row r="16703" spans="1:4">
      <c r="A16703" s="68" t="s">
        <v>16438</v>
      </c>
      <c r="B16703" s="68" t="s">
        <v>32061</v>
      </c>
      <c r="C16703" s="68" t="s">
        <v>14</v>
      </c>
      <c r="D16703" t="str">
        <f t="shared" si="260"/>
        <v>m</v>
      </c>
    </row>
    <row r="16704" spans="1:4">
      <c r="A16704" s="68" t="s">
        <v>16439</v>
      </c>
      <c r="B16704" s="68" t="s">
        <v>32061</v>
      </c>
      <c r="C16704" s="68" t="s">
        <v>14</v>
      </c>
      <c r="D16704" t="str">
        <f t="shared" si="260"/>
        <v>m</v>
      </c>
    </row>
    <row r="16705" spans="1:4">
      <c r="A16705" s="68" t="s">
        <v>16440</v>
      </c>
      <c r="B16705" s="68" t="s">
        <v>32062</v>
      </c>
      <c r="C16705" s="68" t="s">
        <v>14</v>
      </c>
      <c r="D16705" t="str">
        <f t="shared" si="260"/>
        <v>m</v>
      </c>
    </row>
    <row r="16706" spans="1:4">
      <c r="A16706" s="68" t="s">
        <v>16441</v>
      </c>
      <c r="B16706" s="68" t="s">
        <v>32062</v>
      </c>
      <c r="C16706" s="68" t="s">
        <v>14</v>
      </c>
      <c r="D16706" t="str">
        <f t="shared" si="260"/>
        <v>m</v>
      </c>
    </row>
    <row r="16707" spans="1:4">
      <c r="A16707" s="68" t="s">
        <v>16442</v>
      </c>
      <c r="B16707" s="68" t="s">
        <v>32063</v>
      </c>
      <c r="C16707" s="68" t="s">
        <v>14</v>
      </c>
      <c r="D16707" t="str">
        <f t="shared" si="260"/>
        <v>m</v>
      </c>
    </row>
    <row r="16708" spans="1:4">
      <c r="A16708" s="68" t="s">
        <v>16443</v>
      </c>
      <c r="B16708" s="68" t="s">
        <v>32063</v>
      </c>
      <c r="C16708" s="68" t="s">
        <v>14</v>
      </c>
      <c r="D16708" t="str">
        <f t="shared" si="260"/>
        <v>m</v>
      </c>
    </row>
    <row r="16709" spans="1:4">
      <c r="A16709" s="68" t="s">
        <v>16444</v>
      </c>
      <c r="B16709" s="68" t="s">
        <v>32064</v>
      </c>
      <c r="C16709" s="68" t="s">
        <v>14</v>
      </c>
      <c r="D16709" t="str">
        <f t="shared" si="260"/>
        <v>m</v>
      </c>
    </row>
    <row r="16710" spans="1:4">
      <c r="A16710" s="68" t="s">
        <v>16445</v>
      </c>
      <c r="B16710" s="68" t="s">
        <v>32064</v>
      </c>
      <c r="C16710" s="68" t="s">
        <v>14</v>
      </c>
      <c r="D16710" t="str">
        <f t="shared" si="260"/>
        <v>m</v>
      </c>
    </row>
    <row r="16711" spans="1:4">
      <c r="A16711" s="68" t="s">
        <v>16446</v>
      </c>
      <c r="B16711" s="68" t="s">
        <v>32065</v>
      </c>
      <c r="C16711" s="68" t="s">
        <v>15</v>
      </c>
      <c r="D16711" t="str">
        <f t="shared" ref="D16711:D16774" si="261">LOWER(C16711)</f>
        <v>un</v>
      </c>
    </row>
    <row r="16712" spans="1:4">
      <c r="A16712" s="68" t="s">
        <v>16447</v>
      </c>
      <c r="B16712" s="68" t="s">
        <v>32065</v>
      </c>
      <c r="C16712" s="68" t="s">
        <v>15</v>
      </c>
      <c r="D16712" t="str">
        <f t="shared" si="261"/>
        <v>un</v>
      </c>
    </row>
    <row r="16713" spans="1:4">
      <c r="A16713" s="68" t="s">
        <v>16448</v>
      </c>
      <c r="B16713" s="68" t="s">
        <v>32066</v>
      </c>
      <c r="C16713" s="68" t="s">
        <v>15</v>
      </c>
      <c r="D16713" t="str">
        <f t="shared" si="261"/>
        <v>un</v>
      </c>
    </row>
    <row r="16714" spans="1:4">
      <c r="A16714" s="68" t="s">
        <v>16449</v>
      </c>
      <c r="B16714" s="68" t="s">
        <v>32066</v>
      </c>
      <c r="C16714" s="68" t="s">
        <v>15</v>
      </c>
      <c r="D16714" t="str">
        <f t="shared" si="261"/>
        <v>un</v>
      </c>
    </row>
    <row r="16715" spans="1:4">
      <c r="A16715" s="68" t="s">
        <v>16450</v>
      </c>
      <c r="B16715" s="68" t="s">
        <v>32067</v>
      </c>
      <c r="C16715" s="68" t="s">
        <v>15</v>
      </c>
      <c r="D16715" t="str">
        <f t="shared" si="261"/>
        <v>un</v>
      </c>
    </row>
    <row r="16716" spans="1:4">
      <c r="A16716" s="68" t="s">
        <v>16451</v>
      </c>
      <c r="B16716" s="68" t="s">
        <v>32067</v>
      </c>
      <c r="C16716" s="68" t="s">
        <v>15</v>
      </c>
      <c r="D16716" t="str">
        <f t="shared" si="261"/>
        <v>un</v>
      </c>
    </row>
    <row r="16717" spans="1:4">
      <c r="A16717" s="68" t="s">
        <v>16452</v>
      </c>
      <c r="B16717" s="68" t="s">
        <v>32068</v>
      </c>
      <c r="C16717" s="68" t="s">
        <v>15</v>
      </c>
      <c r="D16717" t="str">
        <f t="shared" si="261"/>
        <v>un</v>
      </c>
    </row>
    <row r="16718" spans="1:4">
      <c r="A16718" s="68" t="s">
        <v>16453</v>
      </c>
      <c r="B16718" s="68" t="s">
        <v>32068</v>
      </c>
      <c r="C16718" s="68" t="s">
        <v>15</v>
      </c>
      <c r="D16718" t="str">
        <f t="shared" si="261"/>
        <v>un</v>
      </c>
    </row>
    <row r="16719" spans="1:4">
      <c r="A16719" s="68" t="s">
        <v>16454</v>
      </c>
      <c r="B16719" s="68" t="s">
        <v>32069</v>
      </c>
      <c r="C16719" s="68" t="s">
        <v>15</v>
      </c>
      <c r="D16719" t="str">
        <f t="shared" si="261"/>
        <v>un</v>
      </c>
    </row>
    <row r="16720" spans="1:4">
      <c r="A16720" s="68" t="s">
        <v>16455</v>
      </c>
      <c r="B16720" s="68" t="s">
        <v>32069</v>
      </c>
      <c r="C16720" s="68" t="s">
        <v>15</v>
      </c>
      <c r="D16720" t="str">
        <f t="shared" si="261"/>
        <v>un</v>
      </c>
    </row>
    <row r="16721" spans="1:4">
      <c r="A16721" s="68" t="s">
        <v>16456</v>
      </c>
      <c r="B16721" s="68" t="s">
        <v>32070</v>
      </c>
      <c r="C16721" s="68" t="s">
        <v>15</v>
      </c>
      <c r="D16721" t="str">
        <f t="shared" si="261"/>
        <v>un</v>
      </c>
    </row>
    <row r="16722" spans="1:4">
      <c r="A16722" s="68" t="s">
        <v>16457</v>
      </c>
      <c r="B16722" s="68" t="s">
        <v>32070</v>
      </c>
      <c r="C16722" s="68" t="s">
        <v>15</v>
      </c>
      <c r="D16722" t="str">
        <f t="shared" si="261"/>
        <v>un</v>
      </c>
    </row>
    <row r="16723" spans="1:4">
      <c r="A16723" s="68" t="s">
        <v>16458</v>
      </c>
      <c r="B16723" s="68" t="s">
        <v>32071</v>
      </c>
      <c r="C16723" s="68" t="s">
        <v>15</v>
      </c>
      <c r="D16723" t="str">
        <f t="shared" si="261"/>
        <v>un</v>
      </c>
    </row>
    <row r="16724" spans="1:4">
      <c r="A16724" s="68" t="s">
        <v>16459</v>
      </c>
      <c r="B16724" s="68" t="s">
        <v>32071</v>
      </c>
      <c r="C16724" s="68" t="s">
        <v>15</v>
      </c>
      <c r="D16724" t="str">
        <f t="shared" si="261"/>
        <v>un</v>
      </c>
    </row>
    <row r="16725" spans="1:4">
      <c r="A16725" s="68" t="s">
        <v>16460</v>
      </c>
      <c r="B16725" s="68" t="s">
        <v>32072</v>
      </c>
      <c r="C16725" s="68" t="s">
        <v>15</v>
      </c>
      <c r="D16725" t="str">
        <f t="shared" si="261"/>
        <v>un</v>
      </c>
    </row>
    <row r="16726" spans="1:4">
      <c r="A16726" s="68" t="s">
        <v>16461</v>
      </c>
      <c r="B16726" s="68" t="s">
        <v>32072</v>
      </c>
      <c r="C16726" s="68" t="s">
        <v>15</v>
      </c>
      <c r="D16726" t="str">
        <f t="shared" si="261"/>
        <v>un</v>
      </c>
    </row>
    <row r="16727" spans="1:4">
      <c r="A16727" s="68" t="s">
        <v>16462</v>
      </c>
      <c r="B16727" s="68" t="s">
        <v>32073</v>
      </c>
      <c r="C16727" s="68" t="s">
        <v>15</v>
      </c>
      <c r="D16727" t="str">
        <f t="shared" si="261"/>
        <v>un</v>
      </c>
    </row>
    <row r="16728" spans="1:4">
      <c r="A16728" s="68" t="s">
        <v>16463</v>
      </c>
      <c r="B16728" s="68" t="s">
        <v>32073</v>
      </c>
      <c r="C16728" s="68" t="s">
        <v>15</v>
      </c>
      <c r="D16728" t="str">
        <f t="shared" si="261"/>
        <v>un</v>
      </c>
    </row>
    <row r="16729" spans="1:4">
      <c r="A16729" s="68" t="s">
        <v>16464</v>
      </c>
      <c r="B16729" s="68" t="s">
        <v>32074</v>
      </c>
      <c r="C16729" s="68" t="s">
        <v>15</v>
      </c>
      <c r="D16729" t="str">
        <f t="shared" si="261"/>
        <v>un</v>
      </c>
    </row>
    <row r="16730" spans="1:4">
      <c r="A16730" s="68" t="s">
        <v>16465</v>
      </c>
      <c r="B16730" s="68" t="s">
        <v>32074</v>
      </c>
      <c r="C16730" s="68" t="s">
        <v>15</v>
      </c>
      <c r="D16730" t="str">
        <f t="shared" si="261"/>
        <v>un</v>
      </c>
    </row>
    <row r="16731" spans="1:4">
      <c r="A16731" s="68" t="s">
        <v>16466</v>
      </c>
      <c r="B16731" s="68" t="s">
        <v>32075</v>
      </c>
      <c r="C16731" s="68" t="s">
        <v>15</v>
      </c>
      <c r="D16731" t="str">
        <f t="shared" si="261"/>
        <v>un</v>
      </c>
    </row>
    <row r="16732" spans="1:4">
      <c r="A16732" s="68" t="s">
        <v>16467</v>
      </c>
      <c r="B16732" s="68" t="s">
        <v>32075</v>
      </c>
      <c r="C16732" s="68" t="s">
        <v>15</v>
      </c>
      <c r="D16732" t="str">
        <f t="shared" si="261"/>
        <v>un</v>
      </c>
    </row>
    <row r="16733" spans="1:4">
      <c r="A16733" s="68" t="s">
        <v>16468</v>
      </c>
      <c r="B16733" s="68" t="s">
        <v>32076</v>
      </c>
      <c r="C16733" s="68" t="s">
        <v>15</v>
      </c>
      <c r="D16733" t="str">
        <f t="shared" si="261"/>
        <v>un</v>
      </c>
    </row>
    <row r="16734" spans="1:4">
      <c r="A16734" s="68" t="s">
        <v>16469</v>
      </c>
      <c r="B16734" s="68" t="s">
        <v>32076</v>
      </c>
      <c r="C16734" s="68" t="s">
        <v>15</v>
      </c>
      <c r="D16734" t="str">
        <f t="shared" si="261"/>
        <v>un</v>
      </c>
    </row>
    <row r="16735" spans="1:4">
      <c r="A16735" s="68" t="s">
        <v>16470</v>
      </c>
      <c r="B16735" s="68" t="s">
        <v>32077</v>
      </c>
      <c r="C16735" s="68" t="s">
        <v>15</v>
      </c>
      <c r="D16735" t="str">
        <f t="shared" si="261"/>
        <v>un</v>
      </c>
    </row>
    <row r="16736" spans="1:4">
      <c r="A16736" s="68" t="s">
        <v>16471</v>
      </c>
      <c r="B16736" s="68" t="s">
        <v>32077</v>
      </c>
      <c r="C16736" s="68" t="s">
        <v>15</v>
      </c>
      <c r="D16736" t="str">
        <f t="shared" si="261"/>
        <v>un</v>
      </c>
    </row>
    <row r="16737" spans="1:4">
      <c r="A16737" s="68" t="s">
        <v>16472</v>
      </c>
      <c r="B16737" s="68" t="s">
        <v>32078</v>
      </c>
      <c r="C16737" s="68" t="s">
        <v>15</v>
      </c>
      <c r="D16737" t="str">
        <f t="shared" si="261"/>
        <v>un</v>
      </c>
    </row>
    <row r="16738" spans="1:4">
      <c r="A16738" s="68" t="s">
        <v>16473</v>
      </c>
      <c r="B16738" s="68" t="s">
        <v>32078</v>
      </c>
      <c r="C16738" s="68" t="s">
        <v>15</v>
      </c>
      <c r="D16738" t="str">
        <f t="shared" si="261"/>
        <v>un</v>
      </c>
    </row>
    <row r="16739" spans="1:4">
      <c r="A16739" s="68" t="s">
        <v>16474</v>
      </c>
      <c r="B16739" s="68" t="s">
        <v>32079</v>
      </c>
      <c r="C16739" s="68" t="s">
        <v>15</v>
      </c>
      <c r="D16739" t="str">
        <f t="shared" si="261"/>
        <v>un</v>
      </c>
    </row>
    <row r="16740" spans="1:4">
      <c r="A16740" s="68" t="s">
        <v>16475</v>
      </c>
      <c r="B16740" s="68" t="s">
        <v>32079</v>
      </c>
      <c r="C16740" s="68" t="s">
        <v>15</v>
      </c>
      <c r="D16740" t="str">
        <f t="shared" si="261"/>
        <v>un</v>
      </c>
    </row>
    <row r="16741" spans="1:4">
      <c r="A16741" s="68" t="s">
        <v>16476</v>
      </c>
      <c r="B16741" s="68" t="s">
        <v>32080</v>
      </c>
      <c r="C16741" s="68" t="s">
        <v>15</v>
      </c>
      <c r="D16741" t="str">
        <f t="shared" si="261"/>
        <v>un</v>
      </c>
    </row>
    <row r="16742" spans="1:4">
      <c r="A16742" s="68" t="s">
        <v>16477</v>
      </c>
      <c r="B16742" s="68" t="s">
        <v>32080</v>
      </c>
      <c r="C16742" s="68" t="s">
        <v>15</v>
      </c>
      <c r="D16742" t="str">
        <f t="shared" si="261"/>
        <v>un</v>
      </c>
    </row>
    <row r="16743" spans="1:4">
      <c r="A16743" s="68" t="s">
        <v>16478</v>
      </c>
      <c r="B16743" s="68" t="s">
        <v>32081</v>
      </c>
      <c r="C16743" s="68" t="s">
        <v>15</v>
      </c>
      <c r="D16743" t="str">
        <f t="shared" si="261"/>
        <v>un</v>
      </c>
    </row>
    <row r="16744" spans="1:4">
      <c r="A16744" s="68" t="s">
        <v>16479</v>
      </c>
      <c r="B16744" s="68" t="s">
        <v>32081</v>
      </c>
      <c r="C16744" s="68" t="s">
        <v>15</v>
      </c>
      <c r="D16744" t="str">
        <f t="shared" si="261"/>
        <v>un</v>
      </c>
    </row>
    <row r="16745" spans="1:4">
      <c r="A16745" s="68" t="s">
        <v>16480</v>
      </c>
      <c r="B16745" s="68" t="s">
        <v>16481</v>
      </c>
      <c r="C16745" s="68" t="s">
        <v>15</v>
      </c>
      <c r="D16745" t="str">
        <f t="shared" si="261"/>
        <v>un</v>
      </c>
    </row>
    <row r="16746" spans="1:4">
      <c r="A16746" s="68" t="s">
        <v>16482</v>
      </c>
      <c r="B16746" s="68" t="s">
        <v>16481</v>
      </c>
      <c r="C16746" s="68" t="s">
        <v>15</v>
      </c>
      <c r="D16746" t="str">
        <f t="shared" si="261"/>
        <v>un</v>
      </c>
    </row>
    <row r="16747" spans="1:4">
      <c r="A16747" s="68" t="s">
        <v>16483</v>
      </c>
      <c r="B16747" s="68" t="s">
        <v>16484</v>
      </c>
      <c r="C16747" s="68" t="s">
        <v>15</v>
      </c>
      <c r="D16747" t="str">
        <f t="shared" si="261"/>
        <v>un</v>
      </c>
    </row>
    <row r="16748" spans="1:4">
      <c r="A16748" s="68" t="s">
        <v>16485</v>
      </c>
      <c r="B16748" s="68" t="s">
        <v>16484</v>
      </c>
      <c r="C16748" s="68" t="s">
        <v>15</v>
      </c>
      <c r="D16748" t="str">
        <f t="shared" si="261"/>
        <v>un</v>
      </c>
    </row>
    <row r="16749" spans="1:4">
      <c r="A16749" s="68" t="s">
        <v>16486</v>
      </c>
      <c r="B16749" s="68" t="s">
        <v>16487</v>
      </c>
      <c r="C16749" s="68" t="s">
        <v>15</v>
      </c>
      <c r="D16749" t="str">
        <f t="shared" si="261"/>
        <v>un</v>
      </c>
    </row>
    <row r="16750" spans="1:4">
      <c r="A16750" s="68" t="s">
        <v>16488</v>
      </c>
      <c r="B16750" s="68" t="s">
        <v>16487</v>
      </c>
      <c r="C16750" s="68" t="s">
        <v>15</v>
      </c>
      <c r="D16750" t="str">
        <f t="shared" si="261"/>
        <v>un</v>
      </c>
    </row>
    <row r="16751" spans="1:4">
      <c r="A16751" s="68" t="s">
        <v>16489</v>
      </c>
      <c r="B16751" s="68" t="s">
        <v>16490</v>
      </c>
      <c r="C16751" s="68" t="s">
        <v>15</v>
      </c>
      <c r="D16751" t="str">
        <f t="shared" si="261"/>
        <v>un</v>
      </c>
    </row>
    <row r="16752" spans="1:4">
      <c r="A16752" s="68" t="s">
        <v>16491</v>
      </c>
      <c r="B16752" s="68" t="s">
        <v>16490</v>
      </c>
      <c r="C16752" s="68" t="s">
        <v>15</v>
      </c>
      <c r="D16752" t="str">
        <f t="shared" si="261"/>
        <v>un</v>
      </c>
    </row>
    <row r="16753" spans="1:4">
      <c r="A16753" s="68" t="s">
        <v>16492</v>
      </c>
      <c r="B16753" s="68" t="s">
        <v>16493</v>
      </c>
      <c r="C16753" s="68" t="s">
        <v>15</v>
      </c>
      <c r="D16753" t="str">
        <f t="shared" si="261"/>
        <v>un</v>
      </c>
    </row>
    <row r="16754" spans="1:4">
      <c r="A16754" s="68" t="s">
        <v>16494</v>
      </c>
      <c r="B16754" s="68" t="s">
        <v>16493</v>
      </c>
      <c r="C16754" s="68" t="s">
        <v>15</v>
      </c>
      <c r="D16754" t="str">
        <f t="shared" si="261"/>
        <v>un</v>
      </c>
    </row>
    <row r="16755" spans="1:4">
      <c r="A16755" s="68" t="s">
        <v>16495</v>
      </c>
      <c r="B16755" s="68" t="s">
        <v>16496</v>
      </c>
      <c r="C16755" s="68" t="s">
        <v>15</v>
      </c>
      <c r="D16755" t="str">
        <f t="shared" si="261"/>
        <v>un</v>
      </c>
    </row>
    <row r="16756" spans="1:4">
      <c r="A16756" s="68" t="s">
        <v>16497</v>
      </c>
      <c r="B16756" s="68" t="s">
        <v>16496</v>
      </c>
      <c r="C16756" s="68" t="s">
        <v>15</v>
      </c>
      <c r="D16756" t="str">
        <f t="shared" si="261"/>
        <v>un</v>
      </c>
    </row>
    <row r="16757" spans="1:4">
      <c r="A16757" s="68" t="s">
        <v>16498</v>
      </c>
      <c r="B16757" s="68" t="s">
        <v>16499</v>
      </c>
      <c r="C16757" s="68" t="s">
        <v>15</v>
      </c>
      <c r="D16757" t="str">
        <f t="shared" si="261"/>
        <v>un</v>
      </c>
    </row>
    <row r="16758" spans="1:4">
      <c r="A16758" s="68" t="s">
        <v>16500</v>
      </c>
      <c r="B16758" s="68" t="s">
        <v>16499</v>
      </c>
      <c r="C16758" s="68" t="s">
        <v>15</v>
      </c>
      <c r="D16758" t="str">
        <f t="shared" si="261"/>
        <v>un</v>
      </c>
    </row>
    <row r="16759" spans="1:4">
      <c r="A16759" s="68" t="s">
        <v>16501</v>
      </c>
      <c r="B16759" s="68" t="s">
        <v>16502</v>
      </c>
      <c r="C16759" s="68" t="s">
        <v>15</v>
      </c>
      <c r="D16759" t="str">
        <f t="shared" si="261"/>
        <v>un</v>
      </c>
    </row>
    <row r="16760" spans="1:4">
      <c r="A16760" s="68" t="s">
        <v>16503</v>
      </c>
      <c r="B16760" s="68" t="s">
        <v>16502</v>
      </c>
      <c r="C16760" s="68" t="s">
        <v>15</v>
      </c>
      <c r="D16760" t="str">
        <f t="shared" si="261"/>
        <v>un</v>
      </c>
    </row>
    <row r="16761" spans="1:4">
      <c r="A16761" s="68" t="s">
        <v>16504</v>
      </c>
      <c r="B16761" s="68" t="s">
        <v>16505</v>
      </c>
      <c r="C16761" s="68" t="s">
        <v>15</v>
      </c>
      <c r="D16761" t="str">
        <f t="shared" si="261"/>
        <v>un</v>
      </c>
    </row>
    <row r="16762" spans="1:4">
      <c r="A16762" s="68" t="s">
        <v>16506</v>
      </c>
      <c r="B16762" s="68" t="s">
        <v>16505</v>
      </c>
      <c r="C16762" s="68" t="s">
        <v>15</v>
      </c>
      <c r="D16762" t="str">
        <f t="shared" si="261"/>
        <v>un</v>
      </c>
    </row>
    <row r="16763" spans="1:4">
      <c r="A16763" s="68" t="s">
        <v>16507</v>
      </c>
      <c r="B16763" s="68" t="s">
        <v>16508</v>
      </c>
      <c r="C16763" s="68" t="s">
        <v>15</v>
      </c>
      <c r="D16763" t="str">
        <f t="shared" si="261"/>
        <v>un</v>
      </c>
    </row>
    <row r="16764" spans="1:4">
      <c r="A16764" s="68" t="s">
        <v>16509</v>
      </c>
      <c r="B16764" s="68" t="s">
        <v>16508</v>
      </c>
      <c r="C16764" s="68" t="s">
        <v>15</v>
      </c>
      <c r="D16764" t="str">
        <f t="shared" si="261"/>
        <v>un</v>
      </c>
    </row>
    <row r="16765" spans="1:4">
      <c r="A16765" s="68" t="s">
        <v>16510</v>
      </c>
      <c r="B16765" s="68" t="s">
        <v>16511</v>
      </c>
      <c r="C16765" s="68" t="s">
        <v>15</v>
      </c>
      <c r="D16765" t="str">
        <f t="shared" si="261"/>
        <v>un</v>
      </c>
    </row>
    <row r="16766" spans="1:4">
      <c r="A16766" s="68" t="s">
        <v>16512</v>
      </c>
      <c r="B16766" s="68" t="s">
        <v>16511</v>
      </c>
      <c r="C16766" s="68" t="s">
        <v>15</v>
      </c>
      <c r="D16766" t="str">
        <f t="shared" si="261"/>
        <v>un</v>
      </c>
    </row>
    <row r="16767" spans="1:4">
      <c r="A16767" s="68" t="s">
        <v>16513</v>
      </c>
      <c r="B16767" s="68" t="s">
        <v>16514</v>
      </c>
      <c r="C16767" s="68" t="s">
        <v>15</v>
      </c>
      <c r="D16767" t="str">
        <f t="shared" si="261"/>
        <v>un</v>
      </c>
    </row>
    <row r="16768" spans="1:4">
      <c r="A16768" s="68" t="s">
        <v>16515</v>
      </c>
      <c r="B16768" s="68" t="s">
        <v>16514</v>
      </c>
      <c r="C16768" s="68" t="s">
        <v>15</v>
      </c>
      <c r="D16768" t="str">
        <f t="shared" si="261"/>
        <v>un</v>
      </c>
    </row>
    <row r="16769" spans="1:4">
      <c r="A16769" s="68" t="s">
        <v>16516</v>
      </c>
      <c r="B16769" s="68" t="s">
        <v>16517</v>
      </c>
      <c r="C16769" s="68" t="s">
        <v>15</v>
      </c>
      <c r="D16769" t="str">
        <f t="shared" si="261"/>
        <v>un</v>
      </c>
    </row>
    <row r="16770" spans="1:4">
      <c r="A16770" s="68" t="s">
        <v>16518</v>
      </c>
      <c r="B16770" s="68" t="s">
        <v>16517</v>
      </c>
      <c r="C16770" s="68" t="s">
        <v>15</v>
      </c>
      <c r="D16770" t="str">
        <f t="shared" si="261"/>
        <v>un</v>
      </c>
    </row>
    <row r="16771" spans="1:4">
      <c r="A16771" s="68" t="s">
        <v>16519</v>
      </c>
      <c r="B16771" s="68" t="s">
        <v>16520</v>
      </c>
      <c r="C16771" s="68" t="s">
        <v>15</v>
      </c>
      <c r="D16771" t="str">
        <f t="shared" si="261"/>
        <v>un</v>
      </c>
    </row>
    <row r="16772" spans="1:4">
      <c r="A16772" s="68" t="s">
        <v>16521</v>
      </c>
      <c r="B16772" s="68" t="s">
        <v>16520</v>
      </c>
      <c r="C16772" s="68" t="s">
        <v>15</v>
      </c>
      <c r="D16772" t="str">
        <f t="shared" si="261"/>
        <v>un</v>
      </c>
    </row>
    <row r="16773" spans="1:4">
      <c r="A16773" s="68" t="s">
        <v>16522</v>
      </c>
      <c r="B16773" s="68" t="s">
        <v>32082</v>
      </c>
      <c r="C16773" s="68" t="s">
        <v>15</v>
      </c>
      <c r="D16773" t="str">
        <f t="shared" si="261"/>
        <v>un</v>
      </c>
    </row>
    <row r="16774" spans="1:4">
      <c r="A16774" s="68" t="s">
        <v>16523</v>
      </c>
      <c r="B16774" s="68" t="s">
        <v>32082</v>
      </c>
      <c r="C16774" s="68" t="s">
        <v>15</v>
      </c>
      <c r="D16774" t="str">
        <f t="shared" si="261"/>
        <v>un</v>
      </c>
    </row>
    <row r="16775" spans="1:4">
      <c r="A16775" s="68" t="s">
        <v>16524</v>
      </c>
      <c r="B16775" s="68" t="s">
        <v>32083</v>
      </c>
      <c r="C16775" s="68" t="s">
        <v>15</v>
      </c>
      <c r="D16775" t="str">
        <f t="shared" ref="D16775:D16838" si="262">LOWER(C16775)</f>
        <v>un</v>
      </c>
    </row>
    <row r="16776" spans="1:4">
      <c r="A16776" s="68" t="s">
        <v>16525</v>
      </c>
      <c r="B16776" s="68" t="s">
        <v>32083</v>
      </c>
      <c r="C16776" s="68" t="s">
        <v>15</v>
      </c>
      <c r="D16776" t="str">
        <f t="shared" si="262"/>
        <v>un</v>
      </c>
    </row>
    <row r="16777" spans="1:4">
      <c r="A16777" s="68" t="s">
        <v>16526</v>
      </c>
      <c r="B16777" s="68" t="s">
        <v>32084</v>
      </c>
      <c r="C16777" s="68" t="s">
        <v>15</v>
      </c>
      <c r="D16777" t="str">
        <f t="shared" si="262"/>
        <v>un</v>
      </c>
    </row>
    <row r="16778" spans="1:4">
      <c r="A16778" s="68" t="s">
        <v>16527</v>
      </c>
      <c r="B16778" s="68" t="s">
        <v>32084</v>
      </c>
      <c r="C16778" s="68" t="s">
        <v>15</v>
      </c>
      <c r="D16778" t="str">
        <f t="shared" si="262"/>
        <v>un</v>
      </c>
    </row>
    <row r="16779" spans="1:4">
      <c r="A16779" s="68" t="s">
        <v>16528</v>
      </c>
      <c r="B16779" s="68" t="s">
        <v>32085</v>
      </c>
      <c r="C16779" s="68" t="s">
        <v>15</v>
      </c>
      <c r="D16779" t="str">
        <f t="shared" si="262"/>
        <v>un</v>
      </c>
    </row>
    <row r="16780" spans="1:4">
      <c r="A16780" s="68" t="s">
        <v>16529</v>
      </c>
      <c r="B16780" s="68" t="s">
        <v>32085</v>
      </c>
      <c r="C16780" s="68" t="s">
        <v>15</v>
      </c>
      <c r="D16780" t="str">
        <f t="shared" si="262"/>
        <v>un</v>
      </c>
    </row>
    <row r="16781" spans="1:4">
      <c r="A16781" s="68" t="s">
        <v>16530</v>
      </c>
      <c r="B16781" s="68" t="s">
        <v>32086</v>
      </c>
      <c r="C16781" s="68" t="s">
        <v>15</v>
      </c>
      <c r="D16781" t="str">
        <f t="shared" si="262"/>
        <v>un</v>
      </c>
    </row>
    <row r="16782" spans="1:4">
      <c r="A16782" s="68" t="s">
        <v>16531</v>
      </c>
      <c r="B16782" s="68" t="s">
        <v>32086</v>
      </c>
      <c r="C16782" s="68" t="s">
        <v>15</v>
      </c>
      <c r="D16782" t="str">
        <f t="shared" si="262"/>
        <v>un</v>
      </c>
    </row>
    <row r="16783" spans="1:4">
      <c r="A16783" s="68" t="s">
        <v>16532</v>
      </c>
      <c r="B16783" s="68" t="s">
        <v>32087</v>
      </c>
      <c r="C16783" s="68" t="s">
        <v>15</v>
      </c>
      <c r="D16783" t="str">
        <f t="shared" si="262"/>
        <v>un</v>
      </c>
    </row>
    <row r="16784" spans="1:4">
      <c r="A16784" s="68" t="s">
        <v>16533</v>
      </c>
      <c r="B16784" s="68" t="s">
        <v>32087</v>
      </c>
      <c r="C16784" s="68" t="s">
        <v>15</v>
      </c>
      <c r="D16784" t="str">
        <f t="shared" si="262"/>
        <v>un</v>
      </c>
    </row>
    <row r="16785" spans="1:4">
      <c r="A16785" s="68" t="s">
        <v>16534</v>
      </c>
      <c r="B16785" s="68" t="s">
        <v>32088</v>
      </c>
      <c r="C16785" s="68" t="s">
        <v>15</v>
      </c>
      <c r="D16785" t="str">
        <f t="shared" si="262"/>
        <v>un</v>
      </c>
    </row>
    <row r="16786" spans="1:4">
      <c r="A16786" s="68" t="s">
        <v>16535</v>
      </c>
      <c r="B16786" s="68" t="s">
        <v>32088</v>
      </c>
      <c r="C16786" s="68" t="s">
        <v>15</v>
      </c>
      <c r="D16786" t="str">
        <f t="shared" si="262"/>
        <v>un</v>
      </c>
    </row>
    <row r="16787" spans="1:4">
      <c r="A16787" s="68" t="s">
        <v>16536</v>
      </c>
      <c r="B16787" s="68" t="s">
        <v>32089</v>
      </c>
      <c r="C16787" s="68" t="s">
        <v>15</v>
      </c>
      <c r="D16787" t="str">
        <f t="shared" si="262"/>
        <v>un</v>
      </c>
    </row>
    <row r="16788" spans="1:4">
      <c r="A16788" s="68" t="s">
        <v>16537</v>
      </c>
      <c r="B16788" s="68" t="s">
        <v>32089</v>
      </c>
      <c r="C16788" s="68" t="s">
        <v>15</v>
      </c>
      <c r="D16788" t="str">
        <f t="shared" si="262"/>
        <v>un</v>
      </c>
    </row>
    <row r="16789" spans="1:4">
      <c r="A16789" s="68" t="s">
        <v>16538</v>
      </c>
      <c r="B16789" s="68" t="s">
        <v>32090</v>
      </c>
      <c r="C16789" s="68" t="s">
        <v>15</v>
      </c>
      <c r="D16789" t="str">
        <f t="shared" si="262"/>
        <v>un</v>
      </c>
    </row>
    <row r="16790" spans="1:4">
      <c r="A16790" s="68" t="s">
        <v>16539</v>
      </c>
      <c r="B16790" s="68" t="s">
        <v>32090</v>
      </c>
      <c r="C16790" s="68" t="s">
        <v>15</v>
      </c>
      <c r="D16790" t="str">
        <f t="shared" si="262"/>
        <v>un</v>
      </c>
    </row>
    <row r="16791" spans="1:4">
      <c r="A16791" s="68" t="s">
        <v>16540</v>
      </c>
      <c r="B16791" s="68" t="s">
        <v>16541</v>
      </c>
      <c r="C16791" s="68" t="s">
        <v>15</v>
      </c>
      <c r="D16791" t="str">
        <f t="shared" si="262"/>
        <v>un</v>
      </c>
    </row>
    <row r="16792" spans="1:4">
      <c r="A16792" s="68" t="s">
        <v>16542</v>
      </c>
      <c r="B16792" s="68" t="s">
        <v>16541</v>
      </c>
      <c r="C16792" s="68" t="s">
        <v>15</v>
      </c>
      <c r="D16792" t="str">
        <f t="shared" si="262"/>
        <v>un</v>
      </c>
    </row>
    <row r="16793" spans="1:4">
      <c r="A16793" s="68" t="s">
        <v>16543</v>
      </c>
      <c r="B16793" s="68" t="s">
        <v>16544</v>
      </c>
      <c r="C16793" s="68" t="s">
        <v>15</v>
      </c>
      <c r="D16793" t="str">
        <f t="shared" si="262"/>
        <v>un</v>
      </c>
    </row>
    <row r="16794" spans="1:4">
      <c r="A16794" s="68" t="s">
        <v>16545</v>
      </c>
      <c r="B16794" s="68" t="s">
        <v>16544</v>
      </c>
      <c r="C16794" s="68" t="s">
        <v>15</v>
      </c>
      <c r="D16794" t="str">
        <f t="shared" si="262"/>
        <v>un</v>
      </c>
    </row>
    <row r="16795" spans="1:4">
      <c r="A16795" s="68" t="s">
        <v>16546</v>
      </c>
      <c r="B16795" s="68" t="s">
        <v>16547</v>
      </c>
      <c r="C16795" s="68" t="s">
        <v>15</v>
      </c>
      <c r="D16795" t="str">
        <f t="shared" si="262"/>
        <v>un</v>
      </c>
    </row>
    <row r="16796" spans="1:4">
      <c r="A16796" s="68" t="s">
        <v>16548</v>
      </c>
      <c r="B16796" s="68" t="s">
        <v>16547</v>
      </c>
      <c r="C16796" s="68" t="s">
        <v>15</v>
      </c>
      <c r="D16796" t="str">
        <f t="shared" si="262"/>
        <v>un</v>
      </c>
    </row>
    <row r="16797" spans="1:4">
      <c r="A16797" s="68" t="s">
        <v>16549</v>
      </c>
      <c r="B16797" s="68" t="s">
        <v>16550</v>
      </c>
      <c r="C16797" s="68" t="s">
        <v>15</v>
      </c>
      <c r="D16797" t="str">
        <f t="shared" si="262"/>
        <v>un</v>
      </c>
    </row>
    <row r="16798" spans="1:4">
      <c r="A16798" s="68" t="s">
        <v>16551</v>
      </c>
      <c r="B16798" s="68" t="s">
        <v>16550</v>
      </c>
      <c r="C16798" s="68" t="s">
        <v>15</v>
      </c>
      <c r="D16798" t="str">
        <f t="shared" si="262"/>
        <v>un</v>
      </c>
    </row>
    <row r="16799" spans="1:4">
      <c r="A16799" s="68" t="s">
        <v>16552</v>
      </c>
      <c r="B16799" s="68" t="s">
        <v>16553</v>
      </c>
      <c r="C16799" s="68" t="s">
        <v>15</v>
      </c>
      <c r="D16799" t="str">
        <f t="shared" si="262"/>
        <v>un</v>
      </c>
    </row>
    <row r="16800" spans="1:4">
      <c r="A16800" s="68" t="s">
        <v>16554</v>
      </c>
      <c r="B16800" s="68" t="s">
        <v>16553</v>
      </c>
      <c r="C16800" s="68" t="s">
        <v>15</v>
      </c>
      <c r="D16800" t="str">
        <f t="shared" si="262"/>
        <v>un</v>
      </c>
    </row>
    <row r="16801" spans="1:4">
      <c r="A16801" s="68" t="s">
        <v>16555</v>
      </c>
      <c r="B16801" s="68" t="s">
        <v>16556</v>
      </c>
      <c r="C16801" s="68" t="s">
        <v>15</v>
      </c>
      <c r="D16801" t="str">
        <f t="shared" si="262"/>
        <v>un</v>
      </c>
    </row>
    <row r="16802" spans="1:4">
      <c r="A16802" s="68" t="s">
        <v>16557</v>
      </c>
      <c r="B16802" s="68" t="s">
        <v>16556</v>
      </c>
      <c r="C16802" s="68" t="s">
        <v>15</v>
      </c>
      <c r="D16802" t="str">
        <f t="shared" si="262"/>
        <v>un</v>
      </c>
    </row>
    <row r="16803" spans="1:4">
      <c r="A16803" s="68" t="s">
        <v>16558</v>
      </c>
      <c r="B16803" s="68" t="s">
        <v>16559</v>
      </c>
      <c r="C16803" s="68" t="s">
        <v>15</v>
      </c>
      <c r="D16803" t="str">
        <f t="shared" si="262"/>
        <v>un</v>
      </c>
    </row>
    <row r="16804" spans="1:4">
      <c r="A16804" s="68" t="s">
        <v>16560</v>
      </c>
      <c r="B16804" s="68" t="s">
        <v>16559</v>
      </c>
      <c r="C16804" s="68" t="s">
        <v>15</v>
      </c>
      <c r="D16804" t="str">
        <f t="shared" si="262"/>
        <v>un</v>
      </c>
    </row>
    <row r="16805" spans="1:4">
      <c r="A16805" s="68" t="s">
        <v>16561</v>
      </c>
      <c r="B16805" s="68" t="s">
        <v>16562</v>
      </c>
      <c r="C16805" s="68" t="s">
        <v>15</v>
      </c>
      <c r="D16805" t="str">
        <f t="shared" si="262"/>
        <v>un</v>
      </c>
    </row>
    <row r="16806" spans="1:4">
      <c r="A16806" s="68" t="s">
        <v>16563</v>
      </c>
      <c r="B16806" s="68" t="s">
        <v>16562</v>
      </c>
      <c r="C16806" s="68" t="s">
        <v>15</v>
      </c>
      <c r="D16806" t="str">
        <f t="shared" si="262"/>
        <v>un</v>
      </c>
    </row>
    <row r="16807" spans="1:4">
      <c r="A16807" s="68" t="s">
        <v>16564</v>
      </c>
      <c r="B16807" s="68" t="s">
        <v>16565</v>
      </c>
      <c r="C16807" s="68" t="s">
        <v>15</v>
      </c>
      <c r="D16807" t="str">
        <f t="shared" si="262"/>
        <v>un</v>
      </c>
    </row>
    <row r="16808" spans="1:4">
      <c r="A16808" s="68" t="s">
        <v>16566</v>
      </c>
      <c r="B16808" s="68" t="s">
        <v>16565</v>
      </c>
      <c r="C16808" s="68" t="s">
        <v>15</v>
      </c>
      <c r="D16808" t="str">
        <f t="shared" si="262"/>
        <v>un</v>
      </c>
    </row>
    <row r="16809" spans="1:4">
      <c r="A16809" s="68" t="s">
        <v>16567</v>
      </c>
      <c r="B16809" s="68" t="s">
        <v>16568</v>
      </c>
      <c r="C16809" s="68" t="s">
        <v>15</v>
      </c>
      <c r="D16809" t="str">
        <f t="shared" si="262"/>
        <v>un</v>
      </c>
    </row>
    <row r="16810" spans="1:4">
      <c r="A16810" s="68" t="s">
        <v>16569</v>
      </c>
      <c r="B16810" s="68" t="s">
        <v>16568</v>
      </c>
      <c r="C16810" s="68" t="s">
        <v>15</v>
      </c>
      <c r="D16810" t="str">
        <f t="shared" si="262"/>
        <v>un</v>
      </c>
    </row>
    <row r="16811" spans="1:4">
      <c r="A16811" s="68" t="s">
        <v>16570</v>
      </c>
      <c r="B16811" s="68" t="s">
        <v>16571</v>
      </c>
      <c r="C16811" s="68" t="s">
        <v>15</v>
      </c>
      <c r="D16811" t="str">
        <f t="shared" si="262"/>
        <v>un</v>
      </c>
    </row>
    <row r="16812" spans="1:4">
      <c r="A16812" s="68" t="s">
        <v>16572</v>
      </c>
      <c r="B16812" s="68" t="s">
        <v>16571</v>
      </c>
      <c r="C16812" s="68" t="s">
        <v>15</v>
      </c>
      <c r="D16812" t="str">
        <f t="shared" si="262"/>
        <v>un</v>
      </c>
    </row>
    <row r="16813" spans="1:4">
      <c r="A16813" s="68" t="s">
        <v>16573</v>
      </c>
      <c r="B16813" s="68" t="s">
        <v>16574</v>
      </c>
      <c r="C16813" s="68" t="s">
        <v>15</v>
      </c>
      <c r="D16813" t="str">
        <f t="shared" si="262"/>
        <v>un</v>
      </c>
    </row>
    <row r="16814" spans="1:4">
      <c r="A16814" s="68" t="s">
        <v>16575</v>
      </c>
      <c r="B16814" s="68" t="s">
        <v>16574</v>
      </c>
      <c r="C16814" s="68" t="s">
        <v>15</v>
      </c>
      <c r="D16814" t="str">
        <f t="shared" si="262"/>
        <v>un</v>
      </c>
    </row>
    <row r="16815" spans="1:4">
      <c r="A16815" s="68" t="s">
        <v>16576</v>
      </c>
      <c r="B16815" s="68" t="s">
        <v>32091</v>
      </c>
      <c r="C16815" s="68" t="s">
        <v>15</v>
      </c>
      <c r="D16815" t="str">
        <f t="shared" si="262"/>
        <v>un</v>
      </c>
    </row>
    <row r="16816" spans="1:4">
      <c r="A16816" s="68" t="s">
        <v>16577</v>
      </c>
      <c r="B16816" s="68" t="s">
        <v>32091</v>
      </c>
      <c r="C16816" s="68" t="s">
        <v>15</v>
      </c>
      <c r="D16816" t="str">
        <f t="shared" si="262"/>
        <v>un</v>
      </c>
    </row>
    <row r="16817" spans="1:4">
      <c r="A16817" s="68" t="s">
        <v>16578</v>
      </c>
      <c r="B16817" s="68" t="s">
        <v>32092</v>
      </c>
      <c r="C16817" s="68" t="s">
        <v>15</v>
      </c>
      <c r="D16817" t="str">
        <f t="shared" si="262"/>
        <v>un</v>
      </c>
    </row>
    <row r="16818" spans="1:4">
      <c r="A16818" s="68" t="s">
        <v>16579</v>
      </c>
      <c r="B16818" s="68" t="s">
        <v>32092</v>
      </c>
      <c r="C16818" s="68" t="s">
        <v>15</v>
      </c>
      <c r="D16818" t="str">
        <f t="shared" si="262"/>
        <v>un</v>
      </c>
    </row>
    <row r="16819" spans="1:4">
      <c r="A16819" s="68" t="s">
        <v>16580</v>
      </c>
      <c r="B16819" s="68" t="s">
        <v>16581</v>
      </c>
      <c r="C16819" s="68" t="s">
        <v>15</v>
      </c>
      <c r="D16819" t="str">
        <f t="shared" si="262"/>
        <v>un</v>
      </c>
    </row>
    <row r="16820" spans="1:4">
      <c r="A16820" s="68" t="s">
        <v>16582</v>
      </c>
      <c r="B16820" s="68" t="s">
        <v>16581</v>
      </c>
      <c r="C16820" s="68" t="s">
        <v>15</v>
      </c>
      <c r="D16820" t="str">
        <f t="shared" si="262"/>
        <v>un</v>
      </c>
    </row>
    <row r="16821" spans="1:4">
      <c r="A16821" s="68" t="s">
        <v>16583</v>
      </c>
      <c r="B16821" s="68" t="s">
        <v>16584</v>
      </c>
      <c r="C16821" s="68" t="s">
        <v>15</v>
      </c>
      <c r="D16821" t="str">
        <f t="shared" si="262"/>
        <v>un</v>
      </c>
    </row>
    <row r="16822" spans="1:4">
      <c r="A16822" s="68" t="s">
        <v>16585</v>
      </c>
      <c r="B16822" s="68" t="s">
        <v>16584</v>
      </c>
      <c r="C16822" s="68" t="s">
        <v>15</v>
      </c>
      <c r="D16822" t="str">
        <f t="shared" si="262"/>
        <v>un</v>
      </c>
    </row>
    <row r="16823" spans="1:4">
      <c r="A16823" s="68" t="s">
        <v>16586</v>
      </c>
      <c r="B16823" s="68" t="s">
        <v>16587</v>
      </c>
      <c r="C16823" s="68" t="s">
        <v>15</v>
      </c>
      <c r="D16823" t="str">
        <f t="shared" si="262"/>
        <v>un</v>
      </c>
    </row>
    <row r="16824" spans="1:4">
      <c r="A16824" s="68" t="s">
        <v>16588</v>
      </c>
      <c r="B16824" s="68" t="s">
        <v>16587</v>
      </c>
      <c r="C16824" s="68" t="s">
        <v>15</v>
      </c>
      <c r="D16824" t="str">
        <f t="shared" si="262"/>
        <v>un</v>
      </c>
    </row>
    <row r="16825" spans="1:4">
      <c r="A16825" s="68" t="s">
        <v>16589</v>
      </c>
      <c r="B16825" s="68" t="s">
        <v>16590</v>
      </c>
      <c r="C16825" s="68" t="s">
        <v>15</v>
      </c>
      <c r="D16825" t="str">
        <f t="shared" si="262"/>
        <v>un</v>
      </c>
    </row>
    <row r="16826" spans="1:4">
      <c r="A16826" s="68" t="s">
        <v>16591</v>
      </c>
      <c r="B16826" s="68" t="s">
        <v>16590</v>
      </c>
      <c r="C16826" s="68" t="s">
        <v>15</v>
      </c>
      <c r="D16826" t="str">
        <f t="shared" si="262"/>
        <v>un</v>
      </c>
    </row>
    <row r="16827" spans="1:4">
      <c r="A16827" s="68" t="s">
        <v>16592</v>
      </c>
      <c r="B16827" s="68" t="s">
        <v>16593</v>
      </c>
      <c r="C16827" s="68" t="s">
        <v>15</v>
      </c>
      <c r="D16827" t="str">
        <f t="shared" si="262"/>
        <v>un</v>
      </c>
    </row>
    <row r="16828" spans="1:4">
      <c r="A16828" s="68" t="s">
        <v>16594</v>
      </c>
      <c r="B16828" s="68" t="s">
        <v>16593</v>
      </c>
      <c r="C16828" s="68" t="s">
        <v>15</v>
      </c>
      <c r="D16828" t="str">
        <f t="shared" si="262"/>
        <v>un</v>
      </c>
    </row>
    <row r="16829" spans="1:4">
      <c r="A16829" s="68" t="s">
        <v>16595</v>
      </c>
      <c r="B16829" s="68" t="s">
        <v>16596</v>
      </c>
      <c r="C16829" s="68" t="s">
        <v>15</v>
      </c>
      <c r="D16829" t="str">
        <f t="shared" si="262"/>
        <v>un</v>
      </c>
    </row>
    <row r="16830" spans="1:4">
      <c r="A16830" s="68" t="s">
        <v>16597</v>
      </c>
      <c r="B16830" s="68" t="s">
        <v>16596</v>
      </c>
      <c r="C16830" s="68" t="s">
        <v>15</v>
      </c>
      <c r="D16830" t="str">
        <f t="shared" si="262"/>
        <v>un</v>
      </c>
    </row>
    <row r="16831" spans="1:4">
      <c r="A16831" s="68" t="s">
        <v>16598</v>
      </c>
      <c r="B16831" s="68" t="s">
        <v>16599</v>
      </c>
      <c r="C16831" s="68" t="s">
        <v>15</v>
      </c>
      <c r="D16831" t="str">
        <f t="shared" si="262"/>
        <v>un</v>
      </c>
    </row>
    <row r="16832" spans="1:4">
      <c r="A16832" s="68" t="s">
        <v>16600</v>
      </c>
      <c r="B16832" s="68" t="s">
        <v>16599</v>
      </c>
      <c r="C16832" s="68" t="s">
        <v>15</v>
      </c>
      <c r="D16832" t="str">
        <f t="shared" si="262"/>
        <v>un</v>
      </c>
    </row>
    <row r="16833" spans="1:4">
      <c r="A16833" s="68" t="s">
        <v>16601</v>
      </c>
      <c r="B16833" s="68" t="s">
        <v>16602</v>
      </c>
      <c r="C16833" s="68" t="s">
        <v>15</v>
      </c>
      <c r="D16833" t="str">
        <f t="shared" si="262"/>
        <v>un</v>
      </c>
    </row>
    <row r="16834" spans="1:4">
      <c r="A16834" s="68" t="s">
        <v>16603</v>
      </c>
      <c r="B16834" s="68" t="s">
        <v>16602</v>
      </c>
      <c r="C16834" s="68" t="s">
        <v>15</v>
      </c>
      <c r="D16834" t="str">
        <f t="shared" si="262"/>
        <v>un</v>
      </c>
    </row>
    <row r="16835" spans="1:4">
      <c r="A16835" s="68" t="s">
        <v>16604</v>
      </c>
      <c r="B16835" s="68" t="s">
        <v>16605</v>
      </c>
      <c r="C16835" s="68" t="s">
        <v>15</v>
      </c>
      <c r="D16835" t="str">
        <f t="shared" si="262"/>
        <v>un</v>
      </c>
    </row>
    <row r="16836" spans="1:4">
      <c r="A16836" s="68" t="s">
        <v>16606</v>
      </c>
      <c r="B16836" s="68" t="s">
        <v>16605</v>
      </c>
      <c r="C16836" s="68" t="s">
        <v>15</v>
      </c>
      <c r="D16836" t="str">
        <f t="shared" si="262"/>
        <v>un</v>
      </c>
    </row>
    <row r="16837" spans="1:4">
      <c r="A16837" s="68" t="s">
        <v>16607</v>
      </c>
      <c r="B16837" s="68" t="s">
        <v>16608</v>
      </c>
      <c r="C16837" s="68" t="s">
        <v>15</v>
      </c>
      <c r="D16837" t="str">
        <f t="shared" si="262"/>
        <v>un</v>
      </c>
    </row>
    <row r="16838" spans="1:4">
      <c r="A16838" s="68" t="s">
        <v>16609</v>
      </c>
      <c r="B16838" s="68" t="s">
        <v>16608</v>
      </c>
      <c r="C16838" s="68" t="s">
        <v>15</v>
      </c>
      <c r="D16838" t="str">
        <f t="shared" si="262"/>
        <v>un</v>
      </c>
    </row>
    <row r="16839" spans="1:4">
      <c r="A16839" s="68" t="s">
        <v>16610</v>
      </c>
      <c r="B16839" s="68" t="s">
        <v>16611</v>
      </c>
      <c r="C16839" s="68" t="s">
        <v>15</v>
      </c>
      <c r="D16839" t="str">
        <f t="shared" ref="D16839:D16902" si="263">LOWER(C16839)</f>
        <v>un</v>
      </c>
    </row>
    <row r="16840" spans="1:4">
      <c r="A16840" s="68" t="s">
        <v>16612</v>
      </c>
      <c r="B16840" s="68" t="s">
        <v>16611</v>
      </c>
      <c r="C16840" s="68" t="s">
        <v>15</v>
      </c>
      <c r="D16840" t="str">
        <f t="shared" si="263"/>
        <v>un</v>
      </c>
    </row>
    <row r="16841" spans="1:4">
      <c r="A16841" s="68" t="s">
        <v>16613</v>
      </c>
      <c r="B16841" s="68" t="s">
        <v>16614</v>
      </c>
      <c r="C16841" s="68" t="s">
        <v>15</v>
      </c>
      <c r="D16841" t="str">
        <f t="shared" si="263"/>
        <v>un</v>
      </c>
    </row>
    <row r="16842" spans="1:4">
      <c r="A16842" s="68" t="s">
        <v>16615</v>
      </c>
      <c r="B16842" s="68" t="s">
        <v>16614</v>
      </c>
      <c r="C16842" s="68" t="s">
        <v>15</v>
      </c>
      <c r="D16842" t="str">
        <f t="shared" si="263"/>
        <v>un</v>
      </c>
    </row>
    <row r="16843" spans="1:4">
      <c r="A16843" s="68" t="s">
        <v>16616</v>
      </c>
      <c r="B16843" s="68" t="s">
        <v>16617</v>
      </c>
      <c r="C16843" s="68" t="s">
        <v>15</v>
      </c>
      <c r="D16843" t="str">
        <f t="shared" si="263"/>
        <v>un</v>
      </c>
    </row>
    <row r="16844" spans="1:4">
      <c r="A16844" s="68" t="s">
        <v>16618</v>
      </c>
      <c r="B16844" s="68" t="s">
        <v>16617</v>
      </c>
      <c r="C16844" s="68" t="s">
        <v>15</v>
      </c>
      <c r="D16844" t="str">
        <f t="shared" si="263"/>
        <v>un</v>
      </c>
    </row>
    <row r="16845" spans="1:4">
      <c r="A16845" s="68" t="s">
        <v>16619</v>
      </c>
      <c r="B16845" s="68" t="s">
        <v>16620</v>
      </c>
      <c r="C16845" s="68" t="s">
        <v>15</v>
      </c>
      <c r="D16845" t="str">
        <f t="shared" si="263"/>
        <v>un</v>
      </c>
    </row>
    <row r="16846" spans="1:4">
      <c r="A16846" s="68" t="s">
        <v>16621</v>
      </c>
      <c r="B16846" s="68" t="s">
        <v>16620</v>
      </c>
      <c r="C16846" s="68" t="s">
        <v>15</v>
      </c>
      <c r="D16846" t="str">
        <f t="shared" si="263"/>
        <v>un</v>
      </c>
    </row>
    <row r="16847" spans="1:4">
      <c r="A16847" s="68" t="s">
        <v>16622</v>
      </c>
      <c r="B16847" s="68" t="s">
        <v>16623</v>
      </c>
      <c r="C16847" s="68" t="s">
        <v>15</v>
      </c>
      <c r="D16847" t="str">
        <f t="shared" si="263"/>
        <v>un</v>
      </c>
    </row>
    <row r="16848" spans="1:4">
      <c r="A16848" s="68" t="s">
        <v>16624</v>
      </c>
      <c r="B16848" s="68" t="s">
        <v>16623</v>
      </c>
      <c r="C16848" s="68" t="s">
        <v>15</v>
      </c>
      <c r="D16848" t="str">
        <f t="shared" si="263"/>
        <v>un</v>
      </c>
    </row>
    <row r="16849" spans="1:4">
      <c r="A16849" s="68" t="s">
        <v>16625</v>
      </c>
      <c r="B16849" s="68" t="s">
        <v>32093</v>
      </c>
      <c r="C16849" s="68" t="s">
        <v>15</v>
      </c>
      <c r="D16849" t="str">
        <f t="shared" si="263"/>
        <v>un</v>
      </c>
    </row>
    <row r="16850" spans="1:4">
      <c r="A16850" s="68" t="s">
        <v>16626</v>
      </c>
      <c r="B16850" s="68" t="s">
        <v>32093</v>
      </c>
      <c r="C16850" s="68" t="s">
        <v>15</v>
      </c>
      <c r="D16850" t="str">
        <f t="shared" si="263"/>
        <v>un</v>
      </c>
    </row>
    <row r="16851" spans="1:4">
      <c r="A16851" s="68" t="s">
        <v>16627</v>
      </c>
      <c r="B16851" s="68" t="s">
        <v>32094</v>
      </c>
      <c r="C16851" s="68" t="s">
        <v>15</v>
      </c>
      <c r="D16851" t="str">
        <f t="shared" si="263"/>
        <v>un</v>
      </c>
    </row>
    <row r="16852" spans="1:4">
      <c r="A16852" s="68" t="s">
        <v>16628</v>
      </c>
      <c r="B16852" s="68" t="s">
        <v>32094</v>
      </c>
      <c r="C16852" s="68" t="s">
        <v>15</v>
      </c>
      <c r="D16852" t="str">
        <f t="shared" si="263"/>
        <v>un</v>
      </c>
    </row>
    <row r="16853" spans="1:4">
      <c r="A16853" s="68" t="s">
        <v>16629</v>
      </c>
      <c r="B16853" s="68" t="s">
        <v>32095</v>
      </c>
      <c r="C16853" s="68" t="s">
        <v>15</v>
      </c>
      <c r="D16853" t="str">
        <f t="shared" si="263"/>
        <v>un</v>
      </c>
    </row>
    <row r="16854" spans="1:4">
      <c r="A16854" s="68" t="s">
        <v>16630</v>
      </c>
      <c r="B16854" s="68" t="s">
        <v>32095</v>
      </c>
      <c r="C16854" s="68" t="s">
        <v>15</v>
      </c>
      <c r="D16854" t="str">
        <f t="shared" si="263"/>
        <v>un</v>
      </c>
    </row>
    <row r="16855" spans="1:4">
      <c r="A16855" s="68" t="s">
        <v>16631</v>
      </c>
      <c r="B16855" s="68" t="s">
        <v>32096</v>
      </c>
      <c r="C16855" s="68" t="s">
        <v>15</v>
      </c>
      <c r="D16855" t="str">
        <f t="shared" si="263"/>
        <v>un</v>
      </c>
    </row>
    <row r="16856" spans="1:4">
      <c r="A16856" s="68" t="s">
        <v>16632</v>
      </c>
      <c r="B16856" s="68" t="s">
        <v>32096</v>
      </c>
      <c r="C16856" s="68" t="s">
        <v>15</v>
      </c>
      <c r="D16856" t="str">
        <f t="shared" si="263"/>
        <v>un</v>
      </c>
    </row>
    <row r="16857" spans="1:4">
      <c r="A16857" s="68" t="s">
        <v>16633</v>
      </c>
      <c r="B16857" s="68" t="s">
        <v>32097</v>
      </c>
      <c r="C16857" s="68" t="s">
        <v>15</v>
      </c>
      <c r="D16857" t="str">
        <f t="shared" si="263"/>
        <v>un</v>
      </c>
    </row>
    <row r="16858" spans="1:4">
      <c r="A16858" s="68" t="s">
        <v>16634</v>
      </c>
      <c r="B16858" s="68" t="s">
        <v>32097</v>
      </c>
      <c r="C16858" s="68" t="s">
        <v>15</v>
      </c>
      <c r="D16858" t="str">
        <f t="shared" si="263"/>
        <v>un</v>
      </c>
    </row>
    <row r="16859" spans="1:4">
      <c r="A16859" s="68" t="s">
        <v>16635</v>
      </c>
      <c r="B16859" s="68" t="s">
        <v>16636</v>
      </c>
      <c r="C16859" s="68" t="s">
        <v>15</v>
      </c>
      <c r="D16859" t="str">
        <f t="shared" si="263"/>
        <v>un</v>
      </c>
    </row>
    <row r="16860" spans="1:4">
      <c r="A16860" s="68" t="s">
        <v>16637</v>
      </c>
      <c r="B16860" s="68" t="s">
        <v>16636</v>
      </c>
      <c r="C16860" s="68" t="s">
        <v>15</v>
      </c>
      <c r="D16860" t="str">
        <f t="shared" si="263"/>
        <v>un</v>
      </c>
    </row>
    <row r="16861" spans="1:4">
      <c r="A16861" s="68" t="s">
        <v>16638</v>
      </c>
      <c r="B16861" s="68" t="s">
        <v>16639</v>
      </c>
      <c r="C16861" s="68" t="s">
        <v>15</v>
      </c>
      <c r="D16861" t="str">
        <f t="shared" si="263"/>
        <v>un</v>
      </c>
    </row>
    <row r="16862" spans="1:4">
      <c r="A16862" s="68" t="s">
        <v>16640</v>
      </c>
      <c r="B16862" s="68" t="s">
        <v>16639</v>
      </c>
      <c r="C16862" s="68" t="s">
        <v>15</v>
      </c>
      <c r="D16862" t="str">
        <f t="shared" si="263"/>
        <v>un</v>
      </c>
    </row>
    <row r="16863" spans="1:4">
      <c r="A16863" s="68" t="s">
        <v>16641</v>
      </c>
      <c r="B16863" s="68" t="s">
        <v>16642</v>
      </c>
      <c r="C16863" s="68" t="s">
        <v>15</v>
      </c>
      <c r="D16863" t="str">
        <f t="shared" si="263"/>
        <v>un</v>
      </c>
    </row>
    <row r="16864" spans="1:4">
      <c r="A16864" s="68" t="s">
        <v>16643</v>
      </c>
      <c r="B16864" s="68" t="s">
        <v>16642</v>
      </c>
      <c r="C16864" s="68" t="s">
        <v>15</v>
      </c>
      <c r="D16864" t="str">
        <f t="shared" si="263"/>
        <v>un</v>
      </c>
    </row>
    <row r="16865" spans="1:4">
      <c r="A16865" s="68" t="s">
        <v>16644</v>
      </c>
      <c r="B16865" s="68" t="s">
        <v>16645</v>
      </c>
      <c r="C16865" s="68" t="s">
        <v>15</v>
      </c>
      <c r="D16865" t="str">
        <f t="shared" si="263"/>
        <v>un</v>
      </c>
    </row>
    <row r="16866" spans="1:4">
      <c r="A16866" s="68" t="s">
        <v>16646</v>
      </c>
      <c r="B16866" s="68" t="s">
        <v>16645</v>
      </c>
      <c r="C16866" s="68" t="s">
        <v>15</v>
      </c>
      <c r="D16866" t="str">
        <f t="shared" si="263"/>
        <v>un</v>
      </c>
    </row>
    <row r="16867" spans="1:4">
      <c r="A16867" s="68" t="s">
        <v>16647</v>
      </c>
      <c r="B16867" s="68" t="s">
        <v>16648</v>
      </c>
      <c r="C16867" s="68" t="s">
        <v>15</v>
      </c>
      <c r="D16867" t="str">
        <f t="shared" si="263"/>
        <v>un</v>
      </c>
    </row>
    <row r="16868" spans="1:4">
      <c r="A16868" s="68" t="s">
        <v>16649</v>
      </c>
      <c r="B16868" s="68" t="s">
        <v>16648</v>
      </c>
      <c r="C16868" s="68" t="s">
        <v>15</v>
      </c>
      <c r="D16868" t="str">
        <f t="shared" si="263"/>
        <v>un</v>
      </c>
    </row>
    <row r="16869" spans="1:4">
      <c r="A16869" s="68" t="s">
        <v>16650</v>
      </c>
      <c r="B16869" s="68" t="s">
        <v>16651</v>
      </c>
      <c r="C16869" s="68" t="s">
        <v>15</v>
      </c>
      <c r="D16869" t="str">
        <f t="shared" si="263"/>
        <v>un</v>
      </c>
    </row>
    <row r="16870" spans="1:4">
      <c r="A16870" s="68" t="s">
        <v>16652</v>
      </c>
      <c r="B16870" s="68" t="s">
        <v>16651</v>
      </c>
      <c r="C16870" s="68" t="s">
        <v>15</v>
      </c>
      <c r="D16870" t="str">
        <f t="shared" si="263"/>
        <v>un</v>
      </c>
    </row>
    <row r="16871" spans="1:4">
      <c r="A16871" s="68" t="s">
        <v>16653</v>
      </c>
      <c r="B16871" s="68" t="s">
        <v>16654</v>
      </c>
      <c r="C16871" s="68" t="s">
        <v>15</v>
      </c>
      <c r="D16871" t="str">
        <f t="shared" si="263"/>
        <v>un</v>
      </c>
    </row>
    <row r="16872" spans="1:4">
      <c r="A16872" s="68" t="s">
        <v>16655</v>
      </c>
      <c r="B16872" s="68" t="s">
        <v>16654</v>
      </c>
      <c r="C16872" s="68" t="s">
        <v>15</v>
      </c>
      <c r="D16872" t="str">
        <f t="shared" si="263"/>
        <v>un</v>
      </c>
    </row>
    <row r="16873" spans="1:4">
      <c r="A16873" s="68" t="s">
        <v>16656</v>
      </c>
      <c r="B16873" s="68" t="s">
        <v>16657</v>
      </c>
      <c r="C16873" s="68" t="s">
        <v>15</v>
      </c>
      <c r="D16873" t="str">
        <f t="shared" si="263"/>
        <v>un</v>
      </c>
    </row>
    <row r="16874" spans="1:4">
      <c r="A16874" s="68" t="s">
        <v>16658</v>
      </c>
      <c r="B16874" s="68" t="s">
        <v>16657</v>
      </c>
      <c r="C16874" s="68" t="s">
        <v>15</v>
      </c>
      <c r="D16874" t="str">
        <f t="shared" si="263"/>
        <v>un</v>
      </c>
    </row>
    <row r="16875" spans="1:4">
      <c r="A16875" s="68" t="s">
        <v>16659</v>
      </c>
      <c r="B16875" s="68" t="s">
        <v>16660</v>
      </c>
      <c r="C16875" s="68" t="s">
        <v>15</v>
      </c>
      <c r="D16875" t="str">
        <f t="shared" si="263"/>
        <v>un</v>
      </c>
    </row>
    <row r="16876" spans="1:4">
      <c r="A16876" s="68" t="s">
        <v>16661</v>
      </c>
      <c r="B16876" s="68" t="s">
        <v>16660</v>
      </c>
      <c r="C16876" s="68" t="s">
        <v>15</v>
      </c>
      <c r="D16876" t="str">
        <f t="shared" si="263"/>
        <v>un</v>
      </c>
    </row>
    <row r="16877" spans="1:4">
      <c r="A16877" s="68" t="s">
        <v>16662</v>
      </c>
      <c r="B16877" s="68" t="s">
        <v>16663</v>
      </c>
      <c r="C16877" s="68" t="s">
        <v>15</v>
      </c>
      <c r="D16877" t="str">
        <f t="shared" si="263"/>
        <v>un</v>
      </c>
    </row>
    <row r="16878" spans="1:4">
      <c r="A16878" s="68" t="s">
        <v>16664</v>
      </c>
      <c r="B16878" s="68" t="s">
        <v>16663</v>
      </c>
      <c r="C16878" s="68" t="s">
        <v>15</v>
      </c>
      <c r="D16878" t="str">
        <f t="shared" si="263"/>
        <v>un</v>
      </c>
    </row>
    <row r="16879" spans="1:4">
      <c r="A16879" s="68" t="s">
        <v>16665</v>
      </c>
      <c r="B16879" s="68" t="s">
        <v>16666</v>
      </c>
      <c r="C16879" s="68" t="s">
        <v>15</v>
      </c>
      <c r="D16879" t="str">
        <f t="shared" si="263"/>
        <v>un</v>
      </c>
    </row>
    <row r="16880" spans="1:4">
      <c r="A16880" s="68" t="s">
        <v>16667</v>
      </c>
      <c r="B16880" s="68" t="s">
        <v>16666</v>
      </c>
      <c r="C16880" s="68" t="s">
        <v>15</v>
      </c>
      <c r="D16880" t="str">
        <f t="shared" si="263"/>
        <v>un</v>
      </c>
    </row>
    <row r="16881" spans="1:4">
      <c r="A16881" s="68" t="s">
        <v>16668</v>
      </c>
      <c r="B16881" s="68" t="s">
        <v>16669</v>
      </c>
      <c r="C16881" s="68" t="s">
        <v>15</v>
      </c>
      <c r="D16881" t="str">
        <f t="shared" si="263"/>
        <v>un</v>
      </c>
    </row>
    <row r="16882" spans="1:4">
      <c r="A16882" s="68" t="s">
        <v>16670</v>
      </c>
      <c r="B16882" s="68" t="s">
        <v>16669</v>
      </c>
      <c r="C16882" s="68" t="s">
        <v>15</v>
      </c>
      <c r="D16882" t="str">
        <f t="shared" si="263"/>
        <v>un</v>
      </c>
    </row>
    <row r="16883" spans="1:4">
      <c r="A16883" s="68" t="s">
        <v>16671</v>
      </c>
      <c r="B16883" s="68" t="s">
        <v>16672</v>
      </c>
      <c r="C16883" s="68" t="s">
        <v>15</v>
      </c>
      <c r="D16883" t="str">
        <f t="shared" si="263"/>
        <v>un</v>
      </c>
    </row>
    <row r="16884" spans="1:4">
      <c r="A16884" s="68" t="s">
        <v>16673</v>
      </c>
      <c r="B16884" s="68" t="s">
        <v>16672</v>
      </c>
      <c r="C16884" s="68" t="s">
        <v>15</v>
      </c>
      <c r="D16884" t="str">
        <f t="shared" si="263"/>
        <v>un</v>
      </c>
    </row>
    <row r="16885" spans="1:4">
      <c r="A16885" s="68" t="s">
        <v>16674</v>
      </c>
      <c r="B16885" s="68" t="s">
        <v>16675</v>
      </c>
      <c r="C16885" s="68" t="s">
        <v>15</v>
      </c>
      <c r="D16885" t="str">
        <f t="shared" si="263"/>
        <v>un</v>
      </c>
    </row>
    <row r="16886" spans="1:4">
      <c r="A16886" s="68" t="s">
        <v>16676</v>
      </c>
      <c r="B16886" s="68" t="s">
        <v>16675</v>
      </c>
      <c r="C16886" s="68" t="s">
        <v>15</v>
      </c>
      <c r="D16886" t="str">
        <f t="shared" si="263"/>
        <v>un</v>
      </c>
    </row>
    <row r="16887" spans="1:4">
      <c r="A16887" s="68" t="s">
        <v>16677</v>
      </c>
      <c r="B16887" s="68" t="s">
        <v>16678</v>
      </c>
      <c r="C16887" s="68" t="s">
        <v>15</v>
      </c>
      <c r="D16887" t="str">
        <f t="shared" si="263"/>
        <v>un</v>
      </c>
    </row>
    <row r="16888" spans="1:4">
      <c r="A16888" s="68" t="s">
        <v>16679</v>
      </c>
      <c r="B16888" s="68" t="s">
        <v>16678</v>
      </c>
      <c r="C16888" s="68" t="s">
        <v>15</v>
      </c>
      <c r="D16888" t="str">
        <f t="shared" si="263"/>
        <v>un</v>
      </c>
    </row>
    <row r="16889" spans="1:4">
      <c r="A16889" s="68" t="s">
        <v>16680</v>
      </c>
      <c r="B16889" s="68" t="s">
        <v>16681</v>
      </c>
      <c r="C16889" s="68" t="s">
        <v>15</v>
      </c>
      <c r="D16889" t="str">
        <f t="shared" si="263"/>
        <v>un</v>
      </c>
    </row>
    <row r="16890" spans="1:4">
      <c r="A16890" s="68" t="s">
        <v>16682</v>
      </c>
      <c r="B16890" s="68" t="s">
        <v>16681</v>
      </c>
      <c r="C16890" s="68" t="s">
        <v>15</v>
      </c>
      <c r="D16890" t="str">
        <f t="shared" si="263"/>
        <v>un</v>
      </c>
    </row>
    <row r="16891" spans="1:4">
      <c r="A16891" s="68" t="s">
        <v>16683</v>
      </c>
      <c r="B16891" s="68" t="s">
        <v>16684</v>
      </c>
      <c r="C16891" s="68" t="s">
        <v>15</v>
      </c>
      <c r="D16891" t="str">
        <f t="shared" si="263"/>
        <v>un</v>
      </c>
    </row>
    <row r="16892" spans="1:4">
      <c r="A16892" s="68" t="s">
        <v>16685</v>
      </c>
      <c r="B16892" s="68" t="s">
        <v>16684</v>
      </c>
      <c r="C16892" s="68" t="s">
        <v>15</v>
      </c>
      <c r="D16892" t="str">
        <f t="shared" si="263"/>
        <v>un</v>
      </c>
    </row>
    <row r="16893" spans="1:4">
      <c r="A16893" s="68" t="s">
        <v>16686</v>
      </c>
      <c r="B16893" s="68" t="s">
        <v>16687</v>
      </c>
      <c r="C16893" s="68" t="s">
        <v>15</v>
      </c>
      <c r="D16893" t="str">
        <f t="shared" si="263"/>
        <v>un</v>
      </c>
    </row>
    <row r="16894" spans="1:4">
      <c r="A16894" s="68" t="s">
        <v>16688</v>
      </c>
      <c r="B16894" s="68" t="s">
        <v>16687</v>
      </c>
      <c r="C16894" s="68" t="s">
        <v>15</v>
      </c>
      <c r="D16894" t="str">
        <f t="shared" si="263"/>
        <v>un</v>
      </c>
    </row>
    <row r="16895" spans="1:4">
      <c r="A16895" s="68" t="s">
        <v>16689</v>
      </c>
      <c r="B16895" s="68" t="s">
        <v>32098</v>
      </c>
      <c r="C16895" s="68" t="s">
        <v>15</v>
      </c>
      <c r="D16895" t="str">
        <f t="shared" si="263"/>
        <v>un</v>
      </c>
    </row>
    <row r="16896" spans="1:4">
      <c r="A16896" s="68" t="s">
        <v>16690</v>
      </c>
      <c r="B16896" s="68" t="s">
        <v>32098</v>
      </c>
      <c r="C16896" s="68" t="s">
        <v>15</v>
      </c>
      <c r="D16896" t="str">
        <f t="shared" si="263"/>
        <v>un</v>
      </c>
    </row>
    <row r="16897" spans="1:4">
      <c r="A16897" s="68" t="s">
        <v>16691</v>
      </c>
      <c r="B16897" s="68" t="s">
        <v>32099</v>
      </c>
      <c r="C16897" s="68" t="s">
        <v>15</v>
      </c>
      <c r="D16897" t="str">
        <f t="shared" si="263"/>
        <v>un</v>
      </c>
    </row>
    <row r="16898" spans="1:4">
      <c r="A16898" s="68" t="s">
        <v>16692</v>
      </c>
      <c r="B16898" s="68" t="s">
        <v>32099</v>
      </c>
      <c r="C16898" s="68" t="s">
        <v>15</v>
      </c>
      <c r="D16898" t="str">
        <f t="shared" si="263"/>
        <v>un</v>
      </c>
    </row>
    <row r="16899" spans="1:4">
      <c r="A16899" s="68" t="s">
        <v>16693</v>
      </c>
      <c r="B16899" s="68" t="s">
        <v>32100</v>
      </c>
      <c r="C16899" s="68" t="s">
        <v>15</v>
      </c>
      <c r="D16899" t="str">
        <f t="shared" si="263"/>
        <v>un</v>
      </c>
    </row>
    <row r="16900" spans="1:4">
      <c r="A16900" s="68" t="s">
        <v>16694</v>
      </c>
      <c r="B16900" s="68" t="s">
        <v>32100</v>
      </c>
      <c r="C16900" s="68" t="s">
        <v>15</v>
      </c>
      <c r="D16900" t="str">
        <f t="shared" si="263"/>
        <v>un</v>
      </c>
    </row>
    <row r="16901" spans="1:4">
      <c r="A16901" s="68" t="s">
        <v>16695</v>
      </c>
      <c r="B16901" s="68" t="s">
        <v>16696</v>
      </c>
      <c r="C16901" s="68" t="s">
        <v>15</v>
      </c>
      <c r="D16901" t="str">
        <f t="shared" si="263"/>
        <v>un</v>
      </c>
    </row>
    <row r="16902" spans="1:4">
      <c r="A16902" s="68" t="s">
        <v>16697</v>
      </c>
      <c r="B16902" s="68" t="s">
        <v>16696</v>
      </c>
      <c r="C16902" s="68" t="s">
        <v>15</v>
      </c>
      <c r="D16902" t="str">
        <f t="shared" si="263"/>
        <v>un</v>
      </c>
    </row>
    <row r="16903" spans="1:4">
      <c r="A16903" s="68" t="s">
        <v>16698</v>
      </c>
      <c r="B16903" s="68" t="s">
        <v>16699</v>
      </c>
      <c r="C16903" s="68" t="s">
        <v>15</v>
      </c>
      <c r="D16903" t="str">
        <f t="shared" ref="D16903:D16966" si="264">LOWER(C16903)</f>
        <v>un</v>
      </c>
    </row>
    <row r="16904" spans="1:4">
      <c r="A16904" s="68" t="s">
        <v>16700</v>
      </c>
      <c r="B16904" s="68" t="s">
        <v>16699</v>
      </c>
      <c r="C16904" s="68" t="s">
        <v>15</v>
      </c>
      <c r="D16904" t="str">
        <f t="shared" si="264"/>
        <v>un</v>
      </c>
    </row>
    <row r="16905" spans="1:4">
      <c r="A16905" s="68" t="s">
        <v>16701</v>
      </c>
      <c r="B16905" s="68" t="s">
        <v>16702</v>
      </c>
      <c r="C16905" s="68" t="s">
        <v>15</v>
      </c>
      <c r="D16905" t="str">
        <f t="shared" si="264"/>
        <v>un</v>
      </c>
    </row>
    <row r="16906" spans="1:4">
      <c r="A16906" s="68" t="s">
        <v>16703</v>
      </c>
      <c r="B16906" s="68" t="s">
        <v>16702</v>
      </c>
      <c r="C16906" s="68" t="s">
        <v>15</v>
      </c>
      <c r="D16906" t="str">
        <f t="shared" si="264"/>
        <v>un</v>
      </c>
    </row>
    <row r="16907" spans="1:4">
      <c r="A16907" s="68" t="s">
        <v>16704</v>
      </c>
      <c r="B16907" s="68" t="s">
        <v>16705</v>
      </c>
      <c r="C16907" s="68" t="s">
        <v>15</v>
      </c>
      <c r="D16907" t="str">
        <f t="shared" si="264"/>
        <v>un</v>
      </c>
    </row>
    <row r="16908" spans="1:4">
      <c r="A16908" s="68" t="s">
        <v>16706</v>
      </c>
      <c r="B16908" s="68" t="s">
        <v>16705</v>
      </c>
      <c r="C16908" s="68" t="s">
        <v>15</v>
      </c>
      <c r="D16908" t="str">
        <f t="shared" si="264"/>
        <v>un</v>
      </c>
    </row>
    <row r="16909" spans="1:4">
      <c r="A16909" s="68" t="s">
        <v>16707</v>
      </c>
      <c r="B16909" s="68" t="s">
        <v>16708</v>
      </c>
      <c r="C16909" s="68" t="s">
        <v>15</v>
      </c>
      <c r="D16909" t="str">
        <f t="shared" si="264"/>
        <v>un</v>
      </c>
    </row>
    <row r="16910" spans="1:4">
      <c r="A16910" s="68" t="s">
        <v>16709</v>
      </c>
      <c r="B16910" s="68" t="s">
        <v>16708</v>
      </c>
      <c r="C16910" s="68" t="s">
        <v>15</v>
      </c>
      <c r="D16910" t="str">
        <f t="shared" si="264"/>
        <v>un</v>
      </c>
    </row>
    <row r="16911" spans="1:4">
      <c r="A16911" s="68" t="s">
        <v>16710</v>
      </c>
      <c r="B16911" s="68" t="s">
        <v>16711</v>
      </c>
      <c r="C16911" s="68" t="s">
        <v>15</v>
      </c>
      <c r="D16911" t="str">
        <f t="shared" si="264"/>
        <v>un</v>
      </c>
    </row>
    <row r="16912" spans="1:4">
      <c r="A16912" s="68" t="s">
        <v>16712</v>
      </c>
      <c r="B16912" s="68" t="s">
        <v>16711</v>
      </c>
      <c r="C16912" s="68" t="s">
        <v>15</v>
      </c>
      <c r="D16912" t="str">
        <f t="shared" si="264"/>
        <v>un</v>
      </c>
    </row>
    <row r="16913" spans="1:4">
      <c r="A16913" s="68" t="s">
        <v>16713</v>
      </c>
      <c r="B16913" s="68" t="s">
        <v>16714</v>
      </c>
      <c r="C16913" s="68" t="s">
        <v>15</v>
      </c>
      <c r="D16913" t="str">
        <f t="shared" si="264"/>
        <v>un</v>
      </c>
    </row>
    <row r="16914" spans="1:4">
      <c r="A16914" s="68" t="s">
        <v>16715</v>
      </c>
      <c r="B16914" s="68" t="s">
        <v>16714</v>
      </c>
      <c r="C16914" s="68" t="s">
        <v>15</v>
      </c>
      <c r="D16914" t="str">
        <f t="shared" si="264"/>
        <v>un</v>
      </c>
    </row>
    <row r="16915" spans="1:4">
      <c r="A16915" s="68" t="s">
        <v>16716</v>
      </c>
      <c r="B16915" s="68" t="s">
        <v>16717</v>
      </c>
      <c r="C16915" s="68" t="s">
        <v>15</v>
      </c>
      <c r="D16915" t="str">
        <f t="shared" si="264"/>
        <v>un</v>
      </c>
    </row>
    <row r="16916" spans="1:4">
      <c r="A16916" s="68" t="s">
        <v>16718</v>
      </c>
      <c r="B16916" s="68" t="s">
        <v>16717</v>
      </c>
      <c r="C16916" s="68" t="s">
        <v>15</v>
      </c>
      <c r="D16916" t="str">
        <f t="shared" si="264"/>
        <v>un</v>
      </c>
    </row>
    <row r="16917" spans="1:4">
      <c r="A16917" s="68" t="s">
        <v>16719</v>
      </c>
      <c r="B16917" s="68" t="s">
        <v>16720</v>
      </c>
      <c r="C16917" s="68" t="s">
        <v>15</v>
      </c>
      <c r="D16917" t="str">
        <f t="shared" si="264"/>
        <v>un</v>
      </c>
    </row>
    <row r="16918" spans="1:4">
      <c r="A16918" s="68" t="s">
        <v>16721</v>
      </c>
      <c r="B16918" s="68" t="s">
        <v>16720</v>
      </c>
      <c r="C16918" s="68" t="s">
        <v>15</v>
      </c>
      <c r="D16918" t="str">
        <f t="shared" si="264"/>
        <v>un</v>
      </c>
    </row>
    <row r="16919" spans="1:4">
      <c r="A16919" s="68" t="s">
        <v>16722</v>
      </c>
      <c r="B16919" s="68" t="s">
        <v>16723</v>
      </c>
      <c r="C16919" s="68" t="s">
        <v>15</v>
      </c>
      <c r="D16919" t="str">
        <f t="shared" si="264"/>
        <v>un</v>
      </c>
    </row>
    <row r="16920" spans="1:4">
      <c r="A16920" s="68" t="s">
        <v>16724</v>
      </c>
      <c r="B16920" s="68" t="s">
        <v>16723</v>
      </c>
      <c r="C16920" s="68" t="s">
        <v>15</v>
      </c>
      <c r="D16920" t="str">
        <f t="shared" si="264"/>
        <v>un</v>
      </c>
    </row>
    <row r="16921" spans="1:4">
      <c r="A16921" s="68" t="s">
        <v>16725</v>
      </c>
      <c r="B16921" s="68" t="s">
        <v>16726</v>
      </c>
      <c r="C16921" s="68" t="s">
        <v>15</v>
      </c>
      <c r="D16921" t="str">
        <f t="shared" si="264"/>
        <v>un</v>
      </c>
    </row>
    <row r="16922" spans="1:4">
      <c r="A16922" s="68" t="s">
        <v>16727</v>
      </c>
      <c r="B16922" s="68" t="s">
        <v>16726</v>
      </c>
      <c r="C16922" s="68" t="s">
        <v>15</v>
      </c>
      <c r="D16922" t="str">
        <f t="shared" si="264"/>
        <v>un</v>
      </c>
    </row>
    <row r="16923" spans="1:4">
      <c r="A16923" s="68" t="s">
        <v>16728</v>
      </c>
      <c r="B16923" s="68" t="s">
        <v>32101</v>
      </c>
      <c r="C16923" s="68" t="s">
        <v>15</v>
      </c>
      <c r="D16923" t="str">
        <f t="shared" si="264"/>
        <v>un</v>
      </c>
    </row>
    <row r="16924" spans="1:4">
      <c r="A16924" s="68" t="s">
        <v>16729</v>
      </c>
      <c r="B16924" s="68" t="s">
        <v>32101</v>
      </c>
      <c r="C16924" s="68" t="s">
        <v>15</v>
      </c>
      <c r="D16924" t="str">
        <f t="shared" si="264"/>
        <v>un</v>
      </c>
    </row>
    <row r="16925" spans="1:4">
      <c r="A16925" s="68" t="s">
        <v>16730</v>
      </c>
      <c r="B16925" s="68" t="s">
        <v>32102</v>
      </c>
      <c r="C16925" s="68" t="s">
        <v>15</v>
      </c>
      <c r="D16925" t="str">
        <f t="shared" si="264"/>
        <v>un</v>
      </c>
    </row>
    <row r="16926" spans="1:4">
      <c r="A16926" s="68" t="s">
        <v>16731</v>
      </c>
      <c r="B16926" s="68" t="s">
        <v>32102</v>
      </c>
      <c r="C16926" s="68" t="s">
        <v>15</v>
      </c>
      <c r="D16926" t="str">
        <f t="shared" si="264"/>
        <v>un</v>
      </c>
    </row>
    <row r="16927" spans="1:4">
      <c r="A16927" s="68" t="s">
        <v>16732</v>
      </c>
      <c r="B16927" s="68" t="s">
        <v>32103</v>
      </c>
      <c r="C16927" s="68" t="s">
        <v>15</v>
      </c>
      <c r="D16927" t="str">
        <f t="shared" si="264"/>
        <v>un</v>
      </c>
    </row>
    <row r="16928" spans="1:4">
      <c r="A16928" s="68" t="s">
        <v>16733</v>
      </c>
      <c r="B16928" s="68" t="s">
        <v>32103</v>
      </c>
      <c r="C16928" s="68" t="s">
        <v>15</v>
      </c>
      <c r="D16928" t="str">
        <f t="shared" si="264"/>
        <v>un</v>
      </c>
    </row>
    <row r="16929" spans="1:4">
      <c r="A16929" s="68" t="s">
        <v>16734</v>
      </c>
      <c r="B16929" s="68" t="s">
        <v>32104</v>
      </c>
      <c r="C16929" s="68" t="s">
        <v>15</v>
      </c>
      <c r="D16929" t="str">
        <f t="shared" si="264"/>
        <v>un</v>
      </c>
    </row>
    <row r="16930" spans="1:4">
      <c r="A16930" s="68" t="s">
        <v>16735</v>
      </c>
      <c r="B16930" s="68" t="s">
        <v>32104</v>
      </c>
      <c r="C16930" s="68" t="s">
        <v>15</v>
      </c>
      <c r="D16930" t="str">
        <f t="shared" si="264"/>
        <v>un</v>
      </c>
    </row>
    <row r="16931" spans="1:4">
      <c r="A16931" s="68" t="s">
        <v>16736</v>
      </c>
      <c r="B16931" s="68" t="s">
        <v>32105</v>
      </c>
      <c r="C16931" s="68" t="s">
        <v>15</v>
      </c>
      <c r="D16931" t="str">
        <f t="shared" si="264"/>
        <v>un</v>
      </c>
    </row>
    <row r="16932" spans="1:4">
      <c r="A16932" s="68" t="s">
        <v>16737</v>
      </c>
      <c r="B16932" s="68" t="s">
        <v>32105</v>
      </c>
      <c r="C16932" s="68" t="s">
        <v>15</v>
      </c>
      <c r="D16932" t="str">
        <f t="shared" si="264"/>
        <v>un</v>
      </c>
    </row>
    <row r="16933" spans="1:4">
      <c r="A16933" s="68" t="s">
        <v>16738</v>
      </c>
      <c r="B16933" s="68" t="s">
        <v>32106</v>
      </c>
      <c r="C16933" s="68" t="s">
        <v>15</v>
      </c>
      <c r="D16933" t="str">
        <f t="shared" si="264"/>
        <v>un</v>
      </c>
    </row>
    <row r="16934" spans="1:4">
      <c r="A16934" s="68" t="s">
        <v>16739</v>
      </c>
      <c r="B16934" s="68" t="s">
        <v>32106</v>
      </c>
      <c r="C16934" s="68" t="s">
        <v>15</v>
      </c>
      <c r="D16934" t="str">
        <f t="shared" si="264"/>
        <v>un</v>
      </c>
    </row>
    <row r="16935" spans="1:4">
      <c r="A16935" s="68" t="s">
        <v>16740</v>
      </c>
      <c r="B16935" s="68" t="s">
        <v>32107</v>
      </c>
      <c r="C16935" s="68" t="s">
        <v>15</v>
      </c>
      <c r="D16935" t="str">
        <f t="shared" si="264"/>
        <v>un</v>
      </c>
    </row>
    <row r="16936" spans="1:4">
      <c r="A16936" s="68" t="s">
        <v>16741</v>
      </c>
      <c r="B16936" s="68" t="s">
        <v>32107</v>
      </c>
      <c r="C16936" s="68" t="s">
        <v>15</v>
      </c>
      <c r="D16936" t="str">
        <f t="shared" si="264"/>
        <v>un</v>
      </c>
    </row>
    <row r="16937" spans="1:4">
      <c r="A16937" s="68" t="s">
        <v>16742</v>
      </c>
      <c r="B16937" s="68" t="s">
        <v>32108</v>
      </c>
      <c r="C16937" s="68" t="s">
        <v>15</v>
      </c>
      <c r="D16937" t="str">
        <f t="shared" si="264"/>
        <v>un</v>
      </c>
    </row>
    <row r="16938" spans="1:4">
      <c r="A16938" s="68" t="s">
        <v>16743</v>
      </c>
      <c r="B16938" s="68" t="s">
        <v>32108</v>
      </c>
      <c r="C16938" s="68" t="s">
        <v>15</v>
      </c>
      <c r="D16938" t="str">
        <f t="shared" si="264"/>
        <v>un</v>
      </c>
    </row>
    <row r="16939" spans="1:4">
      <c r="A16939" s="68" t="s">
        <v>16744</v>
      </c>
      <c r="B16939" s="68" t="s">
        <v>32109</v>
      </c>
      <c r="C16939" s="68" t="s">
        <v>15</v>
      </c>
      <c r="D16939" t="str">
        <f t="shared" si="264"/>
        <v>un</v>
      </c>
    </row>
    <row r="16940" spans="1:4">
      <c r="A16940" s="68" t="s">
        <v>16745</v>
      </c>
      <c r="B16940" s="68" t="s">
        <v>32109</v>
      </c>
      <c r="C16940" s="68" t="s">
        <v>15</v>
      </c>
      <c r="D16940" t="str">
        <f t="shared" si="264"/>
        <v>un</v>
      </c>
    </row>
    <row r="16941" spans="1:4">
      <c r="A16941" s="68" t="s">
        <v>16746</v>
      </c>
      <c r="B16941" s="68" t="s">
        <v>32110</v>
      </c>
      <c r="C16941" s="68" t="s">
        <v>15</v>
      </c>
      <c r="D16941" t="str">
        <f t="shared" si="264"/>
        <v>un</v>
      </c>
    </row>
    <row r="16942" spans="1:4">
      <c r="A16942" s="68" t="s">
        <v>16747</v>
      </c>
      <c r="B16942" s="68" t="s">
        <v>32110</v>
      </c>
      <c r="C16942" s="68" t="s">
        <v>15</v>
      </c>
      <c r="D16942" t="str">
        <f t="shared" si="264"/>
        <v>un</v>
      </c>
    </row>
    <row r="16943" spans="1:4">
      <c r="A16943" s="68" t="s">
        <v>16748</v>
      </c>
      <c r="B16943" s="68" t="s">
        <v>32111</v>
      </c>
      <c r="C16943" s="68" t="s">
        <v>15</v>
      </c>
      <c r="D16943" t="str">
        <f t="shared" si="264"/>
        <v>un</v>
      </c>
    </row>
    <row r="16944" spans="1:4">
      <c r="A16944" s="68" t="s">
        <v>16749</v>
      </c>
      <c r="B16944" s="68" t="s">
        <v>32111</v>
      </c>
      <c r="C16944" s="68" t="s">
        <v>15</v>
      </c>
      <c r="D16944" t="str">
        <f t="shared" si="264"/>
        <v>un</v>
      </c>
    </row>
    <row r="16945" spans="1:4">
      <c r="A16945" s="68" t="s">
        <v>16750</v>
      </c>
      <c r="B16945" s="68" t="s">
        <v>32112</v>
      </c>
      <c r="C16945" s="68" t="s">
        <v>15</v>
      </c>
      <c r="D16945" t="str">
        <f t="shared" si="264"/>
        <v>un</v>
      </c>
    </row>
    <row r="16946" spans="1:4">
      <c r="A16946" s="68" t="s">
        <v>16751</v>
      </c>
      <c r="B16946" s="68" t="s">
        <v>32112</v>
      </c>
      <c r="C16946" s="68" t="s">
        <v>15</v>
      </c>
      <c r="D16946" t="str">
        <f t="shared" si="264"/>
        <v>un</v>
      </c>
    </row>
    <row r="16947" spans="1:4">
      <c r="A16947" s="68" t="s">
        <v>16752</v>
      </c>
      <c r="B16947" s="68" t="s">
        <v>32113</v>
      </c>
      <c r="C16947" s="68" t="s">
        <v>15</v>
      </c>
      <c r="D16947" t="str">
        <f t="shared" si="264"/>
        <v>un</v>
      </c>
    </row>
    <row r="16948" spans="1:4">
      <c r="A16948" s="68" t="s">
        <v>16753</v>
      </c>
      <c r="B16948" s="68" t="s">
        <v>32113</v>
      </c>
      <c r="C16948" s="68" t="s">
        <v>15</v>
      </c>
      <c r="D16948" t="str">
        <f t="shared" si="264"/>
        <v>un</v>
      </c>
    </row>
    <row r="16949" spans="1:4">
      <c r="A16949" s="68" t="s">
        <v>16754</v>
      </c>
      <c r="B16949" s="68" t="s">
        <v>32114</v>
      </c>
      <c r="C16949" s="68" t="s">
        <v>15</v>
      </c>
      <c r="D16949" t="str">
        <f t="shared" si="264"/>
        <v>un</v>
      </c>
    </row>
    <row r="16950" spans="1:4">
      <c r="A16950" s="68" t="s">
        <v>16755</v>
      </c>
      <c r="B16950" s="68" t="s">
        <v>32114</v>
      </c>
      <c r="C16950" s="68" t="s">
        <v>15</v>
      </c>
      <c r="D16950" t="str">
        <f t="shared" si="264"/>
        <v>un</v>
      </c>
    </row>
    <row r="16951" spans="1:4">
      <c r="A16951" s="68" t="s">
        <v>16756</v>
      </c>
      <c r="B16951" s="68" t="s">
        <v>32115</v>
      </c>
      <c r="C16951" s="68" t="s">
        <v>15</v>
      </c>
      <c r="D16951" t="str">
        <f t="shared" si="264"/>
        <v>un</v>
      </c>
    </row>
    <row r="16952" spans="1:4">
      <c r="A16952" s="68" t="s">
        <v>16757</v>
      </c>
      <c r="B16952" s="68" t="s">
        <v>32115</v>
      </c>
      <c r="C16952" s="68" t="s">
        <v>15</v>
      </c>
      <c r="D16952" t="str">
        <f t="shared" si="264"/>
        <v>un</v>
      </c>
    </row>
    <row r="16953" spans="1:4">
      <c r="A16953" s="68" t="s">
        <v>16758</v>
      </c>
      <c r="B16953" s="68" t="s">
        <v>32116</v>
      </c>
      <c r="C16953" s="68" t="s">
        <v>15</v>
      </c>
      <c r="D16953" t="str">
        <f t="shared" si="264"/>
        <v>un</v>
      </c>
    </row>
    <row r="16954" spans="1:4">
      <c r="A16954" s="68" t="s">
        <v>16759</v>
      </c>
      <c r="B16954" s="68" t="s">
        <v>32116</v>
      </c>
      <c r="C16954" s="68" t="s">
        <v>15</v>
      </c>
      <c r="D16954" t="str">
        <f t="shared" si="264"/>
        <v>un</v>
      </c>
    </row>
    <row r="16955" spans="1:4">
      <c r="A16955" s="68" t="s">
        <v>16760</v>
      </c>
      <c r="B16955" s="68" t="s">
        <v>32117</v>
      </c>
      <c r="C16955" s="68" t="s">
        <v>15</v>
      </c>
      <c r="D16955" t="str">
        <f t="shared" si="264"/>
        <v>un</v>
      </c>
    </row>
    <row r="16956" spans="1:4">
      <c r="A16956" s="68" t="s">
        <v>16761</v>
      </c>
      <c r="B16956" s="68" t="s">
        <v>32117</v>
      </c>
      <c r="C16956" s="68" t="s">
        <v>15</v>
      </c>
      <c r="D16956" t="str">
        <f t="shared" si="264"/>
        <v>un</v>
      </c>
    </row>
    <row r="16957" spans="1:4">
      <c r="A16957" s="68" t="s">
        <v>16762</v>
      </c>
      <c r="B16957" s="68" t="s">
        <v>32118</v>
      </c>
      <c r="C16957" s="68" t="s">
        <v>15</v>
      </c>
      <c r="D16957" t="str">
        <f t="shared" si="264"/>
        <v>un</v>
      </c>
    </row>
    <row r="16958" spans="1:4">
      <c r="A16958" s="68" t="s">
        <v>16763</v>
      </c>
      <c r="B16958" s="68" t="s">
        <v>32118</v>
      </c>
      <c r="C16958" s="68" t="s">
        <v>15</v>
      </c>
      <c r="D16958" t="str">
        <f t="shared" si="264"/>
        <v>un</v>
      </c>
    </row>
    <row r="16959" spans="1:4">
      <c r="A16959" s="68" t="s">
        <v>16764</v>
      </c>
      <c r="B16959" s="68" t="s">
        <v>32119</v>
      </c>
      <c r="C16959" s="68" t="s">
        <v>15</v>
      </c>
      <c r="D16959" t="str">
        <f t="shared" si="264"/>
        <v>un</v>
      </c>
    </row>
    <row r="16960" spans="1:4">
      <c r="A16960" s="68" t="s">
        <v>16765</v>
      </c>
      <c r="B16960" s="68" t="s">
        <v>32119</v>
      </c>
      <c r="C16960" s="68" t="s">
        <v>15</v>
      </c>
      <c r="D16960" t="str">
        <f t="shared" si="264"/>
        <v>un</v>
      </c>
    </row>
    <row r="16961" spans="1:4">
      <c r="A16961" s="68" t="s">
        <v>16766</v>
      </c>
      <c r="B16961" s="68" t="s">
        <v>32120</v>
      </c>
      <c r="C16961" s="68" t="s">
        <v>15</v>
      </c>
      <c r="D16961" t="str">
        <f t="shared" si="264"/>
        <v>un</v>
      </c>
    </row>
    <row r="16962" spans="1:4">
      <c r="A16962" s="68" t="s">
        <v>16767</v>
      </c>
      <c r="B16962" s="68" t="s">
        <v>32120</v>
      </c>
      <c r="C16962" s="68" t="s">
        <v>15</v>
      </c>
      <c r="D16962" t="str">
        <f t="shared" si="264"/>
        <v>un</v>
      </c>
    </row>
    <row r="16963" spans="1:4">
      <c r="A16963" s="68" t="s">
        <v>16768</v>
      </c>
      <c r="B16963" s="68" t="s">
        <v>32121</v>
      </c>
      <c r="C16963" s="68" t="s">
        <v>15</v>
      </c>
      <c r="D16963" t="str">
        <f t="shared" si="264"/>
        <v>un</v>
      </c>
    </row>
    <row r="16964" spans="1:4">
      <c r="A16964" s="68" t="s">
        <v>16769</v>
      </c>
      <c r="B16964" s="68" t="s">
        <v>32121</v>
      </c>
      <c r="C16964" s="68" t="s">
        <v>15</v>
      </c>
      <c r="D16964" t="str">
        <f t="shared" si="264"/>
        <v>un</v>
      </c>
    </row>
    <row r="16965" spans="1:4">
      <c r="A16965" s="68" t="s">
        <v>16770</v>
      </c>
      <c r="B16965" s="68" t="s">
        <v>32122</v>
      </c>
      <c r="C16965" s="68" t="s">
        <v>15</v>
      </c>
      <c r="D16965" t="str">
        <f t="shared" si="264"/>
        <v>un</v>
      </c>
    </row>
    <row r="16966" spans="1:4">
      <c r="A16966" s="68" t="s">
        <v>16771</v>
      </c>
      <c r="B16966" s="68" t="s">
        <v>32122</v>
      </c>
      <c r="C16966" s="68" t="s">
        <v>15</v>
      </c>
      <c r="D16966" t="str">
        <f t="shared" si="264"/>
        <v>un</v>
      </c>
    </row>
    <row r="16967" spans="1:4">
      <c r="A16967" s="68" t="s">
        <v>16772</v>
      </c>
      <c r="B16967" s="68" t="s">
        <v>32123</v>
      </c>
      <c r="C16967" s="68" t="s">
        <v>15</v>
      </c>
      <c r="D16967" t="str">
        <f t="shared" ref="D16967:D17030" si="265">LOWER(C16967)</f>
        <v>un</v>
      </c>
    </row>
    <row r="16968" spans="1:4">
      <c r="A16968" s="68" t="s">
        <v>16773</v>
      </c>
      <c r="B16968" s="68" t="s">
        <v>32123</v>
      </c>
      <c r="C16968" s="68" t="s">
        <v>15</v>
      </c>
      <c r="D16968" t="str">
        <f t="shared" si="265"/>
        <v>un</v>
      </c>
    </row>
    <row r="16969" spans="1:4">
      <c r="A16969" s="68" t="s">
        <v>16774</v>
      </c>
      <c r="B16969" s="68" t="s">
        <v>32124</v>
      </c>
      <c r="C16969" s="68" t="s">
        <v>15</v>
      </c>
      <c r="D16969" t="str">
        <f t="shared" si="265"/>
        <v>un</v>
      </c>
    </row>
    <row r="16970" spans="1:4">
      <c r="A16970" s="68" t="s">
        <v>16775</v>
      </c>
      <c r="B16970" s="68" t="s">
        <v>32124</v>
      </c>
      <c r="C16970" s="68" t="s">
        <v>15</v>
      </c>
      <c r="D16970" t="str">
        <f t="shared" si="265"/>
        <v>un</v>
      </c>
    </row>
    <row r="16971" spans="1:4">
      <c r="A16971" s="68" t="s">
        <v>16776</v>
      </c>
      <c r="B16971" s="68" t="s">
        <v>32125</v>
      </c>
      <c r="C16971" s="68" t="s">
        <v>15</v>
      </c>
      <c r="D16971" t="str">
        <f t="shared" si="265"/>
        <v>un</v>
      </c>
    </row>
    <row r="16972" spans="1:4">
      <c r="A16972" s="68" t="s">
        <v>16777</v>
      </c>
      <c r="B16972" s="68" t="s">
        <v>32125</v>
      </c>
      <c r="C16972" s="68" t="s">
        <v>15</v>
      </c>
      <c r="D16972" t="str">
        <f t="shared" si="265"/>
        <v>un</v>
      </c>
    </row>
    <row r="16973" spans="1:4">
      <c r="A16973" s="68" t="s">
        <v>16778</v>
      </c>
      <c r="B16973" s="68" t="s">
        <v>32126</v>
      </c>
      <c r="C16973" s="68" t="s">
        <v>15</v>
      </c>
      <c r="D16973" t="str">
        <f t="shared" si="265"/>
        <v>un</v>
      </c>
    </row>
    <row r="16974" spans="1:4">
      <c r="A16974" s="68" t="s">
        <v>16779</v>
      </c>
      <c r="B16974" s="68" t="s">
        <v>32126</v>
      </c>
      <c r="C16974" s="68" t="s">
        <v>15</v>
      </c>
      <c r="D16974" t="str">
        <f t="shared" si="265"/>
        <v>un</v>
      </c>
    </row>
    <row r="16975" spans="1:4">
      <c r="A16975" s="68" t="s">
        <v>16780</v>
      </c>
      <c r="B16975" s="68" t="s">
        <v>32127</v>
      </c>
      <c r="C16975" s="68" t="s">
        <v>15</v>
      </c>
      <c r="D16975" t="str">
        <f t="shared" si="265"/>
        <v>un</v>
      </c>
    </row>
    <row r="16976" spans="1:4">
      <c r="A16976" s="68" t="s">
        <v>16781</v>
      </c>
      <c r="B16976" s="68" t="s">
        <v>32127</v>
      </c>
      <c r="C16976" s="68" t="s">
        <v>15</v>
      </c>
      <c r="D16976" t="str">
        <f t="shared" si="265"/>
        <v>un</v>
      </c>
    </row>
    <row r="16977" spans="1:4">
      <c r="A16977" s="68" t="s">
        <v>16782</v>
      </c>
      <c r="B16977" s="68" t="s">
        <v>32128</v>
      </c>
      <c r="C16977" s="68" t="s">
        <v>15</v>
      </c>
      <c r="D16977" t="str">
        <f t="shared" si="265"/>
        <v>un</v>
      </c>
    </row>
    <row r="16978" spans="1:4">
      <c r="A16978" s="68" t="s">
        <v>16783</v>
      </c>
      <c r="B16978" s="68" t="s">
        <v>32128</v>
      </c>
      <c r="C16978" s="68" t="s">
        <v>15</v>
      </c>
      <c r="D16978" t="str">
        <f t="shared" si="265"/>
        <v>un</v>
      </c>
    </row>
    <row r="16979" spans="1:4">
      <c r="A16979" s="68" t="s">
        <v>16784</v>
      </c>
      <c r="B16979" s="68" t="s">
        <v>32129</v>
      </c>
      <c r="C16979" s="68" t="s">
        <v>15</v>
      </c>
      <c r="D16979" t="str">
        <f t="shared" si="265"/>
        <v>un</v>
      </c>
    </row>
    <row r="16980" spans="1:4">
      <c r="A16980" s="68" t="s">
        <v>16785</v>
      </c>
      <c r="B16980" s="68" t="s">
        <v>32129</v>
      </c>
      <c r="C16980" s="68" t="s">
        <v>15</v>
      </c>
      <c r="D16980" t="str">
        <f t="shared" si="265"/>
        <v>un</v>
      </c>
    </row>
    <row r="16981" spans="1:4">
      <c r="A16981" s="68" t="s">
        <v>16786</v>
      </c>
      <c r="B16981" s="68" t="s">
        <v>32130</v>
      </c>
      <c r="C16981" s="68" t="s">
        <v>15</v>
      </c>
      <c r="D16981" t="str">
        <f t="shared" si="265"/>
        <v>un</v>
      </c>
    </row>
    <row r="16982" spans="1:4">
      <c r="A16982" s="68" t="s">
        <v>16787</v>
      </c>
      <c r="B16982" s="68" t="s">
        <v>32130</v>
      </c>
      <c r="C16982" s="68" t="s">
        <v>15</v>
      </c>
      <c r="D16982" t="str">
        <f t="shared" si="265"/>
        <v>un</v>
      </c>
    </row>
    <row r="16983" spans="1:4">
      <c r="A16983" s="68" t="s">
        <v>16788</v>
      </c>
      <c r="B16983" s="68" t="s">
        <v>32131</v>
      </c>
      <c r="C16983" s="68" t="s">
        <v>15</v>
      </c>
      <c r="D16983" t="str">
        <f t="shared" si="265"/>
        <v>un</v>
      </c>
    </row>
    <row r="16984" spans="1:4">
      <c r="A16984" s="68" t="s">
        <v>16789</v>
      </c>
      <c r="B16984" s="68" t="s">
        <v>32131</v>
      </c>
      <c r="C16984" s="68" t="s">
        <v>15</v>
      </c>
      <c r="D16984" t="str">
        <f t="shared" si="265"/>
        <v>un</v>
      </c>
    </row>
    <row r="16985" spans="1:4">
      <c r="A16985" s="68" t="s">
        <v>16790</v>
      </c>
      <c r="B16985" s="68" t="s">
        <v>32132</v>
      </c>
      <c r="C16985" s="68" t="s">
        <v>15</v>
      </c>
      <c r="D16985" t="str">
        <f t="shared" si="265"/>
        <v>un</v>
      </c>
    </row>
    <row r="16986" spans="1:4">
      <c r="A16986" s="68" t="s">
        <v>16791</v>
      </c>
      <c r="B16986" s="68" t="s">
        <v>32132</v>
      </c>
      <c r="C16986" s="68" t="s">
        <v>15</v>
      </c>
      <c r="D16986" t="str">
        <f t="shared" si="265"/>
        <v>un</v>
      </c>
    </row>
    <row r="16987" spans="1:4">
      <c r="A16987" s="68" t="s">
        <v>16792</v>
      </c>
      <c r="B16987" s="68" t="s">
        <v>32133</v>
      </c>
      <c r="C16987" s="68" t="s">
        <v>15</v>
      </c>
      <c r="D16987" t="str">
        <f t="shared" si="265"/>
        <v>un</v>
      </c>
    </row>
    <row r="16988" spans="1:4">
      <c r="A16988" s="68" t="s">
        <v>16793</v>
      </c>
      <c r="B16988" s="68" t="s">
        <v>32133</v>
      </c>
      <c r="C16988" s="68" t="s">
        <v>15</v>
      </c>
      <c r="D16988" t="str">
        <f t="shared" si="265"/>
        <v>un</v>
      </c>
    </row>
    <row r="16989" spans="1:4">
      <c r="A16989" s="68" t="s">
        <v>16794</v>
      </c>
      <c r="B16989" s="68" t="s">
        <v>32134</v>
      </c>
      <c r="C16989" s="68" t="s">
        <v>15</v>
      </c>
      <c r="D16989" t="str">
        <f t="shared" si="265"/>
        <v>un</v>
      </c>
    </row>
    <row r="16990" spans="1:4">
      <c r="A16990" s="68" t="s">
        <v>16795</v>
      </c>
      <c r="B16990" s="68" t="s">
        <v>32134</v>
      </c>
      <c r="C16990" s="68" t="s">
        <v>15</v>
      </c>
      <c r="D16990" t="str">
        <f t="shared" si="265"/>
        <v>un</v>
      </c>
    </row>
    <row r="16991" spans="1:4">
      <c r="A16991" s="68" t="s">
        <v>16796</v>
      </c>
      <c r="B16991" s="68" t="s">
        <v>32135</v>
      </c>
      <c r="C16991" s="68" t="s">
        <v>15</v>
      </c>
      <c r="D16991" t="str">
        <f t="shared" si="265"/>
        <v>un</v>
      </c>
    </row>
    <row r="16992" spans="1:4">
      <c r="A16992" s="68" t="s">
        <v>16797</v>
      </c>
      <c r="B16992" s="68" t="s">
        <v>32135</v>
      </c>
      <c r="C16992" s="68" t="s">
        <v>15</v>
      </c>
      <c r="D16992" t="str">
        <f t="shared" si="265"/>
        <v>un</v>
      </c>
    </row>
    <row r="16993" spans="1:4">
      <c r="A16993" s="68" t="s">
        <v>16798</v>
      </c>
      <c r="B16993" s="68" t="s">
        <v>32136</v>
      </c>
      <c r="C16993" s="68" t="s">
        <v>15</v>
      </c>
      <c r="D16993" t="str">
        <f t="shared" si="265"/>
        <v>un</v>
      </c>
    </row>
    <row r="16994" spans="1:4">
      <c r="A16994" s="68" t="s">
        <v>16799</v>
      </c>
      <c r="B16994" s="68" t="s">
        <v>32136</v>
      </c>
      <c r="C16994" s="68" t="s">
        <v>15</v>
      </c>
      <c r="D16994" t="str">
        <f t="shared" si="265"/>
        <v>un</v>
      </c>
    </row>
    <row r="16995" spans="1:4">
      <c r="A16995" s="68" t="s">
        <v>16800</v>
      </c>
      <c r="B16995" s="68" t="s">
        <v>32137</v>
      </c>
      <c r="C16995" s="68" t="s">
        <v>15</v>
      </c>
      <c r="D16995" t="str">
        <f t="shared" si="265"/>
        <v>un</v>
      </c>
    </row>
    <row r="16996" spans="1:4">
      <c r="A16996" s="68" t="s">
        <v>16801</v>
      </c>
      <c r="B16996" s="68" t="s">
        <v>32137</v>
      </c>
      <c r="C16996" s="68" t="s">
        <v>15</v>
      </c>
      <c r="D16996" t="str">
        <f t="shared" si="265"/>
        <v>un</v>
      </c>
    </row>
    <row r="16997" spans="1:4">
      <c r="A16997" s="68" t="s">
        <v>16802</v>
      </c>
      <c r="B16997" s="68" t="s">
        <v>32138</v>
      </c>
      <c r="C16997" s="68" t="s">
        <v>15</v>
      </c>
      <c r="D16997" t="str">
        <f t="shared" si="265"/>
        <v>un</v>
      </c>
    </row>
    <row r="16998" spans="1:4">
      <c r="A16998" s="68" t="s">
        <v>16803</v>
      </c>
      <c r="B16998" s="68" t="s">
        <v>32138</v>
      </c>
      <c r="C16998" s="68" t="s">
        <v>15</v>
      </c>
      <c r="D16998" t="str">
        <f t="shared" si="265"/>
        <v>un</v>
      </c>
    </row>
    <row r="16999" spans="1:4">
      <c r="A16999" s="68" t="s">
        <v>16804</v>
      </c>
      <c r="B16999" s="68" t="s">
        <v>32139</v>
      </c>
      <c r="C16999" s="68" t="s">
        <v>15</v>
      </c>
      <c r="D16999" t="str">
        <f t="shared" si="265"/>
        <v>un</v>
      </c>
    </row>
    <row r="17000" spans="1:4">
      <c r="A17000" s="68" t="s">
        <v>16805</v>
      </c>
      <c r="B17000" s="68" t="s">
        <v>32139</v>
      </c>
      <c r="C17000" s="68" t="s">
        <v>15</v>
      </c>
      <c r="D17000" t="str">
        <f t="shared" si="265"/>
        <v>un</v>
      </c>
    </row>
    <row r="17001" spans="1:4">
      <c r="A17001" s="68" t="s">
        <v>16806</v>
      </c>
      <c r="B17001" s="68" t="s">
        <v>32140</v>
      </c>
      <c r="C17001" s="68" t="s">
        <v>15</v>
      </c>
      <c r="D17001" t="str">
        <f t="shared" si="265"/>
        <v>un</v>
      </c>
    </row>
    <row r="17002" spans="1:4">
      <c r="A17002" s="68" t="s">
        <v>16807</v>
      </c>
      <c r="B17002" s="68" t="s">
        <v>32140</v>
      </c>
      <c r="C17002" s="68" t="s">
        <v>15</v>
      </c>
      <c r="D17002" t="str">
        <f t="shared" si="265"/>
        <v>un</v>
      </c>
    </row>
    <row r="17003" spans="1:4">
      <c r="A17003" s="68" t="s">
        <v>16808</v>
      </c>
      <c r="B17003" s="68" t="s">
        <v>32141</v>
      </c>
      <c r="C17003" s="68" t="s">
        <v>15</v>
      </c>
      <c r="D17003" t="str">
        <f t="shared" si="265"/>
        <v>un</v>
      </c>
    </row>
    <row r="17004" spans="1:4">
      <c r="A17004" s="68" t="s">
        <v>16809</v>
      </c>
      <c r="B17004" s="68" t="s">
        <v>32141</v>
      </c>
      <c r="C17004" s="68" t="s">
        <v>15</v>
      </c>
      <c r="D17004" t="str">
        <f t="shared" si="265"/>
        <v>un</v>
      </c>
    </row>
    <row r="17005" spans="1:4">
      <c r="A17005" s="68" t="s">
        <v>16810</v>
      </c>
      <c r="B17005" s="68" t="s">
        <v>32142</v>
      </c>
      <c r="C17005" s="68" t="s">
        <v>15</v>
      </c>
      <c r="D17005" t="str">
        <f t="shared" si="265"/>
        <v>un</v>
      </c>
    </row>
    <row r="17006" spans="1:4">
      <c r="A17006" s="68" t="s">
        <v>16811</v>
      </c>
      <c r="B17006" s="68" t="s">
        <v>32142</v>
      </c>
      <c r="C17006" s="68" t="s">
        <v>15</v>
      </c>
      <c r="D17006" t="str">
        <f t="shared" si="265"/>
        <v>un</v>
      </c>
    </row>
    <row r="17007" spans="1:4">
      <c r="A17007" s="68" t="s">
        <v>16812</v>
      </c>
      <c r="B17007" s="68" t="s">
        <v>32143</v>
      </c>
      <c r="C17007" s="68" t="s">
        <v>15</v>
      </c>
      <c r="D17007" t="str">
        <f t="shared" si="265"/>
        <v>un</v>
      </c>
    </row>
    <row r="17008" spans="1:4">
      <c r="A17008" s="68" t="s">
        <v>16813</v>
      </c>
      <c r="B17008" s="68" t="s">
        <v>32143</v>
      </c>
      <c r="C17008" s="68" t="s">
        <v>15</v>
      </c>
      <c r="D17008" t="str">
        <f t="shared" si="265"/>
        <v>un</v>
      </c>
    </row>
    <row r="17009" spans="1:4">
      <c r="A17009" s="68" t="s">
        <v>16814</v>
      </c>
      <c r="B17009" s="68" t="s">
        <v>32144</v>
      </c>
      <c r="C17009" s="68" t="s">
        <v>15</v>
      </c>
      <c r="D17009" t="str">
        <f t="shared" si="265"/>
        <v>un</v>
      </c>
    </row>
    <row r="17010" spans="1:4">
      <c r="A17010" s="68" t="s">
        <v>16815</v>
      </c>
      <c r="B17010" s="68" t="s">
        <v>32144</v>
      </c>
      <c r="C17010" s="68" t="s">
        <v>15</v>
      </c>
      <c r="D17010" t="str">
        <f t="shared" si="265"/>
        <v>un</v>
      </c>
    </row>
    <row r="17011" spans="1:4">
      <c r="A17011" s="68" t="s">
        <v>16816</v>
      </c>
      <c r="B17011" s="68" t="s">
        <v>32145</v>
      </c>
      <c r="C17011" s="68" t="s">
        <v>15</v>
      </c>
      <c r="D17011" t="str">
        <f t="shared" si="265"/>
        <v>un</v>
      </c>
    </row>
    <row r="17012" spans="1:4">
      <c r="A17012" s="68" t="s">
        <v>16817</v>
      </c>
      <c r="B17012" s="68" t="s">
        <v>32145</v>
      </c>
      <c r="C17012" s="68" t="s">
        <v>15</v>
      </c>
      <c r="D17012" t="str">
        <f t="shared" si="265"/>
        <v>un</v>
      </c>
    </row>
    <row r="17013" spans="1:4">
      <c r="A17013" s="68" t="s">
        <v>16818</v>
      </c>
      <c r="B17013" s="68" t="s">
        <v>32146</v>
      </c>
      <c r="C17013" s="68" t="s">
        <v>15</v>
      </c>
      <c r="D17013" t="str">
        <f t="shared" si="265"/>
        <v>un</v>
      </c>
    </row>
    <row r="17014" spans="1:4">
      <c r="A17014" s="68" t="s">
        <v>16819</v>
      </c>
      <c r="B17014" s="68" t="s">
        <v>32146</v>
      </c>
      <c r="C17014" s="68" t="s">
        <v>15</v>
      </c>
      <c r="D17014" t="str">
        <f t="shared" si="265"/>
        <v>un</v>
      </c>
    </row>
    <row r="17015" spans="1:4">
      <c r="A17015" s="68" t="s">
        <v>16820</v>
      </c>
      <c r="B17015" s="68" t="s">
        <v>32147</v>
      </c>
      <c r="C17015" s="68" t="s">
        <v>15</v>
      </c>
      <c r="D17015" t="str">
        <f t="shared" si="265"/>
        <v>un</v>
      </c>
    </row>
    <row r="17016" spans="1:4">
      <c r="A17016" s="68" t="s">
        <v>16821</v>
      </c>
      <c r="B17016" s="68" t="s">
        <v>32147</v>
      </c>
      <c r="C17016" s="68" t="s">
        <v>15</v>
      </c>
      <c r="D17016" t="str">
        <f t="shared" si="265"/>
        <v>un</v>
      </c>
    </row>
    <row r="17017" spans="1:4">
      <c r="A17017" s="68" t="s">
        <v>16822</v>
      </c>
      <c r="B17017" s="68" t="s">
        <v>32148</v>
      </c>
      <c r="C17017" s="68" t="s">
        <v>15</v>
      </c>
      <c r="D17017" t="str">
        <f t="shared" si="265"/>
        <v>un</v>
      </c>
    </row>
    <row r="17018" spans="1:4">
      <c r="A17018" s="68" t="s">
        <v>16823</v>
      </c>
      <c r="B17018" s="68" t="s">
        <v>32148</v>
      </c>
      <c r="C17018" s="68" t="s">
        <v>15</v>
      </c>
      <c r="D17018" t="str">
        <f t="shared" si="265"/>
        <v>un</v>
      </c>
    </row>
    <row r="17019" spans="1:4">
      <c r="A17019" s="68" t="s">
        <v>16824</v>
      </c>
      <c r="B17019" s="68" t="s">
        <v>32149</v>
      </c>
      <c r="C17019" s="68" t="s">
        <v>15</v>
      </c>
      <c r="D17019" t="str">
        <f t="shared" si="265"/>
        <v>un</v>
      </c>
    </row>
    <row r="17020" spans="1:4">
      <c r="A17020" s="68" t="s">
        <v>16825</v>
      </c>
      <c r="B17020" s="68" t="s">
        <v>32149</v>
      </c>
      <c r="C17020" s="68" t="s">
        <v>15</v>
      </c>
      <c r="D17020" t="str">
        <f t="shared" si="265"/>
        <v>un</v>
      </c>
    </row>
    <row r="17021" spans="1:4">
      <c r="A17021" s="68" t="s">
        <v>16826</v>
      </c>
      <c r="B17021" s="68" t="s">
        <v>32150</v>
      </c>
      <c r="C17021" s="68" t="s">
        <v>15</v>
      </c>
      <c r="D17021" t="str">
        <f t="shared" si="265"/>
        <v>un</v>
      </c>
    </row>
    <row r="17022" spans="1:4">
      <c r="A17022" s="68" t="s">
        <v>16827</v>
      </c>
      <c r="B17022" s="68" t="s">
        <v>32150</v>
      </c>
      <c r="C17022" s="68" t="s">
        <v>15</v>
      </c>
      <c r="D17022" t="str">
        <f t="shared" si="265"/>
        <v>un</v>
      </c>
    </row>
    <row r="17023" spans="1:4">
      <c r="A17023" s="68" t="s">
        <v>16828</v>
      </c>
      <c r="B17023" s="68" t="s">
        <v>32151</v>
      </c>
      <c r="C17023" s="68" t="s">
        <v>15</v>
      </c>
      <c r="D17023" t="str">
        <f t="shared" si="265"/>
        <v>un</v>
      </c>
    </row>
    <row r="17024" spans="1:4">
      <c r="A17024" s="68" t="s">
        <v>16829</v>
      </c>
      <c r="B17024" s="68" t="s">
        <v>32151</v>
      </c>
      <c r="C17024" s="68" t="s">
        <v>15</v>
      </c>
      <c r="D17024" t="str">
        <f t="shared" si="265"/>
        <v>un</v>
      </c>
    </row>
    <row r="17025" spans="1:4">
      <c r="A17025" s="68" t="s">
        <v>16830</v>
      </c>
      <c r="B17025" s="68" t="s">
        <v>32152</v>
      </c>
      <c r="C17025" s="68" t="s">
        <v>15</v>
      </c>
      <c r="D17025" t="str">
        <f t="shared" si="265"/>
        <v>un</v>
      </c>
    </row>
    <row r="17026" spans="1:4">
      <c r="A17026" s="68" t="s">
        <v>16831</v>
      </c>
      <c r="B17026" s="68" t="s">
        <v>32152</v>
      </c>
      <c r="C17026" s="68" t="s">
        <v>15</v>
      </c>
      <c r="D17026" t="str">
        <f t="shared" si="265"/>
        <v>un</v>
      </c>
    </row>
    <row r="17027" spans="1:4">
      <c r="A17027" s="68" t="s">
        <v>16832</v>
      </c>
      <c r="B17027" s="68" t="s">
        <v>32153</v>
      </c>
      <c r="C17027" s="68" t="s">
        <v>15</v>
      </c>
      <c r="D17027" t="str">
        <f t="shared" si="265"/>
        <v>un</v>
      </c>
    </row>
    <row r="17028" spans="1:4">
      <c r="A17028" s="68" t="s">
        <v>16833</v>
      </c>
      <c r="B17028" s="68" t="s">
        <v>32153</v>
      </c>
      <c r="C17028" s="68" t="s">
        <v>15</v>
      </c>
      <c r="D17028" t="str">
        <f t="shared" si="265"/>
        <v>un</v>
      </c>
    </row>
    <row r="17029" spans="1:4">
      <c r="A17029" s="68" t="s">
        <v>16834</v>
      </c>
      <c r="B17029" s="68" t="s">
        <v>32154</v>
      </c>
      <c r="C17029" s="68" t="s">
        <v>15</v>
      </c>
      <c r="D17029" t="str">
        <f t="shared" si="265"/>
        <v>un</v>
      </c>
    </row>
    <row r="17030" spans="1:4">
      <c r="A17030" s="68" t="s">
        <v>16835</v>
      </c>
      <c r="B17030" s="68" t="s">
        <v>32154</v>
      </c>
      <c r="C17030" s="68" t="s">
        <v>15</v>
      </c>
      <c r="D17030" t="str">
        <f t="shared" si="265"/>
        <v>un</v>
      </c>
    </row>
    <row r="17031" spans="1:4">
      <c r="A17031" s="68" t="s">
        <v>16836</v>
      </c>
      <c r="B17031" s="68" t="s">
        <v>32155</v>
      </c>
      <c r="C17031" s="68" t="s">
        <v>15</v>
      </c>
      <c r="D17031" t="str">
        <f t="shared" ref="D17031:D17094" si="266">LOWER(C17031)</f>
        <v>un</v>
      </c>
    </row>
    <row r="17032" spans="1:4">
      <c r="A17032" s="68" t="s">
        <v>16837</v>
      </c>
      <c r="B17032" s="68" t="s">
        <v>32155</v>
      </c>
      <c r="C17032" s="68" t="s">
        <v>15</v>
      </c>
      <c r="D17032" t="str">
        <f t="shared" si="266"/>
        <v>un</v>
      </c>
    </row>
    <row r="17033" spans="1:4">
      <c r="A17033" s="68" t="s">
        <v>16838</v>
      </c>
      <c r="B17033" s="68" t="s">
        <v>32156</v>
      </c>
      <c r="C17033" s="68" t="s">
        <v>15</v>
      </c>
      <c r="D17033" t="str">
        <f t="shared" si="266"/>
        <v>un</v>
      </c>
    </row>
    <row r="17034" spans="1:4">
      <c r="A17034" s="68" t="s">
        <v>16839</v>
      </c>
      <c r="B17034" s="68" t="s">
        <v>32156</v>
      </c>
      <c r="C17034" s="68" t="s">
        <v>15</v>
      </c>
      <c r="D17034" t="str">
        <f t="shared" si="266"/>
        <v>un</v>
      </c>
    </row>
    <row r="17035" spans="1:4">
      <c r="A17035" s="68" t="s">
        <v>16840</v>
      </c>
      <c r="B17035" s="68" t="s">
        <v>32157</v>
      </c>
      <c r="C17035" s="68" t="s">
        <v>15</v>
      </c>
      <c r="D17035" t="str">
        <f t="shared" si="266"/>
        <v>un</v>
      </c>
    </row>
    <row r="17036" spans="1:4">
      <c r="A17036" s="68" t="s">
        <v>16841</v>
      </c>
      <c r="B17036" s="68" t="s">
        <v>32157</v>
      </c>
      <c r="C17036" s="68" t="s">
        <v>15</v>
      </c>
      <c r="D17036" t="str">
        <f t="shared" si="266"/>
        <v>un</v>
      </c>
    </row>
    <row r="17037" spans="1:4">
      <c r="A17037" s="68" t="s">
        <v>16842</v>
      </c>
      <c r="B17037" s="68" t="s">
        <v>32158</v>
      </c>
      <c r="C17037" s="68" t="s">
        <v>15</v>
      </c>
      <c r="D17037" t="str">
        <f t="shared" si="266"/>
        <v>un</v>
      </c>
    </row>
    <row r="17038" spans="1:4">
      <c r="A17038" s="68" t="s">
        <v>16843</v>
      </c>
      <c r="B17038" s="68" t="s">
        <v>32158</v>
      </c>
      <c r="C17038" s="68" t="s">
        <v>15</v>
      </c>
      <c r="D17038" t="str">
        <f t="shared" si="266"/>
        <v>un</v>
      </c>
    </row>
    <row r="17039" spans="1:4">
      <c r="A17039" s="68" t="s">
        <v>16844</v>
      </c>
      <c r="B17039" s="68" t="s">
        <v>16845</v>
      </c>
      <c r="C17039" s="68" t="s">
        <v>15</v>
      </c>
      <c r="D17039" t="str">
        <f t="shared" si="266"/>
        <v>un</v>
      </c>
    </row>
    <row r="17040" spans="1:4">
      <c r="A17040" s="68" t="s">
        <v>16846</v>
      </c>
      <c r="B17040" s="68" t="s">
        <v>16845</v>
      </c>
      <c r="C17040" s="68" t="s">
        <v>15</v>
      </c>
      <c r="D17040" t="str">
        <f t="shared" si="266"/>
        <v>un</v>
      </c>
    </row>
    <row r="17041" spans="1:4">
      <c r="A17041" s="68" t="s">
        <v>16847</v>
      </c>
      <c r="B17041" s="68" t="s">
        <v>16848</v>
      </c>
      <c r="C17041" s="68" t="s">
        <v>15</v>
      </c>
      <c r="D17041" t="str">
        <f t="shared" si="266"/>
        <v>un</v>
      </c>
    </row>
    <row r="17042" spans="1:4">
      <c r="A17042" s="68" t="s">
        <v>16849</v>
      </c>
      <c r="B17042" s="68" t="s">
        <v>16848</v>
      </c>
      <c r="C17042" s="68" t="s">
        <v>15</v>
      </c>
      <c r="D17042" t="str">
        <f t="shared" si="266"/>
        <v>un</v>
      </c>
    </row>
    <row r="17043" spans="1:4">
      <c r="A17043" s="68" t="s">
        <v>16850</v>
      </c>
      <c r="B17043" s="68" t="s">
        <v>16851</v>
      </c>
      <c r="C17043" s="68" t="s">
        <v>15</v>
      </c>
      <c r="D17043" t="str">
        <f t="shared" si="266"/>
        <v>un</v>
      </c>
    </row>
    <row r="17044" spans="1:4">
      <c r="A17044" s="68" t="s">
        <v>16852</v>
      </c>
      <c r="B17044" s="68" t="s">
        <v>16851</v>
      </c>
      <c r="C17044" s="68" t="s">
        <v>15</v>
      </c>
      <c r="D17044" t="str">
        <f t="shared" si="266"/>
        <v>un</v>
      </c>
    </row>
    <row r="17045" spans="1:4">
      <c r="A17045" s="68" t="s">
        <v>16853</v>
      </c>
      <c r="B17045" s="68" t="s">
        <v>16854</v>
      </c>
      <c r="C17045" s="68" t="s">
        <v>15</v>
      </c>
      <c r="D17045" t="str">
        <f t="shared" si="266"/>
        <v>un</v>
      </c>
    </row>
    <row r="17046" spans="1:4">
      <c r="A17046" s="68" t="s">
        <v>16855</v>
      </c>
      <c r="B17046" s="68" t="s">
        <v>16854</v>
      </c>
      <c r="C17046" s="68" t="s">
        <v>15</v>
      </c>
      <c r="D17046" t="str">
        <f t="shared" si="266"/>
        <v>un</v>
      </c>
    </row>
    <row r="17047" spans="1:4">
      <c r="A17047" s="68" t="s">
        <v>16856</v>
      </c>
      <c r="B17047" s="68" t="s">
        <v>16857</v>
      </c>
      <c r="C17047" s="68" t="s">
        <v>15</v>
      </c>
      <c r="D17047" t="str">
        <f t="shared" si="266"/>
        <v>un</v>
      </c>
    </row>
    <row r="17048" spans="1:4">
      <c r="A17048" s="68" t="s">
        <v>16858</v>
      </c>
      <c r="B17048" s="68" t="s">
        <v>16857</v>
      </c>
      <c r="C17048" s="68" t="s">
        <v>15</v>
      </c>
      <c r="D17048" t="str">
        <f t="shared" si="266"/>
        <v>un</v>
      </c>
    </row>
    <row r="17049" spans="1:4">
      <c r="A17049" s="68" t="s">
        <v>16859</v>
      </c>
      <c r="B17049" s="68" t="s">
        <v>16860</v>
      </c>
      <c r="C17049" s="68" t="s">
        <v>15</v>
      </c>
      <c r="D17049" t="str">
        <f t="shared" si="266"/>
        <v>un</v>
      </c>
    </row>
    <row r="17050" spans="1:4">
      <c r="A17050" s="68" t="s">
        <v>16861</v>
      </c>
      <c r="B17050" s="68" t="s">
        <v>16860</v>
      </c>
      <c r="C17050" s="68" t="s">
        <v>15</v>
      </c>
      <c r="D17050" t="str">
        <f t="shared" si="266"/>
        <v>un</v>
      </c>
    </row>
    <row r="17051" spans="1:4">
      <c r="A17051" s="68" t="s">
        <v>16862</v>
      </c>
      <c r="B17051" s="68" t="s">
        <v>16863</v>
      </c>
      <c r="C17051" s="68" t="s">
        <v>15</v>
      </c>
      <c r="D17051" t="str">
        <f t="shared" si="266"/>
        <v>un</v>
      </c>
    </row>
    <row r="17052" spans="1:4">
      <c r="A17052" s="68" t="s">
        <v>16864</v>
      </c>
      <c r="B17052" s="68" t="s">
        <v>16863</v>
      </c>
      <c r="C17052" s="68" t="s">
        <v>15</v>
      </c>
      <c r="D17052" t="str">
        <f t="shared" si="266"/>
        <v>un</v>
      </c>
    </row>
    <row r="17053" spans="1:4">
      <c r="A17053" s="68" t="s">
        <v>16865</v>
      </c>
      <c r="B17053" s="68" t="s">
        <v>16866</v>
      </c>
      <c r="C17053" s="68" t="s">
        <v>15</v>
      </c>
      <c r="D17053" t="str">
        <f t="shared" si="266"/>
        <v>un</v>
      </c>
    </row>
    <row r="17054" spans="1:4">
      <c r="A17054" s="68" t="s">
        <v>16867</v>
      </c>
      <c r="B17054" s="68" t="s">
        <v>16866</v>
      </c>
      <c r="C17054" s="68" t="s">
        <v>15</v>
      </c>
      <c r="D17054" t="str">
        <f t="shared" si="266"/>
        <v>un</v>
      </c>
    </row>
    <row r="17055" spans="1:4">
      <c r="A17055" s="68" t="s">
        <v>16868</v>
      </c>
      <c r="B17055" s="68" t="s">
        <v>16869</v>
      </c>
      <c r="C17055" s="68" t="s">
        <v>15</v>
      </c>
      <c r="D17055" t="str">
        <f t="shared" si="266"/>
        <v>un</v>
      </c>
    </row>
    <row r="17056" spans="1:4">
      <c r="A17056" s="68" t="s">
        <v>16870</v>
      </c>
      <c r="B17056" s="68" t="s">
        <v>16869</v>
      </c>
      <c r="C17056" s="68" t="s">
        <v>15</v>
      </c>
      <c r="D17056" t="str">
        <f t="shared" si="266"/>
        <v>un</v>
      </c>
    </row>
    <row r="17057" spans="1:4">
      <c r="A17057" s="68" t="s">
        <v>16871</v>
      </c>
      <c r="B17057" s="68" t="s">
        <v>16872</v>
      </c>
      <c r="C17057" s="68" t="s">
        <v>15</v>
      </c>
      <c r="D17057" t="str">
        <f t="shared" si="266"/>
        <v>un</v>
      </c>
    </row>
    <row r="17058" spans="1:4">
      <c r="A17058" s="68" t="s">
        <v>16873</v>
      </c>
      <c r="B17058" s="68" t="s">
        <v>16872</v>
      </c>
      <c r="C17058" s="68" t="s">
        <v>15</v>
      </c>
      <c r="D17058" t="str">
        <f t="shared" si="266"/>
        <v>un</v>
      </c>
    </row>
    <row r="17059" spans="1:4">
      <c r="A17059" s="68" t="s">
        <v>16874</v>
      </c>
      <c r="B17059" s="68" t="s">
        <v>16875</v>
      </c>
      <c r="C17059" s="68" t="s">
        <v>15</v>
      </c>
      <c r="D17059" t="str">
        <f t="shared" si="266"/>
        <v>un</v>
      </c>
    </row>
    <row r="17060" spans="1:4">
      <c r="A17060" s="68" t="s">
        <v>16876</v>
      </c>
      <c r="B17060" s="68" t="s">
        <v>16875</v>
      </c>
      <c r="C17060" s="68" t="s">
        <v>15</v>
      </c>
      <c r="D17060" t="str">
        <f t="shared" si="266"/>
        <v>un</v>
      </c>
    </row>
    <row r="17061" spans="1:4">
      <c r="A17061" s="68" t="s">
        <v>16877</v>
      </c>
      <c r="B17061" s="68" t="s">
        <v>16878</v>
      </c>
      <c r="C17061" s="68" t="s">
        <v>15</v>
      </c>
      <c r="D17061" t="str">
        <f t="shared" si="266"/>
        <v>un</v>
      </c>
    </row>
    <row r="17062" spans="1:4">
      <c r="A17062" s="68" t="s">
        <v>16879</v>
      </c>
      <c r="B17062" s="68" t="s">
        <v>16878</v>
      </c>
      <c r="C17062" s="68" t="s">
        <v>15</v>
      </c>
      <c r="D17062" t="str">
        <f t="shared" si="266"/>
        <v>un</v>
      </c>
    </row>
    <row r="17063" spans="1:4">
      <c r="A17063" s="68" t="s">
        <v>16880</v>
      </c>
      <c r="B17063" s="68" t="s">
        <v>16881</v>
      </c>
      <c r="C17063" s="68" t="s">
        <v>15</v>
      </c>
      <c r="D17063" t="str">
        <f t="shared" si="266"/>
        <v>un</v>
      </c>
    </row>
    <row r="17064" spans="1:4">
      <c r="A17064" s="68" t="s">
        <v>16882</v>
      </c>
      <c r="B17064" s="68" t="s">
        <v>16881</v>
      </c>
      <c r="C17064" s="68" t="s">
        <v>15</v>
      </c>
      <c r="D17064" t="str">
        <f t="shared" si="266"/>
        <v>un</v>
      </c>
    </row>
    <row r="17065" spans="1:4">
      <c r="A17065" s="68" t="s">
        <v>16883</v>
      </c>
      <c r="B17065" s="68" t="s">
        <v>16884</v>
      </c>
      <c r="C17065" s="68" t="s">
        <v>15</v>
      </c>
      <c r="D17065" t="str">
        <f t="shared" si="266"/>
        <v>un</v>
      </c>
    </row>
    <row r="17066" spans="1:4">
      <c r="A17066" s="68" t="s">
        <v>16885</v>
      </c>
      <c r="B17066" s="68" t="s">
        <v>16884</v>
      </c>
      <c r="C17066" s="68" t="s">
        <v>15</v>
      </c>
      <c r="D17066" t="str">
        <f t="shared" si="266"/>
        <v>un</v>
      </c>
    </row>
    <row r="17067" spans="1:4">
      <c r="A17067" s="68" t="s">
        <v>16886</v>
      </c>
      <c r="B17067" s="68" t="s">
        <v>16887</v>
      </c>
      <c r="C17067" s="68" t="s">
        <v>15</v>
      </c>
      <c r="D17067" t="str">
        <f t="shared" si="266"/>
        <v>un</v>
      </c>
    </row>
    <row r="17068" spans="1:4">
      <c r="A17068" s="68" t="s">
        <v>16888</v>
      </c>
      <c r="B17068" s="68" t="s">
        <v>16887</v>
      </c>
      <c r="C17068" s="68" t="s">
        <v>15</v>
      </c>
      <c r="D17068" t="str">
        <f t="shared" si="266"/>
        <v>un</v>
      </c>
    </row>
    <row r="17069" spans="1:4">
      <c r="A17069" s="68" t="s">
        <v>16889</v>
      </c>
      <c r="B17069" s="68" t="s">
        <v>16890</v>
      </c>
      <c r="C17069" s="68" t="s">
        <v>15</v>
      </c>
      <c r="D17069" t="str">
        <f t="shared" si="266"/>
        <v>un</v>
      </c>
    </row>
    <row r="17070" spans="1:4">
      <c r="A17070" s="68" t="s">
        <v>16891</v>
      </c>
      <c r="B17070" s="68" t="s">
        <v>16890</v>
      </c>
      <c r="C17070" s="68" t="s">
        <v>15</v>
      </c>
      <c r="D17070" t="str">
        <f t="shared" si="266"/>
        <v>un</v>
      </c>
    </row>
    <row r="17071" spans="1:4">
      <c r="A17071" s="68" t="s">
        <v>16892</v>
      </c>
      <c r="B17071" s="68" t="s">
        <v>16893</v>
      </c>
      <c r="C17071" s="68" t="s">
        <v>15</v>
      </c>
      <c r="D17071" t="str">
        <f t="shared" si="266"/>
        <v>un</v>
      </c>
    </row>
    <row r="17072" spans="1:4">
      <c r="A17072" s="68" t="s">
        <v>16894</v>
      </c>
      <c r="B17072" s="68" t="s">
        <v>16893</v>
      </c>
      <c r="C17072" s="68" t="s">
        <v>15</v>
      </c>
      <c r="D17072" t="str">
        <f t="shared" si="266"/>
        <v>un</v>
      </c>
    </row>
    <row r="17073" spans="1:4">
      <c r="A17073" s="68" t="s">
        <v>16895</v>
      </c>
      <c r="B17073" s="68" t="s">
        <v>16896</v>
      </c>
      <c r="C17073" s="68" t="s">
        <v>15</v>
      </c>
      <c r="D17073" t="str">
        <f t="shared" si="266"/>
        <v>un</v>
      </c>
    </row>
    <row r="17074" spans="1:4">
      <c r="A17074" s="68" t="s">
        <v>16897</v>
      </c>
      <c r="B17074" s="68" t="s">
        <v>16896</v>
      </c>
      <c r="C17074" s="68" t="s">
        <v>15</v>
      </c>
      <c r="D17074" t="str">
        <f t="shared" si="266"/>
        <v>un</v>
      </c>
    </row>
    <row r="17075" spans="1:4">
      <c r="A17075" s="68" t="s">
        <v>16898</v>
      </c>
      <c r="B17075" s="68" t="s">
        <v>16899</v>
      </c>
      <c r="C17075" s="68" t="s">
        <v>15</v>
      </c>
      <c r="D17075" t="str">
        <f t="shared" si="266"/>
        <v>un</v>
      </c>
    </row>
    <row r="17076" spans="1:4">
      <c r="A17076" s="68" t="s">
        <v>16900</v>
      </c>
      <c r="B17076" s="68" t="s">
        <v>16899</v>
      </c>
      <c r="C17076" s="68" t="s">
        <v>15</v>
      </c>
      <c r="D17076" t="str">
        <f t="shared" si="266"/>
        <v>un</v>
      </c>
    </row>
    <row r="17077" spans="1:4">
      <c r="A17077" s="68" t="s">
        <v>16901</v>
      </c>
      <c r="B17077" s="68" t="s">
        <v>16902</v>
      </c>
      <c r="C17077" s="68" t="s">
        <v>15</v>
      </c>
      <c r="D17077" t="str">
        <f t="shared" si="266"/>
        <v>un</v>
      </c>
    </row>
    <row r="17078" spans="1:4">
      <c r="A17078" s="68" t="s">
        <v>16903</v>
      </c>
      <c r="B17078" s="68" t="s">
        <v>16902</v>
      </c>
      <c r="C17078" s="68" t="s">
        <v>15</v>
      </c>
      <c r="D17078" t="str">
        <f t="shared" si="266"/>
        <v>un</v>
      </c>
    </row>
    <row r="17079" spans="1:4">
      <c r="A17079" s="68" t="s">
        <v>16904</v>
      </c>
      <c r="B17079" s="68" t="s">
        <v>16905</v>
      </c>
      <c r="C17079" s="68" t="s">
        <v>15</v>
      </c>
      <c r="D17079" t="str">
        <f t="shared" si="266"/>
        <v>un</v>
      </c>
    </row>
    <row r="17080" spans="1:4">
      <c r="A17080" s="68" t="s">
        <v>16906</v>
      </c>
      <c r="B17080" s="68" t="s">
        <v>16905</v>
      </c>
      <c r="C17080" s="68" t="s">
        <v>15</v>
      </c>
      <c r="D17080" t="str">
        <f t="shared" si="266"/>
        <v>un</v>
      </c>
    </row>
    <row r="17081" spans="1:4">
      <c r="A17081" s="68" t="s">
        <v>16907</v>
      </c>
      <c r="B17081" s="68" t="s">
        <v>16908</v>
      </c>
      <c r="C17081" s="68" t="s">
        <v>15</v>
      </c>
      <c r="D17081" t="str">
        <f t="shared" si="266"/>
        <v>un</v>
      </c>
    </row>
    <row r="17082" spans="1:4">
      <c r="A17082" s="68" t="s">
        <v>16909</v>
      </c>
      <c r="B17082" s="68" t="s">
        <v>16908</v>
      </c>
      <c r="C17082" s="68" t="s">
        <v>15</v>
      </c>
      <c r="D17082" t="str">
        <f t="shared" si="266"/>
        <v>un</v>
      </c>
    </row>
    <row r="17083" spans="1:4">
      <c r="A17083" s="68" t="s">
        <v>16910</v>
      </c>
      <c r="B17083" s="68" t="s">
        <v>16911</v>
      </c>
      <c r="C17083" s="68" t="s">
        <v>15</v>
      </c>
      <c r="D17083" t="str">
        <f t="shared" si="266"/>
        <v>un</v>
      </c>
    </row>
    <row r="17084" spans="1:4">
      <c r="A17084" s="68" t="s">
        <v>16912</v>
      </c>
      <c r="B17084" s="68" t="s">
        <v>16911</v>
      </c>
      <c r="C17084" s="68" t="s">
        <v>15</v>
      </c>
      <c r="D17084" t="str">
        <f t="shared" si="266"/>
        <v>un</v>
      </c>
    </row>
    <row r="17085" spans="1:4">
      <c r="A17085" s="68" t="s">
        <v>16913</v>
      </c>
      <c r="B17085" s="68" t="s">
        <v>16914</v>
      </c>
      <c r="C17085" s="68" t="s">
        <v>15</v>
      </c>
      <c r="D17085" t="str">
        <f t="shared" si="266"/>
        <v>un</v>
      </c>
    </row>
    <row r="17086" spans="1:4">
      <c r="A17086" s="68" t="s">
        <v>16915</v>
      </c>
      <c r="B17086" s="68" t="s">
        <v>16914</v>
      </c>
      <c r="C17086" s="68" t="s">
        <v>15</v>
      </c>
      <c r="D17086" t="str">
        <f t="shared" si="266"/>
        <v>un</v>
      </c>
    </row>
    <row r="17087" spans="1:4">
      <c r="A17087" s="68" t="s">
        <v>16916</v>
      </c>
      <c r="B17087" s="68" t="s">
        <v>16917</v>
      </c>
      <c r="C17087" s="68" t="s">
        <v>15</v>
      </c>
      <c r="D17087" t="str">
        <f t="shared" si="266"/>
        <v>un</v>
      </c>
    </row>
    <row r="17088" spans="1:4">
      <c r="A17088" s="68" t="s">
        <v>16918</v>
      </c>
      <c r="B17088" s="68" t="s">
        <v>16917</v>
      </c>
      <c r="C17088" s="68" t="s">
        <v>15</v>
      </c>
      <c r="D17088" t="str">
        <f t="shared" si="266"/>
        <v>un</v>
      </c>
    </row>
    <row r="17089" spans="1:4">
      <c r="A17089" s="68" t="s">
        <v>16919</v>
      </c>
      <c r="B17089" s="68" t="s">
        <v>16920</v>
      </c>
      <c r="C17089" s="68" t="s">
        <v>15</v>
      </c>
      <c r="D17089" t="str">
        <f t="shared" si="266"/>
        <v>un</v>
      </c>
    </row>
    <row r="17090" spans="1:4">
      <c r="A17090" s="68" t="s">
        <v>16921</v>
      </c>
      <c r="B17090" s="68" t="s">
        <v>16920</v>
      </c>
      <c r="C17090" s="68" t="s">
        <v>15</v>
      </c>
      <c r="D17090" t="str">
        <f t="shared" si="266"/>
        <v>un</v>
      </c>
    </row>
    <row r="17091" spans="1:4">
      <c r="A17091" s="68" t="s">
        <v>16922</v>
      </c>
      <c r="B17091" s="68" t="s">
        <v>16923</v>
      </c>
      <c r="C17091" s="68" t="s">
        <v>15</v>
      </c>
      <c r="D17091" t="str">
        <f t="shared" si="266"/>
        <v>un</v>
      </c>
    </row>
    <row r="17092" spans="1:4">
      <c r="A17092" s="68" t="s">
        <v>16924</v>
      </c>
      <c r="B17092" s="68" t="s">
        <v>16923</v>
      </c>
      <c r="C17092" s="68" t="s">
        <v>15</v>
      </c>
      <c r="D17092" t="str">
        <f t="shared" si="266"/>
        <v>un</v>
      </c>
    </row>
    <row r="17093" spans="1:4">
      <c r="A17093" s="68" t="s">
        <v>16925</v>
      </c>
      <c r="B17093" s="68" t="s">
        <v>16926</v>
      </c>
      <c r="C17093" s="68" t="s">
        <v>15</v>
      </c>
      <c r="D17093" t="str">
        <f t="shared" si="266"/>
        <v>un</v>
      </c>
    </row>
    <row r="17094" spans="1:4">
      <c r="A17094" s="68" t="s">
        <v>16927</v>
      </c>
      <c r="B17094" s="68" t="s">
        <v>16926</v>
      </c>
      <c r="C17094" s="68" t="s">
        <v>15</v>
      </c>
      <c r="D17094" t="str">
        <f t="shared" si="266"/>
        <v>un</v>
      </c>
    </row>
    <row r="17095" spans="1:4">
      <c r="A17095" s="68" t="s">
        <v>16928</v>
      </c>
      <c r="B17095" s="68" t="s">
        <v>16929</v>
      </c>
      <c r="C17095" s="68" t="s">
        <v>15</v>
      </c>
      <c r="D17095" t="str">
        <f t="shared" ref="D17095:D17158" si="267">LOWER(C17095)</f>
        <v>un</v>
      </c>
    </row>
    <row r="17096" spans="1:4">
      <c r="A17096" s="68" t="s">
        <v>16930</v>
      </c>
      <c r="B17096" s="68" t="s">
        <v>16929</v>
      </c>
      <c r="C17096" s="68" t="s">
        <v>15</v>
      </c>
      <c r="D17096" t="str">
        <f t="shared" si="267"/>
        <v>un</v>
      </c>
    </row>
    <row r="17097" spans="1:4">
      <c r="A17097" s="68" t="s">
        <v>16931</v>
      </c>
      <c r="B17097" s="68" t="s">
        <v>16932</v>
      </c>
      <c r="C17097" s="68" t="s">
        <v>15</v>
      </c>
      <c r="D17097" t="str">
        <f t="shared" si="267"/>
        <v>un</v>
      </c>
    </row>
    <row r="17098" spans="1:4">
      <c r="A17098" s="68" t="s">
        <v>16933</v>
      </c>
      <c r="B17098" s="68" t="s">
        <v>16932</v>
      </c>
      <c r="C17098" s="68" t="s">
        <v>15</v>
      </c>
      <c r="D17098" t="str">
        <f t="shared" si="267"/>
        <v>un</v>
      </c>
    </row>
    <row r="17099" spans="1:4">
      <c r="A17099" s="68" t="s">
        <v>16934</v>
      </c>
      <c r="B17099" s="68" t="s">
        <v>16935</v>
      </c>
      <c r="C17099" s="68" t="s">
        <v>15</v>
      </c>
      <c r="D17099" t="str">
        <f t="shared" si="267"/>
        <v>un</v>
      </c>
    </row>
    <row r="17100" spans="1:4">
      <c r="A17100" s="68" t="s">
        <v>16936</v>
      </c>
      <c r="B17100" s="68" t="s">
        <v>16935</v>
      </c>
      <c r="C17100" s="68" t="s">
        <v>15</v>
      </c>
      <c r="D17100" t="str">
        <f t="shared" si="267"/>
        <v>un</v>
      </c>
    </row>
    <row r="17101" spans="1:4">
      <c r="A17101" s="68" t="s">
        <v>16937</v>
      </c>
      <c r="B17101" s="68" t="s">
        <v>16938</v>
      </c>
      <c r="C17101" s="68" t="s">
        <v>15</v>
      </c>
      <c r="D17101" t="str">
        <f t="shared" si="267"/>
        <v>un</v>
      </c>
    </row>
    <row r="17102" spans="1:4">
      <c r="A17102" s="68" t="s">
        <v>16939</v>
      </c>
      <c r="B17102" s="68" t="s">
        <v>16938</v>
      </c>
      <c r="C17102" s="68" t="s">
        <v>15</v>
      </c>
      <c r="D17102" t="str">
        <f t="shared" si="267"/>
        <v>un</v>
      </c>
    </row>
    <row r="17103" spans="1:4">
      <c r="A17103" s="68" t="s">
        <v>16940</v>
      </c>
      <c r="B17103" s="68" t="s">
        <v>16941</v>
      </c>
      <c r="C17103" s="68" t="s">
        <v>15</v>
      </c>
      <c r="D17103" t="str">
        <f t="shared" si="267"/>
        <v>un</v>
      </c>
    </row>
    <row r="17104" spans="1:4">
      <c r="A17104" s="68" t="s">
        <v>16942</v>
      </c>
      <c r="B17104" s="68" t="s">
        <v>16941</v>
      </c>
      <c r="C17104" s="68" t="s">
        <v>15</v>
      </c>
      <c r="D17104" t="str">
        <f t="shared" si="267"/>
        <v>un</v>
      </c>
    </row>
    <row r="17105" spans="1:4">
      <c r="A17105" s="68" t="s">
        <v>16943</v>
      </c>
      <c r="B17105" s="68" t="s">
        <v>16944</v>
      </c>
      <c r="C17105" s="68" t="s">
        <v>15</v>
      </c>
      <c r="D17105" t="str">
        <f t="shared" si="267"/>
        <v>un</v>
      </c>
    </row>
    <row r="17106" spans="1:4">
      <c r="A17106" s="68" t="s">
        <v>16945</v>
      </c>
      <c r="B17106" s="68" t="s">
        <v>16944</v>
      </c>
      <c r="C17106" s="68" t="s">
        <v>15</v>
      </c>
      <c r="D17106" t="str">
        <f t="shared" si="267"/>
        <v>un</v>
      </c>
    </row>
    <row r="17107" spans="1:4">
      <c r="A17107" s="68" t="s">
        <v>16946</v>
      </c>
      <c r="B17107" s="68" t="s">
        <v>16947</v>
      </c>
      <c r="C17107" s="68" t="s">
        <v>15</v>
      </c>
      <c r="D17107" t="str">
        <f t="shared" si="267"/>
        <v>un</v>
      </c>
    </row>
    <row r="17108" spans="1:4">
      <c r="A17108" s="68" t="s">
        <v>16948</v>
      </c>
      <c r="B17108" s="68" t="s">
        <v>16947</v>
      </c>
      <c r="C17108" s="68" t="s">
        <v>15</v>
      </c>
      <c r="D17108" t="str">
        <f t="shared" si="267"/>
        <v>un</v>
      </c>
    </row>
    <row r="17109" spans="1:4">
      <c r="A17109" s="68" t="s">
        <v>16949</v>
      </c>
      <c r="B17109" s="68" t="s">
        <v>16950</v>
      </c>
      <c r="C17109" s="68" t="s">
        <v>15</v>
      </c>
      <c r="D17109" t="str">
        <f t="shared" si="267"/>
        <v>un</v>
      </c>
    </row>
    <row r="17110" spans="1:4">
      <c r="A17110" s="68" t="s">
        <v>16951</v>
      </c>
      <c r="B17110" s="68" t="s">
        <v>16950</v>
      </c>
      <c r="C17110" s="68" t="s">
        <v>15</v>
      </c>
      <c r="D17110" t="str">
        <f t="shared" si="267"/>
        <v>un</v>
      </c>
    </row>
    <row r="17111" spans="1:4">
      <c r="A17111" s="68" t="s">
        <v>16952</v>
      </c>
      <c r="B17111" s="68" t="s">
        <v>16953</v>
      </c>
      <c r="C17111" s="68" t="s">
        <v>15</v>
      </c>
      <c r="D17111" t="str">
        <f t="shared" si="267"/>
        <v>un</v>
      </c>
    </row>
    <row r="17112" spans="1:4">
      <c r="A17112" s="68" t="s">
        <v>16954</v>
      </c>
      <c r="B17112" s="68" t="s">
        <v>16953</v>
      </c>
      <c r="C17112" s="68" t="s">
        <v>15</v>
      </c>
      <c r="D17112" t="str">
        <f t="shared" si="267"/>
        <v>un</v>
      </c>
    </row>
    <row r="17113" spans="1:4">
      <c r="A17113" s="68" t="s">
        <v>16955</v>
      </c>
      <c r="B17113" s="68" t="s">
        <v>16956</v>
      </c>
      <c r="C17113" s="68" t="s">
        <v>15</v>
      </c>
      <c r="D17113" t="str">
        <f t="shared" si="267"/>
        <v>un</v>
      </c>
    </row>
    <row r="17114" spans="1:4">
      <c r="A17114" s="68" t="s">
        <v>16957</v>
      </c>
      <c r="B17114" s="68" t="s">
        <v>16956</v>
      </c>
      <c r="C17114" s="68" t="s">
        <v>15</v>
      </c>
      <c r="D17114" t="str">
        <f t="shared" si="267"/>
        <v>un</v>
      </c>
    </row>
    <row r="17115" spans="1:4">
      <c r="A17115" s="68" t="s">
        <v>16958</v>
      </c>
      <c r="B17115" s="68" t="s">
        <v>16959</v>
      </c>
      <c r="C17115" s="68" t="s">
        <v>15</v>
      </c>
      <c r="D17115" t="str">
        <f t="shared" si="267"/>
        <v>un</v>
      </c>
    </row>
    <row r="17116" spans="1:4">
      <c r="A17116" s="68" t="s">
        <v>16960</v>
      </c>
      <c r="B17116" s="68" t="s">
        <v>16959</v>
      </c>
      <c r="C17116" s="68" t="s">
        <v>15</v>
      </c>
      <c r="D17116" t="str">
        <f t="shared" si="267"/>
        <v>un</v>
      </c>
    </row>
    <row r="17117" spans="1:4">
      <c r="A17117" s="68" t="s">
        <v>16961</v>
      </c>
      <c r="B17117" s="68" t="s">
        <v>16962</v>
      </c>
      <c r="C17117" s="68" t="s">
        <v>15</v>
      </c>
      <c r="D17117" t="str">
        <f t="shared" si="267"/>
        <v>un</v>
      </c>
    </row>
    <row r="17118" spans="1:4">
      <c r="A17118" s="68" t="s">
        <v>16963</v>
      </c>
      <c r="B17118" s="68" t="s">
        <v>16962</v>
      </c>
      <c r="C17118" s="68" t="s">
        <v>15</v>
      </c>
      <c r="D17118" t="str">
        <f t="shared" si="267"/>
        <v>un</v>
      </c>
    </row>
    <row r="17119" spans="1:4">
      <c r="A17119" s="68" t="s">
        <v>16964</v>
      </c>
      <c r="B17119" s="68" t="s">
        <v>16965</v>
      </c>
      <c r="C17119" s="68" t="s">
        <v>15</v>
      </c>
      <c r="D17119" t="str">
        <f t="shared" si="267"/>
        <v>un</v>
      </c>
    </row>
    <row r="17120" spans="1:4">
      <c r="A17120" s="68" t="s">
        <v>16966</v>
      </c>
      <c r="B17120" s="68" t="s">
        <v>16965</v>
      </c>
      <c r="C17120" s="68" t="s">
        <v>15</v>
      </c>
      <c r="D17120" t="str">
        <f t="shared" si="267"/>
        <v>un</v>
      </c>
    </row>
    <row r="17121" spans="1:4">
      <c r="A17121" s="68" t="s">
        <v>16967</v>
      </c>
      <c r="B17121" s="68" t="s">
        <v>16968</v>
      </c>
      <c r="C17121" s="68" t="s">
        <v>15</v>
      </c>
      <c r="D17121" t="str">
        <f t="shared" si="267"/>
        <v>un</v>
      </c>
    </row>
    <row r="17122" spans="1:4">
      <c r="A17122" s="68" t="s">
        <v>16969</v>
      </c>
      <c r="B17122" s="68" t="s">
        <v>16968</v>
      </c>
      <c r="C17122" s="68" t="s">
        <v>15</v>
      </c>
      <c r="D17122" t="str">
        <f t="shared" si="267"/>
        <v>un</v>
      </c>
    </row>
    <row r="17123" spans="1:4">
      <c r="A17123" s="68" t="s">
        <v>16970</v>
      </c>
      <c r="B17123" s="68" t="s">
        <v>16971</v>
      </c>
      <c r="C17123" s="68" t="s">
        <v>15</v>
      </c>
      <c r="D17123" t="str">
        <f t="shared" si="267"/>
        <v>un</v>
      </c>
    </row>
    <row r="17124" spans="1:4">
      <c r="A17124" s="68" t="s">
        <v>16972</v>
      </c>
      <c r="B17124" s="68" t="s">
        <v>16971</v>
      </c>
      <c r="C17124" s="68" t="s">
        <v>15</v>
      </c>
      <c r="D17124" t="str">
        <f t="shared" si="267"/>
        <v>un</v>
      </c>
    </row>
    <row r="17125" spans="1:4">
      <c r="A17125" s="68" t="s">
        <v>16973</v>
      </c>
      <c r="B17125" s="68" t="s">
        <v>16974</v>
      </c>
      <c r="C17125" s="68" t="s">
        <v>15</v>
      </c>
      <c r="D17125" t="str">
        <f t="shared" si="267"/>
        <v>un</v>
      </c>
    </row>
    <row r="17126" spans="1:4">
      <c r="A17126" s="68" t="s">
        <v>16975</v>
      </c>
      <c r="B17126" s="68" t="s">
        <v>16974</v>
      </c>
      <c r="C17126" s="68" t="s">
        <v>15</v>
      </c>
      <c r="D17126" t="str">
        <f t="shared" si="267"/>
        <v>un</v>
      </c>
    </row>
    <row r="17127" spans="1:4">
      <c r="A17127" s="68" t="s">
        <v>16976</v>
      </c>
      <c r="B17127" s="68" t="s">
        <v>16977</v>
      </c>
      <c r="C17127" s="68" t="s">
        <v>15</v>
      </c>
      <c r="D17127" t="str">
        <f t="shared" si="267"/>
        <v>un</v>
      </c>
    </row>
    <row r="17128" spans="1:4">
      <c r="A17128" s="68" t="s">
        <v>16978</v>
      </c>
      <c r="B17128" s="68" t="s">
        <v>16977</v>
      </c>
      <c r="C17128" s="68" t="s">
        <v>15</v>
      </c>
      <c r="D17128" t="str">
        <f t="shared" si="267"/>
        <v>un</v>
      </c>
    </row>
    <row r="17129" spans="1:4">
      <c r="A17129" s="68" t="s">
        <v>16979</v>
      </c>
      <c r="B17129" s="68" t="s">
        <v>32159</v>
      </c>
      <c r="C17129" s="68" t="s">
        <v>15</v>
      </c>
      <c r="D17129" t="str">
        <f t="shared" si="267"/>
        <v>un</v>
      </c>
    </row>
    <row r="17130" spans="1:4">
      <c r="A17130" s="68" t="s">
        <v>16980</v>
      </c>
      <c r="B17130" s="68" t="s">
        <v>32159</v>
      </c>
      <c r="C17130" s="68" t="s">
        <v>15</v>
      </c>
      <c r="D17130" t="str">
        <f t="shared" si="267"/>
        <v>un</v>
      </c>
    </row>
    <row r="17131" spans="1:4">
      <c r="A17131" s="68" t="s">
        <v>16981</v>
      </c>
      <c r="B17131" s="68" t="s">
        <v>32160</v>
      </c>
      <c r="C17131" s="68" t="s">
        <v>15</v>
      </c>
      <c r="D17131" t="str">
        <f t="shared" si="267"/>
        <v>un</v>
      </c>
    </row>
    <row r="17132" spans="1:4">
      <c r="A17132" s="68" t="s">
        <v>16982</v>
      </c>
      <c r="B17132" s="68" t="s">
        <v>32160</v>
      </c>
      <c r="C17132" s="68" t="s">
        <v>15</v>
      </c>
      <c r="D17132" t="str">
        <f t="shared" si="267"/>
        <v>un</v>
      </c>
    </row>
    <row r="17133" spans="1:4">
      <c r="A17133" s="68" t="s">
        <v>16983</v>
      </c>
      <c r="B17133" s="68" t="s">
        <v>16984</v>
      </c>
      <c r="C17133" s="68" t="s">
        <v>15</v>
      </c>
      <c r="D17133" t="str">
        <f t="shared" si="267"/>
        <v>un</v>
      </c>
    </row>
    <row r="17134" spans="1:4">
      <c r="A17134" s="68" t="s">
        <v>16985</v>
      </c>
      <c r="B17134" s="68" t="s">
        <v>16984</v>
      </c>
      <c r="C17134" s="68" t="s">
        <v>15</v>
      </c>
      <c r="D17134" t="str">
        <f t="shared" si="267"/>
        <v>un</v>
      </c>
    </row>
    <row r="17135" spans="1:4">
      <c r="A17135" s="68" t="s">
        <v>16986</v>
      </c>
      <c r="B17135" s="68" t="s">
        <v>16987</v>
      </c>
      <c r="C17135" s="68" t="s">
        <v>15</v>
      </c>
      <c r="D17135" t="str">
        <f t="shared" si="267"/>
        <v>un</v>
      </c>
    </row>
    <row r="17136" spans="1:4">
      <c r="A17136" s="68" t="s">
        <v>16988</v>
      </c>
      <c r="B17136" s="68" t="s">
        <v>16987</v>
      </c>
      <c r="C17136" s="68" t="s">
        <v>15</v>
      </c>
      <c r="D17136" t="str">
        <f t="shared" si="267"/>
        <v>un</v>
      </c>
    </row>
    <row r="17137" spans="1:4">
      <c r="A17137" s="68" t="s">
        <v>16989</v>
      </c>
      <c r="B17137" s="68" t="s">
        <v>16990</v>
      </c>
      <c r="C17137" s="68" t="s">
        <v>15</v>
      </c>
      <c r="D17137" t="str">
        <f t="shared" si="267"/>
        <v>un</v>
      </c>
    </row>
    <row r="17138" spans="1:4">
      <c r="A17138" s="68" t="s">
        <v>16991</v>
      </c>
      <c r="B17138" s="68" t="s">
        <v>16990</v>
      </c>
      <c r="C17138" s="68" t="s">
        <v>15</v>
      </c>
      <c r="D17138" t="str">
        <f t="shared" si="267"/>
        <v>un</v>
      </c>
    </row>
    <row r="17139" spans="1:4">
      <c r="A17139" s="68" t="s">
        <v>16992</v>
      </c>
      <c r="B17139" s="68" t="s">
        <v>16993</v>
      </c>
      <c r="C17139" s="68" t="s">
        <v>15</v>
      </c>
      <c r="D17139" t="str">
        <f t="shared" si="267"/>
        <v>un</v>
      </c>
    </row>
    <row r="17140" spans="1:4">
      <c r="A17140" s="68" t="s">
        <v>16994</v>
      </c>
      <c r="B17140" s="68" t="s">
        <v>16993</v>
      </c>
      <c r="C17140" s="68" t="s">
        <v>15</v>
      </c>
      <c r="D17140" t="str">
        <f t="shared" si="267"/>
        <v>un</v>
      </c>
    </row>
    <row r="17141" spans="1:4">
      <c r="A17141" s="68" t="s">
        <v>16995</v>
      </c>
      <c r="B17141" s="68" t="s">
        <v>16996</v>
      </c>
      <c r="C17141" s="68" t="s">
        <v>15</v>
      </c>
      <c r="D17141" t="str">
        <f t="shared" si="267"/>
        <v>un</v>
      </c>
    </row>
    <row r="17142" spans="1:4">
      <c r="A17142" s="68" t="s">
        <v>16997</v>
      </c>
      <c r="B17142" s="68" t="s">
        <v>16996</v>
      </c>
      <c r="C17142" s="68" t="s">
        <v>15</v>
      </c>
      <c r="D17142" t="str">
        <f t="shared" si="267"/>
        <v>un</v>
      </c>
    </row>
    <row r="17143" spans="1:4">
      <c r="A17143" s="68" t="s">
        <v>16998</v>
      </c>
      <c r="B17143" s="68" t="s">
        <v>16999</v>
      </c>
      <c r="C17143" s="68" t="s">
        <v>15</v>
      </c>
      <c r="D17143" t="str">
        <f t="shared" si="267"/>
        <v>un</v>
      </c>
    </row>
    <row r="17144" spans="1:4">
      <c r="A17144" s="68" t="s">
        <v>17000</v>
      </c>
      <c r="B17144" s="68" t="s">
        <v>16999</v>
      </c>
      <c r="C17144" s="68" t="s">
        <v>15</v>
      </c>
      <c r="D17144" t="str">
        <f t="shared" si="267"/>
        <v>un</v>
      </c>
    </row>
    <row r="17145" spans="1:4">
      <c r="A17145" s="68" t="s">
        <v>17001</v>
      </c>
      <c r="B17145" s="68" t="s">
        <v>17002</v>
      </c>
      <c r="C17145" s="68" t="s">
        <v>15</v>
      </c>
      <c r="D17145" t="str">
        <f t="shared" si="267"/>
        <v>un</v>
      </c>
    </row>
    <row r="17146" spans="1:4">
      <c r="A17146" s="68" t="s">
        <v>17003</v>
      </c>
      <c r="B17146" s="68" t="s">
        <v>17002</v>
      </c>
      <c r="C17146" s="68" t="s">
        <v>15</v>
      </c>
      <c r="D17146" t="str">
        <f t="shared" si="267"/>
        <v>un</v>
      </c>
    </row>
    <row r="17147" spans="1:4">
      <c r="A17147" s="68" t="s">
        <v>17004</v>
      </c>
      <c r="B17147" s="68" t="s">
        <v>17005</v>
      </c>
      <c r="C17147" s="68" t="s">
        <v>15</v>
      </c>
      <c r="D17147" t="str">
        <f t="shared" si="267"/>
        <v>un</v>
      </c>
    </row>
    <row r="17148" spans="1:4">
      <c r="A17148" s="68" t="s">
        <v>17006</v>
      </c>
      <c r="B17148" s="68" t="s">
        <v>17005</v>
      </c>
      <c r="C17148" s="68" t="s">
        <v>15</v>
      </c>
      <c r="D17148" t="str">
        <f t="shared" si="267"/>
        <v>un</v>
      </c>
    </row>
    <row r="17149" spans="1:4">
      <c r="A17149" s="68" t="s">
        <v>17007</v>
      </c>
      <c r="B17149" s="68" t="s">
        <v>17008</v>
      </c>
      <c r="C17149" s="68" t="s">
        <v>15</v>
      </c>
      <c r="D17149" t="str">
        <f t="shared" si="267"/>
        <v>un</v>
      </c>
    </row>
    <row r="17150" spans="1:4">
      <c r="A17150" s="68" t="s">
        <v>17009</v>
      </c>
      <c r="B17150" s="68" t="s">
        <v>17008</v>
      </c>
      <c r="C17150" s="68" t="s">
        <v>15</v>
      </c>
      <c r="D17150" t="str">
        <f t="shared" si="267"/>
        <v>un</v>
      </c>
    </row>
    <row r="17151" spans="1:4">
      <c r="A17151" s="68" t="s">
        <v>17010</v>
      </c>
      <c r="B17151" s="68" t="s">
        <v>32161</v>
      </c>
      <c r="C17151" s="68" t="s">
        <v>15</v>
      </c>
      <c r="D17151" t="str">
        <f t="shared" si="267"/>
        <v>un</v>
      </c>
    </row>
    <row r="17152" spans="1:4">
      <c r="A17152" s="68" t="s">
        <v>17011</v>
      </c>
      <c r="B17152" s="68" t="s">
        <v>32161</v>
      </c>
      <c r="C17152" s="68" t="s">
        <v>15</v>
      </c>
      <c r="D17152" t="str">
        <f t="shared" si="267"/>
        <v>un</v>
      </c>
    </row>
    <row r="17153" spans="1:4">
      <c r="A17153" s="68" t="s">
        <v>17012</v>
      </c>
      <c r="B17153" s="68" t="s">
        <v>32162</v>
      </c>
      <c r="C17153" s="68" t="s">
        <v>15</v>
      </c>
      <c r="D17153" t="str">
        <f t="shared" si="267"/>
        <v>un</v>
      </c>
    </row>
    <row r="17154" spans="1:4">
      <c r="A17154" s="68" t="s">
        <v>17013</v>
      </c>
      <c r="B17154" s="68" t="s">
        <v>32162</v>
      </c>
      <c r="C17154" s="68" t="s">
        <v>15</v>
      </c>
      <c r="D17154" t="str">
        <f t="shared" si="267"/>
        <v>un</v>
      </c>
    </row>
    <row r="17155" spans="1:4">
      <c r="A17155" s="68" t="s">
        <v>17014</v>
      </c>
      <c r="B17155" s="68" t="s">
        <v>32163</v>
      </c>
      <c r="C17155" s="68" t="s">
        <v>15</v>
      </c>
      <c r="D17155" t="str">
        <f t="shared" si="267"/>
        <v>un</v>
      </c>
    </row>
    <row r="17156" spans="1:4">
      <c r="A17156" s="68" t="s">
        <v>17015</v>
      </c>
      <c r="B17156" s="68" t="s">
        <v>32163</v>
      </c>
      <c r="C17156" s="68" t="s">
        <v>15</v>
      </c>
      <c r="D17156" t="str">
        <f t="shared" si="267"/>
        <v>un</v>
      </c>
    </row>
    <row r="17157" spans="1:4">
      <c r="A17157" s="68" t="s">
        <v>17016</v>
      </c>
      <c r="B17157" s="68" t="s">
        <v>32164</v>
      </c>
      <c r="C17157" s="68" t="s">
        <v>15</v>
      </c>
      <c r="D17157" t="str">
        <f t="shared" si="267"/>
        <v>un</v>
      </c>
    </row>
    <row r="17158" spans="1:4">
      <c r="A17158" s="68" t="s">
        <v>17017</v>
      </c>
      <c r="B17158" s="68" t="s">
        <v>32164</v>
      </c>
      <c r="C17158" s="68" t="s">
        <v>15</v>
      </c>
      <c r="D17158" t="str">
        <f t="shared" si="267"/>
        <v>un</v>
      </c>
    </row>
    <row r="17159" spans="1:4">
      <c r="A17159" s="68" t="s">
        <v>17018</v>
      </c>
      <c r="B17159" s="68" t="s">
        <v>32165</v>
      </c>
      <c r="C17159" s="68" t="s">
        <v>15</v>
      </c>
      <c r="D17159" t="str">
        <f t="shared" ref="D17159:D17222" si="268">LOWER(C17159)</f>
        <v>un</v>
      </c>
    </row>
    <row r="17160" spans="1:4">
      <c r="A17160" s="68" t="s">
        <v>17019</v>
      </c>
      <c r="B17160" s="68" t="s">
        <v>32165</v>
      </c>
      <c r="C17160" s="68" t="s">
        <v>15</v>
      </c>
      <c r="D17160" t="str">
        <f t="shared" si="268"/>
        <v>un</v>
      </c>
    </row>
    <row r="17161" spans="1:4">
      <c r="A17161" s="68" t="s">
        <v>17020</v>
      </c>
      <c r="B17161" s="68" t="s">
        <v>32166</v>
      </c>
      <c r="C17161" s="68" t="s">
        <v>15</v>
      </c>
      <c r="D17161" t="str">
        <f t="shared" si="268"/>
        <v>un</v>
      </c>
    </row>
    <row r="17162" spans="1:4">
      <c r="A17162" s="68" t="s">
        <v>17021</v>
      </c>
      <c r="B17162" s="68" t="s">
        <v>32166</v>
      </c>
      <c r="C17162" s="68" t="s">
        <v>15</v>
      </c>
      <c r="D17162" t="str">
        <f t="shared" si="268"/>
        <v>un</v>
      </c>
    </row>
    <row r="17163" spans="1:4">
      <c r="A17163" s="68" t="s">
        <v>17022</v>
      </c>
      <c r="B17163" s="68" t="s">
        <v>32167</v>
      </c>
      <c r="C17163" s="68" t="s">
        <v>15</v>
      </c>
      <c r="D17163" t="str">
        <f t="shared" si="268"/>
        <v>un</v>
      </c>
    </row>
    <row r="17164" spans="1:4">
      <c r="A17164" s="68" t="s">
        <v>17023</v>
      </c>
      <c r="B17164" s="68" t="s">
        <v>32167</v>
      </c>
      <c r="C17164" s="68" t="s">
        <v>15</v>
      </c>
      <c r="D17164" t="str">
        <f t="shared" si="268"/>
        <v>un</v>
      </c>
    </row>
    <row r="17165" spans="1:4">
      <c r="A17165" s="68" t="s">
        <v>17024</v>
      </c>
      <c r="B17165" s="68" t="s">
        <v>17025</v>
      </c>
      <c r="C17165" s="68" t="s">
        <v>15</v>
      </c>
      <c r="D17165" t="str">
        <f t="shared" si="268"/>
        <v>un</v>
      </c>
    </row>
    <row r="17166" spans="1:4">
      <c r="A17166" s="68" t="s">
        <v>17026</v>
      </c>
      <c r="B17166" s="68" t="s">
        <v>17025</v>
      </c>
      <c r="C17166" s="68" t="s">
        <v>15</v>
      </c>
      <c r="D17166" t="str">
        <f t="shared" si="268"/>
        <v>un</v>
      </c>
    </row>
    <row r="17167" spans="1:4">
      <c r="A17167" s="68" t="s">
        <v>17027</v>
      </c>
      <c r="B17167" s="68" t="s">
        <v>17028</v>
      </c>
      <c r="C17167" s="68" t="s">
        <v>15</v>
      </c>
      <c r="D17167" t="str">
        <f t="shared" si="268"/>
        <v>un</v>
      </c>
    </row>
    <row r="17168" spans="1:4">
      <c r="A17168" s="68" t="s">
        <v>17029</v>
      </c>
      <c r="B17168" s="68" t="s">
        <v>17028</v>
      </c>
      <c r="C17168" s="68" t="s">
        <v>15</v>
      </c>
      <c r="D17168" t="str">
        <f t="shared" si="268"/>
        <v>un</v>
      </c>
    </row>
    <row r="17169" spans="1:4">
      <c r="A17169" s="68" t="s">
        <v>17030</v>
      </c>
      <c r="B17169" s="68" t="s">
        <v>17031</v>
      </c>
      <c r="C17169" s="68" t="s">
        <v>15</v>
      </c>
      <c r="D17169" t="str">
        <f t="shared" si="268"/>
        <v>un</v>
      </c>
    </row>
    <row r="17170" spans="1:4">
      <c r="A17170" s="68" t="s">
        <v>17032</v>
      </c>
      <c r="B17170" s="68" t="s">
        <v>17031</v>
      </c>
      <c r="C17170" s="68" t="s">
        <v>15</v>
      </c>
      <c r="D17170" t="str">
        <f t="shared" si="268"/>
        <v>un</v>
      </c>
    </row>
    <row r="17171" spans="1:4">
      <c r="A17171" s="68" t="s">
        <v>17033</v>
      </c>
      <c r="B17171" s="68" t="s">
        <v>17034</v>
      </c>
      <c r="C17171" s="68" t="s">
        <v>15</v>
      </c>
      <c r="D17171" t="str">
        <f t="shared" si="268"/>
        <v>un</v>
      </c>
    </row>
    <row r="17172" spans="1:4">
      <c r="A17172" s="68" t="s">
        <v>17035</v>
      </c>
      <c r="B17172" s="68" t="s">
        <v>17034</v>
      </c>
      <c r="C17172" s="68" t="s">
        <v>15</v>
      </c>
      <c r="D17172" t="str">
        <f t="shared" si="268"/>
        <v>un</v>
      </c>
    </row>
    <row r="17173" spans="1:4">
      <c r="A17173" s="68" t="s">
        <v>17036</v>
      </c>
      <c r="B17173" s="68" t="s">
        <v>17037</v>
      </c>
      <c r="C17173" s="68" t="s">
        <v>15</v>
      </c>
      <c r="D17173" t="str">
        <f t="shared" si="268"/>
        <v>un</v>
      </c>
    </row>
    <row r="17174" spans="1:4">
      <c r="A17174" s="68" t="s">
        <v>17038</v>
      </c>
      <c r="B17174" s="68" t="s">
        <v>17037</v>
      </c>
      <c r="C17174" s="68" t="s">
        <v>15</v>
      </c>
      <c r="D17174" t="str">
        <f t="shared" si="268"/>
        <v>un</v>
      </c>
    </row>
    <row r="17175" spans="1:4">
      <c r="A17175" s="68" t="s">
        <v>17039</v>
      </c>
      <c r="B17175" s="68" t="s">
        <v>17040</v>
      </c>
      <c r="C17175" s="68" t="s">
        <v>15</v>
      </c>
      <c r="D17175" t="str">
        <f t="shared" si="268"/>
        <v>un</v>
      </c>
    </row>
    <row r="17176" spans="1:4">
      <c r="A17176" s="68" t="s">
        <v>17041</v>
      </c>
      <c r="B17176" s="68" t="s">
        <v>17040</v>
      </c>
      <c r="C17176" s="68" t="s">
        <v>15</v>
      </c>
      <c r="D17176" t="str">
        <f t="shared" si="268"/>
        <v>un</v>
      </c>
    </row>
    <row r="17177" spans="1:4">
      <c r="A17177" s="68" t="s">
        <v>17042</v>
      </c>
      <c r="B17177" s="68" t="s">
        <v>17043</v>
      </c>
      <c r="C17177" s="68" t="s">
        <v>15</v>
      </c>
      <c r="D17177" t="str">
        <f t="shared" si="268"/>
        <v>un</v>
      </c>
    </row>
    <row r="17178" spans="1:4">
      <c r="A17178" s="68" t="s">
        <v>17044</v>
      </c>
      <c r="B17178" s="68" t="s">
        <v>17043</v>
      </c>
      <c r="C17178" s="68" t="s">
        <v>15</v>
      </c>
      <c r="D17178" t="str">
        <f t="shared" si="268"/>
        <v>un</v>
      </c>
    </row>
    <row r="17179" spans="1:4">
      <c r="A17179" s="68" t="s">
        <v>17045</v>
      </c>
      <c r="B17179" s="68" t="s">
        <v>17046</v>
      </c>
      <c r="C17179" s="68" t="s">
        <v>15</v>
      </c>
      <c r="D17179" t="str">
        <f t="shared" si="268"/>
        <v>un</v>
      </c>
    </row>
    <row r="17180" spans="1:4">
      <c r="A17180" s="68" t="s">
        <v>17047</v>
      </c>
      <c r="B17180" s="68" t="s">
        <v>17046</v>
      </c>
      <c r="C17180" s="68" t="s">
        <v>15</v>
      </c>
      <c r="D17180" t="str">
        <f t="shared" si="268"/>
        <v>un</v>
      </c>
    </row>
    <row r="17181" spans="1:4">
      <c r="A17181" s="68" t="s">
        <v>17048</v>
      </c>
      <c r="B17181" s="68" t="s">
        <v>17049</v>
      </c>
      <c r="C17181" s="68" t="s">
        <v>15</v>
      </c>
      <c r="D17181" t="str">
        <f t="shared" si="268"/>
        <v>un</v>
      </c>
    </row>
    <row r="17182" spans="1:4">
      <c r="A17182" s="68" t="s">
        <v>17050</v>
      </c>
      <c r="B17182" s="68" t="s">
        <v>17049</v>
      </c>
      <c r="C17182" s="68" t="s">
        <v>15</v>
      </c>
      <c r="D17182" t="str">
        <f t="shared" si="268"/>
        <v>un</v>
      </c>
    </row>
    <row r="17183" spans="1:4">
      <c r="A17183" s="68" t="s">
        <v>17051</v>
      </c>
      <c r="B17183" s="68" t="s">
        <v>32168</v>
      </c>
      <c r="C17183" s="68" t="s">
        <v>15</v>
      </c>
      <c r="D17183" t="str">
        <f t="shared" si="268"/>
        <v>un</v>
      </c>
    </row>
    <row r="17184" spans="1:4">
      <c r="A17184" s="68" t="s">
        <v>17052</v>
      </c>
      <c r="B17184" s="68" t="s">
        <v>32168</v>
      </c>
      <c r="C17184" s="68" t="s">
        <v>15</v>
      </c>
      <c r="D17184" t="str">
        <f t="shared" si="268"/>
        <v>un</v>
      </c>
    </row>
    <row r="17185" spans="1:4">
      <c r="A17185" s="68" t="s">
        <v>17053</v>
      </c>
      <c r="B17185" s="68" t="s">
        <v>32169</v>
      </c>
      <c r="C17185" s="68" t="s">
        <v>15</v>
      </c>
      <c r="D17185" t="str">
        <f t="shared" si="268"/>
        <v>un</v>
      </c>
    </row>
    <row r="17186" spans="1:4">
      <c r="A17186" s="68" t="s">
        <v>17054</v>
      </c>
      <c r="B17186" s="68" t="s">
        <v>32169</v>
      </c>
      <c r="C17186" s="68" t="s">
        <v>15</v>
      </c>
      <c r="D17186" t="str">
        <f t="shared" si="268"/>
        <v>un</v>
      </c>
    </row>
    <row r="17187" spans="1:4">
      <c r="A17187" s="68" t="s">
        <v>17055</v>
      </c>
      <c r="B17187" s="68" t="s">
        <v>32170</v>
      </c>
      <c r="C17187" s="68" t="s">
        <v>15</v>
      </c>
      <c r="D17187" t="str">
        <f t="shared" si="268"/>
        <v>un</v>
      </c>
    </row>
    <row r="17188" spans="1:4">
      <c r="A17188" s="68" t="s">
        <v>17056</v>
      </c>
      <c r="B17188" s="68" t="s">
        <v>32170</v>
      </c>
      <c r="C17188" s="68" t="s">
        <v>15</v>
      </c>
      <c r="D17188" t="str">
        <f t="shared" si="268"/>
        <v>un</v>
      </c>
    </row>
    <row r="17189" spans="1:4">
      <c r="A17189" s="68" t="s">
        <v>17057</v>
      </c>
      <c r="B17189" s="68" t="s">
        <v>32171</v>
      </c>
      <c r="C17189" s="68" t="s">
        <v>15</v>
      </c>
      <c r="D17189" t="str">
        <f t="shared" si="268"/>
        <v>un</v>
      </c>
    </row>
    <row r="17190" spans="1:4">
      <c r="A17190" s="68" t="s">
        <v>17058</v>
      </c>
      <c r="B17190" s="68" t="s">
        <v>32171</v>
      </c>
      <c r="C17190" s="68" t="s">
        <v>15</v>
      </c>
      <c r="D17190" t="str">
        <f t="shared" si="268"/>
        <v>un</v>
      </c>
    </row>
    <row r="17191" spans="1:4">
      <c r="A17191" s="68" t="s">
        <v>17059</v>
      </c>
      <c r="B17191" s="68" t="s">
        <v>32172</v>
      </c>
      <c r="C17191" s="68" t="s">
        <v>15</v>
      </c>
      <c r="D17191" t="str">
        <f t="shared" si="268"/>
        <v>un</v>
      </c>
    </row>
    <row r="17192" spans="1:4">
      <c r="A17192" s="68" t="s">
        <v>17060</v>
      </c>
      <c r="B17192" s="68" t="s">
        <v>32172</v>
      </c>
      <c r="C17192" s="68" t="s">
        <v>15</v>
      </c>
      <c r="D17192" t="str">
        <f t="shared" si="268"/>
        <v>un</v>
      </c>
    </row>
    <row r="17193" spans="1:4">
      <c r="A17193" s="68" t="s">
        <v>17061</v>
      </c>
      <c r="B17193" s="68" t="s">
        <v>32173</v>
      </c>
      <c r="C17193" s="68" t="s">
        <v>15</v>
      </c>
      <c r="D17193" t="str">
        <f t="shared" si="268"/>
        <v>un</v>
      </c>
    </row>
    <row r="17194" spans="1:4">
      <c r="A17194" s="68" t="s">
        <v>17062</v>
      </c>
      <c r="B17194" s="68" t="s">
        <v>32173</v>
      </c>
      <c r="C17194" s="68" t="s">
        <v>15</v>
      </c>
      <c r="D17194" t="str">
        <f t="shared" si="268"/>
        <v>un</v>
      </c>
    </row>
    <row r="17195" spans="1:4">
      <c r="A17195" s="68" t="s">
        <v>17063</v>
      </c>
      <c r="B17195" s="68" t="s">
        <v>32174</v>
      </c>
      <c r="C17195" s="68" t="s">
        <v>15</v>
      </c>
      <c r="D17195" t="str">
        <f t="shared" si="268"/>
        <v>un</v>
      </c>
    </row>
    <row r="17196" spans="1:4">
      <c r="A17196" s="68" t="s">
        <v>17064</v>
      </c>
      <c r="B17196" s="68" t="s">
        <v>32174</v>
      </c>
      <c r="C17196" s="68" t="s">
        <v>15</v>
      </c>
      <c r="D17196" t="str">
        <f t="shared" si="268"/>
        <v>un</v>
      </c>
    </row>
    <row r="17197" spans="1:4">
      <c r="A17197" s="68" t="s">
        <v>17065</v>
      </c>
      <c r="B17197" s="68" t="s">
        <v>32175</v>
      </c>
      <c r="C17197" s="68" t="s">
        <v>15</v>
      </c>
      <c r="D17197" t="str">
        <f t="shared" si="268"/>
        <v>un</v>
      </c>
    </row>
    <row r="17198" spans="1:4">
      <c r="A17198" s="68" t="s">
        <v>17066</v>
      </c>
      <c r="B17198" s="68" t="s">
        <v>32175</v>
      </c>
      <c r="C17198" s="68" t="s">
        <v>15</v>
      </c>
      <c r="D17198" t="str">
        <f t="shared" si="268"/>
        <v>un</v>
      </c>
    </row>
    <row r="17199" spans="1:4">
      <c r="A17199" s="68" t="s">
        <v>17067</v>
      </c>
      <c r="B17199" s="68" t="s">
        <v>32176</v>
      </c>
      <c r="C17199" s="68" t="s">
        <v>15</v>
      </c>
      <c r="D17199" t="str">
        <f t="shared" si="268"/>
        <v>un</v>
      </c>
    </row>
    <row r="17200" spans="1:4">
      <c r="A17200" s="68" t="s">
        <v>17068</v>
      </c>
      <c r="B17200" s="68" t="s">
        <v>32176</v>
      </c>
      <c r="C17200" s="68" t="s">
        <v>15</v>
      </c>
      <c r="D17200" t="str">
        <f t="shared" si="268"/>
        <v>un</v>
      </c>
    </row>
    <row r="17201" spans="1:4">
      <c r="A17201" s="68" t="s">
        <v>17069</v>
      </c>
      <c r="B17201" s="68" t="s">
        <v>32177</v>
      </c>
      <c r="C17201" s="68" t="s">
        <v>15</v>
      </c>
      <c r="D17201" t="str">
        <f t="shared" si="268"/>
        <v>un</v>
      </c>
    </row>
    <row r="17202" spans="1:4">
      <c r="A17202" s="68" t="s">
        <v>17070</v>
      </c>
      <c r="B17202" s="68" t="s">
        <v>32177</v>
      </c>
      <c r="C17202" s="68" t="s">
        <v>15</v>
      </c>
      <c r="D17202" t="str">
        <f t="shared" si="268"/>
        <v>un</v>
      </c>
    </row>
    <row r="17203" spans="1:4">
      <c r="A17203" s="68" t="s">
        <v>17071</v>
      </c>
      <c r="B17203" s="68" t="s">
        <v>17072</v>
      </c>
      <c r="C17203" s="68" t="s">
        <v>15</v>
      </c>
      <c r="D17203" t="str">
        <f t="shared" si="268"/>
        <v>un</v>
      </c>
    </row>
    <row r="17204" spans="1:4">
      <c r="A17204" s="68" t="s">
        <v>17073</v>
      </c>
      <c r="B17204" s="68" t="s">
        <v>17072</v>
      </c>
      <c r="C17204" s="68" t="s">
        <v>15</v>
      </c>
      <c r="D17204" t="str">
        <f t="shared" si="268"/>
        <v>un</v>
      </c>
    </row>
    <row r="17205" spans="1:4">
      <c r="A17205" s="68" t="s">
        <v>17074</v>
      </c>
      <c r="B17205" s="68" t="s">
        <v>17075</v>
      </c>
      <c r="C17205" s="68" t="s">
        <v>15</v>
      </c>
      <c r="D17205" t="str">
        <f t="shared" si="268"/>
        <v>un</v>
      </c>
    </row>
    <row r="17206" spans="1:4">
      <c r="A17206" s="68" t="s">
        <v>17076</v>
      </c>
      <c r="B17206" s="68" t="s">
        <v>17075</v>
      </c>
      <c r="C17206" s="68" t="s">
        <v>15</v>
      </c>
      <c r="D17206" t="str">
        <f t="shared" si="268"/>
        <v>un</v>
      </c>
    </row>
    <row r="17207" spans="1:4">
      <c r="A17207" s="68" t="s">
        <v>17077</v>
      </c>
      <c r="B17207" s="68" t="s">
        <v>17078</v>
      </c>
      <c r="C17207" s="68" t="s">
        <v>15</v>
      </c>
      <c r="D17207" t="str">
        <f t="shared" si="268"/>
        <v>un</v>
      </c>
    </row>
    <row r="17208" spans="1:4">
      <c r="A17208" s="68" t="s">
        <v>17079</v>
      </c>
      <c r="B17208" s="68" t="s">
        <v>17078</v>
      </c>
      <c r="C17208" s="68" t="s">
        <v>15</v>
      </c>
      <c r="D17208" t="str">
        <f t="shared" si="268"/>
        <v>un</v>
      </c>
    </row>
    <row r="17209" spans="1:4">
      <c r="A17209" s="68" t="s">
        <v>17080</v>
      </c>
      <c r="B17209" s="68" t="s">
        <v>17081</v>
      </c>
      <c r="C17209" s="68" t="s">
        <v>15</v>
      </c>
      <c r="D17209" t="str">
        <f t="shared" si="268"/>
        <v>un</v>
      </c>
    </row>
    <row r="17210" spans="1:4">
      <c r="A17210" s="68" t="s">
        <v>17082</v>
      </c>
      <c r="B17210" s="68" t="s">
        <v>17081</v>
      </c>
      <c r="C17210" s="68" t="s">
        <v>15</v>
      </c>
      <c r="D17210" t="str">
        <f t="shared" si="268"/>
        <v>un</v>
      </c>
    </row>
    <row r="17211" spans="1:4">
      <c r="A17211" s="68" t="s">
        <v>17083</v>
      </c>
      <c r="B17211" s="68" t="s">
        <v>17084</v>
      </c>
      <c r="C17211" s="68" t="s">
        <v>15</v>
      </c>
      <c r="D17211" t="str">
        <f t="shared" si="268"/>
        <v>un</v>
      </c>
    </row>
    <row r="17212" spans="1:4">
      <c r="A17212" s="68" t="s">
        <v>17085</v>
      </c>
      <c r="B17212" s="68" t="s">
        <v>17084</v>
      </c>
      <c r="C17212" s="68" t="s">
        <v>15</v>
      </c>
      <c r="D17212" t="str">
        <f t="shared" si="268"/>
        <v>un</v>
      </c>
    </row>
    <row r="17213" spans="1:4">
      <c r="A17213" s="68" t="s">
        <v>17086</v>
      </c>
      <c r="B17213" s="68" t="s">
        <v>17087</v>
      </c>
      <c r="C17213" s="68" t="s">
        <v>15</v>
      </c>
      <c r="D17213" t="str">
        <f t="shared" si="268"/>
        <v>un</v>
      </c>
    </row>
    <row r="17214" spans="1:4">
      <c r="A17214" s="68" t="s">
        <v>17088</v>
      </c>
      <c r="B17214" s="68" t="s">
        <v>17087</v>
      </c>
      <c r="C17214" s="68" t="s">
        <v>15</v>
      </c>
      <c r="D17214" t="str">
        <f t="shared" si="268"/>
        <v>un</v>
      </c>
    </row>
    <row r="17215" spans="1:4">
      <c r="A17215" s="68" t="s">
        <v>17089</v>
      </c>
      <c r="B17215" s="68" t="s">
        <v>17090</v>
      </c>
      <c r="C17215" s="68" t="s">
        <v>15</v>
      </c>
      <c r="D17215" t="str">
        <f t="shared" si="268"/>
        <v>un</v>
      </c>
    </row>
    <row r="17216" spans="1:4">
      <c r="A17216" s="68" t="s">
        <v>17091</v>
      </c>
      <c r="B17216" s="68" t="s">
        <v>17090</v>
      </c>
      <c r="C17216" s="68" t="s">
        <v>15</v>
      </c>
      <c r="D17216" t="str">
        <f t="shared" si="268"/>
        <v>un</v>
      </c>
    </row>
    <row r="17217" spans="1:4">
      <c r="A17217" s="68" t="s">
        <v>17092</v>
      </c>
      <c r="B17217" s="68" t="s">
        <v>17093</v>
      </c>
      <c r="C17217" s="68" t="s">
        <v>15</v>
      </c>
      <c r="D17217" t="str">
        <f t="shared" si="268"/>
        <v>un</v>
      </c>
    </row>
    <row r="17218" spans="1:4">
      <c r="A17218" s="68" t="s">
        <v>17094</v>
      </c>
      <c r="B17218" s="68" t="s">
        <v>17093</v>
      </c>
      <c r="C17218" s="68" t="s">
        <v>15</v>
      </c>
      <c r="D17218" t="str">
        <f t="shared" si="268"/>
        <v>un</v>
      </c>
    </row>
    <row r="17219" spans="1:4">
      <c r="A17219" s="68" t="s">
        <v>17095</v>
      </c>
      <c r="B17219" s="68" t="s">
        <v>17096</v>
      </c>
      <c r="C17219" s="68" t="s">
        <v>15</v>
      </c>
      <c r="D17219" t="str">
        <f t="shared" si="268"/>
        <v>un</v>
      </c>
    </row>
    <row r="17220" spans="1:4">
      <c r="A17220" s="68" t="s">
        <v>17097</v>
      </c>
      <c r="B17220" s="68" t="s">
        <v>17096</v>
      </c>
      <c r="C17220" s="68" t="s">
        <v>15</v>
      </c>
      <c r="D17220" t="str">
        <f t="shared" si="268"/>
        <v>un</v>
      </c>
    </row>
    <row r="17221" spans="1:4">
      <c r="A17221" s="68" t="s">
        <v>17098</v>
      </c>
      <c r="B17221" s="68" t="s">
        <v>17099</v>
      </c>
      <c r="C17221" s="68" t="s">
        <v>15</v>
      </c>
      <c r="D17221" t="str">
        <f t="shared" si="268"/>
        <v>un</v>
      </c>
    </row>
    <row r="17222" spans="1:4">
      <c r="A17222" s="68" t="s">
        <v>17100</v>
      </c>
      <c r="B17222" s="68" t="s">
        <v>17099</v>
      </c>
      <c r="C17222" s="68" t="s">
        <v>15</v>
      </c>
      <c r="D17222" t="str">
        <f t="shared" si="268"/>
        <v>un</v>
      </c>
    </row>
    <row r="17223" spans="1:4">
      <c r="A17223" s="68" t="s">
        <v>17101</v>
      </c>
      <c r="B17223" s="68" t="s">
        <v>17102</v>
      </c>
      <c r="C17223" s="68" t="s">
        <v>15</v>
      </c>
      <c r="D17223" t="str">
        <f t="shared" ref="D17223:D17286" si="269">LOWER(C17223)</f>
        <v>un</v>
      </c>
    </row>
    <row r="17224" spans="1:4">
      <c r="A17224" s="68" t="s">
        <v>17103</v>
      </c>
      <c r="B17224" s="68" t="s">
        <v>17102</v>
      </c>
      <c r="C17224" s="68" t="s">
        <v>15</v>
      </c>
      <c r="D17224" t="str">
        <f t="shared" si="269"/>
        <v>un</v>
      </c>
    </row>
    <row r="17225" spans="1:4">
      <c r="A17225" s="68" t="s">
        <v>17104</v>
      </c>
      <c r="B17225" s="68" t="s">
        <v>32178</v>
      </c>
      <c r="C17225" s="68" t="s">
        <v>15</v>
      </c>
      <c r="D17225" t="str">
        <f t="shared" si="269"/>
        <v>un</v>
      </c>
    </row>
    <row r="17226" spans="1:4">
      <c r="A17226" s="68" t="s">
        <v>17105</v>
      </c>
      <c r="B17226" s="68" t="s">
        <v>32178</v>
      </c>
      <c r="C17226" s="68" t="s">
        <v>15</v>
      </c>
      <c r="D17226" t="str">
        <f t="shared" si="269"/>
        <v>un</v>
      </c>
    </row>
    <row r="17227" spans="1:4">
      <c r="A17227" s="68" t="s">
        <v>17106</v>
      </c>
      <c r="B17227" s="68" t="s">
        <v>32179</v>
      </c>
      <c r="C17227" s="68" t="s">
        <v>15</v>
      </c>
      <c r="D17227" t="str">
        <f t="shared" si="269"/>
        <v>un</v>
      </c>
    </row>
    <row r="17228" spans="1:4">
      <c r="A17228" s="68" t="s">
        <v>17107</v>
      </c>
      <c r="B17228" s="68" t="s">
        <v>32179</v>
      </c>
      <c r="C17228" s="68" t="s">
        <v>15</v>
      </c>
      <c r="D17228" t="str">
        <f t="shared" si="269"/>
        <v>un</v>
      </c>
    </row>
    <row r="17229" spans="1:4">
      <c r="A17229" s="68" t="s">
        <v>17108</v>
      </c>
      <c r="B17229" s="68" t="s">
        <v>32180</v>
      </c>
      <c r="C17229" s="68" t="s">
        <v>15</v>
      </c>
      <c r="D17229" t="str">
        <f t="shared" si="269"/>
        <v>un</v>
      </c>
    </row>
    <row r="17230" spans="1:4">
      <c r="A17230" s="68" t="s">
        <v>17109</v>
      </c>
      <c r="B17230" s="68" t="s">
        <v>32180</v>
      </c>
      <c r="C17230" s="68" t="s">
        <v>15</v>
      </c>
      <c r="D17230" t="str">
        <f t="shared" si="269"/>
        <v>un</v>
      </c>
    </row>
    <row r="17231" spans="1:4">
      <c r="A17231" s="68" t="s">
        <v>17110</v>
      </c>
      <c r="B17231" s="68" t="s">
        <v>32181</v>
      </c>
      <c r="C17231" s="68" t="s">
        <v>15</v>
      </c>
      <c r="D17231" t="str">
        <f t="shared" si="269"/>
        <v>un</v>
      </c>
    </row>
    <row r="17232" spans="1:4">
      <c r="A17232" s="68" t="s">
        <v>17111</v>
      </c>
      <c r="B17232" s="68" t="s">
        <v>32181</v>
      </c>
      <c r="C17232" s="68" t="s">
        <v>15</v>
      </c>
      <c r="D17232" t="str">
        <f t="shared" si="269"/>
        <v>un</v>
      </c>
    </row>
    <row r="17233" spans="1:4">
      <c r="A17233" s="68" t="s">
        <v>17112</v>
      </c>
      <c r="B17233" s="68" t="s">
        <v>32182</v>
      </c>
      <c r="C17233" s="68" t="s">
        <v>15</v>
      </c>
      <c r="D17233" t="str">
        <f t="shared" si="269"/>
        <v>un</v>
      </c>
    </row>
    <row r="17234" spans="1:4">
      <c r="A17234" s="68" t="s">
        <v>17113</v>
      </c>
      <c r="B17234" s="68" t="s">
        <v>32182</v>
      </c>
      <c r="C17234" s="68" t="s">
        <v>15</v>
      </c>
      <c r="D17234" t="str">
        <f t="shared" si="269"/>
        <v>un</v>
      </c>
    </row>
    <row r="17235" spans="1:4">
      <c r="A17235" s="68" t="s">
        <v>17114</v>
      </c>
      <c r="B17235" s="68" t="s">
        <v>32183</v>
      </c>
      <c r="C17235" s="68" t="s">
        <v>15</v>
      </c>
      <c r="D17235" t="str">
        <f t="shared" si="269"/>
        <v>un</v>
      </c>
    </row>
    <row r="17236" spans="1:4">
      <c r="A17236" s="68" t="s">
        <v>17115</v>
      </c>
      <c r="B17236" s="68" t="s">
        <v>32183</v>
      </c>
      <c r="C17236" s="68" t="s">
        <v>15</v>
      </c>
      <c r="D17236" t="str">
        <f t="shared" si="269"/>
        <v>un</v>
      </c>
    </row>
    <row r="17237" spans="1:4">
      <c r="A17237" s="68" t="s">
        <v>17116</v>
      </c>
      <c r="B17237" s="68" t="s">
        <v>32184</v>
      </c>
      <c r="C17237" s="68" t="s">
        <v>15</v>
      </c>
      <c r="D17237" t="str">
        <f t="shared" si="269"/>
        <v>un</v>
      </c>
    </row>
    <row r="17238" spans="1:4">
      <c r="A17238" s="68" t="s">
        <v>17117</v>
      </c>
      <c r="B17238" s="68" t="s">
        <v>32184</v>
      </c>
      <c r="C17238" s="68" t="s">
        <v>15</v>
      </c>
      <c r="D17238" t="str">
        <f t="shared" si="269"/>
        <v>un</v>
      </c>
    </row>
    <row r="17239" spans="1:4">
      <c r="A17239" s="68" t="s">
        <v>17118</v>
      </c>
      <c r="B17239" s="68" t="s">
        <v>32185</v>
      </c>
      <c r="C17239" s="68" t="s">
        <v>15</v>
      </c>
      <c r="D17239" t="str">
        <f t="shared" si="269"/>
        <v>un</v>
      </c>
    </row>
    <row r="17240" spans="1:4">
      <c r="A17240" s="68" t="s">
        <v>17119</v>
      </c>
      <c r="B17240" s="68" t="s">
        <v>32185</v>
      </c>
      <c r="C17240" s="68" t="s">
        <v>15</v>
      </c>
      <c r="D17240" t="str">
        <f t="shared" si="269"/>
        <v>un</v>
      </c>
    </row>
    <row r="17241" spans="1:4">
      <c r="A17241" s="68" t="s">
        <v>17120</v>
      </c>
      <c r="B17241" s="68" t="s">
        <v>32186</v>
      </c>
      <c r="C17241" s="68" t="s">
        <v>15</v>
      </c>
      <c r="D17241" t="str">
        <f t="shared" si="269"/>
        <v>un</v>
      </c>
    </row>
    <row r="17242" spans="1:4">
      <c r="A17242" s="68" t="s">
        <v>17121</v>
      </c>
      <c r="B17242" s="68" t="s">
        <v>32186</v>
      </c>
      <c r="C17242" s="68" t="s">
        <v>15</v>
      </c>
      <c r="D17242" t="str">
        <f t="shared" si="269"/>
        <v>un</v>
      </c>
    </row>
    <row r="17243" spans="1:4">
      <c r="A17243" s="68" t="s">
        <v>17122</v>
      </c>
      <c r="B17243" s="68" t="s">
        <v>32187</v>
      </c>
      <c r="C17243" s="68" t="s">
        <v>15</v>
      </c>
      <c r="D17243" t="str">
        <f t="shared" si="269"/>
        <v>un</v>
      </c>
    </row>
    <row r="17244" spans="1:4">
      <c r="A17244" s="68" t="s">
        <v>17123</v>
      </c>
      <c r="B17244" s="68" t="s">
        <v>32187</v>
      </c>
      <c r="C17244" s="68" t="s">
        <v>15</v>
      </c>
      <c r="D17244" t="str">
        <f t="shared" si="269"/>
        <v>un</v>
      </c>
    </row>
    <row r="17245" spans="1:4">
      <c r="A17245" s="68" t="s">
        <v>17124</v>
      </c>
      <c r="B17245" s="68" t="s">
        <v>32188</v>
      </c>
      <c r="C17245" s="68" t="s">
        <v>15</v>
      </c>
      <c r="D17245" t="str">
        <f t="shared" si="269"/>
        <v>un</v>
      </c>
    </row>
    <row r="17246" spans="1:4">
      <c r="A17246" s="68" t="s">
        <v>17125</v>
      </c>
      <c r="B17246" s="68" t="s">
        <v>32188</v>
      </c>
      <c r="C17246" s="68" t="s">
        <v>15</v>
      </c>
      <c r="D17246" t="str">
        <f t="shared" si="269"/>
        <v>un</v>
      </c>
    </row>
    <row r="17247" spans="1:4">
      <c r="A17247" s="68" t="s">
        <v>17126</v>
      </c>
      <c r="B17247" s="68" t="s">
        <v>32189</v>
      </c>
      <c r="C17247" s="68" t="s">
        <v>15</v>
      </c>
      <c r="D17247" t="str">
        <f t="shared" si="269"/>
        <v>un</v>
      </c>
    </row>
    <row r="17248" spans="1:4">
      <c r="A17248" s="68" t="s">
        <v>17127</v>
      </c>
      <c r="B17248" s="68" t="s">
        <v>32189</v>
      </c>
      <c r="C17248" s="68" t="s">
        <v>15</v>
      </c>
      <c r="D17248" t="str">
        <f t="shared" si="269"/>
        <v>un</v>
      </c>
    </row>
    <row r="17249" spans="1:4">
      <c r="A17249" s="68" t="s">
        <v>17128</v>
      </c>
      <c r="B17249" s="68" t="s">
        <v>32190</v>
      </c>
      <c r="C17249" s="68" t="s">
        <v>15</v>
      </c>
      <c r="D17249" t="str">
        <f t="shared" si="269"/>
        <v>un</v>
      </c>
    </row>
    <row r="17250" spans="1:4">
      <c r="A17250" s="68" t="s">
        <v>17129</v>
      </c>
      <c r="B17250" s="68" t="s">
        <v>32190</v>
      </c>
      <c r="C17250" s="68" t="s">
        <v>15</v>
      </c>
      <c r="D17250" t="str">
        <f t="shared" si="269"/>
        <v>un</v>
      </c>
    </row>
    <row r="17251" spans="1:4">
      <c r="A17251" s="68" t="s">
        <v>17130</v>
      </c>
      <c r="B17251" s="68" t="s">
        <v>32191</v>
      </c>
      <c r="C17251" s="68" t="s">
        <v>15</v>
      </c>
      <c r="D17251" t="str">
        <f t="shared" si="269"/>
        <v>un</v>
      </c>
    </row>
    <row r="17252" spans="1:4">
      <c r="A17252" s="68" t="s">
        <v>17131</v>
      </c>
      <c r="B17252" s="68" t="s">
        <v>32191</v>
      </c>
      <c r="C17252" s="68" t="s">
        <v>15</v>
      </c>
      <c r="D17252" t="str">
        <f t="shared" si="269"/>
        <v>un</v>
      </c>
    </row>
    <row r="17253" spans="1:4">
      <c r="A17253" s="68" t="s">
        <v>17132</v>
      </c>
      <c r="B17253" s="68" t="s">
        <v>32192</v>
      </c>
      <c r="C17253" s="68" t="s">
        <v>15</v>
      </c>
      <c r="D17253" t="str">
        <f t="shared" si="269"/>
        <v>un</v>
      </c>
    </row>
    <row r="17254" spans="1:4">
      <c r="A17254" s="68" t="s">
        <v>17133</v>
      </c>
      <c r="B17254" s="68" t="s">
        <v>32192</v>
      </c>
      <c r="C17254" s="68" t="s">
        <v>15</v>
      </c>
      <c r="D17254" t="str">
        <f t="shared" si="269"/>
        <v>un</v>
      </c>
    </row>
    <row r="17255" spans="1:4">
      <c r="A17255" s="68" t="s">
        <v>17134</v>
      </c>
      <c r="B17255" s="68" t="s">
        <v>32193</v>
      </c>
      <c r="C17255" s="68" t="s">
        <v>15</v>
      </c>
      <c r="D17255" t="str">
        <f t="shared" si="269"/>
        <v>un</v>
      </c>
    </row>
    <row r="17256" spans="1:4">
      <c r="A17256" s="68" t="s">
        <v>17135</v>
      </c>
      <c r="B17256" s="68" t="s">
        <v>32193</v>
      </c>
      <c r="C17256" s="68" t="s">
        <v>15</v>
      </c>
      <c r="D17256" t="str">
        <f t="shared" si="269"/>
        <v>un</v>
      </c>
    </row>
    <row r="17257" spans="1:4">
      <c r="A17257" s="68" t="s">
        <v>17136</v>
      </c>
      <c r="B17257" s="68" t="s">
        <v>32194</v>
      </c>
      <c r="C17257" s="68" t="s">
        <v>15</v>
      </c>
      <c r="D17257" t="str">
        <f t="shared" si="269"/>
        <v>un</v>
      </c>
    </row>
    <row r="17258" spans="1:4">
      <c r="A17258" s="68" t="s">
        <v>17137</v>
      </c>
      <c r="B17258" s="68" t="s">
        <v>32194</v>
      </c>
      <c r="C17258" s="68" t="s">
        <v>15</v>
      </c>
      <c r="D17258" t="str">
        <f t="shared" si="269"/>
        <v>un</v>
      </c>
    </row>
    <row r="17259" spans="1:4">
      <c r="A17259" s="68" t="s">
        <v>17138</v>
      </c>
      <c r="B17259" s="68" t="s">
        <v>32195</v>
      </c>
      <c r="C17259" s="68" t="s">
        <v>15</v>
      </c>
      <c r="D17259" t="str">
        <f t="shared" si="269"/>
        <v>un</v>
      </c>
    </row>
    <row r="17260" spans="1:4">
      <c r="A17260" s="68" t="s">
        <v>17139</v>
      </c>
      <c r="B17260" s="68" t="s">
        <v>32195</v>
      </c>
      <c r="C17260" s="68" t="s">
        <v>15</v>
      </c>
      <c r="D17260" t="str">
        <f t="shared" si="269"/>
        <v>un</v>
      </c>
    </row>
    <row r="17261" spans="1:4">
      <c r="A17261" s="68" t="s">
        <v>17140</v>
      </c>
      <c r="B17261" s="68" t="s">
        <v>32196</v>
      </c>
      <c r="C17261" s="68" t="s">
        <v>15</v>
      </c>
      <c r="D17261" t="str">
        <f t="shared" si="269"/>
        <v>un</v>
      </c>
    </row>
    <row r="17262" spans="1:4">
      <c r="A17262" s="68" t="s">
        <v>17141</v>
      </c>
      <c r="B17262" s="68" t="s">
        <v>32196</v>
      </c>
      <c r="C17262" s="68" t="s">
        <v>15</v>
      </c>
      <c r="D17262" t="str">
        <f t="shared" si="269"/>
        <v>un</v>
      </c>
    </row>
    <row r="17263" spans="1:4">
      <c r="A17263" s="68" t="s">
        <v>17142</v>
      </c>
      <c r="B17263" s="68" t="s">
        <v>32197</v>
      </c>
      <c r="C17263" s="68" t="s">
        <v>15</v>
      </c>
      <c r="D17263" t="str">
        <f t="shared" si="269"/>
        <v>un</v>
      </c>
    </row>
    <row r="17264" spans="1:4">
      <c r="A17264" s="68" t="s">
        <v>17143</v>
      </c>
      <c r="B17264" s="68" t="s">
        <v>32197</v>
      </c>
      <c r="C17264" s="68" t="s">
        <v>15</v>
      </c>
      <c r="D17264" t="str">
        <f t="shared" si="269"/>
        <v>un</v>
      </c>
    </row>
    <row r="17265" spans="1:4">
      <c r="A17265" s="68" t="s">
        <v>17144</v>
      </c>
      <c r="B17265" s="68" t="s">
        <v>32198</v>
      </c>
      <c r="C17265" s="68" t="s">
        <v>15</v>
      </c>
      <c r="D17265" t="str">
        <f t="shared" si="269"/>
        <v>un</v>
      </c>
    </row>
    <row r="17266" spans="1:4">
      <c r="A17266" s="68" t="s">
        <v>17145</v>
      </c>
      <c r="B17266" s="68" t="s">
        <v>32198</v>
      </c>
      <c r="C17266" s="68" t="s">
        <v>15</v>
      </c>
      <c r="D17266" t="str">
        <f t="shared" si="269"/>
        <v>un</v>
      </c>
    </row>
    <row r="17267" spans="1:4">
      <c r="A17267" s="68" t="s">
        <v>17146</v>
      </c>
      <c r="B17267" s="68" t="s">
        <v>32199</v>
      </c>
      <c r="C17267" s="68" t="s">
        <v>15</v>
      </c>
      <c r="D17267" t="str">
        <f t="shared" si="269"/>
        <v>un</v>
      </c>
    </row>
    <row r="17268" spans="1:4">
      <c r="A17268" s="68" t="s">
        <v>17147</v>
      </c>
      <c r="B17268" s="68" t="s">
        <v>32199</v>
      </c>
      <c r="C17268" s="68" t="s">
        <v>15</v>
      </c>
      <c r="D17268" t="str">
        <f t="shared" si="269"/>
        <v>un</v>
      </c>
    </row>
    <row r="17269" spans="1:4">
      <c r="A17269" s="68" t="s">
        <v>17148</v>
      </c>
      <c r="B17269" s="68" t="s">
        <v>32200</v>
      </c>
      <c r="C17269" s="68" t="s">
        <v>15</v>
      </c>
      <c r="D17269" t="str">
        <f t="shared" si="269"/>
        <v>un</v>
      </c>
    </row>
    <row r="17270" spans="1:4">
      <c r="A17270" s="68" t="s">
        <v>17149</v>
      </c>
      <c r="B17270" s="68" t="s">
        <v>32200</v>
      </c>
      <c r="C17270" s="68" t="s">
        <v>15</v>
      </c>
      <c r="D17270" t="str">
        <f t="shared" si="269"/>
        <v>un</v>
      </c>
    </row>
    <row r="17271" spans="1:4">
      <c r="A17271" s="68" t="s">
        <v>17150</v>
      </c>
      <c r="B17271" s="68" t="s">
        <v>32201</v>
      </c>
      <c r="C17271" s="68" t="s">
        <v>15</v>
      </c>
      <c r="D17271" t="str">
        <f t="shared" si="269"/>
        <v>un</v>
      </c>
    </row>
    <row r="17272" spans="1:4">
      <c r="A17272" s="68" t="s">
        <v>17151</v>
      </c>
      <c r="B17272" s="68" t="s">
        <v>32201</v>
      </c>
      <c r="C17272" s="68" t="s">
        <v>15</v>
      </c>
      <c r="D17272" t="str">
        <f t="shared" si="269"/>
        <v>un</v>
      </c>
    </row>
    <row r="17273" spans="1:4">
      <c r="A17273" s="68" t="s">
        <v>17152</v>
      </c>
      <c r="B17273" s="68" t="s">
        <v>32202</v>
      </c>
      <c r="C17273" s="68" t="s">
        <v>15</v>
      </c>
      <c r="D17273" t="str">
        <f t="shared" si="269"/>
        <v>un</v>
      </c>
    </row>
    <row r="17274" spans="1:4">
      <c r="A17274" s="68" t="s">
        <v>17153</v>
      </c>
      <c r="B17274" s="68" t="s">
        <v>32202</v>
      </c>
      <c r="C17274" s="68" t="s">
        <v>15</v>
      </c>
      <c r="D17274" t="str">
        <f t="shared" si="269"/>
        <v>un</v>
      </c>
    </row>
    <row r="17275" spans="1:4">
      <c r="A17275" s="68" t="s">
        <v>17154</v>
      </c>
      <c r="B17275" s="68" t="s">
        <v>32203</v>
      </c>
      <c r="C17275" s="68" t="s">
        <v>14</v>
      </c>
      <c r="D17275" t="str">
        <f t="shared" si="269"/>
        <v>m</v>
      </c>
    </row>
    <row r="17276" spans="1:4">
      <c r="A17276" s="68" t="s">
        <v>17155</v>
      </c>
      <c r="B17276" s="68" t="s">
        <v>32203</v>
      </c>
      <c r="C17276" s="68" t="s">
        <v>14</v>
      </c>
      <c r="D17276" t="str">
        <f t="shared" si="269"/>
        <v>m</v>
      </c>
    </row>
    <row r="17277" spans="1:4">
      <c r="A17277" s="68" t="s">
        <v>17156</v>
      </c>
      <c r="B17277" s="68" t="s">
        <v>32204</v>
      </c>
      <c r="C17277" s="68" t="s">
        <v>14</v>
      </c>
      <c r="D17277" t="str">
        <f t="shared" si="269"/>
        <v>m</v>
      </c>
    </row>
    <row r="17278" spans="1:4">
      <c r="A17278" s="68" t="s">
        <v>17157</v>
      </c>
      <c r="B17278" s="68" t="s">
        <v>32204</v>
      </c>
      <c r="C17278" s="68" t="s">
        <v>14</v>
      </c>
      <c r="D17278" t="str">
        <f t="shared" si="269"/>
        <v>m</v>
      </c>
    </row>
    <row r="17279" spans="1:4">
      <c r="A17279" s="68" t="s">
        <v>17158</v>
      </c>
      <c r="B17279" s="68" t="s">
        <v>32205</v>
      </c>
      <c r="C17279" s="68" t="s">
        <v>14</v>
      </c>
      <c r="D17279" t="str">
        <f t="shared" si="269"/>
        <v>m</v>
      </c>
    </row>
    <row r="17280" spans="1:4">
      <c r="A17280" s="68" t="s">
        <v>17159</v>
      </c>
      <c r="B17280" s="68" t="s">
        <v>32205</v>
      </c>
      <c r="C17280" s="68" t="s">
        <v>14</v>
      </c>
      <c r="D17280" t="str">
        <f t="shared" si="269"/>
        <v>m</v>
      </c>
    </row>
    <row r="17281" spans="1:4">
      <c r="A17281" s="68" t="s">
        <v>17160</v>
      </c>
      <c r="B17281" s="68" t="s">
        <v>32206</v>
      </c>
      <c r="C17281" s="68" t="s">
        <v>14</v>
      </c>
      <c r="D17281" t="str">
        <f t="shared" si="269"/>
        <v>m</v>
      </c>
    </row>
    <row r="17282" spans="1:4">
      <c r="A17282" s="68" t="s">
        <v>17161</v>
      </c>
      <c r="B17282" s="68" t="s">
        <v>32206</v>
      </c>
      <c r="C17282" s="68" t="s">
        <v>14</v>
      </c>
      <c r="D17282" t="str">
        <f t="shared" si="269"/>
        <v>m</v>
      </c>
    </row>
    <row r="17283" spans="1:4">
      <c r="A17283" s="68" t="s">
        <v>17162</v>
      </c>
      <c r="B17283" s="68" t="s">
        <v>32207</v>
      </c>
      <c r="C17283" s="68" t="s">
        <v>14</v>
      </c>
      <c r="D17283" t="str">
        <f t="shared" si="269"/>
        <v>m</v>
      </c>
    </row>
    <row r="17284" spans="1:4">
      <c r="A17284" s="68" t="s">
        <v>17163</v>
      </c>
      <c r="B17284" s="68" t="s">
        <v>32207</v>
      </c>
      <c r="C17284" s="68" t="s">
        <v>14</v>
      </c>
      <c r="D17284" t="str">
        <f t="shared" si="269"/>
        <v>m</v>
      </c>
    </row>
    <row r="17285" spans="1:4">
      <c r="A17285" s="68" t="s">
        <v>17164</v>
      </c>
      <c r="B17285" s="68" t="s">
        <v>32208</v>
      </c>
      <c r="C17285" s="68" t="s">
        <v>14</v>
      </c>
      <c r="D17285" t="str">
        <f t="shared" si="269"/>
        <v>m</v>
      </c>
    </row>
    <row r="17286" spans="1:4">
      <c r="A17286" s="68" t="s">
        <v>17165</v>
      </c>
      <c r="B17286" s="68" t="s">
        <v>32208</v>
      </c>
      <c r="C17286" s="68" t="s">
        <v>14</v>
      </c>
      <c r="D17286" t="str">
        <f t="shared" si="269"/>
        <v>m</v>
      </c>
    </row>
    <row r="17287" spans="1:4">
      <c r="A17287" s="68" t="s">
        <v>17166</v>
      </c>
      <c r="B17287" s="68" t="s">
        <v>32209</v>
      </c>
      <c r="C17287" s="68" t="s">
        <v>14</v>
      </c>
      <c r="D17287" t="str">
        <f t="shared" ref="D17287:D17350" si="270">LOWER(C17287)</f>
        <v>m</v>
      </c>
    </row>
    <row r="17288" spans="1:4">
      <c r="A17288" s="68" t="s">
        <v>17167</v>
      </c>
      <c r="B17288" s="68" t="s">
        <v>32209</v>
      </c>
      <c r="C17288" s="68" t="s">
        <v>14</v>
      </c>
      <c r="D17288" t="str">
        <f t="shared" si="270"/>
        <v>m</v>
      </c>
    </row>
    <row r="17289" spans="1:4">
      <c r="A17289" s="68" t="s">
        <v>17168</v>
      </c>
      <c r="B17289" s="68" t="s">
        <v>32210</v>
      </c>
      <c r="C17289" s="68" t="s">
        <v>14</v>
      </c>
      <c r="D17289" t="str">
        <f t="shared" si="270"/>
        <v>m</v>
      </c>
    </row>
    <row r="17290" spans="1:4">
      <c r="A17290" s="68" t="s">
        <v>17169</v>
      </c>
      <c r="B17290" s="68" t="s">
        <v>32210</v>
      </c>
      <c r="C17290" s="68" t="s">
        <v>14</v>
      </c>
      <c r="D17290" t="str">
        <f t="shared" si="270"/>
        <v>m</v>
      </c>
    </row>
    <row r="17291" spans="1:4">
      <c r="A17291" s="68" t="s">
        <v>17170</v>
      </c>
      <c r="B17291" s="68" t="s">
        <v>32211</v>
      </c>
      <c r="C17291" s="68" t="s">
        <v>14</v>
      </c>
      <c r="D17291" t="str">
        <f t="shared" si="270"/>
        <v>m</v>
      </c>
    </row>
    <row r="17292" spans="1:4">
      <c r="A17292" s="68" t="s">
        <v>17171</v>
      </c>
      <c r="B17292" s="68" t="s">
        <v>32211</v>
      </c>
      <c r="C17292" s="68" t="s">
        <v>14</v>
      </c>
      <c r="D17292" t="str">
        <f t="shared" si="270"/>
        <v>m</v>
      </c>
    </row>
    <row r="17293" spans="1:4">
      <c r="A17293" s="68" t="s">
        <v>17172</v>
      </c>
      <c r="B17293" s="68" t="s">
        <v>32212</v>
      </c>
      <c r="C17293" s="68" t="s">
        <v>14</v>
      </c>
      <c r="D17293" t="str">
        <f t="shared" si="270"/>
        <v>m</v>
      </c>
    </row>
    <row r="17294" spans="1:4">
      <c r="A17294" s="68" t="s">
        <v>17173</v>
      </c>
      <c r="B17294" s="68" t="s">
        <v>32212</v>
      </c>
      <c r="C17294" s="68" t="s">
        <v>14</v>
      </c>
      <c r="D17294" t="str">
        <f t="shared" si="270"/>
        <v>m</v>
      </c>
    </row>
    <row r="17295" spans="1:4">
      <c r="A17295" s="68" t="s">
        <v>17174</v>
      </c>
      <c r="B17295" s="68" t="s">
        <v>32213</v>
      </c>
      <c r="C17295" s="68" t="s">
        <v>14</v>
      </c>
      <c r="D17295" t="str">
        <f t="shared" si="270"/>
        <v>m</v>
      </c>
    </row>
    <row r="17296" spans="1:4">
      <c r="A17296" s="68" t="s">
        <v>17175</v>
      </c>
      <c r="B17296" s="68" t="s">
        <v>32213</v>
      </c>
      <c r="C17296" s="68" t="s">
        <v>14</v>
      </c>
      <c r="D17296" t="str">
        <f t="shared" si="270"/>
        <v>m</v>
      </c>
    </row>
    <row r="17297" spans="1:4">
      <c r="A17297" s="68" t="s">
        <v>17176</v>
      </c>
      <c r="B17297" s="68" t="s">
        <v>32214</v>
      </c>
      <c r="C17297" s="68" t="s">
        <v>14</v>
      </c>
      <c r="D17297" t="str">
        <f t="shared" si="270"/>
        <v>m</v>
      </c>
    </row>
    <row r="17298" spans="1:4">
      <c r="A17298" s="68" t="s">
        <v>17177</v>
      </c>
      <c r="B17298" s="68" t="s">
        <v>32214</v>
      </c>
      <c r="C17298" s="68" t="s">
        <v>14</v>
      </c>
      <c r="D17298" t="str">
        <f t="shared" si="270"/>
        <v>m</v>
      </c>
    </row>
    <row r="17299" spans="1:4">
      <c r="A17299" s="68" t="s">
        <v>17178</v>
      </c>
      <c r="B17299" s="68" t="s">
        <v>32215</v>
      </c>
      <c r="C17299" s="68" t="s">
        <v>14</v>
      </c>
      <c r="D17299" t="str">
        <f t="shared" si="270"/>
        <v>m</v>
      </c>
    </row>
    <row r="17300" spans="1:4">
      <c r="A17300" s="68" t="s">
        <v>17179</v>
      </c>
      <c r="B17300" s="68" t="s">
        <v>32215</v>
      </c>
      <c r="C17300" s="68" t="s">
        <v>14</v>
      </c>
      <c r="D17300" t="str">
        <f t="shared" si="270"/>
        <v>m</v>
      </c>
    </row>
    <row r="17301" spans="1:4">
      <c r="A17301" s="68" t="s">
        <v>17180</v>
      </c>
      <c r="B17301" s="68" t="s">
        <v>32216</v>
      </c>
      <c r="C17301" s="68" t="s">
        <v>15</v>
      </c>
      <c r="D17301" t="str">
        <f t="shared" si="270"/>
        <v>un</v>
      </c>
    </row>
    <row r="17302" spans="1:4">
      <c r="A17302" s="68" t="s">
        <v>17181</v>
      </c>
      <c r="B17302" s="68" t="s">
        <v>32216</v>
      </c>
      <c r="C17302" s="68" t="s">
        <v>15</v>
      </c>
      <c r="D17302" t="str">
        <f t="shared" si="270"/>
        <v>un</v>
      </c>
    </row>
    <row r="17303" spans="1:4">
      <c r="A17303" s="68" t="s">
        <v>17182</v>
      </c>
      <c r="B17303" s="68" t="s">
        <v>32217</v>
      </c>
      <c r="C17303" s="68" t="s">
        <v>15</v>
      </c>
      <c r="D17303" t="str">
        <f t="shared" si="270"/>
        <v>un</v>
      </c>
    </row>
    <row r="17304" spans="1:4">
      <c r="A17304" s="68" t="s">
        <v>17183</v>
      </c>
      <c r="B17304" s="68" t="s">
        <v>32217</v>
      </c>
      <c r="C17304" s="68" t="s">
        <v>15</v>
      </c>
      <c r="D17304" t="str">
        <f t="shared" si="270"/>
        <v>un</v>
      </c>
    </row>
    <row r="17305" spans="1:4">
      <c r="A17305" s="68" t="s">
        <v>17184</v>
      </c>
      <c r="B17305" s="68" t="s">
        <v>32218</v>
      </c>
      <c r="C17305" s="68" t="s">
        <v>15</v>
      </c>
      <c r="D17305" t="str">
        <f t="shared" si="270"/>
        <v>un</v>
      </c>
    </row>
    <row r="17306" spans="1:4">
      <c r="A17306" s="68" t="s">
        <v>17185</v>
      </c>
      <c r="B17306" s="68" t="s">
        <v>32218</v>
      </c>
      <c r="C17306" s="68" t="s">
        <v>15</v>
      </c>
      <c r="D17306" t="str">
        <f t="shared" si="270"/>
        <v>un</v>
      </c>
    </row>
    <row r="17307" spans="1:4">
      <c r="A17307" s="68" t="s">
        <v>17186</v>
      </c>
      <c r="B17307" s="68" t="s">
        <v>32219</v>
      </c>
      <c r="C17307" s="68" t="s">
        <v>15</v>
      </c>
      <c r="D17307" t="str">
        <f t="shared" si="270"/>
        <v>un</v>
      </c>
    </row>
    <row r="17308" spans="1:4">
      <c r="A17308" s="68" t="s">
        <v>17187</v>
      </c>
      <c r="B17308" s="68" t="s">
        <v>32219</v>
      </c>
      <c r="C17308" s="68" t="s">
        <v>15</v>
      </c>
      <c r="D17308" t="str">
        <f t="shared" si="270"/>
        <v>un</v>
      </c>
    </row>
    <row r="17309" spans="1:4">
      <c r="A17309" s="68" t="s">
        <v>17188</v>
      </c>
      <c r="B17309" s="68" t="s">
        <v>32220</v>
      </c>
      <c r="C17309" s="68" t="s">
        <v>15</v>
      </c>
      <c r="D17309" t="str">
        <f t="shared" si="270"/>
        <v>un</v>
      </c>
    </row>
    <row r="17310" spans="1:4">
      <c r="A17310" s="68" t="s">
        <v>17189</v>
      </c>
      <c r="B17310" s="68" t="s">
        <v>32220</v>
      </c>
      <c r="C17310" s="68" t="s">
        <v>15</v>
      </c>
      <c r="D17310" t="str">
        <f t="shared" si="270"/>
        <v>un</v>
      </c>
    </row>
    <row r="17311" spans="1:4">
      <c r="A17311" s="68" t="s">
        <v>17190</v>
      </c>
      <c r="B17311" s="68" t="s">
        <v>32221</v>
      </c>
      <c r="C17311" s="68" t="s">
        <v>15</v>
      </c>
      <c r="D17311" t="str">
        <f t="shared" si="270"/>
        <v>un</v>
      </c>
    </row>
    <row r="17312" spans="1:4">
      <c r="A17312" s="68" t="s">
        <v>17191</v>
      </c>
      <c r="B17312" s="68" t="s">
        <v>32221</v>
      </c>
      <c r="C17312" s="68" t="s">
        <v>15</v>
      </c>
      <c r="D17312" t="str">
        <f t="shared" si="270"/>
        <v>un</v>
      </c>
    </row>
    <row r="17313" spans="1:4">
      <c r="A17313" s="68" t="s">
        <v>17192</v>
      </c>
      <c r="B17313" s="68" t="s">
        <v>32222</v>
      </c>
      <c r="C17313" s="68" t="s">
        <v>15</v>
      </c>
      <c r="D17313" t="str">
        <f t="shared" si="270"/>
        <v>un</v>
      </c>
    </row>
    <row r="17314" spans="1:4">
      <c r="A17314" s="68" t="s">
        <v>17193</v>
      </c>
      <c r="B17314" s="68" t="s">
        <v>32222</v>
      </c>
      <c r="C17314" s="68" t="s">
        <v>15</v>
      </c>
      <c r="D17314" t="str">
        <f t="shared" si="270"/>
        <v>un</v>
      </c>
    </row>
    <row r="17315" spans="1:4">
      <c r="A17315" s="68" t="s">
        <v>17194</v>
      </c>
      <c r="B17315" s="68" t="s">
        <v>32223</v>
      </c>
      <c r="C17315" s="68" t="s">
        <v>15</v>
      </c>
      <c r="D17315" t="str">
        <f t="shared" si="270"/>
        <v>un</v>
      </c>
    </row>
    <row r="17316" spans="1:4">
      <c r="A17316" s="68" t="s">
        <v>17195</v>
      </c>
      <c r="B17316" s="68" t="s">
        <v>32223</v>
      </c>
      <c r="C17316" s="68" t="s">
        <v>15</v>
      </c>
      <c r="D17316" t="str">
        <f t="shared" si="270"/>
        <v>un</v>
      </c>
    </row>
    <row r="17317" spans="1:4">
      <c r="A17317" s="68" t="s">
        <v>17196</v>
      </c>
      <c r="B17317" s="68" t="s">
        <v>32224</v>
      </c>
      <c r="C17317" s="68" t="s">
        <v>15</v>
      </c>
      <c r="D17317" t="str">
        <f t="shared" si="270"/>
        <v>un</v>
      </c>
    </row>
    <row r="17318" spans="1:4">
      <c r="A17318" s="68" t="s">
        <v>17197</v>
      </c>
      <c r="B17318" s="68" t="s">
        <v>32224</v>
      </c>
      <c r="C17318" s="68" t="s">
        <v>15</v>
      </c>
      <c r="D17318" t="str">
        <f t="shared" si="270"/>
        <v>un</v>
      </c>
    </row>
    <row r="17319" spans="1:4">
      <c r="A17319" s="68" t="s">
        <v>17198</v>
      </c>
      <c r="B17319" s="68" t="s">
        <v>32225</v>
      </c>
      <c r="C17319" s="68" t="s">
        <v>15</v>
      </c>
      <c r="D17319" t="str">
        <f t="shared" si="270"/>
        <v>un</v>
      </c>
    </row>
    <row r="17320" spans="1:4">
      <c r="A17320" s="68" t="s">
        <v>17199</v>
      </c>
      <c r="B17320" s="68" t="s">
        <v>32225</v>
      </c>
      <c r="C17320" s="68" t="s">
        <v>15</v>
      </c>
      <c r="D17320" t="str">
        <f t="shared" si="270"/>
        <v>un</v>
      </c>
    </row>
    <row r="17321" spans="1:4">
      <c r="A17321" s="68" t="s">
        <v>17200</v>
      </c>
      <c r="B17321" s="68" t="s">
        <v>32226</v>
      </c>
      <c r="C17321" s="68" t="s">
        <v>15</v>
      </c>
      <c r="D17321" t="str">
        <f t="shared" si="270"/>
        <v>un</v>
      </c>
    </row>
    <row r="17322" spans="1:4">
      <c r="A17322" s="68" t="s">
        <v>17201</v>
      </c>
      <c r="B17322" s="68" t="s">
        <v>32226</v>
      </c>
      <c r="C17322" s="68" t="s">
        <v>15</v>
      </c>
      <c r="D17322" t="str">
        <f t="shared" si="270"/>
        <v>un</v>
      </c>
    </row>
    <row r="17323" spans="1:4">
      <c r="A17323" s="68" t="s">
        <v>17202</v>
      </c>
      <c r="B17323" s="68" t="s">
        <v>32227</v>
      </c>
      <c r="C17323" s="68" t="s">
        <v>15</v>
      </c>
      <c r="D17323" t="str">
        <f t="shared" si="270"/>
        <v>un</v>
      </c>
    </row>
    <row r="17324" spans="1:4">
      <c r="A17324" s="68" t="s">
        <v>17203</v>
      </c>
      <c r="B17324" s="68" t="s">
        <v>32227</v>
      </c>
      <c r="C17324" s="68" t="s">
        <v>15</v>
      </c>
      <c r="D17324" t="str">
        <f t="shared" si="270"/>
        <v>un</v>
      </c>
    </row>
    <row r="17325" spans="1:4">
      <c r="A17325" s="68" t="s">
        <v>17204</v>
      </c>
      <c r="B17325" s="68" t="s">
        <v>32228</v>
      </c>
      <c r="C17325" s="68" t="s">
        <v>15</v>
      </c>
      <c r="D17325" t="str">
        <f t="shared" si="270"/>
        <v>un</v>
      </c>
    </row>
    <row r="17326" spans="1:4">
      <c r="A17326" s="68" t="s">
        <v>17205</v>
      </c>
      <c r="B17326" s="68" t="s">
        <v>32228</v>
      </c>
      <c r="C17326" s="68" t="s">
        <v>15</v>
      </c>
      <c r="D17326" t="str">
        <f t="shared" si="270"/>
        <v>un</v>
      </c>
    </row>
    <row r="17327" spans="1:4">
      <c r="A17327" s="68" t="s">
        <v>17206</v>
      </c>
      <c r="B17327" s="68" t="s">
        <v>32229</v>
      </c>
      <c r="C17327" s="68" t="s">
        <v>15</v>
      </c>
      <c r="D17327" t="str">
        <f t="shared" si="270"/>
        <v>un</v>
      </c>
    </row>
    <row r="17328" spans="1:4">
      <c r="A17328" s="68" t="s">
        <v>17207</v>
      </c>
      <c r="B17328" s="68" t="s">
        <v>32229</v>
      </c>
      <c r="C17328" s="68" t="s">
        <v>15</v>
      </c>
      <c r="D17328" t="str">
        <f t="shared" si="270"/>
        <v>un</v>
      </c>
    </row>
    <row r="17329" spans="1:4">
      <c r="A17329" s="68" t="s">
        <v>17208</v>
      </c>
      <c r="B17329" s="68" t="s">
        <v>32230</v>
      </c>
      <c r="C17329" s="68" t="s">
        <v>15</v>
      </c>
      <c r="D17329" t="str">
        <f t="shared" si="270"/>
        <v>un</v>
      </c>
    </row>
    <row r="17330" spans="1:4">
      <c r="A17330" s="68" t="s">
        <v>17209</v>
      </c>
      <c r="B17330" s="68" t="s">
        <v>32230</v>
      </c>
      <c r="C17330" s="68" t="s">
        <v>15</v>
      </c>
      <c r="D17330" t="str">
        <f t="shared" si="270"/>
        <v>un</v>
      </c>
    </row>
    <row r="17331" spans="1:4">
      <c r="A17331" s="68" t="s">
        <v>17210</v>
      </c>
      <c r="B17331" s="68" t="s">
        <v>32231</v>
      </c>
      <c r="C17331" s="68" t="s">
        <v>15</v>
      </c>
      <c r="D17331" t="str">
        <f t="shared" si="270"/>
        <v>un</v>
      </c>
    </row>
    <row r="17332" spans="1:4">
      <c r="A17332" s="68" t="s">
        <v>17211</v>
      </c>
      <c r="B17332" s="68" t="s">
        <v>32231</v>
      </c>
      <c r="C17332" s="68" t="s">
        <v>15</v>
      </c>
      <c r="D17332" t="str">
        <f t="shared" si="270"/>
        <v>un</v>
      </c>
    </row>
    <row r="17333" spans="1:4">
      <c r="A17333" s="68" t="s">
        <v>17212</v>
      </c>
      <c r="B17333" s="68" t="s">
        <v>32232</v>
      </c>
      <c r="C17333" s="68" t="s">
        <v>15</v>
      </c>
      <c r="D17333" t="str">
        <f t="shared" si="270"/>
        <v>un</v>
      </c>
    </row>
    <row r="17334" spans="1:4">
      <c r="A17334" s="68" t="s">
        <v>17213</v>
      </c>
      <c r="B17334" s="68" t="s">
        <v>32232</v>
      </c>
      <c r="C17334" s="68" t="s">
        <v>15</v>
      </c>
      <c r="D17334" t="str">
        <f t="shared" si="270"/>
        <v>un</v>
      </c>
    </row>
    <row r="17335" spans="1:4">
      <c r="A17335" s="68" t="s">
        <v>17214</v>
      </c>
      <c r="B17335" s="68" t="s">
        <v>32233</v>
      </c>
      <c r="C17335" s="68" t="s">
        <v>15</v>
      </c>
      <c r="D17335" t="str">
        <f t="shared" si="270"/>
        <v>un</v>
      </c>
    </row>
    <row r="17336" spans="1:4">
      <c r="A17336" s="68" t="s">
        <v>17215</v>
      </c>
      <c r="B17336" s="68" t="s">
        <v>32233</v>
      </c>
      <c r="C17336" s="68" t="s">
        <v>15</v>
      </c>
      <c r="D17336" t="str">
        <f t="shared" si="270"/>
        <v>un</v>
      </c>
    </row>
    <row r="17337" spans="1:4">
      <c r="A17337" s="68" t="s">
        <v>17216</v>
      </c>
      <c r="B17337" s="68" t="s">
        <v>32234</v>
      </c>
      <c r="C17337" s="68" t="s">
        <v>15</v>
      </c>
      <c r="D17337" t="str">
        <f t="shared" si="270"/>
        <v>un</v>
      </c>
    </row>
    <row r="17338" spans="1:4">
      <c r="A17338" s="68" t="s">
        <v>17217</v>
      </c>
      <c r="B17338" s="68" t="s">
        <v>32234</v>
      </c>
      <c r="C17338" s="68" t="s">
        <v>15</v>
      </c>
      <c r="D17338" t="str">
        <f t="shared" si="270"/>
        <v>un</v>
      </c>
    </row>
    <row r="17339" spans="1:4">
      <c r="A17339" s="68" t="s">
        <v>17218</v>
      </c>
      <c r="B17339" s="68" t="s">
        <v>32235</v>
      </c>
      <c r="C17339" s="68" t="s">
        <v>15</v>
      </c>
      <c r="D17339" t="str">
        <f t="shared" si="270"/>
        <v>un</v>
      </c>
    </row>
    <row r="17340" spans="1:4">
      <c r="A17340" s="68" t="s">
        <v>17219</v>
      </c>
      <c r="B17340" s="68" t="s">
        <v>32235</v>
      </c>
      <c r="C17340" s="68" t="s">
        <v>15</v>
      </c>
      <c r="D17340" t="str">
        <f t="shared" si="270"/>
        <v>un</v>
      </c>
    </row>
    <row r="17341" spans="1:4">
      <c r="A17341" s="68" t="s">
        <v>17220</v>
      </c>
      <c r="B17341" s="68" t="s">
        <v>32236</v>
      </c>
      <c r="C17341" s="68" t="s">
        <v>15</v>
      </c>
      <c r="D17341" t="str">
        <f t="shared" si="270"/>
        <v>un</v>
      </c>
    </row>
    <row r="17342" spans="1:4">
      <c r="A17342" s="68" t="s">
        <v>17221</v>
      </c>
      <c r="B17342" s="68" t="s">
        <v>32236</v>
      </c>
      <c r="C17342" s="68" t="s">
        <v>15</v>
      </c>
      <c r="D17342" t="str">
        <f t="shared" si="270"/>
        <v>un</v>
      </c>
    </row>
    <row r="17343" spans="1:4">
      <c r="A17343" s="68" t="s">
        <v>17222</v>
      </c>
      <c r="B17343" s="68" t="s">
        <v>32237</v>
      </c>
      <c r="C17343" s="68" t="s">
        <v>15</v>
      </c>
      <c r="D17343" t="str">
        <f t="shared" si="270"/>
        <v>un</v>
      </c>
    </row>
    <row r="17344" spans="1:4">
      <c r="A17344" s="68" t="s">
        <v>17223</v>
      </c>
      <c r="B17344" s="68" t="s">
        <v>32237</v>
      </c>
      <c r="C17344" s="68" t="s">
        <v>15</v>
      </c>
      <c r="D17344" t="str">
        <f t="shared" si="270"/>
        <v>un</v>
      </c>
    </row>
    <row r="17345" spans="1:4">
      <c r="A17345" s="68" t="s">
        <v>17224</v>
      </c>
      <c r="B17345" s="68" t="s">
        <v>32238</v>
      </c>
      <c r="C17345" s="68" t="s">
        <v>15</v>
      </c>
      <c r="D17345" t="str">
        <f t="shared" si="270"/>
        <v>un</v>
      </c>
    </row>
    <row r="17346" spans="1:4">
      <c r="A17346" s="68" t="s">
        <v>17225</v>
      </c>
      <c r="B17346" s="68" t="s">
        <v>32238</v>
      </c>
      <c r="C17346" s="68" t="s">
        <v>15</v>
      </c>
      <c r="D17346" t="str">
        <f t="shared" si="270"/>
        <v>un</v>
      </c>
    </row>
    <row r="17347" spans="1:4">
      <c r="A17347" s="68" t="s">
        <v>17226</v>
      </c>
      <c r="B17347" s="68" t="s">
        <v>32239</v>
      </c>
      <c r="C17347" s="68" t="s">
        <v>15</v>
      </c>
      <c r="D17347" t="str">
        <f t="shared" si="270"/>
        <v>un</v>
      </c>
    </row>
    <row r="17348" spans="1:4">
      <c r="A17348" s="68" t="s">
        <v>17227</v>
      </c>
      <c r="B17348" s="68" t="s">
        <v>32239</v>
      </c>
      <c r="C17348" s="68" t="s">
        <v>15</v>
      </c>
      <c r="D17348" t="str">
        <f t="shared" si="270"/>
        <v>un</v>
      </c>
    </row>
    <row r="17349" spans="1:4">
      <c r="A17349" s="68" t="s">
        <v>17228</v>
      </c>
      <c r="B17349" s="68" t="s">
        <v>32240</v>
      </c>
      <c r="C17349" s="68" t="s">
        <v>15</v>
      </c>
      <c r="D17349" t="str">
        <f t="shared" si="270"/>
        <v>un</v>
      </c>
    </row>
    <row r="17350" spans="1:4">
      <c r="A17350" s="68" t="s">
        <v>17229</v>
      </c>
      <c r="B17350" s="68" t="s">
        <v>32240</v>
      </c>
      <c r="C17350" s="68" t="s">
        <v>15</v>
      </c>
      <c r="D17350" t="str">
        <f t="shared" si="270"/>
        <v>un</v>
      </c>
    </row>
    <row r="17351" spans="1:4">
      <c r="A17351" s="68" t="s">
        <v>17230</v>
      </c>
      <c r="B17351" s="68" t="s">
        <v>32241</v>
      </c>
      <c r="C17351" s="68" t="s">
        <v>15</v>
      </c>
      <c r="D17351" t="str">
        <f t="shared" ref="D17351:D17414" si="271">LOWER(C17351)</f>
        <v>un</v>
      </c>
    </row>
    <row r="17352" spans="1:4">
      <c r="A17352" s="68" t="s">
        <v>17231</v>
      </c>
      <c r="B17352" s="68" t="s">
        <v>32241</v>
      </c>
      <c r="C17352" s="68" t="s">
        <v>15</v>
      </c>
      <c r="D17352" t="str">
        <f t="shared" si="271"/>
        <v>un</v>
      </c>
    </row>
    <row r="17353" spans="1:4">
      <c r="A17353" s="68" t="s">
        <v>17232</v>
      </c>
      <c r="B17353" s="68" t="s">
        <v>32242</v>
      </c>
      <c r="C17353" s="68" t="s">
        <v>15</v>
      </c>
      <c r="D17353" t="str">
        <f t="shared" si="271"/>
        <v>un</v>
      </c>
    </row>
    <row r="17354" spans="1:4">
      <c r="A17354" s="68" t="s">
        <v>17233</v>
      </c>
      <c r="B17354" s="68" t="s">
        <v>32242</v>
      </c>
      <c r="C17354" s="68" t="s">
        <v>15</v>
      </c>
      <c r="D17354" t="str">
        <f t="shared" si="271"/>
        <v>un</v>
      </c>
    </row>
    <row r="17355" spans="1:4">
      <c r="A17355" s="68" t="s">
        <v>17234</v>
      </c>
      <c r="B17355" s="68" t="s">
        <v>32243</v>
      </c>
      <c r="C17355" s="68" t="s">
        <v>15</v>
      </c>
      <c r="D17355" t="str">
        <f t="shared" si="271"/>
        <v>un</v>
      </c>
    </row>
    <row r="17356" spans="1:4">
      <c r="A17356" s="68" t="s">
        <v>17235</v>
      </c>
      <c r="B17356" s="68" t="s">
        <v>32243</v>
      </c>
      <c r="C17356" s="68" t="s">
        <v>15</v>
      </c>
      <c r="D17356" t="str">
        <f t="shared" si="271"/>
        <v>un</v>
      </c>
    </row>
    <row r="17357" spans="1:4">
      <c r="A17357" s="68" t="s">
        <v>17236</v>
      </c>
      <c r="B17357" s="68" t="s">
        <v>32244</v>
      </c>
      <c r="C17357" s="68" t="s">
        <v>15</v>
      </c>
      <c r="D17357" t="str">
        <f t="shared" si="271"/>
        <v>un</v>
      </c>
    </row>
    <row r="17358" spans="1:4">
      <c r="A17358" s="68" t="s">
        <v>17237</v>
      </c>
      <c r="B17358" s="68" t="s">
        <v>32244</v>
      </c>
      <c r="C17358" s="68" t="s">
        <v>15</v>
      </c>
      <c r="D17358" t="str">
        <f t="shared" si="271"/>
        <v>un</v>
      </c>
    </row>
    <row r="17359" spans="1:4">
      <c r="A17359" s="68" t="s">
        <v>17238</v>
      </c>
      <c r="B17359" s="68" t="s">
        <v>32245</v>
      </c>
      <c r="C17359" s="68" t="s">
        <v>15</v>
      </c>
      <c r="D17359" t="str">
        <f t="shared" si="271"/>
        <v>un</v>
      </c>
    </row>
    <row r="17360" spans="1:4">
      <c r="A17360" s="68" t="s">
        <v>17239</v>
      </c>
      <c r="B17360" s="68" t="s">
        <v>32245</v>
      </c>
      <c r="C17360" s="68" t="s">
        <v>15</v>
      </c>
      <c r="D17360" t="str">
        <f t="shared" si="271"/>
        <v>un</v>
      </c>
    </row>
    <row r="17361" spans="1:4">
      <c r="A17361" s="68" t="s">
        <v>17240</v>
      </c>
      <c r="B17361" s="68" t="s">
        <v>32246</v>
      </c>
      <c r="C17361" s="68" t="s">
        <v>15</v>
      </c>
      <c r="D17361" t="str">
        <f t="shared" si="271"/>
        <v>un</v>
      </c>
    </row>
    <row r="17362" spans="1:4">
      <c r="A17362" s="68" t="s">
        <v>17241</v>
      </c>
      <c r="B17362" s="68" t="s">
        <v>32246</v>
      </c>
      <c r="C17362" s="68" t="s">
        <v>15</v>
      </c>
      <c r="D17362" t="str">
        <f t="shared" si="271"/>
        <v>un</v>
      </c>
    </row>
    <row r="17363" spans="1:4">
      <c r="A17363" s="68" t="s">
        <v>17242</v>
      </c>
      <c r="B17363" s="68" t="s">
        <v>32247</v>
      </c>
      <c r="C17363" s="68" t="s">
        <v>15</v>
      </c>
      <c r="D17363" t="str">
        <f t="shared" si="271"/>
        <v>un</v>
      </c>
    </row>
    <row r="17364" spans="1:4">
      <c r="A17364" s="68" t="s">
        <v>17243</v>
      </c>
      <c r="B17364" s="68" t="s">
        <v>32247</v>
      </c>
      <c r="C17364" s="68" t="s">
        <v>15</v>
      </c>
      <c r="D17364" t="str">
        <f t="shared" si="271"/>
        <v>un</v>
      </c>
    </row>
    <row r="17365" spans="1:4">
      <c r="A17365" s="68" t="s">
        <v>17244</v>
      </c>
      <c r="B17365" s="68" t="s">
        <v>32248</v>
      </c>
      <c r="C17365" s="68" t="s">
        <v>15</v>
      </c>
      <c r="D17365" t="str">
        <f t="shared" si="271"/>
        <v>un</v>
      </c>
    </row>
    <row r="17366" spans="1:4">
      <c r="A17366" s="68" t="s">
        <v>17245</v>
      </c>
      <c r="B17366" s="68" t="s">
        <v>32248</v>
      </c>
      <c r="C17366" s="68" t="s">
        <v>15</v>
      </c>
      <c r="D17366" t="str">
        <f t="shared" si="271"/>
        <v>un</v>
      </c>
    </row>
    <row r="17367" spans="1:4">
      <c r="A17367" s="68" t="s">
        <v>17246</v>
      </c>
      <c r="B17367" s="68" t="s">
        <v>32249</v>
      </c>
      <c r="C17367" s="68" t="s">
        <v>15</v>
      </c>
      <c r="D17367" t="str">
        <f t="shared" si="271"/>
        <v>un</v>
      </c>
    </row>
    <row r="17368" spans="1:4">
      <c r="A17368" s="68" t="s">
        <v>17247</v>
      </c>
      <c r="B17368" s="68" t="s">
        <v>32249</v>
      </c>
      <c r="C17368" s="68" t="s">
        <v>15</v>
      </c>
      <c r="D17368" t="str">
        <f t="shared" si="271"/>
        <v>un</v>
      </c>
    </row>
    <row r="17369" spans="1:4">
      <c r="A17369" s="68" t="s">
        <v>17248</v>
      </c>
      <c r="B17369" s="68" t="s">
        <v>32250</v>
      </c>
      <c r="C17369" s="68" t="s">
        <v>15</v>
      </c>
      <c r="D17369" t="str">
        <f t="shared" si="271"/>
        <v>un</v>
      </c>
    </row>
    <row r="17370" spans="1:4">
      <c r="A17370" s="68" t="s">
        <v>17249</v>
      </c>
      <c r="B17370" s="68" t="s">
        <v>32250</v>
      </c>
      <c r="C17370" s="68" t="s">
        <v>15</v>
      </c>
      <c r="D17370" t="str">
        <f t="shared" si="271"/>
        <v>un</v>
      </c>
    </row>
    <row r="17371" spans="1:4">
      <c r="A17371" s="68" t="s">
        <v>17250</v>
      </c>
      <c r="B17371" s="68" t="s">
        <v>32251</v>
      </c>
      <c r="C17371" s="68" t="s">
        <v>15</v>
      </c>
      <c r="D17371" t="str">
        <f t="shared" si="271"/>
        <v>un</v>
      </c>
    </row>
    <row r="17372" spans="1:4">
      <c r="A17372" s="68" t="s">
        <v>17251</v>
      </c>
      <c r="B17372" s="68" t="s">
        <v>32251</v>
      </c>
      <c r="C17372" s="68" t="s">
        <v>15</v>
      </c>
      <c r="D17372" t="str">
        <f t="shared" si="271"/>
        <v>un</v>
      </c>
    </row>
    <row r="17373" spans="1:4">
      <c r="A17373" s="68" t="s">
        <v>17252</v>
      </c>
      <c r="B17373" s="68" t="s">
        <v>32252</v>
      </c>
      <c r="C17373" s="68" t="s">
        <v>15</v>
      </c>
      <c r="D17373" t="str">
        <f t="shared" si="271"/>
        <v>un</v>
      </c>
    </row>
    <row r="17374" spans="1:4">
      <c r="A17374" s="68" t="s">
        <v>17253</v>
      </c>
      <c r="B17374" s="68" t="s">
        <v>32252</v>
      </c>
      <c r="C17374" s="68" t="s">
        <v>15</v>
      </c>
      <c r="D17374" t="str">
        <f t="shared" si="271"/>
        <v>un</v>
      </c>
    </row>
    <row r="17375" spans="1:4">
      <c r="A17375" s="68" t="s">
        <v>17254</v>
      </c>
      <c r="B17375" s="68" t="s">
        <v>32253</v>
      </c>
      <c r="C17375" s="68" t="s">
        <v>15</v>
      </c>
      <c r="D17375" t="str">
        <f t="shared" si="271"/>
        <v>un</v>
      </c>
    </row>
    <row r="17376" spans="1:4">
      <c r="A17376" s="68" t="s">
        <v>17255</v>
      </c>
      <c r="B17376" s="68" t="s">
        <v>32253</v>
      </c>
      <c r="C17376" s="68" t="s">
        <v>15</v>
      </c>
      <c r="D17376" t="str">
        <f t="shared" si="271"/>
        <v>un</v>
      </c>
    </row>
    <row r="17377" spans="1:4">
      <c r="A17377" s="68" t="s">
        <v>17256</v>
      </c>
      <c r="B17377" s="68" t="s">
        <v>32254</v>
      </c>
      <c r="C17377" s="68" t="s">
        <v>15</v>
      </c>
      <c r="D17377" t="str">
        <f t="shared" si="271"/>
        <v>un</v>
      </c>
    </row>
    <row r="17378" spans="1:4">
      <c r="A17378" s="68" t="s">
        <v>17257</v>
      </c>
      <c r="B17378" s="68" t="s">
        <v>32254</v>
      </c>
      <c r="C17378" s="68" t="s">
        <v>15</v>
      </c>
      <c r="D17378" t="str">
        <f t="shared" si="271"/>
        <v>un</v>
      </c>
    </row>
    <row r="17379" spans="1:4">
      <c r="A17379" s="68" t="s">
        <v>17258</v>
      </c>
      <c r="B17379" s="68" t="s">
        <v>32255</v>
      </c>
      <c r="C17379" s="68" t="s">
        <v>15</v>
      </c>
      <c r="D17379" t="str">
        <f t="shared" si="271"/>
        <v>un</v>
      </c>
    </row>
    <row r="17380" spans="1:4">
      <c r="A17380" s="68" t="s">
        <v>17259</v>
      </c>
      <c r="B17380" s="68" t="s">
        <v>32255</v>
      </c>
      <c r="C17380" s="68" t="s">
        <v>15</v>
      </c>
      <c r="D17380" t="str">
        <f t="shared" si="271"/>
        <v>un</v>
      </c>
    </row>
    <row r="17381" spans="1:4">
      <c r="A17381" s="68" t="s">
        <v>17260</v>
      </c>
      <c r="B17381" s="68" t="s">
        <v>32256</v>
      </c>
      <c r="C17381" s="68" t="s">
        <v>15</v>
      </c>
      <c r="D17381" t="str">
        <f t="shared" si="271"/>
        <v>un</v>
      </c>
    </row>
    <row r="17382" spans="1:4">
      <c r="A17382" s="68" t="s">
        <v>17261</v>
      </c>
      <c r="B17382" s="68" t="s">
        <v>32256</v>
      </c>
      <c r="C17382" s="68" t="s">
        <v>15</v>
      </c>
      <c r="D17382" t="str">
        <f t="shared" si="271"/>
        <v>un</v>
      </c>
    </row>
    <row r="17383" spans="1:4">
      <c r="A17383" s="68" t="s">
        <v>17262</v>
      </c>
      <c r="B17383" s="68" t="s">
        <v>32257</v>
      </c>
      <c r="C17383" s="68" t="s">
        <v>15</v>
      </c>
      <c r="D17383" t="str">
        <f t="shared" si="271"/>
        <v>un</v>
      </c>
    </row>
    <row r="17384" spans="1:4">
      <c r="A17384" s="68" t="s">
        <v>17263</v>
      </c>
      <c r="B17384" s="68" t="s">
        <v>32257</v>
      </c>
      <c r="C17384" s="68" t="s">
        <v>15</v>
      </c>
      <c r="D17384" t="str">
        <f t="shared" si="271"/>
        <v>un</v>
      </c>
    </row>
    <row r="17385" spans="1:4">
      <c r="A17385" s="68" t="s">
        <v>17264</v>
      </c>
      <c r="B17385" s="68" t="s">
        <v>32258</v>
      </c>
      <c r="C17385" s="68" t="s">
        <v>15</v>
      </c>
      <c r="D17385" t="str">
        <f t="shared" si="271"/>
        <v>un</v>
      </c>
    </row>
    <row r="17386" spans="1:4">
      <c r="A17386" s="68" t="s">
        <v>17265</v>
      </c>
      <c r="B17386" s="68" t="s">
        <v>32258</v>
      </c>
      <c r="C17386" s="68" t="s">
        <v>15</v>
      </c>
      <c r="D17386" t="str">
        <f t="shared" si="271"/>
        <v>un</v>
      </c>
    </row>
    <row r="17387" spans="1:4">
      <c r="A17387" s="68" t="s">
        <v>17266</v>
      </c>
      <c r="B17387" s="68" t="s">
        <v>32259</v>
      </c>
      <c r="C17387" s="68" t="s">
        <v>15</v>
      </c>
      <c r="D17387" t="str">
        <f t="shared" si="271"/>
        <v>un</v>
      </c>
    </row>
    <row r="17388" spans="1:4">
      <c r="A17388" s="68" t="s">
        <v>17267</v>
      </c>
      <c r="B17388" s="68" t="s">
        <v>32259</v>
      </c>
      <c r="C17388" s="68" t="s">
        <v>15</v>
      </c>
      <c r="D17388" t="str">
        <f t="shared" si="271"/>
        <v>un</v>
      </c>
    </row>
    <row r="17389" spans="1:4">
      <c r="A17389" s="68" t="s">
        <v>17268</v>
      </c>
      <c r="B17389" s="68" t="s">
        <v>32260</v>
      </c>
      <c r="C17389" s="68" t="s">
        <v>15</v>
      </c>
      <c r="D17389" t="str">
        <f t="shared" si="271"/>
        <v>un</v>
      </c>
    </row>
    <row r="17390" spans="1:4">
      <c r="A17390" s="68" t="s">
        <v>17269</v>
      </c>
      <c r="B17390" s="68" t="s">
        <v>32260</v>
      </c>
      <c r="C17390" s="68" t="s">
        <v>15</v>
      </c>
      <c r="D17390" t="str">
        <f t="shared" si="271"/>
        <v>un</v>
      </c>
    </row>
    <row r="17391" spans="1:4">
      <c r="A17391" s="68" t="s">
        <v>17270</v>
      </c>
      <c r="B17391" s="68" t="s">
        <v>32261</v>
      </c>
      <c r="C17391" s="68" t="s">
        <v>15</v>
      </c>
      <c r="D17391" t="str">
        <f t="shared" si="271"/>
        <v>un</v>
      </c>
    </row>
    <row r="17392" spans="1:4">
      <c r="A17392" s="68" t="s">
        <v>17271</v>
      </c>
      <c r="B17392" s="68" t="s">
        <v>32261</v>
      </c>
      <c r="C17392" s="68" t="s">
        <v>15</v>
      </c>
      <c r="D17392" t="str">
        <f t="shared" si="271"/>
        <v>un</v>
      </c>
    </row>
    <row r="17393" spans="1:4">
      <c r="A17393" s="68" t="s">
        <v>17272</v>
      </c>
      <c r="B17393" s="68" t="s">
        <v>32262</v>
      </c>
      <c r="C17393" s="68" t="s">
        <v>15</v>
      </c>
      <c r="D17393" t="str">
        <f t="shared" si="271"/>
        <v>un</v>
      </c>
    </row>
    <row r="17394" spans="1:4">
      <c r="A17394" s="68" t="s">
        <v>17273</v>
      </c>
      <c r="B17394" s="68" t="s">
        <v>32262</v>
      </c>
      <c r="C17394" s="68" t="s">
        <v>15</v>
      </c>
      <c r="D17394" t="str">
        <f t="shared" si="271"/>
        <v>un</v>
      </c>
    </row>
    <row r="17395" spans="1:4">
      <c r="A17395" s="68" t="s">
        <v>17274</v>
      </c>
      <c r="B17395" s="68" t="s">
        <v>32263</v>
      </c>
      <c r="C17395" s="68" t="s">
        <v>15</v>
      </c>
      <c r="D17395" t="str">
        <f t="shared" si="271"/>
        <v>un</v>
      </c>
    </row>
    <row r="17396" spans="1:4">
      <c r="A17396" s="68" t="s">
        <v>17275</v>
      </c>
      <c r="B17396" s="68" t="s">
        <v>32263</v>
      </c>
      <c r="C17396" s="68" t="s">
        <v>15</v>
      </c>
      <c r="D17396" t="str">
        <f t="shared" si="271"/>
        <v>un</v>
      </c>
    </row>
    <row r="17397" spans="1:4">
      <c r="A17397" s="68" t="s">
        <v>17276</v>
      </c>
      <c r="B17397" s="68" t="s">
        <v>32264</v>
      </c>
      <c r="C17397" s="68" t="s">
        <v>15</v>
      </c>
      <c r="D17397" t="str">
        <f t="shared" si="271"/>
        <v>un</v>
      </c>
    </row>
    <row r="17398" spans="1:4">
      <c r="A17398" s="68" t="s">
        <v>17277</v>
      </c>
      <c r="B17398" s="68" t="s">
        <v>32264</v>
      </c>
      <c r="C17398" s="68" t="s">
        <v>15</v>
      </c>
      <c r="D17398" t="str">
        <f t="shared" si="271"/>
        <v>un</v>
      </c>
    </row>
    <row r="17399" spans="1:4">
      <c r="A17399" s="68" t="s">
        <v>17278</v>
      </c>
      <c r="B17399" s="68" t="s">
        <v>32265</v>
      </c>
      <c r="C17399" s="68" t="s">
        <v>15</v>
      </c>
      <c r="D17399" t="str">
        <f t="shared" si="271"/>
        <v>un</v>
      </c>
    </row>
    <row r="17400" spans="1:4">
      <c r="A17400" s="68" t="s">
        <v>17279</v>
      </c>
      <c r="B17400" s="68" t="s">
        <v>32265</v>
      </c>
      <c r="C17400" s="68" t="s">
        <v>15</v>
      </c>
      <c r="D17400" t="str">
        <f t="shared" si="271"/>
        <v>un</v>
      </c>
    </row>
    <row r="17401" spans="1:4">
      <c r="A17401" s="68" t="s">
        <v>17280</v>
      </c>
      <c r="B17401" s="68" t="s">
        <v>32266</v>
      </c>
      <c r="C17401" s="68" t="s">
        <v>15</v>
      </c>
      <c r="D17401" t="str">
        <f t="shared" si="271"/>
        <v>un</v>
      </c>
    </row>
    <row r="17402" spans="1:4">
      <c r="A17402" s="68" t="s">
        <v>17281</v>
      </c>
      <c r="B17402" s="68" t="s">
        <v>32266</v>
      </c>
      <c r="C17402" s="68" t="s">
        <v>15</v>
      </c>
      <c r="D17402" t="str">
        <f t="shared" si="271"/>
        <v>un</v>
      </c>
    </row>
    <row r="17403" spans="1:4">
      <c r="A17403" s="68" t="s">
        <v>17282</v>
      </c>
      <c r="B17403" s="68" t="s">
        <v>32267</v>
      </c>
      <c r="C17403" s="68" t="s">
        <v>15</v>
      </c>
      <c r="D17403" t="str">
        <f t="shared" si="271"/>
        <v>un</v>
      </c>
    </row>
    <row r="17404" spans="1:4">
      <c r="A17404" s="68" t="s">
        <v>17283</v>
      </c>
      <c r="B17404" s="68" t="s">
        <v>32267</v>
      </c>
      <c r="C17404" s="68" t="s">
        <v>15</v>
      </c>
      <c r="D17404" t="str">
        <f t="shared" si="271"/>
        <v>un</v>
      </c>
    </row>
    <row r="17405" spans="1:4">
      <c r="A17405" s="68" t="s">
        <v>17284</v>
      </c>
      <c r="B17405" s="68" t="s">
        <v>32268</v>
      </c>
      <c r="C17405" s="68" t="s">
        <v>15</v>
      </c>
      <c r="D17405" t="str">
        <f t="shared" si="271"/>
        <v>un</v>
      </c>
    </row>
    <row r="17406" spans="1:4">
      <c r="A17406" s="68" t="s">
        <v>17285</v>
      </c>
      <c r="B17406" s="68" t="s">
        <v>32268</v>
      </c>
      <c r="C17406" s="68" t="s">
        <v>15</v>
      </c>
      <c r="D17406" t="str">
        <f t="shared" si="271"/>
        <v>un</v>
      </c>
    </row>
    <row r="17407" spans="1:4">
      <c r="A17407" s="68" t="s">
        <v>17286</v>
      </c>
      <c r="B17407" s="68" t="s">
        <v>32269</v>
      </c>
      <c r="C17407" s="68" t="s">
        <v>15</v>
      </c>
      <c r="D17407" t="str">
        <f t="shared" si="271"/>
        <v>un</v>
      </c>
    </row>
    <row r="17408" spans="1:4">
      <c r="A17408" s="68" t="s">
        <v>17287</v>
      </c>
      <c r="B17408" s="68" t="s">
        <v>32269</v>
      </c>
      <c r="C17408" s="68" t="s">
        <v>15</v>
      </c>
      <c r="D17408" t="str">
        <f t="shared" si="271"/>
        <v>un</v>
      </c>
    </row>
    <row r="17409" spans="1:4">
      <c r="A17409" s="68" t="s">
        <v>17288</v>
      </c>
      <c r="B17409" s="68" t="s">
        <v>32270</v>
      </c>
      <c r="C17409" s="68" t="s">
        <v>15</v>
      </c>
      <c r="D17409" t="str">
        <f t="shared" si="271"/>
        <v>un</v>
      </c>
    </row>
    <row r="17410" spans="1:4">
      <c r="A17410" s="68" t="s">
        <v>17289</v>
      </c>
      <c r="B17410" s="68" t="s">
        <v>32270</v>
      </c>
      <c r="C17410" s="68" t="s">
        <v>15</v>
      </c>
      <c r="D17410" t="str">
        <f t="shared" si="271"/>
        <v>un</v>
      </c>
    </row>
    <row r="17411" spans="1:4">
      <c r="A17411" s="68" t="s">
        <v>17290</v>
      </c>
      <c r="B17411" s="68" t="s">
        <v>32271</v>
      </c>
      <c r="C17411" s="68" t="s">
        <v>15</v>
      </c>
      <c r="D17411" t="str">
        <f t="shared" si="271"/>
        <v>un</v>
      </c>
    </row>
    <row r="17412" spans="1:4">
      <c r="A17412" s="68" t="s">
        <v>17291</v>
      </c>
      <c r="B17412" s="68" t="s">
        <v>32271</v>
      </c>
      <c r="C17412" s="68" t="s">
        <v>15</v>
      </c>
      <c r="D17412" t="str">
        <f t="shared" si="271"/>
        <v>un</v>
      </c>
    </row>
    <row r="17413" spans="1:4">
      <c r="A17413" s="68" t="s">
        <v>17292</v>
      </c>
      <c r="B17413" s="68" t="s">
        <v>32272</v>
      </c>
      <c r="C17413" s="68" t="s">
        <v>15</v>
      </c>
      <c r="D17413" t="str">
        <f t="shared" si="271"/>
        <v>un</v>
      </c>
    </row>
    <row r="17414" spans="1:4">
      <c r="A17414" s="68" t="s">
        <v>17293</v>
      </c>
      <c r="B17414" s="68" t="s">
        <v>32272</v>
      </c>
      <c r="C17414" s="68" t="s">
        <v>15</v>
      </c>
      <c r="D17414" t="str">
        <f t="shared" si="271"/>
        <v>un</v>
      </c>
    </row>
    <row r="17415" spans="1:4">
      <c r="A17415" s="68" t="s">
        <v>17294</v>
      </c>
      <c r="B17415" s="68" t="s">
        <v>32273</v>
      </c>
      <c r="C17415" s="68" t="s">
        <v>15</v>
      </c>
      <c r="D17415" t="str">
        <f t="shared" ref="D17415:D17478" si="272">LOWER(C17415)</f>
        <v>un</v>
      </c>
    </row>
    <row r="17416" spans="1:4">
      <c r="A17416" s="68" t="s">
        <v>17295</v>
      </c>
      <c r="B17416" s="68" t="s">
        <v>32273</v>
      </c>
      <c r="C17416" s="68" t="s">
        <v>15</v>
      </c>
      <c r="D17416" t="str">
        <f t="shared" si="272"/>
        <v>un</v>
      </c>
    </row>
    <row r="17417" spans="1:4">
      <c r="A17417" s="68" t="s">
        <v>17296</v>
      </c>
      <c r="B17417" s="68" t="s">
        <v>32274</v>
      </c>
      <c r="C17417" s="68" t="s">
        <v>15</v>
      </c>
      <c r="D17417" t="str">
        <f t="shared" si="272"/>
        <v>un</v>
      </c>
    </row>
    <row r="17418" spans="1:4">
      <c r="A17418" s="68" t="s">
        <v>17297</v>
      </c>
      <c r="B17418" s="68" t="s">
        <v>32274</v>
      </c>
      <c r="C17418" s="68" t="s">
        <v>15</v>
      </c>
      <c r="D17418" t="str">
        <f t="shared" si="272"/>
        <v>un</v>
      </c>
    </row>
    <row r="17419" spans="1:4">
      <c r="A17419" s="68" t="s">
        <v>17298</v>
      </c>
      <c r="B17419" s="68" t="s">
        <v>32275</v>
      </c>
      <c r="C17419" s="68" t="s">
        <v>15</v>
      </c>
      <c r="D17419" t="str">
        <f t="shared" si="272"/>
        <v>un</v>
      </c>
    </row>
    <row r="17420" spans="1:4">
      <c r="A17420" s="68" t="s">
        <v>17299</v>
      </c>
      <c r="B17420" s="68" t="s">
        <v>32275</v>
      </c>
      <c r="C17420" s="68" t="s">
        <v>15</v>
      </c>
      <c r="D17420" t="str">
        <f t="shared" si="272"/>
        <v>un</v>
      </c>
    </row>
    <row r="17421" spans="1:4">
      <c r="A17421" s="68" t="s">
        <v>17300</v>
      </c>
      <c r="B17421" s="68" t="s">
        <v>32276</v>
      </c>
      <c r="C17421" s="68" t="s">
        <v>15</v>
      </c>
      <c r="D17421" t="str">
        <f t="shared" si="272"/>
        <v>un</v>
      </c>
    </row>
    <row r="17422" spans="1:4">
      <c r="A17422" s="68" t="s">
        <v>17301</v>
      </c>
      <c r="B17422" s="68" t="s">
        <v>32276</v>
      </c>
      <c r="C17422" s="68" t="s">
        <v>15</v>
      </c>
      <c r="D17422" t="str">
        <f t="shared" si="272"/>
        <v>un</v>
      </c>
    </row>
    <row r="17423" spans="1:4">
      <c r="A17423" s="68" t="s">
        <v>17302</v>
      </c>
      <c r="B17423" s="68" t="s">
        <v>32277</v>
      </c>
      <c r="C17423" s="68" t="s">
        <v>15</v>
      </c>
      <c r="D17423" t="str">
        <f t="shared" si="272"/>
        <v>un</v>
      </c>
    </row>
    <row r="17424" spans="1:4">
      <c r="A17424" s="68" t="s">
        <v>17303</v>
      </c>
      <c r="B17424" s="68" t="s">
        <v>32277</v>
      </c>
      <c r="C17424" s="68" t="s">
        <v>15</v>
      </c>
      <c r="D17424" t="str">
        <f t="shared" si="272"/>
        <v>un</v>
      </c>
    </row>
    <row r="17425" spans="1:4">
      <c r="A17425" s="68" t="s">
        <v>17304</v>
      </c>
      <c r="B17425" s="68" t="s">
        <v>32278</v>
      </c>
      <c r="C17425" s="68" t="s">
        <v>15</v>
      </c>
      <c r="D17425" t="str">
        <f t="shared" si="272"/>
        <v>un</v>
      </c>
    </row>
    <row r="17426" spans="1:4">
      <c r="A17426" s="68" t="s">
        <v>17305</v>
      </c>
      <c r="B17426" s="68" t="s">
        <v>32278</v>
      </c>
      <c r="C17426" s="68" t="s">
        <v>15</v>
      </c>
      <c r="D17426" t="str">
        <f t="shared" si="272"/>
        <v>un</v>
      </c>
    </row>
    <row r="17427" spans="1:4">
      <c r="A17427" s="68" t="s">
        <v>17306</v>
      </c>
      <c r="B17427" s="68" t="s">
        <v>32279</v>
      </c>
      <c r="C17427" s="68" t="s">
        <v>15</v>
      </c>
      <c r="D17427" t="str">
        <f t="shared" si="272"/>
        <v>un</v>
      </c>
    </row>
    <row r="17428" spans="1:4">
      <c r="A17428" s="68" t="s">
        <v>17307</v>
      </c>
      <c r="B17428" s="68" t="s">
        <v>32279</v>
      </c>
      <c r="C17428" s="68" t="s">
        <v>15</v>
      </c>
      <c r="D17428" t="str">
        <f t="shared" si="272"/>
        <v>un</v>
      </c>
    </row>
    <row r="17429" spans="1:4">
      <c r="A17429" s="68" t="s">
        <v>17308</v>
      </c>
      <c r="B17429" s="68" t="s">
        <v>32280</v>
      </c>
      <c r="C17429" s="68" t="s">
        <v>15</v>
      </c>
      <c r="D17429" t="str">
        <f t="shared" si="272"/>
        <v>un</v>
      </c>
    </row>
    <row r="17430" spans="1:4">
      <c r="A17430" s="68" t="s">
        <v>17309</v>
      </c>
      <c r="B17430" s="68" t="s">
        <v>32280</v>
      </c>
      <c r="C17430" s="68" t="s">
        <v>15</v>
      </c>
      <c r="D17430" t="str">
        <f t="shared" si="272"/>
        <v>un</v>
      </c>
    </row>
    <row r="17431" spans="1:4">
      <c r="A17431" s="68" t="s">
        <v>17310</v>
      </c>
      <c r="B17431" s="68" t="s">
        <v>32281</v>
      </c>
      <c r="C17431" s="68" t="s">
        <v>15</v>
      </c>
      <c r="D17431" t="str">
        <f t="shared" si="272"/>
        <v>un</v>
      </c>
    </row>
    <row r="17432" spans="1:4">
      <c r="A17432" s="68" t="s">
        <v>17311</v>
      </c>
      <c r="B17432" s="68" t="s">
        <v>32281</v>
      </c>
      <c r="C17432" s="68" t="s">
        <v>15</v>
      </c>
      <c r="D17432" t="str">
        <f t="shared" si="272"/>
        <v>un</v>
      </c>
    </row>
    <row r="17433" spans="1:4">
      <c r="A17433" s="68" t="s">
        <v>17312</v>
      </c>
      <c r="B17433" s="68" t="s">
        <v>32282</v>
      </c>
      <c r="C17433" s="68" t="s">
        <v>15</v>
      </c>
      <c r="D17433" t="str">
        <f t="shared" si="272"/>
        <v>un</v>
      </c>
    </row>
    <row r="17434" spans="1:4">
      <c r="A17434" s="68" t="s">
        <v>17313</v>
      </c>
      <c r="B17434" s="68" t="s">
        <v>32282</v>
      </c>
      <c r="C17434" s="68" t="s">
        <v>15</v>
      </c>
      <c r="D17434" t="str">
        <f t="shared" si="272"/>
        <v>un</v>
      </c>
    </row>
    <row r="17435" spans="1:4">
      <c r="A17435" s="68" t="s">
        <v>17314</v>
      </c>
      <c r="B17435" s="68" t="s">
        <v>32283</v>
      </c>
      <c r="C17435" s="68" t="s">
        <v>14</v>
      </c>
      <c r="D17435" t="str">
        <f t="shared" si="272"/>
        <v>m</v>
      </c>
    </row>
    <row r="17436" spans="1:4">
      <c r="A17436" s="68" t="s">
        <v>17315</v>
      </c>
      <c r="B17436" s="68" t="s">
        <v>32283</v>
      </c>
      <c r="C17436" s="68" t="s">
        <v>14</v>
      </c>
      <c r="D17436" t="str">
        <f t="shared" si="272"/>
        <v>m</v>
      </c>
    </row>
    <row r="17437" spans="1:4">
      <c r="A17437" s="68" t="s">
        <v>17316</v>
      </c>
      <c r="B17437" s="68" t="s">
        <v>32284</v>
      </c>
      <c r="C17437" s="68" t="s">
        <v>14</v>
      </c>
      <c r="D17437" t="str">
        <f t="shared" si="272"/>
        <v>m</v>
      </c>
    </row>
    <row r="17438" spans="1:4">
      <c r="A17438" s="68" t="s">
        <v>17317</v>
      </c>
      <c r="B17438" s="68" t="s">
        <v>32284</v>
      </c>
      <c r="C17438" s="68" t="s">
        <v>14</v>
      </c>
      <c r="D17438" t="str">
        <f t="shared" si="272"/>
        <v>m</v>
      </c>
    </row>
    <row r="17439" spans="1:4">
      <c r="A17439" s="68" t="s">
        <v>17318</v>
      </c>
      <c r="B17439" s="68" t="s">
        <v>32285</v>
      </c>
      <c r="C17439" s="68" t="s">
        <v>14</v>
      </c>
      <c r="D17439" t="str">
        <f t="shared" si="272"/>
        <v>m</v>
      </c>
    </row>
    <row r="17440" spans="1:4">
      <c r="A17440" s="68" t="s">
        <v>17319</v>
      </c>
      <c r="B17440" s="68" t="s">
        <v>32285</v>
      </c>
      <c r="C17440" s="68" t="s">
        <v>14</v>
      </c>
      <c r="D17440" t="str">
        <f t="shared" si="272"/>
        <v>m</v>
      </c>
    </row>
    <row r="17441" spans="1:4">
      <c r="A17441" s="68" t="s">
        <v>17320</v>
      </c>
      <c r="B17441" s="68" t="s">
        <v>32286</v>
      </c>
      <c r="C17441" s="68" t="s">
        <v>14</v>
      </c>
      <c r="D17441" t="str">
        <f t="shared" si="272"/>
        <v>m</v>
      </c>
    </row>
    <row r="17442" spans="1:4">
      <c r="A17442" s="68" t="s">
        <v>17321</v>
      </c>
      <c r="B17442" s="68" t="s">
        <v>32286</v>
      </c>
      <c r="C17442" s="68" t="s">
        <v>14</v>
      </c>
      <c r="D17442" t="str">
        <f t="shared" si="272"/>
        <v>m</v>
      </c>
    </row>
    <row r="17443" spans="1:4">
      <c r="A17443" s="68" t="s">
        <v>17322</v>
      </c>
      <c r="B17443" s="68" t="s">
        <v>32287</v>
      </c>
      <c r="C17443" s="68" t="s">
        <v>14</v>
      </c>
      <c r="D17443" t="str">
        <f t="shared" si="272"/>
        <v>m</v>
      </c>
    </row>
    <row r="17444" spans="1:4">
      <c r="A17444" s="68" t="s">
        <v>17323</v>
      </c>
      <c r="B17444" s="68" t="s">
        <v>32287</v>
      </c>
      <c r="C17444" s="68" t="s">
        <v>14</v>
      </c>
      <c r="D17444" t="str">
        <f t="shared" si="272"/>
        <v>m</v>
      </c>
    </row>
    <row r="17445" spans="1:4">
      <c r="A17445" s="68" t="s">
        <v>17324</v>
      </c>
      <c r="B17445" s="68" t="s">
        <v>32288</v>
      </c>
      <c r="C17445" s="68" t="s">
        <v>14</v>
      </c>
      <c r="D17445" t="str">
        <f t="shared" si="272"/>
        <v>m</v>
      </c>
    </row>
    <row r="17446" spans="1:4">
      <c r="A17446" s="68" t="s">
        <v>17325</v>
      </c>
      <c r="B17446" s="68" t="s">
        <v>32288</v>
      </c>
      <c r="C17446" s="68" t="s">
        <v>14</v>
      </c>
      <c r="D17446" t="str">
        <f t="shared" si="272"/>
        <v>m</v>
      </c>
    </row>
    <row r="17447" spans="1:4">
      <c r="A17447" s="68" t="s">
        <v>17326</v>
      </c>
      <c r="B17447" s="68" t="s">
        <v>32289</v>
      </c>
      <c r="C17447" s="68" t="s">
        <v>15</v>
      </c>
      <c r="D17447" t="str">
        <f t="shared" si="272"/>
        <v>un</v>
      </c>
    </row>
    <row r="17448" spans="1:4">
      <c r="A17448" s="68" t="s">
        <v>17327</v>
      </c>
      <c r="B17448" s="68" t="s">
        <v>32289</v>
      </c>
      <c r="C17448" s="68" t="s">
        <v>15</v>
      </c>
      <c r="D17448" t="str">
        <f t="shared" si="272"/>
        <v>un</v>
      </c>
    </row>
    <row r="17449" spans="1:4">
      <c r="A17449" s="68" t="s">
        <v>17328</v>
      </c>
      <c r="B17449" s="68" t="s">
        <v>32290</v>
      </c>
      <c r="C17449" s="68" t="s">
        <v>15</v>
      </c>
      <c r="D17449" t="str">
        <f t="shared" si="272"/>
        <v>un</v>
      </c>
    </row>
    <row r="17450" spans="1:4">
      <c r="A17450" s="68" t="s">
        <v>17329</v>
      </c>
      <c r="B17450" s="68" t="s">
        <v>32290</v>
      </c>
      <c r="C17450" s="68" t="s">
        <v>15</v>
      </c>
      <c r="D17450" t="str">
        <f t="shared" si="272"/>
        <v>un</v>
      </c>
    </row>
    <row r="17451" spans="1:4">
      <c r="A17451" s="68" t="s">
        <v>17330</v>
      </c>
      <c r="B17451" s="68" t="s">
        <v>32291</v>
      </c>
      <c r="C17451" s="68" t="s">
        <v>15</v>
      </c>
      <c r="D17451" t="str">
        <f t="shared" si="272"/>
        <v>un</v>
      </c>
    </row>
    <row r="17452" spans="1:4">
      <c r="A17452" s="68" t="s">
        <v>17331</v>
      </c>
      <c r="B17452" s="68" t="s">
        <v>32291</v>
      </c>
      <c r="C17452" s="68" t="s">
        <v>15</v>
      </c>
      <c r="D17452" t="str">
        <f t="shared" si="272"/>
        <v>un</v>
      </c>
    </row>
    <row r="17453" spans="1:4">
      <c r="A17453" s="68" t="s">
        <v>17332</v>
      </c>
      <c r="B17453" s="68" t="s">
        <v>32292</v>
      </c>
      <c r="C17453" s="68" t="s">
        <v>15</v>
      </c>
      <c r="D17453" t="str">
        <f t="shared" si="272"/>
        <v>un</v>
      </c>
    </row>
    <row r="17454" spans="1:4">
      <c r="A17454" s="68" t="s">
        <v>17333</v>
      </c>
      <c r="B17454" s="68" t="s">
        <v>32292</v>
      </c>
      <c r="C17454" s="68" t="s">
        <v>15</v>
      </c>
      <c r="D17454" t="str">
        <f t="shared" si="272"/>
        <v>un</v>
      </c>
    </row>
    <row r="17455" spans="1:4">
      <c r="A17455" s="68" t="s">
        <v>17334</v>
      </c>
      <c r="B17455" s="68" t="s">
        <v>32293</v>
      </c>
      <c r="C17455" s="68" t="s">
        <v>15</v>
      </c>
      <c r="D17455" t="str">
        <f t="shared" si="272"/>
        <v>un</v>
      </c>
    </row>
    <row r="17456" spans="1:4">
      <c r="A17456" s="68" t="s">
        <v>17335</v>
      </c>
      <c r="B17456" s="68" t="s">
        <v>32293</v>
      </c>
      <c r="C17456" s="68" t="s">
        <v>15</v>
      </c>
      <c r="D17456" t="str">
        <f t="shared" si="272"/>
        <v>un</v>
      </c>
    </row>
    <row r="17457" spans="1:4">
      <c r="A17457" s="68" t="s">
        <v>17336</v>
      </c>
      <c r="B17457" s="68" t="s">
        <v>32294</v>
      </c>
      <c r="C17457" s="68" t="s">
        <v>15</v>
      </c>
      <c r="D17457" t="str">
        <f t="shared" si="272"/>
        <v>un</v>
      </c>
    </row>
    <row r="17458" spans="1:4">
      <c r="A17458" s="68" t="s">
        <v>17337</v>
      </c>
      <c r="B17458" s="68" t="s">
        <v>32294</v>
      </c>
      <c r="C17458" s="68" t="s">
        <v>15</v>
      </c>
      <c r="D17458" t="str">
        <f t="shared" si="272"/>
        <v>un</v>
      </c>
    </row>
    <row r="17459" spans="1:4">
      <c r="A17459" s="68" t="s">
        <v>17338</v>
      </c>
      <c r="B17459" s="68" t="s">
        <v>32295</v>
      </c>
      <c r="C17459" s="68" t="s">
        <v>15</v>
      </c>
      <c r="D17459" t="str">
        <f t="shared" si="272"/>
        <v>un</v>
      </c>
    </row>
    <row r="17460" spans="1:4">
      <c r="A17460" s="68" t="s">
        <v>17339</v>
      </c>
      <c r="B17460" s="68" t="s">
        <v>32295</v>
      </c>
      <c r="C17460" s="68" t="s">
        <v>15</v>
      </c>
      <c r="D17460" t="str">
        <f t="shared" si="272"/>
        <v>un</v>
      </c>
    </row>
    <row r="17461" spans="1:4">
      <c r="A17461" s="68" t="s">
        <v>17340</v>
      </c>
      <c r="B17461" s="68" t="s">
        <v>32296</v>
      </c>
      <c r="C17461" s="68" t="s">
        <v>15</v>
      </c>
      <c r="D17461" t="str">
        <f t="shared" si="272"/>
        <v>un</v>
      </c>
    </row>
    <row r="17462" spans="1:4">
      <c r="A17462" s="68" t="s">
        <v>17341</v>
      </c>
      <c r="B17462" s="68" t="s">
        <v>32296</v>
      </c>
      <c r="C17462" s="68" t="s">
        <v>15</v>
      </c>
      <c r="D17462" t="str">
        <f t="shared" si="272"/>
        <v>un</v>
      </c>
    </row>
    <row r="17463" spans="1:4">
      <c r="A17463" s="68" t="s">
        <v>17342</v>
      </c>
      <c r="B17463" s="68" t="s">
        <v>32297</v>
      </c>
      <c r="C17463" s="68" t="s">
        <v>15</v>
      </c>
      <c r="D17463" t="str">
        <f t="shared" si="272"/>
        <v>un</v>
      </c>
    </row>
    <row r="17464" spans="1:4">
      <c r="A17464" s="68" t="s">
        <v>17343</v>
      </c>
      <c r="B17464" s="68" t="s">
        <v>32297</v>
      </c>
      <c r="C17464" s="68" t="s">
        <v>15</v>
      </c>
      <c r="D17464" t="str">
        <f t="shared" si="272"/>
        <v>un</v>
      </c>
    </row>
    <row r="17465" spans="1:4">
      <c r="A17465" s="68" t="s">
        <v>17344</v>
      </c>
      <c r="B17465" s="68" t="s">
        <v>32298</v>
      </c>
      <c r="C17465" s="68" t="s">
        <v>14</v>
      </c>
      <c r="D17465" t="str">
        <f t="shared" si="272"/>
        <v>m</v>
      </c>
    </row>
    <row r="17466" spans="1:4">
      <c r="A17466" s="68" t="s">
        <v>17345</v>
      </c>
      <c r="B17466" s="68" t="s">
        <v>32298</v>
      </c>
      <c r="C17466" s="68" t="s">
        <v>14</v>
      </c>
      <c r="D17466" t="str">
        <f t="shared" si="272"/>
        <v>m</v>
      </c>
    </row>
    <row r="17467" spans="1:4">
      <c r="A17467" s="68" t="s">
        <v>17346</v>
      </c>
      <c r="B17467" s="68" t="s">
        <v>32299</v>
      </c>
      <c r="C17467" s="68" t="s">
        <v>14</v>
      </c>
      <c r="D17467" t="str">
        <f t="shared" si="272"/>
        <v>m</v>
      </c>
    </row>
    <row r="17468" spans="1:4">
      <c r="A17468" s="68" t="s">
        <v>17347</v>
      </c>
      <c r="B17468" s="68" t="s">
        <v>32299</v>
      </c>
      <c r="C17468" s="68" t="s">
        <v>14</v>
      </c>
      <c r="D17468" t="str">
        <f t="shared" si="272"/>
        <v>m</v>
      </c>
    </row>
    <row r="17469" spans="1:4">
      <c r="A17469" s="68" t="s">
        <v>17348</v>
      </c>
      <c r="B17469" s="68" t="s">
        <v>32300</v>
      </c>
      <c r="C17469" s="68" t="s">
        <v>14</v>
      </c>
      <c r="D17469" t="str">
        <f t="shared" si="272"/>
        <v>m</v>
      </c>
    </row>
    <row r="17470" spans="1:4">
      <c r="A17470" s="68" t="s">
        <v>17349</v>
      </c>
      <c r="B17470" s="68" t="s">
        <v>32300</v>
      </c>
      <c r="C17470" s="68" t="s">
        <v>14</v>
      </c>
      <c r="D17470" t="str">
        <f t="shared" si="272"/>
        <v>m</v>
      </c>
    </row>
    <row r="17471" spans="1:4">
      <c r="A17471" s="68" t="s">
        <v>17350</v>
      </c>
      <c r="B17471" s="68" t="s">
        <v>32301</v>
      </c>
      <c r="C17471" s="68" t="s">
        <v>14</v>
      </c>
      <c r="D17471" t="str">
        <f t="shared" si="272"/>
        <v>m</v>
      </c>
    </row>
    <row r="17472" spans="1:4">
      <c r="A17472" s="68" t="s">
        <v>17351</v>
      </c>
      <c r="B17472" s="68" t="s">
        <v>32301</v>
      </c>
      <c r="C17472" s="68" t="s">
        <v>14</v>
      </c>
      <c r="D17472" t="str">
        <f t="shared" si="272"/>
        <v>m</v>
      </c>
    </row>
    <row r="17473" spans="1:4">
      <c r="A17473" s="68" t="s">
        <v>17352</v>
      </c>
      <c r="B17473" s="68" t="s">
        <v>32302</v>
      </c>
      <c r="C17473" s="68" t="s">
        <v>14</v>
      </c>
      <c r="D17473" t="str">
        <f t="shared" si="272"/>
        <v>m</v>
      </c>
    </row>
    <row r="17474" spans="1:4">
      <c r="A17474" s="68" t="s">
        <v>17353</v>
      </c>
      <c r="B17474" s="68" t="s">
        <v>32302</v>
      </c>
      <c r="C17474" s="68" t="s">
        <v>14</v>
      </c>
      <c r="D17474" t="str">
        <f t="shared" si="272"/>
        <v>m</v>
      </c>
    </row>
    <row r="17475" spans="1:4">
      <c r="A17475" s="68" t="s">
        <v>17354</v>
      </c>
      <c r="B17475" s="68" t="s">
        <v>32303</v>
      </c>
      <c r="C17475" s="68" t="s">
        <v>14</v>
      </c>
      <c r="D17475" t="str">
        <f t="shared" si="272"/>
        <v>m</v>
      </c>
    </row>
    <row r="17476" spans="1:4">
      <c r="A17476" s="68" t="s">
        <v>17355</v>
      </c>
      <c r="B17476" s="68" t="s">
        <v>32303</v>
      </c>
      <c r="C17476" s="68" t="s">
        <v>14</v>
      </c>
      <c r="D17476" t="str">
        <f t="shared" si="272"/>
        <v>m</v>
      </c>
    </row>
    <row r="17477" spans="1:4">
      <c r="A17477" s="68" t="s">
        <v>17356</v>
      </c>
      <c r="B17477" s="68" t="s">
        <v>32304</v>
      </c>
      <c r="C17477" s="68" t="s">
        <v>14</v>
      </c>
      <c r="D17477" t="str">
        <f t="shared" si="272"/>
        <v>m</v>
      </c>
    </row>
    <row r="17478" spans="1:4">
      <c r="A17478" s="68" t="s">
        <v>17357</v>
      </c>
      <c r="B17478" s="68" t="s">
        <v>32304</v>
      </c>
      <c r="C17478" s="68" t="s">
        <v>14</v>
      </c>
      <c r="D17478" t="str">
        <f t="shared" si="272"/>
        <v>m</v>
      </c>
    </row>
    <row r="17479" spans="1:4">
      <c r="A17479" s="68" t="s">
        <v>17358</v>
      </c>
      <c r="B17479" s="68" t="s">
        <v>32305</v>
      </c>
      <c r="C17479" s="68" t="s">
        <v>14</v>
      </c>
      <c r="D17479" t="str">
        <f t="shared" ref="D17479:D17542" si="273">LOWER(C17479)</f>
        <v>m</v>
      </c>
    </row>
    <row r="17480" spans="1:4">
      <c r="A17480" s="68" t="s">
        <v>17359</v>
      </c>
      <c r="B17480" s="68" t="s">
        <v>32305</v>
      </c>
      <c r="C17480" s="68" t="s">
        <v>14</v>
      </c>
      <c r="D17480" t="str">
        <f t="shared" si="273"/>
        <v>m</v>
      </c>
    </row>
    <row r="17481" spans="1:4">
      <c r="A17481" s="68" t="s">
        <v>17360</v>
      </c>
      <c r="B17481" s="68" t="s">
        <v>32306</v>
      </c>
      <c r="C17481" s="68" t="s">
        <v>14</v>
      </c>
      <c r="D17481" t="str">
        <f t="shared" si="273"/>
        <v>m</v>
      </c>
    </row>
    <row r="17482" spans="1:4">
      <c r="A17482" s="68" t="s">
        <v>17361</v>
      </c>
      <c r="B17482" s="68" t="s">
        <v>32306</v>
      </c>
      <c r="C17482" s="68" t="s">
        <v>14</v>
      </c>
      <c r="D17482" t="str">
        <f t="shared" si="273"/>
        <v>m</v>
      </c>
    </row>
    <row r="17483" spans="1:4">
      <c r="A17483" s="68" t="s">
        <v>17362</v>
      </c>
      <c r="B17483" s="68" t="s">
        <v>32307</v>
      </c>
      <c r="C17483" s="68" t="s">
        <v>10701</v>
      </c>
      <c r="D17483" t="str">
        <f t="shared" si="273"/>
        <v>m3xmes</v>
      </c>
    </row>
    <row r="17484" spans="1:4">
      <c r="A17484" s="68" t="s">
        <v>17363</v>
      </c>
      <c r="B17484" s="68" t="s">
        <v>32307</v>
      </c>
      <c r="C17484" s="68" t="s">
        <v>10701</v>
      </c>
      <c r="D17484" t="str">
        <f t="shared" si="273"/>
        <v>m3xmes</v>
      </c>
    </row>
    <row r="17485" spans="1:4">
      <c r="A17485" s="68" t="s">
        <v>17364</v>
      </c>
      <c r="B17485" s="68" t="s">
        <v>32308</v>
      </c>
      <c r="C17485" s="68" t="s">
        <v>10701</v>
      </c>
      <c r="D17485" t="str">
        <f t="shared" si="273"/>
        <v>m3xmes</v>
      </c>
    </row>
    <row r="17486" spans="1:4">
      <c r="A17486" s="68" t="s">
        <v>17365</v>
      </c>
      <c r="B17486" s="68" t="s">
        <v>32308</v>
      </c>
      <c r="C17486" s="68" t="s">
        <v>10701</v>
      </c>
      <c r="D17486" t="str">
        <f t="shared" si="273"/>
        <v>m3xmes</v>
      </c>
    </row>
    <row r="17487" spans="1:4">
      <c r="A17487" s="68" t="s">
        <v>17366</v>
      </c>
      <c r="B17487" s="68" t="s">
        <v>32309</v>
      </c>
      <c r="C17487" s="68" t="s">
        <v>10701</v>
      </c>
      <c r="D17487" t="str">
        <f t="shared" si="273"/>
        <v>m3xmes</v>
      </c>
    </row>
    <row r="17488" spans="1:4">
      <c r="A17488" s="68" t="s">
        <v>17367</v>
      </c>
      <c r="B17488" s="68" t="s">
        <v>32309</v>
      </c>
      <c r="C17488" s="68" t="s">
        <v>10701</v>
      </c>
      <c r="D17488" t="str">
        <f t="shared" si="273"/>
        <v>m3xmes</v>
      </c>
    </row>
    <row r="17489" spans="1:4">
      <c r="A17489" s="68" t="s">
        <v>17368</v>
      </c>
      <c r="B17489" s="68" t="s">
        <v>32310</v>
      </c>
      <c r="C17489" s="68" t="s">
        <v>10701</v>
      </c>
      <c r="D17489" t="str">
        <f t="shared" si="273"/>
        <v>m3xmes</v>
      </c>
    </row>
    <row r="17490" spans="1:4">
      <c r="A17490" s="68" t="s">
        <v>17369</v>
      </c>
      <c r="B17490" s="68" t="s">
        <v>32310</v>
      </c>
      <c r="C17490" s="68" t="s">
        <v>10701</v>
      </c>
      <c r="D17490" t="str">
        <f t="shared" si="273"/>
        <v>m3xmes</v>
      </c>
    </row>
    <row r="17491" spans="1:4">
      <c r="A17491" s="68" t="s">
        <v>17370</v>
      </c>
      <c r="B17491" s="68" t="s">
        <v>32311</v>
      </c>
      <c r="C17491" s="68" t="s">
        <v>10701</v>
      </c>
      <c r="D17491" t="str">
        <f t="shared" si="273"/>
        <v>m3xmes</v>
      </c>
    </row>
    <row r="17492" spans="1:4">
      <c r="A17492" s="68" t="s">
        <v>17371</v>
      </c>
      <c r="B17492" s="68" t="s">
        <v>32311</v>
      </c>
      <c r="C17492" s="68" t="s">
        <v>10701</v>
      </c>
      <c r="D17492" t="str">
        <f t="shared" si="273"/>
        <v>m3xmes</v>
      </c>
    </row>
    <row r="17493" spans="1:4">
      <c r="A17493" s="68" t="s">
        <v>17372</v>
      </c>
      <c r="B17493" s="68" t="s">
        <v>32312</v>
      </c>
      <c r="C17493" s="68" t="s">
        <v>10701</v>
      </c>
      <c r="D17493" t="str">
        <f t="shared" si="273"/>
        <v>m3xmes</v>
      </c>
    </row>
    <row r="17494" spans="1:4">
      <c r="A17494" s="68" t="s">
        <v>17373</v>
      </c>
      <c r="B17494" s="68" t="s">
        <v>32312</v>
      </c>
      <c r="C17494" s="68" t="s">
        <v>10701</v>
      </c>
      <c r="D17494" t="str">
        <f t="shared" si="273"/>
        <v>m3xmes</v>
      </c>
    </row>
    <row r="17495" spans="1:4">
      <c r="A17495" s="68" t="s">
        <v>17374</v>
      </c>
      <c r="B17495" s="68" t="s">
        <v>32313</v>
      </c>
      <c r="C17495" s="68" t="s">
        <v>15</v>
      </c>
      <c r="D17495" t="str">
        <f t="shared" si="273"/>
        <v>un</v>
      </c>
    </row>
    <row r="17496" spans="1:4">
      <c r="A17496" s="68" t="s">
        <v>17375</v>
      </c>
      <c r="B17496" s="68" t="s">
        <v>32313</v>
      </c>
      <c r="C17496" s="68" t="s">
        <v>15</v>
      </c>
      <c r="D17496" t="str">
        <f t="shared" si="273"/>
        <v>un</v>
      </c>
    </row>
    <row r="17497" spans="1:4">
      <c r="A17497" s="68" t="s">
        <v>17376</v>
      </c>
      <c r="B17497" s="68" t="s">
        <v>32314</v>
      </c>
      <c r="C17497" s="68" t="s">
        <v>15</v>
      </c>
      <c r="D17497" t="str">
        <f t="shared" si="273"/>
        <v>un</v>
      </c>
    </row>
    <row r="17498" spans="1:4">
      <c r="A17498" s="68" t="s">
        <v>17377</v>
      </c>
      <c r="B17498" s="68" t="s">
        <v>32314</v>
      </c>
      <c r="C17498" s="68" t="s">
        <v>15</v>
      </c>
      <c r="D17498" t="str">
        <f t="shared" si="273"/>
        <v>un</v>
      </c>
    </row>
    <row r="17499" spans="1:4">
      <c r="A17499" s="68" t="s">
        <v>17378</v>
      </c>
      <c r="B17499" s="68" t="s">
        <v>32315</v>
      </c>
      <c r="C17499" s="68" t="s">
        <v>15</v>
      </c>
      <c r="D17499" t="str">
        <f t="shared" si="273"/>
        <v>un</v>
      </c>
    </row>
    <row r="17500" spans="1:4">
      <c r="A17500" s="68" t="s">
        <v>17379</v>
      </c>
      <c r="B17500" s="68" t="s">
        <v>32315</v>
      </c>
      <c r="C17500" s="68" t="s">
        <v>15</v>
      </c>
      <c r="D17500" t="str">
        <f t="shared" si="273"/>
        <v>un</v>
      </c>
    </row>
    <row r="17501" spans="1:4">
      <c r="A17501" s="68" t="s">
        <v>17380</v>
      </c>
      <c r="B17501" s="68" t="s">
        <v>32316</v>
      </c>
      <c r="C17501" s="68" t="s">
        <v>15</v>
      </c>
      <c r="D17501" t="str">
        <f t="shared" si="273"/>
        <v>un</v>
      </c>
    </row>
    <row r="17502" spans="1:4">
      <c r="A17502" s="68" t="s">
        <v>17381</v>
      </c>
      <c r="B17502" s="68" t="s">
        <v>32316</v>
      </c>
      <c r="C17502" s="68" t="s">
        <v>15</v>
      </c>
      <c r="D17502" t="str">
        <f t="shared" si="273"/>
        <v>un</v>
      </c>
    </row>
    <row r="17503" spans="1:4">
      <c r="A17503" s="68" t="s">
        <v>17382</v>
      </c>
      <c r="B17503" s="68" t="s">
        <v>32317</v>
      </c>
      <c r="C17503" s="68" t="s">
        <v>15</v>
      </c>
      <c r="D17503" t="str">
        <f t="shared" si="273"/>
        <v>un</v>
      </c>
    </row>
    <row r="17504" spans="1:4">
      <c r="A17504" s="68" t="s">
        <v>17383</v>
      </c>
      <c r="B17504" s="68" t="s">
        <v>32317</v>
      </c>
      <c r="C17504" s="68" t="s">
        <v>15</v>
      </c>
      <c r="D17504" t="str">
        <f t="shared" si="273"/>
        <v>un</v>
      </c>
    </row>
    <row r="17505" spans="1:4">
      <c r="A17505" s="68" t="s">
        <v>17384</v>
      </c>
      <c r="B17505" s="68" t="s">
        <v>32318</v>
      </c>
      <c r="C17505" s="68" t="s">
        <v>15</v>
      </c>
      <c r="D17505" t="str">
        <f t="shared" si="273"/>
        <v>un</v>
      </c>
    </row>
    <row r="17506" spans="1:4">
      <c r="A17506" s="68" t="s">
        <v>17385</v>
      </c>
      <c r="B17506" s="68" t="s">
        <v>32318</v>
      </c>
      <c r="C17506" s="68" t="s">
        <v>15</v>
      </c>
      <c r="D17506" t="str">
        <f t="shared" si="273"/>
        <v>un</v>
      </c>
    </row>
    <row r="17507" spans="1:4">
      <c r="A17507" s="68" t="s">
        <v>17386</v>
      </c>
      <c r="B17507" s="68" t="s">
        <v>32319</v>
      </c>
      <c r="C17507" s="68" t="s">
        <v>15</v>
      </c>
      <c r="D17507" t="str">
        <f t="shared" si="273"/>
        <v>un</v>
      </c>
    </row>
    <row r="17508" spans="1:4">
      <c r="A17508" s="68" t="s">
        <v>17387</v>
      </c>
      <c r="B17508" s="68" t="s">
        <v>32319</v>
      </c>
      <c r="C17508" s="68" t="s">
        <v>15</v>
      </c>
      <c r="D17508" t="str">
        <f t="shared" si="273"/>
        <v>un</v>
      </c>
    </row>
    <row r="17509" spans="1:4">
      <c r="A17509" s="68" t="s">
        <v>17388</v>
      </c>
      <c r="B17509" s="68" t="s">
        <v>32320</v>
      </c>
      <c r="C17509" s="68" t="s">
        <v>15</v>
      </c>
      <c r="D17509" t="str">
        <f t="shared" si="273"/>
        <v>un</v>
      </c>
    </row>
    <row r="17510" spans="1:4">
      <c r="A17510" s="68" t="s">
        <v>17389</v>
      </c>
      <c r="B17510" s="68" t="s">
        <v>32320</v>
      </c>
      <c r="C17510" s="68" t="s">
        <v>15</v>
      </c>
      <c r="D17510" t="str">
        <f t="shared" si="273"/>
        <v>un</v>
      </c>
    </row>
    <row r="17511" spans="1:4">
      <c r="A17511" s="68" t="s">
        <v>17390</v>
      </c>
      <c r="B17511" s="68" t="s">
        <v>32321</v>
      </c>
      <c r="C17511" s="68" t="s">
        <v>15</v>
      </c>
      <c r="D17511" t="str">
        <f t="shared" si="273"/>
        <v>un</v>
      </c>
    </row>
    <row r="17512" spans="1:4">
      <c r="A17512" s="68" t="s">
        <v>17391</v>
      </c>
      <c r="B17512" s="68" t="s">
        <v>32321</v>
      </c>
      <c r="C17512" s="68" t="s">
        <v>15</v>
      </c>
      <c r="D17512" t="str">
        <f t="shared" si="273"/>
        <v>un</v>
      </c>
    </row>
    <row r="17513" spans="1:4">
      <c r="A17513" s="68" t="s">
        <v>17392</v>
      </c>
      <c r="B17513" s="68" t="s">
        <v>32322</v>
      </c>
      <c r="C17513" s="68" t="s">
        <v>15</v>
      </c>
      <c r="D17513" t="str">
        <f t="shared" si="273"/>
        <v>un</v>
      </c>
    </row>
    <row r="17514" spans="1:4">
      <c r="A17514" s="68" t="s">
        <v>17393</v>
      </c>
      <c r="B17514" s="68" t="s">
        <v>32322</v>
      </c>
      <c r="C17514" s="68" t="s">
        <v>15</v>
      </c>
      <c r="D17514" t="str">
        <f t="shared" si="273"/>
        <v>un</v>
      </c>
    </row>
    <row r="17515" spans="1:4">
      <c r="A17515" s="68" t="s">
        <v>17394</v>
      </c>
      <c r="B17515" s="68" t="s">
        <v>32323</v>
      </c>
      <c r="C17515" s="68" t="s">
        <v>15</v>
      </c>
      <c r="D17515" t="str">
        <f t="shared" si="273"/>
        <v>un</v>
      </c>
    </row>
    <row r="17516" spans="1:4">
      <c r="A17516" s="68" t="s">
        <v>17395</v>
      </c>
      <c r="B17516" s="68" t="s">
        <v>32323</v>
      </c>
      <c r="C17516" s="68" t="s">
        <v>15</v>
      </c>
      <c r="D17516" t="str">
        <f t="shared" si="273"/>
        <v>un</v>
      </c>
    </row>
    <row r="17517" spans="1:4">
      <c r="A17517" s="68" t="s">
        <v>17396</v>
      </c>
      <c r="B17517" s="68" t="s">
        <v>32324</v>
      </c>
      <c r="C17517" s="68" t="s">
        <v>15</v>
      </c>
      <c r="D17517" t="str">
        <f t="shared" si="273"/>
        <v>un</v>
      </c>
    </row>
    <row r="17518" spans="1:4">
      <c r="A17518" s="68" t="s">
        <v>17397</v>
      </c>
      <c r="B17518" s="68" t="s">
        <v>32324</v>
      </c>
      <c r="C17518" s="68" t="s">
        <v>15</v>
      </c>
      <c r="D17518" t="str">
        <f t="shared" si="273"/>
        <v>un</v>
      </c>
    </row>
    <row r="17519" spans="1:4">
      <c r="A17519" s="68" t="s">
        <v>17398</v>
      </c>
      <c r="B17519" s="68" t="s">
        <v>32325</v>
      </c>
      <c r="C17519" s="68" t="s">
        <v>15</v>
      </c>
      <c r="D17519" t="str">
        <f t="shared" si="273"/>
        <v>un</v>
      </c>
    </row>
    <row r="17520" spans="1:4">
      <c r="A17520" s="68" t="s">
        <v>17399</v>
      </c>
      <c r="B17520" s="68" t="s">
        <v>32325</v>
      </c>
      <c r="C17520" s="68" t="s">
        <v>15</v>
      </c>
      <c r="D17520" t="str">
        <f t="shared" si="273"/>
        <v>un</v>
      </c>
    </row>
    <row r="17521" spans="1:4">
      <c r="A17521" s="68" t="s">
        <v>17400</v>
      </c>
      <c r="B17521" s="68" t="s">
        <v>32326</v>
      </c>
      <c r="C17521" s="68" t="s">
        <v>15</v>
      </c>
      <c r="D17521" t="str">
        <f t="shared" si="273"/>
        <v>un</v>
      </c>
    </row>
    <row r="17522" spans="1:4">
      <c r="A17522" s="68" t="s">
        <v>17401</v>
      </c>
      <c r="B17522" s="68" t="s">
        <v>32326</v>
      </c>
      <c r="C17522" s="68" t="s">
        <v>15</v>
      </c>
      <c r="D17522" t="str">
        <f t="shared" si="273"/>
        <v>un</v>
      </c>
    </row>
    <row r="17523" spans="1:4">
      <c r="A17523" s="68" t="s">
        <v>17402</v>
      </c>
      <c r="B17523" s="68" t="s">
        <v>32327</v>
      </c>
      <c r="C17523" s="68" t="s">
        <v>15</v>
      </c>
      <c r="D17523" t="str">
        <f t="shared" si="273"/>
        <v>un</v>
      </c>
    </row>
    <row r="17524" spans="1:4">
      <c r="A17524" s="68" t="s">
        <v>17403</v>
      </c>
      <c r="B17524" s="68" t="s">
        <v>32327</v>
      </c>
      <c r="C17524" s="68" t="s">
        <v>15</v>
      </c>
      <c r="D17524" t="str">
        <f t="shared" si="273"/>
        <v>un</v>
      </c>
    </row>
    <row r="17525" spans="1:4">
      <c r="A17525" s="68" t="s">
        <v>17404</v>
      </c>
      <c r="B17525" s="68" t="s">
        <v>32328</v>
      </c>
      <c r="C17525" s="68" t="s">
        <v>15</v>
      </c>
      <c r="D17525" t="str">
        <f t="shared" si="273"/>
        <v>un</v>
      </c>
    </row>
    <row r="17526" spans="1:4">
      <c r="A17526" s="68" t="s">
        <v>17405</v>
      </c>
      <c r="B17526" s="68" t="s">
        <v>32328</v>
      </c>
      <c r="C17526" s="68" t="s">
        <v>15</v>
      </c>
      <c r="D17526" t="str">
        <f t="shared" si="273"/>
        <v>un</v>
      </c>
    </row>
    <row r="17527" spans="1:4">
      <c r="A17527" s="68" t="s">
        <v>17406</v>
      </c>
      <c r="B17527" s="68" t="s">
        <v>32329</v>
      </c>
      <c r="C17527" s="68" t="s">
        <v>15</v>
      </c>
      <c r="D17527" t="str">
        <f t="shared" si="273"/>
        <v>un</v>
      </c>
    </row>
    <row r="17528" spans="1:4">
      <c r="A17528" s="68" t="s">
        <v>17407</v>
      </c>
      <c r="B17528" s="68" t="s">
        <v>32329</v>
      </c>
      <c r="C17528" s="68" t="s">
        <v>15</v>
      </c>
      <c r="D17528" t="str">
        <f t="shared" si="273"/>
        <v>un</v>
      </c>
    </row>
    <row r="17529" spans="1:4">
      <c r="A17529" s="68" t="s">
        <v>17408</v>
      </c>
      <c r="B17529" s="68" t="s">
        <v>32330</v>
      </c>
      <c r="C17529" s="68" t="s">
        <v>15</v>
      </c>
      <c r="D17529" t="str">
        <f t="shared" si="273"/>
        <v>un</v>
      </c>
    </row>
    <row r="17530" spans="1:4">
      <c r="A17530" s="68" t="s">
        <v>17409</v>
      </c>
      <c r="B17530" s="68" t="s">
        <v>32330</v>
      </c>
      <c r="C17530" s="68" t="s">
        <v>15</v>
      </c>
      <c r="D17530" t="str">
        <f t="shared" si="273"/>
        <v>un</v>
      </c>
    </row>
    <row r="17531" spans="1:4">
      <c r="A17531" s="68" t="s">
        <v>17410</v>
      </c>
      <c r="B17531" s="68" t="s">
        <v>32331</v>
      </c>
      <c r="C17531" s="68" t="s">
        <v>15</v>
      </c>
      <c r="D17531" t="str">
        <f t="shared" si="273"/>
        <v>un</v>
      </c>
    </row>
    <row r="17532" spans="1:4">
      <c r="A17532" s="68" t="s">
        <v>17411</v>
      </c>
      <c r="B17532" s="68" t="s">
        <v>32331</v>
      </c>
      <c r="C17532" s="68" t="s">
        <v>15</v>
      </c>
      <c r="D17532" t="str">
        <f t="shared" si="273"/>
        <v>un</v>
      </c>
    </row>
    <row r="17533" spans="1:4">
      <c r="A17533" s="68" t="s">
        <v>17412</v>
      </c>
      <c r="B17533" s="68" t="s">
        <v>32332</v>
      </c>
      <c r="C17533" s="68" t="s">
        <v>15</v>
      </c>
      <c r="D17533" t="str">
        <f t="shared" si="273"/>
        <v>un</v>
      </c>
    </row>
    <row r="17534" spans="1:4">
      <c r="A17534" s="68" t="s">
        <v>17413</v>
      </c>
      <c r="B17534" s="68" t="s">
        <v>32332</v>
      </c>
      <c r="C17534" s="68" t="s">
        <v>15</v>
      </c>
      <c r="D17534" t="str">
        <f t="shared" si="273"/>
        <v>un</v>
      </c>
    </row>
    <row r="17535" spans="1:4">
      <c r="A17535" s="68" t="s">
        <v>17414</v>
      </c>
      <c r="B17535" s="68" t="s">
        <v>32333</v>
      </c>
      <c r="C17535" s="68" t="s">
        <v>15</v>
      </c>
      <c r="D17535" t="str">
        <f t="shared" si="273"/>
        <v>un</v>
      </c>
    </row>
    <row r="17536" spans="1:4">
      <c r="A17536" s="68" t="s">
        <v>17415</v>
      </c>
      <c r="B17536" s="68" t="s">
        <v>32333</v>
      </c>
      <c r="C17536" s="68" t="s">
        <v>15</v>
      </c>
      <c r="D17536" t="str">
        <f t="shared" si="273"/>
        <v>un</v>
      </c>
    </row>
    <row r="17537" spans="1:4">
      <c r="A17537" s="68" t="s">
        <v>17416</v>
      </c>
      <c r="B17537" s="68" t="s">
        <v>32334</v>
      </c>
      <c r="C17537" s="68" t="s">
        <v>15</v>
      </c>
      <c r="D17537" t="str">
        <f t="shared" si="273"/>
        <v>un</v>
      </c>
    </row>
    <row r="17538" spans="1:4">
      <c r="A17538" s="68" t="s">
        <v>17417</v>
      </c>
      <c r="B17538" s="68" t="s">
        <v>32334</v>
      </c>
      <c r="C17538" s="68" t="s">
        <v>15</v>
      </c>
      <c r="D17538" t="str">
        <f t="shared" si="273"/>
        <v>un</v>
      </c>
    </row>
    <row r="17539" spans="1:4">
      <c r="A17539" s="68" t="s">
        <v>17418</v>
      </c>
      <c r="B17539" s="68" t="s">
        <v>32335</v>
      </c>
      <c r="C17539" s="68" t="s">
        <v>15</v>
      </c>
      <c r="D17539" t="str">
        <f t="shared" si="273"/>
        <v>un</v>
      </c>
    </row>
    <row r="17540" spans="1:4">
      <c r="A17540" s="68" t="s">
        <v>17419</v>
      </c>
      <c r="B17540" s="68" t="s">
        <v>32335</v>
      </c>
      <c r="C17540" s="68" t="s">
        <v>15</v>
      </c>
      <c r="D17540" t="str">
        <f t="shared" si="273"/>
        <v>un</v>
      </c>
    </row>
    <row r="17541" spans="1:4">
      <c r="A17541" s="68" t="s">
        <v>17420</v>
      </c>
      <c r="B17541" s="68" t="s">
        <v>32336</v>
      </c>
      <c r="C17541" s="68" t="s">
        <v>15</v>
      </c>
      <c r="D17541" t="str">
        <f t="shared" si="273"/>
        <v>un</v>
      </c>
    </row>
    <row r="17542" spans="1:4">
      <c r="A17542" s="68" t="s">
        <v>17421</v>
      </c>
      <c r="B17542" s="68" t="s">
        <v>32336</v>
      </c>
      <c r="C17542" s="68" t="s">
        <v>15</v>
      </c>
      <c r="D17542" t="str">
        <f t="shared" si="273"/>
        <v>un</v>
      </c>
    </row>
    <row r="17543" spans="1:4">
      <c r="A17543" s="68" t="s">
        <v>17422</v>
      </c>
      <c r="B17543" s="68" t="s">
        <v>32337</v>
      </c>
      <c r="C17543" s="68" t="s">
        <v>15</v>
      </c>
      <c r="D17543" t="str">
        <f t="shared" ref="D17543:D17606" si="274">LOWER(C17543)</f>
        <v>un</v>
      </c>
    </row>
    <row r="17544" spans="1:4">
      <c r="A17544" s="68" t="s">
        <v>17423</v>
      </c>
      <c r="B17544" s="68" t="s">
        <v>32337</v>
      </c>
      <c r="C17544" s="68" t="s">
        <v>15</v>
      </c>
      <c r="D17544" t="str">
        <f t="shared" si="274"/>
        <v>un</v>
      </c>
    </row>
    <row r="17545" spans="1:4">
      <c r="A17545" s="68" t="s">
        <v>17424</v>
      </c>
      <c r="B17545" s="68" t="s">
        <v>32338</v>
      </c>
      <c r="C17545" s="68" t="s">
        <v>15</v>
      </c>
      <c r="D17545" t="str">
        <f t="shared" si="274"/>
        <v>un</v>
      </c>
    </row>
    <row r="17546" spans="1:4">
      <c r="A17546" s="68" t="s">
        <v>17425</v>
      </c>
      <c r="B17546" s="68" t="s">
        <v>32338</v>
      </c>
      <c r="C17546" s="68" t="s">
        <v>15</v>
      </c>
      <c r="D17546" t="str">
        <f t="shared" si="274"/>
        <v>un</v>
      </c>
    </row>
    <row r="17547" spans="1:4">
      <c r="A17547" s="68" t="s">
        <v>17426</v>
      </c>
      <c r="B17547" s="68" t="s">
        <v>32339</v>
      </c>
      <c r="C17547" s="68" t="s">
        <v>15</v>
      </c>
      <c r="D17547" t="str">
        <f t="shared" si="274"/>
        <v>un</v>
      </c>
    </row>
    <row r="17548" spans="1:4">
      <c r="A17548" s="68" t="s">
        <v>17427</v>
      </c>
      <c r="B17548" s="68" t="s">
        <v>32339</v>
      </c>
      <c r="C17548" s="68" t="s">
        <v>15</v>
      </c>
      <c r="D17548" t="str">
        <f t="shared" si="274"/>
        <v>un</v>
      </c>
    </row>
    <row r="17549" spans="1:4">
      <c r="A17549" s="68" t="s">
        <v>17428</v>
      </c>
      <c r="B17549" s="68" t="s">
        <v>32340</v>
      </c>
      <c r="C17549" s="68" t="s">
        <v>15</v>
      </c>
      <c r="D17549" t="str">
        <f t="shared" si="274"/>
        <v>un</v>
      </c>
    </row>
    <row r="17550" spans="1:4">
      <c r="A17550" s="68" t="s">
        <v>17429</v>
      </c>
      <c r="B17550" s="68" t="s">
        <v>32340</v>
      </c>
      <c r="C17550" s="68" t="s">
        <v>15</v>
      </c>
      <c r="D17550" t="str">
        <f t="shared" si="274"/>
        <v>un</v>
      </c>
    </row>
    <row r="17551" spans="1:4">
      <c r="A17551" s="68" t="s">
        <v>17430</v>
      </c>
      <c r="B17551" s="68" t="s">
        <v>32341</v>
      </c>
      <c r="C17551" s="68" t="s">
        <v>15</v>
      </c>
      <c r="D17551" t="str">
        <f t="shared" si="274"/>
        <v>un</v>
      </c>
    </row>
    <row r="17552" spans="1:4">
      <c r="A17552" s="68" t="s">
        <v>17431</v>
      </c>
      <c r="B17552" s="68" t="s">
        <v>32341</v>
      </c>
      <c r="C17552" s="68" t="s">
        <v>15</v>
      </c>
      <c r="D17552" t="str">
        <f t="shared" si="274"/>
        <v>un</v>
      </c>
    </row>
    <row r="17553" spans="1:4">
      <c r="A17553" s="68" t="s">
        <v>17432</v>
      </c>
      <c r="B17553" s="68" t="s">
        <v>32342</v>
      </c>
      <c r="C17553" s="68" t="s">
        <v>15</v>
      </c>
      <c r="D17553" t="str">
        <f t="shared" si="274"/>
        <v>un</v>
      </c>
    </row>
    <row r="17554" spans="1:4">
      <c r="A17554" s="68" t="s">
        <v>17433</v>
      </c>
      <c r="B17554" s="68" t="s">
        <v>32342</v>
      </c>
      <c r="C17554" s="68" t="s">
        <v>15</v>
      </c>
      <c r="D17554" t="str">
        <f t="shared" si="274"/>
        <v>un</v>
      </c>
    </row>
    <row r="17555" spans="1:4">
      <c r="A17555" s="68" t="s">
        <v>17434</v>
      </c>
      <c r="B17555" s="68" t="s">
        <v>32343</v>
      </c>
      <c r="C17555" s="68" t="s">
        <v>15</v>
      </c>
      <c r="D17555" t="str">
        <f t="shared" si="274"/>
        <v>un</v>
      </c>
    </row>
    <row r="17556" spans="1:4">
      <c r="A17556" s="68" t="s">
        <v>17435</v>
      </c>
      <c r="B17556" s="68" t="s">
        <v>32343</v>
      </c>
      <c r="C17556" s="68" t="s">
        <v>15</v>
      </c>
      <c r="D17556" t="str">
        <f t="shared" si="274"/>
        <v>un</v>
      </c>
    </row>
    <row r="17557" spans="1:4">
      <c r="A17557" s="68" t="s">
        <v>17436</v>
      </c>
      <c r="B17557" s="68" t="s">
        <v>32344</v>
      </c>
      <c r="C17557" s="68" t="s">
        <v>15</v>
      </c>
      <c r="D17557" t="str">
        <f t="shared" si="274"/>
        <v>un</v>
      </c>
    </row>
    <row r="17558" spans="1:4">
      <c r="A17558" s="68" t="s">
        <v>17437</v>
      </c>
      <c r="B17558" s="68" t="s">
        <v>32344</v>
      </c>
      <c r="C17558" s="68" t="s">
        <v>15</v>
      </c>
      <c r="D17558" t="str">
        <f t="shared" si="274"/>
        <v>un</v>
      </c>
    </row>
    <row r="17559" spans="1:4">
      <c r="A17559" s="68" t="s">
        <v>17438</v>
      </c>
      <c r="B17559" s="68" t="s">
        <v>32345</v>
      </c>
      <c r="C17559" s="68" t="s">
        <v>15</v>
      </c>
      <c r="D17559" t="str">
        <f t="shared" si="274"/>
        <v>un</v>
      </c>
    </row>
    <row r="17560" spans="1:4">
      <c r="A17560" s="68" t="s">
        <v>17439</v>
      </c>
      <c r="B17560" s="68" t="s">
        <v>32345</v>
      </c>
      <c r="C17560" s="68" t="s">
        <v>15</v>
      </c>
      <c r="D17560" t="str">
        <f t="shared" si="274"/>
        <v>un</v>
      </c>
    </row>
    <row r="17561" spans="1:4">
      <c r="A17561" s="68" t="s">
        <v>17440</v>
      </c>
      <c r="B17561" s="68" t="s">
        <v>32346</v>
      </c>
      <c r="C17561" s="68" t="s">
        <v>15</v>
      </c>
      <c r="D17561" t="str">
        <f t="shared" si="274"/>
        <v>un</v>
      </c>
    </row>
    <row r="17562" spans="1:4">
      <c r="A17562" s="68" t="s">
        <v>17441</v>
      </c>
      <c r="B17562" s="68" t="s">
        <v>32346</v>
      </c>
      <c r="C17562" s="68" t="s">
        <v>15</v>
      </c>
      <c r="D17562" t="str">
        <f t="shared" si="274"/>
        <v>un</v>
      </c>
    </row>
    <row r="17563" spans="1:4">
      <c r="A17563" s="68" t="s">
        <v>17442</v>
      </c>
      <c r="B17563" s="68" t="s">
        <v>32347</v>
      </c>
      <c r="C17563" s="68" t="s">
        <v>15</v>
      </c>
      <c r="D17563" t="str">
        <f t="shared" si="274"/>
        <v>un</v>
      </c>
    </row>
    <row r="17564" spans="1:4">
      <c r="A17564" s="68" t="s">
        <v>17443</v>
      </c>
      <c r="B17564" s="68" t="s">
        <v>32347</v>
      </c>
      <c r="C17564" s="68" t="s">
        <v>15</v>
      </c>
      <c r="D17564" t="str">
        <f t="shared" si="274"/>
        <v>un</v>
      </c>
    </row>
    <row r="17565" spans="1:4">
      <c r="A17565" s="68" t="s">
        <v>17444</v>
      </c>
      <c r="B17565" s="68" t="s">
        <v>32348</v>
      </c>
      <c r="C17565" s="68" t="s">
        <v>15</v>
      </c>
      <c r="D17565" t="str">
        <f t="shared" si="274"/>
        <v>un</v>
      </c>
    </row>
    <row r="17566" spans="1:4">
      <c r="A17566" s="68" t="s">
        <v>17445</v>
      </c>
      <c r="B17566" s="68" t="s">
        <v>32348</v>
      </c>
      <c r="C17566" s="68" t="s">
        <v>15</v>
      </c>
      <c r="D17566" t="str">
        <f t="shared" si="274"/>
        <v>un</v>
      </c>
    </row>
    <row r="17567" spans="1:4">
      <c r="A17567" s="68" t="s">
        <v>17446</v>
      </c>
      <c r="B17567" s="68" t="s">
        <v>32349</v>
      </c>
      <c r="C17567" s="68" t="s">
        <v>15</v>
      </c>
      <c r="D17567" t="str">
        <f t="shared" si="274"/>
        <v>un</v>
      </c>
    </row>
    <row r="17568" spans="1:4">
      <c r="A17568" s="68" t="s">
        <v>17447</v>
      </c>
      <c r="B17568" s="68" t="s">
        <v>32349</v>
      </c>
      <c r="C17568" s="68" t="s">
        <v>15</v>
      </c>
      <c r="D17568" t="str">
        <f t="shared" si="274"/>
        <v>un</v>
      </c>
    </row>
    <row r="17569" spans="1:4">
      <c r="A17569" s="68" t="s">
        <v>17448</v>
      </c>
      <c r="B17569" s="68" t="s">
        <v>32350</v>
      </c>
      <c r="C17569" s="68" t="s">
        <v>15</v>
      </c>
      <c r="D17569" t="str">
        <f t="shared" si="274"/>
        <v>un</v>
      </c>
    </row>
    <row r="17570" spans="1:4">
      <c r="A17570" s="68" t="s">
        <v>17449</v>
      </c>
      <c r="B17570" s="68" t="s">
        <v>32350</v>
      </c>
      <c r="C17570" s="68" t="s">
        <v>15</v>
      </c>
      <c r="D17570" t="str">
        <f t="shared" si="274"/>
        <v>un</v>
      </c>
    </row>
    <row r="17571" spans="1:4">
      <c r="A17571" s="68" t="s">
        <v>17450</v>
      </c>
      <c r="B17571" s="68" t="s">
        <v>32351</v>
      </c>
      <c r="C17571" s="68" t="s">
        <v>15</v>
      </c>
      <c r="D17571" t="str">
        <f t="shared" si="274"/>
        <v>un</v>
      </c>
    </row>
    <row r="17572" spans="1:4">
      <c r="A17572" s="68" t="s">
        <v>17451</v>
      </c>
      <c r="B17572" s="68" t="s">
        <v>32351</v>
      </c>
      <c r="C17572" s="68" t="s">
        <v>15</v>
      </c>
      <c r="D17572" t="str">
        <f t="shared" si="274"/>
        <v>un</v>
      </c>
    </row>
    <row r="17573" spans="1:4">
      <c r="A17573" s="68" t="s">
        <v>17452</v>
      </c>
      <c r="B17573" s="68" t="s">
        <v>32352</v>
      </c>
      <c r="C17573" s="68" t="s">
        <v>15</v>
      </c>
      <c r="D17573" t="str">
        <f t="shared" si="274"/>
        <v>un</v>
      </c>
    </row>
    <row r="17574" spans="1:4">
      <c r="A17574" s="68" t="s">
        <v>17453</v>
      </c>
      <c r="B17574" s="68" t="s">
        <v>32352</v>
      </c>
      <c r="C17574" s="68" t="s">
        <v>15</v>
      </c>
      <c r="D17574" t="str">
        <f t="shared" si="274"/>
        <v>un</v>
      </c>
    </row>
    <row r="17575" spans="1:4">
      <c r="A17575" s="68" t="s">
        <v>17454</v>
      </c>
      <c r="B17575" s="68" t="s">
        <v>32353</v>
      </c>
      <c r="C17575" s="68" t="s">
        <v>15</v>
      </c>
      <c r="D17575" t="str">
        <f t="shared" si="274"/>
        <v>un</v>
      </c>
    </row>
    <row r="17576" spans="1:4">
      <c r="A17576" s="68" t="s">
        <v>17455</v>
      </c>
      <c r="B17576" s="68" t="s">
        <v>32353</v>
      </c>
      <c r="C17576" s="68" t="s">
        <v>15</v>
      </c>
      <c r="D17576" t="str">
        <f t="shared" si="274"/>
        <v>un</v>
      </c>
    </row>
    <row r="17577" spans="1:4">
      <c r="A17577" s="68" t="s">
        <v>17456</v>
      </c>
      <c r="B17577" s="68" t="s">
        <v>32354</v>
      </c>
      <c r="C17577" s="68" t="s">
        <v>15</v>
      </c>
      <c r="D17577" t="str">
        <f t="shared" si="274"/>
        <v>un</v>
      </c>
    </row>
    <row r="17578" spans="1:4">
      <c r="A17578" s="68" t="s">
        <v>17457</v>
      </c>
      <c r="B17578" s="68" t="s">
        <v>32354</v>
      </c>
      <c r="C17578" s="68" t="s">
        <v>15</v>
      </c>
      <c r="D17578" t="str">
        <f t="shared" si="274"/>
        <v>un</v>
      </c>
    </row>
    <row r="17579" spans="1:4">
      <c r="A17579" s="68" t="s">
        <v>17458</v>
      </c>
      <c r="B17579" s="68" t="s">
        <v>32355</v>
      </c>
      <c r="C17579" s="68" t="s">
        <v>15</v>
      </c>
      <c r="D17579" t="str">
        <f t="shared" si="274"/>
        <v>un</v>
      </c>
    </row>
    <row r="17580" spans="1:4">
      <c r="A17580" s="68" t="s">
        <v>17459</v>
      </c>
      <c r="B17580" s="68" t="s">
        <v>32355</v>
      </c>
      <c r="C17580" s="68" t="s">
        <v>15</v>
      </c>
      <c r="D17580" t="str">
        <f t="shared" si="274"/>
        <v>un</v>
      </c>
    </row>
    <row r="17581" spans="1:4">
      <c r="A17581" s="68" t="s">
        <v>17460</v>
      </c>
      <c r="B17581" s="68" t="s">
        <v>32356</v>
      </c>
      <c r="C17581" s="68" t="s">
        <v>15</v>
      </c>
      <c r="D17581" t="str">
        <f t="shared" si="274"/>
        <v>un</v>
      </c>
    </row>
    <row r="17582" spans="1:4">
      <c r="A17582" s="68" t="s">
        <v>17461</v>
      </c>
      <c r="B17582" s="68" t="s">
        <v>32356</v>
      </c>
      <c r="C17582" s="68" t="s">
        <v>15</v>
      </c>
      <c r="D17582" t="str">
        <f t="shared" si="274"/>
        <v>un</v>
      </c>
    </row>
    <row r="17583" spans="1:4">
      <c r="A17583" s="68" t="s">
        <v>17462</v>
      </c>
      <c r="B17583" s="68" t="s">
        <v>32357</v>
      </c>
      <c r="C17583" s="68" t="s">
        <v>15</v>
      </c>
      <c r="D17583" t="str">
        <f t="shared" si="274"/>
        <v>un</v>
      </c>
    </row>
    <row r="17584" spans="1:4">
      <c r="A17584" s="68" t="s">
        <v>17463</v>
      </c>
      <c r="B17584" s="68" t="s">
        <v>32357</v>
      </c>
      <c r="C17584" s="68" t="s">
        <v>15</v>
      </c>
      <c r="D17584" t="str">
        <f t="shared" si="274"/>
        <v>un</v>
      </c>
    </row>
    <row r="17585" spans="1:4">
      <c r="A17585" s="68" t="s">
        <v>17464</v>
      </c>
      <c r="B17585" s="68" t="s">
        <v>32358</v>
      </c>
      <c r="C17585" s="68" t="s">
        <v>15</v>
      </c>
      <c r="D17585" t="str">
        <f t="shared" si="274"/>
        <v>un</v>
      </c>
    </row>
    <row r="17586" spans="1:4">
      <c r="A17586" s="68" t="s">
        <v>17465</v>
      </c>
      <c r="B17586" s="68" t="s">
        <v>32358</v>
      </c>
      <c r="C17586" s="68" t="s">
        <v>15</v>
      </c>
      <c r="D17586" t="str">
        <f t="shared" si="274"/>
        <v>un</v>
      </c>
    </row>
    <row r="17587" spans="1:4">
      <c r="A17587" s="68" t="s">
        <v>17466</v>
      </c>
      <c r="B17587" s="68" t="s">
        <v>32359</v>
      </c>
      <c r="C17587" s="68" t="s">
        <v>15</v>
      </c>
      <c r="D17587" t="str">
        <f t="shared" si="274"/>
        <v>un</v>
      </c>
    </row>
    <row r="17588" spans="1:4">
      <c r="A17588" s="68" t="s">
        <v>17467</v>
      </c>
      <c r="B17588" s="68" t="s">
        <v>32359</v>
      </c>
      <c r="C17588" s="68" t="s">
        <v>15</v>
      </c>
      <c r="D17588" t="str">
        <f t="shared" si="274"/>
        <v>un</v>
      </c>
    </row>
    <row r="17589" spans="1:4">
      <c r="A17589" s="68" t="s">
        <v>17468</v>
      </c>
      <c r="B17589" s="68" t="s">
        <v>32360</v>
      </c>
      <c r="C17589" s="68" t="s">
        <v>15</v>
      </c>
      <c r="D17589" t="str">
        <f t="shared" si="274"/>
        <v>un</v>
      </c>
    </row>
    <row r="17590" spans="1:4">
      <c r="A17590" s="68" t="s">
        <v>17469</v>
      </c>
      <c r="B17590" s="68" t="s">
        <v>32360</v>
      </c>
      <c r="C17590" s="68" t="s">
        <v>15</v>
      </c>
      <c r="D17590" t="str">
        <f t="shared" si="274"/>
        <v>un</v>
      </c>
    </row>
    <row r="17591" spans="1:4">
      <c r="A17591" s="68" t="s">
        <v>17470</v>
      </c>
      <c r="B17591" s="68" t="s">
        <v>32361</v>
      </c>
      <c r="C17591" s="68" t="s">
        <v>15</v>
      </c>
      <c r="D17591" t="str">
        <f t="shared" si="274"/>
        <v>un</v>
      </c>
    </row>
    <row r="17592" spans="1:4">
      <c r="A17592" s="68" t="s">
        <v>17471</v>
      </c>
      <c r="B17592" s="68" t="s">
        <v>32361</v>
      </c>
      <c r="C17592" s="68" t="s">
        <v>15</v>
      </c>
      <c r="D17592" t="str">
        <f t="shared" si="274"/>
        <v>un</v>
      </c>
    </row>
    <row r="17593" spans="1:4">
      <c r="A17593" s="68" t="s">
        <v>17472</v>
      </c>
      <c r="B17593" s="68" t="s">
        <v>32362</v>
      </c>
      <c r="C17593" s="68" t="s">
        <v>15</v>
      </c>
      <c r="D17593" t="str">
        <f t="shared" si="274"/>
        <v>un</v>
      </c>
    </row>
    <row r="17594" spans="1:4">
      <c r="A17594" s="68" t="s">
        <v>17473</v>
      </c>
      <c r="B17594" s="68" t="s">
        <v>32362</v>
      </c>
      <c r="C17594" s="68" t="s">
        <v>15</v>
      </c>
      <c r="D17594" t="str">
        <f t="shared" si="274"/>
        <v>un</v>
      </c>
    </row>
    <row r="17595" spans="1:4">
      <c r="A17595" s="68" t="s">
        <v>17474</v>
      </c>
      <c r="B17595" s="68" t="s">
        <v>32363</v>
      </c>
      <c r="C17595" s="68" t="s">
        <v>15</v>
      </c>
      <c r="D17595" t="str">
        <f t="shared" si="274"/>
        <v>un</v>
      </c>
    </row>
    <row r="17596" spans="1:4">
      <c r="A17596" s="68" t="s">
        <v>17475</v>
      </c>
      <c r="B17596" s="68" t="s">
        <v>32363</v>
      </c>
      <c r="C17596" s="68" t="s">
        <v>15</v>
      </c>
      <c r="D17596" t="str">
        <f t="shared" si="274"/>
        <v>un</v>
      </c>
    </row>
    <row r="17597" spans="1:4">
      <c r="A17597" s="68" t="s">
        <v>17476</v>
      </c>
      <c r="B17597" s="68" t="s">
        <v>32364</v>
      </c>
      <c r="C17597" s="68" t="s">
        <v>15</v>
      </c>
      <c r="D17597" t="str">
        <f t="shared" si="274"/>
        <v>un</v>
      </c>
    </row>
    <row r="17598" spans="1:4">
      <c r="A17598" s="68" t="s">
        <v>17477</v>
      </c>
      <c r="B17598" s="68" t="s">
        <v>32364</v>
      </c>
      <c r="C17598" s="68" t="s">
        <v>15</v>
      </c>
      <c r="D17598" t="str">
        <f t="shared" si="274"/>
        <v>un</v>
      </c>
    </row>
    <row r="17599" spans="1:4">
      <c r="A17599" s="68" t="s">
        <v>17478</v>
      </c>
      <c r="B17599" s="68" t="s">
        <v>32365</v>
      </c>
      <c r="C17599" s="68" t="s">
        <v>15</v>
      </c>
      <c r="D17599" t="str">
        <f t="shared" si="274"/>
        <v>un</v>
      </c>
    </row>
    <row r="17600" spans="1:4">
      <c r="A17600" s="68" t="s">
        <v>17479</v>
      </c>
      <c r="B17600" s="68" t="s">
        <v>32365</v>
      </c>
      <c r="C17600" s="68" t="s">
        <v>15</v>
      </c>
      <c r="D17600" t="str">
        <f t="shared" si="274"/>
        <v>un</v>
      </c>
    </row>
    <row r="17601" spans="1:4">
      <c r="A17601" s="68" t="s">
        <v>17480</v>
      </c>
      <c r="B17601" s="68" t="s">
        <v>32366</v>
      </c>
      <c r="C17601" s="68" t="s">
        <v>15</v>
      </c>
      <c r="D17601" t="str">
        <f t="shared" si="274"/>
        <v>un</v>
      </c>
    </row>
    <row r="17602" spans="1:4">
      <c r="A17602" s="68" t="s">
        <v>17481</v>
      </c>
      <c r="B17602" s="68" t="s">
        <v>32366</v>
      </c>
      <c r="C17602" s="68" t="s">
        <v>15</v>
      </c>
      <c r="D17602" t="str">
        <f t="shared" si="274"/>
        <v>un</v>
      </c>
    </row>
    <row r="17603" spans="1:4">
      <c r="A17603" s="68" t="s">
        <v>17482</v>
      </c>
      <c r="B17603" s="68" t="s">
        <v>32367</v>
      </c>
      <c r="C17603" s="68" t="s">
        <v>15</v>
      </c>
      <c r="D17603" t="str">
        <f t="shared" si="274"/>
        <v>un</v>
      </c>
    </row>
    <row r="17604" spans="1:4">
      <c r="A17604" s="68" t="s">
        <v>17483</v>
      </c>
      <c r="B17604" s="68" t="s">
        <v>32367</v>
      </c>
      <c r="C17604" s="68" t="s">
        <v>15</v>
      </c>
      <c r="D17604" t="str">
        <f t="shared" si="274"/>
        <v>un</v>
      </c>
    </row>
    <row r="17605" spans="1:4">
      <c r="A17605" s="68" t="s">
        <v>17484</v>
      </c>
      <c r="B17605" s="68" t="s">
        <v>32368</v>
      </c>
      <c r="C17605" s="68" t="s">
        <v>15</v>
      </c>
      <c r="D17605" t="str">
        <f t="shared" si="274"/>
        <v>un</v>
      </c>
    </row>
    <row r="17606" spans="1:4">
      <c r="A17606" s="68" t="s">
        <v>17485</v>
      </c>
      <c r="B17606" s="68" t="s">
        <v>32368</v>
      </c>
      <c r="C17606" s="68" t="s">
        <v>15</v>
      </c>
      <c r="D17606" t="str">
        <f t="shared" si="274"/>
        <v>un</v>
      </c>
    </row>
    <row r="17607" spans="1:4">
      <c r="A17607" s="68" t="s">
        <v>17486</v>
      </c>
      <c r="B17607" s="68" t="s">
        <v>32369</v>
      </c>
      <c r="C17607" s="68" t="s">
        <v>15</v>
      </c>
      <c r="D17607" t="str">
        <f t="shared" ref="D17607:D17670" si="275">LOWER(C17607)</f>
        <v>un</v>
      </c>
    </row>
    <row r="17608" spans="1:4">
      <c r="A17608" s="68" t="s">
        <v>17487</v>
      </c>
      <c r="B17608" s="68" t="s">
        <v>32369</v>
      </c>
      <c r="C17608" s="68" t="s">
        <v>15</v>
      </c>
      <c r="D17608" t="str">
        <f t="shared" si="275"/>
        <v>un</v>
      </c>
    </row>
    <row r="17609" spans="1:4">
      <c r="A17609" s="68" t="s">
        <v>17488</v>
      </c>
      <c r="B17609" s="68" t="s">
        <v>32370</v>
      </c>
      <c r="C17609" s="68" t="s">
        <v>15</v>
      </c>
      <c r="D17609" t="str">
        <f t="shared" si="275"/>
        <v>un</v>
      </c>
    </row>
    <row r="17610" spans="1:4">
      <c r="A17610" s="68" t="s">
        <v>17489</v>
      </c>
      <c r="B17610" s="68" t="s">
        <v>32370</v>
      </c>
      <c r="C17610" s="68" t="s">
        <v>15</v>
      </c>
      <c r="D17610" t="str">
        <f t="shared" si="275"/>
        <v>un</v>
      </c>
    </row>
    <row r="17611" spans="1:4">
      <c r="A17611" s="68" t="s">
        <v>17490</v>
      </c>
      <c r="B17611" s="68" t="s">
        <v>32371</v>
      </c>
      <c r="C17611" s="68" t="s">
        <v>15</v>
      </c>
      <c r="D17611" t="str">
        <f t="shared" si="275"/>
        <v>un</v>
      </c>
    </row>
    <row r="17612" spans="1:4">
      <c r="A17612" s="68" t="s">
        <v>17491</v>
      </c>
      <c r="B17612" s="68" t="s">
        <v>32371</v>
      </c>
      <c r="C17612" s="68" t="s">
        <v>15</v>
      </c>
      <c r="D17612" t="str">
        <f t="shared" si="275"/>
        <v>un</v>
      </c>
    </row>
    <row r="17613" spans="1:4">
      <c r="A17613" s="68" t="s">
        <v>17492</v>
      </c>
      <c r="B17613" s="68" t="s">
        <v>32372</v>
      </c>
      <c r="C17613" s="68" t="s">
        <v>15</v>
      </c>
      <c r="D17613" t="str">
        <f t="shared" si="275"/>
        <v>un</v>
      </c>
    </row>
    <row r="17614" spans="1:4">
      <c r="A17614" s="68" t="s">
        <v>17493</v>
      </c>
      <c r="B17614" s="68" t="s">
        <v>32372</v>
      </c>
      <c r="C17614" s="68" t="s">
        <v>15</v>
      </c>
      <c r="D17614" t="str">
        <f t="shared" si="275"/>
        <v>un</v>
      </c>
    </row>
    <row r="17615" spans="1:4">
      <c r="A17615" s="68" t="s">
        <v>17494</v>
      </c>
      <c r="B17615" s="68" t="s">
        <v>32373</v>
      </c>
      <c r="C17615" s="68" t="s">
        <v>15</v>
      </c>
      <c r="D17615" t="str">
        <f t="shared" si="275"/>
        <v>un</v>
      </c>
    </row>
    <row r="17616" spans="1:4">
      <c r="A17616" s="68" t="s">
        <v>17495</v>
      </c>
      <c r="B17616" s="68" t="s">
        <v>32373</v>
      </c>
      <c r="C17616" s="68" t="s">
        <v>15</v>
      </c>
      <c r="D17616" t="str">
        <f t="shared" si="275"/>
        <v>un</v>
      </c>
    </row>
    <row r="17617" spans="1:4">
      <c r="A17617" s="68" t="s">
        <v>232</v>
      </c>
      <c r="B17617" s="68" t="s">
        <v>127</v>
      </c>
      <c r="C17617" s="68" t="s">
        <v>15</v>
      </c>
      <c r="D17617" t="str">
        <f t="shared" si="275"/>
        <v>un</v>
      </c>
    </row>
    <row r="17618" spans="1:4">
      <c r="A17618" s="68" t="s">
        <v>98</v>
      </c>
      <c r="B17618" s="68" t="s">
        <v>127</v>
      </c>
      <c r="C17618" s="68" t="s">
        <v>15</v>
      </c>
      <c r="D17618" t="str">
        <f t="shared" si="275"/>
        <v>un</v>
      </c>
    </row>
    <row r="17619" spans="1:4">
      <c r="A17619" s="68" t="s">
        <v>233</v>
      </c>
      <c r="B17619" s="68" t="s">
        <v>128</v>
      </c>
      <c r="C17619" s="68" t="s">
        <v>15</v>
      </c>
      <c r="D17619" t="str">
        <f t="shared" si="275"/>
        <v>un</v>
      </c>
    </row>
    <row r="17620" spans="1:4">
      <c r="A17620" s="68" t="s">
        <v>99</v>
      </c>
      <c r="B17620" s="68" t="s">
        <v>128</v>
      </c>
      <c r="C17620" s="68" t="s">
        <v>15</v>
      </c>
      <c r="D17620" t="str">
        <f t="shared" si="275"/>
        <v>un</v>
      </c>
    </row>
    <row r="17621" spans="1:4">
      <c r="A17621" s="68" t="s">
        <v>17496</v>
      </c>
      <c r="B17621" s="68" t="s">
        <v>32374</v>
      </c>
      <c r="C17621" s="68" t="s">
        <v>15</v>
      </c>
      <c r="D17621" t="str">
        <f t="shared" si="275"/>
        <v>un</v>
      </c>
    </row>
    <row r="17622" spans="1:4">
      <c r="A17622" s="68" t="s">
        <v>17497</v>
      </c>
      <c r="B17622" s="68" t="s">
        <v>32374</v>
      </c>
      <c r="C17622" s="68" t="s">
        <v>15</v>
      </c>
      <c r="D17622" t="str">
        <f t="shared" si="275"/>
        <v>un</v>
      </c>
    </row>
    <row r="17623" spans="1:4">
      <c r="A17623" s="68" t="s">
        <v>17498</v>
      </c>
      <c r="B17623" s="68" t="s">
        <v>32375</v>
      </c>
      <c r="C17623" s="68" t="s">
        <v>15</v>
      </c>
      <c r="D17623" t="str">
        <f t="shared" si="275"/>
        <v>un</v>
      </c>
    </row>
    <row r="17624" spans="1:4">
      <c r="A17624" s="68" t="s">
        <v>17499</v>
      </c>
      <c r="B17624" s="68" t="s">
        <v>32375</v>
      </c>
      <c r="C17624" s="68" t="s">
        <v>15</v>
      </c>
      <c r="D17624" t="str">
        <f t="shared" si="275"/>
        <v>un</v>
      </c>
    </row>
    <row r="17625" spans="1:4">
      <c r="A17625" s="68" t="s">
        <v>17500</v>
      </c>
      <c r="B17625" s="68" t="s">
        <v>32376</v>
      </c>
      <c r="C17625" s="68" t="s">
        <v>15</v>
      </c>
      <c r="D17625" t="str">
        <f t="shared" si="275"/>
        <v>un</v>
      </c>
    </row>
    <row r="17626" spans="1:4">
      <c r="A17626" s="68" t="s">
        <v>17501</v>
      </c>
      <c r="B17626" s="68" t="s">
        <v>32376</v>
      </c>
      <c r="C17626" s="68" t="s">
        <v>15</v>
      </c>
      <c r="D17626" t="str">
        <f t="shared" si="275"/>
        <v>un</v>
      </c>
    </row>
    <row r="17627" spans="1:4">
      <c r="A17627" s="68" t="s">
        <v>17502</v>
      </c>
      <c r="B17627" s="68" t="s">
        <v>32377</v>
      </c>
      <c r="C17627" s="68" t="s">
        <v>15</v>
      </c>
      <c r="D17627" t="str">
        <f t="shared" si="275"/>
        <v>un</v>
      </c>
    </row>
    <row r="17628" spans="1:4">
      <c r="A17628" s="68" t="s">
        <v>17503</v>
      </c>
      <c r="B17628" s="68" t="s">
        <v>32377</v>
      </c>
      <c r="C17628" s="68" t="s">
        <v>15</v>
      </c>
      <c r="D17628" t="str">
        <f t="shared" si="275"/>
        <v>un</v>
      </c>
    </row>
    <row r="17629" spans="1:4">
      <c r="A17629" s="68" t="s">
        <v>17504</v>
      </c>
      <c r="B17629" s="68" t="s">
        <v>32378</v>
      </c>
      <c r="C17629" s="68" t="s">
        <v>15</v>
      </c>
      <c r="D17629" t="str">
        <f t="shared" si="275"/>
        <v>un</v>
      </c>
    </row>
    <row r="17630" spans="1:4">
      <c r="A17630" s="68" t="s">
        <v>17505</v>
      </c>
      <c r="B17630" s="68" t="s">
        <v>32378</v>
      </c>
      <c r="C17630" s="68" t="s">
        <v>15</v>
      </c>
      <c r="D17630" t="str">
        <f t="shared" si="275"/>
        <v>un</v>
      </c>
    </row>
    <row r="17631" spans="1:4">
      <c r="A17631" s="68" t="s">
        <v>17506</v>
      </c>
      <c r="B17631" s="68" t="s">
        <v>17507</v>
      </c>
      <c r="C17631" s="68" t="s">
        <v>15</v>
      </c>
      <c r="D17631" t="str">
        <f t="shared" si="275"/>
        <v>un</v>
      </c>
    </row>
    <row r="17632" spans="1:4">
      <c r="A17632" s="68" t="s">
        <v>17508</v>
      </c>
      <c r="B17632" s="68" t="s">
        <v>17507</v>
      </c>
      <c r="C17632" s="68" t="s">
        <v>15</v>
      </c>
      <c r="D17632" t="str">
        <f t="shared" si="275"/>
        <v>un</v>
      </c>
    </row>
    <row r="17633" spans="1:4">
      <c r="A17633" s="68" t="s">
        <v>17509</v>
      </c>
      <c r="B17633" s="68" t="s">
        <v>17510</v>
      </c>
      <c r="C17633" s="68" t="s">
        <v>15</v>
      </c>
      <c r="D17633" t="str">
        <f t="shared" si="275"/>
        <v>un</v>
      </c>
    </row>
    <row r="17634" spans="1:4">
      <c r="A17634" s="68" t="s">
        <v>17511</v>
      </c>
      <c r="B17634" s="68" t="s">
        <v>17510</v>
      </c>
      <c r="C17634" s="68" t="s">
        <v>15</v>
      </c>
      <c r="D17634" t="str">
        <f t="shared" si="275"/>
        <v>un</v>
      </c>
    </row>
    <row r="17635" spans="1:4">
      <c r="A17635" s="68" t="s">
        <v>17512</v>
      </c>
      <c r="B17635" s="68" t="s">
        <v>32379</v>
      </c>
      <c r="C17635" s="68" t="s">
        <v>15</v>
      </c>
      <c r="D17635" t="str">
        <f t="shared" si="275"/>
        <v>un</v>
      </c>
    </row>
    <row r="17636" spans="1:4">
      <c r="A17636" s="68" t="s">
        <v>17513</v>
      </c>
      <c r="B17636" s="68" t="s">
        <v>32379</v>
      </c>
      <c r="C17636" s="68" t="s">
        <v>15</v>
      </c>
      <c r="D17636" t="str">
        <f t="shared" si="275"/>
        <v>un</v>
      </c>
    </row>
    <row r="17637" spans="1:4">
      <c r="A17637" s="68" t="s">
        <v>17514</v>
      </c>
      <c r="B17637" s="68" t="s">
        <v>32380</v>
      </c>
      <c r="C17637" s="68" t="s">
        <v>15</v>
      </c>
      <c r="D17637" t="str">
        <f t="shared" si="275"/>
        <v>un</v>
      </c>
    </row>
    <row r="17638" spans="1:4">
      <c r="A17638" s="68" t="s">
        <v>17515</v>
      </c>
      <c r="B17638" s="68" t="s">
        <v>32380</v>
      </c>
      <c r="C17638" s="68" t="s">
        <v>15</v>
      </c>
      <c r="D17638" t="str">
        <f t="shared" si="275"/>
        <v>un</v>
      </c>
    </row>
    <row r="17639" spans="1:4">
      <c r="A17639" s="68" t="s">
        <v>17516</v>
      </c>
      <c r="B17639" s="68" t="s">
        <v>32381</v>
      </c>
      <c r="C17639" s="68" t="s">
        <v>15</v>
      </c>
      <c r="D17639" t="str">
        <f t="shared" si="275"/>
        <v>un</v>
      </c>
    </row>
    <row r="17640" spans="1:4">
      <c r="A17640" s="68" t="s">
        <v>200</v>
      </c>
      <c r="B17640" s="68" t="s">
        <v>32381</v>
      </c>
      <c r="C17640" s="68" t="s">
        <v>15</v>
      </c>
      <c r="D17640" t="str">
        <f t="shared" si="275"/>
        <v>un</v>
      </c>
    </row>
    <row r="17641" spans="1:4">
      <c r="A17641" s="68" t="s">
        <v>17517</v>
      </c>
      <c r="B17641" s="68" t="s">
        <v>32382</v>
      </c>
      <c r="C17641" s="68" t="s">
        <v>15</v>
      </c>
      <c r="D17641" t="str">
        <f t="shared" si="275"/>
        <v>un</v>
      </c>
    </row>
    <row r="17642" spans="1:4">
      <c r="A17642" s="68" t="s">
        <v>17518</v>
      </c>
      <c r="B17642" s="68" t="s">
        <v>32382</v>
      </c>
      <c r="C17642" s="68" t="s">
        <v>15</v>
      </c>
      <c r="D17642" t="str">
        <f t="shared" si="275"/>
        <v>un</v>
      </c>
    </row>
    <row r="17643" spans="1:4">
      <c r="A17643" s="68" t="s">
        <v>17519</v>
      </c>
      <c r="B17643" s="68" t="s">
        <v>32383</v>
      </c>
      <c r="C17643" s="68" t="s">
        <v>15</v>
      </c>
      <c r="D17643" t="str">
        <f t="shared" si="275"/>
        <v>un</v>
      </c>
    </row>
    <row r="17644" spans="1:4">
      <c r="A17644" s="68" t="s">
        <v>17520</v>
      </c>
      <c r="B17644" s="68" t="s">
        <v>32383</v>
      </c>
      <c r="C17644" s="68" t="s">
        <v>15</v>
      </c>
      <c r="D17644" t="str">
        <f t="shared" si="275"/>
        <v>un</v>
      </c>
    </row>
    <row r="17645" spans="1:4">
      <c r="A17645" s="68" t="s">
        <v>17521</v>
      </c>
      <c r="B17645" s="68" t="s">
        <v>32384</v>
      </c>
      <c r="C17645" s="68" t="s">
        <v>15</v>
      </c>
      <c r="D17645" t="str">
        <f t="shared" si="275"/>
        <v>un</v>
      </c>
    </row>
    <row r="17646" spans="1:4">
      <c r="A17646" s="68" t="s">
        <v>17522</v>
      </c>
      <c r="B17646" s="68" t="s">
        <v>32384</v>
      </c>
      <c r="C17646" s="68" t="s">
        <v>15</v>
      </c>
      <c r="D17646" t="str">
        <f t="shared" si="275"/>
        <v>un</v>
      </c>
    </row>
    <row r="17647" spans="1:4">
      <c r="A17647" s="68" t="s">
        <v>17523</v>
      </c>
      <c r="B17647" s="68" t="s">
        <v>32385</v>
      </c>
      <c r="C17647" s="68" t="s">
        <v>13</v>
      </c>
      <c r="D17647" t="str">
        <f t="shared" si="275"/>
        <v>m2</v>
      </c>
    </row>
    <row r="17648" spans="1:4">
      <c r="A17648" s="68" t="s">
        <v>17524</v>
      </c>
      <c r="B17648" s="68" t="s">
        <v>32385</v>
      </c>
      <c r="C17648" s="68" t="s">
        <v>13</v>
      </c>
      <c r="D17648" t="str">
        <f t="shared" si="275"/>
        <v>m2</v>
      </c>
    </row>
    <row r="17649" spans="1:4">
      <c r="A17649" s="68" t="s">
        <v>17525</v>
      </c>
      <c r="B17649" s="68" t="s">
        <v>32386</v>
      </c>
      <c r="C17649" s="68" t="s">
        <v>13</v>
      </c>
      <c r="D17649" t="str">
        <f t="shared" si="275"/>
        <v>m2</v>
      </c>
    </row>
    <row r="17650" spans="1:4">
      <c r="A17650" s="68" t="s">
        <v>17526</v>
      </c>
      <c r="B17650" s="68" t="s">
        <v>32386</v>
      </c>
      <c r="C17650" s="68" t="s">
        <v>13</v>
      </c>
      <c r="D17650" t="str">
        <f t="shared" si="275"/>
        <v>m2</v>
      </c>
    </row>
    <row r="17651" spans="1:4">
      <c r="A17651" s="68" t="s">
        <v>17527</v>
      </c>
      <c r="B17651" s="68" t="s">
        <v>32387</v>
      </c>
      <c r="C17651" s="68" t="s">
        <v>13</v>
      </c>
      <c r="D17651" t="str">
        <f t="shared" si="275"/>
        <v>m2</v>
      </c>
    </row>
    <row r="17652" spans="1:4">
      <c r="A17652" s="68" t="s">
        <v>17528</v>
      </c>
      <c r="B17652" s="68" t="s">
        <v>32387</v>
      </c>
      <c r="C17652" s="68" t="s">
        <v>13</v>
      </c>
      <c r="D17652" t="str">
        <f t="shared" si="275"/>
        <v>m2</v>
      </c>
    </row>
    <row r="17653" spans="1:4">
      <c r="A17653" s="68" t="s">
        <v>17529</v>
      </c>
      <c r="B17653" s="68" t="s">
        <v>32388</v>
      </c>
      <c r="C17653" s="68" t="s">
        <v>13</v>
      </c>
      <c r="D17653" t="str">
        <f t="shared" si="275"/>
        <v>m2</v>
      </c>
    </row>
    <row r="17654" spans="1:4">
      <c r="A17654" s="68" t="s">
        <v>17530</v>
      </c>
      <c r="B17654" s="68" t="s">
        <v>32388</v>
      </c>
      <c r="C17654" s="68" t="s">
        <v>13</v>
      </c>
      <c r="D17654" t="str">
        <f t="shared" si="275"/>
        <v>m2</v>
      </c>
    </row>
    <row r="17655" spans="1:4">
      <c r="A17655" s="68" t="s">
        <v>17531</v>
      </c>
      <c r="B17655" s="68" t="s">
        <v>32389</v>
      </c>
      <c r="C17655" s="68" t="s">
        <v>13</v>
      </c>
      <c r="D17655" t="str">
        <f t="shared" si="275"/>
        <v>m2</v>
      </c>
    </row>
    <row r="17656" spans="1:4">
      <c r="A17656" s="68" t="s">
        <v>17532</v>
      </c>
      <c r="B17656" s="68" t="s">
        <v>32389</v>
      </c>
      <c r="C17656" s="68" t="s">
        <v>13</v>
      </c>
      <c r="D17656" t="str">
        <f t="shared" si="275"/>
        <v>m2</v>
      </c>
    </row>
    <row r="17657" spans="1:4">
      <c r="A17657" s="68" t="s">
        <v>17533</v>
      </c>
      <c r="B17657" s="68" t="s">
        <v>32390</v>
      </c>
      <c r="C17657" s="68" t="s">
        <v>13</v>
      </c>
      <c r="D17657" t="str">
        <f t="shared" si="275"/>
        <v>m2</v>
      </c>
    </row>
    <row r="17658" spans="1:4">
      <c r="A17658" s="68" t="s">
        <v>17534</v>
      </c>
      <c r="B17658" s="68" t="s">
        <v>32390</v>
      </c>
      <c r="C17658" s="68" t="s">
        <v>13</v>
      </c>
      <c r="D17658" t="str">
        <f t="shared" si="275"/>
        <v>m2</v>
      </c>
    </row>
    <row r="17659" spans="1:4">
      <c r="A17659" s="68" t="s">
        <v>17535</v>
      </c>
      <c r="B17659" s="68" t="s">
        <v>32391</v>
      </c>
      <c r="C17659" s="68" t="s">
        <v>15</v>
      </c>
      <c r="D17659" t="str">
        <f t="shared" si="275"/>
        <v>un</v>
      </c>
    </row>
    <row r="17660" spans="1:4">
      <c r="A17660" s="68" t="s">
        <v>17536</v>
      </c>
      <c r="B17660" s="68" t="s">
        <v>32391</v>
      </c>
      <c r="C17660" s="68" t="s">
        <v>15</v>
      </c>
      <c r="D17660" t="str">
        <f t="shared" si="275"/>
        <v>un</v>
      </c>
    </row>
    <row r="17661" spans="1:4">
      <c r="A17661" s="68" t="s">
        <v>17537</v>
      </c>
      <c r="B17661" s="68" t="s">
        <v>32392</v>
      </c>
      <c r="C17661" s="68" t="s">
        <v>15</v>
      </c>
      <c r="D17661" t="str">
        <f t="shared" si="275"/>
        <v>un</v>
      </c>
    </row>
    <row r="17662" spans="1:4">
      <c r="A17662" s="68" t="s">
        <v>17538</v>
      </c>
      <c r="B17662" s="68" t="s">
        <v>32392</v>
      </c>
      <c r="C17662" s="68" t="s">
        <v>15</v>
      </c>
      <c r="D17662" t="str">
        <f t="shared" si="275"/>
        <v>un</v>
      </c>
    </row>
    <row r="17663" spans="1:4">
      <c r="A17663" s="68" t="s">
        <v>17539</v>
      </c>
      <c r="B17663" s="68" t="s">
        <v>32393</v>
      </c>
      <c r="C17663" s="68" t="s">
        <v>15</v>
      </c>
      <c r="D17663" t="str">
        <f t="shared" si="275"/>
        <v>un</v>
      </c>
    </row>
    <row r="17664" spans="1:4">
      <c r="A17664" s="68" t="s">
        <v>17540</v>
      </c>
      <c r="B17664" s="68" t="s">
        <v>32393</v>
      </c>
      <c r="C17664" s="68" t="s">
        <v>15</v>
      </c>
      <c r="D17664" t="str">
        <f t="shared" si="275"/>
        <v>un</v>
      </c>
    </row>
    <row r="17665" spans="1:4">
      <c r="A17665" s="68" t="s">
        <v>17541</v>
      </c>
      <c r="B17665" s="68" t="s">
        <v>32394</v>
      </c>
      <c r="C17665" s="68" t="s">
        <v>15</v>
      </c>
      <c r="D17665" t="str">
        <f t="shared" si="275"/>
        <v>un</v>
      </c>
    </row>
    <row r="17666" spans="1:4">
      <c r="A17666" s="68" t="s">
        <v>17542</v>
      </c>
      <c r="B17666" s="68" t="s">
        <v>32394</v>
      </c>
      <c r="C17666" s="68" t="s">
        <v>15</v>
      </c>
      <c r="D17666" t="str">
        <f t="shared" si="275"/>
        <v>un</v>
      </c>
    </row>
    <row r="17667" spans="1:4">
      <c r="A17667" s="68" t="s">
        <v>17543</v>
      </c>
      <c r="B17667" s="68" t="s">
        <v>32395</v>
      </c>
      <c r="C17667" s="68" t="s">
        <v>15</v>
      </c>
      <c r="D17667" t="str">
        <f t="shared" si="275"/>
        <v>un</v>
      </c>
    </row>
    <row r="17668" spans="1:4">
      <c r="A17668" s="68" t="s">
        <v>17544</v>
      </c>
      <c r="B17668" s="68" t="s">
        <v>32395</v>
      </c>
      <c r="C17668" s="68" t="s">
        <v>15</v>
      </c>
      <c r="D17668" t="str">
        <f t="shared" si="275"/>
        <v>un</v>
      </c>
    </row>
    <row r="17669" spans="1:4">
      <c r="A17669" s="68" t="s">
        <v>17545</v>
      </c>
      <c r="B17669" s="68" t="s">
        <v>32396</v>
      </c>
      <c r="C17669" s="68" t="s">
        <v>15</v>
      </c>
      <c r="D17669" t="str">
        <f t="shared" si="275"/>
        <v>un</v>
      </c>
    </row>
    <row r="17670" spans="1:4">
      <c r="A17670" s="68" t="s">
        <v>17546</v>
      </c>
      <c r="B17670" s="68" t="s">
        <v>32396</v>
      </c>
      <c r="C17670" s="68" t="s">
        <v>15</v>
      </c>
      <c r="D17670" t="str">
        <f t="shared" si="275"/>
        <v>un</v>
      </c>
    </row>
    <row r="17671" spans="1:4">
      <c r="A17671" s="68" t="s">
        <v>17547</v>
      </c>
      <c r="B17671" s="68" t="s">
        <v>32397</v>
      </c>
      <c r="C17671" s="68" t="s">
        <v>15</v>
      </c>
      <c r="D17671" t="str">
        <f t="shared" ref="D17671:D17734" si="276">LOWER(C17671)</f>
        <v>un</v>
      </c>
    </row>
    <row r="17672" spans="1:4">
      <c r="A17672" s="68" t="s">
        <v>17548</v>
      </c>
      <c r="B17672" s="68" t="s">
        <v>32397</v>
      </c>
      <c r="C17672" s="68" t="s">
        <v>15</v>
      </c>
      <c r="D17672" t="str">
        <f t="shared" si="276"/>
        <v>un</v>
      </c>
    </row>
    <row r="17673" spans="1:4">
      <c r="A17673" s="68" t="s">
        <v>17549</v>
      </c>
      <c r="B17673" s="68" t="s">
        <v>32398</v>
      </c>
      <c r="C17673" s="68" t="s">
        <v>15</v>
      </c>
      <c r="D17673" t="str">
        <f t="shared" si="276"/>
        <v>un</v>
      </c>
    </row>
    <row r="17674" spans="1:4">
      <c r="A17674" s="68" t="s">
        <v>17550</v>
      </c>
      <c r="B17674" s="68" t="s">
        <v>32398</v>
      </c>
      <c r="C17674" s="68" t="s">
        <v>15</v>
      </c>
      <c r="D17674" t="str">
        <f t="shared" si="276"/>
        <v>un</v>
      </c>
    </row>
    <row r="17675" spans="1:4">
      <c r="A17675" s="68" t="s">
        <v>17551</v>
      </c>
      <c r="B17675" s="68" t="s">
        <v>32399</v>
      </c>
      <c r="C17675" s="68" t="s">
        <v>15</v>
      </c>
      <c r="D17675" t="str">
        <f t="shared" si="276"/>
        <v>un</v>
      </c>
    </row>
    <row r="17676" spans="1:4">
      <c r="A17676" s="68" t="s">
        <v>17552</v>
      </c>
      <c r="B17676" s="68" t="s">
        <v>32399</v>
      </c>
      <c r="C17676" s="68" t="s">
        <v>15</v>
      </c>
      <c r="D17676" t="str">
        <f t="shared" si="276"/>
        <v>un</v>
      </c>
    </row>
    <row r="17677" spans="1:4">
      <c r="A17677" s="68" t="s">
        <v>17553</v>
      </c>
      <c r="B17677" s="68" t="s">
        <v>32400</v>
      </c>
      <c r="C17677" s="68" t="s">
        <v>15</v>
      </c>
      <c r="D17677" t="str">
        <f t="shared" si="276"/>
        <v>un</v>
      </c>
    </row>
    <row r="17678" spans="1:4">
      <c r="A17678" s="68" t="s">
        <v>17554</v>
      </c>
      <c r="B17678" s="68" t="s">
        <v>32400</v>
      </c>
      <c r="C17678" s="68" t="s">
        <v>15</v>
      </c>
      <c r="D17678" t="str">
        <f t="shared" si="276"/>
        <v>un</v>
      </c>
    </row>
    <row r="17679" spans="1:4">
      <c r="A17679" s="68" t="s">
        <v>17555</v>
      </c>
      <c r="B17679" s="68" t="s">
        <v>32401</v>
      </c>
      <c r="C17679" s="68" t="s">
        <v>15</v>
      </c>
      <c r="D17679" t="str">
        <f t="shared" si="276"/>
        <v>un</v>
      </c>
    </row>
    <row r="17680" spans="1:4">
      <c r="A17680" s="68" t="s">
        <v>17556</v>
      </c>
      <c r="B17680" s="68" t="s">
        <v>32401</v>
      </c>
      <c r="C17680" s="68" t="s">
        <v>15</v>
      </c>
      <c r="D17680" t="str">
        <f t="shared" si="276"/>
        <v>un</v>
      </c>
    </row>
    <row r="17681" spans="1:4">
      <c r="A17681" s="68" t="s">
        <v>17557</v>
      </c>
      <c r="B17681" s="68" t="s">
        <v>32402</v>
      </c>
      <c r="C17681" s="68" t="s">
        <v>15</v>
      </c>
      <c r="D17681" t="str">
        <f t="shared" si="276"/>
        <v>un</v>
      </c>
    </row>
    <row r="17682" spans="1:4">
      <c r="A17682" s="68" t="s">
        <v>17558</v>
      </c>
      <c r="B17682" s="68" t="s">
        <v>32402</v>
      </c>
      <c r="C17682" s="68" t="s">
        <v>15</v>
      </c>
      <c r="D17682" t="str">
        <f t="shared" si="276"/>
        <v>un</v>
      </c>
    </row>
    <row r="17683" spans="1:4">
      <c r="A17683" s="68" t="s">
        <v>17559</v>
      </c>
      <c r="B17683" s="68" t="s">
        <v>32403</v>
      </c>
      <c r="C17683" s="68" t="s">
        <v>15</v>
      </c>
      <c r="D17683" t="str">
        <f t="shared" si="276"/>
        <v>un</v>
      </c>
    </row>
    <row r="17684" spans="1:4">
      <c r="A17684" s="68" t="s">
        <v>17560</v>
      </c>
      <c r="B17684" s="68" t="s">
        <v>32403</v>
      </c>
      <c r="C17684" s="68" t="s">
        <v>15</v>
      </c>
      <c r="D17684" t="str">
        <f t="shared" si="276"/>
        <v>un</v>
      </c>
    </row>
    <row r="17685" spans="1:4">
      <c r="A17685" s="68" t="s">
        <v>17561</v>
      </c>
      <c r="B17685" s="68" t="s">
        <v>32404</v>
      </c>
      <c r="C17685" s="68" t="s">
        <v>15</v>
      </c>
      <c r="D17685" t="str">
        <f t="shared" si="276"/>
        <v>un</v>
      </c>
    </row>
    <row r="17686" spans="1:4">
      <c r="A17686" s="68" t="s">
        <v>17562</v>
      </c>
      <c r="B17686" s="68" t="s">
        <v>32404</v>
      </c>
      <c r="C17686" s="68" t="s">
        <v>15</v>
      </c>
      <c r="D17686" t="str">
        <f t="shared" si="276"/>
        <v>un</v>
      </c>
    </row>
    <row r="17687" spans="1:4">
      <c r="A17687" s="68" t="s">
        <v>17563</v>
      </c>
      <c r="B17687" s="68" t="s">
        <v>32405</v>
      </c>
      <c r="C17687" s="68" t="s">
        <v>15</v>
      </c>
      <c r="D17687" t="str">
        <f t="shared" si="276"/>
        <v>un</v>
      </c>
    </row>
    <row r="17688" spans="1:4">
      <c r="A17688" s="68" t="s">
        <v>17564</v>
      </c>
      <c r="B17688" s="68" t="s">
        <v>32405</v>
      </c>
      <c r="C17688" s="68" t="s">
        <v>15</v>
      </c>
      <c r="D17688" t="str">
        <f t="shared" si="276"/>
        <v>un</v>
      </c>
    </row>
    <row r="17689" spans="1:4">
      <c r="A17689" s="68" t="s">
        <v>17565</v>
      </c>
      <c r="B17689" s="68" t="s">
        <v>32406</v>
      </c>
      <c r="C17689" s="68" t="s">
        <v>15</v>
      </c>
      <c r="D17689" t="str">
        <f t="shared" si="276"/>
        <v>un</v>
      </c>
    </row>
    <row r="17690" spans="1:4">
      <c r="A17690" s="68" t="s">
        <v>17566</v>
      </c>
      <c r="B17690" s="68" t="s">
        <v>32406</v>
      </c>
      <c r="C17690" s="68" t="s">
        <v>15</v>
      </c>
      <c r="D17690" t="str">
        <f t="shared" si="276"/>
        <v>un</v>
      </c>
    </row>
    <row r="17691" spans="1:4">
      <c r="A17691" s="68" t="s">
        <v>17567</v>
      </c>
      <c r="B17691" s="68" t="s">
        <v>32407</v>
      </c>
      <c r="C17691" s="68" t="s">
        <v>15</v>
      </c>
      <c r="D17691" t="str">
        <f t="shared" si="276"/>
        <v>un</v>
      </c>
    </row>
    <row r="17692" spans="1:4">
      <c r="A17692" s="68" t="s">
        <v>17568</v>
      </c>
      <c r="B17692" s="68" t="s">
        <v>32407</v>
      </c>
      <c r="C17692" s="68" t="s">
        <v>15</v>
      </c>
      <c r="D17692" t="str">
        <f t="shared" si="276"/>
        <v>un</v>
      </c>
    </row>
    <row r="17693" spans="1:4">
      <c r="A17693" s="68" t="s">
        <v>17569</v>
      </c>
      <c r="B17693" s="68" t="s">
        <v>32408</v>
      </c>
      <c r="C17693" s="68" t="s">
        <v>15</v>
      </c>
      <c r="D17693" t="str">
        <f t="shared" si="276"/>
        <v>un</v>
      </c>
    </row>
    <row r="17694" spans="1:4">
      <c r="A17694" s="68" t="s">
        <v>17570</v>
      </c>
      <c r="B17694" s="68" t="s">
        <v>32408</v>
      </c>
      <c r="C17694" s="68" t="s">
        <v>15</v>
      </c>
      <c r="D17694" t="str">
        <f t="shared" si="276"/>
        <v>un</v>
      </c>
    </row>
    <row r="17695" spans="1:4">
      <c r="A17695" s="68" t="s">
        <v>17571</v>
      </c>
      <c r="B17695" s="68" t="s">
        <v>32409</v>
      </c>
      <c r="C17695" s="68" t="s">
        <v>15</v>
      </c>
      <c r="D17695" t="str">
        <f t="shared" si="276"/>
        <v>un</v>
      </c>
    </row>
    <row r="17696" spans="1:4">
      <c r="A17696" s="68" t="s">
        <v>17572</v>
      </c>
      <c r="B17696" s="68" t="s">
        <v>32409</v>
      </c>
      <c r="C17696" s="68" t="s">
        <v>15</v>
      </c>
      <c r="D17696" t="str">
        <f t="shared" si="276"/>
        <v>un</v>
      </c>
    </row>
    <row r="17697" spans="1:4">
      <c r="A17697" s="68" t="s">
        <v>17573</v>
      </c>
      <c r="B17697" s="68" t="s">
        <v>32410</v>
      </c>
      <c r="C17697" s="68" t="s">
        <v>15</v>
      </c>
      <c r="D17697" t="str">
        <f t="shared" si="276"/>
        <v>un</v>
      </c>
    </row>
    <row r="17698" spans="1:4">
      <c r="A17698" s="68" t="s">
        <v>17574</v>
      </c>
      <c r="B17698" s="68" t="s">
        <v>32410</v>
      </c>
      <c r="C17698" s="68" t="s">
        <v>15</v>
      </c>
      <c r="D17698" t="str">
        <f t="shared" si="276"/>
        <v>un</v>
      </c>
    </row>
    <row r="17699" spans="1:4">
      <c r="A17699" s="68" t="s">
        <v>17575</v>
      </c>
      <c r="B17699" s="68" t="s">
        <v>32411</v>
      </c>
      <c r="C17699" s="68" t="s">
        <v>13</v>
      </c>
      <c r="D17699" t="str">
        <f t="shared" si="276"/>
        <v>m2</v>
      </c>
    </row>
    <row r="17700" spans="1:4">
      <c r="A17700" s="68" t="s">
        <v>17576</v>
      </c>
      <c r="B17700" s="68" t="s">
        <v>32411</v>
      </c>
      <c r="C17700" s="68" t="s">
        <v>13</v>
      </c>
      <c r="D17700" t="str">
        <f t="shared" si="276"/>
        <v>m2</v>
      </c>
    </row>
    <row r="17701" spans="1:4">
      <c r="A17701" s="68" t="s">
        <v>17577</v>
      </c>
      <c r="B17701" s="68" t="s">
        <v>32412</v>
      </c>
      <c r="C17701" s="68" t="s">
        <v>13</v>
      </c>
      <c r="D17701" t="str">
        <f t="shared" si="276"/>
        <v>m2</v>
      </c>
    </row>
    <row r="17702" spans="1:4">
      <c r="A17702" s="68" t="s">
        <v>17578</v>
      </c>
      <c r="B17702" s="68" t="s">
        <v>32412</v>
      </c>
      <c r="C17702" s="68" t="s">
        <v>13</v>
      </c>
      <c r="D17702" t="str">
        <f t="shared" si="276"/>
        <v>m2</v>
      </c>
    </row>
    <row r="17703" spans="1:4">
      <c r="A17703" s="68" t="s">
        <v>17579</v>
      </c>
      <c r="B17703" s="68" t="s">
        <v>32413</v>
      </c>
      <c r="C17703" s="68" t="s">
        <v>14</v>
      </c>
      <c r="D17703" t="str">
        <f t="shared" si="276"/>
        <v>m</v>
      </c>
    </row>
    <row r="17704" spans="1:4">
      <c r="A17704" s="68" t="s">
        <v>17580</v>
      </c>
      <c r="B17704" s="68" t="s">
        <v>32413</v>
      </c>
      <c r="C17704" s="68" t="s">
        <v>14</v>
      </c>
      <c r="D17704" t="str">
        <f t="shared" si="276"/>
        <v>m</v>
      </c>
    </row>
    <row r="17705" spans="1:4">
      <c r="A17705" s="68" t="s">
        <v>17581</v>
      </c>
      <c r="B17705" s="68" t="s">
        <v>32414</v>
      </c>
      <c r="C17705" s="68" t="s">
        <v>14</v>
      </c>
      <c r="D17705" t="str">
        <f t="shared" si="276"/>
        <v>m</v>
      </c>
    </row>
    <row r="17706" spans="1:4">
      <c r="A17706" s="68" t="s">
        <v>17582</v>
      </c>
      <c r="B17706" s="68" t="s">
        <v>32414</v>
      </c>
      <c r="C17706" s="68" t="s">
        <v>14</v>
      </c>
      <c r="D17706" t="str">
        <f t="shared" si="276"/>
        <v>m</v>
      </c>
    </row>
    <row r="17707" spans="1:4">
      <c r="A17707" s="68" t="s">
        <v>17583</v>
      </c>
      <c r="B17707" s="68" t="s">
        <v>32415</v>
      </c>
      <c r="C17707" s="68" t="s">
        <v>14</v>
      </c>
      <c r="D17707" t="str">
        <f t="shared" si="276"/>
        <v>m</v>
      </c>
    </row>
    <row r="17708" spans="1:4">
      <c r="A17708" s="68" t="s">
        <v>17584</v>
      </c>
      <c r="B17708" s="68" t="s">
        <v>32415</v>
      </c>
      <c r="C17708" s="68" t="s">
        <v>14</v>
      </c>
      <c r="D17708" t="str">
        <f t="shared" si="276"/>
        <v>m</v>
      </c>
    </row>
    <row r="17709" spans="1:4">
      <c r="A17709" s="68" t="s">
        <v>17585</v>
      </c>
      <c r="B17709" s="68" t="s">
        <v>32416</v>
      </c>
      <c r="C17709" s="68" t="s">
        <v>14</v>
      </c>
      <c r="D17709" t="str">
        <f t="shared" si="276"/>
        <v>m</v>
      </c>
    </row>
    <row r="17710" spans="1:4">
      <c r="A17710" s="68" t="s">
        <v>17586</v>
      </c>
      <c r="B17710" s="68" t="s">
        <v>32416</v>
      </c>
      <c r="C17710" s="68" t="s">
        <v>14</v>
      </c>
      <c r="D17710" t="str">
        <f t="shared" si="276"/>
        <v>m</v>
      </c>
    </row>
    <row r="17711" spans="1:4">
      <c r="A17711" s="68" t="s">
        <v>17587</v>
      </c>
      <c r="B17711" s="68" t="s">
        <v>32417</v>
      </c>
      <c r="C17711" s="68" t="s">
        <v>14</v>
      </c>
      <c r="D17711" t="str">
        <f t="shared" si="276"/>
        <v>m</v>
      </c>
    </row>
    <row r="17712" spans="1:4">
      <c r="A17712" s="68" t="s">
        <v>17588</v>
      </c>
      <c r="B17712" s="68" t="s">
        <v>32417</v>
      </c>
      <c r="C17712" s="68" t="s">
        <v>14</v>
      </c>
      <c r="D17712" t="str">
        <f t="shared" si="276"/>
        <v>m</v>
      </c>
    </row>
    <row r="17713" spans="1:4">
      <c r="A17713" s="68" t="s">
        <v>17589</v>
      </c>
      <c r="B17713" s="68" t="s">
        <v>32418</v>
      </c>
      <c r="C17713" s="68" t="s">
        <v>14</v>
      </c>
      <c r="D17713" t="str">
        <f t="shared" si="276"/>
        <v>m</v>
      </c>
    </row>
    <row r="17714" spans="1:4">
      <c r="A17714" s="68" t="s">
        <v>17590</v>
      </c>
      <c r="B17714" s="68" t="s">
        <v>32418</v>
      </c>
      <c r="C17714" s="68" t="s">
        <v>14</v>
      </c>
      <c r="D17714" t="str">
        <f t="shared" si="276"/>
        <v>m</v>
      </c>
    </row>
    <row r="17715" spans="1:4">
      <c r="A17715" s="68" t="s">
        <v>17591</v>
      </c>
      <c r="B17715" s="68" t="s">
        <v>32419</v>
      </c>
      <c r="C17715" s="68" t="s">
        <v>14</v>
      </c>
      <c r="D17715" t="str">
        <f t="shared" si="276"/>
        <v>m</v>
      </c>
    </row>
    <row r="17716" spans="1:4">
      <c r="A17716" s="68" t="s">
        <v>17592</v>
      </c>
      <c r="B17716" s="68" t="s">
        <v>32419</v>
      </c>
      <c r="C17716" s="68" t="s">
        <v>14</v>
      </c>
      <c r="D17716" t="str">
        <f t="shared" si="276"/>
        <v>m</v>
      </c>
    </row>
    <row r="17717" spans="1:4">
      <c r="A17717" s="68" t="s">
        <v>17593</v>
      </c>
      <c r="B17717" s="68" t="s">
        <v>32420</v>
      </c>
      <c r="C17717" s="68" t="s">
        <v>14</v>
      </c>
      <c r="D17717" t="str">
        <f t="shared" si="276"/>
        <v>m</v>
      </c>
    </row>
    <row r="17718" spans="1:4">
      <c r="A17718" s="68" t="s">
        <v>17594</v>
      </c>
      <c r="B17718" s="68" t="s">
        <v>32420</v>
      </c>
      <c r="C17718" s="68" t="s">
        <v>14</v>
      </c>
      <c r="D17718" t="str">
        <f t="shared" si="276"/>
        <v>m</v>
      </c>
    </row>
    <row r="17719" spans="1:4">
      <c r="A17719" s="68" t="s">
        <v>17595</v>
      </c>
      <c r="B17719" s="68" t="s">
        <v>32421</v>
      </c>
      <c r="C17719" s="68" t="s">
        <v>14</v>
      </c>
      <c r="D17719" t="str">
        <f t="shared" si="276"/>
        <v>m</v>
      </c>
    </row>
    <row r="17720" spans="1:4">
      <c r="A17720" s="68" t="s">
        <v>17596</v>
      </c>
      <c r="B17720" s="68" t="s">
        <v>32421</v>
      </c>
      <c r="C17720" s="68" t="s">
        <v>14</v>
      </c>
      <c r="D17720" t="str">
        <f t="shared" si="276"/>
        <v>m</v>
      </c>
    </row>
    <row r="17721" spans="1:4">
      <c r="A17721" s="68" t="s">
        <v>17597</v>
      </c>
      <c r="B17721" s="68" t="s">
        <v>32422</v>
      </c>
      <c r="C17721" s="68" t="s">
        <v>14</v>
      </c>
      <c r="D17721" t="str">
        <f t="shared" si="276"/>
        <v>m</v>
      </c>
    </row>
    <row r="17722" spans="1:4">
      <c r="A17722" s="68" t="s">
        <v>17598</v>
      </c>
      <c r="B17722" s="68" t="s">
        <v>32422</v>
      </c>
      <c r="C17722" s="68" t="s">
        <v>14</v>
      </c>
      <c r="D17722" t="str">
        <f t="shared" si="276"/>
        <v>m</v>
      </c>
    </row>
    <row r="17723" spans="1:4">
      <c r="A17723" s="68" t="s">
        <v>17599</v>
      </c>
      <c r="B17723" s="68" t="s">
        <v>32423</v>
      </c>
      <c r="C17723" s="68" t="s">
        <v>14</v>
      </c>
      <c r="D17723" t="str">
        <f t="shared" si="276"/>
        <v>m</v>
      </c>
    </row>
    <row r="17724" spans="1:4">
      <c r="A17724" s="68" t="s">
        <v>17600</v>
      </c>
      <c r="B17724" s="68" t="s">
        <v>32423</v>
      </c>
      <c r="C17724" s="68" t="s">
        <v>14</v>
      </c>
      <c r="D17724" t="str">
        <f t="shared" si="276"/>
        <v>m</v>
      </c>
    </row>
    <row r="17725" spans="1:4">
      <c r="A17725" s="68" t="s">
        <v>17601</v>
      </c>
      <c r="B17725" s="68" t="s">
        <v>32424</v>
      </c>
      <c r="C17725" s="68" t="s">
        <v>14</v>
      </c>
      <c r="D17725" t="str">
        <f t="shared" si="276"/>
        <v>m</v>
      </c>
    </row>
    <row r="17726" spans="1:4">
      <c r="A17726" s="68" t="s">
        <v>17602</v>
      </c>
      <c r="B17726" s="68" t="s">
        <v>32424</v>
      </c>
      <c r="C17726" s="68" t="s">
        <v>14</v>
      </c>
      <c r="D17726" t="str">
        <f t="shared" si="276"/>
        <v>m</v>
      </c>
    </row>
    <row r="17727" spans="1:4">
      <c r="A17727" s="68" t="s">
        <v>17603</v>
      </c>
      <c r="B17727" s="68" t="s">
        <v>17604</v>
      </c>
      <c r="C17727" s="68" t="s">
        <v>14</v>
      </c>
      <c r="D17727" t="str">
        <f t="shared" si="276"/>
        <v>m</v>
      </c>
    </row>
    <row r="17728" spans="1:4">
      <c r="A17728" s="68" t="s">
        <v>17605</v>
      </c>
      <c r="B17728" s="68" t="s">
        <v>17604</v>
      </c>
      <c r="C17728" s="68" t="s">
        <v>14</v>
      </c>
      <c r="D17728" t="str">
        <f t="shared" si="276"/>
        <v>m</v>
      </c>
    </row>
    <row r="17729" spans="1:4">
      <c r="A17729" s="68" t="s">
        <v>17606</v>
      </c>
      <c r="B17729" s="68" t="s">
        <v>32425</v>
      </c>
      <c r="C17729" s="68" t="s">
        <v>14</v>
      </c>
      <c r="D17729" t="str">
        <f t="shared" si="276"/>
        <v>m</v>
      </c>
    </row>
    <row r="17730" spans="1:4">
      <c r="A17730" s="68" t="s">
        <v>17607</v>
      </c>
      <c r="B17730" s="68" t="s">
        <v>32425</v>
      </c>
      <c r="C17730" s="68" t="s">
        <v>14</v>
      </c>
      <c r="D17730" t="str">
        <f t="shared" si="276"/>
        <v>m</v>
      </c>
    </row>
    <row r="17731" spans="1:4">
      <c r="A17731" s="68" t="s">
        <v>17608</v>
      </c>
      <c r="B17731" s="68" t="s">
        <v>17609</v>
      </c>
      <c r="C17731" s="68" t="s">
        <v>14</v>
      </c>
      <c r="D17731" t="str">
        <f t="shared" si="276"/>
        <v>m</v>
      </c>
    </row>
    <row r="17732" spans="1:4">
      <c r="A17732" s="68" t="s">
        <v>17610</v>
      </c>
      <c r="B17732" s="68" t="s">
        <v>17609</v>
      </c>
      <c r="C17732" s="68" t="s">
        <v>14</v>
      </c>
      <c r="D17732" t="str">
        <f t="shared" si="276"/>
        <v>m</v>
      </c>
    </row>
    <row r="17733" spans="1:4">
      <c r="A17733" s="68" t="s">
        <v>17611</v>
      </c>
      <c r="B17733" s="68" t="s">
        <v>32426</v>
      </c>
      <c r="C17733" s="68" t="s">
        <v>14</v>
      </c>
      <c r="D17733" t="str">
        <f t="shared" si="276"/>
        <v>m</v>
      </c>
    </row>
    <row r="17734" spans="1:4">
      <c r="A17734" s="68" t="s">
        <v>17612</v>
      </c>
      <c r="B17734" s="68" t="s">
        <v>32426</v>
      </c>
      <c r="C17734" s="68" t="s">
        <v>14</v>
      </c>
      <c r="D17734" t="str">
        <f t="shared" si="276"/>
        <v>m</v>
      </c>
    </row>
    <row r="17735" spans="1:4">
      <c r="A17735" s="68" t="s">
        <v>17613</v>
      </c>
      <c r="B17735" s="68" t="s">
        <v>32427</v>
      </c>
      <c r="C17735" s="68" t="s">
        <v>13</v>
      </c>
      <c r="D17735" t="str">
        <f t="shared" ref="D17735:D17798" si="277">LOWER(C17735)</f>
        <v>m2</v>
      </c>
    </row>
    <row r="17736" spans="1:4">
      <c r="A17736" s="68" t="s">
        <v>17614</v>
      </c>
      <c r="B17736" s="68" t="s">
        <v>32427</v>
      </c>
      <c r="C17736" s="68" t="s">
        <v>13</v>
      </c>
      <c r="D17736" t="str">
        <f t="shared" si="277"/>
        <v>m2</v>
      </c>
    </row>
    <row r="17737" spans="1:4">
      <c r="A17737" s="68" t="s">
        <v>17615</v>
      </c>
      <c r="B17737" s="68" t="s">
        <v>32428</v>
      </c>
      <c r="C17737" s="68" t="s">
        <v>13</v>
      </c>
      <c r="D17737" t="str">
        <f t="shared" si="277"/>
        <v>m2</v>
      </c>
    </row>
    <row r="17738" spans="1:4">
      <c r="A17738" s="68" t="s">
        <v>17616</v>
      </c>
      <c r="B17738" s="68" t="s">
        <v>32428</v>
      </c>
      <c r="C17738" s="68" t="s">
        <v>13</v>
      </c>
      <c r="D17738" t="str">
        <f t="shared" si="277"/>
        <v>m2</v>
      </c>
    </row>
    <row r="17739" spans="1:4">
      <c r="A17739" s="68" t="s">
        <v>17617</v>
      </c>
      <c r="B17739" s="68" t="s">
        <v>32429</v>
      </c>
      <c r="C17739" s="68" t="s">
        <v>13</v>
      </c>
      <c r="D17739" t="str">
        <f t="shared" si="277"/>
        <v>m2</v>
      </c>
    </row>
    <row r="17740" spans="1:4">
      <c r="A17740" s="68" t="s">
        <v>17618</v>
      </c>
      <c r="B17740" s="68" t="s">
        <v>32429</v>
      </c>
      <c r="C17740" s="68" t="s">
        <v>13</v>
      </c>
      <c r="D17740" t="str">
        <f t="shared" si="277"/>
        <v>m2</v>
      </c>
    </row>
    <row r="17741" spans="1:4">
      <c r="A17741" s="68" t="s">
        <v>17619</v>
      </c>
      <c r="B17741" s="68" t="s">
        <v>32430</v>
      </c>
      <c r="C17741" s="68" t="s">
        <v>14</v>
      </c>
      <c r="D17741" t="str">
        <f t="shared" si="277"/>
        <v>m</v>
      </c>
    </row>
    <row r="17742" spans="1:4">
      <c r="A17742" s="68" t="s">
        <v>17620</v>
      </c>
      <c r="B17742" s="68" t="s">
        <v>32430</v>
      </c>
      <c r="C17742" s="68" t="s">
        <v>14</v>
      </c>
      <c r="D17742" t="str">
        <f t="shared" si="277"/>
        <v>m</v>
      </c>
    </row>
    <row r="17743" spans="1:4">
      <c r="A17743" s="68" t="s">
        <v>17621</v>
      </c>
      <c r="B17743" s="68" t="s">
        <v>32431</v>
      </c>
      <c r="C17743" s="68" t="s">
        <v>14</v>
      </c>
      <c r="D17743" t="str">
        <f t="shared" si="277"/>
        <v>m</v>
      </c>
    </row>
    <row r="17744" spans="1:4">
      <c r="A17744" s="68" t="s">
        <v>17622</v>
      </c>
      <c r="B17744" s="68" t="s">
        <v>32431</v>
      </c>
      <c r="C17744" s="68" t="s">
        <v>14</v>
      </c>
      <c r="D17744" t="str">
        <f t="shared" si="277"/>
        <v>m</v>
      </c>
    </row>
    <row r="17745" spans="1:4">
      <c r="A17745" s="68" t="s">
        <v>17623</v>
      </c>
      <c r="B17745" s="68" t="s">
        <v>32432</v>
      </c>
      <c r="C17745" s="68" t="s">
        <v>14</v>
      </c>
      <c r="D17745" t="str">
        <f t="shared" si="277"/>
        <v>m</v>
      </c>
    </row>
    <row r="17746" spans="1:4">
      <c r="A17746" s="68" t="s">
        <v>17624</v>
      </c>
      <c r="B17746" s="68" t="s">
        <v>32432</v>
      </c>
      <c r="C17746" s="68" t="s">
        <v>14</v>
      </c>
      <c r="D17746" t="str">
        <f t="shared" si="277"/>
        <v>m</v>
      </c>
    </row>
    <row r="17747" spans="1:4">
      <c r="A17747" s="68" t="s">
        <v>17625</v>
      </c>
      <c r="B17747" s="68" t="s">
        <v>32433</v>
      </c>
      <c r="C17747" s="68" t="s">
        <v>13</v>
      </c>
      <c r="D17747" t="str">
        <f t="shared" si="277"/>
        <v>m2</v>
      </c>
    </row>
    <row r="17748" spans="1:4">
      <c r="A17748" s="68" t="s">
        <v>17626</v>
      </c>
      <c r="B17748" s="68" t="s">
        <v>32433</v>
      </c>
      <c r="C17748" s="68" t="s">
        <v>13</v>
      </c>
      <c r="D17748" t="str">
        <f t="shared" si="277"/>
        <v>m2</v>
      </c>
    </row>
    <row r="17749" spans="1:4">
      <c r="A17749" s="68" t="s">
        <v>17627</v>
      </c>
      <c r="B17749" s="68" t="s">
        <v>32434</v>
      </c>
      <c r="C17749" s="68" t="s">
        <v>13</v>
      </c>
      <c r="D17749" t="str">
        <f t="shared" si="277"/>
        <v>m2</v>
      </c>
    </row>
    <row r="17750" spans="1:4">
      <c r="A17750" s="68" t="s">
        <v>17628</v>
      </c>
      <c r="B17750" s="68" t="s">
        <v>32434</v>
      </c>
      <c r="C17750" s="68" t="s">
        <v>13</v>
      </c>
      <c r="D17750" t="str">
        <f t="shared" si="277"/>
        <v>m2</v>
      </c>
    </row>
    <row r="17751" spans="1:4">
      <c r="A17751" s="68" t="s">
        <v>17629</v>
      </c>
      <c r="B17751" s="68" t="s">
        <v>32435</v>
      </c>
      <c r="C17751" s="68" t="s">
        <v>14</v>
      </c>
      <c r="D17751" t="str">
        <f t="shared" si="277"/>
        <v>m</v>
      </c>
    </row>
    <row r="17752" spans="1:4">
      <c r="A17752" s="68" t="s">
        <v>17630</v>
      </c>
      <c r="B17752" s="68" t="s">
        <v>32435</v>
      </c>
      <c r="C17752" s="68" t="s">
        <v>14</v>
      </c>
      <c r="D17752" t="str">
        <f t="shared" si="277"/>
        <v>m</v>
      </c>
    </row>
    <row r="17753" spans="1:4">
      <c r="A17753" s="68" t="s">
        <v>17631</v>
      </c>
      <c r="B17753" s="68" t="s">
        <v>32436</v>
      </c>
      <c r="C17753" s="68" t="s">
        <v>13</v>
      </c>
      <c r="D17753" t="str">
        <f t="shared" si="277"/>
        <v>m2</v>
      </c>
    </row>
    <row r="17754" spans="1:4">
      <c r="A17754" s="68" t="s">
        <v>17632</v>
      </c>
      <c r="B17754" s="68" t="s">
        <v>32436</v>
      </c>
      <c r="C17754" s="68" t="s">
        <v>13</v>
      </c>
      <c r="D17754" t="str">
        <f t="shared" si="277"/>
        <v>m2</v>
      </c>
    </row>
    <row r="17755" spans="1:4">
      <c r="A17755" s="68" t="s">
        <v>17633</v>
      </c>
      <c r="B17755" s="68" t="s">
        <v>32437</v>
      </c>
      <c r="C17755" s="68" t="s">
        <v>13</v>
      </c>
      <c r="D17755" t="str">
        <f t="shared" si="277"/>
        <v>m2</v>
      </c>
    </row>
    <row r="17756" spans="1:4">
      <c r="A17756" s="68" t="s">
        <v>17634</v>
      </c>
      <c r="B17756" s="68" t="s">
        <v>32437</v>
      </c>
      <c r="C17756" s="68" t="s">
        <v>13</v>
      </c>
      <c r="D17756" t="str">
        <f t="shared" si="277"/>
        <v>m2</v>
      </c>
    </row>
    <row r="17757" spans="1:4">
      <c r="A17757" s="68" t="s">
        <v>17635</v>
      </c>
      <c r="B17757" s="68" t="s">
        <v>32438</v>
      </c>
      <c r="C17757" s="68" t="s">
        <v>13</v>
      </c>
      <c r="D17757" t="str">
        <f t="shared" si="277"/>
        <v>m2</v>
      </c>
    </row>
    <row r="17758" spans="1:4">
      <c r="A17758" s="68" t="s">
        <v>17636</v>
      </c>
      <c r="B17758" s="68" t="s">
        <v>32438</v>
      </c>
      <c r="C17758" s="68" t="s">
        <v>13</v>
      </c>
      <c r="D17758" t="str">
        <f t="shared" si="277"/>
        <v>m2</v>
      </c>
    </row>
    <row r="17759" spans="1:4">
      <c r="A17759" s="68" t="s">
        <v>17637</v>
      </c>
      <c r="B17759" s="68" t="s">
        <v>32439</v>
      </c>
      <c r="C17759" s="68" t="s">
        <v>13</v>
      </c>
      <c r="D17759" t="str">
        <f t="shared" si="277"/>
        <v>m2</v>
      </c>
    </row>
    <row r="17760" spans="1:4">
      <c r="A17760" s="68" t="s">
        <v>17638</v>
      </c>
      <c r="B17760" s="68" t="s">
        <v>32439</v>
      </c>
      <c r="C17760" s="68" t="s">
        <v>13</v>
      </c>
      <c r="D17760" t="str">
        <f t="shared" si="277"/>
        <v>m2</v>
      </c>
    </row>
    <row r="17761" spans="1:4">
      <c r="A17761" s="68" t="s">
        <v>17639</v>
      </c>
      <c r="B17761" s="68" t="s">
        <v>32440</v>
      </c>
      <c r="C17761" s="68" t="s">
        <v>14</v>
      </c>
      <c r="D17761" t="str">
        <f t="shared" si="277"/>
        <v>m</v>
      </c>
    </row>
    <row r="17762" spans="1:4">
      <c r="A17762" s="68" t="s">
        <v>17640</v>
      </c>
      <c r="B17762" s="68" t="s">
        <v>32440</v>
      </c>
      <c r="C17762" s="68" t="s">
        <v>14</v>
      </c>
      <c r="D17762" t="str">
        <f t="shared" si="277"/>
        <v>m</v>
      </c>
    </row>
    <row r="17763" spans="1:4">
      <c r="A17763" s="68" t="s">
        <v>17641</v>
      </c>
      <c r="B17763" s="68" t="s">
        <v>32441</v>
      </c>
      <c r="C17763" s="68" t="s">
        <v>14</v>
      </c>
      <c r="D17763" t="str">
        <f t="shared" si="277"/>
        <v>m</v>
      </c>
    </row>
    <row r="17764" spans="1:4">
      <c r="A17764" s="68" t="s">
        <v>17642</v>
      </c>
      <c r="B17764" s="68" t="s">
        <v>32441</v>
      </c>
      <c r="C17764" s="68" t="s">
        <v>14</v>
      </c>
      <c r="D17764" t="str">
        <f t="shared" si="277"/>
        <v>m</v>
      </c>
    </row>
    <row r="17765" spans="1:4">
      <c r="A17765" s="68" t="s">
        <v>17643</v>
      </c>
      <c r="B17765" s="68" t="s">
        <v>32442</v>
      </c>
      <c r="C17765" s="68" t="s">
        <v>14</v>
      </c>
      <c r="D17765" t="str">
        <f t="shared" si="277"/>
        <v>m</v>
      </c>
    </row>
    <row r="17766" spans="1:4">
      <c r="A17766" s="68" t="s">
        <v>17644</v>
      </c>
      <c r="B17766" s="68" t="s">
        <v>32442</v>
      </c>
      <c r="C17766" s="68" t="s">
        <v>14</v>
      </c>
      <c r="D17766" t="str">
        <f t="shared" si="277"/>
        <v>m</v>
      </c>
    </row>
    <row r="17767" spans="1:4">
      <c r="A17767" s="68" t="s">
        <v>17645</v>
      </c>
      <c r="B17767" s="68" t="s">
        <v>32443</v>
      </c>
      <c r="C17767" s="68" t="s">
        <v>14</v>
      </c>
      <c r="D17767" t="str">
        <f t="shared" si="277"/>
        <v>m</v>
      </c>
    </row>
    <row r="17768" spans="1:4">
      <c r="A17768" s="68" t="s">
        <v>17646</v>
      </c>
      <c r="B17768" s="68" t="s">
        <v>32443</v>
      </c>
      <c r="C17768" s="68" t="s">
        <v>14</v>
      </c>
      <c r="D17768" t="str">
        <f t="shared" si="277"/>
        <v>m</v>
      </c>
    </row>
    <row r="17769" spans="1:4">
      <c r="A17769" s="68" t="s">
        <v>17647</v>
      </c>
      <c r="B17769" s="68" t="s">
        <v>32444</v>
      </c>
      <c r="C17769" s="68" t="s">
        <v>14</v>
      </c>
      <c r="D17769" t="str">
        <f t="shared" si="277"/>
        <v>m</v>
      </c>
    </row>
    <row r="17770" spans="1:4">
      <c r="A17770" s="68" t="s">
        <v>17648</v>
      </c>
      <c r="B17770" s="68" t="s">
        <v>32444</v>
      </c>
      <c r="C17770" s="68" t="s">
        <v>14</v>
      </c>
      <c r="D17770" t="str">
        <f t="shared" si="277"/>
        <v>m</v>
      </c>
    </row>
    <row r="17771" spans="1:4">
      <c r="A17771" s="68" t="s">
        <v>17649</v>
      </c>
      <c r="B17771" s="68" t="s">
        <v>32445</v>
      </c>
      <c r="C17771" s="68" t="s">
        <v>14</v>
      </c>
      <c r="D17771" t="str">
        <f t="shared" si="277"/>
        <v>m</v>
      </c>
    </row>
    <row r="17772" spans="1:4">
      <c r="A17772" s="68" t="s">
        <v>17650</v>
      </c>
      <c r="B17772" s="68" t="s">
        <v>32445</v>
      </c>
      <c r="C17772" s="68" t="s">
        <v>14</v>
      </c>
      <c r="D17772" t="str">
        <f t="shared" si="277"/>
        <v>m</v>
      </c>
    </row>
    <row r="17773" spans="1:4">
      <c r="A17773" s="68" t="s">
        <v>17651</v>
      </c>
      <c r="B17773" s="68" t="s">
        <v>32446</v>
      </c>
      <c r="C17773" s="68" t="s">
        <v>14</v>
      </c>
      <c r="D17773" t="str">
        <f t="shared" si="277"/>
        <v>m</v>
      </c>
    </row>
    <row r="17774" spans="1:4">
      <c r="A17774" s="68" t="s">
        <v>17652</v>
      </c>
      <c r="B17774" s="68" t="s">
        <v>32446</v>
      </c>
      <c r="C17774" s="68" t="s">
        <v>14</v>
      </c>
      <c r="D17774" t="str">
        <f t="shared" si="277"/>
        <v>m</v>
      </c>
    </row>
    <row r="17775" spans="1:4">
      <c r="A17775" s="68" t="s">
        <v>17653</v>
      </c>
      <c r="B17775" s="68" t="s">
        <v>32447</v>
      </c>
      <c r="C17775" s="68" t="s">
        <v>13</v>
      </c>
      <c r="D17775" t="str">
        <f t="shared" si="277"/>
        <v>m2</v>
      </c>
    </row>
    <row r="17776" spans="1:4">
      <c r="A17776" s="68" t="s">
        <v>17654</v>
      </c>
      <c r="B17776" s="68" t="s">
        <v>32447</v>
      </c>
      <c r="C17776" s="68" t="s">
        <v>13</v>
      </c>
      <c r="D17776" t="str">
        <f t="shared" si="277"/>
        <v>m2</v>
      </c>
    </row>
    <row r="17777" spans="1:4">
      <c r="A17777" s="68" t="s">
        <v>17655</v>
      </c>
      <c r="B17777" s="68" t="s">
        <v>32448</v>
      </c>
      <c r="C17777" s="68" t="s">
        <v>13</v>
      </c>
      <c r="D17777" t="str">
        <f t="shared" si="277"/>
        <v>m2</v>
      </c>
    </row>
    <row r="17778" spans="1:4">
      <c r="A17778" s="68" t="s">
        <v>17656</v>
      </c>
      <c r="B17778" s="68" t="s">
        <v>32448</v>
      </c>
      <c r="C17778" s="68" t="s">
        <v>13</v>
      </c>
      <c r="D17778" t="str">
        <f t="shared" si="277"/>
        <v>m2</v>
      </c>
    </row>
    <row r="17779" spans="1:4">
      <c r="A17779" s="68" t="s">
        <v>17657</v>
      </c>
      <c r="B17779" s="68" t="s">
        <v>32449</v>
      </c>
      <c r="C17779" s="68" t="s">
        <v>14</v>
      </c>
      <c r="D17779" t="str">
        <f t="shared" si="277"/>
        <v>m</v>
      </c>
    </row>
    <row r="17780" spans="1:4">
      <c r="A17780" s="68" t="s">
        <v>17658</v>
      </c>
      <c r="B17780" s="68" t="s">
        <v>32449</v>
      </c>
      <c r="C17780" s="68" t="s">
        <v>14</v>
      </c>
      <c r="D17780" t="str">
        <f t="shared" si="277"/>
        <v>m</v>
      </c>
    </row>
    <row r="17781" spans="1:4">
      <c r="A17781" s="68" t="s">
        <v>17659</v>
      </c>
      <c r="B17781" s="68" t="s">
        <v>32450</v>
      </c>
      <c r="C17781" s="68" t="s">
        <v>13</v>
      </c>
      <c r="D17781" t="str">
        <f t="shared" si="277"/>
        <v>m2</v>
      </c>
    </row>
    <row r="17782" spans="1:4">
      <c r="A17782" s="68" t="s">
        <v>17660</v>
      </c>
      <c r="B17782" s="68" t="s">
        <v>32450</v>
      </c>
      <c r="C17782" s="68" t="s">
        <v>13</v>
      </c>
      <c r="D17782" t="str">
        <f t="shared" si="277"/>
        <v>m2</v>
      </c>
    </row>
    <row r="17783" spans="1:4">
      <c r="A17783" s="68" t="s">
        <v>17661</v>
      </c>
      <c r="B17783" s="68" t="s">
        <v>32451</v>
      </c>
      <c r="C17783" s="68" t="s">
        <v>13</v>
      </c>
      <c r="D17783" t="str">
        <f t="shared" si="277"/>
        <v>m2</v>
      </c>
    </row>
    <row r="17784" spans="1:4">
      <c r="A17784" s="68" t="s">
        <v>17662</v>
      </c>
      <c r="B17784" s="68" t="s">
        <v>32451</v>
      </c>
      <c r="C17784" s="68" t="s">
        <v>13</v>
      </c>
      <c r="D17784" t="str">
        <f t="shared" si="277"/>
        <v>m2</v>
      </c>
    </row>
    <row r="17785" spans="1:4">
      <c r="A17785" s="68" t="s">
        <v>17663</v>
      </c>
      <c r="B17785" s="68" t="s">
        <v>32452</v>
      </c>
      <c r="C17785" s="68" t="s">
        <v>14</v>
      </c>
      <c r="D17785" t="str">
        <f t="shared" si="277"/>
        <v>m</v>
      </c>
    </row>
    <row r="17786" spans="1:4">
      <c r="A17786" s="68" t="s">
        <v>17664</v>
      </c>
      <c r="B17786" s="68" t="s">
        <v>32452</v>
      </c>
      <c r="C17786" s="68" t="s">
        <v>14</v>
      </c>
      <c r="D17786" t="str">
        <f t="shared" si="277"/>
        <v>m</v>
      </c>
    </row>
    <row r="17787" spans="1:4">
      <c r="A17787" s="68" t="s">
        <v>17665</v>
      </c>
      <c r="B17787" s="68" t="s">
        <v>32453</v>
      </c>
      <c r="C17787" s="68" t="s">
        <v>14</v>
      </c>
      <c r="D17787" t="str">
        <f t="shared" si="277"/>
        <v>m</v>
      </c>
    </row>
    <row r="17788" spans="1:4">
      <c r="A17788" s="68" t="s">
        <v>17666</v>
      </c>
      <c r="B17788" s="68" t="s">
        <v>32453</v>
      </c>
      <c r="C17788" s="68" t="s">
        <v>14</v>
      </c>
      <c r="D17788" t="str">
        <f t="shared" si="277"/>
        <v>m</v>
      </c>
    </row>
    <row r="17789" spans="1:4">
      <c r="A17789" s="68" t="s">
        <v>17667</v>
      </c>
      <c r="B17789" s="68" t="s">
        <v>32454</v>
      </c>
      <c r="C17789" s="68" t="s">
        <v>14</v>
      </c>
      <c r="D17789" t="str">
        <f t="shared" si="277"/>
        <v>m</v>
      </c>
    </row>
    <row r="17790" spans="1:4">
      <c r="A17790" s="68" t="s">
        <v>17668</v>
      </c>
      <c r="B17790" s="68" t="s">
        <v>32454</v>
      </c>
      <c r="C17790" s="68" t="s">
        <v>14</v>
      </c>
      <c r="D17790" t="str">
        <f t="shared" si="277"/>
        <v>m</v>
      </c>
    </row>
    <row r="17791" spans="1:4">
      <c r="A17791" s="68" t="s">
        <v>17669</v>
      </c>
      <c r="B17791" s="68" t="s">
        <v>32455</v>
      </c>
      <c r="C17791" s="68" t="s">
        <v>14</v>
      </c>
      <c r="D17791" t="str">
        <f t="shared" si="277"/>
        <v>m</v>
      </c>
    </row>
    <row r="17792" spans="1:4">
      <c r="A17792" s="68" t="s">
        <v>17670</v>
      </c>
      <c r="B17792" s="68" t="s">
        <v>32455</v>
      </c>
      <c r="C17792" s="68" t="s">
        <v>14</v>
      </c>
      <c r="D17792" t="str">
        <f t="shared" si="277"/>
        <v>m</v>
      </c>
    </row>
    <row r="17793" spans="1:4">
      <c r="A17793" s="68" t="s">
        <v>17671</v>
      </c>
      <c r="B17793" s="68" t="s">
        <v>32456</v>
      </c>
      <c r="C17793" s="68" t="s">
        <v>14</v>
      </c>
      <c r="D17793" t="str">
        <f t="shared" si="277"/>
        <v>m</v>
      </c>
    </row>
    <row r="17794" spans="1:4">
      <c r="A17794" s="68" t="s">
        <v>17672</v>
      </c>
      <c r="B17794" s="68" t="s">
        <v>32456</v>
      </c>
      <c r="C17794" s="68" t="s">
        <v>14</v>
      </c>
      <c r="D17794" t="str">
        <f t="shared" si="277"/>
        <v>m</v>
      </c>
    </row>
    <row r="17795" spans="1:4">
      <c r="A17795" s="68" t="s">
        <v>17673</v>
      </c>
      <c r="B17795" s="68" t="s">
        <v>32457</v>
      </c>
      <c r="C17795" s="68" t="s">
        <v>14</v>
      </c>
      <c r="D17795" t="str">
        <f t="shared" si="277"/>
        <v>m</v>
      </c>
    </row>
    <row r="17796" spans="1:4">
      <c r="A17796" s="68" t="s">
        <v>17674</v>
      </c>
      <c r="B17796" s="68" t="s">
        <v>32457</v>
      </c>
      <c r="C17796" s="68" t="s">
        <v>14</v>
      </c>
      <c r="D17796" t="str">
        <f t="shared" si="277"/>
        <v>m</v>
      </c>
    </row>
    <row r="17797" spans="1:4">
      <c r="A17797" s="68" t="s">
        <v>17675</v>
      </c>
      <c r="B17797" s="68" t="s">
        <v>32458</v>
      </c>
      <c r="C17797" s="68" t="s">
        <v>14</v>
      </c>
      <c r="D17797" t="str">
        <f t="shared" si="277"/>
        <v>m</v>
      </c>
    </row>
    <row r="17798" spans="1:4">
      <c r="A17798" s="68" t="s">
        <v>17676</v>
      </c>
      <c r="B17798" s="68" t="s">
        <v>32458</v>
      </c>
      <c r="C17798" s="68" t="s">
        <v>14</v>
      </c>
      <c r="D17798" t="str">
        <f t="shared" si="277"/>
        <v>m</v>
      </c>
    </row>
    <row r="17799" spans="1:4">
      <c r="A17799" s="68" t="s">
        <v>17677</v>
      </c>
      <c r="B17799" s="68" t="s">
        <v>32459</v>
      </c>
      <c r="C17799" s="68" t="s">
        <v>13</v>
      </c>
      <c r="D17799" t="str">
        <f t="shared" ref="D17799:D17862" si="278">LOWER(C17799)</f>
        <v>m2</v>
      </c>
    </row>
    <row r="17800" spans="1:4">
      <c r="A17800" s="68" t="s">
        <v>17678</v>
      </c>
      <c r="B17800" s="68" t="s">
        <v>32459</v>
      </c>
      <c r="C17800" s="68" t="s">
        <v>13</v>
      </c>
      <c r="D17800" t="str">
        <f t="shared" si="278"/>
        <v>m2</v>
      </c>
    </row>
    <row r="17801" spans="1:4">
      <c r="A17801" s="68" t="s">
        <v>17679</v>
      </c>
      <c r="B17801" s="68" t="s">
        <v>32460</v>
      </c>
      <c r="C17801" s="68" t="s">
        <v>13</v>
      </c>
      <c r="D17801" t="str">
        <f t="shared" si="278"/>
        <v>m2</v>
      </c>
    </row>
    <row r="17802" spans="1:4">
      <c r="A17802" s="68" t="s">
        <v>17680</v>
      </c>
      <c r="B17802" s="68" t="s">
        <v>32460</v>
      </c>
      <c r="C17802" s="68" t="s">
        <v>13</v>
      </c>
      <c r="D17802" t="str">
        <f t="shared" si="278"/>
        <v>m2</v>
      </c>
    </row>
    <row r="17803" spans="1:4">
      <c r="A17803" s="68" t="s">
        <v>17681</v>
      </c>
      <c r="B17803" s="68" t="s">
        <v>32461</v>
      </c>
      <c r="C17803" s="68" t="s">
        <v>14</v>
      </c>
      <c r="D17803" t="str">
        <f t="shared" si="278"/>
        <v>m</v>
      </c>
    </row>
    <row r="17804" spans="1:4">
      <c r="A17804" s="68" t="s">
        <v>17682</v>
      </c>
      <c r="B17804" s="68" t="s">
        <v>32461</v>
      </c>
      <c r="C17804" s="68" t="s">
        <v>14</v>
      </c>
      <c r="D17804" t="str">
        <f t="shared" si="278"/>
        <v>m</v>
      </c>
    </row>
    <row r="17805" spans="1:4">
      <c r="A17805" s="68" t="s">
        <v>17683</v>
      </c>
      <c r="B17805" s="68" t="s">
        <v>32462</v>
      </c>
      <c r="C17805" s="68" t="s">
        <v>14</v>
      </c>
      <c r="D17805" t="str">
        <f t="shared" si="278"/>
        <v>m</v>
      </c>
    </row>
    <row r="17806" spans="1:4">
      <c r="A17806" s="68" t="s">
        <v>17684</v>
      </c>
      <c r="B17806" s="68" t="s">
        <v>32462</v>
      </c>
      <c r="C17806" s="68" t="s">
        <v>14</v>
      </c>
      <c r="D17806" t="str">
        <f t="shared" si="278"/>
        <v>m</v>
      </c>
    </row>
    <row r="17807" spans="1:4">
      <c r="A17807" s="68" t="s">
        <v>17685</v>
      </c>
      <c r="B17807" s="68" t="s">
        <v>32463</v>
      </c>
      <c r="C17807" s="68" t="s">
        <v>14</v>
      </c>
      <c r="D17807" t="str">
        <f t="shared" si="278"/>
        <v>m</v>
      </c>
    </row>
    <row r="17808" spans="1:4">
      <c r="A17808" s="68" t="s">
        <v>17686</v>
      </c>
      <c r="B17808" s="68" t="s">
        <v>32463</v>
      </c>
      <c r="C17808" s="68" t="s">
        <v>14</v>
      </c>
      <c r="D17808" t="str">
        <f t="shared" si="278"/>
        <v>m</v>
      </c>
    </row>
    <row r="17809" spans="1:4">
      <c r="A17809" s="68" t="s">
        <v>17687</v>
      </c>
      <c r="B17809" s="68" t="s">
        <v>32464</v>
      </c>
      <c r="C17809" s="68" t="s">
        <v>14</v>
      </c>
      <c r="D17809" t="str">
        <f t="shared" si="278"/>
        <v>m</v>
      </c>
    </row>
    <row r="17810" spans="1:4">
      <c r="A17810" s="68" t="s">
        <v>17688</v>
      </c>
      <c r="B17810" s="68" t="s">
        <v>32464</v>
      </c>
      <c r="C17810" s="68" t="s">
        <v>14</v>
      </c>
      <c r="D17810" t="str">
        <f t="shared" si="278"/>
        <v>m</v>
      </c>
    </row>
    <row r="17811" spans="1:4">
      <c r="A17811" s="68" t="s">
        <v>17689</v>
      </c>
      <c r="B17811" s="68" t="s">
        <v>32465</v>
      </c>
      <c r="C17811" s="68" t="s">
        <v>14</v>
      </c>
      <c r="D17811" t="str">
        <f t="shared" si="278"/>
        <v>m</v>
      </c>
    </row>
    <row r="17812" spans="1:4">
      <c r="A17812" s="68" t="s">
        <v>17690</v>
      </c>
      <c r="B17812" s="68" t="s">
        <v>32465</v>
      </c>
      <c r="C17812" s="68" t="s">
        <v>14</v>
      </c>
      <c r="D17812" t="str">
        <f t="shared" si="278"/>
        <v>m</v>
      </c>
    </row>
    <row r="17813" spans="1:4">
      <c r="A17813" s="68" t="s">
        <v>17691</v>
      </c>
      <c r="B17813" s="68" t="s">
        <v>32466</v>
      </c>
      <c r="C17813" s="68" t="s">
        <v>14</v>
      </c>
      <c r="D17813" t="str">
        <f t="shared" si="278"/>
        <v>m</v>
      </c>
    </row>
    <row r="17814" spans="1:4">
      <c r="A17814" s="68" t="s">
        <v>17692</v>
      </c>
      <c r="B17814" s="68" t="s">
        <v>32466</v>
      </c>
      <c r="C17814" s="68" t="s">
        <v>14</v>
      </c>
      <c r="D17814" t="str">
        <f t="shared" si="278"/>
        <v>m</v>
      </c>
    </row>
    <row r="17815" spans="1:4">
      <c r="A17815" s="68" t="s">
        <v>17693</v>
      </c>
      <c r="B17815" s="68" t="s">
        <v>32467</v>
      </c>
      <c r="C17815" s="68" t="s">
        <v>13</v>
      </c>
      <c r="D17815" t="str">
        <f t="shared" si="278"/>
        <v>m2</v>
      </c>
    </row>
    <row r="17816" spans="1:4">
      <c r="A17816" s="68" t="s">
        <v>17694</v>
      </c>
      <c r="B17816" s="68" t="s">
        <v>32467</v>
      </c>
      <c r="C17816" s="68" t="s">
        <v>13</v>
      </c>
      <c r="D17816" t="str">
        <f t="shared" si="278"/>
        <v>m2</v>
      </c>
    </row>
    <row r="17817" spans="1:4">
      <c r="A17817" s="68" t="s">
        <v>17695</v>
      </c>
      <c r="B17817" s="68" t="s">
        <v>32468</v>
      </c>
      <c r="C17817" s="68" t="s">
        <v>13</v>
      </c>
      <c r="D17817" t="str">
        <f t="shared" si="278"/>
        <v>m2</v>
      </c>
    </row>
    <row r="17818" spans="1:4">
      <c r="A17818" s="68" t="s">
        <v>17696</v>
      </c>
      <c r="B17818" s="68" t="s">
        <v>32468</v>
      </c>
      <c r="C17818" s="68" t="s">
        <v>13</v>
      </c>
      <c r="D17818" t="str">
        <f t="shared" si="278"/>
        <v>m2</v>
      </c>
    </row>
    <row r="17819" spans="1:4">
      <c r="A17819" s="68" t="s">
        <v>17697</v>
      </c>
      <c r="B17819" s="68" t="s">
        <v>32469</v>
      </c>
      <c r="C17819" s="68" t="s">
        <v>13</v>
      </c>
      <c r="D17819" t="str">
        <f t="shared" si="278"/>
        <v>m2</v>
      </c>
    </row>
    <row r="17820" spans="1:4">
      <c r="A17820" s="68" t="s">
        <v>17698</v>
      </c>
      <c r="B17820" s="68" t="s">
        <v>32469</v>
      </c>
      <c r="C17820" s="68" t="s">
        <v>13</v>
      </c>
      <c r="D17820" t="str">
        <f t="shared" si="278"/>
        <v>m2</v>
      </c>
    </row>
    <row r="17821" spans="1:4">
      <c r="A17821" s="68" t="s">
        <v>17699</v>
      </c>
      <c r="B17821" s="68" t="s">
        <v>32470</v>
      </c>
      <c r="C17821" s="68" t="s">
        <v>13</v>
      </c>
      <c r="D17821" t="str">
        <f t="shared" si="278"/>
        <v>m2</v>
      </c>
    </row>
    <row r="17822" spans="1:4">
      <c r="A17822" s="68" t="s">
        <v>17700</v>
      </c>
      <c r="B17822" s="68" t="s">
        <v>32470</v>
      </c>
      <c r="C17822" s="68" t="s">
        <v>13</v>
      </c>
      <c r="D17822" t="str">
        <f t="shared" si="278"/>
        <v>m2</v>
      </c>
    </row>
    <row r="17823" spans="1:4">
      <c r="A17823" s="68" t="s">
        <v>17701</v>
      </c>
      <c r="B17823" s="68" t="s">
        <v>32471</v>
      </c>
      <c r="C17823" s="68" t="s">
        <v>13</v>
      </c>
      <c r="D17823" t="str">
        <f t="shared" si="278"/>
        <v>m2</v>
      </c>
    </row>
    <row r="17824" spans="1:4">
      <c r="A17824" s="68" t="s">
        <v>17702</v>
      </c>
      <c r="B17824" s="68" t="s">
        <v>32471</v>
      </c>
      <c r="C17824" s="68" t="s">
        <v>13</v>
      </c>
      <c r="D17824" t="str">
        <f t="shared" si="278"/>
        <v>m2</v>
      </c>
    </row>
    <row r="17825" spans="1:4">
      <c r="A17825" s="68" t="s">
        <v>17703</v>
      </c>
      <c r="B17825" s="68" t="s">
        <v>32472</v>
      </c>
      <c r="C17825" s="68" t="s">
        <v>13</v>
      </c>
      <c r="D17825" t="str">
        <f t="shared" si="278"/>
        <v>m2</v>
      </c>
    </row>
    <row r="17826" spans="1:4">
      <c r="A17826" s="68" t="s">
        <v>17704</v>
      </c>
      <c r="B17826" s="68" t="s">
        <v>32472</v>
      </c>
      <c r="C17826" s="68" t="s">
        <v>13</v>
      </c>
      <c r="D17826" t="str">
        <f t="shared" si="278"/>
        <v>m2</v>
      </c>
    </row>
    <row r="17827" spans="1:4">
      <c r="A17827" s="68" t="s">
        <v>17705</v>
      </c>
      <c r="B17827" s="68" t="s">
        <v>32473</v>
      </c>
      <c r="C17827" s="68" t="s">
        <v>13</v>
      </c>
      <c r="D17827" t="str">
        <f t="shared" si="278"/>
        <v>m2</v>
      </c>
    </row>
    <row r="17828" spans="1:4">
      <c r="A17828" s="68" t="s">
        <v>17706</v>
      </c>
      <c r="B17828" s="68" t="s">
        <v>32473</v>
      </c>
      <c r="C17828" s="68" t="s">
        <v>13</v>
      </c>
      <c r="D17828" t="str">
        <f t="shared" si="278"/>
        <v>m2</v>
      </c>
    </row>
    <row r="17829" spans="1:4">
      <c r="A17829" s="68" t="s">
        <v>17707</v>
      </c>
      <c r="B17829" s="68" t="s">
        <v>32474</v>
      </c>
      <c r="C17829" s="68" t="s">
        <v>13</v>
      </c>
      <c r="D17829" t="str">
        <f t="shared" si="278"/>
        <v>m2</v>
      </c>
    </row>
    <row r="17830" spans="1:4">
      <c r="A17830" s="68" t="s">
        <v>17708</v>
      </c>
      <c r="B17830" s="68" t="s">
        <v>32474</v>
      </c>
      <c r="C17830" s="68" t="s">
        <v>13</v>
      </c>
      <c r="D17830" t="str">
        <f t="shared" si="278"/>
        <v>m2</v>
      </c>
    </row>
    <row r="17831" spans="1:4">
      <c r="A17831" s="68" t="s">
        <v>17709</v>
      </c>
      <c r="B17831" s="68" t="s">
        <v>32475</v>
      </c>
      <c r="C17831" s="68" t="s">
        <v>13</v>
      </c>
      <c r="D17831" t="str">
        <f t="shared" si="278"/>
        <v>m2</v>
      </c>
    </row>
    <row r="17832" spans="1:4">
      <c r="A17832" s="68" t="s">
        <v>17710</v>
      </c>
      <c r="B17832" s="68" t="s">
        <v>32475</v>
      </c>
      <c r="C17832" s="68" t="s">
        <v>13</v>
      </c>
      <c r="D17832" t="str">
        <f t="shared" si="278"/>
        <v>m2</v>
      </c>
    </row>
    <row r="17833" spans="1:4">
      <c r="A17833" s="68" t="s">
        <v>17711</v>
      </c>
      <c r="B17833" s="68" t="s">
        <v>32476</v>
      </c>
      <c r="C17833" s="68" t="s">
        <v>13</v>
      </c>
      <c r="D17833" t="str">
        <f t="shared" si="278"/>
        <v>m2</v>
      </c>
    </row>
    <row r="17834" spans="1:4">
      <c r="A17834" s="68" t="s">
        <v>17712</v>
      </c>
      <c r="B17834" s="68" t="s">
        <v>32476</v>
      </c>
      <c r="C17834" s="68" t="s">
        <v>13</v>
      </c>
      <c r="D17834" t="str">
        <f t="shared" si="278"/>
        <v>m2</v>
      </c>
    </row>
    <row r="17835" spans="1:4">
      <c r="A17835" s="68" t="s">
        <v>17713</v>
      </c>
      <c r="B17835" s="68" t="s">
        <v>32477</v>
      </c>
      <c r="C17835" s="68" t="s">
        <v>13</v>
      </c>
      <c r="D17835" t="str">
        <f t="shared" si="278"/>
        <v>m2</v>
      </c>
    </row>
    <row r="17836" spans="1:4">
      <c r="A17836" s="68" t="s">
        <v>17714</v>
      </c>
      <c r="B17836" s="68" t="s">
        <v>32477</v>
      </c>
      <c r="C17836" s="68" t="s">
        <v>13</v>
      </c>
      <c r="D17836" t="str">
        <f t="shared" si="278"/>
        <v>m2</v>
      </c>
    </row>
    <row r="17837" spans="1:4">
      <c r="A17837" s="68" t="s">
        <v>17715</v>
      </c>
      <c r="B17837" s="68" t="s">
        <v>32478</v>
      </c>
      <c r="C17837" s="68" t="s">
        <v>13</v>
      </c>
      <c r="D17837" t="str">
        <f t="shared" si="278"/>
        <v>m2</v>
      </c>
    </row>
    <row r="17838" spans="1:4">
      <c r="A17838" s="68" t="s">
        <v>17716</v>
      </c>
      <c r="B17838" s="68" t="s">
        <v>32478</v>
      </c>
      <c r="C17838" s="68" t="s">
        <v>13</v>
      </c>
      <c r="D17838" t="str">
        <f t="shared" si="278"/>
        <v>m2</v>
      </c>
    </row>
    <row r="17839" spans="1:4">
      <c r="A17839" s="68" t="s">
        <v>17717</v>
      </c>
      <c r="B17839" s="68" t="s">
        <v>32479</v>
      </c>
      <c r="C17839" s="68" t="s">
        <v>14</v>
      </c>
      <c r="D17839" t="str">
        <f t="shared" si="278"/>
        <v>m</v>
      </c>
    </row>
    <row r="17840" spans="1:4">
      <c r="A17840" s="68" t="s">
        <v>17718</v>
      </c>
      <c r="B17840" s="68" t="s">
        <v>32479</v>
      </c>
      <c r="C17840" s="68" t="s">
        <v>14</v>
      </c>
      <c r="D17840" t="str">
        <f t="shared" si="278"/>
        <v>m</v>
      </c>
    </row>
    <row r="17841" spans="1:4">
      <c r="A17841" s="68" t="s">
        <v>17719</v>
      </c>
      <c r="B17841" s="68" t="s">
        <v>32480</v>
      </c>
      <c r="C17841" s="68" t="s">
        <v>14</v>
      </c>
      <c r="D17841" t="str">
        <f t="shared" si="278"/>
        <v>m</v>
      </c>
    </row>
    <row r="17842" spans="1:4">
      <c r="A17842" s="68" t="s">
        <v>17720</v>
      </c>
      <c r="B17842" s="68" t="s">
        <v>32480</v>
      </c>
      <c r="C17842" s="68" t="s">
        <v>14</v>
      </c>
      <c r="D17842" t="str">
        <f t="shared" si="278"/>
        <v>m</v>
      </c>
    </row>
    <row r="17843" spans="1:4">
      <c r="A17843" s="68" t="s">
        <v>17721</v>
      </c>
      <c r="B17843" s="68" t="s">
        <v>32481</v>
      </c>
      <c r="C17843" s="68" t="s">
        <v>14</v>
      </c>
      <c r="D17843" t="str">
        <f t="shared" si="278"/>
        <v>m</v>
      </c>
    </row>
    <row r="17844" spans="1:4">
      <c r="A17844" s="68" t="s">
        <v>17722</v>
      </c>
      <c r="B17844" s="68" t="s">
        <v>32481</v>
      </c>
      <c r="C17844" s="68" t="s">
        <v>14</v>
      </c>
      <c r="D17844" t="str">
        <f t="shared" si="278"/>
        <v>m</v>
      </c>
    </row>
    <row r="17845" spans="1:4">
      <c r="A17845" s="68" t="s">
        <v>17723</v>
      </c>
      <c r="B17845" s="68" t="s">
        <v>32482</v>
      </c>
      <c r="C17845" s="68" t="s">
        <v>14</v>
      </c>
      <c r="D17845" t="str">
        <f t="shared" si="278"/>
        <v>m</v>
      </c>
    </row>
    <row r="17846" spans="1:4">
      <c r="A17846" s="68" t="s">
        <v>17724</v>
      </c>
      <c r="B17846" s="68" t="s">
        <v>32482</v>
      </c>
      <c r="C17846" s="68" t="s">
        <v>14</v>
      </c>
      <c r="D17846" t="str">
        <f t="shared" si="278"/>
        <v>m</v>
      </c>
    </row>
    <row r="17847" spans="1:4">
      <c r="A17847" s="68" t="s">
        <v>17725</v>
      </c>
      <c r="B17847" s="68" t="s">
        <v>32483</v>
      </c>
      <c r="C17847" s="68" t="s">
        <v>14</v>
      </c>
      <c r="D17847" t="str">
        <f t="shared" si="278"/>
        <v>m</v>
      </c>
    </row>
    <row r="17848" spans="1:4">
      <c r="A17848" s="68" t="s">
        <v>17726</v>
      </c>
      <c r="B17848" s="68" t="s">
        <v>32483</v>
      </c>
      <c r="C17848" s="68" t="s">
        <v>14</v>
      </c>
      <c r="D17848" t="str">
        <f t="shared" si="278"/>
        <v>m</v>
      </c>
    </row>
    <row r="17849" spans="1:4">
      <c r="A17849" s="68" t="s">
        <v>17727</v>
      </c>
      <c r="B17849" s="68" t="s">
        <v>32484</v>
      </c>
      <c r="C17849" s="68" t="s">
        <v>13</v>
      </c>
      <c r="D17849" t="str">
        <f t="shared" si="278"/>
        <v>m2</v>
      </c>
    </row>
    <row r="17850" spans="1:4">
      <c r="A17850" s="68" t="s">
        <v>17728</v>
      </c>
      <c r="B17850" s="68" t="s">
        <v>32484</v>
      </c>
      <c r="C17850" s="68" t="s">
        <v>13</v>
      </c>
      <c r="D17850" t="str">
        <f t="shared" si="278"/>
        <v>m2</v>
      </c>
    </row>
    <row r="17851" spans="1:4">
      <c r="A17851" s="68" t="s">
        <v>17729</v>
      </c>
      <c r="B17851" s="68" t="s">
        <v>32485</v>
      </c>
      <c r="C17851" s="68" t="s">
        <v>14</v>
      </c>
      <c r="D17851" t="str">
        <f t="shared" si="278"/>
        <v>m</v>
      </c>
    </row>
    <row r="17852" spans="1:4">
      <c r="A17852" s="68" t="s">
        <v>17730</v>
      </c>
      <c r="B17852" s="68" t="s">
        <v>32485</v>
      </c>
      <c r="C17852" s="68" t="s">
        <v>14</v>
      </c>
      <c r="D17852" t="str">
        <f t="shared" si="278"/>
        <v>m</v>
      </c>
    </row>
    <row r="17853" spans="1:4">
      <c r="A17853" s="68" t="s">
        <v>17731</v>
      </c>
      <c r="B17853" s="68" t="s">
        <v>32486</v>
      </c>
      <c r="C17853" s="68" t="s">
        <v>14</v>
      </c>
      <c r="D17853" t="str">
        <f t="shared" si="278"/>
        <v>m</v>
      </c>
    </row>
    <row r="17854" spans="1:4">
      <c r="A17854" s="68" t="s">
        <v>17732</v>
      </c>
      <c r="B17854" s="68" t="s">
        <v>32486</v>
      </c>
      <c r="C17854" s="68" t="s">
        <v>14</v>
      </c>
      <c r="D17854" t="str">
        <f t="shared" si="278"/>
        <v>m</v>
      </c>
    </row>
    <row r="17855" spans="1:4">
      <c r="A17855" s="68" t="s">
        <v>17733</v>
      </c>
      <c r="B17855" s="68" t="s">
        <v>32487</v>
      </c>
      <c r="C17855" s="68" t="s">
        <v>14</v>
      </c>
      <c r="D17855" t="str">
        <f t="shared" si="278"/>
        <v>m</v>
      </c>
    </row>
    <row r="17856" spans="1:4">
      <c r="A17856" s="68" t="s">
        <v>17734</v>
      </c>
      <c r="B17856" s="68" t="s">
        <v>32487</v>
      </c>
      <c r="C17856" s="68" t="s">
        <v>14</v>
      </c>
      <c r="D17856" t="str">
        <f t="shared" si="278"/>
        <v>m</v>
      </c>
    </row>
    <row r="17857" spans="1:4">
      <c r="A17857" s="68" t="s">
        <v>17735</v>
      </c>
      <c r="B17857" s="68" t="s">
        <v>32488</v>
      </c>
      <c r="C17857" s="68" t="s">
        <v>14</v>
      </c>
      <c r="D17857" t="str">
        <f t="shared" si="278"/>
        <v>m</v>
      </c>
    </row>
    <row r="17858" spans="1:4">
      <c r="A17858" s="68" t="s">
        <v>17736</v>
      </c>
      <c r="B17858" s="68" t="s">
        <v>32488</v>
      </c>
      <c r="C17858" s="68" t="s">
        <v>14</v>
      </c>
      <c r="D17858" t="str">
        <f t="shared" si="278"/>
        <v>m</v>
      </c>
    </row>
    <row r="17859" spans="1:4">
      <c r="A17859" s="68" t="s">
        <v>17737</v>
      </c>
      <c r="B17859" s="68" t="s">
        <v>32489</v>
      </c>
      <c r="C17859" s="68" t="s">
        <v>13</v>
      </c>
      <c r="D17859" t="str">
        <f t="shared" si="278"/>
        <v>m2</v>
      </c>
    </row>
    <row r="17860" spans="1:4">
      <c r="A17860" s="68" t="s">
        <v>17738</v>
      </c>
      <c r="B17860" s="68" t="s">
        <v>32489</v>
      </c>
      <c r="C17860" s="68" t="s">
        <v>13</v>
      </c>
      <c r="D17860" t="str">
        <f t="shared" si="278"/>
        <v>m2</v>
      </c>
    </row>
    <row r="17861" spans="1:4">
      <c r="A17861" s="68" t="s">
        <v>17739</v>
      </c>
      <c r="B17861" s="68" t="s">
        <v>32490</v>
      </c>
      <c r="C17861" s="68" t="s">
        <v>13</v>
      </c>
      <c r="D17861" t="str">
        <f t="shared" si="278"/>
        <v>m2</v>
      </c>
    </row>
    <row r="17862" spans="1:4">
      <c r="A17862" s="68" t="s">
        <v>17740</v>
      </c>
      <c r="B17862" s="68" t="s">
        <v>32490</v>
      </c>
      <c r="C17862" s="68" t="s">
        <v>13</v>
      </c>
      <c r="D17862" t="str">
        <f t="shared" si="278"/>
        <v>m2</v>
      </c>
    </row>
    <row r="17863" spans="1:4">
      <c r="A17863" s="68" t="s">
        <v>17741</v>
      </c>
      <c r="B17863" s="68" t="s">
        <v>32491</v>
      </c>
      <c r="C17863" s="68" t="s">
        <v>13</v>
      </c>
      <c r="D17863" t="str">
        <f t="shared" ref="D17863:D17926" si="279">LOWER(C17863)</f>
        <v>m2</v>
      </c>
    </row>
    <row r="17864" spans="1:4">
      <c r="A17864" s="68" t="s">
        <v>17742</v>
      </c>
      <c r="B17864" s="68" t="s">
        <v>32491</v>
      </c>
      <c r="C17864" s="68" t="s">
        <v>13</v>
      </c>
      <c r="D17864" t="str">
        <f t="shared" si="279"/>
        <v>m2</v>
      </c>
    </row>
    <row r="17865" spans="1:4">
      <c r="A17865" s="68" t="s">
        <v>17743</v>
      </c>
      <c r="B17865" s="68" t="s">
        <v>32492</v>
      </c>
      <c r="C17865" s="68" t="s">
        <v>13</v>
      </c>
      <c r="D17865" t="str">
        <f t="shared" si="279"/>
        <v>m2</v>
      </c>
    </row>
    <row r="17866" spans="1:4">
      <c r="A17866" s="68" t="s">
        <v>17744</v>
      </c>
      <c r="B17866" s="68" t="s">
        <v>32492</v>
      </c>
      <c r="C17866" s="68" t="s">
        <v>13</v>
      </c>
      <c r="D17866" t="str">
        <f t="shared" si="279"/>
        <v>m2</v>
      </c>
    </row>
    <row r="17867" spans="1:4">
      <c r="A17867" s="68" t="s">
        <v>17745</v>
      </c>
      <c r="B17867" s="68" t="s">
        <v>32493</v>
      </c>
      <c r="C17867" s="68" t="s">
        <v>15</v>
      </c>
      <c r="D17867" t="str">
        <f t="shared" si="279"/>
        <v>un</v>
      </c>
    </row>
    <row r="17868" spans="1:4">
      <c r="A17868" s="68" t="s">
        <v>17746</v>
      </c>
      <c r="B17868" s="68" t="s">
        <v>32493</v>
      </c>
      <c r="C17868" s="68" t="s">
        <v>15</v>
      </c>
      <c r="D17868" t="str">
        <f t="shared" si="279"/>
        <v>un</v>
      </c>
    </row>
    <row r="17869" spans="1:4">
      <c r="A17869" s="68" t="s">
        <v>17747</v>
      </c>
      <c r="B17869" s="68" t="s">
        <v>32494</v>
      </c>
      <c r="C17869" s="68" t="s">
        <v>13</v>
      </c>
      <c r="D17869" t="str">
        <f t="shared" si="279"/>
        <v>m2</v>
      </c>
    </row>
    <row r="17870" spans="1:4">
      <c r="A17870" s="68" t="s">
        <v>17748</v>
      </c>
      <c r="B17870" s="68" t="s">
        <v>32494</v>
      </c>
      <c r="C17870" s="68" t="s">
        <v>13</v>
      </c>
      <c r="D17870" t="str">
        <f t="shared" si="279"/>
        <v>m2</v>
      </c>
    </row>
    <row r="17871" spans="1:4">
      <c r="A17871" s="68" t="s">
        <v>17749</v>
      </c>
      <c r="B17871" s="68" t="s">
        <v>32495</v>
      </c>
      <c r="C17871" s="68" t="s">
        <v>13</v>
      </c>
      <c r="D17871" t="str">
        <f t="shared" si="279"/>
        <v>m2</v>
      </c>
    </row>
    <row r="17872" spans="1:4">
      <c r="A17872" s="68" t="s">
        <v>17750</v>
      </c>
      <c r="B17872" s="68" t="s">
        <v>32495</v>
      </c>
      <c r="C17872" s="68" t="s">
        <v>13</v>
      </c>
      <c r="D17872" t="str">
        <f t="shared" si="279"/>
        <v>m2</v>
      </c>
    </row>
    <row r="17873" spans="1:4">
      <c r="A17873" s="68" t="s">
        <v>17751</v>
      </c>
      <c r="B17873" s="68" t="s">
        <v>32496</v>
      </c>
      <c r="C17873" s="68" t="s">
        <v>13</v>
      </c>
      <c r="D17873" t="str">
        <f t="shared" si="279"/>
        <v>m2</v>
      </c>
    </row>
    <row r="17874" spans="1:4">
      <c r="A17874" s="68" t="s">
        <v>17752</v>
      </c>
      <c r="B17874" s="68" t="s">
        <v>32496</v>
      </c>
      <c r="C17874" s="68" t="s">
        <v>13</v>
      </c>
      <c r="D17874" t="str">
        <f t="shared" si="279"/>
        <v>m2</v>
      </c>
    </row>
    <row r="17875" spans="1:4">
      <c r="A17875" s="68" t="s">
        <v>17753</v>
      </c>
      <c r="B17875" s="68" t="s">
        <v>32497</v>
      </c>
      <c r="C17875" s="68" t="s">
        <v>13</v>
      </c>
      <c r="D17875" t="str">
        <f t="shared" si="279"/>
        <v>m2</v>
      </c>
    </row>
    <row r="17876" spans="1:4">
      <c r="A17876" s="68" t="s">
        <v>17754</v>
      </c>
      <c r="B17876" s="68" t="s">
        <v>32497</v>
      </c>
      <c r="C17876" s="68" t="s">
        <v>13</v>
      </c>
      <c r="D17876" t="str">
        <f t="shared" si="279"/>
        <v>m2</v>
      </c>
    </row>
    <row r="17877" spans="1:4">
      <c r="A17877" s="68" t="s">
        <v>17755</v>
      </c>
      <c r="B17877" s="68" t="s">
        <v>32498</v>
      </c>
      <c r="C17877" s="68" t="s">
        <v>13</v>
      </c>
      <c r="D17877" t="str">
        <f t="shared" si="279"/>
        <v>m2</v>
      </c>
    </row>
    <row r="17878" spans="1:4">
      <c r="A17878" s="68" t="s">
        <v>17756</v>
      </c>
      <c r="B17878" s="68" t="s">
        <v>32498</v>
      </c>
      <c r="C17878" s="68" t="s">
        <v>13</v>
      </c>
      <c r="D17878" t="str">
        <f t="shared" si="279"/>
        <v>m2</v>
      </c>
    </row>
    <row r="17879" spans="1:4">
      <c r="A17879" s="68" t="s">
        <v>17757</v>
      </c>
      <c r="B17879" s="68" t="s">
        <v>32499</v>
      </c>
      <c r="C17879" s="68" t="s">
        <v>13</v>
      </c>
      <c r="D17879" t="str">
        <f t="shared" si="279"/>
        <v>m2</v>
      </c>
    </row>
    <row r="17880" spans="1:4">
      <c r="A17880" s="68" t="s">
        <v>17758</v>
      </c>
      <c r="B17880" s="68" t="s">
        <v>32499</v>
      </c>
      <c r="C17880" s="68" t="s">
        <v>13</v>
      </c>
      <c r="D17880" t="str">
        <f t="shared" si="279"/>
        <v>m2</v>
      </c>
    </row>
    <row r="17881" spans="1:4">
      <c r="A17881" s="68" t="s">
        <v>17759</v>
      </c>
      <c r="B17881" s="68" t="s">
        <v>32500</v>
      </c>
      <c r="C17881" s="68" t="s">
        <v>13</v>
      </c>
      <c r="D17881" t="str">
        <f t="shared" si="279"/>
        <v>m2</v>
      </c>
    </row>
    <row r="17882" spans="1:4">
      <c r="A17882" s="68" t="s">
        <v>17760</v>
      </c>
      <c r="B17882" s="68" t="s">
        <v>32500</v>
      </c>
      <c r="C17882" s="68" t="s">
        <v>13</v>
      </c>
      <c r="D17882" t="str">
        <f t="shared" si="279"/>
        <v>m2</v>
      </c>
    </row>
    <row r="17883" spans="1:4">
      <c r="A17883" s="68" t="s">
        <v>17761</v>
      </c>
      <c r="B17883" s="68" t="s">
        <v>32501</v>
      </c>
      <c r="C17883" s="68" t="s">
        <v>13</v>
      </c>
      <c r="D17883" t="str">
        <f t="shared" si="279"/>
        <v>m2</v>
      </c>
    </row>
    <row r="17884" spans="1:4">
      <c r="A17884" s="68" t="s">
        <v>17762</v>
      </c>
      <c r="B17884" s="68" t="s">
        <v>32501</v>
      </c>
      <c r="C17884" s="68" t="s">
        <v>13</v>
      </c>
      <c r="D17884" t="str">
        <f t="shared" si="279"/>
        <v>m2</v>
      </c>
    </row>
    <row r="17885" spans="1:4">
      <c r="A17885" s="68" t="s">
        <v>17763</v>
      </c>
      <c r="B17885" s="68" t="s">
        <v>32502</v>
      </c>
      <c r="C17885" s="68" t="s">
        <v>13</v>
      </c>
      <c r="D17885" t="str">
        <f t="shared" si="279"/>
        <v>m2</v>
      </c>
    </row>
    <row r="17886" spans="1:4">
      <c r="A17886" s="68" t="s">
        <v>17764</v>
      </c>
      <c r="B17886" s="68" t="s">
        <v>32502</v>
      </c>
      <c r="C17886" s="68" t="s">
        <v>13</v>
      </c>
      <c r="D17886" t="str">
        <f t="shared" si="279"/>
        <v>m2</v>
      </c>
    </row>
    <row r="17887" spans="1:4">
      <c r="A17887" s="68" t="s">
        <v>17765</v>
      </c>
      <c r="B17887" s="68" t="s">
        <v>32503</v>
      </c>
      <c r="C17887" s="68" t="s">
        <v>13</v>
      </c>
      <c r="D17887" t="str">
        <f t="shared" si="279"/>
        <v>m2</v>
      </c>
    </row>
    <row r="17888" spans="1:4">
      <c r="A17888" s="68" t="s">
        <v>17766</v>
      </c>
      <c r="B17888" s="68" t="s">
        <v>32503</v>
      </c>
      <c r="C17888" s="68" t="s">
        <v>13</v>
      </c>
      <c r="D17888" t="str">
        <f t="shared" si="279"/>
        <v>m2</v>
      </c>
    </row>
    <row r="17889" spans="1:4">
      <c r="A17889" s="68" t="s">
        <v>17767</v>
      </c>
      <c r="B17889" s="68" t="s">
        <v>32504</v>
      </c>
      <c r="C17889" s="68" t="s">
        <v>13</v>
      </c>
      <c r="D17889" t="str">
        <f t="shared" si="279"/>
        <v>m2</v>
      </c>
    </row>
    <row r="17890" spans="1:4">
      <c r="A17890" s="68" t="s">
        <v>17768</v>
      </c>
      <c r="B17890" s="68" t="s">
        <v>32504</v>
      </c>
      <c r="C17890" s="68" t="s">
        <v>13</v>
      </c>
      <c r="D17890" t="str">
        <f t="shared" si="279"/>
        <v>m2</v>
      </c>
    </row>
    <row r="17891" spans="1:4">
      <c r="A17891" s="68" t="s">
        <v>17769</v>
      </c>
      <c r="B17891" s="68" t="s">
        <v>32505</v>
      </c>
      <c r="C17891" s="68" t="s">
        <v>13</v>
      </c>
      <c r="D17891" t="str">
        <f t="shared" si="279"/>
        <v>m2</v>
      </c>
    </row>
    <row r="17892" spans="1:4">
      <c r="A17892" s="68" t="s">
        <v>17770</v>
      </c>
      <c r="B17892" s="68" t="s">
        <v>32505</v>
      </c>
      <c r="C17892" s="68" t="s">
        <v>13</v>
      </c>
      <c r="D17892" t="str">
        <f t="shared" si="279"/>
        <v>m2</v>
      </c>
    </row>
    <row r="17893" spans="1:4">
      <c r="A17893" s="68" t="s">
        <v>17771</v>
      </c>
      <c r="B17893" s="68" t="s">
        <v>32506</v>
      </c>
      <c r="C17893" s="68" t="s">
        <v>13</v>
      </c>
      <c r="D17893" t="str">
        <f t="shared" si="279"/>
        <v>m2</v>
      </c>
    </row>
    <row r="17894" spans="1:4">
      <c r="A17894" s="68" t="s">
        <v>17772</v>
      </c>
      <c r="B17894" s="68" t="s">
        <v>32506</v>
      </c>
      <c r="C17894" s="68" t="s">
        <v>13</v>
      </c>
      <c r="D17894" t="str">
        <f t="shared" si="279"/>
        <v>m2</v>
      </c>
    </row>
    <row r="17895" spans="1:4">
      <c r="A17895" s="68" t="s">
        <v>17773</v>
      </c>
      <c r="B17895" s="68" t="s">
        <v>32507</v>
      </c>
      <c r="C17895" s="68" t="s">
        <v>13</v>
      </c>
      <c r="D17895" t="str">
        <f t="shared" si="279"/>
        <v>m2</v>
      </c>
    </row>
    <row r="17896" spans="1:4">
      <c r="A17896" s="68" t="s">
        <v>17774</v>
      </c>
      <c r="B17896" s="68" t="s">
        <v>32507</v>
      </c>
      <c r="C17896" s="68" t="s">
        <v>13</v>
      </c>
      <c r="D17896" t="str">
        <f t="shared" si="279"/>
        <v>m2</v>
      </c>
    </row>
    <row r="17897" spans="1:4">
      <c r="A17897" s="68" t="s">
        <v>17775</v>
      </c>
      <c r="B17897" s="68" t="s">
        <v>32508</v>
      </c>
      <c r="C17897" s="68" t="s">
        <v>13</v>
      </c>
      <c r="D17897" t="str">
        <f t="shared" si="279"/>
        <v>m2</v>
      </c>
    </row>
    <row r="17898" spans="1:4">
      <c r="A17898" s="68" t="s">
        <v>17776</v>
      </c>
      <c r="B17898" s="68" t="s">
        <v>32508</v>
      </c>
      <c r="C17898" s="68" t="s">
        <v>13</v>
      </c>
      <c r="D17898" t="str">
        <f t="shared" si="279"/>
        <v>m2</v>
      </c>
    </row>
    <row r="17899" spans="1:4">
      <c r="A17899" s="68" t="s">
        <v>17777</v>
      </c>
      <c r="B17899" s="68" t="s">
        <v>32509</v>
      </c>
      <c r="C17899" s="68" t="s">
        <v>13</v>
      </c>
      <c r="D17899" t="str">
        <f t="shared" si="279"/>
        <v>m2</v>
      </c>
    </row>
    <row r="17900" spans="1:4">
      <c r="A17900" s="68" t="s">
        <v>17778</v>
      </c>
      <c r="B17900" s="68" t="s">
        <v>32509</v>
      </c>
      <c r="C17900" s="68" t="s">
        <v>13</v>
      </c>
      <c r="D17900" t="str">
        <f t="shared" si="279"/>
        <v>m2</v>
      </c>
    </row>
    <row r="17901" spans="1:4">
      <c r="A17901" s="68" t="s">
        <v>17779</v>
      </c>
      <c r="B17901" s="68" t="s">
        <v>32510</v>
      </c>
      <c r="C17901" s="68" t="s">
        <v>13</v>
      </c>
      <c r="D17901" t="str">
        <f t="shared" si="279"/>
        <v>m2</v>
      </c>
    </row>
    <row r="17902" spans="1:4">
      <c r="A17902" s="68" t="s">
        <v>17780</v>
      </c>
      <c r="B17902" s="68" t="s">
        <v>32510</v>
      </c>
      <c r="C17902" s="68" t="s">
        <v>13</v>
      </c>
      <c r="D17902" t="str">
        <f t="shared" si="279"/>
        <v>m2</v>
      </c>
    </row>
    <row r="17903" spans="1:4">
      <c r="A17903" s="68" t="s">
        <v>17781</v>
      </c>
      <c r="B17903" s="68" t="s">
        <v>32511</v>
      </c>
      <c r="C17903" s="68" t="s">
        <v>13</v>
      </c>
      <c r="D17903" t="str">
        <f t="shared" si="279"/>
        <v>m2</v>
      </c>
    </row>
    <row r="17904" spans="1:4">
      <c r="A17904" s="68" t="s">
        <v>17782</v>
      </c>
      <c r="B17904" s="68" t="s">
        <v>32511</v>
      </c>
      <c r="C17904" s="68" t="s">
        <v>13</v>
      </c>
      <c r="D17904" t="str">
        <f t="shared" si="279"/>
        <v>m2</v>
      </c>
    </row>
    <row r="17905" spans="1:4">
      <c r="A17905" s="68" t="s">
        <v>17783</v>
      </c>
      <c r="B17905" s="68" t="s">
        <v>32512</v>
      </c>
      <c r="C17905" s="68" t="s">
        <v>13</v>
      </c>
      <c r="D17905" t="str">
        <f t="shared" si="279"/>
        <v>m2</v>
      </c>
    </row>
    <row r="17906" spans="1:4">
      <c r="A17906" s="68" t="s">
        <v>17784</v>
      </c>
      <c r="B17906" s="68" t="s">
        <v>32512</v>
      </c>
      <c r="C17906" s="68" t="s">
        <v>13</v>
      </c>
      <c r="D17906" t="str">
        <f t="shared" si="279"/>
        <v>m2</v>
      </c>
    </row>
    <row r="17907" spans="1:4">
      <c r="A17907" s="68" t="s">
        <v>17785</v>
      </c>
      <c r="B17907" s="68" t="s">
        <v>32513</v>
      </c>
      <c r="C17907" s="68" t="s">
        <v>13</v>
      </c>
      <c r="D17907" t="str">
        <f t="shared" si="279"/>
        <v>m2</v>
      </c>
    </row>
    <row r="17908" spans="1:4">
      <c r="A17908" s="68" t="s">
        <v>17786</v>
      </c>
      <c r="B17908" s="68" t="s">
        <v>32513</v>
      </c>
      <c r="C17908" s="68" t="s">
        <v>13</v>
      </c>
      <c r="D17908" t="str">
        <f t="shared" si="279"/>
        <v>m2</v>
      </c>
    </row>
    <row r="17909" spans="1:4">
      <c r="A17909" s="68" t="s">
        <v>17787</v>
      </c>
      <c r="B17909" s="68" t="s">
        <v>32514</v>
      </c>
      <c r="C17909" s="68" t="s">
        <v>13</v>
      </c>
      <c r="D17909" t="str">
        <f t="shared" si="279"/>
        <v>m2</v>
      </c>
    </row>
    <row r="17910" spans="1:4">
      <c r="A17910" s="68" t="s">
        <v>17788</v>
      </c>
      <c r="B17910" s="68" t="s">
        <v>32514</v>
      </c>
      <c r="C17910" s="68" t="s">
        <v>13</v>
      </c>
      <c r="D17910" t="str">
        <f t="shared" si="279"/>
        <v>m2</v>
      </c>
    </row>
    <row r="17911" spans="1:4">
      <c r="A17911" s="68" t="s">
        <v>17789</v>
      </c>
      <c r="B17911" s="68" t="s">
        <v>32515</v>
      </c>
      <c r="C17911" s="68" t="s">
        <v>13</v>
      </c>
      <c r="D17911" t="str">
        <f t="shared" si="279"/>
        <v>m2</v>
      </c>
    </row>
    <row r="17912" spans="1:4">
      <c r="A17912" s="68" t="s">
        <v>17790</v>
      </c>
      <c r="B17912" s="68" t="s">
        <v>32515</v>
      </c>
      <c r="C17912" s="68" t="s">
        <v>13</v>
      </c>
      <c r="D17912" t="str">
        <f t="shared" si="279"/>
        <v>m2</v>
      </c>
    </row>
    <row r="17913" spans="1:4">
      <c r="A17913" s="68" t="s">
        <v>17791</v>
      </c>
      <c r="B17913" s="68" t="s">
        <v>32516</v>
      </c>
      <c r="C17913" s="68" t="s">
        <v>13</v>
      </c>
      <c r="D17913" t="str">
        <f t="shared" si="279"/>
        <v>m2</v>
      </c>
    </row>
    <row r="17914" spans="1:4">
      <c r="A17914" s="68" t="s">
        <v>17792</v>
      </c>
      <c r="B17914" s="68" t="s">
        <v>32516</v>
      </c>
      <c r="C17914" s="68" t="s">
        <v>13</v>
      </c>
      <c r="D17914" t="str">
        <f t="shared" si="279"/>
        <v>m2</v>
      </c>
    </row>
    <row r="17915" spans="1:4">
      <c r="A17915" s="68" t="s">
        <v>17793</v>
      </c>
      <c r="B17915" s="68" t="s">
        <v>32517</v>
      </c>
      <c r="C17915" s="68" t="s">
        <v>13</v>
      </c>
      <c r="D17915" t="str">
        <f t="shared" si="279"/>
        <v>m2</v>
      </c>
    </row>
    <row r="17916" spans="1:4">
      <c r="A17916" s="68" t="s">
        <v>17794</v>
      </c>
      <c r="B17916" s="68" t="s">
        <v>32517</v>
      </c>
      <c r="C17916" s="68" t="s">
        <v>13</v>
      </c>
      <c r="D17916" t="str">
        <f t="shared" si="279"/>
        <v>m2</v>
      </c>
    </row>
    <row r="17917" spans="1:4">
      <c r="A17917" s="68" t="s">
        <v>17795</v>
      </c>
      <c r="B17917" s="68" t="s">
        <v>32518</v>
      </c>
      <c r="C17917" s="68" t="s">
        <v>13</v>
      </c>
      <c r="D17917" t="str">
        <f t="shared" si="279"/>
        <v>m2</v>
      </c>
    </row>
    <row r="17918" spans="1:4">
      <c r="A17918" s="68" t="s">
        <v>17796</v>
      </c>
      <c r="B17918" s="68" t="s">
        <v>32518</v>
      </c>
      <c r="C17918" s="68" t="s">
        <v>13</v>
      </c>
      <c r="D17918" t="str">
        <f t="shared" si="279"/>
        <v>m2</v>
      </c>
    </row>
    <row r="17919" spans="1:4">
      <c r="A17919" s="68" t="s">
        <v>17797</v>
      </c>
      <c r="B17919" s="68" t="s">
        <v>32519</v>
      </c>
      <c r="C17919" s="68" t="s">
        <v>13</v>
      </c>
      <c r="D17919" t="str">
        <f t="shared" si="279"/>
        <v>m2</v>
      </c>
    </row>
    <row r="17920" spans="1:4">
      <c r="A17920" s="68" t="s">
        <v>17798</v>
      </c>
      <c r="B17920" s="68" t="s">
        <v>32519</v>
      </c>
      <c r="C17920" s="68" t="s">
        <v>13</v>
      </c>
      <c r="D17920" t="str">
        <f t="shared" si="279"/>
        <v>m2</v>
      </c>
    </row>
    <row r="17921" spans="1:4">
      <c r="A17921" s="68" t="s">
        <v>17799</v>
      </c>
      <c r="B17921" s="68" t="s">
        <v>32520</v>
      </c>
      <c r="C17921" s="68" t="s">
        <v>13</v>
      </c>
      <c r="D17921" t="str">
        <f t="shared" si="279"/>
        <v>m2</v>
      </c>
    </row>
    <row r="17922" spans="1:4">
      <c r="A17922" s="68" t="s">
        <v>17800</v>
      </c>
      <c r="B17922" s="68" t="s">
        <v>32520</v>
      </c>
      <c r="C17922" s="68" t="s">
        <v>13</v>
      </c>
      <c r="D17922" t="str">
        <f t="shared" si="279"/>
        <v>m2</v>
      </c>
    </row>
    <row r="17923" spans="1:4">
      <c r="A17923" s="68" t="s">
        <v>17801</v>
      </c>
      <c r="B17923" s="68" t="s">
        <v>32521</v>
      </c>
      <c r="C17923" s="68" t="s">
        <v>13</v>
      </c>
      <c r="D17923" t="str">
        <f t="shared" si="279"/>
        <v>m2</v>
      </c>
    </row>
    <row r="17924" spans="1:4">
      <c r="A17924" s="68" t="s">
        <v>17802</v>
      </c>
      <c r="B17924" s="68" t="s">
        <v>32521</v>
      </c>
      <c r="C17924" s="68" t="s">
        <v>13</v>
      </c>
      <c r="D17924" t="str">
        <f t="shared" si="279"/>
        <v>m2</v>
      </c>
    </row>
    <row r="17925" spans="1:4">
      <c r="A17925" s="68" t="s">
        <v>17803</v>
      </c>
      <c r="B17925" s="68" t="s">
        <v>32522</v>
      </c>
      <c r="C17925" s="68" t="s">
        <v>13</v>
      </c>
      <c r="D17925" t="str">
        <f t="shared" si="279"/>
        <v>m2</v>
      </c>
    </row>
    <row r="17926" spans="1:4">
      <c r="A17926" s="68" t="s">
        <v>17804</v>
      </c>
      <c r="B17926" s="68" t="s">
        <v>32522</v>
      </c>
      <c r="C17926" s="68" t="s">
        <v>13</v>
      </c>
      <c r="D17926" t="str">
        <f t="shared" si="279"/>
        <v>m2</v>
      </c>
    </row>
    <row r="17927" spans="1:4">
      <c r="A17927" s="68" t="s">
        <v>17805</v>
      </c>
      <c r="B17927" s="68" t="s">
        <v>32523</v>
      </c>
      <c r="C17927" s="68" t="s">
        <v>13</v>
      </c>
      <c r="D17927" t="str">
        <f t="shared" ref="D17927:D17990" si="280">LOWER(C17927)</f>
        <v>m2</v>
      </c>
    </row>
    <row r="17928" spans="1:4">
      <c r="A17928" s="68" t="s">
        <v>17806</v>
      </c>
      <c r="B17928" s="68" t="s">
        <v>32523</v>
      </c>
      <c r="C17928" s="68" t="s">
        <v>13</v>
      </c>
      <c r="D17928" t="str">
        <f t="shared" si="280"/>
        <v>m2</v>
      </c>
    </row>
    <row r="17929" spans="1:4">
      <c r="A17929" s="68" t="s">
        <v>17807</v>
      </c>
      <c r="B17929" s="68" t="s">
        <v>32524</v>
      </c>
      <c r="C17929" s="68" t="s">
        <v>13</v>
      </c>
      <c r="D17929" t="str">
        <f t="shared" si="280"/>
        <v>m2</v>
      </c>
    </row>
    <row r="17930" spans="1:4">
      <c r="A17930" s="68" t="s">
        <v>17808</v>
      </c>
      <c r="B17930" s="68" t="s">
        <v>32524</v>
      </c>
      <c r="C17930" s="68" t="s">
        <v>13</v>
      </c>
      <c r="D17930" t="str">
        <f t="shared" si="280"/>
        <v>m2</v>
      </c>
    </row>
    <row r="17931" spans="1:4">
      <c r="A17931" s="68" t="s">
        <v>17809</v>
      </c>
      <c r="B17931" s="68" t="s">
        <v>32525</v>
      </c>
      <c r="C17931" s="68" t="s">
        <v>13</v>
      </c>
      <c r="D17931" t="str">
        <f t="shared" si="280"/>
        <v>m2</v>
      </c>
    </row>
    <row r="17932" spans="1:4">
      <c r="A17932" s="68" t="s">
        <v>17810</v>
      </c>
      <c r="B17932" s="68" t="s">
        <v>32525</v>
      </c>
      <c r="C17932" s="68" t="s">
        <v>13</v>
      </c>
      <c r="D17932" t="str">
        <f t="shared" si="280"/>
        <v>m2</v>
      </c>
    </row>
    <row r="17933" spans="1:4">
      <c r="A17933" s="68" t="s">
        <v>17811</v>
      </c>
      <c r="B17933" s="68" t="s">
        <v>32526</v>
      </c>
      <c r="C17933" s="68" t="s">
        <v>13</v>
      </c>
      <c r="D17933" t="str">
        <f t="shared" si="280"/>
        <v>m2</v>
      </c>
    </row>
    <row r="17934" spans="1:4">
      <c r="A17934" s="68" t="s">
        <v>17812</v>
      </c>
      <c r="B17934" s="68" t="s">
        <v>32526</v>
      </c>
      <c r="C17934" s="68" t="s">
        <v>13</v>
      </c>
      <c r="D17934" t="str">
        <f t="shared" si="280"/>
        <v>m2</v>
      </c>
    </row>
    <row r="17935" spans="1:4">
      <c r="A17935" s="68" t="s">
        <v>17813</v>
      </c>
      <c r="B17935" s="68" t="s">
        <v>32527</v>
      </c>
      <c r="C17935" s="68" t="s">
        <v>13</v>
      </c>
      <c r="D17935" t="str">
        <f t="shared" si="280"/>
        <v>m2</v>
      </c>
    </row>
    <row r="17936" spans="1:4">
      <c r="A17936" s="68" t="s">
        <v>17814</v>
      </c>
      <c r="B17936" s="68" t="s">
        <v>32527</v>
      </c>
      <c r="C17936" s="68" t="s">
        <v>13</v>
      </c>
      <c r="D17936" t="str">
        <f t="shared" si="280"/>
        <v>m2</v>
      </c>
    </row>
    <row r="17937" spans="1:4">
      <c r="A17937" s="68" t="s">
        <v>17815</v>
      </c>
      <c r="B17937" s="68" t="s">
        <v>32528</v>
      </c>
      <c r="C17937" s="68" t="s">
        <v>13</v>
      </c>
      <c r="D17937" t="str">
        <f t="shared" si="280"/>
        <v>m2</v>
      </c>
    </row>
    <row r="17938" spans="1:4">
      <c r="A17938" s="68" t="s">
        <v>17816</v>
      </c>
      <c r="B17938" s="68" t="s">
        <v>32528</v>
      </c>
      <c r="C17938" s="68" t="s">
        <v>13</v>
      </c>
      <c r="D17938" t="str">
        <f t="shared" si="280"/>
        <v>m2</v>
      </c>
    </row>
    <row r="17939" spans="1:4">
      <c r="A17939" s="68" t="s">
        <v>17817</v>
      </c>
      <c r="B17939" s="68" t="s">
        <v>32529</v>
      </c>
      <c r="C17939" s="68" t="s">
        <v>13</v>
      </c>
      <c r="D17939" t="str">
        <f t="shared" si="280"/>
        <v>m2</v>
      </c>
    </row>
    <row r="17940" spans="1:4">
      <c r="A17940" s="68" t="s">
        <v>17818</v>
      </c>
      <c r="B17940" s="68" t="s">
        <v>32529</v>
      </c>
      <c r="C17940" s="68" t="s">
        <v>13</v>
      </c>
      <c r="D17940" t="str">
        <f t="shared" si="280"/>
        <v>m2</v>
      </c>
    </row>
    <row r="17941" spans="1:4">
      <c r="A17941" s="68" t="s">
        <v>17819</v>
      </c>
      <c r="B17941" s="68" t="s">
        <v>32530</v>
      </c>
      <c r="C17941" s="68" t="s">
        <v>13</v>
      </c>
      <c r="D17941" t="str">
        <f t="shared" si="280"/>
        <v>m2</v>
      </c>
    </row>
    <row r="17942" spans="1:4">
      <c r="A17942" s="68" t="s">
        <v>17820</v>
      </c>
      <c r="B17942" s="68" t="s">
        <v>32530</v>
      </c>
      <c r="C17942" s="68" t="s">
        <v>13</v>
      </c>
      <c r="D17942" t="str">
        <f t="shared" si="280"/>
        <v>m2</v>
      </c>
    </row>
    <row r="17943" spans="1:4">
      <c r="A17943" s="68" t="s">
        <v>17821</v>
      </c>
      <c r="B17943" s="68" t="s">
        <v>32531</v>
      </c>
      <c r="C17943" s="68" t="s">
        <v>13</v>
      </c>
      <c r="D17943" t="str">
        <f t="shared" si="280"/>
        <v>m2</v>
      </c>
    </row>
    <row r="17944" spans="1:4">
      <c r="A17944" s="68" t="s">
        <v>17822</v>
      </c>
      <c r="B17944" s="68" t="s">
        <v>32531</v>
      </c>
      <c r="C17944" s="68" t="s">
        <v>13</v>
      </c>
      <c r="D17944" t="str">
        <f t="shared" si="280"/>
        <v>m2</v>
      </c>
    </row>
    <row r="17945" spans="1:4">
      <c r="A17945" s="68" t="s">
        <v>17823</v>
      </c>
      <c r="B17945" s="68" t="s">
        <v>32532</v>
      </c>
      <c r="C17945" s="68" t="s">
        <v>13</v>
      </c>
      <c r="D17945" t="str">
        <f t="shared" si="280"/>
        <v>m2</v>
      </c>
    </row>
    <row r="17946" spans="1:4">
      <c r="A17946" s="68" t="s">
        <v>17824</v>
      </c>
      <c r="B17946" s="68" t="s">
        <v>32532</v>
      </c>
      <c r="C17946" s="68" t="s">
        <v>13</v>
      </c>
      <c r="D17946" t="str">
        <f t="shared" si="280"/>
        <v>m2</v>
      </c>
    </row>
    <row r="17947" spans="1:4">
      <c r="A17947" s="68" t="s">
        <v>17825</v>
      </c>
      <c r="B17947" s="68" t="s">
        <v>32533</v>
      </c>
      <c r="C17947" s="68" t="s">
        <v>13</v>
      </c>
      <c r="D17947" t="str">
        <f t="shared" si="280"/>
        <v>m2</v>
      </c>
    </row>
    <row r="17948" spans="1:4">
      <c r="A17948" s="68" t="s">
        <v>17826</v>
      </c>
      <c r="B17948" s="68" t="s">
        <v>32533</v>
      </c>
      <c r="C17948" s="68" t="s">
        <v>13</v>
      </c>
      <c r="D17948" t="str">
        <f t="shared" si="280"/>
        <v>m2</v>
      </c>
    </row>
    <row r="17949" spans="1:4">
      <c r="A17949" s="68" t="s">
        <v>17827</v>
      </c>
      <c r="B17949" s="68" t="s">
        <v>32534</v>
      </c>
      <c r="C17949" s="68" t="s">
        <v>13</v>
      </c>
      <c r="D17949" t="str">
        <f t="shared" si="280"/>
        <v>m2</v>
      </c>
    </row>
    <row r="17950" spans="1:4">
      <c r="A17950" s="68" t="s">
        <v>17828</v>
      </c>
      <c r="B17950" s="68" t="s">
        <v>32534</v>
      </c>
      <c r="C17950" s="68" t="s">
        <v>13</v>
      </c>
      <c r="D17950" t="str">
        <f t="shared" si="280"/>
        <v>m2</v>
      </c>
    </row>
    <row r="17951" spans="1:4">
      <c r="A17951" s="68" t="s">
        <v>17829</v>
      </c>
      <c r="B17951" s="68" t="s">
        <v>32535</v>
      </c>
      <c r="C17951" s="68" t="s">
        <v>13</v>
      </c>
      <c r="D17951" t="str">
        <f t="shared" si="280"/>
        <v>m2</v>
      </c>
    </row>
    <row r="17952" spans="1:4">
      <c r="A17952" s="68" t="s">
        <v>17830</v>
      </c>
      <c r="B17952" s="68" t="s">
        <v>32535</v>
      </c>
      <c r="C17952" s="68" t="s">
        <v>13</v>
      </c>
      <c r="D17952" t="str">
        <f t="shared" si="280"/>
        <v>m2</v>
      </c>
    </row>
    <row r="17953" spans="1:4">
      <c r="A17953" s="68" t="s">
        <v>17831</v>
      </c>
      <c r="B17953" s="68" t="s">
        <v>32536</v>
      </c>
      <c r="C17953" s="68" t="s">
        <v>13</v>
      </c>
      <c r="D17953" t="str">
        <f t="shared" si="280"/>
        <v>m2</v>
      </c>
    </row>
    <row r="17954" spans="1:4">
      <c r="A17954" s="68" t="s">
        <v>17832</v>
      </c>
      <c r="B17954" s="68" t="s">
        <v>32536</v>
      </c>
      <c r="C17954" s="68" t="s">
        <v>13</v>
      </c>
      <c r="D17954" t="str">
        <f t="shared" si="280"/>
        <v>m2</v>
      </c>
    </row>
    <row r="17955" spans="1:4">
      <c r="A17955" s="68" t="s">
        <v>17833</v>
      </c>
      <c r="B17955" s="68" t="s">
        <v>32537</v>
      </c>
      <c r="C17955" s="68" t="s">
        <v>13</v>
      </c>
      <c r="D17955" t="str">
        <f t="shared" si="280"/>
        <v>m2</v>
      </c>
    </row>
    <row r="17956" spans="1:4">
      <c r="A17956" s="68" t="s">
        <v>17834</v>
      </c>
      <c r="B17956" s="68" t="s">
        <v>32537</v>
      </c>
      <c r="C17956" s="68" t="s">
        <v>13</v>
      </c>
      <c r="D17956" t="str">
        <f t="shared" si="280"/>
        <v>m2</v>
      </c>
    </row>
    <row r="17957" spans="1:4">
      <c r="A17957" s="68" t="s">
        <v>17835</v>
      </c>
      <c r="B17957" s="68" t="s">
        <v>32538</v>
      </c>
      <c r="C17957" s="68" t="s">
        <v>13</v>
      </c>
      <c r="D17957" t="str">
        <f t="shared" si="280"/>
        <v>m2</v>
      </c>
    </row>
    <row r="17958" spans="1:4">
      <c r="A17958" s="68" t="s">
        <v>17836</v>
      </c>
      <c r="B17958" s="68" t="s">
        <v>32538</v>
      </c>
      <c r="C17958" s="68" t="s">
        <v>13</v>
      </c>
      <c r="D17958" t="str">
        <f t="shared" si="280"/>
        <v>m2</v>
      </c>
    </row>
    <row r="17959" spans="1:4">
      <c r="A17959" s="68" t="s">
        <v>17837</v>
      </c>
      <c r="B17959" s="68" t="s">
        <v>32539</v>
      </c>
      <c r="C17959" s="68" t="s">
        <v>13</v>
      </c>
      <c r="D17959" t="str">
        <f t="shared" si="280"/>
        <v>m2</v>
      </c>
    </row>
    <row r="17960" spans="1:4">
      <c r="A17960" s="68" t="s">
        <v>17838</v>
      </c>
      <c r="B17960" s="68" t="s">
        <v>32539</v>
      </c>
      <c r="C17960" s="68" t="s">
        <v>13</v>
      </c>
      <c r="D17960" t="str">
        <f t="shared" si="280"/>
        <v>m2</v>
      </c>
    </row>
    <row r="17961" spans="1:4">
      <c r="A17961" s="68" t="s">
        <v>23514</v>
      </c>
      <c r="B17961" s="68" t="s">
        <v>32540</v>
      </c>
      <c r="C17961" s="68" t="s">
        <v>13</v>
      </c>
      <c r="D17961" t="str">
        <f t="shared" si="280"/>
        <v>m2</v>
      </c>
    </row>
    <row r="17962" spans="1:4">
      <c r="A17962" s="68" t="s">
        <v>23515</v>
      </c>
      <c r="B17962" s="68" t="s">
        <v>32540</v>
      </c>
      <c r="C17962" s="68" t="s">
        <v>13</v>
      </c>
      <c r="D17962" t="str">
        <f t="shared" si="280"/>
        <v>m2</v>
      </c>
    </row>
    <row r="17963" spans="1:4">
      <c r="A17963" s="68" t="s">
        <v>17839</v>
      </c>
      <c r="B17963" s="68" t="s">
        <v>32541</v>
      </c>
      <c r="C17963" s="68" t="s">
        <v>13</v>
      </c>
      <c r="D17963" t="str">
        <f t="shared" si="280"/>
        <v>m2</v>
      </c>
    </row>
    <row r="17964" spans="1:4">
      <c r="A17964" s="68" t="s">
        <v>17840</v>
      </c>
      <c r="B17964" s="68" t="s">
        <v>32541</v>
      </c>
      <c r="C17964" s="68" t="s">
        <v>13</v>
      </c>
      <c r="D17964" t="str">
        <f t="shared" si="280"/>
        <v>m2</v>
      </c>
    </row>
    <row r="17965" spans="1:4">
      <c r="A17965" s="68" t="s">
        <v>17841</v>
      </c>
      <c r="B17965" s="68" t="s">
        <v>32542</v>
      </c>
      <c r="C17965" s="68" t="s">
        <v>13</v>
      </c>
      <c r="D17965" t="str">
        <f t="shared" si="280"/>
        <v>m2</v>
      </c>
    </row>
    <row r="17966" spans="1:4">
      <c r="A17966" s="68" t="s">
        <v>17842</v>
      </c>
      <c r="B17966" s="68" t="s">
        <v>32542</v>
      </c>
      <c r="C17966" s="68" t="s">
        <v>13</v>
      </c>
      <c r="D17966" t="str">
        <f t="shared" si="280"/>
        <v>m2</v>
      </c>
    </row>
    <row r="17967" spans="1:4">
      <c r="A17967" s="68" t="s">
        <v>17843</v>
      </c>
      <c r="B17967" s="68" t="s">
        <v>32543</v>
      </c>
      <c r="C17967" s="68" t="s">
        <v>13</v>
      </c>
      <c r="D17967" t="str">
        <f t="shared" si="280"/>
        <v>m2</v>
      </c>
    </row>
    <row r="17968" spans="1:4">
      <c r="A17968" s="68" t="s">
        <v>17844</v>
      </c>
      <c r="B17968" s="68" t="s">
        <v>32543</v>
      </c>
      <c r="C17968" s="68" t="s">
        <v>13</v>
      </c>
      <c r="D17968" t="str">
        <f t="shared" si="280"/>
        <v>m2</v>
      </c>
    </row>
    <row r="17969" spans="1:4">
      <c r="A17969" s="68" t="s">
        <v>17845</v>
      </c>
      <c r="B17969" s="68" t="s">
        <v>32544</v>
      </c>
      <c r="C17969" s="68" t="s">
        <v>13</v>
      </c>
      <c r="D17969" t="str">
        <f t="shared" si="280"/>
        <v>m2</v>
      </c>
    </row>
    <row r="17970" spans="1:4">
      <c r="A17970" s="68" t="s">
        <v>17846</v>
      </c>
      <c r="B17970" s="68" t="s">
        <v>32544</v>
      </c>
      <c r="C17970" s="68" t="s">
        <v>13</v>
      </c>
      <c r="D17970" t="str">
        <f t="shared" si="280"/>
        <v>m2</v>
      </c>
    </row>
    <row r="17971" spans="1:4">
      <c r="A17971" s="68" t="s">
        <v>17847</v>
      </c>
      <c r="B17971" s="68" t="s">
        <v>32545</v>
      </c>
      <c r="C17971" s="68" t="s">
        <v>13</v>
      </c>
      <c r="D17971" t="str">
        <f t="shared" si="280"/>
        <v>m2</v>
      </c>
    </row>
    <row r="17972" spans="1:4">
      <c r="A17972" s="68" t="s">
        <v>17848</v>
      </c>
      <c r="B17972" s="68" t="s">
        <v>32545</v>
      </c>
      <c r="C17972" s="68" t="s">
        <v>13</v>
      </c>
      <c r="D17972" t="str">
        <f t="shared" si="280"/>
        <v>m2</v>
      </c>
    </row>
    <row r="17973" spans="1:4">
      <c r="A17973" s="68" t="s">
        <v>17849</v>
      </c>
      <c r="B17973" s="68" t="s">
        <v>32546</v>
      </c>
      <c r="C17973" s="68" t="s">
        <v>13</v>
      </c>
      <c r="D17973" t="str">
        <f t="shared" si="280"/>
        <v>m2</v>
      </c>
    </row>
    <row r="17974" spans="1:4">
      <c r="A17974" s="68" t="s">
        <v>17850</v>
      </c>
      <c r="B17974" s="68" t="s">
        <v>32546</v>
      </c>
      <c r="C17974" s="68" t="s">
        <v>13</v>
      </c>
      <c r="D17974" t="str">
        <f t="shared" si="280"/>
        <v>m2</v>
      </c>
    </row>
    <row r="17975" spans="1:4">
      <c r="A17975" s="68" t="s">
        <v>17851</v>
      </c>
      <c r="B17975" s="68" t="s">
        <v>32547</v>
      </c>
      <c r="C17975" s="68" t="s">
        <v>13</v>
      </c>
      <c r="D17975" t="str">
        <f t="shared" si="280"/>
        <v>m2</v>
      </c>
    </row>
    <row r="17976" spans="1:4">
      <c r="A17976" s="68" t="s">
        <v>17852</v>
      </c>
      <c r="B17976" s="68" t="s">
        <v>32547</v>
      </c>
      <c r="C17976" s="68" t="s">
        <v>13</v>
      </c>
      <c r="D17976" t="str">
        <f t="shared" si="280"/>
        <v>m2</v>
      </c>
    </row>
    <row r="17977" spans="1:4">
      <c r="A17977" s="68" t="s">
        <v>17853</v>
      </c>
      <c r="B17977" s="68" t="s">
        <v>32548</v>
      </c>
      <c r="C17977" s="68" t="s">
        <v>13</v>
      </c>
      <c r="D17977" t="str">
        <f t="shared" si="280"/>
        <v>m2</v>
      </c>
    </row>
    <row r="17978" spans="1:4">
      <c r="A17978" s="68" t="s">
        <v>17854</v>
      </c>
      <c r="B17978" s="68" t="s">
        <v>32548</v>
      </c>
      <c r="C17978" s="68" t="s">
        <v>13</v>
      </c>
      <c r="D17978" t="str">
        <f t="shared" si="280"/>
        <v>m2</v>
      </c>
    </row>
    <row r="17979" spans="1:4">
      <c r="A17979" s="68" t="s">
        <v>17855</v>
      </c>
      <c r="B17979" s="68" t="s">
        <v>32549</v>
      </c>
      <c r="C17979" s="68" t="s">
        <v>13</v>
      </c>
      <c r="D17979" t="str">
        <f t="shared" si="280"/>
        <v>m2</v>
      </c>
    </row>
    <row r="17980" spans="1:4">
      <c r="A17980" s="68" t="s">
        <v>17856</v>
      </c>
      <c r="B17980" s="68" t="s">
        <v>32549</v>
      </c>
      <c r="C17980" s="68" t="s">
        <v>13</v>
      </c>
      <c r="D17980" t="str">
        <f t="shared" si="280"/>
        <v>m2</v>
      </c>
    </row>
    <row r="17981" spans="1:4">
      <c r="A17981" s="68" t="s">
        <v>17857</v>
      </c>
      <c r="B17981" s="68" t="s">
        <v>32550</v>
      </c>
      <c r="C17981" s="68" t="s">
        <v>13</v>
      </c>
      <c r="D17981" t="str">
        <f t="shared" si="280"/>
        <v>m2</v>
      </c>
    </row>
    <row r="17982" spans="1:4">
      <c r="A17982" s="68" t="s">
        <v>17858</v>
      </c>
      <c r="B17982" s="68" t="s">
        <v>32550</v>
      </c>
      <c r="C17982" s="68" t="s">
        <v>13</v>
      </c>
      <c r="D17982" t="str">
        <f t="shared" si="280"/>
        <v>m2</v>
      </c>
    </row>
    <row r="17983" spans="1:4">
      <c r="A17983" s="68" t="s">
        <v>17859</v>
      </c>
      <c r="B17983" s="68" t="s">
        <v>32551</v>
      </c>
      <c r="C17983" s="68" t="s">
        <v>13</v>
      </c>
      <c r="D17983" t="str">
        <f t="shared" si="280"/>
        <v>m2</v>
      </c>
    </row>
    <row r="17984" spans="1:4">
      <c r="A17984" s="68" t="s">
        <v>17860</v>
      </c>
      <c r="B17984" s="68" t="s">
        <v>32551</v>
      </c>
      <c r="C17984" s="68" t="s">
        <v>13</v>
      </c>
      <c r="D17984" t="str">
        <f t="shared" si="280"/>
        <v>m2</v>
      </c>
    </row>
    <row r="17985" spans="1:4">
      <c r="A17985" s="68" t="s">
        <v>17861</v>
      </c>
      <c r="B17985" s="68" t="s">
        <v>32552</v>
      </c>
      <c r="C17985" s="68" t="s">
        <v>13</v>
      </c>
      <c r="D17985" t="str">
        <f t="shared" si="280"/>
        <v>m2</v>
      </c>
    </row>
    <row r="17986" spans="1:4">
      <c r="A17986" s="68" t="s">
        <v>17862</v>
      </c>
      <c r="B17986" s="68" t="s">
        <v>32552</v>
      </c>
      <c r="C17986" s="68" t="s">
        <v>13</v>
      </c>
      <c r="D17986" t="str">
        <f t="shared" si="280"/>
        <v>m2</v>
      </c>
    </row>
    <row r="17987" spans="1:4">
      <c r="A17987" s="68" t="s">
        <v>17863</v>
      </c>
      <c r="B17987" s="68" t="s">
        <v>32553</v>
      </c>
      <c r="C17987" s="68" t="s">
        <v>13</v>
      </c>
      <c r="D17987" t="str">
        <f t="shared" si="280"/>
        <v>m2</v>
      </c>
    </row>
    <row r="17988" spans="1:4">
      <c r="A17988" s="68" t="s">
        <v>17864</v>
      </c>
      <c r="B17988" s="68" t="s">
        <v>32553</v>
      </c>
      <c r="C17988" s="68" t="s">
        <v>13</v>
      </c>
      <c r="D17988" t="str">
        <f t="shared" si="280"/>
        <v>m2</v>
      </c>
    </row>
    <row r="17989" spans="1:4">
      <c r="A17989" s="68" t="s">
        <v>17865</v>
      </c>
      <c r="B17989" s="68" t="s">
        <v>32554</v>
      </c>
      <c r="C17989" s="68" t="s">
        <v>13</v>
      </c>
      <c r="D17989" t="str">
        <f t="shared" si="280"/>
        <v>m2</v>
      </c>
    </row>
    <row r="17990" spans="1:4">
      <c r="A17990" s="68" t="s">
        <v>17866</v>
      </c>
      <c r="B17990" s="68" t="s">
        <v>32554</v>
      </c>
      <c r="C17990" s="68" t="s">
        <v>13</v>
      </c>
      <c r="D17990" t="str">
        <f t="shared" si="280"/>
        <v>m2</v>
      </c>
    </row>
    <row r="17991" spans="1:4">
      <c r="A17991" s="68" t="s">
        <v>17867</v>
      </c>
      <c r="B17991" s="68" t="s">
        <v>32555</v>
      </c>
      <c r="C17991" s="68" t="s">
        <v>13</v>
      </c>
      <c r="D17991" t="str">
        <f t="shared" ref="D17991:D18054" si="281">LOWER(C17991)</f>
        <v>m2</v>
      </c>
    </row>
    <row r="17992" spans="1:4">
      <c r="A17992" s="68" t="s">
        <v>17868</v>
      </c>
      <c r="B17992" s="68" t="s">
        <v>32555</v>
      </c>
      <c r="C17992" s="68" t="s">
        <v>13</v>
      </c>
      <c r="D17992" t="str">
        <f t="shared" si="281"/>
        <v>m2</v>
      </c>
    </row>
    <row r="17993" spans="1:4">
      <c r="A17993" s="68" t="s">
        <v>17869</v>
      </c>
      <c r="B17993" s="68" t="s">
        <v>32556</v>
      </c>
      <c r="C17993" s="68" t="s">
        <v>13</v>
      </c>
      <c r="D17993" t="str">
        <f t="shared" si="281"/>
        <v>m2</v>
      </c>
    </row>
    <row r="17994" spans="1:4">
      <c r="A17994" s="68" t="s">
        <v>17870</v>
      </c>
      <c r="B17994" s="68" t="s">
        <v>32556</v>
      </c>
      <c r="C17994" s="68" t="s">
        <v>13</v>
      </c>
      <c r="D17994" t="str">
        <f t="shared" si="281"/>
        <v>m2</v>
      </c>
    </row>
    <row r="17995" spans="1:4">
      <c r="A17995" s="68" t="s">
        <v>17871</v>
      </c>
      <c r="B17995" s="68" t="s">
        <v>32557</v>
      </c>
      <c r="C17995" s="68" t="s">
        <v>13</v>
      </c>
      <c r="D17995" t="str">
        <f t="shared" si="281"/>
        <v>m2</v>
      </c>
    </row>
    <row r="17996" spans="1:4">
      <c r="A17996" s="68" t="s">
        <v>17872</v>
      </c>
      <c r="B17996" s="68" t="s">
        <v>32557</v>
      </c>
      <c r="C17996" s="68" t="s">
        <v>13</v>
      </c>
      <c r="D17996" t="str">
        <f t="shared" si="281"/>
        <v>m2</v>
      </c>
    </row>
    <row r="17997" spans="1:4">
      <c r="A17997" s="68" t="s">
        <v>17873</v>
      </c>
      <c r="B17997" s="68" t="s">
        <v>32558</v>
      </c>
      <c r="C17997" s="68" t="s">
        <v>13</v>
      </c>
      <c r="D17997" t="str">
        <f t="shared" si="281"/>
        <v>m2</v>
      </c>
    </row>
    <row r="17998" spans="1:4">
      <c r="A17998" s="68" t="s">
        <v>17874</v>
      </c>
      <c r="B17998" s="68" t="s">
        <v>32558</v>
      </c>
      <c r="C17998" s="68" t="s">
        <v>13</v>
      </c>
      <c r="D17998" t="str">
        <f t="shared" si="281"/>
        <v>m2</v>
      </c>
    </row>
    <row r="17999" spans="1:4">
      <c r="A17999" s="68" t="s">
        <v>17875</v>
      </c>
      <c r="B17999" s="68" t="s">
        <v>32559</v>
      </c>
      <c r="C17999" s="68" t="s">
        <v>13</v>
      </c>
      <c r="D17999" t="str">
        <f t="shared" si="281"/>
        <v>m2</v>
      </c>
    </row>
    <row r="18000" spans="1:4">
      <c r="A18000" s="68" t="s">
        <v>17876</v>
      </c>
      <c r="B18000" s="68" t="s">
        <v>32559</v>
      </c>
      <c r="C18000" s="68" t="s">
        <v>13</v>
      </c>
      <c r="D18000" t="str">
        <f t="shared" si="281"/>
        <v>m2</v>
      </c>
    </row>
    <row r="18001" spans="1:4">
      <c r="A18001" s="68" t="s">
        <v>17877</v>
      </c>
      <c r="B18001" s="68" t="s">
        <v>32560</v>
      </c>
      <c r="C18001" s="68" t="s">
        <v>14</v>
      </c>
      <c r="D18001" t="str">
        <f t="shared" si="281"/>
        <v>m</v>
      </c>
    </row>
    <row r="18002" spans="1:4">
      <c r="A18002" s="68" t="s">
        <v>17878</v>
      </c>
      <c r="B18002" s="68" t="s">
        <v>32560</v>
      </c>
      <c r="C18002" s="68" t="s">
        <v>14</v>
      </c>
      <c r="D18002" t="str">
        <f t="shared" si="281"/>
        <v>m</v>
      </c>
    </row>
    <row r="18003" spans="1:4">
      <c r="A18003" s="68" t="s">
        <v>17879</v>
      </c>
      <c r="B18003" s="68" t="s">
        <v>32561</v>
      </c>
      <c r="C18003" s="68" t="s">
        <v>13</v>
      </c>
      <c r="D18003" t="str">
        <f t="shared" si="281"/>
        <v>m2</v>
      </c>
    </row>
    <row r="18004" spans="1:4">
      <c r="A18004" s="68" t="s">
        <v>17880</v>
      </c>
      <c r="B18004" s="68" t="s">
        <v>32561</v>
      </c>
      <c r="C18004" s="68" t="s">
        <v>13</v>
      </c>
      <c r="D18004" t="str">
        <f t="shared" si="281"/>
        <v>m2</v>
      </c>
    </row>
    <row r="18005" spans="1:4">
      <c r="A18005" s="68" t="s">
        <v>17881</v>
      </c>
      <c r="B18005" s="68" t="s">
        <v>32562</v>
      </c>
      <c r="C18005" s="68" t="s">
        <v>13</v>
      </c>
      <c r="D18005" t="str">
        <f t="shared" si="281"/>
        <v>m2</v>
      </c>
    </row>
    <row r="18006" spans="1:4">
      <c r="A18006" s="68" t="s">
        <v>17882</v>
      </c>
      <c r="B18006" s="68" t="s">
        <v>32562</v>
      </c>
      <c r="C18006" s="68" t="s">
        <v>13</v>
      </c>
      <c r="D18006" t="str">
        <f t="shared" si="281"/>
        <v>m2</v>
      </c>
    </row>
    <row r="18007" spans="1:4">
      <c r="A18007" s="68" t="s">
        <v>17883</v>
      </c>
      <c r="B18007" s="68" t="s">
        <v>32563</v>
      </c>
      <c r="C18007" s="68" t="s">
        <v>13</v>
      </c>
      <c r="D18007" t="str">
        <f t="shared" si="281"/>
        <v>m2</v>
      </c>
    </row>
    <row r="18008" spans="1:4">
      <c r="A18008" s="68" t="s">
        <v>17884</v>
      </c>
      <c r="B18008" s="68" t="s">
        <v>32563</v>
      </c>
      <c r="C18008" s="68" t="s">
        <v>13</v>
      </c>
      <c r="D18008" t="str">
        <f t="shared" si="281"/>
        <v>m2</v>
      </c>
    </row>
    <row r="18009" spans="1:4">
      <c r="A18009" s="68" t="s">
        <v>17885</v>
      </c>
      <c r="B18009" s="68" t="s">
        <v>32564</v>
      </c>
      <c r="C18009" s="68" t="s">
        <v>13</v>
      </c>
      <c r="D18009" t="str">
        <f t="shared" si="281"/>
        <v>m2</v>
      </c>
    </row>
    <row r="18010" spans="1:4">
      <c r="A18010" s="68" t="s">
        <v>17886</v>
      </c>
      <c r="B18010" s="68" t="s">
        <v>32564</v>
      </c>
      <c r="C18010" s="68" t="s">
        <v>13</v>
      </c>
      <c r="D18010" t="str">
        <f t="shared" si="281"/>
        <v>m2</v>
      </c>
    </row>
    <row r="18011" spans="1:4">
      <c r="A18011" s="68" t="s">
        <v>17887</v>
      </c>
      <c r="B18011" s="68" t="s">
        <v>32565</v>
      </c>
      <c r="C18011" s="68" t="s">
        <v>13</v>
      </c>
      <c r="D18011" t="str">
        <f t="shared" si="281"/>
        <v>m2</v>
      </c>
    </row>
    <row r="18012" spans="1:4">
      <c r="A18012" s="68" t="s">
        <v>17888</v>
      </c>
      <c r="B18012" s="68" t="s">
        <v>32565</v>
      </c>
      <c r="C18012" s="68" t="s">
        <v>13</v>
      </c>
      <c r="D18012" t="str">
        <f t="shared" si="281"/>
        <v>m2</v>
      </c>
    </row>
    <row r="18013" spans="1:4">
      <c r="A18013" s="68" t="s">
        <v>17889</v>
      </c>
      <c r="B18013" s="68" t="s">
        <v>32566</v>
      </c>
      <c r="C18013" s="68" t="s">
        <v>13</v>
      </c>
      <c r="D18013" t="str">
        <f t="shared" si="281"/>
        <v>m2</v>
      </c>
    </row>
    <row r="18014" spans="1:4">
      <c r="A18014" s="68" t="s">
        <v>17890</v>
      </c>
      <c r="B18014" s="68" t="s">
        <v>32566</v>
      </c>
      <c r="C18014" s="68" t="s">
        <v>13</v>
      </c>
      <c r="D18014" t="str">
        <f t="shared" si="281"/>
        <v>m2</v>
      </c>
    </row>
    <row r="18015" spans="1:4">
      <c r="A18015" s="68" t="s">
        <v>17891</v>
      </c>
      <c r="B18015" s="68" t="s">
        <v>32567</v>
      </c>
      <c r="C18015" s="68" t="s">
        <v>13</v>
      </c>
      <c r="D18015" t="str">
        <f t="shared" si="281"/>
        <v>m2</v>
      </c>
    </row>
    <row r="18016" spans="1:4">
      <c r="A18016" s="68" t="s">
        <v>17892</v>
      </c>
      <c r="B18016" s="68" t="s">
        <v>32567</v>
      </c>
      <c r="C18016" s="68" t="s">
        <v>13</v>
      </c>
      <c r="D18016" t="str">
        <f t="shared" si="281"/>
        <v>m2</v>
      </c>
    </row>
    <row r="18017" spans="1:4">
      <c r="A18017" s="68" t="s">
        <v>17893</v>
      </c>
      <c r="B18017" s="68" t="s">
        <v>32568</v>
      </c>
      <c r="C18017" s="68" t="s">
        <v>13</v>
      </c>
      <c r="D18017" t="str">
        <f t="shared" si="281"/>
        <v>m2</v>
      </c>
    </row>
    <row r="18018" spans="1:4">
      <c r="A18018" s="68" t="s">
        <v>17894</v>
      </c>
      <c r="B18018" s="68" t="s">
        <v>32568</v>
      </c>
      <c r="C18018" s="68" t="s">
        <v>13</v>
      </c>
      <c r="D18018" t="str">
        <f t="shared" si="281"/>
        <v>m2</v>
      </c>
    </row>
    <row r="18019" spans="1:4">
      <c r="A18019" s="68" t="s">
        <v>17895</v>
      </c>
      <c r="B18019" s="68" t="s">
        <v>32569</v>
      </c>
      <c r="C18019" s="68" t="s">
        <v>13</v>
      </c>
      <c r="D18019" t="str">
        <f t="shared" si="281"/>
        <v>m2</v>
      </c>
    </row>
    <row r="18020" spans="1:4">
      <c r="A18020" s="68" t="s">
        <v>17896</v>
      </c>
      <c r="B18020" s="68" t="s">
        <v>32569</v>
      </c>
      <c r="C18020" s="68" t="s">
        <v>13</v>
      </c>
      <c r="D18020" t="str">
        <f t="shared" si="281"/>
        <v>m2</v>
      </c>
    </row>
    <row r="18021" spans="1:4">
      <c r="A18021" s="68" t="s">
        <v>17897</v>
      </c>
      <c r="B18021" s="68" t="s">
        <v>32570</v>
      </c>
      <c r="C18021" s="68" t="s">
        <v>13</v>
      </c>
      <c r="D18021" t="str">
        <f t="shared" si="281"/>
        <v>m2</v>
      </c>
    </row>
    <row r="18022" spans="1:4">
      <c r="A18022" s="68" t="s">
        <v>17898</v>
      </c>
      <c r="B18022" s="68" t="s">
        <v>32570</v>
      </c>
      <c r="C18022" s="68" t="s">
        <v>13</v>
      </c>
      <c r="D18022" t="str">
        <f t="shared" si="281"/>
        <v>m2</v>
      </c>
    </row>
    <row r="18023" spans="1:4">
      <c r="A18023" s="68" t="s">
        <v>17899</v>
      </c>
      <c r="B18023" s="68" t="s">
        <v>32571</v>
      </c>
      <c r="C18023" s="68" t="s">
        <v>13</v>
      </c>
      <c r="D18023" t="str">
        <f t="shared" si="281"/>
        <v>m2</v>
      </c>
    </row>
    <row r="18024" spans="1:4">
      <c r="A18024" s="68" t="s">
        <v>17900</v>
      </c>
      <c r="B18024" s="68" t="s">
        <v>32571</v>
      </c>
      <c r="C18024" s="68" t="s">
        <v>13</v>
      </c>
      <c r="D18024" t="str">
        <f t="shared" si="281"/>
        <v>m2</v>
      </c>
    </row>
    <row r="18025" spans="1:4">
      <c r="A18025" s="68" t="s">
        <v>17901</v>
      </c>
      <c r="B18025" s="68" t="s">
        <v>32572</v>
      </c>
      <c r="C18025" s="68" t="s">
        <v>13</v>
      </c>
      <c r="D18025" t="str">
        <f t="shared" si="281"/>
        <v>m2</v>
      </c>
    </row>
    <row r="18026" spans="1:4">
      <c r="A18026" s="68" t="s">
        <v>17902</v>
      </c>
      <c r="B18026" s="68" t="s">
        <v>32572</v>
      </c>
      <c r="C18026" s="68" t="s">
        <v>13</v>
      </c>
      <c r="D18026" t="str">
        <f t="shared" si="281"/>
        <v>m2</v>
      </c>
    </row>
    <row r="18027" spans="1:4">
      <c r="A18027" s="68" t="s">
        <v>17903</v>
      </c>
      <c r="B18027" s="68" t="s">
        <v>32573</v>
      </c>
      <c r="C18027" s="68" t="s">
        <v>13</v>
      </c>
      <c r="D18027" t="str">
        <f t="shared" si="281"/>
        <v>m2</v>
      </c>
    </row>
    <row r="18028" spans="1:4">
      <c r="A18028" s="68" t="s">
        <v>17904</v>
      </c>
      <c r="B18028" s="68" t="s">
        <v>32573</v>
      </c>
      <c r="C18028" s="68" t="s">
        <v>13</v>
      </c>
      <c r="D18028" t="str">
        <f t="shared" si="281"/>
        <v>m2</v>
      </c>
    </row>
    <row r="18029" spans="1:4">
      <c r="A18029" s="68" t="s">
        <v>17905</v>
      </c>
      <c r="B18029" s="68" t="s">
        <v>32574</v>
      </c>
      <c r="C18029" s="68" t="s">
        <v>13</v>
      </c>
      <c r="D18029" t="str">
        <f t="shared" si="281"/>
        <v>m2</v>
      </c>
    </row>
    <row r="18030" spans="1:4">
      <c r="A18030" s="68" t="s">
        <v>17906</v>
      </c>
      <c r="B18030" s="68" t="s">
        <v>32574</v>
      </c>
      <c r="C18030" s="68" t="s">
        <v>13</v>
      </c>
      <c r="D18030" t="str">
        <f t="shared" si="281"/>
        <v>m2</v>
      </c>
    </row>
    <row r="18031" spans="1:4">
      <c r="A18031" s="68" t="s">
        <v>17907</v>
      </c>
      <c r="B18031" s="68" t="s">
        <v>32575</v>
      </c>
      <c r="C18031" s="68" t="s">
        <v>13</v>
      </c>
      <c r="D18031" t="str">
        <f t="shared" si="281"/>
        <v>m2</v>
      </c>
    </row>
    <row r="18032" spans="1:4">
      <c r="A18032" s="68" t="s">
        <v>17908</v>
      </c>
      <c r="B18032" s="68" t="s">
        <v>32575</v>
      </c>
      <c r="C18032" s="68" t="s">
        <v>13</v>
      </c>
      <c r="D18032" t="str">
        <f t="shared" si="281"/>
        <v>m2</v>
      </c>
    </row>
    <row r="18033" spans="1:4">
      <c r="A18033" s="68" t="s">
        <v>17909</v>
      </c>
      <c r="B18033" s="68" t="s">
        <v>32576</v>
      </c>
      <c r="C18033" s="68" t="s">
        <v>13</v>
      </c>
      <c r="D18033" t="str">
        <f t="shared" si="281"/>
        <v>m2</v>
      </c>
    </row>
    <row r="18034" spans="1:4">
      <c r="A18034" s="68" t="s">
        <v>17910</v>
      </c>
      <c r="B18034" s="68" t="s">
        <v>32576</v>
      </c>
      <c r="C18034" s="68" t="s">
        <v>13</v>
      </c>
      <c r="D18034" t="str">
        <f t="shared" si="281"/>
        <v>m2</v>
      </c>
    </row>
    <row r="18035" spans="1:4">
      <c r="A18035" s="68" t="s">
        <v>17911</v>
      </c>
      <c r="B18035" s="68" t="s">
        <v>32577</v>
      </c>
      <c r="C18035" s="68" t="s">
        <v>13</v>
      </c>
      <c r="D18035" t="str">
        <f t="shared" si="281"/>
        <v>m2</v>
      </c>
    </row>
    <row r="18036" spans="1:4">
      <c r="A18036" s="68" t="s">
        <v>17912</v>
      </c>
      <c r="B18036" s="68" t="s">
        <v>32577</v>
      </c>
      <c r="C18036" s="68" t="s">
        <v>13</v>
      </c>
      <c r="D18036" t="str">
        <f t="shared" si="281"/>
        <v>m2</v>
      </c>
    </row>
    <row r="18037" spans="1:4">
      <c r="A18037" s="68" t="s">
        <v>17913</v>
      </c>
      <c r="B18037" s="68" t="s">
        <v>32578</v>
      </c>
      <c r="C18037" s="68" t="s">
        <v>13</v>
      </c>
      <c r="D18037" t="str">
        <f t="shared" si="281"/>
        <v>m2</v>
      </c>
    </row>
    <row r="18038" spans="1:4">
      <c r="A18038" s="68" t="s">
        <v>17914</v>
      </c>
      <c r="B18038" s="68" t="s">
        <v>32578</v>
      </c>
      <c r="C18038" s="68" t="s">
        <v>13</v>
      </c>
      <c r="D18038" t="str">
        <f t="shared" si="281"/>
        <v>m2</v>
      </c>
    </row>
    <row r="18039" spans="1:4">
      <c r="A18039" s="68" t="s">
        <v>17915</v>
      </c>
      <c r="B18039" s="68" t="s">
        <v>32579</v>
      </c>
      <c r="C18039" s="68" t="s">
        <v>13</v>
      </c>
      <c r="D18039" t="str">
        <f t="shared" si="281"/>
        <v>m2</v>
      </c>
    </row>
    <row r="18040" spans="1:4">
      <c r="A18040" s="68" t="s">
        <v>17916</v>
      </c>
      <c r="B18040" s="68" t="s">
        <v>32579</v>
      </c>
      <c r="C18040" s="68" t="s">
        <v>13</v>
      </c>
      <c r="D18040" t="str">
        <f t="shared" si="281"/>
        <v>m2</v>
      </c>
    </row>
    <row r="18041" spans="1:4">
      <c r="A18041" s="68" t="s">
        <v>17917</v>
      </c>
      <c r="B18041" s="68" t="s">
        <v>32580</v>
      </c>
      <c r="C18041" s="68" t="s">
        <v>13</v>
      </c>
      <c r="D18041" t="str">
        <f t="shared" si="281"/>
        <v>m2</v>
      </c>
    </row>
    <row r="18042" spans="1:4">
      <c r="A18042" s="68" t="s">
        <v>17918</v>
      </c>
      <c r="B18042" s="68" t="s">
        <v>32580</v>
      </c>
      <c r="C18042" s="68" t="s">
        <v>13</v>
      </c>
      <c r="D18042" t="str">
        <f t="shared" si="281"/>
        <v>m2</v>
      </c>
    </row>
    <row r="18043" spans="1:4">
      <c r="A18043" s="68" t="s">
        <v>17919</v>
      </c>
      <c r="B18043" s="68" t="s">
        <v>32581</v>
      </c>
      <c r="C18043" s="68" t="s">
        <v>13</v>
      </c>
      <c r="D18043" t="str">
        <f t="shared" si="281"/>
        <v>m2</v>
      </c>
    </row>
    <row r="18044" spans="1:4">
      <c r="A18044" s="68" t="s">
        <v>17920</v>
      </c>
      <c r="B18044" s="68" t="s">
        <v>32581</v>
      </c>
      <c r="C18044" s="68" t="s">
        <v>13</v>
      </c>
      <c r="D18044" t="str">
        <f t="shared" si="281"/>
        <v>m2</v>
      </c>
    </row>
    <row r="18045" spans="1:4">
      <c r="A18045" s="68" t="s">
        <v>17921</v>
      </c>
      <c r="B18045" s="68" t="s">
        <v>32582</v>
      </c>
      <c r="C18045" s="68" t="s">
        <v>13</v>
      </c>
      <c r="D18045" t="str">
        <f t="shared" si="281"/>
        <v>m2</v>
      </c>
    </row>
    <row r="18046" spans="1:4">
      <c r="A18046" s="68" t="s">
        <v>17922</v>
      </c>
      <c r="B18046" s="68" t="s">
        <v>32582</v>
      </c>
      <c r="C18046" s="68" t="s">
        <v>13</v>
      </c>
      <c r="D18046" t="str">
        <f t="shared" si="281"/>
        <v>m2</v>
      </c>
    </row>
    <row r="18047" spans="1:4">
      <c r="A18047" s="68" t="s">
        <v>17923</v>
      </c>
      <c r="B18047" s="68" t="s">
        <v>32583</v>
      </c>
      <c r="C18047" s="68" t="s">
        <v>13</v>
      </c>
      <c r="D18047" t="str">
        <f t="shared" si="281"/>
        <v>m2</v>
      </c>
    </row>
    <row r="18048" spans="1:4">
      <c r="A18048" s="68" t="s">
        <v>17924</v>
      </c>
      <c r="B18048" s="68" t="s">
        <v>32583</v>
      </c>
      <c r="C18048" s="68" t="s">
        <v>13</v>
      </c>
      <c r="D18048" t="str">
        <f t="shared" si="281"/>
        <v>m2</v>
      </c>
    </row>
    <row r="18049" spans="1:4">
      <c r="A18049" s="68" t="s">
        <v>17925</v>
      </c>
      <c r="B18049" s="68" t="s">
        <v>32584</v>
      </c>
      <c r="C18049" s="68" t="s">
        <v>13</v>
      </c>
      <c r="D18049" t="str">
        <f t="shared" si="281"/>
        <v>m2</v>
      </c>
    </row>
    <row r="18050" spans="1:4">
      <c r="A18050" s="68" t="s">
        <v>17926</v>
      </c>
      <c r="B18050" s="68" t="s">
        <v>32584</v>
      </c>
      <c r="C18050" s="68" t="s">
        <v>13</v>
      </c>
      <c r="D18050" t="str">
        <f t="shared" si="281"/>
        <v>m2</v>
      </c>
    </row>
    <row r="18051" spans="1:4">
      <c r="A18051" s="68" t="s">
        <v>17927</v>
      </c>
      <c r="B18051" s="68" t="s">
        <v>32585</v>
      </c>
      <c r="C18051" s="68" t="s">
        <v>13</v>
      </c>
      <c r="D18051" t="str">
        <f t="shared" si="281"/>
        <v>m2</v>
      </c>
    </row>
    <row r="18052" spans="1:4">
      <c r="A18052" s="68" t="s">
        <v>17928</v>
      </c>
      <c r="B18052" s="68" t="s">
        <v>32585</v>
      </c>
      <c r="C18052" s="68" t="s">
        <v>13</v>
      </c>
      <c r="D18052" t="str">
        <f t="shared" si="281"/>
        <v>m2</v>
      </c>
    </row>
    <row r="18053" spans="1:4">
      <c r="A18053" s="68" t="s">
        <v>17929</v>
      </c>
      <c r="B18053" s="68" t="s">
        <v>32586</v>
      </c>
      <c r="C18053" s="68" t="s">
        <v>13</v>
      </c>
      <c r="D18053" t="str">
        <f t="shared" si="281"/>
        <v>m2</v>
      </c>
    </row>
    <row r="18054" spans="1:4">
      <c r="A18054" s="68" t="s">
        <v>17930</v>
      </c>
      <c r="B18054" s="68" t="s">
        <v>32586</v>
      </c>
      <c r="C18054" s="68" t="s">
        <v>13</v>
      </c>
      <c r="D18054" t="str">
        <f t="shared" si="281"/>
        <v>m2</v>
      </c>
    </row>
    <row r="18055" spans="1:4">
      <c r="A18055" s="68" t="s">
        <v>17931</v>
      </c>
      <c r="B18055" s="68" t="s">
        <v>32587</v>
      </c>
      <c r="C18055" s="68" t="s">
        <v>13</v>
      </c>
      <c r="D18055" t="str">
        <f t="shared" ref="D18055:D18118" si="282">LOWER(C18055)</f>
        <v>m2</v>
      </c>
    </row>
    <row r="18056" spans="1:4">
      <c r="A18056" s="68" t="s">
        <v>17932</v>
      </c>
      <c r="B18056" s="68" t="s">
        <v>32587</v>
      </c>
      <c r="C18056" s="68" t="s">
        <v>13</v>
      </c>
      <c r="D18056" t="str">
        <f t="shared" si="282"/>
        <v>m2</v>
      </c>
    </row>
    <row r="18057" spans="1:4">
      <c r="A18057" s="68" t="s">
        <v>17933</v>
      </c>
      <c r="B18057" s="68" t="s">
        <v>32588</v>
      </c>
      <c r="C18057" s="68" t="s">
        <v>13</v>
      </c>
      <c r="D18057" t="str">
        <f t="shared" si="282"/>
        <v>m2</v>
      </c>
    </row>
    <row r="18058" spans="1:4">
      <c r="A18058" s="68" t="s">
        <v>17934</v>
      </c>
      <c r="B18058" s="68" t="s">
        <v>32588</v>
      </c>
      <c r="C18058" s="68" t="s">
        <v>13</v>
      </c>
      <c r="D18058" t="str">
        <f t="shared" si="282"/>
        <v>m2</v>
      </c>
    </row>
    <row r="18059" spans="1:4">
      <c r="A18059" s="68" t="s">
        <v>17935</v>
      </c>
      <c r="B18059" s="68" t="s">
        <v>32589</v>
      </c>
      <c r="C18059" s="68" t="s">
        <v>13</v>
      </c>
      <c r="D18059" t="str">
        <f t="shared" si="282"/>
        <v>m2</v>
      </c>
    </row>
    <row r="18060" spans="1:4">
      <c r="A18060" s="68" t="s">
        <v>17936</v>
      </c>
      <c r="B18060" s="68" t="s">
        <v>32589</v>
      </c>
      <c r="C18060" s="68" t="s">
        <v>13</v>
      </c>
      <c r="D18060" t="str">
        <f t="shared" si="282"/>
        <v>m2</v>
      </c>
    </row>
    <row r="18061" spans="1:4">
      <c r="A18061" s="68" t="s">
        <v>23516</v>
      </c>
      <c r="B18061" s="68" t="s">
        <v>32590</v>
      </c>
      <c r="C18061" s="68" t="s">
        <v>13</v>
      </c>
      <c r="D18061" t="str">
        <f t="shared" si="282"/>
        <v>m2</v>
      </c>
    </row>
    <row r="18062" spans="1:4">
      <c r="A18062" s="68" t="s">
        <v>23517</v>
      </c>
      <c r="B18062" s="68" t="s">
        <v>32590</v>
      </c>
      <c r="C18062" s="68" t="s">
        <v>13</v>
      </c>
      <c r="D18062" t="str">
        <f t="shared" si="282"/>
        <v>m2</v>
      </c>
    </row>
    <row r="18063" spans="1:4">
      <c r="A18063" s="68" t="s">
        <v>17937</v>
      </c>
      <c r="B18063" s="68" t="s">
        <v>17938</v>
      </c>
      <c r="C18063" s="68" t="s">
        <v>2731</v>
      </c>
      <c r="D18063" t="str">
        <f t="shared" si="282"/>
        <v>kg</v>
      </c>
    </row>
    <row r="18064" spans="1:4">
      <c r="A18064" s="68" t="s">
        <v>17939</v>
      </c>
      <c r="B18064" s="68" t="s">
        <v>17938</v>
      </c>
      <c r="C18064" s="68" t="s">
        <v>2731</v>
      </c>
      <c r="D18064" t="str">
        <f t="shared" si="282"/>
        <v>kg</v>
      </c>
    </row>
    <row r="18065" spans="1:4">
      <c r="A18065" s="68" t="s">
        <v>17940</v>
      </c>
      <c r="B18065" s="68" t="s">
        <v>23714</v>
      </c>
      <c r="C18065" s="68" t="s">
        <v>2731</v>
      </c>
      <c r="D18065" t="str">
        <f t="shared" si="282"/>
        <v>kg</v>
      </c>
    </row>
    <row r="18066" spans="1:4">
      <c r="A18066" s="68" t="s">
        <v>17941</v>
      </c>
      <c r="B18066" s="68" t="s">
        <v>23714</v>
      </c>
      <c r="C18066" s="68" t="s">
        <v>2731</v>
      </c>
      <c r="D18066" t="str">
        <f t="shared" si="282"/>
        <v>kg</v>
      </c>
    </row>
    <row r="18067" spans="1:4">
      <c r="A18067" s="68" t="s">
        <v>17942</v>
      </c>
      <c r="B18067" s="68" t="s">
        <v>32591</v>
      </c>
      <c r="C18067" s="68" t="s">
        <v>13</v>
      </c>
      <c r="D18067" t="str">
        <f t="shared" si="282"/>
        <v>m2</v>
      </c>
    </row>
    <row r="18068" spans="1:4">
      <c r="A18068" s="68" t="s">
        <v>17943</v>
      </c>
      <c r="B18068" s="68" t="s">
        <v>32591</v>
      </c>
      <c r="C18068" s="68" t="s">
        <v>13</v>
      </c>
      <c r="D18068" t="str">
        <f t="shared" si="282"/>
        <v>m2</v>
      </c>
    </row>
    <row r="18069" spans="1:4">
      <c r="A18069" s="68" t="s">
        <v>17944</v>
      </c>
      <c r="B18069" s="68" t="s">
        <v>32592</v>
      </c>
      <c r="C18069" s="68" t="s">
        <v>13</v>
      </c>
      <c r="D18069" t="str">
        <f t="shared" si="282"/>
        <v>m2</v>
      </c>
    </row>
    <row r="18070" spans="1:4">
      <c r="A18070" s="68" t="s">
        <v>17945</v>
      </c>
      <c r="B18070" s="68" t="s">
        <v>32592</v>
      </c>
      <c r="C18070" s="68" t="s">
        <v>13</v>
      </c>
      <c r="D18070" t="str">
        <f t="shared" si="282"/>
        <v>m2</v>
      </c>
    </row>
    <row r="18071" spans="1:4">
      <c r="A18071" s="68" t="s">
        <v>17946</v>
      </c>
      <c r="B18071" s="68" t="s">
        <v>32593</v>
      </c>
      <c r="C18071" s="68" t="s">
        <v>13</v>
      </c>
      <c r="D18071" t="str">
        <f t="shared" si="282"/>
        <v>m2</v>
      </c>
    </row>
    <row r="18072" spans="1:4">
      <c r="A18072" s="68" t="s">
        <v>17947</v>
      </c>
      <c r="B18072" s="68" t="s">
        <v>32593</v>
      </c>
      <c r="C18072" s="68" t="s">
        <v>13</v>
      </c>
      <c r="D18072" t="str">
        <f t="shared" si="282"/>
        <v>m2</v>
      </c>
    </row>
    <row r="18073" spans="1:4">
      <c r="A18073" s="68" t="s">
        <v>17948</v>
      </c>
      <c r="B18073" s="68" t="s">
        <v>32594</v>
      </c>
      <c r="C18073" s="68" t="s">
        <v>13</v>
      </c>
      <c r="D18073" t="str">
        <f t="shared" si="282"/>
        <v>m2</v>
      </c>
    </row>
    <row r="18074" spans="1:4">
      <c r="A18074" s="68" t="s">
        <v>17949</v>
      </c>
      <c r="B18074" s="68" t="s">
        <v>32594</v>
      </c>
      <c r="C18074" s="68" t="s">
        <v>13</v>
      </c>
      <c r="D18074" t="str">
        <f t="shared" si="282"/>
        <v>m2</v>
      </c>
    </row>
    <row r="18075" spans="1:4">
      <c r="A18075" s="68" t="s">
        <v>17950</v>
      </c>
      <c r="B18075" s="68" t="s">
        <v>32595</v>
      </c>
      <c r="C18075" s="68" t="s">
        <v>13</v>
      </c>
      <c r="D18075" t="str">
        <f t="shared" si="282"/>
        <v>m2</v>
      </c>
    </row>
    <row r="18076" spans="1:4">
      <c r="A18076" s="68" t="s">
        <v>17951</v>
      </c>
      <c r="B18076" s="68" t="s">
        <v>32595</v>
      </c>
      <c r="C18076" s="68" t="s">
        <v>13</v>
      </c>
      <c r="D18076" t="str">
        <f t="shared" si="282"/>
        <v>m2</v>
      </c>
    </row>
    <row r="18077" spans="1:4">
      <c r="A18077" s="68" t="s">
        <v>17952</v>
      </c>
      <c r="B18077" s="68" t="s">
        <v>32596</v>
      </c>
      <c r="C18077" s="68" t="s">
        <v>13</v>
      </c>
      <c r="D18077" t="str">
        <f t="shared" si="282"/>
        <v>m2</v>
      </c>
    </row>
    <row r="18078" spans="1:4">
      <c r="A18078" s="68" t="s">
        <v>17953</v>
      </c>
      <c r="B18078" s="68" t="s">
        <v>32596</v>
      </c>
      <c r="C18078" s="68" t="s">
        <v>13</v>
      </c>
      <c r="D18078" t="str">
        <f t="shared" si="282"/>
        <v>m2</v>
      </c>
    </row>
    <row r="18079" spans="1:4">
      <c r="A18079" s="68" t="s">
        <v>17954</v>
      </c>
      <c r="B18079" s="68" t="s">
        <v>32597</v>
      </c>
      <c r="C18079" s="68" t="s">
        <v>13</v>
      </c>
      <c r="D18079" t="str">
        <f t="shared" si="282"/>
        <v>m2</v>
      </c>
    </row>
    <row r="18080" spans="1:4">
      <c r="A18080" s="68" t="s">
        <v>17955</v>
      </c>
      <c r="B18080" s="68" t="s">
        <v>32597</v>
      </c>
      <c r="C18080" s="68" t="s">
        <v>13</v>
      </c>
      <c r="D18080" t="str">
        <f t="shared" si="282"/>
        <v>m2</v>
      </c>
    </row>
    <row r="18081" spans="1:4">
      <c r="A18081" s="68" t="s">
        <v>17956</v>
      </c>
      <c r="B18081" s="68" t="s">
        <v>32598</v>
      </c>
      <c r="C18081" s="68" t="s">
        <v>13</v>
      </c>
      <c r="D18081" t="str">
        <f t="shared" si="282"/>
        <v>m2</v>
      </c>
    </row>
    <row r="18082" spans="1:4">
      <c r="A18082" s="68" t="s">
        <v>17957</v>
      </c>
      <c r="B18082" s="68" t="s">
        <v>32598</v>
      </c>
      <c r="C18082" s="68" t="s">
        <v>13</v>
      </c>
      <c r="D18082" t="str">
        <f t="shared" si="282"/>
        <v>m2</v>
      </c>
    </row>
    <row r="18083" spans="1:4">
      <c r="A18083" s="68" t="s">
        <v>17958</v>
      </c>
      <c r="B18083" s="68" t="s">
        <v>32599</v>
      </c>
      <c r="C18083" s="68" t="s">
        <v>13</v>
      </c>
      <c r="D18083" t="str">
        <f t="shared" si="282"/>
        <v>m2</v>
      </c>
    </row>
    <row r="18084" spans="1:4">
      <c r="A18084" s="68" t="s">
        <v>17959</v>
      </c>
      <c r="B18084" s="68" t="s">
        <v>32599</v>
      </c>
      <c r="C18084" s="68" t="s">
        <v>13</v>
      </c>
      <c r="D18084" t="str">
        <f t="shared" si="282"/>
        <v>m2</v>
      </c>
    </row>
    <row r="18085" spans="1:4">
      <c r="A18085" s="68" t="s">
        <v>17960</v>
      </c>
      <c r="B18085" s="68" t="s">
        <v>32600</v>
      </c>
      <c r="C18085" s="68" t="s">
        <v>13</v>
      </c>
      <c r="D18085" t="str">
        <f t="shared" si="282"/>
        <v>m2</v>
      </c>
    </row>
    <row r="18086" spans="1:4">
      <c r="A18086" s="68" t="s">
        <v>17961</v>
      </c>
      <c r="B18086" s="68" t="s">
        <v>32600</v>
      </c>
      <c r="C18086" s="68" t="s">
        <v>13</v>
      </c>
      <c r="D18086" t="str">
        <f t="shared" si="282"/>
        <v>m2</v>
      </c>
    </row>
    <row r="18087" spans="1:4">
      <c r="A18087" s="68" t="s">
        <v>17962</v>
      </c>
      <c r="B18087" s="68" t="s">
        <v>32601</v>
      </c>
      <c r="C18087" s="68" t="s">
        <v>13</v>
      </c>
      <c r="D18087" t="str">
        <f t="shared" si="282"/>
        <v>m2</v>
      </c>
    </row>
    <row r="18088" spans="1:4">
      <c r="A18088" s="68" t="s">
        <v>17963</v>
      </c>
      <c r="B18088" s="68" t="s">
        <v>32601</v>
      </c>
      <c r="C18088" s="68" t="s">
        <v>13</v>
      </c>
      <c r="D18088" t="str">
        <f t="shared" si="282"/>
        <v>m2</v>
      </c>
    </row>
    <row r="18089" spans="1:4">
      <c r="A18089" s="68" t="s">
        <v>17964</v>
      </c>
      <c r="B18089" s="68" t="s">
        <v>32602</v>
      </c>
      <c r="C18089" s="68" t="s">
        <v>13</v>
      </c>
      <c r="D18089" t="str">
        <f t="shared" si="282"/>
        <v>m2</v>
      </c>
    </row>
    <row r="18090" spans="1:4">
      <c r="A18090" s="68" t="s">
        <v>17965</v>
      </c>
      <c r="B18090" s="68" t="s">
        <v>32602</v>
      </c>
      <c r="C18090" s="68" t="s">
        <v>13</v>
      </c>
      <c r="D18090" t="str">
        <f t="shared" si="282"/>
        <v>m2</v>
      </c>
    </row>
    <row r="18091" spans="1:4">
      <c r="A18091" s="68" t="s">
        <v>17966</v>
      </c>
      <c r="B18091" s="68" t="s">
        <v>32603</v>
      </c>
      <c r="C18091" s="68" t="s">
        <v>13</v>
      </c>
      <c r="D18091" t="str">
        <f t="shared" si="282"/>
        <v>m2</v>
      </c>
    </row>
    <row r="18092" spans="1:4">
      <c r="A18092" s="68" t="s">
        <v>17967</v>
      </c>
      <c r="B18092" s="68" t="s">
        <v>32603</v>
      </c>
      <c r="C18092" s="68" t="s">
        <v>13</v>
      </c>
      <c r="D18092" t="str">
        <f t="shared" si="282"/>
        <v>m2</v>
      </c>
    </row>
    <row r="18093" spans="1:4">
      <c r="A18093" s="68" t="s">
        <v>17968</v>
      </c>
      <c r="B18093" s="68" t="s">
        <v>32604</v>
      </c>
      <c r="C18093" s="68" t="s">
        <v>13</v>
      </c>
      <c r="D18093" t="str">
        <f t="shared" si="282"/>
        <v>m2</v>
      </c>
    </row>
    <row r="18094" spans="1:4">
      <c r="A18094" s="68" t="s">
        <v>17969</v>
      </c>
      <c r="B18094" s="68" t="s">
        <v>32604</v>
      </c>
      <c r="C18094" s="68" t="s">
        <v>13</v>
      </c>
      <c r="D18094" t="str">
        <f t="shared" si="282"/>
        <v>m2</v>
      </c>
    </row>
    <row r="18095" spans="1:4">
      <c r="A18095" s="68" t="s">
        <v>17970</v>
      </c>
      <c r="B18095" s="68" t="s">
        <v>32605</v>
      </c>
      <c r="C18095" s="68" t="s">
        <v>13</v>
      </c>
      <c r="D18095" t="str">
        <f t="shared" si="282"/>
        <v>m2</v>
      </c>
    </row>
    <row r="18096" spans="1:4">
      <c r="A18096" s="68" t="s">
        <v>17971</v>
      </c>
      <c r="B18096" s="68" t="s">
        <v>32605</v>
      </c>
      <c r="C18096" s="68" t="s">
        <v>13</v>
      </c>
      <c r="D18096" t="str">
        <f t="shared" si="282"/>
        <v>m2</v>
      </c>
    </row>
    <row r="18097" spans="1:4">
      <c r="A18097" s="68" t="s">
        <v>17972</v>
      </c>
      <c r="B18097" s="68" t="s">
        <v>32606</v>
      </c>
      <c r="C18097" s="68" t="s">
        <v>13</v>
      </c>
      <c r="D18097" t="str">
        <f t="shared" si="282"/>
        <v>m2</v>
      </c>
    </row>
    <row r="18098" spans="1:4">
      <c r="A18098" s="68" t="s">
        <v>17973</v>
      </c>
      <c r="B18098" s="68" t="s">
        <v>32606</v>
      </c>
      <c r="C18098" s="68" t="s">
        <v>13</v>
      </c>
      <c r="D18098" t="str">
        <f t="shared" si="282"/>
        <v>m2</v>
      </c>
    </row>
    <row r="18099" spans="1:4">
      <c r="A18099" s="68" t="s">
        <v>17974</v>
      </c>
      <c r="B18099" s="68" t="s">
        <v>32607</v>
      </c>
      <c r="C18099" s="68" t="s">
        <v>13</v>
      </c>
      <c r="D18099" t="str">
        <f t="shared" si="282"/>
        <v>m2</v>
      </c>
    </row>
    <row r="18100" spans="1:4">
      <c r="A18100" s="68" t="s">
        <v>17975</v>
      </c>
      <c r="B18100" s="68" t="s">
        <v>32607</v>
      </c>
      <c r="C18100" s="68" t="s">
        <v>13</v>
      </c>
      <c r="D18100" t="str">
        <f t="shared" si="282"/>
        <v>m2</v>
      </c>
    </row>
    <row r="18101" spans="1:4">
      <c r="A18101" s="68" t="s">
        <v>17976</v>
      </c>
      <c r="B18101" s="68" t="s">
        <v>32608</v>
      </c>
      <c r="C18101" s="68" t="s">
        <v>13</v>
      </c>
      <c r="D18101" t="str">
        <f t="shared" si="282"/>
        <v>m2</v>
      </c>
    </row>
    <row r="18102" spans="1:4">
      <c r="A18102" s="68" t="s">
        <v>17977</v>
      </c>
      <c r="B18102" s="68" t="s">
        <v>32608</v>
      </c>
      <c r="C18102" s="68" t="s">
        <v>13</v>
      </c>
      <c r="D18102" t="str">
        <f t="shared" si="282"/>
        <v>m2</v>
      </c>
    </row>
    <row r="18103" spans="1:4">
      <c r="A18103" s="68" t="s">
        <v>17978</v>
      </c>
      <c r="B18103" s="68" t="s">
        <v>32609</v>
      </c>
      <c r="C18103" s="68" t="s">
        <v>13</v>
      </c>
      <c r="D18103" t="str">
        <f t="shared" si="282"/>
        <v>m2</v>
      </c>
    </row>
    <row r="18104" spans="1:4">
      <c r="A18104" s="68" t="s">
        <v>17979</v>
      </c>
      <c r="B18104" s="68" t="s">
        <v>32609</v>
      </c>
      <c r="C18104" s="68" t="s">
        <v>13</v>
      </c>
      <c r="D18104" t="str">
        <f t="shared" si="282"/>
        <v>m2</v>
      </c>
    </row>
    <row r="18105" spans="1:4">
      <c r="A18105" s="68" t="s">
        <v>17980</v>
      </c>
      <c r="B18105" s="68" t="s">
        <v>32610</v>
      </c>
      <c r="C18105" s="68" t="s">
        <v>13</v>
      </c>
      <c r="D18105" t="str">
        <f t="shared" si="282"/>
        <v>m2</v>
      </c>
    </row>
    <row r="18106" spans="1:4">
      <c r="A18106" s="68" t="s">
        <v>17981</v>
      </c>
      <c r="B18106" s="68" t="s">
        <v>32610</v>
      </c>
      <c r="C18106" s="68" t="s">
        <v>13</v>
      </c>
      <c r="D18106" t="str">
        <f t="shared" si="282"/>
        <v>m2</v>
      </c>
    </row>
    <row r="18107" spans="1:4">
      <c r="A18107" s="68" t="s">
        <v>17982</v>
      </c>
      <c r="B18107" s="68" t="s">
        <v>32611</v>
      </c>
      <c r="C18107" s="68" t="s">
        <v>13</v>
      </c>
      <c r="D18107" t="str">
        <f t="shared" si="282"/>
        <v>m2</v>
      </c>
    </row>
    <row r="18108" spans="1:4">
      <c r="A18108" s="68" t="s">
        <v>17983</v>
      </c>
      <c r="B18108" s="68" t="s">
        <v>32611</v>
      </c>
      <c r="C18108" s="68" t="s">
        <v>13</v>
      </c>
      <c r="D18108" t="str">
        <f t="shared" si="282"/>
        <v>m2</v>
      </c>
    </row>
    <row r="18109" spans="1:4">
      <c r="A18109" s="68" t="s">
        <v>17984</v>
      </c>
      <c r="B18109" s="68" t="s">
        <v>32612</v>
      </c>
      <c r="C18109" s="68" t="s">
        <v>13</v>
      </c>
      <c r="D18109" t="str">
        <f t="shared" si="282"/>
        <v>m2</v>
      </c>
    </row>
    <row r="18110" spans="1:4">
      <c r="A18110" s="68" t="s">
        <v>17985</v>
      </c>
      <c r="B18110" s="68" t="s">
        <v>32612</v>
      </c>
      <c r="C18110" s="68" t="s">
        <v>13</v>
      </c>
      <c r="D18110" t="str">
        <f t="shared" si="282"/>
        <v>m2</v>
      </c>
    </row>
    <row r="18111" spans="1:4">
      <c r="A18111" s="68" t="s">
        <v>17986</v>
      </c>
      <c r="B18111" s="68" t="s">
        <v>32613</v>
      </c>
      <c r="C18111" s="68" t="s">
        <v>13</v>
      </c>
      <c r="D18111" t="str">
        <f t="shared" si="282"/>
        <v>m2</v>
      </c>
    </row>
    <row r="18112" spans="1:4">
      <c r="A18112" s="68" t="s">
        <v>17987</v>
      </c>
      <c r="B18112" s="68" t="s">
        <v>32613</v>
      </c>
      <c r="C18112" s="68" t="s">
        <v>13</v>
      </c>
      <c r="D18112" t="str">
        <f t="shared" si="282"/>
        <v>m2</v>
      </c>
    </row>
    <row r="18113" spans="1:4">
      <c r="A18113" s="68" t="s">
        <v>17988</v>
      </c>
      <c r="B18113" s="68" t="s">
        <v>32614</v>
      </c>
      <c r="C18113" s="68" t="s">
        <v>13</v>
      </c>
      <c r="D18113" t="str">
        <f t="shared" si="282"/>
        <v>m2</v>
      </c>
    </row>
    <row r="18114" spans="1:4">
      <c r="A18114" s="68" t="s">
        <v>17989</v>
      </c>
      <c r="B18114" s="68" t="s">
        <v>32614</v>
      </c>
      <c r="C18114" s="68" t="s">
        <v>13</v>
      </c>
      <c r="D18114" t="str">
        <f t="shared" si="282"/>
        <v>m2</v>
      </c>
    </row>
    <row r="18115" spans="1:4">
      <c r="A18115" s="68" t="s">
        <v>17990</v>
      </c>
      <c r="B18115" s="68" t="s">
        <v>32615</v>
      </c>
      <c r="C18115" s="68" t="s">
        <v>14</v>
      </c>
      <c r="D18115" t="str">
        <f t="shared" si="282"/>
        <v>m</v>
      </c>
    </row>
    <row r="18116" spans="1:4">
      <c r="A18116" s="68" t="s">
        <v>17991</v>
      </c>
      <c r="B18116" s="68" t="s">
        <v>32615</v>
      </c>
      <c r="C18116" s="68" t="s">
        <v>14</v>
      </c>
      <c r="D18116" t="str">
        <f t="shared" si="282"/>
        <v>m</v>
      </c>
    </row>
    <row r="18117" spans="1:4">
      <c r="A18117" s="68" t="s">
        <v>17992</v>
      </c>
      <c r="B18117" s="68" t="s">
        <v>32616</v>
      </c>
      <c r="C18117" s="68" t="s">
        <v>14</v>
      </c>
      <c r="D18117" t="str">
        <f t="shared" si="282"/>
        <v>m</v>
      </c>
    </row>
    <row r="18118" spans="1:4">
      <c r="A18118" s="68" t="s">
        <v>17993</v>
      </c>
      <c r="B18118" s="68" t="s">
        <v>32616</v>
      </c>
      <c r="C18118" s="68" t="s">
        <v>14</v>
      </c>
      <c r="D18118" t="str">
        <f t="shared" si="282"/>
        <v>m</v>
      </c>
    </row>
    <row r="18119" spans="1:4">
      <c r="A18119" s="68" t="s">
        <v>17994</v>
      </c>
      <c r="B18119" s="68" t="s">
        <v>32617</v>
      </c>
      <c r="C18119" s="68" t="s">
        <v>14</v>
      </c>
      <c r="D18119" t="str">
        <f t="shared" ref="D18119:D18182" si="283">LOWER(C18119)</f>
        <v>m</v>
      </c>
    </row>
    <row r="18120" spans="1:4">
      <c r="A18120" s="68" t="s">
        <v>17995</v>
      </c>
      <c r="B18120" s="68" t="s">
        <v>32617</v>
      </c>
      <c r="C18120" s="68" t="s">
        <v>14</v>
      </c>
      <c r="D18120" t="str">
        <f t="shared" si="283"/>
        <v>m</v>
      </c>
    </row>
    <row r="18121" spans="1:4">
      <c r="A18121" s="68" t="s">
        <v>17996</v>
      </c>
      <c r="B18121" s="68" t="s">
        <v>32618</v>
      </c>
      <c r="C18121" s="68" t="s">
        <v>14</v>
      </c>
      <c r="D18121" t="str">
        <f t="shared" si="283"/>
        <v>m</v>
      </c>
    </row>
    <row r="18122" spans="1:4">
      <c r="A18122" s="68" t="s">
        <v>17997</v>
      </c>
      <c r="B18122" s="68" t="s">
        <v>32618</v>
      </c>
      <c r="C18122" s="68" t="s">
        <v>14</v>
      </c>
      <c r="D18122" t="str">
        <f t="shared" si="283"/>
        <v>m</v>
      </c>
    </row>
    <row r="18123" spans="1:4">
      <c r="A18123" s="68" t="s">
        <v>17998</v>
      </c>
      <c r="B18123" s="68" t="s">
        <v>32619</v>
      </c>
      <c r="C18123" s="68" t="s">
        <v>14</v>
      </c>
      <c r="D18123" t="str">
        <f t="shared" si="283"/>
        <v>m</v>
      </c>
    </row>
    <row r="18124" spans="1:4">
      <c r="A18124" s="68" t="s">
        <v>17999</v>
      </c>
      <c r="B18124" s="68" t="s">
        <v>32619</v>
      </c>
      <c r="C18124" s="68" t="s">
        <v>14</v>
      </c>
      <c r="D18124" t="str">
        <f t="shared" si="283"/>
        <v>m</v>
      </c>
    </row>
    <row r="18125" spans="1:4">
      <c r="A18125" s="68" t="s">
        <v>18000</v>
      </c>
      <c r="B18125" s="68" t="s">
        <v>32620</v>
      </c>
      <c r="C18125" s="68" t="s">
        <v>13</v>
      </c>
      <c r="D18125" t="str">
        <f t="shared" si="283"/>
        <v>m2</v>
      </c>
    </row>
    <row r="18126" spans="1:4">
      <c r="A18126" s="68" t="s">
        <v>18001</v>
      </c>
      <c r="B18126" s="68" t="s">
        <v>32620</v>
      </c>
      <c r="C18126" s="68" t="s">
        <v>13</v>
      </c>
      <c r="D18126" t="str">
        <f t="shared" si="283"/>
        <v>m2</v>
      </c>
    </row>
    <row r="18127" spans="1:4">
      <c r="A18127" s="68" t="s">
        <v>18002</v>
      </c>
      <c r="B18127" s="68" t="s">
        <v>32621</v>
      </c>
      <c r="C18127" s="68" t="s">
        <v>13</v>
      </c>
      <c r="D18127" t="str">
        <f t="shared" si="283"/>
        <v>m2</v>
      </c>
    </row>
    <row r="18128" spans="1:4">
      <c r="A18128" s="68" t="s">
        <v>18003</v>
      </c>
      <c r="B18128" s="68" t="s">
        <v>32621</v>
      </c>
      <c r="C18128" s="68" t="s">
        <v>13</v>
      </c>
      <c r="D18128" t="str">
        <f t="shared" si="283"/>
        <v>m2</v>
      </c>
    </row>
    <row r="18129" spans="1:4">
      <c r="A18129" s="68" t="s">
        <v>18004</v>
      </c>
      <c r="B18129" s="68" t="s">
        <v>32622</v>
      </c>
      <c r="C18129" s="68" t="s">
        <v>13</v>
      </c>
      <c r="D18129" t="str">
        <f t="shared" si="283"/>
        <v>m2</v>
      </c>
    </row>
    <row r="18130" spans="1:4">
      <c r="A18130" s="68" t="s">
        <v>18005</v>
      </c>
      <c r="B18130" s="68" t="s">
        <v>32622</v>
      </c>
      <c r="C18130" s="68" t="s">
        <v>13</v>
      </c>
      <c r="D18130" t="str">
        <f t="shared" si="283"/>
        <v>m2</v>
      </c>
    </row>
    <row r="18131" spans="1:4">
      <c r="A18131" s="68" t="s">
        <v>18006</v>
      </c>
      <c r="B18131" s="68" t="s">
        <v>32623</v>
      </c>
      <c r="C18131" s="68" t="s">
        <v>13</v>
      </c>
      <c r="D18131" t="str">
        <f t="shared" si="283"/>
        <v>m2</v>
      </c>
    </row>
    <row r="18132" spans="1:4">
      <c r="A18132" s="68" t="s">
        <v>18007</v>
      </c>
      <c r="B18132" s="68" t="s">
        <v>32623</v>
      </c>
      <c r="C18132" s="68" t="s">
        <v>13</v>
      </c>
      <c r="D18132" t="str">
        <f t="shared" si="283"/>
        <v>m2</v>
      </c>
    </row>
    <row r="18133" spans="1:4">
      <c r="A18133" s="68" t="s">
        <v>18008</v>
      </c>
      <c r="B18133" s="68" t="s">
        <v>32624</v>
      </c>
      <c r="C18133" s="68" t="s">
        <v>13</v>
      </c>
      <c r="D18133" t="str">
        <f t="shared" si="283"/>
        <v>m2</v>
      </c>
    </row>
    <row r="18134" spans="1:4">
      <c r="A18134" s="68" t="s">
        <v>18009</v>
      </c>
      <c r="B18134" s="68" t="s">
        <v>32624</v>
      </c>
      <c r="C18134" s="68" t="s">
        <v>13</v>
      </c>
      <c r="D18134" t="str">
        <f t="shared" si="283"/>
        <v>m2</v>
      </c>
    </row>
    <row r="18135" spans="1:4">
      <c r="A18135" s="68" t="s">
        <v>18010</v>
      </c>
      <c r="B18135" s="68" t="s">
        <v>32625</v>
      </c>
      <c r="C18135" s="68" t="s">
        <v>13</v>
      </c>
      <c r="D18135" t="str">
        <f t="shared" si="283"/>
        <v>m2</v>
      </c>
    </row>
    <row r="18136" spans="1:4">
      <c r="A18136" s="68" t="s">
        <v>18011</v>
      </c>
      <c r="B18136" s="68" t="s">
        <v>32625</v>
      </c>
      <c r="C18136" s="68" t="s">
        <v>13</v>
      </c>
      <c r="D18136" t="str">
        <f t="shared" si="283"/>
        <v>m2</v>
      </c>
    </row>
    <row r="18137" spans="1:4">
      <c r="A18137" s="68" t="s">
        <v>18012</v>
      </c>
      <c r="B18137" s="68" t="s">
        <v>32626</v>
      </c>
      <c r="C18137" s="68" t="s">
        <v>13</v>
      </c>
      <c r="D18137" t="str">
        <f t="shared" si="283"/>
        <v>m2</v>
      </c>
    </row>
    <row r="18138" spans="1:4">
      <c r="A18138" s="68" t="s">
        <v>18013</v>
      </c>
      <c r="B18138" s="68" t="s">
        <v>32626</v>
      </c>
      <c r="C18138" s="68" t="s">
        <v>13</v>
      </c>
      <c r="D18138" t="str">
        <f t="shared" si="283"/>
        <v>m2</v>
      </c>
    </row>
    <row r="18139" spans="1:4">
      <c r="A18139" s="68" t="s">
        <v>18014</v>
      </c>
      <c r="B18139" s="68" t="s">
        <v>32627</v>
      </c>
      <c r="C18139" s="68" t="s">
        <v>13</v>
      </c>
      <c r="D18139" t="str">
        <f t="shared" si="283"/>
        <v>m2</v>
      </c>
    </row>
    <row r="18140" spans="1:4">
      <c r="A18140" s="68" t="s">
        <v>18015</v>
      </c>
      <c r="B18140" s="68" t="s">
        <v>32627</v>
      </c>
      <c r="C18140" s="68" t="s">
        <v>13</v>
      </c>
      <c r="D18140" t="str">
        <f t="shared" si="283"/>
        <v>m2</v>
      </c>
    </row>
    <row r="18141" spans="1:4">
      <c r="A18141" s="68" t="s">
        <v>18016</v>
      </c>
      <c r="B18141" s="68" t="s">
        <v>32628</v>
      </c>
      <c r="C18141" s="68" t="s">
        <v>13</v>
      </c>
      <c r="D18141" t="str">
        <f t="shared" si="283"/>
        <v>m2</v>
      </c>
    </row>
    <row r="18142" spans="1:4">
      <c r="A18142" s="68" t="s">
        <v>18017</v>
      </c>
      <c r="B18142" s="68" t="s">
        <v>32628</v>
      </c>
      <c r="C18142" s="68" t="s">
        <v>13</v>
      </c>
      <c r="D18142" t="str">
        <f t="shared" si="283"/>
        <v>m2</v>
      </c>
    </row>
    <row r="18143" spans="1:4">
      <c r="A18143" s="68" t="s">
        <v>18018</v>
      </c>
      <c r="B18143" s="68" t="s">
        <v>32629</v>
      </c>
      <c r="C18143" s="68" t="s">
        <v>13</v>
      </c>
      <c r="D18143" t="str">
        <f t="shared" si="283"/>
        <v>m2</v>
      </c>
    </row>
    <row r="18144" spans="1:4">
      <c r="A18144" s="68" t="s">
        <v>18019</v>
      </c>
      <c r="B18144" s="68" t="s">
        <v>32629</v>
      </c>
      <c r="C18144" s="68" t="s">
        <v>13</v>
      </c>
      <c r="D18144" t="str">
        <f t="shared" si="283"/>
        <v>m2</v>
      </c>
    </row>
    <row r="18145" spans="1:4">
      <c r="A18145" s="68" t="s">
        <v>23518</v>
      </c>
      <c r="B18145" s="68" t="s">
        <v>32630</v>
      </c>
      <c r="C18145" s="68" t="s">
        <v>13</v>
      </c>
      <c r="D18145" t="str">
        <f t="shared" si="283"/>
        <v>m2</v>
      </c>
    </row>
    <row r="18146" spans="1:4">
      <c r="A18146" s="68" t="s">
        <v>23519</v>
      </c>
      <c r="B18146" s="68" t="s">
        <v>32630</v>
      </c>
      <c r="C18146" s="68" t="s">
        <v>13</v>
      </c>
      <c r="D18146" t="str">
        <f t="shared" si="283"/>
        <v>m2</v>
      </c>
    </row>
    <row r="18147" spans="1:4">
      <c r="A18147" s="68" t="s">
        <v>18020</v>
      </c>
      <c r="B18147" s="68" t="s">
        <v>32631</v>
      </c>
      <c r="C18147" s="68" t="s">
        <v>13</v>
      </c>
      <c r="D18147" t="str">
        <f t="shared" si="283"/>
        <v>m2</v>
      </c>
    </row>
    <row r="18148" spans="1:4">
      <c r="A18148" s="68" t="s">
        <v>18021</v>
      </c>
      <c r="B18148" s="68" t="s">
        <v>32631</v>
      </c>
      <c r="C18148" s="68" t="s">
        <v>13</v>
      </c>
      <c r="D18148" t="str">
        <f t="shared" si="283"/>
        <v>m2</v>
      </c>
    </row>
    <row r="18149" spans="1:4">
      <c r="A18149" s="68" t="s">
        <v>18022</v>
      </c>
      <c r="B18149" s="68" t="s">
        <v>32632</v>
      </c>
      <c r="C18149" s="68" t="s">
        <v>13</v>
      </c>
      <c r="D18149" t="str">
        <f t="shared" si="283"/>
        <v>m2</v>
      </c>
    </row>
    <row r="18150" spans="1:4">
      <c r="A18150" s="68" t="s">
        <v>18023</v>
      </c>
      <c r="B18150" s="68" t="s">
        <v>32632</v>
      </c>
      <c r="C18150" s="68" t="s">
        <v>13</v>
      </c>
      <c r="D18150" t="str">
        <f t="shared" si="283"/>
        <v>m2</v>
      </c>
    </row>
    <row r="18151" spans="1:4">
      <c r="A18151" s="68" t="s">
        <v>18024</v>
      </c>
      <c r="B18151" s="68" t="s">
        <v>32633</v>
      </c>
      <c r="C18151" s="68" t="s">
        <v>13</v>
      </c>
      <c r="D18151" t="str">
        <f t="shared" si="283"/>
        <v>m2</v>
      </c>
    </row>
    <row r="18152" spans="1:4">
      <c r="A18152" s="68" t="s">
        <v>18025</v>
      </c>
      <c r="B18152" s="68" t="s">
        <v>32633</v>
      </c>
      <c r="C18152" s="68" t="s">
        <v>13</v>
      </c>
      <c r="D18152" t="str">
        <f t="shared" si="283"/>
        <v>m2</v>
      </c>
    </row>
    <row r="18153" spans="1:4">
      <c r="A18153" s="68" t="s">
        <v>18026</v>
      </c>
      <c r="B18153" s="68" t="s">
        <v>32634</v>
      </c>
      <c r="C18153" s="68" t="s">
        <v>13</v>
      </c>
      <c r="D18153" t="str">
        <f t="shared" si="283"/>
        <v>m2</v>
      </c>
    </row>
    <row r="18154" spans="1:4">
      <c r="A18154" s="68" t="s">
        <v>18027</v>
      </c>
      <c r="B18154" s="68" t="s">
        <v>32634</v>
      </c>
      <c r="C18154" s="68" t="s">
        <v>13</v>
      </c>
      <c r="D18154" t="str">
        <f t="shared" si="283"/>
        <v>m2</v>
      </c>
    </row>
    <row r="18155" spans="1:4">
      <c r="A18155" s="68" t="s">
        <v>18028</v>
      </c>
      <c r="B18155" s="68" t="s">
        <v>32635</v>
      </c>
      <c r="C18155" s="68" t="s">
        <v>13</v>
      </c>
      <c r="D18155" t="str">
        <f t="shared" si="283"/>
        <v>m2</v>
      </c>
    </row>
    <row r="18156" spans="1:4">
      <c r="A18156" s="68" t="s">
        <v>18029</v>
      </c>
      <c r="B18156" s="68" t="s">
        <v>32635</v>
      </c>
      <c r="C18156" s="68" t="s">
        <v>13</v>
      </c>
      <c r="D18156" t="str">
        <f t="shared" si="283"/>
        <v>m2</v>
      </c>
    </row>
    <row r="18157" spans="1:4">
      <c r="A18157" s="68" t="s">
        <v>18030</v>
      </c>
      <c r="B18157" s="68" t="s">
        <v>32636</v>
      </c>
      <c r="C18157" s="68" t="s">
        <v>13</v>
      </c>
      <c r="D18157" t="str">
        <f t="shared" si="283"/>
        <v>m2</v>
      </c>
    </row>
    <row r="18158" spans="1:4">
      <c r="A18158" s="68" t="s">
        <v>18031</v>
      </c>
      <c r="B18158" s="68" t="s">
        <v>32636</v>
      </c>
      <c r="C18158" s="68" t="s">
        <v>13</v>
      </c>
      <c r="D18158" t="str">
        <f t="shared" si="283"/>
        <v>m2</v>
      </c>
    </row>
    <row r="18159" spans="1:4">
      <c r="A18159" s="68" t="s">
        <v>18032</v>
      </c>
      <c r="B18159" s="68" t="s">
        <v>32637</v>
      </c>
      <c r="C18159" s="68" t="s">
        <v>13</v>
      </c>
      <c r="D18159" t="str">
        <f t="shared" si="283"/>
        <v>m2</v>
      </c>
    </row>
    <row r="18160" spans="1:4">
      <c r="A18160" s="68" t="s">
        <v>18033</v>
      </c>
      <c r="B18160" s="68" t="s">
        <v>32637</v>
      </c>
      <c r="C18160" s="68" t="s">
        <v>13</v>
      </c>
      <c r="D18160" t="str">
        <f t="shared" si="283"/>
        <v>m2</v>
      </c>
    </row>
    <row r="18161" spans="1:4">
      <c r="A18161" s="68" t="s">
        <v>18034</v>
      </c>
      <c r="B18161" s="68" t="s">
        <v>32638</v>
      </c>
      <c r="C18161" s="68" t="s">
        <v>13</v>
      </c>
      <c r="D18161" t="str">
        <f t="shared" si="283"/>
        <v>m2</v>
      </c>
    </row>
    <row r="18162" spans="1:4">
      <c r="A18162" s="68" t="s">
        <v>18035</v>
      </c>
      <c r="B18162" s="68" t="s">
        <v>32638</v>
      </c>
      <c r="C18162" s="68" t="s">
        <v>13</v>
      </c>
      <c r="D18162" t="str">
        <f t="shared" si="283"/>
        <v>m2</v>
      </c>
    </row>
    <row r="18163" spans="1:4">
      <c r="A18163" s="68" t="s">
        <v>18036</v>
      </c>
      <c r="B18163" s="68" t="s">
        <v>32639</v>
      </c>
      <c r="C18163" s="68" t="s">
        <v>13</v>
      </c>
      <c r="D18163" t="str">
        <f t="shared" si="283"/>
        <v>m2</v>
      </c>
    </row>
    <row r="18164" spans="1:4">
      <c r="A18164" s="68" t="s">
        <v>18037</v>
      </c>
      <c r="B18164" s="68" t="s">
        <v>32639</v>
      </c>
      <c r="C18164" s="68" t="s">
        <v>13</v>
      </c>
      <c r="D18164" t="str">
        <f t="shared" si="283"/>
        <v>m2</v>
      </c>
    </row>
    <row r="18165" spans="1:4">
      <c r="A18165" s="68" t="s">
        <v>18038</v>
      </c>
      <c r="B18165" s="68" t="s">
        <v>32640</v>
      </c>
      <c r="C18165" s="68" t="s">
        <v>13</v>
      </c>
      <c r="D18165" t="str">
        <f t="shared" si="283"/>
        <v>m2</v>
      </c>
    </row>
    <row r="18166" spans="1:4">
      <c r="A18166" s="68" t="s">
        <v>18039</v>
      </c>
      <c r="B18166" s="68" t="s">
        <v>32640</v>
      </c>
      <c r="C18166" s="68" t="s">
        <v>13</v>
      </c>
      <c r="D18166" t="str">
        <f t="shared" si="283"/>
        <v>m2</v>
      </c>
    </row>
    <row r="18167" spans="1:4">
      <c r="A18167" s="68" t="s">
        <v>18040</v>
      </c>
      <c r="B18167" s="68" t="s">
        <v>32641</v>
      </c>
      <c r="C18167" s="68" t="s">
        <v>13</v>
      </c>
      <c r="D18167" t="str">
        <f t="shared" si="283"/>
        <v>m2</v>
      </c>
    </row>
    <row r="18168" spans="1:4">
      <c r="A18168" s="68" t="s">
        <v>18041</v>
      </c>
      <c r="B18168" s="68" t="s">
        <v>32641</v>
      </c>
      <c r="C18168" s="68" t="s">
        <v>13</v>
      </c>
      <c r="D18168" t="str">
        <f t="shared" si="283"/>
        <v>m2</v>
      </c>
    </row>
    <row r="18169" spans="1:4">
      <c r="A18169" s="68" t="s">
        <v>18042</v>
      </c>
      <c r="B18169" s="68" t="s">
        <v>32642</v>
      </c>
      <c r="C18169" s="68" t="s">
        <v>13</v>
      </c>
      <c r="D18169" t="str">
        <f t="shared" si="283"/>
        <v>m2</v>
      </c>
    </row>
    <row r="18170" spans="1:4">
      <c r="A18170" s="68" t="s">
        <v>18043</v>
      </c>
      <c r="B18170" s="68" t="s">
        <v>32642</v>
      </c>
      <c r="C18170" s="68" t="s">
        <v>13</v>
      </c>
      <c r="D18170" t="str">
        <f t="shared" si="283"/>
        <v>m2</v>
      </c>
    </row>
    <row r="18171" spans="1:4">
      <c r="A18171" s="68" t="s">
        <v>18044</v>
      </c>
      <c r="B18171" s="68" t="s">
        <v>32643</v>
      </c>
      <c r="C18171" s="68" t="s">
        <v>13</v>
      </c>
      <c r="D18171" t="str">
        <f t="shared" si="283"/>
        <v>m2</v>
      </c>
    </row>
    <row r="18172" spans="1:4">
      <c r="A18172" s="68" t="s">
        <v>18045</v>
      </c>
      <c r="B18172" s="68" t="s">
        <v>32643</v>
      </c>
      <c r="C18172" s="68" t="s">
        <v>13</v>
      </c>
      <c r="D18172" t="str">
        <f t="shared" si="283"/>
        <v>m2</v>
      </c>
    </row>
    <row r="18173" spans="1:4">
      <c r="A18173" s="68" t="s">
        <v>18046</v>
      </c>
      <c r="B18173" s="68" t="s">
        <v>32644</v>
      </c>
      <c r="C18173" s="68" t="s">
        <v>13</v>
      </c>
      <c r="D18173" t="str">
        <f t="shared" si="283"/>
        <v>m2</v>
      </c>
    </row>
    <row r="18174" spans="1:4">
      <c r="A18174" s="68" t="s">
        <v>18047</v>
      </c>
      <c r="B18174" s="68" t="s">
        <v>32644</v>
      </c>
      <c r="C18174" s="68" t="s">
        <v>13</v>
      </c>
      <c r="D18174" t="str">
        <f t="shared" si="283"/>
        <v>m2</v>
      </c>
    </row>
    <row r="18175" spans="1:4">
      <c r="A18175" s="68" t="s">
        <v>18048</v>
      </c>
      <c r="B18175" s="68" t="s">
        <v>32645</v>
      </c>
      <c r="C18175" s="68" t="s">
        <v>13</v>
      </c>
      <c r="D18175" t="str">
        <f t="shared" si="283"/>
        <v>m2</v>
      </c>
    </row>
    <row r="18176" spans="1:4">
      <c r="A18176" s="68" t="s">
        <v>18049</v>
      </c>
      <c r="B18176" s="68" t="s">
        <v>32645</v>
      </c>
      <c r="C18176" s="68" t="s">
        <v>13</v>
      </c>
      <c r="D18176" t="str">
        <f t="shared" si="283"/>
        <v>m2</v>
      </c>
    </row>
    <row r="18177" spans="1:4">
      <c r="A18177" s="68" t="s">
        <v>18050</v>
      </c>
      <c r="B18177" s="68" t="s">
        <v>32646</v>
      </c>
      <c r="C18177" s="68" t="s">
        <v>13</v>
      </c>
      <c r="D18177" t="str">
        <f t="shared" si="283"/>
        <v>m2</v>
      </c>
    </row>
    <row r="18178" spans="1:4">
      <c r="A18178" s="68" t="s">
        <v>18051</v>
      </c>
      <c r="B18178" s="68" t="s">
        <v>32646</v>
      </c>
      <c r="C18178" s="68" t="s">
        <v>13</v>
      </c>
      <c r="D18178" t="str">
        <f t="shared" si="283"/>
        <v>m2</v>
      </c>
    </row>
    <row r="18179" spans="1:4">
      <c r="A18179" s="68" t="s">
        <v>18052</v>
      </c>
      <c r="B18179" s="68" t="s">
        <v>32647</v>
      </c>
      <c r="C18179" s="68" t="s">
        <v>13</v>
      </c>
      <c r="D18179" t="str">
        <f t="shared" si="283"/>
        <v>m2</v>
      </c>
    </row>
    <row r="18180" spans="1:4">
      <c r="A18180" s="68" t="s">
        <v>18053</v>
      </c>
      <c r="B18180" s="68" t="s">
        <v>32647</v>
      </c>
      <c r="C18180" s="68" t="s">
        <v>13</v>
      </c>
      <c r="D18180" t="str">
        <f t="shared" si="283"/>
        <v>m2</v>
      </c>
    </row>
    <row r="18181" spans="1:4">
      <c r="A18181" s="68" t="s">
        <v>18054</v>
      </c>
      <c r="B18181" s="68" t="s">
        <v>32648</v>
      </c>
      <c r="C18181" s="68" t="s">
        <v>13</v>
      </c>
      <c r="D18181" t="str">
        <f t="shared" si="283"/>
        <v>m2</v>
      </c>
    </row>
    <row r="18182" spans="1:4">
      <c r="A18182" s="68" t="s">
        <v>18055</v>
      </c>
      <c r="B18182" s="68" t="s">
        <v>32648</v>
      </c>
      <c r="C18182" s="68" t="s">
        <v>13</v>
      </c>
      <c r="D18182" t="str">
        <f t="shared" si="283"/>
        <v>m2</v>
      </c>
    </row>
    <row r="18183" spans="1:4">
      <c r="A18183" s="68" t="s">
        <v>18056</v>
      </c>
      <c r="B18183" s="68" t="s">
        <v>32649</v>
      </c>
      <c r="C18183" s="68" t="s">
        <v>13</v>
      </c>
      <c r="D18183" t="str">
        <f t="shared" ref="D18183:D18246" si="284">LOWER(C18183)</f>
        <v>m2</v>
      </c>
    </row>
    <row r="18184" spans="1:4">
      <c r="A18184" s="68" t="s">
        <v>18057</v>
      </c>
      <c r="B18184" s="68" t="s">
        <v>32649</v>
      </c>
      <c r="C18184" s="68" t="s">
        <v>13</v>
      </c>
      <c r="D18184" t="str">
        <f t="shared" si="284"/>
        <v>m2</v>
      </c>
    </row>
    <row r="18185" spans="1:4">
      <c r="A18185" s="68" t="s">
        <v>18058</v>
      </c>
      <c r="B18185" s="68" t="s">
        <v>32650</v>
      </c>
      <c r="C18185" s="68" t="s">
        <v>13</v>
      </c>
      <c r="D18185" t="str">
        <f t="shared" si="284"/>
        <v>m2</v>
      </c>
    </row>
    <row r="18186" spans="1:4">
      <c r="A18186" s="68" t="s">
        <v>18059</v>
      </c>
      <c r="B18186" s="68" t="s">
        <v>32650</v>
      </c>
      <c r="C18186" s="68" t="s">
        <v>13</v>
      </c>
      <c r="D18186" t="str">
        <f t="shared" si="284"/>
        <v>m2</v>
      </c>
    </row>
    <row r="18187" spans="1:4">
      <c r="A18187" s="68" t="s">
        <v>18060</v>
      </c>
      <c r="B18187" s="68" t="s">
        <v>32651</v>
      </c>
      <c r="C18187" s="68" t="s">
        <v>13</v>
      </c>
      <c r="D18187" t="str">
        <f t="shared" si="284"/>
        <v>m2</v>
      </c>
    </row>
    <row r="18188" spans="1:4">
      <c r="A18188" s="68" t="s">
        <v>18061</v>
      </c>
      <c r="B18188" s="68" t="s">
        <v>32651</v>
      </c>
      <c r="C18188" s="68" t="s">
        <v>13</v>
      </c>
      <c r="D18188" t="str">
        <f t="shared" si="284"/>
        <v>m2</v>
      </c>
    </row>
    <row r="18189" spans="1:4">
      <c r="A18189" s="68" t="s">
        <v>18062</v>
      </c>
      <c r="B18189" s="68" t="s">
        <v>32652</v>
      </c>
      <c r="C18189" s="68" t="s">
        <v>13</v>
      </c>
      <c r="D18189" t="str">
        <f t="shared" si="284"/>
        <v>m2</v>
      </c>
    </row>
    <row r="18190" spans="1:4">
      <c r="A18190" s="68" t="s">
        <v>18063</v>
      </c>
      <c r="B18190" s="68" t="s">
        <v>32652</v>
      </c>
      <c r="C18190" s="68" t="s">
        <v>13</v>
      </c>
      <c r="D18190" t="str">
        <f t="shared" si="284"/>
        <v>m2</v>
      </c>
    </row>
    <row r="18191" spans="1:4">
      <c r="A18191" s="68" t="s">
        <v>18064</v>
      </c>
      <c r="B18191" s="68" t="s">
        <v>32653</v>
      </c>
      <c r="C18191" s="68" t="s">
        <v>13</v>
      </c>
      <c r="D18191" t="str">
        <f t="shared" si="284"/>
        <v>m2</v>
      </c>
    </row>
    <row r="18192" spans="1:4">
      <c r="A18192" s="68" t="s">
        <v>18065</v>
      </c>
      <c r="B18192" s="68" t="s">
        <v>32653</v>
      </c>
      <c r="C18192" s="68" t="s">
        <v>13</v>
      </c>
      <c r="D18192" t="str">
        <f t="shared" si="284"/>
        <v>m2</v>
      </c>
    </row>
    <row r="18193" spans="1:4">
      <c r="A18193" s="68" t="s">
        <v>18066</v>
      </c>
      <c r="B18193" s="68" t="s">
        <v>32654</v>
      </c>
      <c r="C18193" s="68" t="s">
        <v>13</v>
      </c>
      <c r="D18193" t="str">
        <f t="shared" si="284"/>
        <v>m2</v>
      </c>
    </row>
    <row r="18194" spans="1:4">
      <c r="A18194" s="68" t="s">
        <v>18067</v>
      </c>
      <c r="B18194" s="68" t="s">
        <v>32654</v>
      </c>
      <c r="C18194" s="68" t="s">
        <v>13</v>
      </c>
      <c r="D18194" t="str">
        <f t="shared" si="284"/>
        <v>m2</v>
      </c>
    </row>
    <row r="18195" spans="1:4">
      <c r="A18195" s="68" t="s">
        <v>18068</v>
      </c>
      <c r="B18195" s="68" t="s">
        <v>32655</v>
      </c>
      <c r="C18195" s="68" t="s">
        <v>13</v>
      </c>
      <c r="D18195" t="str">
        <f t="shared" si="284"/>
        <v>m2</v>
      </c>
    </row>
    <row r="18196" spans="1:4">
      <c r="A18196" s="68" t="s">
        <v>18069</v>
      </c>
      <c r="B18196" s="68" t="s">
        <v>32655</v>
      </c>
      <c r="C18196" s="68" t="s">
        <v>13</v>
      </c>
      <c r="D18196" t="str">
        <f t="shared" si="284"/>
        <v>m2</v>
      </c>
    </row>
    <row r="18197" spans="1:4">
      <c r="A18197" s="68" t="s">
        <v>18070</v>
      </c>
      <c r="B18197" s="68" t="s">
        <v>32656</v>
      </c>
      <c r="C18197" s="68" t="s">
        <v>13</v>
      </c>
      <c r="D18197" t="str">
        <f t="shared" si="284"/>
        <v>m2</v>
      </c>
    </row>
    <row r="18198" spans="1:4">
      <c r="A18198" s="68" t="s">
        <v>18071</v>
      </c>
      <c r="B18198" s="68" t="s">
        <v>32656</v>
      </c>
      <c r="C18198" s="68" t="s">
        <v>13</v>
      </c>
      <c r="D18198" t="str">
        <f t="shared" si="284"/>
        <v>m2</v>
      </c>
    </row>
    <row r="18199" spans="1:4">
      <c r="A18199" s="68" t="s">
        <v>18072</v>
      </c>
      <c r="B18199" s="68" t="s">
        <v>32657</v>
      </c>
      <c r="C18199" s="68" t="s">
        <v>13</v>
      </c>
      <c r="D18199" t="str">
        <f t="shared" si="284"/>
        <v>m2</v>
      </c>
    </row>
    <row r="18200" spans="1:4">
      <c r="A18200" s="68" t="s">
        <v>18073</v>
      </c>
      <c r="B18200" s="68" t="s">
        <v>32657</v>
      </c>
      <c r="C18200" s="68" t="s">
        <v>13</v>
      </c>
      <c r="D18200" t="str">
        <f t="shared" si="284"/>
        <v>m2</v>
      </c>
    </row>
    <row r="18201" spans="1:4">
      <c r="A18201" s="68" t="s">
        <v>18074</v>
      </c>
      <c r="B18201" s="68" t="s">
        <v>32658</v>
      </c>
      <c r="C18201" s="68" t="s">
        <v>13</v>
      </c>
      <c r="D18201" t="str">
        <f t="shared" si="284"/>
        <v>m2</v>
      </c>
    </row>
    <row r="18202" spans="1:4">
      <c r="A18202" s="68" t="s">
        <v>18075</v>
      </c>
      <c r="B18202" s="68" t="s">
        <v>32658</v>
      </c>
      <c r="C18202" s="68" t="s">
        <v>13</v>
      </c>
      <c r="D18202" t="str">
        <f t="shared" si="284"/>
        <v>m2</v>
      </c>
    </row>
    <row r="18203" spans="1:4">
      <c r="A18203" s="68" t="s">
        <v>23520</v>
      </c>
      <c r="B18203" s="68" t="s">
        <v>32659</v>
      </c>
      <c r="C18203" s="68" t="s">
        <v>13</v>
      </c>
      <c r="D18203" t="str">
        <f t="shared" si="284"/>
        <v>m2</v>
      </c>
    </row>
    <row r="18204" spans="1:4">
      <c r="A18204" s="68" t="s">
        <v>23521</v>
      </c>
      <c r="B18204" s="68" t="s">
        <v>32659</v>
      </c>
      <c r="C18204" s="68" t="s">
        <v>13</v>
      </c>
      <c r="D18204" t="str">
        <f t="shared" si="284"/>
        <v>m2</v>
      </c>
    </row>
    <row r="18205" spans="1:4">
      <c r="A18205" s="68" t="s">
        <v>18076</v>
      </c>
      <c r="B18205" s="68" t="s">
        <v>32660</v>
      </c>
      <c r="C18205" s="68" t="s">
        <v>13</v>
      </c>
      <c r="D18205" t="str">
        <f t="shared" si="284"/>
        <v>m2</v>
      </c>
    </row>
    <row r="18206" spans="1:4">
      <c r="A18206" s="68" t="s">
        <v>18077</v>
      </c>
      <c r="B18206" s="68" t="s">
        <v>32660</v>
      </c>
      <c r="C18206" s="68" t="s">
        <v>13</v>
      </c>
      <c r="D18206" t="str">
        <f t="shared" si="284"/>
        <v>m2</v>
      </c>
    </row>
    <row r="18207" spans="1:4">
      <c r="A18207" s="68" t="s">
        <v>18078</v>
      </c>
      <c r="B18207" s="68" t="s">
        <v>32661</v>
      </c>
      <c r="C18207" s="68" t="s">
        <v>13</v>
      </c>
      <c r="D18207" t="str">
        <f t="shared" si="284"/>
        <v>m2</v>
      </c>
    </row>
    <row r="18208" spans="1:4">
      <c r="A18208" s="68" t="s">
        <v>18079</v>
      </c>
      <c r="B18208" s="68" t="s">
        <v>32661</v>
      </c>
      <c r="C18208" s="68" t="s">
        <v>13</v>
      </c>
      <c r="D18208" t="str">
        <f t="shared" si="284"/>
        <v>m2</v>
      </c>
    </row>
    <row r="18209" spans="1:4">
      <c r="A18209" s="68" t="s">
        <v>18080</v>
      </c>
      <c r="B18209" s="68" t="s">
        <v>32662</v>
      </c>
      <c r="C18209" s="68" t="s">
        <v>13</v>
      </c>
      <c r="D18209" t="str">
        <f t="shared" si="284"/>
        <v>m2</v>
      </c>
    </row>
    <row r="18210" spans="1:4">
      <c r="A18210" s="68" t="s">
        <v>18081</v>
      </c>
      <c r="B18210" s="68" t="s">
        <v>32662</v>
      </c>
      <c r="C18210" s="68" t="s">
        <v>13</v>
      </c>
      <c r="D18210" t="str">
        <f t="shared" si="284"/>
        <v>m2</v>
      </c>
    </row>
    <row r="18211" spans="1:4">
      <c r="A18211" s="68" t="s">
        <v>18082</v>
      </c>
      <c r="B18211" s="68" t="s">
        <v>32663</v>
      </c>
      <c r="C18211" s="68" t="s">
        <v>13</v>
      </c>
      <c r="D18211" t="str">
        <f t="shared" si="284"/>
        <v>m2</v>
      </c>
    </row>
    <row r="18212" spans="1:4">
      <c r="A18212" s="68" t="s">
        <v>18083</v>
      </c>
      <c r="B18212" s="68" t="s">
        <v>32663</v>
      </c>
      <c r="C18212" s="68" t="s">
        <v>13</v>
      </c>
      <c r="D18212" t="str">
        <f t="shared" si="284"/>
        <v>m2</v>
      </c>
    </row>
    <row r="18213" spans="1:4">
      <c r="A18213" s="68" t="s">
        <v>18084</v>
      </c>
      <c r="B18213" s="68" t="s">
        <v>32664</v>
      </c>
      <c r="C18213" s="68" t="s">
        <v>13</v>
      </c>
      <c r="D18213" t="str">
        <f t="shared" si="284"/>
        <v>m2</v>
      </c>
    </row>
    <row r="18214" spans="1:4">
      <c r="A18214" s="68" t="s">
        <v>18085</v>
      </c>
      <c r="B18214" s="68" t="s">
        <v>32664</v>
      </c>
      <c r="C18214" s="68" t="s">
        <v>13</v>
      </c>
      <c r="D18214" t="str">
        <f t="shared" si="284"/>
        <v>m2</v>
      </c>
    </row>
    <row r="18215" spans="1:4">
      <c r="A18215" s="68" t="s">
        <v>18086</v>
      </c>
      <c r="B18215" s="68" t="s">
        <v>32665</v>
      </c>
      <c r="C18215" s="68" t="s">
        <v>14</v>
      </c>
      <c r="D18215" t="str">
        <f t="shared" si="284"/>
        <v>m</v>
      </c>
    </row>
    <row r="18216" spans="1:4">
      <c r="A18216" s="68" t="s">
        <v>18087</v>
      </c>
      <c r="B18216" s="68" t="s">
        <v>32665</v>
      </c>
      <c r="C18216" s="68" t="s">
        <v>14</v>
      </c>
      <c r="D18216" t="str">
        <f t="shared" si="284"/>
        <v>m</v>
      </c>
    </row>
    <row r="18217" spans="1:4">
      <c r="A18217" s="68" t="s">
        <v>18088</v>
      </c>
      <c r="B18217" s="68" t="s">
        <v>32666</v>
      </c>
      <c r="C18217" s="68" t="s">
        <v>14</v>
      </c>
      <c r="D18217" t="str">
        <f t="shared" si="284"/>
        <v>m</v>
      </c>
    </row>
    <row r="18218" spans="1:4">
      <c r="A18218" s="68" t="s">
        <v>18089</v>
      </c>
      <c r="B18218" s="68" t="s">
        <v>32666</v>
      </c>
      <c r="C18218" s="68" t="s">
        <v>14</v>
      </c>
      <c r="D18218" t="str">
        <f t="shared" si="284"/>
        <v>m</v>
      </c>
    </row>
    <row r="18219" spans="1:4">
      <c r="A18219" s="68" t="s">
        <v>18090</v>
      </c>
      <c r="B18219" s="68" t="s">
        <v>32667</v>
      </c>
      <c r="C18219" s="68" t="s">
        <v>13</v>
      </c>
      <c r="D18219" t="str">
        <f t="shared" si="284"/>
        <v>m2</v>
      </c>
    </row>
    <row r="18220" spans="1:4">
      <c r="A18220" s="68" t="s">
        <v>18091</v>
      </c>
      <c r="B18220" s="68" t="s">
        <v>32667</v>
      </c>
      <c r="C18220" s="68" t="s">
        <v>13</v>
      </c>
      <c r="D18220" t="str">
        <f t="shared" si="284"/>
        <v>m2</v>
      </c>
    </row>
    <row r="18221" spans="1:4">
      <c r="A18221" s="68" t="s">
        <v>18092</v>
      </c>
      <c r="B18221" s="68" t="s">
        <v>32668</v>
      </c>
      <c r="C18221" s="68" t="s">
        <v>13</v>
      </c>
      <c r="D18221" t="str">
        <f t="shared" si="284"/>
        <v>m2</v>
      </c>
    </row>
    <row r="18222" spans="1:4">
      <c r="A18222" s="68" t="s">
        <v>18093</v>
      </c>
      <c r="B18222" s="68" t="s">
        <v>32668</v>
      </c>
      <c r="C18222" s="68" t="s">
        <v>13</v>
      </c>
      <c r="D18222" t="str">
        <f t="shared" si="284"/>
        <v>m2</v>
      </c>
    </row>
    <row r="18223" spans="1:4">
      <c r="A18223" s="68" t="s">
        <v>18094</v>
      </c>
      <c r="B18223" s="68" t="s">
        <v>32669</v>
      </c>
      <c r="C18223" s="68" t="s">
        <v>13</v>
      </c>
      <c r="D18223" t="str">
        <f t="shared" si="284"/>
        <v>m2</v>
      </c>
    </row>
    <row r="18224" spans="1:4">
      <c r="A18224" s="68" t="s">
        <v>18095</v>
      </c>
      <c r="B18224" s="68" t="s">
        <v>32669</v>
      </c>
      <c r="C18224" s="68" t="s">
        <v>13</v>
      </c>
      <c r="D18224" t="str">
        <f t="shared" si="284"/>
        <v>m2</v>
      </c>
    </row>
    <row r="18225" spans="1:4">
      <c r="A18225" s="68" t="s">
        <v>18096</v>
      </c>
      <c r="B18225" s="68" t="s">
        <v>32670</v>
      </c>
      <c r="C18225" s="68" t="s">
        <v>13</v>
      </c>
      <c r="D18225" t="str">
        <f t="shared" si="284"/>
        <v>m2</v>
      </c>
    </row>
    <row r="18226" spans="1:4">
      <c r="A18226" s="68" t="s">
        <v>18097</v>
      </c>
      <c r="B18226" s="68" t="s">
        <v>32670</v>
      </c>
      <c r="C18226" s="68" t="s">
        <v>13</v>
      </c>
      <c r="D18226" t="str">
        <f t="shared" si="284"/>
        <v>m2</v>
      </c>
    </row>
    <row r="18227" spans="1:4">
      <c r="A18227" s="68" t="s">
        <v>18098</v>
      </c>
      <c r="B18227" s="68" t="s">
        <v>32671</v>
      </c>
      <c r="C18227" s="68" t="s">
        <v>13</v>
      </c>
      <c r="D18227" t="str">
        <f t="shared" si="284"/>
        <v>m2</v>
      </c>
    </row>
    <row r="18228" spans="1:4">
      <c r="A18228" s="68" t="s">
        <v>18099</v>
      </c>
      <c r="B18228" s="68" t="s">
        <v>32671</v>
      </c>
      <c r="C18228" s="68" t="s">
        <v>13</v>
      </c>
      <c r="D18228" t="str">
        <f t="shared" si="284"/>
        <v>m2</v>
      </c>
    </row>
    <row r="18229" spans="1:4">
      <c r="A18229" s="68" t="s">
        <v>18100</v>
      </c>
      <c r="B18229" s="68" t="s">
        <v>32672</v>
      </c>
      <c r="C18229" s="68" t="s">
        <v>13</v>
      </c>
      <c r="D18229" t="str">
        <f t="shared" si="284"/>
        <v>m2</v>
      </c>
    </row>
    <row r="18230" spans="1:4">
      <c r="A18230" s="68" t="s">
        <v>18101</v>
      </c>
      <c r="B18230" s="68" t="s">
        <v>32672</v>
      </c>
      <c r="C18230" s="68" t="s">
        <v>13</v>
      </c>
      <c r="D18230" t="str">
        <f t="shared" si="284"/>
        <v>m2</v>
      </c>
    </row>
    <row r="18231" spans="1:4">
      <c r="A18231" s="68" t="s">
        <v>18102</v>
      </c>
      <c r="B18231" s="68" t="s">
        <v>32673</v>
      </c>
      <c r="C18231" s="68" t="s">
        <v>13</v>
      </c>
      <c r="D18231" t="str">
        <f t="shared" si="284"/>
        <v>m2</v>
      </c>
    </row>
    <row r="18232" spans="1:4">
      <c r="A18232" s="68" t="s">
        <v>18103</v>
      </c>
      <c r="B18232" s="68" t="s">
        <v>32673</v>
      </c>
      <c r="C18232" s="68" t="s">
        <v>13</v>
      </c>
      <c r="D18232" t="str">
        <f t="shared" si="284"/>
        <v>m2</v>
      </c>
    </row>
    <row r="18233" spans="1:4">
      <c r="A18233" s="68" t="s">
        <v>18104</v>
      </c>
      <c r="B18233" s="68" t="s">
        <v>32674</v>
      </c>
      <c r="C18233" s="68" t="s">
        <v>13</v>
      </c>
      <c r="D18233" t="str">
        <f t="shared" si="284"/>
        <v>m2</v>
      </c>
    </row>
    <row r="18234" spans="1:4">
      <c r="A18234" s="68" t="s">
        <v>18105</v>
      </c>
      <c r="B18234" s="68" t="s">
        <v>32674</v>
      </c>
      <c r="C18234" s="68" t="s">
        <v>13</v>
      </c>
      <c r="D18234" t="str">
        <f t="shared" si="284"/>
        <v>m2</v>
      </c>
    </row>
    <row r="18235" spans="1:4">
      <c r="A18235" s="68" t="s">
        <v>18106</v>
      </c>
      <c r="B18235" s="68" t="s">
        <v>32675</v>
      </c>
      <c r="C18235" s="68" t="s">
        <v>13</v>
      </c>
      <c r="D18235" t="str">
        <f t="shared" si="284"/>
        <v>m2</v>
      </c>
    </row>
    <row r="18236" spans="1:4">
      <c r="A18236" s="68" t="s">
        <v>18107</v>
      </c>
      <c r="B18236" s="68" t="s">
        <v>32675</v>
      </c>
      <c r="C18236" s="68" t="s">
        <v>13</v>
      </c>
      <c r="D18236" t="str">
        <f t="shared" si="284"/>
        <v>m2</v>
      </c>
    </row>
    <row r="18237" spans="1:4">
      <c r="A18237" s="68" t="s">
        <v>18108</v>
      </c>
      <c r="B18237" s="68" t="s">
        <v>32676</v>
      </c>
      <c r="C18237" s="68" t="s">
        <v>13</v>
      </c>
      <c r="D18237" t="str">
        <f t="shared" si="284"/>
        <v>m2</v>
      </c>
    </row>
    <row r="18238" spans="1:4">
      <c r="A18238" s="68" t="s">
        <v>18109</v>
      </c>
      <c r="B18238" s="68" t="s">
        <v>32676</v>
      </c>
      <c r="C18238" s="68" t="s">
        <v>13</v>
      </c>
      <c r="D18238" t="str">
        <f t="shared" si="284"/>
        <v>m2</v>
      </c>
    </row>
    <row r="18239" spans="1:4">
      <c r="A18239" s="68" t="s">
        <v>18110</v>
      </c>
      <c r="B18239" s="68" t="s">
        <v>32677</v>
      </c>
      <c r="C18239" s="68" t="s">
        <v>13</v>
      </c>
      <c r="D18239" t="str">
        <f t="shared" si="284"/>
        <v>m2</v>
      </c>
    </row>
    <row r="18240" spans="1:4">
      <c r="A18240" s="68" t="s">
        <v>18111</v>
      </c>
      <c r="B18240" s="68" t="s">
        <v>32677</v>
      </c>
      <c r="C18240" s="68" t="s">
        <v>13</v>
      </c>
      <c r="D18240" t="str">
        <f t="shared" si="284"/>
        <v>m2</v>
      </c>
    </row>
    <row r="18241" spans="1:4">
      <c r="A18241" s="68" t="s">
        <v>18112</v>
      </c>
      <c r="B18241" s="68" t="s">
        <v>32678</v>
      </c>
      <c r="C18241" s="68" t="s">
        <v>13</v>
      </c>
      <c r="D18241" t="str">
        <f t="shared" si="284"/>
        <v>m2</v>
      </c>
    </row>
    <row r="18242" spans="1:4">
      <c r="A18242" s="68" t="s">
        <v>18113</v>
      </c>
      <c r="B18242" s="68" t="s">
        <v>32678</v>
      </c>
      <c r="C18242" s="68" t="s">
        <v>13</v>
      </c>
      <c r="D18242" t="str">
        <f t="shared" si="284"/>
        <v>m2</v>
      </c>
    </row>
    <row r="18243" spans="1:4">
      <c r="A18243" s="68" t="s">
        <v>18114</v>
      </c>
      <c r="B18243" s="68" t="s">
        <v>18115</v>
      </c>
      <c r="C18243" s="68" t="s">
        <v>13</v>
      </c>
      <c r="D18243" t="str">
        <f t="shared" si="284"/>
        <v>m2</v>
      </c>
    </row>
    <row r="18244" spans="1:4">
      <c r="A18244" s="68" t="s">
        <v>18116</v>
      </c>
      <c r="B18244" s="68" t="s">
        <v>18115</v>
      </c>
      <c r="C18244" s="68" t="s">
        <v>13</v>
      </c>
      <c r="D18244" t="str">
        <f t="shared" si="284"/>
        <v>m2</v>
      </c>
    </row>
    <row r="18245" spans="1:4">
      <c r="A18245" s="68" t="s">
        <v>18117</v>
      </c>
      <c r="B18245" s="68" t="s">
        <v>18118</v>
      </c>
      <c r="C18245" s="68" t="s">
        <v>13</v>
      </c>
      <c r="D18245" t="str">
        <f t="shared" si="284"/>
        <v>m2</v>
      </c>
    </row>
    <row r="18246" spans="1:4">
      <c r="A18246" s="68" t="s">
        <v>18119</v>
      </c>
      <c r="B18246" s="68" t="s">
        <v>18118</v>
      </c>
      <c r="C18246" s="68" t="s">
        <v>13</v>
      </c>
      <c r="D18246" t="str">
        <f t="shared" si="284"/>
        <v>m2</v>
      </c>
    </row>
    <row r="18247" spans="1:4">
      <c r="A18247" s="68" t="s">
        <v>18120</v>
      </c>
      <c r="B18247" s="68" t="s">
        <v>18121</v>
      </c>
      <c r="C18247" s="68" t="s">
        <v>13</v>
      </c>
      <c r="D18247" t="str">
        <f t="shared" ref="D18247:D18310" si="285">LOWER(C18247)</f>
        <v>m2</v>
      </c>
    </row>
    <row r="18248" spans="1:4">
      <c r="A18248" s="68" t="s">
        <v>18122</v>
      </c>
      <c r="B18248" s="68" t="s">
        <v>18121</v>
      </c>
      <c r="C18248" s="68" t="s">
        <v>13</v>
      </c>
      <c r="D18248" t="str">
        <f t="shared" si="285"/>
        <v>m2</v>
      </c>
    </row>
    <row r="18249" spans="1:4">
      <c r="A18249" s="68" t="s">
        <v>18123</v>
      </c>
      <c r="B18249" s="68" t="s">
        <v>32679</v>
      </c>
      <c r="C18249" s="68" t="s">
        <v>13</v>
      </c>
      <c r="D18249" t="str">
        <f t="shared" si="285"/>
        <v>m2</v>
      </c>
    </row>
    <row r="18250" spans="1:4">
      <c r="A18250" s="68" t="s">
        <v>18124</v>
      </c>
      <c r="B18250" s="68" t="s">
        <v>32679</v>
      </c>
      <c r="C18250" s="68" t="s">
        <v>13</v>
      </c>
      <c r="D18250" t="str">
        <f t="shared" si="285"/>
        <v>m2</v>
      </c>
    </row>
    <row r="18251" spans="1:4">
      <c r="A18251" s="68" t="s">
        <v>18125</v>
      </c>
      <c r="B18251" s="68" t="s">
        <v>18126</v>
      </c>
      <c r="C18251" s="68" t="s">
        <v>14</v>
      </c>
      <c r="D18251" t="str">
        <f t="shared" si="285"/>
        <v>m</v>
      </c>
    </row>
    <row r="18252" spans="1:4">
      <c r="A18252" s="68" t="s">
        <v>18127</v>
      </c>
      <c r="B18252" s="68" t="s">
        <v>18126</v>
      </c>
      <c r="C18252" s="68" t="s">
        <v>14</v>
      </c>
      <c r="D18252" t="str">
        <f t="shared" si="285"/>
        <v>m</v>
      </c>
    </row>
    <row r="18253" spans="1:4">
      <c r="A18253" s="68" t="s">
        <v>18128</v>
      </c>
      <c r="B18253" s="68" t="s">
        <v>32680</v>
      </c>
      <c r="C18253" s="68" t="s">
        <v>13</v>
      </c>
      <c r="D18253" t="str">
        <f t="shared" si="285"/>
        <v>m2</v>
      </c>
    </row>
    <row r="18254" spans="1:4">
      <c r="A18254" s="68" t="s">
        <v>18129</v>
      </c>
      <c r="B18254" s="68" t="s">
        <v>32680</v>
      </c>
      <c r="C18254" s="68" t="s">
        <v>13</v>
      </c>
      <c r="D18254" t="str">
        <f t="shared" si="285"/>
        <v>m2</v>
      </c>
    </row>
    <row r="18255" spans="1:4">
      <c r="A18255" s="68" t="s">
        <v>18130</v>
      </c>
      <c r="B18255" s="68" t="s">
        <v>32681</v>
      </c>
      <c r="C18255" s="68" t="s">
        <v>13</v>
      </c>
      <c r="D18255" t="str">
        <f t="shared" si="285"/>
        <v>m2</v>
      </c>
    </row>
    <row r="18256" spans="1:4">
      <c r="A18256" s="68" t="s">
        <v>18131</v>
      </c>
      <c r="B18256" s="68" t="s">
        <v>32681</v>
      </c>
      <c r="C18256" s="68" t="s">
        <v>13</v>
      </c>
      <c r="D18256" t="str">
        <f t="shared" si="285"/>
        <v>m2</v>
      </c>
    </row>
    <row r="18257" spans="1:4">
      <c r="A18257" s="68" t="s">
        <v>18132</v>
      </c>
      <c r="B18257" s="68" t="s">
        <v>32682</v>
      </c>
      <c r="C18257" s="68" t="s">
        <v>13</v>
      </c>
      <c r="D18257" t="str">
        <f t="shared" si="285"/>
        <v>m2</v>
      </c>
    </row>
    <row r="18258" spans="1:4">
      <c r="A18258" s="68" t="s">
        <v>18133</v>
      </c>
      <c r="B18258" s="68" t="s">
        <v>32682</v>
      </c>
      <c r="C18258" s="68" t="s">
        <v>13</v>
      </c>
      <c r="D18258" t="str">
        <f t="shared" si="285"/>
        <v>m2</v>
      </c>
    </row>
    <row r="18259" spans="1:4">
      <c r="A18259" s="68" t="s">
        <v>18134</v>
      </c>
      <c r="B18259" s="68" t="s">
        <v>32683</v>
      </c>
      <c r="C18259" s="68" t="s">
        <v>13</v>
      </c>
      <c r="D18259" t="str">
        <f t="shared" si="285"/>
        <v>m2</v>
      </c>
    </row>
    <row r="18260" spans="1:4">
      <c r="A18260" s="68" t="s">
        <v>18135</v>
      </c>
      <c r="B18260" s="68" t="s">
        <v>32683</v>
      </c>
      <c r="C18260" s="68" t="s">
        <v>13</v>
      </c>
      <c r="D18260" t="str">
        <f t="shared" si="285"/>
        <v>m2</v>
      </c>
    </row>
    <row r="18261" spans="1:4">
      <c r="A18261" s="68" t="s">
        <v>18136</v>
      </c>
      <c r="B18261" s="68" t="s">
        <v>32684</v>
      </c>
      <c r="C18261" s="68" t="s">
        <v>15</v>
      </c>
      <c r="D18261" t="str">
        <f t="shared" si="285"/>
        <v>un</v>
      </c>
    </row>
    <row r="18262" spans="1:4">
      <c r="A18262" s="68" t="s">
        <v>18137</v>
      </c>
      <c r="B18262" s="68" t="s">
        <v>32684</v>
      </c>
      <c r="C18262" s="68" t="s">
        <v>15</v>
      </c>
      <c r="D18262" t="str">
        <f t="shared" si="285"/>
        <v>un</v>
      </c>
    </row>
    <row r="18263" spans="1:4">
      <c r="A18263" s="68" t="s">
        <v>18138</v>
      </c>
      <c r="B18263" s="68" t="s">
        <v>32685</v>
      </c>
      <c r="C18263" s="68" t="s">
        <v>15</v>
      </c>
      <c r="D18263" t="str">
        <f t="shared" si="285"/>
        <v>un</v>
      </c>
    </row>
    <row r="18264" spans="1:4">
      <c r="A18264" s="68" t="s">
        <v>18139</v>
      </c>
      <c r="B18264" s="68" t="s">
        <v>32685</v>
      </c>
      <c r="C18264" s="68" t="s">
        <v>15</v>
      </c>
      <c r="D18264" t="str">
        <f t="shared" si="285"/>
        <v>un</v>
      </c>
    </row>
    <row r="18265" spans="1:4">
      <c r="A18265" s="68" t="s">
        <v>18140</v>
      </c>
      <c r="B18265" s="68" t="s">
        <v>32686</v>
      </c>
      <c r="C18265" s="68" t="s">
        <v>15</v>
      </c>
      <c r="D18265" t="str">
        <f t="shared" si="285"/>
        <v>un</v>
      </c>
    </row>
    <row r="18266" spans="1:4">
      <c r="A18266" s="68" t="s">
        <v>18141</v>
      </c>
      <c r="B18266" s="68" t="s">
        <v>32686</v>
      </c>
      <c r="C18266" s="68" t="s">
        <v>15</v>
      </c>
      <c r="D18266" t="str">
        <f t="shared" si="285"/>
        <v>un</v>
      </c>
    </row>
    <row r="18267" spans="1:4">
      <c r="A18267" s="68" t="s">
        <v>18142</v>
      </c>
      <c r="B18267" s="68" t="s">
        <v>32687</v>
      </c>
      <c r="C18267" s="68" t="s">
        <v>15</v>
      </c>
      <c r="D18267" t="str">
        <f t="shared" si="285"/>
        <v>un</v>
      </c>
    </row>
    <row r="18268" spans="1:4">
      <c r="A18268" s="68" t="s">
        <v>18143</v>
      </c>
      <c r="B18268" s="68" t="s">
        <v>32687</v>
      </c>
      <c r="C18268" s="68" t="s">
        <v>15</v>
      </c>
      <c r="D18268" t="str">
        <f t="shared" si="285"/>
        <v>un</v>
      </c>
    </row>
    <row r="18269" spans="1:4">
      <c r="A18269" s="68" t="s">
        <v>18144</v>
      </c>
      <c r="B18269" s="68" t="s">
        <v>32688</v>
      </c>
      <c r="C18269" s="68" t="s">
        <v>15</v>
      </c>
      <c r="D18269" t="str">
        <f t="shared" si="285"/>
        <v>un</v>
      </c>
    </row>
    <row r="18270" spans="1:4">
      <c r="A18270" s="68" t="s">
        <v>18145</v>
      </c>
      <c r="B18270" s="68" t="s">
        <v>32688</v>
      </c>
      <c r="C18270" s="68" t="s">
        <v>15</v>
      </c>
      <c r="D18270" t="str">
        <f t="shared" si="285"/>
        <v>un</v>
      </c>
    </row>
    <row r="18271" spans="1:4">
      <c r="A18271" s="68" t="s">
        <v>18146</v>
      </c>
      <c r="B18271" s="68" t="s">
        <v>32689</v>
      </c>
      <c r="C18271" s="68" t="s">
        <v>15</v>
      </c>
      <c r="D18271" t="str">
        <f t="shared" si="285"/>
        <v>un</v>
      </c>
    </row>
    <row r="18272" spans="1:4">
      <c r="A18272" s="68" t="s">
        <v>18147</v>
      </c>
      <c r="B18272" s="68" t="s">
        <v>32689</v>
      </c>
      <c r="C18272" s="68" t="s">
        <v>15</v>
      </c>
      <c r="D18272" t="str">
        <f t="shared" si="285"/>
        <v>un</v>
      </c>
    </row>
    <row r="18273" spans="1:4">
      <c r="A18273" s="68" t="s">
        <v>18148</v>
      </c>
      <c r="B18273" s="68" t="s">
        <v>32690</v>
      </c>
      <c r="C18273" s="68" t="s">
        <v>15</v>
      </c>
      <c r="D18273" t="str">
        <f t="shared" si="285"/>
        <v>un</v>
      </c>
    </row>
    <row r="18274" spans="1:4">
      <c r="A18274" s="68" t="s">
        <v>18149</v>
      </c>
      <c r="B18274" s="68" t="s">
        <v>32690</v>
      </c>
      <c r="C18274" s="68" t="s">
        <v>15</v>
      </c>
      <c r="D18274" t="str">
        <f t="shared" si="285"/>
        <v>un</v>
      </c>
    </row>
    <row r="18275" spans="1:4">
      <c r="A18275" s="68" t="s">
        <v>18150</v>
      </c>
      <c r="B18275" s="68" t="s">
        <v>32691</v>
      </c>
      <c r="C18275" s="68" t="s">
        <v>15</v>
      </c>
      <c r="D18275" t="str">
        <f t="shared" si="285"/>
        <v>un</v>
      </c>
    </row>
    <row r="18276" spans="1:4">
      <c r="A18276" s="68" t="s">
        <v>18151</v>
      </c>
      <c r="B18276" s="68" t="s">
        <v>32691</v>
      </c>
      <c r="C18276" s="68" t="s">
        <v>15</v>
      </c>
      <c r="D18276" t="str">
        <f t="shared" si="285"/>
        <v>un</v>
      </c>
    </row>
    <row r="18277" spans="1:4">
      <c r="A18277" s="68" t="s">
        <v>18152</v>
      </c>
      <c r="B18277" s="68" t="s">
        <v>32692</v>
      </c>
      <c r="C18277" s="68" t="s">
        <v>15</v>
      </c>
      <c r="D18277" t="str">
        <f t="shared" si="285"/>
        <v>un</v>
      </c>
    </row>
    <row r="18278" spans="1:4">
      <c r="A18278" s="68" t="s">
        <v>18153</v>
      </c>
      <c r="B18278" s="68" t="s">
        <v>32692</v>
      </c>
      <c r="C18278" s="68" t="s">
        <v>15</v>
      </c>
      <c r="D18278" t="str">
        <f t="shared" si="285"/>
        <v>un</v>
      </c>
    </row>
    <row r="18279" spans="1:4">
      <c r="A18279" s="68" t="s">
        <v>18154</v>
      </c>
      <c r="B18279" s="68" t="s">
        <v>32693</v>
      </c>
      <c r="C18279" s="68" t="s">
        <v>15</v>
      </c>
      <c r="D18279" t="str">
        <f t="shared" si="285"/>
        <v>un</v>
      </c>
    </row>
    <row r="18280" spans="1:4">
      <c r="A18280" s="68" t="s">
        <v>18155</v>
      </c>
      <c r="B18280" s="68" t="s">
        <v>32693</v>
      </c>
      <c r="C18280" s="68" t="s">
        <v>15</v>
      </c>
      <c r="D18280" t="str">
        <f t="shared" si="285"/>
        <v>un</v>
      </c>
    </row>
    <row r="18281" spans="1:4">
      <c r="A18281" s="68" t="s">
        <v>18156</v>
      </c>
      <c r="B18281" s="68" t="s">
        <v>32694</v>
      </c>
      <c r="C18281" s="68" t="s">
        <v>15</v>
      </c>
      <c r="D18281" t="str">
        <f t="shared" si="285"/>
        <v>un</v>
      </c>
    </row>
    <row r="18282" spans="1:4">
      <c r="A18282" s="68" t="s">
        <v>18157</v>
      </c>
      <c r="B18282" s="68" t="s">
        <v>32694</v>
      </c>
      <c r="C18282" s="68" t="s">
        <v>15</v>
      </c>
      <c r="D18282" t="str">
        <f t="shared" si="285"/>
        <v>un</v>
      </c>
    </row>
    <row r="18283" spans="1:4">
      <c r="A18283" s="68" t="s">
        <v>18158</v>
      </c>
      <c r="B18283" s="68" t="s">
        <v>32695</v>
      </c>
      <c r="C18283" s="68" t="s">
        <v>15</v>
      </c>
      <c r="D18283" t="str">
        <f t="shared" si="285"/>
        <v>un</v>
      </c>
    </row>
    <row r="18284" spans="1:4">
      <c r="A18284" s="68" t="s">
        <v>18159</v>
      </c>
      <c r="B18284" s="68" t="s">
        <v>32695</v>
      </c>
      <c r="C18284" s="68" t="s">
        <v>15</v>
      </c>
      <c r="D18284" t="str">
        <f t="shared" si="285"/>
        <v>un</v>
      </c>
    </row>
    <row r="18285" spans="1:4">
      <c r="A18285" s="68" t="s">
        <v>18160</v>
      </c>
      <c r="B18285" s="68" t="s">
        <v>32696</v>
      </c>
      <c r="C18285" s="68" t="s">
        <v>15</v>
      </c>
      <c r="D18285" t="str">
        <f t="shared" si="285"/>
        <v>un</v>
      </c>
    </row>
    <row r="18286" spans="1:4">
      <c r="A18286" s="68" t="s">
        <v>18161</v>
      </c>
      <c r="B18286" s="68" t="s">
        <v>32696</v>
      </c>
      <c r="C18286" s="68" t="s">
        <v>15</v>
      </c>
      <c r="D18286" t="str">
        <f t="shared" si="285"/>
        <v>un</v>
      </c>
    </row>
    <row r="18287" spans="1:4">
      <c r="A18287" s="68" t="s">
        <v>18162</v>
      </c>
      <c r="B18287" s="68" t="s">
        <v>32697</v>
      </c>
      <c r="C18287" s="68" t="s">
        <v>15</v>
      </c>
      <c r="D18287" t="str">
        <f t="shared" si="285"/>
        <v>un</v>
      </c>
    </row>
    <row r="18288" spans="1:4">
      <c r="A18288" s="68" t="s">
        <v>18163</v>
      </c>
      <c r="B18288" s="68" t="s">
        <v>32697</v>
      </c>
      <c r="C18288" s="68" t="s">
        <v>15</v>
      </c>
      <c r="D18288" t="str">
        <f t="shared" si="285"/>
        <v>un</v>
      </c>
    </row>
    <row r="18289" spans="1:4">
      <c r="A18289" s="68" t="s">
        <v>18164</v>
      </c>
      <c r="B18289" s="68" t="s">
        <v>32698</v>
      </c>
      <c r="C18289" s="68" t="s">
        <v>15</v>
      </c>
      <c r="D18289" t="str">
        <f t="shared" si="285"/>
        <v>un</v>
      </c>
    </row>
    <row r="18290" spans="1:4">
      <c r="A18290" s="68" t="s">
        <v>18165</v>
      </c>
      <c r="B18290" s="68" t="s">
        <v>32698</v>
      </c>
      <c r="C18290" s="68" t="s">
        <v>15</v>
      </c>
      <c r="D18290" t="str">
        <f t="shared" si="285"/>
        <v>un</v>
      </c>
    </row>
    <row r="18291" spans="1:4">
      <c r="A18291" s="68" t="s">
        <v>18166</v>
      </c>
      <c r="B18291" s="68" t="s">
        <v>32699</v>
      </c>
      <c r="C18291" s="68" t="s">
        <v>15</v>
      </c>
      <c r="D18291" t="str">
        <f t="shared" si="285"/>
        <v>un</v>
      </c>
    </row>
    <row r="18292" spans="1:4">
      <c r="A18292" s="68" t="s">
        <v>18167</v>
      </c>
      <c r="B18292" s="68" t="s">
        <v>32699</v>
      </c>
      <c r="C18292" s="68" t="s">
        <v>15</v>
      </c>
      <c r="D18292" t="str">
        <f t="shared" si="285"/>
        <v>un</v>
      </c>
    </row>
    <row r="18293" spans="1:4">
      <c r="A18293" s="68" t="s">
        <v>18168</v>
      </c>
      <c r="B18293" s="68" t="s">
        <v>32700</v>
      </c>
      <c r="C18293" s="68" t="s">
        <v>15</v>
      </c>
      <c r="D18293" t="str">
        <f t="shared" si="285"/>
        <v>un</v>
      </c>
    </row>
    <row r="18294" spans="1:4">
      <c r="A18294" s="68" t="s">
        <v>18169</v>
      </c>
      <c r="B18294" s="68" t="s">
        <v>32700</v>
      </c>
      <c r="C18294" s="68" t="s">
        <v>15</v>
      </c>
      <c r="D18294" t="str">
        <f t="shared" si="285"/>
        <v>un</v>
      </c>
    </row>
    <row r="18295" spans="1:4">
      <c r="A18295" s="68" t="s">
        <v>18170</v>
      </c>
      <c r="B18295" s="68" t="s">
        <v>32701</v>
      </c>
      <c r="C18295" s="68" t="s">
        <v>15</v>
      </c>
      <c r="D18295" t="str">
        <f t="shared" si="285"/>
        <v>un</v>
      </c>
    </row>
    <row r="18296" spans="1:4">
      <c r="A18296" s="68" t="s">
        <v>18171</v>
      </c>
      <c r="B18296" s="68" t="s">
        <v>32701</v>
      </c>
      <c r="C18296" s="68" t="s">
        <v>15</v>
      </c>
      <c r="D18296" t="str">
        <f t="shared" si="285"/>
        <v>un</v>
      </c>
    </row>
    <row r="18297" spans="1:4">
      <c r="A18297" s="68" t="s">
        <v>18172</v>
      </c>
      <c r="B18297" s="68" t="s">
        <v>32702</v>
      </c>
      <c r="C18297" s="68" t="s">
        <v>15</v>
      </c>
      <c r="D18297" t="str">
        <f t="shared" si="285"/>
        <v>un</v>
      </c>
    </row>
    <row r="18298" spans="1:4">
      <c r="A18298" s="68" t="s">
        <v>18173</v>
      </c>
      <c r="B18298" s="68" t="s">
        <v>32702</v>
      </c>
      <c r="C18298" s="68" t="s">
        <v>15</v>
      </c>
      <c r="D18298" t="str">
        <f t="shared" si="285"/>
        <v>un</v>
      </c>
    </row>
    <row r="18299" spans="1:4">
      <c r="A18299" s="68" t="s">
        <v>18174</v>
      </c>
      <c r="B18299" s="68" t="s">
        <v>32703</v>
      </c>
      <c r="C18299" s="68" t="s">
        <v>15</v>
      </c>
      <c r="D18299" t="str">
        <f t="shared" si="285"/>
        <v>un</v>
      </c>
    </row>
    <row r="18300" spans="1:4">
      <c r="A18300" s="68" t="s">
        <v>18175</v>
      </c>
      <c r="B18300" s="68" t="s">
        <v>32703</v>
      </c>
      <c r="C18300" s="68" t="s">
        <v>15</v>
      </c>
      <c r="D18300" t="str">
        <f t="shared" si="285"/>
        <v>un</v>
      </c>
    </row>
    <row r="18301" spans="1:4">
      <c r="A18301" s="68" t="s">
        <v>18176</v>
      </c>
      <c r="B18301" s="68" t="s">
        <v>32704</v>
      </c>
      <c r="C18301" s="68" t="s">
        <v>15</v>
      </c>
      <c r="D18301" t="str">
        <f t="shared" si="285"/>
        <v>un</v>
      </c>
    </row>
    <row r="18302" spans="1:4">
      <c r="A18302" s="68" t="s">
        <v>18177</v>
      </c>
      <c r="B18302" s="68" t="s">
        <v>32704</v>
      </c>
      <c r="C18302" s="68" t="s">
        <v>15</v>
      </c>
      <c r="D18302" t="str">
        <f t="shared" si="285"/>
        <v>un</v>
      </c>
    </row>
    <row r="18303" spans="1:4">
      <c r="A18303" s="68" t="s">
        <v>18178</v>
      </c>
      <c r="B18303" s="68" t="s">
        <v>32705</v>
      </c>
      <c r="C18303" s="68" t="s">
        <v>15</v>
      </c>
      <c r="D18303" t="str">
        <f t="shared" si="285"/>
        <v>un</v>
      </c>
    </row>
    <row r="18304" spans="1:4">
      <c r="A18304" s="68" t="s">
        <v>18179</v>
      </c>
      <c r="B18304" s="68" t="s">
        <v>32705</v>
      </c>
      <c r="C18304" s="68" t="s">
        <v>15</v>
      </c>
      <c r="D18304" t="str">
        <f t="shared" si="285"/>
        <v>un</v>
      </c>
    </row>
    <row r="18305" spans="1:4">
      <c r="A18305" s="68" t="s">
        <v>18180</v>
      </c>
      <c r="B18305" s="68" t="s">
        <v>32706</v>
      </c>
      <c r="C18305" s="68" t="s">
        <v>15</v>
      </c>
      <c r="D18305" t="str">
        <f t="shared" si="285"/>
        <v>un</v>
      </c>
    </row>
    <row r="18306" spans="1:4">
      <c r="A18306" s="68" t="s">
        <v>18181</v>
      </c>
      <c r="B18306" s="68" t="s">
        <v>32706</v>
      </c>
      <c r="C18306" s="68" t="s">
        <v>15</v>
      </c>
      <c r="D18306" t="str">
        <f t="shared" si="285"/>
        <v>un</v>
      </c>
    </row>
    <row r="18307" spans="1:4">
      <c r="A18307" s="68" t="s">
        <v>18182</v>
      </c>
      <c r="B18307" s="68" t="s">
        <v>32707</v>
      </c>
      <c r="C18307" s="68" t="s">
        <v>15</v>
      </c>
      <c r="D18307" t="str">
        <f t="shared" si="285"/>
        <v>un</v>
      </c>
    </row>
    <row r="18308" spans="1:4">
      <c r="A18308" s="68" t="s">
        <v>18183</v>
      </c>
      <c r="B18308" s="68" t="s">
        <v>32707</v>
      </c>
      <c r="C18308" s="68" t="s">
        <v>15</v>
      </c>
      <c r="D18308" t="str">
        <f t="shared" si="285"/>
        <v>un</v>
      </c>
    </row>
    <row r="18309" spans="1:4">
      <c r="A18309" s="68" t="s">
        <v>18184</v>
      </c>
      <c r="B18309" s="68" t="s">
        <v>32708</v>
      </c>
      <c r="C18309" s="68" t="s">
        <v>15</v>
      </c>
      <c r="D18309" t="str">
        <f t="shared" si="285"/>
        <v>un</v>
      </c>
    </row>
    <row r="18310" spans="1:4">
      <c r="A18310" s="68" t="s">
        <v>18185</v>
      </c>
      <c r="B18310" s="68" t="s">
        <v>32708</v>
      </c>
      <c r="C18310" s="68" t="s">
        <v>15</v>
      </c>
      <c r="D18310" t="str">
        <f t="shared" si="285"/>
        <v>un</v>
      </c>
    </row>
    <row r="18311" spans="1:4">
      <c r="A18311" s="68" t="s">
        <v>18186</v>
      </c>
      <c r="B18311" s="68" t="s">
        <v>32709</v>
      </c>
      <c r="C18311" s="68" t="s">
        <v>15</v>
      </c>
      <c r="D18311" t="str">
        <f t="shared" ref="D18311:D18374" si="286">LOWER(C18311)</f>
        <v>un</v>
      </c>
    </row>
    <row r="18312" spans="1:4">
      <c r="A18312" s="68" t="s">
        <v>18187</v>
      </c>
      <c r="B18312" s="68" t="s">
        <v>32709</v>
      </c>
      <c r="C18312" s="68" t="s">
        <v>15</v>
      </c>
      <c r="D18312" t="str">
        <f t="shared" si="286"/>
        <v>un</v>
      </c>
    </row>
    <row r="18313" spans="1:4">
      <c r="A18313" s="68" t="s">
        <v>18188</v>
      </c>
      <c r="B18313" s="68" t="s">
        <v>32710</v>
      </c>
      <c r="C18313" s="68" t="s">
        <v>15</v>
      </c>
      <c r="D18313" t="str">
        <f t="shared" si="286"/>
        <v>un</v>
      </c>
    </row>
    <row r="18314" spans="1:4">
      <c r="A18314" s="68" t="s">
        <v>18189</v>
      </c>
      <c r="B18314" s="68" t="s">
        <v>32710</v>
      </c>
      <c r="C18314" s="68" t="s">
        <v>15</v>
      </c>
      <c r="D18314" t="str">
        <f t="shared" si="286"/>
        <v>un</v>
      </c>
    </row>
    <row r="18315" spans="1:4">
      <c r="A18315" s="68" t="s">
        <v>18190</v>
      </c>
      <c r="B18315" s="68" t="s">
        <v>32711</v>
      </c>
      <c r="C18315" s="68" t="s">
        <v>15</v>
      </c>
      <c r="D18315" t="str">
        <f t="shared" si="286"/>
        <v>un</v>
      </c>
    </row>
    <row r="18316" spans="1:4">
      <c r="A18316" s="68" t="s">
        <v>18191</v>
      </c>
      <c r="B18316" s="68" t="s">
        <v>32711</v>
      </c>
      <c r="C18316" s="68" t="s">
        <v>15</v>
      </c>
      <c r="D18316" t="str">
        <f t="shared" si="286"/>
        <v>un</v>
      </c>
    </row>
    <row r="18317" spans="1:4">
      <c r="A18317" s="68" t="s">
        <v>18192</v>
      </c>
      <c r="B18317" s="68" t="s">
        <v>32712</v>
      </c>
      <c r="C18317" s="68" t="s">
        <v>15</v>
      </c>
      <c r="D18317" t="str">
        <f t="shared" si="286"/>
        <v>un</v>
      </c>
    </row>
    <row r="18318" spans="1:4">
      <c r="A18318" s="68" t="s">
        <v>18193</v>
      </c>
      <c r="B18318" s="68" t="s">
        <v>32712</v>
      </c>
      <c r="C18318" s="68" t="s">
        <v>15</v>
      </c>
      <c r="D18318" t="str">
        <f t="shared" si="286"/>
        <v>un</v>
      </c>
    </row>
    <row r="18319" spans="1:4">
      <c r="A18319" s="68" t="s">
        <v>18194</v>
      </c>
      <c r="B18319" s="68" t="s">
        <v>32713</v>
      </c>
      <c r="C18319" s="68" t="s">
        <v>15</v>
      </c>
      <c r="D18319" t="str">
        <f t="shared" si="286"/>
        <v>un</v>
      </c>
    </row>
    <row r="18320" spans="1:4">
      <c r="A18320" s="68" t="s">
        <v>18195</v>
      </c>
      <c r="B18320" s="68" t="s">
        <v>32713</v>
      </c>
      <c r="C18320" s="68" t="s">
        <v>15</v>
      </c>
      <c r="D18320" t="str">
        <f t="shared" si="286"/>
        <v>un</v>
      </c>
    </row>
    <row r="18321" spans="1:4">
      <c r="A18321" s="68" t="s">
        <v>18196</v>
      </c>
      <c r="B18321" s="68" t="s">
        <v>32714</v>
      </c>
      <c r="C18321" s="68" t="s">
        <v>15</v>
      </c>
      <c r="D18321" t="str">
        <f t="shared" si="286"/>
        <v>un</v>
      </c>
    </row>
    <row r="18322" spans="1:4">
      <c r="A18322" s="68" t="s">
        <v>18197</v>
      </c>
      <c r="B18322" s="68" t="s">
        <v>32714</v>
      </c>
      <c r="C18322" s="68" t="s">
        <v>15</v>
      </c>
      <c r="D18322" t="str">
        <f t="shared" si="286"/>
        <v>un</v>
      </c>
    </row>
    <row r="18323" spans="1:4">
      <c r="A18323" s="68" t="s">
        <v>18198</v>
      </c>
      <c r="B18323" s="68" t="s">
        <v>32715</v>
      </c>
      <c r="C18323" s="68" t="s">
        <v>15</v>
      </c>
      <c r="D18323" t="str">
        <f t="shared" si="286"/>
        <v>un</v>
      </c>
    </row>
    <row r="18324" spans="1:4">
      <c r="A18324" s="68" t="s">
        <v>18199</v>
      </c>
      <c r="B18324" s="68" t="s">
        <v>32715</v>
      </c>
      <c r="C18324" s="68" t="s">
        <v>15</v>
      </c>
      <c r="D18324" t="str">
        <f t="shared" si="286"/>
        <v>un</v>
      </c>
    </row>
    <row r="18325" spans="1:4">
      <c r="A18325" s="68" t="s">
        <v>18200</v>
      </c>
      <c r="B18325" s="68" t="s">
        <v>32716</v>
      </c>
      <c r="C18325" s="68" t="s">
        <v>15</v>
      </c>
      <c r="D18325" t="str">
        <f t="shared" si="286"/>
        <v>un</v>
      </c>
    </row>
    <row r="18326" spans="1:4">
      <c r="A18326" s="68" t="s">
        <v>18201</v>
      </c>
      <c r="B18326" s="68" t="s">
        <v>32716</v>
      </c>
      <c r="C18326" s="68" t="s">
        <v>15</v>
      </c>
      <c r="D18326" t="str">
        <f t="shared" si="286"/>
        <v>un</v>
      </c>
    </row>
    <row r="18327" spans="1:4">
      <c r="A18327" s="68" t="s">
        <v>18202</v>
      </c>
      <c r="B18327" s="68" t="s">
        <v>32717</v>
      </c>
      <c r="C18327" s="68" t="s">
        <v>15</v>
      </c>
      <c r="D18327" t="str">
        <f t="shared" si="286"/>
        <v>un</v>
      </c>
    </row>
    <row r="18328" spans="1:4">
      <c r="A18328" s="68" t="s">
        <v>18203</v>
      </c>
      <c r="B18328" s="68" t="s">
        <v>32717</v>
      </c>
      <c r="C18328" s="68" t="s">
        <v>15</v>
      </c>
      <c r="D18328" t="str">
        <f t="shared" si="286"/>
        <v>un</v>
      </c>
    </row>
    <row r="18329" spans="1:4">
      <c r="A18329" s="68" t="s">
        <v>18204</v>
      </c>
      <c r="B18329" s="68" t="s">
        <v>32718</v>
      </c>
      <c r="C18329" s="68" t="s">
        <v>15</v>
      </c>
      <c r="D18329" t="str">
        <f t="shared" si="286"/>
        <v>un</v>
      </c>
    </row>
    <row r="18330" spans="1:4">
      <c r="A18330" s="68" t="s">
        <v>18205</v>
      </c>
      <c r="B18330" s="68" t="s">
        <v>32718</v>
      </c>
      <c r="C18330" s="68" t="s">
        <v>15</v>
      </c>
      <c r="D18330" t="str">
        <f t="shared" si="286"/>
        <v>un</v>
      </c>
    </row>
    <row r="18331" spans="1:4">
      <c r="A18331" s="68" t="s">
        <v>18206</v>
      </c>
      <c r="B18331" s="68" t="s">
        <v>32719</v>
      </c>
      <c r="C18331" s="68" t="s">
        <v>15</v>
      </c>
      <c r="D18331" t="str">
        <f t="shared" si="286"/>
        <v>un</v>
      </c>
    </row>
    <row r="18332" spans="1:4">
      <c r="A18332" s="68" t="s">
        <v>18207</v>
      </c>
      <c r="B18332" s="68" t="s">
        <v>32719</v>
      </c>
      <c r="C18332" s="68" t="s">
        <v>15</v>
      </c>
      <c r="D18332" t="str">
        <f t="shared" si="286"/>
        <v>un</v>
      </c>
    </row>
    <row r="18333" spans="1:4">
      <c r="A18333" s="68" t="s">
        <v>18208</v>
      </c>
      <c r="B18333" s="68" t="s">
        <v>32720</v>
      </c>
      <c r="C18333" s="68" t="s">
        <v>15</v>
      </c>
      <c r="D18333" t="str">
        <f t="shared" si="286"/>
        <v>un</v>
      </c>
    </row>
    <row r="18334" spans="1:4">
      <c r="A18334" s="68" t="s">
        <v>18209</v>
      </c>
      <c r="B18334" s="68" t="s">
        <v>32720</v>
      </c>
      <c r="C18334" s="68" t="s">
        <v>15</v>
      </c>
      <c r="D18334" t="str">
        <f t="shared" si="286"/>
        <v>un</v>
      </c>
    </row>
    <row r="18335" spans="1:4">
      <c r="A18335" s="68" t="s">
        <v>18210</v>
      </c>
      <c r="B18335" s="68" t="s">
        <v>32721</v>
      </c>
      <c r="C18335" s="68" t="s">
        <v>15</v>
      </c>
      <c r="D18335" t="str">
        <f t="shared" si="286"/>
        <v>un</v>
      </c>
    </row>
    <row r="18336" spans="1:4">
      <c r="A18336" s="68" t="s">
        <v>18211</v>
      </c>
      <c r="B18336" s="68" t="s">
        <v>32721</v>
      </c>
      <c r="C18336" s="68" t="s">
        <v>15</v>
      </c>
      <c r="D18336" t="str">
        <f t="shared" si="286"/>
        <v>un</v>
      </c>
    </row>
    <row r="18337" spans="1:4">
      <c r="A18337" s="68" t="s">
        <v>18212</v>
      </c>
      <c r="B18337" s="68" t="s">
        <v>32722</v>
      </c>
      <c r="C18337" s="68" t="s">
        <v>15</v>
      </c>
      <c r="D18337" t="str">
        <f t="shared" si="286"/>
        <v>un</v>
      </c>
    </row>
    <row r="18338" spans="1:4">
      <c r="A18338" s="68" t="s">
        <v>18213</v>
      </c>
      <c r="B18338" s="68" t="s">
        <v>32722</v>
      </c>
      <c r="C18338" s="68" t="s">
        <v>15</v>
      </c>
      <c r="D18338" t="str">
        <f t="shared" si="286"/>
        <v>un</v>
      </c>
    </row>
    <row r="18339" spans="1:4">
      <c r="A18339" s="68" t="s">
        <v>18214</v>
      </c>
      <c r="B18339" s="68" t="s">
        <v>32723</v>
      </c>
      <c r="C18339" s="68" t="s">
        <v>15</v>
      </c>
      <c r="D18339" t="str">
        <f t="shared" si="286"/>
        <v>un</v>
      </c>
    </row>
    <row r="18340" spans="1:4">
      <c r="A18340" s="68" t="s">
        <v>18215</v>
      </c>
      <c r="B18340" s="68" t="s">
        <v>32723</v>
      </c>
      <c r="C18340" s="68" t="s">
        <v>15</v>
      </c>
      <c r="D18340" t="str">
        <f t="shared" si="286"/>
        <v>un</v>
      </c>
    </row>
    <row r="18341" spans="1:4">
      <c r="A18341" s="68" t="s">
        <v>18216</v>
      </c>
      <c r="B18341" s="68" t="s">
        <v>32724</v>
      </c>
      <c r="C18341" s="68" t="s">
        <v>15</v>
      </c>
      <c r="D18341" t="str">
        <f t="shared" si="286"/>
        <v>un</v>
      </c>
    </row>
    <row r="18342" spans="1:4">
      <c r="A18342" s="68" t="s">
        <v>18217</v>
      </c>
      <c r="B18342" s="68" t="s">
        <v>32724</v>
      </c>
      <c r="C18342" s="68" t="s">
        <v>15</v>
      </c>
      <c r="D18342" t="str">
        <f t="shared" si="286"/>
        <v>un</v>
      </c>
    </row>
    <row r="18343" spans="1:4">
      <c r="A18343" s="68" t="s">
        <v>18218</v>
      </c>
      <c r="B18343" s="68" t="s">
        <v>32725</v>
      </c>
      <c r="C18343" s="68" t="s">
        <v>15</v>
      </c>
      <c r="D18343" t="str">
        <f t="shared" si="286"/>
        <v>un</v>
      </c>
    </row>
    <row r="18344" spans="1:4">
      <c r="A18344" s="68" t="s">
        <v>18219</v>
      </c>
      <c r="B18344" s="68" t="s">
        <v>32725</v>
      </c>
      <c r="C18344" s="68" t="s">
        <v>15</v>
      </c>
      <c r="D18344" t="str">
        <f t="shared" si="286"/>
        <v>un</v>
      </c>
    </row>
    <row r="18345" spans="1:4">
      <c r="A18345" s="68" t="s">
        <v>18220</v>
      </c>
      <c r="B18345" s="68" t="s">
        <v>32726</v>
      </c>
      <c r="C18345" s="68" t="s">
        <v>15</v>
      </c>
      <c r="D18345" t="str">
        <f t="shared" si="286"/>
        <v>un</v>
      </c>
    </row>
    <row r="18346" spans="1:4">
      <c r="A18346" s="68" t="s">
        <v>18221</v>
      </c>
      <c r="B18346" s="68" t="s">
        <v>32726</v>
      </c>
      <c r="C18346" s="68" t="s">
        <v>15</v>
      </c>
      <c r="D18346" t="str">
        <f t="shared" si="286"/>
        <v>un</v>
      </c>
    </row>
    <row r="18347" spans="1:4">
      <c r="A18347" s="68" t="s">
        <v>18222</v>
      </c>
      <c r="B18347" s="68" t="s">
        <v>32727</v>
      </c>
      <c r="C18347" s="68" t="s">
        <v>15</v>
      </c>
      <c r="D18347" t="str">
        <f t="shared" si="286"/>
        <v>un</v>
      </c>
    </row>
    <row r="18348" spans="1:4">
      <c r="A18348" s="68" t="s">
        <v>18223</v>
      </c>
      <c r="B18348" s="68" t="s">
        <v>32727</v>
      </c>
      <c r="C18348" s="68" t="s">
        <v>15</v>
      </c>
      <c r="D18348" t="str">
        <f t="shared" si="286"/>
        <v>un</v>
      </c>
    </row>
    <row r="18349" spans="1:4">
      <c r="A18349" s="68" t="s">
        <v>18224</v>
      </c>
      <c r="B18349" s="68" t="s">
        <v>32728</v>
      </c>
      <c r="C18349" s="68" t="s">
        <v>15</v>
      </c>
      <c r="D18349" t="str">
        <f t="shared" si="286"/>
        <v>un</v>
      </c>
    </row>
    <row r="18350" spans="1:4">
      <c r="A18350" s="68" t="s">
        <v>18225</v>
      </c>
      <c r="B18350" s="68" t="s">
        <v>32728</v>
      </c>
      <c r="C18350" s="68" t="s">
        <v>15</v>
      </c>
      <c r="D18350" t="str">
        <f t="shared" si="286"/>
        <v>un</v>
      </c>
    </row>
    <row r="18351" spans="1:4">
      <c r="A18351" s="68" t="s">
        <v>18226</v>
      </c>
      <c r="B18351" s="68" t="s">
        <v>32729</v>
      </c>
      <c r="C18351" s="68" t="s">
        <v>15</v>
      </c>
      <c r="D18351" t="str">
        <f t="shared" si="286"/>
        <v>un</v>
      </c>
    </row>
    <row r="18352" spans="1:4">
      <c r="A18352" s="68" t="s">
        <v>18227</v>
      </c>
      <c r="B18352" s="68" t="s">
        <v>32729</v>
      </c>
      <c r="C18352" s="68" t="s">
        <v>15</v>
      </c>
      <c r="D18352" t="str">
        <f t="shared" si="286"/>
        <v>un</v>
      </c>
    </row>
    <row r="18353" spans="1:4">
      <c r="A18353" s="68" t="s">
        <v>18228</v>
      </c>
      <c r="B18353" s="68" t="s">
        <v>32730</v>
      </c>
      <c r="C18353" s="68" t="s">
        <v>15</v>
      </c>
      <c r="D18353" t="str">
        <f t="shared" si="286"/>
        <v>un</v>
      </c>
    </row>
    <row r="18354" spans="1:4">
      <c r="A18354" s="68" t="s">
        <v>18229</v>
      </c>
      <c r="B18354" s="68" t="s">
        <v>32730</v>
      </c>
      <c r="C18354" s="68" t="s">
        <v>15</v>
      </c>
      <c r="D18354" t="str">
        <f t="shared" si="286"/>
        <v>un</v>
      </c>
    </row>
    <row r="18355" spans="1:4">
      <c r="A18355" s="68" t="s">
        <v>18230</v>
      </c>
      <c r="B18355" s="68" t="s">
        <v>32731</v>
      </c>
      <c r="C18355" s="68" t="s">
        <v>15</v>
      </c>
      <c r="D18355" t="str">
        <f t="shared" si="286"/>
        <v>un</v>
      </c>
    </row>
    <row r="18356" spans="1:4">
      <c r="A18356" s="68" t="s">
        <v>18231</v>
      </c>
      <c r="B18356" s="68" t="s">
        <v>32731</v>
      </c>
      <c r="C18356" s="68" t="s">
        <v>15</v>
      </c>
      <c r="D18356" t="str">
        <f t="shared" si="286"/>
        <v>un</v>
      </c>
    </row>
    <row r="18357" spans="1:4">
      <c r="A18357" s="68" t="s">
        <v>18232</v>
      </c>
      <c r="B18357" s="68" t="s">
        <v>32732</v>
      </c>
      <c r="C18357" s="68" t="s">
        <v>15</v>
      </c>
      <c r="D18357" t="str">
        <f t="shared" si="286"/>
        <v>un</v>
      </c>
    </row>
    <row r="18358" spans="1:4">
      <c r="A18358" s="68" t="s">
        <v>18233</v>
      </c>
      <c r="B18358" s="68" t="s">
        <v>32732</v>
      </c>
      <c r="C18358" s="68" t="s">
        <v>15</v>
      </c>
      <c r="D18358" t="str">
        <f t="shared" si="286"/>
        <v>un</v>
      </c>
    </row>
    <row r="18359" spans="1:4">
      <c r="A18359" s="68" t="s">
        <v>18234</v>
      </c>
      <c r="B18359" s="68" t="s">
        <v>32733</v>
      </c>
      <c r="C18359" s="68" t="s">
        <v>15</v>
      </c>
      <c r="D18359" t="str">
        <f t="shared" si="286"/>
        <v>un</v>
      </c>
    </row>
    <row r="18360" spans="1:4">
      <c r="A18360" s="68" t="s">
        <v>18235</v>
      </c>
      <c r="B18360" s="68" t="s">
        <v>32733</v>
      </c>
      <c r="C18360" s="68" t="s">
        <v>15</v>
      </c>
      <c r="D18360" t="str">
        <f t="shared" si="286"/>
        <v>un</v>
      </c>
    </row>
    <row r="18361" spans="1:4">
      <c r="A18361" s="68" t="s">
        <v>18236</v>
      </c>
      <c r="B18361" s="68" t="s">
        <v>32734</v>
      </c>
      <c r="C18361" s="68" t="s">
        <v>15</v>
      </c>
      <c r="D18361" t="str">
        <f t="shared" si="286"/>
        <v>un</v>
      </c>
    </row>
    <row r="18362" spans="1:4">
      <c r="A18362" s="68" t="s">
        <v>18237</v>
      </c>
      <c r="B18362" s="68" t="s">
        <v>32734</v>
      </c>
      <c r="C18362" s="68" t="s">
        <v>15</v>
      </c>
      <c r="D18362" t="str">
        <f t="shared" si="286"/>
        <v>un</v>
      </c>
    </row>
    <row r="18363" spans="1:4">
      <c r="A18363" s="68" t="s">
        <v>18238</v>
      </c>
      <c r="B18363" s="68" t="s">
        <v>32735</v>
      </c>
      <c r="C18363" s="68" t="s">
        <v>15</v>
      </c>
      <c r="D18363" t="str">
        <f t="shared" si="286"/>
        <v>un</v>
      </c>
    </row>
    <row r="18364" spans="1:4">
      <c r="A18364" s="68" t="s">
        <v>18239</v>
      </c>
      <c r="B18364" s="68" t="s">
        <v>32735</v>
      </c>
      <c r="C18364" s="68" t="s">
        <v>15</v>
      </c>
      <c r="D18364" t="str">
        <f t="shared" si="286"/>
        <v>un</v>
      </c>
    </row>
    <row r="18365" spans="1:4">
      <c r="A18365" s="68" t="s">
        <v>18240</v>
      </c>
      <c r="B18365" s="68" t="s">
        <v>32736</v>
      </c>
      <c r="C18365" s="68" t="s">
        <v>15</v>
      </c>
      <c r="D18365" t="str">
        <f t="shared" si="286"/>
        <v>un</v>
      </c>
    </row>
    <row r="18366" spans="1:4">
      <c r="A18366" s="68" t="s">
        <v>18241</v>
      </c>
      <c r="B18366" s="68" t="s">
        <v>32736</v>
      </c>
      <c r="C18366" s="68" t="s">
        <v>15</v>
      </c>
      <c r="D18366" t="str">
        <f t="shared" si="286"/>
        <v>un</v>
      </c>
    </row>
    <row r="18367" spans="1:4">
      <c r="A18367" s="68" t="s">
        <v>18242</v>
      </c>
      <c r="B18367" s="68" t="s">
        <v>32737</v>
      </c>
      <c r="C18367" s="68" t="s">
        <v>15</v>
      </c>
      <c r="D18367" t="str">
        <f t="shared" si="286"/>
        <v>un</v>
      </c>
    </row>
    <row r="18368" spans="1:4">
      <c r="A18368" s="68" t="s">
        <v>18243</v>
      </c>
      <c r="B18368" s="68" t="s">
        <v>32737</v>
      </c>
      <c r="C18368" s="68" t="s">
        <v>15</v>
      </c>
      <c r="D18368" t="str">
        <f t="shared" si="286"/>
        <v>un</v>
      </c>
    </row>
    <row r="18369" spans="1:4">
      <c r="A18369" s="68" t="s">
        <v>18244</v>
      </c>
      <c r="B18369" s="68" t="s">
        <v>32738</v>
      </c>
      <c r="C18369" s="68" t="s">
        <v>15</v>
      </c>
      <c r="D18369" t="str">
        <f t="shared" si="286"/>
        <v>un</v>
      </c>
    </row>
    <row r="18370" spans="1:4">
      <c r="A18370" s="68" t="s">
        <v>18245</v>
      </c>
      <c r="B18370" s="68" t="s">
        <v>32738</v>
      </c>
      <c r="C18370" s="68" t="s">
        <v>15</v>
      </c>
      <c r="D18370" t="str">
        <f t="shared" si="286"/>
        <v>un</v>
      </c>
    </row>
    <row r="18371" spans="1:4">
      <c r="A18371" s="68" t="s">
        <v>18246</v>
      </c>
      <c r="B18371" s="68" t="s">
        <v>32739</v>
      </c>
      <c r="C18371" s="68" t="s">
        <v>15</v>
      </c>
      <c r="D18371" t="str">
        <f t="shared" si="286"/>
        <v>un</v>
      </c>
    </row>
    <row r="18372" spans="1:4">
      <c r="A18372" s="68" t="s">
        <v>18247</v>
      </c>
      <c r="B18372" s="68" t="s">
        <v>32739</v>
      </c>
      <c r="C18372" s="68" t="s">
        <v>15</v>
      </c>
      <c r="D18372" t="str">
        <f t="shared" si="286"/>
        <v>un</v>
      </c>
    </row>
    <row r="18373" spans="1:4">
      <c r="A18373" s="68" t="s">
        <v>18248</v>
      </c>
      <c r="B18373" s="68" t="s">
        <v>32740</v>
      </c>
      <c r="C18373" s="68" t="s">
        <v>15</v>
      </c>
      <c r="D18373" t="str">
        <f t="shared" si="286"/>
        <v>un</v>
      </c>
    </row>
    <row r="18374" spans="1:4">
      <c r="A18374" s="68" t="s">
        <v>18249</v>
      </c>
      <c r="B18374" s="68" t="s">
        <v>32740</v>
      </c>
      <c r="C18374" s="68" t="s">
        <v>15</v>
      </c>
      <c r="D18374" t="str">
        <f t="shared" si="286"/>
        <v>un</v>
      </c>
    </row>
    <row r="18375" spans="1:4">
      <c r="A18375" s="68" t="s">
        <v>18250</v>
      </c>
      <c r="B18375" s="68" t="s">
        <v>18251</v>
      </c>
      <c r="C18375" s="68" t="s">
        <v>15</v>
      </c>
      <c r="D18375" t="str">
        <f t="shared" ref="D18375:D18438" si="287">LOWER(C18375)</f>
        <v>un</v>
      </c>
    </row>
    <row r="18376" spans="1:4">
      <c r="A18376" s="68" t="s">
        <v>18252</v>
      </c>
      <c r="B18376" s="68" t="s">
        <v>18251</v>
      </c>
      <c r="C18376" s="68" t="s">
        <v>15</v>
      </c>
      <c r="D18376" t="str">
        <f t="shared" si="287"/>
        <v>un</v>
      </c>
    </row>
    <row r="18377" spans="1:4">
      <c r="A18377" s="68" t="s">
        <v>18253</v>
      </c>
      <c r="B18377" s="68" t="s">
        <v>32741</v>
      </c>
      <c r="C18377" s="68" t="s">
        <v>15</v>
      </c>
      <c r="D18377" t="str">
        <f t="shared" si="287"/>
        <v>un</v>
      </c>
    </row>
    <row r="18378" spans="1:4">
      <c r="A18378" s="68" t="s">
        <v>18254</v>
      </c>
      <c r="B18378" s="68" t="s">
        <v>32741</v>
      </c>
      <c r="C18378" s="68" t="s">
        <v>15</v>
      </c>
      <c r="D18378" t="str">
        <f t="shared" si="287"/>
        <v>un</v>
      </c>
    </row>
    <row r="18379" spans="1:4">
      <c r="A18379" s="68" t="s">
        <v>18255</v>
      </c>
      <c r="B18379" s="68" t="s">
        <v>32742</v>
      </c>
      <c r="C18379" s="68" t="s">
        <v>15</v>
      </c>
      <c r="D18379" t="str">
        <f t="shared" si="287"/>
        <v>un</v>
      </c>
    </row>
    <row r="18380" spans="1:4">
      <c r="A18380" s="68" t="s">
        <v>18256</v>
      </c>
      <c r="B18380" s="68" t="s">
        <v>32742</v>
      </c>
      <c r="C18380" s="68" t="s">
        <v>15</v>
      </c>
      <c r="D18380" t="str">
        <f t="shared" si="287"/>
        <v>un</v>
      </c>
    </row>
    <row r="18381" spans="1:4">
      <c r="A18381" s="68" t="s">
        <v>18257</v>
      </c>
      <c r="B18381" s="68" t="s">
        <v>18258</v>
      </c>
      <c r="C18381" s="68" t="s">
        <v>15</v>
      </c>
      <c r="D18381" t="str">
        <f t="shared" si="287"/>
        <v>un</v>
      </c>
    </row>
    <row r="18382" spans="1:4">
      <c r="A18382" s="68" t="s">
        <v>18259</v>
      </c>
      <c r="B18382" s="68" t="s">
        <v>18258</v>
      </c>
      <c r="C18382" s="68" t="s">
        <v>15</v>
      </c>
      <c r="D18382" t="str">
        <f t="shared" si="287"/>
        <v>un</v>
      </c>
    </row>
    <row r="18383" spans="1:4">
      <c r="A18383" s="68" t="s">
        <v>18260</v>
      </c>
      <c r="B18383" s="68" t="s">
        <v>18261</v>
      </c>
      <c r="C18383" s="68" t="s">
        <v>15</v>
      </c>
      <c r="D18383" t="str">
        <f t="shared" si="287"/>
        <v>un</v>
      </c>
    </row>
    <row r="18384" spans="1:4">
      <c r="A18384" s="68" t="s">
        <v>18262</v>
      </c>
      <c r="B18384" s="68" t="s">
        <v>18261</v>
      </c>
      <c r="C18384" s="68" t="s">
        <v>15</v>
      </c>
      <c r="D18384" t="str">
        <f t="shared" si="287"/>
        <v>un</v>
      </c>
    </row>
    <row r="18385" spans="1:4">
      <c r="A18385" s="68" t="s">
        <v>18263</v>
      </c>
      <c r="B18385" s="68" t="s">
        <v>18264</v>
      </c>
      <c r="C18385" s="68" t="s">
        <v>15</v>
      </c>
      <c r="D18385" t="str">
        <f t="shared" si="287"/>
        <v>un</v>
      </c>
    </row>
    <row r="18386" spans="1:4">
      <c r="A18386" s="68" t="s">
        <v>18265</v>
      </c>
      <c r="B18386" s="68" t="s">
        <v>18264</v>
      </c>
      <c r="C18386" s="68" t="s">
        <v>15</v>
      </c>
      <c r="D18386" t="str">
        <f t="shared" si="287"/>
        <v>un</v>
      </c>
    </row>
    <row r="18387" spans="1:4">
      <c r="A18387" s="68" t="s">
        <v>18266</v>
      </c>
      <c r="B18387" s="68" t="s">
        <v>32743</v>
      </c>
      <c r="C18387" s="68" t="s">
        <v>15</v>
      </c>
      <c r="D18387" t="str">
        <f t="shared" si="287"/>
        <v>un</v>
      </c>
    </row>
    <row r="18388" spans="1:4">
      <c r="A18388" s="68" t="s">
        <v>18267</v>
      </c>
      <c r="B18388" s="68" t="s">
        <v>32743</v>
      </c>
      <c r="C18388" s="68" t="s">
        <v>15</v>
      </c>
      <c r="D18388" t="str">
        <f t="shared" si="287"/>
        <v>un</v>
      </c>
    </row>
    <row r="18389" spans="1:4">
      <c r="A18389" s="68" t="s">
        <v>18268</v>
      </c>
      <c r="B18389" s="68" t="s">
        <v>32744</v>
      </c>
      <c r="C18389" s="68" t="s">
        <v>15</v>
      </c>
      <c r="D18389" t="str">
        <f t="shared" si="287"/>
        <v>un</v>
      </c>
    </row>
    <row r="18390" spans="1:4">
      <c r="A18390" s="68" t="s">
        <v>18269</v>
      </c>
      <c r="B18390" s="68" t="s">
        <v>32744</v>
      </c>
      <c r="C18390" s="68" t="s">
        <v>15</v>
      </c>
      <c r="D18390" t="str">
        <f t="shared" si="287"/>
        <v>un</v>
      </c>
    </row>
    <row r="18391" spans="1:4">
      <c r="A18391" s="68" t="s">
        <v>18270</v>
      </c>
      <c r="B18391" s="68" t="s">
        <v>32745</v>
      </c>
      <c r="C18391" s="68" t="s">
        <v>15</v>
      </c>
      <c r="D18391" t="str">
        <f t="shared" si="287"/>
        <v>un</v>
      </c>
    </row>
    <row r="18392" spans="1:4">
      <c r="A18392" s="68" t="s">
        <v>18271</v>
      </c>
      <c r="B18392" s="68" t="s">
        <v>32745</v>
      </c>
      <c r="C18392" s="68" t="s">
        <v>15</v>
      </c>
      <c r="D18392" t="str">
        <f t="shared" si="287"/>
        <v>un</v>
      </c>
    </row>
    <row r="18393" spans="1:4">
      <c r="A18393" s="68" t="s">
        <v>18272</v>
      </c>
      <c r="B18393" s="68" t="s">
        <v>32746</v>
      </c>
      <c r="C18393" s="68" t="s">
        <v>15</v>
      </c>
      <c r="D18393" t="str">
        <f t="shared" si="287"/>
        <v>un</v>
      </c>
    </row>
    <row r="18394" spans="1:4">
      <c r="A18394" s="68" t="s">
        <v>18273</v>
      </c>
      <c r="B18394" s="68" t="s">
        <v>32746</v>
      </c>
      <c r="C18394" s="68" t="s">
        <v>15</v>
      </c>
      <c r="D18394" t="str">
        <f t="shared" si="287"/>
        <v>un</v>
      </c>
    </row>
    <row r="18395" spans="1:4">
      <c r="A18395" s="68" t="s">
        <v>18274</v>
      </c>
      <c r="B18395" s="68" t="s">
        <v>32747</v>
      </c>
      <c r="C18395" s="68" t="s">
        <v>15</v>
      </c>
      <c r="D18395" t="str">
        <f t="shared" si="287"/>
        <v>un</v>
      </c>
    </row>
    <row r="18396" spans="1:4">
      <c r="A18396" s="68" t="s">
        <v>18275</v>
      </c>
      <c r="B18396" s="68" t="s">
        <v>32747</v>
      </c>
      <c r="C18396" s="68" t="s">
        <v>15</v>
      </c>
      <c r="D18396" t="str">
        <f t="shared" si="287"/>
        <v>un</v>
      </c>
    </row>
    <row r="18397" spans="1:4">
      <c r="A18397" s="68" t="s">
        <v>18276</v>
      </c>
      <c r="B18397" s="68" t="s">
        <v>32748</v>
      </c>
      <c r="C18397" s="68" t="s">
        <v>15</v>
      </c>
      <c r="D18397" t="str">
        <f t="shared" si="287"/>
        <v>un</v>
      </c>
    </row>
    <row r="18398" spans="1:4">
      <c r="A18398" s="68" t="s">
        <v>18277</v>
      </c>
      <c r="B18398" s="68" t="s">
        <v>32748</v>
      </c>
      <c r="C18398" s="68" t="s">
        <v>15</v>
      </c>
      <c r="D18398" t="str">
        <f t="shared" si="287"/>
        <v>un</v>
      </c>
    </row>
    <row r="18399" spans="1:4">
      <c r="A18399" s="68" t="s">
        <v>23522</v>
      </c>
      <c r="B18399" s="68" t="s">
        <v>32749</v>
      </c>
      <c r="C18399" s="68" t="s">
        <v>15</v>
      </c>
      <c r="D18399" t="str">
        <f t="shared" si="287"/>
        <v>un</v>
      </c>
    </row>
    <row r="18400" spans="1:4">
      <c r="A18400" s="68" t="s">
        <v>23523</v>
      </c>
      <c r="B18400" s="68" t="s">
        <v>32749</v>
      </c>
      <c r="C18400" s="68" t="s">
        <v>15</v>
      </c>
      <c r="D18400" t="str">
        <f t="shared" si="287"/>
        <v>un</v>
      </c>
    </row>
    <row r="18401" spans="1:4">
      <c r="A18401" s="68" t="s">
        <v>18278</v>
      </c>
      <c r="B18401" s="68" t="s">
        <v>18279</v>
      </c>
      <c r="C18401" s="68" t="s">
        <v>15</v>
      </c>
      <c r="D18401" t="str">
        <f t="shared" si="287"/>
        <v>un</v>
      </c>
    </row>
    <row r="18402" spans="1:4">
      <c r="A18402" s="68" t="s">
        <v>18280</v>
      </c>
      <c r="B18402" s="68" t="s">
        <v>18279</v>
      </c>
      <c r="C18402" s="68" t="s">
        <v>15</v>
      </c>
      <c r="D18402" t="str">
        <f t="shared" si="287"/>
        <v>un</v>
      </c>
    </row>
    <row r="18403" spans="1:4">
      <c r="A18403" s="68" t="s">
        <v>18281</v>
      </c>
      <c r="B18403" s="68" t="s">
        <v>18282</v>
      </c>
      <c r="C18403" s="68" t="s">
        <v>15</v>
      </c>
      <c r="D18403" t="str">
        <f t="shared" si="287"/>
        <v>un</v>
      </c>
    </row>
    <row r="18404" spans="1:4">
      <c r="A18404" s="68" t="s">
        <v>18283</v>
      </c>
      <c r="B18404" s="68" t="s">
        <v>18282</v>
      </c>
      <c r="C18404" s="68" t="s">
        <v>15</v>
      </c>
      <c r="D18404" t="str">
        <f t="shared" si="287"/>
        <v>un</v>
      </c>
    </row>
    <row r="18405" spans="1:4">
      <c r="A18405" s="68" t="s">
        <v>18284</v>
      </c>
      <c r="B18405" s="68" t="s">
        <v>32750</v>
      </c>
      <c r="C18405" s="68" t="s">
        <v>15</v>
      </c>
      <c r="D18405" t="str">
        <f t="shared" si="287"/>
        <v>un</v>
      </c>
    </row>
    <row r="18406" spans="1:4">
      <c r="A18406" s="68" t="s">
        <v>18285</v>
      </c>
      <c r="B18406" s="68" t="s">
        <v>32750</v>
      </c>
      <c r="C18406" s="68" t="s">
        <v>15</v>
      </c>
      <c r="D18406" t="str">
        <f t="shared" si="287"/>
        <v>un</v>
      </c>
    </row>
    <row r="18407" spans="1:4">
      <c r="A18407" s="68" t="s">
        <v>18286</v>
      </c>
      <c r="B18407" s="68" t="s">
        <v>32751</v>
      </c>
      <c r="C18407" s="68" t="s">
        <v>15</v>
      </c>
      <c r="D18407" t="str">
        <f t="shared" si="287"/>
        <v>un</v>
      </c>
    </row>
    <row r="18408" spans="1:4">
      <c r="A18408" s="68" t="s">
        <v>18287</v>
      </c>
      <c r="B18408" s="68" t="s">
        <v>32751</v>
      </c>
      <c r="C18408" s="68" t="s">
        <v>15</v>
      </c>
      <c r="D18408" t="str">
        <f t="shared" si="287"/>
        <v>un</v>
      </c>
    </row>
    <row r="18409" spans="1:4">
      <c r="A18409" s="68" t="s">
        <v>18288</v>
      </c>
      <c r="B18409" s="68" t="s">
        <v>32752</v>
      </c>
      <c r="C18409" s="68" t="s">
        <v>15</v>
      </c>
      <c r="D18409" t="str">
        <f t="shared" si="287"/>
        <v>un</v>
      </c>
    </row>
    <row r="18410" spans="1:4">
      <c r="A18410" s="68" t="s">
        <v>18289</v>
      </c>
      <c r="B18410" s="68" t="s">
        <v>32752</v>
      </c>
      <c r="C18410" s="68" t="s">
        <v>15</v>
      </c>
      <c r="D18410" t="str">
        <f t="shared" si="287"/>
        <v>un</v>
      </c>
    </row>
    <row r="18411" spans="1:4">
      <c r="A18411" s="68" t="s">
        <v>18290</v>
      </c>
      <c r="B18411" s="68" t="s">
        <v>32753</v>
      </c>
      <c r="C18411" s="68" t="s">
        <v>15</v>
      </c>
      <c r="D18411" t="str">
        <f t="shared" si="287"/>
        <v>un</v>
      </c>
    </row>
    <row r="18412" spans="1:4">
      <c r="A18412" s="68" t="s">
        <v>18291</v>
      </c>
      <c r="B18412" s="68" t="s">
        <v>32753</v>
      </c>
      <c r="C18412" s="68" t="s">
        <v>15</v>
      </c>
      <c r="D18412" t="str">
        <f t="shared" si="287"/>
        <v>un</v>
      </c>
    </row>
    <row r="18413" spans="1:4">
      <c r="A18413" s="68" t="s">
        <v>18292</v>
      </c>
      <c r="B18413" s="68" t="s">
        <v>32754</v>
      </c>
      <c r="C18413" s="68" t="s">
        <v>15</v>
      </c>
      <c r="D18413" t="str">
        <f t="shared" si="287"/>
        <v>un</v>
      </c>
    </row>
    <row r="18414" spans="1:4">
      <c r="A18414" s="68" t="s">
        <v>18293</v>
      </c>
      <c r="B18414" s="68" t="s">
        <v>32754</v>
      </c>
      <c r="C18414" s="68" t="s">
        <v>15</v>
      </c>
      <c r="D18414" t="str">
        <f t="shared" si="287"/>
        <v>un</v>
      </c>
    </row>
    <row r="18415" spans="1:4">
      <c r="A18415" s="68" t="s">
        <v>18294</v>
      </c>
      <c r="B18415" s="68" t="s">
        <v>32755</v>
      </c>
      <c r="C18415" s="68" t="s">
        <v>15</v>
      </c>
      <c r="D18415" t="str">
        <f t="shared" si="287"/>
        <v>un</v>
      </c>
    </row>
    <row r="18416" spans="1:4">
      <c r="A18416" s="68" t="s">
        <v>18295</v>
      </c>
      <c r="B18416" s="68" t="s">
        <v>32755</v>
      </c>
      <c r="C18416" s="68" t="s">
        <v>15</v>
      </c>
      <c r="D18416" t="str">
        <f t="shared" si="287"/>
        <v>un</v>
      </c>
    </row>
    <row r="18417" spans="1:4">
      <c r="A18417" s="68" t="s">
        <v>18296</v>
      </c>
      <c r="B18417" s="68" t="s">
        <v>32756</v>
      </c>
      <c r="C18417" s="68" t="s">
        <v>15</v>
      </c>
      <c r="D18417" t="str">
        <f t="shared" si="287"/>
        <v>un</v>
      </c>
    </row>
    <row r="18418" spans="1:4">
      <c r="A18418" s="68" t="s">
        <v>18297</v>
      </c>
      <c r="B18418" s="68" t="s">
        <v>32756</v>
      </c>
      <c r="C18418" s="68" t="s">
        <v>15</v>
      </c>
      <c r="D18418" t="str">
        <f t="shared" si="287"/>
        <v>un</v>
      </c>
    </row>
    <row r="18419" spans="1:4">
      <c r="A18419" s="68" t="s">
        <v>18298</v>
      </c>
      <c r="B18419" s="68" t="s">
        <v>32757</v>
      </c>
      <c r="C18419" s="68" t="s">
        <v>15</v>
      </c>
      <c r="D18419" t="str">
        <f t="shared" si="287"/>
        <v>un</v>
      </c>
    </row>
    <row r="18420" spans="1:4">
      <c r="A18420" s="68" t="s">
        <v>18299</v>
      </c>
      <c r="B18420" s="68" t="s">
        <v>32757</v>
      </c>
      <c r="C18420" s="68" t="s">
        <v>15</v>
      </c>
      <c r="D18420" t="str">
        <f t="shared" si="287"/>
        <v>un</v>
      </c>
    </row>
    <row r="18421" spans="1:4">
      <c r="A18421" s="68" t="s">
        <v>18300</v>
      </c>
      <c r="B18421" s="68" t="s">
        <v>32758</v>
      </c>
      <c r="C18421" s="68" t="s">
        <v>15</v>
      </c>
      <c r="D18421" t="str">
        <f t="shared" si="287"/>
        <v>un</v>
      </c>
    </row>
    <row r="18422" spans="1:4">
      <c r="A18422" s="68" t="s">
        <v>18301</v>
      </c>
      <c r="B18422" s="68" t="s">
        <v>32758</v>
      </c>
      <c r="C18422" s="68" t="s">
        <v>15</v>
      </c>
      <c r="D18422" t="str">
        <f t="shared" si="287"/>
        <v>un</v>
      </c>
    </row>
    <row r="18423" spans="1:4">
      <c r="A18423" s="68" t="s">
        <v>18302</v>
      </c>
      <c r="B18423" s="68" t="s">
        <v>32759</v>
      </c>
      <c r="C18423" s="68" t="s">
        <v>15</v>
      </c>
      <c r="D18423" t="str">
        <f t="shared" si="287"/>
        <v>un</v>
      </c>
    </row>
    <row r="18424" spans="1:4">
      <c r="A18424" s="68" t="s">
        <v>18303</v>
      </c>
      <c r="B18424" s="68" t="s">
        <v>32759</v>
      </c>
      <c r="C18424" s="68" t="s">
        <v>15</v>
      </c>
      <c r="D18424" t="str">
        <f t="shared" si="287"/>
        <v>un</v>
      </c>
    </row>
    <row r="18425" spans="1:4">
      <c r="A18425" s="68" t="s">
        <v>18304</v>
      </c>
      <c r="B18425" s="68" t="s">
        <v>32760</v>
      </c>
      <c r="C18425" s="68" t="s">
        <v>15</v>
      </c>
      <c r="D18425" t="str">
        <f t="shared" si="287"/>
        <v>un</v>
      </c>
    </row>
    <row r="18426" spans="1:4">
      <c r="A18426" s="68" t="s">
        <v>18305</v>
      </c>
      <c r="B18426" s="68" t="s">
        <v>32760</v>
      </c>
      <c r="C18426" s="68" t="s">
        <v>15</v>
      </c>
      <c r="D18426" t="str">
        <f t="shared" si="287"/>
        <v>un</v>
      </c>
    </row>
    <row r="18427" spans="1:4">
      <c r="A18427" s="68" t="s">
        <v>23524</v>
      </c>
      <c r="B18427" s="68" t="s">
        <v>32761</v>
      </c>
      <c r="C18427" s="68" t="s">
        <v>15</v>
      </c>
      <c r="D18427" t="str">
        <f t="shared" si="287"/>
        <v>un</v>
      </c>
    </row>
    <row r="18428" spans="1:4">
      <c r="A18428" s="68" t="s">
        <v>23525</v>
      </c>
      <c r="B18428" s="68" t="s">
        <v>32761</v>
      </c>
      <c r="C18428" s="68" t="s">
        <v>15</v>
      </c>
      <c r="D18428" t="str">
        <f t="shared" si="287"/>
        <v>un</v>
      </c>
    </row>
    <row r="18429" spans="1:4">
      <c r="A18429" s="68" t="s">
        <v>18306</v>
      </c>
      <c r="B18429" s="68" t="s">
        <v>32762</v>
      </c>
      <c r="C18429" s="68" t="s">
        <v>15</v>
      </c>
      <c r="D18429" t="str">
        <f t="shared" si="287"/>
        <v>un</v>
      </c>
    </row>
    <row r="18430" spans="1:4">
      <c r="A18430" s="68" t="s">
        <v>18307</v>
      </c>
      <c r="B18430" s="68" t="s">
        <v>32762</v>
      </c>
      <c r="C18430" s="68" t="s">
        <v>15</v>
      </c>
      <c r="D18430" t="str">
        <f t="shared" si="287"/>
        <v>un</v>
      </c>
    </row>
    <row r="18431" spans="1:4">
      <c r="A18431" s="68" t="s">
        <v>18308</v>
      </c>
      <c r="B18431" s="68" t="s">
        <v>32763</v>
      </c>
      <c r="C18431" s="68" t="s">
        <v>15</v>
      </c>
      <c r="D18431" t="str">
        <f t="shared" si="287"/>
        <v>un</v>
      </c>
    </row>
    <row r="18432" spans="1:4">
      <c r="A18432" s="68" t="s">
        <v>18309</v>
      </c>
      <c r="B18432" s="68" t="s">
        <v>32763</v>
      </c>
      <c r="C18432" s="68" t="s">
        <v>15</v>
      </c>
      <c r="D18432" t="str">
        <f t="shared" si="287"/>
        <v>un</v>
      </c>
    </row>
    <row r="18433" spans="1:4">
      <c r="A18433" s="68" t="s">
        <v>18310</v>
      </c>
      <c r="B18433" s="68" t="s">
        <v>32764</v>
      </c>
      <c r="C18433" s="68" t="s">
        <v>15</v>
      </c>
      <c r="D18433" t="str">
        <f t="shared" si="287"/>
        <v>un</v>
      </c>
    </row>
    <row r="18434" spans="1:4">
      <c r="A18434" s="68" t="s">
        <v>18311</v>
      </c>
      <c r="B18434" s="68" t="s">
        <v>32764</v>
      </c>
      <c r="C18434" s="68" t="s">
        <v>15</v>
      </c>
      <c r="D18434" t="str">
        <f t="shared" si="287"/>
        <v>un</v>
      </c>
    </row>
    <row r="18435" spans="1:4">
      <c r="A18435" s="68" t="s">
        <v>18312</v>
      </c>
      <c r="B18435" s="68" t="s">
        <v>32765</v>
      </c>
      <c r="C18435" s="68" t="s">
        <v>15</v>
      </c>
      <c r="D18435" t="str">
        <f t="shared" si="287"/>
        <v>un</v>
      </c>
    </row>
    <row r="18436" spans="1:4">
      <c r="A18436" s="68" t="s">
        <v>18313</v>
      </c>
      <c r="B18436" s="68" t="s">
        <v>32765</v>
      </c>
      <c r="C18436" s="68" t="s">
        <v>15</v>
      </c>
      <c r="D18436" t="str">
        <f t="shared" si="287"/>
        <v>un</v>
      </c>
    </row>
    <row r="18437" spans="1:4">
      <c r="A18437" s="68" t="s">
        <v>18314</v>
      </c>
      <c r="B18437" s="68" t="s">
        <v>18315</v>
      </c>
      <c r="C18437" s="68" t="s">
        <v>15</v>
      </c>
      <c r="D18437" t="str">
        <f t="shared" si="287"/>
        <v>un</v>
      </c>
    </row>
    <row r="18438" spans="1:4">
      <c r="A18438" s="68" t="s">
        <v>18316</v>
      </c>
      <c r="B18438" s="68" t="s">
        <v>18315</v>
      </c>
      <c r="C18438" s="68" t="s">
        <v>15</v>
      </c>
      <c r="D18438" t="str">
        <f t="shared" si="287"/>
        <v>un</v>
      </c>
    </row>
    <row r="18439" spans="1:4">
      <c r="A18439" s="68" t="s">
        <v>18317</v>
      </c>
      <c r="B18439" s="68" t="s">
        <v>32766</v>
      </c>
      <c r="C18439" s="68" t="s">
        <v>15</v>
      </c>
      <c r="D18439" t="str">
        <f t="shared" ref="D18439:D18502" si="288">LOWER(C18439)</f>
        <v>un</v>
      </c>
    </row>
    <row r="18440" spans="1:4">
      <c r="A18440" s="68" t="s">
        <v>18318</v>
      </c>
      <c r="B18440" s="68" t="s">
        <v>32766</v>
      </c>
      <c r="C18440" s="68" t="s">
        <v>15</v>
      </c>
      <c r="D18440" t="str">
        <f t="shared" si="288"/>
        <v>un</v>
      </c>
    </row>
    <row r="18441" spans="1:4">
      <c r="A18441" s="68" t="s">
        <v>23526</v>
      </c>
      <c r="B18441" s="68" t="s">
        <v>32767</v>
      </c>
      <c r="C18441" s="68" t="s">
        <v>15</v>
      </c>
      <c r="D18441" t="str">
        <f t="shared" si="288"/>
        <v>un</v>
      </c>
    </row>
    <row r="18442" spans="1:4">
      <c r="A18442" s="68" t="s">
        <v>23527</v>
      </c>
      <c r="B18442" s="68" t="s">
        <v>32767</v>
      </c>
      <c r="C18442" s="68" t="s">
        <v>15</v>
      </c>
      <c r="D18442" t="str">
        <f t="shared" si="288"/>
        <v>un</v>
      </c>
    </row>
    <row r="18443" spans="1:4">
      <c r="A18443" s="68" t="s">
        <v>18319</v>
      </c>
      <c r="B18443" s="68" t="s">
        <v>32768</v>
      </c>
      <c r="C18443" s="68" t="s">
        <v>15</v>
      </c>
      <c r="D18443" t="str">
        <f t="shared" si="288"/>
        <v>un</v>
      </c>
    </row>
    <row r="18444" spans="1:4">
      <c r="A18444" s="68" t="s">
        <v>18320</v>
      </c>
      <c r="B18444" s="68" t="s">
        <v>32768</v>
      </c>
      <c r="C18444" s="68" t="s">
        <v>15</v>
      </c>
      <c r="D18444" t="str">
        <f t="shared" si="288"/>
        <v>un</v>
      </c>
    </row>
    <row r="18445" spans="1:4">
      <c r="A18445" s="68" t="s">
        <v>18321</v>
      </c>
      <c r="B18445" s="68" t="s">
        <v>32769</v>
      </c>
      <c r="C18445" s="68" t="s">
        <v>15</v>
      </c>
      <c r="D18445" t="str">
        <f t="shared" si="288"/>
        <v>un</v>
      </c>
    </row>
    <row r="18446" spans="1:4">
      <c r="A18446" s="68" t="s">
        <v>18322</v>
      </c>
      <c r="B18446" s="68" t="s">
        <v>32769</v>
      </c>
      <c r="C18446" s="68" t="s">
        <v>15</v>
      </c>
      <c r="D18446" t="str">
        <f t="shared" si="288"/>
        <v>un</v>
      </c>
    </row>
    <row r="18447" spans="1:4">
      <c r="A18447" s="68" t="s">
        <v>18323</v>
      </c>
      <c r="B18447" s="68" t="s">
        <v>32770</v>
      </c>
      <c r="C18447" s="68" t="s">
        <v>15</v>
      </c>
      <c r="D18447" t="str">
        <f t="shared" si="288"/>
        <v>un</v>
      </c>
    </row>
    <row r="18448" spans="1:4">
      <c r="A18448" s="68" t="s">
        <v>18324</v>
      </c>
      <c r="B18448" s="68" t="s">
        <v>32770</v>
      </c>
      <c r="C18448" s="68" t="s">
        <v>15</v>
      </c>
      <c r="D18448" t="str">
        <f t="shared" si="288"/>
        <v>un</v>
      </c>
    </row>
    <row r="18449" spans="1:4">
      <c r="A18449" s="68" t="s">
        <v>18325</v>
      </c>
      <c r="B18449" s="68" t="s">
        <v>32771</v>
      </c>
      <c r="C18449" s="68" t="s">
        <v>15</v>
      </c>
      <c r="D18449" t="str">
        <f t="shared" si="288"/>
        <v>un</v>
      </c>
    </row>
    <row r="18450" spans="1:4">
      <c r="A18450" s="68" t="s">
        <v>18326</v>
      </c>
      <c r="B18450" s="68" t="s">
        <v>32771</v>
      </c>
      <c r="C18450" s="68" t="s">
        <v>15</v>
      </c>
      <c r="D18450" t="str">
        <f t="shared" si="288"/>
        <v>un</v>
      </c>
    </row>
    <row r="18451" spans="1:4">
      <c r="A18451" s="68" t="s">
        <v>18327</v>
      </c>
      <c r="B18451" s="68" t="s">
        <v>32772</v>
      </c>
      <c r="C18451" s="68" t="s">
        <v>15</v>
      </c>
      <c r="D18451" t="str">
        <f t="shared" si="288"/>
        <v>un</v>
      </c>
    </row>
    <row r="18452" spans="1:4">
      <c r="A18452" s="68" t="s">
        <v>18328</v>
      </c>
      <c r="B18452" s="68" t="s">
        <v>32772</v>
      </c>
      <c r="C18452" s="68" t="s">
        <v>15</v>
      </c>
      <c r="D18452" t="str">
        <f t="shared" si="288"/>
        <v>un</v>
      </c>
    </row>
    <row r="18453" spans="1:4">
      <c r="A18453" s="68" t="s">
        <v>18329</v>
      </c>
      <c r="B18453" s="68" t="s">
        <v>32773</v>
      </c>
      <c r="C18453" s="68" t="s">
        <v>15</v>
      </c>
      <c r="D18453" t="str">
        <f t="shared" si="288"/>
        <v>un</v>
      </c>
    </row>
    <row r="18454" spans="1:4">
      <c r="A18454" s="68" t="s">
        <v>18330</v>
      </c>
      <c r="B18454" s="68" t="s">
        <v>32773</v>
      </c>
      <c r="C18454" s="68" t="s">
        <v>15</v>
      </c>
      <c r="D18454" t="str">
        <f t="shared" si="288"/>
        <v>un</v>
      </c>
    </row>
    <row r="18455" spans="1:4">
      <c r="A18455" s="68" t="s">
        <v>18331</v>
      </c>
      <c r="B18455" s="68" t="s">
        <v>32774</v>
      </c>
      <c r="C18455" s="68" t="s">
        <v>15</v>
      </c>
      <c r="D18455" t="str">
        <f t="shared" si="288"/>
        <v>un</v>
      </c>
    </row>
    <row r="18456" spans="1:4">
      <c r="A18456" s="68" t="s">
        <v>18332</v>
      </c>
      <c r="B18456" s="68" t="s">
        <v>32774</v>
      </c>
      <c r="C18456" s="68" t="s">
        <v>15</v>
      </c>
      <c r="D18456" t="str">
        <f t="shared" si="288"/>
        <v>un</v>
      </c>
    </row>
    <row r="18457" spans="1:4">
      <c r="A18457" s="68" t="s">
        <v>18333</v>
      </c>
      <c r="B18457" s="68" t="s">
        <v>32775</v>
      </c>
      <c r="C18457" s="68" t="s">
        <v>15</v>
      </c>
      <c r="D18457" t="str">
        <f t="shared" si="288"/>
        <v>un</v>
      </c>
    </row>
    <row r="18458" spans="1:4">
      <c r="A18458" s="68" t="s">
        <v>18334</v>
      </c>
      <c r="B18458" s="68" t="s">
        <v>32775</v>
      </c>
      <c r="C18458" s="68" t="s">
        <v>15</v>
      </c>
      <c r="D18458" t="str">
        <f t="shared" si="288"/>
        <v>un</v>
      </c>
    </row>
    <row r="18459" spans="1:4">
      <c r="A18459" s="68" t="s">
        <v>18335</v>
      </c>
      <c r="B18459" s="68" t="s">
        <v>32776</v>
      </c>
      <c r="C18459" s="68" t="s">
        <v>15</v>
      </c>
      <c r="D18459" t="str">
        <f t="shared" si="288"/>
        <v>un</v>
      </c>
    </row>
    <row r="18460" spans="1:4">
      <c r="A18460" s="68" t="s">
        <v>18336</v>
      </c>
      <c r="B18460" s="68" t="s">
        <v>32776</v>
      </c>
      <c r="C18460" s="68" t="s">
        <v>15</v>
      </c>
      <c r="D18460" t="str">
        <f t="shared" si="288"/>
        <v>un</v>
      </c>
    </row>
    <row r="18461" spans="1:4">
      <c r="A18461" s="68" t="s">
        <v>18337</v>
      </c>
      <c r="B18461" s="68" t="s">
        <v>32777</v>
      </c>
      <c r="C18461" s="68" t="s">
        <v>15</v>
      </c>
      <c r="D18461" t="str">
        <f t="shared" si="288"/>
        <v>un</v>
      </c>
    </row>
    <row r="18462" spans="1:4">
      <c r="A18462" s="68" t="s">
        <v>18338</v>
      </c>
      <c r="B18462" s="68" t="s">
        <v>32777</v>
      </c>
      <c r="C18462" s="68" t="s">
        <v>15</v>
      </c>
      <c r="D18462" t="str">
        <f t="shared" si="288"/>
        <v>un</v>
      </c>
    </row>
    <row r="18463" spans="1:4">
      <c r="A18463" s="68" t="s">
        <v>18339</v>
      </c>
      <c r="B18463" s="68" t="s">
        <v>32778</v>
      </c>
      <c r="C18463" s="68" t="s">
        <v>15</v>
      </c>
      <c r="D18463" t="str">
        <f t="shared" si="288"/>
        <v>un</v>
      </c>
    </row>
    <row r="18464" spans="1:4">
      <c r="A18464" s="68" t="s">
        <v>18340</v>
      </c>
      <c r="B18464" s="68" t="s">
        <v>32778</v>
      </c>
      <c r="C18464" s="68" t="s">
        <v>15</v>
      </c>
      <c r="D18464" t="str">
        <f t="shared" si="288"/>
        <v>un</v>
      </c>
    </row>
    <row r="18465" spans="1:4">
      <c r="A18465" s="68" t="s">
        <v>18341</v>
      </c>
      <c r="B18465" s="68" t="s">
        <v>32779</v>
      </c>
      <c r="C18465" s="68" t="s">
        <v>15</v>
      </c>
      <c r="D18465" t="str">
        <f t="shared" si="288"/>
        <v>un</v>
      </c>
    </row>
    <row r="18466" spans="1:4">
      <c r="A18466" s="68" t="s">
        <v>18342</v>
      </c>
      <c r="B18466" s="68" t="s">
        <v>32779</v>
      </c>
      <c r="C18466" s="68" t="s">
        <v>15</v>
      </c>
      <c r="D18466" t="str">
        <f t="shared" si="288"/>
        <v>un</v>
      </c>
    </row>
    <row r="18467" spans="1:4">
      <c r="A18467" s="68" t="s">
        <v>18343</v>
      </c>
      <c r="B18467" s="68" t="s">
        <v>32780</v>
      </c>
      <c r="C18467" s="68" t="s">
        <v>15</v>
      </c>
      <c r="D18467" t="str">
        <f t="shared" si="288"/>
        <v>un</v>
      </c>
    </row>
    <row r="18468" spans="1:4">
      <c r="A18468" s="68" t="s">
        <v>18344</v>
      </c>
      <c r="B18468" s="68" t="s">
        <v>32780</v>
      </c>
      <c r="C18468" s="68" t="s">
        <v>15</v>
      </c>
      <c r="D18468" t="str">
        <f t="shared" si="288"/>
        <v>un</v>
      </c>
    </row>
    <row r="18469" spans="1:4">
      <c r="A18469" s="68" t="s">
        <v>18345</v>
      </c>
      <c r="B18469" s="68" t="s">
        <v>18346</v>
      </c>
      <c r="C18469" s="68" t="s">
        <v>15</v>
      </c>
      <c r="D18469" t="str">
        <f t="shared" si="288"/>
        <v>un</v>
      </c>
    </row>
    <row r="18470" spans="1:4">
      <c r="A18470" s="68" t="s">
        <v>18347</v>
      </c>
      <c r="B18470" s="68" t="s">
        <v>18346</v>
      </c>
      <c r="C18470" s="68" t="s">
        <v>15</v>
      </c>
      <c r="D18470" t="str">
        <f t="shared" si="288"/>
        <v>un</v>
      </c>
    </row>
    <row r="18471" spans="1:4">
      <c r="A18471" s="68" t="s">
        <v>18348</v>
      </c>
      <c r="B18471" s="68" t="s">
        <v>18349</v>
      </c>
      <c r="C18471" s="68" t="s">
        <v>15</v>
      </c>
      <c r="D18471" t="str">
        <f t="shared" si="288"/>
        <v>un</v>
      </c>
    </row>
    <row r="18472" spans="1:4">
      <c r="A18472" s="68" t="s">
        <v>18350</v>
      </c>
      <c r="B18472" s="68" t="s">
        <v>18349</v>
      </c>
      <c r="C18472" s="68" t="s">
        <v>15</v>
      </c>
      <c r="D18472" t="str">
        <f t="shared" si="288"/>
        <v>un</v>
      </c>
    </row>
    <row r="18473" spans="1:4">
      <c r="A18473" s="68" t="s">
        <v>18351</v>
      </c>
      <c r="B18473" s="68" t="s">
        <v>34721</v>
      </c>
      <c r="C18473" s="68" t="s">
        <v>15</v>
      </c>
      <c r="D18473" t="str">
        <f t="shared" si="288"/>
        <v>un</v>
      </c>
    </row>
    <row r="18474" spans="1:4">
      <c r="A18474" s="68" t="s">
        <v>18352</v>
      </c>
      <c r="B18474" s="68" t="s">
        <v>34721</v>
      </c>
      <c r="C18474" s="68" t="s">
        <v>15</v>
      </c>
      <c r="D18474" t="str">
        <f t="shared" si="288"/>
        <v>un</v>
      </c>
    </row>
    <row r="18475" spans="1:4">
      <c r="A18475" s="68" t="s">
        <v>18353</v>
      </c>
      <c r="B18475" s="68" t="s">
        <v>34722</v>
      </c>
      <c r="C18475" s="68" t="s">
        <v>15</v>
      </c>
      <c r="D18475" t="str">
        <f t="shared" si="288"/>
        <v>un</v>
      </c>
    </row>
    <row r="18476" spans="1:4">
      <c r="A18476" s="68" t="s">
        <v>18354</v>
      </c>
      <c r="B18476" s="68" t="s">
        <v>34722</v>
      </c>
      <c r="C18476" s="68" t="s">
        <v>15</v>
      </c>
      <c r="D18476" t="str">
        <f t="shared" si="288"/>
        <v>un</v>
      </c>
    </row>
    <row r="18477" spans="1:4">
      <c r="A18477" s="68" t="s">
        <v>18355</v>
      </c>
      <c r="B18477" s="68" t="s">
        <v>34723</v>
      </c>
      <c r="C18477" s="68" t="s">
        <v>15</v>
      </c>
      <c r="D18477" t="str">
        <f t="shared" si="288"/>
        <v>un</v>
      </c>
    </row>
    <row r="18478" spans="1:4">
      <c r="A18478" s="68" t="s">
        <v>18356</v>
      </c>
      <c r="B18478" s="68" t="s">
        <v>34723</v>
      </c>
      <c r="C18478" s="68" t="s">
        <v>15</v>
      </c>
      <c r="D18478" t="str">
        <f t="shared" si="288"/>
        <v>un</v>
      </c>
    </row>
    <row r="18479" spans="1:4">
      <c r="A18479" s="68" t="s">
        <v>18357</v>
      </c>
      <c r="B18479" s="68" t="s">
        <v>34724</v>
      </c>
      <c r="C18479" s="68" t="s">
        <v>15</v>
      </c>
      <c r="D18479" t="str">
        <f t="shared" si="288"/>
        <v>un</v>
      </c>
    </row>
    <row r="18480" spans="1:4">
      <c r="A18480" s="68" t="s">
        <v>18358</v>
      </c>
      <c r="B18480" s="68" t="s">
        <v>34724</v>
      </c>
      <c r="C18480" s="68" t="s">
        <v>15</v>
      </c>
      <c r="D18480" t="str">
        <f t="shared" si="288"/>
        <v>un</v>
      </c>
    </row>
    <row r="18481" spans="1:4">
      <c r="A18481" s="68" t="s">
        <v>18359</v>
      </c>
      <c r="B18481" s="68" t="s">
        <v>34725</v>
      </c>
      <c r="C18481" s="68" t="s">
        <v>15</v>
      </c>
      <c r="D18481" t="str">
        <f t="shared" si="288"/>
        <v>un</v>
      </c>
    </row>
    <row r="18482" spans="1:4">
      <c r="A18482" s="68" t="s">
        <v>18360</v>
      </c>
      <c r="B18482" s="68" t="s">
        <v>34725</v>
      </c>
      <c r="C18482" s="68" t="s">
        <v>15</v>
      </c>
      <c r="D18482" t="str">
        <f t="shared" si="288"/>
        <v>un</v>
      </c>
    </row>
    <row r="18483" spans="1:4">
      <c r="A18483" s="68" t="s">
        <v>18361</v>
      </c>
      <c r="B18483" s="68" t="s">
        <v>34726</v>
      </c>
      <c r="C18483" s="68" t="s">
        <v>15</v>
      </c>
      <c r="D18483" t="str">
        <f t="shared" si="288"/>
        <v>un</v>
      </c>
    </row>
    <row r="18484" spans="1:4">
      <c r="A18484" s="68" t="s">
        <v>18362</v>
      </c>
      <c r="B18484" s="68" t="s">
        <v>34726</v>
      </c>
      <c r="C18484" s="68" t="s">
        <v>15</v>
      </c>
      <c r="D18484" t="str">
        <f t="shared" si="288"/>
        <v>un</v>
      </c>
    </row>
    <row r="18485" spans="1:4">
      <c r="A18485" s="68" t="s">
        <v>34555</v>
      </c>
      <c r="B18485" s="68" t="s">
        <v>34727</v>
      </c>
      <c r="C18485" s="68" t="s">
        <v>15</v>
      </c>
      <c r="D18485" t="str">
        <f t="shared" si="288"/>
        <v>un</v>
      </c>
    </row>
    <row r="18486" spans="1:4">
      <c r="A18486" s="68" t="s">
        <v>34556</v>
      </c>
      <c r="B18486" s="68" t="s">
        <v>34727</v>
      </c>
      <c r="C18486" s="68" t="s">
        <v>15</v>
      </c>
      <c r="D18486" t="str">
        <f t="shared" si="288"/>
        <v>un</v>
      </c>
    </row>
    <row r="18487" spans="1:4">
      <c r="A18487" s="68" t="s">
        <v>18363</v>
      </c>
      <c r="B18487" s="68" t="s">
        <v>34728</v>
      </c>
      <c r="C18487" s="68" t="s">
        <v>15</v>
      </c>
      <c r="D18487" t="str">
        <f t="shared" si="288"/>
        <v>un</v>
      </c>
    </row>
    <row r="18488" spans="1:4">
      <c r="A18488" s="68" t="s">
        <v>18364</v>
      </c>
      <c r="B18488" s="68" t="s">
        <v>34728</v>
      </c>
      <c r="C18488" s="68" t="s">
        <v>15</v>
      </c>
      <c r="D18488" t="str">
        <f t="shared" si="288"/>
        <v>un</v>
      </c>
    </row>
    <row r="18489" spans="1:4">
      <c r="A18489" s="68" t="s">
        <v>18365</v>
      </c>
      <c r="B18489" s="68" t="s">
        <v>32781</v>
      </c>
      <c r="C18489" s="68" t="s">
        <v>15</v>
      </c>
      <c r="D18489" t="str">
        <f t="shared" si="288"/>
        <v>un</v>
      </c>
    </row>
    <row r="18490" spans="1:4">
      <c r="A18490" s="68" t="s">
        <v>18366</v>
      </c>
      <c r="B18490" s="68" t="s">
        <v>32781</v>
      </c>
      <c r="C18490" s="68" t="s">
        <v>15</v>
      </c>
      <c r="D18490" t="str">
        <f t="shared" si="288"/>
        <v>un</v>
      </c>
    </row>
    <row r="18491" spans="1:4">
      <c r="A18491" s="68" t="s">
        <v>18367</v>
      </c>
      <c r="B18491" s="68" t="s">
        <v>32782</v>
      </c>
      <c r="C18491" s="68" t="s">
        <v>15</v>
      </c>
      <c r="D18491" t="str">
        <f t="shared" si="288"/>
        <v>un</v>
      </c>
    </row>
    <row r="18492" spans="1:4">
      <c r="A18492" s="68" t="s">
        <v>18368</v>
      </c>
      <c r="B18492" s="68" t="s">
        <v>32782</v>
      </c>
      <c r="C18492" s="68" t="s">
        <v>15</v>
      </c>
      <c r="D18492" t="str">
        <f t="shared" si="288"/>
        <v>un</v>
      </c>
    </row>
    <row r="18493" spans="1:4">
      <c r="A18493" s="68" t="s">
        <v>18369</v>
      </c>
      <c r="B18493" s="68" t="s">
        <v>18370</v>
      </c>
      <c r="C18493" s="68" t="s">
        <v>15</v>
      </c>
      <c r="D18493" t="str">
        <f t="shared" si="288"/>
        <v>un</v>
      </c>
    </row>
    <row r="18494" spans="1:4">
      <c r="A18494" s="68" t="s">
        <v>18371</v>
      </c>
      <c r="B18494" s="68" t="s">
        <v>18370</v>
      </c>
      <c r="C18494" s="68" t="s">
        <v>15</v>
      </c>
      <c r="D18494" t="str">
        <f t="shared" si="288"/>
        <v>un</v>
      </c>
    </row>
    <row r="18495" spans="1:4">
      <c r="A18495" s="68" t="s">
        <v>18372</v>
      </c>
      <c r="B18495" s="68" t="s">
        <v>18373</v>
      </c>
      <c r="C18495" s="68" t="s">
        <v>15</v>
      </c>
      <c r="D18495" t="str">
        <f t="shared" si="288"/>
        <v>un</v>
      </c>
    </row>
    <row r="18496" spans="1:4">
      <c r="A18496" s="68" t="s">
        <v>18374</v>
      </c>
      <c r="B18496" s="68" t="s">
        <v>18373</v>
      </c>
      <c r="C18496" s="68" t="s">
        <v>15</v>
      </c>
      <c r="D18496" t="str">
        <f t="shared" si="288"/>
        <v>un</v>
      </c>
    </row>
    <row r="18497" spans="1:4">
      <c r="A18497" s="68" t="s">
        <v>18375</v>
      </c>
      <c r="B18497" s="68" t="s">
        <v>32783</v>
      </c>
      <c r="C18497" s="68" t="s">
        <v>15</v>
      </c>
      <c r="D18497" t="str">
        <f t="shared" si="288"/>
        <v>un</v>
      </c>
    </row>
    <row r="18498" spans="1:4">
      <c r="A18498" s="68" t="s">
        <v>18376</v>
      </c>
      <c r="B18498" s="68" t="s">
        <v>32783</v>
      </c>
      <c r="C18498" s="68" t="s">
        <v>15</v>
      </c>
      <c r="D18498" t="str">
        <f t="shared" si="288"/>
        <v>un</v>
      </c>
    </row>
    <row r="18499" spans="1:4">
      <c r="A18499" s="68" t="s">
        <v>18377</v>
      </c>
      <c r="B18499" s="68" t="s">
        <v>32784</v>
      </c>
      <c r="C18499" s="68" t="s">
        <v>15</v>
      </c>
      <c r="D18499" t="str">
        <f t="shared" si="288"/>
        <v>un</v>
      </c>
    </row>
    <row r="18500" spans="1:4">
      <c r="A18500" s="68" t="s">
        <v>18378</v>
      </c>
      <c r="B18500" s="68" t="s">
        <v>32784</v>
      </c>
      <c r="C18500" s="68" t="s">
        <v>15</v>
      </c>
      <c r="D18500" t="str">
        <f t="shared" si="288"/>
        <v>un</v>
      </c>
    </row>
    <row r="18501" spans="1:4">
      <c r="A18501" s="68" t="s">
        <v>18379</v>
      </c>
      <c r="B18501" s="68" t="s">
        <v>18380</v>
      </c>
      <c r="C18501" s="68" t="s">
        <v>15</v>
      </c>
      <c r="D18501" t="str">
        <f t="shared" si="288"/>
        <v>un</v>
      </c>
    </row>
    <row r="18502" spans="1:4">
      <c r="A18502" s="68" t="s">
        <v>18381</v>
      </c>
      <c r="B18502" s="68" t="s">
        <v>18380</v>
      </c>
      <c r="C18502" s="68" t="s">
        <v>15</v>
      </c>
      <c r="D18502" t="str">
        <f t="shared" si="288"/>
        <v>un</v>
      </c>
    </row>
    <row r="18503" spans="1:4">
      <c r="A18503" s="68" t="s">
        <v>18382</v>
      </c>
      <c r="B18503" s="68" t="s">
        <v>32785</v>
      </c>
      <c r="C18503" s="68" t="s">
        <v>15</v>
      </c>
      <c r="D18503" t="str">
        <f t="shared" ref="D18503:D18566" si="289">LOWER(C18503)</f>
        <v>un</v>
      </c>
    </row>
    <row r="18504" spans="1:4">
      <c r="A18504" s="68" t="s">
        <v>18383</v>
      </c>
      <c r="B18504" s="68" t="s">
        <v>32785</v>
      </c>
      <c r="C18504" s="68" t="s">
        <v>15</v>
      </c>
      <c r="D18504" t="str">
        <f t="shared" si="289"/>
        <v>un</v>
      </c>
    </row>
    <row r="18505" spans="1:4">
      <c r="A18505" s="68" t="s">
        <v>18384</v>
      </c>
      <c r="B18505" s="68" t="s">
        <v>32786</v>
      </c>
      <c r="C18505" s="68" t="s">
        <v>15</v>
      </c>
      <c r="D18505" t="str">
        <f t="shared" si="289"/>
        <v>un</v>
      </c>
    </row>
    <row r="18506" spans="1:4">
      <c r="A18506" s="68" t="s">
        <v>18385</v>
      </c>
      <c r="B18506" s="68" t="s">
        <v>32786</v>
      </c>
      <c r="C18506" s="68" t="s">
        <v>15</v>
      </c>
      <c r="D18506" t="str">
        <f t="shared" si="289"/>
        <v>un</v>
      </c>
    </row>
    <row r="18507" spans="1:4">
      <c r="A18507" s="68" t="s">
        <v>18386</v>
      </c>
      <c r="B18507" s="68" t="s">
        <v>32787</v>
      </c>
      <c r="C18507" s="68" t="s">
        <v>15</v>
      </c>
      <c r="D18507" t="str">
        <f t="shared" si="289"/>
        <v>un</v>
      </c>
    </row>
    <row r="18508" spans="1:4">
      <c r="A18508" s="68" t="s">
        <v>18387</v>
      </c>
      <c r="B18508" s="68" t="s">
        <v>32787</v>
      </c>
      <c r="C18508" s="68" t="s">
        <v>15</v>
      </c>
      <c r="D18508" t="str">
        <f t="shared" si="289"/>
        <v>un</v>
      </c>
    </row>
    <row r="18509" spans="1:4">
      <c r="A18509" s="68" t="s">
        <v>18388</v>
      </c>
      <c r="B18509" s="68" t="s">
        <v>32788</v>
      </c>
      <c r="C18509" s="68" t="s">
        <v>15</v>
      </c>
      <c r="D18509" t="str">
        <f t="shared" si="289"/>
        <v>un</v>
      </c>
    </row>
    <row r="18510" spans="1:4">
      <c r="A18510" s="68" t="s">
        <v>18389</v>
      </c>
      <c r="B18510" s="68" t="s">
        <v>32788</v>
      </c>
      <c r="C18510" s="68" t="s">
        <v>15</v>
      </c>
      <c r="D18510" t="str">
        <f t="shared" si="289"/>
        <v>un</v>
      </c>
    </row>
    <row r="18511" spans="1:4">
      <c r="A18511" s="68" t="s">
        <v>18390</v>
      </c>
      <c r="B18511" s="68" t="s">
        <v>32789</v>
      </c>
      <c r="C18511" s="68" t="s">
        <v>15</v>
      </c>
      <c r="D18511" t="str">
        <f t="shared" si="289"/>
        <v>un</v>
      </c>
    </row>
    <row r="18512" spans="1:4">
      <c r="A18512" s="68" t="s">
        <v>18391</v>
      </c>
      <c r="B18512" s="68" t="s">
        <v>32789</v>
      </c>
      <c r="C18512" s="68" t="s">
        <v>15</v>
      </c>
      <c r="D18512" t="str">
        <f t="shared" si="289"/>
        <v>un</v>
      </c>
    </row>
    <row r="18513" spans="1:4">
      <c r="A18513" s="68" t="s">
        <v>18392</v>
      </c>
      <c r="B18513" s="68" t="s">
        <v>32790</v>
      </c>
      <c r="C18513" s="68" t="s">
        <v>15</v>
      </c>
      <c r="D18513" t="str">
        <f t="shared" si="289"/>
        <v>un</v>
      </c>
    </row>
    <row r="18514" spans="1:4">
      <c r="A18514" s="68" t="s">
        <v>18393</v>
      </c>
      <c r="B18514" s="68" t="s">
        <v>32790</v>
      </c>
      <c r="C18514" s="68" t="s">
        <v>15</v>
      </c>
      <c r="D18514" t="str">
        <f t="shared" si="289"/>
        <v>un</v>
      </c>
    </row>
    <row r="18515" spans="1:4">
      <c r="A18515" s="68" t="s">
        <v>23528</v>
      </c>
      <c r="B18515" s="68" t="s">
        <v>32791</v>
      </c>
      <c r="C18515" s="68" t="s">
        <v>15</v>
      </c>
      <c r="D18515" t="str">
        <f t="shared" si="289"/>
        <v>un</v>
      </c>
    </row>
    <row r="18516" spans="1:4">
      <c r="A18516" s="68" t="s">
        <v>23529</v>
      </c>
      <c r="B18516" s="68" t="s">
        <v>32791</v>
      </c>
      <c r="C18516" s="68" t="s">
        <v>15</v>
      </c>
      <c r="D18516" t="str">
        <f t="shared" si="289"/>
        <v>un</v>
      </c>
    </row>
    <row r="18517" spans="1:4">
      <c r="A18517" s="68" t="s">
        <v>23530</v>
      </c>
      <c r="B18517" s="68" t="s">
        <v>32792</v>
      </c>
      <c r="C18517" s="68" t="s">
        <v>15</v>
      </c>
      <c r="D18517" t="str">
        <f t="shared" si="289"/>
        <v>un</v>
      </c>
    </row>
    <row r="18518" spans="1:4">
      <c r="A18518" s="68" t="s">
        <v>23531</v>
      </c>
      <c r="B18518" s="68" t="s">
        <v>32792</v>
      </c>
      <c r="C18518" s="68" t="s">
        <v>15</v>
      </c>
      <c r="D18518" t="str">
        <f t="shared" si="289"/>
        <v>un</v>
      </c>
    </row>
    <row r="18519" spans="1:4">
      <c r="A18519" s="68" t="s">
        <v>18394</v>
      </c>
      <c r="B18519" s="68" t="s">
        <v>32793</v>
      </c>
      <c r="C18519" s="68" t="s">
        <v>15</v>
      </c>
      <c r="D18519" t="str">
        <f t="shared" si="289"/>
        <v>un</v>
      </c>
    </row>
    <row r="18520" spans="1:4">
      <c r="A18520" s="68" t="s">
        <v>18395</v>
      </c>
      <c r="B18520" s="68" t="s">
        <v>32793</v>
      </c>
      <c r="C18520" s="68" t="s">
        <v>15</v>
      </c>
      <c r="D18520" t="str">
        <f t="shared" si="289"/>
        <v>un</v>
      </c>
    </row>
    <row r="18521" spans="1:4">
      <c r="A18521" s="68" t="s">
        <v>18396</v>
      </c>
      <c r="B18521" s="68" t="s">
        <v>32794</v>
      </c>
      <c r="C18521" s="68" t="s">
        <v>15</v>
      </c>
      <c r="D18521" t="str">
        <f t="shared" si="289"/>
        <v>un</v>
      </c>
    </row>
    <row r="18522" spans="1:4">
      <c r="A18522" s="68" t="s">
        <v>18397</v>
      </c>
      <c r="B18522" s="68" t="s">
        <v>32794</v>
      </c>
      <c r="C18522" s="68" t="s">
        <v>15</v>
      </c>
      <c r="D18522" t="str">
        <f t="shared" si="289"/>
        <v>un</v>
      </c>
    </row>
    <row r="18523" spans="1:4">
      <c r="A18523" s="68" t="s">
        <v>18398</v>
      </c>
      <c r="B18523" s="68" t="s">
        <v>32795</v>
      </c>
      <c r="C18523" s="68" t="s">
        <v>15</v>
      </c>
      <c r="D18523" t="str">
        <f t="shared" si="289"/>
        <v>un</v>
      </c>
    </row>
    <row r="18524" spans="1:4">
      <c r="A18524" s="68" t="s">
        <v>18399</v>
      </c>
      <c r="B18524" s="68" t="s">
        <v>32795</v>
      </c>
      <c r="C18524" s="68" t="s">
        <v>15</v>
      </c>
      <c r="D18524" t="str">
        <f t="shared" si="289"/>
        <v>un</v>
      </c>
    </row>
    <row r="18525" spans="1:4">
      <c r="A18525" s="68" t="s">
        <v>18400</v>
      </c>
      <c r="B18525" s="68" t="s">
        <v>32796</v>
      </c>
      <c r="C18525" s="68" t="s">
        <v>15</v>
      </c>
      <c r="D18525" t="str">
        <f t="shared" si="289"/>
        <v>un</v>
      </c>
    </row>
    <row r="18526" spans="1:4">
      <c r="A18526" s="68" t="s">
        <v>18401</v>
      </c>
      <c r="B18526" s="68" t="s">
        <v>32796</v>
      </c>
      <c r="C18526" s="68" t="s">
        <v>15</v>
      </c>
      <c r="D18526" t="str">
        <f t="shared" si="289"/>
        <v>un</v>
      </c>
    </row>
    <row r="18527" spans="1:4">
      <c r="A18527" s="68" t="s">
        <v>18402</v>
      </c>
      <c r="B18527" s="68" t="s">
        <v>32797</v>
      </c>
      <c r="C18527" s="68" t="s">
        <v>15</v>
      </c>
      <c r="D18527" t="str">
        <f t="shared" si="289"/>
        <v>un</v>
      </c>
    </row>
    <row r="18528" spans="1:4">
      <c r="A18528" s="68" t="s">
        <v>18403</v>
      </c>
      <c r="B18528" s="68" t="s">
        <v>32797</v>
      </c>
      <c r="C18528" s="68" t="s">
        <v>15</v>
      </c>
      <c r="D18528" t="str">
        <f t="shared" si="289"/>
        <v>un</v>
      </c>
    </row>
    <row r="18529" spans="1:4">
      <c r="A18529" s="68" t="s">
        <v>18404</v>
      </c>
      <c r="B18529" s="68" t="s">
        <v>32798</v>
      </c>
      <c r="C18529" s="68" t="s">
        <v>15</v>
      </c>
      <c r="D18529" t="str">
        <f t="shared" si="289"/>
        <v>un</v>
      </c>
    </row>
    <row r="18530" spans="1:4">
      <c r="A18530" s="68" t="s">
        <v>18405</v>
      </c>
      <c r="B18530" s="68" t="s">
        <v>32798</v>
      </c>
      <c r="C18530" s="68" t="s">
        <v>15</v>
      </c>
      <c r="D18530" t="str">
        <f t="shared" si="289"/>
        <v>un</v>
      </c>
    </row>
    <row r="18531" spans="1:4">
      <c r="A18531" s="68" t="s">
        <v>18406</v>
      </c>
      <c r="B18531" s="68" t="s">
        <v>32799</v>
      </c>
      <c r="C18531" s="68" t="s">
        <v>15</v>
      </c>
      <c r="D18531" t="str">
        <f t="shared" si="289"/>
        <v>un</v>
      </c>
    </row>
    <row r="18532" spans="1:4">
      <c r="A18532" s="68" t="s">
        <v>18407</v>
      </c>
      <c r="B18532" s="68" t="s">
        <v>32799</v>
      </c>
      <c r="C18532" s="68" t="s">
        <v>15</v>
      </c>
      <c r="D18532" t="str">
        <f t="shared" si="289"/>
        <v>un</v>
      </c>
    </row>
    <row r="18533" spans="1:4">
      <c r="A18533" s="68" t="s">
        <v>18408</v>
      </c>
      <c r="B18533" s="68" t="s">
        <v>32800</v>
      </c>
      <c r="C18533" s="68" t="s">
        <v>15</v>
      </c>
      <c r="D18533" t="str">
        <f t="shared" si="289"/>
        <v>un</v>
      </c>
    </row>
    <row r="18534" spans="1:4">
      <c r="A18534" s="68" t="s">
        <v>18409</v>
      </c>
      <c r="B18534" s="68" t="s">
        <v>32800</v>
      </c>
      <c r="C18534" s="68" t="s">
        <v>15</v>
      </c>
      <c r="D18534" t="str">
        <f t="shared" si="289"/>
        <v>un</v>
      </c>
    </row>
    <row r="18535" spans="1:4">
      <c r="A18535" s="68" t="s">
        <v>18410</v>
      </c>
      <c r="B18535" s="68" t="s">
        <v>32801</v>
      </c>
      <c r="C18535" s="68" t="s">
        <v>15</v>
      </c>
      <c r="D18535" t="str">
        <f t="shared" si="289"/>
        <v>un</v>
      </c>
    </row>
    <row r="18536" spans="1:4">
      <c r="A18536" s="68" t="s">
        <v>18411</v>
      </c>
      <c r="B18536" s="68" t="s">
        <v>32801</v>
      </c>
      <c r="C18536" s="68" t="s">
        <v>15</v>
      </c>
      <c r="D18536" t="str">
        <f t="shared" si="289"/>
        <v>un</v>
      </c>
    </row>
    <row r="18537" spans="1:4">
      <c r="A18537" s="68" t="s">
        <v>18412</v>
      </c>
      <c r="B18537" s="68" t="s">
        <v>32802</v>
      </c>
      <c r="C18537" s="68" t="s">
        <v>15</v>
      </c>
      <c r="D18537" t="str">
        <f t="shared" si="289"/>
        <v>un</v>
      </c>
    </row>
    <row r="18538" spans="1:4">
      <c r="A18538" s="68" t="s">
        <v>18413</v>
      </c>
      <c r="B18538" s="68" t="s">
        <v>32802</v>
      </c>
      <c r="C18538" s="68" t="s">
        <v>15</v>
      </c>
      <c r="D18538" t="str">
        <f t="shared" si="289"/>
        <v>un</v>
      </c>
    </row>
    <row r="18539" spans="1:4">
      <c r="A18539" s="68" t="s">
        <v>18414</v>
      </c>
      <c r="B18539" s="68" t="s">
        <v>32803</v>
      </c>
      <c r="C18539" s="68" t="s">
        <v>15</v>
      </c>
      <c r="D18539" t="str">
        <f t="shared" si="289"/>
        <v>un</v>
      </c>
    </row>
    <row r="18540" spans="1:4">
      <c r="A18540" s="68" t="s">
        <v>18415</v>
      </c>
      <c r="B18540" s="68" t="s">
        <v>32803</v>
      </c>
      <c r="C18540" s="68" t="s">
        <v>15</v>
      </c>
      <c r="D18540" t="str">
        <f t="shared" si="289"/>
        <v>un</v>
      </c>
    </row>
    <row r="18541" spans="1:4">
      <c r="A18541" s="68" t="s">
        <v>18416</v>
      </c>
      <c r="B18541" s="68" t="s">
        <v>32804</v>
      </c>
      <c r="C18541" s="68" t="s">
        <v>15</v>
      </c>
      <c r="D18541" t="str">
        <f t="shared" si="289"/>
        <v>un</v>
      </c>
    </row>
    <row r="18542" spans="1:4">
      <c r="A18542" s="68" t="s">
        <v>18417</v>
      </c>
      <c r="B18542" s="68" t="s">
        <v>32804</v>
      </c>
      <c r="C18542" s="68" t="s">
        <v>15</v>
      </c>
      <c r="D18542" t="str">
        <f t="shared" si="289"/>
        <v>un</v>
      </c>
    </row>
    <row r="18543" spans="1:4">
      <c r="A18543" s="68" t="s">
        <v>18418</v>
      </c>
      <c r="B18543" s="68" t="s">
        <v>32805</v>
      </c>
      <c r="C18543" s="68" t="s">
        <v>15</v>
      </c>
      <c r="D18543" t="str">
        <f t="shared" si="289"/>
        <v>un</v>
      </c>
    </row>
    <row r="18544" spans="1:4">
      <c r="A18544" s="68" t="s">
        <v>18419</v>
      </c>
      <c r="B18544" s="68" t="s">
        <v>32805</v>
      </c>
      <c r="C18544" s="68" t="s">
        <v>15</v>
      </c>
      <c r="D18544" t="str">
        <f t="shared" si="289"/>
        <v>un</v>
      </c>
    </row>
    <row r="18545" spans="1:4">
      <c r="A18545" s="68" t="s">
        <v>18420</v>
      </c>
      <c r="B18545" s="68" t="s">
        <v>32806</v>
      </c>
      <c r="C18545" s="68" t="s">
        <v>15</v>
      </c>
      <c r="D18545" t="str">
        <f t="shared" si="289"/>
        <v>un</v>
      </c>
    </row>
    <row r="18546" spans="1:4">
      <c r="A18546" s="68" t="s">
        <v>18421</v>
      </c>
      <c r="B18546" s="68" t="s">
        <v>32806</v>
      </c>
      <c r="C18546" s="68" t="s">
        <v>15</v>
      </c>
      <c r="D18546" t="str">
        <f t="shared" si="289"/>
        <v>un</v>
      </c>
    </row>
    <row r="18547" spans="1:4">
      <c r="A18547" s="68" t="s">
        <v>18422</v>
      </c>
      <c r="B18547" s="68" t="s">
        <v>32807</v>
      </c>
      <c r="C18547" s="68" t="s">
        <v>15</v>
      </c>
      <c r="D18547" t="str">
        <f t="shared" si="289"/>
        <v>un</v>
      </c>
    </row>
    <row r="18548" spans="1:4">
      <c r="A18548" s="68" t="s">
        <v>18423</v>
      </c>
      <c r="B18548" s="68" t="s">
        <v>32807</v>
      </c>
      <c r="C18548" s="68" t="s">
        <v>15</v>
      </c>
      <c r="D18548" t="str">
        <f t="shared" si="289"/>
        <v>un</v>
      </c>
    </row>
    <row r="18549" spans="1:4">
      <c r="A18549" s="68" t="s">
        <v>18424</v>
      </c>
      <c r="B18549" s="68" t="s">
        <v>32808</v>
      </c>
      <c r="C18549" s="68" t="s">
        <v>15</v>
      </c>
      <c r="D18549" t="str">
        <f t="shared" si="289"/>
        <v>un</v>
      </c>
    </row>
    <row r="18550" spans="1:4">
      <c r="A18550" s="68" t="s">
        <v>18425</v>
      </c>
      <c r="B18550" s="68" t="s">
        <v>32808</v>
      </c>
      <c r="C18550" s="68" t="s">
        <v>15</v>
      </c>
      <c r="D18550" t="str">
        <f t="shared" si="289"/>
        <v>un</v>
      </c>
    </row>
    <row r="18551" spans="1:4">
      <c r="A18551" s="68" t="s">
        <v>18426</v>
      </c>
      <c r="B18551" s="68" t="s">
        <v>32809</v>
      </c>
      <c r="C18551" s="68" t="s">
        <v>15</v>
      </c>
      <c r="D18551" t="str">
        <f t="shared" si="289"/>
        <v>un</v>
      </c>
    </row>
    <row r="18552" spans="1:4">
      <c r="A18552" s="68" t="s">
        <v>18427</v>
      </c>
      <c r="B18552" s="68" t="s">
        <v>32809</v>
      </c>
      <c r="C18552" s="68" t="s">
        <v>15</v>
      </c>
      <c r="D18552" t="str">
        <f t="shared" si="289"/>
        <v>un</v>
      </c>
    </row>
    <row r="18553" spans="1:4">
      <c r="A18553" s="68" t="s">
        <v>18428</v>
      </c>
      <c r="B18553" s="68" t="s">
        <v>32810</v>
      </c>
      <c r="C18553" s="68" t="s">
        <v>15</v>
      </c>
      <c r="D18553" t="str">
        <f t="shared" si="289"/>
        <v>un</v>
      </c>
    </row>
    <row r="18554" spans="1:4">
      <c r="A18554" s="68" t="s">
        <v>18429</v>
      </c>
      <c r="B18554" s="68" t="s">
        <v>32810</v>
      </c>
      <c r="C18554" s="68" t="s">
        <v>15</v>
      </c>
      <c r="D18554" t="str">
        <f t="shared" si="289"/>
        <v>un</v>
      </c>
    </row>
    <row r="18555" spans="1:4">
      <c r="A18555" s="68" t="s">
        <v>18430</v>
      </c>
      <c r="B18555" s="68" t="s">
        <v>32811</v>
      </c>
      <c r="C18555" s="68" t="s">
        <v>15</v>
      </c>
      <c r="D18555" t="str">
        <f t="shared" si="289"/>
        <v>un</v>
      </c>
    </row>
    <row r="18556" spans="1:4">
      <c r="A18556" s="68" t="s">
        <v>18431</v>
      </c>
      <c r="B18556" s="68" t="s">
        <v>32811</v>
      </c>
      <c r="C18556" s="68" t="s">
        <v>15</v>
      </c>
      <c r="D18556" t="str">
        <f t="shared" si="289"/>
        <v>un</v>
      </c>
    </row>
    <row r="18557" spans="1:4">
      <c r="A18557" s="68" t="s">
        <v>18432</v>
      </c>
      <c r="B18557" s="68" t="s">
        <v>32812</v>
      </c>
      <c r="C18557" s="68" t="s">
        <v>15</v>
      </c>
      <c r="D18557" t="str">
        <f t="shared" si="289"/>
        <v>un</v>
      </c>
    </row>
    <row r="18558" spans="1:4">
      <c r="A18558" s="68" t="s">
        <v>18433</v>
      </c>
      <c r="B18558" s="68" t="s">
        <v>32812</v>
      </c>
      <c r="C18558" s="68" t="s">
        <v>15</v>
      </c>
      <c r="D18558" t="str">
        <f t="shared" si="289"/>
        <v>un</v>
      </c>
    </row>
    <row r="18559" spans="1:4">
      <c r="A18559" s="68" t="s">
        <v>18434</v>
      </c>
      <c r="B18559" s="68" t="s">
        <v>32813</v>
      </c>
      <c r="C18559" s="68" t="s">
        <v>15</v>
      </c>
      <c r="D18559" t="str">
        <f t="shared" si="289"/>
        <v>un</v>
      </c>
    </row>
    <row r="18560" spans="1:4">
      <c r="A18560" s="68" t="s">
        <v>18435</v>
      </c>
      <c r="B18560" s="68" t="s">
        <v>32813</v>
      </c>
      <c r="C18560" s="68" t="s">
        <v>15</v>
      </c>
      <c r="D18560" t="str">
        <f t="shared" si="289"/>
        <v>un</v>
      </c>
    </row>
    <row r="18561" spans="1:4">
      <c r="A18561" s="68" t="s">
        <v>18436</v>
      </c>
      <c r="B18561" s="68" t="s">
        <v>32814</v>
      </c>
      <c r="C18561" s="68" t="s">
        <v>15</v>
      </c>
      <c r="D18561" t="str">
        <f t="shared" si="289"/>
        <v>un</v>
      </c>
    </row>
    <row r="18562" spans="1:4">
      <c r="A18562" s="68" t="s">
        <v>18437</v>
      </c>
      <c r="B18562" s="68" t="s">
        <v>32814</v>
      </c>
      <c r="C18562" s="68" t="s">
        <v>15</v>
      </c>
      <c r="D18562" t="str">
        <f t="shared" si="289"/>
        <v>un</v>
      </c>
    </row>
    <row r="18563" spans="1:4">
      <c r="A18563" s="68" t="s">
        <v>18438</v>
      </c>
      <c r="B18563" s="68" t="s">
        <v>32815</v>
      </c>
      <c r="C18563" s="68" t="s">
        <v>15</v>
      </c>
      <c r="D18563" t="str">
        <f t="shared" si="289"/>
        <v>un</v>
      </c>
    </row>
    <row r="18564" spans="1:4">
      <c r="A18564" s="68" t="s">
        <v>18439</v>
      </c>
      <c r="B18564" s="68" t="s">
        <v>32815</v>
      </c>
      <c r="C18564" s="68" t="s">
        <v>15</v>
      </c>
      <c r="D18564" t="str">
        <f t="shared" si="289"/>
        <v>un</v>
      </c>
    </row>
    <row r="18565" spans="1:4">
      <c r="A18565" s="68" t="s">
        <v>18440</v>
      </c>
      <c r="B18565" s="68" t="s">
        <v>18441</v>
      </c>
      <c r="C18565" s="68" t="s">
        <v>15</v>
      </c>
      <c r="D18565" t="str">
        <f t="shared" si="289"/>
        <v>un</v>
      </c>
    </row>
    <row r="18566" spans="1:4">
      <c r="A18566" s="68" t="s">
        <v>18442</v>
      </c>
      <c r="B18566" s="68" t="s">
        <v>18441</v>
      </c>
      <c r="C18566" s="68" t="s">
        <v>15</v>
      </c>
      <c r="D18566" t="str">
        <f t="shared" si="289"/>
        <v>un</v>
      </c>
    </row>
    <row r="18567" spans="1:4">
      <c r="A18567" s="68" t="s">
        <v>18443</v>
      </c>
      <c r="B18567" s="68" t="s">
        <v>18444</v>
      </c>
      <c r="C18567" s="68" t="s">
        <v>15</v>
      </c>
      <c r="D18567" t="str">
        <f t="shared" ref="D18567:D18630" si="290">LOWER(C18567)</f>
        <v>un</v>
      </c>
    </row>
    <row r="18568" spans="1:4">
      <c r="A18568" s="68" t="s">
        <v>18445</v>
      </c>
      <c r="B18568" s="68" t="s">
        <v>18444</v>
      </c>
      <c r="C18568" s="68" t="s">
        <v>15</v>
      </c>
      <c r="D18568" t="str">
        <f t="shared" si="290"/>
        <v>un</v>
      </c>
    </row>
    <row r="18569" spans="1:4">
      <c r="A18569" s="68" t="s">
        <v>18446</v>
      </c>
      <c r="B18569" s="68" t="s">
        <v>32816</v>
      </c>
      <c r="C18569" s="68" t="s">
        <v>15</v>
      </c>
      <c r="D18569" t="str">
        <f t="shared" si="290"/>
        <v>un</v>
      </c>
    </row>
    <row r="18570" spans="1:4">
      <c r="A18570" s="68" t="s">
        <v>18447</v>
      </c>
      <c r="B18570" s="68" t="s">
        <v>32816</v>
      </c>
      <c r="C18570" s="68" t="s">
        <v>15</v>
      </c>
      <c r="D18570" t="str">
        <f t="shared" si="290"/>
        <v>un</v>
      </c>
    </row>
    <row r="18571" spans="1:4">
      <c r="A18571" s="68" t="s">
        <v>18448</v>
      </c>
      <c r="B18571" s="68" t="s">
        <v>32817</v>
      </c>
      <c r="C18571" s="68" t="s">
        <v>15</v>
      </c>
      <c r="D18571" t="str">
        <f t="shared" si="290"/>
        <v>un</v>
      </c>
    </row>
    <row r="18572" spans="1:4">
      <c r="A18572" s="68" t="s">
        <v>18449</v>
      </c>
      <c r="B18572" s="68" t="s">
        <v>32817</v>
      </c>
      <c r="C18572" s="68" t="s">
        <v>15</v>
      </c>
      <c r="D18572" t="str">
        <f t="shared" si="290"/>
        <v>un</v>
      </c>
    </row>
    <row r="18573" spans="1:4">
      <c r="A18573" s="68" t="s">
        <v>18450</v>
      </c>
      <c r="B18573" s="68" t="s">
        <v>32818</v>
      </c>
      <c r="C18573" s="68" t="s">
        <v>15</v>
      </c>
      <c r="D18573" t="str">
        <f t="shared" si="290"/>
        <v>un</v>
      </c>
    </row>
    <row r="18574" spans="1:4">
      <c r="A18574" s="68" t="s">
        <v>18451</v>
      </c>
      <c r="B18574" s="68" t="s">
        <v>32818</v>
      </c>
      <c r="C18574" s="68" t="s">
        <v>15</v>
      </c>
      <c r="D18574" t="str">
        <f t="shared" si="290"/>
        <v>un</v>
      </c>
    </row>
    <row r="18575" spans="1:4">
      <c r="A18575" s="68" t="s">
        <v>18452</v>
      </c>
      <c r="B18575" s="68" t="s">
        <v>32819</v>
      </c>
      <c r="C18575" s="68" t="s">
        <v>15</v>
      </c>
      <c r="D18575" t="str">
        <f t="shared" si="290"/>
        <v>un</v>
      </c>
    </row>
    <row r="18576" spans="1:4">
      <c r="A18576" s="68" t="s">
        <v>18453</v>
      </c>
      <c r="B18576" s="68" t="s">
        <v>32819</v>
      </c>
      <c r="C18576" s="68" t="s">
        <v>15</v>
      </c>
      <c r="D18576" t="str">
        <f t="shared" si="290"/>
        <v>un</v>
      </c>
    </row>
    <row r="18577" spans="1:4">
      <c r="A18577" s="68" t="s">
        <v>18454</v>
      </c>
      <c r="B18577" s="68" t="s">
        <v>32820</v>
      </c>
      <c r="C18577" s="68" t="s">
        <v>15</v>
      </c>
      <c r="D18577" t="str">
        <f t="shared" si="290"/>
        <v>un</v>
      </c>
    </row>
    <row r="18578" spans="1:4">
      <c r="A18578" s="68" t="s">
        <v>18455</v>
      </c>
      <c r="B18578" s="68" t="s">
        <v>32820</v>
      </c>
      <c r="C18578" s="68" t="s">
        <v>15</v>
      </c>
      <c r="D18578" t="str">
        <f t="shared" si="290"/>
        <v>un</v>
      </c>
    </row>
    <row r="18579" spans="1:4">
      <c r="A18579" s="68" t="s">
        <v>18456</v>
      </c>
      <c r="B18579" s="68" t="s">
        <v>32821</v>
      </c>
      <c r="C18579" s="68" t="s">
        <v>15</v>
      </c>
      <c r="D18579" t="str">
        <f t="shared" si="290"/>
        <v>un</v>
      </c>
    </row>
    <row r="18580" spans="1:4">
      <c r="A18580" s="68" t="s">
        <v>18457</v>
      </c>
      <c r="B18580" s="68" t="s">
        <v>32821</v>
      </c>
      <c r="C18580" s="68" t="s">
        <v>15</v>
      </c>
      <c r="D18580" t="str">
        <f t="shared" si="290"/>
        <v>un</v>
      </c>
    </row>
    <row r="18581" spans="1:4">
      <c r="A18581" s="68" t="s">
        <v>18458</v>
      </c>
      <c r="B18581" s="68" t="s">
        <v>32822</v>
      </c>
      <c r="C18581" s="68" t="s">
        <v>15</v>
      </c>
      <c r="D18581" t="str">
        <f t="shared" si="290"/>
        <v>un</v>
      </c>
    </row>
    <row r="18582" spans="1:4">
      <c r="A18582" s="68" t="s">
        <v>18459</v>
      </c>
      <c r="B18582" s="68" t="s">
        <v>32822</v>
      </c>
      <c r="C18582" s="68" t="s">
        <v>15</v>
      </c>
      <c r="D18582" t="str">
        <f t="shared" si="290"/>
        <v>un</v>
      </c>
    </row>
    <row r="18583" spans="1:4">
      <c r="A18583" s="68" t="s">
        <v>18460</v>
      </c>
      <c r="B18583" s="68" t="s">
        <v>32823</v>
      </c>
      <c r="C18583" s="68" t="s">
        <v>15</v>
      </c>
      <c r="D18583" t="str">
        <f t="shared" si="290"/>
        <v>un</v>
      </c>
    </row>
    <row r="18584" spans="1:4">
      <c r="A18584" s="68" t="s">
        <v>18461</v>
      </c>
      <c r="B18584" s="68" t="s">
        <v>32823</v>
      </c>
      <c r="C18584" s="68" t="s">
        <v>15</v>
      </c>
      <c r="D18584" t="str">
        <f t="shared" si="290"/>
        <v>un</v>
      </c>
    </row>
    <row r="18585" spans="1:4">
      <c r="A18585" s="68" t="s">
        <v>18462</v>
      </c>
      <c r="B18585" s="68" t="s">
        <v>32824</v>
      </c>
      <c r="C18585" s="68" t="s">
        <v>15</v>
      </c>
      <c r="D18585" t="str">
        <f t="shared" si="290"/>
        <v>un</v>
      </c>
    </row>
    <row r="18586" spans="1:4">
      <c r="A18586" s="68" t="s">
        <v>18463</v>
      </c>
      <c r="B18586" s="68" t="s">
        <v>32824</v>
      </c>
      <c r="C18586" s="68" t="s">
        <v>15</v>
      </c>
      <c r="D18586" t="str">
        <f t="shared" si="290"/>
        <v>un</v>
      </c>
    </row>
    <row r="18587" spans="1:4">
      <c r="A18587" s="68" t="s">
        <v>18464</v>
      </c>
      <c r="B18587" s="68" t="s">
        <v>32825</v>
      </c>
      <c r="C18587" s="68" t="s">
        <v>15</v>
      </c>
      <c r="D18587" t="str">
        <f t="shared" si="290"/>
        <v>un</v>
      </c>
    </row>
    <row r="18588" spans="1:4">
      <c r="A18588" s="68" t="s">
        <v>18465</v>
      </c>
      <c r="B18588" s="68" t="s">
        <v>32825</v>
      </c>
      <c r="C18588" s="68" t="s">
        <v>15</v>
      </c>
      <c r="D18588" t="str">
        <f t="shared" si="290"/>
        <v>un</v>
      </c>
    </row>
    <row r="18589" spans="1:4">
      <c r="A18589" s="68" t="s">
        <v>18466</v>
      </c>
      <c r="B18589" s="68" t="s">
        <v>32826</v>
      </c>
      <c r="C18589" s="68" t="s">
        <v>15</v>
      </c>
      <c r="D18589" t="str">
        <f t="shared" si="290"/>
        <v>un</v>
      </c>
    </row>
    <row r="18590" spans="1:4">
      <c r="A18590" s="68" t="s">
        <v>18467</v>
      </c>
      <c r="B18590" s="68" t="s">
        <v>32826</v>
      </c>
      <c r="C18590" s="68" t="s">
        <v>15</v>
      </c>
      <c r="D18590" t="str">
        <f t="shared" si="290"/>
        <v>un</v>
      </c>
    </row>
    <row r="18591" spans="1:4">
      <c r="A18591" s="68" t="s">
        <v>18468</v>
      </c>
      <c r="B18591" s="68" t="s">
        <v>32827</v>
      </c>
      <c r="C18591" s="68" t="s">
        <v>15</v>
      </c>
      <c r="D18591" t="str">
        <f t="shared" si="290"/>
        <v>un</v>
      </c>
    </row>
    <row r="18592" spans="1:4">
      <c r="A18592" s="68" t="s">
        <v>18469</v>
      </c>
      <c r="B18592" s="68" t="s">
        <v>32827</v>
      </c>
      <c r="C18592" s="68" t="s">
        <v>15</v>
      </c>
      <c r="D18592" t="str">
        <f t="shared" si="290"/>
        <v>un</v>
      </c>
    </row>
    <row r="18593" spans="1:4">
      <c r="A18593" s="68" t="s">
        <v>18470</v>
      </c>
      <c r="B18593" s="68" t="s">
        <v>32828</v>
      </c>
      <c r="C18593" s="68" t="s">
        <v>15</v>
      </c>
      <c r="D18593" t="str">
        <f t="shared" si="290"/>
        <v>un</v>
      </c>
    </row>
    <row r="18594" spans="1:4">
      <c r="A18594" s="68" t="s">
        <v>18471</v>
      </c>
      <c r="B18594" s="68" t="s">
        <v>32828</v>
      </c>
      <c r="C18594" s="68" t="s">
        <v>15</v>
      </c>
      <c r="D18594" t="str">
        <f t="shared" si="290"/>
        <v>un</v>
      </c>
    </row>
    <row r="18595" spans="1:4">
      <c r="A18595" s="68" t="s">
        <v>18472</v>
      </c>
      <c r="B18595" s="68" t="s">
        <v>32829</v>
      </c>
      <c r="C18595" s="68" t="s">
        <v>15</v>
      </c>
      <c r="D18595" t="str">
        <f t="shared" si="290"/>
        <v>un</v>
      </c>
    </row>
    <row r="18596" spans="1:4">
      <c r="A18596" s="68" t="s">
        <v>18473</v>
      </c>
      <c r="B18596" s="68" t="s">
        <v>32829</v>
      </c>
      <c r="C18596" s="68" t="s">
        <v>15</v>
      </c>
      <c r="D18596" t="str">
        <f t="shared" si="290"/>
        <v>un</v>
      </c>
    </row>
    <row r="18597" spans="1:4">
      <c r="A18597" s="68" t="s">
        <v>18474</v>
      </c>
      <c r="B18597" s="68" t="s">
        <v>32830</v>
      </c>
      <c r="C18597" s="68" t="s">
        <v>15</v>
      </c>
      <c r="D18597" t="str">
        <f t="shared" si="290"/>
        <v>un</v>
      </c>
    </row>
    <row r="18598" spans="1:4">
      <c r="A18598" s="68" t="s">
        <v>18475</v>
      </c>
      <c r="B18598" s="68" t="s">
        <v>32830</v>
      </c>
      <c r="C18598" s="68" t="s">
        <v>15</v>
      </c>
      <c r="D18598" t="str">
        <f t="shared" si="290"/>
        <v>un</v>
      </c>
    </row>
    <row r="18599" spans="1:4">
      <c r="A18599" s="68" t="s">
        <v>18476</v>
      </c>
      <c r="B18599" s="68" t="s">
        <v>32831</v>
      </c>
      <c r="C18599" s="68" t="s">
        <v>15</v>
      </c>
      <c r="D18599" t="str">
        <f t="shared" si="290"/>
        <v>un</v>
      </c>
    </row>
    <row r="18600" spans="1:4">
      <c r="A18600" s="68" t="s">
        <v>18477</v>
      </c>
      <c r="B18600" s="68" t="s">
        <v>32831</v>
      </c>
      <c r="C18600" s="68" t="s">
        <v>15</v>
      </c>
      <c r="D18600" t="str">
        <f t="shared" si="290"/>
        <v>un</v>
      </c>
    </row>
    <row r="18601" spans="1:4">
      <c r="A18601" s="68" t="s">
        <v>18478</v>
      </c>
      <c r="B18601" s="68" t="s">
        <v>32832</v>
      </c>
      <c r="C18601" s="68" t="s">
        <v>15</v>
      </c>
      <c r="D18601" t="str">
        <f t="shared" si="290"/>
        <v>un</v>
      </c>
    </row>
    <row r="18602" spans="1:4">
      <c r="A18602" s="68" t="s">
        <v>18479</v>
      </c>
      <c r="B18602" s="68" t="s">
        <v>32832</v>
      </c>
      <c r="C18602" s="68" t="s">
        <v>15</v>
      </c>
      <c r="D18602" t="str">
        <f t="shared" si="290"/>
        <v>un</v>
      </c>
    </row>
    <row r="18603" spans="1:4">
      <c r="A18603" s="68" t="s">
        <v>18480</v>
      </c>
      <c r="B18603" s="68" t="s">
        <v>32833</v>
      </c>
      <c r="C18603" s="68" t="s">
        <v>15</v>
      </c>
      <c r="D18603" t="str">
        <f t="shared" si="290"/>
        <v>un</v>
      </c>
    </row>
    <row r="18604" spans="1:4">
      <c r="A18604" s="68" t="s">
        <v>18481</v>
      </c>
      <c r="B18604" s="68" t="s">
        <v>32833</v>
      </c>
      <c r="C18604" s="68" t="s">
        <v>15</v>
      </c>
      <c r="D18604" t="str">
        <f t="shared" si="290"/>
        <v>un</v>
      </c>
    </row>
    <row r="18605" spans="1:4">
      <c r="A18605" s="68" t="s">
        <v>18482</v>
      </c>
      <c r="B18605" s="68" t="s">
        <v>32834</v>
      </c>
      <c r="C18605" s="68" t="s">
        <v>15</v>
      </c>
      <c r="D18605" t="str">
        <f t="shared" si="290"/>
        <v>un</v>
      </c>
    </row>
    <row r="18606" spans="1:4">
      <c r="A18606" s="68" t="s">
        <v>18483</v>
      </c>
      <c r="B18606" s="68" t="s">
        <v>32834</v>
      </c>
      <c r="C18606" s="68" t="s">
        <v>15</v>
      </c>
      <c r="D18606" t="str">
        <f t="shared" si="290"/>
        <v>un</v>
      </c>
    </row>
    <row r="18607" spans="1:4">
      <c r="A18607" s="68" t="s">
        <v>18484</v>
      </c>
      <c r="B18607" s="68" t="s">
        <v>32835</v>
      </c>
      <c r="C18607" s="68" t="s">
        <v>15</v>
      </c>
      <c r="D18607" t="str">
        <f t="shared" si="290"/>
        <v>un</v>
      </c>
    </row>
    <row r="18608" spans="1:4">
      <c r="A18608" s="68" t="s">
        <v>18485</v>
      </c>
      <c r="B18608" s="68" t="s">
        <v>32835</v>
      </c>
      <c r="C18608" s="68" t="s">
        <v>15</v>
      </c>
      <c r="D18608" t="str">
        <f t="shared" si="290"/>
        <v>un</v>
      </c>
    </row>
    <row r="18609" spans="1:4">
      <c r="A18609" s="68" t="s">
        <v>18486</v>
      </c>
      <c r="B18609" s="68" t="s">
        <v>32836</v>
      </c>
      <c r="C18609" s="68" t="s">
        <v>15</v>
      </c>
      <c r="D18609" t="str">
        <f t="shared" si="290"/>
        <v>un</v>
      </c>
    </row>
    <row r="18610" spans="1:4">
      <c r="A18610" s="68" t="s">
        <v>18487</v>
      </c>
      <c r="B18610" s="68" t="s">
        <v>32836</v>
      </c>
      <c r="C18610" s="68" t="s">
        <v>15</v>
      </c>
      <c r="D18610" t="str">
        <f t="shared" si="290"/>
        <v>un</v>
      </c>
    </row>
    <row r="18611" spans="1:4">
      <c r="A18611" s="68" t="s">
        <v>18488</v>
      </c>
      <c r="B18611" s="68" t="s">
        <v>32837</v>
      </c>
      <c r="C18611" s="68" t="s">
        <v>14</v>
      </c>
      <c r="D18611" t="str">
        <f t="shared" si="290"/>
        <v>m</v>
      </c>
    </row>
    <row r="18612" spans="1:4">
      <c r="A18612" s="68" t="s">
        <v>18489</v>
      </c>
      <c r="B18612" s="68" t="s">
        <v>32837</v>
      </c>
      <c r="C18612" s="68" t="s">
        <v>14</v>
      </c>
      <c r="D18612" t="str">
        <f t="shared" si="290"/>
        <v>m</v>
      </c>
    </row>
    <row r="18613" spans="1:4">
      <c r="A18613" s="68" t="s">
        <v>18490</v>
      </c>
      <c r="B18613" s="68" t="s">
        <v>32838</v>
      </c>
      <c r="C18613" s="68" t="s">
        <v>14</v>
      </c>
      <c r="D18613" t="str">
        <f t="shared" si="290"/>
        <v>m</v>
      </c>
    </row>
    <row r="18614" spans="1:4">
      <c r="A18614" s="68" t="s">
        <v>18491</v>
      </c>
      <c r="B18614" s="68" t="s">
        <v>32838</v>
      </c>
      <c r="C18614" s="68" t="s">
        <v>14</v>
      </c>
      <c r="D18614" t="str">
        <f t="shared" si="290"/>
        <v>m</v>
      </c>
    </row>
    <row r="18615" spans="1:4">
      <c r="A18615" s="68" t="s">
        <v>18492</v>
      </c>
      <c r="B18615" s="68" t="s">
        <v>32839</v>
      </c>
      <c r="C18615" s="68" t="s">
        <v>14</v>
      </c>
      <c r="D18615" t="str">
        <f t="shared" si="290"/>
        <v>m</v>
      </c>
    </row>
    <row r="18616" spans="1:4">
      <c r="A18616" s="68" t="s">
        <v>18493</v>
      </c>
      <c r="B18616" s="68" t="s">
        <v>32839</v>
      </c>
      <c r="C18616" s="68" t="s">
        <v>14</v>
      </c>
      <c r="D18616" t="str">
        <f t="shared" si="290"/>
        <v>m</v>
      </c>
    </row>
    <row r="18617" spans="1:4">
      <c r="A18617" s="68" t="s">
        <v>18494</v>
      </c>
      <c r="B18617" s="68" t="s">
        <v>32840</v>
      </c>
      <c r="C18617" s="68" t="s">
        <v>15</v>
      </c>
      <c r="D18617" t="str">
        <f t="shared" si="290"/>
        <v>un</v>
      </c>
    </row>
    <row r="18618" spans="1:4">
      <c r="A18618" s="68" t="s">
        <v>18495</v>
      </c>
      <c r="B18618" s="68" t="s">
        <v>32840</v>
      </c>
      <c r="C18618" s="68" t="s">
        <v>15</v>
      </c>
      <c r="D18618" t="str">
        <f t="shared" si="290"/>
        <v>un</v>
      </c>
    </row>
    <row r="18619" spans="1:4">
      <c r="A18619" s="68" t="s">
        <v>18496</v>
      </c>
      <c r="B18619" s="68" t="s">
        <v>32841</v>
      </c>
      <c r="C18619" s="68" t="s">
        <v>14</v>
      </c>
      <c r="D18619" t="str">
        <f t="shared" si="290"/>
        <v>m</v>
      </c>
    </row>
    <row r="18620" spans="1:4">
      <c r="A18620" s="68" t="s">
        <v>18497</v>
      </c>
      <c r="B18620" s="68" t="s">
        <v>32841</v>
      </c>
      <c r="C18620" s="68" t="s">
        <v>14</v>
      </c>
      <c r="D18620" t="str">
        <f t="shared" si="290"/>
        <v>m</v>
      </c>
    </row>
    <row r="18621" spans="1:4">
      <c r="A18621" s="68" t="s">
        <v>18498</v>
      </c>
      <c r="B18621" s="68" t="s">
        <v>32842</v>
      </c>
      <c r="C18621" s="68" t="s">
        <v>15</v>
      </c>
      <c r="D18621" t="str">
        <f t="shared" si="290"/>
        <v>un</v>
      </c>
    </row>
    <row r="18622" spans="1:4">
      <c r="A18622" s="68" t="s">
        <v>18499</v>
      </c>
      <c r="B18622" s="68" t="s">
        <v>32842</v>
      </c>
      <c r="C18622" s="68" t="s">
        <v>15</v>
      </c>
      <c r="D18622" t="str">
        <f t="shared" si="290"/>
        <v>un</v>
      </c>
    </row>
    <row r="18623" spans="1:4">
      <c r="A18623" s="68" t="s">
        <v>18500</v>
      </c>
      <c r="B18623" s="68" t="s">
        <v>32843</v>
      </c>
      <c r="C18623" s="68" t="s">
        <v>15</v>
      </c>
      <c r="D18623" t="str">
        <f t="shared" si="290"/>
        <v>un</v>
      </c>
    </row>
    <row r="18624" spans="1:4">
      <c r="A18624" s="68" t="s">
        <v>18501</v>
      </c>
      <c r="B18624" s="68" t="s">
        <v>32843</v>
      </c>
      <c r="C18624" s="68" t="s">
        <v>15</v>
      </c>
      <c r="D18624" t="str">
        <f t="shared" si="290"/>
        <v>un</v>
      </c>
    </row>
    <row r="18625" spans="1:4">
      <c r="A18625" s="68" t="s">
        <v>18502</v>
      </c>
      <c r="B18625" s="68" t="s">
        <v>32844</v>
      </c>
      <c r="C18625" s="68" t="s">
        <v>15</v>
      </c>
      <c r="D18625" t="str">
        <f t="shared" si="290"/>
        <v>un</v>
      </c>
    </row>
    <row r="18626" spans="1:4">
      <c r="A18626" s="68" t="s">
        <v>18503</v>
      </c>
      <c r="B18626" s="68" t="s">
        <v>32844</v>
      </c>
      <c r="C18626" s="68" t="s">
        <v>15</v>
      </c>
      <c r="D18626" t="str">
        <f t="shared" si="290"/>
        <v>un</v>
      </c>
    </row>
    <row r="18627" spans="1:4">
      <c r="A18627" s="68" t="s">
        <v>18504</v>
      </c>
      <c r="B18627" s="68" t="s">
        <v>32845</v>
      </c>
      <c r="C18627" s="68" t="s">
        <v>15</v>
      </c>
      <c r="D18627" t="str">
        <f t="shared" si="290"/>
        <v>un</v>
      </c>
    </row>
    <row r="18628" spans="1:4">
      <c r="A18628" s="68" t="s">
        <v>18505</v>
      </c>
      <c r="B18628" s="68" t="s">
        <v>32845</v>
      </c>
      <c r="C18628" s="68" t="s">
        <v>15</v>
      </c>
      <c r="D18628" t="str">
        <f t="shared" si="290"/>
        <v>un</v>
      </c>
    </row>
    <row r="18629" spans="1:4">
      <c r="A18629" s="68" t="s">
        <v>18506</v>
      </c>
      <c r="B18629" s="68" t="s">
        <v>32846</v>
      </c>
      <c r="C18629" s="68" t="s">
        <v>15</v>
      </c>
      <c r="D18629" t="str">
        <f t="shared" si="290"/>
        <v>un</v>
      </c>
    </row>
    <row r="18630" spans="1:4">
      <c r="A18630" s="68" t="s">
        <v>18507</v>
      </c>
      <c r="B18630" s="68" t="s">
        <v>32846</v>
      </c>
      <c r="C18630" s="68" t="s">
        <v>15</v>
      </c>
      <c r="D18630" t="str">
        <f t="shared" si="290"/>
        <v>un</v>
      </c>
    </row>
    <row r="18631" spans="1:4">
      <c r="A18631" s="68" t="s">
        <v>23532</v>
      </c>
      <c r="B18631" s="68" t="s">
        <v>32847</v>
      </c>
      <c r="C18631" s="68" t="s">
        <v>15</v>
      </c>
      <c r="D18631" t="str">
        <f t="shared" ref="D18631:D18694" si="291">LOWER(C18631)</f>
        <v>un</v>
      </c>
    </row>
    <row r="18632" spans="1:4">
      <c r="A18632" s="68" t="s">
        <v>23533</v>
      </c>
      <c r="B18632" s="68" t="s">
        <v>32847</v>
      </c>
      <c r="C18632" s="68" t="s">
        <v>15</v>
      </c>
      <c r="D18632" t="str">
        <f t="shared" si="291"/>
        <v>un</v>
      </c>
    </row>
    <row r="18633" spans="1:4">
      <c r="A18633" s="68" t="s">
        <v>23534</v>
      </c>
      <c r="B18633" s="68" t="s">
        <v>32848</v>
      </c>
      <c r="C18633" s="68" t="s">
        <v>15</v>
      </c>
      <c r="D18633" t="str">
        <f t="shared" si="291"/>
        <v>un</v>
      </c>
    </row>
    <row r="18634" spans="1:4">
      <c r="A18634" s="68" t="s">
        <v>23535</v>
      </c>
      <c r="B18634" s="68" t="s">
        <v>32848</v>
      </c>
      <c r="C18634" s="68" t="s">
        <v>15</v>
      </c>
      <c r="D18634" t="str">
        <f t="shared" si="291"/>
        <v>un</v>
      </c>
    </row>
    <row r="18635" spans="1:4">
      <c r="A18635" s="68" t="s">
        <v>18508</v>
      </c>
      <c r="B18635" s="68" t="s">
        <v>32849</v>
      </c>
      <c r="C18635" s="68" t="s">
        <v>15</v>
      </c>
      <c r="D18635" t="str">
        <f t="shared" si="291"/>
        <v>un</v>
      </c>
    </row>
    <row r="18636" spans="1:4">
      <c r="A18636" s="68" t="s">
        <v>18509</v>
      </c>
      <c r="B18636" s="68" t="s">
        <v>32849</v>
      </c>
      <c r="C18636" s="68" t="s">
        <v>15</v>
      </c>
      <c r="D18636" t="str">
        <f t="shared" si="291"/>
        <v>un</v>
      </c>
    </row>
    <row r="18637" spans="1:4">
      <c r="A18637" s="68" t="s">
        <v>18510</v>
      </c>
      <c r="B18637" s="68" t="s">
        <v>32850</v>
      </c>
      <c r="C18637" s="68" t="s">
        <v>15</v>
      </c>
      <c r="D18637" t="str">
        <f t="shared" si="291"/>
        <v>un</v>
      </c>
    </row>
    <row r="18638" spans="1:4">
      <c r="A18638" s="68" t="s">
        <v>18511</v>
      </c>
      <c r="B18638" s="68" t="s">
        <v>32850</v>
      </c>
      <c r="C18638" s="68" t="s">
        <v>15</v>
      </c>
      <c r="D18638" t="str">
        <f t="shared" si="291"/>
        <v>un</v>
      </c>
    </row>
    <row r="18639" spans="1:4">
      <c r="A18639" s="68" t="s">
        <v>18512</v>
      </c>
      <c r="B18639" s="68" t="s">
        <v>32851</v>
      </c>
      <c r="C18639" s="68" t="s">
        <v>15</v>
      </c>
      <c r="D18639" t="str">
        <f t="shared" si="291"/>
        <v>un</v>
      </c>
    </row>
    <row r="18640" spans="1:4">
      <c r="A18640" s="68" t="s">
        <v>18513</v>
      </c>
      <c r="B18640" s="68" t="s">
        <v>32851</v>
      </c>
      <c r="C18640" s="68" t="s">
        <v>15</v>
      </c>
      <c r="D18640" t="str">
        <f t="shared" si="291"/>
        <v>un</v>
      </c>
    </row>
    <row r="18641" spans="1:4">
      <c r="A18641" s="68" t="s">
        <v>23536</v>
      </c>
      <c r="B18641" s="68" t="s">
        <v>32852</v>
      </c>
      <c r="C18641" s="68" t="s">
        <v>15</v>
      </c>
      <c r="D18641" t="str">
        <f t="shared" si="291"/>
        <v>un</v>
      </c>
    </row>
    <row r="18642" spans="1:4">
      <c r="A18642" s="68" t="s">
        <v>23537</v>
      </c>
      <c r="B18642" s="68" t="s">
        <v>32852</v>
      </c>
      <c r="C18642" s="68" t="s">
        <v>15</v>
      </c>
      <c r="D18642" t="str">
        <f t="shared" si="291"/>
        <v>un</v>
      </c>
    </row>
    <row r="18643" spans="1:4">
      <c r="A18643" s="68" t="s">
        <v>18514</v>
      </c>
      <c r="B18643" s="68" t="s">
        <v>32853</v>
      </c>
      <c r="C18643" s="68" t="s">
        <v>15</v>
      </c>
      <c r="D18643" t="str">
        <f t="shared" si="291"/>
        <v>un</v>
      </c>
    </row>
    <row r="18644" spans="1:4">
      <c r="A18644" s="68" t="s">
        <v>18515</v>
      </c>
      <c r="B18644" s="68" t="s">
        <v>32853</v>
      </c>
      <c r="C18644" s="68" t="s">
        <v>15</v>
      </c>
      <c r="D18644" t="str">
        <f t="shared" si="291"/>
        <v>un</v>
      </c>
    </row>
    <row r="18645" spans="1:4">
      <c r="A18645" s="68" t="s">
        <v>23538</v>
      </c>
      <c r="B18645" s="68" t="s">
        <v>32854</v>
      </c>
      <c r="C18645" s="68" t="s">
        <v>15</v>
      </c>
      <c r="D18645" t="str">
        <f t="shared" si="291"/>
        <v>un</v>
      </c>
    </row>
    <row r="18646" spans="1:4">
      <c r="A18646" s="68" t="s">
        <v>23539</v>
      </c>
      <c r="B18646" s="68" t="s">
        <v>32854</v>
      </c>
      <c r="C18646" s="68" t="s">
        <v>15</v>
      </c>
      <c r="D18646" t="str">
        <f t="shared" si="291"/>
        <v>un</v>
      </c>
    </row>
    <row r="18647" spans="1:4">
      <c r="A18647" s="68" t="s">
        <v>23540</v>
      </c>
      <c r="B18647" s="68" t="s">
        <v>32855</v>
      </c>
      <c r="C18647" s="68" t="s">
        <v>15</v>
      </c>
      <c r="D18647" t="str">
        <f t="shared" si="291"/>
        <v>un</v>
      </c>
    </row>
    <row r="18648" spans="1:4">
      <c r="A18648" s="68" t="s">
        <v>23541</v>
      </c>
      <c r="B18648" s="68" t="s">
        <v>32855</v>
      </c>
      <c r="C18648" s="68" t="s">
        <v>15</v>
      </c>
      <c r="D18648" t="str">
        <f t="shared" si="291"/>
        <v>un</v>
      </c>
    </row>
    <row r="18649" spans="1:4">
      <c r="A18649" s="68" t="s">
        <v>18516</v>
      </c>
      <c r="B18649" s="68" t="s">
        <v>32856</v>
      </c>
      <c r="C18649" s="68" t="s">
        <v>15</v>
      </c>
      <c r="D18649" t="str">
        <f t="shared" si="291"/>
        <v>un</v>
      </c>
    </row>
    <row r="18650" spans="1:4">
      <c r="A18650" s="68" t="s">
        <v>18517</v>
      </c>
      <c r="B18650" s="68" t="s">
        <v>32856</v>
      </c>
      <c r="C18650" s="68" t="s">
        <v>15</v>
      </c>
      <c r="D18650" t="str">
        <f t="shared" si="291"/>
        <v>un</v>
      </c>
    </row>
    <row r="18651" spans="1:4">
      <c r="A18651" s="68" t="s">
        <v>18518</v>
      </c>
      <c r="B18651" s="68" t="s">
        <v>32857</v>
      </c>
      <c r="C18651" s="68" t="s">
        <v>15</v>
      </c>
      <c r="D18651" t="str">
        <f t="shared" si="291"/>
        <v>un</v>
      </c>
    </row>
    <row r="18652" spans="1:4">
      <c r="A18652" s="68" t="s">
        <v>18519</v>
      </c>
      <c r="B18652" s="68" t="s">
        <v>32857</v>
      </c>
      <c r="C18652" s="68" t="s">
        <v>15</v>
      </c>
      <c r="D18652" t="str">
        <f t="shared" si="291"/>
        <v>un</v>
      </c>
    </row>
    <row r="18653" spans="1:4">
      <c r="A18653" s="68" t="s">
        <v>18520</v>
      </c>
      <c r="B18653" s="68" t="s">
        <v>32858</v>
      </c>
      <c r="C18653" s="68" t="s">
        <v>15</v>
      </c>
      <c r="D18653" t="str">
        <f t="shared" si="291"/>
        <v>un</v>
      </c>
    </row>
    <row r="18654" spans="1:4">
      <c r="A18654" s="68" t="s">
        <v>18521</v>
      </c>
      <c r="B18654" s="68" t="s">
        <v>32858</v>
      </c>
      <c r="C18654" s="68" t="s">
        <v>15</v>
      </c>
      <c r="D18654" t="str">
        <f t="shared" si="291"/>
        <v>un</v>
      </c>
    </row>
    <row r="18655" spans="1:4">
      <c r="A18655" s="68" t="s">
        <v>23846</v>
      </c>
      <c r="B18655" s="68" t="s">
        <v>32859</v>
      </c>
      <c r="C18655" s="68" t="s">
        <v>15</v>
      </c>
      <c r="D18655" t="str">
        <f t="shared" si="291"/>
        <v>un</v>
      </c>
    </row>
    <row r="18656" spans="1:4">
      <c r="A18656" s="68" t="s">
        <v>23847</v>
      </c>
      <c r="B18656" s="68" t="s">
        <v>32859</v>
      </c>
      <c r="C18656" s="68" t="s">
        <v>15</v>
      </c>
      <c r="D18656" t="str">
        <f t="shared" si="291"/>
        <v>un</v>
      </c>
    </row>
    <row r="18657" spans="1:4">
      <c r="A18657" s="68" t="s">
        <v>23848</v>
      </c>
      <c r="B18657" s="68" t="s">
        <v>32860</v>
      </c>
      <c r="C18657" s="68" t="s">
        <v>15</v>
      </c>
      <c r="D18657" t="str">
        <f t="shared" si="291"/>
        <v>un</v>
      </c>
    </row>
    <row r="18658" spans="1:4">
      <c r="A18658" s="68" t="s">
        <v>23849</v>
      </c>
      <c r="B18658" s="68" t="s">
        <v>32860</v>
      </c>
      <c r="C18658" s="68" t="s">
        <v>15</v>
      </c>
      <c r="D18658" t="str">
        <f t="shared" si="291"/>
        <v>un</v>
      </c>
    </row>
    <row r="18659" spans="1:4">
      <c r="A18659" s="68" t="s">
        <v>18522</v>
      </c>
      <c r="B18659" s="68" t="s">
        <v>32861</v>
      </c>
      <c r="C18659" s="68" t="s">
        <v>14</v>
      </c>
      <c r="D18659" t="str">
        <f t="shared" si="291"/>
        <v>m</v>
      </c>
    </row>
    <row r="18660" spans="1:4">
      <c r="A18660" s="68" t="s">
        <v>18523</v>
      </c>
      <c r="B18660" s="68" t="s">
        <v>32861</v>
      </c>
      <c r="C18660" s="68" t="s">
        <v>14</v>
      </c>
      <c r="D18660" t="str">
        <f t="shared" si="291"/>
        <v>m</v>
      </c>
    </row>
    <row r="18661" spans="1:4">
      <c r="A18661" s="68" t="s">
        <v>18524</v>
      </c>
      <c r="B18661" s="68" t="s">
        <v>32862</v>
      </c>
      <c r="C18661" s="68" t="s">
        <v>15</v>
      </c>
      <c r="D18661" t="str">
        <f t="shared" si="291"/>
        <v>un</v>
      </c>
    </row>
    <row r="18662" spans="1:4">
      <c r="A18662" s="68" t="s">
        <v>18525</v>
      </c>
      <c r="B18662" s="68" t="s">
        <v>32862</v>
      </c>
      <c r="C18662" s="68" t="s">
        <v>15</v>
      </c>
      <c r="D18662" t="str">
        <f t="shared" si="291"/>
        <v>un</v>
      </c>
    </row>
    <row r="18663" spans="1:4">
      <c r="A18663" s="68" t="s">
        <v>18526</v>
      </c>
      <c r="B18663" s="68" t="s">
        <v>32863</v>
      </c>
      <c r="C18663" s="68" t="s">
        <v>15</v>
      </c>
      <c r="D18663" t="str">
        <f t="shared" si="291"/>
        <v>un</v>
      </c>
    </row>
    <row r="18664" spans="1:4">
      <c r="A18664" s="68" t="s">
        <v>18527</v>
      </c>
      <c r="B18664" s="68" t="s">
        <v>32863</v>
      </c>
      <c r="C18664" s="68" t="s">
        <v>15</v>
      </c>
      <c r="D18664" t="str">
        <f t="shared" si="291"/>
        <v>un</v>
      </c>
    </row>
    <row r="18665" spans="1:4">
      <c r="A18665" s="68" t="s">
        <v>18528</v>
      </c>
      <c r="B18665" s="68" t="s">
        <v>32864</v>
      </c>
      <c r="C18665" s="68" t="s">
        <v>15</v>
      </c>
      <c r="D18665" t="str">
        <f t="shared" si="291"/>
        <v>un</v>
      </c>
    </row>
    <row r="18666" spans="1:4">
      <c r="A18666" s="68" t="s">
        <v>18529</v>
      </c>
      <c r="B18666" s="68" t="s">
        <v>32864</v>
      </c>
      <c r="C18666" s="68" t="s">
        <v>15</v>
      </c>
      <c r="D18666" t="str">
        <f t="shared" si="291"/>
        <v>un</v>
      </c>
    </row>
    <row r="18667" spans="1:4">
      <c r="A18667" s="68" t="s">
        <v>18530</v>
      </c>
      <c r="B18667" s="68" t="s">
        <v>32865</v>
      </c>
      <c r="C18667" s="68" t="s">
        <v>15</v>
      </c>
      <c r="D18667" t="str">
        <f t="shared" si="291"/>
        <v>un</v>
      </c>
    </row>
    <row r="18668" spans="1:4">
      <c r="A18668" s="68" t="s">
        <v>18531</v>
      </c>
      <c r="B18668" s="68" t="s">
        <v>32865</v>
      </c>
      <c r="C18668" s="68" t="s">
        <v>15</v>
      </c>
      <c r="D18668" t="str">
        <f t="shared" si="291"/>
        <v>un</v>
      </c>
    </row>
    <row r="18669" spans="1:4">
      <c r="A18669" s="68" t="s">
        <v>18532</v>
      </c>
      <c r="B18669" s="68" t="s">
        <v>32866</v>
      </c>
      <c r="C18669" s="68" t="s">
        <v>13</v>
      </c>
      <c r="D18669" t="str">
        <f t="shared" si="291"/>
        <v>m2</v>
      </c>
    </row>
    <row r="18670" spans="1:4">
      <c r="A18670" s="68" t="s">
        <v>18533</v>
      </c>
      <c r="B18670" s="68" t="s">
        <v>32866</v>
      </c>
      <c r="C18670" s="68" t="s">
        <v>13</v>
      </c>
      <c r="D18670" t="str">
        <f t="shared" si="291"/>
        <v>m2</v>
      </c>
    </row>
    <row r="18671" spans="1:4">
      <c r="A18671" s="68" t="s">
        <v>18534</v>
      </c>
      <c r="B18671" s="68" t="s">
        <v>32867</v>
      </c>
      <c r="C18671" s="68" t="s">
        <v>13</v>
      </c>
      <c r="D18671" t="str">
        <f t="shared" si="291"/>
        <v>m2</v>
      </c>
    </row>
    <row r="18672" spans="1:4">
      <c r="A18672" s="68" t="s">
        <v>18535</v>
      </c>
      <c r="B18672" s="68" t="s">
        <v>32867</v>
      </c>
      <c r="C18672" s="68" t="s">
        <v>13</v>
      </c>
      <c r="D18672" t="str">
        <f t="shared" si="291"/>
        <v>m2</v>
      </c>
    </row>
    <row r="18673" spans="1:4">
      <c r="A18673" s="68" t="s">
        <v>18536</v>
      </c>
      <c r="B18673" s="68" t="s">
        <v>32868</v>
      </c>
      <c r="C18673" s="68" t="s">
        <v>15</v>
      </c>
      <c r="D18673" t="str">
        <f t="shared" si="291"/>
        <v>un</v>
      </c>
    </row>
    <row r="18674" spans="1:4">
      <c r="A18674" s="68" t="s">
        <v>18537</v>
      </c>
      <c r="B18674" s="68" t="s">
        <v>32868</v>
      </c>
      <c r="C18674" s="68" t="s">
        <v>15</v>
      </c>
      <c r="D18674" t="str">
        <f t="shared" si="291"/>
        <v>un</v>
      </c>
    </row>
    <row r="18675" spans="1:4">
      <c r="A18675" s="68" t="s">
        <v>18538</v>
      </c>
      <c r="B18675" s="68" t="s">
        <v>32869</v>
      </c>
      <c r="C18675" s="68" t="s">
        <v>15</v>
      </c>
      <c r="D18675" t="str">
        <f t="shared" si="291"/>
        <v>un</v>
      </c>
    </row>
    <row r="18676" spans="1:4">
      <c r="A18676" s="68" t="s">
        <v>18539</v>
      </c>
      <c r="B18676" s="68" t="s">
        <v>32869</v>
      </c>
      <c r="C18676" s="68" t="s">
        <v>15</v>
      </c>
      <c r="D18676" t="str">
        <f t="shared" si="291"/>
        <v>un</v>
      </c>
    </row>
    <row r="18677" spans="1:4">
      <c r="A18677" s="68" t="s">
        <v>18540</v>
      </c>
      <c r="B18677" s="68" t="s">
        <v>18541</v>
      </c>
      <c r="C18677" s="68" t="s">
        <v>15</v>
      </c>
      <c r="D18677" t="str">
        <f t="shared" si="291"/>
        <v>un</v>
      </c>
    </row>
    <row r="18678" spans="1:4">
      <c r="A18678" s="68" t="s">
        <v>18542</v>
      </c>
      <c r="B18678" s="68" t="s">
        <v>18541</v>
      </c>
      <c r="C18678" s="68" t="s">
        <v>15</v>
      </c>
      <c r="D18678" t="str">
        <f t="shared" si="291"/>
        <v>un</v>
      </c>
    </row>
    <row r="18679" spans="1:4">
      <c r="A18679" s="68" t="s">
        <v>18543</v>
      </c>
      <c r="B18679" s="68" t="s">
        <v>18544</v>
      </c>
      <c r="C18679" s="68" t="s">
        <v>15</v>
      </c>
      <c r="D18679" t="str">
        <f t="shared" si="291"/>
        <v>un</v>
      </c>
    </row>
    <row r="18680" spans="1:4">
      <c r="A18680" s="68" t="s">
        <v>18545</v>
      </c>
      <c r="B18680" s="68" t="s">
        <v>18544</v>
      </c>
      <c r="C18680" s="68" t="s">
        <v>15</v>
      </c>
      <c r="D18680" t="str">
        <f t="shared" si="291"/>
        <v>un</v>
      </c>
    </row>
    <row r="18681" spans="1:4">
      <c r="A18681" s="68" t="s">
        <v>18546</v>
      </c>
      <c r="B18681" s="68" t="s">
        <v>32870</v>
      </c>
      <c r="C18681" s="68" t="s">
        <v>15</v>
      </c>
      <c r="D18681" t="str">
        <f t="shared" si="291"/>
        <v>un</v>
      </c>
    </row>
    <row r="18682" spans="1:4">
      <c r="A18682" s="68" t="s">
        <v>18547</v>
      </c>
      <c r="B18682" s="68" t="s">
        <v>32870</v>
      </c>
      <c r="C18682" s="68" t="s">
        <v>15</v>
      </c>
      <c r="D18682" t="str">
        <f t="shared" si="291"/>
        <v>un</v>
      </c>
    </row>
    <row r="18683" spans="1:4">
      <c r="A18683" s="68" t="s">
        <v>23962</v>
      </c>
      <c r="B18683" s="68" t="s">
        <v>32871</v>
      </c>
      <c r="C18683" s="68" t="s">
        <v>15</v>
      </c>
      <c r="D18683" t="str">
        <f t="shared" si="291"/>
        <v>un</v>
      </c>
    </row>
    <row r="18684" spans="1:4">
      <c r="A18684" s="68" t="s">
        <v>23963</v>
      </c>
      <c r="B18684" s="68" t="s">
        <v>32871</v>
      </c>
      <c r="C18684" s="68" t="s">
        <v>15</v>
      </c>
      <c r="D18684" t="str">
        <f t="shared" si="291"/>
        <v>un</v>
      </c>
    </row>
    <row r="18685" spans="1:4">
      <c r="A18685" s="68" t="s">
        <v>18548</v>
      </c>
      <c r="B18685" s="68" t="s">
        <v>18549</v>
      </c>
      <c r="C18685" s="68" t="s">
        <v>15</v>
      </c>
      <c r="D18685" t="str">
        <f t="shared" si="291"/>
        <v>un</v>
      </c>
    </row>
    <row r="18686" spans="1:4">
      <c r="A18686" s="68" t="s">
        <v>18550</v>
      </c>
      <c r="B18686" s="68" t="s">
        <v>18549</v>
      </c>
      <c r="C18686" s="68" t="s">
        <v>15</v>
      </c>
      <c r="D18686" t="str">
        <f t="shared" si="291"/>
        <v>un</v>
      </c>
    </row>
    <row r="18687" spans="1:4">
      <c r="A18687" s="68" t="s">
        <v>18551</v>
      </c>
      <c r="B18687" s="68" t="s">
        <v>32872</v>
      </c>
      <c r="C18687" s="68" t="s">
        <v>15</v>
      </c>
      <c r="D18687" t="str">
        <f t="shared" si="291"/>
        <v>un</v>
      </c>
    </row>
    <row r="18688" spans="1:4">
      <c r="A18688" s="68" t="s">
        <v>18552</v>
      </c>
      <c r="B18688" s="68" t="s">
        <v>32872</v>
      </c>
      <c r="C18688" s="68" t="s">
        <v>15</v>
      </c>
      <c r="D18688" t="str">
        <f t="shared" si="291"/>
        <v>un</v>
      </c>
    </row>
    <row r="18689" spans="1:4">
      <c r="A18689" s="68" t="s">
        <v>18553</v>
      </c>
      <c r="B18689" s="68" t="s">
        <v>32873</v>
      </c>
      <c r="C18689" s="68" t="s">
        <v>15</v>
      </c>
      <c r="D18689" t="str">
        <f t="shared" si="291"/>
        <v>un</v>
      </c>
    </row>
    <row r="18690" spans="1:4">
      <c r="A18690" s="68" t="s">
        <v>18554</v>
      </c>
      <c r="B18690" s="68" t="s">
        <v>32873</v>
      </c>
      <c r="C18690" s="68" t="s">
        <v>15</v>
      </c>
      <c r="D18690" t="str">
        <f t="shared" si="291"/>
        <v>un</v>
      </c>
    </row>
    <row r="18691" spans="1:4">
      <c r="A18691" s="68" t="s">
        <v>18555</v>
      </c>
      <c r="B18691" s="68" t="s">
        <v>32874</v>
      </c>
      <c r="C18691" s="68" t="s">
        <v>15</v>
      </c>
      <c r="D18691" t="str">
        <f t="shared" si="291"/>
        <v>un</v>
      </c>
    </row>
    <row r="18692" spans="1:4">
      <c r="A18692" s="68" t="s">
        <v>18556</v>
      </c>
      <c r="B18692" s="68" t="s">
        <v>32874</v>
      </c>
      <c r="C18692" s="68" t="s">
        <v>15</v>
      </c>
      <c r="D18692" t="str">
        <f t="shared" si="291"/>
        <v>un</v>
      </c>
    </row>
    <row r="18693" spans="1:4">
      <c r="A18693" s="68" t="s">
        <v>18557</v>
      </c>
      <c r="B18693" s="68" t="s">
        <v>32875</v>
      </c>
      <c r="C18693" s="68" t="s">
        <v>15</v>
      </c>
      <c r="D18693" t="str">
        <f t="shared" si="291"/>
        <v>un</v>
      </c>
    </row>
    <row r="18694" spans="1:4">
      <c r="A18694" s="68" t="s">
        <v>18558</v>
      </c>
      <c r="B18694" s="68" t="s">
        <v>32875</v>
      </c>
      <c r="C18694" s="68" t="s">
        <v>15</v>
      </c>
      <c r="D18694" t="str">
        <f t="shared" si="291"/>
        <v>un</v>
      </c>
    </row>
    <row r="18695" spans="1:4">
      <c r="A18695" s="68" t="s">
        <v>18559</v>
      </c>
      <c r="B18695" s="68" t="s">
        <v>32876</v>
      </c>
      <c r="C18695" s="68" t="s">
        <v>15</v>
      </c>
      <c r="D18695" t="str">
        <f t="shared" ref="D18695:D18758" si="292">LOWER(C18695)</f>
        <v>un</v>
      </c>
    </row>
    <row r="18696" spans="1:4">
      <c r="A18696" s="68" t="s">
        <v>18560</v>
      </c>
      <c r="B18696" s="68" t="s">
        <v>32876</v>
      </c>
      <c r="C18696" s="68" t="s">
        <v>15</v>
      </c>
      <c r="D18696" t="str">
        <f t="shared" si="292"/>
        <v>un</v>
      </c>
    </row>
    <row r="18697" spans="1:4">
      <c r="A18697" s="68" t="s">
        <v>18561</v>
      </c>
      <c r="B18697" s="68" t="s">
        <v>32877</v>
      </c>
      <c r="C18697" s="68" t="s">
        <v>15</v>
      </c>
      <c r="D18697" t="str">
        <f t="shared" si="292"/>
        <v>un</v>
      </c>
    </row>
    <row r="18698" spans="1:4">
      <c r="A18698" s="68" t="s">
        <v>18562</v>
      </c>
      <c r="B18698" s="68" t="s">
        <v>32877</v>
      </c>
      <c r="C18698" s="68" t="s">
        <v>15</v>
      </c>
      <c r="D18698" t="str">
        <f t="shared" si="292"/>
        <v>un</v>
      </c>
    </row>
    <row r="18699" spans="1:4">
      <c r="A18699" s="68" t="s">
        <v>18563</v>
      </c>
      <c r="B18699" s="68" t="s">
        <v>32878</v>
      </c>
      <c r="C18699" s="68" t="s">
        <v>15</v>
      </c>
      <c r="D18699" t="str">
        <f t="shared" si="292"/>
        <v>un</v>
      </c>
    </row>
    <row r="18700" spans="1:4">
      <c r="A18700" s="68" t="s">
        <v>18564</v>
      </c>
      <c r="B18700" s="68" t="s">
        <v>32878</v>
      </c>
      <c r="C18700" s="68" t="s">
        <v>15</v>
      </c>
      <c r="D18700" t="str">
        <f t="shared" si="292"/>
        <v>un</v>
      </c>
    </row>
    <row r="18701" spans="1:4">
      <c r="A18701" s="68" t="s">
        <v>18565</v>
      </c>
      <c r="B18701" s="68" t="s">
        <v>32879</v>
      </c>
      <c r="C18701" s="68" t="s">
        <v>15</v>
      </c>
      <c r="D18701" t="str">
        <f t="shared" si="292"/>
        <v>un</v>
      </c>
    </row>
    <row r="18702" spans="1:4">
      <c r="A18702" s="68" t="s">
        <v>18566</v>
      </c>
      <c r="B18702" s="68" t="s">
        <v>32879</v>
      </c>
      <c r="C18702" s="68" t="s">
        <v>15</v>
      </c>
      <c r="D18702" t="str">
        <f t="shared" si="292"/>
        <v>un</v>
      </c>
    </row>
    <row r="18703" spans="1:4">
      <c r="A18703" s="68" t="s">
        <v>23542</v>
      </c>
      <c r="B18703" s="68" t="s">
        <v>32880</v>
      </c>
      <c r="C18703" s="68" t="s">
        <v>15</v>
      </c>
      <c r="D18703" t="str">
        <f t="shared" si="292"/>
        <v>un</v>
      </c>
    </row>
    <row r="18704" spans="1:4">
      <c r="A18704" s="68" t="s">
        <v>23543</v>
      </c>
      <c r="B18704" s="68" t="s">
        <v>32880</v>
      </c>
      <c r="C18704" s="68" t="s">
        <v>15</v>
      </c>
      <c r="D18704" t="str">
        <f t="shared" si="292"/>
        <v>un</v>
      </c>
    </row>
    <row r="18705" spans="1:4">
      <c r="A18705" s="68" t="s">
        <v>23544</v>
      </c>
      <c r="B18705" s="68" t="s">
        <v>32881</v>
      </c>
      <c r="C18705" s="68" t="s">
        <v>15</v>
      </c>
      <c r="D18705" t="str">
        <f t="shared" si="292"/>
        <v>un</v>
      </c>
    </row>
    <row r="18706" spans="1:4">
      <c r="A18706" s="68" t="s">
        <v>23545</v>
      </c>
      <c r="B18706" s="68" t="s">
        <v>32881</v>
      </c>
      <c r="C18706" s="68" t="s">
        <v>15</v>
      </c>
      <c r="D18706" t="str">
        <f t="shared" si="292"/>
        <v>un</v>
      </c>
    </row>
    <row r="18707" spans="1:4">
      <c r="A18707" s="68" t="s">
        <v>18567</v>
      </c>
      <c r="B18707" s="68" t="s">
        <v>32882</v>
      </c>
      <c r="C18707" s="68" t="s">
        <v>15</v>
      </c>
      <c r="D18707" t="str">
        <f t="shared" si="292"/>
        <v>un</v>
      </c>
    </row>
    <row r="18708" spans="1:4">
      <c r="A18708" s="68" t="s">
        <v>18568</v>
      </c>
      <c r="B18708" s="68" t="s">
        <v>32882</v>
      </c>
      <c r="C18708" s="68" t="s">
        <v>15</v>
      </c>
      <c r="D18708" t="str">
        <f t="shared" si="292"/>
        <v>un</v>
      </c>
    </row>
    <row r="18709" spans="1:4">
      <c r="A18709" s="68" t="s">
        <v>18569</v>
      </c>
      <c r="B18709" s="68" t="s">
        <v>32883</v>
      </c>
      <c r="C18709" s="68" t="s">
        <v>15</v>
      </c>
      <c r="D18709" t="str">
        <f t="shared" si="292"/>
        <v>un</v>
      </c>
    </row>
    <row r="18710" spans="1:4">
      <c r="A18710" s="68" t="s">
        <v>18570</v>
      </c>
      <c r="B18710" s="68" t="s">
        <v>32883</v>
      </c>
      <c r="C18710" s="68" t="s">
        <v>15</v>
      </c>
      <c r="D18710" t="str">
        <f t="shared" si="292"/>
        <v>un</v>
      </c>
    </row>
    <row r="18711" spans="1:4">
      <c r="A18711" s="68" t="s">
        <v>18571</v>
      </c>
      <c r="B18711" s="68" t="s">
        <v>32884</v>
      </c>
      <c r="C18711" s="68" t="s">
        <v>15</v>
      </c>
      <c r="D18711" t="str">
        <f t="shared" si="292"/>
        <v>un</v>
      </c>
    </row>
    <row r="18712" spans="1:4">
      <c r="A18712" s="68" t="s">
        <v>18572</v>
      </c>
      <c r="B18712" s="68" t="s">
        <v>32884</v>
      </c>
      <c r="C18712" s="68" t="s">
        <v>15</v>
      </c>
      <c r="D18712" t="str">
        <f t="shared" si="292"/>
        <v>un</v>
      </c>
    </row>
    <row r="18713" spans="1:4">
      <c r="A18713" s="68" t="s">
        <v>18573</v>
      </c>
      <c r="B18713" s="68" t="s">
        <v>32885</v>
      </c>
      <c r="C18713" s="68" t="s">
        <v>15</v>
      </c>
      <c r="D18713" t="str">
        <f t="shared" si="292"/>
        <v>un</v>
      </c>
    </row>
    <row r="18714" spans="1:4">
      <c r="A18714" s="68" t="s">
        <v>18574</v>
      </c>
      <c r="B18714" s="68" t="s">
        <v>32885</v>
      </c>
      <c r="C18714" s="68" t="s">
        <v>15</v>
      </c>
      <c r="D18714" t="str">
        <f t="shared" si="292"/>
        <v>un</v>
      </c>
    </row>
    <row r="18715" spans="1:4">
      <c r="A18715" s="68" t="s">
        <v>18575</v>
      </c>
      <c r="B18715" s="68" t="s">
        <v>32886</v>
      </c>
      <c r="C18715" s="68" t="s">
        <v>15</v>
      </c>
      <c r="D18715" t="str">
        <f t="shared" si="292"/>
        <v>un</v>
      </c>
    </row>
    <row r="18716" spans="1:4">
      <c r="A18716" s="68" t="s">
        <v>18576</v>
      </c>
      <c r="B18716" s="68" t="s">
        <v>32886</v>
      </c>
      <c r="C18716" s="68" t="s">
        <v>15</v>
      </c>
      <c r="D18716" t="str">
        <f t="shared" si="292"/>
        <v>un</v>
      </c>
    </row>
    <row r="18717" spans="1:4">
      <c r="A18717" s="68" t="s">
        <v>18577</v>
      </c>
      <c r="B18717" s="68" t="s">
        <v>32887</v>
      </c>
      <c r="C18717" s="68" t="s">
        <v>14</v>
      </c>
      <c r="D18717" t="str">
        <f t="shared" si="292"/>
        <v>m</v>
      </c>
    </row>
    <row r="18718" spans="1:4">
      <c r="A18718" s="68" t="s">
        <v>18578</v>
      </c>
      <c r="B18718" s="68" t="s">
        <v>32887</v>
      </c>
      <c r="C18718" s="68" t="s">
        <v>14</v>
      </c>
      <c r="D18718" t="str">
        <f t="shared" si="292"/>
        <v>m</v>
      </c>
    </row>
    <row r="18719" spans="1:4">
      <c r="A18719" s="68" t="s">
        <v>18579</v>
      </c>
      <c r="B18719" s="68" t="s">
        <v>32888</v>
      </c>
      <c r="C18719" s="68" t="s">
        <v>14</v>
      </c>
      <c r="D18719" t="str">
        <f t="shared" si="292"/>
        <v>m</v>
      </c>
    </row>
    <row r="18720" spans="1:4">
      <c r="A18720" s="68" t="s">
        <v>18580</v>
      </c>
      <c r="B18720" s="68" t="s">
        <v>32888</v>
      </c>
      <c r="C18720" s="68" t="s">
        <v>14</v>
      </c>
      <c r="D18720" t="str">
        <f t="shared" si="292"/>
        <v>m</v>
      </c>
    </row>
    <row r="18721" spans="1:4">
      <c r="A18721" s="68" t="s">
        <v>18581</v>
      </c>
      <c r="B18721" s="68" t="s">
        <v>32889</v>
      </c>
      <c r="C18721" s="68" t="s">
        <v>18582</v>
      </c>
      <c r="D18721" t="str">
        <f t="shared" si="292"/>
        <v>par</v>
      </c>
    </row>
    <row r="18722" spans="1:4">
      <c r="A18722" s="68" t="s">
        <v>18583</v>
      </c>
      <c r="B18722" s="68" t="s">
        <v>32889</v>
      </c>
      <c r="C18722" s="68" t="s">
        <v>18582</v>
      </c>
      <c r="D18722" t="str">
        <f t="shared" si="292"/>
        <v>par</v>
      </c>
    </row>
    <row r="18723" spans="1:4">
      <c r="A18723" s="68" t="s">
        <v>18584</v>
      </c>
      <c r="B18723" s="68" t="s">
        <v>32890</v>
      </c>
      <c r="C18723" s="68" t="s">
        <v>14</v>
      </c>
      <c r="D18723" t="str">
        <f t="shared" si="292"/>
        <v>m</v>
      </c>
    </row>
    <row r="18724" spans="1:4">
      <c r="A18724" s="68" t="s">
        <v>18585</v>
      </c>
      <c r="B18724" s="68" t="s">
        <v>32890</v>
      </c>
      <c r="C18724" s="68" t="s">
        <v>14</v>
      </c>
      <c r="D18724" t="str">
        <f t="shared" si="292"/>
        <v>m</v>
      </c>
    </row>
    <row r="18725" spans="1:4">
      <c r="A18725" s="68" t="s">
        <v>18586</v>
      </c>
      <c r="B18725" s="68" t="s">
        <v>32891</v>
      </c>
      <c r="C18725" s="68" t="s">
        <v>14</v>
      </c>
      <c r="D18725" t="str">
        <f t="shared" si="292"/>
        <v>m</v>
      </c>
    </row>
    <row r="18726" spans="1:4">
      <c r="A18726" s="68" t="s">
        <v>18587</v>
      </c>
      <c r="B18726" s="68" t="s">
        <v>32891</v>
      </c>
      <c r="C18726" s="68" t="s">
        <v>14</v>
      </c>
      <c r="D18726" t="str">
        <f t="shared" si="292"/>
        <v>m</v>
      </c>
    </row>
    <row r="18727" spans="1:4">
      <c r="A18727" s="68" t="s">
        <v>18588</v>
      </c>
      <c r="B18727" s="68" t="s">
        <v>32892</v>
      </c>
      <c r="C18727" s="68" t="s">
        <v>15</v>
      </c>
      <c r="D18727" t="str">
        <f t="shared" si="292"/>
        <v>un</v>
      </c>
    </row>
    <row r="18728" spans="1:4">
      <c r="A18728" s="68" t="s">
        <v>18589</v>
      </c>
      <c r="B18728" s="68" t="s">
        <v>32892</v>
      </c>
      <c r="C18728" s="68" t="s">
        <v>15</v>
      </c>
      <c r="D18728" t="str">
        <f t="shared" si="292"/>
        <v>un</v>
      </c>
    </row>
    <row r="18729" spans="1:4">
      <c r="A18729" s="68" t="s">
        <v>18590</v>
      </c>
      <c r="B18729" s="68" t="s">
        <v>32893</v>
      </c>
      <c r="C18729" s="68" t="s">
        <v>15</v>
      </c>
      <c r="D18729" t="str">
        <f t="shared" si="292"/>
        <v>un</v>
      </c>
    </row>
    <row r="18730" spans="1:4">
      <c r="A18730" s="68" t="s">
        <v>18591</v>
      </c>
      <c r="B18730" s="68" t="s">
        <v>32893</v>
      </c>
      <c r="C18730" s="68" t="s">
        <v>15</v>
      </c>
      <c r="D18730" t="str">
        <f t="shared" si="292"/>
        <v>un</v>
      </c>
    </row>
    <row r="18731" spans="1:4">
      <c r="A18731" s="68" t="s">
        <v>18592</v>
      </c>
      <c r="B18731" s="68" t="s">
        <v>32894</v>
      </c>
      <c r="C18731" s="68" t="s">
        <v>15</v>
      </c>
      <c r="D18731" t="str">
        <f t="shared" si="292"/>
        <v>un</v>
      </c>
    </row>
    <row r="18732" spans="1:4">
      <c r="A18732" s="68" t="s">
        <v>18593</v>
      </c>
      <c r="B18732" s="68" t="s">
        <v>32894</v>
      </c>
      <c r="C18732" s="68" t="s">
        <v>15</v>
      </c>
      <c r="D18732" t="str">
        <f t="shared" si="292"/>
        <v>un</v>
      </c>
    </row>
    <row r="18733" spans="1:4">
      <c r="A18733" s="68" t="s">
        <v>18594</v>
      </c>
      <c r="B18733" s="68" t="s">
        <v>32895</v>
      </c>
      <c r="C18733" s="68" t="s">
        <v>14</v>
      </c>
      <c r="D18733" t="str">
        <f t="shared" si="292"/>
        <v>m</v>
      </c>
    </row>
    <row r="18734" spans="1:4">
      <c r="A18734" s="68" t="s">
        <v>18595</v>
      </c>
      <c r="B18734" s="68" t="s">
        <v>32895</v>
      </c>
      <c r="C18734" s="68" t="s">
        <v>14</v>
      </c>
      <c r="D18734" t="str">
        <f t="shared" si="292"/>
        <v>m</v>
      </c>
    </row>
    <row r="18735" spans="1:4">
      <c r="A18735" s="68" t="s">
        <v>18596</v>
      </c>
      <c r="B18735" s="68" t="s">
        <v>32896</v>
      </c>
      <c r="C18735" s="68" t="s">
        <v>13</v>
      </c>
      <c r="D18735" t="str">
        <f t="shared" si="292"/>
        <v>m2</v>
      </c>
    </row>
    <row r="18736" spans="1:4">
      <c r="A18736" s="68" t="s">
        <v>18597</v>
      </c>
      <c r="B18736" s="68" t="s">
        <v>32896</v>
      </c>
      <c r="C18736" s="68" t="s">
        <v>13</v>
      </c>
      <c r="D18736" t="str">
        <f t="shared" si="292"/>
        <v>m2</v>
      </c>
    </row>
    <row r="18737" spans="1:4">
      <c r="A18737" s="68" t="s">
        <v>18598</v>
      </c>
      <c r="B18737" s="68" t="s">
        <v>32897</v>
      </c>
      <c r="C18737" s="68" t="s">
        <v>13</v>
      </c>
      <c r="D18737" t="str">
        <f t="shared" si="292"/>
        <v>m2</v>
      </c>
    </row>
    <row r="18738" spans="1:4">
      <c r="A18738" s="68" t="s">
        <v>18599</v>
      </c>
      <c r="B18738" s="68" t="s">
        <v>32897</v>
      </c>
      <c r="C18738" s="68" t="s">
        <v>13</v>
      </c>
      <c r="D18738" t="str">
        <f t="shared" si="292"/>
        <v>m2</v>
      </c>
    </row>
    <row r="18739" spans="1:4">
      <c r="A18739" s="68" t="s">
        <v>18600</v>
      </c>
      <c r="B18739" s="68" t="s">
        <v>32898</v>
      </c>
      <c r="C18739" s="68" t="s">
        <v>13</v>
      </c>
      <c r="D18739" t="str">
        <f t="shared" si="292"/>
        <v>m2</v>
      </c>
    </row>
    <row r="18740" spans="1:4">
      <c r="A18740" s="68" t="s">
        <v>18601</v>
      </c>
      <c r="B18740" s="68" t="s">
        <v>32898</v>
      </c>
      <c r="C18740" s="68" t="s">
        <v>13</v>
      </c>
      <c r="D18740" t="str">
        <f t="shared" si="292"/>
        <v>m2</v>
      </c>
    </row>
    <row r="18741" spans="1:4">
      <c r="A18741" s="68" t="s">
        <v>18602</v>
      </c>
      <c r="B18741" s="68" t="s">
        <v>32899</v>
      </c>
      <c r="C18741" s="68" t="s">
        <v>13</v>
      </c>
      <c r="D18741" t="str">
        <f t="shared" si="292"/>
        <v>m2</v>
      </c>
    </row>
    <row r="18742" spans="1:4">
      <c r="A18742" s="68" t="s">
        <v>18603</v>
      </c>
      <c r="B18742" s="68" t="s">
        <v>32899</v>
      </c>
      <c r="C18742" s="68" t="s">
        <v>13</v>
      </c>
      <c r="D18742" t="str">
        <f t="shared" si="292"/>
        <v>m2</v>
      </c>
    </row>
    <row r="18743" spans="1:4">
      <c r="A18743" s="68" t="s">
        <v>18604</v>
      </c>
      <c r="B18743" s="68" t="s">
        <v>32900</v>
      </c>
      <c r="C18743" s="68" t="s">
        <v>15</v>
      </c>
      <c r="D18743" t="str">
        <f t="shared" si="292"/>
        <v>un</v>
      </c>
    </row>
    <row r="18744" spans="1:4">
      <c r="A18744" s="68" t="s">
        <v>18605</v>
      </c>
      <c r="B18744" s="68" t="s">
        <v>32900</v>
      </c>
      <c r="C18744" s="68" t="s">
        <v>15</v>
      </c>
      <c r="D18744" t="str">
        <f t="shared" si="292"/>
        <v>un</v>
      </c>
    </row>
    <row r="18745" spans="1:4">
      <c r="A18745" s="68" t="s">
        <v>18606</v>
      </c>
      <c r="B18745" s="68" t="s">
        <v>32901</v>
      </c>
      <c r="C18745" s="68" t="s">
        <v>15</v>
      </c>
      <c r="D18745" t="str">
        <f t="shared" si="292"/>
        <v>un</v>
      </c>
    </row>
    <row r="18746" spans="1:4">
      <c r="A18746" s="68" t="s">
        <v>18607</v>
      </c>
      <c r="B18746" s="68" t="s">
        <v>32901</v>
      </c>
      <c r="C18746" s="68" t="s">
        <v>15</v>
      </c>
      <c r="D18746" t="str">
        <f t="shared" si="292"/>
        <v>un</v>
      </c>
    </row>
    <row r="18747" spans="1:4">
      <c r="A18747" s="68" t="s">
        <v>18608</v>
      </c>
      <c r="B18747" s="68" t="s">
        <v>32902</v>
      </c>
      <c r="C18747" s="68" t="s">
        <v>15</v>
      </c>
      <c r="D18747" t="str">
        <f t="shared" si="292"/>
        <v>un</v>
      </c>
    </row>
    <row r="18748" spans="1:4">
      <c r="A18748" s="68" t="s">
        <v>18609</v>
      </c>
      <c r="B18748" s="68" t="s">
        <v>32902</v>
      </c>
      <c r="C18748" s="68" t="s">
        <v>15</v>
      </c>
      <c r="D18748" t="str">
        <f t="shared" si="292"/>
        <v>un</v>
      </c>
    </row>
    <row r="18749" spans="1:4">
      <c r="A18749" s="68" t="s">
        <v>18610</v>
      </c>
      <c r="B18749" s="68" t="s">
        <v>32903</v>
      </c>
      <c r="C18749" s="68" t="s">
        <v>15</v>
      </c>
      <c r="D18749" t="str">
        <f t="shared" si="292"/>
        <v>un</v>
      </c>
    </row>
    <row r="18750" spans="1:4">
      <c r="A18750" s="68" t="s">
        <v>18611</v>
      </c>
      <c r="B18750" s="68" t="s">
        <v>32903</v>
      </c>
      <c r="C18750" s="68" t="s">
        <v>15</v>
      </c>
      <c r="D18750" t="str">
        <f t="shared" si="292"/>
        <v>un</v>
      </c>
    </row>
    <row r="18751" spans="1:4">
      <c r="A18751" s="68" t="s">
        <v>23546</v>
      </c>
      <c r="B18751" s="68" t="s">
        <v>32904</v>
      </c>
      <c r="C18751" s="68" t="s">
        <v>15</v>
      </c>
      <c r="D18751" t="str">
        <f t="shared" si="292"/>
        <v>un</v>
      </c>
    </row>
    <row r="18752" spans="1:4">
      <c r="A18752" s="68" t="s">
        <v>23547</v>
      </c>
      <c r="B18752" s="68" t="s">
        <v>32904</v>
      </c>
      <c r="C18752" s="68" t="s">
        <v>15</v>
      </c>
      <c r="D18752" t="str">
        <f t="shared" si="292"/>
        <v>un</v>
      </c>
    </row>
    <row r="18753" spans="1:4">
      <c r="A18753" s="68" t="s">
        <v>18612</v>
      </c>
      <c r="B18753" s="68" t="s">
        <v>32905</v>
      </c>
      <c r="C18753" s="68" t="s">
        <v>15</v>
      </c>
      <c r="D18753" t="str">
        <f t="shared" si="292"/>
        <v>un</v>
      </c>
    </row>
    <row r="18754" spans="1:4">
      <c r="A18754" s="68" t="s">
        <v>18613</v>
      </c>
      <c r="B18754" s="68" t="s">
        <v>32905</v>
      </c>
      <c r="C18754" s="68" t="s">
        <v>15</v>
      </c>
      <c r="D18754" t="str">
        <f t="shared" si="292"/>
        <v>un</v>
      </c>
    </row>
    <row r="18755" spans="1:4">
      <c r="A18755" s="68" t="s">
        <v>18614</v>
      </c>
      <c r="B18755" s="68" t="s">
        <v>32906</v>
      </c>
      <c r="C18755" s="68" t="s">
        <v>15</v>
      </c>
      <c r="D18755" t="str">
        <f t="shared" si="292"/>
        <v>un</v>
      </c>
    </row>
    <row r="18756" spans="1:4">
      <c r="A18756" s="68" t="s">
        <v>18615</v>
      </c>
      <c r="B18756" s="68" t="s">
        <v>32906</v>
      </c>
      <c r="C18756" s="68" t="s">
        <v>15</v>
      </c>
      <c r="D18756" t="str">
        <f t="shared" si="292"/>
        <v>un</v>
      </c>
    </row>
    <row r="18757" spans="1:4">
      <c r="A18757" s="68" t="s">
        <v>18616</v>
      </c>
      <c r="B18757" s="68" t="s">
        <v>32907</v>
      </c>
      <c r="C18757" s="68" t="s">
        <v>15</v>
      </c>
      <c r="D18757" t="str">
        <f t="shared" si="292"/>
        <v>un</v>
      </c>
    </row>
    <row r="18758" spans="1:4">
      <c r="A18758" s="68" t="s">
        <v>18617</v>
      </c>
      <c r="B18758" s="68" t="s">
        <v>32907</v>
      </c>
      <c r="C18758" s="68" t="s">
        <v>15</v>
      </c>
      <c r="D18758" t="str">
        <f t="shared" si="292"/>
        <v>un</v>
      </c>
    </row>
    <row r="18759" spans="1:4">
      <c r="A18759" s="68" t="s">
        <v>18618</v>
      </c>
      <c r="B18759" s="68" t="s">
        <v>32908</v>
      </c>
      <c r="C18759" s="68" t="s">
        <v>15</v>
      </c>
      <c r="D18759" t="str">
        <f t="shared" ref="D18759:D18822" si="293">LOWER(C18759)</f>
        <v>un</v>
      </c>
    </row>
    <row r="18760" spans="1:4">
      <c r="A18760" s="68" t="s">
        <v>18619</v>
      </c>
      <c r="B18760" s="68" t="s">
        <v>32908</v>
      </c>
      <c r="C18760" s="68" t="s">
        <v>15</v>
      </c>
      <c r="D18760" t="str">
        <f t="shared" si="293"/>
        <v>un</v>
      </c>
    </row>
    <row r="18761" spans="1:4">
      <c r="A18761" s="68" t="s">
        <v>18620</v>
      </c>
      <c r="B18761" s="68" t="s">
        <v>32909</v>
      </c>
      <c r="C18761" s="68" t="s">
        <v>15</v>
      </c>
      <c r="D18761" t="str">
        <f t="shared" si="293"/>
        <v>un</v>
      </c>
    </row>
    <row r="18762" spans="1:4">
      <c r="A18762" s="68" t="s">
        <v>18621</v>
      </c>
      <c r="B18762" s="68" t="s">
        <v>32909</v>
      </c>
      <c r="C18762" s="68" t="s">
        <v>15</v>
      </c>
      <c r="D18762" t="str">
        <f t="shared" si="293"/>
        <v>un</v>
      </c>
    </row>
    <row r="18763" spans="1:4">
      <c r="A18763" s="68" t="s">
        <v>18622</v>
      </c>
      <c r="B18763" s="68" t="s">
        <v>32910</v>
      </c>
      <c r="C18763" s="68" t="s">
        <v>15</v>
      </c>
      <c r="D18763" t="str">
        <f t="shared" si="293"/>
        <v>un</v>
      </c>
    </row>
    <row r="18764" spans="1:4">
      <c r="A18764" s="68" t="s">
        <v>18623</v>
      </c>
      <c r="B18764" s="68" t="s">
        <v>32910</v>
      </c>
      <c r="C18764" s="68" t="s">
        <v>15</v>
      </c>
      <c r="D18764" t="str">
        <f t="shared" si="293"/>
        <v>un</v>
      </c>
    </row>
    <row r="18765" spans="1:4">
      <c r="A18765" s="68" t="s">
        <v>18624</v>
      </c>
      <c r="B18765" s="68" t="s">
        <v>32911</v>
      </c>
      <c r="C18765" s="68" t="s">
        <v>15</v>
      </c>
      <c r="D18765" t="str">
        <f t="shared" si="293"/>
        <v>un</v>
      </c>
    </row>
    <row r="18766" spans="1:4">
      <c r="A18766" s="68" t="s">
        <v>18625</v>
      </c>
      <c r="B18766" s="68" t="s">
        <v>32911</v>
      </c>
      <c r="C18766" s="68" t="s">
        <v>15</v>
      </c>
      <c r="D18766" t="str">
        <f t="shared" si="293"/>
        <v>un</v>
      </c>
    </row>
    <row r="18767" spans="1:4">
      <c r="A18767" s="68" t="s">
        <v>18626</v>
      </c>
      <c r="B18767" s="68" t="s">
        <v>32912</v>
      </c>
      <c r="C18767" s="68" t="s">
        <v>15</v>
      </c>
      <c r="D18767" t="str">
        <f t="shared" si="293"/>
        <v>un</v>
      </c>
    </row>
    <row r="18768" spans="1:4">
      <c r="A18768" s="68" t="s">
        <v>18627</v>
      </c>
      <c r="B18768" s="68" t="s">
        <v>32912</v>
      </c>
      <c r="C18768" s="68" t="s">
        <v>15</v>
      </c>
      <c r="D18768" t="str">
        <f t="shared" si="293"/>
        <v>un</v>
      </c>
    </row>
    <row r="18769" spans="1:4">
      <c r="A18769" s="68" t="s">
        <v>18628</v>
      </c>
      <c r="B18769" s="68" t="s">
        <v>32913</v>
      </c>
      <c r="C18769" s="68" t="s">
        <v>15</v>
      </c>
      <c r="D18769" t="str">
        <f t="shared" si="293"/>
        <v>un</v>
      </c>
    </row>
    <row r="18770" spans="1:4">
      <c r="A18770" s="68" t="s">
        <v>18629</v>
      </c>
      <c r="B18770" s="68" t="s">
        <v>32913</v>
      </c>
      <c r="C18770" s="68" t="s">
        <v>15</v>
      </c>
      <c r="D18770" t="str">
        <f t="shared" si="293"/>
        <v>un</v>
      </c>
    </row>
    <row r="18771" spans="1:4">
      <c r="A18771" s="68" t="s">
        <v>18630</v>
      </c>
      <c r="B18771" s="68" t="s">
        <v>32914</v>
      </c>
      <c r="C18771" s="68" t="s">
        <v>15</v>
      </c>
      <c r="D18771" t="str">
        <f t="shared" si="293"/>
        <v>un</v>
      </c>
    </row>
    <row r="18772" spans="1:4">
      <c r="A18772" s="68" t="s">
        <v>18631</v>
      </c>
      <c r="B18772" s="68" t="s">
        <v>32914</v>
      </c>
      <c r="C18772" s="68" t="s">
        <v>15</v>
      </c>
      <c r="D18772" t="str">
        <f t="shared" si="293"/>
        <v>un</v>
      </c>
    </row>
    <row r="18773" spans="1:4">
      <c r="A18773" s="68" t="s">
        <v>18632</v>
      </c>
      <c r="B18773" s="68" t="s">
        <v>32915</v>
      </c>
      <c r="C18773" s="68" t="s">
        <v>15</v>
      </c>
      <c r="D18773" t="str">
        <f t="shared" si="293"/>
        <v>un</v>
      </c>
    </row>
    <row r="18774" spans="1:4">
      <c r="A18774" s="68" t="s">
        <v>18633</v>
      </c>
      <c r="B18774" s="68" t="s">
        <v>32915</v>
      </c>
      <c r="C18774" s="68" t="s">
        <v>15</v>
      </c>
      <c r="D18774" t="str">
        <f t="shared" si="293"/>
        <v>un</v>
      </c>
    </row>
    <row r="18775" spans="1:4">
      <c r="A18775" s="68" t="s">
        <v>18634</v>
      </c>
      <c r="B18775" s="68" t="s">
        <v>32916</v>
      </c>
      <c r="C18775" s="68" t="s">
        <v>15</v>
      </c>
      <c r="D18775" t="str">
        <f t="shared" si="293"/>
        <v>un</v>
      </c>
    </row>
    <row r="18776" spans="1:4">
      <c r="A18776" s="68" t="s">
        <v>18635</v>
      </c>
      <c r="B18776" s="68" t="s">
        <v>32916</v>
      </c>
      <c r="C18776" s="68" t="s">
        <v>15</v>
      </c>
      <c r="D18776" t="str">
        <f t="shared" si="293"/>
        <v>un</v>
      </c>
    </row>
    <row r="18777" spans="1:4">
      <c r="A18777" s="68" t="s">
        <v>18636</v>
      </c>
      <c r="B18777" s="68" t="s">
        <v>32917</v>
      </c>
      <c r="C18777" s="68" t="s">
        <v>15</v>
      </c>
      <c r="D18777" t="str">
        <f t="shared" si="293"/>
        <v>un</v>
      </c>
    </row>
    <row r="18778" spans="1:4">
      <c r="A18778" s="68" t="s">
        <v>18637</v>
      </c>
      <c r="B18778" s="68" t="s">
        <v>32917</v>
      </c>
      <c r="C18778" s="68" t="s">
        <v>15</v>
      </c>
      <c r="D18778" t="str">
        <f t="shared" si="293"/>
        <v>un</v>
      </c>
    </row>
    <row r="18779" spans="1:4">
      <c r="A18779" s="68" t="s">
        <v>18638</v>
      </c>
      <c r="B18779" s="68" t="s">
        <v>32918</v>
      </c>
      <c r="C18779" s="68" t="s">
        <v>15</v>
      </c>
      <c r="D18779" t="str">
        <f t="shared" si="293"/>
        <v>un</v>
      </c>
    </row>
    <row r="18780" spans="1:4">
      <c r="A18780" s="68" t="s">
        <v>18639</v>
      </c>
      <c r="B18780" s="68" t="s">
        <v>32918</v>
      </c>
      <c r="C18780" s="68" t="s">
        <v>15</v>
      </c>
      <c r="D18780" t="str">
        <f t="shared" si="293"/>
        <v>un</v>
      </c>
    </row>
    <row r="18781" spans="1:4">
      <c r="A18781" s="68" t="s">
        <v>18640</v>
      </c>
      <c r="B18781" s="68" t="s">
        <v>32919</v>
      </c>
      <c r="C18781" s="68" t="s">
        <v>15</v>
      </c>
      <c r="D18781" t="str">
        <f t="shared" si="293"/>
        <v>un</v>
      </c>
    </row>
    <row r="18782" spans="1:4">
      <c r="A18782" s="68" t="s">
        <v>18641</v>
      </c>
      <c r="B18782" s="68" t="s">
        <v>32919</v>
      </c>
      <c r="C18782" s="68" t="s">
        <v>15</v>
      </c>
      <c r="D18782" t="str">
        <f t="shared" si="293"/>
        <v>un</v>
      </c>
    </row>
    <row r="18783" spans="1:4">
      <c r="A18783" s="68" t="s">
        <v>18642</v>
      </c>
      <c r="B18783" s="68" t="s">
        <v>32920</v>
      </c>
      <c r="C18783" s="68" t="s">
        <v>15</v>
      </c>
      <c r="D18783" t="str">
        <f t="shared" si="293"/>
        <v>un</v>
      </c>
    </row>
    <row r="18784" spans="1:4">
      <c r="A18784" s="68" t="s">
        <v>18643</v>
      </c>
      <c r="B18784" s="68" t="s">
        <v>32920</v>
      </c>
      <c r="C18784" s="68" t="s">
        <v>15</v>
      </c>
      <c r="D18784" t="str">
        <f t="shared" si="293"/>
        <v>un</v>
      </c>
    </row>
    <row r="18785" spans="1:4">
      <c r="A18785" s="68" t="s">
        <v>18644</v>
      </c>
      <c r="B18785" s="68" t="s">
        <v>32921</v>
      </c>
      <c r="C18785" s="68" t="s">
        <v>15</v>
      </c>
      <c r="D18785" t="str">
        <f t="shared" si="293"/>
        <v>un</v>
      </c>
    </row>
    <row r="18786" spans="1:4">
      <c r="A18786" s="68" t="s">
        <v>18645</v>
      </c>
      <c r="B18786" s="68" t="s">
        <v>32921</v>
      </c>
      <c r="C18786" s="68" t="s">
        <v>15</v>
      </c>
      <c r="D18786" t="str">
        <f t="shared" si="293"/>
        <v>un</v>
      </c>
    </row>
    <row r="18787" spans="1:4">
      <c r="A18787" s="68" t="s">
        <v>18646</v>
      </c>
      <c r="B18787" s="68" t="s">
        <v>32922</v>
      </c>
      <c r="C18787" s="68" t="s">
        <v>15</v>
      </c>
      <c r="D18787" t="str">
        <f t="shared" si="293"/>
        <v>un</v>
      </c>
    </row>
    <row r="18788" spans="1:4">
      <c r="A18788" s="68" t="s">
        <v>18647</v>
      </c>
      <c r="B18788" s="68" t="s">
        <v>32922</v>
      </c>
      <c r="C18788" s="68" t="s">
        <v>15</v>
      </c>
      <c r="D18788" t="str">
        <f t="shared" si="293"/>
        <v>un</v>
      </c>
    </row>
    <row r="18789" spans="1:4">
      <c r="A18789" s="68" t="s">
        <v>18648</v>
      </c>
      <c r="B18789" s="68" t="s">
        <v>32923</v>
      </c>
      <c r="C18789" s="68" t="s">
        <v>15</v>
      </c>
      <c r="D18789" t="str">
        <f t="shared" si="293"/>
        <v>un</v>
      </c>
    </row>
    <row r="18790" spans="1:4">
      <c r="A18790" s="68" t="s">
        <v>18649</v>
      </c>
      <c r="B18790" s="68" t="s">
        <v>32923</v>
      </c>
      <c r="C18790" s="68" t="s">
        <v>15</v>
      </c>
      <c r="D18790" t="str">
        <f t="shared" si="293"/>
        <v>un</v>
      </c>
    </row>
    <row r="18791" spans="1:4">
      <c r="A18791" s="68" t="s">
        <v>18650</v>
      </c>
      <c r="B18791" s="68" t="s">
        <v>32924</v>
      </c>
      <c r="C18791" s="68" t="s">
        <v>15</v>
      </c>
      <c r="D18791" t="str">
        <f t="shared" si="293"/>
        <v>un</v>
      </c>
    </row>
    <row r="18792" spans="1:4">
      <c r="A18792" s="68" t="s">
        <v>18651</v>
      </c>
      <c r="B18792" s="68" t="s">
        <v>32924</v>
      </c>
      <c r="C18792" s="68" t="s">
        <v>15</v>
      </c>
      <c r="D18792" t="str">
        <f t="shared" si="293"/>
        <v>un</v>
      </c>
    </row>
    <row r="18793" spans="1:4">
      <c r="A18793" s="68" t="s">
        <v>18652</v>
      </c>
      <c r="B18793" s="68" t="s">
        <v>32925</v>
      </c>
      <c r="C18793" s="68" t="s">
        <v>15</v>
      </c>
      <c r="D18793" t="str">
        <f t="shared" si="293"/>
        <v>un</v>
      </c>
    </row>
    <row r="18794" spans="1:4">
      <c r="A18794" s="68" t="s">
        <v>18653</v>
      </c>
      <c r="B18794" s="68" t="s">
        <v>32925</v>
      </c>
      <c r="C18794" s="68" t="s">
        <v>15</v>
      </c>
      <c r="D18794" t="str">
        <f t="shared" si="293"/>
        <v>un</v>
      </c>
    </row>
    <row r="18795" spans="1:4">
      <c r="A18795" s="68" t="s">
        <v>18654</v>
      </c>
      <c r="B18795" s="68" t="s">
        <v>32926</v>
      </c>
      <c r="C18795" s="68" t="s">
        <v>15</v>
      </c>
      <c r="D18795" t="str">
        <f t="shared" si="293"/>
        <v>un</v>
      </c>
    </row>
    <row r="18796" spans="1:4">
      <c r="A18796" s="68" t="s">
        <v>18655</v>
      </c>
      <c r="B18796" s="68" t="s">
        <v>32926</v>
      </c>
      <c r="C18796" s="68" t="s">
        <v>15</v>
      </c>
      <c r="D18796" t="str">
        <f t="shared" si="293"/>
        <v>un</v>
      </c>
    </row>
    <row r="18797" spans="1:4">
      <c r="A18797" s="68" t="s">
        <v>18656</v>
      </c>
      <c r="B18797" s="68" t="s">
        <v>32927</v>
      </c>
      <c r="C18797" s="68" t="s">
        <v>15</v>
      </c>
      <c r="D18797" t="str">
        <f t="shared" si="293"/>
        <v>un</v>
      </c>
    </row>
    <row r="18798" spans="1:4">
      <c r="A18798" s="68" t="s">
        <v>18657</v>
      </c>
      <c r="B18798" s="68" t="s">
        <v>32927</v>
      </c>
      <c r="C18798" s="68" t="s">
        <v>15</v>
      </c>
      <c r="D18798" t="str">
        <f t="shared" si="293"/>
        <v>un</v>
      </c>
    </row>
    <row r="18799" spans="1:4">
      <c r="A18799" s="68" t="s">
        <v>18658</v>
      </c>
      <c r="B18799" s="68" t="s">
        <v>32928</v>
      </c>
      <c r="C18799" s="68" t="s">
        <v>15</v>
      </c>
      <c r="D18799" t="str">
        <f t="shared" si="293"/>
        <v>un</v>
      </c>
    </row>
    <row r="18800" spans="1:4">
      <c r="A18800" s="68" t="s">
        <v>18659</v>
      </c>
      <c r="B18800" s="68" t="s">
        <v>32928</v>
      </c>
      <c r="C18800" s="68" t="s">
        <v>15</v>
      </c>
      <c r="D18800" t="str">
        <f t="shared" si="293"/>
        <v>un</v>
      </c>
    </row>
    <row r="18801" spans="1:4">
      <c r="A18801" s="68" t="s">
        <v>23548</v>
      </c>
      <c r="B18801" s="68" t="s">
        <v>32929</v>
      </c>
      <c r="C18801" s="68" t="s">
        <v>15</v>
      </c>
      <c r="D18801" t="str">
        <f t="shared" si="293"/>
        <v>un</v>
      </c>
    </row>
    <row r="18802" spans="1:4">
      <c r="A18802" s="68" t="s">
        <v>23549</v>
      </c>
      <c r="B18802" s="68" t="s">
        <v>32929</v>
      </c>
      <c r="C18802" s="68" t="s">
        <v>15</v>
      </c>
      <c r="D18802" t="str">
        <f t="shared" si="293"/>
        <v>un</v>
      </c>
    </row>
    <row r="18803" spans="1:4">
      <c r="A18803" s="68" t="s">
        <v>23550</v>
      </c>
      <c r="B18803" s="68" t="s">
        <v>32930</v>
      </c>
      <c r="C18803" s="68" t="s">
        <v>15</v>
      </c>
      <c r="D18803" t="str">
        <f t="shared" si="293"/>
        <v>un</v>
      </c>
    </row>
    <row r="18804" spans="1:4">
      <c r="A18804" s="68" t="s">
        <v>23551</v>
      </c>
      <c r="B18804" s="68" t="s">
        <v>32930</v>
      </c>
      <c r="C18804" s="68" t="s">
        <v>15</v>
      </c>
      <c r="D18804" t="str">
        <f t="shared" si="293"/>
        <v>un</v>
      </c>
    </row>
    <row r="18805" spans="1:4">
      <c r="A18805" s="68" t="s">
        <v>18660</v>
      </c>
      <c r="B18805" s="68" t="s">
        <v>32931</v>
      </c>
      <c r="C18805" s="68" t="s">
        <v>15</v>
      </c>
      <c r="D18805" t="str">
        <f t="shared" si="293"/>
        <v>un</v>
      </c>
    </row>
    <row r="18806" spans="1:4">
      <c r="A18806" s="68" t="s">
        <v>18661</v>
      </c>
      <c r="B18806" s="68" t="s">
        <v>32931</v>
      </c>
      <c r="C18806" s="68" t="s">
        <v>15</v>
      </c>
      <c r="D18806" t="str">
        <f t="shared" si="293"/>
        <v>un</v>
      </c>
    </row>
    <row r="18807" spans="1:4">
      <c r="A18807" s="68" t="s">
        <v>18662</v>
      </c>
      <c r="B18807" s="68" t="s">
        <v>32932</v>
      </c>
      <c r="C18807" s="68" t="s">
        <v>15</v>
      </c>
      <c r="D18807" t="str">
        <f t="shared" si="293"/>
        <v>un</v>
      </c>
    </row>
    <row r="18808" spans="1:4">
      <c r="A18808" s="68" t="s">
        <v>18663</v>
      </c>
      <c r="B18808" s="68" t="s">
        <v>32932</v>
      </c>
      <c r="C18808" s="68" t="s">
        <v>15</v>
      </c>
      <c r="D18808" t="str">
        <f t="shared" si="293"/>
        <v>un</v>
      </c>
    </row>
    <row r="18809" spans="1:4">
      <c r="A18809" s="68" t="s">
        <v>18664</v>
      </c>
      <c r="B18809" s="68" t="s">
        <v>32933</v>
      </c>
      <c r="C18809" s="68" t="s">
        <v>15</v>
      </c>
      <c r="D18809" t="str">
        <f t="shared" si="293"/>
        <v>un</v>
      </c>
    </row>
    <row r="18810" spans="1:4">
      <c r="A18810" s="68" t="s">
        <v>18665</v>
      </c>
      <c r="B18810" s="68" t="s">
        <v>32933</v>
      </c>
      <c r="C18810" s="68" t="s">
        <v>15</v>
      </c>
      <c r="D18810" t="str">
        <f t="shared" si="293"/>
        <v>un</v>
      </c>
    </row>
    <row r="18811" spans="1:4">
      <c r="A18811" s="68" t="s">
        <v>24061</v>
      </c>
      <c r="B18811" s="68" t="s">
        <v>32934</v>
      </c>
      <c r="C18811" s="68" t="s">
        <v>15</v>
      </c>
      <c r="D18811" t="str">
        <f t="shared" si="293"/>
        <v>un</v>
      </c>
    </row>
    <row r="18812" spans="1:4">
      <c r="A18812" s="68" t="s">
        <v>24062</v>
      </c>
      <c r="B18812" s="68" t="s">
        <v>32934</v>
      </c>
      <c r="C18812" s="68" t="s">
        <v>15</v>
      </c>
      <c r="D18812" t="str">
        <f t="shared" si="293"/>
        <v>un</v>
      </c>
    </row>
    <row r="18813" spans="1:4">
      <c r="A18813" s="68" t="s">
        <v>18666</v>
      </c>
      <c r="B18813" s="68" t="s">
        <v>32935</v>
      </c>
      <c r="C18813" s="68" t="s">
        <v>15</v>
      </c>
      <c r="D18813" t="str">
        <f t="shared" si="293"/>
        <v>un</v>
      </c>
    </row>
    <row r="18814" spans="1:4">
      <c r="A18814" s="68" t="s">
        <v>18667</v>
      </c>
      <c r="B18814" s="68" t="s">
        <v>32935</v>
      </c>
      <c r="C18814" s="68" t="s">
        <v>15</v>
      </c>
      <c r="D18814" t="str">
        <f t="shared" si="293"/>
        <v>un</v>
      </c>
    </row>
    <row r="18815" spans="1:4">
      <c r="A18815" s="68" t="s">
        <v>18668</v>
      </c>
      <c r="B18815" s="68" t="s">
        <v>32936</v>
      </c>
      <c r="C18815" s="68" t="s">
        <v>15</v>
      </c>
      <c r="D18815" t="str">
        <f t="shared" si="293"/>
        <v>un</v>
      </c>
    </row>
    <row r="18816" spans="1:4">
      <c r="A18816" s="68" t="s">
        <v>18669</v>
      </c>
      <c r="B18816" s="68" t="s">
        <v>32936</v>
      </c>
      <c r="C18816" s="68" t="s">
        <v>15</v>
      </c>
      <c r="D18816" t="str">
        <f t="shared" si="293"/>
        <v>un</v>
      </c>
    </row>
    <row r="18817" spans="1:4">
      <c r="A18817" s="68" t="s">
        <v>18670</v>
      </c>
      <c r="B18817" s="68" t="s">
        <v>32937</v>
      </c>
      <c r="C18817" s="68" t="s">
        <v>15</v>
      </c>
      <c r="D18817" t="str">
        <f t="shared" si="293"/>
        <v>un</v>
      </c>
    </row>
    <row r="18818" spans="1:4">
      <c r="A18818" s="68" t="s">
        <v>18671</v>
      </c>
      <c r="B18818" s="68" t="s">
        <v>32937</v>
      </c>
      <c r="C18818" s="68" t="s">
        <v>15</v>
      </c>
      <c r="D18818" t="str">
        <f t="shared" si="293"/>
        <v>un</v>
      </c>
    </row>
    <row r="18819" spans="1:4">
      <c r="A18819" s="68" t="s">
        <v>18672</v>
      </c>
      <c r="B18819" s="68" t="s">
        <v>32938</v>
      </c>
      <c r="C18819" s="68" t="s">
        <v>15</v>
      </c>
      <c r="D18819" t="str">
        <f t="shared" si="293"/>
        <v>un</v>
      </c>
    </row>
    <row r="18820" spans="1:4">
      <c r="A18820" s="68" t="s">
        <v>18673</v>
      </c>
      <c r="B18820" s="68" t="s">
        <v>32938</v>
      </c>
      <c r="C18820" s="68" t="s">
        <v>15</v>
      </c>
      <c r="D18820" t="str">
        <f t="shared" si="293"/>
        <v>un</v>
      </c>
    </row>
    <row r="18821" spans="1:4">
      <c r="A18821" s="68" t="s">
        <v>18674</v>
      </c>
      <c r="B18821" s="68" t="s">
        <v>32939</v>
      </c>
      <c r="C18821" s="68" t="s">
        <v>15</v>
      </c>
      <c r="D18821" t="str">
        <f t="shared" si="293"/>
        <v>un</v>
      </c>
    </row>
    <row r="18822" spans="1:4">
      <c r="A18822" s="68" t="s">
        <v>18675</v>
      </c>
      <c r="B18822" s="68" t="s">
        <v>32939</v>
      </c>
      <c r="C18822" s="68" t="s">
        <v>15</v>
      </c>
      <c r="D18822" t="str">
        <f t="shared" si="293"/>
        <v>un</v>
      </c>
    </row>
    <row r="18823" spans="1:4">
      <c r="A18823" s="68" t="s">
        <v>18676</v>
      </c>
      <c r="B18823" s="68" t="s">
        <v>32940</v>
      </c>
      <c r="C18823" s="68" t="s">
        <v>15</v>
      </c>
      <c r="D18823" t="str">
        <f t="shared" ref="D18823:D18886" si="294">LOWER(C18823)</f>
        <v>un</v>
      </c>
    </row>
    <row r="18824" spans="1:4">
      <c r="A18824" s="68" t="s">
        <v>18677</v>
      </c>
      <c r="B18824" s="68" t="s">
        <v>32940</v>
      </c>
      <c r="C18824" s="68" t="s">
        <v>15</v>
      </c>
      <c r="D18824" t="str">
        <f t="shared" si="294"/>
        <v>un</v>
      </c>
    </row>
    <row r="18825" spans="1:4">
      <c r="A18825" s="68" t="s">
        <v>18678</v>
      </c>
      <c r="B18825" s="68" t="s">
        <v>32941</v>
      </c>
      <c r="C18825" s="68" t="s">
        <v>15</v>
      </c>
      <c r="D18825" t="str">
        <f t="shared" si="294"/>
        <v>un</v>
      </c>
    </row>
    <row r="18826" spans="1:4">
      <c r="A18826" s="68" t="s">
        <v>18679</v>
      </c>
      <c r="B18826" s="68" t="s">
        <v>32941</v>
      </c>
      <c r="C18826" s="68" t="s">
        <v>15</v>
      </c>
      <c r="D18826" t="str">
        <f t="shared" si="294"/>
        <v>un</v>
      </c>
    </row>
    <row r="18827" spans="1:4">
      <c r="A18827" s="68" t="s">
        <v>18680</v>
      </c>
      <c r="B18827" s="68" t="s">
        <v>32942</v>
      </c>
      <c r="C18827" s="68" t="s">
        <v>15</v>
      </c>
      <c r="D18827" t="str">
        <f t="shared" si="294"/>
        <v>un</v>
      </c>
    </row>
    <row r="18828" spans="1:4">
      <c r="A18828" s="68" t="s">
        <v>18681</v>
      </c>
      <c r="B18828" s="68" t="s">
        <v>32942</v>
      </c>
      <c r="C18828" s="68" t="s">
        <v>15</v>
      </c>
      <c r="D18828" t="str">
        <f t="shared" si="294"/>
        <v>un</v>
      </c>
    </row>
    <row r="18829" spans="1:4">
      <c r="A18829" s="68" t="s">
        <v>18682</v>
      </c>
      <c r="B18829" s="68" t="s">
        <v>32943</v>
      </c>
      <c r="C18829" s="68" t="s">
        <v>15</v>
      </c>
      <c r="D18829" t="str">
        <f t="shared" si="294"/>
        <v>un</v>
      </c>
    </row>
    <row r="18830" spans="1:4">
      <c r="A18830" s="68" t="s">
        <v>18683</v>
      </c>
      <c r="B18830" s="68" t="s">
        <v>32943</v>
      </c>
      <c r="C18830" s="68" t="s">
        <v>15</v>
      </c>
      <c r="D18830" t="str">
        <f t="shared" si="294"/>
        <v>un</v>
      </c>
    </row>
    <row r="18831" spans="1:4">
      <c r="A18831" s="68" t="s">
        <v>18684</v>
      </c>
      <c r="B18831" s="68" t="s">
        <v>32944</v>
      </c>
      <c r="C18831" s="68" t="s">
        <v>15</v>
      </c>
      <c r="D18831" t="str">
        <f t="shared" si="294"/>
        <v>un</v>
      </c>
    </row>
    <row r="18832" spans="1:4">
      <c r="A18832" s="68" t="s">
        <v>18685</v>
      </c>
      <c r="B18832" s="68" t="s">
        <v>32944</v>
      </c>
      <c r="C18832" s="68" t="s">
        <v>15</v>
      </c>
      <c r="D18832" t="str">
        <f t="shared" si="294"/>
        <v>un</v>
      </c>
    </row>
    <row r="18833" spans="1:4">
      <c r="A18833" s="68" t="s">
        <v>18686</v>
      </c>
      <c r="B18833" s="68" t="s">
        <v>32945</v>
      </c>
      <c r="C18833" s="68" t="s">
        <v>15</v>
      </c>
      <c r="D18833" t="str">
        <f t="shared" si="294"/>
        <v>un</v>
      </c>
    </row>
    <row r="18834" spans="1:4">
      <c r="A18834" s="68" t="s">
        <v>18687</v>
      </c>
      <c r="B18834" s="68" t="s">
        <v>32945</v>
      </c>
      <c r="C18834" s="68" t="s">
        <v>15</v>
      </c>
      <c r="D18834" t="str">
        <f t="shared" si="294"/>
        <v>un</v>
      </c>
    </row>
    <row r="18835" spans="1:4">
      <c r="A18835" s="68" t="s">
        <v>24063</v>
      </c>
      <c r="B18835" s="68" t="s">
        <v>32946</v>
      </c>
      <c r="C18835" s="68" t="s">
        <v>15</v>
      </c>
      <c r="D18835" t="str">
        <f t="shared" si="294"/>
        <v>un</v>
      </c>
    </row>
    <row r="18836" spans="1:4">
      <c r="A18836" s="68" t="s">
        <v>24064</v>
      </c>
      <c r="B18836" s="68" t="s">
        <v>32946</v>
      </c>
      <c r="C18836" s="68" t="s">
        <v>15</v>
      </c>
      <c r="D18836" t="str">
        <f t="shared" si="294"/>
        <v>un</v>
      </c>
    </row>
    <row r="18837" spans="1:4">
      <c r="A18837" s="68" t="s">
        <v>24065</v>
      </c>
      <c r="B18837" s="68" t="s">
        <v>32947</v>
      </c>
      <c r="C18837" s="68" t="s">
        <v>24153</v>
      </c>
      <c r="D18837" t="str">
        <f t="shared" si="294"/>
        <v>mn</v>
      </c>
    </row>
    <row r="18838" spans="1:4">
      <c r="A18838" s="68" t="s">
        <v>24066</v>
      </c>
      <c r="B18838" s="68" t="s">
        <v>32947</v>
      </c>
      <c r="C18838" s="68" t="s">
        <v>24153</v>
      </c>
      <c r="D18838" t="str">
        <f t="shared" si="294"/>
        <v>mn</v>
      </c>
    </row>
    <row r="18839" spans="1:4">
      <c r="A18839" s="68" t="s">
        <v>24067</v>
      </c>
      <c r="B18839" s="68" t="s">
        <v>32948</v>
      </c>
      <c r="C18839" s="68" t="s">
        <v>15</v>
      </c>
      <c r="D18839" t="str">
        <f t="shared" si="294"/>
        <v>un</v>
      </c>
    </row>
    <row r="18840" spans="1:4">
      <c r="A18840" s="68" t="s">
        <v>24068</v>
      </c>
      <c r="B18840" s="68" t="s">
        <v>32948</v>
      </c>
      <c r="C18840" s="68" t="s">
        <v>15</v>
      </c>
      <c r="D18840" t="str">
        <f t="shared" si="294"/>
        <v>un</v>
      </c>
    </row>
    <row r="18841" spans="1:4">
      <c r="A18841" s="68" t="s">
        <v>24069</v>
      </c>
      <c r="B18841" s="68" t="s">
        <v>32949</v>
      </c>
      <c r="C18841" s="68" t="s">
        <v>15</v>
      </c>
      <c r="D18841" t="str">
        <f t="shared" si="294"/>
        <v>un</v>
      </c>
    </row>
    <row r="18842" spans="1:4">
      <c r="A18842" s="68" t="s">
        <v>24070</v>
      </c>
      <c r="B18842" s="68" t="s">
        <v>32949</v>
      </c>
      <c r="C18842" s="68" t="s">
        <v>15</v>
      </c>
      <c r="D18842" t="str">
        <f t="shared" si="294"/>
        <v>un</v>
      </c>
    </row>
    <row r="18843" spans="1:4">
      <c r="A18843" s="68" t="s">
        <v>18688</v>
      </c>
      <c r="B18843" s="68" t="s">
        <v>32950</v>
      </c>
      <c r="C18843" s="68" t="s">
        <v>15</v>
      </c>
      <c r="D18843" t="str">
        <f t="shared" si="294"/>
        <v>un</v>
      </c>
    </row>
    <row r="18844" spans="1:4">
      <c r="A18844" s="68" t="s">
        <v>18689</v>
      </c>
      <c r="B18844" s="68" t="s">
        <v>32950</v>
      </c>
      <c r="C18844" s="68" t="s">
        <v>15</v>
      </c>
      <c r="D18844" t="str">
        <f t="shared" si="294"/>
        <v>un</v>
      </c>
    </row>
    <row r="18845" spans="1:4">
      <c r="A18845" s="68" t="s">
        <v>18690</v>
      </c>
      <c r="B18845" s="68" t="s">
        <v>32951</v>
      </c>
      <c r="C18845" s="68" t="s">
        <v>15</v>
      </c>
      <c r="D18845" t="str">
        <f t="shared" si="294"/>
        <v>un</v>
      </c>
    </row>
    <row r="18846" spans="1:4">
      <c r="A18846" s="68" t="s">
        <v>18691</v>
      </c>
      <c r="B18846" s="68" t="s">
        <v>32951</v>
      </c>
      <c r="C18846" s="68" t="s">
        <v>15</v>
      </c>
      <c r="D18846" t="str">
        <f t="shared" si="294"/>
        <v>un</v>
      </c>
    </row>
    <row r="18847" spans="1:4">
      <c r="A18847" s="68" t="s">
        <v>18692</v>
      </c>
      <c r="B18847" s="68" t="s">
        <v>32952</v>
      </c>
      <c r="C18847" s="68" t="s">
        <v>15</v>
      </c>
      <c r="D18847" t="str">
        <f t="shared" si="294"/>
        <v>un</v>
      </c>
    </row>
    <row r="18848" spans="1:4">
      <c r="A18848" s="68" t="s">
        <v>18693</v>
      </c>
      <c r="B18848" s="68" t="s">
        <v>32952</v>
      </c>
      <c r="C18848" s="68" t="s">
        <v>15</v>
      </c>
      <c r="D18848" t="str">
        <f t="shared" si="294"/>
        <v>un</v>
      </c>
    </row>
    <row r="18849" spans="1:4">
      <c r="A18849" s="68" t="s">
        <v>18694</v>
      </c>
      <c r="B18849" s="68" t="s">
        <v>32953</v>
      </c>
      <c r="C18849" s="68" t="s">
        <v>15</v>
      </c>
      <c r="D18849" t="str">
        <f t="shared" si="294"/>
        <v>un</v>
      </c>
    </row>
    <row r="18850" spans="1:4">
      <c r="A18850" s="68" t="s">
        <v>18695</v>
      </c>
      <c r="B18850" s="68" t="s">
        <v>32953</v>
      </c>
      <c r="C18850" s="68" t="s">
        <v>15</v>
      </c>
      <c r="D18850" t="str">
        <f t="shared" si="294"/>
        <v>un</v>
      </c>
    </row>
    <row r="18851" spans="1:4">
      <c r="A18851" s="68" t="s">
        <v>18696</v>
      </c>
      <c r="B18851" s="68" t="s">
        <v>32954</v>
      </c>
      <c r="C18851" s="68" t="s">
        <v>15</v>
      </c>
      <c r="D18851" t="str">
        <f t="shared" si="294"/>
        <v>un</v>
      </c>
    </row>
    <row r="18852" spans="1:4">
      <c r="A18852" s="68" t="s">
        <v>18697</v>
      </c>
      <c r="B18852" s="68" t="s">
        <v>32954</v>
      </c>
      <c r="C18852" s="68" t="s">
        <v>15</v>
      </c>
      <c r="D18852" t="str">
        <f t="shared" si="294"/>
        <v>un</v>
      </c>
    </row>
    <row r="18853" spans="1:4">
      <c r="A18853" s="68" t="s">
        <v>18698</v>
      </c>
      <c r="B18853" s="68" t="s">
        <v>32955</v>
      </c>
      <c r="C18853" s="68" t="s">
        <v>15</v>
      </c>
      <c r="D18853" t="str">
        <f t="shared" si="294"/>
        <v>un</v>
      </c>
    </row>
    <row r="18854" spans="1:4">
      <c r="A18854" s="68" t="s">
        <v>18699</v>
      </c>
      <c r="B18854" s="68" t="s">
        <v>32955</v>
      </c>
      <c r="C18854" s="68" t="s">
        <v>15</v>
      </c>
      <c r="D18854" t="str">
        <f t="shared" si="294"/>
        <v>un</v>
      </c>
    </row>
    <row r="18855" spans="1:4">
      <c r="A18855" s="68" t="s">
        <v>18700</v>
      </c>
      <c r="B18855" s="68" t="s">
        <v>32956</v>
      </c>
      <c r="C18855" s="68" t="s">
        <v>15</v>
      </c>
      <c r="D18855" t="str">
        <f t="shared" si="294"/>
        <v>un</v>
      </c>
    </row>
    <row r="18856" spans="1:4">
      <c r="A18856" s="68" t="s">
        <v>18701</v>
      </c>
      <c r="B18856" s="68" t="s">
        <v>32956</v>
      </c>
      <c r="C18856" s="68" t="s">
        <v>15</v>
      </c>
      <c r="D18856" t="str">
        <f t="shared" si="294"/>
        <v>un</v>
      </c>
    </row>
    <row r="18857" spans="1:4">
      <c r="A18857" s="68" t="s">
        <v>18702</v>
      </c>
      <c r="B18857" s="68" t="s">
        <v>32957</v>
      </c>
      <c r="C18857" s="68" t="s">
        <v>15</v>
      </c>
      <c r="D18857" t="str">
        <f t="shared" si="294"/>
        <v>un</v>
      </c>
    </row>
    <row r="18858" spans="1:4">
      <c r="A18858" s="68" t="s">
        <v>18703</v>
      </c>
      <c r="B18858" s="68" t="s">
        <v>32957</v>
      </c>
      <c r="C18858" s="68" t="s">
        <v>15</v>
      </c>
      <c r="D18858" t="str">
        <f t="shared" si="294"/>
        <v>un</v>
      </c>
    </row>
    <row r="18859" spans="1:4">
      <c r="A18859" s="68" t="s">
        <v>18704</v>
      </c>
      <c r="B18859" s="68" t="s">
        <v>32958</v>
      </c>
      <c r="C18859" s="68" t="s">
        <v>15</v>
      </c>
      <c r="D18859" t="str">
        <f t="shared" si="294"/>
        <v>un</v>
      </c>
    </row>
    <row r="18860" spans="1:4">
      <c r="A18860" s="68" t="s">
        <v>18705</v>
      </c>
      <c r="B18860" s="68" t="s">
        <v>32958</v>
      </c>
      <c r="C18860" s="68" t="s">
        <v>15</v>
      </c>
      <c r="D18860" t="str">
        <f t="shared" si="294"/>
        <v>un</v>
      </c>
    </row>
    <row r="18861" spans="1:4">
      <c r="A18861" s="68" t="s">
        <v>18706</v>
      </c>
      <c r="B18861" s="68" t="s">
        <v>32959</v>
      </c>
      <c r="C18861" s="68" t="s">
        <v>15</v>
      </c>
      <c r="D18861" t="str">
        <f t="shared" si="294"/>
        <v>un</v>
      </c>
    </row>
    <row r="18862" spans="1:4">
      <c r="A18862" s="68" t="s">
        <v>18707</v>
      </c>
      <c r="B18862" s="68" t="s">
        <v>32959</v>
      </c>
      <c r="C18862" s="68" t="s">
        <v>15</v>
      </c>
      <c r="D18862" t="str">
        <f t="shared" si="294"/>
        <v>un</v>
      </c>
    </row>
    <row r="18863" spans="1:4">
      <c r="A18863" s="68" t="s">
        <v>18708</v>
      </c>
      <c r="B18863" s="68" t="s">
        <v>32960</v>
      </c>
      <c r="C18863" s="68" t="s">
        <v>15</v>
      </c>
      <c r="D18863" t="str">
        <f t="shared" si="294"/>
        <v>un</v>
      </c>
    </row>
    <row r="18864" spans="1:4">
      <c r="A18864" s="68" t="s">
        <v>18709</v>
      </c>
      <c r="B18864" s="68" t="s">
        <v>32960</v>
      </c>
      <c r="C18864" s="68" t="s">
        <v>15</v>
      </c>
      <c r="D18864" t="str">
        <f t="shared" si="294"/>
        <v>un</v>
      </c>
    </row>
    <row r="18865" spans="1:4">
      <c r="A18865" s="68" t="s">
        <v>18710</v>
      </c>
      <c r="B18865" s="68" t="s">
        <v>32961</v>
      </c>
      <c r="C18865" s="68" t="s">
        <v>15</v>
      </c>
      <c r="D18865" t="str">
        <f t="shared" si="294"/>
        <v>un</v>
      </c>
    </row>
    <row r="18866" spans="1:4">
      <c r="A18866" s="68" t="s">
        <v>18711</v>
      </c>
      <c r="B18866" s="68" t="s">
        <v>32961</v>
      </c>
      <c r="C18866" s="68" t="s">
        <v>15</v>
      </c>
      <c r="D18866" t="str">
        <f t="shared" si="294"/>
        <v>un</v>
      </c>
    </row>
    <row r="18867" spans="1:4">
      <c r="A18867" s="68" t="s">
        <v>18712</v>
      </c>
      <c r="B18867" s="68" t="s">
        <v>32962</v>
      </c>
      <c r="C18867" s="68" t="s">
        <v>15</v>
      </c>
      <c r="D18867" t="str">
        <f t="shared" si="294"/>
        <v>un</v>
      </c>
    </row>
    <row r="18868" spans="1:4">
      <c r="A18868" s="68" t="s">
        <v>18713</v>
      </c>
      <c r="B18868" s="68" t="s">
        <v>32962</v>
      </c>
      <c r="C18868" s="68" t="s">
        <v>15</v>
      </c>
      <c r="D18868" t="str">
        <f t="shared" si="294"/>
        <v>un</v>
      </c>
    </row>
    <row r="18869" spans="1:4">
      <c r="A18869" s="68" t="s">
        <v>18714</v>
      </c>
      <c r="B18869" s="68" t="s">
        <v>32963</v>
      </c>
      <c r="C18869" s="68" t="s">
        <v>15</v>
      </c>
      <c r="D18869" t="str">
        <f t="shared" si="294"/>
        <v>un</v>
      </c>
    </row>
    <row r="18870" spans="1:4">
      <c r="A18870" s="68" t="s">
        <v>18715</v>
      </c>
      <c r="B18870" s="68" t="s">
        <v>32963</v>
      </c>
      <c r="C18870" s="68" t="s">
        <v>15</v>
      </c>
      <c r="D18870" t="str">
        <f t="shared" si="294"/>
        <v>un</v>
      </c>
    </row>
    <row r="18871" spans="1:4">
      <c r="A18871" s="68" t="s">
        <v>18716</v>
      </c>
      <c r="B18871" s="68" t="s">
        <v>32964</v>
      </c>
      <c r="C18871" s="68" t="s">
        <v>15</v>
      </c>
      <c r="D18871" t="str">
        <f t="shared" si="294"/>
        <v>un</v>
      </c>
    </row>
    <row r="18872" spans="1:4">
      <c r="A18872" s="68" t="s">
        <v>18717</v>
      </c>
      <c r="B18872" s="68" t="s">
        <v>32964</v>
      </c>
      <c r="C18872" s="68" t="s">
        <v>15</v>
      </c>
      <c r="D18872" t="str">
        <f t="shared" si="294"/>
        <v>un</v>
      </c>
    </row>
    <row r="18873" spans="1:4">
      <c r="A18873" s="68" t="s">
        <v>18718</v>
      </c>
      <c r="B18873" s="68" t="s">
        <v>32965</v>
      </c>
      <c r="C18873" s="68" t="s">
        <v>15</v>
      </c>
      <c r="D18873" t="str">
        <f t="shared" si="294"/>
        <v>un</v>
      </c>
    </row>
    <row r="18874" spans="1:4">
      <c r="A18874" s="68" t="s">
        <v>18719</v>
      </c>
      <c r="B18874" s="68" t="s">
        <v>32965</v>
      </c>
      <c r="C18874" s="68" t="s">
        <v>15</v>
      </c>
      <c r="D18874" t="str">
        <f t="shared" si="294"/>
        <v>un</v>
      </c>
    </row>
    <row r="18875" spans="1:4">
      <c r="A18875" s="68" t="s">
        <v>18720</v>
      </c>
      <c r="B18875" s="68" t="s">
        <v>32966</v>
      </c>
      <c r="C18875" s="68" t="s">
        <v>15</v>
      </c>
      <c r="D18875" t="str">
        <f t="shared" si="294"/>
        <v>un</v>
      </c>
    </row>
    <row r="18876" spans="1:4">
      <c r="A18876" s="68" t="s">
        <v>18721</v>
      </c>
      <c r="B18876" s="68" t="s">
        <v>32966</v>
      </c>
      <c r="C18876" s="68" t="s">
        <v>15</v>
      </c>
      <c r="D18876" t="str">
        <f t="shared" si="294"/>
        <v>un</v>
      </c>
    </row>
    <row r="18877" spans="1:4">
      <c r="A18877" s="68" t="s">
        <v>18722</v>
      </c>
      <c r="B18877" s="68" t="s">
        <v>32967</v>
      </c>
      <c r="C18877" s="68" t="s">
        <v>15</v>
      </c>
      <c r="D18877" t="str">
        <f t="shared" si="294"/>
        <v>un</v>
      </c>
    </row>
    <row r="18878" spans="1:4">
      <c r="A18878" s="68" t="s">
        <v>18723</v>
      </c>
      <c r="B18878" s="68" t="s">
        <v>32967</v>
      </c>
      <c r="C18878" s="68" t="s">
        <v>15</v>
      </c>
      <c r="D18878" t="str">
        <f t="shared" si="294"/>
        <v>un</v>
      </c>
    </row>
    <row r="18879" spans="1:4">
      <c r="A18879" s="68" t="s">
        <v>18724</v>
      </c>
      <c r="B18879" s="68" t="s">
        <v>32968</v>
      </c>
      <c r="C18879" s="68" t="s">
        <v>15</v>
      </c>
      <c r="D18879" t="str">
        <f t="shared" si="294"/>
        <v>un</v>
      </c>
    </row>
    <row r="18880" spans="1:4">
      <c r="A18880" s="68" t="s">
        <v>18725</v>
      </c>
      <c r="B18880" s="68" t="s">
        <v>32968</v>
      </c>
      <c r="C18880" s="68" t="s">
        <v>15</v>
      </c>
      <c r="D18880" t="str">
        <f t="shared" si="294"/>
        <v>un</v>
      </c>
    </row>
    <row r="18881" spans="1:4">
      <c r="A18881" s="68" t="s">
        <v>18726</v>
      </c>
      <c r="B18881" s="68" t="s">
        <v>32969</v>
      </c>
      <c r="C18881" s="68" t="s">
        <v>15</v>
      </c>
      <c r="D18881" t="str">
        <f t="shared" si="294"/>
        <v>un</v>
      </c>
    </row>
    <row r="18882" spans="1:4">
      <c r="A18882" s="68" t="s">
        <v>18727</v>
      </c>
      <c r="B18882" s="68" t="s">
        <v>32969</v>
      </c>
      <c r="C18882" s="68" t="s">
        <v>15</v>
      </c>
      <c r="D18882" t="str">
        <f t="shared" si="294"/>
        <v>un</v>
      </c>
    </row>
    <row r="18883" spans="1:4">
      <c r="A18883" s="68" t="s">
        <v>18728</v>
      </c>
      <c r="B18883" s="68" t="s">
        <v>32970</v>
      </c>
      <c r="C18883" s="68" t="s">
        <v>15</v>
      </c>
      <c r="D18883" t="str">
        <f t="shared" si="294"/>
        <v>un</v>
      </c>
    </row>
    <row r="18884" spans="1:4">
      <c r="A18884" s="68" t="s">
        <v>18729</v>
      </c>
      <c r="B18884" s="68" t="s">
        <v>32970</v>
      </c>
      <c r="C18884" s="68" t="s">
        <v>15</v>
      </c>
      <c r="D18884" t="str">
        <f t="shared" si="294"/>
        <v>un</v>
      </c>
    </row>
    <row r="18885" spans="1:4">
      <c r="A18885" s="68" t="s">
        <v>18730</v>
      </c>
      <c r="B18885" s="68" t="s">
        <v>32971</v>
      </c>
      <c r="C18885" s="68" t="s">
        <v>15</v>
      </c>
      <c r="D18885" t="str">
        <f t="shared" si="294"/>
        <v>un</v>
      </c>
    </row>
    <row r="18886" spans="1:4">
      <c r="A18886" s="68" t="s">
        <v>18731</v>
      </c>
      <c r="B18886" s="68" t="s">
        <v>32971</v>
      </c>
      <c r="C18886" s="68" t="s">
        <v>15</v>
      </c>
      <c r="D18886" t="str">
        <f t="shared" si="294"/>
        <v>un</v>
      </c>
    </row>
    <row r="18887" spans="1:4">
      <c r="A18887" s="68" t="s">
        <v>18732</v>
      </c>
      <c r="B18887" s="68" t="s">
        <v>32972</v>
      </c>
      <c r="C18887" s="68" t="s">
        <v>15</v>
      </c>
      <c r="D18887" t="str">
        <f t="shared" ref="D18887:D18950" si="295">LOWER(C18887)</f>
        <v>un</v>
      </c>
    </row>
    <row r="18888" spans="1:4">
      <c r="A18888" s="68" t="s">
        <v>18733</v>
      </c>
      <c r="B18888" s="68" t="s">
        <v>32972</v>
      </c>
      <c r="C18888" s="68" t="s">
        <v>15</v>
      </c>
      <c r="D18888" t="str">
        <f t="shared" si="295"/>
        <v>un</v>
      </c>
    </row>
    <row r="18889" spans="1:4">
      <c r="A18889" s="68" t="s">
        <v>18734</v>
      </c>
      <c r="B18889" s="68" t="s">
        <v>32973</v>
      </c>
      <c r="C18889" s="68" t="s">
        <v>15</v>
      </c>
      <c r="D18889" t="str">
        <f t="shared" si="295"/>
        <v>un</v>
      </c>
    </row>
    <row r="18890" spans="1:4">
      <c r="A18890" s="68" t="s">
        <v>18735</v>
      </c>
      <c r="B18890" s="68" t="s">
        <v>32973</v>
      </c>
      <c r="C18890" s="68" t="s">
        <v>15</v>
      </c>
      <c r="D18890" t="str">
        <f t="shared" si="295"/>
        <v>un</v>
      </c>
    </row>
    <row r="18891" spans="1:4">
      <c r="A18891" s="68" t="s">
        <v>18736</v>
      </c>
      <c r="B18891" s="68" t="s">
        <v>32974</v>
      </c>
      <c r="C18891" s="68" t="s">
        <v>15</v>
      </c>
      <c r="D18891" t="str">
        <f t="shared" si="295"/>
        <v>un</v>
      </c>
    </row>
    <row r="18892" spans="1:4">
      <c r="A18892" s="68" t="s">
        <v>18737</v>
      </c>
      <c r="B18892" s="68" t="s">
        <v>32974</v>
      </c>
      <c r="C18892" s="68" t="s">
        <v>15</v>
      </c>
      <c r="D18892" t="str">
        <f t="shared" si="295"/>
        <v>un</v>
      </c>
    </row>
    <row r="18893" spans="1:4">
      <c r="A18893" s="68" t="s">
        <v>18738</v>
      </c>
      <c r="B18893" s="68" t="s">
        <v>32975</v>
      </c>
      <c r="C18893" s="68" t="s">
        <v>15</v>
      </c>
      <c r="D18893" t="str">
        <f t="shared" si="295"/>
        <v>un</v>
      </c>
    </row>
    <row r="18894" spans="1:4">
      <c r="A18894" s="68" t="s">
        <v>18739</v>
      </c>
      <c r="B18894" s="68" t="s">
        <v>32975</v>
      </c>
      <c r="C18894" s="68" t="s">
        <v>15</v>
      </c>
      <c r="D18894" t="str">
        <f t="shared" si="295"/>
        <v>un</v>
      </c>
    </row>
    <row r="18895" spans="1:4">
      <c r="A18895" s="68" t="s">
        <v>18740</v>
      </c>
      <c r="B18895" s="68" t="s">
        <v>32976</v>
      </c>
      <c r="C18895" s="68" t="s">
        <v>15</v>
      </c>
      <c r="D18895" t="str">
        <f t="shared" si="295"/>
        <v>un</v>
      </c>
    </row>
    <row r="18896" spans="1:4">
      <c r="A18896" s="68" t="s">
        <v>18741</v>
      </c>
      <c r="B18896" s="68" t="s">
        <v>32976</v>
      </c>
      <c r="C18896" s="68" t="s">
        <v>15</v>
      </c>
      <c r="D18896" t="str">
        <f t="shared" si="295"/>
        <v>un</v>
      </c>
    </row>
    <row r="18897" spans="1:4">
      <c r="A18897" s="68" t="s">
        <v>18742</v>
      </c>
      <c r="B18897" s="68" t="s">
        <v>32977</v>
      </c>
      <c r="C18897" s="68" t="s">
        <v>15</v>
      </c>
      <c r="D18897" t="str">
        <f t="shared" si="295"/>
        <v>un</v>
      </c>
    </row>
    <row r="18898" spans="1:4">
      <c r="A18898" s="68" t="s">
        <v>18743</v>
      </c>
      <c r="B18898" s="68" t="s">
        <v>32977</v>
      </c>
      <c r="C18898" s="68" t="s">
        <v>15</v>
      </c>
      <c r="D18898" t="str">
        <f t="shared" si="295"/>
        <v>un</v>
      </c>
    </row>
    <row r="18899" spans="1:4">
      <c r="A18899" s="68" t="s">
        <v>18744</v>
      </c>
      <c r="B18899" s="68" t="s">
        <v>32978</v>
      </c>
      <c r="C18899" s="68" t="s">
        <v>15</v>
      </c>
      <c r="D18899" t="str">
        <f t="shared" si="295"/>
        <v>un</v>
      </c>
    </row>
    <row r="18900" spans="1:4">
      <c r="A18900" s="68" t="s">
        <v>18745</v>
      </c>
      <c r="B18900" s="68" t="s">
        <v>32978</v>
      </c>
      <c r="C18900" s="68" t="s">
        <v>15</v>
      </c>
      <c r="D18900" t="str">
        <f t="shared" si="295"/>
        <v>un</v>
      </c>
    </row>
    <row r="18901" spans="1:4">
      <c r="A18901" s="68" t="s">
        <v>18746</v>
      </c>
      <c r="B18901" s="68" t="s">
        <v>32979</v>
      </c>
      <c r="C18901" s="68" t="s">
        <v>15</v>
      </c>
      <c r="D18901" t="str">
        <f t="shared" si="295"/>
        <v>un</v>
      </c>
    </row>
    <row r="18902" spans="1:4">
      <c r="A18902" s="68" t="s">
        <v>18747</v>
      </c>
      <c r="B18902" s="68" t="s">
        <v>32979</v>
      </c>
      <c r="C18902" s="68" t="s">
        <v>15</v>
      </c>
      <c r="D18902" t="str">
        <f t="shared" si="295"/>
        <v>un</v>
      </c>
    </row>
    <row r="18903" spans="1:4">
      <c r="A18903" s="68" t="s">
        <v>18748</v>
      </c>
      <c r="B18903" s="68" t="s">
        <v>32980</v>
      </c>
      <c r="C18903" s="68" t="s">
        <v>15</v>
      </c>
      <c r="D18903" t="str">
        <f t="shared" si="295"/>
        <v>un</v>
      </c>
    </row>
    <row r="18904" spans="1:4">
      <c r="A18904" s="68" t="s">
        <v>18749</v>
      </c>
      <c r="B18904" s="68" t="s">
        <v>32980</v>
      </c>
      <c r="C18904" s="68" t="s">
        <v>15</v>
      </c>
      <c r="D18904" t="str">
        <f t="shared" si="295"/>
        <v>un</v>
      </c>
    </row>
    <row r="18905" spans="1:4">
      <c r="A18905" s="68" t="s">
        <v>18750</v>
      </c>
      <c r="B18905" s="68" t="s">
        <v>32981</v>
      </c>
      <c r="C18905" s="68" t="s">
        <v>15</v>
      </c>
      <c r="D18905" t="str">
        <f t="shared" si="295"/>
        <v>un</v>
      </c>
    </row>
    <row r="18906" spans="1:4">
      <c r="A18906" s="68" t="s">
        <v>18751</v>
      </c>
      <c r="B18906" s="68" t="s">
        <v>32981</v>
      </c>
      <c r="C18906" s="68" t="s">
        <v>15</v>
      </c>
      <c r="D18906" t="str">
        <f t="shared" si="295"/>
        <v>un</v>
      </c>
    </row>
    <row r="18907" spans="1:4">
      <c r="A18907" s="68" t="s">
        <v>18752</v>
      </c>
      <c r="B18907" s="68" t="s">
        <v>32982</v>
      </c>
      <c r="C18907" s="68" t="s">
        <v>15</v>
      </c>
      <c r="D18907" t="str">
        <f t="shared" si="295"/>
        <v>un</v>
      </c>
    </row>
    <row r="18908" spans="1:4">
      <c r="A18908" s="68" t="s">
        <v>18753</v>
      </c>
      <c r="B18908" s="68" t="s">
        <v>32982</v>
      </c>
      <c r="C18908" s="68" t="s">
        <v>15</v>
      </c>
      <c r="D18908" t="str">
        <f t="shared" si="295"/>
        <v>un</v>
      </c>
    </row>
    <row r="18909" spans="1:4">
      <c r="A18909" s="68" t="s">
        <v>18754</v>
      </c>
      <c r="B18909" s="68" t="s">
        <v>32983</v>
      </c>
      <c r="C18909" s="68" t="s">
        <v>15</v>
      </c>
      <c r="D18909" t="str">
        <f t="shared" si="295"/>
        <v>un</v>
      </c>
    </row>
    <row r="18910" spans="1:4">
      <c r="A18910" s="68" t="s">
        <v>18755</v>
      </c>
      <c r="B18910" s="68" t="s">
        <v>32983</v>
      </c>
      <c r="C18910" s="68" t="s">
        <v>15</v>
      </c>
      <c r="D18910" t="str">
        <f t="shared" si="295"/>
        <v>un</v>
      </c>
    </row>
    <row r="18911" spans="1:4">
      <c r="A18911" s="68" t="s">
        <v>18756</v>
      </c>
      <c r="B18911" s="68" t="s">
        <v>32984</v>
      </c>
      <c r="C18911" s="68" t="s">
        <v>15</v>
      </c>
      <c r="D18911" t="str">
        <f t="shared" si="295"/>
        <v>un</v>
      </c>
    </row>
    <row r="18912" spans="1:4">
      <c r="A18912" s="68" t="s">
        <v>18757</v>
      </c>
      <c r="B18912" s="68" t="s">
        <v>32984</v>
      </c>
      <c r="C18912" s="68" t="s">
        <v>15</v>
      </c>
      <c r="D18912" t="str">
        <f t="shared" si="295"/>
        <v>un</v>
      </c>
    </row>
    <row r="18913" spans="1:4">
      <c r="A18913" s="68" t="s">
        <v>18758</v>
      </c>
      <c r="B18913" s="68" t="s">
        <v>32985</v>
      </c>
      <c r="C18913" s="68" t="s">
        <v>15</v>
      </c>
      <c r="D18913" t="str">
        <f t="shared" si="295"/>
        <v>un</v>
      </c>
    </row>
    <row r="18914" spans="1:4">
      <c r="A18914" s="68" t="s">
        <v>18759</v>
      </c>
      <c r="B18914" s="68" t="s">
        <v>32985</v>
      </c>
      <c r="C18914" s="68" t="s">
        <v>15</v>
      </c>
      <c r="D18914" t="str">
        <f t="shared" si="295"/>
        <v>un</v>
      </c>
    </row>
    <row r="18915" spans="1:4">
      <c r="A18915" s="68" t="s">
        <v>18760</v>
      </c>
      <c r="B18915" s="68" t="s">
        <v>32986</v>
      </c>
      <c r="C18915" s="68" t="s">
        <v>15</v>
      </c>
      <c r="D18915" t="str">
        <f t="shared" si="295"/>
        <v>un</v>
      </c>
    </row>
    <row r="18916" spans="1:4">
      <c r="A18916" s="68" t="s">
        <v>18761</v>
      </c>
      <c r="B18916" s="68" t="s">
        <v>32986</v>
      </c>
      <c r="C18916" s="68" t="s">
        <v>15</v>
      </c>
      <c r="D18916" t="str">
        <f t="shared" si="295"/>
        <v>un</v>
      </c>
    </row>
    <row r="18917" spans="1:4">
      <c r="A18917" s="68" t="s">
        <v>18762</v>
      </c>
      <c r="B18917" s="68" t="s">
        <v>32987</v>
      </c>
      <c r="C18917" s="68" t="s">
        <v>15</v>
      </c>
      <c r="D18917" t="str">
        <f t="shared" si="295"/>
        <v>un</v>
      </c>
    </row>
    <row r="18918" spans="1:4">
      <c r="A18918" s="68" t="s">
        <v>18763</v>
      </c>
      <c r="B18918" s="68" t="s">
        <v>32987</v>
      </c>
      <c r="C18918" s="68" t="s">
        <v>15</v>
      </c>
      <c r="D18918" t="str">
        <f t="shared" si="295"/>
        <v>un</v>
      </c>
    </row>
    <row r="18919" spans="1:4">
      <c r="A18919" s="68" t="s">
        <v>18764</v>
      </c>
      <c r="B18919" s="68" t="s">
        <v>32988</v>
      </c>
      <c r="C18919" s="68" t="s">
        <v>15</v>
      </c>
      <c r="D18919" t="str">
        <f t="shared" si="295"/>
        <v>un</v>
      </c>
    </row>
    <row r="18920" spans="1:4">
      <c r="A18920" s="68" t="s">
        <v>18765</v>
      </c>
      <c r="B18920" s="68" t="s">
        <v>32988</v>
      </c>
      <c r="C18920" s="68" t="s">
        <v>15</v>
      </c>
      <c r="D18920" t="str">
        <f t="shared" si="295"/>
        <v>un</v>
      </c>
    </row>
    <row r="18921" spans="1:4">
      <c r="A18921" s="68" t="s">
        <v>18766</v>
      </c>
      <c r="B18921" s="68" t="s">
        <v>32989</v>
      </c>
      <c r="C18921" s="68" t="s">
        <v>15</v>
      </c>
      <c r="D18921" t="str">
        <f t="shared" si="295"/>
        <v>un</v>
      </c>
    </row>
    <row r="18922" spans="1:4">
      <c r="A18922" s="68" t="s">
        <v>18767</v>
      </c>
      <c r="B18922" s="68" t="s">
        <v>32989</v>
      </c>
      <c r="C18922" s="68" t="s">
        <v>15</v>
      </c>
      <c r="D18922" t="str">
        <f t="shared" si="295"/>
        <v>un</v>
      </c>
    </row>
    <row r="18923" spans="1:4">
      <c r="A18923" s="68" t="s">
        <v>18768</v>
      </c>
      <c r="B18923" s="68" t="s">
        <v>32990</v>
      </c>
      <c r="C18923" s="68" t="s">
        <v>15</v>
      </c>
      <c r="D18923" t="str">
        <f t="shared" si="295"/>
        <v>un</v>
      </c>
    </row>
    <row r="18924" spans="1:4">
      <c r="A18924" s="68" t="s">
        <v>18769</v>
      </c>
      <c r="B18924" s="68" t="s">
        <v>32990</v>
      </c>
      <c r="C18924" s="68" t="s">
        <v>15</v>
      </c>
      <c r="D18924" t="str">
        <f t="shared" si="295"/>
        <v>un</v>
      </c>
    </row>
    <row r="18925" spans="1:4">
      <c r="A18925" s="68" t="s">
        <v>18770</v>
      </c>
      <c r="B18925" s="68" t="s">
        <v>32991</v>
      </c>
      <c r="C18925" s="68" t="s">
        <v>15</v>
      </c>
      <c r="D18925" t="str">
        <f t="shared" si="295"/>
        <v>un</v>
      </c>
    </row>
    <row r="18926" spans="1:4">
      <c r="A18926" s="68" t="s">
        <v>18771</v>
      </c>
      <c r="B18926" s="68" t="s">
        <v>32991</v>
      </c>
      <c r="C18926" s="68" t="s">
        <v>15</v>
      </c>
      <c r="D18926" t="str">
        <f t="shared" si="295"/>
        <v>un</v>
      </c>
    </row>
    <row r="18927" spans="1:4">
      <c r="A18927" s="68" t="s">
        <v>18772</v>
      </c>
      <c r="B18927" s="68" t="s">
        <v>32992</v>
      </c>
      <c r="C18927" s="68" t="s">
        <v>15</v>
      </c>
      <c r="D18927" t="str">
        <f t="shared" si="295"/>
        <v>un</v>
      </c>
    </row>
    <row r="18928" spans="1:4">
      <c r="A18928" s="68" t="s">
        <v>18773</v>
      </c>
      <c r="B18928" s="68" t="s">
        <v>32992</v>
      </c>
      <c r="C18928" s="68" t="s">
        <v>15</v>
      </c>
      <c r="D18928" t="str">
        <f t="shared" si="295"/>
        <v>un</v>
      </c>
    </row>
    <row r="18929" spans="1:4">
      <c r="A18929" s="68" t="s">
        <v>18774</v>
      </c>
      <c r="B18929" s="68" t="s">
        <v>32993</v>
      </c>
      <c r="C18929" s="68" t="s">
        <v>15</v>
      </c>
      <c r="D18929" t="str">
        <f t="shared" si="295"/>
        <v>un</v>
      </c>
    </row>
    <row r="18930" spans="1:4">
      <c r="A18930" s="68" t="s">
        <v>18775</v>
      </c>
      <c r="B18930" s="68" t="s">
        <v>32993</v>
      </c>
      <c r="C18930" s="68" t="s">
        <v>15</v>
      </c>
      <c r="D18930" t="str">
        <f t="shared" si="295"/>
        <v>un</v>
      </c>
    </row>
    <row r="18931" spans="1:4">
      <c r="A18931" s="68" t="s">
        <v>23552</v>
      </c>
      <c r="B18931" s="68" t="s">
        <v>32994</v>
      </c>
      <c r="C18931" s="68" t="s">
        <v>15</v>
      </c>
      <c r="D18931" t="str">
        <f t="shared" si="295"/>
        <v>un</v>
      </c>
    </row>
    <row r="18932" spans="1:4">
      <c r="A18932" s="68" t="s">
        <v>23553</v>
      </c>
      <c r="B18932" s="68" t="s">
        <v>32994</v>
      </c>
      <c r="C18932" s="68" t="s">
        <v>15</v>
      </c>
      <c r="D18932" t="str">
        <f t="shared" si="295"/>
        <v>un</v>
      </c>
    </row>
    <row r="18933" spans="1:4">
      <c r="A18933" s="68" t="s">
        <v>23554</v>
      </c>
      <c r="B18933" s="68" t="s">
        <v>32995</v>
      </c>
      <c r="C18933" s="68" t="s">
        <v>15</v>
      </c>
      <c r="D18933" t="str">
        <f t="shared" si="295"/>
        <v>un</v>
      </c>
    </row>
    <row r="18934" spans="1:4">
      <c r="A18934" s="68" t="s">
        <v>23555</v>
      </c>
      <c r="B18934" s="68" t="s">
        <v>32995</v>
      </c>
      <c r="C18934" s="68" t="s">
        <v>15</v>
      </c>
      <c r="D18934" t="str">
        <f t="shared" si="295"/>
        <v>un</v>
      </c>
    </row>
    <row r="18935" spans="1:4">
      <c r="A18935" s="68" t="s">
        <v>23556</v>
      </c>
      <c r="B18935" s="68" t="s">
        <v>32996</v>
      </c>
      <c r="C18935" s="68" t="s">
        <v>15</v>
      </c>
      <c r="D18935" t="str">
        <f t="shared" si="295"/>
        <v>un</v>
      </c>
    </row>
    <row r="18936" spans="1:4">
      <c r="A18936" s="68" t="s">
        <v>23557</v>
      </c>
      <c r="B18936" s="68" t="s">
        <v>32996</v>
      </c>
      <c r="C18936" s="68" t="s">
        <v>15</v>
      </c>
      <c r="D18936" t="str">
        <f t="shared" si="295"/>
        <v>un</v>
      </c>
    </row>
    <row r="18937" spans="1:4">
      <c r="A18937" s="68" t="s">
        <v>23558</v>
      </c>
      <c r="B18937" s="68" t="s">
        <v>32997</v>
      </c>
      <c r="C18937" s="68" t="s">
        <v>15</v>
      </c>
      <c r="D18937" t="str">
        <f t="shared" si="295"/>
        <v>un</v>
      </c>
    </row>
    <row r="18938" spans="1:4">
      <c r="A18938" s="68" t="s">
        <v>23559</v>
      </c>
      <c r="B18938" s="68" t="s">
        <v>32997</v>
      </c>
      <c r="C18938" s="68" t="s">
        <v>15</v>
      </c>
      <c r="D18938" t="str">
        <f t="shared" si="295"/>
        <v>un</v>
      </c>
    </row>
    <row r="18939" spans="1:4">
      <c r="A18939" s="68" t="s">
        <v>23560</v>
      </c>
      <c r="B18939" s="68" t="s">
        <v>32998</v>
      </c>
      <c r="C18939" s="68" t="s">
        <v>15</v>
      </c>
      <c r="D18939" t="str">
        <f t="shared" si="295"/>
        <v>un</v>
      </c>
    </row>
    <row r="18940" spans="1:4">
      <c r="A18940" s="68" t="s">
        <v>23561</v>
      </c>
      <c r="B18940" s="68" t="s">
        <v>32998</v>
      </c>
      <c r="C18940" s="68" t="s">
        <v>15</v>
      </c>
      <c r="D18940" t="str">
        <f t="shared" si="295"/>
        <v>un</v>
      </c>
    </row>
    <row r="18941" spans="1:4">
      <c r="A18941" s="68" t="s">
        <v>23562</v>
      </c>
      <c r="B18941" s="68" t="s">
        <v>32999</v>
      </c>
      <c r="C18941" s="68" t="s">
        <v>15</v>
      </c>
      <c r="D18941" t="str">
        <f t="shared" si="295"/>
        <v>un</v>
      </c>
    </row>
    <row r="18942" spans="1:4">
      <c r="A18942" s="68" t="s">
        <v>23563</v>
      </c>
      <c r="B18942" s="68" t="s">
        <v>32999</v>
      </c>
      <c r="C18942" s="68" t="s">
        <v>15</v>
      </c>
      <c r="D18942" t="str">
        <f t="shared" si="295"/>
        <v>un</v>
      </c>
    </row>
    <row r="18943" spans="1:4">
      <c r="A18943" s="68" t="s">
        <v>23564</v>
      </c>
      <c r="B18943" s="68" t="s">
        <v>33000</v>
      </c>
      <c r="C18943" s="68" t="s">
        <v>15</v>
      </c>
      <c r="D18943" t="str">
        <f t="shared" si="295"/>
        <v>un</v>
      </c>
    </row>
    <row r="18944" spans="1:4">
      <c r="A18944" s="68" t="s">
        <v>23565</v>
      </c>
      <c r="B18944" s="68" t="s">
        <v>33000</v>
      </c>
      <c r="C18944" s="68" t="s">
        <v>15</v>
      </c>
      <c r="D18944" t="str">
        <f t="shared" si="295"/>
        <v>un</v>
      </c>
    </row>
    <row r="18945" spans="1:4">
      <c r="A18945" s="68" t="s">
        <v>23566</v>
      </c>
      <c r="B18945" s="68" t="s">
        <v>33001</v>
      </c>
      <c r="C18945" s="68" t="s">
        <v>15</v>
      </c>
      <c r="D18945" t="str">
        <f t="shared" si="295"/>
        <v>un</v>
      </c>
    </row>
    <row r="18946" spans="1:4">
      <c r="A18946" s="68" t="s">
        <v>23567</v>
      </c>
      <c r="B18946" s="68" t="s">
        <v>33001</v>
      </c>
      <c r="C18946" s="68" t="s">
        <v>15</v>
      </c>
      <c r="D18946" t="str">
        <f t="shared" si="295"/>
        <v>un</v>
      </c>
    </row>
    <row r="18947" spans="1:4">
      <c r="A18947" s="68" t="s">
        <v>23568</v>
      </c>
      <c r="B18947" s="68" t="s">
        <v>33002</v>
      </c>
      <c r="C18947" s="68" t="s">
        <v>15</v>
      </c>
      <c r="D18947" t="str">
        <f t="shared" si="295"/>
        <v>un</v>
      </c>
    </row>
    <row r="18948" spans="1:4">
      <c r="A18948" s="68" t="s">
        <v>23569</v>
      </c>
      <c r="B18948" s="68" t="s">
        <v>33002</v>
      </c>
      <c r="C18948" s="68" t="s">
        <v>15</v>
      </c>
      <c r="D18948" t="str">
        <f t="shared" si="295"/>
        <v>un</v>
      </c>
    </row>
    <row r="18949" spans="1:4">
      <c r="A18949" s="68" t="s">
        <v>23570</v>
      </c>
      <c r="B18949" s="68" t="s">
        <v>33003</v>
      </c>
      <c r="C18949" s="68" t="s">
        <v>15</v>
      </c>
      <c r="D18949" t="str">
        <f t="shared" si="295"/>
        <v>un</v>
      </c>
    </row>
    <row r="18950" spans="1:4">
      <c r="A18950" s="68" t="s">
        <v>23571</v>
      </c>
      <c r="B18950" s="68" t="s">
        <v>33003</v>
      </c>
      <c r="C18950" s="68" t="s">
        <v>15</v>
      </c>
      <c r="D18950" t="str">
        <f t="shared" si="295"/>
        <v>un</v>
      </c>
    </row>
    <row r="18951" spans="1:4">
      <c r="A18951" s="68" t="s">
        <v>23572</v>
      </c>
      <c r="B18951" s="68" t="s">
        <v>33004</v>
      </c>
      <c r="C18951" s="68" t="s">
        <v>15</v>
      </c>
      <c r="D18951" t="str">
        <f t="shared" ref="D18951:D19014" si="296">LOWER(C18951)</f>
        <v>un</v>
      </c>
    </row>
    <row r="18952" spans="1:4">
      <c r="A18952" s="68" t="s">
        <v>23573</v>
      </c>
      <c r="B18952" s="68" t="s">
        <v>33004</v>
      </c>
      <c r="C18952" s="68" t="s">
        <v>15</v>
      </c>
      <c r="D18952" t="str">
        <f t="shared" si="296"/>
        <v>un</v>
      </c>
    </row>
    <row r="18953" spans="1:4">
      <c r="A18953" s="68" t="s">
        <v>23574</v>
      </c>
      <c r="B18953" s="68" t="s">
        <v>33005</v>
      </c>
      <c r="C18953" s="68" t="s">
        <v>15</v>
      </c>
      <c r="D18953" t="str">
        <f t="shared" si="296"/>
        <v>un</v>
      </c>
    </row>
    <row r="18954" spans="1:4">
      <c r="A18954" s="68" t="s">
        <v>23575</v>
      </c>
      <c r="B18954" s="68" t="s">
        <v>33005</v>
      </c>
      <c r="C18954" s="68" t="s">
        <v>15</v>
      </c>
      <c r="D18954" t="str">
        <f t="shared" si="296"/>
        <v>un</v>
      </c>
    </row>
    <row r="18955" spans="1:4">
      <c r="A18955" s="68" t="s">
        <v>23576</v>
      </c>
      <c r="B18955" s="68" t="s">
        <v>33006</v>
      </c>
      <c r="C18955" s="68" t="s">
        <v>15</v>
      </c>
      <c r="D18955" t="str">
        <f t="shared" si="296"/>
        <v>un</v>
      </c>
    </row>
    <row r="18956" spans="1:4">
      <c r="A18956" s="68" t="s">
        <v>23577</v>
      </c>
      <c r="B18956" s="68" t="s">
        <v>33006</v>
      </c>
      <c r="C18956" s="68" t="s">
        <v>15</v>
      </c>
      <c r="D18956" t="str">
        <f t="shared" si="296"/>
        <v>un</v>
      </c>
    </row>
    <row r="18957" spans="1:4">
      <c r="A18957" s="68" t="s">
        <v>23578</v>
      </c>
      <c r="B18957" s="68" t="s">
        <v>33007</v>
      </c>
      <c r="C18957" s="68" t="s">
        <v>15</v>
      </c>
      <c r="D18957" t="str">
        <f t="shared" si="296"/>
        <v>un</v>
      </c>
    </row>
    <row r="18958" spans="1:4">
      <c r="A18958" s="68" t="s">
        <v>23579</v>
      </c>
      <c r="B18958" s="68" t="s">
        <v>33007</v>
      </c>
      <c r="C18958" s="68" t="s">
        <v>15</v>
      </c>
      <c r="D18958" t="str">
        <f t="shared" si="296"/>
        <v>un</v>
      </c>
    </row>
    <row r="18959" spans="1:4">
      <c r="A18959" s="68" t="s">
        <v>23580</v>
      </c>
      <c r="B18959" s="68" t="s">
        <v>33008</v>
      </c>
      <c r="C18959" s="68" t="s">
        <v>15</v>
      </c>
      <c r="D18959" t="str">
        <f t="shared" si="296"/>
        <v>un</v>
      </c>
    </row>
    <row r="18960" spans="1:4">
      <c r="A18960" s="68" t="s">
        <v>23581</v>
      </c>
      <c r="B18960" s="68" t="s">
        <v>33008</v>
      </c>
      <c r="C18960" s="68" t="s">
        <v>15</v>
      </c>
      <c r="D18960" t="str">
        <f t="shared" si="296"/>
        <v>un</v>
      </c>
    </row>
    <row r="18961" spans="1:4">
      <c r="A18961" s="68" t="s">
        <v>23582</v>
      </c>
      <c r="B18961" s="68" t="s">
        <v>33009</v>
      </c>
      <c r="C18961" s="68" t="s">
        <v>15</v>
      </c>
      <c r="D18961" t="str">
        <f t="shared" si="296"/>
        <v>un</v>
      </c>
    </row>
    <row r="18962" spans="1:4">
      <c r="A18962" s="68" t="s">
        <v>23583</v>
      </c>
      <c r="B18962" s="68" t="s">
        <v>33009</v>
      </c>
      <c r="C18962" s="68" t="s">
        <v>15</v>
      </c>
      <c r="D18962" t="str">
        <f t="shared" si="296"/>
        <v>un</v>
      </c>
    </row>
    <row r="18963" spans="1:4">
      <c r="A18963" s="68" t="s">
        <v>23584</v>
      </c>
      <c r="B18963" s="68" t="s">
        <v>33010</v>
      </c>
      <c r="C18963" s="68" t="s">
        <v>15</v>
      </c>
      <c r="D18963" t="str">
        <f t="shared" si="296"/>
        <v>un</v>
      </c>
    </row>
    <row r="18964" spans="1:4">
      <c r="A18964" s="68" t="s">
        <v>23585</v>
      </c>
      <c r="B18964" s="68" t="s">
        <v>33010</v>
      </c>
      <c r="C18964" s="68" t="s">
        <v>15</v>
      </c>
      <c r="D18964" t="str">
        <f t="shared" si="296"/>
        <v>un</v>
      </c>
    </row>
    <row r="18965" spans="1:4">
      <c r="A18965" s="68" t="s">
        <v>23586</v>
      </c>
      <c r="B18965" s="68" t="s">
        <v>33011</v>
      </c>
      <c r="C18965" s="68" t="s">
        <v>15</v>
      </c>
      <c r="D18965" t="str">
        <f t="shared" si="296"/>
        <v>un</v>
      </c>
    </row>
    <row r="18966" spans="1:4">
      <c r="A18966" s="68" t="s">
        <v>23587</v>
      </c>
      <c r="B18966" s="68" t="s">
        <v>33011</v>
      </c>
      <c r="C18966" s="68" t="s">
        <v>15</v>
      </c>
      <c r="D18966" t="str">
        <f t="shared" si="296"/>
        <v>un</v>
      </c>
    </row>
    <row r="18967" spans="1:4">
      <c r="A18967" s="68" t="s">
        <v>23588</v>
      </c>
      <c r="B18967" s="68" t="s">
        <v>33012</v>
      </c>
      <c r="C18967" s="68" t="s">
        <v>15</v>
      </c>
      <c r="D18967" t="str">
        <f t="shared" si="296"/>
        <v>un</v>
      </c>
    </row>
    <row r="18968" spans="1:4">
      <c r="A18968" s="68" t="s">
        <v>23589</v>
      </c>
      <c r="B18968" s="68" t="s">
        <v>33012</v>
      </c>
      <c r="C18968" s="68" t="s">
        <v>15</v>
      </c>
      <c r="D18968" t="str">
        <f t="shared" si="296"/>
        <v>un</v>
      </c>
    </row>
    <row r="18969" spans="1:4">
      <c r="A18969" s="68" t="s">
        <v>23590</v>
      </c>
      <c r="B18969" s="68" t="s">
        <v>33013</v>
      </c>
      <c r="C18969" s="68" t="s">
        <v>15</v>
      </c>
      <c r="D18969" t="str">
        <f t="shared" si="296"/>
        <v>un</v>
      </c>
    </row>
    <row r="18970" spans="1:4">
      <c r="A18970" s="68" t="s">
        <v>23591</v>
      </c>
      <c r="B18970" s="68" t="s">
        <v>33013</v>
      </c>
      <c r="C18970" s="68" t="s">
        <v>15</v>
      </c>
      <c r="D18970" t="str">
        <f t="shared" si="296"/>
        <v>un</v>
      </c>
    </row>
    <row r="18971" spans="1:4">
      <c r="A18971" s="68" t="s">
        <v>18776</v>
      </c>
      <c r="B18971" s="68" t="s">
        <v>33014</v>
      </c>
      <c r="C18971" s="68" t="s">
        <v>15</v>
      </c>
      <c r="D18971" t="str">
        <f t="shared" si="296"/>
        <v>un</v>
      </c>
    </row>
    <row r="18972" spans="1:4">
      <c r="A18972" s="68" t="s">
        <v>18777</v>
      </c>
      <c r="B18972" s="68" t="s">
        <v>33014</v>
      </c>
      <c r="C18972" s="68" t="s">
        <v>15</v>
      </c>
      <c r="D18972" t="str">
        <f t="shared" si="296"/>
        <v>un</v>
      </c>
    </row>
    <row r="18973" spans="1:4">
      <c r="A18973" s="68" t="s">
        <v>18778</v>
      </c>
      <c r="B18973" s="68" t="s">
        <v>33015</v>
      </c>
      <c r="C18973" s="68" t="s">
        <v>15</v>
      </c>
      <c r="D18973" t="str">
        <f t="shared" si="296"/>
        <v>un</v>
      </c>
    </row>
    <row r="18974" spans="1:4">
      <c r="A18974" s="68" t="s">
        <v>18779</v>
      </c>
      <c r="B18974" s="68" t="s">
        <v>33015</v>
      </c>
      <c r="C18974" s="68" t="s">
        <v>15</v>
      </c>
      <c r="D18974" t="str">
        <f t="shared" si="296"/>
        <v>un</v>
      </c>
    </row>
    <row r="18975" spans="1:4">
      <c r="A18975" s="68" t="s">
        <v>18780</v>
      </c>
      <c r="B18975" s="68" t="s">
        <v>33016</v>
      </c>
      <c r="C18975" s="68" t="s">
        <v>15</v>
      </c>
      <c r="D18975" t="str">
        <f t="shared" si="296"/>
        <v>un</v>
      </c>
    </row>
    <row r="18976" spans="1:4">
      <c r="A18976" s="68" t="s">
        <v>18781</v>
      </c>
      <c r="B18976" s="68" t="s">
        <v>33016</v>
      </c>
      <c r="C18976" s="68" t="s">
        <v>15</v>
      </c>
      <c r="D18976" t="str">
        <f t="shared" si="296"/>
        <v>un</v>
      </c>
    </row>
    <row r="18977" spans="1:4">
      <c r="A18977" s="68" t="s">
        <v>18782</v>
      </c>
      <c r="B18977" s="68" t="s">
        <v>33017</v>
      </c>
      <c r="C18977" s="68" t="s">
        <v>15</v>
      </c>
      <c r="D18977" t="str">
        <f t="shared" si="296"/>
        <v>un</v>
      </c>
    </row>
    <row r="18978" spans="1:4">
      <c r="A18978" s="68" t="s">
        <v>18783</v>
      </c>
      <c r="B18978" s="68" t="s">
        <v>33017</v>
      </c>
      <c r="C18978" s="68" t="s">
        <v>15</v>
      </c>
      <c r="D18978" t="str">
        <f t="shared" si="296"/>
        <v>un</v>
      </c>
    </row>
    <row r="18979" spans="1:4">
      <c r="A18979" s="68" t="s">
        <v>18784</v>
      </c>
      <c r="B18979" s="68" t="s">
        <v>33018</v>
      </c>
      <c r="C18979" s="68" t="s">
        <v>15</v>
      </c>
      <c r="D18979" t="str">
        <f t="shared" si="296"/>
        <v>un</v>
      </c>
    </row>
    <row r="18980" spans="1:4">
      <c r="A18980" s="68" t="s">
        <v>18785</v>
      </c>
      <c r="B18980" s="68" t="s">
        <v>33018</v>
      </c>
      <c r="C18980" s="68" t="s">
        <v>15</v>
      </c>
      <c r="D18980" t="str">
        <f t="shared" si="296"/>
        <v>un</v>
      </c>
    </row>
    <row r="18981" spans="1:4">
      <c r="A18981" s="68" t="s">
        <v>18786</v>
      </c>
      <c r="B18981" s="68" t="s">
        <v>33019</v>
      </c>
      <c r="C18981" s="68" t="s">
        <v>15</v>
      </c>
      <c r="D18981" t="str">
        <f t="shared" si="296"/>
        <v>un</v>
      </c>
    </row>
    <row r="18982" spans="1:4">
      <c r="A18982" s="68" t="s">
        <v>18787</v>
      </c>
      <c r="B18982" s="68" t="s">
        <v>33019</v>
      </c>
      <c r="C18982" s="68" t="s">
        <v>15</v>
      </c>
      <c r="D18982" t="str">
        <f t="shared" si="296"/>
        <v>un</v>
      </c>
    </row>
    <row r="18983" spans="1:4">
      <c r="A18983" s="68" t="s">
        <v>18788</v>
      </c>
      <c r="B18983" s="68" t="s">
        <v>33020</v>
      </c>
      <c r="C18983" s="68" t="s">
        <v>15</v>
      </c>
      <c r="D18983" t="str">
        <f t="shared" si="296"/>
        <v>un</v>
      </c>
    </row>
    <row r="18984" spans="1:4">
      <c r="A18984" s="68" t="s">
        <v>18789</v>
      </c>
      <c r="B18984" s="68" t="s">
        <v>33020</v>
      </c>
      <c r="C18984" s="68" t="s">
        <v>15</v>
      </c>
      <c r="D18984" t="str">
        <f t="shared" si="296"/>
        <v>un</v>
      </c>
    </row>
    <row r="18985" spans="1:4">
      <c r="A18985" s="68" t="s">
        <v>18790</v>
      </c>
      <c r="B18985" s="68" t="s">
        <v>33021</v>
      </c>
      <c r="C18985" s="68" t="s">
        <v>15</v>
      </c>
      <c r="D18985" t="str">
        <f t="shared" si="296"/>
        <v>un</v>
      </c>
    </row>
    <row r="18986" spans="1:4">
      <c r="A18986" s="68" t="s">
        <v>18791</v>
      </c>
      <c r="B18986" s="68" t="s">
        <v>33021</v>
      </c>
      <c r="C18986" s="68" t="s">
        <v>15</v>
      </c>
      <c r="D18986" t="str">
        <f t="shared" si="296"/>
        <v>un</v>
      </c>
    </row>
    <row r="18987" spans="1:4">
      <c r="A18987" s="68" t="s">
        <v>18792</v>
      </c>
      <c r="B18987" s="68" t="s">
        <v>33022</v>
      </c>
      <c r="C18987" s="68" t="s">
        <v>15</v>
      </c>
      <c r="D18987" t="str">
        <f t="shared" si="296"/>
        <v>un</v>
      </c>
    </row>
    <row r="18988" spans="1:4">
      <c r="A18988" s="68" t="s">
        <v>18793</v>
      </c>
      <c r="B18988" s="68" t="s">
        <v>33022</v>
      </c>
      <c r="C18988" s="68" t="s">
        <v>15</v>
      </c>
      <c r="D18988" t="str">
        <f t="shared" si="296"/>
        <v>un</v>
      </c>
    </row>
    <row r="18989" spans="1:4">
      <c r="A18989" s="68" t="s">
        <v>18794</v>
      </c>
      <c r="B18989" s="68" t="s">
        <v>33023</v>
      </c>
      <c r="C18989" s="68" t="s">
        <v>15</v>
      </c>
      <c r="D18989" t="str">
        <f t="shared" si="296"/>
        <v>un</v>
      </c>
    </row>
    <row r="18990" spans="1:4">
      <c r="A18990" s="68" t="s">
        <v>18795</v>
      </c>
      <c r="B18990" s="68" t="s">
        <v>33023</v>
      </c>
      <c r="C18990" s="68" t="s">
        <v>15</v>
      </c>
      <c r="D18990" t="str">
        <f t="shared" si="296"/>
        <v>un</v>
      </c>
    </row>
    <row r="18991" spans="1:4">
      <c r="A18991" s="68" t="s">
        <v>18796</v>
      </c>
      <c r="B18991" s="68" t="s">
        <v>33024</v>
      </c>
      <c r="C18991" s="68" t="s">
        <v>15</v>
      </c>
      <c r="D18991" t="str">
        <f t="shared" si="296"/>
        <v>un</v>
      </c>
    </row>
    <row r="18992" spans="1:4">
      <c r="A18992" s="68" t="s">
        <v>18797</v>
      </c>
      <c r="B18992" s="68" t="s">
        <v>33024</v>
      </c>
      <c r="C18992" s="68" t="s">
        <v>15</v>
      </c>
      <c r="D18992" t="str">
        <f t="shared" si="296"/>
        <v>un</v>
      </c>
    </row>
    <row r="18993" spans="1:4">
      <c r="A18993" s="68" t="s">
        <v>18798</v>
      </c>
      <c r="B18993" s="68" t="s">
        <v>33025</v>
      </c>
      <c r="C18993" s="68" t="s">
        <v>15</v>
      </c>
      <c r="D18993" t="str">
        <f t="shared" si="296"/>
        <v>un</v>
      </c>
    </row>
    <row r="18994" spans="1:4">
      <c r="A18994" s="68" t="s">
        <v>18799</v>
      </c>
      <c r="B18994" s="68" t="s">
        <v>33025</v>
      </c>
      <c r="C18994" s="68" t="s">
        <v>15</v>
      </c>
      <c r="D18994" t="str">
        <f t="shared" si="296"/>
        <v>un</v>
      </c>
    </row>
    <row r="18995" spans="1:4">
      <c r="A18995" s="68" t="s">
        <v>18800</v>
      </c>
      <c r="B18995" s="68" t="s">
        <v>33026</v>
      </c>
      <c r="C18995" s="68" t="s">
        <v>15</v>
      </c>
      <c r="D18995" t="str">
        <f t="shared" si="296"/>
        <v>un</v>
      </c>
    </row>
    <row r="18996" spans="1:4">
      <c r="A18996" s="68" t="s">
        <v>18801</v>
      </c>
      <c r="B18996" s="68" t="s">
        <v>33026</v>
      </c>
      <c r="C18996" s="68" t="s">
        <v>15</v>
      </c>
      <c r="D18996" t="str">
        <f t="shared" si="296"/>
        <v>un</v>
      </c>
    </row>
    <row r="18997" spans="1:4">
      <c r="A18997" s="68" t="s">
        <v>18802</v>
      </c>
      <c r="B18997" s="68" t="s">
        <v>33027</v>
      </c>
      <c r="C18997" s="68" t="s">
        <v>15</v>
      </c>
      <c r="D18997" t="str">
        <f t="shared" si="296"/>
        <v>un</v>
      </c>
    </row>
    <row r="18998" spans="1:4">
      <c r="A18998" s="68" t="s">
        <v>18803</v>
      </c>
      <c r="B18998" s="68" t="s">
        <v>33027</v>
      </c>
      <c r="C18998" s="68" t="s">
        <v>15</v>
      </c>
      <c r="D18998" t="str">
        <f t="shared" si="296"/>
        <v>un</v>
      </c>
    </row>
    <row r="18999" spans="1:4">
      <c r="A18999" s="68" t="s">
        <v>18804</v>
      </c>
      <c r="B18999" s="68" t="s">
        <v>33028</v>
      </c>
      <c r="C18999" s="68" t="s">
        <v>15</v>
      </c>
      <c r="D18999" t="str">
        <f t="shared" si="296"/>
        <v>un</v>
      </c>
    </row>
    <row r="19000" spans="1:4">
      <c r="A19000" s="68" t="s">
        <v>18805</v>
      </c>
      <c r="B19000" s="68" t="s">
        <v>33028</v>
      </c>
      <c r="C19000" s="68" t="s">
        <v>15</v>
      </c>
      <c r="D19000" t="str">
        <f t="shared" si="296"/>
        <v>un</v>
      </c>
    </row>
    <row r="19001" spans="1:4">
      <c r="A19001" s="68" t="s">
        <v>18806</v>
      </c>
      <c r="B19001" s="68" t="s">
        <v>33029</v>
      </c>
      <c r="C19001" s="68" t="s">
        <v>15</v>
      </c>
      <c r="D19001" t="str">
        <f t="shared" si="296"/>
        <v>un</v>
      </c>
    </row>
    <row r="19002" spans="1:4">
      <c r="A19002" s="68" t="s">
        <v>18807</v>
      </c>
      <c r="B19002" s="68" t="s">
        <v>33029</v>
      </c>
      <c r="C19002" s="68" t="s">
        <v>15</v>
      </c>
      <c r="D19002" t="str">
        <f t="shared" si="296"/>
        <v>un</v>
      </c>
    </row>
    <row r="19003" spans="1:4">
      <c r="A19003" s="68" t="s">
        <v>18808</v>
      </c>
      <c r="B19003" s="68" t="s">
        <v>33030</v>
      </c>
      <c r="C19003" s="68" t="s">
        <v>15</v>
      </c>
      <c r="D19003" t="str">
        <f t="shared" si="296"/>
        <v>un</v>
      </c>
    </row>
    <row r="19004" spans="1:4">
      <c r="A19004" s="68" t="s">
        <v>18809</v>
      </c>
      <c r="B19004" s="68" t="s">
        <v>33030</v>
      </c>
      <c r="C19004" s="68" t="s">
        <v>15</v>
      </c>
      <c r="D19004" t="str">
        <f t="shared" si="296"/>
        <v>un</v>
      </c>
    </row>
    <row r="19005" spans="1:4">
      <c r="A19005" s="68" t="s">
        <v>18810</v>
      </c>
      <c r="B19005" s="68" t="s">
        <v>33031</v>
      </c>
      <c r="C19005" s="68" t="s">
        <v>15</v>
      </c>
      <c r="D19005" t="str">
        <f t="shared" si="296"/>
        <v>un</v>
      </c>
    </row>
    <row r="19006" spans="1:4">
      <c r="A19006" s="68" t="s">
        <v>18811</v>
      </c>
      <c r="B19006" s="68" t="s">
        <v>33031</v>
      </c>
      <c r="C19006" s="68" t="s">
        <v>15</v>
      </c>
      <c r="D19006" t="str">
        <f t="shared" si="296"/>
        <v>un</v>
      </c>
    </row>
    <row r="19007" spans="1:4">
      <c r="A19007" s="68" t="s">
        <v>18812</v>
      </c>
      <c r="B19007" s="68" t="s">
        <v>33032</v>
      </c>
      <c r="C19007" s="68" t="s">
        <v>15</v>
      </c>
      <c r="D19007" t="str">
        <f t="shared" si="296"/>
        <v>un</v>
      </c>
    </row>
    <row r="19008" spans="1:4">
      <c r="A19008" s="68" t="s">
        <v>18813</v>
      </c>
      <c r="B19008" s="68" t="s">
        <v>33032</v>
      </c>
      <c r="C19008" s="68" t="s">
        <v>15</v>
      </c>
      <c r="D19008" t="str">
        <f t="shared" si="296"/>
        <v>un</v>
      </c>
    </row>
    <row r="19009" spans="1:4">
      <c r="A19009" s="68" t="s">
        <v>18814</v>
      </c>
      <c r="B19009" s="68" t="s">
        <v>33033</v>
      </c>
      <c r="C19009" s="68" t="s">
        <v>15</v>
      </c>
      <c r="D19009" t="str">
        <f t="shared" si="296"/>
        <v>un</v>
      </c>
    </row>
    <row r="19010" spans="1:4">
      <c r="A19010" s="68" t="s">
        <v>18815</v>
      </c>
      <c r="B19010" s="68" t="s">
        <v>33033</v>
      </c>
      <c r="C19010" s="68" t="s">
        <v>15</v>
      </c>
      <c r="D19010" t="str">
        <f t="shared" si="296"/>
        <v>un</v>
      </c>
    </row>
    <row r="19011" spans="1:4">
      <c r="A19011" s="68" t="s">
        <v>18816</v>
      </c>
      <c r="B19011" s="68" t="s">
        <v>33034</v>
      </c>
      <c r="C19011" s="68" t="s">
        <v>15</v>
      </c>
      <c r="D19011" t="str">
        <f t="shared" si="296"/>
        <v>un</v>
      </c>
    </row>
    <row r="19012" spans="1:4">
      <c r="A19012" s="68" t="s">
        <v>18817</v>
      </c>
      <c r="B19012" s="68" t="s">
        <v>33034</v>
      </c>
      <c r="C19012" s="68" t="s">
        <v>15</v>
      </c>
      <c r="D19012" t="str">
        <f t="shared" si="296"/>
        <v>un</v>
      </c>
    </row>
    <row r="19013" spans="1:4">
      <c r="A19013" s="68" t="s">
        <v>18818</v>
      </c>
      <c r="B19013" s="68" t="s">
        <v>33035</v>
      </c>
      <c r="C19013" s="68" t="s">
        <v>15</v>
      </c>
      <c r="D19013" t="str">
        <f t="shared" si="296"/>
        <v>un</v>
      </c>
    </row>
    <row r="19014" spans="1:4">
      <c r="A19014" s="68" t="s">
        <v>18819</v>
      </c>
      <c r="B19014" s="68" t="s">
        <v>33035</v>
      </c>
      <c r="C19014" s="68" t="s">
        <v>15</v>
      </c>
      <c r="D19014" t="str">
        <f t="shared" si="296"/>
        <v>un</v>
      </c>
    </row>
    <row r="19015" spans="1:4">
      <c r="A19015" s="68" t="s">
        <v>18820</v>
      </c>
      <c r="B19015" s="68" t="s">
        <v>33036</v>
      </c>
      <c r="C19015" s="68" t="s">
        <v>15</v>
      </c>
      <c r="D19015" t="str">
        <f t="shared" ref="D19015:D19078" si="297">LOWER(C19015)</f>
        <v>un</v>
      </c>
    </row>
    <row r="19016" spans="1:4">
      <c r="A19016" s="68" t="s">
        <v>18821</v>
      </c>
      <c r="B19016" s="68" t="s">
        <v>33036</v>
      </c>
      <c r="C19016" s="68" t="s">
        <v>15</v>
      </c>
      <c r="D19016" t="str">
        <f t="shared" si="297"/>
        <v>un</v>
      </c>
    </row>
    <row r="19017" spans="1:4">
      <c r="A19017" s="68" t="s">
        <v>18822</v>
      </c>
      <c r="B19017" s="68" t="s">
        <v>33037</v>
      </c>
      <c r="C19017" s="68" t="s">
        <v>15</v>
      </c>
      <c r="D19017" t="str">
        <f t="shared" si="297"/>
        <v>un</v>
      </c>
    </row>
    <row r="19018" spans="1:4">
      <c r="A19018" s="68" t="s">
        <v>18823</v>
      </c>
      <c r="B19018" s="68" t="s">
        <v>33037</v>
      </c>
      <c r="C19018" s="68" t="s">
        <v>15</v>
      </c>
      <c r="D19018" t="str">
        <f t="shared" si="297"/>
        <v>un</v>
      </c>
    </row>
    <row r="19019" spans="1:4">
      <c r="A19019" s="68" t="s">
        <v>18824</v>
      </c>
      <c r="B19019" s="68" t="s">
        <v>33038</v>
      </c>
      <c r="C19019" s="68" t="s">
        <v>15</v>
      </c>
      <c r="D19019" t="str">
        <f t="shared" si="297"/>
        <v>un</v>
      </c>
    </row>
    <row r="19020" spans="1:4">
      <c r="A19020" s="68" t="s">
        <v>18825</v>
      </c>
      <c r="B19020" s="68" t="s">
        <v>33038</v>
      </c>
      <c r="C19020" s="68" t="s">
        <v>15</v>
      </c>
      <c r="D19020" t="str">
        <f t="shared" si="297"/>
        <v>un</v>
      </c>
    </row>
    <row r="19021" spans="1:4">
      <c r="A19021" s="68" t="s">
        <v>18826</v>
      </c>
      <c r="B19021" s="68" t="s">
        <v>33039</v>
      </c>
      <c r="C19021" s="68" t="s">
        <v>15</v>
      </c>
      <c r="D19021" t="str">
        <f t="shared" si="297"/>
        <v>un</v>
      </c>
    </row>
    <row r="19022" spans="1:4">
      <c r="A19022" s="68" t="s">
        <v>18827</v>
      </c>
      <c r="B19022" s="68" t="s">
        <v>33039</v>
      </c>
      <c r="C19022" s="68" t="s">
        <v>15</v>
      </c>
      <c r="D19022" t="str">
        <f t="shared" si="297"/>
        <v>un</v>
      </c>
    </row>
    <row r="19023" spans="1:4">
      <c r="A19023" s="68" t="s">
        <v>18828</v>
      </c>
      <c r="B19023" s="68" t="s">
        <v>33040</v>
      </c>
      <c r="C19023" s="68" t="s">
        <v>15</v>
      </c>
      <c r="D19023" t="str">
        <f t="shared" si="297"/>
        <v>un</v>
      </c>
    </row>
    <row r="19024" spans="1:4">
      <c r="A19024" s="68" t="s">
        <v>18829</v>
      </c>
      <c r="B19024" s="68" t="s">
        <v>33040</v>
      </c>
      <c r="C19024" s="68" t="s">
        <v>15</v>
      </c>
      <c r="D19024" t="str">
        <f t="shared" si="297"/>
        <v>un</v>
      </c>
    </row>
    <row r="19025" spans="1:4">
      <c r="A19025" s="68" t="s">
        <v>18830</v>
      </c>
      <c r="B19025" s="68" t="s">
        <v>33041</v>
      </c>
      <c r="C19025" s="68" t="s">
        <v>15</v>
      </c>
      <c r="D19025" t="str">
        <f t="shared" si="297"/>
        <v>un</v>
      </c>
    </row>
    <row r="19026" spans="1:4">
      <c r="A19026" s="68" t="s">
        <v>18831</v>
      </c>
      <c r="B19026" s="68" t="s">
        <v>33041</v>
      </c>
      <c r="C19026" s="68" t="s">
        <v>15</v>
      </c>
      <c r="D19026" t="str">
        <f t="shared" si="297"/>
        <v>un</v>
      </c>
    </row>
    <row r="19027" spans="1:4">
      <c r="A19027" s="68" t="s">
        <v>18832</v>
      </c>
      <c r="B19027" s="68" t="s">
        <v>33042</v>
      </c>
      <c r="C19027" s="68" t="s">
        <v>15</v>
      </c>
      <c r="D19027" t="str">
        <f t="shared" si="297"/>
        <v>un</v>
      </c>
    </row>
    <row r="19028" spans="1:4">
      <c r="A19028" s="68" t="s">
        <v>18833</v>
      </c>
      <c r="B19028" s="68" t="s">
        <v>33042</v>
      </c>
      <c r="C19028" s="68" t="s">
        <v>15</v>
      </c>
      <c r="D19028" t="str">
        <f t="shared" si="297"/>
        <v>un</v>
      </c>
    </row>
    <row r="19029" spans="1:4">
      <c r="A19029" s="68" t="s">
        <v>18834</v>
      </c>
      <c r="B19029" s="68" t="s">
        <v>33043</v>
      </c>
      <c r="C19029" s="68" t="s">
        <v>15</v>
      </c>
      <c r="D19029" t="str">
        <f t="shared" si="297"/>
        <v>un</v>
      </c>
    </row>
    <row r="19030" spans="1:4">
      <c r="A19030" s="68" t="s">
        <v>18835</v>
      </c>
      <c r="B19030" s="68" t="s">
        <v>33043</v>
      </c>
      <c r="C19030" s="68" t="s">
        <v>15</v>
      </c>
      <c r="D19030" t="str">
        <f t="shared" si="297"/>
        <v>un</v>
      </c>
    </row>
    <row r="19031" spans="1:4">
      <c r="A19031" s="68" t="s">
        <v>18836</v>
      </c>
      <c r="B19031" s="68" t="s">
        <v>33044</v>
      </c>
      <c r="C19031" s="68" t="s">
        <v>15</v>
      </c>
      <c r="D19031" t="str">
        <f t="shared" si="297"/>
        <v>un</v>
      </c>
    </row>
    <row r="19032" spans="1:4">
      <c r="A19032" s="68" t="s">
        <v>18837</v>
      </c>
      <c r="B19032" s="68" t="s">
        <v>33044</v>
      </c>
      <c r="C19032" s="68" t="s">
        <v>15</v>
      </c>
      <c r="D19032" t="str">
        <f t="shared" si="297"/>
        <v>un</v>
      </c>
    </row>
    <row r="19033" spans="1:4">
      <c r="A19033" s="68" t="s">
        <v>18838</v>
      </c>
      <c r="B19033" s="68" t="s">
        <v>33045</v>
      </c>
      <c r="C19033" s="68" t="s">
        <v>15</v>
      </c>
      <c r="D19033" t="str">
        <f t="shared" si="297"/>
        <v>un</v>
      </c>
    </row>
    <row r="19034" spans="1:4">
      <c r="A19034" s="68" t="s">
        <v>18839</v>
      </c>
      <c r="B19034" s="68" t="s">
        <v>33045</v>
      </c>
      <c r="C19034" s="68" t="s">
        <v>15</v>
      </c>
      <c r="D19034" t="str">
        <f t="shared" si="297"/>
        <v>un</v>
      </c>
    </row>
    <row r="19035" spans="1:4">
      <c r="A19035" s="68" t="s">
        <v>18840</v>
      </c>
      <c r="B19035" s="68" t="s">
        <v>33046</v>
      </c>
      <c r="C19035" s="68" t="s">
        <v>15</v>
      </c>
      <c r="D19035" t="str">
        <f t="shared" si="297"/>
        <v>un</v>
      </c>
    </row>
    <row r="19036" spans="1:4">
      <c r="A19036" s="68" t="s">
        <v>18841</v>
      </c>
      <c r="B19036" s="68" t="s">
        <v>33046</v>
      </c>
      <c r="C19036" s="68" t="s">
        <v>15</v>
      </c>
      <c r="D19036" t="str">
        <f t="shared" si="297"/>
        <v>un</v>
      </c>
    </row>
    <row r="19037" spans="1:4">
      <c r="A19037" s="68" t="s">
        <v>18842</v>
      </c>
      <c r="B19037" s="68" t="s">
        <v>33047</v>
      </c>
      <c r="C19037" s="68" t="s">
        <v>15</v>
      </c>
      <c r="D19037" t="str">
        <f t="shared" si="297"/>
        <v>un</v>
      </c>
    </row>
    <row r="19038" spans="1:4">
      <c r="A19038" s="68" t="s">
        <v>18843</v>
      </c>
      <c r="B19038" s="68" t="s">
        <v>33047</v>
      </c>
      <c r="C19038" s="68" t="s">
        <v>15</v>
      </c>
      <c r="D19038" t="str">
        <f t="shared" si="297"/>
        <v>un</v>
      </c>
    </row>
    <row r="19039" spans="1:4">
      <c r="A19039" s="68" t="s">
        <v>18844</v>
      </c>
      <c r="B19039" s="68" t="s">
        <v>33048</v>
      </c>
      <c r="C19039" s="68" t="s">
        <v>15</v>
      </c>
      <c r="D19039" t="str">
        <f t="shared" si="297"/>
        <v>un</v>
      </c>
    </row>
    <row r="19040" spans="1:4">
      <c r="A19040" s="68" t="s">
        <v>18845</v>
      </c>
      <c r="B19040" s="68" t="s">
        <v>33048</v>
      </c>
      <c r="C19040" s="68" t="s">
        <v>15</v>
      </c>
      <c r="D19040" t="str">
        <f t="shared" si="297"/>
        <v>un</v>
      </c>
    </row>
    <row r="19041" spans="1:4">
      <c r="A19041" s="68" t="s">
        <v>18846</v>
      </c>
      <c r="B19041" s="68" t="s">
        <v>33049</v>
      </c>
      <c r="C19041" s="68" t="s">
        <v>15</v>
      </c>
      <c r="D19041" t="str">
        <f t="shared" si="297"/>
        <v>un</v>
      </c>
    </row>
    <row r="19042" spans="1:4">
      <c r="A19042" s="68" t="s">
        <v>18847</v>
      </c>
      <c r="B19042" s="68" t="s">
        <v>33049</v>
      </c>
      <c r="C19042" s="68" t="s">
        <v>15</v>
      </c>
      <c r="D19042" t="str">
        <f t="shared" si="297"/>
        <v>un</v>
      </c>
    </row>
    <row r="19043" spans="1:4">
      <c r="A19043" s="68" t="s">
        <v>18848</v>
      </c>
      <c r="B19043" s="68" t="s">
        <v>33050</v>
      </c>
      <c r="C19043" s="68" t="s">
        <v>15</v>
      </c>
      <c r="D19043" t="str">
        <f t="shared" si="297"/>
        <v>un</v>
      </c>
    </row>
    <row r="19044" spans="1:4">
      <c r="A19044" s="68" t="s">
        <v>18849</v>
      </c>
      <c r="B19044" s="68" t="s">
        <v>33050</v>
      </c>
      <c r="C19044" s="68" t="s">
        <v>15</v>
      </c>
      <c r="D19044" t="str">
        <f t="shared" si="297"/>
        <v>un</v>
      </c>
    </row>
    <row r="19045" spans="1:4">
      <c r="A19045" s="68" t="s">
        <v>18850</v>
      </c>
      <c r="B19045" s="68" t="s">
        <v>33051</v>
      </c>
      <c r="C19045" s="68" t="s">
        <v>15</v>
      </c>
      <c r="D19045" t="str">
        <f t="shared" si="297"/>
        <v>un</v>
      </c>
    </row>
    <row r="19046" spans="1:4">
      <c r="A19046" s="68" t="s">
        <v>18851</v>
      </c>
      <c r="B19046" s="68" t="s">
        <v>33051</v>
      </c>
      <c r="C19046" s="68" t="s">
        <v>15</v>
      </c>
      <c r="D19046" t="str">
        <f t="shared" si="297"/>
        <v>un</v>
      </c>
    </row>
    <row r="19047" spans="1:4">
      <c r="A19047" s="68" t="s">
        <v>18852</v>
      </c>
      <c r="B19047" s="68" t="s">
        <v>33052</v>
      </c>
      <c r="C19047" s="68" t="s">
        <v>15</v>
      </c>
      <c r="D19047" t="str">
        <f t="shared" si="297"/>
        <v>un</v>
      </c>
    </row>
    <row r="19048" spans="1:4">
      <c r="A19048" s="68" t="s">
        <v>18853</v>
      </c>
      <c r="B19048" s="68" t="s">
        <v>33052</v>
      </c>
      <c r="C19048" s="68" t="s">
        <v>15</v>
      </c>
      <c r="D19048" t="str">
        <f t="shared" si="297"/>
        <v>un</v>
      </c>
    </row>
    <row r="19049" spans="1:4">
      <c r="A19049" s="68" t="s">
        <v>18854</v>
      </c>
      <c r="B19049" s="68" t="s">
        <v>33053</v>
      </c>
      <c r="C19049" s="68" t="s">
        <v>15</v>
      </c>
      <c r="D19049" t="str">
        <f t="shared" si="297"/>
        <v>un</v>
      </c>
    </row>
    <row r="19050" spans="1:4">
      <c r="A19050" s="68" t="s">
        <v>18855</v>
      </c>
      <c r="B19050" s="68" t="s">
        <v>33053</v>
      </c>
      <c r="C19050" s="68" t="s">
        <v>15</v>
      </c>
      <c r="D19050" t="str">
        <f t="shared" si="297"/>
        <v>un</v>
      </c>
    </row>
    <row r="19051" spans="1:4">
      <c r="A19051" s="68" t="s">
        <v>18856</v>
      </c>
      <c r="B19051" s="68" t="s">
        <v>33054</v>
      </c>
      <c r="C19051" s="68" t="s">
        <v>15</v>
      </c>
      <c r="D19051" t="str">
        <f t="shared" si="297"/>
        <v>un</v>
      </c>
    </row>
    <row r="19052" spans="1:4">
      <c r="A19052" s="68" t="s">
        <v>18857</v>
      </c>
      <c r="B19052" s="68" t="s">
        <v>33054</v>
      </c>
      <c r="C19052" s="68" t="s">
        <v>15</v>
      </c>
      <c r="D19052" t="str">
        <f t="shared" si="297"/>
        <v>un</v>
      </c>
    </row>
    <row r="19053" spans="1:4">
      <c r="A19053" s="68" t="s">
        <v>18858</v>
      </c>
      <c r="B19053" s="68" t="s">
        <v>33055</v>
      </c>
      <c r="C19053" s="68" t="s">
        <v>15</v>
      </c>
      <c r="D19053" t="str">
        <f t="shared" si="297"/>
        <v>un</v>
      </c>
    </row>
    <row r="19054" spans="1:4">
      <c r="A19054" s="68" t="s">
        <v>18859</v>
      </c>
      <c r="B19054" s="68" t="s">
        <v>33055</v>
      </c>
      <c r="C19054" s="68" t="s">
        <v>15</v>
      </c>
      <c r="D19054" t="str">
        <f t="shared" si="297"/>
        <v>un</v>
      </c>
    </row>
    <row r="19055" spans="1:4">
      <c r="A19055" s="68" t="s">
        <v>18860</v>
      </c>
      <c r="B19055" s="68" t="s">
        <v>33056</v>
      </c>
      <c r="C19055" s="68" t="s">
        <v>15</v>
      </c>
      <c r="D19055" t="str">
        <f t="shared" si="297"/>
        <v>un</v>
      </c>
    </row>
    <row r="19056" spans="1:4">
      <c r="A19056" s="68" t="s">
        <v>18861</v>
      </c>
      <c r="B19056" s="68" t="s">
        <v>33056</v>
      </c>
      <c r="C19056" s="68" t="s">
        <v>15</v>
      </c>
      <c r="D19056" t="str">
        <f t="shared" si="297"/>
        <v>un</v>
      </c>
    </row>
    <row r="19057" spans="1:4">
      <c r="A19057" s="68" t="s">
        <v>18862</v>
      </c>
      <c r="B19057" s="68" t="s">
        <v>33057</v>
      </c>
      <c r="C19057" s="68" t="s">
        <v>15</v>
      </c>
      <c r="D19057" t="str">
        <f t="shared" si="297"/>
        <v>un</v>
      </c>
    </row>
    <row r="19058" spans="1:4">
      <c r="A19058" s="68" t="s">
        <v>18863</v>
      </c>
      <c r="B19058" s="68" t="s">
        <v>33057</v>
      </c>
      <c r="C19058" s="68" t="s">
        <v>15</v>
      </c>
      <c r="D19058" t="str">
        <f t="shared" si="297"/>
        <v>un</v>
      </c>
    </row>
    <row r="19059" spans="1:4">
      <c r="A19059" s="68" t="s">
        <v>18864</v>
      </c>
      <c r="B19059" s="68" t="s">
        <v>33058</v>
      </c>
      <c r="C19059" s="68" t="s">
        <v>15</v>
      </c>
      <c r="D19059" t="str">
        <f t="shared" si="297"/>
        <v>un</v>
      </c>
    </row>
    <row r="19060" spans="1:4">
      <c r="A19060" s="68" t="s">
        <v>18865</v>
      </c>
      <c r="B19060" s="68" t="s">
        <v>33058</v>
      </c>
      <c r="C19060" s="68" t="s">
        <v>15</v>
      </c>
      <c r="D19060" t="str">
        <f t="shared" si="297"/>
        <v>un</v>
      </c>
    </row>
    <row r="19061" spans="1:4">
      <c r="A19061" s="68" t="s">
        <v>18866</v>
      </c>
      <c r="B19061" s="68" t="s">
        <v>33059</v>
      </c>
      <c r="C19061" s="68" t="s">
        <v>15</v>
      </c>
      <c r="D19061" t="str">
        <f t="shared" si="297"/>
        <v>un</v>
      </c>
    </row>
    <row r="19062" spans="1:4">
      <c r="A19062" s="68" t="s">
        <v>18867</v>
      </c>
      <c r="B19062" s="68" t="s">
        <v>33059</v>
      </c>
      <c r="C19062" s="68" t="s">
        <v>15</v>
      </c>
      <c r="D19062" t="str">
        <f t="shared" si="297"/>
        <v>un</v>
      </c>
    </row>
    <row r="19063" spans="1:4">
      <c r="A19063" s="68" t="s">
        <v>18868</v>
      </c>
      <c r="B19063" s="68" t="s">
        <v>33060</v>
      </c>
      <c r="C19063" s="68" t="s">
        <v>15</v>
      </c>
      <c r="D19063" t="str">
        <f t="shared" si="297"/>
        <v>un</v>
      </c>
    </row>
    <row r="19064" spans="1:4">
      <c r="A19064" s="68" t="s">
        <v>18869</v>
      </c>
      <c r="B19064" s="68" t="s">
        <v>33060</v>
      </c>
      <c r="C19064" s="68" t="s">
        <v>15</v>
      </c>
      <c r="D19064" t="str">
        <f t="shared" si="297"/>
        <v>un</v>
      </c>
    </row>
    <row r="19065" spans="1:4">
      <c r="A19065" s="68" t="s">
        <v>18870</v>
      </c>
      <c r="B19065" s="68" t="s">
        <v>33061</v>
      </c>
      <c r="C19065" s="68" t="s">
        <v>15</v>
      </c>
      <c r="D19065" t="str">
        <f t="shared" si="297"/>
        <v>un</v>
      </c>
    </row>
    <row r="19066" spans="1:4">
      <c r="A19066" s="68" t="s">
        <v>18871</v>
      </c>
      <c r="B19066" s="68" t="s">
        <v>33061</v>
      </c>
      <c r="C19066" s="68" t="s">
        <v>15</v>
      </c>
      <c r="D19066" t="str">
        <f t="shared" si="297"/>
        <v>un</v>
      </c>
    </row>
    <row r="19067" spans="1:4">
      <c r="A19067" s="68" t="s">
        <v>18872</v>
      </c>
      <c r="B19067" s="68" t="s">
        <v>33062</v>
      </c>
      <c r="C19067" s="68" t="s">
        <v>15</v>
      </c>
      <c r="D19067" t="str">
        <f t="shared" si="297"/>
        <v>un</v>
      </c>
    </row>
    <row r="19068" spans="1:4">
      <c r="A19068" s="68" t="s">
        <v>18873</v>
      </c>
      <c r="B19068" s="68" t="s">
        <v>33062</v>
      </c>
      <c r="C19068" s="68" t="s">
        <v>15</v>
      </c>
      <c r="D19068" t="str">
        <f t="shared" si="297"/>
        <v>un</v>
      </c>
    </row>
    <row r="19069" spans="1:4">
      <c r="A19069" s="68" t="s">
        <v>18874</v>
      </c>
      <c r="B19069" s="68" t="s">
        <v>33063</v>
      </c>
      <c r="C19069" s="68" t="s">
        <v>15</v>
      </c>
      <c r="D19069" t="str">
        <f t="shared" si="297"/>
        <v>un</v>
      </c>
    </row>
    <row r="19070" spans="1:4">
      <c r="A19070" s="68" t="s">
        <v>18875</v>
      </c>
      <c r="B19070" s="68" t="s">
        <v>33063</v>
      </c>
      <c r="C19070" s="68" t="s">
        <v>15</v>
      </c>
      <c r="D19070" t="str">
        <f t="shared" si="297"/>
        <v>un</v>
      </c>
    </row>
    <row r="19071" spans="1:4">
      <c r="A19071" s="68" t="s">
        <v>18876</v>
      </c>
      <c r="B19071" s="68" t="s">
        <v>33064</v>
      </c>
      <c r="C19071" s="68" t="s">
        <v>15</v>
      </c>
      <c r="D19071" t="str">
        <f t="shared" si="297"/>
        <v>un</v>
      </c>
    </row>
    <row r="19072" spans="1:4">
      <c r="A19072" s="68" t="s">
        <v>18877</v>
      </c>
      <c r="B19072" s="68" t="s">
        <v>33064</v>
      </c>
      <c r="C19072" s="68" t="s">
        <v>15</v>
      </c>
      <c r="D19072" t="str">
        <f t="shared" si="297"/>
        <v>un</v>
      </c>
    </row>
    <row r="19073" spans="1:4">
      <c r="A19073" s="68" t="s">
        <v>18878</v>
      </c>
      <c r="B19073" s="68" t="s">
        <v>33065</v>
      </c>
      <c r="C19073" s="68" t="s">
        <v>15</v>
      </c>
      <c r="D19073" t="str">
        <f t="shared" si="297"/>
        <v>un</v>
      </c>
    </row>
    <row r="19074" spans="1:4">
      <c r="A19074" s="68" t="s">
        <v>18879</v>
      </c>
      <c r="B19074" s="68" t="s">
        <v>33065</v>
      </c>
      <c r="C19074" s="68" t="s">
        <v>15</v>
      </c>
      <c r="D19074" t="str">
        <f t="shared" si="297"/>
        <v>un</v>
      </c>
    </row>
    <row r="19075" spans="1:4">
      <c r="A19075" s="68" t="s">
        <v>18880</v>
      </c>
      <c r="B19075" s="68" t="s">
        <v>33066</v>
      </c>
      <c r="C19075" s="68" t="s">
        <v>15</v>
      </c>
      <c r="D19075" t="str">
        <f t="shared" si="297"/>
        <v>un</v>
      </c>
    </row>
    <row r="19076" spans="1:4">
      <c r="A19076" s="68" t="s">
        <v>18881</v>
      </c>
      <c r="B19076" s="68" t="s">
        <v>33066</v>
      </c>
      <c r="C19076" s="68" t="s">
        <v>15</v>
      </c>
      <c r="D19076" t="str">
        <f t="shared" si="297"/>
        <v>un</v>
      </c>
    </row>
    <row r="19077" spans="1:4">
      <c r="A19077" s="68" t="s">
        <v>18882</v>
      </c>
      <c r="B19077" s="68" t="s">
        <v>33067</v>
      </c>
      <c r="C19077" s="68" t="s">
        <v>15</v>
      </c>
      <c r="D19077" t="str">
        <f t="shared" si="297"/>
        <v>un</v>
      </c>
    </row>
    <row r="19078" spans="1:4">
      <c r="A19078" s="68" t="s">
        <v>18883</v>
      </c>
      <c r="B19078" s="68" t="s">
        <v>33067</v>
      </c>
      <c r="C19078" s="68" t="s">
        <v>15</v>
      </c>
      <c r="D19078" t="str">
        <f t="shared" si="297"/>
        <v>un</v>
      </c>
    </row>
    <row r="19079" spans="1:4">
      <c r="A19079" s="68" t="s">
        <v>18884</v>
      </c>
      <c r="B19079" s="68" t="s">
        <v>33068</v>
      </c>
      <c r="C19079" s="68" t="s">
        <v>15</v>
      </c>
      <c r="D19079" t="str">
        <f t="shared" ref="D19079:D19142" si="298">LOWER(C19079)</f>
        <v>un</v>
      </c>
    </row>
    <row r="19080" spans="1:4">
      <c r="A19080" s="68" t="s">
        <v>18885</v>
      </c>
      <c r="B19080" s="68" t="s">
        <v>33068</v>
      </c>
      <c r="C19080" s="68" t="s">
        <v>15</v>
      </c>
      <c r="D19080" t="str">
        <f t="shared" si="298"/>
        <v>un</v>
      </c>
    </row>
    <row r="19081" spans="1:4">
      <c r="A19081" s="68" t="s">
        <v>18886</v>
      </c>
      <c r="B19081" s="68" t="s">
        <v>33069</v>
      </c>
      <c r="C19081" s="68" t="s">
        <v>15</v>
      </c>
      <c r="D19081" t="str">
        <f t="shared" si="298"/>
        <v>un</v>
      </c>
    </row>
    <row r="19082" spans="1:4">
      <c r="A19082" s="68" t="s">
        <v>18887</v>
      </c>
      <c r="B19082" s="68" t="s">
        <v>33069</v>
      </c>
      <c r="C19082" s="68" t="s">
        <v>15</v>
      </c>
      <c r="D19082" t="str">
        <f t="shared" si="298"/>
        <v>un</v>
      </c>
    </row>
    <row r="19083" spans="1:4">
      <c r="A19083" s="68" t="s">
        <v>18888</v>
      </c>
      <c r="B19083" s="68" t="s">
        <v>33070</v>
      </c>
      <c r="C19083" s="68" t="s">
        <v>15</v>
      </c>
      <c r="D19083" t="str">
        <f t="shared" si="298"/>
        <v>un</v>
      </c>
    </row>
    <row r="19084" spans="1:4">
      <c r="A19084" s="68" t="s">
        <v>18889</v>
      </c>
      <c r="B19084" s="68" t="s">
        <v>33070</v>
      </c>
      <c r="C19084" s="68" t="s">
        <v>15</v>
      </c>
      <c r="D19084" t="str">
        <f t="shared" si="298"/>
        <v>un</v>
      </c>
    </row>
    <row r="19085" spans="1:4">
      <c r="A19085" s="68" t="s">
        <v>18890</v>
      </c>
      <c r="B19085" s="68" t="s">
        <v>33071</v>
      </c>
      <c r="C19085" s="68" t="s">
        <v>15</v>
      </c>
      <c r="D19085" t="str">
        <f t="shared" si="298"/>
        <v>un</v>
      </c>
    </row>
    <row r="19086" spans="1:4">
      <c r="A19086" s="68" t="s">
        <v>18891</v>
      </c>
      <c r="B19086" s="68" t="s">
        <v>33071</v>
      </c>
      <c r="C19086" s="68" t="s">
        <v>15</v>
      </c>
      <c r="D19086" t="str">
        <f t="shared" si="298"/>
        <v>un</v>
      </c>
    </row>
    <row r="19087" spans="1:4">
      <c r="A19087" s="68" t="s">
        <v>18892</v>
      </c>
      <c r="B19087" s="68" t="s">
        <v>33072</v>
      </c>
      <c r="C19087" s="68" t="s">
        <v>15</v>
      </c>
      <c r="D19087" t="str">
        <f t="shared" si="298"/>
        <v>un</v>
      </c>
    </row>
    <row r="19088" spans="1:4">
      <c r="A19088" s="68" t="s">
        <v>18893</v>
      </c>
      <c r="B19088" s="68" t="s">
        <v>33072</v>
      </c>
      <c r="C19088" s="68" t="s">
        <v>15</v>
      </c>
      <c r="D19088" t="str">
        <f t="shared" si="298"/>
        <v>un</v>
      </c>
    </row>
    <row r="19089" spans="1:4">
      <c r="A19089" s="68" t="s">
        <v>18894</v>
      </c>
      <c r="B19089" s="68" t="s">
        <v>33073</v>
      </c>
      <c r="C19089" s="68" t="s">
        <v>15</v>
      </c>
      <c r="D19089" t="str">
        <f t="shared" si="298"/>
        <v>un</v>
      </c>
    </row>
    <row r="19090" spans="1:4">
      <c r="A19090" s="68" t="s">
        <v>18895</v>
      </c>
      <c r="B19090" s="68" t="s">
        <v>33073</v>
      </c>
      <c r="C19090" s="68" t="s">
        <v>15</v>
      </c>
      <c r="D19090" t="str">
        <f t="shared" si="298"/>
        <v>un</v>
      </c>
    </row>
    <row r="19091" spans="1:4">
      <c r="A19091" s="68" t="s">
        <v>18896</v>
      </c>
      <c r="B19091" s="68" t="s">
        <v>33074</v>
      </c>
      <c r="C19091" s="68" t="s">
        <v>15</v>
      </c>
      <c r="D19091" t="str">
        <f t="shared" si="298"/>
        <v>un</v>
      </c>
    </row>
    <row r="19092" spans="1:4">
      <c r="A19092" s="68" t="s">
        <v>18897</v>
      </c>
      <c r="B19092" s="68" t="s">
        <v>33074</v>
      </c>
      <c r="C19092" s="68" t="s">
        <v>15</v>
      </c>
      <c r="D19092" t="str">
        <f t="shared" si="298"/>
        <v>un</v>
      </c>
    </row>
    <row r="19093" spans="1:4">
      <c r="A19093" s="68" t="s">
        <v>18898</v>
      </c>
      <c r="B19093" s="68" t="s">
        <v>33075</v>
      </c>
      <c r="C19093" s="68" t="s">
        <v>15</v>
      </c>
      <c r="D19093" t="str">
        <f t="shared" si="298"/>
        <v>un</v>
      </c>
    </row>
    <row r="19094" spans="1:4">
      <c r="A19094" s="68" t="s">
        <v>18899</v>
      </c>
      <c r="B19094" s="68" t="s">
        <v>33075</v>
      </c>
      <c r="C19094" s="68" t="s">
        <v>15</v>
      </c>
      <c r="D19094" t="str">
        <f t="shared" si="298"/>
        <v>un</v>
      </c>
    </row>
    <row r="19095" spans="1:4">
      <c r="A19095" s="68" t="s">
        <v>18900</v>
      </c>
      <c r="B19095" s="68" t="s">
        <v>33076</v>
      </c>
      <c r="C19095" s="68" t="s">
        <v>15</v>
      </c>
      <c r="D19095" t="str">
        <f t="shared" si="298"/>
        <v>un</v>
      </c>
    </row>
    <row r="19096" spans="1:4">
      <c r="A19096" s="68" t="s">
        <v>18901</v>
      </c>
      <c r="B19096" s="68" t="s">
        <v>33076</v>
      </c>
      <c r="C19096" s="68" t="s">
        <v>15</v>
      </c>
      <c r="D19096" t="str">
        <f t="shared" si="298"/>
        <v>un</v>
      </c>
    </row>
    <row r="19097" spans="1:4">
      <c r="A19097" s="68" t="s">
        <v>18902</v>
      </c>
      <c r="B19097" s="68" t="s">
        <v>33077</v>
      </c>
      <c r="C19097" s="68" t="s">
        <v>15</v>
      </c>
      <c r="D19097" t="str">
        <f t="shared" si="298"/>
        <v>un</v>
      </c>
    </row>
    <row r="19098" spans="1:4">
      <c r="A19098" s="68" t="s">
        <v>18903</v>
      </c>
      <c r="B19098" s="68" t="s">
        <v>33077</v>
      </c>
      <c r="C19098" s="68" t="s">
        <v>15</v>
      </c>
      <c r="D19098" t="str">
        <f t="shared" si="298"/>
        <v>un</v>
      </c>
    </row>
    <row r="19099" spans="1:4">
      <c r="A19099" s="68" t="s">
        <v>18904</v>
      </c>
      <c r="B19099" s="68" t="s">
        <v>33078</v>
      </c>
      <c r="C19099" s="68" t="s">
        <v>15</v>
      </c>
      <c r="D19099" t="str">
        <f t="shared" si="298"/>
        <v>un</v>
      </c>
    </row>
    <row r="19100" spans="1:4">
      <c r="A19100" s="68" t="s">
        <v>18905</v>
      </c>
      <c r="B19100" s="68" t="s">
        <v>33078</v>
      </c>
      <c r="C19100" s="68" t="s">
        <v>15</v>
      </c>
      <c r="D19100" t="str">
        <f t="shared" si="298"/>
        <v>un</v>
      </c>
    </row>
    <row r="19101" spans="1:4">
      <c r="A19101" s="68" t="s">
        <v>18906</v>
      </c>
      <c r="B19101" s="68" t="s">
        <v>33079</v>
      </c>
      <c r="C19101" s="68" t="s">
        <v>15</v>
      </c>
      <c r="D19101" t="str">
        <f t="shared" si="298"/>
        <v>un</v>
      </c>
    </row>
    <row r="19102" spans="1:4">
      <c r="A19102" s="68" t="s">
        <v>18907</v>
      </c>
      <c r="B19102" s="68" t="s">
        <v>33079</v>
      </c>
      <c r="C19102" s="68" t="s">
        <v>15</v>
      </c>
      <c r="D19102" t="str">
        <f t="shared" si="298"/>
        <v>un</v>
      </c>
    </row>
    <row r="19103" spans="1:4">
      <c r="A19103" s="68" t="s">
        <v>18908</v>
      </c>
      <c r="B19103" s="68" t="s">
        <v>33080</v>
      </c>
      <c r="C19103" s="68" t="s">
        <v>15</v>
      </c>
      <c r="D19103" t="str">
        <f t="shared" si="298"/>
        <v>un</v>
      </c>
    </row>
    <row r="19104" spans="1:4">
      <c r="A19104" s="68" t="s">
        <v>18909</v>
      </c>
      <c r="B19104" s="68" t="s">
        <v>33080</v>
      </c>
      <c r="C19104" s="68" t="s">
        <v>15</v>
      </c>
      <c r="D19104" t="str">
        <f t="shared" si="298"/>
        <v>un</v>
      </c>
    </row>
    <row r="19105" spans="1:4">
      <c r="A19105" s="68" t="s">
        <v>18910</v>
      </c>
      <c r="B19105" s="68" t="s">
        <v>33081</v>
      </c>
      <c r="C19105" s="68" t="s">
        <v>15</v>
      </c>
      <c r="D19105" t="str">
        <f t="shared" si="298"/>
        <v>un</v>
      </c>
    </row>
    <row r="19106" spans="1:4">
      <c r="A19106" s="68" t="s">
        <v>18911</v>
      </c>
      <c r="B19106" s="68" t="s">
        <v>33081</v>
      </c>
      <c r="C19106" s="68" t="s">
        <v>15</v>
      </c>
      <c r="D19106" t="str">
        <f t="shared" si="298"/>
        <v>un</v>
      </c>
    </row>
    <row r="19107" spans="1:4">
      <c r="A19107" s="68" t="s">
        <v>18912</v>
      </c>
      <c r="B19107" s="68" t="s">
        <v>33082</v>
      </c>
      <c r="C19107" s="68" t="s">
        <v>15</v>
      </c>
      <c r="D19107" t="str">
        <f t="shared" si="298"/>
        <v>un</v>
      </c>
    </row>
    <row r="19108" spans="1:4">
      <c r="A19108" s="68" t="s">
        <v>18913</v>
      </c>
      <c r="B19108" s="68" t="s">
        <v>33082</v>
      </c>
      <c r="C19108" s="68" t="s">
        <v>15</v>
      </c>
      <c r="D19108" t="str">
        <f t="shared" si="298"/>
        <v>un</v>
      </c>
    </row>
    <row r="19109" spans="1:4">
      <c r="A19109" s="68" t="s">
        <v>18914</v>
      </c>
      <c r="B19109" s="68" t="s">
        <v>33083</v>
      </c>
      <c r="C19109" s="68" t="s">
        <v>15</v>
      </c>
      <c r="D19109" t="str">
        <f t="shared" si="298"/>
        <v>un</v>
      </c>
    </row>
    <row r="19110" spans="1:4">
      <c r="A19110" s="68" t="s">
        <v>18915</v>
      </c>
      <c r="B19110" s="68" t="s">
        <v>33083</v>
      </c>
      <c r="C19110" s="68" t="s">
        <v>15</v>
      </c>
      <c r="D19110" t="str">
        <f t="shared" si="298"/>
        <v>un</v>
      </c>
    </row>
    <row r="19111" spans="1:4">
      <c r="A19111" s="68" t="s">
        <v>18916</v>
      </c>
      <c r="B19111" s="68" t="s">
        <v>33084</v>
      </c>
      <c r="C19111" s="68" t="s">
        <v>15</v>
      </c>
      <c r="D19111" t="str">
        <f t="shared" si="298"/>
        <v>un</v>
      </c>
    </row>
    <row r="19112" spans="1:4">
      <c r="A19112" s="68" t="s">
        <v>18917</v>
      </c>
      <c r="B19112" s="68" t="s">
        <v>33084</v>
      </c>
      <c r="C19112" s="68" t="s">
        <v>15</v>
      </c>
      <c r="D19112" t="str">
        <f t="shared" si="298"/>
        <v>un</v>
      </c>
    </row>
    <row r="19113" spans="1:4">
      <c r="A19113" s="68" t="s">
        <v>18918</v>
      </c>
      <c r="B19113" s="68" t="s">
        <v>33085</v>
      </c>
      <c r="C19113" s="68" t="s">
        <v>15</v>
      </c>
      <c r="D19113" t="str">
        <f t="shared" si="298"/>
        <v>un</v>
      </c>
    </row>
    <row r="19114" spans="1:4">
      <c r="A19114" s="68" t="s">
        <v>18919</v>
      </c>
      <c r="B19114" s="68" t="s">
        <v>33085</v>
      </c>
      <c r="C19114" s="68" t="s">
        <v>15</v>
      </c>
      <c r="D19114" t="str">
        <f t="shared" si="298"/>
        <v>un</v>
      </c>
    </row>
    <row r="19115" spans="1:4">
      <c r="A19115" s="68" t="s">
        <v>18920</v>
      </c>
      <c r="B19115" s="68" t="s">
        <v>33086</v>
      </c>
      <c r="C19115" s="68" t="s">
        <v>15</v>
      </c>
      <c r="D19115" t="str">
        <f t="shared" si="298"/>
        <v>un</v>
      </c>
    </row>
    <row r="19116" spans="1:4">
      <c r="A19116" s="68" t="s">
        <v>18921</v>
      </c>
      <c r="B19116" s="68" t="s">
        <v>33086</v>
      </c>
      <c r="C19116" s="68" t="s">
        <v>15</v>
      </c>
      <c r="D19116" t="str">
        <f t="shared" si="298"/>
        <v>un</v>
      </c>
    </row>
    <row r="19117" spans="1:4">
      <c r="A19117" s="68" t="s">
        <v>18922</v>
      </c>
      <c r="B19117" s="68" t="s">
        <v>33087</v>
      </c>
      <c r="C19117" s="68" t="s">
        <v>15</v>
      </c>
      <c r="D19117" t="str">
        <f t="shared" si="298"/>
        <v>un</v>
      </c>
    </row>
    <row r="19118" spans="1:4">
      <c r="A19118" s="68" t="s">
        <v>18923</v>
      </c>
      <c r="B19118" s="68" t="s">
        <v>33087</v>
      </c>
      <c r="C19118" s="68" t="s">
        <v>15</v>
      </c>
      <c r="D19118" t="str">
        <f t="shared" si="298"/>
        <v>un</v>
      </c>
    </row>
    <row r="19119" spans="1:4">
      <c r="A19119" s="68" t="s">
        <v>18924</v>
      </c>
      <c r="B19119" s="68" t="s">
        <v>33088</v>
      </c>
      <c r="C19119" s="68" t="s">
        <v>15</v>
      </c>
      <c r="D19119" t="str">
        <f t="shared" si="298"/>
        <v>un</v>
      </c>
    </row>
    <row r="19120" spans="1:4">
      <c r="A19120" s="68" t="s">
        <v>18925</v>
      </c>
      <c r="B19120" s="68" t="s">
        <v>33088</v>
      </c>
      <c r="C19120" s="68" t="s">
        <v>15</v>
      </c>
      <c r="D19120" t="str">
        <f t="shared" si="298"/>
        <v>un</v>
      </c>
    </row>
    <row r="19121" spans="1:4">
      <c r="A19121" s="68" t="s">
        <v>18926</v>
      </c>
      <c r="B19121" s="68" t="s">
        <v>33089</v>
      </c>
      <c r="C19121" s="68" t="s">
        <v>15</v>
      </c>
      <c r="D19121" t="str">
        <f t="shared" si="298"/>
        <v>un</v>
      </c>
    </row>
    <row r="19122" spans="1:4">
      <c r="A19122" s="68" t="s">
        <v>18927</v>
      </c>
      <c r="B19122" s="68" t="s">
        <v>33089</v>
      </c>
      <c r="C19122" s="68" t="s">
        <v>15</v>
      </c>
      <c r="D19122" t="str">
        <f t="shared" si="298"/>
        <v>un</v>
      </c>
    </row>
    <row r="19123" spans="1:4">
      <c r="A19123" s="68" t="s">
        <v>18928</v>
      </c>
      <c r="B19123" s="68" t="s">
        <v>33090</v>
      </c>
      <c r="C19123" s="68" t="s">
        <v>15</v>
      </c>
      <c r="D19123" t="str">
        <f t="shared" si="298"/>
        <v>un</v>
      </c>
    </row>
    <row r="19124" spans="1:4">
      <c r="A19124" s="68" t="s">
        <v>18929</v>
      </c>
      <c r="B19124" s="68" t="s">
        <v>33090</v>
      </c>
      <c r="C19124" s="68" t="s">
        <v>15</v>
      </c>
      <c r="D19124" t="str">
        <f t="shared" si="298"/>
        <v>un</v>
      </c>
    </row>
    <row r="19125" spans="1:4">
      <c r="A19125" s="68" t="s">
        <v>18930</v>
      </c>
      <c r="B19125" s="68" t="s">
        <v>33091</v>
      </c>
      <c r="C19125" s="68" t="s">
        <v>15</v>
      </c>
      <c r="D19125" t="str">
        <f t="shared" si="298"/>
        <v>un</v>
      </c>
    </row>
    <row r="19126" spans="1:4">
      <c r="A19126" s="68" t="s">
        <v>18931</v>
      </c>
      <c r="B19126" s="68" t="s">
        <v>33091</v>
      </c>
      <c r="C19126" s="68" t="s">
        <v>15</v>
      </c>
      <c r="D19126" t="str">
        <f t="shared" si="298"/>
        <v>un</v>
      </c>
    </row>
    <row r="19127" spans="1:4">
      <c r="A19127" s="68" t="s">
        <v>18932</v>
      </c>
      <c r="B19127" s="68" t="s">
        <v>33092</v>
      </c>
      <c r="C19127" s="68" t="s">
        <v>15</v>
      </c>
      <c r="D19127" t="str">
        <f t="shared" si="298"/>
        <v>un</v>
      </c>
    </row>
    <row r="19128" spans="1:4">
      <c r="A19128" s="68" t="s">
        <v>18933</v>
      </c>
      <c r="B19128" s="68" t="s">
        <v>33092</v>
      </c>
      <c r="C19128" s="68" t="s">
        <v>15</v>
      </c>
      <c r="D19128" t="str">
        <f t="shared" si="298"/>
        <v>un</v>
      </c>
    </row>
    <row r="19129" spans="1:4">
      <c r="A19129" s="68" t="s">
        <v>18934</v>
      </c>
      <c r="B19129" s="68" t="s">
        <v>33093</v>
      </c>
      <c r="C19129" s="68" t="s">
        <v>15</v>
      </c>
      <c r="D19129" t="str">
        <f t="shared" si="298"/>
        <v>un</v>
      </c>
    </row>
    <row r="19130" spans="1:4">
      <c r="A19130" s="68" t="s">
        <v>18935</v>
      </c>
      <c r="B19130" s="68" t="s">
        <v>33093</v>
      </c>
      <c r="C19130" s="68" t="s">
        <v>15</v>
      </c>
      <c r="D19130" t="str">
        <f t="shared" si="298"/>
        <v>un</v>
      </c>
    </row>
    <row r="19131" spans="1:4">
      <c r="A19131" s="68" t="s">
        <v>18936</v>
      </c>
      <c r="B19131" s="68" t="s">
        <v>33094</v>
      </c>
      <c r="C19131" s="68" t="s">
        <v>15</v>
      </c>
      <c r="D19131" t="str">
        <f t="shared" si="298"/>
        <v>un</v>
      </c>
    </row>
    <row r="19132" spans="1:4">
      <c r="A19132" s="68" t="s">
        <v>18937</v>
      </c>
      <c r="B19132" s="68" t="s">
        <v>33094</v>
      </c>
      <c r="C19132" s="68" t="s">
        <v>15</v>
      </c>
      <c r="D19132" t="str">
        <f t="shared" si="298"/>
        <v>un</v>
      </c>
    </row>
    <row r="19133" spans="1:4">
      <c r="A19133" s="68" t="s">
        <v>18938</v>
      </c>
      <c r="B19133" s="68" t="s">
        <v>33095</v>
      </c>
      <c r="C19133" s="68" t="s">
        <v>15</v>
      </c>
      <c r="D19133" t="str">
        <f t="shared" si="298"/>
        <v>un</v>
      </c>
    </row>
    <row r="19134" spans="1:4">
      <c r="A19134" s="68" t="s">
        <v>18939</v>
      </c>
      <c r="B19134" s="68" t="s">
        <v>33095</v>
      </c>
      <c r="C19134" s="68" t="s">
        <v>15</v>
      </c>
      <c r="D19134" t="str">
        <f t="shared" si="298"/>
        <v>un</v>
      </c>
    </row>
    <row r="19135" spans="1:4">
      <c r="A19135" s="68" t="s">
        <v>18940</v>
      </c>
      <c r="B19135" s="68" t="s">
        <v>33096</v>
      </c>
      <c r="C19135" s="68" t="s">
        <v>15</v>
      </c>
      <c r="D19135" t="str">
        <f t="shared" si="298"/>
        <v>un</v>
      </c>
    </row>
    <row r="19136" spans="1:4">
      <c r="A19136" s="68" t="s">
        <v>18941</v>
      </c>
      <c r="B19136" s="68" t="s">
        <v>33096</v>
      </c>
      <c r="C19136" s="68" t="s">
        <v>15</v>
      </c>
      <c r="D19136" t="str">
        <f t="shared" si="298"/>
        <v>un</v>
      </c>
    </row>
    <row r="19137" spans="1:4">
      <c r="A19137" s="68" t="s">
        <v>18942</v>
      </c>
      <c r="B19137" s="68" t="s">
        <v>33097</v>
      </c>
      <c r="C19137" s="68" t="s">
        <v>15</v>
      </c>
      <c r="D19137" t="str">
        <f t="shared" si="298"/>
        <v>un</v>
      </c>
    </row>
    <row r="19138" spans="1:4">
      <c r="A19138" s="68" t="s">
        <v>18943</v>
      </c>
      <c r="B19138" s="68" t="s">
        <v>33097</v>
      </c>
      <c r="C19138" s="68" t="s">
        <v>15</v>
      </c>
      <c r="D19138" t="str">
        <f t="shared" si="298"/>
        <v>un</v>
      </c>
    </row>
    <row r="19139" spans="1:4">
      <c r="A19139" s="68" t="s">
        <v>18944</v>
      </c>
      <c r="B19139" s="68" t="s">
        <v>33098</v>
      </c>
      <c r="C19139" s="68" t="s">
        <v>15</v>
      </c>
      <c r="D19139" t="str">
        <f t="shared" si="298"/>
        <v>un</v>
      </c>
    </row>
    <row r="19140" spans="1:4">
      <c r="A19140" s="68" t="s">
        <v>18945</v>
      </c>
      <c r="B19140" s="68" t="s">
        <v>33098</v>
      </c>
      <c r="C19140" s="68" t="s">
        <v>15</v>
      </c>
      <c r="D19140" t="str">
        <f t="shared" si="298"/>
        <v>un</v>
      </c>
    </row>
    <row r="19141" spans="1:4">
      <c r="A19141" s="68" t="s">
        <v>18946</v>
      </c>
      <c r="B19141" s="68" t="s">
        <v>33099</v>
      </c>
      <c r="C19141" s="68" t="s">
        <v>15</v>
      </c>
      <c r="D19141" t="str">
        <f t="shared" si="298"/>
        <v>un</v>
      </c>
    </row>
    <row r="19142" spans="1:4">
      <c r="A19142" s="68" t="s">
        <v>18947</v>
      </c>
      <c r="B19142" s="68" t="s">
        <v>33099</v>
      </c>
      <c r="C19142" s="68" t="s">
        <v>15</v>
      </c>
      <c r="D19142" t="str">
        <f t="shared" si="298"/>
        <v>un</v>
      </c>
    </row>
    <row r="19143" spans="1:4">
      <c r="A19143" s="68" t="s">
        <v>18948</v>
      </c>
      <c r="B19143" s="68" t="s">
        <v>33100</v>
      </c>
      <c r="C19143" s="68" t="s">
        <v>15</v>
      </c>
      <c r="D19143" t="str">
        <f t="shared" ref="D19143:D19206" si="299">LOWER(C19143)</f>
        <v>un</v>
      </c>
    </row>
    <row r="19144" spans="1:4">
      <c r="A19144" s="68" t="s">
        <v>18949</v>
      </c>
      <c r="B19144" s="68" t="s">
        <v>33100</v>
      </c>
      <c r="C19144" s="68" t="s">
        <v>15</v>
      </c>
      <c r="D19144" t="str">
        <f t="shared" si="299"/>
        <v>un</v>
      </c>
    </row>
    <row r="19145" spans="1:4">
      <c r="A19145" s="68" t="s">
        <v>18950</v>
      </c>
      <c r="B19145" s="68" t="s">
        <v>33101</v>
      </c>
      <c r="C19145" s="68" t="s">
        <v>15</v>
      </c>
      <c r="D19145" t="str">
        <f t="shared" si="299"/>
        <v>un</v>
      </c>
    </row>
    <row r="19146" spans="1:4">
      <c r="A19146" s="68" t="s">
        <v>18951</v>
      </c>
      <c r="B19146" s="68" t="s">
        <v>33101</v>
      </c>
      <c r="C19146" s="68" t="s">
        <v>15</v>
      </c>
      <c r="D19146" t="str">
        <f t="shared" si="299"/>
        <v>un</v>
      </c>
    </row>
    <row r="19147" spans="1:4">
      <c r="A19147" s="68" t="s">
        <v>18952</v>
      </c>
      <c r="B19147" s="68" t="s">
        <v>33102</v>
      </c>
      <c r="C19147" s="68" t="s">
        <v>15</v>
      </c>
      <c r="D19147" t="str">
        <f t="shared" si="299"/>
        <v>un</v>
      </c>
    </row>
    <row r="19148" spans="1:4">
      <c r="A19148" s="68" t="s">
        <v>18953</v>
      </c>
      <c r="B19148" s="68" t="s">
        <v>33102</v>
      </c>
      <c r="C19148" s="68" t="s">
        <v>15</v>
      </c>
      <c r="D19148" t="str">
        <f t="shared" si="299"/>
        <v>un</v>
      </c>
    </row>
    <row r="19149" spans="1:4">
      <c r="A19149" s="68" t="s">
        <v>18954</v>
      </c>
      <c r="B19149" s="68" t="s">
        <v>33103</v>
      </c>
      <c r="C19149" s="68" t="s">
        <v>15</v>
      </c>
      <c r="D19149" t="str">
        <f t="shared" si="299"/>
        <v>un</v>
      </c>
    </row>
    <row r="19150" spans="1:4">
      <c r="A19150" s="68" t="s">
        <v>18955</v>
      </c>
      <c r="B19150" s="68" t="s">
        <v>33103</v>
      </c>
      <c r="C19150" s="68" t="s">
        <v>15</v>
      </c>
      <c r="D19150" t="str">
        <f t="shared" si="299"/>
        <v>un</v>
      </c>
    </row>
    <row r="19151" spans="1:4">
      <c r="A19151" s="68" t="s">
        <v>18956</v>
      </c>
      <c r="B19151" s="68" t="s">
        <v>33104</v>
      </c>
      <c r="C19151" s="68" t="s">
        <v>15</v>
      </c>
      <c r="D19151" t="str">
        <f t="shared" si="299"/>
        <v>un</v>
      </c>
    </row>
    <row r="19152" spans="1:4">
      <c r="A19152" s="68" t="s">
        <v>18957</v>
      </c>
      <c r="B19152" s="68" t="s">
        <v>33104</v>
      </c>
      <c r="C19152" s="68" t="s">
        <v>15</v>
      </c>
      <c r="D19152" t="str">
        <f t="shared" si="299"/>
        <v>un</v>
      </c>
    </row>
    <row r="19153" spans="1:4">
      <c r="A19153" s="68" t="s">
        <v>18958</v>
      </c>
      <c r="B19153" s="68" t="s">
        <v>33105</v>
      </c>
      <c r="C19153" s="68" t="s">
        <v>15</v>
      </c>
      <c r="D19153" t="str">
        <f t="shared" si="299"/>
        <v>un</v>
      </c>
    </row>
    <row r="19154" spans="1:4">
      <c r="A19154" s="68" t="s">
        <v>18959</v>
      </c>
      <c r="B19154" s="68" t="s">
        <v>33105</v>
      </c>
      <c r="C19154" s="68" t="s">
        <v>15</v>
      </c>
      <c r="D19154" t="str">
        <f t="shared" si="299"/>
        <v>un</v>
      </c>
    </row>
    <row r="19155" spans="1:4">
      <c r="A19155" s="68" t="s">
        <v>18960</v>
      </c>
      <c r="B19155" s="68" t="s">
        <v>33106</v>
      </c>
      <c r="C19155" s="68" t="s">
        <v>15</v>
      </c>
      <c r="D19155" t="str">
        <f t="shared" si="299"/>
        <v>un</v>
      </c>
    </row>
    <row r="19156" spans="1:4">
      <c r="A19156" s="68" t="s">
        <v>18961</v>
      </c>
      <c r="B19156" s="68" t="s">
        <v>33106</v>
      </c>
      <c r="C19156" s="68" t="s">
        <v>15</v>
      </c>
      <c r="D19156" t="str">
        <f t="shared" si="299"/>
        <v>un</v>
      </c>
    </row>
    <row r="19157" spans="1:4">
      <c r="A19157" s="68" t="s">
        <v>18962</v>
      </c>
      <c r="B19157" s="68" t="s">
        <v>33107</v>
      </c>
      <c r="C19157" s="68" t="s">
        <v>15</v>
      </c>
      <c r="D19157" t="str">
        <f t="shared" si="299"/>
        <v>un</v>
      </c>
    </row>
    <row r="19158" spans="1:4">
      <c r="A19158" s="68" t="s">
        <v>18963</v>
      </c>
      <c r="B19158" s="68" t="s">
        <v>33107</v>
      </c>
      <c r="C19158" s="68" t="s">
        <v>15</v>
      </c>
      <c r="D19158" t="str">
        <f t="shared" si="299"/>
        <v>un</v>
      </c>
    </row>
    <row r="19159" spans="1:4">
      <c r="A19159" s="68" t="s">
        <v>18964</v>
      </c>
      <c r="B19159" s="68" t="s">
        <v>33108</v>
      </c>
      <c r="C19159" s="68" t="s">
        <v>15</v>
      </c>
      <c r="D19159" t="str">
        <f t="shared" si="299"/>
        <v>un</v>
      </c>
    </row>
    <row r="19160" spans="1:4">
      <c r="A19160" s="68" t="s">
        <v>18965</v>
      </c>
      <c r="B19160" s="68" t="s">
        <v>33108</v>
      </c>
      <c r="C19160" s="68" t="s">
        <v>15</v>
      </c>
      <c r="D19160" t="str">
        <f t="shared" si="299"/>
        <v>un</v>
      </c>
    </row>
    <row r="19161" spans="1:4">
      <c r="A19161" s="68" t="s">
        <v>18966</v>
      </c>
      <c r="B19161" s="68" t="s">
        <v>33109</v>
      </c>
      <c r="C19161" s="68" t="s">
        <v>15</v>
      </c>
      <c r="D19161" t="str">
        <f t="shared" si="299"/>
        <v>un</v>
      </c>
    </row>
    <row r="19162" spans="1:4">
      <c r="A19162" s="68" t="s">
        <v>18967</v>
      </c>
      <c r="B19162" s="68" t="s">
        <v>33109</v>
      </c>
      <c r="C19162" s="68" t="s">
        <v>15</v>
      </c>
      <c r="D19162" t="str">
        <f t="shared" si="299"/>
        <v>un</v>
      </c>
    </row>
    <row r="19163" spans="1:4">
      <c r="A19163" s="68" t="s">
        <v>18968</v>
      </c>
      <c r="B19163" s="68" t="s">
        <v>33110</v>
      </c>
      <c r="C19163" s="68" t="s">
        <v>15</v>
      </c>
      <c r="D19163" t="str">
        <f t="shared" si="299"/>
        <v>un</v>
      </c>
    </row>
    <row r="19164" spans="1:4">
      <c r="A19164" s="68" t="s">
        <v>18969</v>
      </c>
      <c r="B19164" s="68" t="s">
        <v>33110</v>
      </c>
      <c r="C19164" s="68" t="s">
        <v>15</v>
      </c>
      <c r="D19164" t="str">
        <f t="shared" si="299"/>
        <v>un</v>
      </c>
    </row>
    <row r="19165" spans="1:4">
      <c r="A19165" s="68" t="s">
        <v>18970</v>
      </c>
      <c r="B19165" s="68" t="s">
        <v>33111</v>
      </c>
      <c r="C19165" s="68" t="s">
        <v>15</v>
      </c>
      <c r="D19165" t="str">
        <f t="shared" si="299"/>
        <v>un</v>
      </c>
    </row>
    <row r="19166" spans="1:4">
      <c r="A19166" s="68" t="s">
        <v>18971</v>
      </c>
      <c r="B19166" s="68" t="s">
        <v>33111</v>
      </c>
      <c r="C19166" s="68" t="s">
        <v>15</v>
      </c>
      <c r="D19166" t="str">
        <f t="shared" si="299"/>
        <v>un</v>
      </c>
    </row>
    <row r="19167" spans="1:4">
      <c r="A19167" s="68" t="s">
        <v>18972</v>
      </c>
      <c r="B19167" s="68" t="s">
        <v>33112</v>
      </c>
      <c r="C19167" s="68" t="s">
        <v>18973</v>
      </c>
      <c r="D19167" t="str">
        <f t="shared" si="299"/>
        <v>tr</v>
      </c>
    </row>
    <row r="19168" spans="1:4">
      <c r="A19168" s="68" t="s">
        <v>18974</v>
      </c>
      <c r="B19168" s="68" t="s">
        <v>33112</v>
      </c>
      <c r="C19168" s="68" t="s">
        <v>18973</v>
      </c>
      <c r="D19168" t="str">
        <f t="shared" si="299"/>
        <v>tr</v>
      </c>
    </row>
    <row r="19169" spans="1:4">
      <c r="A19169" s="68" t="s">
        <v>18975</v>
      </c>
      <c r="B19169" s="68" t="s">
        <v>33113</v>
      </c>
      <c r="C19169" s="68" t="s">
        <v>18973</v>
      </c>
      <c r="D19169" t="str">
        <f t="shared" si="299"/>
        <v>tr</v>
      </c>
    </row>
    <row r="19170" spans="1:4">
      <c r="A19170" s="68" t="s">
        <v>18976</v>
      </c>
      <c r="B19170" s="68" t="s">
        <v>33113</v>
      </c>
      <c r="C19170" s="68" t="s">
        <v>18973</v>
      </c>
      <c r="D19170" t="str">
        <f t="shared" si="299"/>
        <v>tr</v>
      </c>
    </row>
    <row r="19171" spans="1:4">
      <c r="A19171" s="68" t="s">
        <v>18977</v>
      </c>
      <c r="B19171" s="68" t="s">
        <v>33114</v>
      </c>
      <c r="C19171" s="68" t="s">
        <v>18973</v>
      </c>
      <c r="D19171" t="str">
        <f t="shared" si="299"/>
        <v>tr</v>
      </c>
    </row>
    <row r="19172" spans="1:4">
      <c r="A19172" s="68" t="s">
        <v>18978</v>
      </c>
      <c r="B19172" s="68" t="s">
        <v>33114</v>
      </c>
      <c r="C19172" s="68" t="s">
        <v>18973</v>
      </c>
      <c r="D19172" t="str">
        <f t="shared" si="299"/>
        <v>tr</v>
      </c>
    </row>
    <row r="19173" spans="1:4">
      <c r="A19173" s="68" t="s">
        <v>18979</v>
      </c>
      <c r="B19173" s="68" t="s">
        <v>33115</v>
      </c>
      <c r="C19173" s="68" t="s">
        <v>18973</v>
      </c>
      <c r="D19173" t="str">
        <f t="shared" si="299"/>
        <v>tr</v>
      </c>
    </row>
    <row r="19174" spans="1:4">
      <c r="A19174" s="68" t="s">
        <v>18980</v>
      </c>
      <c r="B19174" s="68" t="s">
        <v>33115</v>
      </c>
      <c r="C19174" s="68" t="s">
        <v>18973</v>
      </c>
      <c r="D19174" t="str">
        <f t="shared" si="299"/>
        <v>tr</v>
      </c>
    </row>
    <row r="19175" spans="1:4">
      <c r="A19175" s="68" t="s">
        <v>18981</v>
      </c>
      <c r="B19175" s="68" t="s">
        <v>33116</v>
      </c>
      <c r="C19175" s="68" t="s">
        <v>18973</v>
      </c>
      <c r="D19175" t="str">
        <f t="shared" si="299"/>
        <v>tr</v>
      </c>
    </row>
    <row r="19176" spans="1:4">
      <c r="A19176" s="68" t="s">
        <v>18982</v>
      </c>
      <c r="B19176" s="68" t="s">
        <v>33116</v>
      </c>
      <c r="C19176" s="68" t="s">
        <v>18973</v>
      </c>
      <c r="D19176" t="str">
        <f t="shared" si="299"/>
        <v>tr</v>
      </c>
    </row>
    <row r="19177" spans="1:4">
      <c r="A19177" s="68" t="s">
        <v>18983</v>
      </c>
      <c r="B19177" s="68" t="s">
        <v>33117</v>
      </c>
      <c r="C19177" s="68" t="s">
        <v>18973</v>
      </c>
      <c r="D19177" t="str">
        <f t="shared" si="299"/>
        <v>tr</v>
      </c>
    </row>
    <row r="19178" spans="1:4">
      <c r="A19178" s="68" t="s">
        <v>18984</v>
      </c>
      <c r="B19178" s="68" t="s">
        <v>33117</v>
      </c>
      <c r="C19178" s="68" t="s">
        <v>18973</v>
      </c>
      <c r="D19178" t="str">
        <f t="shared" si="299"/>
        <v>tr</v>
      </c>
    </row>
    <row r="19179" spans="1:4">
      <c r="A19179" s="68" t="s">
        <v>18985</v>
      </c>
      <c r="B19179" s="68" t="s">
        <v>33118</v>
      </c>
      <c r="C19179" s="68" t="s">
        <v>18973</v>
      </c>
      <c r="D19179" t="str">
        <f t="shared" si="299"/>
        <v>tr</v>
      </c>
    </row>
    <row r="19180" spans="1:4">
      <c r="A19180" s="68" t="s">
        <v>18986</v>
      </c>
      <c r="B19180" s="68" t="s">
        <v>33118</v>
      </c>
      <c r="C19180" s="68" t="s">
        <v>18973</v>
      </c>
      <c r="D19180" t="str">
        <f t="shared" si="299"/>
        <v>tr</v>
      </c>
    </row>
    <row r="19181" spans="1:4">
      <c r="A19181" s="68" t="s">
        <v>18987</v>
      </c>
      <c r="B19181" s="68" t="s">
        <v>33119</v>
      </c>
      <c r="C19181" s="68" t="s">
        <v>18973</v>
      </c>
      <c r="D19181" t="str">
        <f t="shared" si="299"/>
        <v>tr</v>
      </c>
    </row>
    <row r="19182" spans="1:4">
      <c r="A19182" s="68" t="s">
        <v>18988</v>
      </c>
      <c r="B19182" s="68" t="s">
        <v>33119</v>
      </c>
      <c r="C19182" s="68" t="s">
        <v>18973</v>
      </c>
      <c r="D19182" t="str">
        <f t="shared" si="299"/>
        <v>tr</v>
      </c>
    </row>
    <row r="19183" spans="1:4">
      <c r="A19183" s="68" t="s">
        <v>18989</v>
      </c>
      <c r="B19183" s="68" t="s">
        <v>33120</v>
      </c>
      <c r="C19183" s="68" t="s">
        <v>18973</v>
      </c>
      <c r="D19183" t="str">
        <f t="shared" si="299"/>
        <v>tr</v>
      </c>
    </row>
    <row r="19184" spans="1:4">
      <c r="A19184" s="68" t="s">
        <v>18990</v>
      </c>
      <c r="B19184" s="68" t="s">
        <v>33120</v>
      </c>
      <c r="C19184" s="68" t="s">
        <v>18973</v>
      </c>
      <c r="D19184" t="str">
        <f t="shared" si="299"/>
        <v>tr</v>
      </c>
    </row>
    <row r="19185" spans="1:4">
      <c r="A19185" s="68" t="s">
        <v>18991</v>
      </c>
      <c r="B19185" s="68" t="s">
        <v>33121</v>
      </c>
      <c r="C19185" s="68" t="s">
        <v>18973</v>
      </c>
      <c r="D19185" t="str">
        <f t="shared" si="299"/>
        <v>tr</v>
      </c>
    </row>
    <row r="19186" spans="1:4">
      <c r="A19186" s="68" t="s">
        <v>18992</v>
      </c>
      <c r="B19186" s="68" t="s">
        <v>33121</v>
      </c>
      <c r="C19186" s="68" t="s">
        <v>18973</v>
      </c>
      <c r="D19186" t="str">
        <f t="shared" si="299"/>
        <v>tr</v>
      </c>
    </row>
    <row r="19187" spans="1:4">
      <c r="A19187" s="68" t="s">
        <v>18993</v>
      </c>
      <c r="B19187" s="68" t="s">
        <v>33122</v>
      </c>
      <c r="C19187" s="68" t="s">
        <v>18973</v>
      </c>
      <c r="D19187" t="str">
        <f t="shared" si="299"/>
        <v>tr</v>
      </c>
    </row>
    <row r="19188" spans="1:4">
      <c r="A19188" s="68" t="s">
        <v>18994</v>
      </c>
      <c r="B19188" s="68" t="s">
        <v>33122</v>
      </c>
      <c r="C19188" s="68" t="s">
        <v>18973</v>
      </c>
      <c r="D19188" t="str">
        <f t="shared" si="299"/>
        <v>tr</v>
      </c>
    </row>
    <row r="19189" spans="1:4">
      <c r="A19189" s="68" t="s">
        <v>18995</v>
      </c>
      <c r="B19189" s="68" t="s">
        <v>33123</v>
      </c>
      <c r="C19189" s="68" t="s">
        <v>18973</v>
      </c>
      <c r="D19189" t="str">
        <f t="shared" si="299"/>
        <v>tr</v>
      </c>
    </row>
    <row r="19190" spans="1:4">
      <c r="A19190" s="68" t="s">
        <v>18996</v>
      </c>
      <c r="B19190" s="68" t="s">
        <v>33123</v>
      </c>
      <c r="C19190" s="68" t="s">
        <v>18973</v>
      </c>
      <c r="D19190" t="str">
        <f t="shared" si="299"/>
        <v>tr</v>
      </c>
    </row>
    <row r="19191" spans="1:4">
      <c r="A19191" s="68" t="s">
        <v>18997</v>
      </c>
      <c r="B19191" s="68" t="s">
        <v>33124</v>
      </c>
      <c r="C19191" s="68" t="s">
        <v>18973</v>
      </c>
      <c r="D19191" t="str">
        <f t="shared" si="299"/>
        <v>tr</v>
      </c>
    </row>
    <row r="19192" spans="1:4">
      <c r="A19192" s="68" t="s">
        <v>18998</v>
      </c>
      <c r="B19192" s="68" t="s">
        <v>33124</v>
      </c>
      <c r="C19192" s="68" t="s">
        <v>18973</v>
      </c>
      <c r="D19192" t="str">
        <f t="shared" si="299"/>
        <v>tr</v>
      </c>
    </row>
    <row r="19193" spans="1:4">
      <c r="A19193" s="68" t="s">
        <v>18999</v>
      </c>
      <c r="B19193" s="68" t="s">
        <v>33125</v>
      </c>
      <c r="C19193" s="68" t="s">
        <v>18973</v>
      </c>
      <c r="D19193" t="str">
        <f t="shared" si="299"/>
        <v>tr</v>
      </c>
    </row>
    <row r="19194" spans="1:4">
      <c r="A19194" s="68" t="s">
        <v>19000</v>
      </c>
      <c r="B19194" s="68" t="s">
        <v>33125</v>
      </c>
      <c r="C19194" s="68" t="s">
        <v>18973</v>
      </c>
      <c r="D19194" t="str">
        <f t="shared" si="299"/>
        <v>tr</v>
      </c>
    </row>
    <row r="19195" spans="1:4">
      <c r="A19195" s="68" t="s">
        <v>19001</v>
      </c>
      <c r="B19195" s="68" t="s">
        <v>33126</v>
      </c>
      <c r="C19195" s="68" t="s">
        <v>18973</v>
      </c>
      <c r="D19195" t="str">
        <f t="shared" si="299"/>
        <v>tr</v>
      </c>
    </row>
    <row r="19196" spans="1:4">
      <c r="A19196" s="68" t="s">
        <v>19002</v>
      </c>
      <c r="B19196" s="68" t="s">
        <v>33126</v>
      </c>
      <c r="C19196" s="68" t="s">
        <v>18973</v>
      </c>
      <c r="D19196" t="str">
        <f t="shared" si="299"/>
        <v>tr</v>
      </c>
    </row>
    <row r="19197" spans="1:4">
      <c r="A19197" s="68" t="s">
        <v>19003</v>
      </c>
      <c r="B19197" s="68" t="s">
        <v>33127</v>
      </c>
      <c r="C19197" s="68" t="s">
        <v>18973</v>
      </c>
      <c r="D19197" t="str">
        <f t="shared" si="299"/>
        <v>tr</v>
      </c>
    </row>
    <row r="19198" spans="1:4">
      <c r="A19198" s="68" t="s">
        <v>19004</v>
      </c>
      <c r="B19198" s="68" t="s">
        <v>33127</v>
      </c>
      <c r="C19198" s="68" t="s">
        <v>18973</v>
      </c>
      <c r="D19198" t="str">
        <f t="shared" si="299"/>
        <v>tr</v>
      </c>
    </row>
    <row r="19199" spans="1:4">
      <c r="A19199" s="68" t="s">
        <v>19005</v>
      </c>
      <c r="B19199" s="68" t="s">
        <v>33128</v>
      </c>
      <c r="C19199" s="68" t="s">
        <v>18973</v>
      </c>
      <c r="D19199" t="str">
        <f t="shared" si="299"/>
        <v>tr</v>
      </c>
    </row>
    <row r="19200" spans="1:4">
      <c r="A19200" s="68" t="s">
        <v>19006</v>
      </c>
      <c r="B19200" s="68" t="s">
        <v>33128</v>
      </c>
      <c r="C19200" s="68" t="s">
        <v>18973</v>
      </c>
      <c r="D19200" t="str">
        <f t="shared" si="299"/>
        <v>tr</v>
      </c>
    </row>
    <row r="19201" spans="1:4">
      <c r="A19201" s="68" t="s">
        <v>19007</v>
      </c>
      <c r="B19201" s="68" t="s">
        <v>33129</v>
      </c>
      <c r="C19201" s="68" t="s">
        <v>18973</v>
      </c>
      <c r="D19201" t="str">
        <f t="shared" si="299"/>
        <v>tr</v>
      </c>
    </row>
    <row r="19202" spans="1:4">
      <c r="A19202" s="68" t="s">
        <v>19008</v>
      </c>
      <c r="B19202" s="68" t="s">
        <v>33129</v>
      </c>
      <c r="C19202" s="68" t="s">
        <v>18973</v>
      </c>
      <c r="D19202" t="str">
        <f t="shared" si="299"/>
        <v>tr</v>
      </c>
    </row>
    <row r="19203" spans="1:4">
      <c r="A19203" s="68" t="s">
        <v>19009</v>
      </c>
      <c r="B19203" s="68" t="s">
        <v>33130</v>
      </c>
      <c r="C19203" s="68" t="s">
        <v>18973</v>
      </c>
      <c r="D19203" t="str">
        <f t="shared" si="299"/>
        <v>tr</v>
      </c>
    </row>
    <row r="19204" spans="1:4">
      <c r="A19204" s="68" t="s">
        <v>19010</v>
      </c>
      <c r="B19204" s="68" t="s">
        <v>33130</v>
      </c>
      <c r="C19204" s="68" t="s">
        <v>18973</v>
      </c>
      <c r="D19204" t="str">
        <f t="shared" si="299"/>
        <v>tr</v>
      </c>
    </row>
    <row r="19205" spans="1:4">
      <c r="A19205" s="68" t="s">
        <v>19011</v>
      </c>
      <c r="B19205" s="68" t="s">
        <v>33131</v>
      </c>
      <c r="C19205" s="68" t="s">
        <v>18973</v>
      </c>
      <c r="D19205" t="str">
        <f t="shared" si="299"/>
        <v>tr</v>
      </c>
    </row>
    <row r="19206" spans="1:4">
      <c r="A19206" s="68" t="s">
        <v>19012</v>
      </c>
      <c r="B19206" s="68" t="s">
        <v>33131</v>
      </c>
      <c r="C19206" s="68" t="s">
        <v>18973</v>
      </c>
      <c r="D19206" t="str">
        <f t="shared" si="299"/>
        <v>tr</v>
      </c>
    </row>
    <row r="19207" spans="1:4">
      <c r="A19207" s="68" t="s">
        <v>19013</v>
      </c>
      <c r="B19207" s="68" t="s">
        <v>33132</v>
      </c>
      <c r="C19207" s="68" t="s">
        <v>18973</v>
      </c>
      <c r="D19207" t="str">
        <f t="shared" ref="D19207:D19270" si="300">LOWER(C19207)</f>
        <v>tr</v>
      </c>
    </row>
    <row r="19208" spans="1:4">
      <c r="A19208" s="68" t="s">
        <v>19014</v>
      </c>
      <c r="B19208" s="68" t="s">
        <v>33132</v>
      </c>
      <c r="C19208" s="68" t="s">
        <v>18973</v>
      </c>
      <c r="D19208" t="str">
        <f t="shared" si="300"/>
        <v>tr</v>
      </c>
    </row>
    <row r="19209" spans="1:4">
      <c r="A19209" s="68" t="s">
        <v>19015</v>
      </c>
      <c r="B19209" s="68" t="s">
        <v>33133</v>
      </c>
      <c r="C19209" s="68" t="s">
        <v>18973</v>
      </c>
      <c r="D19209" t="str">
        <f t="shared" si="300"/>
        <v>tr</v>
      </c>
    </row>
    <row r="19210" spans="1:4">
      <c r="A19210" s="68" t="s">
        <v>19016</v>
      </c>
      <c r="B19210" s="68" t="s">
        <v>33133</v>
      </c>
      <c r="C19210" s="68" t="s">
        <v>18973</v>
      </c>
      <c r="D19210" t="str">
        <f t="shared" si="300"/>
        <v>tr</v>
      </c>
    </row>
    <row r="19211" spans="1:4">
      <c r="A19211" s="68" t="s">
        <v>19017</v>
      </c>
      <c r="B19211" s="68" t="s">
        <v>33134</v>
      </c>
      <c r="C19211" s="68" t="s">
        <v>18973</v>
      </c>
      <c r="D19211" t="str">
        <f t="shared" si="300"/>
        <v>tr</v>
      </c>
    </row>
    <row r="19212" spans="1:4">
      <c r="A19212" s="68" t="s">
        <v>19018</v>
      </c>
      <c r="B19212" s="68" t="s">
        <v>33134</v>
      </c>
      <c r="C19212" s="68" t="s">
        <v>18973</v>
      </c>
      <c r="D19212" t="str">
        <f t="shared" si="300"/>
        <v>tr</v>
      </c>
    </row>
    <row r="19213" spans="1:4">
      <c r="A19213" s="68" t="s">
        <v>19019</v>
      </c>
      <c r="B19213" s="68" t="s">
        <v>33135</v>
      </c>
      <c r="C19213" s="68" t="s">
        <v>18973</v>
      </c>
      <c r="D19213" t="str">
        <f t="shared" si="300"/>
        <v>tr</v>
      </c>
    </row>
    <row r="19214" spans="1:4">
      <c r="A19214" s="68" t="s">
        <v>19020</v>
      </c>
      <c r="B19214" s="68" t="s">
        <v>33135</v>
      </c>
      <c r="C19214" s="68" t="s">
        <v>18973</v>
      </c>
      <c r="D19214" t="str">
        <f t="shared" si="300"/>
        <v>tr</v>
      </c>
    </row>
    <row r="19215" spans="1:4">
      <c r="A19215" s="68" t="s">
        <v>19021</v>
      </c>
      <c r="B19215" s="68" t="s">
        <v>33136</v>
      </c>
      <c r="C19215" s="68" t="s">
        <v>18973</v>
      </c>
      <c r="D19215" t="str">
        <f t="shared" si="300"/>
        <v>tr</v>
      </c>
    </row>
    <row r="19216" spans="1:4">
      <c r="A19216" s="68" t="s">
        <v>19022</v>
      </c>
      <c r="B19216" s="68" t="s">
        <v>33136</v>
      </c>
      <c r="C19216" s="68" t="s">
        <v>18973</v>
      </c>
      <c r="D19216" t="str">
        <f t="shared" si="300"/>
        <v>tr</v>
      </c>
    </row>
    <row r="19217" spans="1:4">
      <c r="A19217" s="68" t="s">
        <v>19023</v>
      </c>
      <c r="B19217" s="68" t="s">
        <v>33137</v>
      </c>
      <c r="C19217" s="68" t="s">
        <v>18973</v>
      </c>
      <c r="D19217" t="str">
        <f t="shared" si="300"/>
        <v>tr</v>
      </c>
    </row>
    <row r="19218" spans="1:4">
      <c r="A19218" s="68" t="s">
        <v>19024</v>
      </c>
      <c r="B19218" s="68" t="s">
        <v>33137</v>
      </c>
      <c r="C19218" s="68" t="s">
        <v>18973</v>
      </c>
      <c r="D19218" t="str">
        <f t="shared" si="300"/>
        <v>tr</v>
      </c>
    </row>
    <row r="19219" spans="1:4">
      <c r="A19219" s="68" t="s">
        <v>19025</v>
      </c>
      <c r="B19219" s="68" t="s">
        <v>33138</v>
      </c>
      <c r="C19219" s="68" t="s">
        <v>18973</v>
      </c>
      <c r="D19219" t="str">
        <f t="shared" si="300"/>
        <v>tr</v>
      </c>
    </row>
    <row r="19220" spans="1:4">
      <c r="A19220" s="68" t="s">
        <v>19026</v>
      </c>
      <c r="B19220" s="68" t="s">
        <v>33138</v>
      </c>
      <c r="C19220" s="68" t="s">
        <v>18973</v>
      </c>
      <c r="D19220" t="str">
        <f t="shared" si="300"/>
        <v>tr</v>
      </c>
    </row>
    <row r="19221" spans="1:4">
      <c r="A19221" s="68" t="s">
        <v>19027</v>
      </c>
      <c r="B19221" s="68" t="s">
        <v>33139</v>
      </c>
      <c r="C19221" s="68" t="s">
        <v>18973</v>
      </c>
      <c r="D19221" t="str">
        <f t="shared" si="300"/>
        <v>tr</v>
      </c>
    </row>
    <row r="19222" spans="1:4">
      <c r="A19222" s="68" t="s">
        <v>19028</v>
      </c>
      <c r="B19222" s="68" t="s">
        <v>33139</v>
      </c>
      <c r="C19222" s="68" t="s">
        <v>18973</v>
      </c>
      <c r="D19222" t="str">
        <f t="shared" si="300"/>
        <v>tr</v>
      </c>
    </row>
    <row r="19223" spans="1:4">
      <c r="A19223" s="68" t="s">
        <v>19029</v>
      </c>
      <c r="B19223" s="68" t="s">
        <v>33140</v>
      </c>
      <c r="C19223" s="68" t="s">
        <v>15</v>
      </c>
      <c r="D19223" t="str">
        <f t="shared" si="300"/>
        <v>un</v>
      </c>
    </row>
    <row r="19224" spans="1:4">
      <c r="A19224" s="68" t="s">
        <v>19030</v>
      </c>
      <c r="B19224" s="68" t="s">
        <v>33140</v>
      </c>
      <c r="C19224" s="68" t="s">
        <v>15</v>
      </c>
      <c r="D19224" t="str">
        <f t="shared" si="300"/>
        <v>un</v>
      </c>
    </row>
    <row r="19225" spans="1:4">
      <c r="A19225" s="68" t="s">
        <v>19031</v>
      </c>
      <c r="B19225" s="68" t="s">
        <v>33141</v>
      </c>
      <c r="C19225" s="68" t="s">
        <v>15</v>
      </c>
      <c r="D19225" t="str">
        <f t="shared" si="300"/>
        <v>un</v>
      </c>
    </row>
    <row r="19226" spans="1:4">
      <c r="A19226" s="68" t="s">
        <v>19032</v>
      </c>
      <c r="B19226" s="68" t="s">
        <v>33141</v>
      </c>
      <c r="C19226" s="68" t="s">
        <v>15</v>
      </c>
      <c r="D19226" t="str">
        <f t="shared" si="300"/>
        <v>un</v>
      </c>
    </row>
    <row r="19227" spans="1:4">
      <c r="A19227" s="68" t="s">
        <v>19033</v>
      </c>
      <c r="B19227" s="68" t="s">
        <v>33142</v>
      </c>
      <c r="C19227" s="68" t="s">
        <v>15</v>
      </c>
      <c r="D19227" t="str">
        <f t="shared" si="300"/>
        <v>un</v>
      </c>
    </row>
    <row r="19228" spans="1:4">
      <c r="A19228" s="68" t="s">
        <v>19034</v>
      </c>
      <c r="B19228" s="68" t="s">
        <v>33142</v>
      </c>
      <c r="C19228" s="68" t="s">
        <v>15</v>
      </c>
      <c r="D19228" t="str">
        <f t="shared" si="300"/>
        <v>un</v>
      </c>
    </row>
    <row r="19229" spans="1:4">
      <c r="A19229" s="68" t="s">
        <v>19035</v>
      </c>
      <c r="B19229" s="68" t="s">
        <v>33143</v>
      </c>
      <c r="C19229" s="68" t="s">
        <v>15</v>
      </c>
      <c r="D19229" t="str">
        <f t="shared" si="300"/>
        <v>un</v>
      </c>
    </row>
    <row r="19230" spans="1:4">
      <c r="A19230" s="68" t="s">
        <v>19036</v>
      </c>
      <c r="B19230" s="68" t="s">
        <v>33143</v>
      </c>
      <c r="C19230" s="68" t="s">
        <v>15</v>
      </c>
      <c r="D19230" t="str">
        <f t="shared" si="300"/>
        <v>un</v>
      </c>
    </row>
    <row r="19231" spans="1:4">
      <c r="A19231" s="68" t="s">
        <v>19037</v>
      </c>
      <c r="B19231" s="68" t="s">
        <v>33144</v>
      </c>
      <c r="C19231" s="68" t="s">
        <v>15</v>
      </c>
      <c r="D19231" t="str">
        <f t="shared" si="300"/>
        <v>un</v>
      </c>
    </row>
    <row r="19232" spans="1:4">
      <c r="A19232" s="68" t="s">
        <v>19038</v>
      </c>
      <c r="B19232" s="68" t="s">
        <v>33144</v>
      </c>
      <c r="C19232" s="68" t="s">
        <v>15</v>
      </c>
      <c r="D19232" t="str">
        <f t="shared" si="300"/>
        <v>un</v>
      </c>
    </row>
    <row r="19233" spans="1:4">
      <c r="A19233" s="68" t="s">
        <v>19039</v>
      </c>
      <c r="B19233" s="68" t="s">
        <v>33145</v>
      </c>
      <c r="C19233" s="68" t="s">
        <v>15</v>
      </c>
      <c r="D19233" t="str">
        <f t="shared" si="300"/>
        <v>un</v>
      </c>
    </row>
    <row r="19234" spans="1:4">
      <c r="A19234" s="68" t="s">
        <v>19040</v>
      </c>
      <c r="B19234" s="68" t="s">
        <v>33145</v>
      </c>
      <c r="C19234" s="68" t="s">
        <v>15</v>
      </c>
      <c r="D19234" t="str">
        <f t="shared" si="300"/>
        <v>un</v>
      </c>
    </row>
    <row r="19235" spans="1:4">
      <c r="A19235" s="68" t="s">
        <v>19041</v>
      </c>
      <c r="B19235" s="68" t="s">
        <v>33146</v>
      </c>
      <c r="C19235" s="68" t="s">
        <v>15</v>
      </c>
      <c r="D19235" t="str">
        <f t="shared" si="300"/>
        <v>un</v>
      </c>
    </row>
    <row r="19236" spans="1:4">
      <c r="A19236" s="68" t="s">
        <v>19042</v>
      </c>
      <c r="B19236" s="68" t="s">
        <v>33146</v>
      </c>
      <c r="C19236" s="68" t="s">
        <v>15</v>
      </c>
      <c r="D19236" t="str">
        <f t="shared" si="300"/>
        <v>un</v>
      </c>
    </row>
    <row r="19237" spans="1:4">
      <c r="A19237" s="68" t="s">
        <v>19043</v>
      </c>
      <c r="B19237" s="68" t="s">
        <v>33147</v>
      </c>
      <c r="C19237" s="68" t="s">
        <v>15</v>
      </c>
      <c r="D19237" t="str">
        <f t="shared" si="300"/>
        <v>un</v>
      </c>
    </row>
    <row r="19238" spans="1:4">
      <c r="A19238" s="68" t="s">
        <v>19044</v>
      </c>
      <c r="B19238" s="68" t="s">
        <v>33147</v>
      </c>
      <c r="C19238" s="68" t="s">
        <v>15</v>
      </c>
      <c r="D19238" t="str">
        <f t="shared" si="300"/>
        <v>un</v>
      </c>
    </row>
    <row r="19239" spans="1:4">
      <c r="A19239" s="68" t="s">
        <v>19045</v>
      </c>
      <c r="B19239" s="68" t="s">
        <v>33148</v>
      </c>
      <c r="C19239" s="68" t="s">
        <v>15</v>
      </c>
      <c r="D19239" t="str">
        <f t="shared" si="300"/>
        <v>un</v>
      </c>
    </row>
    <row r="19240" spans="1:4">
      <c r="A19240" s="68" t="s">
        <v>19046</v>
      </c>
      <c r="B19240" s="68" t="s">
        <v>33148</v>
      </c>
      <c r="C19240" s="68" t="s">
        <v>15</v>
      </c>
      <c r="D19240" t="str">
        <f t="shared" si="300"/>
        <v>un</v>
      </c>
    </row>
    <row r="19241" spans="1:4">
      <c r="A19241" s="68" t="s">
        <v>19047</v>
      </c>
      <c r="B19241" s="68" t="s">
        <v>33149</v>
      </c>
      <c r="C19241" s="68" t="s">
        <v>15</v>
      </c>
      <c r="D19241" t="str">
        <f t="shared" si="300"/>
        <v>un</v>
      </c>
    </row>
    <row r="19242" spans="1:4">
      <c r="A19242" s="68" t="s">
        <v>19048</v>
      </c>
      <c r="B19242" s="68" t="s">
        <v>33149</v>
      </c>
      <c r="C19242" s="68" t="s">
        <v>15</v>
      </c>
      <c r="D19242" t="str">
        <f t="shared" si="300"/>
        <v>un</v>
      </c>
    </row>
    <row r="19243" spans="1:4">
      <c r="A19243" s="68" t="s">
        <v>19049</v>
      </c>
      <c r="B19243" s="68" t="s">
        <v>33150</v>
      </c>
      <c r="C19243" s="68" t="s">
        <v>15</v>
      </c>
      <c r="D19243" t="str">
        <f t="shared" si="300"/>
        <v>un</v>
      </c>
    </row>
    <row r="19244" spans="1:4">
      <c r="A19244" s="68" t="s">
        <v>19050</v>
      </c>
      <c r="B19244" s="68" t="s">
        <v>33150</v>
      </c>
      <c r="C19244" s="68" t="s">
        <v>15</v>
      </c>
      <c r="D19244" t="str">
        <f t="shared" si="300"/>
        <v>un</v>
      </c>
    </row>
    <row r="19245" spans="1:4">
      <c r="A19245" s="68" t="s">
        <v>19051</v>
      </c>
      <c r="B19245" s="68" t="s">
        <v>33151</v>
      </c>
      <c r="C19245" s="68" t="s">
        <v>15</v>
      </c>
      <c r="D19245" t="str">
        <f t="shared" si="300"/>
        <v>un</v>
      </c>
    </row>
    <row r="19246" spans="1:4">
      <c r="A19246" s="68" t="s">
        <v>19052</v>
      </c>
      <c r="B19246" s="68" t="s">
        <v>33151</v>
      </c>
      <c r="C19246" s="68" t="s">
        <v>15</v>
      </c>
      <c r="D19246" t="str">
        <f t="shared" si="300"/>
        <v>un</v>
      </c>
    </row>
    <row r="19247" spans="1:4">
      <c r="A19247" s="68" t="s">
        <v>19053</v>
      </c>
      <c r="B19247" s="68" t="s">
        <v>33152</v>
      </c>
      <c r="C19247" s="68" t="s">
        <v>15</v>
      </c>
      <c r="D19247" t="str">
        <f t="shared" si="300"/>
        <v>un</v>
      </c>
    </row>
    <row r="19248" spans="1:4">
      <c r="A19248" s="68" t="s">
        <v>19054</v>
      </c>
      <c r="B19248" s="68" t="s">
        <v>33152</v>
      </c>
      <c r="C19248" s="68" t="s">
        <v>15</v>
      </c>
      <c r="D19248" t="str">
        <f t="shared" si="300"/>
        <v>un</v>
      </c>
    </row>
    <row r="19249" spans="1:4">
      <c r="A19249" s="68" t="s">
        <v>23592</v>
      </c>
      <c r="B19249" s="68" t="s">
        <v>33153</v>
      </c>
      <c r="C19249" s="68" t="s">
        <v>15</v>
      </c>
      <c r="D19249" t="str">
        <f t="shared" si="300"/>
        <v>un</v>
      </c>
    </row>
    <row r="19250" spans="1:4">
      <c r="A19250" s="68" t="s">
        <v>23593</v>
      </c>
      <c r="B19250" s="68" t="s">
        <v>33153</v>
      </c>
      <c r="C19250" s="68" t="s">
        <v>15</v>
      </c>
      <c r="D19250" t="str">
        <f t="shared" si="300"/>
        <v>un</v>
      </c>
    </row>
    <row r="19251" spans="1:4">
      <c r="A19251" s="68" t="s">
        <v>23594</v>
      </c>
      <c r="B19251" s="68" t="s">
        <v>33154</v>
      </c>
      <c r="C19251" s="68" t="s">
        <v>15</v>
      </c>
      <c r="D19251" t="str">
        <f t="shared" si="300"/>
        <v>un</v>
      </c>
    </row>
    <row r="19252" spans="1:4">
      <c r="A19252" s="68" t="s">
        <v>23595</v>
      </c>
      <c r="B19252" s="68" t="s">
        <v>33154</v>
      </c>
      <c r="C19252" s="68" t="s">
        <v>15</v>
      </c>
      <c r="D19252" t="str">
        <f t="shared" si="300"/>
        <v>un</v>
      </c>
    </row>
    <row r="19253" spans="1:4">
      <c r="A19253" s="68" t="s">
        <v>19055</v>
      </c>
      <c r="B19253" s="68" t="s">
        <v>33155</v>
      </c>
      <c r="C19253" s="68" t="s">
        <v>15</v>
      </c>
      <c r="D19253" t="str">
        <f t="shared" si="300"/>
        <v>un</v>
      </c>
    </row>
    <row r="19254" spans="1:4">
      <c r="A19254" s="68" t="s">
        <v>19056</v>
      </c>
      <c r="B19254" s="68" t="s">
        <v>33155</v>
      </c>
      <c r="C19254" s="68" t="s">
        <v>15</v>
      </c>
      <c r="D19254" t="str">
        <f t="shared" si="300"/>
        <v>un</v>
      </c>
    </row>
    <row r="19255" spans="1:4">
      <c r="A19255" s="68" t="s">
        <v>19057</v>
      </c>
      <c r="B19255" s="68" t="s">
        <v>33156</v>
      </c>
      <c r="C19255" s="68" t="s">
        <v>15</v>
      </c>
      <c r="D19255" t="str">
        <f t="shared" si="300"/>
        <v>un</v>
      </c>
    </row>
    <row r="19256" spans="1:4">
      <c r="A19256" s="68" t="s">
        <v>19058</v>
      </c>
      <c r="B19256" s="68" t="s">
        <v>33156</v>
      </c>
      <c r="C19256" s="68" t="s">
        <v>15</v>
      </c>
      <c r="D19256" t="str">
        <f t="shared" si="300"/>
        <v>un</v>
      </c>
    </row>
    <row r="19257" spans="1:4">
      <c r="A19257" s="68" t="s">
        <v>19059</v>
      </c>
      <c r="B19257" s="68" t="s">
        <v>33157</v>
      </c>
      <c r="C19257" s="68" t="s">
        <v>15</v>
      </c>
      <c r="D19257" t="str">
        <f t="shared" si="300"/>
        <v>un</v>
      </c>
    </row>
    <row r="19258" spans="1:4">
      <c r="A19258" s="68" t="s">
        <v>19060</v>
      </c>
      <c r="B19258" s="68" t="s">
        <v>33157</v>
      </c>
      <c r="C19258" s="68" t="s">
        <v>15</v>
      </c>
      <c r="D19258" t="str">
        <f t="shared" si="300"/>
        <v>un</v>
      </c>
    </row>
    <row r="19259" spans="1:4">
      <c r="A19259" s="68" t="s">
        <v>19061</v>
      </c>
      <c r="B19259" s="68" t="s">
        <v>33158</v>
      </c>
      <c r="C19259" s="68" t="s">
        <v>15</v>
      </c>
      <c r="D19259" t="str">
        <f t="shared" si="300"/>
        <v>un</v>
      </c>
    </row>
    <row r="19260" spans="1:4">
      <c r="A19260" s="68" t="s">
        <v>19062</v>
      </c>
      <c r="B19260" s="68" t="s">
        <v>33158</v>
      </c>
      <c r="C19260" s="68" t="s">
        <v>15</v>
      </c>
      <c r="D19260" t="str">
        <f t="shared" si="300"/>
        <v>un</v>
      </c>
    </row>
    <row r="19261" spans="1:4">
      <c r="A19261" s="68" t="s">
        <v>19063</v>
      </c>
      <c r="B19261" s="68" t="s">
        <v>33159</v>
      </c>
      <c r="C19261" s="68" t="s">
        <v>15</v>
      </c>
      <c r="D19261" t="str">
        <f t="shared" si="300"/>
        <v>un</v>
      </c>
    </row>
    <row r="19262" spans="1:4">
      <c r="A19262" s="68" t="s">
        <v>19064</v>
      </c>
      <c r="B19262" s="68" t="s">
        <v>33159</v>
      </c>
      <c r="C19262" s="68" t="s">
        <v>15</v>
      </c>
      <c r="D19262" t="str">
        <f t="shared" si="300"/>
        <v>un</v>
      </c>
    </row>
    <row r="19263" spans="1:4">
      <c r="A19263" s="68" t="s">
        <v>19065</v>
      </c>
      <c r="B19263" s="68" t="s">
        <v>33160</v>
      </c>
      <c r="C19263" s="68" t="s">
        <v>15</v>
      </c>
      <c r="D19263" t="str">
        <f t="shared" si="300"/>
        <v>un</v>
      </c>
    </row>
    <row r="19264" spans="1:4">
      <c r="A19264" s="68" t="s">
        <v>19066</v>
      </c>
      <c r="B19264" s="68" t="s">
        <v>33160</v>
      </c>
      <c r="C19264" s="68" t="s">
        <v>15</v>
      </c>
      <c r="D19264" t="str">
        <f t="shared" si="300"/>
        <v>un</v>
      </c>
    </row>
    <row r="19265" spans="1:4">
      <c r="A19265" s="68" t="s">
        <v>19067</v>
      </c>
      <c r="B19265" s="68" t="s">
        <v>33161</v>
      </c>
      <c r="C19265" s="68" t="s">
        <v>15</v>
      </c>
      <c r="D19265" t="str">
        <f t="shared" si="300"/>
        <v>un</v>
      </c>
    </row>
    <row r="19266" spans="1:4">
      <c r="A19266" s="68" t="s">
        <v>19068</v>
      </c>
      <c r="B19266" s="68" t="s">
        <v>33161</v>
      </c>
      <c r="C19266" s="68" t="s">
        <v>15</v>
      </c>
      <c r="D19266" t="str">
        <f t="shared" si="300"/>
        <v>un</v>
      </c>
    </row>
    <row r="19267" spans="1:4">
      <c r="A19267" s="68" t="s">
        <v>19069</v>
      </c>
      <c r="B19267" s="68" t="s">
        <v>33162</v>
      </c>
      <c r="C19267" s="68" t="s">
        <v>15</v>
      </c>
      <c r="D19267" t="str">
        <f t="shared" si="300"/>
        <v>un</v>
      </c>
    </row>
    <row r="19268" spans="1:4">
      <c r="A19268" s="68" t="s">
        <v>19070</v>
      </c>
      <c r="B19268" s="68" t="s">
        <v>33162</v>
      </c>
      <c r="C19268" s="68" t="s">
        <v>15</v>
      </c>
      <c r="D19268" t="str">
        <f t="shared" si="300"/>
        <v>un</v>
      </c>
    </row>
    <row r="19269" spans="1:4">
      <c r="A19269" s="68" t="s">
        <v>19071</v>
      </c>
      <c r="B19269" s="68" t="s">
        <v>33163</v>
      </c>
      <c r="C19269" s="68" t="s">
        <v>15</v>
      </c>
      <c r="D19269" t="str">
        <f t="shared" si="300"/>
        <v>un</v>
      </c>
    </row>
    <row r="19270" spans="1:4">
      <c r="A19270" s="68" t="s">
        <v>19072</v>
      </c>
      <c r="B19270" s="68" t="s">
        <v>33163</v>
      </c>
      <c r="C19270" s="68" t="s">
        <v>15</v>
      </c>
      <c r="D19270" t="str">
        <f t="shared" si="300"/>
        <v>un</v>
      </c>
    </row>
    <row r="19271" spans="1:4">
      <c r="A19271" s="68" t="s">
        <v>19073</v>
      </c>
      <c r="B19271" s="68" t="s">
        <v>33164</v>
      </c>
      <c r="C19271" s="68" t="s">
        <v>15</v>
      </c>
      <c r="D19271" t="str">
        <f t="shared" ref="D19271:D19334" si="301">LOWER(C19271)</f>
        <v>un</v>
      </c>
    </row>
    <row r="19272" spans="1:4">
      <c r="A19272" s="68" t="s">
        <v>19074</v>
      </c>
      <c r="B19272" s="68" t="s">
        <v>33164</v>
      </c>
      <c r="C19272" s="68" t="s">
        <v>15</v>
      </c>
      <c r="D19272" t="str">
        <f t="shared" si="301"/>
        <v>un</v>
      </c>
    </row>
    <row r="19273" spans="1:4">
      <c r="A19273" s="68" t="s">
        <v>19075</v>
      </c>
      <c r="B19273" s="68" t="s">
        <v>33165</v>
      </c>
      <c r="C19273" s="68" t="s">
        <v>15</v>
      </c>
      <c r="D19273" t="str">
        <f t="shared" si="301"/>
        <v>un</v>
      </c>
    </row>
    <row r="19274" spans="1:4">
      <c r="A19274" s="68" t="s">
        <v>19076</v>
      </c>
      <c r="B19274" s="68" t="s">
        <v>33165</v>
      </c>
      <c r="C19274" s="68" t="s">
        <v>15</v>
      </c>
      <c r="D19274" t="str">
        <f t="shared" si="301"/>
        <v>un</v>
      </c>
    </row>
    <row r="19275" spans="1:4">
      <c r="A19275" s="68" t="s">
        <v>19077</v>
      </c>
      <c r="B19275" s="68" t="s">
        <v>33166</v>
      </c>
      <c r="C19275" s="68" t="s">
        <v>15</v>
      </c>
      <c r="D19275" t="str">
        <f t="shared" si="301"/>
        <v>un</v>
      </c>
    </row>
    <row r="19276" spans="1:4">
      <c r="A19276" s="68" t="s">
        <v>19078</v>
      </c>
      <c r="B19276" s="68" t="s">
        <v>33166</v>
      </c>
      <c r="C19276" s="68" t="s">
        <v>15</v>
      </c>
      <c r="D19276" t="str">
        <f t="shared" si="301"/>
        <v>un</v>
      </c>
    </row>
    <row r="19277" spans="1:4">
      <c r="A19277" s="68" t="s">
        <v>19079</v>
      </c>
      <c r="B19277" s="68" t="s">
        <v>33167</v>
      </c>
      <c r="C19277" s="68" t="s">
        <v>15</v>
      </c>
      <c r="D19277" t="str">
        <f t="shared" si="301"/>
        <v>un</v>
      </c>
    </row>
    <row r="19278" spans="1:4">
      <c r="A19278" s="68" t="s">
        <v>19080</v>
      </c>
      <c r="B19278" s="68" t="s">
        <v>33167</v>
      </c>
      <c r="C19278" s="68" t="s">
        <v>15</v>
      </c>
      <c r="D19278" t="str">
        <f t="shared" si="301"/>
        <v>un</v>
      </c>
    </row>
    <row r="19279" spans="1:4">
      <c r="A19279" s="68" t="s">
        <v>19081</v>
      </c>
      <c r="B19279" s="68" t="s">
        <v>33168</v>
      </c>
      <c r="C19279" s="68" t="s">
        <v>15</v>
      </c>
      <c r="D19279" t="str">
        <f t="shared" si="301"/>
        <v>un</v>
      </c>
    </row>
    <row r="19280" spans="1:4">
      <c r="A19280" s="68" t="s">
        <v>19082</v>
      </c>
      <c r="B19280" s="68" t="s">
        <v>33168</v>
      </c>
      <c r="C19280" s="68" t="s">
        <v>15</v>
      </c>
      <c r="D19280" t="str">
        <f t="shared" si="301"/>
        <v>un</v>
      </c>
    </row>
    <row r="19281" spans="1:4">
      <c r="A19281" s="68" t="s">
        <v>19083</v>
      </c>
      <c r="B19281" s="68" t="s">
        <v>33169</v>
      </c>
      <c r="C19281" s="68" t="s">
        <v>15</v>
      </c>
      <c r="D19281" t="str">
        <f t="shared" si="301"/>
        <v>un</v>
      </c>
    </row>
    <row r="19282" spans="1:4">
      <c r="A19282" s="68" t="s">
        <v>19084</v>
      </c>
      <c r="B19282" s="68" t="s">
        <v>33169</v>
      </c>
      <c r="C19282" s="68" t="s">
        <v>15</v>
      </c>
      <c r="D19282" t="str">
        <f t="shared" si="301"/>
        <v>un</v>
      </c>
    </row>
    <row r="19283" spans="1:4">
      <c r="A19283" s="68" t="s">
        <v>19085</v>
      </c>
      <c r="B19283" s="68" t="s">
        <v>33170</v>
      </c>
      <c r="C19283" s="68" t="s">
        <v>15</v>
      </c>
      <c r="D19283" t="str">
        <f t="shared" si="301"/>
        <v>un</v>
      </c>
    </row>
    <row r="19284" spans="1:4">
      <c r="A19284" s="68" t="s">
        <v>19086</v>
      </c>
      <c r="B19284" s="68" t="s">
        <v>33170</v>
      </c>
      <c r="C19284" s="68" t="s">
        <v>15</v>
      </c>
      <c r="D19284" t="str">
        <f t="shared" si="301"/>
        <v>un</v>
      </c>
    </row>
    <row r="19285" spans="1:4">
      <c r="A19285" s="68" t="s">
        <v>19087</v>
      </c>
      <c r="B19285" s="68" t="s">
        <v>33171</v>
      </c>
      <c r="C19285" s="68" t="s">
        <v>15</v>
      </c>
      <c r="D19285" t="str">
        <f t="shared" si="301"/>
        <v>un</v>
      </c>
    </row>
    <row r="19286" spans="1:4">
      <c r="A19286" s="68" t="s">
        <v>19088</v>
      </c>
      <c r="B19286" s="68" t="s">
        <v>33171</v>
      </c>
      <c r="C19286" s="68" t="s">
        <v>15</v>
      </c>
      <c r="D19286" t="str">
        <f t="shared" si="301"/>
        <v>un</v>
      </c>
    </row>
    <row r="19287" spans="1:4">
      <c r="A19287" s="68" t="s">
        <v>19089</v>
      </c>
      <c r="B19287" s="68" t="s">
        <v>33172</v>
      </c>
      <c r="C19287" s="68" t="s">
        <v>15</v>
      </c>
      <c r="D19287" t="str">
        <f t="shared" si="301"/>
        <v>un</v>
      </c>
    </row>
    <row r="19288" spans="1:4">
      <c r="A19288" s="68" t="s">
        <v>19090</v>
      </c>
      <c r="B19288" s="68" t="s">
        <v>33172</v>
      </c>
      <c r="C19288" s="68" t="s">
        <v>15</v>
      </c>
      <c r="D19288" t="str">
        <f t="shared" si="301"/>
        <v>un</v>
      </c>
    </row>
    <row r="19289" spans="1:4">
      <c r="A19289" s="68" t="s">
        <v>19091</v>
      </c>
      <c r="B19289" s="68" t="s">
        <v>33173</v>
      </c>
      <c r="C19289" s="68" t="s">
        <v>15</v>
      </c>
      <c r="D19289" t="str">
        <f t="shared" si="301"/>
        <v>un</v>
      </c>
    </row>
    <row r="19290" spans="1:4">
      <c r="A19290" s="68" t="s">
        <v>19092</v>
      </c>
      <c r="B19290" s="68" t="s">
        <v>33173</v>
      </c>
      <c r="C19290" s="68" t="s">
        <v>15</v>
      </c>
      <c r="D19290" t="str">
        <f t="shared" si="301"/>
        <v>un</v>
      </c>
    </row>
    <row r="19291" spans="1:4">
      <c r="A19291" s="68" t="s">
        <v>19093</v>
      </c>
      <c r="B19291" s="68" t="s">
        <v>33174</v>
      </c>
      <c r="C19291" s="68" t="s">
        <v>15</v>
      </c>
      <c r="D19291" t="str">
        <f t="shared" si="301"/>
        <v>un</v>
      </c>
    </row>
    <row r="19292" spans="1:4">
      <c r="A19292" s="68" t="s">
        <v>19094</v>
      </c>
      <c r="B19292" s="68" t="s">
        <v>33174</v>
      </c>
      <c r="C19292" s="68" t="s">
        <v>15</v>
      </c>
      <c r="D19292" t="str">
        <f t="shared" si="301"/>
        <v>un</v>
      </c>
    </row>
    <row r="19293" spans="1:4">
      <c r="A19293" s="68" t="s">
        <v>19095</v>
      </c>
      <c r="B19293" s="68" t="s">
        <v>33175</v>
      </c>
      <c r="C19293" s="68" t="s">
        <v>15</v>
      </c>
      <c r="D19293" t="str">
        <f t="shared" si="301"/>
        <v>un</v>
      </c>
    </row>
    <row r="19294" spans="1:4">
      <c r="A19294" s="68" t="s">
        <v>19096</v>
      </c>
      <c r="B19294" s="68" t="s">
        <v>33175</v>
      </c>
      <c r="C19294" s="68" t="s">
        <v>15</v>
      </c>
      <c r="D19294" t="str">
        <f t="shared" si="301"/>
        <v>un</v>
      </c>
    </row>
    <row r="19295" spans="1:4">
      <c r="A19295" s="68" t="s">
        <v>19097</v>
      </c>
      <c r="B19295" s="68" t="s">
        <v>33176</v>
      </c>
      <c r="C19295" s="68" t="s">
        <v>15</v>
      </c>
      <c r="D19295" t="str">
        <f t="shared" si="301"/>
        <v>un</v>
      </c>
    </row>
    <row r="19296" spans="1:4">
      <c r="A19296" s="68" t="s">
        <v>19098</v>
      </c>
      <c r="B19296" s="68" t="s">
        <v>33176</v>
      </c>
      <c r="C19296" s="68" t="s">
        <v>15</v>
      </c>
      <c r="D19296" t="str">
        <f t="shared" si="301"/>
        <v>un</v>
      </c>
    </row>
    <row r="19297" spans="1:4">
      <c r="A19297" s="68" t="s">
        <v>19099</v>
      </c>
      <c r="B19297" s="68" t="s">
        <v>33177</v>
      </c>
      <c r="C19297" s="68" t="s">
        <v>15</v>
      </c>
      <c r="D19297" t="str">
        <f t="shared" si="301"/>
        <v>un</v>
      </c>
    </row>
    <row r="19298" spans="1:4">
      <c r="A19298" s="68" t="s">
        <v>19100</v>
      </c>
      <c r="B19298" s="68" t="s">
        <v>33177</v>
      </c>
      <c r="C19298" s="68" t="s">
        <v>15</v>
      </c>
      <c r="D19298" t="str">
        <f t="shared" si="301"/>
        <v>un</v>
      </c>
    </row>
    <row r="19299" spans="1:4">
      <c r="A19299" s="68" t="s">
        <v>19101</v>
      </c>
      <c r="B19299" s="68" t="s">
        <v>33178</v>
      </c>
      <c r="C19299" s="68" t="s">
        <v>15</v>
      </c>
      <c r="D19299" t="str">
        <f t="shared" si="301"/>
        <v>un</v>
      </c>
    </row>
    <row r="19300" spans="1:4">
      <c r="A19300" s="68" t="s">
        <v>19102</v>
      </c>
      <c r="B19300" s="68" t="s">
        <v>33178</v>
      </c>
      <c r="C19300" s="68" t="s">
        <v>15</v>
      </c>
      <c r="D19300" t="str">
        <f t="shared" si="301"/>
        <v>un</v>
      </c>
    </row>
    <row r="19301" spans="1:4">
      <c r="A19301" s="68" t="s">
        <v>19103</v>
      </c>
      <c r="B19301" s="68" t="s">
        <v>33179</v>
      </c>
      <c r="C19301" s="68" t="s">
        <v>15</v>
      </c>
      <c r="D19301" t="str">
        <f t="shared" si="301"/>
        <v>un</v>
      </c>
    </row>
    <row r="19302" spans="1:4">
      <c r="A19302" s="68" t="s">
        <v>19104</v>
      </c>
      <c r="B19302" s="68" t="s">
        <v>33179</v>
      </c>
      <c r="C19302" s="68" t="s">
        <v>15</v>
      </c>
      <c r="D19302" t="str">
        <f t="shared" si="301"/>
        <v>un</v>
      </c>
    </row>
    <row r="19303" spans="1:4">
      <c r="A19303" s="68" t="s">
        <v>19105</v>
      </c>
      <c r="B19303" s="68" t="s">
        <v>33180</v>
      </c>
      <c r="C19303" s="68" t="s">
        <v>15</v>
      </c>
      <c r="D19303" t="str">
        <f t="shared" si="301"/>
        <v>un</v>
      </c>
    </row>
    <row r="19304" spans="1:4">
      <c r="A19304" s="68" t="s">
        <v>19106</v>
      </c>
      <c r="B19304" s="68" t="s">
        <v>33180</v>
      </c>
      <c r="C19304" s="68" t="s">
        <v>15</v>
      </c>
      <c r="D19304" t="str">
        <f t="shared" si="301"/>
        <v>un</v>
      </c>
    </row>
    <row r="19305" spans="1:4">
      <c r="A19305" s="68" t="s">
        <v>19107</v>
      </c>
      <c r="B19305" s="68" t="s">
        <v>23715</v>
      </c>
      <c r="C19305" s="68" t="s">
        <v>15</v>
      </c>
      <c r="D19305" t="str">
        <f t="shared" si="301"/>
        <v>un</v>
      </c>
    </row>
    <row r="19306" spans="1:4">
      <c r="A19306" s="68" t="s">
        <v>19108</v>
      </c>
      <c r="B19306" s="68" t="s">
        <v>23715</v>
      </c>
      <c r="C19306" s="68" t="s">
        <v>15</v>
      </c>
      <c r="D19306" t="str">
        <f t="shared" si="301"/>
        <v>un</v>
      </c>
    </row>
    <row r="19307" spans="1:4">
      <c r="A19307" s="68" t="s">
        <v>19109</v>
      </c>
      <c r="B19307" s="68" t="s">
        <v>19110</v>
      </c>
      <c r="C19307" s="68" t="s">
        <v>15</v>
      </c>
      <c r="D19307" t="str">
        <f t="shared" si="301"/>
        <v>un</v>
      </c>
    </row>
    <row r="19308" spans="1:4">
      <c r="A19308" s="68" t="s">
        <v>19111</v>
      </c>
      <c r="B19308" s="68" t="s">
        <v>19110</v>
      </c>
      <c r="C19308" s="68" t="s">
        <v>15</v>
      </c>
      <c r="D19308" t="str">
        <f t="shared" si="301"/>
        <v>un</v>
      </c>
    </row>
    <row r="19309" spans="1:4">
      <c r="A19309" s="68" t="s">
        <v>19112</v>
      </c>
      <c r="B19309" s="68" t="s">
        <v>19113</v>
      </c>
      <c r="C19309" s="68" t="s">
        <v>15</v>
      </c>
      <c r="D19309" t="str">
        <f t="shared" si="301"/>
        <v>un</v>
      </c>
    </row>
    <row r="19310" spans="1:4">
      <c r="A19310" s="68" t="s">
        <v>19114</v>
      </c>
      <c r="B19310" s="68" t="s">
        <v>19113</v>
      </c>
      <c r="C19310" s="68" t="s">
        <v>15</v>
      </c>
      <c r="D19310" t="str">
        <f t="shared" si="301"/>
        <v>un</v>
      </c>
    </row>
    <row r="19311" spans="1:4">
      <c r="A19311" s="68" t="s">
        <v>19115</v>
      </c>
      <c r="B19311" s="68" t="s">
        <v>19116</v>
      </c>
      <c r="C19311" s="68" t="s">
        <v>15</v>
      </c>
      <c r="D19311" t="str">
        <f t="shared" si="301"/>
        <v>un</v>
      </c>
    </row>
    <row r="19312" spans="1:4">
      <c r="A19312" s="68" t="s">
        <v>19117</v>
      </c>
      <c r="B19312" s="68" t="s">
        <v>19116</v>
      </c>
      <c r="C19312" s="68" t="s">
        <v>15</v>
      </c>
      <c r="D19312" t="str">
        <f t="shared" si="301"/>
        <v>un</v>
      </c>
    </row>
    <row r="19313" spans="1:4">
      <c r="A19313" s="68" t="s">
        <v>19118</v>
      </c>
      <c r="B19313" s="68" t="s">
        <v>19119</v>
      </c>
      <c r="C19313" s="68" t="s">
        <v>15</v>
      </c>
      <c r="D19313" t="str">
        <f t="shared" si="301"/>
        <v>un</v>
      </c>
    </row>
    <row r="19314" spans="1:4">
      <c r="A19314" s="68" t="s">
        <v>19120</v>
      </c>
      <c r="B19314" s="68" t="s">
        <v>19119</v>
      </c>
      <c r="C19314" s="68" t="s">
        <v>15</v>
      </c>
      <c r="D19314" t="str">
        <f t="shared" si="301"/>
        <v>un</v>
      </c>
    </row>
    <row r="19315" spans="1:4">
      <c r="A19315" s="68" t="s">
        <v>19121</v>
      </c>
      <c r="B19315" s="68" t="s">
        <v>33181</v>
      </c>
      <c r="C19315" s="68" t="s">
        <v>15</v>
      </c>
      <c r="D19315" t="str">
        <f t="shared" si="301"/>
        <v>un</v>
      </c>
    </row>
    <row r="19316" spans="1:4">
      <c r="A19316" s="68" t="s">
        <v>19122</v>
      </c>
      <c r="B19316" s="68" t="s">
        <v>33181</v>
      </c>
      <c r="C19316" s="68" t="s">
        <v>15</v>
      </c>
      <c r="D19316" t="str">
        <f t="shared" si="301"/>
        <v>un</v>
      </c>
    </row>
    <row r="19317" spans="1:4">
      <c r="A19317" s="68" t="s">
        <v>19123</v>
      </c>
      <c r="B19317" s="68" t="s">
        <v>33182</v>
      </c>
      <c r="C19317" s="68" t="s">
        <v>15</v>
      </c>
      <c r="D19317" t="str">
        <f t="shared" si="301"/>
        <v>un</v>
      </c>
    </row>
    <row r="19318" spans="1:4">
      <c r="A19318" s="68" t="s">
        <v>19124</v>
      </c>
      <c r="B19318" s="68" t="s">
        <v>33182</v>
      </c>
      <c r="C19318" s="68" t="s">
        <v>15</v>
      </c>
      <c r="D19318" t="str">
        <f t="shared" si="301"/>
        <v>un</v>
      </c>
    </row>
    <row r="19319" spans="1:4">
      <c r="A19319" s="68" t="s">
        <v>19125</v>
      </c>
      <c r="B19319" s="68" t="s">
        <v>33183</v>
      </c>
      <c r="C19319" s="68" t="s">
        <v>15</v>
      </c>
      <c r="D19319" t="str">
        <f t="shared" si="301"/>
        <v>un</v>
      </c>
    </row>
    <row r="19320" spans="1:4">
      <c r="A19320" s="68" t="s">
        <v>19126</v>
      </c>
      <c r="B19320" s="68" t="s">
        <v>33183</v>
      </c>
      <c r="C19320" s="68" t="s">
        <v>15</v>
      </c>
      <c r="D19320" t="str">
        <f t="shared" si="301"/>
        <v>un</v>
      </c>
    </row>
    <row r="19321" spans="1:4">
      <c r="A19321" s="68" t="s">
        <v>19127</v>
      </c>
      <c r="B19321" s="68" t="s">
        <v>33184</v>
      </c>
      <c r="C19321" s="68" t="s">
        <v>15</v>
      </c>
      <c r="D19321" t="str">
        <f t="shared" si="301"/>
        <v>un</v>
      </c>
    </row>
    <row r="19322" spans="1:4">
      <c r="A19322" s="68" t="s">
        <v>19128</v>
      </c>
      <c r="B19322" s="68" t="s">
        <v>33184</v>
      </c>
      <c r="C19322" s="68" t="s">
        <v>15</v>
      </c>
      <c r="D19322" t="str">
        <f t="shared" si="301"/>
        <v>un</v>
      </c>
    </row>
    <row r="19323" spans="1:4">
      <c r="A19323" s="68" t="s">
        <v>19129</v>
      </c>
      <c r="B19323" s="68" t="s">
        <v>33185</v>
      </c>
      <c r="C19323" s="68" t="s">
        <v>15</v>
      </c>
      <c r="D19323" t="str">
        <f t="shared" si="301"/>
        <v>un</v>
      </c>
    </row>
    <row r="19324" spans="1:4">
      <c r="A19324" s="68" t="s">
        <v>19130</v>
      </c>
      <c r="B19324" s="68" t="s">
        <v>33185</v>
      </c>
      <c r="C19324" s="68" t="s">
        <v>15</v>
      </c>
      <c r="D19324" t="str">
        <f t="shared" si="301"/>
        <v>un</v>
      </c>
    </row>
    <row r="19325" spans="1:4">
      <c r="A19325" s="68" t="s">
        <v>19131</v>
      </c>
      <c r="B19325" s="68" t="s">
        <v>33186</v>
      </c>
      <c r="C19325" s="68" t="s">
        <v>15</v>
      </c>
      <c r="D19325" t="str">
        <f t="shared" si="301"/>
        <v>un</v>
      </c>
    </row>
    <row r="19326" spans="1:4">
      <c r="A19326" s="68" t="s">
        <v>19132</v>
      </c>
      <c r="B19326" s="68" t="s">
        <v>33186</v>
      </c>
      <c r="C19326" s="68" t="s">
        <v>15</v>
      </c>
      <c r="D19326" t="str">
        <f t="shared" si="301"/>
        <v>un</v>
      </c>
    </row>
    <row r="19327" spans="1:4">
      <c r="A19327" s="68" t="s">
        <v>19133</v>
      </c>
      <c r="B19327" s="68" t="s">
        <v>33187</v>
      </c>
      <c r="C19327" s="68" t="s">
        <v>15</v>
      </c>
      <c r="D19327" t="str">
        <f t="shared" si="301"/>
        <v>un</v>
      </c>
    </row>
    <row r="19328" spans="1:4">
      <c r="A19328" s="68" t="s">
        <v>19134</v>
      </c>
      <c r="B19328" s="68" t="s">
        <v>33187</v>
      </c>
      <c r="C19328" s="68" t="s">
        <v>15</v>
      </c>
      <c r="D19328" t="str">
        <f t="shared" si="301"/>
        <v>un</v>
      </c>
    </row>
    <row r="19329" spans="1:4">
      <c r="A19329" s="68" t="s">
        <v>23964</v>
      </c>
      <c r="B19329" s="68" t="s">
        <v>33188</v>
      </c>
      <c r="C19329" s="68" t="s">
        <v>15</v>
      </c>
      <c r="D19329" t="str">
        <f t="shared" si="301"/>
        <v>un</v>
      </c>
    </row>
    <row r="19330" spans="1:4">
      <c r="A19330" s="68" t="s">
        <v>23965</v>
      </c>
      <c r="B19330" s="68" t="s">
        <v>33188</v>
      </c>
      <c r="C19330" s="68" t="s">
        <v>15</v>
      </c>
      <c r="D19330" t="str">
        <f t="shared" si="301"/>
        <v>un</v>
      </c>
    </row>
    <row r="19331" spans="1:4">
      <c r="A19331" s="68" t="s">
        <v>19135</v>
      </c>
      <c r="B19331" s="68" t="s">
        <v>33189</v>
      </c>
      <c r="C19331" s="68" t="s">
        <v>15</v>
      </c>
      <c r="D19331" t="str">
        <f t="shared" si="301"/>
        <v>un</v>
      </c>
    </row>
    <row r="19332" spans="1:4">
      <c r="A19332" s="68" t="s">
        <v>19136</v>
      </c>
      <c r="B19332" s="68" t="s">
        <v>33189</v>
      </c>
      <c r="C19332" s="68" t="s">
        <v>15</v>
      </c>
      <c r="D19332" t="str">
        <f t="shared" si="301"/>
        <v>un</v>
      </c>
    </row>
    <row r="19333" spans="1:4">
      <c r="A19333" s="68" t="s">
        <v>19137</v>
      </c>
      <c r="B19333" s="68" t="s">
        <v>33190</v>
      </c>
      <c r="C19333" s="68" t="s">
        <v>15</v>
      </c>
      <c r="D19333" t="str">
        <f t="shared" si="301"/>
        <v>un</v>
      </c>
    </row>
    <row r="19334" spans="1:4">
      <c r="A19334" s="68" t="s">
        <v>19138</v>
      </c>
      <c r="B19334" s="68" t="s">
        <v>33190</v>
      </c>
      <c r="C19334" s="68" t="s">
        <v>15</v>
      </c>
      <c r="D19334" t="str">
        <f t="shared" si="301"/>
        <v>un</v>
      </c>
    </row>
    <row r="19335" spans="1:4">
      <c r="A19335" s="68" t="s">
        <v>19139</v>
      </c>
      <c r="B19335" s="68" t="s">
        <v>33191</v>
      </c>
      <c r="C19335" s="68" t="s">
        <v>15</v>
      </c>
      <c r="D19335" t="str">
        <f t="shared" ref="D19335:D19398" si="302">LOWER(C19335)</f>
        <v>un</v>
      </c>
    </row>
    <row r="19336" spans="1:4">
      <c r="A19336" s="68" t="s">
        <v>19140</v>
      </c>
      <c r="B19336" s="68" t="s">
        <v>33191</v>
      </c>
      <c r="C19336" s="68" t="s">
        <v>15</v>
      </c>
      <c r="D19336" t="str">
        <f t="shared" si="302"/>
        <v>un</v>
      </c>
    </row>
    <row r="19337" spans="1:4">
      <c r="A19337" s="68" t="s">
        <v>19141</v>
      </c>
      <c r="B19337" s="68" t="s">
        <v>33192</v>
      </c>
      <c r="C19337" s="68" t="s">
        <v>15</v>
      </c>
      <c r="D19337" t="str">
        <f t="shared" si="302"/>
        <v>un</v>
      </c>
    </row>
    <row r="19338" spans="1:4">
      <c r="A19338" s="68" t="s">
        <v>19142</v>
      </c>
      <c r="B19338" s="68" t="s">
        <v>33192</v>
      </c>
      <c r="C19338" s="68" t="s">
        <v>15</v>
      </c>
      <c r="D19338" t="str">
        <f t="shared" si="302"/>
        <v>un</v>
      </c>
    </row>
    <row r="19339" spans="1:4">
      <c r="A19339" s="68" t="s">
        <v>19143</v>
      </c>
      <c r="B19339" s="68" t="s">
        <v>33193</v>
      </c>
      <c r="C19339" s="68" t="s">
        <v>15</v>
      </c>
      <c r="D19339" t="str">
        <f t="shared" si="302"/>
        <v>un</v>
      </c>
    </row>
    <row r="19340" spans="1:4">
      <c r="A19340" s="68" t="s">
        <v>19144</v>
      </c>
      <c r="B19340" s="68" t="s">
        <v>33193</v>
      </c>
      <c r="C19340" s="68" t="s">
        <v>15</v>
      </c>
      <c r="D19340" t="str">
        <f t="shared" si="302"/>
        <v>un</v>
      </c>
    </row>
    <row r="19341" spans="1:4">
      <c r="A19341" s="68" t="s">
        <v>23850</v>
      </c>
      <c r="B19341" s="68" t="s">
        <v>33194</v>
      </c>
      <c r="C19341" s="68" t="s">
        <v>15</v>
      </c>
      <c r="D19341" t="str">
        <f t="shared" si="302"/>
        <v>un</v>
      </c>
    </row>
    <row r="19342" spans="1:4">
      <c r="A19342" s="68" t="s">
        <v>23851</v>
      </c>
      <c r="B19342" s="68" t="s">
        <v>33194</v>
      </c>
      <c r="C19342" s="68" t="s">
        <v>15</v>
      </c>
      <c r="D19342" t="str">
        <f t="shared" si="302"/>
        <v>un</v>
      </c>
    </row>
    <row r="19343" spans="1:4">
      <c r="A19343" s="68" t="s">
        <v>19145</v>
      </c>
      <c r="B19343" s="68" t="s">
        <v>33195</v>
      </c>
      <c r="C19343" s="68" t="s">
        <v>15</v>
      </c>
      <c r="D19343" t="str">
        <f t="shared" si="302"/>
        <v>un</v>
      </c>
    </row>
    <row r="19344" spans="1:4">
      <c r="A19344" s="68" t="s">
        <v>19146</v>
      </c>
      <c r="B19344" s="68" t="s">
        <v>33195</v>
      </c>
      <c r="C19344" s="68" t="s">
        <v>15</v>
      </c>
      <c r="D19344" t="str">
        <f t="shared" si="302"/>
        <v>un</v>
      </c>
    </row>
    <row r="19345" spans="1:4">
      <c r="A19345" s="68" t="s">
        <v>19147</v>
      </c>
      <c r="B19345" s="68" t="s">
        <v>33196</v>
      </c>
      <c r="C19345" s="68" t="s">
        <v>15</v>
      </c>
      <c r="D19345" t="str">
        <f t="shared" si="302"/>
        <v>un</v>
      </c>
    </row>
    <row r="19346" spans="1:4">
      <c r="A19346" s="68" t="s">
        <v>19148</v>
      </c>
      <c r="B19346" s="68" t="s">
        <v>33196</v>
      </c>
      <c r="C19346" s="68" t="s">
        <v>15</v>
      </c>
      <c r="D19346" t="str">
        <f t="shared" si="302"/>
        <v>un</v>
      </c>
    </row>
    <row r="19347" spans="1:4">
      <c r="A19347" s="68" t="s">
        <v>19149</v>
      </c>
      <c r="B19347" s="68" t="s">
        <v>33197</v>
      </c>
      <c r="C19347" s="68" t="s">
        <v>15</v>
      </c>
      <c r="D19347" t="str">
        <f t="shared" si="302"/>
        <v>un</v>
      </c>
    </row>
    <row r="19348" spans="1:4">
      <c r="A19348" s="68" t="s">
        <v>19150</v>
      </c>
      <c r="B19348" s="68" t="s">
        <v>33197</v>
      </c>
      <c r="C19348" s="68" t="s">
        <v>15</v>
      </c>
      <c r="D19348" t="str">
        <f t="shared" si="302"/>
        <v>un</v>
      </c>
    </row>
    <row r="19349" spans="1:4">
      <c r="A19349" s="68" t="s">
        <v>19151</v>
      </c>
      <c r="B19349" s="68" t="s">
        <v>33198</v>
      </c>
      <c r="C19349" s="68" t="s">
        <v>15</v>
      </c>
      <c r="D19349" t="str">
        <f t="shared" si="302"/>
        <v>un</v>
      </c>
    </row>
    <row r="19350" spans="1:4">
      <c r="A19350" s="68" t="s">
        <v>19152</v>
      </c>
      <c r="B19350" s="68" t="s">
        <v>33198</v>
      </c>
      <c r="C19350" s="68" t="s">
        <v>15</v>
      </c>
      <c r="D19350" t="str">
        <f t="shared" si="302"/>
        <v>un</v>
      </c>
    </row>
    <row r="19351" spans="1:4">
      <c r="A19351" s="68" t="s">
        <v>19153</v>
      </c>
      <c r="B19351" s="68" t="s">
        <v>33199</v>
      </c>
      <c r="C19351" s="68" t="s">
        <v>15</v>
      </c>
      <c r="D19351" t="str">
        <f t="shared" si="302"/>
        <v>un</v>
      </c>
    </row>
    <row r="19352" spans="1:4">
      <c r="A19352" s="68" t="s">
        <v>19154</v>
      </c>
      <c r="B19352" s="68" t="s">
        <v>33199</v>
      </c>
      <c r="C19352" s="68" t="s">
        <v>15</v>
      </c>
      <c r="D19352" t="str">
        <f t="shared" si="302"/>
        <v>un</v>
      </c>
    </row>
    <row r="19353" spans="1:4">
      <c r="A19353" s="68" t="s">
        <v>19155</v>
      </c>
      <c r="B19353" s="68" t="s">
        <v>33200</v>
      </c>
      <c r="C19353" s="68" t="s">
        <v>15</v>
      </c>
      <c r="D19353" t="str">
        <f t="shared" si="302"/>
        <v>un</v>
      </c>
    </row>
    <row r="19354" spans="1:4">
      <c r="A19354" s="68" t="s">
        <v>19156</v>
      </c>
      <c r="B19354" s="68" t="s">
        <v>33200</v>
      </c>
      <c r="C19354" s="68" t="s">
        <v>15</v>
      </c>
      <c r="D19354" t="str">
        <f t="shared" si="302"/>
        <v>un</v>
      </c>
    </row>
    <row r="19355" spans="1:4">
      <c r="A19355" s="68" t="s">
        <v>19157</v>
      </c>
      <c r="B19355" s="68" t="s">
        <v>33201</v>
      </c>
      <c r="C19355" s="68" t="s">
        <v>15</v>
      </c>
      <c r="D19355" t="str">
        <f t="shared" si="302"/>
        <v>un</v>
      </c>
    </row>
    <row r="19356" spans="1:4">
      <c r="A19356" s="68" t="s">
        <v>19158</v>
      </c>
      <c r="B19356" s="68" t="s">
        <v>33201</v>
      </c>
      <c r="C19356" s="68" t="s">
        <v>15</v>
      </c>
      <c r="D19356" t="str">
        <f t="shared" si="302"/>
        <v>un</v>
      </c>
    </row>
    <row r="19357" spans="1:4">
      <c r="A19357" s="68" t="s">
        <v>19159</v>
      </c>
      <c r="B19357" s="68" t="s">
        <v>33202</v>
      </c>
      <c r="C19357" s="68" t="s">
        <v>15</v>
      </c>
      <c r="D19357" t="str">
        <f t="shared" si="302"/>
        <v>un</v>
      </c>
    </row>
    <row r="19358" spans="1:4">
      <c r="A19358" s="68" t="s">
        <v>19160</v>
      </c>
      <c r="B19358" s="68" t="s">
        <v>33202</v>
      </c>
      <c r="C19358" s="68" t="s">
        <v>15</v>
      </c>
      <c r="D19358" t="str">
        <f t="shared" si="302"/>
        <v>un</v>
      </c>
    </row>
    <row r="19359" spans="1:4">
      <c r="A19359" s="68" t="s">
        <v>19161</v>
      </c>
      <c r="B19359" s="68" t="s">
        <v>33203</v>
      </c>
      <c r="C19359" s="68" t="s">
        <v>15</v>
      </c>
      <c r="D19359" t="str">
        <f t="shared" si="302"/>
        <v>un</v>
      </c>
    </row>
    <row r="19360" spans="1:4">
      <c r="A19360" s="68" t="s">
        <v>19162</v>
      </c>
      <c r="B19360" s="68" t="s">
        <v>33203</v>
      </c>
      <c r="C19360" s="68" t="s">
        <v>15</v>
      </c>
      <c r="D19360" t="str">
        <f t="shared" si="302"/>
        <v>un</v>
      </c>
    </row>
    <row r="19361" spans="1:4">
      <c r="A19361" s="68" t="s">
        <v>19163</v>
      </c>
      <c r="B19361" s="68" t="s">
        <v>33204</v>
      </c>
      <c r="C19361" s="68" t="s">
        <v>15</v>
      </c>
      <c r="D19361" t="str">
        <f t="shared" si="302"/>
        <v>un</v>
      </c>
    </row>
    <row r="19362" spans="1:4">
      <c r="A19362" s="68" t="s">
        <v>19164</v>
      </c>
      <c r="B19362" s="68" t="s">
        <v>33204</v>
      </c>
      <c r="C19362" s="68" t="s">
        <v>15</v>
      </c>
      <c r="D19362" t="str">
        <f t="shared" si="302"/>
        <v>un</v>
      </c>
    </row>
    <row r="19363" spans="1:4">
      <c r="A19363" s="68" t="s">
        <v>19165</v>
      </c>
      <c r="B19363" s="68" t="s">
        <v>33205</v>
      </c>
      <c r="C19363" s="68" t="s">
        <v>15</v>
      </c>
      <c r="D19363" t="str">
        <f t="shared" si="302"/>
        <v>un</v>
      </c>
    </row>
    <row r="19364" spans="1:4">
      <c r="A19364" s="68" t="s">
        <v>19166</v>
      </c>
      <c r="B19364" s="68" t="s">
        <v>33205</v>
      </c>
      <c r="C19364" s="68" t="s">
        <v>15</v>
      </c>
      <c r="D19364" t="str">
        <f t="shared" si="302"/>
        <v>un</v>
      </c>
    </row>
    <row r="19365" spans="1:4">
      <c r="A19365" s="68" t="s">
        <v>19167</v>
      </c>
      <c r="B19365" s="68" t="s">
        <v>33206</v>
      </c>
      <c r="C19365" s="68" t="s">
        <v>15</v>
      </c>
      <c r="D19365" t="str">
        <f t="shared" si="302"/>
        <v>un</v>
      </c>
    </row>
    <row r="19366" spans="1:4">
      <c r="A19366" s="68" t="s">
        <v>19168</v>
      </c>
      <c r="B19366" s="68" t="s">
        <v>33206</v>
      </c>
      <c r="C19366" s="68" t="s">
        <v>15</v>
      </c>
      <c r="D19366" t="str">
        <f t="shared" si="302"/>
        <v>un</v>
      </c>
    </row>
    <row r="19367" spans="1:4">
      <c r="A19367" s="68" t="s">
        <v>19169</v>
      </c>
      <c r="B19367" s="68" t="s">
        <v>33207</v>
      </c>
      <c r="C19367" s="68" t="s">
        <v>15</v>
      </c>
      <c r="D19367" t="str">
        <f t="shared" si="302"/>
        <v>un</v>
      </c>
    </row>
    <row r="19368" spans="1:4">
      <c r="A19368" s="68" t="s">
        <v>19170</v>
      </c>
      <c r="B19368" s="68" t="s">
        <v>33207</v>
      </c>
      <c r="C19368" s="68" t="s">
        <v>15</v>
      </c>
      <c r="D19368" t="str">
        <f t="shared" si="302"/>
        <v>un</v>
      </c>
    </row>
    <row r="19369" spans="1:4">
      <c r="A19369" s="68" t="s">
        <v>19171</v>
      </c>
      <c r="B19369" s="68" t="s">
        <v>33208</v>
      </c>
      <c r="C19369" s="68" t="s">
        <v>15</v>
      </c>
      <c r="D19369" t="str">
        <f t="shared" si="302"/>
        <v>un</v>
      </c>
    </row>
    <row r="19370" spans="1:4">
      <c r="A19370" s="68" t="s">
        <v>19172</v>
      </c>
      <c r="B19370" s="68" t="s">
        <v>33208</v>
      </c>
      <c r="C19370" s="68" t="s">
        <v>15</v>
      </c>
      <c r="D19370" t="str">
        <f t="shared" si="302"/>
        <v>un</v>
      </c>
    </row>
    <row r="19371" spans="1:4">
      <c r="A19371" s="68" t="s">
        <v>19173</v>
      </c>
      <c r="B19371" s="68" t="s">
        <v>33209</v>
      </c>
      <c r="C19371" s="68" t="s">
        <v>15</v>
      </c>
      <c r="D19371" t="str">
        <f t="shared" si="302"/>
        <v>un</v>
      </c>
    </row>
    <row r="19372" spans="1:4">
      <c r="A19372" s="68" t="s">
        <v>19174</v>
      </c>
      <c r="B19372" s="68" t="s">
        <v>33209</v>
      </c>
      <c r="C19372" s="68" t="s">
        <v>15</v>
      </c>
      <c r="D19372" t="str">
        <f t="shared" si="302"/>
        <v>un</v>
      </c>
    </row>
    <row r="19373" spans="1:4">
      <c r="A19373" s="68" t="s">
        <v>19175</v>
      </c>
      <c r="B19373" s="68" t="s">
        <v>33210</v>
      </c>
      <c r="C19373" s="68" t="s">
        <v>15</v>
      </c>
      <c r="D19373" t="str">
        <f t="shared" si="302"/>
        <v>un</v>
      </c>
    </row>
    <row r="19374" spans="1:4">
      <c r="A19374" s="68" t="s">
        <v>19176</v>
      </c>
      <c r="B19374" s="68" t="s">
        <v>33210</v>
      </c>
      <c r="C19374" s="68" t="s">
        <v>15</v>
      </c>
      <c r="D19374" t="str">
        <f t="shared" si="302"/>
        <v>un</v>
      </c>
    </row>
    <row r="19375" spans="1:4">
      <c r="A19375" s="68" t="s">
        <v>19177</v>
      </c>
      <c r="B19375" s="68" t="s">
        <v>33211</v>
      </c>
      <c r="C19375" s="68" t="s">
        <v>15</v>
      </c>
      <c r="D19375" t="str">
        <f t="shared" si="302"/>
        <v>un</v>
      </c>
    </row>
    <row r="19376" spans="1:4">
      <c r="A19376" s="68" t="s">
        <v>19178</v>
      </c>
      <c r="B19376" s="68" t="s">
        <v>33211</v>
      </c>
      <c r="C19376" s="68" t="s">
        <v>15</v>
      </c>
      <c r="D19376" t="str">
        <f t="shared" si="302"/>
        <v>un</v>
      </c>
    </row>
    <row r="19377" spans="1:4">
      <c r="A19377" s="68" t="s">
        <v>19179</v>
      </c>
      <c r="B19377" s="68" t="s">
        <v>33212</v>
      </c>
      <c r="C19377" s="68" t="s">
        <v>15</v>
      </c>
      <c r="D19377" t="str">
        <f t="shared" si="302"/>
        <v>un</v>
      </c>
    </row>
    <row r="19378" spans="1:4">
      <c r="A19378" s="68" t="s">
        <v>19180</v>
      </c>
      <c r="B19378" s="68" t="s">
        <v>33212</v>
      </c>
      <c r="C19378" s="68" t="s">
        <v>15</v>
      </c>
      <c r="D19378" t="str">
        <f t="shared" si="302"/>
        <v>un</v>
      </c>
    </row>
    <row r="19379" spans="1:4">
      <c r="A19379" s="68" t="s">
        <v>19181</v>
      </c>
      <c r="B19379" s="68" t="s">
        <v>33213</v>
      </c>
      <c r="C19379" s="68" t="s">
        <v>15</v>
      </c>
      <c r="D19379" t="str">
        <f t="shared" si="302"/>
        <v>un</v>
      </c>
    </row>
    <row r="19380" spans="1:4">
      <c r="A19380" s="68" t="s">
        <v>19182</v>
      </c>
      <c r="B19380" s="68" t="s">
        <v>33213</v>
      </c>
      <c r="C19380" s="68" t="s">
        <v>15</v>
      </c>
      <c r="D19380" t="str">
        <f t="shared" si="302"/>
        <v>un</v>
      </c>
    </row>
    <row r="19381" spans="1:4">
      <c r="A19381" s="68" t="s">
        <v>19183</v>
      </c>
      <c r="B19381" s="68" t="s">
        <v>33214</v>
      </c>
      <c r="C19381" s="68" t="s">
        <v>15</v>
      </c>
      <c r="D19381" t="str">
        <f t="shared" si="302"/>
        <v>un</v>
      </c>
    </row>
    <row r="19382" spans="1:4">
      <c r="A19382" s="68" t="s">
        <v>19184</v>
      </c>
      <c r="B19382" s="68" t="s">
        <v>33214</v>
      </c>
      <c r="C19382" s="68" t="s">
        <v>15</v>
      </c>
      <c r="D19382" t="str">
        <f t="shared" si="302"/>
        <v>un</v>
      </c>
    </row>
    <row r="19383" spans="1:4">
      <c r="A19383" s="68" t="s">
        <v>19185</v>
      </c>
      <c r="B19383" s="68" t="s">
        <v>33215</v>
      </c>
      <c r="C19383" s="68" t="s">
        <v>15</v>
      </c>
      <c r="D19383" t="str">
        <f t="shared" si="302"/>
        <v>un</v>
      </c>
    </row>
    <row r="19384" spans="1:4">
      <c r="A19384" s="68" t="s">
        <v>19186</v>
      </c>
      <c r="B19384" s="68" t="s">
        <v>33215</v>
      </c>
      <c r="C19384" s="68" t="s">
        <v>15</v>
      </c>
      <c r="D19384" t="str">
        <f t="shared" si="302"/>
        <v>un</v>
      </c>
    </row>
    <row r="19385" spans="1:4">
      <c r="A19385" s="68" t="s">
        <v>19187</v>
      </c>
      <c r="B19385" s="68" t="s">
        <v>33216</v>
      </c>
      <c r="C19385" s="68" t="s">
        <v>15</v>
      </c>
      <c r="D19385" t="str">
        <f t="shared" si="302"/>
        <v>un</v>
      </c>
    </row>
    <row r="19386" spans="1:4">
      <c r="A19386" s="68" t="s">
        <v>19188</v>
      </c>
      <c r="B19386" s="68" t="s">
        <v>33216</v>
      </c>
      <c r="C19386" s="68" t="s">
        <v>15</v>
      </c>
      <c r="D19386" t="str">
        <f t="shared" si="302"/>
        <v>un</v>
      </c>
    </row>
    <row r="19387" spans="1:4">
      <c r="A19387" s="68" t="s">
        <v>19189</v>
      </c>
      <c r="B19387" s="68" t="s">
        <v>33217</v>
      </c>
      <c r="C19387" s="68" t="s">
        <v>15</v>
      </c>
      <c r="D19387" t="str">
        <f t="shared" si="302"/>
        <v>un</v>
      </c>
    </row>
    <row r="19388" spans="1:4">
      <c r="A19388" s="68" t="s">
        <v>19190</v>
      </c>
      <c r="B19388" s="68" t="s">
        <v>33217</v>
      </c>
      <c r="C19388" s="68" t="s">
        <v>15</v>
      </c>
      <c r="D19388" t="str">
        <f t="shared" si="302"/>
        <v>un</v>
      </c>
    </row>
    <row r="19389" spans="1:4">
      <c r="A19389" s="68" t="s">
        <v>19191</v>
      </c>
      <c r="B19389" s="68" t="s">
        <v>33218</v>
      </c>
      <c r="C19389" s="68" t="s">
        <v>15</v>
      </c>
      <c r="D19389" t="str">
        <f t="shared" si="302"/>
        <v>un</v>
      </c>
    </row>
    <row r="19390" spans="1:4">
      <c r="A19390" s="68" t="s">
        <v>19192</v>
      </c>
      <c r="B19390" s="68" t="s">
        <v>33218</v>
      </c>
      <c r="C19390" s="68" t="s">
        <v>15</v>
      </c>
      <c r="D19390" t="str">
        <f t="shared" si="302"/>
        <v>un</v>
      </c>
    </row>
    <row r="19391" spans="1:4">
      <c r="A19391" s="68" t="s">
        <v>19193</v>
      </c>
      <c r="B19391" s="68" t="s">
        <v>33219</v>
      </c>
      <c r="C19391" s="68" t="s">
        <v>15</v>
      </c>
      <c r="D19391" t="str">
        <f t="shared" si="302"/>
        <v>un</v>
      </c>
    </row>
    <row r="19392" spans="1:4">
      <c r="A19392" s="68" t="s">
        <v>19194</v>
      </c>
      <c r="B19392" s="68" t="s">
        <v>33219</v>
      </c>
      <c r="C19392" s="68" t="s">
        <v>15</v>
      </c>
      <c r="D19392" t="str">
        <f t="shared" si="302"/>
        <v>un</v>
      </c>
    </row>
    <row r="19393" spans="1:4">
      <c r="A19393" s="68" t="s">
        <v>19195</v>
      </c>
      <c r="B19393" s="68" t="s">
        <v>33220</v>
      </c>
      <c r="C19393" s="68" t="s">
        <v>15</v>
      </c>
      <c r="D19393" t="str">
        <f t="shared" si="302"/>
        <v>un</v>
      </c>
    </row>
    <row r="19394" spans="1:4">
      <c r="A19394" s="68" t="s">
        <v>19196</v>
      </c>
      <c r="B19394" s="68" t="s">
        <v>33220</v>
      </c>
      <c r="C19394" s="68" t="s">
        <v>15</v>
      </c>
      <c r="D19394" t="str">
        <f t="shared" si="302"/>
        <v>un</v>
      </c>
    </row>
    <row r="19395" spans="1:4">
      <c r="A19395" s="68" t="s">
        <v>19197</v>
      </c>
      <c r="B19395" s="68" t="s">
        <v>33221</v>
      </c>
      <c r="C19395" s="68" t="s">
        <v>15</v>
      </c>
      <c r="D19395" t="str">
        <f t="shared" si="302"/>
        <v>un</v>
      </c>
    </row>
    <row r="19396" spans="1:4">
      <c r="A19396" s="68" t="s">
        <v>19198</v>
      </c>
      <c r="B19396" s="68" t="s">
        <v>33221</v>
      </c>
      <c r="C19396" s="68" t="s">
        <v>15</v>
      </c>
      <c r="D19396" t="str">
        <f t="shared" si="302"/>
        <v>un</v>
      </c>
    </row>
    <row r="19397" spans="1:4">
      <c r="A19397" s="68" t="s">
        <v>19199</v>
      </c>
      <c r="B19397" s="68" t="s">
        <v>33222</v>
      </c>
      <c r="C19397" s="68" t="s">
        <v>15</v>
      </c>
      <c r="D19397" t="str">
        <f t="shared" si="302"/>
        <v>un</v>
      </c>
    </row>
    <row r="19398" spans="1:4">
      <c r="A19398" s="68" t="s">
        <v>19200</v>
      </c>
      <c r="B19398" s="68" t="s">
        <v>33222</v>
      </c>
      <c r="C19398" s="68" t="s">
        <v>15</v>
      </c>
      <c r="D19398" t="str">
        <f t="shared" si="302"/>
        <v>un</v>
      </c>
    </row>
    <row r="19399" spans="1:4">
      <c r="A19399" s="68" t="s">
        <v>19201</v>
      </c>
      <c r="B19399" s="68" t="s">
        <v>33223</v>
      </c>
      <c r="C19399" s="68" t="s">
        <v>15</v>
      </c>
      <c r="D19399" t="str">
        <f t="shared" ref="D19399:D19462" si="303">LOWER(C19399)</f>
        <v>un</v>
      </c>
    </row>
    <row r="19400" spans="1:4">
      <c r="A19400" s="68" t="s">
        <v>19202</v>
      </c>
      <c r="B19400" s="68" t="s">
        <v>33223</v>
      </c>
      <c r="C19400" s="68" t="s">
        <v>15</v>
      </c>
      <c r="D19400" t="str">
        <f t="shared" si="303"/>
        <v>un</v>
      </c>
    </row>
    <row r="19401" spans="1:4">
      <c r="A19401" s="68" t="s">
        <v>19203</v>
      </c>
      <c r="B19401" s="68" t="s">
        <v>33224</v>
      </c>
      <c r="C19401" s="68" t="s">
        <v>15</v>
      </c>
      <c r="D19401" t="str">
        <f t="shared" si="303"/>
        <v>un</v>
      </c>
    </row>
    <row r="19402" spans="1:4">
      <c r="A19402" s="68" t="s">
        <v>19204</v>
      </c>
      <c r="B19402" s="68" t="s">
        <v>33224</v>
      </c>
      <c r="C19402" s="68" t="s">
        <v>15</v>
      </c>
      <c r="D19402" t="str">
        <f t="shared" si="303"/>
        <v>un</v>
      </c>
    </row>
    <row r="19403" spans="1:4">
      <c r="A19403" s="68" t="s">
        <v>19205</v>
      </c>
      <c r="B19403" s="68" t="s">
        <v>33225</v>
      </c>
      <c r="C19403" s="68" t="s">
        <v>15</v>
      </c>
      <c r="D19403" t="str">
        <f t="shared" si="303"/>
        <v>un</v>
      </c>
    </row>
    <row r="19404" spans="1:4">
      <c r="A19404" s="68" t="s">
        <v>19206</v>
      </c>
      <c r="B19404" s="68" t="s">
        <v>33225</v>
      </c>
      <c r="C19404" s="68" t="s">
        <v>15</v>
      </c>
      <c r="D19404" t="str">
        <f t="shared" si="303"/>
        <v>un</v>
      </c>
    </row>
    <row r="19405" spans="1:4">
      <c r="A19405" s="68" t="s">
        <v>19207</v>
      </c>
      <c r="B19405" s="68" t="s">
        <v>33226</v>
      </c>
      <c r="C19405" s="68" t="s">
        <v>15</v>
      </c>
      <c r="D19405" t="str">
        <f t="shared" si="303"/>
        <v>un</v>
      </c>
    </row>
    <row r="19406" spans="1:4">
      <c r="A19406" s="68" t="s">
        <v>19208</v>
      </c>
      <c r="B19406" s="68" t="s">
        <v>33226</v>
      </c>
      <c r="C19406" s="68" t="s">
        <v>15</v>
      </c>
      <c r="D19406" t="str">
        <f t="shared" si="303"/>
        <v>un</v>
      </c>
    </row>
    <row r="19407" spans="1:4">
      <c r="A19407" s="68" t="s">
        <v>19209</v>
      </c>
      <c r="B19407" s="68" t="s">
        <v>33227</v>
      </c>
      <c r="C19407" s="68" t="s">
        <v>15</v>
      </c>
      <c r="D19407" t="str">
        <f t="shared" si="303"/>
        <v>un</v>
      </c>
    </row>
    <row r="19408" spans="1:4">
      <c r="A19408" s="68" t="s">
        <v>19210</v>
      </c>
      <c r="B19408" s="68" t="s">
        <v>33227</v>
      </c>
      <c r="C19408" s="68" t="s">
        <v>15</v>
      </c>
      <c r="D19408" t="str">
        <f t="shared" si="303"/>
        <v>un</v>
      </c>
    </row>
    <row r="19409" spans="1:4">
      <c r="A19409" s="68" t="s">
        <v>19211</v>
      </c>
      <c r="B19409" s="68" t="s">
        <v>33228</v>
      </c>
      <c r="C19409" s="68" t="s">
        <v>15</v>
      </c>
      <c r="D19409" t="str">
        <f t="shared" si="303"/>
        <v>un</v>
      </c>
    </row>
    <row r="19410" spans="1:4">
      <c r="A19410" s="68" t="s">
        <v>19212</v>
      </c>
      <c r="B19410" s="68" t="s">
        <v>33228</v>
      </c>
      <c r="C19410" s="68" t="s">
        <v>15</v>
      </c>
      <c r="D19410" t="str">
        <f t="shared" si="303"/>
        <v>un</v>
      </c>
    </row>
    <row r="19411" spans="1:4">
      <c r="A19411" s="68" t="s">
        <v>19213</v>
      </c>
      <c r="B19411" s="68" t="s">
        <v>33229</v>
      </c>
      <c r="C19411" s="68" t="s">
        <v>15</v>
      </c>
      <c r="D19411" t="str">
        <f t="shared" si="303"/>
        <v>un</v>
      </c>
    </row>
    <row r="19412" spans="1:4">
      <c r="A19412" s="68" t="s">
        <v>19214</v>
      </c>
      <c r="B19412" s="68" t="s">
        <v>33229</v>
      </c>
      <c r="C19412" s="68" t="s">
        <v>15</v>
      </c>
      <c r="D19412" t="str">
        <f t="shared" si="303"/>
        <v>un</v>
      </c>
    </row>
    <row r="19413" spans="1:4">
      <c r="A19413" s="68" t="s">
        <v>19215</v>
      </c>
      <c r="B19413" s="68" t="s">
        <v>33230</v>
      </c>
      <c r="C19413" s="68" t="s">
        <v>15</v>
      </c>
      <c r="D19413" t="str">
        <f t="shared" si="303"/>
        <v>un</v>
      </c>
    </row>
    <row r="19414" spans="1:4">
      <c r="A19414" s="68" t="s">
        <v>19216</v>
      </c>
      <c r="B19414" s="68" t="s">
        <v>33230</v>
      </c>
      <c r="C19414" s="68" t="s">
        <v>15</v>
      </c>
      <c r="D19414" t="str">
        <f t="shared" si="303"/>
        <v>un</v>
      </c>
    </row>
    <row r="19415" spans="1:4">
      <c r="A19415" s="68" t="s">
        <v>23596</v>
      </c>
      <c r="B19415" s="68" t="s">
        <v>33231</v>
      </c>
      <c r="C19415" s="68" t="s">
        <v>15</v>
      </c>
      <c r="D19415" t="str">
        <f t="shared" si="303"/>
        <v>un</v>
      </c>
    </row>
    <row r="19416" spans="1:4">
      <c r="A19416" s="68" t="s">
        <v>23597</v>
      </c>
      <c r="B19416" s="68" t="s">
        <v>33231</v>
      </c>
      <c r="C19416" s="68" t="s">
        <v>15</v>
      </c>
      <c r="D19416" t="str">
        <f t="shared" si="303"/>
        <v>un</v>
      </c>
    </row>
    <row r="19417" spans="1:4">
      <c r="A19417" s="68" t="s">
        <v>23598</v>
      </c>
      <c r="B19417" s="68" t="s">
        <v>33232</v>
      </c>
      <c r="C19417" s="68" t="s">
        <v>15</v>
      </c>
      <c r="D19417" t="str">
        <f t="shared" si="303"/>
        <v>un</v>
      </c>
    </row>
    <row r="19418" spans="1:4">
      <c r="A19418" s="68" t="s">
        <v>23599</v>
      </c>
      <c r="B19418" s="68" t="s">
        <v>33232</v>
      </c>
      <c r="C19418" s="68" t="s">
        <v>15</v>
      </c>
      <c r="D19418" t="str">
        <f t="shared" si="303"/>
        <v>un</v>
      </c>
    </row>
    <row r="19419" spans="1:4">
      <c r="A19419" s="68" t="s">
        <v>23600</v>
      </c>
      <c r="B19419" s="68" t="s">
        <v>33233</v>
      </c>
      <c r="C19419" s="68" t="s">
        <v>15</v>
      </c>
      <c r="D19419" t="str">
        <f t="shared" si="303"/>
        <v>un</v>
      </c>
    </row>
    <row r="19420" spans="1:4">
      <c r="A19420" s="68" t="s">
        <v>23601</v>
      </c>
      <c r="B19420" s="68" t="s">
        <v>33233</v>
      </c>
      <c r="C19420" s="68" t="s">
        <v>15</v>
      </c>
      <c r="D19420" t="str">
        <f t="shared" si="303"/>
        <v>un</v>
      </c>
    </row>
    <row r="19421" spans="1:4">
      <c r="A19421" s="68" t="s">
        <v>23602</v>
      </c>
      <c r="B19421" s="68" t="s">
        <v>33234</v>
      </c>
      <c r="C19421" s="68" t="s">
        <v>15</v>
      </c>
      <c r="D19421" t="str">
        <f t="shared" si="303"/>
        <v>un</v>
      </c>
    </row>
    <row r="19422" spans="1:4">
      <c r="A19422" s="68" t="s">
        <v>23603</v>
      </c>
      <c r="B19422" s="68" t="s">
        <v>33234</v>
      </c>
      <c r="C19422" s="68" t="s">
        <v>15</v>
      </c>
      <c r="D19422" t="str">
        <f t="shared" si="303"/>
        <v>un</v>
      </c>
    </row>
    <row r="19423" spans="1:4">
      <c r="A19423" s="68" t="s">
        <v>23604</v>
      </c>
      <c r="B19423" s="68" t="s">
        <v>33235</v>
      </c>
      <c r="C19423" s="68" t="s">
        <v>15</v>
      </c>
      <c r="D19423" t="str">
        <f t="shared" si="303"/>
        <v>un</v>
      </c>
    </row>
    <row r="19424" spans="1:4">
      <c r="A19424" s="68" t="s">
        <v>23605</v>
      </c>
      <c r="B19424" s="68" t="s">
        <v>33235</v>
      </c>
      <c r="C19424" s="68" t="s">
        <v>15</v>
      </c>
      <c r="D19424" t="str">
        <f t="shared" si="303"/>
        <v>un</v>
      </c>
    </row>
    <row r="19425" spans="1:4">
      <c r="A19425" s="68" t="s">
        <v>23606</v>
      </c>
      <c r="B19425" s="68" t="s">
        <v>33236</v>
      </c>
      <c r="C19425" s="68" t="s">
        <v>15</v>
      </c>
      <c r="D19425" t="str">
        <f t="shared" si="303"/>
        <v>un</v>
      </c>
    </row>
    <row r="19426" spans="1:4">
      <c r="A19426" s="68" t="s">
        <v>23607</v>
      </c>
      <c r="B19426" s="68" t="s">
        <v>33236</v>
      </c>
      <c r="C19426" s="68" t="s">
        <v>15</v>
      </c>
      <c r="D19426" t="str">
        <f t="shared" si="303"/>
        <v>un</v>
      </c>
    </row>
    <row r="19427" spans="1:4">
      <c r="A19427" s="68" t="s">
        <v>23608</v>
      </c>
      <c r="B19427" s="68" t="s">
        <v>33237</v>
      </c>
      <c r="C19427" s="68" t="s">
        <v>15</v>
      </c>
      <c r="D19427" t="str">
        <f t="shared" si="303"/>
        <v>un</v>
      </c>
    </row>
    <row r="19428" spans="1:4">
      <c r="A19428" s="68" t="s">
        <v>23609</v>
      </c>
      <c r="B19428" s="68" t="s">
        <v>33237</v>
      </c>
      <c r="C19428" s="68" t="s">
        <v>15</v>
      </c>
      <c r="D19428" t="str">
        <f t="shared" si="303"/>
        <v>un</v>
      </c>
    </row>
    <row r="19429" spans="1:4">
      <c r="A19429" s="68" t="s">
        <v>23610</v>
      </c>
      <c r="B19429" s="68" t="s">
        <v>33238</v>
      </c>
      <c r="C19429" s="68" t="s">
        <v>15</v>
      </c>
      <c r="D19429" t="str">
        <f t="shared" si="303"/>
        <v>un</v>
      </c>
    </row>
    <row r="19430" spans="1:4">
      <c r="A19430" s="68" t="s">
        <v>23611</v>
      </c>
      <c r="B19430" s="68" t="s">
        <v>33238</v>
      </c>
      <c r="C19430" s="68" t="s">
        <v>15</v>
      </c>
      <c r="D19430" t="str">
        <f t="shared" si="303"/>
        <v>un</v>
      </c>
    </row>
    <row r="19431" spans="1:4">
      <c r="A19431" s="68" t="s">
        <v>23612</v>
      </c>
      <c r="B19431" s="68" t="s">
        <v>33239</v>
      </c>
      <c r="C19431" s="68" t="s">
        <v>15</v>
      </c>
      <c r="D19431" t="str">
        <f t="shared" si="303"/>
        <v>un</v>
      </c>
    </row>
    <row r="19432" spans="1:4">
      <c r="A19432" s="68" t="s">
        <v>23613</v>
      </c>
      <c r="B19432" s="68" t="s">
        <v>33239</v>
      </c>
      <c r="C19432" s="68" t="s">
        <v>15</v>
      </c>
      <c r="D19432" t="str">
        <f t="shared" si="303"/>
        <v>un</v>
      </c>
    </row>
    <row r="19433" spans="1:4">
      <c r="A19433" s="68" t="s">
        <v>23614</v>
      </c>
      <c r="B19433" s="68" t="s">
        <v>33240</v>
      </c>
      <c r="C19433" s="68" t="s">
        <v>15</v>
      </c>
      <c r="D19433" t="str">
        <f t="shared" si="303"/>
        <v>un</v>
      </c>
    </row>
    <row r="19434" spans="1:4">
      <c r="A19434" s="68" t="s">
        <v>23615</v>
      </c>
      <c r="B19434" s="68" t="s">
        <v>33240</v>
      </c>
      <c r="C19434" s="68" t="s">
        <v>15</v>
      </c>
      <c r="D19434" t="str">
        <f t="shared" si="303"/>
        <v>un</v>
      </c>
    </row>
    <row r="19435" spans="1:4">
      <c r="A19435" s="68" t="s">
        <v>23616</v>
      </c>
      <c r="B19435" s="68" t="s">
        <v>33241</v>
      </c>
      <c r="C19435" s="68" t="s">
        <v>15</v>
      </c>
      <c r="D19435" t="str">
        <f t="shared" si="303"/>
        <v>un</v>
      </c>
    </row>
    <row r="19436" spans="1:4">
      <c r="A19436" s="68" t="s">
        <v>23617</v>
      </c>
      <c r="B19436" s="68" t="s">
        <v>33241</v>
      </c>
      <c r="C19436" s="68" t="s">
        <v>15</v>
      </c>
      <c r="D19436" t="str">
        <f t="shared" si="303"/>
        <v>un</v>
      </c>
    </row>
    <row r="19437" spans="1:4">
      <c r="A19437" s="68" t="s">
        <v>23618</v>
      </c>
      <c r="B19437" s="68" t="s">
        <v>33242</v>
      </c>
      <c r="C19437" s="68" t="s">
        <v>15</v>
      </c>
      <c r="D19437" t="str">
        <f t="shared" si="303"/>
        <v>un</v>
      </c>
    </row>
    <row r="19438" spans="1:4">
      <c r="A19438" s="68" t="s">
        <v>23619</v>
      </c>
      <c r="B19438" s="68" t="s">
        <v>33242</v>
      </c>
      <c r="C19438" s="68" t="s">
        <v>15</v>
      </c>
      <c r="D19438" t="str">
        <f t="shared" si="303"/>
        <v>un</v>
      </c>
    </row>
    <row r="19439" spans="1:4">
      <c r="A19439" s="68" t="s">
        <v>23620</v>
      </c>
      <c r="B19439" s="68" t="s">
        <v>33243</v>
      </c>
      <c r="C19439" s="68" t="s">
        <v>15</v>
      </c>
      <c r="D19439" t="str">
        <f t="shared" si="303"/>
        <v>un</v>
      </c>
    </row>
    <row r="19440" spans="1:4">
      <c r="A19440" s="68" t="s">
        <v>23621</v>
      </c>
      <c r="B19440" s="68" t="s">
        <v>33243</v>
      </c>
      <c r="C19440" s="68" t="s">
        <v>15</v>
      </c>
      <c r="D19440" t="str">
        <f t="shared" si="303"/>
        <v>un</v>
      </c>
    </row>
    <row r="19441" spans="1:4">
      <c r="A19441" s="68" t="s">
        <v>23622</v>
      </c>
      <c r="B19441" s="68" t="s">
        <v>33244</v>
      </c>
      <c r="C19441" s="68" t="s">
        <v>15</v>
      </c>
      <c r="D19441" t="str">
        <f t="shared" si="303"/>
        <v>un</v>
      </c>
    </row>
    <row r="19442" spans="1:4">
      <c r="A19442" s="68" t="s">
        <v>23623</v>
      </c>
      <c r="B19442" s="68" t="s">
        <v>33244</v>
      </c>
      <c r="C19442" s="68" t="s">
        <v>15</v>
      </c>
      <c r="D19442" t="str">
        <f t="shared" si="303"/>
        <v>un</v>
      </c>
    </row>
    <row r="19443" spans="1:4">
      <c r="A19443" s="68" t="s">
        <v>23624</v>
      </c>
      <c r="B19443" s="68" t="s">
        <v>33245</v>
      </c>
      <c r="C19443" s="68" t="s">
        <v>15</v>
      </c>
      <c r="D19443" t="str">
        <f t="shared" si="303"/>
        <v>un</v>
      </c>
    </row>
    <row r="19444" spans="1:4">
      <c r="A19444" s="68" t="s">
        <v>23625</v>
      </c>
      <c r="B19444" s="68" t="s">
        <v>33245</v>
      </c>
      <c r="C19444" s="68" t="s">
        <v>15</v>
      </c>
      <c r="D19444" t="str">
        <f t="shared" si="303"/>
        <v>un</v>
      </c>
    </row>
    <row r="19445" spans="1:4">
      <c r="A19445" s="68" t="s">
        <v>23626</v>
      </c>
      <c r="B19445" s="68" t="s">
        <v>33246</v>
      </c>
      <c r="C19445" s="68" t="s">
        <v>15</v>
      </c>
      <c r="D19445" t="str">
        <f t="shared" si="303"/>
        <v>un</v>
      </c>
    </row>
    <row r="19446" spans="1:4">
      <c r="A19446" s="68" t="s">
        <v>23627</v>
      </c>
      <c r="B19446" s="68" t="s">
        <v>33246</v>
      </c>
      <c r="C19446" s="68" t="s">
        <v>15</v>
      </c>
      <c r="D19446" t="str">
        <f t="shared" si="303"/>
        <v>un</v>
      </c>
    </row>
    <row r="19447" spans="1:4">
      <c r="A19447" s="68" t="s">
        <v>23628</v>
      </c>
      <c r="B19447" s="68" t="s">
        <v>33247</v>
      </c>
      <c r="C19447" s="68" t="s">
        <v>15</v>
      </c>
      <c r="D19447" t="str">
        <f t="shared" si="303"/>
        <v>un</v>
      </c>
    </row>
    <row r="19448" spans="1:4">
      <c r="A19448" s="68" t="s">
        <v>23629</v>
      </c>
      <c r="B19448" s="68" t="s">
        <v>33247</v>
      </c>
      <c r="C19448" s="68" t="s">
        <v>15</v>
      </c>
      <c r="D19448" t="str">
        <f t="shared" si="303"/>
        <v>un</v>
      </c>
    </row>
    <row r="19449" spans="1:4">
      <c r="A19449" s="68" t="s">
        <v>23630</v>
      </c>
      <c r="B19449" s="68" t="s">
        <v>33248</v>
      </c>
      <c r="C19449" s="68" t="s">
        <v>15</v>
      </c>
      <c r="D19449" t="str">
        <f t="shared" si="303"/>
        <v>un</v>
      </c>
    </row>
    <row r="19450" spans="1:4">
      <c r="A19450" s="68" t="s">
        <v>23631</v>
      </c>
      <c r="B19450" s="68" t="s">
        <v>33248</v>
      </c>
      <c r="C19450" s="68" t="s">
        <v>15</v>
      </c>
      <c r="D19450" t="str">
        <f t="shared" si="303"/>
        <v>un</v>
      </c>
    </row>
    <row r="19451" spans="1:4">
      <c r="A19451" s="68" t="s">
        <v>19217</v>
      </c>
      <c r="B19451" s="68" t="s">
        <v>33249</v>
      </c>
      <c r="C19451" s="68" t="s">
        <v>15</v>
      </c>
      <c r="D19451" t="str">
        <f t="shared" si="303"/>
        <v>un</v>
      </c>
    </row>
    <row r="19452" spans="1:4">
      <c r="A19452" s="68" t="s">
        <v>19218</v>
      </c>
      <c r="B19452" s="68" t="s">
        <v>33249</v>
      </c>
      <c r="C19452" s="68" t="s">
        <v>15</v>
      </c>
      <c r="D19452" t="str">
        <f t="shared" si="303"/>
        <v>un</v>
      </c>
    </row>
    <row r="19453" spans="1:4">
      <c r="A19453" s="68" t="s">
        <v>19219</v>
      </c>
      <c r="B19453" s="68" t="s">
        <v>33250</v>
      </c>
      <c r="C19453" s="68" t="s">
        <v>15</v>
      </c>
      <c r="D19453" t="str">
        <f t="shared" si="303"/>
        <v>un</v>
      </c>
    </row>
    <row r="19454" spans="1:4">
      <c r="A19454" s="68" t="s">
        <v>19220</v>
      </c>
      <c r="B19454" s="68" t="s">
        <v>33250</v>
      </c>
      <c r="C19454" s="68" t="s">
        <v>15</v>
      </c>
      <c r="D19454" t="str">
        <f t="shared" si="303"/>
        <v>un</v>
      </c>
    </row>
    <row r="19455" spans="1:4">
      <c r="A19455" s="68" t="s">
        <v>19221</v>
      </c>
      <c r="B19455" s="68" t="s">
        <v>33251</v>
      </c>
      <c r="C19455" s="68" t="s">
        <v>15</v>
      </c>
      <c r="D19455" t="str">
        <f t="shared" si="303"/>
        <v>un</v>
      </c>
    </row>
    <row r="19456" spans="1:4">
      <c r="A19456" s="68" t="s">
        <v>19222</v>
      </c>
      <c r="B19456" s="68" t="s">
        <v>33251</v>
      </c>
      <c r="C19456" s="68" t="s">
        <v>15</v>
      </c>
      <c r="D19456" t="str">
        <f t="shared" si="303"/>
        <v>un</v>
      </c>
    </row>
    <row r="19457" spans="1:4">
      <c r="A19457" s="68" t="s">
        <v>19223</v>
      </c>
      <c r="B19457" s="68" t="s">
        <v>33252</v>
      </c>
      <c r="C19457" s="68" t="s">
        <v>15</v>
      </c>
      <c r="D19457" t="str">
        <f t="shared" si="303"/>
        <v>un</v>
      </c>
    </row>
    <row r="19458" spans="1:4">
      <c r="A19458" s="68" t="s">
        <v>19224</v>
      </c>
      <c r="B19458" s="68" t="s">
        <v>33252</v>
      </c>
      <c r="C19458" s="68" t="s">
        <v>15</v>
      </c>
      <c r="D19458" t="str">
        <f t="shared" si="303"/>
        <v>un</v>
      </c>
    </row>
    <row r="19459" spans="1:4">
      <c r="A19459" s="68" t="s">
        <v>19225</v>
      </c>
      <c r="B19459" s="68" t="s">
        <v>33253</v>
      </c>
      <c r="C19459" s="68" t="s">
        <v>15</v>
      </c>
      <c r="D19459" t="str">
        <f t="shared" si="303"/>
        <v>un</v>
      </c>
    </row>
    <row r="19460" spans="1:4">
      <c r="A19460" s="68" t="s">
        <v>19226</v>
      </c>
      <c r="B19460" s="68" t="s">
        <v>33253</v>
      </c>
      <c r="C19460" s="68" t="s">
        <v>15</v>
      </c>
      <c r="D19460" t="str">
        <f t="shared" si="303"/>
        <v>un</v>
      </c>
    </row>
    <row r="19461" spans="1:4">
      <c r="A19461" s="68" t="s">
        <v>19227</v>
      </c>
      <c r="B19461" s="68" t="s">
        <v>33254</v>
      </c>
      <c r="C19461" s="68" t="s">
        <v>15</v>
      </c>
      <c r="D19461" t="str">
        <f t="shared" si="303"/>
        <v>un</v>
      </c>
    </row>
    <row r="19462" spans="1:4">
      <c r="A19462" s="68" t="s">
        <v>19228</v>
      </c>
      <c r="B19462" s="68" t="s">
        <v>33254</v>
      </c>
      <c r="C19462" s="68" t="s">
        <v>15</v>
      </c>
      <c r="D19462" t="str">
        <f t="shared" si="303"/>
        <v>un</v>
      </c>
    </row>
    <row r="19463" spans="1:4">
      <c r="A19463" s="68" t="s">
        <v>19229</v>
      </c>
      <c r="B19463" s="68" t="s">
        <v>33255</v>
      </c>
      <c r="C19463" s="68" t="s">
        <v>15</v>
      </c>
      <c r="D19463" t="str">
        <f t="shared" ref="D19463:D19526" si="304">LOWER(C19463)</f>
        <v>un</v>
      </c>
    </row>
    <row r="19464" spans="1:4">
      <c r="A19464" s="68" t="s">
        <v>19230</v>
      </c>
      <c r="B19464" s="68" t="s">
        <v>33255</v>
      </c>
      <c r="C19464" s="68" t="s">
        <v>15</v>
      </c>
      <c r="D19464" t="str">
        <f t="shared" si="304"/>
        <v>un</v>
      </c>
    </row>
    <row r="19465" spans="1:4">
      <c r="A19465" s="68" t="s">
        <v>19231</v>
      </c>
      <c r="B19465" s="68" t="s">
        <v>33256</v>
      </c>
      <c r="C19465" s="68" t="s">
        <v>15</v>
      </c>
      <c r="D19465" t="str">
        <f t="shared" si="304"/>
        <v>un</v>
      </c>
    </row>
    <row r="19466" spans="1:4">
      <c r="A19466" s="68" t="s">
        <v>19232</v>
      </c>
      <c r="B19466" s="68" t="s">
        <v>33256</v>
      </c>
      <c r="C19466" s="68" t="s">
        <v>15</v>
      </c>
      <c r="D19466" t="str">
        <f t="shared" si="304"/>
        <v>un</v>
      </c>
    </row>
    <row r="19467" spans="1:4">
      <c r="A19467" s="68" t="s">
        <v>19233</v>
      </c>
      <c r="B19467" s="68" t="s">
        <v>33257</v>
      </c>
      <c r="C19467" s="68" t="s">
        <v>14</v>
      </c>
      <c r="D19467" t="str">
        <f t="shared" si="304"/>
        <v>m</v>
      </c>
    </row>
    <row r="19468" spans="1:4">
      <c r="A19468" s="68" t="s">
        <v>19234</v>
      </c>
      <c r="B19468" s="68" t="s">
        <v>33257</v>
      </c>
      <c r="C19468" s="68" t="s">
        <v>14</v>
      </c>
      <c r="D19468" t="str">
        <f t="shared" si="304"/>
        <v>m</v>
      </c>
    </row>
    <row r="19469" spans="1:4">
      <c r="A19469" s="68" t="s">
        <v>19235</v>
      </c>
      <c r="B19469" s="68" t="s">
        <v>33258</v>
      </c>
      <c r="C19469" s="68" t="s">
        <v>15</v>
      </c>
      <c r="D19469" t="str">
        <f t="shared" si="304"/>
        <v>un</v>
      </c>
    </row>
    <row r="19470" spans="1:4">
      <c r="A19470" s="68" t="s">
        <v>19236</v>
      </c>
      <c r="B19470" s="68" t="s">
        <v>33258</v>
      </c>
      <c r="C19470" s="68" t="s">
        <v>15</v>
      </c>
      <c r="D19470" t="str">
        <f t="shared" si="304"/>
        <v>un</v>
      </c>
    </row>
    <row r="19471" spans="1:4">
      <c r="A19471" s="68" t="s">
        <v>19237</v>
      </c>
      <c r="B19471" s="68" t="s">
        <v>33259</v>
      </c>
      <c r="C19471" s="68" t="s">
        <v>14</v>
      </c>
      <c r="D19471" t="str">
        <f t="shared" si="304"/>
        <v>m</v>
      </c>
    </row>
    <row r="19472" spans="1:4">
      <c r="A19472" s="68" t="s">
        <v>19238</v>
      </c>
      <c r="B19472" s="68" t="s">
        <v>33259</v>
      </c>
      <c r="C19472" s="68" t="s">
        <v>14</v>
      </c>
      <c r="D19472" t="str">
        <f t="shared" si="304"/>
        <v>m</v>
      </c>
    </row>
    <row r="19473" spans="1:4">
      <c r="A19473" s="68" t="s">
        <v>19239</v>
      </c>
      <c r="B19473" s="68" t="s">
        <v>33260</v>
      </c>
      <c r="C19473" s="68" t="s">
        <v>13</v>
      </c>
      <c r="D19473" t="str">
        <f t="shared" si="304"/>
        <v>m2</v>
      </c>
    </row>
    <row r="19474" spans="1:4">
      <c r="A19474" s="68" t="s">
        <v>19240</v>
      </c>
      <c r="B19474" s="68" t="s">
        <v>33260</v>
      </c>
      <c r="C19474" s="68" t="s">
        <v>13</v>
      </c>
      <c r="D19474" t="str">
        <f t="shared" si="304"/>
        <v>m2</v>
      </c>
    </row>
    <row r="19475" spans="1:4">
      <c r="A19475" s="68" t="s">
        <v>19241</v>
      </c>
      <c r="B19475" s="68" t="s">
        <v>33261</v>
      </c>
      <c r="C19475" s="68" t="s">
        <v>13</v>
      </c>
      <c r="D19475" t="str">
        <f t="shared" si="304"/>
        <v>m2</v>
      </c>
    </row>
    <row r="19476" spans="1:4">
      <c r="A19476" s="68" t="s">
        <v>19242</v>
      </c>
      <c r="B19476" s="68" t="s">
        <v>33261</v>
      </c>
      <c r="C19476" s="68" t="s">
        <v>13</v>
      </c>
      <c r="D19476" t="str">
        <f t="shared" si="304"/>
        <v>m2</v>
      </c>
    </row>
    <row r="19477" spans="1:4">
      <c r="A19477" s="68" t="s">
        <v>19243</v>
      </c>
      <c r="B19477" s="68" t="s">
        <v>33262</v>
      </c>
      <c r="C19477" s="68" t="s">
        <v>13</v>
      </c>
      <c r="D19477" t="str">
        <f t="shared" si="304"/>
        <v>m2</v>
      </c>
    </row>
    <row r="19478" spans="1:4">
      <c r="A19478" s="68" t="s">
        <v>19244</v>
      </c>
      <c r="B19478" s="68" t="s">
        <v>33262</v>
      </c>
      <c r="C19478" s="68" t="s">
        <v>13</v>
      </c>
      <c r="D19478" t="str">
        <f t="shared" si="304"/>
        <v>m2</v>
      </c>
    </row>
    <row r="19479" spans="1:4">
      <c r="A19479" s="68" t="s">
        <v>19245</v>
      </c>
      <c r="B19479" s="68" t="s">
        <v>33263</v>
      </c>
      <c r="C19479" s="68" t="s">
        <v>13</v>
      </c>
      <c r="D19479" t="str">
        <f t="shared" si="304"/>
        <v>m2</v>
      </c>
    </row>
    <row r="19480" spans="1:4">
      <c r="A19480" s="68" t="s">
        <v>19246</v>
      </c>
      <c r="B19480" s="68" t="s">
        <v>33263</v>
      </c>
      <c r="C19480" s="68" t="s">
        <v>13</v>
      </c>
      <c r="D19480" t="str">
        <f t="shared" si="304"/>
        <v>m2</v>
      </c>
    </row>
    <row r="19481" spans="1:4">
      <c r="A19481" s="68" t="s">
        <v>19247</v>
      </c>
      <c r="B19481" s="68" t="s">
        <v>33264</v>
      </c>
      <c r="C19481" s="68" t="s">
        <v>13</v>
      </c>
      <c r="D19481" t="str">
        <f t="shared" si="304"/>
        <v>m2</v>
      </c>
    </row>
    <row r="19482" spans="1:4">
      <c r="A19482" s="68" t="s">
        <v>19248</v>
      </c>
      <c r="B19482" s="68" t="s">
        <v>33264</v>
      </c>
      <c r="C19482" s="68" t="s">
        <v>13</v>
      </c>
      <c r="D19482" t="str">
        <f t="shared" si="304"/>
        <v>m2</v>
      </c>
    </row>
    <row r="19483" spans="1:4">
      <c r="A19483" s="68" t="s">
        <v>19249</v>
      </c>
      <c r="B19483" s="68" t="s">
        <v>33265</v>
      </c>
      <c r="C19483" s="68" t="s">
        <v>13</v>
      </c>
      <c r="D19483" t="str">
        <f t="shared" si="304"/>
        <v>m2</v>
      </c>
    </row>
    <row r="19484" spans="1:4">
      <c r="A19484" s="68" t="s">
        <v>19250</v>
      </c>
      <c r="B19484" s="68" t="s">
        <v>33265</v>
      </c>
      <c r="C19484" s="68" t="s">
        <v>13</v>
      </c>
      <c r="D19484" t="str">
        <f t="shared" si="304"/>
        <v>m2</v>
      </c>
    </row>
    <row r="19485" spans="1:4">
      <c r="A19485" s="68" t="s">
        <v>19251</v>
      </c>
      <c r="B19485" s="68" t="s">
        <v>33266</v>
      </c>
      <c r="C19485" s="68" t="s">
        <v>14</v>
      </c>
      <c r="D19485" t="str">
        <f t="shared" si="304"/>
        <v>m</v>
      </c>
    </row>
    <row r="19486" spans="1:4">
      <c r="A19486" s="68" t="s">
        <v>19252</v>
      </c>
      <c r="B19486" s="68" t="s">
        <v>33266</v>
      </c>
      <c r="C19486" s="68" t="s">
        <v>14</v>
      </c>
      <c r="D19486" t="str">
        <f t="shared" si="304"/>
        <v>m</v>
      </c>
    </row>
    <row r="19487" spans="1:4">
      <c r="A19487" s="68" t="s">
        <v>19253</v>
      </c>
      <c r="B19487" s="68" t="s">
        <v>33267</v>
      </c>
      <c r="C19487" s="68" t="s">
        <v>14</v>
      </c>
      <c r="D19487" t="str">
        <f t="shared" si="304"/>
        <v>m</v>
      </c>
    </row>
    <row r="19488" spans="1:4">
      <c r="A19488" s="68" t="s">
        <v>19254</v>
      </c>
      <c r="B19488" s="68" t="s">
        <v>33267</v>
      </c>
      <c r="C19488" s="68" t="s">
        <v>14</v>
      </c>
      <c r="D19488" t="str">
        <f t="shared" si="304"/>
        <v>m</v>
      </c>
    </row>
    <row r="19489" spans="1:4">
      <c r="A19489" s="68" t="s">
        <v>19255</v>
      </c>
      <c r="B19489" s="68" t="s">
        <v>33268</v>
      </c>
      <c r="C19489" s="68" t="s">
        <v>14</v>
      </c>
      <c r="D19489" t="str">
        <f t="shared" si="304"/>
        <v>m</v>
      </c>
    </row>
    <row r="19490" spans="1:4">
      <c r="A19490" s="68" t="s">
        <v>19256</v>
      </c>
      <c r="B19490" s="68" t="s">
        <v>33268</v>
      </c>
      <c r="C19490" s="68" t="s">
        <v>14</v>
      </c>
      <c r="D19490" t="str">
        <f t="shared" si="304"/>
        <v>m</v>
      </c>
    </row>
    <row r="19491" spans="1:4">
      <c r="A19491" s="68" t="s">
        <v>19257</v>
      </c>
      <c r="B19491" s="68" t="s">
        <v>33269</v>
      </c>
      <c r="C19491" s="68" t="s">
        <v>13</v>
      </c>
      <c r="D19491" t="str">
        <f t="shared" si="304"/>
        <v>m2</v>
      </c>
    </row>
    <row r="19492" spans="1:4">
      <c r="A19492" s="68" t="s">
        <v>19258</v>
      </c>
      <c r="B19492" s="68" t="s">
        <v>33269</v>
      </c>
      <c r="C19492" s="68" t="s">
        <v>13</v>
      </c>
      <c r="D19492" t="str">
        <f t="shared" si="304"/>
        <v>m2</v>
      </c>
    </row>
    <row r="19493" spans="1:4">
      <c r="A19493" s="68" t="s">
        <v>19259</v>
      </c>
      <c r="B19493" s="68" t="s">
        <v>33270</v>
      </c>
      <c r="C19493" s="68" t="s">
        <v>13</v>
      </c>
      <c r="D19493" t="str">
        <f t="shared" si="304"/>
        <v>m2</v>
      </c>
    </row>
    <row r="19494" spans="1:4">
      <c r="A19494" s="68" t="s">
        <v>19260</v>
      </c>
      <c r="B19494" s="68" t="s">
        <v>33270</v>
      </c>
      <c r="C19494" s="68" t="s">
        <v>13</v>
      </c>
      <c r="D19494" t="str">
        <f t="shared" si="304"/>
        <v>m2</v>
      </c>
    </row>
    <row r="19495" spans="1:4">
      <c r="A19495" s="68" t="s">
        <v>19261</v>
      </c>
      <c r="B19495" s="68" t="s">
        <v>33271</v>
      </c>
      <c r="C19495" s="68" t="s">
        <v>13</v>
      </c>
      <c r="D19495" t="str">
        <f t="shared" si="304"/>
        <v>m2</v>
      </c>
    </row>
    <row r="19496" spans="1:4">
      <c r="A19496" s="68" t="s">
        <v>19262</v>
      </c>
      <c r="B19496" s="68" t="s">
        <v>33271</v>
      </c>
      <c r="C19496" s="68" t="s">
        <v>13</v>
      </c>
      <c r="D19496" t="str">
        <f t="shared" si="304"/>
        <v>m2</v>
      </c>
    </row>
    <row r="19497" spans="1:4">
      <c r="A19497" s="68" t="s">
        <v>19263</v>
      </c>
      <c r="B19497" s="68" t="s">
        <v>33272</v>
      </c>
      <c r="C19497" s="68" t="s">
        <v>13</v>
      </c>
      <c r="D19497" t="str">
        <f t="shared" si="304"/>
        <v>m2</v>
      </c>
    </row>
    <row r="19498" spans="1:4">
      <c r="A19498" s="68" t="s">
        <v>19264</v>
      </c>
      <c r="B19498" s="68" t="s">
        <v>33272</v>
      </c>
      <c r="C19498" s="68" t="s">
        <v>13</v>
      </c>
      <c r="D19498" t="str">
        <f t="shared" si="304"/>
        <v>m2</v>
      </c>
    </row>
    <row r="19499" spans="1:4">
      <c r="A19499" s="68" t="s">
        <v>19265</v>
      </c>
      <c r="B19499" s="68" t="s">
        <v>33273</v>
      </c>
      <c r="C19499" s="68" t="s">
        <v>13</v>
      </c>
      <c r="D19499" t="str">
        <f t="shared" si="304"/>
        <v>m2</v>
      </c>
    </row>
    <row r="19500" spans="1:4">
      <c r="A19500" s="68" t="s">
        <v>19266</v>
      </c>
      <c r="B19500" s="68" t="s">
        <v>33273</v>
      </c>
      <c r="C19500" s="68" t="s">
        <v>13</v>
      </c>
      <c r="D19500" t="str">
        <f t="shared" si="304"/>
        <v>m2</v>
      </c>
    </row>
    <row r="19501" spans="1:4">
      <c r="A19501" s="68" t="s">
        <v>19267</v>
      </c>
      <c r="B19501" s="68" t="s">
        <v>33274</v>
      </c>
      <c r="C19501" s="68" t="s">
        <v>13</v>
      </c>
      <c r="D19501" t="str">
        <f t="shared" si="304"/>
        <v>m2</v>
      </c>
    </row>
    <row r="19502" spans="1:4">
      <c r="A19502" s="68" t="s">
        <v>19268</v>
      </c>
      <c r="B19502" s="68" t="s">
        <v>33274</v>
      </c>
      <c r="C19502" s="68" t="s">
        <v>13</v>
      </c>
      <c r="D19502" t="str">
        <f t="shared" si="304"/>
        <v>m2</v>
      </c>
    </row>
    <row r="19503" spans="1:4">
      <c r="A19503" s="68" t="s">
        <v>19269</v>
      </c>
      <c r="B19503" s="68" t="s">
        <v>33275</v>
      </c>
      <c r="C19503" s="68" t="s">
        <v>14</v>
      </c>
      <c r="D19503" t="str">
        <f t="shared" si="304"/>
        <v>m</v>
      </c>
    </row>
    <row r="19504" spans="1:4">
      <c r="A19504" s="68" t="s">
        <v>19270</v>
      </c>
      <c r="B19504" s="68" t="s">
        <v>33275</v>
      </c>
      <c r="C19504" s="68" t="s">
        <v>14</v>
      </c>
      <c r="D19504" t="str">
        <f t="shared" si="304"/>
        <v>m</v>
      </c>
    </row>
    <row r="19505" spans="1:4">
      <c r="A19505" s="68" t="s">
        <v>19271</v>
      </c>
      <c r="B19505" s="68" t="s">
        <v>33276</v>
      </c>
      <c r="C19505" s="68" t="s">
        <v>14</v>
      </c>
      <c r="D19505" t="str">
        <f t="shared" si="304"/>
        <v>m</v>
      </c>
    </row>
    <row r="19506" spans="1:4">
      <c r="A19506" s="68" t="s">
        <v>19272</v>
      </c>
      <c r="B19506" s="68" t="s">
        <v>33276</v>
      </c>
      <c r="C19506" s="68" t="s">
        <v>14</v>
      </c>
      <c r="D19506" t="str">
        <f t="shared" si="304"/>
        <v>m</v>
      </c>
    </row>
    <row r="19507" spans="1:4">
      <c r="A19507" s="68" t="s">
        <v>19273</v>
      </c>
      <c r="B19507" s="68" t="s">
        <v>33277</v>
      </c>
      <c r="C19507" s="68" t="s">
        <v>14</v>
      </c>
      <c r="D19507" t="str">
        <f t="shared" si="304"/>
        <v>m</v>
      </c>
    </row>
    <row r="19508" spans="1:4">
      <c r="A19508" s="68" t="s">
        <v>19274</v>
      </c>
      <c r="B19508" s="68" t="s">
        <v>33277</v>
      </c>
      <c r="C19508" s="68" t="s">
        <v>14</v>
      </c>
      <c r="D19508" t="str">
        <f t="shared" si="304"/>
        <v>m</v>
      </c>
    </row>
    <row r="19509" spans="1:4">
      <c r="A19509" s="68" t="s">
        <v>19275</v>
      </c>
      <c r="B19509" s="68" t="s">
        <v>33278</v>
      </c>
      <c r="C19509" s="68" t="s">
        <v>14</v>
      </c>
      <c r="D19509" t="str">
        <f t="shared" si="304"/>
        <v>m</v>
      </c>
    </row>
    <row r="19510" spans="1:4">
      <c r="A19510" s="68" t="s">
        <v>19276</v>
      </c>
      <c r="B19510" s="68" t="s">
        <v>33278</v>
      </c>
      <c r="C19510" s="68" t="s">
        <v>14</v>
      </c>
      <c r="D19510" t="str">
        <f t="shared" si="304"/>
        <v>m</v>
      </c>
    </row>
    <row r="19511" spans="1:4">
      <c r="A19511" s="68" t="s">
        <v>19277</v>
      </c>
      <c r="B19511" s="68" t="s">
        <v>33279</v>
      </c>
      <c r="C19511" s="68" t="s">
        <v>13</v>
      </c>
      <c r="D19511" t="str">
        <f t="shared" si="304"/>
        <v>m2</v>
      </c>
    </row>
    <row r="19512" spans="1:4">
      <c r="A19512" s="68" t="s">
        <v>19278</v>
      </c>
      <c r="B19512" s="68" t="s">
        <v>33279</v>
      </c>
      <c r="C19512" s="68" t="s">
        <v>13</v>
      </c>
      <c r="D19512" t="str">
        <f t="shared" si="304"/>
        <v>m2</v>
      </c>
    </row>
    <row r="19513" spans="1:4">
      <c r="A19513" s="68" t="s">
        <v>19279</v>
      </c>
      <c r="B19513" s="68" t="s">
        <v>33280</v>
      </c>
      <c r="C19513" s="68" t="s">
        <v>13</v>
      </c>
      <c r="D19513" t="str">
        <f t="shared" si="304"/>
        <v>m2</v>
      </c>
    </row>
    <row r="19514" spans="1:4">
      <c r="A19514" s="68" t="s">
        <v>19280</v>
      </c>
      <c r="B19514" s="68" t="s">
        <v>33280</v>
      </c>
      <c r="C19514" s="68" t="s">
        <v>13</v>
      </c>
      <c r="D19514" t="str">
        <f t="shared" si="304"/>
        <v>m2</v>
      </c>
    </row>
    <row r="19515" spans="1:4">
      <c r="A19515" s="68" t="s">
        <v>19281</v>
      </c>
      <c r="B19515" s="68" t="s">
        <v>33281</v>
      </c>
      <c r="C19515" s="68" t="s">
        <v>13</v>
      </c>
      <c r="D19515" t="str">
        <f t="shared" si="304"/>
        <v>m2</v>
      </c>
    </row>
    <row r="19516" spans="1:4">
      <c r="A19516" s="68" t="s">
        <v>19282</v>
      </c>
      <c r="B19516" s="68" t="s">
        <v>33281</v>
      </c>
      <c r="C19516" s="68" t="s">
        <v>13</v>
      </c>
      <c r="D19516" t="str">
        <f t="shared" si="304"/>
        <v>m2</v>
      </c>
    </row>
    <row r="19517" spans="1:4">
      <c r="A19517" s="68" t="s">
        <v>19283</v>
      </c>
      <c r="B19517" s="68" t="s">
        <v>33282</v>
      </c>
      <c r="C19517" s="68" t="s">
        <v>13</v>
      </c>
      <c r="D19517" t="str">
        <f t="shared" si="304"/>
        <v>m2</v>
      </c>
    </row>
    <row r="19518" spans="1:4">
      <c r="A19518" s="68" t="s">
        <v>19284</v>
      </c>
      <c r="B19518" s="68" t="s">
        <v>33282</v>
      </c>
      <c r="C19518" s="68" t="s">
        <v>13</v>
      </c>
      <c r="D19518" t="str">
        <f t="shared" si="304"/>
        <v>m2</v>
      </c>
    </row>
    <row r="19519" spans="1:4">
      <c r="A19519" s="68" t="s">
        <v>19285</v>
      </c>
      <c r="B19519" s="68" t="s">
        <v>33283</v>
      </c>
      <c r="C19519" s="68" t="s">
        <v>13</v>
      </c>
      <c r="D19519" t="str">
        <f t="shared" si="304"/>
        <v>m2</v>
      </c>
    </row>
    <row r="19520" spans="1:4">
      <c r="A19520" s="68" t="s">
        <v>19286</v>
      </c>
      <c r="B19520" s="68" t="s">
        <v>33283</v>
      </c>
      <c r="C19520" s="68" t="s">
        <v>13</v>
      </c>
      <c r="D19520" t="str">
        <f t="shared" si="304"/>
        <v>m2</v>
      </c>
    </row>
    <row r="19521" spans="1:4">
      <c r="A19521" s="68" t="s">
        <v>19287</v>
      </c>
      <c r="B19521" s="68" t="s">
        <v>33284</v>
      </c>
      <c r="C19521" s="68" t="s">
        <v>13</v>
      </c>
      <c r="D19521" t="str">
        <f t="shared" si="304"/>
        <v>m2</v>
      </c>
    </row>
    <row r="19522" spans="1:4">
      <c r="A19522" s="68" t="s">
        <v>19288</v>
      </c>
      <c r="B19522" s="68" t="s">
        <v>33284</v>
      </c>
      <c r="C19522" s="68" t="s">
        <v>13</v>
      </c>
      <c r="D19522" t="str">
        <f t="shared" si="304"/>
        <v>m2</v>
      </c>
    </row>
    <row r="19523" spans="1:4">
      <c r="A19523" s="68" t="s">
        <v>19289</v>
      </c>
      <c r="B19523" s="68" t="s">
        <v>33285</v>
      </c>
      <c r="C19523" s="68" t="s">
        <v>14</v>
      </c>
      <c r="D19523" t="str">
        <f t="shared" si="304"/>
        <v>m</v>
      </c>
    </row>
    <row r="19524" spans="1:4">
      <c r="A19524" s="68" t="s">
        <v>19290</v>
      </c>
      <c r="B19524" s="68" t="s">
        <v>33285</v>
      </c>
      <c r="C19524" s="68" t="s">
        <v>14</v>
      </c>
      <c r="D19524" t="str">
        <f t="shared" si="304"/>
        <v>m</v>
      </c>
    </row>
    <row r="19525" spans="1:4">
      <c r="A19525" s="68" t="s">
        <v>19291</v>
      </c>
      <c r="B19525" s="68" t="s">
        <v>33286</v>
      </c>
      <c r="C19525" s="68" t="s">
        <v>14</v>
      </c>
      <c r="D19525" t="str">
        <f t="shared" si="304"/>
        <v>m</v>
      </c>
    </row>
    <row r="19526" spans="1:4">
      <c r="A19526" s="68" t="s">
        <v>19292</v>
      </c>
      <c r="B19526" s="68" t="s">
        <v>33286</v>
      </c>
      <c r="C19526" s="68" t="s">
        <v>14</v>
      </c>
      <c r="D19526" t="str">
        <f t="shared" si="304"/>
        <v>m</v>
      </c>
    </row>
    <row r="19527" spans="1:4">
      <c r="A19527" s="68" t="s">
        <v>19293</v>
      </c>
      <c r="B19527" s="68" t="s">
        <v>33287</v>
      </c>
      <c r="C19527" s="68" t="s">
        <v>14</v>
      </c>
      <c r="D19527" t="str">
        <f t="shared" ref="D19527:D19590" si="305">LOWER(C19527)</f>
        <v>m</v>
      </c>
    </row>
    <row r="19528" spans="1:4">
      <c r="A19528" s="68" t="s">
        <v>19294</v>
      </c>
      <c r="B19528" s="68" t="s">
        <v>33287</v>
      </c>
      <c r="C19528" s="68" t="s">
        <v>14</v>
      </c>
      <c r="D19528" t="str">
        <f t="shared" si="305"/>
        <v>m</v>
      </c>
    </row>
    <row r="19529" spans="1:4">
      <c r="A19529" s="68" t="s">
        <v>19295</v>
      </c>
      <c r="B19529" s="68" t="s">
        <v>33288</v>
      </c>
      <c r="C19529" s="68" t="s">
        <v>14</v>
      </c>
      <c r="D19529" t="str">
        <f t="shared" si="305"/>
        <v>m</v>
      </c>
    </row>
    <row r="19530" spans="1:4">
      <c r="A19530" s="68" t="s">
        <v>19296</v>
      </c>
      <c r="B19530" s="68" t="s">
        <v>33288</v>
      </c>
      <c r="C19530" s="68" t="s">
        <v>14</v>
      </c>
      <c r="D19530" t="str">
        <f t="shared" si="305"/>
        <v>m</v>
      </c>
    </row>
    <row r="19531" spans="1:4">
      <c r="A19531" s="68" t="s">
        <v>19297</v>
      </c>
      <c r="B19531" s="68" t="s">
        <v>33289</v>
      </c>
      <c r="C19531" s="68" t="s">
        <v>13</v>
      </c>
      <c r="D19531" t="str">
        <f t="shared" si="305"/>
        <v>m2</v>
      </c>
    </row>
    <row r="19532" spans="1:4">
      <c r="A19532" s="68" t="s">
        <v>19298</v>
      </c>
      <c r="B19532" s="68" t="s">
        <v>33289</v>
      </c>
      <c r="C19532" s="68" t="s">
        <v>13</v>
      </c>
      <c r="D19532" t="str">
        <f t="shared" si="305"/>
        <v>m2</v>
      </c>
    </row>
    <row r="19533" spans="1:4">
      <c r="A19533" s="68" t="s">
        <v>19299</v>
      </c>
      <c r="B19533" s="68" t="s">
        <v>33290</v>
      </c>
      <c r="C19533" s="68" t="s">
        <v>13</v>
      </c>
      <c r="D19533" t="str">
        <f t="shared" si="305"/>
        <v>m2</v>
      </c>
    </row>
    <row r="19534" spans="1:4">
      <c r="A19534" s="68" t="s">
        <v>19300</v>
      </c>
      <c r="B19534" s="68" t="s">
        <v>33290</v>
      </c>
      <c r="C19534" s="68" t="s">
        <v>13</v>
      </c>
      <c r="D19534" t="str">
        <f t="shared" si="305"/>
        <v>m2</v>
      </c>
    </row>
    <row r="19535" spans="1:4">
      <c r="A19535" s="68" t="s">
        <v>19301</v>
      </c>
      <c r="B19535" s="68" t="s">
        <v>33291</v>
      </c>
      <c r="C19535" s="68" t="s">
        <v>13</v>
      </c>
      <c r="D19535" t="str">
        <f t="shared" si="305"/>
        <v>m2</v>
      </c>
    </row>
    <row r="19536" spans="1:4">
      <c r="A19536" s="68" t="s">
        <v>19302</v>
      </c>
      <c r="B19536" s="68" t="s">
        <v>33291</v>
      </c>
      <c r="C19536" s="68" t="s">
        <v>13</v>
      </c>
      <c r="D19536" t="str">
        <f t="shared" si="305"/>
        <v>m2</v>
      </c>
    </row>
    <row r="19537" spans="1:4">
      <c r="A19537" s="68" t="s">
        <v>19303</v>
      </c>
      <c r="B19537" s="68" t="s">
        <v>33292</v>
      </c>
      <c r="C19537" s="68" t="s">
        <v>13</v>
      </c>
      <c r="D19537" t="str">
        <f t="shared" si="305"/>
        <v>m2</v>
      </c>
    </row>
    <row r="19538" spans="1:4">
      <c r="A19538" s="68" t="s">
        <v>19304</v>
      </c>
      <c r="B19538" s="68" t="s">
        <v>33292</v>
      </c>
      <c r="C19538" s="68" t="s">
        <v>13</v>
      </c>
      <c r="D19538" t="str">
        <f t="shared" si="305"/>
        <v>m2</v>
      </c>
    </row>
    <row r="19539" spans="1:4">
      <c r="A19539" s="68" t="s">
        <v>19305</v>
      </c>
      <c r="B19539" s="68" t="s">
        <v>33293</v>
      </c>
      <c r="C19539" s="68" t="s">
        <v>13</v>
      </c>
      <c r="D19539" t="str">
        <f t="shared" si="305"/>
        <v>m2</v>
      </c>
    </row>
    <row r="19540" spans="1:4">
      <c r="A19540" s="68" t="s">
        <v>19306</v>
      </c>
      <c r="B19540" s="68" t="s">
        <v>33293</v>
      </c>
      <c r="C19540" s="68" t="s">
        <v>13</v>
      </c>
      <c r="D19540" t="str">
        <f t="shared" si="305"/>
        <v>m2</v>
      </c>
    </row>
    <row r="19541" spans="1:4">
      <c r="A19541" s="68" t="s">
        <v>19307</v>
      </c>
      <c r="B19541" s="68" t="s">
        <v>33294</v>
      </c>
      <c r="C19541" s="68" t="s">
        <v>13</v>
      </c>
      <c r="D19541" t="str">
        <f t="shared" si="305"/>
        <v>m2</v>
      </c>
    </row>
    <row r="19542" spans="1:4">
      <c r="A19542" s="68" t="s">
        <v>19308</v>
      </c>
      <c r="B19542" s="68" t="s">
        <v>33294</v>
      </c>
      <c r="C19542" s="68" t="s">
        <v>13</v>
      </c>
      <c r="D19542" t="str">
        <f t="shared" si="305"/>
        <v>m2</v>
      </c>
    </row>
    <row r="19543" spans="1:4">
      <c r="A19543" s="68" t="s">
        <v>19309</v>
      </c>
      <c r="B19543" s="68" t="s">
        <v>33295</v>
      </c>
      <c r="C19543" s="68" t="s">
        <v>14</v>
      </c>
      <c r="D19543" t="str">
        <f t="shared" si="305"/>
        <v>m</v>
      </c>
    </row>
    <row r="19544" spans="1:4">
      <c r="A19544" s="68" t="s">
        <v>19310</v>
      </c>
      <c r="B19544" s="68" t="s">
        <v>33295</v>
      </c>
      <c r="C19544" s="68" t="s">
        <v>14</v>
      </c>
      <c r="D19544" t="str">
        <f t="shared" si="305"/>
        <v>m</v>
      </c>
    </row>
    <row r="19545" spans="1:4">
      <c r="A19545" s="68" t="s">
        <v>19311</v>
      </c>
      <c r="B19545" s="68" t="s">
        <v>33296</v>
      </c>
      <c r="C19545" s="68" t="s">
        <v>14</v>
      </c>
      <c r="D19545" t="str">
        <f t="shared" si="305"/>
        <v>m</v>
      </c>
    </row>
    <row r="19546" spans="1:4">
      <c r="A19546" s="68" t="s">
        <v>19312</v>
      </c>
      <c r="B19546" s="68" t="s">
        <v>33296</v>
      </c>
      <c r="C19546" s="68" t="s">
        <v>14</v>
      </c>
      <c r="D19546" t="str">
        <f t="shared" si="305"/>
        <v>m</v>
      </c>
    </row>
    <row r="19547" spans="1:4">
      <c r="A19547" s="68" t="s">
        <v>19313</v>
      </c>
      <c r="B19547" s="68" t="s">
        <v>33297</v>
      </c>
      <c r="C19547" s="68" t="s">
        <v>14</v>
      </c>
      <c r="D19547" t="str">
        <f t="shared" si="305"/>
        <v>m</v>
      </c>
    </row>
    <row r="19548" spans="1:4">
      <c r="A19548" s="68" t="s">
        <v>19314</v>
      </c>
      <c r="B19548" s="68" t="s">
        <v>33297</v>
      </c>
      <c r="C19548" s="68" t="s">
        <v>14</v>
      </c>
      <c r="D19548" t="str">
        <f t="shared" si="305"/>
        <v>m</v>
      </c>
    </row>
    <row r="19549" spans="1:4">
      <c r="A19549" s="68" t="s">
        <v>19315</v>
      </c>
      <c r="B19549" s="68" t="s">
        <v>33298</v>
      </c>
      <c r="C19549" s="68" t="s">
        <v>14</v>
      </c>
      <c r="D19549" t="str">
        <f t="shared" si="305"/>
        <v>m</v>
      </c>
    </row>
    <row r="19550" spans="1:4">
      <c r="A19550" s="68" t="s">
        <v>19316</v>
      </c>
      <c r="B19550" s="68" t="s">
        <v>33298</v>
      </c>
      <c r="C19550" s="68" t="s">
        <v>14</v>
      </c>
      <c r="D19550" t="str">
        <f t="shared" si="305"/>
        <v>m</v>
      </c>
    </row>
    <row r="19551" spans="1:4">
      <c r="A19551" s="68" t="s">
        <v>19317</v>
      </c>
      <c r="B19551" s="68" t="s">
        <v>33299</v>
      </c>
      <c r="C19551" s="68" t="s">
        <v>13</v>
      </c>
      <c r="D19551" t="str">
        <f t="shared" si="305"/>
        <v>m2</v>
      </c>
    </row>
    <row r="19552" spans="1:4">
      <c r="A19552" s="68" t="s">
        <v>19318</v>
      </c>
      <c r="B19552" s="68" t="s">
        <v>33299</v>
      </c>
      <c r="C19552" s="68" t="s">
        <v>13</v>
      </c>
      <c r="D19552" t="str">
        <f t="shared" si="305"/>
        <v>m2</v>
      </c>
    </row>
    <row r="19553" spans="1:4">
      <c r="A19553" s="68" t="s">
        <v>19319</v>
      </c>
      <c r="B19553" s="68" t="s">
        <v>33300</v>
      </c>
      <c r="C19553" s="68" t="s">
        <v>13</v>
      </c>
      <c r="D19553" t="str">
        <f t="shared" si="305"/>
        <v>m2</v>
      </c>
    </row>
    <row r="19554" spans="1:4">
      <c r="A19554" s="68" t="s">
        <v>19320</v>
      </c>
      <c r="B19554" s="68" t="s">
        <v>33300</v>
      </c>
      <c r="C19554" s="68" t="s">
        <v>13</v>
      </c>
      <c r="D19554" t="str">
        <f t="shared" si="305"/>
        <v>m2</v>
      </c>
    </row>
    <row r="19555" spans="1:4">
      <c r="A19555" s="68" t="s">
        <v>19321</v>
      </c>
      <c r="B19555" s="68" t="s">
        <v>33301</v>
      </c>
      <c r="C19555" s="68" t="s">
        <v>13</v>
      </c>
      <c r="D19555" t="str">
        <f t="shared" si="305"/>
        <v>m2</v>
      </c>
    </row>
    <row r="19556" spans="1:4">
      <c r="A19556" s="68" t="s">
        <v>19322</v>
      </c>
      <c r="B19556" s="68" t="s">
        <v>33301</v>
      </c>
      <c r="C19556" s="68" t="s">
        <v>13</v>
      </c>
      <c r="D19556" t="str">
        <f t="shared" si="305"/>
        <v>m2</v>
      </c>
    </row>
    <row r="19557" spans="1:4">
      <c r="A19557" s="68" t="s">
        <v>19323</v>
      </c>
      <c r="B19557" s="68" t="s">
        <v>33302</v>
      </c>
      <c r="C19557" s="68" t="s">
        <v>13</v>
      </c>
      <c r="D19557" t="str">
        <f t="shared" si="305"/>
        <v>m2</v>
      </c>
    </row>
    <row r="19558" spans="1:4">
      <c r="A19558" s="68" t="s">
        <v>19324</v>
      </c>
      <c r="B19558" s="68" t="s">
        <v>33302</v>
      </c>
      <c r="C19558" s="68" t="s">
        <v>13</v>
      </c>
      <c r="D19558" t="str">
        <f t="shared" si="305"/>
        <v>m2</v>
      </c>
    </row>
    <row r="19559" spans="1:4">
      <c r="A19559" s="68" t="s">
        <v>19325</v>
      </c>
      <c r="B19559" s="68" t="s">
        <v>33303</v>
      </c>
      <c r="C19559" s="68" t="s">
        <v>13</v>
      </c>
      <c r="D19559" t="str">
        <f t="shared" si="305"/>
        <v>m2</v>
      </c>
    </row>
    <row r="19560" spans="1:4">
      <c r="A19560" s="68" t="s">
        <v>19326</v>
      </c>
      <c r="B19560" s="68" t="s">
        <v>33303</v>
      </c>
      <c r="C19560" s="68" t="s">
        <v>13</v>
      </c>
      <c r="D19560" t="str">
        <f t="shared" si="305"/>
        <v>m2</v>
      </c>
    </row>
    <row r="19561" spans="1:4">
      <c r="A19561" s="68" t="s">
        <v>19327</v>
      </c>
      <c r="B19561" s="68" t="s">
        <v>33304</v>
      </c>
      <c r="C19561" s="68" t="s">
        <v>13</v>
      </c>
      <c r="D19561" t="str">
        <f t="shared" si="305"/>
        <v>m2</v>
      </c>
    </row>
    <row r="19562" spans="1:4">
      <c r="A19562" s="68" t="s">
        <v>19328</v>
      </c>
      <c r="B19562" s="68" t="s">
        <v>33304</v>
      </c>
      <c r="C19562" s="68" t="s">
        <v>13</v>
      </c>
      <c r="D19562" t="str">
        <f t="shared" si="305"/>
        <v>m2</v>
      </c>
    </row>
    <row r="19563" spans="1:4">
      <c r="A19563" s="68" t="s">
        <v>19329</v>
      </c>
      <c r="B19563" s="68" t="s">
        <v>33305</v>
      </c>
      <c r="C19563" s="68" t="s">
        <v>14</v>
      </c>
      <c r="D19563" t="str">
        <f t="shared" si="305"/>
        <v>m</v>
      </c>
    </row>
    <row r="19564" spans="1:4">
      <c r="A19564" s="68" t="s">
        <v>19330</v>
      </c>
      <c r="B19564" s="68" t="s">
        <v>33305</v>
      </c>
      <c r="C19564" s="68" t="s">
        <v>14</v>
      </c>
      <c r="D19564" t="str">
        <f t="shared" si="305"/>
        <v>m</v>
      </c>
    </row>
    <row r="19565" spans="1:4">
      <c r="A19565" s="68" t="s">
        <v>19331</v>
      </c>
      <c r="B19565" s="68" t="s">
        <v>33306</v>
      </c>
      <c r="C19565" s="68" t="s">
        <v>14</v>
      </c>
      <c r="D19565" t="str">
        <f t="shared" si="305"/>
        <v>m</v>
      </c>
    </row>
    <row r="19566" spans="1:4">
      <c r="A19566" s="68" t="s">
        <v>19332</v>
      </c>
      <c r="B19566" s="68" t="s">
        <v>33306</v>
      </c>
      <c r="C19566" s="68" t="s">
        <v>14</v>
      </c>
      <c r="D19566" t="str">
        <f t="shared" si="305"/>
        <v>m</v>
      </c>
    </row>
    <row r="19567" spans="1:4">
      <c r="A19567" s="68" t="s">
        <v>19333</v>
      </c>
      <c r="B19567" s="68" t="s">
        <v>33307</v>
      </c>
      <c r="C19567" s="68" t="s">
        <v>14</v>
      </c>
      <c r="D19567" t="str">
        <f t="shared" si="305"/>
        <v>m</v>
      </c>
    </row>
    <row r="19568" spans="1:4">
      <c r="A19568" s="68" t="s">
        <v>19334</v>
      </c>
      <c r="B19568" s="68" t="s">
        <v>33307</v>
      </c>
      <c r="C19568" s="68" t="s">
        <v>14</v>
      </c>
      <c r="D19568" t="str">
        <f t="shared" si="305"/>
        <v>m</v>
      </c>
    </row>
    <row r="19569" spans="1:4">
      <c r="A19569" s="68" t="s">
        <v>19335</v>
      </c>
      <c r="B19569" s="68" t="s">
        <v>33308</v>
      </c>
      <c r="C19569" s="68" t="s">
        <v>14</v>
      </c>
      <c r="D19569" t="str">
        <f t="shared" si="305"/>
        <v>m</v>
      </c>
    </row>
    <row r="19570" spans="1:4">
      <c r="A19570" s="68" t="s">
        <v>19336</v>
      </c>
      <c r="B19570" s="68" t="s">
        <v>33308</v>
      </c>
      <c r="C19570" s="68" t="s">
        <v>14</v>
      </c>
      <c r="D19570" t="str">
        <f t="shared" si="305"/>
        <v>m</v>
      </c>
    </row>
    <row r="19571" spans="1:4">
      <c r="A19571" s="68" t="s">
        <v>19337</v>
      </c>
      <c r="B19571" s="68" t="s">
        <v>33309</v>
      </c>
      <c r="C19571" s="68" t="s">
        <v>13</v>
      </c>
      <c r="D19571" t="str">
        <f t="shared" si="305"/>
        <v>m2</v>
      </c>
    </row>
    <row r="19572" spans="1:4">
      <c r="A19572" s="68" t="s">
        <v>19338</v>
      </c>
      <c r="B19572" s="68" t="s">
        <v>33309</v>
      </c>
      <c r="C19572" s="68" t="s">
        <v>13</v>
      </c>
      <c r="D19572" t="str">
        <f t="shared" si="305"/>
        <v>m2</v>
      </c>
    </row>
    <row r="19573" spans="1:4">
      <c r="A19573" s="68" t="s">
        <v>19339</v>
      </c>
      <c r="B19573" s="68" t="s">
        <v>33310</v>
      </c>
      <c r="C19573" s="68" t="s">
        <v>13</v>
      </c>
      <c r="D19573" t="str">
        <f t="shared" si="305"/>
        <v>m2</v>
      </c>
    </row>
    <row r="19574" spans="1:4">
      <c r="A19574" s="68" t="s">
        <v>19340</v>
      </c>
      <c r="B19574" s="68" t="s">
        <v>33310</v>
      </c>
      <c r="C19574" s="68" t="s">
        <v>13</v>
      </c>
      <c r="D19574" t="str">
        <f t="shared" si="305"/>
        <v>m2</v>
      </c>
    </row>
    <row r="19575" spans="1:4">
      <c r="A19575" s="68" t="s">
        <v>19341</v>
      </c>
      <c r="B19575" s="68" t="s">
        <v>33311</v>
      </c>
      <c r="C19575" s="68" t="s">
        <v>13</v>
      </c>
      <c r="D19575" t="str">
        <f t="shared" si="305"/>
        <v>m2</v>
      </c>
    </row>
    <row r="19576" spans="1:4">
      <c r="A19576" s="68" t="s">
        <v>19342</v>
      </c>
      <c r="B19576" s="68" t="s">
        <v>33311</v>
      </c>
      <c r="C19576" s="68" t="s">
        <v>13</v>
      </c>
      <c r="D19576" t="str">
        <f t="shared" si="305"/>
        <v>m2</v>
      </c>
    </row>
    <row r="19577" spans="1:4">
      <c r="A19577" s="68" t="s">
        <v>19343</v>
      </c>
      <c r="B19577" s="68" t="s">
        <v>33312</v>
      </c>
      <c r="C19577" s="68" t="s">
        <v>13</v>
      </c>
      <c r="D19577" t="str">
        <f t="shared" si="305"/>
        <v>m2</v>
      </c>
    </row>
    <row r="19578" spans="1:4">
      <c r="A19578" s="68" t="s">
        <v>19344</v>
      </c>
      <c r="B19578" s="68" t="s">
        <v>33312</v>
      </c>
      <c r="C19578" s="68" t="s">
        <v>13</v>
      </c>
      <c r="D19578" t="str">
        <f t="shared" si="305"/>
        <v>m2</v>
      </c>
    </row>
    <row r="19579" spans="1:4">
      <c r="A19579" s="68" t="s">
        <v>19345</v>
      </c>
      <c r="B19579" s="68" t="s">
        <v>33313</v>
      </c>
      <c r="C19579" s="68" t="s">
        <v>13</v>
      </c>
      <c r="D19579" t="str">
        <f t="shared" si="305"/>
        <v>m2</v>
      </c>
    </row>
    <row r="19580" spans="1:4">
      <c r="A19580" s="68" t="s">
        <v>19346</v>
      </c>
      <c r="B19580" s="68" t="s">
        <v>33313</v>
      </c>
      <c r="C19580" s="68" t="s">
        <v>13</v>
      </c>
      <c r="D19580" t="str">
        <f t="shared" si="305"/>
        <v>m2</v>
      </c>
    </row>
    <row r="19581" spans="1:4">
      <c r="A19581" s="68" t="s">
        <v>19347</v>
      </c>
      <c r="B19581" s="68" t="s">
        <v>33314</v>
      </c>
      <c r="C19581" s="68" t="s">
        <v>13</v>
      </c>
      <c r="D19581" t="str">
        <f t="shared" si="305"/>
        <v>m2</v>
      </c>
    </row>
    <row r="19582" spans="1:4">
      <c r="A19582" s="68" t="s">
        <v>19348</v>
      </c>
      <c r="B19582" s="68" t="s">
        <v>33314</v>
      </c>
      <c r="C19582" s="68" t="s">
        <v>13</v>
      </c>
      <c r="D19582" t="str">
        <f t="shared" si="305"/>
        <v>m2</v>
      </c>
    </row>
    <row r="19583" spans="1:4">
      <c r="A19583" s="68" t="s">
        <v>19349</v>
      </c>
      <c r="B19583" s="68" t="s">
        <v>33315</v>
      </c>
      <c r="C19583" s="68" t="s">
        <v>14</v>
      </c>
      <c r="D19583" t="str">
        <f t="shared" si="305"/>
        <v>m</v>
      </c>
    </row>
    <row r="19584" spans="1:4">
      <c r="A19584" s="68" t="s">
        <v>19350</v>
      </c>
      <c r="B19584" s="68" t="s">
        <v>33315</v>
      </c>
      <c r="C19584" s="68" t="s">
        <v>14</v>
      </c>
      <c r="D19584" t="str">
        <f t="shared" si="305"/>
        <v>m</v>
      </c>
    </row>
    <row r="19585" spans="1:4">
      <c r="A19585" s="68" t="s">
        <v>19351</v>
      </c>
      <c r="B19585" s="68" t="s">
        <v>33316</v>
      </c>
      <c r="C19585" s="68" t="s">
        <v>14</v>
      </c>
      <c r="D19585" t="str">
        <f t="shared" si="305"/>
        <v>m</v>
      </c>
    </row>
    <row r="19586" spans="1:4">
      <c r="A19586" s="68" t="s">
        <v>19352</v>
      </c>
      <c r="B19586" s="68" t="s">
        <v>33316</v>
      </c>
      <c r="C19586" s="68" t="s">
        <v>14</v>
      </c>
      <c r="D19586" t="str">
        <f t="shared" si="305"/>
        <v>m</v>
      </c>
    </row>
    <row r="19587" spans="1:4">
      <c r="A19587" s="68" t="s">
        <v>19353</v>
      </c>
      <c r="B19587" s="68" t="s">
        <v>33317</v>
      </c>
      <c r="C19587" s="68" t="s">
        <v>15</v>
      </c>
      <c r="D19587" t="str">
        <f t="shared" si="305"/>
        <v>un</v>
      </c>
    </row>
    <row r="19588" spans="1:4">
      <c r="A19588" s="68" t="s">
        <v>19354</v>
      </c>
      <c r="B19588" s="68" t="s">
        <v>33317</v>
      </c>
      <c r="C19588" s="68" t="s">
        <v>15</v>
      </c>
      <c r="D19588" t="str">
        <f t="shared" si="305"/>
        <v>un</v>
      </c>
    </row>
    <row r="19589" spans="1:4">
      <c r="A19589" s="68" t="s">
        <v>19355</v>
      </c>
      <c r="B19589" s="68" t="s">
        <v>33318</v>
      </c>
      <c r="C19589" s="68" t="s">
        <v>15</v>
      </c>
      <c r="D19589" t="str">
        <f t="shared" si="305"/>
        <v>un</v>
      </c>
    </row>
    <row r="19590" spans="1:4">
      <c r="A19590" s="68" t="s">
        <v>19356</v>
      </c>
      <c r="B19590" s="68" t="s">
        <v>33318</v>
      </c>
      <c r="C19590" s="68" t="s">
        <v>15</v>
      </c>
      <c r="D19590" t="str">
        <f t="shared" si="305"/>
        <v>un</v>
      </c>
    </row>
    <row r="19591" spans="1:4">
      <c r="A19591" s="68" t="s">
        <v>19357</v>
      </c>
      <c r="B19591" s="68" t="s">
        <v>33319</v>
      </c>
      <c r="C19591" s="68" t="s">
        <v>15</v>
      </c>
      <c r="D19591" t="str">
        <f t="shared" ref="D19591:D19654" si="306">LOWER(C19591)</f>
        <v>un</v>
      </c>
    </row>
    <row r="19592" spans="1:4">
      <c r="A19592" s="68" t="s">
        <v>19358</v>
      </c>
      <c r="B19592" s="68" t="s">
        <v>33319</v>
      </c>
      <c r="C19592" s="68" t="s">
        <v>15</v>
      </c>
      <c r="D19592" t="str">
        <f t="shared" si="306"/>
        <v>un</v>
      </c>
    </row>
    <row r="19593" spans="1:4">
      <c r="A19593" s="68" t="s">
        <v>19359</v>
      </c>
      <c r="B19593" s="68" t="s">
        <v>33320</v>
      </c>
      <c r="C19593" s="68" t="s">
        <v>15</v>
      </c>
      <c r="D19593" t="str">
        <f t="shared" si="306"/>
        <v>un</v>
      </c>
    </row>
    <row r="19594" spans="1:4">
      <c r="A19594" s="68" t="s">
        <v>19360</v>
      </c>
      <c r="B19594" s="68" t="s">
        <v>33320</v>
      </c>
      <c r="C19594" s="68" t="s">
        <v>15</v>
      </c>
      <c r="D19594" t="str">
        <f t="shared" si="306"/>
        <v>un</v>
      </c>
    </row>
    <row r="19595" spans="1:4">
      <c r="A19595" s="68" t="s">
        <v>19361</v>
      </c>
      <c r="B19595" s="68" t="s">
        <v>33321</v>
      </c>
      <c r="C19595" s="68" t="s">
        <v>18582</v>
      </c>
      <c r="D19595" t="str">
        <f t="shared" si="306"/>
        <v>par</v>
      </c>
    </row>
    <row r="19596" spans="1:4">
      <c r="A19596" s="68" t="s">
        <v>19362</v>
      </c>
      <c r="B19596" s="68" t="s">
        <v>33321</v>
      </c>
      <c r="C19596" s="68" t="s">
        <v>18582</v>
      </c>
      <c r="D19596" t="str">
        <f t="shared" si="306"/>
        <v>par</v>
      </c>
    </row>
    <row r="19597" spans="1:4">
      <c r="A19597" s="68" t="s">
        <v>19363</v>
      </c>
      <c r="B19597" s="68" t="s">
        <v>33322</v>
      </c>
      <c r="C19597" s="68" t="s">
        <v>18582</v>
      </c>
      <c r="D19597" t="str">
        <f t="shared" si="306"/>
        <v>par</v>
      </c>
    </row>
    <row r="19598" spans="1:4">
      <c r="A19598" s="68" t="s">
        <v>19364</v>
      </c>
      <c r="B19598" s="68" t="s">
        <v>33322</v>
      </c>
      <c r="C19598" s="68" t="s">
        <v>18582</v>
      </c>
      <c r="D19598" t="str">
        <f t="shared" si="306"/>
        <v>par</v>
      </c>
    </row>
    <row r="19599" spans="1:4">
      <c r="A19599" s="68" t="s">
        <v>19365</v>
      </c>
      <c r="B19599" s="68" t="s">
        <v>19366</v>
      </c>
      <c r="C19599" s="68" t="s">
        <v>15</v>
      </c>
      <c r="D19599" t="str">
        <f t="shared" si="306"/>
        <v>un</v>
      </c>
    </row>
    <row r="19600" spans="1:4">
      <c r="A19600" s="68" t="s">
        <v>19367</v>
      </c>
      <c r="B19600" s="68" t="s">
        <v>19366</v>
      </c>
      <c r="C19600" s="68" t="s">
        <v>15</v>
      </c>
      <c r="D19600" t="str">
        <f t="shared" si="306"/>
        <v>un</v>
      </c>
    </row>
    <row r="19601" spans="1:4">
      <c r="A19601" s="68" t="s">
        <v>19368</v>
      </c>
      <c r="B19601" s="68" t="s">
        <v>33323</v>
      </c>
      <c r="C19601" s="68" t="s">
        <v>18582</v>
      </c>
      <c r="D19601" t="str">
        <f t="shared" si="306"/>
        <v>par</v>
      </c>
    </row>
    <row r="19602" spans="1:4">
      <c r="A19602" s="68" t="s">
        <v>19369</v>
      </c>
      <c r="B19602" s="68" t="s">
        <v>33323</v>
      </c>
      <c r="C19602" s="68" t="s">
        <v>18582</v>
      </c>
      <c r="D19602" t="str">
        <f t="shared" si="306"/>
        <v>par</v>
      </c>
    </row>
    <row r="19603" spans="1:4">
      <c r="A19603" s="68" t="s">
        <v>19370</v>
      </c>
      <c r="B19603" s="68" t="s">
        <v>19371</v>
      </c>
      <c r="C19603" s="68" t="s">
        <v>18582</v>
      </c>
      <c r="D19603" t="str">
        <f t="shared" si="306"/>
        <v>par</v>
      </c>
    </row>
    <row r="19604" spans="1:4">
      <c r="A19604" s="68" t="s">
        <v>19372</v>
      </c>
      <c r="B19604" s="68" t="s">
        <v>19371</v>
      </c>
      <c r="C19604" s="68" t="s">
        <v>18582</v>
      </c>
      <c r="D19604" t="str">
        <f t="shared" si="306"/>
        <v>par</v>
      </c>
    </row>
    <row r="19605" spans="1:4">
      <c r="A19605" s="68" t="s">
        <v>19373</v>
      </c>
      <c r="B19605" s="68" t="s">
        <v>33324</v>
      </c>
      <c r="C19605" s="68" t="s">
        <v>15</v>
      </c>
      <c r="D19605" t="str">
        <f t="shared" si="306"/>
        <v>un</v>
      </c>
    </row>
    <row r="19606" spans="1:4">
      <c r="A19606" s="68" t="s">
        <v>19374</v>
      </c>
      <c r="B19606" s="68" t="s">
        <v>33324</v>
      </c>
      <c r="C19606" s="68" t="s">
        <v>15</v>
      </c>
      <c r="D19606" t="str">
        <f t="shared" si="306"/>
        <v>un</v>
      </c>
    </row>
    <row r="19607" spans="1:4">
      <c r="A19607" s="68" t="s">
        <v>19375</v>
      </c>
      <c r="B19607" s="68" t="s">
        <v>33325</v>
      </c>
      <c r="C19607" s="68" t="s">
        <v>18582</v>
      </c>
      <c r="D19607" t="str">
        <f t="shared" si="306"/>
        <v>par</v>
      </c>
    </row>
    <row r="19608" spans="1:4">
      <c r="A19608" s="68" t="s">
        <v>19376</v>
      </c>
      <c r="B19608" s="68" t="s">
        <v>33325</v>
      </c>
      <c r="C19608" s="68" t="s">
        <v>18582</v>
      </c>
      <c r="D19608" t="str">
        <f t="shared" si="306"/>
        <v>par</v>
      </c>
    </row>
    <row r="19609" spans="1:4">
      <c r="A19609" s="68" t="s">
        <v>19377</v>
      </c>
      <c r="B19609" s="68" t="s">
        <v>33326</v>
      </c>
      <c r="C19609" s="68" t="s">
        <v>15</v>
      </c>
      <c r="D19609" t="str">
        <f t="shared" si="306"/>
        <v>un</v>
      </c>
    </row>
    <row r="19610" spans="1:4">
      <c r="A19610" s="68" t="s">
        <v>19378</v>
      </c>
      <c r="B19610" s="68" t="s">
        <v>33326</v>
      </c>
      <c r="C19610" s="68" t="s">
        <v>15</v>
      </c>
      <c r="D19610" t="str">
        <f t="shared" si="306"/>
        <v>un</v>
      </c>
    </row>
    <row r="19611" spans="1:4">
      <c r="A19611" s="68" t="s">
        <v>19379</v>
      </c>
      <c r="B19611" s="68" t="s">
        <v>33327</v>
      </c>
      <c r="C19611" s="68" t="s">
        <v>15</v>
      </c>
      <c r="D19611" t="str">
        <f t="shared" si="306"/>
        <v>un</v>
      </c>
    </row>
    <row r="19612" spans="1:4">
      <c r="A19612" s="68" t="s">
        <v>19380</v>
      </c>
      <c r="B19612" s="68" t="s">
        <v>33327</v>
      </c>
      <c r="C19612" s="68" t="s">
        <v>15</v>
      </c>
      <c r="D19612" t="str">
        <f t="shared" si="306"/>
        <v>un</v>
      </c>
    </row>
    <row r="19613" spans="1:4">
      <c r="A19613" s="68" t="s">
        <v>19381</v>
      </c>
      <c r="B19613" s="68" t="s">
        <v>33328</v>
      </c>
      <c r="C19613" s="68" t="s">
        <v>15</v>
      </c>
      <c r="D19613" t="str">
        <f t="shared" si="306"/>
        <v>un</v>
      </c>
    </row>
    <row r="19614" spans="1:4">
      <c r="A19614" s="68" t="s">
        <v>19382</v>
      </c>
      <c r="B19614" s="68" t="s">
        <v>33328</v>
      </c>
      <c r="C19614" s="68" t="s">
        <v>15</v>
      </c>
      <c r="D19614" t="str">
        <f t="shared" si="306"/>
        <v>un</v>
      </c>
    </row>
    <row r="19615" spans="1:4">
      <c r="A19615" s="68" t="s">
        <v>19383</v>
      </c>
      <c r="B19615" s="68" t="s">
        <v>33329</v>
      </c>
      <c r="C19615" s="68" t="s">
        <v>15</v>
      </c>
      <c r="D19615" t="str">
        <f t="shared" si="306"/>
        <v>un</v>
      </c>
    </row>
    <row r="19616" spans="1:4">
      <c r="A19616" s="68" t="s">
        <v>19384</v>
      </c>
      <c r="B19616" s="68" t="s">
        <v>33329</v>
      </c>
      <c r="C19616" s="68" t="s">
        <v>15</v>
      </c>
      <c r="D19616" t="str">
        <f t="shared" si="306"/>
        <v>un</v>
      </c>
    </row>
    <row r="19617" spans="1:4">
      <c r="A19617" s="68" t="s">
        <v>19385</v>
      </c>
      <c r="B19617" s="68" t="s">
        <v>33330</v>
      </c>
      <c r="C19617" s="68" t="s">
        <v>15</v>
      </c>
      <c r="D19617" t="str">
        <f t="shared" si="306"/>
        <v>un</v>
      </c>
    </row>
    <row r="19618" spans="1:4">
      <c r="A19618" s="68" t="s">
        <v>19386</v>
      </c>
      <c r="B19618" s="68" t="s">
        <v>33330</v>
      </c>
      <c r="C19618" s="68" t="s">
        <v>15</v>
      </c>
      <c r="D19618" t="str">
        <f t="shared" si="306"/>
        <v>un</v>
      </c>
    </row>
    <row r="19619" spans="1:4">
      <c r="A19619" s="68" t="s">
        <v>19387</v>
      </c>
      <c r="B19619" s="68" t="s">
        <v>33331</v>
      </c>
      <c r="C19619" s="68" t="s">
        <v>15</v>
      </c>
      <c r="D19619" t="str">
        <f t="shared" si="306"/>
        <v>un</v>
      </c>
    </row>
    <row r="19620" spans="1:4">
      <c r="A19620" s="68" t="s">
        <v>19388</v>
      </c>
      <c r="B19620" s="68" t="s">
        <v>33331</v>
      </c>
      <c r="C19620" s="68" t="s">
        <v>15</v>
      </c>
      <c r="D19620" t="str">
        <f t="shared" si="306"/>
        <v>un</v>
      </c>
    </row>
    <row r="19621" spans="1:4">
      <c r="A19621" s="68" t="s">
        <v>19389</v>
      </c>
      <c r="B19621" s="68" t="s">
        <v>33332</v>
      </c>
      <c r="C19621" s="68" t="s">
        <v>15</v>
      </c>
      <c r="D19621" t="str">
        <f t="shared" si="306"/>
        <v>un</v>
      </c>
    </row>
    <row r="19622" spans="1:4">
      <c r="A19622" s="68" t="s">
        <v>19390</v>
      </c>
      <c r="B19622" s="68" t="s">
        <v>33332</v>
      </c>
      <c r="C19622" s="68" t="s">
        <v>15</v>
      </c>
      <c r="D19622" t="str">
        <f t="shared" si="306"/>
        <v>un</v>
      </c>
    </row>
    <row r="19623" spans="1:4">
      <c r="A19623" s="68" t="s">
        <v>19391</v>
      </c>
      <c r="B19623" s="68" t="s">
        <v>33333</v>
      </c>
      <c r="C19623" s="68" t="s">
        <v>15</v>
      </c>
      <c r="D19623" t="str">
        <f t="shared" si="306"/>
        <v>un</v>
      </c>
    </row>
    <row r="19624" spans="1:4">
      <c r="A19624" s="68" t="s">
        <v>19392</v>
      </c>
      <c r="B19624" s="68" t="s">
        <v>33333</v>
      </c>
      <c r="C19624" s="68" t="s">
        <v>15</v>
      </c>
      <c r="D19624" t="str">
        <f t="shared" si="306"/>
        <v>un</v>
      </c>
    </row>
    <row r="19625" spans="1:4">
      <c r="A19625" s="68" t="s">
        <v>19393</v>
      </c>
      <c r="B19625" s="68" t="s">
        <v>33334</v>
      </c>
      <c r="C19625" s="68" t="s">
        <v>15</v>
      </c>
      <c r="D19625" t="str">
        <f t="shared" si="306"/>
        <v>un</v>
      </c>
    </row>
    <row r="19626" spans="1:4">
      <c r="A19626" s="68" t="s">
        <v>19394</v>
      </c>
      <c r="B19626" s="68" t="s">
        <v>33334</v>
      </c>
      <c r="C19626" s="68" t="s">
        <v>15</v>
      </c>
      <c r="D19626" t="str">
        <f t="shared" si="306"/>
        <v>un</v>
      </c>
    </row>
    <row r="19627" spans="1:4">
      <c r="A19627" s="68" t="s">
        <v>19395</v>
      </c>
      <c r="B19627" s="68" t="s">
        <v>33335</v>
      </c>
      <c r="C19627" s="68" t="s">
        <v>15</v>
      </c>
      <c r="D19627" t="str">
        <f t="shared" si="306"/>
        <v>un</v>
      </c>
    </row>
    <row r="19628" spans="1:4">
      <c r="A19628" s="68" t="s">
        <v>19396</v>
      </c>
      <c r="B19628" s="68" t="s">
        <v>33335</v>
      </c>
      <c r="C19628" s="68" t="s">
        <v>15</v>
      </c>
      <c r="D19628" t="str">
        <f t="shared" si="306"/>
        <v>un</v>
      </c>
    </row>
    <row r="19629" spans="1:4">
      <c r="A19629" s="68" t="s">
        <v>19397</v>
      </c>
      <c r="B19629" s="68" t="s">
        <v>33336</v>
      </c>
      <c r="C19629" s="68" t="s">
        <v>15</v>
      </c>
      <c r="D19629" t="str">
        <f t="shared" si="306"/>
        <v>un</v>
      </c>
    </row>
    <row r="19630" spans="1:4">
      <c r="A19630" s="68" t="s">
        <v>19398</v>
      </c>
      <c r="B19630" s="68" t="s">
        <v>33336</v>
      </c>
      <c r="C19630" s="68" t="s">
        <v>15</v>
      </c>
      <c r="D19630" t="str">
        <f t="shared" si="306"/>
        <v>un</v>
      </c>
    </row>
    <row r="19631" spans="1:4">
      <c r="A19631" s="68" t="s">
        <v>19399</v>
      </c>
      <c r="B19631" s="68" t="s">
        <v>33337</v>
      </c>
      <c r="C19631" s="68" t="s">
        <v>15</v>
      </c>
      <c r="D19631" t="str">
        <f t="shared" si="306"/>
        <v>un</v>
      </c>
    </row>
    <row r="19632" spans="1:4">
      <c r="A19632" s="68" t="s">
        <v>19400</v>
      </c>
      <c r="B19632" s="68" t="s">
        <v>33337</v>
      </c>
      <c r="C19632" s="68" t="s">
        <v>15</v>
      </c>
      <c r="D19632" t="str">
        <f t="shared" si="306"/>
        <v>un</v>
      </c>
    </row>
    <row r="19633" spans="1:4">
      <c r="A19633" s="68" t="s">
        <v>19401</v>
      </c>
      <c r="B19633" s="68" t="s">
        <v>33338</v>
      </c>
      <c r="C19633" s="68" t="s">
        <v>15</v>
      </c>
      <c r="D19633" t="str">
        <f t="shared" si="306"/>
        <v>un</v>
      </c>
    </row>
    <row r="19634" spans="1:4">
      <c r="A19634" s="68" t="s">
        <v>19402</v>
      </c>
      <c r="B19634" s="68" t="s">
        <v>33338</v>
      </c>
      <c r="C19634" s="68" t="s">
        <v>15</v>
      </c>
      <c r="D19634" t="str">
        <f t="shared" si="306"/>
        <v>un</v>
      </c>
    </row>
    <row r="19635" spans="1:4">
      <c r="A19635" s="68" t="s">
        <v>19403</v>
      </c>
      <c r="B19635" s="68" t="s">
        <v>33339</v>
      </c>
      <c r="C19635" s="68" t="s">
        <v>15</v>
      </c>
      <c r="D19635" t="str">
        <f t="shared" si="306"/>
        <v>un</v>
      </c>
    </row>
    <row r="19636" spans="1:4">
      <c r="A19636" s="68" t="s">
        <v>19404</v>
      </c>
      <c r="B19636" s="68" t="s">
        <v>33339</v>
      </c>
      <c r="C19636" s="68" t="s">
        <v>15</v>
      </c>
      <c r="D19636" t="str">
        <f t="shared" si="306"/>
        <v>un</v>
      </c>
    </row>
    <row r="19637" spans="1:4">
      <c r="A19637" s="68" t="s">
        <v>19405</v>
      </c>
      <c r="B19637" s="68" t="s">
        <v>33340</v>
      </c>
      <c r="C19637" s="68" t="s">
        <v>15</v>
      </c>
      <c r="D19637" t="str">
        <f t="shared" si="306"/>
        <v>un</v>
      </c>
    </row>
    <row r="19638" spans="1:4">
      <c r="A19638" s="68" t="s">
        <v>19406</v>
      </c>
      <c r="B19638" s="68" t="s">
        <v>33340</v>
      </c>
      <c r="C19638" s="68" t="s">
        <v>15</v>
      </c>
      <c r="D19638" t="str">
        <f t="shared" si="306"/>
        <v>un</v>
      </c>
    </row>
    <row r="19639" spans="1:4">
      <c r="A19639" s="68" t="s">
        <v>19407</v>
      </c>
      <c r="B19639" s="68" t="s">
        <v>33341</v>
      </c>
      <c r="C19639" s="68" t="s">
        <v>15</v>
      </c>
      <c r="D19639" t="str">
        <f t="shared" si="306"/>
        <v>un</v>
      </c>
    </row>
    <row r="19640" spans="1:4">
      <c r="A19640" s="68" t="s">
        <v>19408</v>
      </c>
      <c r="B19640" s="68" t="s">
        <v>33341</v>
      </c>
      <c r="C19640" s="68" t="s">
        <v>15</v>
      </c>
      <c r="D19640" t="str">
        <f t="shared" si="306"/>
        <v>un</v>
      </c>
    </row>
    <row r="19641" spans="1:4">
      <c r="A19641" s="68" t="s">
        <v>19409</v>
      </c>
      <c r="B19641" s="68" t="s">
        <v>33342</v>
      </c>
      <c r="C19641" s="68" t="s">
        <v>15</v>
      </c>
      <c r="D19641" t="str">
        <f t="shared" si="306"/>
        <v>un</v>
      </c>
    </row>
    <row r="19642" spans="1:4">
      <c r="A19642" s="68" t="s">
        <v>19410</v>
      </c>
      <c r="B19642" s="68" t="s">
        <v>33342</v>
      </c>
      <c r="C19642" s="68" t="s">
        <v>15</v>
      </c>
      <c r="D19642" t="str">
        <f t="shared" si="306"/>
        <v>un</v>
      </c>
    </row>
    <row r="19643" spans="1:4">
      <c r="A19643" s="68" t="s">
        <v>19411</v>
      </c>
      <c r="B19643" s="68" t="s">
        <v>33343</v>
      </c>
      <c r="C19643" s="68" t="s">
        <v>15</v>
      </c>
      <c r="D19643" t="str">
        <f t="shared" si="306"/>
        <v>un</v>
      </c>
    </row>
    <row r="19644" spans="1:4">
      <c r="A19644" s="68" t="s">
        <v>19412</v>
      </c>
      <c r="B19644" s="68" t="s">
        <v>33343</v>
      </c>
      <c r="C19644" s="68" t="s">
        <v>15</v>
      </c>
      <c r="D19644" t="str">
        <f t="shared" si="306"/>
        <v>un</v>
      </c>
    </row>
    <row r="19645" spans="1:4">
      <c r="A19645" s="68" t="s">
        <v>19413</v>
      </c>
      <c r="B19645" s="68" t="s">
        <v>33344</v>
      </c>
      <c r="C19645" s="68" t="s">
        <v>15</v>
      </c>
      <c r="D19645" t="str">
        <f t="shared" si="306"/>
        <v>un</v>
      </c>
    </row>
    <row r="19646" spans="1:4">
      <c r="A19646" s="68" t="s">
        <v>19414</v>
      </c>
      <c r="B19646" s="68" t="s">
        <v>33344</v>
      </c>
      <c r="C19646" s="68" t="s">
        <v>15</v>
      </c>
      <c r="D19646" t="str">
        <f t="shared" si="306"/>
        <v>un</v>
      </c>
    </row>
    <row r="19647" spans="1:4">
      <c r="A19647" s="68" t="s">
        <v>19415</v>
      </c>
      <c r="B19647" s="68" t="s">
        <v>33345</v>
      </c>
      <c r="C19647" s="68" t="s">
        <v>15</v>
      </c>
      <c r="D19647" t="str">
        <f t="shared" si="306"/>
        <v>un</v>
      </c>
    </row>
    <row r="19648" spans="1:4">
      <c r="A19648" s="68" t="s">
        <v>19416</v>
      </c>
      <c r="B19648" s="68" t="s">
        <v>33345</v>
      </c>
      <c r="C19648" s="68" t="s">
        <v>15</v>
      </c>
      <c r="D19648" t="str">
        <f t="shared" si="306"/>
        <v>un</v>
      </c>
    </row>
    <row r="19649" spans="1:4">
      <c r="A19649" s="68" t="s">
        <v>19417</v>
      </c>
      <c r="B19649" s="68" t="s">
        <v>33346</v>
      </c>
      <c r="C19649" s="68" t="s">
        <v>15</v>
      </c>
      <c r="D19649" t="str">
        <f t="shared" si="306"/>
        <v>un</v>
      </c>
    </row>
    <row r="19650" spans="1:4">
      <c r="A19650" s="68" t="s">
        <v>19418</v>
      </c>
      <c r="B19650" s="68" t="s">
        <v>33346</v>
      </c>
      <c r="C19650" s="68" t="s">
        <v>15</v>
      </c>
      <c r="D19650" t="str">
        <f t="shared" si="306"/>
        <v>un</v>
      </c>
    </row>
    <row r="19651" spans="1:4">
      <c r="A19651" s="68" t="s">
        <v>19419</v>
      </c>
      <c r="B19651" s="68" t="s">
        <v>33347</v>
      </c>
      <c r="C19651" s="68" t="s">
        <v>15</v>
      </c>
      <c r="D19651" t="str">
        <f t="shared" si="306"/>
        <v>un</v>
      </c>
    </row>
    <row r="19652" spans="1:4">
      <c r="A19652" s="68" t="s">
        <v>19420</v>
      </c>
      <c r="B19652" s="68" t="s">
        <v>33347</v>
      </c>
      <c r="C19652" s="68" t="s">
        <v>15</v>
      </c>
      <c r="D19652" t="str">
        <f t="shared" si="306"/>
        <v>un</v>
      </c>
    </row>
    <row r="19653" spans="1:4">
      <c r="A19653" s="68" t="s">
        <v>19421</v>
      </c>
      <c r="B19653" s="68" t="s">
        <v>33348</v>
      </c>
      <c r="C19653" s="68" t="s">
        <v>15</v>
      </c>
      <c r="D19653" t="str">
        <f t="shared" si="306"/>
        <v>un</v>
      </c>
    </row>
    <row r="19654" spans="1:4">
      <c r="A19654" s="68" t="s">
        <v>19422</v>
      </c>
      <c r="B19654" s="68" t="s">
        <v>33348</v>
      </c>
      <c r="C19654" s="68" t="s">
        <v>15</v>
      </c>
      <c r="D19654" t="str">
        <f t="shared" si="306"/>
        <v>un</v>
      </c>
    </row>
    <row r="19655" spans="1:4">
      <c r="A19655" s="68" t="s">
        <v>19423</v>
      </c>
      <c r="B19655" s="68" t="s">
        <v>33349</v>
      </c>
      <c r="C19655" s="68" t="s">
        <v>15</v>
      </c>
      <c r="D19655" t="str">
        <f t="shared" ref="D19655:D19718" si="307">LOWER(C19655)</f>
        <v>un</v>
      </c>
    </row>
    <row r="19656" spans="1:4">
      <c r="A19656" s="68" t="s">
        <v>19424</v>
      </c>
      <c r="B19656" s="68" t="s">
        <v>33349</v>
      </c>
      <c r="C19656" s="68" t="s">
        <v>15</v>
      </c>
      <c r="D19656" t="str">
        <f t="shared" si="307"/>
        <v>un</v>
      </c>
    </row>
    <row r="19657" spans="1:4">
      <c r="A19657" s="68" t="s">
        <v>19425</v>
      </c>
      <c r="B19657" s="68" t="s">
        <v>33350</v>
      </c>
      <c r="C19657" s="68" t="s">
        <v>15</v>
      </c>
      <c r="D19657" t="str">
        <f t="shared" si="307"/>
        <v>un</v>
      </c>
    </row>
    <row r="19658" spans="1:4">
      <c r="A19658" s="68" t="s">
        <v>19426</v>
      </c>
      <c r="B19658" s="68" t="s">
        <v>33350</v>
      </c>
      <c r="C19658" s="68" t="s">
        <v>15</v>
      </c>
      <c r="D19658" t="str">
        <f t="shared" si="307"/>
        <v>un</v>
      </c>
    </row>
    <row r="19659" spans="1:4">
      <c r="A19659" s="68" t="s">
        <v>19427</v>
      </c>
      <c r="B19659" s="68" t="s">
        <v>33351</v>
      </c>
      <c r="C19659" s="68" t="s">
        <v>15</v>
      </c>
      <c r="D19659" t="str">
        <f t="shared" si="307"/>
        <v>un</v>
      </c>
    </row>
    <row r="19660" spans="1:4">
      <c r="A19660" s="68" t="s">
        <v>19428</v>
      </c>
      <c r="B19660" s="68" t="s">
        <v>33351</v>
      </c>
      <c r="C19660" s="68" t="s">
        <v>15</v>
      </c>
      <c r="D19660" t="str">
        <f t="shared" si="307"/>
        <v>un</v>
      </c>
    </row>
    <row r="19661" spans="1:4">
      <c r="A19661" s="68" t="s">
        <v>19429</v>
      </c>
      <c r="B19661" s="68" t="s">
        <v>33352</v>
      </c>
      <c r="C19661" s="68" t="s">
        <v>15</v>
      </c>
      <c r="D19661" t="str">
        <f t="shared" si="307"/>
        <v>un</v>
      </c>
    </row>
    <row r="19662" spans="1:4">
      <c r="A19662" s="68" t="s">
        <v>19430</v>
      </c>
      <c r="B19662" s="68" t="s">
        <v>33352</v>
      </c>
      <c r="C19662" s="68" t="s">
        <v>15</v>
      </c>
      <c r="D19662" t="str">
        <f t="shared" si="307"/>
        <v>un</v>
      </c>
    </row>
    <row r="19663" spans="1:4">
      <c r="A19663" s="68" t="s">
        <v>19431</v>
      </c>
      <c r="B19663" s="68" t="s">
        <v>33353</v>
      </c>
      <c r="C19663" s="68" t="s">
        <v>15</v>
      </c>
      <c r="D19663" t="str">
        <f t="shared" si="307"/>
        <v>un</v>
      </c>
    </row>
    <row r="19664" spans="1:4">
      <c r="A19664" s="68" t="s">
        <v>19432</v>
      </c>
      <c r="B19664" s="68" t="s">
        <v>33353</v>
      </c>
      <c r="C19664" s="68" t="s">
        <v>15</v>
      </c>
      <c r="D19664" t="str">
        <f t="shared" si="307"/>
        <v>un</v>
      </c>
    </row>
    <row r="19665" spans="1:4">
      <c r="A19665" s="68" t="s">
        <v>19433</v>
      </c>
      <c r="B19665" s="68" t="s">
        <v>33354</v>
      </c>
      <c r="C19665" s="68" t="s">
        <v>15</v>
      </c>
      <c r="D19665" t="str">
        <f t="shared" si="307"/>
        <v>un</v>
      </c>
    </row>
    <row r="19666" spans="1:4">
      <c r="A19666" s="68" t="s">
        <v>19434</v>
      </c>
      <c r="B19666" s="68" t="s">
        <v>33354</v>
      </c>
      <c r="C19666" s="68" t="s">
        <v>15</v>
      </c>
      <c r="D19666" t="str">
        <f t="shared" si="307"/>
        <v>un</v>
      </c>
    </row>
    <row r="19667" spans="1:4">
      <c r="A19667" s="68" t="s">
        <v>19435</v>
      </c>
      <c r="B19667" s="68" t="s">
        <v>33355</v>
      </c>
      <c r="C19667" s="68" t="s">
        <v>15</v>
      </c>
      <c r="D19667" t="str">
        <f t="shared" si="307"/>
        <v>un</v>
      </c>
    </row>
    <row r="19668" spans="1:4">
      <c r="A19668" s="68" t="s">
        <v>19436</v>
      </c>
      <c r="B19668" s="68" t="s">
        <v>33355</v>
      </c>
      <c r="C19668" s="68" t="s">
        <v>15</v>
      </c>
      <c r="D19668" t="str">
        <f t="shared" si="307"/>
        <v>un</v>
      </c>
    </row>
    <row r="19669" spans="1:4">
      <c r="A19669" s="68" t="s">
        <v>19437</v>
      </c>
      <c r="B19669" s="68" t="s">
        <v>33356</v>
      </c>
      <c r="C19669" s="68" t="s">
        <v>15</v>
      </c>
      <c r="D19669" t="str">
        <f t="shared" si="307"/>
        <v>un</v>
      </c>
    </row>
    <row r="19670" spans="1:4">
      <c r="A19670" s="68" t="s">
        <v>19438</v>
      </c>
      <c r="B19670" s="68" t="s">
        <v>33356</v>
      </c>
      <c r="C19670" s="68" t="s">
        <v>15</v>
      </c>
      <c r="D19670" t="str">
        <f t="shared" si="307"/>
        <v>un</v>
      </c>
    </row>
    <row r="19671" spans="1:4">
      <c r="A19671" s="68" t="s">
        <v>19439</v>
      </c>
      <c r="B19671" s="68" t="s">
        <v>33357</v>
      </c>
      <c r="C19671" s="68" t="s">
        <v>15</v>
      </c>
      <c r="D19671" t="str">
        <f t="shared" si="307"/>
        <v>un</v>
      </c>
    </row>
    <row r="19672" spans="1:4">
      <c r="A19672" s="68" t="s">
        <v>19440</v>
      </c>
      <c r="B19672" s="68" t="s">
        <v>33357</v>
      </c>
      <c r="C19672" s="68" t="s">
        <v>15</v>
      </c>
      <c r="D19672" t="str">
        <f t="shared" si="307"/>
        <v>un</v>
      </c>
    </row>
    <row r="19673" spans="1:4">
      <c r="A19673" s="68" t="s">
        <v>19441</v>
      </c>
      <c r="B19673" s="68" t="s">
        <v>33358</v>
      </c>
      <c r="C19673" s="68" t="s">
        <v>15</v>
      </c>
      <c r="D19673" t="str">
        <f t="shared" si="307"/>
        <v>un</v>
      </c>
    </row>
    <row r="19674" spans="1:4">
      <c r="A19674" s="68" t="s">
        <v>19442</v>
      </c>
      <c r="B19674" s="68" t="s">
        <v>33358</v>
      </c>
      <c r="C19674" s="68" t="s">
        <v>15</v>
      </c>
      <c r="D19674" t="str">
        <f t="shared" si="307"/>
        <v>un</v>
      </c>
    </row>
    <row r="19675" spans="1:4">
      <c r="A19675" s="68" t="s">
        <v>19443</v>
      </c>
      <c r="B19675" s="68" t="s">
        <v>33359</v>
      </c>
      <c r="C19675" s="68" t="s">
        <v>15</v>
      </c>
      <c r="D19675" t="str">
        <f t="shared" si="307"/>
        <v>un</v>
      </c>
    </row>
    <row r="19676" spans="1:4">
      <c r="A19676" s="68" t="s">
        <v>19444</v>
      </c>
      <c r="B19676" s="68" t="s">
        <v>33359</v>
      </c>
      <c r="C19676" s="68" t="s">
        <v>15</v>
      </c>
      <c r="D19676" t="str">
        <f t="shared" si="307"/>
        <v>un</v>
      </c>
    </row>
    <row r="19677" spans="1:4">
      <c r="A19677" s="68" t="s">
        <v>19445</v>
      </c>
      <c r="B19677" s="68" t="s">
        <v>33360</v>
      </c>
      <c r="C19677" s="68" t="s">
        <v>15</v>
      </c>
      <c r="D19677" t="str">
        <f t="shared" si="307"/>
        <v>un</v>
      </c>
    </row>
    <row r="19678" spans="1:4">
      <c r="A19678" s="68" t="s">
        <v>19446</v>
      </c>
      <c r="B19678" s="68" t="s">
        <v>33360</v>
      </c>
      <c r="C19678" s="68" t="s">
        <v>15</v>
      </c>
      <c r="D19678" t="str">
        <f t="shared" si="307"/>
        <v>un</v>
      </c>
    </row>
    <row r="19679" spans="1:4">
      <c r="A19679" s="68" t="s">
        <v>19447</v>
      </c>
      <c r="B19679" s="68" t="s">
        <v>33361</v>
      </c>
      <c r="C19679" s="68" t="s">
        <v>15</v>
      </c>
      <c r="D19679" t="str">
        <f t="shared" si="307"/>
        <v>un</v>
      </c>
    </row>
    <row r="19680" spans="1:4">
      <c r="A19680" s="68" t="s">
        <v>19448</v>
      </c>
      <c r="B19680" s="68" t="s">
        <v>33361</v>
      </c>
      <c r="C19680" s="68" t="s">
        <v>15</v>
      </c>
      <c r="D19680" t="str">
        <f t="shared" si="307"/>
        <v>un</v>
      </c>
    </row>
    <row r="19681" spans="1:4">
      <c r="A19681" s="68" t="s">
        <v>19449</v>
      </c>
      <c r="B19681" s="68" t="s">
        <v>33362</v>
      </c>
      <c r="C19681" s="68" t="s">
        <v>15</v>
      </c>
      <c r="D19681" t="str">
        <f t="shared" si="307"/>
        <v>un</v>
      </c>
    </row>
    <row r="19682" spans="1:4">
      <c r="A19682" s="68" t="s">
        <v>19450</v>
      </c>
      <c r="B19682" s="68" t="s">
        <v>33362</v>
      </c>
      <c r="C19682" s="68" t="s">
        <v>15</v>
      </c>
      <c r="D19682" t="str">
        <f t="shared" si="307"/>
        <v>un</v>
      </c>
    </row>
    <row r="19683" spans="1:4">
      <c r="A19683" s="68" t="s">
        <v>19451</v>
      </c>
      <c r="B19683" s="68" t="s">
        <v>33363</v>
      </c>
      <c r="C19683" s="68" t="s">
        <v>15</v>
      </c>
      <c r="D19683" t="str">
        <f t="shared" si="307"/>
        <v>un</v>
      </c>
    </row>
    <row r="19684" spans="1:4">
      <c r="A19684" s="68" t="s">
        <v>19452</v>
      </c>
      <c r="B19684" s="68" t="s">
        <v>33363</v>
      </c>
      <c r="C19684" s="68" t="s">
        <v>15</v>
      </c>
      <c r="D19684" t="str">
        <f t="shared" si="307"/>
        <v>un</v>
      </c>
    </row>
    <row r="19685" spans="1:4">
      <c r="A19685" s="68" t="s">
        <v>19453</v>
      </c>
      <c r="B19685" s="68" t="s">
        <v>33364</v>
      </c>
      <c r="C19685" s="68" t="s">
        <v>15</v>
      </c>
      <c r="D19685" t="str">
        <f t="shared" si="307"/>
        <v>un</v>
      </c>
    </row>
    <row r="19686" spans="1:4">
      <c r="A19686" s="68" t="s">
        <v>19454</v>
      </c>
      <c r="B19686" s="68" t="s">
        <v>33364</v>
      </c>
      <c r="C19686" s="68" t="s">
        <v>15</v>
      </c>
      <c r="D19686" t="str">
        <f t="shared" si="307"/>
        <v>un</v>
      </c>
    </row>
    <row r="19687" spans="1:4">
      <c r="A19687" s="68" t="s">
        <v>19455</v>
      </c>
      <c r="B19687" s="68" t="s">
        <v>33365</v>
      </c>
      <c r="C19687" s="68" t="s">
        <v>15</v>
      </c>
      <c r="D19687" t="str">
        <f t="shared" si="307"/>
        <v>un</v>
      </c>
    </row>
    <row r="19688" spans="1:4">
      <c r="A19688" s="68" t="s">
        <v>19456</v>
      </c>
      <c r="B19688" s="68" t="s">
        <v>33365</v>
      </c>
      <c r="C19688" s="68" t="s">
        <v>15</v>
      </c>
      <c r="D19688" t="str">
        <f t="shared" si="307"/>
        <v>un</v>
      </c>
    </row>
    <row r="19689" spans="1:4">
      <c r="A19689" s="68" t="s">
        <v>19457</v>
      </c>
      <c r="B19689" s="68" t="s">
        <v>19458</v>
      </c>
      <c r="C19689" s="68" t="s">
        <v>15</v>
      </c>
      <c r="D19689" t="str">
        <f t="shared" si="307"/>
        <v>un</v>
      </c>
    </row>
    <row r="19690" spans="1:4">
      <c r="A19690" s="68" t="s">
        <v>19459</v>
      </c>
      <c r="B19690" s="68" t="s">
        <v>19458</v>
      </c>
      <c r="C19690" s="68" t="s">
        <v>15</v>
      </c>
      <c r="D19690" t="str">
        <f t="shared" si="307"/>
        <v>un</v>
      </c>
    </row>
    <row r="19691" spans="1:4">
      <c r="A19691" s="68" t="s">
        <v>19460</v>
      </c>
      <c r="B19691" s="68" t="s">
        <v>33366</v>
      </c>
      <c r="C19691" s="68" t="s">
        <v>15</v>
      </c>
      <c r="D19691" t="str">
        <f t="shared" si="307"/>
        <v>un</v>
      </c>
    </row>
    <row r="19692" spans="1:4">
      <c r="A19692" s="68" t="s">
        <v>19461</v>
      </c>
      <c r="B19692" s="68" t="s">
        <v>33366</v>
      </c>
      <c r="C19692" s="68" t="s">
        <v>15</v>
      </c>
      <c r="D19692" t="str">
        <f t="shared" si="307"/>
        <v>un</v>
      </c>
    </row>
    <row r="19693" spans="1:4">
      <c r="A19693" s="68" t="s">
        <v>19462</v>
      </c>
      <c r="B19693" s="68" t="s">
        <v>33367</v>
      </c>
      <c r="C19693" s="68" t="s">
        <v>15</v>
      </c>
      <c r="D19693" t="str">
        <f t="shared" si="307"/>
        <v>un</v>
      </c>
    </row>
    <row r="19694" spans="1:4">
      <c r="A19694" s="68" t="s">
        <v>19463</v>
      </c>
      <c r="B19694" s="68" t="s">
        <v>33367</v>
      </c>
      <c r="C19694" s="68" t="s">
        <v>15</v>
      </c>
      <c r="D19694" t="str">
        <f t="shared" si="307"/>
        <v>un</v>
      </c>
    </row>
    <row r="19695" spans="1:4">
      <c r="A19695" s="68" t="s">
        <v>19464</v>
      </c>
      <c r="B19695" s="68" t="s">
        <v>33368</v>
      </c>
      <c r="C19695" s="68" t="s">
        <v>15</v>
      </c>
      <c r="D19695" t="str">
        <f t="shared" si="307"/>
        <v>un</v>
      </c>
    </row>
    <row r="19696" spans="1:4">
      <c r="A19696" s="68" t="s">
        <v>19465</v>
      </c>
      <c r="B19696" s="68" t="s">
        <v>33368</v>
      </c>
      <c r="C19696" s="68" t="s">
        <v>15</v>
      </c>
      <c r="D19696" t="str">
        <f t="shared" si="307"/>
        <v>un</v>
      </c>
    </row>
    <row r="19697" spans="1:4">
      <c r="A19697" s="68" t="s">
        <v>19466</v>
      </c>
      <c r="B19697" s="68" t="s">
        <v>19467</v>
      </c>
      <c r="C19697" s="68" t="s">
        <v>15</v>
      </c>
      <c r="D19697" t="str">
        <f t="shared" si="307"/>
        <v>un</v>
      </c>
    </row>
    <row r="19698" spans="1:4">
      <c r="A19698" s="68" t="s">
        <v>19468</v>
      </c>
      <c r="B19698" s="68" t="s">
        <v>19467</v>
      </c>
      <c r="C19698" s="68" t="s">
        <v>15</v>
      </c>
      <c r="D19698" t="str">
        <f t="shared" si="307"/>
        <v>un</v>
      </c>
    </row>
    <row r="19699" spans="1:4">
      <c r="A19699" s="68" t="s">
        <v>19469</v>
      </c>
      <c r="B19699" s="68" t="s">
        <v>19470</v>
      </c>
      <c r="C19699" s="68" t="s">
        <v>15</v>
      </c>
      <c r="D19699" t="str">
        <f t="shared" si="307"/>
        <v>un</v>
      </c>
    </row>
    <row r="19700" spans="1:4">
      <c r="A19700" s="68" t="s">
        <v>19471</v>
      </c>
      <c r="B19700" s="68" t="s">
        <v>19470</v>
      </c>
      <c r="C19700" s="68" t="s">
        <v>15</v>
      </c>
      <c r="D19700" t="str">
        <f t="shared" si="307"/>
        <v>un</v>
      </c>
    </row>
    <row r="19701" spans="1:4">
      <c r="A19701" s="68" t="s">
        <v>19472</v>
      </c>
      <c r="B19701" s="68" t="s">
        <v>19473</v>
      </c>
      <c r="C19701" s="68" t="s">
        <v>15</v>
      </c>
      <c r="D19701" t="str">
        <f t="shared" si="307"/>
        <v>un</v>
      </c>
    </row>
    <row r="19702" spans="1:4">
      <c r="A19702" s="68" t="s">
        <v>19474</v>
      </c>
      <c r="B19702" s="68" t="s">
        <v>19473</v>
      </c>
      <c r="C19702" s="68" t="s">
        <v>15</v>
      </c>
      <c r="D19702" t="str">
        <f t="shared" si="307"/>
        <v>un</v>
      </c>
    </row>
    <row r="19703" spans="1:4">
      <c r="A19703" s="68" t="s">
        <v>19475</v>
      </c>
      <c r="B19703" s="68" t="s">
        <v>19476</v>
      </c>
      <c r="C19703" s="68" t="s">
        <v>15</v>
      </c>
      <c r="D19703" t="str">
        <f t="shared" si="307"/>
        <v>un</v>
      </c>
    </row>
    <row r="19704" spans="1:4">
      <c r="A19704" s="68" t="s">
        <v>19477</v>
      </c>
      <c r="B19704" s="68" t="s">
        <v>19476</v>
      </c>
      <c r="C19704" s="68" t="s">
        <v>15</v>
      </c>
      <c r="D19704" t="str">
        <f t="shared" si="307"/>
        <v>un</v>
      </c>
    </row>
    <row r="19705" spans="1:4">
      <c r="A19705" s="68" t="s">
        <v>19478</v>
      </c>
      <c r="B19705" s="68" t="s">
        <v>33369</v>
      </c>
      <c r="C19705" s="68" t="s">
        <v>1617</v>
      </c>
      <c r="D19705" t="str">
        <f t="shared" si="307"/>
        <v>h</v>
      </c>
    </row>
    <row r="19706" spans="1:4">
      <c r="A19706" s="68" t="s">
        <v>19479</v>
      </c>
      <c r="B19706" s="68" t="s">
        <v>33369</v>
      </c>
      <c r="C19706" s="68" t="s">
        <v>1617</v>
      </c>
      <c r="D19706" t="str">
        <f t="shared" si="307"/>
        <v>h</v>
      </c>
    </row>
    <row r="19707" spans="1:4">
      <c r="A19707" s="68" t="s">
        <v>19480</v>
      </c>
      <c r="B19707" s="68" t="s">
        <v>33370</v>
      </c>
      <c r="C19707" s="68" t="s">
        <v>1617</v>
      </c>
      <c r="D19707" t="str">
        <f t="shared" si="307"/>
        <v>h</v>
      </c>
    </row>
    <row r="19708" spans="1:4">
      <c r="A19708" s="68" t="s">
        <v>19481</v>
      </c>
      <c r="B19708" s="68" t="s">
        <v>33370</v>
      </c>
      <c r="C19708" s="68" t="s">
        <v>1617</v>
      </c>
      <c r="D19708" t="str">
        <f t="shared" si="307"/>
        <v>h</v>
      </c>
    </row>
    <row r="19709" spans="1:4">
      <c r="A19709" s="68" t="s">
        <v>19482</v>
      </c>
      <c r="B19709" s="68" t="s">
        <v>33371</v>
      </c>
      <c r="C19709" s="68" t="s">
        <v>1617</v>
      </c>
      <c r="D19709" t="str">
        <f t="shared" si="307"/>
        <v>h</v>
      </c>
    </row>
    <row r="19710" spans="1:4">
      <c r="A19710" s="68" t="s">
        <v>19483</v>
      </c>
      <c r="B19710" s="68" t="s">
        <v>33371</v>
      </c>
      <c r="C19710" s="68" t="s">
        <v>1617</v>
      </c>
      <c r="D19710" t="str">
        <f t="shared" si="307"/>
        <v>h</v>
      </c>
    </row>
    <row r="19711" spans="1:4">
      <c r="A19711" s="68" t="s">
        <v>19484</v>
      </c>
      <c r="B19711" s="68" t="s">
        <v>33372</v>
      </c>
      <c r="C19711" s="68" t="s">
        <v>1617</v>
      </c>
      <c r="D19711" t="str">
        <f t="shared" si="307"/>
        <v>h</v>
      </c>
    </row>
    <row r="19712" spans="1:4">
      <c r="A19712" s="68" t="s">
        <v>19485</v>
      </c>
      <c r="B19712" s="68" t="s">
        <v>33372</v>
      </c>
      <c r="C19712" s="68" t="s">
        <v>1617</v>
      </c>
      <c r="D19712" t="str">
        <f t="shared" si="307"/>
        <v>h</v>
      </c>
    </row>
    <row r="19713" spans="1:4">
      <c r="A19713" s="68" t="s">
        <v>19486</v>
      </c>
      <c r="B19713" s="68" t="s">
        <v>33373</v>
      </c>
      <c r="C19713" s="68" t="s">
        <v>1617</v>
      </c>
      <c r="D19713" t="str">
        <f t="shared" si="307"/>
        <v>h</v>
      </c>
    </row>
    <row r="19714" spans="1:4">
      <c r="A19714" s="68" t="s">
        <v>19487</v>
      </c>
      <c r="B19714" s="68" t="s">
        <v>33374</v>
      </c>
      <c r="C19714" s="68" t="s">
        <v>1617</v>
      </c>
      <c r="D19714" t="str">
        <f t="shared" si="307"/>
        <v>h</v>
      </c>
    </row>
    <row r="19715" spans="1:4">
      <c r="A19715" s="68" t="s">
        <v>19488</v>
      </c>
      <c r="B19715" s="68" t="s">
        <v>33374</v>
      </c>
      <c r="C19715" s="68" t="s">
        <v>1617</v>
      </c>
      <c r="D19715" t="str">
        <f t="shared" si="307"/>
        <v>h</v>
      </c>
    </row>
    <row r="19716" spans="1:4">
      <c r="A19716" s="68" t="s">
        <v>19489</v>
      </c>
      <c r="B19716" s="68" t="s">
        <v>33373</v>
      </c>
      <c r="C19716" s="68" t="s">
        <v>1617</v>
      </c>
      <c r="D19716" t="str">
        <f t="shared" si="307"/>
        <v>h</v>
      </c>
    </row>
    <row r="19717" spans="1:4">
      <c r="A19717" s="68" t="s">
        <v>19490</v>
      </c>
      <c r="B19717" s="68" t="s">
        <v>33374</v>
      </c>
      <c r="C19717" s="68" t="s">
        <v>1617</v>
      </c>
      <c r="D19717" t="str">
        <f t="shared" si="307"/>
        <v>h</v>
      </c>
    </row>
    <row r="19718" spans="1:4">
      <c r="A19718" s="68" t="s">
        <v>19491</v>
      </c>
      <c r="B19718" s="68" t="s">
        <v>33374</v>
      </c>
      <c r="C19718" s="68" t="s">
        <v>1617</v>
      </c>
      <c r="D19718" t="str">
        <f t="shared" si="307"/>
        <v>h</v>
      </c>
    </row>
    <row r="19719" spans="1:4">
      <c r="A19719" s="68" t="s">
        <v>19492</v>
      </c>
      <c r="B19719" s="68" t="s">
        <v>33375</v>
      </c>
      <c r="C19719" s="68" t="s">
        <v>1617</v>
      </c>
      <c r="D19719" t="str">
        <f t="shared" ref="D19719:D19782" si="308">LOWER(C19719)</f>
        <v>h</v>
      </c>
    </row>
    <row r="19720" spans="1:4">
      <c r="A19720" s="68" t="s">
        <v>19493</v>
      </c>
      <c r="B19720" s="68" t="s">
        <v>33375</v>
      </c>
      <c r="C19720" s="68" t="s">
        <v>1617</v>
      </c>
      <c r="D19720" t="str">
        <f t="shared" si="308"/>
        <v>h</v>
      </c>
    </row>
    <row r="19721" spans="1:4">
      <c r="A19721" s="68" t="s">
        <v>19494</v>
      </c>
      <c r="B19721" s="68" t="s">
        <v>33375</v>
      </c>
      <c r="C19721" s="68" t="s">
        <v>1617</v>
      </c>
      <c r="D19721" t="str">
        <f t="shared" si="308"/>
        <v>h</v>
      </c>
    </row>
    <row r="19722" spans="1:4">
      <c r="A19722" s="68" t="s">
        <v>19495</v>
      </c>
      <c r="B19722" s="68" t="s">
        <v>33375</v>
      </c>
      <c r="C19722" s="68" t="s">
        <v>1617</v>
      </c>
      <c r="D19722" t="str">
        <f t="shared" si="308"/>
        <v>h</v>
      </c>
    </row>
    <row r="19723" spans="1:4">
      <c r="A19723" s="68" t="s">
        <v>19496</v>
      </c>
      <c r="B19723" s="68" t="s">
        <v>33375</v>
      </c>
      <c r="C19723" s="68" t="s">
        <v>1617</v>
      </c>
      <c r="D19723" t="str">
        <f t="shared" si="308"/>
        <v>h</v>
      </c>
    </row>
    <row r="19724" spans="1:4">
      <c r="A19724" s="68" t="s">
        <v>19497</v>
      </c>
      <c r="B19724" s="68" t="s">
        <v>33375</v>
      </c>
      <c r="C19724" s="68" t="s">
        <v>1617</v>
      </c>
      <c r="D19724" t="str">
        <f t="shared" si="308"/>
        <v>h</v>
      </c>
    </row>
    <row r="19725" spans="1:4">
      <c r="A19725" s="68" t="s">
        <v>19498</v>
      </c>
      <c r="B19725" s="68" t="s">
        <v>33376</v>
      </c>
      <c r="C19725" s="68" t="s">
        <v>1617</v>
      </c>
      <c r="D19725" t="str">
        <f t="shared" si="308"/>
        <v>h</v>
      </c>
    </row>
    <row r="19726" spans="1:4">
      <c r="A19726" s="68" t="s">
        <v>19499</v>
      </c>
      <c r="B19726" s="68" t="s">
        <v>33376</v>
      </c>
      <c r="C19726" s="68" t="s">
        <v>1617</v>
      </c>
      <c r="D19726" t="str">
        <f t="shared" si="308"/>
        <v>h</v>
      </c>
    </row>
    <row r="19727" spans="1:4">
      <c r="A19727" s="68" t="s">
        <v>19500</v>
      </c>
      <c r="B19727" s="68" t="s">
        <v>33376</v>
      </c>
      <c r="C19727" s="68" t="s">
        <v>1617</v>
      </c>
      <c r="D19727" t="str">
        <f t="shared" si="308"/>
        <v>h</v>
      </c>
    </row>
    <row r="19728" spans="1:4">
      <c r="A19728" s="68" t="s">
        <v>19501</v>
      </c>
      <c r="B19728" s="68" t="s">
        <v>33376</v>
      </c>
      <c r="C19728" s="68" t="s">
        <v>1617</v>
      </c>
      <c r="D19728" t="str">
        <f t="shared" si="308"/>
        <v>h</v>
      </c>
    </row>
    <row r="19729" spans="1:4">
      <c r="A19729" s="68" t="s">
        <v>19502</v>
      </c>
      <c r="B19729" s="68" t="s">
        <v>33376</v>
      </c>
      <c r="C19729" s="68" t="s">
        <v>1617</v>
      </c>
      <c r="D19729" t="str">
        <f t="shared" si="308"/>
        <v>h</v>
      </c>
    </row>
    <row r="19730" spans="1:4">
      <c r="A19730" s="68" t="s">
        <v>19503</v>
      </c>
      <c r="B19730" s="68" t="s">
        <v>33376</v>
      </c>
      <c r="C19730" s="68" t="s">
        <v>1617</v>
      </c>
      <c r="D19730" t="str">
        <f t="shared" si="308"/>
        <v>h</v>
      </c>
    </row>
    <row r="19731" spans="1:4">
      <c r="A19731" s="68" t="s">
        <v>19504</v>
      </c>
      <c r="B19731" s="68" t="s">
        <v>33377</v>
      </c>
      <c r="C19731" s="68" t="s">
        <v>1617</v>
      </c>
      <c r="D19731" t="str">
        <f t="shared" si="308"/>
        <v>h</v>
      </c>
    </row>
    <row r="19732" spans="1:4">
      <c r="A19732" s="68" t="s">
        <v>19505</v>
      </c>
      <c r="B19732" s="68" t="s">
        <v>33377</v>
      </c>
      <c r="C19732" s="68" t="s">
        <v>1617</v>
      </c>
      <c r="D19732" t="str">
        <f t="shared" si="308"/>
        <v>h</v>
      </c>
    </row>
    <row r="19733" spans="1:4">
      <c r="A19733" s="68" t="s">
        <v>19506</v>
      </c>
      <c r="B19733" s="68" t="s">
        <v>33377</v>
      </c>
      <c r="C19733" s="68" t="s">
        <v>1617</v>
      </c>
      <c r="D19733" t="str">
        <f t="shared" si="308"/>
        <v>h</v>
      </c>
    </row>
    <row r="19734" spans="1:4">
      <c r="A19734" s="68" t="s">
        <v>19507</v>
      </c>
      <c r="B19734" s="68" t="s">
        <v>33377</v>
      </c>
      <c r="C19734" s="68" t="s">
        <v>1617</v>
      </c>
      <c r="D19734" t="str">
        <f t="shared" si="308"/>
        <v>h</v>
      </c>
    </row>
    <row r="19735" spans="1:4">
      <c r="A19735" s="68" t="s">
        <v>19508</v>
      </c>
      <c r="B19735" s="68" t="s">
        <v>33377</v>
      </c>
      <c r="C19735" s="68" t="s">
        <v>1617</v>
      </c>
      <c r="D19735" t="str">
        <f t="shared" si="308"/>
        <v>h</v>
      </c>
    </row>
    <row r="19736" spans="1:4">
      <c r="A19736" s="68" t="s">
        <v>19509</v>
      </c>
      <c r="B19736" s="68" t="s">
        <v>33377</v>
      </c>
      <c r="C19736" s="68" t="s">
        <v>1617</v>
      </c>
      <c r="D19736" t="str">
        <f t="shared" si="308"/>
        <v>h</v>
      </c>
    </row>
    <row r="19737" spans="1:4">
      <c r="A19737" s="68" t="s">
        <v>19510</v>
      </c>
      <c r="B19737" s="68" t="s">
        <v>33378</v>
      </c>
      <c r="C19737" s="68" t="s">
        <v>1617</v>
      </c>
      <c r="D19737" t="str">
        <f t="shared" si="308"/>
        <v>h</v>
      </c>
    </row>
    <row r="19738" spans="1:4">
      <c r="A19738" s="68" t="s">
        <v>19511</v>
      </c>
      <c r="B19738" s="68" t="s">
        <v>33378</v>
      </c>
      <c r="C19738" s="68" t="s">
        <v>1617</v>
      </c>
      <c r="D19738" t="str">
        <f t="shared" si="308"/>
        <v>h</v>
      </c>
    </row>
    <row r="19739" spans="1:4">
      <c r="A19739" s="68" t="s">
        <v>19512</v>
      </c>
      <c r="B19739" s="68" t="s">
        <v>33378</v>
      </c>
      <c r="C19739" s="68" t="s">
        <v>1617</v>
      </c>
      <c r="D19739" t="str">
        <f t="shared" si="308"/>
        <v>h</v>
      </c>
    </row>
    <row r="19740" spans="1:4">
      <c r="A19740" s="68" t="s">
        <v>19513</v>
      </c>
      <c r="B19740" s="68" t="s">
        <v>33378</v>
      </c>
      <c r="C19740" s="68" t="s">
        <v>1617</v>
      </c>
      <c r="D19740" t="str">
        <f t="shared" si="308"/>
        <v>h</v>
      </c>
    </row>
    <row r="19741" spans="1:4">
      <c r="A19741" s="68" t="s">
        <v>19514</v>
      </c>
      <c r="B19741" s="68" t="s">
        <v>33378</v>
      </c>
      <c r="C19741" s="68" t="s">
        <v>1617</v>
      </c>
      <c r="D19741" t="str">
        <f t="shared" si="308"/>
        <v>h</v>
      </c>
    </row>
    <row r="19742" spans="1:4">
      <c r="A19742" s="68" t="s">
        <v>19515</v>
      </c>
      <c r="B19742" s="68" t="s">
        <v>33378</v>
      </c>
      <c r="C19742" s="68" t="s">
        <v>1617</v>
      </c>
      <c r="D19742" t="str">
        <f t="shared" si="308"/>
        <v>h</v>
      </c>
    </row>
    <row r="19743" spans="1:4">
      <c r="A19743" s="68" t="s">
        <v>19516</v>
      </c>
      <c r="B19743" s="68" t="s">
        <v>33379</v>
      </c>
      <c r="C19743" s="68" t="s">
        <v>1617</v>
      </c>
      <c r="D19743" t="str">
        <f t="shared" si="308"/>
        <v>h</v>
      </c>
    </row>
    <row r="19744" spans="1:4">
      <c r="A19744" s="68" t="s">
        <v>19517</v>
      </c>
      <c r="B19744" s="68" t="s">
        <v>33379</v>
      </c>
      <c r="C19744" s="68" t="s">
        <v>1617</v>
      </c>
      <c r="D19744" t="str">
        <f t="shared" si="308"/>
        <v>h</v>
      </c>
    </row>
    <row r="19745" spans="1:4">
      <c r="A19745" s="68" t="s">
        <v>19518</v>
      </c>
      <c r="B19745" s="68" t="s">
        <v>33379</v>
      </c>
      <c r="C19745" s="68" t="s">
        <v>1617</v>
      </c>
      <c r="D19745" t="str">
        <f t="shared" si="308"/>
        <v>h</v>
      </c>
    </row>
    <row r="19746" spans="1:4">
      <c r="A19746" s="68" t="s">
        <v>19519</v>
      </c>
      <c r="B19746" s="68" t="s">
        <v>33379</v>
      </c>
      <c r="C19746" s="68" t="s">
        <v>1617</v>
      </c>
      <c r="D19746" t="str">
        <f t="shared" si="308"/>
        <v>h</v>
      </c>
    </row>
    <row r="19747" spans="1:4">
      <c r="A19747" s="68" t="s">
        <v>19520</v>
      </c>
      <c r="B19747" s="68" t="s">
        <v>33379</v>
      </c>
      <c r="C19747" s="68" t="s">
        <v>1617</v>
      </c>
      <c r="D19747" t="str">
        <f t="shared" si="308"/>
        <v>h</v>
      </c>
    </row>
    <row r="19748" spans="1:4">
      <c r="A19748" s="68" t="s">
        <v>19521</v>
      </c>
      <c r="B19748" s="68" t="s">
        <v>33379</v>
      </c>
      <c r="C19748" s="68" t="s">
        <v>1617</v>
      </c>
      <c r="D19748" t="str">
        <f t="shared" si="308"/>
        <v>h</v>
      </c>
    </row>
    <row r="19749" spans="1:4">
      <c r="A19749" s="68" t="s">
        <v>19522</v>
      </c>
      <c r="B19749" s="68" t="s">
        <v>33380</v>
      </c>
      <c r="C19749" s="68" t="s">
        <v>1617</v>
      </c>
      <c r="D19749" t="str">
        <f t="shared" si="308"/>
        <v>h</v>
      </c>
    </row>
    <row r="19750" spans="1:4">
      <c r="A19750" s="68" t="s">
        <v>19523</v>
      </c>
      <c r="B19750" s="68" t="s">
        <v>33380</v>
      </c>
      <c r="C19750" s="68" t="s">
        <v>1617</v>
      </c>
      <c r="D19750" t="str">
        <f t="shared" si="308"/>
        <v>h</v>
      </c>
    </row>
    <row r="19751" spans="1:4">
      <c r="A19751" s="68" t="s">
        <v>19524</v>
      </c>
      <c r="B19751" s="68" t="s">
        <v>33380</v>
      </c>
      <c r="C19751" s="68" t="s">
        <v>1617</v>
      </c>
      <c r="D19751" t="str">
        <f t="shared" si="308"/>
        <v>h</v>
      </c>
    </row>
    <row r="19752" spans="1:4">
      <c r="A19752" s="68" t="s">
        <v>19525</v>
      </c>
      <c r="B19752" s="68" t="s">
        <v>33380</v>
      </c>
      <c r="C19752" s="68" t="s">
        <v>1617</v>
      </c>
      <c r="D19752" t="str">
        <f t="shared" si="308"/>
        <v>h</v>
      </c>
    </row>
    <row r="19753" spans="1:4">
      <c r="A19753" s="68" t="s">
        <v>19526</v>
      </c>
      <c r="B19753" s="68" t="s">
        <v>33380</v>
      </c>
      <c r="C19753" s="68" t="s">
        <v>1617</v>
      </c>
      <c r="D19753" t="str">
        <f t="shared" si="308"/>
        <v>h</v>
      </c>
    </row>
    <row r="19754" spans="1:4">
      <c r="A19754" s="68" t="s">
        <v>19527</v>
      </c>
      <c r="B19754" s="68" t="s">
        <v>33380</v>
      </c>
      <c r="C19754" s="68" t="s">
        <v>1617</v>
      </c>
      <c r="D19754" t="str">
        <f t="shared" si="308"/>
        <v>h</v>
      </c>
    </row>
    <row r="19755" spans="1:4">
      <c r="A19755" s="68" t="s">
        <v>19528</v>
      </c>
      <c r="B19755" s="68" t="s">
        <v>33381</v>
      </c>
      <c r="C19755" s="68" t="s">
        <v>1617</v>
      </c>
      <c r="D19755" t="str">
        <f t="shared" si="308"/>
        <v>h</v>
      </c>
    </row>
    <row r="19756" spans="1:4">
      <c r="A19756" s="68" t="s">
        <v>19529</v>
      </c>
      <c r="B19756" s="68" t="s">
        <v>33381</v>
      </c>
      <c r="C19756" s="68" t="s">
        <v>1617</v>
      </c>
      <c r="D19756" t="str">
        <f t="shared" si="308"/>
        <v>h</v>
      </c>
    </row>
    <row r="19757" spans="1:4">
      <c r="A19757" s="68" t="s">
        <v>19530</v>
      </c>
      <c r="B19757" s="68" t="s">
        <v>33381</v>
      </c>
      <c r="C19757" s="68" t="s">
        <v>1617</v>
      </c>
      <c r="D19757" t="str">
        <f t="shared" si="308"/>
        <v>h</v>
      </c>
    </row>
    <row r="19758" spans="1:4">
      <c r="A19758" s="68" t="s">
        <v>19531</v>
      </c>
      <c r="B19758" s="68" t="s">
        <v>33381</v>
      </c>
      <c r="C19758" s="68" t="s">
        <v>1617</v>
      </c>
      <c r="D19758" t="str">
        <f t="shared" si="308"/>
        <v>h</v>
      </c>
    </row>
    <row r="19759" spans="1:4">
      <c r="A19759" s="68" t="s">
        <v>19532</v>
      </c>
      <c r="B19759" s="68" t="s">
        <v>33381</v>
      </c>
      <c r="C19759" s="68" t="s">
        <v>1617</v>
      </c>
      <c r="D19759" t="str">
        <f t="shared" si="308"/>
        <v>h</v>
      </c>
    </row>
    <row r="19760" spans="1:4">
      <c r="A19760" s="68" t="s">
        <v>19533</v>
      </c>
      <c r="B19760" s="68" t="s">
        <v>33381</v>
      </c>
      <c r="C19760" s="68" t="s">
        <v>1617</v>
      </c>
      <c r="D19760" t="str">
        <f t="shared" si="308"/>
        <v>h</v>
      </c>
    </row>
    <row r="19761" spans="1:4">
      <c r="A19761" s="68" t="s">
        <v>19534</v>
      </c>
      <c r="B19761" s="68" t="s">
        <v>33382</v>
      </c>
      <c r="C19761" s="68" t="s">
        <v>1617</v>
      </c>
      <c r="D19761" t="str">
        <f t="shared" si="308"/>
        <v>h</v>
      </c>
    </row>
    <row r="19762" spans="1:4">
      <c r="A19762" s="68" t="s">
        <v>19535</v>
      </c>
      <c r="B19762" s="68" t="s">
        <v>33382</v>
      </c>
      <c r="C19762" s="68" t="s">
        <v>1617</v>
      </c>
      <c r="D19762" t="str">
        <f t="shared" si="308"/>
        <v>h</v>
      </c>
    </row>
    <row r="19763" spans="1:4">
      <c r="A19763" s="68" t="s">
        <v>19536</v>
      </c>
      <c r="B19763" s="68" t="s">
        <v>33382</v>
      </c>
      <c r="C19763" s="68" t="s">
        <v>1617</v>
      </c>
      <c r="D19763" t="str">
        <f t="shared" si="308"/>
        <v>h</v>
      </c>
    </row>
    <row r="19764" spans="1:4">
      <c r="A19764" s="68" t="s">
        <v>19537</v>
      </c>
      <c r="B19764" s="68" t="s">
        <v>33382</v>
      </c>
      <c r="C19764" s="68" t="s">
        <v>1617</v>
      </c>
      <c r="D19764" t="str">
        <f t="shared" si="308"/>
        <v>h</v>
      </c>
    </row>
    <row r="19765" spans="1:4">
      <c r="A19765" s="68" t="s">
        <v>19538</v>
      </c>
      <c r="B19765" s="68" t="s">
        <v>33382</v>
      </c>
      <c r="C19765" s="68" t="s">
        <v>1617</v>
      </c>
      <c r="D19765" t="str">
        <f t="shared" si="308"/>
        <v>h</v>
      </c>
    </row>
    <row r="19766" spans="1:4">
      <c r="A19766" s="68" t="s">
        <v>19539</v>
      </c>
      <c r="B19766" s="68" t="s">
        <v>33382</v>
      </c>
      <c r="C19766" s="68" t="s">
        <v>1617</v>
      </c>
      <c r="D19766" t="str">
        <f t="shared" si="308"/>
        <v>h</v>
      </c>
    </row>
    <row r="19767" spans="1:4">
      <c r="A19767" s="68" t="s">
        <v>24071</v>
      </c>
      <c r="B19767" s="68" t="s">
        <v>33383</v>
      </c>
      <c r="C19767" s="68" t="s">
        <v>1617</v>
      </c>
      <c r="D19767" t="str">
        <f t="shared" si="308"/>
        <v>h</v>
      </c>
    </row>
    <row r="19768" spans="1:4">
      <c r="A19768" s="68" t="s">
        <v>24072</v>
      </c>
      <c r="B19768" s="68" t="s">
        <v>33383</v>
      </c>
      <c r="C19768" s="68" t="s">
        <v>1617</v>
      </c>
      <c r="D19768" t="str">
        <f t="shared" si="308"/>
        <v>h</v>
      </c>
    </row>
    <row r="19769" spans="1:4">
      <c r="A19769" s="68" t="s">
        <v>24073</v>
      </c>
      <c r="B19769" s="68" t="s">
        <v>33383</v>
      </c>
      <c r="C19769" s="68" t="s">
        <v>1617</v>
      </c>
      <c r="D19769" t="str">
        <f t="shared" si="308"/>
        <v>h</v>
      </c>
    </row>
    <row r="19770" spans="1:4">
      <c r="A19770" s="68" t="s">
        <v>24074</v>
      </c>
      <c r="B19770" s="68" t="s">
        <v>33383</v>
      </c>
      <c r="C19770" s="68" t="s">
        <v>1617</v>
      </c>
      <c r="D19770" t="str">
        <f t="shared" si="308"/>
        <v>h</v>
      </c>
    </row>
    <row r="19771" spans="1:4">
      <c r="A19771" s="68" t="s">
        <v>24075</v>
      </c>
      <c r="B19771" s="68" t="s">
        <v>33383</v>
      </c>
      <c r="C19771" s="68" t="s">
        <v>1617</v>
      </c>
      <c r="D19771" t="str">
        <f t="shared" si="308"/>
        <v>h</v>
      </c>
    </row>
    <row r="19772" spans="1:4">
      <c r="A19772" s="68" t="s">
        <v>24076</v>
      </c>
      <c r="B19772" s="68" t="s">
        <v>33383</v>
      </c>
      <c r="C19772" s="68" t="s">
        <v>1617</v>
      </c>
      <c r="D19772" t="str">
        <f t="shared" si="308"/>
        <v>h</v>
      </c>
    </row>
    <row r="19773" spans="1:4">
      <c r="A19773" s="68" t="s">
        <v>19540</v>
      </c>
      <c r="B19773" s="68" t="s">
        <v>19541</v>
      </c>
      <c r="C19773" s="68" t="s">
        <v>1617</v>
      </c>
      <c r="D19773" t="str">
        <f t="shared" si="308"/>
        <v>h</v>
      </c>
    </row>
    <row r="19774" spans="1:4">
      <c r="A19774" s="68" t="s">
        <v>19542</v>
      </c>
      <c r="B19774" s="68" t="s">
        <v>19541</v>
      </c>
      <c r="C19774" s="68" t="s">
        <v>1617</v>
      </c>
      <c r="D19774" t="str">
        <f t="shared" si="308"/>
        <v>h</v>
      </c>
    </row>
    <row r="19775" spans="1:4">
      <c r="A19775" s="68" t="s">
        <v>19543</v>
      </c>
      <c r="B19775" s="68" t="s">
        <v>19541</v>
      </c>
      <c r="C19775" s="68" t="s">
        <v>1617</v>
      </c>
      <c r="D19775" t="str">
        <f t="shared" si="308"/>
        <v>h</v>
      </c>
    </row>
    <row r="19776" spans="1:4">
      <c r="A19776" s="68" t="s">
        <v>19544</v>
      </c>
      <c r="B19776" s="68" t="s">
        <v>19541</v>
      </c>
      <c r="C19776" s="68" t="s">
        <v>1617</v>
      </c>
      <c r="D19776" t="str">
        <f t="shared" si="308"/>
        <v>h</v>
      </c>
    </row>
    <row r="19777" spans="1:4">
      <c r="A19777" s="68" t="s">
        <v>19545</v>
      </c>
      <c r="B19777" s="68" t="s">
        <v>19541</v>
      </c>
      <c r="C19777" s="68" t="s">
        <v>1617</v>
      </c>
      <c r="D19777" t="str">
        <f t="shared" si="308"/>
        <v>h</v>
      </c>
    </row>
    <row r="19778" spans="1:4">
      <c r="A19778" s="68" t="s">
        <v>19546</v>
      </c>
      <c r="B19778" s="68" t="s">
        <v>19541</v>
      </c>
      <c r="C19778" s="68" t="s">
        <v>1617</v>
      </c>
      <c r="D19778" t="str">
        <f t="shared" si="308"/>
        <v>h</v>
      </c>
    </row>
    <row r="19779" spans="1:4">
      <c r="A19779" s="68" t="s">
        <v>19547</v>
      </c>
      <c r="B19779" s="68" t="s">
        <v>19548</v>
      </c>
      <c r="C19779" s="68" t="s">
        <v>1617</v>
      </c>
      <c r="D19779" t="str">
        <f t="shared" si="308"/>
        <v>h</v>
      </c>
    </row>
    <row r="19780" spans="1:4">
      <c r="A19780" s="68" t="s">
        <v>19549</v>
      </c>
      <c r="B19780" s="68" t="s">
        <v>19548</v>
      </c>
      <c r="C19780" s="68" t="s">
        <v>1617</v>
      </c>
      <c r="D19780" t="str">
        <f t="shared" si="308"/>
        <v>h</v>
      </c>
    </row>
    <row r="19781" spans="1:4">
      <c r="A19781" s="68" t="s">
        <v>19550</v>
      </c>
      <c r="B19781" s="68" t="s">
        <v>19548</v>
      </c>
      <c r="C19781" s="68" t="s">
        <v>1617</v>
      </c>
      <c r="D19781" t="str">
        <f t="shared" si="308"/>
        <v>h</v>
      </c>
    </row>
    <row r="19782" spans="1:4">
      <c r="A19782" s="68" t="s">
        <v>19551</v>
      </c>
      <c r="B19782" s="68" t="s">
        <v>19548</v>
      </c>
      <c r="C19782" s="68" t="s">
        <v>1617</v>
      </c>
      <c r="D19782" t="str">
        <f t="shared" si="308"/>
        <v>h</v>
      </c>
    </row>
    <row r="19783" spans="1:4">
      <c r="A19783" s="68" t="s">
        <v>19552</v>
      </c>
      <c r="B19783" s="68" t="s">
        <v>19548</v>
      </c>
      <c r="C19783" s="68" t="s">
        <v>1617</v>
      </c>
      <c r="D19783" t="str">
        <f t="shared" ref="D19783:D19846" si="309">LOWER(C19783)</f>
        <v>h</v>
      </c>
    </row>
    <row r="19784" spans="1:4">
      <c r="A19784" s="68" t="s">
        <v>19553</v>
      </c>
      <c r="B19784" s="68" t="s">
        <v>19548</v>
      </c>
      <c r="C19784" s="68" t="s">
        <v>1617</v>
      </c>
      <c r="D19784" t="str">
        <f t="shared" si="309"/>
        <v>h</v>
      </c>
    </row>
    <row r="19785" spans="1:4">
      <c r="A19785" s="68" t="s">
        <v>19554</v>
      </c>
      <c r="B19785" s="68" t="s">
        <v>19555</v>
      </c>
      <c r="C19785" s="68" t="s">
        <v>1617</v>
      </c>
      <c r="D19785" t="str">
        <f t="shared" si="309"/>
        <v>h</v>
      </c>
    </row>
    <row r="19786" spans="1:4">
      <c r="A19786" s="68" t="s">
        <v>19556</v>
      </c>
      <c r="B19786" s="68" t="s">
        <v>19555</v>
      </c>
      <c r="C19786" s="68" t="s">
        <v>1617</v>
      </c>
      <c r="D19786" t="str">
        <f t="shared" si="309"/>
        <v>h</v>
      </c>
    </row>
    <row r="19787" spans="1:4">
      <c r="A19787" s="68" t="s">
        <v>19557</v>
      </c>
      <c r="B19787" s="68" t="s">
        <v>19555</v>
      </c>
      <c r="C19787" s="68" t="s">
        <v>1617</v>
      </c>
      <c r="D19787" t="str">
        <f t="shared" si="309"/>
        <v>h</v>
      </c>
    </row>
    <row r="19788" spans="1:4">
      <c r="A19788" s="68" t="s">
        <v>19558</v>
      </c>
      <c r="B19788" s="68" t="s">
        <v>19555</v>
      </c>
      <c r="C19788" s="68" t="s">
        <v>1617</v>
      </c>
      <c r="D19788" t="str">
        <f t="shared" si="309"/>
        <v>h</v>
      </c>
    </row>
    <row r="19789" spans="1:4">
      <c r="A19789" s="68" t="s">
        <v>19559</v>
      </c>
      <c r="B19789" s="68" t="s">
        <v>19555</v>
      </c>
      <c r="C19789" s="68" t="s">
        <v>1617</v>
      </c>
      <c r="D19789" t="str">
        <f t="shared" si="309"/>
        <v>h</v>
      </c>
    </row>
    <row r="19790" spans="1:4">
      <c r="A19790" s="68" t="s">
        <v>19560</v>
      </c>
      <c r="B19790" s="68" t="s">
        <v>19555</v>
      </c>
      <c r="C19790" s="68" t="s">
        <v>1617</v>
      </c>
      <c r="D19790" t="str">
        <f t="shared" si="309"/>
        <v>h</v>
      </c>
    </row>
    <row r="19791" spans="1:4">
      <c r="A19791" s="68" t="s">
        <v>19561</v>
      </c>
      <c r="B19791" s="68" t="s">
        <v>19562</v>
      </c>
      <c r="C19791" s="68" t="s">
        <v>1617</v>
      </c>
      <c r="D19791" t="str">
        <f t="shared" si="309"/>
        <v>h</v>
      </c>
    </row>
    <row r="19792" spans="1:4">
      <c r="A19792" s="68" t="s">
        <v>19563</v>
      </c>
      <c r="B19792" s="68" t="s">
        <v>19562</v>
      </c>
      <c r="C19792" s="68" t="s">
        <v>1617</v>
      </c>
      <c r="D19792" t="str">
        <f t="shared" si="309"/>
        <v>h</v>
      </c>
    </row>
    <row r="19793" spans="1:4">
      <c r="A19793" s="68" t="s">
        <v>19564</v>
      </c>
      <c r="B19793" s="68" t="s">
        <v>19562</v>
      </c>
      <c r="C19793" s="68" t="s">
        <v>1617</v>
      </c>
      <c r="D19793" t="str">
        <f t="shared" si="309"/>
        <v>h</v>
      </c>
    </row>
    <row r="19794" spans="1:4">
      <c r="A19794" s="68" t="s">
        <v>19565</v>
      </c>
      <c r="B19794" s="68" t="s">
        <v>19562</v>
      </c>
      <c r="C19794" s="68" t="s">
        <v>1617</v>
      </c>
      <c r="D19794" t="str">
        <f t="shared" si="309"/>
        <v>h</v>
      </c>
    </row>
    <row r="19795" spans="1:4">
      <c r="A19795" s="68" t="s">
        <v>19566</v>
      </c>
      <c r="B19795" s="68" t="s">
        <v>19562</v>
      </c>
      <c r="C19795" s="68" t="s">
        <v>1617</v>
      </c>
      <c r="D19795" t="str">
        <f t="shared" si="309"/>
        <v>h</v>
      </c>
    </row>
    <row r="19796" spans="1:4">
      <c r="A19796" s="68" t="s">
        <v>19567</v>
      </c>
      <c r="B19796" s="68" t="s">
        <v>19562</v>
      </c>
      <c r="C19796" s="68" t="s">
        <v>1617</v>
      </c>
      <c r="D19796" t="str">
        <f t="shared" si="309"/>
        <v>h</v>
      </c>
    </row>
    <row r="19797" spans="1:4">
      <c r="A19797" s="68" t="s">
        <v>19568</v>
      </c>
      <c r="B19797" s="68" t="s">
        <v>19569</v>
      </c>
      <c r="C19797" s="68" t="s">
        <v>1617</v>
      </c>
      <c r="D19797" t="str">
        <f t="shared" si="309"/>
        <v>h</v>
      </c>
    </row>
    <row r="19798" spans="1:4">
      <c r="A19798" s="68" t="s">
        <v>19570</v>
      </c>
      <c r="B19798" s="68" t="s">
        <v>19569</v>
      </c>
      <c r="C19798" s="68" t="s">
        <v>1617</v>
      </c>
      <c r="D19798" t="str">
        <f t="shared" si="309"/>
        <v>h</v>
      </c>
    </row>
    <row r="19799" spans="1:4">
      <c r="A19799" s="68" t="s">
        <v>19571</v>
      </c>
      <c r="B19799" s="68" t="s">
        <v>19569</v>
      </c>
      <c r="C19799" s="68" t="s">
        <v>1617</v>
      </c>
      <c r="D19799" t="str">
        <f t="shared" si="309"/>
        <v>h</v>
      </c>
    </row>
    <row r="19800" spans="1:4">
      <c r="A19800" s="68" t="s">
        <v>19572</v>
      </c>
      <c r="B19800" s="68" t="s">
        <v>19569</v>
      </c>
      <c r="C19800" s="68" t="s">
        <v>1617</v>
      </c>
      <c r="D19800" t="str">
        <f t="shared" si="309"/>
        <v>h</v>
      </c>
    </row>
    <row r="19801" spans="1:4">
      <c r="A19801" s="68" t="s">
        <v>19573</v>
      </c>
      <c r="B19801" s="68" t="s">
        <v>19569</v>
      </c>
      <c r="C19801" s="68" t="s">
        <v>1617</v>
      </c>
      <c r="D19801" t="str">
        <f t="shared" si="309"/>
        <v>h</v>
      </c>
    </row>
    <row r="19802" spans="1:4">
      <c r="A19802" s="68" t="s">
        <v>19574</v>
      </c>
      <c r="B19802" s="68" t="s">
        <v>19569</v>
      </c>
      <c r="C19802" s="68" t="s">
        <v>1617</v>
      </c>
      <c r="D19802" t="str">
        <f t="shared" si="309"/>
        <v>h</v>
      </c>
    </row>
    <row r="19803" spans="1:4">
      <c r="A19803" s="68" t="s">
        <v>19575</v>
      </c>
      <c r="B19803" s="68" t="s">
        <v>19576</v>
      </c>
      <c r="C19803" s="68" t="s">
        <v>1617</v>
      </c>
      <c r="D19803" t="str">
        <f t="shared" si="309"/>
        <v>h</v>
      </c>
    </row>
    <row r="19804" spans="1:4">
      <c r="A19804" s="68" t="s">
        <v>19577</v>
      </c>
      <c r="B19804" s="68" t="s">
        <v>19576</v>
      </c>
      <c r="C19804" s="68" t="s">
        <v>1617</v>
      </c>
      <c r="D19804" t="str">
        <f t="shared" si="309"/>
        <v>h</v>
      </c>
    </row>
    <row r="19805" spans="1:4">
      <c r="A19805" s="68" t="s">
        <v>19578</v>
      </c>
      <c r="B19805" s="68" t="s">
        <v>19576</v>
      </c>
      <c r="C19805" s="68" t="s">
        <v>1617</v>
      </c>
      <c r="D19805" t="str">
        <f t="shared" si="309"/>
        <v>h</v>
      </c>
    </row>
    <row r="19806" spans="1:4">
      <c r="A19806" s="68" t="s">
        <v>19579</v>
      </c>
      <c r="B19806" s="68" t="s">
        <v>19576</v>
      </c>
      <c r="C19806" s="68" t="s">
        <v>1617</v>
      </c>
      <c r="D19806" t="str">
        <f t="shared" si="309"/>
        <v>h</v>
      </c>
    </row>
    <row r="19807" spans="1:4">
      <c r="A19807" s="68" t="s">
        <v>19580</v>
      </c>
      <c r="B19807" s="68" t="s">
        <v>19576</v>
      </c>
      <c r="C19807" s="68" t="s">
        <v>1617</v>
      </c>
      <c r="D19807" t="str">
        <f t="shared" si="309"/>
        <v>h</v>
      </c>
    </row>
    <row r="19808" spans="1:4">
      <c r="A19808" s="68" t="s">
        <v>19581</v>
      </c>
      <c r="B19808" s="68" t="s">
        <v>19576</v>
      </c>
      <c r="C19808" s="68" t="s">
        <v>1617</v>
      </c>
      <c r="D19808" t="str">
        <f t="shared" si="309"/>
        <v>h</v>
      </c>
    </row>
    <row r="19809" spans="1:4">
      <c r="A19809" s="68" t="s">
        <v>19582</v>
      </c>
      <c r="B19809" s="68" t="s">
        <v>19583</v>
      </c>
      <c r="C19809" s="68" t="s">
        <v>1617</v>
      </c>
      <c r="D19809" t="str">
        <f t="shared" si="309"/>
        <v>h</v>
      </c>
    </row>
    <row r="19810" spans="1:4">
      <c r="A19810" s="68" t="s">
        <v>19584</v>
      </c>
      <c r="B19810" s="68" t="s">
        <v>19583</v>
      </c>
      <c r="C19810" s="68" t="s">
        <v>1617</v>
      </c>
      <c r="D19810" t="str">
        <f t="shared" si="309"/>
        <v>h</v>
      </c>
    </row>
    <row r="19811" spans="1:4">
      <c r="A19811" s="68" t="s">
        <v>19585</v>
      </c>
      <c r="B19811" s="68" t="s">
        <v>19583</v>
      </c>
      <c r="C19811" s="68" t="s">
        <v>1617</v>
      </c>
      <c r="D19811" t="str">
        <f t="shared" si="309"/>
        <v>h</v>
      </c>
    </row>
    <row r="19812" spans="1:4">
      <c r="A19812" s="68" t="s">
        <v>19586</v>
      </c>
      <c r="B19812" s="68" t="s">
        <v>19583</v>
      </c>
      <c r="C19812" s="68" t="s">
        <v>1617</v>
      </c>
      <c r="D19812" t="str">
        <f t="shared" si="309"/>
        <v>h</v>
      </c>
    </row>
    <row r="19813" spans="1:4">
      <c r="A19813" s="68" t="s">
        <v>19587</v>
      </c>
      <c r="B19813" s="68" t="s">
        <v>19583</v>
      </c>
      <c r="C19813" s="68" t="s">
        <v>1617</v>
      </c>
      <c r="D19813" t="str">
        <f t="shared" si="309"/>
        <v>h</v>
      </c>
    </row>
    <row r="19814" spans="1:4">
      <c r="A19814" s="68" t="s">
        <v>19588</v>
      </c>
      <c r="B19814" s="68" t="s">
        <v>19583</v>
      </c>
      <c r="C19814" s="68" t="s">
        <v>1617</v>
      </c>
      <c r="D19814" t="str">
        <f t="shared" si="309"/>
        <v>h</v>
      </c>
    </row>
    <row r="19815" spans="1:4">
      <c r="A19815" s="68" t="s">
        <v>19589</v>
      </c>
      <c r="B19815" s="68" t="s">
        <v>33384</v>
      </c>
      <c r="C19815" s="68" t="s">
        <v>1617</v>
      </c>
      <c r="D19815" t="str">
        <f t="shared" si="309"/>
        <v>h</v>
      </c>
    </row>
    <row r="19816" spans="1:4">
      <c r="A19816" s="68" t="s">
        <v>19590</v>
      </c>
      <c r="B19816" s="68" t="s">
        <v>33384</v>
      </c>
      <c r="C19816" s="68" t="s">
        <v>1617</v>
      </c>
      <c r="D19816" t="str">
        <f t="shared" si="309"/>
        <v>h</v>
      </c>
    </row>
    <row r="19817" spans="1:4">
      <c r="A19817" s="68" t="s">
        <v>19591</v>
      </c>
      <c r="B19817" s="68" t="s">
        <v>33384</v>
      </c>
      <c r="C19817" s="68" t="s">
        <v>1617</v>
      </c>
      <c r="D19817" t="str">
        <f t="shared" si="309"/>
        <v>h</v>
      </c>
    </row>
    <row r="19818" spans="1:4">
      <c r="A19818" s="68" t="s">
        <v>19592</v>
      </c>
      <c r="B19818" s="68" t="s">
        <v>33384</v>
      </c>
      <c r="C19818" s="68" t="s">
        <v>1617</v>
      </c>
      <c r="D19818" t="str">
        <f t="shared" si="309"/>
        <v>h</v>
      </c>
    </row>
    <row r="19819" spans="1:4">
      <c r="A19819" s="68" t="s">
        <v>19593</v>
      </c>
      <c r="B19819" s="68" t="s">
        <v>33384</v>
      </c>
      <c r="C19819" s="68" t="s">
        <v>1617</v>
      </c>
      <c r="D19819" t="str">
        <f t="shared" si="309"/>
        <v>h</v>
      </c>
    </row>
    <row r="19820" spans="1:4">
      <c r="A19820" s="68" t="s">
        <v>19594</v>
      </c>
      <c r="B19820" s="68" t="s">
        <v>33384</v>
      </c>
      <c r="C19820" s="68" t="s">
        <v>1617</v>
      </c>
      <c r="D19820" t="str">
        <f t="shared" si="309"/>
        <v>h</v>
      </c>
    </row>
    <row r="19821" spans="1:4">
      <c r="A19821" s="68" t="s">
        <v>19595</v>
      </c>
      <c r="B19821" s="68" t="s">
        <v>33385</v>
      </c>
      <c r="C19821" s="68" t="s">
        <v>1617</v>
      </c>
      <c r="D19821" t="str">
        <f t="shared" si="309"/>
        <v>h</v>
      </c>
    </row>
    <row r="19822" spans="1:4">
      <c r="A19822" s="68" t="s">
        <v>19596</v>
      </c>
      <c r="B19822" s="68" t="s">
        <v>33385</v>
      </c>
      <c r="C19822" s="68" t="s">
        <v>1617</v>
      </c>
      <c r="D19822" t="str">
        <f t="shared" si="309"/>
        <v>h</v>
      </c>
    </row>
    <row r="19823" spans="1:4">
      <c r="A19823" s="68" t="s">
        <v>19597</v>
      </c>
      <c r="B19823" s="68" t="s">
        <v>33385</v>
      </c>
      <c r="C19823" s="68" t="s">
        <v>1617</v>
      </c>
      <c r="D19823" t="str">
        <f t="shared" si="309"/>
        <v>h</v>
      </c>
    </row>
    <row r="19824" spans="1:4">
      <c r="A19824" s="68" t="s">
        <v>19598</v>
      </c>
      <c r="B19824" s="68" t="s">
        <v>33385</v>
      </c>
      <c r="C19824" s="68" t="s">
        <v>1617</v>
      </c>
      <c r="D19824" t="str">
        <f t="shared" si="309"/>
        <v>h</v>
      </c>
    </row>
    <row r="19825" spans="1:4">
      <c r="A19825" s="68" t="s">
        <v>19599</v>
      </c>
      <c r="B19825" s="68" t="s">
        <v>33385</v>
      </c>
      <c r="C19825" s="68" t="s">
        <v>1617</v>
      </c>
      <c r="D19825" t="str">
        <f t="shared" si="309"/>
        <v>h</v>
      </c>
    </row>
    <row r="19826" spans="1:4">
      <c r="A19826" s="68" t="s">
        <v>19600</v>
      </c>
      <c r="B19826" s="68" t="s">
        <v>33385</v>
      </c>
      <c r="C19826" s="68" t="s">
        <v>1617</v>
      </c>
      <c r="D19826" t="str">
        <f t="shared" si="309"/>
        <v>h</v>
      </c>
    </row>
    <row r="19827" spans="1:4">
      <c r="A19827" s="68" t="s">
        <v>23632</v>
      </c>
      <c r="B19827" s="68" t="s">
        <v>33386</v>
      </c>
      <c r="C19827" s="68" t="s">
        <v>1617</v>
      </c>
      <c r="D19827" t="str">
        <f t="shared" si="309"/>
        <v>h</v>
      </c>
    </row>
    <row r="19828" spans="1:4">
      <c r="A19828" s="68" t="s">
        <v>23633</v>
      </c>
      <c r="B19828" s="68" t="s">
        <v>33386</v>
      </c>
      <c r="C19828" s="68" t="s">
        <v>1617</v>
      </c>
      <c r="D19828" t="str">
        <f t="shared" si="309"/>
        <v>h</v>
      </c>
    </row>
    <row r="19829" spans="1:4">
      <c r="A19829" s="68" t="s">
        <v>23634</v>
      </c>
      <c r="B19829" s="68" t="s">
        <v>33386</v>
      </c>
      <c r="C19829" s="68" t="s">
        <v>1617</v>
      </c>
      <c r="D19829" t="str">
        <f t="shared" si="309"/>
        <v>h</v>
      </c>
    </row>
    <row r="19830" spans="1:4">
      <c r="A19830" s="68" t="s">
        <v>23635</v>
      </c>
      <c r="B19830" s="68" t="s">
        <v>33386</v>
      </c>
      <c r="C19830" s="68" t="s">
        <v>1617</v>
      </c>
      <c r="D19830" t="str">
        <f t="shared" si="309"/>
        <v>h</v>
      </c>
    </row>
    <row r="19831" spans="1:4">
      <c r="A19831" s="68" t="s">
        <v>23636</v>
      </c>
      <c r="B19831" s="68" t="s">
        <v>33386</v>
      </c>
      <c r="C19831" s="68" t="s">
        <v>1617</v>
      </c>
      <c r="D19831" t="str">
        <f t="shared" si="309"/>
        <v>h</v>
      </c>
    </row>
    <row r="19832" spans="1:4">
      <c r="A19832" s="68" t="s">
        <v>23637</v>
      </c>
      <c r="B19832" s="68" t="s">
        <v>33386</v>
      </c>
      <c r="C19832" s="68" t="s">
        <v>1617</v>
      </c>
      <c r="D19832" t="str">
        <f t="shared" si="309"/>
        <v>h</v>
      </c>
    </row>
    <row r="19833" spans="1:4">
      <c r="A19833" s="68" t="s">
        <v>19601</v>
      </c>
      <c r="B19833" s="68" t="s">
        <v>33387</v>
      </c>
      <c r="C19833" s="68" t="s">
        <v>1617</v>
      </c>
      <c r="D19833" t="str">
        <f t="shared" si="309"/>
        <v>h</v>
      </c>
    </row>
    <row r="19834" spans="1:4">
      <c r="A19834" s="68" t="s">
        <v>19602</v>
      </c>
      <c r="B19834" s="68" t="s">
        <v>33388</v>
      </c>
      <c r="C19834" s="68" t="s">
        <v>1617</v>
      </c>
      <c r="D19834" t="str">
        <f t="shared" si="309"/>
        <v>h</v>
      </c>
    </row>
    <row r="19835" spans="1:4">
      <c r="A19835" s="68" t="s">
        <v>19603</v>
      </c>
      <c r="B19835" s="68" t="s">
        <v>33388</v>
      </c>
      <c r="C19835" s="68" t="s">
        <v>1617</v>
      </c>
      <c r="D19835" t="str">
        <f t="shared" si="309"/>
        <v>h</v>
      </c>
    </row>
    <row r="19836" spans="1:4">
      <c r="A19836" s="68" t="s">
        <v>19604</v>
      </c>
      <c r="B19836" s="68" t="s">
        <v>33387</v>
      </c>
      <c r="C19836" s="68" t="s">
        <v>1617</v>
      </c>
      <c r="D19836" t="str">
        <f t="shared" si="309"/>
        <v>h</v>
      </c>
    </row>
    <row r="19837" spans="1:4">
      <c r="A19837" s="68" t="s">
        <v>19605</v>
      </c>
      <c r="B19837" s="68" t="s">
        <v>33388</v>
      </c>
      <c r="C19837" s="68" t="s">
        <v>1617</v>
      </c>
      <c r="D19837" t="str">
        <f t="shared" si="309"/>
        <v>h</v>
      </c>
    </row>
    <row r="19838" spans="1:4">
      <c r="A19838" s="68" t="s">
        <v>19606</v>
      </c>
      <c r="B19838" s="68" t="s">
        <v>33388</v>
      </c>
      <c r="C19838" s="68" t="s">
        <v>1617</v>
      </c>
      <c r="D19838" t="str">
        <f t="shared" si="309"/>
        <v>h</v>
      </c>
    </row>
    <row r="19839" spans="1:4">
      <c r="A19839" s="68" t="s">
        <v>19607</v>
      </c>
      <c r="B19839" s="68" t="s">
        <v>33389</v>
      </c>
      <c r="C19839" s="68" t="s">
        <v>1617</v>
      </c>
      <c r="D19839" t="str">
        <f t="shared" si="309"/>
        <v>h</v>
      </c>
    </row>
    <row r="19840" spans="1:4">
      <c r="A19840" s="68" t="s">
        <v>19608</v>
      </c>
      <c r="B19840" s="68" t="s">
        <v>33389</v>
      </c>
      <c r="C19840" s="68" t="s">
        <v>1617</v>
      </c>
      <c r="D19840" t="str">
        <f t="shared" si="309"/>
        <v>h</v>
      </c>
    </row>
    <row r="19841" spans="1:4">
      <c r="A19841" s="68" t="s">
        <v>19609</v>
      </c>
      <c r="B19841" s="68" t="s">
        <v>33389</v>
      </c>
      <c r="C19841" s="68" t="s">
        <v>1617</v>
      </c>
      <c r="D19841" t="str">
        <f t="shared" si="309"/>
        <v>h</v>
      </c>
    </row>
    <row r="19842" spans="1:4">
      <c r="A19842" s="68" t="s">
        <v>19610</v>
      </c>
      <c r="B19842" s="68" t="s">
        <v>33389</v>
      </c>
      <c r="C19842" s="68" t="s">
        <v>1617</v>
      </c>
      <c r="D19842" t="str">
        <f t="shared" si="309"/>
        <v>h</v>
      </c>
    </row>
    <row r="19843" spans="1:4">
      <c r="A19843" s="68" t="s">
        <v>19611</v>
      </c>
      <c r="B19843" s="68" t="s">
        <v>33389</v>
      </c>
      <c r="C19843" s="68" t="s">
        <v>1617</v>
      </c>
      <c r="D19843" t="str">
        <f t="shared" si="309"/>
        <v>h</v>
      </c>
    </row>
    <row r="19844" spans="1:4">
      <c r="A19844" s="68" t="s">
        <v>19612</v>
      </c>
      <c r="B19844" s="68" t="s">
        <v>33389</v>
      </c>
      <c r="C19844" s="68" t="s">
        <v>1617</v>
      </c>
      <c r="D19844" t="str">
        <f t="shared" si="309"/>
        <v>h</v>
      </c>
    </row>
    <row r="19845" spans="1:4">
      <c r="A19845" s="68" t="s">
        <v>19613</v>
      </c>
      <c r="B19845" s="68" t="s">
        <v>33390</v>
      </c>
      <c r="C19845" s="68" t="s">
        <v>1617</v>
      </c>
      <c r="D19845" t="str">
        <f t="shared" si="309"/>
        <v>h</v>
      </c>
    </row>
    <row r="19846" spans="1:4">
      <c r="A19846" s="68" t="s">
        <v>19614</v>
      </c>
      <c r="B19846" s="68" t="s">
        <v>33390</v>
      </c>
      <c r="C19846" s="68" t="s">
        <v>1617</v>
      </c>
      <c r="D19846" t="str">
        <f t="shared" si="309"/>
        <v>h</v>
      </c>
    </row>
    <row r="19847" spans="1:4">
      <c r="A19847" s="68" t="s">
        <v>19615</v>
      </c>
      <c r="B19847" s="68" t="s">
        <v>33390</v>
      </c>
      <c r="C19847" s="68" t="s">
        <v>1617</v>
      </c>
      <c r="D19847" t="str">
        <f t="shared" ref="D19847:D19910" si="310">LOWER(C19847)</f>
        <v>h</v>
      </c>
    </row>
    <row r="19848" spans="1:4">
      <c r="A19848" s="68" t="s">
        <v>19616</v>
      </c>
      <c r="B19848" s="68" t="s">
        <v>33390</v>
      </c>
      <c r="C19848" s="68" t="s">
        <v>1617</v>
      </c>
      <c r="D19848" t="str">
        <f t="shared" si="310"/>
        <v>h</v>
      </c>
    </row>
    <row r="19849" spans="1:4">
      <c r="A19849" s="68" t="s">
        <v>19617</v>
      </c>
      <c r="B19849" s="68" t="s">
        <v>33390</v>
      </c>
      <c r="C19849" s="68" t="s">
        <v>1617</v>
      </c>
      <c r="D19849" t="str">
        <f t="shared" si="310"/>
        <v>h</v>
      </c>
    </row>
    <row r="19850" spans="1:4">
      <c r="A19850" s="68" t="s">
        <v>19618</v>
      </c>
      <c r="B19850" s="68" t="s">
        <v>33390</v>
      </c>
      <c r="C19850" s="68" t="s">
        <v>1617</v>
      </c>
      <c r="D19850" t="str">
        <f t="shared" si="310"/>
        <v>h</v>
      </c>
    </row>
    <row r="19851" spans="1:4">
      <c r="A19851" s="68" t="s">
        <v>19619</v>
      </c>
      <c r="B19851" s="68" t="s">
        <v>33391</v>
      </c>
      <c r="C19851" s="68" t="s">
        <v>1617</v>
      </c>
      <c r="D19851" t="str">
        <f t="shared" si="310"/>
        <v>h</v>
      </c>
    </row>
    <row r="19852" spans="1:4">
      <c r="A19852" s="68" t="s">
        <v>19620</v>
      </c>
      <c r="B19852" s="68" t="s">
        <v>33391</v>
      </c>
      <c r="C19852" s="68" t="s">
        <v>1617</v>
      </c>
      <c r="D19852" t="str">
        <f t="shared" si="310"/>
        <v>h</v>
      </c>
    </row>
    <row r="19853" spans="1:4">
      <c r="A19853" s="68" t="s">
        <v>19621</v>
      </c>
      <c r="B19853" s="68" t="s">
        <v>33391</v>
      </c>
      <c r="C19853" s="68" t="s">
        <v>1617</v>
      </c>
      <c r="D19853" t="str">
        <f t="shared" si="310"/>
        <v>h</v>
      </c>
    </row>
    <row r="19854" spans="1:4">
      <c r="A19854" s="68" t="s">
        <v>19622</v>
      </c>
      <c r="B19854" s="68" t="s">
        <v>33391</v>
      </c>
      <c r="C19854" s="68" t="s">
        <v>1617</v>
      </c>
      <c r="D19854" t="str">
        <f t="shared" si="310"/>
        <v>h</v>
      </c>
    </row>
    <row r="19855" spans="1:4">
      <c r="A19855" s="68" t="s">
        <v>19623</v>
      </c>
      <c r="B19855" s="68" t="s">
        <v>33391</v>
      </c>
      <c r="C19855" s="68" t="s">
        <v>1617</v>
      </c>
      <c r="D19855" t="str">
        <f t="shared" si="310"/>
        <v>h</v>
      </c>
    </row>
    <row r="19856" spans="1:4">
      <c r="A19856" s="68" t="s">
        <v>19624</v>
      </c>
      <c r="B19856" s="68" t="s">
        <v>33391</v>
      </c>
      <c r="C19856" s="68" t="s">
        <v>1617</v>
      </c>
      <c r="D19856" t="str">
        <f t="shared" si="310"/>
        <v>h</v>
      </c>
    </row>
    <row r="19857" spans="1:4">
      <c r="A19857" s="68" t="s">
        <v>19625</v>
      </c>
      <c r="B19857" s="68" t="s">
        <v>33392</v>
      </c>
      <c r="C19857" s="68" t="s">
        <v>1617</v>
      </c>
      <c r="D19857" t="str">
        <f t="shared" si="310"/>
        <v>h</v>
      </c>
    </row>
    <row r="19858" spans="1:4">
      <c r="A19858" s="68" t="s">
        <v>19626</v>
      </c>
      <c r="B19858" s="68" t="s">
        <v>33392</v>
      </c>
      <c r="C19858" s="68" t="s">
        <v>1617</v>
      </c>
      <c r="D19858" t="str">
        <f t="shared" si="310"/>
        <v>h</v>
      </c>
    </row>
    <row r="19859" spans="1:4">
      <c r="A19859" s="68" t="s">
        <v>19627</v>
      </c>
      <c r="B19859" s="68" t="s">
        <v>33392</v>
      </c>
      <c r="C19859" s="68" t="s">
        <v>1617</v>
      </c>
      <c r="D19859" t="str">
        <f t="shared" si="310"/>
        <v>h</v>
      </c>
    </row>
    <row r="19860" spans="1:4">
      <c r="A19860" s="68" t="s">
        <v>19628</v>
      </c>
      <c r="B19860" s="68" t="s">
        <v>33392</v>
      </c>
      <c r="C19860" s="68" t="s">
        <v>1617</v>
      </c>
      <c r="D19860" t="str">
        <f t="shared" si="310"/>
        <v>h</v>
      </c>
    </row>
    <row r="19861" spans="1:4">
      <c r="A19861" s="68" t="s">
        <v>19629</v>
      </c>
      <c r="B19861" s="68" t="s">
        <v>33392</v>
      </c>
      <c r="C19861" s="68" t="s">
        <v>1617</v>
      </c>
      <c r="D19861" t="str">
        <f t="shared" si="310"/>
        <v>h</v>
      </c>
    </row>
    <row r="19862" spans="1:4">
      <c r="A19862" s="68" t="s">
        <v>19630</v>
      </c>
      <c r="B19862" s="68" t="s">
        <v>33392</v>
      </c>
      <c r="C19862" s="68" t="s">
        <v>1617</v>
      </c>
      <c r="D19862" t="str">
        <f t="shared" si="310"/>
        <v>h</v>
      </c>
    </row>
    <row r="19863" spans="1:4">
      <c r="A19863" s="68" t="s">
        <v>19631</v>
      </c>
      <c r="B19863" s="68" t="s">
        <v>33393</v>
      </c>
      <c r="C19863" s="68" t="s">
        <v>1617</v>
      </c>
      <c r="D19863" t="str">
        <f t="shared" si="310"/>
        <v>h</v>
      </c>
    </row>
    <row r="19864" spans="1:4">
      <c r="A19864" s="68" t="s">
        <v>19632</v>
      </c>
      <c r="B19864" s="68" t="s">
        <v>33393</v>
      </c>
      <c r="C19864" s="68" t="s">
        <v>1617</v>
      </c>
      <c r="D19864" t="str">
        <f t="shared" si="310"/>
        <v>h</v>
      </c>
    </row>
    <row r="19865" spans="1:4">
      <c r="A19865" s="68" t="s">
        <v>19633</v>
      </c>
      <c r="B19865" s="68" t="s">
        <v>33394</v>
      </c>
      <c r="C19865" s="68" t="s">
        <v>1617</v>
      </c>
      <c r="D19865" t="str">
        <f t="shared" si="310"/>
        <v>h</v>
      </c>
    </row>
    <row r="19866" spans="1:4">
      <c r="A19866" s="68" t="s">
        <v>19634</v>
      </c>
      <c r="B19866" s="68" t="s">
        <v>33393</v>
      </c>
      <c r="C19866" s="68" t="s">
        <v>1617</v>
      </c>
      <c r="D19866" t="str">
        <f t="shared" si="310"/>
        <v>h</v>
      </c>
    </row>
    <row r="19867" spans="1:4">
      <c r="A19867" s="68" t="s">
        <v>19635</v>
      </c>
      <c r="B19867" s="68" t="s">
        <v>33393</v>
      </c>
      <c r="C19867" s="68" t="s">
        <v>1617</v>
      </c>
      <c r="D19867" t="str">
        <f t="shared" si="310"/>
        <v>h</v>
      </c>
    </row>
    <row r="19868" spans="1:4">
      <c r="A19868" s="68" t="s">
        <v>19636</v>
      </c>
      <c r="B19868" s="68" t="s">
        <v>33394</v>
      </c>
      <c r="C19868" s="68" t="s">
        <v>1617</v>
      </c>
      <c r="D19868" t="str">
        <f t="shared" si="310"/>
        <v>h</v>
      </c>
    </row>
    <row r="19869" spans="1:4">
      <c r="A19869" s="68" t="s">
        <v>19637</v>
      </c>
      <c r="B19869" s="68" t="s">
        <v>33395</v>
      </c>
      <c r="C19869" s="68" t="s">
        <v>1617</v>
      </c>
      <c r="D19869" t="str">
        <f t="shared" si="310"/>
        <v>h</v>
      </c>
    </row>
    <row r="19870" spans="1:4">
      <c r="A19870" s="68" t="s">
        <v>19638</v>
      </c>
      <c r="B19870" s="68" t="s">
        <v>33395</v>
      </c>
      <c r="C19870" s="68" t="s">
        <v>1617</v>
      </c>
      <c r="D19870" t="str">
        <f t="shared" si="310"/>
        <v>h</v>
      </c>
    </row>
    <row r="19871" spans="1:4">
      <c r="A19871" s="68" t="s">
        <v>19639</v>
      </c>
      <c r="B19871" s="68" t="s">
        <v>33395</v>
      </c>
      <c r="C19871" s="68" t="s">
        <v>1617</v>
      </c>
      <c r="D19871" t="str">
        <f t="shared" si="310"/>
        <v>h</v>
      </c>
    </row>
    <row r="19872" spans="1:4">
      <c r="A19872" s="68" t="s">
        <v>19640</v>
      </c>
      <c r="B19872" s="68" t="s">
        <v>33395</v>
      </c>
      <c r="C19872" s="68" t="s">
        <v>1617</v>
      </c>
      <c r="D19872" t="str">
        <f t="shared" si="310"/>
        <v>h</v>
      </c>
    </row>
    <row r="19873" spans="1:4">
      <c r="A19873" s="68" t="s">
        <v>19641</v>
      </c>
      <c r="B19873" s="68" t="s">
        <v>33395</v>
      </c>
      <c r="C19873" s="68" t="s">
        <v>1617</v>
      </c>
      <c r="D19873" t="str">
        <f t="shared" si="310"/>
        <v>h</v>
      </c>
    </row>
    <row r="19874" spans="1:4">
      <c r="A19874" s="68" t="s">
        <v>19642</v>
      </c>
      <c r="B19874" s="68" t="s">
        <v>33395</v>
      </c>
      <c r="C19874" s="68" t="s">
        <v>1617</v>
      </c>
      <c r="D19874" t="str">
        <f t="shared" si="310"/>
        <v>h</v>
      </c>
    </row>
    <row r="19875" spans="1:4">
      <c r="A19875" s="68" t="s">
        <v>19643</v>
      </c>
      <c r="B19875" s="68" t="s">
        <v>33396</v>
      </c>
      <c r="C19875" s="68" t="s">
        <v>1617</v>
      </c>
      <c r="D19875" t="str">
        <f t="shared" si="310"/>
        <v>h</v>
      </c>
    </row>
    <row r="19876" spans="1:4">
      <c r="A19876" s="68" t="s">
        <v>19644</v>
      </c>
      <c r="B19876" s="68" t="s">
        <v>33396</v>
      </c>
      <c r="C19876" s="68" t="s">
        <v>1617</v>
      </c>
      <c r="D19876" t="str">
        <f t="shared" si="310"/>
        <v>h</v>
      </c>
    </row>
    <row r="19877" spans="1:4">
      <c r="A19877" s="68" t="s">
        <v>19645</v>
      </c>
      <c r="B19877" s="68" t="s">
        <v>33396</v>
      </c>
      <c r="C19877" s="68" t="s">
        <v>1617</v>
      </c>
      <c r="D19877" t="str">
        <f t="shared" si="310"/>
        <v>h</v>
      </c>
    </row>
    <row r="19878" spans="1:4">
      <c r="A19878" s="68" t="s">
        <v>19646</v>
      </c>
      <c r="B19878" s="68" t="s">
        <v>33396</v>
      </c>
      <c r="C19878" s="68" t="s">
        <v>1617</v>
      </c>
      <c r="D19878" t="str">
        <f t="shared" si="310"/>
        <v>h</v>
      </c>
    </row>
    <row r="19879" spans="1:4">
      <c r="A19879" s="68" t="s">
        <v>19647</v>
      </c>
      <c r="B19879" s="68" t="s">
        <v>33396</v>
      </c>
      <c r="C19879" s="68" t="s">
        <v>1617</v>
      </c>
      <c r="D19879" t="str">
        <f t="shared" si="310"/>
        <v>h</v>
      </c>
    </row>
    <row r="19880" spans="1:4">
      <c r="A19880" s="68" t="s">
        <v>19648</v>
      </c>
      <c r="B19880" s="68" t="s">
        <v>33396</v>
      </c>
      <c r="C19880" s="68" t="s">
        <v>1617</v>
      </c>
      <c r="D19880" t="str">
        <f t="shared" si="310"/>
        <v>h</v>
      </c>
    </row>
    <row r="19881" spans="1:4">
      <c r="A19881" s="68" t="s">
        <v>19649</v>
      </c>
      <c r="B19881" s="68" t="s">
        <v>19650</v>
      </c>
      <c r="C19881" s="68" t="s">
        <v>1617</v>
      </c>
      <c r="D19881" t="str">
        <f t="shared" si="310"/>
        <v>h</v>
      </c>
    </row>
    <row r="19882" spans="1:4">
      <c r="A19882" s="68" t="s">
        <v>19651</v>
      </c>
      <c r="B19882" s="68" t="s">
        <v>19650</v>
      </c>
      <c r="C19882" s="68" t="s">
        <v>1617</v>
      </c>
      <c r="D19882" t="str">
        <f t="shared" si="310"/>
        <v>h</v>
      </c>
    </row>
    <row r="19883" spans="1:4">
      <c r="A19883" s="68" t="s">
        <v>19652</v>
      </c>
      <c r="B19883" s="68" t="s">
        <v>19650</v>
      </c>
      <c r="C19883" s="68" t="s">
        <v>1617</v>
      </c>
      <c r="D19883" t="str">
        <f t="shared" si="310"/>
        <v>h</v>
      </c>
    </row>
    <row r="19884" spans="1:4">
      <c r="A19884" s="68" t="s">
        <v>19653</v>
      </c>
      <c r="B19884" s="68" t="s">
        <v>19650</v>
      </c>
      <c r="C19884" s="68" t="s">
        <v>1617</v>
      </c>
      <c r="D19884" t="str">
        <f t="shared" si="310"/>
        <v>h</v>
      </c>
    </row>
    <row r="19885" spans="1:4">
      <c r="A19885" s="68" t="s">
        <v>19654</v>
      </c>
      <c r="B19885" s="68" t="s">
        <v>33397</v>
      </c>
      <c r="C19885" s="68" t="s">
        <v>1617</v>
      </c>
      <c r="D19885" t="str">
        <f t="shared" si="310"/>
        <v>h</v>
      </c>
    </row>
    <row r="19886" spans="1:4">
      <c r="A19886" s="68" t="s">
        <v>19655</v>
      </c>
      <c r="B19886" s="68" t="s">
        <v>33397</v>
      </c>
      <c r="C19886" s="68" t="s">
        <v>1617</v>
      </c>
      <c r="D19886" t="str">
        <f t="shared" si="310"/>
        <v>h</v>
      </c>
    </row>
    <row r="19887" spans="1:4">
      <c r="A19887" s="68" t="s">
        <v>19656</v>
      </c>
      <c r="B19887" s="68" t="s">
        <v>33397</v>
      </c>
      <c r="C19887" s="68" t="s">
        <v>1617</v>
      </c>
      <c r="D19887" t="str">
        <f t="shared" si="310"/>
        <v>h</v>
      </c>
    </row>
    <row r="19888" spans="1:4">
      <c r="A19888" s="68" t="s">
        <v>19657</v>
      </c>
      <c r="B19888" s="68" t="s">
        <v>33397</v>
      </c>
      <c r="C19888" s="68" t="s">
        <v>1617</v>
      </c>
      <c r="D19888" t="str">
        <f t="shared" si="310"/>
        <v>h</v>
      </c>
    </row>
    <row r="19889" spans="1:4">
      <c r="A19889" s="68" t="s">
        <v>19658</v>
      </c>
      <c r="B19889" s="68" t="s">
        <v>33397</v>
      </c>
      <c r="C19889" s="68" t="s">
        <v>1617</v>
      </c>
      <c r="D19889" t="str">
        <f t="shared" si="310"/>
        <v>h</v>
      </c>
    </row>
    <row r="19890" spans="1:4">
      <c r="A19890" s="68" t="s">
        <v>19659</v>
      </c>
      <c r="B19890" s="68" t="s">
        <v>33397</v>
      </c>
      <c r="C19890" s="68" t="s">
        <v>1617</v>
      </c>
      <c r="D19890" t="str">
        <f t="shared" si="310"/>
        <v>h</v>
      </c>
    </row>
    <row r="19891" spans="1:4">
      <c r="A19891" s="68" t="s">
        <v>19660</v>
      </c>
      <c r="B19891" s="68" t="s">
        <v>33398</v>
      </c>
      <c r="C19891" s="68" t="s">
        <v>1617</v>
      </c>
      <c r="D19891" t="str">
        <f t="shared" si="310"/>
        <v>h</v>
      </c>
    </row>
    <row r="19892" spans="1:4">
      <c r="A19892" s="68" t="s">
        <v>19661</v>
      </c>
      <c r="B19892" s="68" t="s">
        <v>33398</v>
      </c>
      <c r="C19892" s="68" t="s">
        <v>1617</v>
      </c>
      <c r="D19892" t="str">
        <f t="shared" si="310"/>
        <v>h</v>
      </c>
    </row>
    <row r="19893" spans="1:4">
      <c r="A19893" s="68" t="s">
        <v>19662</v>
      </c>
      <c r="B19893" s="68" t="s">
        <v>33398</v>
      </c>
      <c r="C19893" s="68" t="s">
        <v>1617</v>
      </c>
      <c r="D19893" t="str">
        <f t="shared" si="310"/>
        <v>h</v>
      </c>
    </row>
    <row r="19894" spans="1:4">
      <c r="A19894" s="68" t="s">
        <v>19663</v>
      </c>
      <c r="B19894" s="68" t="s">
        <v>33398</v>
      </c>
      <c r="C19894" s="68" t="s">
        <v>1617</v>
      </c>
      <c r="D19894" t="str">
        <f t="shared" si="310"/>
        <v>h</v>
      </c>
    </row>
    <row r="19895" spans="1:4">
      <c r="A19895" s="68" t="s">
        <v>19664</v>
      </c>
      <c r="B19895" s="68" t="s">
        <v>33398</v>
      </c>
      <c r="C19895" s="68" t="s">
        <v>1617</v>
      </c>
      <c r="D19895" t="str">
        <f t="shared" si="310"/>
        <v>h</v>
      </c>
    </row>
    <row r="19896" spans="1:4">
      <c r="A19896" s="68" t="s">
        <v>19665</v>
      </c>
      <c r="B19896" s="68" t="s">
        <v>33398</v>
      </c>
      <c r="C19896" s="68" t="s">
        <v>1617</v>
      </c>
      <c r="D19896" t="str">
        <f t="shared" si="310"/>
        <v>h</v>
      </c>
    </row>
    <row r="19897" spans="1:4">
      <c r="A19897" s="68" t="s">
        <v>19666</v>
      </c>
      <c r="B19897" s="68" t="s">
        <v>33399</v>
      </c>
      <c r="C19897" s="68" t="s">
        <v>1617</v>
      </c>
      <c r="D19897" t="str">
        <f t="shared" si="310"/>
        <v>h</v>
      </c>
    </row>
    <row r="19898" spans="1:4">
      <c r="A19898" s="68" t="s">
        <v>19667</v>
      </c>
      <c r="B19898" s="68" t="s">
        <v>33399</v>
      </c>
      <c r="C19898" s="68" t="s">
        <v>1617</v>
      </c>
      <c r="D19898" t="str">
        <f t="shared" si="310"/>
        <v>h</v>
      </c>
    </row>
    <row r="19899" spans="1:4">
      <c r="A19899" s="68" t="s">
        <v>19668</v>
      </c>
      <c r="B19899" s="68" t="s">
        <v>33399</v>
      </c>
      <c r="C19899" s="68" t="s">
        <v>1617</v>
      </c>
      <c r="D19899" t="str">
        <f t="shared" si="310"/>
        <v>h</v>
      </c>
    </row>
    <row r="19900" spans="1:4">
      <c r="A19900" s="68" t="s">
        <v>19669</v>
      </c>
      <c r="B19900" s="68" t="s">
        <v>33399</v>
      </c>
      <c r="C19900" s="68" t="s">
        <v>1617</v>
      </c>
      <c r="D19900" t="str">
        <f t="shared" si="310"/>
        <v>h</v>
      </c>
    </row>
    <row r="19901" spans="1:4">
      <c r="A19901" s="68" t="s">
        <v>19670</v>
      </c>
      <c r="B19901" s="68" t="s">
        <v>33399</v>
      </c>
      <c r="C19901" s="68" t="s">
        <v>1617</v>
      </c>
      <c r="D19901" t="str">
        <f t="shared" si="310"/>
        <v>h</v>
      </c>
    </row>
    <row r="19902" spans="1:4">
      <c r="A19902" s="68" t="s">
        <v>19671</v>
      </c>
      <c r="B19902" s="68" t="s">
        <v>33399</v>
      </c>
      <c r="C19902" s="68" t="s">
        <v>1617</v>
      </c>
      <c r="D19902" t="str">
        <f t="shared" si="310"/>
        <v>h</v>
      </c>
    </row>
    <row r="19903" spans="1:4">
      <c r="A19903" s="68" t="s">
        <v>19672</v>
      </c>
      <c r="B19903" s="68" t="s">
        <v>33400</v>
      </c>
      <c r="C19903" s="68" t="s">
        <v>1617</v>
      </c>
      <c r="D19903" t="str">
        <f t="shared" si="310"/>
        <v>h</v>
      </c>
    </row>
    <row r="19904" spans="1:4">
      <c r="A19904" s="68" t="s">
        <v>19673</v>
      </c>
      <c r="B19904" s="68" t="s">
        <v>33400</v>
      </c>
      <c r="C19904" s="68" t="s">
        <v>1617</v>
      </c>
      <c r="D19904" t="str">
        <f t="shared" si="310"/>
        <v>h</v>
      </c>
    </row>
    <row r="19905" spans="1:4">
      <c r="A19905" s="68" t="s">
        <v>19674</v>
      </c>
      <c r="B19905" s="68" t="s">
        <v>33400</v>
      </c>
      <c r="C19905" s="68" t="s">
        <v>1617</v>
      </c>
      <c r="D19905" t="str">
        <f t="shared" si="310"/>
        <v>h</v>
      </c>
    </row>
    <row r="19906" spans="1:4">
      <c r="A19906" s="68" t="s">
        <v>19675</v>
      </c>
      <c r="B19906" s="68" t="s">
        <v>33400</v>
      </c>
      <c r="C19906" s="68" t="s">
        <v>1617</v>
      </c>
      <c r="D19906" t="str">
        <f t="shared" si="310"/>
        <v>h</v>
      </c>
    </row>
    <row r="19907" spans="1:4">
      <c r="A19907" s="68" t="s">
        <v>19676</v>
      </c>
      <c r="B19907" s="68" t="s">
        <v>33400</v>
      </c>
      <c r="C19907" s="68" t="s">
        <v>1617</v>
      </c>
      <c r="D19907" t="str">
        <f t="shared" si="310"/>
        <v>h</v>
      </c>
    </row>
    <row r="19908" spans="1:4">
      <c r="A19908" s="68" t="s">
        <v>19677</v>
      </c>
      <c r="B19908" s="68" t="s">
        <v>33400</v>
      </c>
      <c r="C19908" s="68" t="s">
        <v>1617</v>
      </c>
      <c r="D19908" t="str">
        <f t="shared" si="310"/>
        <v>h</v>
      </c>
    </row>
    <row r="19909" spans="1:4">
      <c r="A19909" s="68" t="s">
        <v>19678</v>
      </c>
      <c r="B19909" s="68" t="s">
        <v>33401</v>
      </c>
      <c r="C19909" s="68" t="s">
        <v>1617</v>
      </c>
      <c r="D19909" t="str">
        <f t="shared" si="310"/>
        <v>h</v>
      </c>
    </row>
    <row r="19910" spans="1:4">
      <c r="A19910" s="68" t="s">
        <v>19679</v>
      </c>
      <c r="B19910" s="68" t="s">
        <v>33401</v>
      </c>
      <c r="C19910" s="68" t="s">
        <v>1617</v>
      </c>
      <c r="D19910" t="str">
        <f t="shared" si="310"/>
        <v>h</v>
      </c>
    </row>
    <row r="19911" spans="1:4">
      <c r="A19911" s="68" t="s">
        <v>19680</v>
      </c>
      <c r="B19911" s="68" t="s">
        <v>33401</v>
      </c>
      <c r="C19911" s="68" t="s">
        <v>1617</v>
      </c>
      <c r="D19911" t="str">
        <f t="shared" ref="D19911:D19974" si="311">LOWER(C19911)</f>
        <v>h</v>
      </c>
    </row>
    <row r="19912" spans="1:4">
      <c r="A19912" s="68" t="s">
        <v>19681</v>
      </c>
      <c r="B19912" s="68" t="s">
        <v>33401</v>
      </c>
      <c r="C19912" s="68" t="s">
        <v>1617</v>
      </c>
      <c r="D19912" t="str">
        <f t="shared" si="311"/>
        <v>h</v>
      </c>
    </row>
    <row r="19913" spans="1:4">
      <c r="A19913" s="68" t="s">
        <v>19682</v>
      </c>
      <c r="B19913" s="68" t="s">
        <v>33401</v>
      </c>
      <c r="C19913" s="68" t="s">
        <v>1617</v>
      </c>
      <c r="D19913" t="str">
        <f t="shared" si="311"/>
        <v>h</v>
      </c>
    </row>
    <row r="19914" spans="1:4">
      <c r="A19914" s="68" t="s">
        <v>19683</v>
      </c>
      <c r="B19914" s="68" t="s">
        <v>33401</v>
      </c>
      <c r="C19914" s="68" t="s">
        <v>1617</v>
      </c>
      <c r="D19914" t="str">
        <f t="shared" si="311"/>
        <v>h</v>
      </c>
    </row>
    <row r="19915" spans="1:4">
      <c r="A19915" s="68" t="s">
        <v>19684</v>
      </c>
      <c r="B19915" s="68" t="s">
        <v>33402</v>
      </c>
      <c r="C19915" s="68" t="s">
        <v>1617</v>
      </c>
      <c r="D19915" t="str">
        <f t="shared" si="311"/>
        <v>h</v>
      </c>
    </row>
    <row r="19916" spans="1:4">
      <c r="A19916" s="68" t="s">
        <v>19685</v>
      </c>
      <c r="B19916" s="68" t="s">
        <v>33402</v>
      </c>
      <c r="C19916" s="68" t="s">
        <v>1617</v>
      </c>
      <c r="D19916" t="str">
        <f t="shared" si="311"/>
        <v>h</v>
      </c>
    </row>
    <row r="19917" spans="1:4">
      <c r="A19917" s="68" t="s">
        <v>19686</v>
      </c>
      <c r="B19917" s="68" t="s">
        <v>33402</v>
      </c>
      <c r="C19917" s="68" t="s">
        <v>1617</v>
      </c>
      <c r="D19917" t="str">
        <f t="shared" si="311"/>
        <v>h</v>
      </c>
    </row>
    <row r="19918" spans="1:4">
      <c r="A19918" s="68" t="s">
        <v>19687</v>
      </c>
      <c r="B19918" s="68" t="s">
        <v>33402</v>
      </c>
      <c r="C19918" s="68" t="s">
        <v>1617</v>
      </c>
      <c r="D19918" t="str">
        <f t="shared" si="311"/>
        <v>h</v>
      </c>
    </row>
    <row r="19919" spans="1:4">
      <c r="A19919" s="68" t="s">
        <v>19688</v>
      </c>
      <c r="B19919" s="68" t="s">
        <v>33403</v>
      </c>
      <c r="C19919" s="68" t="s">
        <v>1617</v>
      </c>
      <c r="D19919" t="str">
        <f t="shared" si="311"/>
        <v>h</v>
      </c>
    </row>
    <row r="19920" spans="1:4">
      <c r="A19920" s="68" t="s">
        <v>19689</v>
      </c>
      <c r="B19920" s="68" t="s">
        <v>33403</v>
      </c>
      <c r="C19920" s="68" t="s">
        <v>1617</v>
      </c>
      <c r="D19920" t="str">
        <f t="shared" si="311"/>
        <v>h</v>
      </c>
    </row>
    <row r="19921" spans="1:4">
      <c r="A19921" s="68" t="s">
        <v>19690</v>
      </c>
      <c r="B19921" s="68" t="s">
        <v>33403</v>
      </c>
      <c r="C19921" s="68" t="s">
        <v>1617</v>
      </c>
      <c r="D19921" t="str">
        <f t="shared" si="311"/>
        <v>h</v>
      </c>
    </row>
    <row r="19922" spans="1:4">
      <c r="A19922" s="68" t="s">
        <v>19691</v>
      </c>
      <c r="B19922" s="68" t="s">
        <v>33403</v>
      </c>
      <c r="C19922" s="68" t="s">
        <v>1617</v>
      </c>
      <c r="D19922" t="str">
        <f t="shared" si="311"/>
        <v>h</v>
      </c>
    </row>
    <row r="19923" spans="1:4">
      <c r="A19923" s="68" t="s">
        <v>19692</v>
      </c>
      <c r="B19923" s="68" t="s">
        <v>33404</v>
      </c>
      <c r="C19923" s="68" t="s">
        <v>1617</v>
      </c>
      <c r="D19923" t="str">
        <f t="shared" si="311"/>
        <v>h</v>
      </c>
    </row>
    <row r="19924" spans="1:4">
      <c r="A19924" s="68" t="s">
        <v>19693</v>
      </c>
      <c r="B19924" s="68" t="s">
        <v>33404</v>
      </c>
      <c r="C19924" s="68" t="s">
        <v>1617</v>
      </c>
      <c r="D19924" t="str">
        <f t="shared" si="311"/>
        <v>h</v>
      </c>
    </row>
    <row r="19925" spans="1:4">
      <c r="A19925" s="68" t="s">
        <v>19694</v>
      </c>
      <c r="B19925" s="68" t="s">
        <v>33404</v>
      </c>
      <c r="C19925" s="68" t="s">
        <v>1617</v>
      </c>
      <c r="D19925" t="str">
        <f t="shared" si="311"/>
        <v>h</v>
      </c>
    </row>
    <row r="19926" spans="1:4">
      <c r="A19926" s="68" t="s">
        <v>19695</v>
      </c>
      <c r="B19926" s="68" t="s">
        <v>33404</v>
      </c>
      <c r="C19926" s="68" t="s">
        <v>1617</v>
      </c>
      <c r="D19926" t="str">
        <f t="shared" si="311"/>
        <v>h</v>
      </c>
    </row>
    <row r="19927" spans="1:4">
      <c r="A19927" s="68" t="s">
        <v>19696</v>
      </c>
      <c r="B19927" s="68" t="s">
        <v>33405</v>
      </c>
      <c r="C19927" s="68" t="s">
        <v>1617</v>
      </c>
      <c r="D19927" t="str">
        <f t="shared" si="311"/>
        <v>h</v>
      </c>
    </row>
    <row r="19928" spans="1:4">
      <c r="A19928" s="68" t="s">
        <v>19697</v>
      </c>
      <c r="B19928" s="68" t="s">
        <v>33405</v>
      </c>
      <c r="C19928" s="68" t="s">
        <v>1617</v>
      </c>
      <c r="D19928" t="str">
        <f t="shared" si="311"/>
        <v>h</v>
      </c>
    </row>
    <row r="19929" spans="1:4">
      <c r="A19929" s="68" t="s">
        <v>19698</v>
      </c>
      <c r="B19929" s="68" t="s">
        <v>33405</v>
      </c>
      <c r="C19929" s="68" t="s">
        <v>1617</v>
      </c>
      <c r="D19929" t="str">
        <f t="shared" si="311"/>
        <v>h</v>
      </c>
    </row>
    <row r="19930" spans="1:4">
      <c r="A19930" s="68" t="s">
        <v>19699</v>
      </c>
      <c r="B19930" s="68" t="s">
        <v>33405</v>
      </c>
      <c r="C19930" s="68" t="s">
        <v>1617</v>
      </c>
      <c r="D19930" t="str">
        <f t="shared" si="311"/>
        <v>h</v>
      </c>
    </row>
    <row r="19931" spans="1:4">
      <c r="A19931" s="68" t="s">
        <v>19700</v>
      </c>
      <c r="B19931" s="68" t="s">
        <v>33406</v>
      </c>
      <c r="C19931" s="68" t="s">
        <v>1617</v>
      </c>
      <c r="D19931" t="str">
        <f t="shared" si="311"/>
        <v>h</v>
      </c>
    </row>
    <row r="19932" spans="1:4">
      <c r="A19932" s="68" t="s">
        <v>19701</v>
      </c>
      <c r="B19932" s="68" t="s">
        <v>33406</v>
      </c>
      <c r="C19932" s="68" t="s">
        <v>1617</v>
      </c>
      <c r="D19932" t="str">
        <f t="shared" si="311"/>
        <v>h</v>
      </c>
    </row>
    <row r="19933" spans="1:4">
      <c r="A19933" s="68" t="s">
        <v>19702</v>
      </c>
      <c r="B19933" s="68" t="s">
        <v>33406</v>
      </c>
      <c r="C19933" s="68" t="s">
        <v>1617</v>
      </c>
      <c r="D19933" t="str">
        <f t="shared" si="311"/>
        <v>h</v>
      </c>
    </row>
    <row r="19934" spans="1:4">
      <c r="A19934" s="68" t="s">
        <v>19703</v>
      </c>
      <c r="B19934" s="68" t="s">
        <v>33406</v>
      </c>
      <c r="C19934" s="68" t="s">
        <v>1617</v>
      </c>
      <c r="D19934" t="str">
        <f t="shared" si="311"/>
        <v>h</v>
      </c>
    </row>
    <row r="19935" spans="1:4">
      <c r="A19935" s="68" t="s">
        <v>19704</v>
      </c>
      <c r="B19935" s="68" t="s">
        <v>33407</v>
      </c>
      <c r="C19935" s="68" t="s">
        <v>1617</v>
      </c>
      <c r="D19935" t="str">
        <f t="shared" si="311"/>
        <v>h</v>
      </c>
    </row>
    <row r="19936" spans="1:4">
      <c r="A19936" s="68" t="s">
        <v>19705</v>
      </c>
      <c r="B19936" s="68" t="s">
        <v>33407</v>
      </c>
      <c r="C19936" s="68" t="s">
        <v>1617</v>
      </c>
      <c r="D19936" t="str">
        <f t="shared" si="311"/>
        <v>h</v>
      </c>
    </row>
    <row r="19937" spans="1:4">
      <c r="A19937" s="68" t="s">
        <v>19706</v>
      </c>
      <c r="B19937" s="68" t="s">
        <v>33407</v>
      </c>
      <c r="C19937" s="68" t="s">
        <v>1617</v>
      </c>
      <c r="D19937" t="str">
        <f t="shared" si="311"/>
        <v>h</v>
      </c>
    </row>
    <row r="19938" spans="1:4">
      <c r="A19938" s="68" t="s">
        <v>19707</v>
      </c>
      <c r="B19938" s="68" t="s">
        <v>33407</v>
      </c>
      <c r="C19938" s="68" t="s">
        <v>1617</v>
      </c>
      <c r="D19938" t="str">
        <f t="shared" si="311"/>
        <v>h</v>
      </c>
    </row>
    <row r="19939" spans="1:4">
      <c r="A19939" s="68" t="s">
        <v>19708</v>
      </c>
      <c r="B19939" s="68" t="s">
        <v>33407</v>
      </c>
      <c r="C19939" s="68" t="s">
        <v>1617</v>
      </c>
      <c r="D19939" t="str">
        <f t="shared" si="311"/>
        <v>h</v>
      </c>
    </row>
    <row r="19940" spans="1:4">
      <c r="A19940" s="68" t="s">
        <v>19709</v>
      </c>
      <c r="B19940" s="68" t="s">
        <v>33407</v>
      </c>
      <c r="C19940" s="68" t="s">
        <v>1617</v>
      </c>
      <c r="D19940" t="str">
        <f t="shared" si="311"/>
        <v>h</v>
      </c>
    </row>
    <row r="19941" spans="1:4">
      <c r="A19941" s="68" t="s">
        <v>19710</v>
      </c>
      <c r="B19941" s="68" t="s">
        <v>33408</v>
      </c>
      <c r="C19941" s="68" t="s">
        <v>1617</v>
      </c>
      <c r="D19941" t="str">
        <f t="shared" si="311"/>
        <v>h</v>
      </c>
    </row>
    <row r="19942" spans="1:4">
      <c r="A19942" s="68" t="s">
        <v>19711</v>
      </c>
      <c r="B19942" s="68" t="s">
        <v>33408</v>
      </c>
      <c r="C19942" s="68" t="s">
        <v>1617</v>
      </c>
      <c r="D19942" t="str">
        <f t="shared" si="311"/>
        <v>h</v>
      </c>
    </row>
    <row r="19943" spans="1:4">
      <c r="A19943" s="68" t="s">
        <v>19712</v>
      </c>
      <c r="B19943" s="68" t="s">
        <v>33408</v>
      </c>
      <c r="C19943" s="68" t="s">
        <v>1617</v>
      </c>
      <c r="D19943" t="str">
        <f t="shared" si="311"/>
        <v>h</v>
      </c>
    </row>
    <row r="19944" spans="1:4">
      <c r="A19944" s="68" t="s">
        <v>19713</v>
      </c>
      <c r="B19944" s="68" t="s">
        <v>33408</v>
      </c>
      <c r="C19944" s="68" t="s">
        <v>1617</v>
      </c>
      <c r="D19944" t="str">
        <f t="shared" si="311"/>
        <v>h</v>
      </c>
    </row>
    <row r="19945" spans="1:4">
      <c r="A19945" s="68" t="s">
        <v>19714</v>
      </c>
      <c r="B19945" s="68" t="s">
        <v>33408</v>
      </c>
      <c r="C19945" s="68" t="s">
        <v>1617</v>
      </c>
      <c r="D19945" t="str">
        <f t="shared" si="311"/>
        <v>h</v>
      </c>
    </row>
    <row r="19946" spans="1:4">
      <c r="A19946" s="68" t="s">
        <v>19715</v>
      </c>
      <c r="B19946" s="68" t="s">
        <v>33408</v>
      </c>
      <c r="C19946" s="68" t="s">
        <v>1617</v>
      </c>
      <c r="D19946" t="str">
        <f t="shared" si="311"/>
        <v>h</v>
      </c>
    </row>
    <row r="19947" spans="1:4">
      <c r="A19947" s="68" t="s">
        <v>19716</v>
      </c>
      <c r="B19947" s="68" t="s">
        <v>33409</v>
      </c>
      <c r="C19947" s="68" t="s">
        <v>1617</v>
      </c>
      <c r="D19947" t="str">
        <f t="shared" si="311"/>
        <v>h</v>
      </c>
    </row>
    <row r="19948" spans="1:4">
      <c r="A19948" s="68" t="s">
        <v>19717</v>
      </c>
      <c r="B19948" s="68" t="s">
        <v>33409</v>
      </c>
      <c r="C19948" s="68" t="s">
        <v>1617</v>
      </c>
      <c r="D19948" t="str">
        <f t="shared" si="311"/>
        <v>h</v>
      </c>
    </row>
    <row r="19949" spans="1:4">
      <c r="A19949" s="68" t="s">
        <v>19718</v>
      </c>
      <c r="B19949" s="68" t="s">
        <v>33409</v>
      </c>
      <c r="C19949" s="68" t="s">
        <v>1617</v>
      </c>
      <c r="D19949" t="str">
        <f t="shared" si="311"/>
        <v>h</v>
      </c>
    </row>
    <row r="19950" spans="1:4">
      <c r="A19950" s="68" t="s">
        <v>19719</v>
      </c>
      <c r="B19950" s="68" t="s">
        <v>33409</v>
      </c>
      <c r="C19950" s="68" t="s">
        <v>1617</v>
      </c>
      <c r="D19950" t="str">
        <f t="shared" si="311"/>
        <v>h</v>
      </c>
    </row>
    <row r="19951" spans="1:4">
      <c r="A19951" s="68" t="s">
        <v>19720</v>
      </c>
      <c r="B19951" s="68" t="s">
        <v>33409</v>
      </c>
      <c r="C19951" s="68" t="s">
        <v>1617</v>
      </c>
      <c r="D19951" t="str">
        <f t="shared" si="311"/>
        <v>h</v>
      </c>
    </row>
    <row r="19952" spans="1:4">
      <c r="A19952" s="68" t="s">
        <v>19721</v>
      </c>
      <c r="B19952" s="68" t="s">
        <v>33409</v>
      </c>
      <c r="C19952" s="68" t="s">
        <v>1617</v>
      </c>
      <c r="D19952" t="str">
        <f t="shared" si="311"/>
        <v>h</v>
      </c>
    </row>
    <row r="19953" spans="1:4">
      <c r="A19953" s="68" t="s">
        <v>19722</v>
      </c>
      <c r="B19953" s="68" t="s">
        <v>33410</v>
      </c>
      <c r="C19953" s="68" t="s">
        <v>1617</v>
      </c>
      <c r="D19953" t="str">
        <f t="shared" si="311"/>
        <v>h</v>
      </c>
    </row>
    <row r="19954" spans="1:4">
      <c r="A19954" s="68" t="s">
        <v>19723</v>
      </c>
      <c r="B19954" s="68" t="s">
        <v>33410</v>
      </c>
      <c r="C19954" s="68" t="s">
        <v>1617</v>
      </c>
      <c r="D19954" t="str">
        <f t="shared" si="311"/>
        <v>h</v>
      </c>
    </row>
    <row r="19955" spans="1:4">
      <c r="A19955" s="68" t="s">
        <v>19724</v>
      </c>
      <c r="B19955" s="68" t="s">
        <v>33410</v>
      </c>
      <c r="C19955" s="68" t="s">
        <v>1617</v>
      </c>
      <c r="D19955" t="str">
        <f t="shared" si="311"/>
        <v>h</v>
      </c>
    </row>
    <row r="19956" spans="1:4">
      <c r="A19956" s="68" t="s">
        <v>19725</v>
      </c>
      <c r="B19956" s="68" t="s">
        <v>33410</v>
      </c>
      <c r="C19956" s="68" t="s">
        <v>1617</v>
      </c>
      <c r="D19956" t="str">
        <f t="shared" si="311"/>
        <v>h</v>
      </c>
    </row>
    <row r="19957" spans="1:4">
      <c r="A19957" s="68" t="s">
        <v>19726</v>
      </c>
      <c r="B19957" s="68" t="s">
        <v>33410</v>
      </c>
      <c r="C19957" s="68" t="s">
        <v>1617</v>
      </c>
      <c r="D19957" t="str">
        <f t="shared" si="311"/>
        <v>h</v>
      </c>
    </row>
    <row r="19958" spans="1:4">
      <c r="A19958" s="68" t="s">
        <v>19727</v>
      </c>
      <c r="B19958" s="68" t="s">
        <v>33410</v>
      </c>
      <c r="C19958" s="68" t="s">
        <v>1617</v>
      </c>
      <c r="D19958" t="str">
        <f t="shared" si="311"/>
        <v>h</v>
      </c>
    </row>
    <row r="19959" spans="1:4">
      <c r="A19959" s="68" t="s">
        <v>19728</v>
      </c>
      <c r="B19959" s="68" t="s">
        <v>33411</v>
      </c>
      <c r="C19959" s="68" t="s">
        <v>1617</v>
      </c>
      <c r="D19959" t="str">
        <f t="shared" si="311"/>
        <v>h</v>
      </c>
    </row>
    <row r="19960" spans="1:4">
      <c r="A19960" s="68" t="s">
        <v>19729</v>
      </c>
      <c r="B19960" s="68" t="s">
        <v>33411</v>
      </c>
      <c r="C19960" s="68" t="s">
        <v>1617</v>
      </c>
      <c r="D19960" t="str">
        <f t="shared" si="311"/>
        <v>h</v>
      </c>
    </row>
    <row r="19961" spans="1:4">
      <c r="A19961" s="68" t="s">
        <v>19730</v>
      </c>
      <c r="B19961" s="68" t="s">
        <v>33411</v>
      </c>
      <c r="C19961" s="68" t="s">
        <v>1617</v>
      </c>
      <c r="D19961" t="str">
        <f t="shared" si="311"/>
        <v>h</v>
      </c>
    </row>
    <row r="19962" spans="1:4">
      <c r="A19962" s="68" t="s">
        <v>19731</v>
      </c>
      <c r="B19962" s="68" t="s">
        <v>33411</v>
      </c>
      <c r="C19962" s="68" t="s">
        <v>1617</v>
      </c>
      <c r="D19962" t="str">
        <f t="shared" si="311"/>
        <v>h</v>
      </c>
    </row>
    <row r="19963" spans="1:4">
      <c r="A19963" s="68" t="s">
        <v>19732</v>
      </c>
      <c r="B19963" s="68" t="s">
        <v>33411</v>
      </c>
      <c r="C19963" s="68" t="s">
        <v>1617</v>
      </c>
      <c r="D19963" t="str">
        <f t="shared" si="311"/>
        <v>h</v>
      </c>
    </row>
    <row r="19964" spans="1:4">
      <c r="A19964" s="68" t="s">
        <v>19733</v>
      </c>
      <c r="B19964" s="68" t="s">
        <v>33411</v>
      </c>
      <c r="C19964" s="68" t="s">
        <v>1617</v>
      </c>
      <c r="D19964" t="str">
        <f t="shared" si="311"/>
        <v>h</v>
      </c>
    </row>
    <row r="19965" spans="1:4">
      <c r="A19965" s="68" t="s">
        <v>19734</v>
      </c>
      <c r="B19965" s="68" t="s">
        <v>33412</v>
      </c>
      <c r="C19965" s="68" t="s">
        <v>1617</v>
      </c>
      <c r="D19965" t="str">
        <f t="shared" si="311"/>
        <v>h</v>
      </c>
    </row>
    <row r="19966" spans="1:4">
      <c r="A19966" s="68" t="s">
        <v>19735</v>
      </c>
      <c r="B19966" s="68" t="s">
        <v>33412</v>
      </c>
      <c r="C19966" s="68" t="s">
        <v>1617</v>
      </c>
      <c r="D19966" t="str">
        <f t="shared" si="311"/>
        <v>h</v>
      </c>
    </row>
    <row r="19967" spans="1:4">
      <c r="A19967" s="68" t="s">
        <v>19736</v>
      </c>
      <c r="B19967" s="68" t="s">
        <v>33412</v>
      </c>
      <c r="C19967" s="68" t="s">
        <v>1617</v>
      </c>
      <c r="D19967" t="str">
        <f t="shared" si="311"/>
        <v>h</v>
      </c>
    </row>
    <row r="19968" spans="1:4">
      <c r="A19968" s="68" t="s">
        <v>19737</v>
      </c>
      <c r="B19968" s="68" t="s">
        <v>33412</v>
      </c>
      <c r="C19968" s="68" t="s">
        <v>1617</v>
      </c>
      <c r="D19968" t="str">
        <f t="shared" si="311"/>
        <v>h</v>
      </c>
    </row>
    <row r="19969" spans="1:4">
      <c r="A19969" s="68" t="s">
        <v>23638</v>
      </c>
      <c r="B19969" s="68" t="s">
        <v>33413</v>
      </c>
      <c r="C19969" s="68" t="s">
        <v>1617</v>
      </c>
      <c r="D19969" t="str">
        <f t="shared" si="311"/>
        <v>h</v>
      </c>
    </row>
    <row r="19970" spans="1:4">
      <c r="A19970" s="68" t="s">
        <v>23639</v>
      </c>
      <c r="B19970" s="68" t="s">
        <v>33413</v>
      </c>
      <c r="C19970" s="68" t="s">
        <v>1617</v>
      </c>
      <c r="D19970" t="str">
        <f t="shared" si="311"/>
        <v>h</v>
      </c>
    </row>
    <row r="19971" spans="1:4">
      <c r="A19971" s="68" t="s">
        <v>23640</v>
      </c>
      <c r="B19971" s="68" t="s">
        <v>33414</v>
      </c>
      <c r="C19971" s="68" t="s">
        <v>1617</v>
      </c>
      <c r="D19971" t="str">
        <f t="shared" si="311"/>
        <v>h</v>
      </c>
    </row>
    <row r="19972" spans="1:4">
      <c r="A19972" s="68" t="s">
        <v>23641</v>
      </c>
      <c r="B19972" s="68" t="s">
        <v>33413</v>
      </c>
      <c r="C19972" s="68" t="s">
        <v>1617</v>
      </c>
      <c r="D19972" t="str">
        <f t="shared" si="311"/>
        <v>h</v>
      </c>
    </row>
    <row r="19973" spans="1:4">
      <c r="A19973" s="68" t="s">
        <v>23642</v>
      </c>
      <c r="B19973" s="68" t="s">
        <v>33413</v>
      </c>
      <c r="C19973" s="68" t="s">
        <v>1617</v>
      </c>
      <c r="D19973" t="str">
        <f t="shared" si="311"/>
        <v>h</v>
      </c>
    </row>
    <row r="19974" spans="1:4">
      <c r="A19974" s="68" t="s">
        <v>23643</v>
      </c>
      <c r="B19974" s="68" t="s">
        <v>33414</v>
      </c>
      <c r="C19974" s="68" t="s">
        <v>1617</v>
      </c>
      <c r="D19974" t="str">
        <f t="shared" si="311"/>
        <v>h</v>
      </c>
    </row>
    <row r="19975" spans="1:4">
      <c r="A19975" s="68" t="s">
        <v>23644</v>
      </c>
      <c r="B19975" s="68" t="s">
        <v>33415</v>
      </c>
      <c r="C19975" s="68" t="s">
        <v>1617</v>
      </c>
      <c r="D19975" t="str">
        <f t="shared" ref="D19975:D20038" si="312">LOWER(C19975)</f>
        <v>h</v>
      </c>
    </row>
    <row r="19976" spans="1:4">
      <c r="A19976" s="68" t="s">
        <v>23645</v>
      </c>
      <c r="B19976" s="68" t="s">
        <v>33415</v>
      </c>
      <c r="C19976" s="68" t="s">
        <v>1617</v>
      </c>
      <c r="D19976" t="str">
        <f t="shared" si="312"/>
        <v>h</v>
      </c>
    </row>
    <row r="19977" spans="1:4">
      <c r="A19977" s="68" t="s">
        <v>23646</v>
      </c>
      <c r="B19977" s="68" t="s">
        <v>33415</v>
      </c>
      <c r="C19977" s="68" t="s">
        <v>1617</v>
      </c>
      <c r="D19977" t="str">
        <f t="shared" si="312"/>
        <v>h</v>
      </c>
    </row>
    <row r="19978" spans="1:4">
      <c r="A19978" s="68" t="s">
        <v>23647</v>
      </c>
      <c r="B19978" s="68" t="s">
        <v>33415</v>
      </c>
      <c r="C19978" s="68" t="s">
        <v>1617</v>
      </c>
      <c r="D19978" t="str">
        <f t="shared" si="312"/>
        <v>h</v>
      </c>
    </row>
    <row r="19979" spans="1:4">
      <c r="A19979" s="68" t="s">
        <v>23648</v>
      </c>
      <c r="B19979" s="68" t="s">
        <v>33415</v>
      </c>
      <c r="C19979" s="68" t="s">
        <v>1617</v>
      </c>
      <c r="D19979" t="str">
        <f t="shared" si="312"/>
        <v>h</v>
      </c>
    </row>
    <row r="19980" spans="1:4">
      <c r="A19980" s="68" t="s">
        <v>23649</v>
      </c>
      <c r="B19980" s="68" t="s">
        <v>33415</v>
      </c>
      <c r="C19980" s="68" t="s">
        <v>1617</v>
      </c>
      <c r="D19980" t="str">
        <f t="shared" si="312"/>
        <v>h</v>
      </c>
    </row>
    <row r="19981" spans="1:4">
      <c r="A19981" s="68" t="s">
        <v>23650</v>
      </c>
      <c r="B19981" s="68" t="s">
        <v>33416</v>
      </c>
      <c r="C19981" s="68" t="s">
        <v>1617</v>
      </c>
      <c r="D19981" t="str">
        <f t="shared" si="312"/>
        <v>h</v>
      </c>
    </row>
    <row r="19982" spans="1:4">
      <c r="A19982" s="68" t="s">
        <v>23651</v>
      </c>
      <c r="B19982" s="68" t="s">
        <v>33416</v>
      </c>
      <c r="C19982" s="68" t="s">
        <v>1617</v>
      </c>
      <c r="D19982" t="str">
        <f t="shared" si="312"/>
        <v>h</v>
      </c>
    </row>
    <row r="19983" spans="1:4">
      <c r="A19983" s="68" t="s">
        <v>23652</v>
      </c>
      <c r="B19983" s="68" t="s">
        <v>33416</v>
      </c>
      <c r="C19983" s="68" t="s">
        <v>1617</v>
      </c>
      <c r="D19983" t="str">
        <f t="shared" si="312"/>
        <v>h</v>
      </c>
    </row>
    <row r="19984" spans="1:4">
      <c r="A19984" s="68" t="s">
        <v>23653</v>
      </c>
      <c r="B19984" s="68" t="s">
        <v>33416</v>
      </c>
      <c r="C19984" s="68" t="s">
        <v>1617</v>
      </c>
      <c r="D19984" t="str">
        <f t="shared" si="312"/>
        <v>h</v>
      </c>
    </row>
    <row r="19985" spans="1:4">
      <c r="A19985" s="68" t="s">
        <v>23654</v>
      </c>
      <c r="B19985" s="68" t="s">
        <v>33416</v>
      </c>
      <c r="C19985" s="68" t="s">
        <v>1617</v>
      </c>
      <c r="D19985" t="str">
        <f t="shared" si="312"/>
        <v>h</v>
      </c>
    </row>
    <row r="19986" spans="1:4">
      <c r="A19986" s="68" t="s">
        <v>23655</v>
      </c>
      <c r="B19986" s="68" t="s">
        <v>33416</v>
      </c>
      <c r="C19986" s="68" t="s">
        <v>1617</v>
      </c>
      <c r="D19986" t="str">
        <f t="shared" si="312"/>
        <v>h</v>
      </c>
    </row>
    <row r="19987" spans="1:4">
      <c r="A19987" s="68" t="s">
        <v>19738</v>
      </c>
      <c r="B19987" s="68" t="s">
        <v>33417</v>
      </c>
      <c r="C19987" s="68" t="s">
        <v>1619</v>
      </c>
      <c r="D19987" t="str">
        <f t="shared" si="312"/>
        <v>mes</v>
      </c>
    </row>
    <row r="19988" spans="1:4">
      <c r="A19988" s="68" t="s">
        <v>19739</v>
      </c>
      <c r="B19988" s="68" t="s">
        <v>33417</v>
      </c>
      <c r="C19988" s="68" t="s">
        <v>1619</v>
      </c>
      <c r="D19988" t="str">
        <f t="shared" si="312"/>
        <v>mes</v>
      </c>
    </row>
    <row r="19989" spans="1:4">
      <c r="A19989" s="68" t="s">
        <v>19740</v>
      </c>
      <c r="B19989" s="68" t="s">
        <v>33418</v>
      </c>
      <c r="C19989" s="68" t="s">
        <v>1619</v>
      </c>
      <c r="D19989" t="str">
        <f t="shared" si="312"/>
        <v>mes</v>
      </c>
    </row>
    <row r="19990" spans="1:4">
      <c r="A19990" s="68" t="s">
        <v>19741</v>
      </c>
      <c r="B19990" s="68" t="s">
        <v>33418</v>
      </c>
      <c r="C19990" s="68" t="s">
        <v>1619</v>
      </c>
      <c r="D19990" t="str">
        <f t="shared" si="312"/>
        <v>mes</v>
      </c>
    </row>
    <row r="19991" spans="1:4">
      <c r="A19991" s="68" t="s">
        <v>19742</v>
      </c>
      <c r="B19991" s="68" t="s">
        <v>33419</v>
      </c>
      <c r="C19991" s="68" t="s">
        <v>1619</v>
      </c>
      <c r="D19991" t="str">
        <f t="shared" si="312"/>
        <v>mes</v>
      </c>
    </row>
    <row r="19992" spans="1:4">
      <c r="A19992" s="68" t="s">
        <v>19743</v>
      </c>
      <c r="B19992" s="68" t="s">
        <v>33419</v>
      </c>
      <c r="C19992" s="68" t="s">
        <v>1619</v>
      </c>
      <c r="D19992" t="str">
        <f t="shared" si="312"/>
        <v>mes</v>
      </c>
    </row>
    <row r="19993" spans="1:4">
      <c r="A19993" s="68" t="s">
        <v>19744</v>
      </c>
      <c r="B19993" s="68" t="s">
        <v>33420</v>
      </c>
      <c r="C19993" s="68" t="s">
        <v>1619</v>
      </c>
      <c r="D19993" t="str">
        <f t="shared" si="312"/>
        <v>mes</v>
      </c>
    </row>
    <row r="19994" spans="1:4">
      <c r="A19994" s="68" t="s">
        <v>19745</v>
      </c>
      <c r="B19994" s="68" t="s">
        <v>33420</v>
      </c>
      <c r="C19994" s="68" t="s">
        <v>1619</v>
      </c>
      <c r="D19994" t="str">
        <f t="shared" si="312"/>
        <v>mes</v>
      </c>
    </row>
    <row r="19995" spans="1:4">
      <c r="A19995" s="68" t="s">
        <v>19746</v>
      </c>
      <c r="B19995" s="68" t="s">
        <v>33421</v>
      </c>
      <c r="C19995" s="68" t="s">
        <v>1619</v>
      </c>
      <c r="D19995" t="str">
        <f t="shared" si="312"/>
        <v>mes</v>
      </c>
    </row>
    <row r="19996" spans="1:4">
      <c r="A19996" s="68" t="s">
        <v>19747</v>
      </c>
      <c r="B19996" s="68" t="s">
        <v>33421</v>
      </c>
      <c r="C19996" s="68" t="s">
        <v>1619</v>
      </c>
      <c r="D19996" t="str">
        <f t="shared" si="312"/>
        <v>mes</v>
      </c>
    </row>
    <row r="19997" spans="1:4">
      <c r="A19997" s="68" t="s">
        <v>19748</v>
      </c>
      <c r="B19997" s="68" t="s">
        <v>33422</v>
      </c>
      <c r="C19997" s="68" t="s">
        <v>1619</v>
      </c>
      <c r="D19997" t="str">
        <f t="shared" si="312"/>
        <v>mes</v>
      </c>
    </row>
    <row r="19998" spans="1:4">
      <c r="A19998" s="68" t="s">
        <v>19749</v>
      </c>
      <c r="B19998" s="68" t="s">
        <v>33422</v>
      </c>
      <c r="C19998" s="68" t="s">
        <v>1619</v>
      </c>
      <c r="D19998" t="str">
        <f t="shared" si="312"/>
        <v>mes</v>
      </c>
    </row>
    <row r="19999" spans="1:4">
      <c r="A19999" s="68" t="s">
        <v>23656</v>
      </c>
      <c r="B19999" s="68" t="s">
        <v>33423</v>
      </c>
      <c r="C19999" s="68" t="s">
        <v>1619</v>
      </c>
      <c r="D19999" t="str">
        <f t="shared" si="312"/>
        <v>mes</v>
      </c>
    </row>
    <row r="20000" spans="1:4">
      <c r="A20000" s="68" t="s">
        <v>23657</v>
      </c>
      <c r="B20000" s="68" t="s">
        <v>33423</v>
      </c>
      <c r="C20000" s="68" t="s">
        <v>1619</v>
      </c>
      <c r="D20000" t="str">
        <f t="shared" si="312"/>
        <v>mes</v>
      </c>
    </row>
    <row r="20001" spans="1:4">
      <c r="A20001" s="68" t="s">
        <v>23658</v>
      </c>
      <c r="B20001" s="68" t="s">
        <v>33424</v>
      </c>
      <c r="C20001" s="68" t="s">
        <v>1619</v>
      </c>
      <c r="D20001" t="str">
        <f t="shared" si="312"/>
        <v>mes</v>
      </c>
    </row>
    <row r="20002" spans="1:4">
      <c r="A20002" s="68" t="s">
        <v>23659</v>
      </c>
      <c r="B20002" s="68" t="s">
        <v>33424</v>
      </c>
      <c r="C20002" s="68" t="s">
        <v>1619</v>
      </c>
      <c r="D20002" t="str">
        <f t="shared" si="312"/>
        <v>mes</v>
      </c>
    </row>
    <row r="20003" spans="1:4">
      <c r="A20003" s="68" t="s">
        <v>23660</v>
      </c>
      <c r="B20003" s="68" t="s">
        <v>33425</v>
      </c>
      <c r="C20003" s="68" t="s">
        <v>1619</v>
      </c>
      <c r="D20003" t="str">
        <f t="shared" si="312"/>
        <v>mes</v>
      </c>
    </row>
    <row r="20004" spans="1:4">
      <c r="A20004" s="68" t="s">
        <v>23661</v>
      </c>
      <c r="B20004" s="68" t="s">
        <v>33425</v>
      </c>
      <c r="C20004" s="68" t="s">
        <v>1619</v>
      </c>
      <c r="D20004" t="str">
        <f t="shared" si="312"/>
        <v>mes</v>
      </c>
    </row>
    <row r="20005" spans="1:4">
      <c r="A20005" s="68" t="s">
        <v>19750</v>
      </c>
      <c r="B20005" s="68" t="s">
        <v>33426</v>
      </c>
      <c r="C20005" s="68" t="s">
        <v>1619</v>
      </c>
      <c r="D20005" t="str">
        <f t="shared" si="312"/>
        <v>mes</v>
      </c>
    </row>
    <row r="20006" spans="1:4">
      <c r="A20006" s="68" t="s">
        <v>19751</v>
      </c>
      <c r="B20006" s="68" t="s">
        <v>33426</v>
      </c>
      <c r="C20006" s="68" t="s">
        <v>1619</v>
      </c>
      <c r="D20006" t="str">
        <f t="shared" si="312"/>
        <v>mes</v>
      </c>
    </row>
    <row r="20007" spans="1:4">
      <c r="A20007" s="68" t="s">
        <v>19752</v>
      </c>
      <c r="B20007" s="68" t="s">
        <v>33427</v>
      </c>
      <c r="C20007" s="68" t="s">
        <v>1619</v>
      </c>
      <c r="D20007" t="str">
        <f t="shared" si="312"/>
        <v>mes</v>
      </c>
    </row>
    <row r="20008" spans="1:4">
      <c r="A20008" s="68" t="s">
        <v>19753</v>
      </c>
      <c r="B20008" s="68" t="s">
        <v>33427</v>
      </c>
      <c r="C20008" s="68" t="s">
        <v>1619</v>
      </c>
      <c r="D20008" t="str">
        <f t="shared" si="312"/>
        <v>mes</v>
      </c>
    </row>
    <row r="20009" spans="1:4">
      <c r="A20009" s="68" t="s">
        <v>19754</v>
      </c>
      <c r="B20009" s="68" t="s">
        <v>33428</v>
      </c>
      <c r="C20009" s="68" t="s">
        <v>1619</v>
      </c>
      <c r="D20009" t="str">
        <f t="shared" si="312"/>
        <v>mes</v>
      </c>
    </row>
    <row r="20010" spans="1:4">
      <c r="A20010" s="68" t="s">
        <v>19755</v>
      </c>
      <c r="B20010" s="68" t="s">
        <v>33428</v>
      </c>
      <c r="C20010" s="68" t="s">
        <v>1619</v>
      </c>
      <c r="D20010" t="str">
        <f t="shared" si="312"/>
        <v>mes</v>
      </c>
    </row>
    <row r="20011" spans="1:4">
      <c r="A20011" s="68" t="s">
        <v>19756</v>
      </c>
      <c r="B20011" s="68" t="s">
        <v>33429</v>
      </c>
      <c r="C20011" s="68" t="s">
        <v>1619</v>
      </c>
      <c r="D20011" t="str">
        <f t="shared" si="312"/>
        <v>mes</v>
      </c>
    </row>
    <row r="20012" spans="1:4">
      <c r="A20012" s="68" t="s">
        <v>19757</v>
      </c>
      <c r="B20012" s="68" t="s">
        <v>33429</v>
      </c>
      <c r="C20012" s="68" t="s">
        <v>1619</v>
      </c>
      <c r="D20012" t="str">
        <f t="shared" si="312"/>
        <v>mes</v>
      </c>
    </row>
    <row r="20013" spans="1:4">
      <c r="A20013" s="68" t="s">
        <v>19758</v>
      </c>
      <c r="B20013" s="68" t="s">
        <v>33430</v>
      </c>
      <c r="C20013" s="68" t="s">
        <v>1619</v>
      </c>
      <c r="D20013" t="str">
        <f t="shared" si="312"/>
        <v>mes</v>
      </c>
    </row>
    <row r="20014" spans="1:4">
      <c r="A20014" s="68" t="s">
        <v>19759</v>
      </c>
      <c r="B20014" s="68" t="s">
        <v>33430</v>
      </c>
      <c r="C20014" s="68" t="s">
        <v>1619</v>
      </c>
      <c r="D20014" t="str">
        <f t="shared" si="312"/>
        <v>mes</v>
      </c>
    </row>
    <row r="20015" spans="1:4">
      <c r="A20015" s="68" t="s">
        <v>19760</v>
      </c>
      <c r="B20015" s="68" t="s">
        <v>33431</v>
      </c>
      <c r="C20015" s="68" t="s">
        <v>1619</v>
      </c>
      <c r="D20015" t="str">
        <f t="shared" si="312"/>
        <v>mes</v>
      </c>
    </row>
    <row r="20016" spans="1:4">
      <c r="A20016" s="68" t="s">
        <v>19761</v>
      </c>
      <c r="B20016" s="68" t="s">
        <v>33431</v>
      </c>
      <c r="C20016" s="68" t="s">
        <v>1619</v>
      </c>
      <c r="D20016" t="str">
        <f t="shared" si="312"/>
        <v>mes</v>
      </c>
    </row>
    <row r="20017" spans="1:4">
      <c r="A20017" s="68" t="s">
        <v>19762</v>
      </c>
      <c r="B20017" s="68" t="s">
        <v>19650</v>
      </c>
      <c r="C20017" s="68" t="s">
        <v>1619</v>
      </c>
      <c r="D20017" t="str">
        <f t="shared" si="312"/>
        <v>mes</v>
      </c>
    </row>
    <row r="20018" spans="1:4">
      <c r="A20018" s="68" t="s">
        <v>19763</v>
      </c>
      <c r="B20018" s="68" t="s">
        <v>19650</v>
      </c>
      <c r="C20018" s="68" t="s">
        <v>1619</v>
      </c>
      <c r="D20018" t="str">
        <f t="shared" si="312"/>
        <v>mes</v>
      </c>
    </row>
    <row r="20019" spans="1:4">
      <c r="A20019" s="68" t="s">
        <v>19764</v>
      </c>
      <c r="B20019" s="68" t="s">
        <v>33432</v>
      </c>
      <c r="C20019" s="68" t="s">
        <v>1619</v>
      </c>
      <c r="D20019" t="str">
        <f t="shared" si="312"/>
        <v>mes</v>
      </c>
    </row>
    <row r="20020" spans="1:4">
      <c r="A20020" s="68" t="s">
        <v>19765</v>
      </c>
      <c r="B20020" s="68" t="s">
        <v>33432</v>
      </c>
      <c r="C20020" s="68" t="s">
        <v>1619</v>
      </c>
      <c r="D20020" t="str">
        <f t="shared" si="312"/>
        <v>mes</v>
      </c>
    </row>
    <row r="20021" spans="1:4">
      <c r="A20021" s="68" t="s">
        <v>19766</v>
      </c>
      <c r="B20021" s="68" t="s">
        <v>33433</v>
      </c>
      <c r="C20021" s="68" t="s">
        <v>1617</v>
      </c>
      <c r="D20021" t="str">
        <f t="shared" si="312"/>
        <v>h</v>
      </c>
    </row>
    <row r="20022" spans="1:4">
      <c r="A20022" s="68" t="s">
        <v>19767</v>
      </c>
      <c r="B20022" s="68" t="s">
        <v>33433</v>
      </c>
      <c r="C20022" s="68" t="s">
        <v>1617</v>
      </c>
      <c r="D20022" t="str">
        <f t="shared" si="312"/>
        <v>h</v>
      </c>
    </row>
    <row r="20023" spans="1:4">
      <c r="A20023" s="68" t="s">
        <v>19768</v>
      </c>
      <c r="B20023" s="68" t="s">
        <v>33433</v>
      </c>
      <c r="C20023" s="68" t="s">
        <v>1617</v>
      </c>
      <c r="D20023" t="str">
        <f t="shared" si="312"/>
        <v>h</v>
      </c>
    </row>
    <row r="20024" spans="1:4">
      <c r="A20024" s="68" t="s">
        <v>19769</v>
      </c>
      <c r="B20024" s="68" t="s">
        <v>33433</v>
      </c>
      <c r="C20024" s="68" t="s">
        <v>1617</v>
      </c>
      <c r="D20024" t="str">
        <f t="shared" si="312"/>
        <v>h</v>
      </c>
    </row>
    <row r="20025" spans="1:4">
      <c r="A20025" s="68" t="s">
        <v>19770</v>
      </c>
      <c r="B20025" s="68" t="s">
        <v>33433</v>
      </c>
      <c r="C20025" s="68" t="s">
        <v>1617</v>
      </c>
      <c r="D20025" t="str">
        <f t="shared" si="312"/>
        <v>h</v>
      </c>
    </row>
    <row r="20026" spans="1:4">
      <c r="A20026" s="68" t="s">
        <v>19771</v>
      </c>
      <c r="B20026" s="68" t="s">
        <v>33433</v>
      </c>
      <c r="C20026" s="68" t="s">
        <v>1617</v>
      </c>
      <c r="D20026" t="str">
        <f t="shared" si="312"/>
        <v>h</v>
      </c>
    </row>
    <row r="20027" spans="1:4">
      <c r="A20027" s="68" t="s">
        <v>19772</v>
      </c>
      <c r="B20027" s="68" t="s">
        <v>19773</v>
      </c>
      <c r="C20027" s="68" t="s">
        <v>1617</v>
      </c>
      <c r="D20027" t="str">
        <f t="shared" si="312"/>
        <v>h</v>
      </c>
    </row>
    <row r="20028" spans="1:4">
      <c r="A20028" s="68" t="s">
        <v>19774</v>
      </c>
      <c r="B20028" s="68" t="s">
        <v>19775</v>
      </c>
      <c r="C20028" s="68" t="s">
        <v>1617</v>
      </c>
      <c r="D20028" t="str">
        <f t="shared" si="312"/>
        <v>h</v>
      </c>
    </row>
    <row r="20029" spans="1:4">
      <c r="A20029" s="68" t="s">
        <v>19776</v>
      </c>
      <c r="B20029" s="68" t="s">
        <v>19773</v>
      </c>
      <c r="C20029" s="68" t="s">
        <v>1617</v>
      </c>
      <c r="D20029" t="str">
        <f t="shared" si="312"/>
        <v>h</v>
      </c>
    </row>
    <row r="20030" spans="1:4">
      <c r="A20030" s="68" t="s">
        <v>19777</v>
      </c>
      <c r="B20030" s="68" t="s">
        <v>19773</v>
      </c>
      <c r="C20030" s="68" t="s">
        <v>1617</v>
      </c>
      <c r="D20030" t="str">
        <f t="shared" si="312"/>
        <v>h</v>
      </c>
    </row>
    <row r="20031" spans="1:4">
      <c r="A20031" s="68" t="s">
        <v>19778</v>
      </c>
      <c r="B20031" s="68" t="s">
        <v>19775</v>
      </c>
      <c r="C20031" s="68" t="s">
        <v>1617</v>
      </c>
      <c r="D20031" t="str">
        <f t="shared" si="312"/>
        <v>h</v>
      </c>
    </row>
    <row r="20032" spans="1:4">
      <c r="A20032" s="68" t="s">
        <v>19779</v>
      </c>
      <c r="B20032" s="68" t="s">
        <v>19773</v>
      </c>
      <c r="C20032" s="68" t="s">
        <v>1617</v>
      </c>
      <c r="D20032" t="str">
        <f t="shared" si="312"/>
        <v>h</v>
      </c>
    </row>
    <row r="20033" spans="1:4">
      <c r="A20033" s="68" t="s">
        <v>19780</v>
      </c>
      <c r="B20033" s="68" t="s">
        <v>33434</v>
      </c>
      <c r="C20033" s="68" t="s">
        <v>1617</v>
      </c>
      <c r="D20033" t="str">
        <f t="shared" si="312"/>
        <v>h</v>
      </c>
    </row>
    <row r="20034" spans="1:4">
      <c r="A20034" s="68" t="s">
        <v>19781</v>
      </c>
      <c r="B20034" s="68" t="s">
        <v>33434</v>
      </c>
      <c r="C20034" s="68" t="s">
        <v>1617</v>
      </c>
      <c r="D20034" t="str">
        <f t="shared" si="312"/>
        <v>h</v>
      </c>
    </row>
    <row r="20035" spans="1:4">
      <c r="A20035" s="68" t="s">
        <v>19782</v>
      </c>
      <c r="B20035" s="68" t="s">
        <v>33434</v>
      </c>
      <c r="C20035" s="68" t="s">
        <v>1617</v>
      </c>
      <c r="D20035" t="str">
        <f t="shared" si="312"/>
        <v>h</v>
      </c>
    </row>
    <row r="20036" spans="1:4">
      <c r="A20036" s="68" t="s">
        <v>19783</v>
      </c>
      <c r="B20036" s="68" t="s">
        <v>33434</v>
      </c>
      <c r="C20036" s="68" t="s">
        <v>1617</v>
      </c>
      <c r="D20036" t="str">
        <f t="shared" si="312"/>
        <v>h</v>
      </c>
    </row>
    <row r="20037" spans="1:4">
      <c r="A20037" s="68" t="s">
        <v>19784</v>
      </c>
      <c r="B20037" s="68" t="s">
        <v>33434</v>
      </c>
      <c r="C20037" s="68" t="s">
        <v>1617</v>
      </c>
      <c r="D20037" t="str">
        <f t="shared" si="312"/>
        <v>h</v>
      </c>
    </row>
    <row r="20038" spans="1:4">
      <c r="A20038" s="68" t="s">
        <v>19785</v>
      </c>
      <c r="B20038" s="68" t="s">
        <v>33434</v>
      </c>
      <c r="C20038" s="68" t="s">
        <v>1617</v>
      </c>
      <c r="D20038" t="str">
        <f t="shared" si="312"/>
        <v>h</v>
      </c>
    </row>
    <row r="20039" spans="1:4">
      <c r="A20039" s="68" t="s">
        <v>19786</v>
      </c>
      <c r="B20039" s="68" t="s">
        <v>33435</v>
      </c>
      <c r="C20039" s="68" t="s">
        <v>1617</v>
      </c>
      <c r="D20039" t="str">
        <f t="shared" ref="D20039:D20102" si="313">LOWER(C20039)</f>
        <v>h</v>
      </c>
    </row>
    <row r="20040" spans="1:4">
      <c r="A20040" s="68" t="s">
        <v>19787</v>
      </c>
      <c r="B20040" s="68" t="s">
        <v>33435</v>
      </c>
      <c r="C20040" s="68" t="s">
        <v>1617</v>
      </c>
      <c r="D20040" t="str">
        <f t="shared" si="313"/>
        <v>h</v>
      </c>
    </row>
    <row r="20041" spans="1:4">
      <c r="A20041" s="68" t="s">
        <v>19788</v>
      </c>
      <c r="B20041" s="68" t="s">
        <v>33435</v>
      </c>
      <c r="C20041" s="68" t="s">
        <v>1617</v>
      </c>
      <c r="D20041" t="str">
        <f t="shared" si="313"/>
        <v>h</v>
      </c>
    </row>
    <row r="20042" spans="1:4">
      <c r="A20042" s="68" t="s">
        <v>19789</v>
      </c>
      <c r="B20042" s="68" t="s">
        <v>33435</v>
      </c>
      <c r="C20042" s="68" t="s">
        <v>1617</v>
      </c>
      <c r="D20042" t="str">
        <f t="shared" si="313"/>
        <v>h</v>
      </c>
    </row>
    <row r="20043" spans="1:4">
      <c r="A20043" s="68" t="s">
        <v>19790</v>
      </c>
      <c r="B20043" s="68" t="s">
        <v>33435</v>
      </c>
      <c r="C20043" s="68" t="s">
        <v>1617</v>
      </c>
      <c r="D20043" t="str">
        <f t="shared" si="313"/>
        <v>h</v>
      </c>
    </row>
    <row r="20044" spans="1:4">
      <c r="A20044" s="68" t="s">
        <v>19791</v>
      </c>
      <c r="B20044" s="68" t="s">
        <v>33435</v>
      </c>
      <c r="C20044" s="68" t="s">
        <v>1617</v>
      </c>
      <c r="D20044" t="str">
        <f t="shared" si="313"/>
        <v>h</v>
      </c>
    </row>
    <row r="20045" spans="1:4">
      <c r="A20045" s="68" t="s">
        <v>24077</v>
      </c>
      <c r="B20045" s="68" t="s">
        <v>33436</v>
      </c>
      <c r="C20045" s="68" t="s">
        <v>1617</v>
      </c>
      <c r="D20045" t="str">
        <f t="shared" si="313"/>
        <v>h</v>
      </c>
    </row>
    <row r="20046" spans="1:4">
      <c r="A20046" s="68" t="s">
        <v>24078</v>
      </c>
      <c r="B20046" s="68" t="s">
        <v>33437</v>
      </c>
      <c r="C20046" s="68" t="s">
        <v>1617</v>
      </c>
      <c r="D20046" t="str">
        <f t="shared" si="313"/>
        <v>h</v>
      </c>
    </row>
    <row r="20047" spans="1:4">
      <c r="A20047" s="68" t="s">
        <v>24079</v>
      </c>
      <c r="B20047" s="68" t="s">
        <v>33437</v>
      </c>
      <c r="C20047" s="68" t="s">
        <v>1617</v>
      </c>
      <c r="D20047" t="str">
        <f t="shared" si="313"/>
        <v>h</v>
      </c>
    </row>
    <row r="20048" spans="1:4">
      <c r="A20048" s="68" t="s">
        <v>24080</v>
      </c>
      <c r="B20048" s="68" t="s">
        <v>33436</v>
      </c>
      <c r="C20048" s="68" t="s">
        <v>1617</v>
      </c>
      <c r="D20048" t="str">
        <f t="shared" si="313"/>
        <v>h</v>
      </c>
    </row>
    <row r="20049" spans="1:4">
      <c r="A20049" s="68" t="s">
        <v>24081</v>
      </c>
      <c r="B20049" s="68" t="s">
        <v>33437</v>
      </c>
      <c r="C20049" s="68" t="s">
        <v>1617</v>
      </c>
      <c r="D20049" t="str">
        <f t="shared" si="313"/>
        <v>h</v>
      </c>
    </row>
    <row r="20050" spans="1:4">
      <c r="A20050" s="68" t="s">
        <v>24082</v>
      </c>
      <c r="B20050" s="68" t="s">
        <v>33437</v>
      </c>
      <c r="C20050" s="68" t="s">
        <v>1617</v>
      </c>
      <c r="D20050" t="str">
        <f t="shared" si="313"/>
        <v>h</v>
      </c>
    </row>
    <row r="20051" spans="1:4">
      <c r="A20051" s="68" t="s">
        <v>19792</v>
      </c>
      <c r="B20051" s="68" t="s">
        <v>33438</v>
      </c>
      <c r="C20051" s="68" t="s">
        <v>1617</v>
      </c>
      <c r="D20051" t="str">
        <f t="shared" si="313"/>
        <v>h</v>
      </c>
    </row>
    <row r="20052" spans="1:4">
      <c r="A20052" s="68" t="s">
        <v>19793</v>
      </c>
      <c r="B20052" s="68" t="s">
        <v>33438</v>
      </c>
      <c r="C20052" s="68" t="s">
        <v>1617</v>
      </c>
      <c r="D20052" t="str">
        <f t="shared" si="313"/>
        <v>h</v>
      </c>
    </row>
    <row r="20053" spans="1:4">
      <c r="A20053" s="68" t="s">
        <v>19794</v>
      </c>
      <c r="B20053" s="68" t="s">
        <v>33438</v>
      </c>
      <c r="C20053" s="68" t="s">
        <v>1617</v>
      </c>
      <c r="D20053" t="str">
        <f t="shared" si="313"/>
        <v>h</v>
      </c>
    </row>
    <row r="20054" spans="1:4">
      <c r="A20054" s="68" t="s">
        <v>19795</v>
      </c>
      <c r="B20054" s="68" t="s">
        <v>33438</v>
      </c>
      <c r="C20054" s="68" t="s">
        <v>1617</v>
      </c>
      <c r="D20054" t="str">
        <f t="shared" si="313"/>
        <v>h</v>
      </c>
    </row>
    <row r="20055" spans="1:4">
      <c r="A20055" s="68" t="s">
        <v>19796</v>
      </c>
      <c r="B20055" s="68" t="s">
        <v>33438</v>
      </c>
      <c r="C20055" s="68" t="s">
        <v>1617</v>
      </c>
      <c r="D20055" t="str">
        <f t="shared" si="313"/>
        <v>h</v>
      </c>
    </row>
    <row r="20056" spans="1:4">
      <c r="A20056" s="68" t="s">
        <v>19797</v>
      </c>
      <c r="B20056" s="68" t="s">
        <v>33438</v>
      </c>
      <c r="C20056" s="68" t="s">
        <v>1617</v>
      </c>
      <c r="D20056" t="str">
        <f t="shared" si="313"/>
        <v>h</v>
      </c>
    </row>
    <row r="20057" spans="1:4">
      <c r="A20057" s="68" t="s">
        <v>19798</v>
      </c>
      <c r="B20057" s="68" t="s">
        <v>33439</v>
      </c>
      <c r="C20057" s="68" t="s">
        <v>1617</v>
      </c>
      <c r="D20057" t="str">
        <f t="shared" si="313"/>
        <v>h</v>
      </c>
    </row>
    <row r="20058" spans="1:4">
      <c r="A20058" s="68" t="s">
        <v>19799</v>
      </c>
      <c r="B20058" s="68" t="s">
        <v>33439</v>
      </c>
      <c r="C20058" s="68" t="s">
        <v>1617</v>
      </c>
      <c r="D20058" t="str">
        <f t="shared" si="313"/>
        <v>h</v>
      </c>
    </row>
    <row r="20059" spans="1:4">
      <c r="A20059" s="68" t="s">
        <v>19800</v>
      </c>
      <c r="B20059" s="68" t="s">
        <v>33439</v>
      </c>
      <c r="C20059" s="68" t="s">
        <v>1617</v>
      </c>
      <c r="D20059" t="str">
        <f t="shared" si="313"/>
        <v>h</v>
      </c>
    </row>
    <row r="20060" spans="1:4">
      <c r="A20060" s="68" t="s">
        <v>19801</v>
      </c>
      <c r="B20060" s="68" t="s">
        <v>33439</v>
      </c>
      <c r="C20060" s="68" t="s">
        <v>1617</v>
      </c>
      <c r="D20060" t="str">
        <f t="shared" si="313"/>
        <v>h</v>
      </c>
    </row>
    <row r="20061" spans="1:4">
      <c r="A20061" s="68" t="s">
        <v>19802</v>
      </c>
      <c r="B20061" s="68" t="s">
        <v>33439</v>
      </c>
      <c r="C20061" s="68" t="s">
        <v>1617</v>
      </c>
      <c r="D20061" t="str">
        <f t="shared" si="313"/>
        <v>h</v>
      </c>
    </row>
    <row r="20062" spans="1:4">
      <c r="A20062" s="68" t="s">
        <v>19803</v>
      </c>
      <c r="B20062" s="68" t="s">
        <v>33439</v>
      </c>
      <c r="C20062" s="68" t="s">
        <v>1617</v>
      </c>
      <c r="D20062" t="str">
        <f t="shared" si="313"/>
        <v>h</v>
      </c>
    </row>
    <row r="20063" spans="1:4">
      <c r="A20063" s="68" t="s">
        <v>19804</v>
      </c>
      <c r="B20063" s="68" t="s">
        <v>33440</v>
      </c>
      <c r="C20063" s="68" t="s">
        <v>1617</v>
      </c>
      <c r="D20063" t="str">
        <f t="shared" si="313"/>
        <v>h</v>
      </c>
    </row>
    <row r="20064" spans="1:4">
      <c r="A20064" s="68" t="s">
        <v>19805</v>
      </c>
      <c r="B20064" s="68" t="s">
        <v>33441</v>
      </c>
      <c r="C20064" s="68" t="s">
        <v>1617</v>
      </c>
      <c r="D20064" t="str">
        <f t="shared" si="313"/>
        <v>h</v>
      </c>
    </row>
    <row r="20065" spans="1:4">
      <c r="A20065" s="68" t="s">
        <v>19806</v>
      </c>
      <c r="B20065" s="68" t="s">
        <v>33440</v>
      </c>
      <c r="C20065" s="68" t="s">
        <v>1617</v>
      </c>
      <c r="D20065" t="str">
        <f t="shared" si="313"/>
        <v>h</v>
      </c>
    </row>
    <row r="20066" spans="1:4">
      <c r="A20066" s="68" t="s">
        <v>19807</v>
      </c>
      <c r="B20066" s="68" t="s">
        <v>33441</v>
      </c>
      <c r="C20066" s="68" t="s">
        <v>1617</v>
      </c>
      <c r="D20066" t="str">
        <f t="shared" si="313"/>
        <v>h</v>
      </c>
    </row>
    <row r="20067" spans="1:4">
      <c r="A20067" s="68" t="s">
        <v>19808</v>
      </c>
      <c r="B20067" s="68" t="s">
        <v>19809</v>
      </c>
      <c r="C20067" s="68" t="s">
        <v>1617</v>
      </c>
      <c r="D20067" t="str">
        <f t="shared" si="313"/>
        <v>h</v>
      </c>
    </row>
    <row r="20068" spans="1:4">
      <c r="A20068" s="68" t="s">
        <v>19810</v>
      </c>
      <c r="B20068" s="68" t="s">
        <v>19809</v>
      </c>
      <c r="C20068" s="68" t="s">
        <v>1617</v>
      </c>
      <c r="D20068" t="str">
        <f t="shared" si="313"/>
        <v>h</v>
      </c>
    </row>
    <row r="20069" spans="1:4">
      <c r="A20069" s="68" t="s">
        <v>19811</v>
      </c>
      <c r="B20069" s="68" t="s">
        <v>19809</v>
      </c>
      <c r="C20069" s="68" t="s">
        <v>1617</v>
      </c>
      <c r="D20069" t="str">
        <f t="shared" si="313"/>
        <v>h</v>
      </c>
    </row>
    <row r="20070" spans="1:4">
      <c r="A20070" s="68" t="s">
        <v>19812</v>
      </c>
      <c r="B20070" s="68" t="s">
        <v>19809</v>
      </c>
      <c r="C20070" s="68" t="s">
        <v>1617</v>
      </c>
      <c r="D20070" t="str">
        <f t="shared" si="313"/>
        <v>h</v>
      </c>
    </row>
    <row r="20071" spans="1:4">
      <c r="A20071" s="68" t="s">
        <v>19813</v>
      </c>
      <c r="B20071" s="68" t="s">
        <v>19809</v>
      </c>
      <c r="C20071" s="68" t="s">
        <v>1617</v>
      </c>
      <c r="D20071" t="str">
        <f t="shared" si="313"/>
        <v>h</v>
      </c>
    </row>
    <row r="20072" spans="1:4">
      <c r="A20072" s="68" t="s">
        <v>19814</v>
      </c>
      <c r="B20072" s="68" t="s">
        <v>19809</v>
      </c>
      <c r="C20072" s="68" t="s">
        <v>1617</v>
      </c>
      <c r="D20072" t="str">
        <f t="shared" si="313"/>
        <v>h</v>
      </c>
    </row>
    <row r="20073" spans="1:4">
      <c r="A20073" s="68" t="s">
        <v>19815</v>
      </c>
      <c r="B20073" s="68" t="s">
        <v>33442</v>
      </c>
      <c r="C20073" s="68" t="s">
        <v>1617</v>
      </c>
      <c r="D20073" t="str">
        <f t="shared" si="313"/>
        <v>h</v>
      </c>
    </row>
    <row r="20074" spans="1:4">
      <c r="A20074" s="68" t="s">
        <v>19816</v>
      </c>
      <c r="B20074" s="68" t="s">
        <v>33442</v>
      </c>
      <c r="C20074" s="68" t="s">
        <v>1617</v>
      </c>
      <c r="D20074" t="str">
        <f t="shared" si="313"/>
        <v>h</v>
      </c>
    </row>
    <row r="20075" spans="1:4">
      <c r="A20075" s="68" t="s">
        <v>19817</v>
      </c>
      <c r="B20075" s="68" t="s">
        <v>33442</v>
      </c>
      <c r="C20075" s="68" t="s">
        <v>1617</v>
      </c>
      <c r="D20075" t="str">
        <f t="shared" si="313"/>
        <v>h</v>
      </c>
    </row>
    <row r="20076" spans="1:4">
      <c r="A20076" s="68" t="s">
        <v>19818</v>
      </c>
      <c r="B20076" s="68" t="s">
        <v>33442</v>
      </c>
      <c r="C20076" s="68" t="s">
        <v>1617</v>
      </c>
      <c r="D20076" t="str">
        <f t="shared" si="313"/>
        <v>h</v>
      </c>
    </row>
    <row r="20077" spans="1:4">
      <c r="A20077" s="68" t="s">
        <v>19819</v>
      </c>
      <c r="B20077" s="68" t="s">
        <v>33442</v>
      </c>
      <c r="C20077" s="68" t="s">
        <v>1617</v>
      </c>
      <c r="D20077" t="str">
        <f t="shared" si="313"/>
        <v>h</v>
      </c>
    </row>
    <row r="20078" spans="1:4">
      <c r="A20078" s="68" t="s">
        <v>19820</v>
      </c>
      <c r="B20078" s="68" t="s">
        <v>33442</v>
      </c>
      <c r="C20078" s="68" t="s">
        <v>1617</v>
      </c>
      <c r="D20078" t="str">
        <f t="shared" si="313"/>
        <v>h</v>
      </c>
    </row>
    <row r="20079" spans="1:4">
      <c r="A20079" s="68" t="s">
        <v>19821</v>
      </c>
      <c r="B20079" s="68" t="s">
        <v>33443</v>
      </c>
      <c r="C20079" s="68" t="s">
        <v>1617</v>
      </c>
      <c r="D20079" t="str">
        <f t="shared" si="313"/>
        <v>h</v>
      </c>
    </row>
    <row r="20080" spans="1:4">
      <c r="A20080" s="68" t="s">
        <v>19822</v>
      </c>
      <c r="B20080" s="68" t="s">
        <v>33443</v>
      </c>
      <c r="C20080" s="68" t="s">
        <v>1617</v>
      </c>
      <c r="D20080" t="str">
        <f t="shared" si="313"/>
        <v>h</v>
      </c>
    </row>
    <row r="20081" spans="1:4">
      <c r="A20081" s="68" t="s">
        <v>19823</v>
      </c>
      <c r="B20081" s="68" t="s">
        <v>33443</v>
      </c>
      <c r="C20081" s="68" t="s">
        <v>1617</v>
      </c>
      <c r="D20081" t="str">
        <f t="shared" si="313"/>
        <v>h</v>
      </c>
    </row>
    <row r="20082" spans="1:4">
      <c r="A20082" s="68" t="s">
        <v>19824</v>
      </c>
      <c r="B20082" s="68" t="s">
        <v>33443</v>
      </c>
      <c r="C20082" s="68" t="s">
        <v>1617</v>
      </c>
      <c r="D20082" t="str">
        <f t="shared" si="313"/>
        <v>h</v>
      </c>
    </row>
    <row r="20083" spans="1:4">
      <c r="A20083" s="68" t="s">
        <v>19825</v>
      </c>
      <c r="B20083" s="68" t="s">
        <v>33443</v>
      </c>
      <c r="C20083" s="68" t="s">
        <v>1617</v>
      </c>
      <c r="D20083" t="str">
        <f t="shared" si="313"/>
        <v>h</v>
      </c>
    </row>
    <row r="20084" spans="1:4">
      <c r="A20084" s="68" t="s">
        <v>19826</v>
      </c>
      <c r="B20084" s="68" t="s">
        <v>33443</v>
      </c>
      <c r="C20084" s="68" t="s">
        <v>1617</v>
      </c>
      <c r="D20084" t="str">
        <f t="shared" si="313"/>
        <v>h</v>
      </c>
    </row>
    <row r="20085" spans="1:4">
      <c r="A20085" s="68" t="s">
        <v>19827</v>
      </c>
      <c r="B20085" s="68" t="s">
        <v>33444</v>
      </c>
      <c r="C20085" s="68" t="s">
        <v>1617</v>
      </c>
      <c r="D20085" t="str">
        <f t="shared" si="313"/>
        <v>h</v>
      </c>
    </row>
    <row r="20086" spans="1:4">
      <c r="A20086" s="68" t="s">
        <v>19828</v>
      </c>
      <c r="B20086" s="68" t="s">
        <v>33444</v>
      </c>
      <c r="C20086" s="68" t="s">
        <v>1617</v>
      </c>
      <c r="D20086" t="str">
        <f t="shared" si="313"/>
        <v>h</v>
      </c>
    </row>
    <row r="20087" spans="1:4">
      <c r="A20087" s="68" t="s">
        <v>19829</v>
      </c>
      <c r="B20087" s="68" t="s">
        <v>33444</v>
      </c>
      <c r="C20087" s="68" t="s">
        <v>1617</v>
      </c>
      <c r="D20087" t="str">
        <f t="shared" si="313"/>
        <v>h</v>
      </c>
    </row>
    <row r="20088" spans="1:4">
      <c r="A20088" s="68" t="s">
        <v>19830</v>
      </c>
      <c r="B20088" s="68" t="s">
        <v>33444</v>
      </c>
      <c r="C20088" s="68" t="s">
        <v>1617</v>
      </c>
      <c r="D20088" t="str">
        <f t="shared" si="313"/>
        <v>h</v>
      </c>
    </row>
    <row r="20089" spans="1:4">
      <c r="A20089" s="68" t="s">
        <v>19831</v>
      </c>
      <c r="B20089" s="68" t="s">
        <v>33444</v>
      </c>
      <c r="C20089" s="68" t="s">
        <v>1617</v>
      </c>
      <c r="D20089" t="str">
        <f t="shared" si="313"/>
        <v>h</v>
      </c>
    </row>
    <row r="20090" spans="1:4">
      <c r="A20090" s="68" t="s">
        <v>19832</v>
      </c>
      <c r="B20090" s="68" t="s">
        <v>33444</v>
      </c>
      <c r="C20090" s="68" t="s">
        <v>1617</v>
      </c>
      <c r="D20090" t="str">
        <f t="shared" si="313"/>
        <v>h</v>
      </c>
    </row>
    <row r="20091" spans="1:4">
      <c r="A20091" s="68" t="s">
        <v>19833</v>
      </c>
      <c r="B20091" s="68" t="s">
        <v>33445</v>
      </c>
      <c r="C20091" s="68" t="s">
        <v>1617</v>
      </c>
      <c r="D20091" t="str">
        <f t="shared" si="313"/>
        <v>h</v>
      </c>
    </row>
    <row r="20092" spans="1:4">
      <c r="A20092" s="68" t="s">
        <v>19834</v>
      </c>
      <c r="B20092" s="68" t="s">
        <v>33445</v>
      </c>
      <c r="C20092" s="68" t="s">
        <v>1617</v>
      </c>
      <c r="D20092" t="str">
        <f t="shared" si="313"/>
        <v>h</v>
      </c>
    </row>
    <row r="20093" spans="1:4">
      <c r="A20093" s="68" t="s">
        <v>19835</v>
      </c>
      <c r="B20093" s="68" t="s">
        <v>33445</v>
      </c>
      <c r="C20093" s="68" t="s">
        <v>1617</v>
      </c>
      <c r="D20093" t="str">
        <f t="shared" si="313"/>
        <v>h</v>
      </c>
    </row>
    <row r="20094" spans="1:4">
      <c r="A20094" s="68" t="s">
        <v>19836</v>
      </c>
      <c r="B20094" s="68" t="s">
        <v>33445</v>
      </c>
      <c r="C20094" s="68" t="s">
        <v>1617</v>
      </c>
      <c r="D20094" t="str">
        <f t="shared" si="313"/>
        <v>h</v>
      </c>
    </row>
    <row r="20095" spans="1:4">
      <c r="A20095" s="68" t="s">
        <v>19837</v>
      </c>
      <c r="B20095" s="68" t="s">
        <v>33445</v>
      </c>
      <c r="C20095" s="68" t="s">
        <v>1617</v>
      </c>
      <c r="D20095" t="str">
        <f t="shared" si="313"/>
        <v>h</v>
      </c>
    </row>
    <row r="20096" spans="1:4">
      <c r="A20096" s="68" t="s">
        <v>19838</v>
      </c>
      <c r="B20096" s="68" t="s">
        <v>33445</v>
      </c>
      <c r="C20096" s="68" t="s">
        <v>1617</v>
      </c>
      <c r="D20096" t="str">
        <f t="shared" si="313"/>
        <v>h</v>
      </c>
    </row>
    <row r="20097" spans="1:4">
      <c r="A20097" s="68" t="s">
        <v>19839</v>
      </c>
      <c r="B20097" s="68" t="s">
        <v>33446</v>
      </c>
      <c r="C20097" s="68" t="s">
        <v>1617</v>
      </c>
      <c r="D20097" t="str">
        <f t="shared" si="313"/>
        <v>h</v>
      </c>
    </row>
    <row r="20098" spans="1:4">
      <c r="A20098" s="68" t="s">
        <v>19840</v>
      </c>
      <c r="B20098" s="68" t="s">
        <v>33446</v>
      </c>
      <c r="C20098" s="68" t="s">
        <v>1617</v>
      </c>
      <c r="D20098" t="str">
        <f t="shared" si="313"/>
        <v>h</v>
      </c>
    </row>
    <row r="20099" spans="1:4">
      <c r="A20099" s="68" t="s">
        <v>19841</v>
      </c>
      <c r="B20099" s="68" t="s">
        <v>33446</v>
      </c>
      <c r="C20099" s="68" t="s">
        <v>1617</v>
      </c>
      <c r="D20099" t="str">
        <f t="shared" si="313"/>
        <v>h</v>
      </c>
    </row>
    <row r="20100" spans="1:4">
      <c r="A20100" s="68" t="s">
        <v>19842</v>
      </c>
      <c r="B20100" s="68" t="s">
        <v>33446</v>
      </c>
      <c r="C20100" s="68" t="s">
        <v>1617</v>
      </c>
      <c r="D20100" t="str">
        <f t="shared" si="313"/>
        <v>h</v>
      </c>
    </row>
    <row r="20101" spans="1:4">
      <c r="A20101" s="68" t="s">
        <v>19843</v>
      </c>
      <c r="B20101" s="68" t="s">
        <v>33446</v>
      </c>
      <c r="C20101" s="68" t="s">
        <v>1617</v>
      </c>
      <c r="D20101" t="str">
        <f t="shared" si="313"/>
        <v>h</v>
      </c>
    </row>
    <row r="20102" spans="1:4">
      <c r="A20102" s="68" t="s">
        <v>19844</v>
      </c>
      <c r="B20102" s="68" t="s">
        <v>33446</v>
      </c>
      <c r="C20102" s="68" t="s">
        <v>1617</v>
      </c>
      <c r="D20102" t="str">
        <f t="shared" si="313"/>
        <v>h</v>
      </c>
    </row>
    <row r="20103" spans="1:4">
      <c r="A20103" s="68" t="s">
        <v>19845</v>
      </c>
      <c r="B20103" s="68" t="s">
        <v>33447</v>
      </c>
      <c r="C20103" s="68" t="s">
        <v>1617</v>
      </c>
      <c r="D20103" t="str">
        <f t="shared" ref="D20103:D20166" si="314">LOWER(C20103)</f>
        <v>h</v>
      </c>
    </row>
    <row r="20104" spans="1:4">
      <c r="A20104" s="68" t="s">
        <v>19846</v>
      </c>
      <c r="B20104" s="68" t="s">
        <v>33447</v>
      </c>
      <c r="C20104" s="68" t="s">
        <v>1617</v>
      </c>
      <c r="D20104" t="str">
        <f t="shared" si="314"/>
        <v>h</v>
      </c>
    </row>
    <row r="20105" spans="1:4">
      <c r="A20105" s="68" t="s">
        <v>19847</v>
      </c>
      <c r="B20105" s="68" t="s">
        <v>33447</v>
      </c>
      <c r="C20105" s="68" t="s">
        <v>1617</v>
      </c>
      <c r="D20105" t="str">
        <f t="shared" si="314"/>
        <v>h</v>
      </c>
    </row>
    <row r="20106" spans="1:4">
      <c r="A20106" s="68" t="s">
        <v>19848</v>
      </c>
      <c r="B20106" s="68" t="s">
        <v>33447</v>
      </c>
      <c r="C20106" s="68" t="s">
        <v>1617</v>
      </c>
      <c r="D20106" t="str">
        <f t="shared" si="314"/>
        <v>h</v>
      </c>
    </row>
    <row r="20107" spans="1:4">
      <c r="A20107" s="68" t="s">
        <v>19849</v>
      </c>
      <c r="B20107" s="68" t="s">
        <v>33447</v>
      </c>
      <c r="C20107" s="68" t="s">
        <v>1617</v>
      </c>
      <c r="D20107" t="str">
        <f t="shared" si="314"/>
        <v>h</v>
      </c>
    </row>
    <row r="20108" spans="1:4">
      <c r="A20108" s="68" t="s">
        <v>19850</v>
      </c>
      <c r="B20108" s="68" t="s">
        <v>33447</v>
      </c>
      <c r="C20108" s="68" t="s">
        <v>1617</v>
      </c>
      <c r="D20108" t="str">
        <f t="shared" si="314"/>
        <v>h</v>
      </c>
    </row>
    <row r="20109" spans="1:4">
      <c r="A20109" s="68" t="s">
        <v>19851</v>
      </c>
      <c r="B20109" s="68" t="s">
        <v>33448</v>
      </c>
      <c r="C20109" s="68" t="s">
        <v>1617</v>
      </c>
      <c r="D20109" t="str">
        <f t="shared" si="314"/>
        <v>h</v>
      </c>
    </row>
    <row r="20110" spans="1:4">
      <c r="A20110" s="68" t="s">
        <v>19852</v>
      </c>
      <c r="B20110" s="68" t="s">
        <v>33448</v>
      </c>
      <c r="C20110" s="68" t="s">
        <v>1617</v>
      </c>
      <c r="D20110" t="str">
        <f t="shared" si="314"/>
        <v>h</v>
      </c>
    </row>
    <row r="20111" spans="1:4">
      <c r="A20111" s="68" t="s">
        <v>19853</v>
      </c>
      <c r="B20111" s="68" t="s">
        <v>33449</v>
      </c>
      <c r="C20111" s="68" t="s">
        <v>1617</v>
      </c>
      <c r="D20111" t="str">
        <f t="shared" si="314"/>
        <v>h</v>
      </c>
    </row>
    <row r="20112" spans="1:4">
      <c r="A20112" s="68" t="s">
        <v>19854</v>
      </c>
      <c r="B20112" s="68" t="s">
        <v>33448</v>
      </c>
      <c r="C20112" s="68" t="s">
        <v>1617</v>
      </c>
      <c r="D20112" t="str">
        <f t="shared" si="314"/>
        <v>h</v>
      </c>
    </row>
    <row r="20113" spans="1:4">
      <c r="A20113" s="68" t="s">
        <v>19855</v>
      </c>
      <c r="B20113" s="68" t="s">
        <v>33448</v>
      </c>
      <c r="C20113" s="68" t="s">
        <v>1617</v>
      </c>
      <c r="D20113" t="str">
        <f t="shared" si="314"/>
        <v>h</v>
      </c>
    </row>
    <row r="20114" spans="1:4">
      <c r="A20114" s="68" t="s">
        <v>19856</v>
      </c>
      <c r="B20114" s="68" t="s">
        <v>33449</v>
      </c>
      <c r="C20114" s="68" t="s">
        <v>1617</v>
      </c>
      <c r="D20114" t="str">
        <f t="shared" si="314"/>
        <v>h</v>
      </c>
    </row>
    <row r="20115" spans="1:4">
      <c r="A20115" s="68" t="s">
        <v>19857</v>
      </c>
      <c r="B20115" s="68" t="s">
        <v>33450</v>
      </c>
      <c r="C20115" s="68" t="s">
        <v>1617</v>
      </c>
      <c r="D20115" t="str">
        <f t="shared" si="314"/>
        <v>h</v>
      </c>
    </row>
    <row r="20116" spans="1:4">
      <c r="A20116" s="68" t="s">
        <v>19858</v>
      </c>
      <c r="B20116" s="68" t="s">
        <v>33450</v>
      </c>
      <c r="C20116" s="68" t="s">
        <v>1617</v>
      </c>
      <c r="D20116" t="str">
        <f t="shared" si="314"/>
        <v>h</v>
      </c>
    </row>
    <row r="20117" spans="1:4">
      <c r="A20117" s="68" t="s">
        <v>19859</v>
      </c>
      <c r="B20117" s="68" t="s">
        <v>33450</v>
      </c>
      <c r="C20117" s="68" t="s">
        <v>1617</v>
      </c>
      <c r="D20117" t="str">
        <f t="shared" si="314"/>
        <v>h</v>
      </c>
    </row>
    <row r="20118" spans="1:4">
      <c r="A20118" s="68" t="s">
        <v>19860</v>
      </c>
      <c r="B20118" s="68" t="s">
        <v>33450</v>
      </c>
      <c r="C20118" s="68" t="s">
        <v>1617</v>
      </c>
      <c r="D20118" t="str">
        <f t="shared" si="314"/>
        <v>h</v>
      </c>
    </row>
    <row r="20119" spans="1:4">
      <c r="A20119" s="68" t="s">
        <v>19861</v>
      </c>
      <c r="B20119" s="68" t="s">
        <v>33450</v>
      </c>
      <c r="C20119" s="68" t="s">
        <v>1617</v>
      </c>
      <c r="D20119" t="str">
        <f t="shared" si="314"/>
        <v>h</v>
      </c>
    </row>
    <row r="20120" spans="1:4">
      <c r="A20120" s="68" t="s">
        <v>19862</v>
      </c>
      <c r="B20120" s="68" t="s">
        <v>33450</v>
      </c>
      <c r="C20120" s="68" t="s">
        <v>1617</v>
      </c>
      <c r="D20120" t="str">
        <f t="shared" si="314"/>
        <v>h</v>
      </c>
    </row>
    <row r="20121" spans="1:4">
      <c r="A20121" s="68" t="s">
        <v>19863</v>
      </c>
      <c r="B20121" s="68" t="s">
        <v>33451</v>
      </c>
      <c r="C20121" s="68" t="s">
        <v>1617</v>
      </c>
      <c r="D20121" t="str">
        <f t="shared" si="314"/>
        <v>h</v>
      </c>
    </row>
    <row r="20122" spans="1:4">
      <c r="A20122" s="68" t="s">
        <v>19864</v>
      </c>
      <c r="B20122" s="68" t="s">
        <v>33451</v>
      </c>
      <c r="C20122" s="68" t="s">
        <v>1617</v>
      </c>
      <c r="D20122" t="str">
        <f t="shared" si="314"/>
        <v>h</v>
      </c>
    </row>
    <row r="20123" spans="1:4">
      <c r="A20123" s="68" t="s">
        <v>19865</v>
      </c>
      <c r="B20123" s="68" t="s">
        <v>33451</v>
      </c>
      <c r="C20123" s="68" t="s">
        <v>1617</v>
      </c>
      <c r="D20123" t="str">
        <f t="shared" si="314"/>
        <v>h</v>
      </c>
    </row>
    <row r="20124" spans="1:4">
      <c r="A20124" s="68" t="s">
        <v>19866</v>
      </c>
      <c r="B20124" s="68" t="s">
        <v>33451</v>
      </c>
      <c r="C20124" s="68" t="s">
        <v>1617</v>
      </c>
      <c r="D20124" t="str">
        <f t="shared" si="314"/>
        <v>h</v>
      </c>
    </row>
    <row r="20125" spans="1:4">
      <c r="A20125" s="68" t="s">
        <v>19867</v>
      </c>
      <c r="B20125" s="68" t="s">
        <v>33451</v>
      </c>
      <c r="C20125" s="68" t="s">
        <v>1617</v>
      </c>
      <c r="D20125" t="str">
        <f t="shared" si="314"/>
        <v>h</v>
      </c>
    </row>
    <row r="20126" spans="1:4">
      <c r="A20126" s="68" t="s">
        <v>19868</v>
      </c>
      <c r="B20126" s="68" t="s">
        <v>33451</v>
      </c>
      <c r="C20126" s="68" t="s">
        <v>1617</v>
      </c>
      <c r="D20126" t="str">
        <f t="shared" si="314"/>
        <v>h</v>
      </c>
    </row>
    <row r="20127" spans="1:4">
      <c r="A20127" s="68" t="s">
        <v>19869</v>
      </c>
      <c r="B20127" s="68" t="s">
        <v>33452</v>
      </c>
      <c r="C20127" s="68" t="s">
        <v>1617</v>
      </c>
      <c r="D20127" t="str">
        <f t="shared" si="314"/>
        <v>h</v>
      </c>
    </row>
    <row r="20128" spans="1:4">
      <c r="A20128" s="68" t="s">
        <v>19870</v>
      </c>
      <c r="B20128" s="68" t="s">
        <v>33452</v>
      </c>
      <c r="C20128" s="68" t="s">
        <v>1617</v>
      </c>
      <c r="D20128" t="str">
        <f t="shared" si="314"/>
        <v>h</v>
      </c>
    </row>
    <row r="20129" spans="1:4">
      <c r="A20129" s="68" t="s">
        <v>19871</v>
      </c>
      <c r="B20129" s="68" t="s">
        <v>33452</v>
      </c>
      <c r="C20129" s="68" t="s">
        <v>1617</v>
      </c>
      <c r="D20129" t="str">
        <f t="shared" si="314"/>
        <v>h</v>
      </c>
    </row>
    <row r="20130" spans="1:4">
      <c r="A20130" s="68" t="s">
        <v>19872</v>
      </c>
      <c r="B20130" s="68" t="s">
        <v>33452</v>
      </c>
      <c r="C20130" s="68" t="s">
        <v>1617</v>
      </c>
      <c r="D20130" t="str">
        <f t="shared" si="314"/>
        <v>h</v>
      </c>
    </row>
    <row r="20131" spans="1:4">
      <c r="A20131" s="68" t="s">
        <v>19873</v>
      </c>
      <c r="B20131" s="68" t="s">
        <v>33452</v>
      </c>
      <c r="C20131" s="68" t="s">
        <v>1617</v>
      </c>
      <c r="D20131" t="str">
        <f t="shared" si="314"/>
        <v>h</v>
      </c>
    </row>
    <row r="20132" spans="1:4">
      <c r="A20132" s="68" t="s">
        <v>19874</v>
      </c>
      <c r="B20132" s="68" t="s">
        <v>33452</v>
      </c>
      <c r="C20132" s="68" t="s">
        <v>1617</v>
      </c>
      <c r="D20132" t="str">
        <f t="shared" si="314"/>
        <v>h</v>
      </c>
    </row>
    <row r="20133" spans="1:4">
      <c r="A20133" s="68" t="s">
        <v>19875</v>
      </c>
      <c r="B20133" s="68" t="s">
        <v>33453</v>
      </c>
      <c r="C20133" s="68" t="s">
        <v>1617</v>
      </c>
      <c r="D20133" t="str">
        <f t="shared" si="314"/>
        <v>h</v>
      </c>
    </row>
    <row r="20134" spans="1:4">
      <c r="A20134" s="68" t="s">
        <v>19876</v>
      </c>
      <c r="B20134" s="68" t="s">
        <v>33453</v>
      </c>
      <c r="C20134" s="68" t="s">
        <v>1617</v>
      </c>
      <c r="D20134" t="str">
        <f t="shared" si="314"/>
        <v>h</v>
      </c>
    </row>
    <row r="20135" spans="1:4">
      <c r="A20135" s="68" t="s">
        <v>19877</v>
      </c>
      <c r="B20135" s="68" t="s">
        <v>33453</v>
      </c>
      <c r="C20135" s="68" t="s">
        <v>1617</v>
      </c>
      <c r="D20135" t="str">
        <f t="shared" si="314"/>
        <v>h</v>
      </c>
    </row>
    <row r="20136" spans="1:4">
      <c r="A20136" s="68" t="s">
        <v>19878</v>
      </c>
      <c r="B20136" s="68" t="s">
        <v>33453</v>
      </c>
      <c r="C20136" s="68" t="s">
        <v>1617</v>
      </c>
      <c r="D20136" t="str">
        <f t="shared" si="314"/>
        <v>h</v>
      </c>
    </row>
    <row r="20137" spans="1:4">
      <c r="A20137" s="68" t="s">
        <v>19879</v>
      </c>
      <c r="B20137" s="68" t="s">
        <v>33454</v>
      </c>
      <c r="C20137" s="68" t="s">
        <v>1617</v>
      </c>
      <c r="D20137" t="str">
        <f t="shared" si="314"/>
        <v>h</v>
      </c>
    </row>
    <row r="20138" spans="1:4">
      <c r="A20138" s="68" t="s">
        <v>19880</v>
      </c>
      <c r="B20138" s="68" t="s">
        <v>33454</v>
      </c>
      <c r="C20138" s="68" t="s">
        <v>1617</v>
      </c>
      <c r="D20138" t="str">
        <f t="shared" si="314"/>
        <v>h</v>
      </c>
    </row>
    <row r="20139" spans="1:4">
      <c r="A20139" s="68" t="s">
        <v>19881</v>
      </c>
      <c r="B20139" s="68" t="s">
        <v>33454</v>
      </c>
      <c r="C20139" s="68" t="s">
        <v>1617</v>
      </c>
      <c r="D20139" t="str">
        <f t="shared" si="314"/>
        <v>h</v>
      </c>
    </row>
    <row r="20140" spans="1:4">
      <c r="A20140" s="68" t="s">
        <v>19882</v>
      </c>
      <c r="B20140" s="68" t="s">
        <v>33454</v>
      </c>
      <c r="C20140" s="68" t="s">
        <v>1617</v>
      </c>
      <c r="D20140" t="str">
        <f t="shared" si="314"/>
        <v>h</v>
      </c>
    </row>
    <row r="20141" spans="1:4">
      <c r="A20141" s="68" t="s">
        <v>19883</v>
      </c>
      <c r="B20141" s="68" t="s">
        <v>33455</v>
      </c>
      <c r="C20141" s="68" t="s">
        <v>1617</v>
      </c>
      <c r="D20141" t="str">
        <f t="shared" si="314"/>
        <v>h</v>
      </c>
    </row>
    <row r="20142" spans="1:4">
      <c r="A20142" s="68" t="s">
        <v>19884</v>
      </c>
      <c r="B20142" s="68" t="s">
        <v>33455</v>
      </c>
      <c r="C20142" s="68" t="s">
        <v>1617</v>
      </c>
      <c r="D20142" t="str">
        <f t="shared" si="314"/>
        <v>h</v>
      </c>
    </row>
    <row r="20143" spans="1:4">
      <c r="A20143" s="68" t="s">
        <v>19885</v>
      </c>
      <c r="B20143" s="68" t="s">
        <v>33455</v>
      </c>
      <c r="C20143" s="68" t="s">
        <v>1617</v>
      </c>
      <c r="D20143" t="str">
        <f t="shared" si="314"/>
        <v>h</v>
      </c>
    </row>
    <row r="20144" spans="1:4">
      <c r="A20144" s="68" t="s">
        <v>19886</v>
      </c>
      <c r="B20144" s="68" t="s">
        <v>33455</v>
      </c>
      <c r="C20144" s="68" t="s">
        <v>1617</v>
      </c>
      <c r="D20144" t="str">
        <f t="shared" si="314"/>
        <v>h</v>
      </c>
    </row>
    <row r="20145" spans="1:4">
      <c r="A20145" s="68" t="s">
        <v>19887</v>
      </c>
      <c r="B20145" s="68" t="s">
        <v>33456</v>
      </c>
      <c r="C20145" s="68" t="s">
        <v>1617</v>
      </c>
      <c r="D20145" t="str">
        <f t="shared" si="314"/>
        <v>h</v>
      </c>
    </row>
    <row r="20146" spans="1:4">
      <c r="A20146" s="68" t="s">
        <v>19888</v>
      </c>
      <c r="B20146" s="68" t="s">
        <v>33456</v>
      </c>
      <c r="C20146" s="68" t="s">
        <v>1617</v>
      </c>
      <c r="D20146" t="str">
        <f t="shared" si="314"/>
        <v>h</v>
      </c>
    </row>
    <row r="20147" spans="1:4">
      <c r="A20147" s="68" t="s">
        <v>19889</v>
      </c>
      <c r="B20147" s="68" t="s">
        <v>33456</v>
      </c>
      <c r="C20147" s="68" t="s">
        <v>1617</v>
      </c>
      <c r="D20147" t="str">
        <f t="shared" si="314"/>
        <v>h</v>
      </c>
    </row>
    <row r="20148" spans="1:4">
      <c r="A20148" s="68" t="s">
        <v>19890</v>
      </c>
      <c r="B20148" s="68" t="s">
        <v>33456</v>
      </c>
      <c r="C20148" s="68" t="s">
        <v>1617</v>
      </c>
      <c r="D20148" t="str">
        <f t="shared" si="314"/>
        <v>h</v>
      </c>
    </row>
    <row r="20149" spans="1:4">
      <c r="A20149" s="68" t="s">
        <v>19891</v>
      </c>
      <c r="B20149" s="68" t="s">
        <v>33457</v>
      </c>
      <c r="C20149" s="68" t="s">
        <v>1617</v>
      </c>
      <c r="D20149" t="str">
        <f t="shared" si="314"/>
        <v>h</v>
      </c>
    </row>
    <row r="20150" spans="1:4">
      <c r="A20150" s="68" t="s">
        <v>19892</v>
      </c>
      <c r="B20150" s="68" t="s">
        <v>33457</v>
      </c>
      <c r="C20150" s="68" t="s">
        <v>1617</v>
      </c>
      <c r="D20150" t="str">
        <f t="shared" si="314"/>
        <v>h</v>
      </c>
    </row>
    <row r="20151" spans="1:4">
      <c r="A20151" s="68" t="s">
        <v>19893</v>
      </c>
      <c r="B20151" s="68" t="s">
        <v>33457</v>
      </c>
      <c r="C20151" s="68" t="s">
        <v>1617</v>
      </c>
      <c r="D20151" t="str">
        <f t="shared" si="314"/>
        <v>h</v>
      </c>
    </row>
    <row r="20152" spans="1:4">
      <c r="A20152" s="68" t="s">
        <v>19894</v>
      </c>
      <c r="B20152" s="68" t="s">
        <v>33457</v>
      </c>
      <c r="C20152" s="68" t="s">
        <v>1617</v>
      </c>
      <c r="D20152" t="str">
        <f t="shared" si="314"/>
        <v>h</v>
      </c>
    </row>
    <row r="20153" spans="1:4">
      <c r="A20153" s="68" t="s">
        <v>19895</v>
      </c>
      <c r="B20153" s="68" t="s">
        <v>33458</v>
      </c>
      <c r="C20153" s="68" t="s">
        <v>1617</v>
      </c>
      <c r="D20153" t="str">
        <f t="shared" si="314"/>
        <v>h</v>
      </c>
    </row>
    <row r="20154" spans="1:4">
      <c r="A20154" s="68" t="s">
        <v>19896</v>
      </c>
      <c r="B20154" s="68" t="s">
        <v>33458</v>
      </c>
      <c r="C20154" s="68" t="s">
        <v>1617</v>
      </c>
      <c r="D20154" t="str">
        <f t="shared" si="314"/>
        <v>h</v>
      </c>
    </row>
    <row r="20155" spans="1:4">
      <c r="A20155" s="68" t="s">
        <v>19897</v>
      </c>
      <c r="B20155" s="68" t="s">
        <v>33458</v>
      </c>
      <c r="C20155" s="68" t="s">
        <v>1617</v>
      </c>
      <c r="D20155" t="str">
        <f t="shared" si="314"/>
        <v>h</v>
      </c>
    </row>
    <row r="20156" spans="1:4">
      <c r="A20156" s="68" t="s">
        <v>19898</v>
      </c>
      <c r="B20156" s="68" t="s">
        <v>33458</v>
      </c>
      <c r="C20156" s="68" t="s">
        <v>1617</v>
      </c>
      <c r="D20156" t="str">
        <f t="shared" si="314"/>
        <v>h</v>
      </c>
    </row>
    <row r="20157" spans="1:4">
      <c r="A20157" s="68" t="s">
        <v>19899</v>
      </c>
      <c r="B20157" s="68" t="s">
        <v>19900</v>
      </c>
      <c r="C20157" s="68" t="s">
        <v>1617</v>
      </c>
      <c r="D20157" t="str">
        <f t="shared" si="314"/>
        <v>h</v>
      </c>
    </row>
    <row r="20158" spans="1:4">
      <c r="A20158" s="68" t="s">
        <v>19901</v>
      </c>
      <c r="B20158" s="68" t="s">
        <v>19900</v>
      </c>
      <c r="C20158" s="68" t="s">
        <v>1617</v>
      </c>
      <c r="D20158" t="str">
        <f t="shared" si="314"/>
        <v>h</v>
      </c>
    </row>
    <row r="20159" spans="1:4">
      <c r="A20159" s="68" t="s">
        <v>19902</v>
      </c>
      <c r="B20159" s="68" t="s">
        <v>19900</v>
      </c>
      <c r="C20159" s="68" t="s">
        <v>1617</v>
      </c>
      <c r="D20159" t="str">
        <f t="shared" si="314"/>
        <v>h</v>
      </c>
    </row>
    <row r="20160" spans="1:4">
      <c r="A20160" s="68" t="s">
        <v>19903</v>
      </c>
      <c r="B20160" s="68" t="s">
        <v>19900</v>
      </c>
      <c r="C20160" s="68" t="s">
        <v>1617</v>
      </c>
      <c r="D20160" t="str">
        <f t="shared" si="314"/>
        <v>h</v>
      </c>
    </row>
    <row r="20161" spans="1:4">
      <c r="A20161" s="68" t="s">
        <v>19904</v>
      </c>
      <c r="B20161" s="68" t="s">
        <v>19900</v>
      </c>
      <c r="C20161" s="68" t="s">
        <v>1617</v>
      </c>
      <c r="D20161" t="str">
        <f t="shared" si="314"/>
        <v>h</v>
      </c>
    </row>
    <row r="20162" spans="1:4">
      <c r="A20162" s="68" t="s">
        <v>19905</v>
      </c>
      <c r="B20162" s="68" t="s">
        <v>19900</v>
      </c>
      <c r="C20162" s="68" t="s">
        <v>1617</v>
      </c>
      <c r="D20162" t="str">
        <f t="shared" si="314"/>
        <v>h</v>
      </c>
    </row>
    <row r="20163" spans="1:4">
      <c r="A20163" s="68" t="s">
        <v>19906</v>
      </c>
      <c r="B20163" s="68" t="s">
        <v>33459</v>
      </c>
      <c r="C20163" s="68" t="s">
        <v>1617</v>
      </c>
      <c r="D20163" t="str">
        <f t="shared" si="314"/>
        <v>h</v>
      </c>
    </row>
    <row r="20164" spans="1:4">
      <c r="A20164" s="68" t="s">
        <v>19907</v>
      </c>
      <c r="B20164" s="68" t="s">
        <v>33459</v>
      </c>
      <c r="C20164" s="68" t="s">
        <v>1617</v>
      </c>
      <c r="D20164" t="str">
        <f t="shared" si="314"/>
        <v>h</v>
      </c>
    </row>
    <row r="20165" spans="1:4">
      <c r="A20165" s="68" t="s">
        <v>19908</v>
      </c>
      <c r="B20165" s="68" t="s">
        <v>33459</v>
      </c>
      <c r="C20165" s="68" t="s">
        <v>1617</v>
      </c>
      <c r="D20165" t="str">
        <f t="shared" si="314"/>
        <v>h</v>
      </c>
    </row>
    <row r="20166" spans="1:4">
      <c r="A20166" s="68" t="s">
        <v>19909</v>
      </c>
      <c r="B20166" s="68" t="s">
        <v>33459</v>
      </c>
      <c r="C20166" s="68" t="s">
        <v>1617</v>
      </c>
      <c r="D20166" t="str">
        <f t="shared" si="314"/>
        <v>h</v>
      </c>
    </row>
    <row r="20167" spans="1:4">
      <c r="A20167" s="68" t="s">
        <v>19910</v>
      </c>
      <c r="B20167" s="68" t="s">
        <v>33460</v>
      </c>
      <c r="C20167" s="68" t="s">
        <v>1617</v>
      </c>
      <c r="D20167" t="str">
        <f t="shared" ref="D20167:D20230" si="315">LOWER(C20167)</f>
        <v>h</v>
      </c>
    </row>
    <row r="20168" spans="1:4">
      <c r="A20168" s="68" t="s">
        <v>19911</v>
      </c>
      <c r="B20168" s="68" t="s">
        <v>33460</v>
      </c>
      <c r="C20168" s="68" t="s">
        <v>1617</v>
      </c>
      <c r="D20168" t="str">
        <f t="shared" si="315"/>
        <v>h</v>
      </c>
    </row>
    <row r="20169" spans="1:4">
      <c r="A20169" s="68" t="s">
        <v>19912</v>
      </c>
      <c r="B20169" s="68" t="s">
        <v>33460</v>
      </c>
      <c r="C20169" s="68" t="s">
        <v>1617</v>
      </c>
      <c r="D20169" t="str">
        <f t="shared" si="315"/>
        <v>h</v>
      </c>
    </row>
    <row r="20170" spans="1:4">
      <c r="A20170" s="68" t="s">
        <v>19913</v>
      </c>
      <c r="B20170" s="68" t="s">
        <v>33460</v>
      </c>
      <c r="C20170" s="68" t="s">
        <v>1617</v>
      </c>
      <c r="D20170" t="str">
        <f t="shared" si="315"/>
        <v>h</v>
      </c>
    </row>
    <row r="20171" spans="1:4">
      <c r="A20171" s="68" t="s">
        <v>19914</v>
      </c>
      <c r="B20171" s="68" t="s">
        <v>33461</v>
      </c>
      <c r="C20171" s="68" t="s">
        <v>1617</v>
      </c>
      <c r="D20171" t="str">
        <f t="shared" si="315"/>
        <v>h</v>
      </c>
    </row>
    <row r="20172" spans="1:4">
      <c r="A20172" s="68" t="s">
        <v>19915</v>
      </c>
      <c r="B20172" s="68" t="s">
        <v>33461</v>
      </c>
      <c r="C20172" s="68" t="s">
        <v>1617</v>
      </c>
      <c r="D20172" t="str">
        <f t="shared" si="315"/>
        <v>h</v>
      </c>
    </row>
    <row r="20173" spans="1:4">
      <c r="A20173" s="68" t="s">
        <v>19916</v>
      </c>
      <c r="B20173" s="68" t="s">
        <v>33461</v>
      </c>
      <c r="C20173" s="68" t="s">
        <v>1617</v>
      </c>
      <c r="D20173" t="str">
        <f t="shared" si="315"/>
        <v>h</v>
      </c>
    </row>
    <row r="20174" spans="1:4">
      <c r="A20174" s="68" t="s">
        <v>19917</v>
      </c>
      <c r="B20174" s="68" t="s">
        <v>33461</v>
      </c>
      <c r="C20174" s="68" t="s">
        <v>1617</v>
      </c>
      <c r="D20174" t="str">
        <f t="shared" si="315"/>
        <v>h</v>
      </c>
    </row>
    <row r="20175" spans="1:4">
      <c r="A20175" s="68" t="s">
        <v>19918</v>
      </c>
      <c r="B20175" s="68" t="s">
        <v>33462</v>
      </c>
      <c r="C20175" s="68" t="s">
        <v>1617</v>
      </c>
      <c r="D20175" t="str">
        <f t="shared" si="315"/>
        <v>h</v>
      </c>
    </row>
    <row r="20176" spans="1:4">
      <c r="A20176" s="68" t="s">
        <v>19919</v>
      </c>
      <c r="B20176" s="68" t="s">
        <v>19920</v>
      </c>
      <c r="C20176" s="68" t="s">
        <v>1617</v>
      </c>
      <c r="D20176" t="str">
        <f t="shared" si="315"/>
        <v>h</v>
      </c>
    </row>
    <row r="20177" spans="1:4">
      <c r="A20177" s="68" t="s">
        <v>19921</v>
      </c>
      <c r="B20177" s="68" t="s">
        <v>19920</v>
      </c>
      <c r="C20177" s="68" t="s">
        <v>1617</v>
      </c>
      <c r="D20177" t="str">
        <f t="shared" si="315"/>
        <v>h</v>
      </c>
    </row>
    <row r="20178" spans="1:4">
      <c r="A20178" s="68" t="s">
        <v>19922</v>
      </c>
      <c r="B20178" s="68" t="s">
        <v>33462</v>
      </c>
      <c r="C20178" s="68" t="s">
        <v>1617</v>
      </c>
      <c r="D20178" t="str">
        <f t="shared" si="315"/>
        <v>h</v>
      </c>
    </row>
    <row r="20179" spans="1:4">
      <c r="A20179" s="68" t="s">
        <v>19923</v>
      </c>
      <c r="B20179" s="68" t="s">
        <v>19920</v>
      </c>
      <c r="C20179" s="68" t="s">
        <v>1617</v>
      </c>
      <c r="D20179" t="str">
        <f t="shared" si="315"/>
        <v>h</v>
      </c>
    </row>
    <row r="20180" spans="1:4">
      <c r="A20180" s="68" t="s">
        <v>19924</v>
      </c>
      <c r="B20180" s="68" t="s">
        <v>19920</v>
      </c>
      <c r="C20180" s="68" t="s">
        <v>1617</v>
      </c>
      <c r="D20180" t="str">
        <f t="shared" si="315"/>
        <v>h</v>
      </c>
    </row>
    <row r="20181" spans="1:4">
      <c r="A20181" s="68" t="s">
        <v>19925</v>
      </c>
      <c r="B20181" s="68" t="s">
        <v>33463</v>
      </c>
      <c r="C20181" s="68" t="s">
        <v>1617</v>
      </c>
      <c r="D20181" t="str">
        <f t="shared" si="315"/>
        <v>h</v>
      </c>
    </row>
    <row r="20182" spans="1:4">
      <c r="A20182" s="68" t="s">
        <v>19926</v>
      </c>
      <c r="B20182" s="68" t="s">
        <v>33463</v>
      </c>
      <c r="C20182" s="68" t="s">
        <v>1617</v>
      </c>
      <c r="D20182" t="str">
        <f t="shared" si="315"/>
        <v>h</v>
      </c>
    </row>
    <row r="20183" spans="1:4">
      <c r="A20183" s="68" t="s">
        <v>19927</v>
      </c>
      <c r="B20183" s="68" t="s">
        <v>33463</v>
      </c>
      <c r="C20183" s="68" t="s">
        <v>1617</v>
      </c>
      <c r="D20183" t="str">
        <f t="shared" si="315"/>
        <v>h</v>
      </c>
    </row>
    <row r="20184" spans="1:4">
      <c r="A20184" s="68" t="s">
        <v>19928</v>
      </c>
      <c r="B20184" s="68" t="s">
        <v>33463</v>
      </c>
      <c r="C20184" s="68" t="s">
        <v>1617</v>
      </c>
      <c r="D20184" t="str">
        <f t="shared" si="315"/>
        <v>h</v>
      </c>
    </row>
    <row r="20185" spans="1:4">
      <c r="A20185" s="68" t="s">
        <v>19929</v>
      </c>
      <c r="B20185" s="68" t="s">
        <v>33463</v>
      </c>
      <c r="C20185" s="68" t="s">
        <v>1617</v>
      </c>
      <c r="D20185" t="str">
        <f t="shared" si="315"/>
        <v>h</v>
      </c>
    </row>
    <row r="20186" spans="1:4">
      <c r="A20186" s="68" t="s">
        <v>19930</v>
      </c>
      <c r="B20186" s="68" t="s">
        <v>33463</v>
      </c>
      <c r="C20186" s="68" t="s">
        <v>1617</v>
      </c>
      <c r="D20186" t="str">
        <f t="shared" si="315"/>
        <v>h</v>
      </c>
    </row>
    <row r="20187" spans="1:4">
      <c r="A20187" s="68" t="s">
        <v>19931</v>
      </c>
      <c r="B20187" s="68" t="s">
        <v>33464</v>
      </c>
      <c r="C20187" s="68" t="s">
        <v>1617</v>
      </c>
      <c r="D20187" t="str">
        <f t="shared" si="315"/>
        <v>h</v>
      </c>
    </row>
    <row r="20188" spans="1:4">
      <c r="A20188" s="68" t="s">
        <v>19932</v>
      </c>
      <c r="B20188" s="68" t="s">
        <v>33464</v>
      </c>
      <c r="C20188" s="68" t="s">
        <v>1617</v>
      </c>
      <c r="D20188" t="str">
        <f t="shared" si="315"/>
        <v>h</v>
      </c>
    </row>
    <row r="20189" spans="1:4">
      <c r="A20189" s="68" t="s">
        <v>19933</v>
      </c>
      <c r="B20189" s="68" t="s">
        <v>33464</v>
      </c>
      <c r="C20189" s="68" t="s">
        <v>1617</v>
      </c>
      <c r="D20189" t="str">
        <f t="shared" si="315"/>
        <v>h</v>
      </c>
    </row>
    <row r="20190" spans="1:4">
      <c r="A20190" s="68" t="s">
        <v>19934</v>
      </c>
      <c r="B20190" s="68" t="s">
        <v>33464</v>
      </c>
      <c r="C20190" s="68" t="s">
        <v>1617</v>
      </c>
      <c r="D20190" t="str">
        <f t="shared" si="315"/>
        <v>h</v>
      </c>
    </row>
    <row r="20191" spans="1:4">
      <c r="A20191" s="68" t="s">
        <v>19935</v>
      </c>
      <c r="B20191" s="68" t="s">
        <v>33464</v>
      </c>
      <c r="C20191" s="68" t="s">
        <v>1617</v>
      </c>
      <c r="D20191" t="str">
        <f t="shared" si="315"/>
        <v>h</v>
      </c>
    </row>
    <row r="20192" spans="1:4">
      <c r="A20192" s="68" t="s">
        <v>19936</v>
      </c>
      <c r="B20192" s="68" t="s">
        <v>33464</v>
      </c>
      <c r="C20192" s="68" t="s">
        <v>1617</v>
      </c>
      <c r="D20192" t="str">
        <f t="shared" si="315"/>
        <v>h</v>
      </c>
    </row>
    <row r="20193" spans="1:4">
      <c r="A20193" s="68" t="s">
        <v>19937</v>
      </c>
      <c r="B20193" s="68" t="s">
        <v>33465</v>
      </c>
      <c r="C20193" s="68" t="s">
        <v>1617</v>
      </c>
      <c r="D20193" t="str">
        <f t="shared" si="315"/>
        <v>h</v>
      </c>
    </row>
    <row r="20194" spans="1:4">
      <c r="A20194" s="68" t="s">
        <v>19938</v>
      </c>
      <c r="B20194" s="68" t="s">
        <v>33465</v>
      </c>
      <c r="C20194" s="68" t="s">
        <v>1617</v>
      </c>
      <c r="D20194" t="str">
        <f t="shared" si="315"/>
        <v>h</v>
      </c>
    </row>
    <row r="20195" spans="1:4">
      <c r="A20195" s="68" t="s">
        <v>19939</v>
      </c>
      <c r="B20195" s="68" t="s">
        <v>33465</v>
      </c>
      <c r="C20195" s="68" t="s">
        <v>1617</v>
      </c>
      <c r="D20195" t="str">
        <f t="shared" si="315"/>
        <v>h</v>
      </c>
    </row>
    <row r="20196" spans="1:4">
      <c r="A20196" s="68" t="s">
        <v>19940</v>
      </c>
      <c r="B20196" s="68" t="s">
        <v>33465</v>
      </c>
      <c r="C20196" s="68" t="s">
        <v>1617</v>
      </c>
      <c r="D20196" t="str">
        <f t="shared" si="315"/>
        <v>h</v>
      </c>
    </row>
    <row r="20197" spans="1:4">
      <c r="A20197" s="68" t="s">
        <v>19941</v>
      </c>
      <c r="B20197" s="68" t="s">
        <v>33465</v>
      </c>
      <c r="C20197" s="68" t="s">
        <v>1617</v>
      </c>
      <c r="D20197" t="str">
        <f t="shared" si="315"/>
        <v>h</v>
      </c>
    </row>
    <row r="20198" spans="1:4">
      <c r="A20198" s="68" t="s">
        <v>19942</v>
      </c>
      <c r="B20198" s="68" t="s">
        <v>33465</v>
      </c>
      <c r="C20198" s="68" t="s">
        <v>1617</v>
      </c>
      <c r="D20198" t="str">
        <f t="shared" si="315"/>
        <v>h</v>
      </c>
    </row>
    <row r="20199" spans="1:4">
      <c r="A20199" s="68" t="s">
        <v>19943</v>
      </c>
      <c r="B20199" s="68" t="s">
        <v>33466</v>
      </c>
      <c r="C20199" s="68" t="s">
        <v>1617</v>
      </c>
      <c r="D20199" t="str">
        <f t="shared" si="315"/>
        <v>h</v>
      </c>
    </row>
    <row r="20200" spans="1:4">
      <c r="A20200" s="68" t="s">
        <v>19944</v>
      </c>
      <c r="B20200" s="68" t="s">
        <v>33466</v>
      </c>
      <c r="C20200" s="68" t="s">
        <v>1617</v>
      </c>
      <c r="D20200" t="str">
        <f t="shared" si="315"/>
        <v>h</v>
      </c>
    </row>
    <row r="20201" spans="1:4">
      <c r="A20201" s="68" t="s">
        <v>19945</v>
      </c>
      <c r="B20201" s="68" t="s">
        <v>33466</v>
      </c>
      <c r="C20201" s="68" t="s">
        <v>1617</v>
      </c>
      <c r="D20201" t="str">
        <f t="shared" si="315"/>
        <v>h</v>
      </c>
    </row>
    <row r="20202" spans="1:4">
      <c r="A20202" s="68" t="s">
        <v>19946</v>
      </c>
      <c r="B20202" s="68" t="s">
        <v>33466</v>
      </c>
      <c r="C20202" s="68" t="s">
        <v>1617</v>
      </c>
      <c r="D20202" t="str">
        <f t="shared" si="315"/>
        <v>h</v>
      </c>
    </row>
    <row r="20203" spans="1:4">
      <c r="A20203" s="68" t="s">
        <v>19947</v>
      </c>
      <c r="B20203" s="68" t="s">
        <v>33466</v>
      </c>
      <c r="C20203" s="68" t="s">
        <v>1617</v>
      </c>
      <c r="D20203" t="str">
        <f t="shared" si="315"/>
        <v>h</v>
      </c>
    </row>
    <row r="20204" spans="1:4">
      <c r="A20204" s="68" t="s">
        <v>19948</v>
      </c>
      <c r="B20204" s="68" t="s">
        <v>33466</v>
      </c>
      <c r="C20204" s="68" t="s">
        <v>1617</v>
      </c>
      <c r="D20204" t="str">
        <f t="shared" si="315"/>
        <v>h</v>
      </c>
    </row>
    <row r="20205" spans="1:4">
      <c r="A20205" s="68" t="s">
        <v>19949</v>
      </c>
      <c r="B20205" s="68" t="s">
        <v>33467</v>
      </c>
      <c r="C20205" s="68" t="s">
        <v>1617</v>
      </c>
      <c r="D20205" t="str">
        <f t="shared" si="315"/>
        <v>h</v>
      </c>
    </row>
    <row r="20206" spans="1:4">
      <c r="A20206" s="68" t="s">
        <v>19950</v>
      </c>
      <c r="B20206" s="68" t="s">
        <v>33467</v>
      </c>
      <c r="C20206" s="68" t="s">
        <v>1617</v>
      </c>
      <c r="D20206" t="str">
        <f t="shared" si="315"/>
        <v>h</v>
      </c>
    </row>
    <row r="20207" spans="1:4">
      <c r="A20207" s="68" t="s">
        <v>19951</v>
      </c>
      <c r="B20207" s="68" t="s">
        <v>33467</v>
      </c>
      <c r="C20207" s="68" t="s">
        <v>1617</v>
      </c>
      <c r="D20207" t="str">
        <f t="shared" si="315"/>
        <v>h</v>
      </c>
    </row>
    <row r="20208" spans="1:4">
      <c r="A20208" s="68" t="s">
        <v>19952</v>
      </c>
      <c r="B20208" s="68" t="s">
        <v>33467</v>
      </c>
      <c r="C20208" s="68" t="s">
        <v>1617</v>
      </c>
      <c r="D20208" t="str">
        <f t="shared" si="315"/>
        <v>h</v>
      </c>
    </row>
    <row r="20209" spans="1:4">
      <c r="A20209" s="68" t="s">
        <v>19953</v>
      </c>
      <c r="B20209" s="68" t="s">
        <v>33467</v>
      </c>
      <c r="C20209" s="68" t="s">
        <v>1617</v>
      </c>
      <c r="D20209" t="str">
        <f t="shared" si="315"/>
        <v>h</v>
      </c>
    </row>
    <row r="20210" spans="1:4">
      <c r="A20210" s="68" t="s">
        <v>19954</v>
      </c>
      <c r="B20210" s="68" t="s">
        <v>33467</v>
      </c>
      <c r="C20210" s="68" t="s">
        <v>1617</v>
      </c>
      <c r="D20210" t="str">
        <f t="shared" si="315"/>
        <v>h</v>
      </c>
    </row>
    <row r="20211" spans="1:4">
      <c r="A20211" s="68" t="s">
        <v>19955</v>
      </c>
      <c r="B20211" s="68" t="s">
        <v>33468</v>
      </c>
      <c r="C20211" s="68" t="s">
        <v>1617</v>
      </c>
      <c r="D20211" t="str">
        <f t="shared" si="315"/>
        <v>h</v>
      </c>
    </row>
    <row r="20212" spans="1:4">
      <c r="A20212" s="68" t="s">
        <v>19956</v>
      </c>
      <c r="B20212" s="68" t="s">
        <v>33468</v>
      </c>
      <c r="C20212" s="68" t="s">
        <v>1617</v>
      </c>
      <c r="D20212" t="str">
        <f t="shared" si="315"/>
        <v>h</v>
      </c>
    </row>
    <row r="20213" spans="1:4">
      <c r="A20213" s="68" t="s">
        <v>19957</v>
      </c>
      <c r="B20213" s="68" t="s">
        <v>33468</v>
      </c>
      <c r="C20213" s="68" t="s">
        <v>1617</v>
      </c>
      <c r="D20213" t="str">
        <f t="shared" si="315"/>
        <v>h</v>
      </c>
    </row>
    <row r="20214" spans="1:4">
      <c r="A20214" s="68" t="s">
        <v>19958</v>
      </c>
      <c r="B20214" s="68" t="s">
        <v>33468</v>
      </c>
      <c r="C20214" s="68" t="s">
        <v>1617</v>
      </c>
      <c r="D20214" t="str">
        <f t="shared" si="315"/>
        <v>h</v>
      </c>
    </row>
    <row r="20215" spans="1:4">
      <c r="A20215" s="68" t="s">
        <v>19959</v>
      </c>
      <c r="B20215" s="68" t="s">
        <v>33468</v>
      </c>
      <c r="C20215" s="68" t="s">
        <v>1617</v>
      </c>
      <c r="D20215" t="str">
        <f t="shared" si="315"/>
        <v>h</v>
      </c>
    </row>
    <row r="20216" spans="1:4">
      <c r="A20216" s="68" t="s">
        <v>19960</v>
      </c>
      <c r="B20216" s="68" t="s">
        <v>33468</v>
      </c>
      <c r="C20216" s="68" t="s">
        <v>1617</v>
      </c>
      <c r="D20216" t="str">
        <f t="shared" si="315"/>
        <v>h</v>
      </c>
    </row>
    <row r="20217" spans="1:4">
      <c r="A20217" s="68" t="s">
        <v>19961</v>
      </c>
      <c r="B20217" s="68" t="s">
        <v>33469</v>
      </c>
      <c r="C20217" s="68" t="s">
        <v>1617</v>
      </c>
      <c r="D20217" t="str">
        <f t="shared" si="315"/>
        <v>h</v>
      </c>
    </row>
    <row r="20218" spans="1:4">
      <c r="A20218" s="68" t="s">
        <v>19962</v>
      </c>
      <c r="B20218" s="68" t="s">
        <v>33469</v>
      </c>
      <c r="C20218" s="68" t="s">
        <v>1617</v>
      </c>
      <c r="D20218" t="str">
        <f t="shared" si="315"/>
        <v>h</v>
      </c>
    </row>
    <row r="20219" spans="1:4">
      <c r="A20219" s="68" t="s">
        <v>19963</v>
      </c>
      <c r="B20219" s="68" t="s">
        <v>33469</v>
      </c>
      <c r="C20219" s="68" t="s">
        <v>1617</v>
      </c>
      <c r="D20219" t="str">
        <f t="shared" si="315"/>
        <v>h</v>
      </c>
    </row>
    <row r="20220" spans="1:4">
      <c r="A20220" s="68" t="s">
        <v>19964</v>
      </c>
      <c r="B20220" s="68" t="s">
        <v>33469</v>
      </c>
      <c r="C20220" s="68" t="s">
        <v>1617</v>
      </c>
      <c r="D20220" t="str">
        <f t="shared" si="315"/>
        <v>h</v>
      </c>
    </row>
    <row r="20221" spans="1:4">
      <c r="A20221" s="68" t="s">
        <v>19965</v>
      </c>
      <c r="B20221" s="68" t="s">
        <v>33470</v>
      </c>
      <c r="C20221" s="68" t="s">
        <v>1617</v>
      </c>
      <c r="D20221" t="str">
        <f t="shared" si="315"/>
        <v>h</v>
      </c>
    </row>
    <row r="20222" spans="1:4">
      <c r="A20222" s="68" t="s">
        <v>19966</v>
      </c>
      <c r="B20222" s="68" t="s">
        <v>33470</v>
      </c>
      <c r="C20222" s="68" t="s">
        <v>1617</v>
      </c>
      <c r="D20222" t="str">
        <f t="shared" si="315"/>
        <v>h</v>
      </c>
    </row>
    <row r="20223" spans="1:4">
      <c r="A20223" s="68" t="s">
        <v>19967</v>
      </c>
      <c r="B20223" s="68" t="s">
        <v>33470</v>
      </c>
      <c r="C20223" s="68" t="s">
        <v>1617</v>
      </c>
      <c r="D20223" t="str">
        <f t="shared" si="315"/>
        <v>h</v>
      </c>
    </row>
    <row r="20224" spans="1:4">
      <c r="A20224" s="68" t="s">
        <v>19968</v>
      </c>
      <c r="B20224" s="68" t="s">
        <v>33470</v>
      </c>
      <c r="C20224" s="68" t="s">
        <v>1617</v>
      </c>
      <c r="D20224" t="str">
        <f t="shared" si="315"/>
        <v>h</v>
      </c>
    </row>
    <row r="20225" spans="1:4">
      <c r="A20225" s="68" t="s">
        <v>19969</v>
      </c>
      <c r="B20225" s="68" t="s">
        <v>33470</v>
      </c>
      <c r="C20225" s="68" t="s">
        <v>1617</v>
      </c>
      <c r="D20225" t="str">
        <f t="shared" si="315"/>
        <v>h</v>
      </c>
    </row>
    <row r="20226" spans="1:4">
      <c r="A20226" s="68" t="s">
        <v>19970</v>
      </c>
      <c r="B20226" s="68" t="s">
        <v>33470</v>
      </c>
      <c r="C20226" s="68" t="s">
        <v>1617</v>
      </c>
      <c r="D20226" t="str">
        <f t="shared" si="315"/>
        <v>h</v>
      </c>
    </row>
    <row r="20227" spans="1:4">
      <c r="A20227" s="68" t="s">
        <v>19971</v>
      </c>
      <c r="B20227" s="68" t="s">
        <v>33471</v>
      </c>
      <c r="C20227" s="68" t="s">
        <v>1617</v>
      </c>
      <c r="D20227" t="str">
        <f t="shared" si="315"/>
        <v>h</v>
      </c>
    </row>
    <row r="20228" spans="1:4">
      <c r="A20228" s="68" t="s">
        <v>19972</v>
      </c>
      <c r="B20228" s="68" t="s">
        <v>33471</v>
      </c>
      <c r="C20228" s="68" t="s">
        <v>1617</v>
      </c>
      <c r="D20228" t="str">
        <f t="shared" si="315"/>
        <v>h</v>
      </c>
    </row>
    <row r="20229" spans="1:4">
      <c r="A20229" s="68" t="s">
        <v>19973</v>
      </c>
      <c r="B20229" s="68" t="s">
        <v>33471</v>
      </c>
      <c r="C20229" s="68" t="s">
        <v>1617</v>
      </c>
      <c r="D20229" t="str">
        <f t="shared" si="315"/>
        <v>h</v>
      </c>
    </row>
    <row r="20230" spans="1:4">
      <c r="A20230" s="68" t="s">
        <v>19974</v>
      </c>
      <c r="B20230" s="68" t="s">
        <v>33471</v>
      </c>
      <c r="C20230" s="68" t="s">
        <v>1617</v>
      </c>
      <c r="D20230" t="str">
        <f t="shared" si="315"/>
        <v>h</v>
      </c>
    </row>
    <row r="20231" spans="1:4">
      <c r="A20231" s="68" t="s">
        <v>19975</v>
      </c>
      <c r="B20231" s="68" t="s">
        <v>33471</v>
      </c>
      <c r="C20231" s="68" t="s">
        <v>1617</v>
      </c>
      <c r="D20231" t="str">
        <f t="shared" ref="D20231:D20294" si="316">LOWER(C20231)</f>
        <v>h</v>
      </c>
    </row>
    <row r="20232" spans="1:4">
      <c r="A20232" s="68" t="s">
        <v>19976</v>
      </c>
      <c r="B20232" s="68" t="s">
        <v>33471</v>
      </c>
      <c r="C20232" s="68" t="s">
        <v>1617</v>
      </c>
      <c r="D20232" t="str">
        <f t="shared" si="316"/>
        <v>h</v>
      </c>
    </row>
    <row r="20233" spans="1:4">
      <c r="A20233" s="68" t="s">
        <v>19977</v>
      </c>
      <c r="B20233" s="68" t="s">
        <v>33472</v>
      </c>
      <c r="C20233" s="68" t="s">
        <v>1617</v>
      </c>
      <c r="D20233" t="str">
        <f t="shared" si="316"/>
        <v>h</v>
      </c>
    </row>
    <row r="20234" spans="1:4">
      <c r="A20234" s="68" t="s">
        <v>19978</v>
      </c>
      <c r="B20234" s="68" t="s">
        <v>33472</v>
      </c>
      <c r="C20234" s="68" t="s">
        <v>1617</v>
      </c>
      <c r="D20234" t="str">
        <f t="shared" si="316"/>
        <v>h</v>
      </c>
    </row>
    <row r="20235" spans="1:4">
      <c r="A20235" s="68" t="s">
        <v>19979</v>
      </c>
      <c r="B20235" s="68" t="s">
        <v>33472</v>
      </c>
      <c r="C20235" s="68" t="s">
        <v>1617</v>
      </c>
      <c r="D20235" t="str">
        <f t="shared" si="316"/>
        <v>h</v>
      </c>
    </row>
    <row r="20236" spans="1:4">
      <c r="A20236" s="68" t="s">
        <v>19980</v>
      </c>
      <c r="B20236" s="68" t="s">
        <v>33472</v>
      </c>
      <c r="C20236" s="68" t="s">
        <v>1617</v>
      </c>
      <c r="D20236" t="str">
        <f t="shared" si="316"/>
        <v>h</v>
      </c>
    </row>
    <row r="20237" spans="1:4">
      <c r="A20237" s="68" t="s">
        <v>19981</v>
      </c>
      <c r="B20237" s="68" t="s">
        <v>33472</v>
      </c>
      <c r="C20237" s="68" t="s">
        <v>1617</v>
      </c>
      <c r="D20237" t="str">
        <f t="shared" si="316"/>
        <v>h</v>
      </c>
    </row>
    <row r="20238" spans="1:4">
      <c r="A20238" s="68" t="s">
        <v>19982</v>
      </c>
      <c r="B20238" s="68" t="s">
        <v>33472</v>
      </c>
      <c r="C20238" s="68" t="s">
        <v>1617</v>
      </c>
      <c r="D20238" t="str">
        <f t="shared" si="316"/>
        <v>h</v>
      </c>
    </row>
    <row r="20239" spans="1:4">
      <c r="A20239" s="68" t="s">
        <v>19983</v>
      </c>
      <c r="B20239" s="68" t="s">
        <v>33473</v>
      </c>
      <c r="C20239" s="68" t="s">
        <v>1617</v>
      </c>
      <c r="D20239" t="str">
        <f t="shared" si="316"/>
        <v>h</v>
      </c>
    </row>
    <row r="20240" spans="1:4">
      <c r="A20240" s="68" t="s">
        <v>19984</v>
      </c>
      <c r="B20240" s="68" t="s">
        <v>33473</v>
      </c>
      <c r="C20240" s="68" t="s">
        <v>1617</v>
      </c>
      <c r="D20240" t="str">
        <f t="shared" si="316"/>
        <v>h</v>
      </c>
    </row>
    <row r="20241" spans="1:4">
      <c r="A20241" s="68" t="s">
        <v>19985</v>
      </c>
      <c r="B20241" s="68" t="s">
        <v>33473</v>
      </c>
      <c r="C20241" s="68" t="s">
        <v>1617</v>
      </c>
      <c r="D20241" t="str">
        <f t="shared" si="316"/>
        <v>h</v>
      </c>
    </row>
    <row r="20242" spans="1:4">
      <c r="A20242" s="68" t="s">
        <v>19986</v>
      </c>
      <c r="B20242" s="68" t="s">
        <v>33473</v>
      </c>
      <c r="C20242" s="68" t="s">
        <v>1617</v>
      </c>
      <c r="D20242" t="str">
        <f t="shared" si="316"/>
        <v>h</v>
      </c>
    </row>
    <row r="20243" spans="1:4">
      <c r="A20243" s="68" t="s">
        <v>19987</v>
      </c>
      <c r="B20243" s="68" t="s">
        <v>33474</v>
      </c>
      <c r="C20243" s="68" t="s">
        <v>1617</v>
      </c>
      <c r="D20243" t="str">
        <f t="shared" si="316"/>
        <v>h</v>
      </c>
    </row>
    <row r="20244" spans="1:4">
      <c r="A20244" s="68" t="s">
        <v>19988</v>
      </c>
      <c r="B20244" s="68" t="s">
        <v>33474</v>
      </c>
      <c r="C20244" s="68" t="s">
        <v>1617</v>
      </c>
      <c r="D20244" t="str">
        <f t="shared" si="316"/>
        <v>h</v>
      </c>
    </row>
    <row r="20245" spans="1:4">
      <c r="A20245" s="68" t="s">
        <v>19989</v>
      </c>
      <c r="B20245" s="68" t="s">
        <v>33474</v>
      </c>
      <c r="C20245" s="68" t="s">
        <v>1617</v>
      </c>
      <c r="D20245" t="str">
        <f t="shared" si="316"/>
        <v>h</v>
      </c>
    </row>
    <row r="20246" spans="1:4">
      <c r="A20246" s="68" t="s">
        <v>19990</v>
      </c>
      <c r="B20246" s="68" t="s">
        <v>33474</v>
      </c>
      <c r="C20246" s="68" t="s">
        <v>1617</v>
      </c>
      <c r="D20246" t="str">
        <f t="shared" si="316"/>
        <v>h</v>
      </c>
    </row>
    <row r="20247" spans="1:4">
      <c r="A20247" s="68" t="s">
        <v>19991</v>
      </c>
      <c r="B20247" s="68" t="s">
        <v>33474</v>
      </c>
      <c r="C20247" s="68" t="s">
        <v>1617</v>
      </c>
      <c r="D20247" t="str">
        <f t="shared" si="316"/>
        <v>h</v>
      </c>
    </row>
    <row r="20248" spans="1:4">
      <c r="A20248" s="68" t="s">
        <v>19992</v>
      </c>
      <c r="B20248" s="68" t="s">
        <v>33474</v>
      </c>
      <c r="C20248" s="68" t="s">
        <v>1617</v>
      </c>
      <c r="D20248" t="str">
        <f t="shared" si="316"/>
        <v>h</v>
      </c>
    </row>
    <row r="20249" spans="1:4">
      <c r="A20249" s="68" t="s">
        <v>19993</v>
      </c>
      <c r="B20249" s="68" t="s">
        <v>33475</v>
      </c>
      <c r="C20249" s="68" t="s">
        <v>1617</v>
      </c>
      <c r="D20249" t="str">
        <f t="shared" si="316"/>
        <v>h</v>
      </c>
    </row>
    <row r="20250" spans="1:4">
      <c r="A20250" s="68" t="s">
        <v>19994</v>
      </c>
      <c r="B20250" s="68" t="s">
        <v>33475</v>
      </c>
      <c r="C20250" s="68" t="s">
        <v>1617</v>
      </c>
      <c r="D20250" t="str">
        <f t="shared" si="316"/>
        <v>h</v>
      </c>
    </row>
    <row r="20251" spans="1:4">
      <c r="A20251" s="68" t="s">
        <v>19995</v>
      </c>
      <c r="B20251" s="68" t="s">
        <v>33476</v>
      </c>
      <c r="C20251" s="68" t="s">
        <v>1617</v>
      </c>
      <c r="D20251" t="str">
        <f t="shared" si="316"/>
        <v>h</v>
      </c>
    </row>
    <row r="20252" spans="1:4">
      <c r="A20252" s="68" t="s">
        <v>19996</v>
      </c>
      <c r="B20252" s="68" t="s">
        <v>33475</v>
      </c>
      <c r="C20252" s="68" t="s">
        <v>1617</v>
      </c>
      <c r="D20252" t="str">
        <f t="shared" si="316"/>
        <v>h</v>
      </c>
    </row>
    <row r="20253" spans="1:4">
      <c r="A20253" s="68" t="s">
        <v>19997</v>
      </c>
      <c r="B20253" s="68" t="s">
        <v>33475</v>
      </c>
      <c r="C20253" s="68" t="s">
        <v>1617</v>
      </c>
      <c r="D20253" t="str">
        <f t="shared" si="316"/>
        <v>h</v>
      </c>
    </row>
    <row r="20254" spans="1:4">
      <c r="A20254" s="68" t="s">
        <v>19998</v>
      </c>
      <c r="B20254" s="68" t="s">
        <v>33476</v>
      </c>
      <c r="C20254" s="68" t="s">
        <v>1617</v>
      </c>
      <c r="D20254" t="str">
        <f t="shared" si="316"/>
        <v>h</v>
      </c>
    </row>
    <row r="20255" spans="1:4">
      <c r="A20255" s="68" t="s">
        <v>19999</v>
      </c>
      <c r="B20255" s="68" t="s">
        <v>33477</v>
      </c>
      <c r="C20255" s="68" t="s">
        <v>1617</v>
      </c>
      <c r="D20255" t="str">
        <f t="shared" si="316"/>
        <v>h</v>
      </c>
    </row>
    <row r="20256" spans="1:4">
      <c r="A20256" s="68" t="s">
        <v>20000</v>
      </c>
      <c r="B20256" s="68" t="s">
        <v>33477</v>
      </c>
      <c r="C20256" s="68" t="s">
        <v>1617</v>
      </c>
      <c r="D20256" t="str">
        <f t="shared" si="316"/>
        <v>h</v>
      </c>
    </row>
    <row r="20257" spans="1:4">
      <c r="A20257" s="68" t="s">
        <v>20001</v>
      </c>
      <c r="B20257" s="68" t="s">
        <v>33477</v>
      </c>
      <c r="C20257" s="68" t="s">
        <v>1617</v>
      </c>
      <c r="D20257" t="str">
        <f t="shared" si="316"/>
        <v>h</v>
      </c>
    </row>
    <row r="20258" spans="1:4">
      <c r="A20258" s="68" t="s">
        <v>20002</v>
      </c>
      <c r="B20258" s="68" t="s">
        <v>33477</v>
      </c>
      <c r="C20258" s="68" t="s">
        <v>1617</v>
      </c>
      <c r="D20258" t="str">
        <f t="shared" si="316"/>
        <v>h</v>
      </c>
    </row>
    <row r="20259" spans="1:4">
      <c r="A20259" s="68" t="s">
        <v>20003</v>
      </c>
      <c r="B20259" s="68" t="s">
        <v>33477</v>
      </c>
      <c r="C20259" s="68" t="s">
        <v>1617</v>
      </c>
      <c r="D20259" t="str">
        <f t="shared" si="316"/>
        <v>h</v>
      </c>
    </row>
    <row r="20260" spans="1:4">
      <c r="A20260" s="68" t="s">
        <v>20004</v>
      </c>
      <c r="B20260" s="68" t="s">
        <v>33477</v>
      </c>
      <c r="C20260" s="68" t="s">
        <v>1617</v>
      </c>
      <c r="D20260" t="str">
        <f t="shared" si="316"/>
        <v>h</v>
      </c>
    </row>
    <row r="20261" spans="1:4">
      <c r="A20261" s="68" t="s">
        <v>20005</v>
      </c>
      <c r="B20261" s="68" t="s">
        <v>33478</v>
      </c>
      <c r="C20261" s="68" t="s">
        <v>1617</v>
      </c>
      <c r="D20261" t="str">
        <f t="shared" si="316"/>
        <v>h</v>
      </c>
    </row>
    <row r="20262" spans="1:4">
      <c r="A20262" s="68" t="s">
        <v>20006</v>
      </c>
      <c r="B20262" s="68" t="s">
        <v>33478</v>
      </c>
      <c r="C20262" s="68" t="s">
        <v>1617</v>
      </c>
      <c r="D20262" t="str">
        <f t="shared" si="316"/>
        <v>h</v>
      </c>
    </row>
    <row r="20263" spans="1:4">
      <c r="A20263" s="68" t="s">
        <v>20007</v>
      </c>
      <c r="B20263" s="68" t="s">
        <v>33478</v>
      </c>
      <c r="C20263" s="68" t="s">
        <v>1617</v>
      </c>
      <c r="D20263" t="str">
        <f t="shared" si="316"/>
        <v>h</v>
      </c>
    </row>
    <row r="20264" spans="1:4">
      <c r="A20264" s="68" t="s">
        <v>20008</v>
      </c>
      <c r="B20264" s="68" t="s">
        <v>33478</v>
      </c>
      <c r="C20264" s="68" t="s">
        <v>1617</v>
      </c>
      <c r="D20264" t="str">
        <f t="shared" si="316"/>
        <v>h</v>
      </c>
    </row>
    <row r="20265" spans="1:4">
      <c r="A20265" s="68" t="s">
        <v>20009</v>
      </c>
      <c r="B20265" s="68" t="s">
        <v>33479</v>
      </c>
      <c r="C20265" s="68" t="s">
        <v>1617</v>
      </c>
      <c r="D20265" t="str">
        <f t="shared" si="316"/>
        <v>h</v>
      </c>
    </row>
    <row r="20266" spans="1:4">
      <c r="A20266" s="68" t="s">
        <v>20010</v>
      </c>
      <c r="B20266" s="68" t="s">
        <v>33479</v>
      </c>
      <c r="C20266" s="68" t="s">
        <v>1617</v>
      </c>
      <c r="D20266" t="str">
        <f t="shared" si="316"/>
        <v>h</v>
      </c>
    </row>
    <row r="20267" spans="1:4">
      <c r="A20267" s="68" t="s">
        <v>20011</v>
      </c>
      <c r="B20267" s="68" t="s">
        <v>33479</v>
      </c>
      <c r="C20267" s="68" t="s">
        <v>1617</v>
      </c>
      <c r="D20267" t="str">
        <f t="shared" si="316"/>
        <v>h</v>
      </c>
    </row>
    <row r="20268" spans="1:4">
      <c r="A20268" s="68" t="s">
        <v>20012</v>
      </c>
      <c r="B20268" s="68" t="s">
        <v>33479</v>
      </c>
      <c r="C20268" s="68" t="s">
        <v>1617</v>
      </c>
      <c r="D20268" t="str">
        <f t="shared" si="316"/>
        <v>h</v>
      </c>
    </row>
    <row r="20269" spans="1:4">
      <c r="A20269" s="68" t="s">
        <v>20013</v>
      </c>
      <c r="B20269" s="68" t="s">
        <v>33479</v>
      </c>
      <c r="C20269" s="68" t="s">
        <v>1617</v>
      </c>
      <c r="D20269" t="str">
        <f t="shared" si="316"/>
        <v>h</v>
      </c>
    </row>
    <row r="20270" spans="1:4">
      <c r="A20270" s="68" t="s">
        <v>20014</v>
      </c>
      <c r="B20270" s="68" t="s">
        <v>33479</v>
      </c>
      <c r="C20270" s="68" t="s">
        <v>1617</v>
      </c>
      <c r="D20270" t="str">
        <f t="shared" si="316"/>
        <v>h</v>
      </c>
    </row>
    <row r="20271" spans="1:4">
      <c r="A20271" s="68" t="s">
        <v>20015</v>
      </c>
      <c r="B20271" s="68" t="s">
        <v>33480</v>
      </c>
      <c r="C20271" s="68" t="s">
        <v>1617</v>
      </c>
      <c r="D20271" t="str">
        <f t="shared" si="316"/>
        <v>h</v>
      </c>
    </row>
    <row r="20272" spans="1:4">
      <c r="A20272" s="68" t="s">
        <v>20016</v>
      </c>
      <c r="B20272" s="68" t="s">
        <v>33480</v>
      </c>
      <c r="C20272" s="68" t="s">
        <v>1617</v>
      </c>
      <c r="D20272" t="str">
        <f t="shared" si="316"/>
        <v>h</v>
      </c>
    </row>
    <row r="20273" spans="1:4">
      <c r="A20273" s="68" t="s">
        <v>20017</v>
      </c>
      <c r="B20273" s="68" t="s">
        <v>33480</v>
      </c>
      <c r="C20273" s="68" t="s">
        <v>1617</v>
      </c>
      <c r="D20273" t="str">
        <f t="shared" si="316"/>
        <v>h</v>
      </c>
    </row>
    <row r="20274" spans="1:4">
      <c r="A20274" s="68" t="s">
        <v>20018</v>
      </c>
      <c r="B20274" s="68" t="s">
        <v>33480</v>
      </c>
      <c r="C20274" s="68" t="s">
        <v>1617</v>
      </c>
      <c r="D20274" t="str">
        <f t="shared" si="316"/>
        <v>h</v>
      </c>
    </row>
    <row r="20275" spans="1:4">
      <c r="A20275" s="68" t="s">
        <v>20019</v>
      </c>
      <c r="B20275" s="68" t="s">
        <v>33480</v>
      </c>
      <c r="C20275" s="68" t="s">
        <v>1617</v>
      </c>
      <c r="D20275" t="str">
        <f t="shared" si="316"/>
        <v>h</v>
      </c>
    </row>
    <row r="20276" spans="1:4">
      <c r="A20276" s="68" t="s">
        <v>20020</v>
      </c>
      <c r="B20276" s="68" t="s">
        <v>33480</v>
      </c>
      <c r="C20276" s="68" t="s">
        <v>1617</v>
      </c>
      <c r="D20276" t="str">
        <f t="shared" si="316"/>
        <v>h</v>
      </c>
    </row>
    <row r="20277" spans="1:4">
      <c r="A20277" s="68" t="s">
        <v>20021</v>
      </c>
      <c r="B20277" s="68" t="s">
        <v>33481</v>
      </c>
      <c r="C20277" s="68" t="s">
        <v>1617</v>
      </c>
      <c r="D20277" t="str">
        <f t="shared" si="316"/>
        <v>h</v>
      </c>
    </row>
    <row r="20278" spans="1:4">
      <c r="A20278" s="68" t="s">
        <v>20022</v>
      </c>
      <c r="B20278" s="68" t="s">
        <v>33481</v>
      </c>
      <c r="C20278" s="68" t="s">
        <v>1617</v>
      </c>
      <c r="D20278" t="str">
        <f t="shared" si="316"/>
        <v>h</v>
      </c>
    </row>
    <row r="20279" spans="1:4">
      <c r="A20279" s="68" t="s">
        <v>20023</v>
      </c>
      <c r="B20279" s="68" t="s">
        <v>33482</v>
      </c>
      <c r="C20279" s="68" t="s">
        <v>1617</v>
      </c>
      <c r="D20279" t="str">
        <f t="shared" si="316"/>
        <v>h</v>
      </c>
    </row>
    <row r="20280" spans="1:4">
      <c r="A20280" s="68" t="s">
        <v>20024</v>
      </c>
      <c r="B20280" s="68" t="s">
        <v>33481</v>
      </c>
      <c r="C20280" s="68" t="s">
        <v>1617</v>
      </c>
      <c r="D20280" t="str">
        <f t="shared" si="316"/>
        <v>h</v>
      </c>
    </row>
    <row r="20281" spans="1:4">
      <c r="A20281" s="68" t="s">
        <v>20025</v>
      </c>
      <c r="B20281" s="68" t="s">
        <v>33481</v>
      </c>
      <c r="C20281" s="68" t="s">
        <v>1617</v>
      </c>
      <c r="D20281" t="str">
        <f t="shared" si="316"/>
        <v>h</v>
      </c>
    </row>
    <row r="20282" spans="1:4">
      <c r="A20282" s="68" t="s">
        <v>20026</v>
      </c>
      <c r="B20282" s="68" t="s">
        <v>33482</v>
      </c>
      <c r="C20282" s="68" t="s">
        <v>1617</v>
      </c>
      <c r="D20282" t="str">
        <f t="shared" si="316"/>
        <v>h</v>
      </c>
    </row>
    <row r="20283" spans="1:4">
      <c r="A20283" s="68" t="s">
        <v>20027</v>
      </c>
      <c r="B20283" s="68" t="s">
        <v>33483</v>
      </c>
      <c r="C20283" s="68" t="s">
        <v>1617</v>
      </c>
      <c r="D20283" t="str">
        <f t="shared" si="316"/>
        <v>h</v>
      </c>
    </row>
    <row r="20284" spans="1:4">
      <c r="A20284" s="68" t="s">
        <v>20028</v>
      </c>
      <c r="B20284" s="68" t="s">
        <v>33484</v>
      </c>
      <c r="C20284" s="68" t="s">
        <v>1617</v>
      </c>
      <c r="D20284" t="str">
        <f t="shared" si="316"/>
        <v>h</v>
      </c>
    </row>
    <row r="20285" spans="1:4">
      <c r="A20285" s="68" t="s">
        <v>20029</v>
      </c>
      <c r="B20285" s="68" t="s">
        <v>33483</v>
      </c>
      <c r="C20285" s="68" t="s">
        <v>1617</v>
      </c>
      <c r="D20285" t="str">
        <f t="shared" si="316"/>
        <v>h</v>
      </c>
    </row>
    <row r="20286" spans="1:4">
      <c r="A20286" s="68" t="s">
        <v>20030</v>
      </c>
      <c r="B20286" s="68" t="s">
        <v>33484</v>
      </c>
      <c r="C20286" s="68" t="s">
        <v>1617</v>
      </c>
      <c r="D20286" t="str">
        <f t="shared" si="316"/>
        <v>h</v>
      </c>
    </row>
    <row r="20287" spans="1:4">
      <c r="A20287" s="68" t="s">
        <v>20031</v>
      </c>
      <c r="B20287" s="68" t="s">
        <v>33485</v>
      </c>
      <c r="C20287" s="68" t="s">
        <v>1617</v>
      </c>
      <c r="D20287" t="str">
        <f t="shared" si="316"/>
        <v>h</v>
      </c>
    </row>
    <row r="20288" spans="1:4">
      <c r="A20288" s="68" t="s">
        <v>20032</v>
      </c>
      <c r="B20288" s="68" t="s">
        <v>33485</v>
      </c>
      <c r="C20288" s="68" t="s">
        <v>1617</v>
      </c>
      <c r="D20288" t="str">
        <f t="shared" si="316"/>
        <v>h</v>
      </c>
    </row>
    <row r="20289" spans="1:4">
      <c r="A20289" s="68" t="s">
        <v>20033</v>
      </c>
      <c r="B20289" s="68" t="s">
        <v>33485</v>
      </c>
      <c r="C20289" s="68" t="s">
        <v>1617</v>
      </c>
      <c r="D20289" t="str">
        <f t="shared" si="316"/>
        <v>h</v>
      </c>
    </row>
    <row r="20290" spans="1:4">
      <c r="A20290" s="68" t="s">
        <v>20034</v>
      </c>
      <c r="B20290" s="68" t="s">
        <v>33485</v>
      </c>
      <c r="C20290" s="68" t="s">
        <v>1617</v>
      </c>
      <c r="D20290" t="str">
        <f t="shared" si="316"/>
        <v>h</v>
      </c>
    </row>
    <row r="20291" spans="1:4">
      <c r="A20291" s="68" t="s">
        <v>20035</v>
      </c>
      <c r="B20291" s="68" t="s">
        <v>33485</v>
      </c>
      <c r="C20291" s="68" t="s">
        <v>1617</v>
      </c>
      <c r="D20291" t="str">
        <f t="shared" si="316"/>
        <v>h</v>
      </c>
    </row>
    <row r="20292" spans="1:4">
      <c r="A20292" s="68" t="s">
        <v>20036</v>
      </c>
      <c r="B20292" s="68" t="s">
        <v>33485</v>
      </c>
      <c r="C20292" s="68" t="s">
        <v>1617</v>
      </c>
      <c r="D20292" t="str">
        <f t="shared" si="316"/>
        <v>h</v>
      </c>
    </row>
    <row r="20293" spans="1:4">
      <c r="A20293" s="68" t="s">
        <v>20037</v>
      </c>
      <c r="B20293" s="68" t="s">
        <v>33486</v>
      </c>
      <c r="C20293" s="68" t="s">
        <v>1617</v>
      </c>
      <c r="D20293" t="str">
        <f t="shared" si="316"/>
        <v>h</v>
      </c>
    </row>
    <row r="20294" spans="1:4">
      <c r="A20294" s="68" t="s">
        <v>20038</v>
      </c>
      <c r="B20294" s="68" t="s">
        <v>33486</v>
      </c>
      <c r="C20294" s="68" t="s">
        <v>1617</v>
      </c>
      <c r="D20294" t="str">
        <f t="shared" si="316"/>
        <v>h</v>
      </c>
    </row>
    <row r="20295" spans="1:4">
      <c r="A20295" s="68" t="s">
        <v>20039</v>
      </c>
      <c r="B20295" s="68" t="s">
        <v>33487</v>
      </c>
      <c r="C20295" s="68" t="s">
        <v>1617</v>
      </c>
      <c r="D20295" t="str">
        <f t="shared" ref="D20295:D20358" si="317">LOWER(C20295)</f>
        <v>h</v>
      </c>
    </row>
    <row r="20296" spans="1:4">
      <c r="A20296" s="68" t="s">
        <v>20040</v>
      </c>
      <c r="B20296" s="68" t="s">
        <v>33486</v>
      </c>
      <c r="C20296" s="68" t="s">
        <v>1617</v>
      </c>
      <c r="D20296" t="str">
        <f t="shared" si="317"/>
        <v>h</v>
      </c>
    </row>
    <row r="20297" spans="1:4">
      <c r="A20297" s="68" t="s">
        <v>20041</v>
      </c>
      <c r="B20297" s="68" t="s">
        <v>33486</v>
      </c>
      <c r="C20297" s="68" t="s">
        <v>1617</v>
      </c>
      <c r="D20297" t="str">
        <f t="shared" si="317"/>
        <v>h</v>
      </c>
    </row>
    <row r="20298" spans="1:4">
      <c r="A20298" s="68" t="s">
        <v>20042</v>
      </c>
      <c r="B20298" s="68" t="s">
        <v>33487</v>
      </c>
      <c r="C20298" s="68" t="s">
        <v>1617</v>
      </c>
      <c r="D20298" t="str">
        <f t="shared" si="317"/>
        <v>h</v>
      </c>
    </row>
    <row r="20299" spans="1:4">
      <c r="A20299" s="68" t="s">
        <v>20043</v>
      </c>
      <c r="B20299" s="68" t="s">
        <v>20044</v>
      </c>
      <c r="C20299" s="68" t="s">
        <v>1617</v>
      </c>
      <c r="D20299" t="str">
        <f t="shared" si="317"/>
        <v>h</v>
      </c>
    </row>
    <row r="20300" spans="1:4">
      <c r="A20300" s="68" t="s">
        <v>20045</v>
      </c>
      <c r="B20300" s="68" t="s">
        <v>20046</v>
      </c>
      <c r="C20300" s="68" t="s">
        <v>1617</v>
      </c>
      <c r="D20300" t="str">
        <f t="shared" si="317"/>
        <v>h</v>
      </c>
    </row>
    <row r="20301" spans="1:4">
      <c r="A20301" s="68" t="s">
        <v>20047</v>
      </c>
      <c r="B20301" s="68" t="s">
        <v>20046</v>
      </c>
      <c r="C20301" s="68" t="s">
        <v>1617</v>
      </c>
      <c r="D20301" t="str">
        <f t="shared" si="317"/>
        <v>h</v>
      </c>
    </row>
    <row r="20302" spans="1:4">
      <c r="A20302" s="68" t="s">
        <v>20048</v>
      </c>
      <c r="B20302" s="68" t="s">
        <v>20044</v>
      </c>
      <c r="C20302" s="68" t="s">
        <v>1617</v>
      </c>
      <c r="D20302" t="str">
        <f t="shared" si="317"/>
        <v>h</v>
      </c>
    </row>
    <row r="20303" spans="1:4">
      <c r="A20303" s="68" t="s">
        <v>20049</v>
      </c>
      <c r="B20303" s="68" t="s">
        <v>20046</v>
      </c>
      <c r="C20303" s="68" t="s">
        <v>1617</v>
      </c>
      <c r="D20303" t="str">
        <f t="shared" si="317"/>
        <v>h</v>
      </c>
    </row>
    <row r="20304" spans="1:4">
      <c r="A20304" s="68" t="s">
        <v>20050</v>
      </c>
      <c r="B20304" s="68" t="s">
        <v>20046</v>
      </c>
      <c r="C20304" s="68" t="s">
        <v>1617</v>
      </c>
      <c r="D20304" t="str">
        <f t="shared" si="317"/>
        <v>h</v>
      </c>
    </row>
    <row r="20305" spans="1:4">
      <c r="A20305" s="68" t="s">
        <v>20051</v>
      </c>
      <c r="B20305" s="68" t="s">
        <v>20052</v>
      </c>
      <c r="C20305" s="68" t="s">
        <v>1617</v>
      </c>
      <c r="D20305" t="str">
        <f t="shared" si="317"/>
        <v>h</v>
      </c>
    </row>
    <row r="20306" spans="1:4">
      <c r="A20306" s="68" t="s">
        <v>20053</v>
      </c>
      <c r="B20306" s="68" t="s">
        <v>20052</v>
      </c>
      <c r="C20306" s="68" t="s">
        <v>1617</v>
      </c>
      <c r="D20306" t="str">
        <f t="shared" si="317"/>
        <v>h</v>
      </c>
    </row>
    <row r="20307" spans="1:4">
      <c r="A20307" s="68" t="s">
        <v>20054</v>
      </c>
      <c r="B20307" s="68" t="s">
        <v>20052</v>
      </c>
      <c r="C20307" s="68" t="s">
        <v>1617</v>
      </c>
      <c r="D20307" t="str">
        <f t="shared" si="317"/>
        <v>h</v>
      </c>
    </row>
    <row r="20308" spans="1:4">
      <c r="A20308" s="68" t="s">
        <v>20055</v>
      </c>
      <c r="B20308" s="68" t="s">
        <v>20052</v>
      </c>
      <c r="C20308" s="68" t="s">
        <v>1617</v>
      </c>
      <c r="D20308" t="str">
        <f t="shared" si="317"/>
        <v>h</v>
      </c>
    </row>
    <row r="20309" spans="1:4">
      <c r="A20309" s="68" t="s">
        <v>20056</v>
      </c>
      <c r="B20309" s="68" t="s">
        <v>20052</v>
      </c>
      <c r="C20309" s="68" t="s">
        <v>1617</v>
      </c>
      <c r="D20309" t="str">
        <f t="shared" si="317"/>
        <v>h</v>
      </c>
    </row>
    <row r="20310" spans="1:4">
      <c r="A20310" s="68" t="s">
        <v>20057</v>
      </c>
      <c r="B20310" s="68" t="s">
        <v>20052</v>
      </c>
      <c r="C20310" s="68" t="s">
        <v>1617</v>
      </c>
      <c r="D20310" t="str">
        <f t="shared" si="317"/>
        <v>h</v>
      </c>
    </row>
    <row r="20311" spans="1:4">
      <c r="A20311" s="68" t="s">
        <v>23966</v>
      </c>
      <c r="B20311" s="68" t="s">
        <v>33488</v>
      </c>
      <c r="C20311" s="68" t="s">
        <v>1617</v>
      </c>
      <c r="D20311" t="str">
        <f t="shared" si="317"/>
        <v>h</v>
      </c>
    </row>
    <row r="20312" spans="1:4">
      <c r="A20312" s="68" t="s">
        <v>23967</v>
      </c>
      <c r="B20312" s="68" t="s">
        <v>33488</v>
      </c>
      <c r="C20312" s="68" t="s">
        <v>1617</v>
      </c>
      <c r="D20312" t="str">
        <f t="shared" si="317"/>
        <v>h</v>
      </c>
    </row>
    <row r="20313" spans="1:4">
      <c r="A20313" s="68" t="s">
        <v>23968</v>
      </c>
      <c r="B20313" s="68" t="s">
        <v>33488</v>
      </c>
      <c r="C20313" s="68" t="s">
        <v>1617</v>
      </c>
      <c r="D20313" t="str">
        <f t="shared" si="317"/>
        <v>h</v>
      </c>
    </row>
    <row r="20314" spans="1:4">
      <c r="A20314" s="68" t="s">
        <v>23969</v>
      </c>
      <c r="B20314" s="68" t="s">
        <v>33488</v>
      </c>
      <c r="C20314" s="68" t="s">
        <v>1617</v>
      </c>
      <c r="D20314" t="str">
        <f t="shared" si="317"/>
        <v>h</v>
      </c>
    </row>
    <row r="20315" spans="1:4">
      <c r="A20315" s="68" t="s">
        <v>23970</v>
      </c>
      <c r="B20315" s="68" t="s">
        <v>33488</v>
      </c>
      <c r="C20315" s="68" t="s">
        <v>1617</v>
      </c>
      <c r="D20315" t="str">
        <f t="shared" si="317"/>
        <v>h</v>
      </c>
    </row>
    <row r="20316" spans="1:4">
      <c r="A20316" s="68" t="s">
        <v>23971</v>
      </c>
      <c r="B20316" s="68" t="s">
        <v>33488</v>
      </c>
      <c r="C20316" s="68" t="s">
        <v>1617</v>
      </c>
      <c r="D20316" t="str">
        <f t="shared" si="317"/>
        <v>h</v>
      </c>
    </row>
    <row r="20317" spans="1:4">
      <c r="A20317" s="68" t="s">
        <v>20058</v>
      </c>
      <c r="B20317" s="68" t="s">
        <v>20059</v>
      </c>
      <c r="C20317" s="68" t="s">
        <v>1617</v>
      </c>
      <c r="D20317" t="str">
        <f t="shared" si="317"/>
        <v>h</v>
      </c>
    </row>
    <row r="20318" spans="1:4">
      <c r="A20318" s="68" t="s">
        <v>20060</v>
      </c>
      <c r="B20318" s="68" t="s">
        <v>20059</v>
      </c>
      <c r="C20318" s="68" t="s">
        <v>1617</v>
      </c>
      <c r="D20318" t="str">
        <f t="shared" si="317"/>
        <v>h</v>
      </c>
    </row>
    <row r="20319" spans="1:4">
      <c r="A20319" s="68" t="s">
        <v>20061</v>
      </c>
      <c r="B20319" s="68" t="s">
        <v>20059</v>
      </c>
      <c r="C20319" s="68" t="s">
        <v>1617</v>
      </c>
      <c r="D20319" t="str">
        <f t="shared" si="317"/>
        <v>h</v>
      </c>
    </row>
    <row r="20320" spans="1:4">
      <c r="A20320" s="68" t="s">
        <v>20062</v>
      </c>
      <c r="B20320" s="68" t="s">
        <v>20059</v>
      </c>
      <c r="C20320" s="68" t="s">
        <v>1617</v>
      </c>
      <c r="D20320" t="str">
        <f t="shared" si="317"/>
        <v>h</v>
      </c>
    </row>
    <row r="20321" spans="1:4">
      <c r="A20321" s="68" t="s">
        <v>23972</v>
      </c>
      <c r="B20321" s="68" t="s">
        <v>33489</v>
      </c>
      <c r="C20321" s="68" t="s">
        <v>1617</v>
      </c>
      <c r="D20321" t="str">
        <f t="shared" si="317"/>
        <v>h</v>
      </c>
    </row>
    <row r="20322" spans="1:4">
      <c r="A20322" s="68" t="s">
        <v>23973</v>
      </c>
      <c r="B20322" s="68" t="s">
        <v>33489</v>
      </c>
      <c r="C20322" s="68" t="s">
        <v>1617</v>
      </c>
      <c r="D20322" t="str">
        <f t="shared" si="317"/>
        <v>h</v>
      </c>
    </row>
    <row r="20323" spans="1:4">
      <c r="A20323" s="68" t="s">
        <v>23974</v>
      </c>
      <c r="B20323" s="68" t="s">
        <v>33489</v>
      </c>
      <c r="C20323" s="68" t="s">
        <v>1617</v>
      </c>
      <c r="D20323" t="str">
        <f t="shared" si="317"/>
        <v>h</v>
      </c>
    </row>
    <row r="20324" spans="1:4">
      <c r="A20324" s="68" t="s">
        <v>23975</v>
      </c>
      <c r="B20324" s="68" t="s">
        <v>33489</v>
      </c>
      <c r="C20324" s="68" t="s">
        <v>1617</v>
      </c>
      <c r="D20324" t="str">
        <f t="shared" si="317"/>
        <v>h</v>
      </c>
    </row>
    <row r="20325" spans="1:4">
      <c r="A20325" s="68" t="s">
        <v>23976</v>
      </c>
      <c r="B20325" s="68" t="s">
        <v>33489</v>
      </c>
      <c r="C20325" s="68" t="s">
        <v>1617</v>
      </c>
      <c r="D20325" t="str">
        <f t="shared" si="317"/>
        <v>h</v>
      </c>
    </row>
    <row r="20326" spans="1:4">
      <c r="A20326" s="68" t="s">
        <v>23977</v>
      </c>
      <c r="B20326" s="68" t="s">
        <v>33489</v>
      </c>
      <c r="C20326" s="68" t="s">
        <v>1617</v>
      </c>
      <c r="D20326" t="str">
        <f t="shared" si="317"/>
        <v>h</v>
      </c>
    </row>
    <row r="20327" spans="1:4">
      <c r="A20327" s="68" t="s">
        <v>20063</v>
      </c>
      <c r="B20327" s="68" t="s">
        <v>33490</v>
      </c>
      <c r="C20327" s="68" t="s">
        <v>1617</v>
      </c>
      <c r="D20327" t="str">
        <f t="shared" si="317"/>
        <v>h</v>
      </c>
    </row>
    <row r="20328" spans="1:4">
      <c r="A20328" s="68" t="s">
        <v>20064</v>
      </c>
      <c r="B20328" s="68" t="s">
        <v>33490</v>
      </c>
      <c r="C20328" s="68" t="s">
        <v>1617</v>
      </c>
      <c r="D20328" t="str">
        <f t="shared" si="317"/>
        <v>h</v>
      </c>
    </row>
    <row r="20329" spans="1:4">
      <c r="A20329" s="68" t="s">
        <v>20065</v>
      </c>
      <c r="B20329" s="68" t="s">
        <v>33490</v>
      </c>
      <c r="C20329" s="68" t="s">
        <v>1617</v>
      </c>
      <c r="D20329" t="str">
        <f t="shared" si="317"/>
        <v>h</v>
      </c>
    </row>
    <row r="20330" spans="1:4">
      <c r="A20330" s="68" t="s">
        <v>20066</v>
      </c>
      <c r="B20330" s="68" t="s">
        <v>33490</v>
      </c>
      <c r="C20330" s="68" t="s">
        <v>1617</v>
      </c>
      <c r="D20330" t="str">
        <f t="shared" si="317"/>
        <v>h</v>
      </c>
    </row>
    <row r="20331" spans="1:4">
      <c r="A20331" s="68" t="s">
        <v>20067</v>
      </c>
      <c r="B20331" s="68" t="s">
        <v>33491</v>
      </c>
      <c r="C20331" s="68" t="s">
        <v>1617</v>
      </c>
      <c r="D20331" t="str">
        <f t="shared" si="317"/>
        <v>h</v>
      </c>
    </row>
    <row r="20332" spans="1:4">
      <c r="A20332" s="68" t="s">
        <v>20068</v>
      </c>
      <c r="B20332" s="68" t="s">
        <v>33491</v>
      </c>
      <c r="C20332" s="68" t="s">
        <v>1617</v>
      </c>
      <c r="D20332" t="str">
        <f t="shared" si="317"/>
        <v>h</v>
      </c>
    </row>
    <row r="20333" spans="1:4">
      <c r="A20333" s="68" t="s">
        <v>20069</v>
      </c>
      <c r="B20333" s="68" t="s">
        <v>33491</v>
      </c>
      <c r="C20333" s="68" t="s">
        <v>1617</v>
      </c>
      <c r="D20333" t="str">
        <f t="shared" si="317"/>
        <v>h</v>
      </c>
    </row>
    <row r="20334" spans="1:4">
      <c r="A20334" s="68" t="s">
        <v>20070</v>
      </c>
      <c r="B20334" s="68" t="s">
        <v>33491</v>
      </c>
      <c r="C20334" s="68" t="s">
        <v>1617</v>
      </c>
      <c r="D20334" t="str">
        <f t="shared" si="317"/>
        <v>h</v>
      </c>
    </row>
    <row r="20335" spans="1:4">
      <c r="A20335" s="68" t="s">
        <v>20071</v>
      </c>
      <c r="B20335" s="68" t="s">
        <v>33492</v>
      </c>
      <c r="C20335" s="68" t="s">
        <v>1617</v>
      </c>
      <c r="D20335" t="str">
        <f t="shared" si="317"/>
        <v>h</v>
      </c>
    </row>
    <row r="20336" spans="1:4">
      <c r="A20336" s="68" t="s">
        <v>20072</v>
      </c>
      <c r="B20336" s="68" t="s">
        <v>33492</v>
      </c>
      <c r="C20336" s="68" t="s">
        <v>1617</v>
      </c>
      <c r="D20336" t="str">
        <f t="shared" si="317"/>
        <v>h</v>
      </c>
    </row>
    <row r="20337" spans="1:4">
      <c r="A20337" s="68" t="s">
        <v>20073</v>
      </c>
      <c r="B20337" s="68" t="s">
        <v>33492</v>
      </c>
      <c r="C20337" s="68" t="s">
        <v>1617</v>
      </c>
      <c r="D20337" t="str">
        <f t="shared" si="317"/>
        <v>h</v>
      </c>
    </row>
    <row r="20338" spans="1:4">
      <c r="A20338" s="68" t="s">
        <v>20074</v>
      </c>
      <c r="B20338" s="68" t="s">
        <v>33492</v>
      </c>
      <c r="C20338" s="68" t="s">
        <v>1617</v>
      </c>
      <c r="D20338" t="str">
        <f t="shared" si="317"/>
        <v>h</v>
      </c>
    </row>
    <row r="20339" spans="1:4">
      <c r="A20339" s="68" t="s">
        <v>20075</v>
      </c>
      <c r="B20339" s="68" t="s">
        <v>33493</v>
      </c>
      <c r="C20339" s="68" t="s">
        <v>1617</v>
      </c>
      <c r="D20339" t="str">
        <f t="shared" si="317"/>
        <v>h</v>
      </c>
    </row>
    <row r="20340" spans="1:4">
      <c r="A20340" s="68" t="s">
        <v>20076</v>
      </c>
      <c r="B20340" s="68" t="s">
        <v>33494</v>
      </c>
      <c r="C20340" s="68" t="s">
        <v>1617</v>
      </c>
      <c r="D20340" t="str">
        <f t="shared" si="317"/>
        <v>h</v>
      </c>
    </row>
    <row r="20341" spans="1:4">
      <c r="A20341" s="68" t="s">
        <v>20077</v>
      </c>
      <c r="B20341" s="68" t="s">
        <v>33493</v>
      </c>
      <c r="C20341" s="68" t="s">
        <v>1617</v>
      </c>
      <c r="D20341" t="str">
        <f t="shared" si="317"/>
        <v>h</v>
      </c>
    </row>
    <row r="20342" spans="1:4">
      <c r="A20342" s="68" t="s">
        <v>20078</v>
      </c>
      <c r="B20342" s="68" t="s">
        <v>33494</v>
      </c>
      <c r="C20342" s="68" t="s">
        <v>1617</v>
      </c>
      <c r="D20342" t="str">
        <f t="shared" si="317"/>
        <v>h</v>
      </c>
    </row>
    <row r="20343" spans="1:4">
      <c r="A20343" s="68" t="s">
        <v>20079</v>
      </c>
      <c r="B20343" s="68" t="s">
        <v>20080</v>
      </c>
      <c r="C20343" s="68" t="s">
        <v>1617</v>
      </c>
      <c r="D20343" t="str">
        <f t="shared" si="317"/>
        <v>h</v>
      </c>
    </row>
    <row r="20344" spans="1:4">
      <c r="A20344" s="68" t="s">
        <v>20081</v>
      </c>
      <c r="B20344" s="68" t="s">
        <v>20080</v>
      </c>
      <c r="C20344" s="68" t="s">
        <v>1617</v>
      </c>
      <c r="D20344" t="str">
        <f t="shared" si="317"/>
        <v>h</v>
      </c>
    </row>
    <row r="20345" spans="1:4">
      <c r="A20345" s="68" t="s">
        <v>20082</v>
      </c>
      <c r="B20345" s="68" t="s">
        <v>20080</v>
      </c>
      <c r="C20345" s="68" t="s">
        <v>1617</v>
      </c>
      <c r="D20345" t="str">
        <f t="shared" si="317"/>
        <v>h</v>
      </c>
    </row>
    <row r="20346" spans="1:4">
      <c r="A20346" s="68" t="s">
        <v>20083</v>
      </c>
      <c r="B20346" s="68" t="s">
        <v>20080</v>
      </c>
      <c r="C20346" s="68" t="s">
        <v>1617</v>
      </c>
      <c r="D20346" t="str">
        <f t="shared" si="317"/>
        <v>h</v>
      </c>
    </row>
    <row r="20347" spans="1:4">
      <c r="A20347" s="68" t="s">
        <v>20084</v>
      </c>
      <c r="B20347" s="68" t="s">
        <v>20080</v>
      </c>
      <c r="C20347" s="68" t="s">
        <v>1617</v>
      </c>
      <c r="D20347" t="str">
        <f t="shared" si="317"/>
        <v>h</v>
      </c>
    </row>
    <row r="20348" spans="1:4">
      <c r="A20348" s="68" t="s">
        <v>20085</v>
      </c>
      <c r="B20348" s="68" t="s">
        <v>20080</v>
      </c>
      <c r="C20348" s="68" t="s">
        <v>1617</v>
      </c>
      <c r="D20348" t="str">
        <f t="shared" si="317"/>
        <v>h</v>
      </c>
    </row>
    <row r="20349" spans="1:4">
      <c r="A20349" s="68" t="s">
        <v>20086</v>
      </c>
      <c r="B20349" s="68" t="s">
        <v>20087</v>
      </c>
      <c r="C20349" s="68" t="s">
        <v>1617</v>
      </c>
      <c r="D20349" t="str">
        <f t="shared" si="317"/>
        <v>h</v>
      </c>
    </row>
    <row r="20350" spans="1:4">
      <c r="A20350" s="68" t="s">
        <v>20088</v>
      </c>
      <c r="B20350" s="68" t="s">
        <v>20087</v>
      </c>
      <c r="C20350" s="68" t="s">
        <v>1617</v>
      </c>
      <c r="D20350" t="str">
        <f t="shared" si="317"/>
        <v>h</v>
      </c>
    </row>
    <row r="20351" spans="1:4">
      <c r="A20351" s="68" t="s">
        <v>20089</v>
      </c>
      <c r="B20351" s="68" t="s">
        <v>20087</v>
      </c>
      <c r="C20351" s="68" t="s">
        <v>1617</v>
      </c>
      <c r="D20351" t="str">
        <f t="shared" si="317"/>
        <v>h</v>
      </c>
    </row>
    <row r="20352" spans="1:4">
      <c r="A20352" s="68" t="s">
        <v>20090</v>
      </c>
      <c r="B20352" s="68" t="s">
        <v>20087</v>
      </c>
      <c r="C20352" s="68" t="s">
        <v>1617</v>
      </c>
      <c r="D20352" t="str">
        <f t="shared" si="317"/>
        <v>h</v>
      </c>
    </row>
    <row r="20353" spans="1:4">
      <c r="A20353" s="68" t="s">
        <v>20091</v>
      </c>
      <c r="B20353" s="68" t="s">
        <v>33495</v>
      </c>
      <c r="C20353" s="68" t="s">
        <v>1617</v>
      </c>
      <c r="D20353" t="str">
        <f t="shared" si="317"/>
        <v>h</v>
      </c>
    </row>
    <row r="20354" spans="1:4">
      <c r="A20354" s="68" t="s">
        <v>20092</v>
      </c>
      <c r="B20354" s="68" t="s">
        <v>33495</v>
      </c>
      <c r="C20354" s="68" t="s">
        <v>1617</v>
      </c>
      <c r="D20354" t="str">
        <f t="shared" si="317"/>
        <v>h</v>
      </c>
    </row>
    <row r="20355" spans="1:4">
      <c r="A20355" s="68" t="s">
        <v>20093</v>
      </c>
      <c r="B20355" s="68" t="s">
        <v>33495</v>
      </c>
      <c r="C20355" s="68" t="s">
        <v>1617</v>
      </c>
      <c r="D20355" t="str">
        <f t="shared" si="317"/>
        <v>h</v>
      </c>
    </row>
    <row r="20356" spans="1:4">
      <c r="A20356" s="68" t="s">
        <v>20094</v>
      </c>
      <c r="B20356" s="68" t="s">
        <v>33495</v>
      </c>
      <c r="C20356" s="68" t="s">
        <v>1617</v>
      </c>
      <c r="D20356" t="str">
        <f t="shared" si="317"/>
        <v>h</v>
      </c>
    </row>
    <row r="20357" spans="1:4">
      <c r="A20357" s="68" t="s">
        <v>20095</v>
      </c>
      <c r="B20357" s="68" t="s">
        <v>33496</v>
      </c>
      <c r="C20357" s="68" t="s">
        <v>1617</v>
      </c>
      <c r="D20357" t="str">
        <f t="shared" si="317"/>
        <v>h</v>
      </c>
    </row>
    <row r="20358" spans="1:4">
      <c r="A20358" s="68" t="s">
        <v>20096</v>
      </c>
      <c r="B20358" s="68" t="s">
        <v>33496</v>
      </c>
      <c r="C20358" s="68" t="s">
        <v>1617</v>
      </c>
      <c r="D20358" t="str">
        <f t="shared" si="317"/>
        <v>h</v>
      </c>
    </row>
    <row r="20359" spans="1:4">
      <c r="A20359" s="68" t="s">
        <v>20097</v>
      </c>
      <c r="B20359" s="68" t="s">
        <v>33496</v>
      </c>
      <c r="C20359" s="68" t="s">
        <v>1617</v>
      </c>
      <c r="D20359" t="str">
        <f t="shared" ref="D20359:D20422" si="318">LOWER(C20359)</f>
        <v>h</v>
      </c>
    </row>
    <row r="20360" spans="1:4">
      <c r="A20360" s="68" t="s">
        <v>20098</v>
      </c>
      <c r="B20360" s="68" t="s">
        <v>33496</v>
      </c>
      <c r="C20360" s="68" t="s">
        <v>1617</v>
      </c>
      <c r="D20360" t="str">
        <f t="shared" si="318"/>
        <v>h</v>
      </c>
    </row>
    <row r="20361" spans="1:4">
      <c r="A20361" s="68" t="s">
        <v>20099</v>
      </c>
      <c r="B20361" s="68" t="s">
        <v>33497</v>
      </c>
      <c r="C20361" s="68" t="s">
        <v>1617</v>
      </c>
      <c r="D20361" t="str">
        <f t="shared" si="318"/>
        <v>h</v>
      </c>
    </row>
    <row r="20362" spans="1:4">
      <c r="A20362" s="68" t="s">
        <v>20100</v>
      </c>
      <c r="B20362" s="68" t="s">
        <v>33497</v>
      </c>
      <c r="C20362" s="68" t="s">
        <v>1617</v>
      </c>
      <c r="D20362" t="str">
        <f t="shared" si="318"/>
        <v>h</v>
      </c>
    </row>
    <row r="20363" spans="1:4">
      <c r="A20363" s="68" t="s">
        <v>20101</v>
      </c>
      <c r="B20363" s="68" t="s">
        <v>33497</v>
      </c>
      <c r="C20363" s="68" t="s">
        <v>1617</v>
      </c>
      <c r="D20363" t="str">
        <f t="shared" si="318"/>
        <v>h</v>
      </c>
    </row>
    <row r="20364" spans="1:4">
      <c r="A20364" s="68" t="s">
        <v>20102</v>
      </c>
      <c r="B20364" s="68" t="s">
        <v>33497</v>
      </c>
      <c r="C20364" s="68" t="s">
        <v>1617</v>
      </c>
      <c r="D20364" t="str">
        <f t="shared" si="318"/>
        <v>h</v>
      </c>
    </row>
    <row r="20365" spans="1:4">
      <c r="A20365" s="68" t="s">
        <v>20103</v>
      </c>
      <c r="B20365" s="68" t="s">
        <v>33498</v>
      </c>
      <c r="C20365" s="68" t="s">
        <v>1617</v>
      </c>
      <c r="D20365" t="str">
        <f t="shared" si="318"/>
        <v>h</v>
      </c>
    </row>
    <row r="20366" spans="1:4">
      <c r="A20366" s="68" t="s">
        <v>20104</v>
      </c>
      <c r="B20366" s="68" t="s">
        <v>33498</v>
      </c>
      <c r="C20366" s="68" t="s">
        <v>1617</v>
      </c>
      <c r="D20366" t="str">
        <f t="shared" si="318"/>
        <v>h</v>
      </c>
    </row>
    <row r="20367" spans="1:4">
      <c r="A20367" s="68" t="s">
        <v>20105</v>
      </c>
      <c r="B20367" s="68" t="s">
        <v>33498</v>
      </c>
      <c r="C20367" s="68" t="s">
        <v>1617</v>
      </c>
      <c r="D20367" t="str">
        <f t="shared" si="318"/>
        <v>h</v>
      </c>
    </row>
    <row r="20368" spans="1:4">
      <c r="A20368" s="68" t="s">
        <v>20106</v>
      </c>
      <c r="B20368" s="68" t="s">
        <v>33498</v>
      </c>
      <c r="C20368" s="68" t="s">
        <v>1617</v>
      </c>
      <c r="D20368" t="str">
        <f t="shared" si="318"/>
        <v>h</v>
      </c>
    </row>
    <row r="20369" spans="1:4">
      <c r="A20369" s="68" t="s">
        <v>20107</v>
      </c>
      <c r="B20369" s="68" t="s">
        <v>33499</v>
      </c>
      <c r="C20369" s="68" t="s">
        <v>1617</v>
      </c>
      <c r="D20369" t="str">
        <f t="shared" si="318"/>
        <v>h</v>
      </c>
    </row>
    <row r="20370" spans="1:4">
      <c r="A20370" s="68" t="s">
        <v>20108</v>
      </c>
      <c r="B20370" s="68" t="s">
        <v>33499</v>
      </c>
      <c r="C20370" s="68" t="s">
        <v>1617</v>
      </c>
      <c r="D20370" t="str">
        <f t="shared" si="318"/>
        <v>h</v>
      </c>
    </row>
    <row r="20371" spans="1:4">
      <c r="A20371" s="68" t="s">
        <v>20109</v>
      </c>
      <c r="B20371" s="68" t="s">
        <v>33499</v>
      </c>
      <c r="C20371" s="68" t="s">
        <v>1617</v>
      </c>
      <c r="D20371" t="str">
        <f t="shared" si="318"/>
        <v>h</v>
      </c>
    </row>
    <row r="20372" spans="1:4">
      <c r="A20372" s="68" t="s">
        <v>20110</v>
      </c>
      <c r="B20372" s="68" t="s">
        <v>33499</v>
      </c>
      <c r="C20372" s="68" t="s">
        <v>1617</v>
      </c>
      <c r="D20372" t="str">
        <f t="shared" si="318"/>
        <v>h</v>
      </c>
    </row>
    <row r="20373" spans="1:4">
      <c r="A20373" s="68" t="s">
        <v>20111</v>
      </c>
      <c r="B20373" s="68" t="s">
        <v>33500</v>
      </c>
      <c r="C20373" s="68" t="s">
        <v>1617</v>
      </c>
      <c r="D20373" t="str">
        <f t="shared" si="318"/>
        <v>h</v>
      </c>
    </row>
    <row r="20374" spans="1:4">
      <c r="A20374" s="68" t="s">
        <v>20112</v>
      </c>
      <c r="B20374" s="68" t="s">
        <v>33500</v>
      </c>
      <c r="C20374" s="68" t="s">
        <v>1617</v>
      </c>
      <c r="D20374" t="str">
        <f t="shared" si="318"/>
        <v>h</v>
      </c>
    </row>
    <row r="20375" spans="1:4">
      <c r="A20375" s="68" t="s">
        <v>20113</v>
      </c>
      <c r="B20375" s="68" t="s">
        <v>33500</v>
      </c>
      <c r="C20375" s="68" t="s">
        <v>1617</v>
      </c>
      <c r="D20375" t="str">
        <f t="shared" si="318"/>
        <v>h</v>
      </c>
    </row>
    <row r="20376" spans="1:4">
      <c r="A20376" s="68" t="s">
        <v>20114</v>
      </c>
      <c r="B20376" s="68" t="s">
        <v>33500</v>
      </c>
      <c r="C20376" s="68" t="s">
        <v>1617</v>
      </c>
      <c r="D20376" t="str">
        <f t="shared" si="318"/>
        <v>h</v>
      </c>
    </row>
    <row r="20377" spans="1:4">
      <c r="A20377" s="68" t="s">
        <v>20115</v>
      </c>
      <c r="B20377" s="68" t="s">
        <v>33500</v>
      </c>
      <c r="C20377" s="68" t="s">
        <v>1617</v>
      </c>
      <c r="D20377" t="str">
        <f t="shared" si="318"/>
        <v>h</v>
      </c>
    </row>
    <row r="20378" spans="1:4">
      <c r="A20378" s="68" t="s">
        <v>20116</v>
      </c>
      <c r="B20378" s="68" t="s">
        <v>33500</v>
      </c>
      <c r="C20378" s="68" t="s">
        <v>1617</v>
      </c>
      <c r="D20378" t="str">
        <f t="shared" si="318"/>
        <v>h</v>
      </c>
    </row>
    <row r="20379" spans="1:4">
      <c r="A20379" s="68" t="s">
        <v>20117</v>
      </c>
      <c r="B20379" s="68" t="s">
        <v>33501</v>
      </c>
      <c r="C20379" s="68" t="s">
        <v>1617</v>
      </c>
      <c r="D20379" t="str">
        <f t="shared" si="318"/>
        <v>h</v>
      </c>
    </row>
    <row r="20380" spans="1:4">
      <c r="A20380" s="68" t="s">
        <v>20118</v>
      </c>
      <c r="B20380" s="68" t="s">
        <v>33502</v>
      </c>
      <c r="C20380" s="68" t="s">
        <v>1617</v>
      </c>
      <c r="D20380" t="str">
        <f t="shared" si="318"/>
        <v>h</v>
      </c>
    </row>
    <row r="20381" spans="1:4">
      <c r="A20381" s="68" t="s">
        <v>20119</v>
      </c>
      <c r="B20381" s="68" t="s">
        <v>33501</v>
      </c>
      <c r="C20381" s="68" t="s">
        <v>1617</v>
      </c>
      <c r="D20381" t="str">
        <f t="shared" si="318"/>
        <v>h</v>
      </c>
    </row>
    <row r="20382" spans="1:4">
      <c r="A20382" s="68" t="s">
        <v>20120</v>
      </c>
      <c r="B20382" s="68" t="s">
        <v>33501</v>
      </c>
      <c r="C20382" s="68" t="s">
        <v>1617</v>
      </c>
      <c r="D20382" t="str">
        <f t="shared" si="318"/>
        <v>h</v>
      </c>
    </row>
    <row r="20383" spans="1:4">
      <c r="A20383" s="68" t="s">
        <v>20121</v>
      </c>
      <c r="B20383" s="68" t="s">
        <v>33502</v>
      </c>
      <c r="C20383" s="68" t="s">
        <v>1617</v>
      </c>
      <c r="D20383" t="str">
        <f t="shared" si="318"/>
        <v>h</v>
      </c>
    </row>
    <row r="20384" spans="1:4">
      <c r="A20384" s="68" t="s">
        <v>20122</v>
      </c>
      <c r="B20384" s="68" t="s">
        <v>33501</v>
      </c>
      <c r="C20384" s="68" t="s">
        <v>1617</v>
      </c>
      <c r="D20384" t="str">
        <f t="shared" si="318"/>
        <v>h</v>
      </c>
    </row>
    <row r="20385" spans="1:4">
      <c r="A20385" s="68" t="s">
        <v>20123</v>
      </c>
      <c r="B20385" s="68" t="s">
        <v>33503</v>
      </c>
      <c r="C20385" s="68" t="s">
        <v>1617</v>
      </c>
      <c r="D20385" t="str">
        <f t="shared" si="318"/>
        <v>h</v>
      </c>
    </row>
    <row r="20386" spans="1:4">
      <c r="A20386" s="68" t="s">
        <v>20124</v>
      </c>
      <c r="B20386" s="68" t="s">
        <v>33504</v>
      </c>
      <c r="C20386" s="68" t="s">
        <v>1617</v>
      </c>
      <c r="D20386" t="str">
        <f t="shared" si="318"/>
        <v>h</v>
      </c>
    </row>
    <row r="20387" spans="1:4">
      <c r="A20387" s="68" t="s">
        <v>20125</v>
      </c>
      <c r="B20387" s="68" t="s">
        <v>33503</v>
      </c>
      <c r="C20387" s="68" t="s">
        <v>1617</v>
      </c>
      <c r="D20387" t="str">
        <f t="shared" si="318"/>
        <v>h</v>
      </c>
    </row>
    <row r="20388" spans="1:4">
      <c r="A20388" s="68" t="s">
        <v>20126</v>
      </c>
      <c r="B20388" s="68" t="s">
        <v>33503</v>
      </c>
      <c r="C20388" s="68" t="s">
        <v>1617</v>
      </c>
      <c r="D20388" t="str">
        <f t="shared" si="318"/>
        <v>h</v>
      </c>
    </row>
    <row r="20389" spans="1:4">
      <c r="A20389" s="68" t="s">
        <v>20127</v>
      </c>
      <c r="B20389" s="68" t="s">
        <v>33504</v>
      </c>
      <c r="C20389" s="68" t="s">
        <v>1617</v>
      </c>
      <c r="D20389" t="str">
        <f t="shared" si="318"/>
        <v>h</v>
      </c>
    </row>
    <row r="20390" spans="1:4">
      <c r="A20390" s="68" t="s">
        <v>20128</v>
      </c>
      <c r="B20390" s="68" t="s">
        <v>33503</v>
      </c>
      <c r="C20390" s="68" t="s">
        <v>1617</v>
      </c>
      <c r="D20390" t="str">
        <f t="shared" si="318"/>
        <v>h</v>
      </c>
    </row>
    <row r="20391" spans="1:4">
      <c r="A20391" s="68" t="s">
        <v>20129</v>
      </c>
      <c r="B20391" s="68" t="s">
        <v>33505</v>
      </c>
      <c r="C20391" s="68" t="s">
        <v>1617</v>
      </c>
      <c r="D20391" t="str">
        <f t="shared" si="318"/>
        <v>h</v>
      </c>
    </row>
    <row r="20392" spans="1:4">
      <c r="A20392" s="68" t="s">
        <v>20130</v>
      </c>
      <c r="B20392" s="68" t="s">
        <v>33505</v>
      </c>
      <c r="C20392" s="68" t="s">
        <v>1617</v>
      </c>
      <c r="D20392" t="str">
        <f t="shared" si="318"/>
        <v>h</v>
      </c>
    </row>
    <row r="20393" spans="1:4">
      <c r="A20393" s="68" t="s">
        <v>20131</v>
      </c>
      <c r="B20393" s="68" t="s">
        <v>33506</v>
      </c>
      <c r="C20393" s="68" t="s">
        <v>1617</v>
      </c>
      <c r="D20393" t="str">
        <f t="shared" si="318"/>
        <v>h</v>
      </c>
    </row>
    <row r="20394" spans="1:4">
      <c r="A20394" s="68" t="s">
        <v>20132</v>
      </c>
      <c r="B20394" s="68" t="s">
        <v>33505</v>
      </c>
      <c r="C20394" s="68" t="s">
        <v>1617</v>
      </c>
      <c r="D20394" t="str">
        <f t="shared" si="318"/>
        <v>h</v>
      </c>
    </row>
    <row r="20395" spans="1:4">
      <c r="A20395" s="68" t="s">
        <v>20133</v>
      </c>
      <c r="B20395" s="68" t="s">
        <v>33505</v>
      </c>
      <c r="C20395" s="68" t="s">
        <v>1617</v>
      </c>
      <c r="D20395" t="str">
        <f t="shared" si="318"/>
        <v>h</v>
      </c>
    </row>
    <row r="20396" spans="1:4">
      <c r="A20396" s="68" t="s">
        <v>20134</v>
      </c>
      <c r="B20396" s="68" t="s">
        <v>33506</v>
      </c>
      <c r="C20396" s="68" t="s">
        <v>1617</v>
      </c>
      <c r="D20396" t="str">
        <f t="shared" si="318"/>
        <v>h</v>
      </c>
    </row>
    <row r="20397" spans="1:4">
      <c r="A20397" s="68" t="s">
        <v>20135</v>
      </c>
      <c r="B20397" s="68" t="s">
        <v>33507</v>
      </c>
      <c r="C20397" s="68" t="s">
        <v>1617</v>
      </c>
      <c r="D20397" t="str">
        <f t="shared" si="318"/>
        <v>h</v>
      </c>
    </row>
    <row r="20398" spans="1:4">
      <c r="A20398" s="68" t="s">
        <v>20136</v>
      </c>
      <c r="B20398" s="68" t="s">
        <v>33507</v>
      </c>
      <c r="C20398" s="68" t="s">
        <v>1617</v>
      </c>
      <c r="D20398" t="str">
        <f t="shared" si="318"/>
        <v>h</v>
      </c>
    </row>
    <row r="20399" spans="1:4">
      <c r="A20399" s="68" t="s">
        <v>20137</v>
      </c>
      <c r="B20399" s="68" t="s">
        <v>33507</v>
      </c>
      <c r="C20399" s="68" t="s">
        <v>1617</v>
      </c>
      <c r="D20399" t="str">
        <f t="shared" si="318"/>
        <v>h</v>
      </c>
    </row>
    <row r="20400" spans="1:4">
      <c r="A20400" s="68" t="s">
        <v>20138</v>
      </c>
      <c r="B20400" s="68" t="s">
        <v>33507</v>
      </c>
      <c r="C20400" s="68" t="s">
        <v>1617</v>
      </c>
      <c r="D20400" t="str">
        <f t="shared" si="318"/>
        <v>h</v>
      </c>
    </row>
    <row r="20401" spans="1:4">
      <c r="A20401" s="68" t="s">
        <v>20139</v>
      </c>
      <c r="B20401" s="68" t="s">
        <v>33508</v>
      </c>
      <c r="C20401" s="68" t="s">
        <v>1617</v>
      </c>
      <c r="D20401" t="str">
        <f t="shared" si="318"/>
        <v>h</v>
      </c>
    </row>
    <row r="20402" spans="1:4">
      <c r="A20402" s="68" t="s">
        <v>20140</v>
      </c>
      <c r="B20402" s="68" t="s">
        <v>33508</v>
      </c>
      <c r="C20402" s="68" t="s">
        <v>1617</v>
      </c>
      <c r="D20402" t="str">
        <f t="shared" si="318"/>
        <v>h</v>
      </c>
    </row>
    <row r="20403" spans="1:4">
      <c r="A20403" s="68" t="s">
        <v>20141</v>
      </c>
      <c r="B20403" s="68" t="s">
        <v>33508</v>
      </c>
      <c r="C20403" s="68" t="s">
        <v>1617</v>
      </c>
      <c r="D20403" t="str">
        <f t="shared" si="318"/>
        <v>h</v>
      </c>
    </row>
    <row r="20404" spans="1:4">
      <c r="A20404" s="68" t="s">
        <v>20142</v>
      </c>
      <c r="B20404" s="68" t="s">
        <v>33508</v>
      </c>
      <c r="C20404" s="68" t="s">
        <v>1617</v>
      </c>
      <c r="D20404" t="str">
        <f t="shared" si="318"/>
        <v>h</v>
      </c>
    </row>
    <row r="20405" spans="1:4">
      <c r="A20405" s="68" t="s">
        <v>20143</v>
      </c>
      <c r="B20405" s="68" t="s">
        <v>33509</v>
      </c>
      <c r="C20405" s="68" t="s">
        <v>1617</v>
      </c>
      <c r="D20405" t="str">
        <f t="shared" si="318"/>
        <v>h</v>
      </c>
    </row>
    <row r="20406" spans="1:4">
      <c r="A20406" s="68" t="s">
        <v>20144</v>
      </c>
      <c r="B20406" s="68" t="s">
        <v>33509</v>
      </c>
      <c r="C20406" s="68" t="s">
        <v>1617</v>
      </c>
      <c r="D20406" t="str">
        <f t="shared" si="318"/>
        <v>h</v>
      </c>
    </row>
    <row r="20407" spans="1:4">
      <c r="A20407" s="68" t="s">
        <v>20145</v>
      </c>
      <c r="B20407" s="68" t="s">
        <v>33509</v>
      </c>
      <c r="C20407" s="68" t="s">
        <v>1617</v>
      </c>
      <c r="D20407" t="str">
        <f t="shared" si="318"/>
        <v>h</v>
      </c>
    </row>
    <row r="20408" spans="1:4">
      <c r="A20408" s="68" t="s">
        <v>20146</v>
      </c>
      <c r="B20408" s="68" t="s">
        <v>33509</v>
      </c>
      <c r="C20408" s="68" t="s">
        <v>1617</v>
      </c>
      <c r="D20408" t="str">
        <f t="shared" si="318"/>
        <v>h</v>
      </c>
    </row>
    <row r="20409" spans="1:4">
      <c r="A20409" s="68" t="s">
        <v>20147</v>
      </c>
      <c r="B20409" s="68" t="s">
        <v>20148</v>
      </c>
      <c r="C20409" s="68" t="s">
        <v>1617</v>
      </c>
      <c r="D20409" t="str">
        <f t="shared" si="318"/>
        <v>h</v>
      </c>
    </row>
    <row r="20410" spans="1:4">
      <c r="A20410" s="68" t="s">
        <v>20149</v>
      </c>
      <c r="B20410" s="68" t="s">
        <v>20148</v>
      </c>
      <c r="C20410" s="68" t="s">
        <v>1617</v>
      </c>
      <c r="D20410" t="str">
        <f t="shared" si="318"/>
        <v>h</v>
      </c>
    </row>
    <row r="20411" spans="1:4">
      <c r="A20411" s="68" t="s">
        <v>20150</v>
      </c>
      <c r="B20411" s="68" t="s">
        <v>20148</v>
      </c>
      <c r="C20411" s="68" t="s">
        <v>1617</v>
      </c>
      <c r="D20411" t="str">
        <f t="shared" si="318"/>
        <v>h</v>
      </c>
    </row>
    <row r="20412" spans="1:4">
      <c r="A20412" s="68" t="s">
        <v>20151</v>
      </c>
      <c r="B20412" s="68" t="s">
        <v>20148</v>
      </c>
      <c r="C20412" s="68" t="s">
        <v>1617</v>
      </c>
      <c r="D20412" t="str">
        <f t="shared" si="318"/>
        <v>h</v>
      </c>
    </row>
    <row r="20413" spans="1:4">
      <c r="A20413" s="68" t="s">
        <v>20152</v>
      </c>
      <c r="B20413" s="68" t="s">
        <v>20148</v>
      </c>
      <c r="C20413" s="68" t="s">
        <v>1617</v>
      </c>
      <c r="D20413" t="str">
        <f t="shared" si="318"/>
        <v>h</v>
      </c>
    </row>
    <row r="20414" spans="1:4">
      <c r="A20414" s="68" t="s">
        <v>20153</v>
      </c>
      <c r="B20414" s="68" t="s">
        <v>20148</v>
      </c>
      <c r="C20414" s="68" t="s">
        <v>1617</v>
      </c>
      <c r="D20414" t="str">
        <f t="shared" si="318"/>
        <v>h</v>
      </c>
    </row>
    <row r="20415" spans="1:4">
      <c r="A20415" s="68" t="s">
        <v>20154</v>
      </c>
      <c r="B20415" s="68" t="s">
        <v>33510</v>
      </c>
      <c r="C20415" s="68" t="s">
        <v>1617</v>
      </c>
      <c r="D20415" t="str">
        <f t="shared" si="318"/>
        <v>h</v>
      </c>
    </row>
    <row r="20416" spans="1:4">
      <c r="A20416" s="68" t="s">
        <v>20155</v>
      </c>
      <c r="B20416" s="68" t="s">
        <v>33510</v>
      </c>
      <c r="C20416" s="68" t="s">
        <v>1617</v>
      </c>
      <c r="D20416" t="str">
        <f t="shared" si="318"/>
        <v>h</v>
      </c>
    </row>
    <row r="20417" spans="1:4">
      <c r="A20417" s="68" t="s">
        <v>20156</v>
      </c>
      <c r="B20417" s="68" t="s">
        <v>33510</v>
      </c>
      <c r="C20417" s="68" t="s">
        <v>1617</v>
      </c>
      <c r="D20417" t="str">
        <f t="shared" si="318"/>
        <v>h</v>
      </c>
    </row>
    <row r="20418" spans="1:4">
      <c r="A20418" s="68" t="s">
        <v>20157</v>
      </c>
      <c r="B20418" s="68" t="s">
        <v>33510</v>
      </c>
      <c r="C20418" s="68" t="s">
        <v>1617</v>
      </c>
      <c r="D20418" t="str">
        <f t="shared" si="318"/>
        <v>h</v>
      </c>
    </row>
    <row r="20419" spans="1:4">
      <c r="A20419" s="68" t="s">
        <v>20158</v>
      </c>
      <c r="B20419" s="68" t="s">
        <v>33511</v>
      </c>
      <c r="C20419" s="68" t="s">
        <v>1617</v>
      </c>
      <c r="D20419" t="str">
        <f t="shared" si="318"/>
        <v>h</v>
      </c>
    </row>
    <row r="20420" spans="1:4">
      <c r="A20420" s="68" t="s">
        <v>20159</v>
      </c>
      <c r="B20420" s="68" t="s">
        <v>33511</v>
      </c>
      <c r="C20420" s="68" t="s">
        <v>1617</v>
      </c>
      <c r="D20420" t="str">
        <f t="shared" si="318"/>
        <v>h</v>
      </c>
    </row>
    <row r="20421" spans="1:4">
      <c r="A20421" s="68" t="s">
        <v>20160</v>
      </c>
      <c r="B20421" s="68" t="s">
        <v>33511</v>
      </c>
      <c r="C20421" s="68" t="s">
        <v>1617</v>
      </c>
      <c r="D20421" t="str">
        <f t="shared" si="318"/>
        <v>h</v>
      </c>
    </row>
    <row r="20422" spans="1:4">
      <c r="A20422" s="68" t="s">
        <v>20161</v>
      </c>
      <c r="B20422" s="68" t="s">
        <v>33511</v>
      </c>
      <c r="C20422" s="68" t="s">
        <v>1617</v>
      </c>
      <c r="D20422" t="str">
        <f t="shared" si="318"/>
        <v>h</v>
      </c>
    </row>
    <row r="20423" spans="1:4">
      <c r="A20423" s="68" t="s">
        <v>24111</v>
      </c>
      <c r="B20423" s="68" t="s">
        <v>33512</v>
      </c>
      <c r="C20423" s="68" t="s">
        <v>1617</v>
      </c>
      <c r="D20423" t="str">
        <f t="shared" ref="D20423:D20486" si="319">LOWER(C20423)</f>
        <v>h</v>
      </c>
    </row>
    <row r="20424" spans="1:4">
      <c r="A20424" s="68" t="s">
        <v>24112</v>
      </c>
      <c r="B20424" s="68" t="s">
        <v>33512</v>
      </c>
      <c r="C20424" s="68" t="s">
        <v>1617</v>
      </c>
      <c r="D20424" t="str">
        <f t="shared" si="319"/>
        <v>h</v>
      </c>
    </row>
    <row r="20425" spans="1:4">
      <c r="A20425" s="68" t="s">
        <v>24113</v>
      </c>
      <c r="B20425" s="68" t="s">
        <v>33512</v>
      </c>
      <c r="C20425" s="68" t="s">
        <v>1617</v>
      </c>
      <c r="D20425" t="str">
        <f t="shared" si="319"/>
        <v>h</v>
      </c>
    </row>
    <row r="20426" spans="1:4">
      <c r="A20426" s="68" t="s">
        <v>24114</v>
      </c>
      <c r="B20426" s="68" t="s">
        <v>33512</v>
      </c>
      <c r="C20426" s="68" t="s">
        <v>1617</v>
      </c>
      <c r="D20426" t="str">
        <f t="shared" si="319"/>
        <v>h</v>
      </c>
    </row>
    <row r="20427" spans="1:4">
      <c r="A20427" s="68" t="s">
        <v>24115</v>
      </c>
      <c r="B20427" s="68" t="s">
        <v>33512</v>
      </c>
      <c r="C20427" s="68" t="s">
        <v>1617</v>
      </c>
      <c r="D20427" t="str">
        <f t="shared" si="319"/>
        <v>h</v>
      </c>
    </row>
    <row r="20428" spans="1:4">
      <c r="A20428" s="68" t="s">
        <v>24116</v>
      </c>
      <c r="B20428" s="68" t="s">
        <v>33512</v>
      </c>
      <c r="C20428" s="68" t="s">
        <v>1617</v>
      </c>
      <c r="D20428" t="str">
        <f t="shared" si="319"/>
        <v>h</v>
      </c>
    </row>
    <row r="20429" spans="1:4">
      <c r="A20429" s="68" t="s">
        <v>24117</v>
      </c>
      <c r="B20429" s="68" t="s">
        <v>33513</v>
      </c>
      <c r="C20429" s="68" t="s">
        <v>1617</v>
      </c>
      <c r="D20429" t="str">
        <f t="shared" si="319"/>
        <v>h</v>
      </c>
    </row>
    <row r="20430" spans="1:4">
      <c r="A20430" s="68" t="s">
        <v>24118</v>
      </c>
      <c r="B20430" s="68" t="s">
        <v>33513</v>
      </c>
      <c r="C20430" s="68" t="s">
        <v>1617</v>
      </c>
      <c r="D20430" t="str">
        <f t="shared" si="319"/>
        <v>h</v>
      </c>
    </row>
    <row r="20431" spans="1:4">
      <c r="A20431" s="68" t="s">
        <v>24119</v>
      </c>
      <c r="B20431" s="68" t="s">
        <v>33513</v>
      </c>
      <c r="C20431" s="68" t="s">
        <v>1617</v>
      </c>
      <c r="D20431" t="str">
        <f t="shared" si="319"/>
        <v>h</v>
      </c>
    </row>
    <row r="20432" spans="1:4">
      <c r="A20432" s="68" t="s">
        <v>24120</v>
      </c>
      <c r="B20432" s="68" t="s">
        <v>33513</v>
      </c>
      <c r="C20432" s="68" t="s">
        <v>1617</v>
      </c>
      <c r="D20432" t="str">
        <f t="shared" si="319"/>
        <v>h</v>
      </c>
    </row>
    <row r="20433" spans="1:4">
      <c r="A20433" s="68" t="s">
        <v>24121</v>
      </c>
      <c r="B20433" s="68" t="s">
        <v>33513</v>
      </c>
      <c r="C20433" s="68" t="s">
        <v>1617</v>
      </c>
      <c r="D20433" t="str">
        <f t="shared" si="319"/>
        <v>h</v>
      </c>
    </row>
    <row r="20434" spans="1:4">
      <c r="A20434" s="68" t="s">
        <v>24122</v>
      </c>
      <c r="B20434" s="68" t="s">
        <v>33513</v>
      </c>
      <c r="C20434" s="68" t="s">
        <v>1617</v>
      </c>
      <c r="D20434" t="str">
        <f t="shared" si="319"/>
        <v>h</v>
      </c>
    </row>
    <row r="20435" spans="1:4">
      <c r="A20435" s="68" t="s">
        <v>20162</v>
      </c>
      <c r="B20435" s="68" t="s">
        <v>33514</v>
      </c>
      <c r="C20435" s="68" t="s">
        <v>1617</v>
      </c>
      <c r="D20435" t="str">
        <f t="shared" si="319"/>
        <v>h</v>
      </c>
    </row>
    <row r="20436" spans="1:4">
      <c r="A20436" s="68" t="s">
        <v>20163</v>
      </c>
      <c r="B20436" s="68" t="s">
        <v>33514</v>
      </c>
      <c r="C20436" s="68" t="s">
        <v>1617</v>
      </c>
      <c r="D20436" t="str">
        <f t="shared" si="319"/>
        <v>h</v>
      </c>
    </row>
    <row r="20437" spans="1:4">
      <c r="A20437" s="68" t="s">
        <v>20164</v>
      </c>
      <c r="B20437" s="68" t="s">
        <v>33514</v>
      </c>
      <c r="C20437" s="68" t="s">
        <v>1617</v>
      </c>
      <c r="D20437" t="str">
        <f t="shared" si="319"/>
        <v>h</v>
      </c>
    </row>
    <row r="20438" spans="1:4">
      <c r="A20438" s="68" t="s">
        <v>20165</v>
      </c>
      <c r="B20438" s="68" t="s">
        <v>33514</v>
      </c>
      <c r="C20438" s="68" t="s">
        <v>1617</v>
      </c>
      <c r="D20438" t="str">
        <f t="shared" si="319"/>
        <v>h</v>
      </c>
    </row>
    <row r="20439" spans="1:4">
      <c r="A20439" s="68" t="s">
        <v>20166</v>
      </c>
      <c r="B20439" s="68" t="s">
        <v>33515</v>
      </c>
      <c r="C20439" s="68" t="s">
        <v>1617</v>
      </c>
      <c r="D20439" t="str">
        <f t="shared" si="319"/>
        <v>h</v>
      </c>
    </row>
    <row r="20440" spans="1:4">
      <c r="A20440" s="68" t="s">
        <v>20167</v>
      </c>
      <c r="B20440" s="68" t="s">
        <v>33516</v>
      </c>
      <c r="C20440" s="68" t="s">
        <v>1617</v>
      </c>
      <c r="D20440" t="str">
        <f t="shared" si="319"/>
        <v>h</v>
      </c>
    </row>
    <row r="20441" spans="1:4">
      <c r="A20441" s="68" t="s">
        <v>20168</v>
      </c>
      <c r="B20441" s="68" t="s">
        <v>33515</v>
      </c>
      <c r="C20441" s="68" t="s">
        <v>1617</v>
      </c>
      <c r="D20441" t="str">
        <f t="shared" si="319"/>
        <v>h</v>
      </c>
    </row>
    <row r="20442" spans="1:4">
      <c r="A20442" s="68" t="s">
        <v>20169</v>
      </c>
      <c r="B20442" s="68" t="s">
        <v>33516</v>
      </c>
      <c r="C20442" s="68" t="s">
        <v>1617</v>
      </c>
      <c r="D20442" t="str">
        <f t="shared" si="319"/>
        <v>h</v>
      </c>
    </row>
    <row r="20443" spans="1:4">
      <c r="A20443" s="68" t="s">
        <v>20170</v>
      </c>
      <c r="B20443" s="68" t="s">
        <v>33517</v>
      </c>
      <c r="C20443" s="68" t="s">
        <v>1617</v>
      </c>
      <c r="D20443" t="str">
        <f t="shared" si="319"/>
        <v>h</v>
      </c>
    </row>
    <row r="20444" spans="1:4">
      <c r="A20444" s="68" t="s">
        <v>20171</v>
      </c>
      <c r="B20444" s="68" t="s">
        <v>33518</v>
      </c>
      <c r="C20444" s="68" t="s">
        <v>1617</v>
      </c>
      <c r="D20444" t="str">
        <f t="shared" si="319"/>
        <v>h</v>
      </c>
    </row>
    <row r="20445" spans="1:4">
      <c r="A20445" s="68" t="s">
        <v>20172</v>
      </c>
      <c r="B20445" s="68" t="s">
        <v>33517</v>
      </c>
      <c r="C20445" s="68" t="s">
        <v>1617</v>
      </c>
      <c r="D20445" t="str">
        <f t="shared" si="319"/>
        <v>h</v>
      </c>
    </row>
    <row r="20446" spans="1:4">
      <c r="A20446" s="68" t="s">
        <v>20173</v>
      </c>
      <c r="B20446" s="68" t="s">
        <v>33518</v>
      </c>
      <c r="C20446" s="68" t="s">
        <v>1617</v>
      </c>
      <c r="D20446" t="str">
        <f t="shared" si="319"/>
        <v>h</v>
      </c>
    </row>
    <row r="20447" spans="1:4">
      <c r="A20447" s="68" t="s">
        <v>20174</v>
      </c>
      <c r="B20447" s="68" t="s">
        <v>33519</v>
      </c>
      <c r="C20447" s="68" t="s">
        <v>1617</v>
      </c>
      <c r="D20447" t="str">
        <f t="shared" si="319"/>
        <v>h</v>
      </c>
    </row>
    <row r="20448" spans="1:4">
      <c r="A20448" s="68" t="s">
        <v>20175</v>
      </c>
      <c r="B20448" s="68" t="s">
        <v>33519</v>
      </c>
      <c r="C20448" s="68" t="s">
        <v>1617</v>
      </c>
      <c r="D20448" t="str">
        <f t="shared" si="319"/>
        <v>h</v>
      </c>
    </row>
    <row r="20449" spans="1:4">
      <c r="A20449" s="68" t="s">
        <v>20176</v>
      </c>
      <c r="B20449" s="68" t="s">
        <v>33519</v>
      </c>
      <c r="C20449" s="68" t="s">
        <v>1617</v>
      </c>
      <c r="D20449" t="str">
        <f t="shared" si="319"/>
        <v>h</v>
      </c>
    </row>
    <row r="20450" spans="1:4">
      <c r="A20450" s="68" t="s">
        <v>20177</v>
      </c>
      <c r="B20450" s="68" t="s">
        <v>33519</v>
      </c>
      <c r="C20450" s="68" t="s">
        <v>1617</v>
      </c>
      <c r="D20450" t="str">
        <f t="shared" si="319"/>
        <v>h</v>
      </c>
    </row>
    <row r="20451" spans="1:4">
      <c r="A20451" s="68" t="s">
        <v>20178</v>
      </c>
      <c r="B20451" s="68" t="s">
        <v>33520</v>
      </c>
      <c r="C20451" s="68" t="s">
        <v>1617</v>
      </c>
      <c r="D20451" t="str">
        <f t="shared" si="319"/>
        <v>h</v>
      </c>
    </row>
    <row r="20452" spans="1:4">
      <c r="A20452" s="68" t="s">
        <v>20179</v>
      </c>
      <c r="B20452" s="68" t="s">
        <v>33520</v>
      </c>
      <c r="C20452" s="68" t="s">
        <v>1617</v>
      </c>
      <c r="D20452" t="str">
        <f t="shared" si="319"/>
        <v>h</v>
      </c>
    </row>
    <row r="20453" spans="1:4">
      <c r="A20453" s="68" t="s">
        <v>20180</v>
      </c>
      <c r="B20453" s="68" t="s">
        <v>33520</v>
      </c>
      <c r="C20453" s="68" t="s">
        <v>1617</v>
      </c>
      <c r="D20453" t="str">
        <f t="shared" si="319"/>
        <v>h</v>
      </c>
    </row>
    <row r="20454" spans="1:4">
      <c r="A20454" s="68" t="s">
        <v>20181</v>
      </c>
      <c r="B20454" s="68" t="s">
        <v>33520</v>
      </c>
      <c r="C20454" s="68" t="s">
        <v>1617</v>
      </c>
      <c r="D20454" t="str">
        <f t="shared" si="319"/>
        <v>h</v>
      </c>
    </row>
    <row r="20455" spans="1:4">
      <c r="A20455" s="68" t="s">
        <v>20182</v>
      </c>
      <c r="B20455" s="68" t="s">
        <v>33521</v>
      </c>
      <c r="C20455" s="68" t="s">
        <v>1617</v>
      </c>
      <c r="D20455" t="str">
        <f t="shared" si="319"/>
        <v>h</v>
      </c>
    </row>
    <row r="20456" spans="1:4">
      <c r="A20456" s="68" t="s">
        <v>20183</v>
      </c>
      <c r="B20456" s="68" t="s">
        <v>33521</v>
      </c>
      <c r="C20456" s="68" t="s">
        <v>1617</v>
      </c>
      <c r="D20456" t="str">
        <f t="shared" si="319"/>
        <v>h</v>
      </c>
    </row>
    <row r="20457" spans="1:4">
      <c r="A20457" s="68" t="s">
        <v>20184</v>
      </c>
      <c r="B20457" s="68" t="s">
        <v>33521</v>
      </c>
      <c r="C20457" s="68" t="s">
        <v>1617</v>
      </c>
      <c r="D20457" t="str">
        <f t="shared" si="319"/>
        <v>h</v>
      </c>
    </row>
    <row r="20458" spans="1:4">
      <c r="A20458" s="68" t="s">
        <v>20185</v>
      </c>
      <c r="B20458" s="68" t="s">
        <v>33521</v>
      </c>
      <c r="C20458" s="68" t="s">
        <v>1617</v>
      </c>
      <c r="D20458" t="str">
        <f t="shared" si="319"/>
        <v>h</v>
      </c>
    </row>
    <row r="20459" spans="1:4">
      <c r="A20459" s="68" t="s">
        <v>20186</v>
      </c>
      <c r="B20459" s="68" t="s">
        <v>33522</v>
      </c>
      <c r="C20459" s="68" t="s">
        <v>1617</v>
      </c>
      <c r="D20459" t="str">
        <f t="shared" si="319"/>
        <v>h</v>
      </c>
    </row>
    <row r="20460" spans="1:4">
      <c r="A20460" s="68" t="s">
        <v>20187</v>
      </c>
      <c r="B20460" s="68" t="s">
        <v>33522</v>
      </c>
      <c r="C20460" s="68" t="s">
        <v>1617</v>
      </c>
      <c r="D20460" t="str">
        <f t="shared" si="319"/>
        <v>h</v>
      </c>
    </row>
    <row r="20461" spans="1:4">
      <c r="A20461" s="68" t="s">
        <v>20188</v>
      </c>
      <c r="B20461" s="68" t="s">
        <v>33522</v>
      </c>
      <c r="C20461" s="68" t="s">
        <v>1617</v>
      </c>
      <c r="D20461" t="str">
        <f t="shared" si="319"/>
        <v>h</v>
      </c>
    </row>
    <row r="20462" spans="1:4">
      <c r="A20462" s="68" t="s">
        <v>20189</v>
      </c>
      <c r="B20462" s="68" t="s">
        <v>33522</v>
      </c>
      <c r="C20462" s="68" t="s">
        <v>1617</v>
      </c>
      <c r="D20462" t="str">
        <f t="shared" si="319"/>
        <v>h</v>
      </c>
    </row>
    <row r="20463" spans="1:4">
      <c r="A20463" s="68" t="s">
        <v>20190</v>
      </c>
      <c r="B20463" s="68" t="s">
        <v>33523</v>
      </c>
      <c r="C20463" s="68" t="s">
        <v>1617</v>
      </c>
      <c r="D20463" t="str">
        <f t="shared" si="319"/>
        <v>h</v>
      </c>
    </row>
    <row r="20464" spans="1:4">
      <c r="A20464" s="68" t="s">
        <v>20191</v>
      </c>
      <c r="B20464" s="68" t="s">
        <v>33523</v>
      </c>
      <c r="C20464" s="68" t="s">
        <v>1617</v>
      </c>
      <c r="D20464" t="str">
        <f t="shared" si="319"/>
        <v>h</v>
      </c>
    </row>
    <row r="20465" spans="1:4">
      <c r="A20465" s="68" t="s">
        <v>20192</v>
      </c>
      <c r="B20465" s="68" t="s">
        <v>33523</v>
      </c>
      <c r="C20465" s="68" t="s">
        <v>1617</v>
      </c>
      <c r="D20465" t="str">
        <f t="shared" si="319"/>
        <v>h</v>
      </c>
    </row>
    <row r="20466" spans="1:4">
      <c r="A20466" s="68" t="s">
        <v>20193</v>
      </c>
      <c r="B20466" s="68" t="s">
        <v>33523</v>
      </c>
      <c r="C20466" s="68" t="s">
        <v>1617</v>
      </c>
      <c r="D20466" t="str">
        <f t="shared" si="319"/>
        <v>h</v>
      </c>
    </row>
    <row r="20467" spans="1:4">
      <c r="A20467" s="68" t="s">
        <v>20194</v>
      </c>
      <c r="B20467" s="68" t="s">
        <v>33523</v>
      </c>
      <c r="C20467" s="68" t="s">
        <v>1617</v>
      </c>
      <c r="D20467" t="str">
        <f t="shared" si="319"/>
        <v>h</v>
      </c>
    </row>
    <row r="20468" spans="1:4">
      <c r="A20468" s="68" t="s">
        <v>20195</v>
      </c>
      <c r="B20468" s="68" t="s">
        <v>33523</v>
      </c>
      <c r="C20468" s="68" t="s">
        <v>1617</v>
      </c>
      <c r="D20468" t="str">
        <f t="shared" si="319"/>
        <v>h</v>
      </c>
    </row>
    <row r="20469" spans="1:4">
      <c r="A20469" s="68" t="s">
        <v>20196</v>
      </c>
      <c r="B20469" s="68" t="s">
        <v>33524</v>
      </c>
      <c r="C20469" s="68" t="s">
        <v>1617</v>
      </c>
      <c r="D20469" t="str">
        <f t="shared" si="319"/>
        <v>h</v>
      </c>
    </row>
    <row r="20470" spans="1:4">
      <c r="A20470" s="68" t="s">
        <v>20197</v>
      </c>
      <c r="B20470" s="68" t="s">
        <v>33524</v>
      </c>
      <c r="C20470" s="68" t="s">
        <v>1617</v>
      </c>
      <c r="D20470" t="str">
        <f t="shared" si="319"/>
        <v>h</v>
      </c>
    </row>
    <row r="20471" spans="1:4">
      <c r="A20471" s="68" t="s">
        <v>20198</v>
      </c>
      <c r="B20471" s="68" t="s">
        <v>33524</v>
      </c>
      <c r="C20471" s="68" t="s">
        <v>1617</v>
      </c>
      <c r="D20471" t="str">
        <f t="shared" si="319"/>
        <v>h</v>
      </c>
    </row>
    <row r="20472" spans="1:4">
      <c r="A20472" s="68" t="s">
        <v>20199</v>
      </c>
      <c r="B20472" s="68" t="s">
        <v>33524</v>
      </c>
      <c r="C20472" s="68" t="s">
        <v>1617</v>
      </c>
      <c r="D20472" t="str">
        <f t="shared" si="319"/>
        <v>h</v>
      </c>
    </row>
    <row r="20473" spans="1:4">
      <c r="A20473" s="68" t="s">
        <v>20200</v>
      </c>
      <c r="B20473" s="68" t="s">
        <v>33524</v>
      </c>
      <c r="C20473" s="68" t="s">
        <v>1617</v>
      </c>
      <c r="D20473" t="str">
        <f t="shared" si="319"/>
        <v>h</v>
      </c>
    </row>
    <row r="20474" spans="1:4">
      <c r="A20474" s="68" t="s">
        <v>20201</v>
      </c>
      <c r="B20474" s="68" t="s">
        <v>33524</v>
      </c>
      <c r="C20474" s="68" t="s">
        <v>1617</v>
      </c>
      <c r="D20474" t="str">
        <f t="shared" si="319"/>
        <v>h</v>
      </c>
    </row>
    <row r="20475" spans="1:4">
      <c r="A20475" s="68" t="s">
        <v>20202</v>
      </c>
      <c r="B20475" s="68" t="s">
        <v>33525</v>
      </c>
      <c r="C20475" s="68" t="s">
        <v>1617</v>
      </c>
      <c r="D20475" t="str">
        <f t="shared" si="319"/>
        <v>h</v>
      </c>
    </row>
    <row r="20476" spans="1:4">
      <c r="A20476" s="68" t="s">
        <v>20203</v>
      </c>
      <c r="B20476" s="68" t="s">
        <v>33525</v>
      </c>
      <c r="C20476" s="68" t="s">
        <v>1617</v>
      </c>
      <c r="D20476" t="str">
        <f t="shared" si="319"/>
        <v>h</v>
      </c>
    </row>
    <row r="20477" spans="1:4">
      <c r="A20477" s="68" t="s">
        <v>20204</v>
      </c>
      <c r="B20477" s="68" t="s">
        <v>33525</v>
      </c>
      <c r="C20477" s="68" t="s">
        <v>1617</v>
      </c>
      <c r="D20477" t="str">
        <f t="shared" si="319"/>
        <v>h</v>
      </c>
    </row>
    <row r="20478" spans="1:4">
      <c r="A20478" s="68" t="s">
        <v>20205</v>
      </c>
      <c r="B20478" s="68" t="s">
        <v>33525</v>
      </c>
      <c r="C20478" s="68" t="s">
        <v>1617</v>
      </c>
      <c r="D20478" t="str">
        <f t="shared" si="319"/>
        <v>h</v>
      </c>
    </row>
    <row r="20479" spans="1:4">
      <c r="A20479" s="68" t="s">
        <v>20206</v>
      </c>
      <c r="B20479" s="68" t="s">
        <v>33525</v>
      </c>
      <c r="C20479" s="68" t="s">
        <v>1617</v>
      </c>
      <c r="D20479" t="str">
        <f t="shared" si="319"/>
        <v>h</v>
      </c>
    </row>
    <row r="20480" spans="1:4">
      <c r="A20480" s="68" t="s">
        <v>20207</v>
      </c>
      <c r="B20480" s="68" t="s">
        <v>33525</v>
      </c>
      <c r="C20480" s="68" t="s">
        <v>1617</v>
      </c>
      <c r="D20480" t="str">
        <f t="shared" si="319"/>
        <v>h</v>
      </c>
    </row>
    <row r="20481" spans="1:4">
      <c r="A20481" s="68" t="s">
        <v>20208</v>
      </c>
      <c r="B20481" s="68" t="s">
        <v>33526</v>
      </c>
      <c r="C20481" s="68" t="s">
        <v>1617</v>
      </c>
      <c r="D20481" t="str">
        <f t="shared" si="319"/>
        <v>h</v>
      </c>
    </row>
    <row r="20482" spans="1:4">
      <c r="A20482" s="68" t="s">
        <v>20209</v>
      </c>
      <c r="B20482" s="68" t="s">
        <v>33526</v>
      </c>
      <c r="C20482" s="68" t="s">
        <v>1617</v>
      </c>
      <c r="D20482" t="str">
        <f t="shared" si="319"/>
        <v>h</v>
      </c>
    </row>
    <row r="20483" spans="1:4">
      <c r="A20483" s="68" t="s">
        <v>20210</v>
      </c>
      <c r="B20483" s="68" t="s">
        <v>33526</v>
      </c>
      <c r="C20483" s="68" t="s">
        <v>1617</v>
      </c>
      <c r="D20483" t="str">
        <f t="shared" si="319"/>
        <v>h</v>
      </c>
    </row>
    <row r="20484" spans="1:4">
      <c r="A20484" s="68" t="s">
        <v>20211</v>
      </c>
      <c r="B20484" s="68" t="s">
        <v>33526</v>
      </c>
      <c r="C20484" s="68" t="s">
        <v>1617</v>
      </c>
      <c r="D20484" t="str">
        <f t="shared" si="319"/>
        <v>h</v>
      </c>
    </row>
    <row r="20485" spans="1:4">
      <c r="A20485" s="68" t="s">
        <v>20212</v>
      </c>
      <c r="B20485" s="68" t="s">
        <v>33526</v>
      </c>
      <c r="C20485" s="68" t="s">
        <v>1617</v>
      </c>
      <c r="D20485" t="str">
        <f t="shared" si="319"/>
        <v>h</v>
      </c>
    </row>
    <row r="20486" spans="1:4">
      <c r="A20486" s="68" t="s">
        <v>20213</v>
      </c>
      <c r="B20486" s="68" t="s">
        <v>33526</v>
      </c>
      <c r="C20486" s="68" t="s">
        <v>1617</v>
      </c>
      <c r="D20486" t="str">
        <f t="shared" si="319"/>
        <v>h</v>
      </c>
    </row>
    <row r="20487" spans="1:4">
      <c r="A20487" s="68" t="s">
        <v>20214</v>
      </c>
      <c r="B20487" s="68" t="s">
        <v>33527</v>
      </c>
      <c r="C20487" s="68" t="s">
        <v>1617</v>
      </c>
      <c r="D20487" t="str">
        <f t="shared" ref="D20487:D20550" si="320">LOWER(C20487)</f>
        <v>h</v>
      </c>
    </row>
    <row r="20488" spans="1:4">
      <c r="A20488" s="68" t="s">
        <v>20215</v>
      </c>
      <c r="B20488" s="68" t="s">
        <v>33527</v>
      </c>
      <c r="C20488" s="68" t="s">
        <v>1617</v>
      </c>
      <c r="D20488" t="str">
        <f t="shared" si="320"/>
        <v>h</v>
      </c>
    </row>
    <row r="20489" spans="1:4">
      <c r="A20489" s="68" t="s">
        <v>20216</v>
      </c>
      <c r="B20489" s="68" t="s">
        <v>33528</v>
      </c>
      <c r="C20489" s="68" t="s">
        <v>1617</v>
      </c>
      <c r="D20489" t="str">
        <f t="shared" si="320"/>
        <v>h</v>
      </c>
    </row>
    <row r="20490" spans="1:4">
      <c r="A20490" s="68" t="s">
        <v>20217</v>
      </c>
      <c r="B20490" s="68" t="s">
        <v>33528</v>
      </c>
      <c r="C20490" s="68" t="s">
        <v>1617</v>
      </c>
      <c r="D20490" t="str">
        <f t="shared" si="320"/>
        <v>h</v>
      </c>
    </row>
    <row r="20491" spans="1:4">
      <c r="A20491" s="68" t="s">
        <v>20218</v>
      </c>
      <c r="B20491" s="68" t="s">
        <v>33529</v>
      </c>
      <c r="C20491" s="68" t="s">
        <v>1617</v>
      </c>
      <c r="D20491" t="str">
        <f t="shared" si="320"/>
        <v>h</v>
      </c>
    </row>
    <row r="20492" spans="1:4">
      <c r="A20492" s="68" t="s">
        <v>20219</v>
      </c>
      <c r="B20492" s="68" t="s">
        <v>33529</v>
      </c>
      <c r="C20492" s="68" t="s">
        <v>1617</v>
      </c>
      <c r="D20492" t="str">
        <f t="shared" si="320"/>
        <v>h</v>
      </c>
    </row>
    <row r="20493" spans="1:4">
      <c r="A20493" s="68" t="s">
        <v>24083</v>
      </c>
      <c r="B20493" s="68" t="s">
        <v>33530</v>
      </c>
      <c r="C20493" s="68" t="s">
        <v>1617</v>
      </c>
      <c r="D20493" t="str">
        <f t="shared" si="320"/>
        <v>h</v>
      </c>
    </row>
    <row r="20494" spans="1:4">
      <c r="A20494" s="68" t="s">
        <v>24084</v>
      </c>
      <c r="B20494" s="68" t="s">
        <v>33531</v>
      </c>
      <c r="C20494" s="68" t="s">
        <v>1617</v>
      </c>
      <c r="D20494" t="str">
        <f t="shared" si="320"/>
        <v>h</v>
      </c>
    </row>
    <row r="20495" spans="1:4">
      <c r="A20495" s="68" t="s">
        <v>24085</v>
      </c>
      <c r="B20495" s="68" t="s">
        <v>33532</v>
      </c>
      <c r="C20495" s="68" t="s">
        <v>1617</v>
      </c>
      <c r="D20495" t="str">
        <f t="shared" si="320"/>
        <v>h</v>
      </c>
    </row>
    <row r="20496" spans="1:4">
      <c r="A20496" s="68" t="s">
        <v>24086</v>
      </c>
      <c r="B20496" s="68" t="s">
        <v>33530</v>
      </c>
      <c r="C20496" s="68" t="s">
        <v>1617</v>
      </c>
      <c r="D20496" t="str">
        <f t="shared" si="320"/>
        <v>h</v>
      </c>
    </row>
    <row r="20497" spans="1:4">
      <c r="A20497" s="68" t="s">
        <v>24087</v>
      </c>
      <c r="B20497" s="68" t="s">
        <v>33531</v>
      </c>
      <c r="C20497" s="68" t="s">
        <v>1617</v>
      </c>
      <c r="D20497" t="str">
        <f t="shared" si="320"/>
        <v>h</v>
      </c>
    </row>
    <row r="20498" spans="1:4">
      <c r="A20498" s="68" t="s">
        <v>24088</v>
      </c>
      <c r="B20498" s="68" t="s">
        <v>33532</v>
      </c>
      <c r="C20498" s="68" t="s">
        <v>1617</v>
      </c>
      <c r="D20498" t="str">
        <f t="shared" si="320"/>
        <v>h</v>
      </c>
    </row>
    <row r="20499" spans="1:4">
      <c r="A20499" s="68" t="s">
        <v>20220</v>
      </c>
      <c r="B20499" s="68" t="s">
        <v>33533</v>
      </c>
      <c r="C20499" s="68" t="s">
        <v>1617</v>
      </c>
      <c r="D20499" t="str">
        <f t="shared" si="320"/>
        <v>h</v>
      </c>
    </row>
    <row r="20500" spans="1:4">
      <c r="A20500" s="68" t="s">
        <v>20221</v>
      </c>
      <c r="B20500" s="68" t="s">
        <v>33533</v>
      </c>
      <c r="C20500" s="68" t="s">
        <v>1617</v>
      </c>
      <c r="D20500" t="str">
        <f t="shared" si="320"/>
        <v>h</v>
      </c>
    </row>
    <row r="20501" spans="1:4">
      <c r="A20501" s="68" t="s">
        <v>20222</v>
      </c>
      <c r="B20501" s="68" t="s">
        <v>33533</v>
      </c>
      <c r="C20501" s="68" t="s">
        <v>1617</v>
      </c>
      <c r="D20501" t="str">
        <f t="shared" si="320"/>
        <v>h</v>
      </c>
    </row>
    <row r="20502" spans="1:4">
      <c r="A20502" s="68" t="s">
        <v>20223</v>
      </c>
      <c r="B20502" s="68" t="s">
        <v>33533</v>
      </c>
      <c r="C20502" s="68" t="s">
        <v>1617</v>
      </c>
      <c r="D20502" t="str">
        <f t="shared" si="320"/>
        <v>h</v>
      </c>
    </row>
    <row r="20503" spans="1:4">
      <c r="A20503" s="68" t="s">
        <v>20224</v>
      </c>
      <c r="B20503" s="68" t="s">
        <v>33533</v>
      </c>
      <c r="C20503" s="68" t="s">
        <v>1617</v>
      </c>
      <c r="D20503" t="str">
        <f t="shared" si="320"/>
        <v>h</v>
      </c>
    </row>
    <row r="20504" spans="1:4">
      <c r="A20504" s="68" t="s">
        <v>20225</v>
      </c>
      <c r="B20504" s="68" t="s">
        <v>33533</v>
      </c>
      <c r="C20504" s="68" t="s">
        <v>1617</v>
      </c>
      <c r="D20504" t="str">
        <f t="shared" si="320"/>
        <v>h</v>
      </c>
    </row>
    <row r="20505" spans="1:4">
      <c r="A20505" s="68" t="s">
        <v>20226</v>
      </c>
      <c r="B20505" s="68" t="s">
        <v>33534</v>
      </c>
      <c r="C20505" s="68" t="s">
        <v>1617</v>
      </c>
      <c r="D20505" t="str">
        <f t="shared" si="320"/>
        <v>h</v>
      </c>
    </row>
    <row r="20506" spans="1:4">
      <c r="A20506" s="68" t="s">
        <v>20227</v>
      </c>
      <c r="B20506" s="68" t="s">
        <v>33534</v>
      </c>
      <c r="C20506" s="68" t="s">
        <v>1617</v>
      </c>
      <c r="D20506" t="str">
        <f t="shared" si="320"/>
        <v>h</v>
      </c>
    </row>
    <row r="20507" spans="1:4">
      <c r="A20507" s="68" t="s">
        <v>20228</v>
      </c>
      <c r="B20507" s="68" t="s">
        <v>33534</v>
      </c>
      <c r="C20507" s="68" t="s">
        <v>1617</v>
      </c>
      <c r="D20507" t="str">
        <f t="shared" si="320"/>
        <v>h</v>
      </c>
    </row>
    <row r="20508" spans="1:4">
      <c r="A20508" s="68" t="s">
        <v>20229</v>
      </c>
      <c r="B20508" s="68" t="s">
        <v>33534</v>
      </c>
      <c r="C20508" s="68" t="s">
        <v>1617</v>
      </c>
      <c r="D20508" t="str">
        <f t="shared" si="320"/>
        <v>h</v>
      </c>
    </row>
    <row r="20509" spans="1:4">
      <c r="A20509" s="68" t="s">
        <v>20230</v>
      </c>
      <c r="B20509" s="68" t="s">
        <v>33534</v>
      </c>
      <c r="C20509" s="68" t="s">
        <v>1617</v>
      </c>
      <c r="D20509" t="str">
        <f t="shared" si="320"/>
        <v>h</v>
      </c>
    </row>
    <row r="20510" spans="1:4">
      <c r="A20510" s="68" t="s">
        <v>20231</v>
      </c>
      <c r="B20510" s="68" t="s">
        <v>33534</v>
      </c>
      <c r="C20510" s="68" t="s">
        <v>1617</v>
      </c>
      <c r="D20510" t="str">
        <f t="shared" si="320"/>
        <v>h</v>
      </c>
    </row>
    <row r="20511" spans="1:4">
      <c r="A20511" s="68" t="s">
        <v>20232</v>
      </c>
      <c r="B20511" s="68" t="s">
        <v>33535</v>
      </c>
      <c r="C20511" s="68" t="s">
        <v>1617</v>
      </c>
      <c r="D20511" t="str">
        <f t="shared" si="320"/>
        <v>h</v>
      </c>
    </row>
    <row r="20512" spans="1:4">
      <c r="A20512" s="68" t="s">
        <v>20233</v>
      </c>
      <c r="B20512" s="68" t="s">
        <v>33535</v>
      </c>
      <c r="C20512" s="68" t="s">
        <v>1617</v>
      </c>
      <c r="D20512" t="str">
        <f t="shared" si="320"/>
        <v>h</v>
      </c>
    </row>
    <row r="20513" spans="1:4">
      <c r="A20513" s="68" t="s">
        <v>20234</v>
      </c>
      <c r="B20513" s="68" t="s">
        <v>33535</v>
      </c>
      <c r="C20513" s="68" t="s">
        <v>1617</v>
      </c>
      <c r="D20513" t="str">
        <f t="shared" si="320"/>
        <v>h</v>
      </c>
    </row>
    <row r="20514" spans="1:4">
      <c r="A20514" s="68" t="s">
        <v>20235</v>
      </c>
      <c r="B20514" s="68" t="s">
        <v>33535</v>
      </c>
      <c r="C20514" s="68" t="s">
        <v>1617</v>
      </c>
      <c r="D20514" t="str">
        <f t="shared" si="320"/>
        <v>h</v>
      </c>
    </row>
    <row r="20515" spans="1:4">
      <c r="A20515" s="68" t="s">
        <v>20236</v>
      </c>
      <c r="B20515" s="68" t="s">
        <v>33535</v>
      </c>
      <c r="C20515" s="68" t="s">
        <v>1617</v>
      </c>
      <c r="D20515" t="str">
        <f t="shared" si="320"/>
        <v>h</v>
      </c>
    </row>
    <row r="20516" spans="1:4">
      <c r="A20516" s="68" t="s">
        <v>20237</v>
      </c>
      <c r="B20516" s="68" t="s">
        <v>33535</v>
      </c>
      <c r="C20516" s="68" t="s">
        <v>1617</v>
      </c>
      <c r="D20516" t="str">
        <f t="shared" si="320"/>
        <v>h</v>
      </c>
    </row>
    <row r="20517" spans="1:4">
      <c r="A20517" s="68" t="s">
        <v>20238</v>
      </c>
      <c r="B20517" s="68" t="s">
        <v>33536</v>
      </c>
      <c r="C20517" s="68" t="s">
        <v>1617</v>
      </c>
      <c r="D20517" t="str">
        <f t="shared" si="320"/>
        <v>h</v>
      </c>
    </row>
    <row r="20518" spans="1:4">
      <c r="A20518" s="68" t="s">
        <v>20239</v>
      </c>
      <c r="B20518" s="68" t="s">
        <v>33536</v>
      </c>
      <c r="C20518" s="68" t="s">
        <v>1617</v>
      </c>
      <c r="D20518" t="str">
        <f t="shared" si="320"/>
        <v>h</v>
      </c>
    </row>
    <row r="20519" spans="1:4">
      <c r="A20519" s="68" t="s">
        <v>20240</v>
      </c>
      <c r="B20519" s="68" t="s">
        <v>33536</v>
      </c>
      <c r="C20519" s="68" t="s">
        <v>1617</v>
      </c>
      <c r="D20519" t="str">
        <f t="shared" si="320"/>
        <v>h</v>
      </c>
    </row>
    <row r="20520" spans="1:4">
      <c r="A20520" s="68" t="s">
        <v>20241</v>
      </c>
      <c r="B20520" s="68" t="s">
        <v>33536</v>
      </c>
      <c r="C20520" s="68" t="s">
        <v>1617</v>
      </c>
      <c r="D20520" t="str">
        <f t="shared" si="320"/>
        <v>h</v>
      </c>
    </row>
    <row r="20521" spans="1:4">
      <c r="A20521" s="68" t="s">
        <v>20242</v>
      </c>
      <c r="B20521" s="68" t="s">
        <v>33536</v>
      </c>
      <c r="C20521" s="68" t="s">
        <v>1617</v>
      </c>
      <c r="D20521" t="str">
        <f t="shared" si="320"/>
        <v>h</v>
      </c>
    </row>
    <row r="20522" spans="1:4">
      <c r="A20522" s="68" t="s">
        <v>20243</v>
      </c>
      <c r="B20522" s="68" t="s">
        <v>33536</v>
      </c>
      <c r="C20522" s="68" t="s">
        <v>1617</v>
      </c>
      <c r="D20522" t="str">
        <f t="shared" si="320"/>
        <v>h</v>
      </c>
    </row>
    <row r="20523" spans="1:4">
      <c r="A20523" s="68" t="s">
        <v>20244</v>
      </c>
      <c r="B20523" s="68" t="s">
        <v>33537</v>
      </c>
      <c r="C20523" s="68" t="s">
        <v>1617</v>
      </c>
      <c r="D20523" t="str">
        <f t="shared" si="320"/>
        <v>h</v>
      </c>
    </row>
    <row r="20524" spans="1:4">
      <c r="A20524" s="68" t="s">
        <v>20245</v>
      </c>
      <c r="B20524" s="68" t="s">
        <v>33537</v>
      </c>
      <c r="C20524" s="68" t="s">
        <v>1617</v>
      </c>
      <c r="D20524" t="str">
        <f t="shared" si="320"/>
        <v>h</v>
      </c>
    </row>
    <row r="20525" spans="1:4">
      <c r="A20525" s="68" t="s">
        <v>20246</v>
      </c>
      <c r="B20525" s="68" t="s">
        <v>33537</v>
      </c>
      <c r="C20525" s="68" t="s">
        <v>1617</v>
      </c>
      <c r="D20525" t="str">
        <f t="shared" si="320"/>
        <v>h</v>
      </c>
    </row>
    <row r="20526" spans="1:4">
      <c r="A20526" s="68" t="s">
        <v>20247</v>
      </c>
      <c r="B20526" s="68" t="s">
        <v>33537</v>
      </c>
      <c r="C20526" s="68" t="s">
        <v>1617</v>
      </c>
      <c r="D20526" t="str">
        <f t="shared" si="320"/>
        <v>h</v>
      </c>
    </row>
    <row r="20527" spans="1:4">
      <c r="A20527" s="68" t="s">
        <v>20248</v>
      </c>
      <c r="B20527" s="68" t="s">
        <v>33537</v>
      </c>
      <c r="C20527" s="68" t="s">
        <v>1617</v>
      </c>
      <c r="D20527" t="str">
        <f t="shared" si="320"/>
        <v>h</v>
      </c>
    </row>
    <row r="20528" spans="1:4">
      <c r="A20528" s="68" t="s">
        <v>20249</v>
      </c>
      <c r="B20528" s="68" t="s">
        <v>33537</v>
      </c>
      <c r="C20528" s="68" t="s">
        <v>1617</v>
      </c>
      <c r="D20528" t="str">
        <f t="shared" si="320"/>
        <v>h</v>
      </c>
    </row>
    <row r="20529" spans="1:4">
      <c r="A20529" s="68" t="s">
        <v>20250</v>
      </c>
      <c r="B20529" s="68" t="s">
        <v>33538</v>
      </c>
      <c r="C20529" s="68" t="s">
        <v>1617</v>
      </c>
      <c r="D20529" t="str">
        <f t="shared" si="320"/>
        <v>h</v>
      </c>
    </row>
    <row r="20530" spans="1:4">
      <c r="A20530" s="68" t="s">
        <v>20251</v>
      </c>
      <c r="B20530" s="68" t="s">
        <v>33539</v>
      </c>
      <c r="C20530" s="68" t="s">
        <v>1617</v>
      </c>
      <c r="D20530" t="str">
        <f t="shared" si="320"/>
        <v>h</v>
      </c>
    </row>
    <row r="20531" spans="1:4">
      <c r="A20531" s="68" t="s">
        <v>20252</v>
      </c>
      <c r="B20531" s="68" t="s">
        <v>33538</v>
      </c>
      <c r="C20531" s="68" t="s">
        <v>1617</v>
      </c>
      <c r="D20531" t="str">
        <f t="shared" si="320"/>
        <v>h</v>
      </c>
    </row>
    <row r="20532" spans="1:4">
      <c r="A20532" s="68" t="s">
        <v>20253</v>
      </c>
      <c r="B20532" s="68" t="s">
        <v>33538</v>
      </c>
      <c r="C20532" s="68" t="s">
        <v>1617</v>
      </c>
      <c r="D20532" t="str">
        <f t="shared" si="320"/>
        <v>h</v>
      </c>
    </row>
    <row r="20533" spans="1:4">
      <c r="A20533" s="68" t="s">
        <v>20254</v>
      </c>
      <c r="B20533" s="68" t="s">
        <v>33539</v>
      </c>
      <c r="C20533" s="68" t="s">
        <v>1617</v>
      </c>
      <c r="D20533" t="str">
        <f t="shared" si="320"/>
        <v>h</v>
      </c>
    </row>
    <row r="20534" spans="1:4">
      <c r="A20534" s="68" t="s">
        <v>20255</v>
      </c>
      <c r="B20534" s="68" t="s">
        <v>33538</v>
      </c>
      <c r="C20534" s="68" t="s">
        <v>1617</v>
      </c>
      <c r="D20534" t="str">
        <f t="shared" si="320"/>
        <v>h</v>
      </c>
    </row>
    <row r="20535" spans="1:4">
      <c r="A20535" s="68" t="s">
        <v>20256</v>
      </c>
      <c r="B20535" s="68" t="s">
        <v>33540</v>
      </c>
      <c r="C20535" s="68" t="s">
        <v>1617</v>
      </c>
      <c r="D20535" t="str">
        <f t="shared" si="320"/>
        <v>h</v>
      </c>
    </row>
    <row r="20536" spans="1:4">
      <c r="A20536" s="68" t="s">
        <v>20257</v>
      </c>
      <c r="B20536" s="68" t="s">
        <v>33540</v>
      </c>
      <c r="C20536" s="68" t="s">
        <v>1617</v>
      </c>
      <c r="D20536" t="str">
        <f t="shared" si="320"/>
        <v>h</v>
      </c>
    </row>
    <row r="20537" spans="1:4">
      <c r="A20537" s="68" t="s">
        <v>20258</v>
      </c>
      <c r="B20537" s="68" t="s">
        <v>33540</v>
      </c>
      <c r="C20537" s="68" t="s">
        <v>1617</v>
      </c>
      <c r="D20537" t="str">
        <f t="shared" si="320"/>
        <v>h</v>
      </c>
    </row>
    <row r="20538" spans="1:4">
      <c r="A20538" s="68" t="s">
        <v>20259</v>
      </c>
      <c r="B20538" s="68" t="s">
        <v>33540</v>
      </c>
      <c r="C20538" s="68" t="s">
        <v>1617</v>
      </c>
      <c r="D20538" t="str">
        <f t="shared" si="320"/>
        <v>h</v>
      </c>
    </row>
    <row r="20539" spans="1:4">
      <c r="A20539" s="68" t="s">
        <v>20260</v>
      </c>
      <c r="B20539" s="68" t="s">
        <v>33540</v>
      </c>
      <c r="C20539" s="68" t="s">
        <v>1617</v>
      </c>
      <c r="D20539" t="str">
        <f t="shared" si="320"/>
        <v>h</v>
      </c>
    </row>
    <row r="20540" spans="1:4">
      <c r="A20540" s="68" t="s">
        <v>20261</v>
      </c>
      <c r="B20540" s="68" t="s">
        <v>33540</v>
      </c>
      <c r="C20540" s="68" t="s">
        <v>1617</v>
      </c>
      <c r="D20540" t="str">
        <f t="shared" si="320"/>
        <v>h</v>
      </c>
    </row>
    <row r="20541" spans="1:4">
      <c r="A20541" s="68" t="s">
        <v>20262</v>
      </c>
      <c r="B20541" s="68" t="s">
        <v>33541</v>
      </c>
      <c r="C20541" s="68" t="s">
        <v>1617</v>
      </c>
      <c r="D20541" t="str">
        <f t="shared" si="320"/>
        <v>h</v>
      </c>
    </row>
    <row r="20542" spans="1:4">
      <c r="A20542" s="68" t="s">
        <v>20263</v>
      </c>
      <c r="B20542" s="68" t="s">
        <v>33541</v>
      </c>
      <c r="C20542" s="68" t="s">
        <v>1617</v>
      </c>
      <c r="D20542" t="str">
        <f t="shared" si="320"/>
        <v>h</v>
      </c>
    </row>
    <row r="20543" spans="1:4">
      <c r="A20543" s="68" t="s">
        <v>20264</v>
      </c>
      <c r="B20543" s="68" t="s">
        <v>33541</v>
      </c>
      <c r="C20543" s="68" t="s">
        <v>1617</v>
      </c>
      <c r="D20543" t="str">
        <f t="shared" si="320"/>
        <v>h</v>
      </c>
    </row>
    <row r="20544" spans="1:4">
      <c r="A20544" s="68" t="s">
        <v>20265</v>
      </c>
      <c r="B20544" s="68" t="s">
        <v>33541</v>
      </c>
      <c r="C20544" s="68" t="s">
        <v>1617</v>
      </c>
      <c r="D20544" t="str">
        <f t="shared" si="320"/>
        <v>h</v>
      </c>
    </row>
    <row r="20545" spans="1:4">
      <c r="A20545" s="68" t="s">
        <v>20266</v>
      </c>
      <c r="B20545" s="68" t="s">
        <v>33541</v>
      </c>
      <c r="C20545" s="68" t="s">
        <v>1617</v>
      </c>
      <c r="D20545" t="str">
        <f t="shared" si="320"/>
        <v>h</v>
      </c>
    </row>
    <row r="20546" spans="1:4">
      <c r="A20546" s="68" t="s">
        <v>20267</v>
      </c>
      <c r="B20546" s="68" t="s">
        <v>33541</v>
      </c>
      <c r="C20546" s="68" t="s">
        <v>1617</v>
      </c>
      <c r="D20546" t="str">
        <f t="shared" si="320"/>
        <v>h</v>
      </c>
    </row>
    <row r="20547" spans="1:4">
      <c r="A20547" s="68" t="s">
        <v>20268</v>
      </c>
      <c r="B20547" s="68" t="s">
        <v>33542</v>
      </c>
      <c r="C20547" s="68" t="s">
        <v>1617</v>
      </c>
      <c r="D20547" t="str">
        <f t="shared" si="320"/>
        <v>h</v>
      </c>
    </row>
    <row r="20548" spans="1:4">
      <c r="A20548" s="68" t="s">
        <v>20269</v>
      </c>
      <c r="B20548" s="68" t="s">
        <v>33542</v>
      </c>
      <c r="C20548" s="68" t="s">
        <v>1617</v>
      </c>
      <c r="D20548" t="str">
        <f t="shared" si="320"/>
        <v>h</v>
      </c>
    </row>
    <row r="20549" spans="1:4">
      <c r="A20549" s="68" t="s">
        <v>20270</v>
      </c>
      <c r="B20549" s="68" t="s">
        <v>33542</v>
      </c>
      <c r="C20549" s="68" t="s">
        <v>1617</v>
      </c>
      <c r="D20549" t="str">
        <f t="shared" si="320"/>
        <v>h</v>
      </c>
    </row>
    <row r="20550" spans="1:4">
      <c r="A20550" s="68" t="s">
        <v>20271</v>
      </c>
      <c r="B20550" s="68" t="s">
        <v>33542</v>
      </c>
      <c r="C20550" s="68" t="s">
        <v>1617</v>
      </c>
      <c r="D20550" t="str">
        <f t="shared" si="320"/>
        <v>h</v>
      </c>
    </row>
    <row r="20551" spans="1:4">
      <c r="A20551" s="68" t="s">
        <v>20272</v>
      </c>
      <c r="B20551" s="68" t="s">
        <v>33542</v>
      </c>
      <c r="C20551" s="68" t="s">
        <v>1617</v>
      </c>
      <c r="D20551" t="str">
        <f t="shared" ref="D20551:D20614" si="321">LOWER(C20551)</f>
        <v>h</v>
      </c>
    </row>
    <row r="20552" spans="1:4">
      <c r="A20552" s="68" t="s">
        <v>20273</v>
      </c>
      <c r="B20552" s="68" t="s">
        <v>33542</v>
      </c>
      <c r="C20552" s="68" t="s">
        <v>1617</v>
      </c>
      <c r="D20552" t="str">
        <f t="shared" si="321"/>
        <v>h</v>
      </c>
    </row>
    <row r="20553" spans="1:4">
      <c r="A20553" s="68" t="s">
        <v>20274</v>
      </c>
      <c r="B20553" s="68" t="s">
        <v>33543</v>
      </c>
      <c r="C20553" s="68" t="s">
        <v>1617</v>
      </c>
      <c r="D20553" t="str">
        <f t="shared" si="321"/>
        <v>h</v>
      </c>
    </row>
    <row r="20554" spans="1:4">
      <c r="A20554" s="68" t="s">
        <v>20275</v>
      </c>
      <c r="B20554" s="68" t="s">
        <v>33543</v>
      </c>
      <c r="C20554" s="68" t="s">
        <v>1617</v>
      </c>
      <c r="D20554" t="str">
        <f t="shared" si="321"/>
        <v>h</v>
      </c>
    </row>
    <row r="20555" spans="1:4">
      <c r="A20555" s="68" t="s">
        <v>20276</v>
      </c>
      <c r="B20555" s="68" t="s">
        <v>33543</v>
      </c>
      <c r="C20555" s="68" t="s">
        <v>1617</v>
      </c>
      <c r="D20555" t="str">
        <f t="shared" si="321"/>
        <v>h</v>
      </c>
    </row>
    <row r="20556" spans="1:4">
      <c r="A20556" s="68" t="s">
        <v>20277</v>
      </c>
      <c r="B20556" s="68" t="s">
        <v>33543</v>
      </c>
      <c r="C20556" s="68" t="s">
        <v>1617</v>
      </c>
      <c r="D20556" t="str">
        <f t="shared" si="321"/>
        <v>h</v>
      </c>
    </row>
    <row r="20557" spans="1:4">
      <c r="A20557" s="68" t="s">
        <v>20278</v>
      </c>
      <c r="B20557" s="68" t="s">
        <v>33543</v>
      </c>
      <c r="C20557" s="68" t="s">
        <v>1617</v>
      </c>
      <c r="D20557" t="str">
        <f t="shared" si="321"/>
        <v>h</v>
      </c>
    </row>
    <row r="20558" spans="1:4">
      <c r="A20558" s="68" t="s">
        <v>20279</v>
      </c>
      <c r="B20558" s="68" t="s">
        <v>33543</v>
      </c>
      <c r="C20558" s="68" t="s">
        <v>1617</v>
      </c>
      <c r="D20558" t="str">
        <f t="shared" si="321"/>
        <v>h</v>
      </c>
    </row>
    <row r="20559" spans="1:4">
      <c r="A20559" s="68" t="s">
        <v>20280</v>
      </c>
      <c r="B20559" s="68" t="s">
        <v>33544</v>
      </c>
      <c r="C20559" s="68" t="s">
        <v>1617</v>
      </c>
      <c r="D20559" t="str">
        <f t="shared" si="321"/>
        <v>h</v>
      </c>
    </row>
    <row r="20560" spans="1:4">
      <c r="A20560" s="68" t="s">
        <v>20281</v>
      </c>
      <c r="B20560" s="68" t="s">
        <v>33544</v>
      </c>
      <c r="C20560" s="68" t="s">
        <v>1617</v>
      </c>
      <c r="D20560" t="str">
        <f t="shared" si="321"/>
        <v>h</v>
      </c>
    </row>
    <row r="20561" spans="1:4">
      <c r="A20561" s="68" t="s">
        <v>20282</v>
      </c>
      <c r="B20561" s="68" t="s">
        <v>33544</v>
      </c>
      <c r="C20561" s="68" t="s">
        <v>1617</v>
      </c>
      <c r="D20561" t="str">
        <f t="shared" si="321"/>
        <v>h</v>
      </c>
    </row>
    <row r="20562" spans="1:4">
      <c r="A20562" s="68" t="s">
        <v>20283</v>
      </c>
      <c r="B20562" s="68" t="s">
        <v>33544</v>
      </c>
      <c r="C20562" s="68" t="s">
        <v>1617</v>
      </c>
      <c r="D20562" t="str">
        <f t="shared" si="321"/>
        <v>h</v>
      </c>
    </row>
    <row r="20563" spans="1:4">
      <c r="A20563" s="68" t="s">
        <v>20284</v>
      </c>
      <c r="B20563" s="68" t="s">
        <v>33545</v>
      </c>
      <c r="C20563" s="68" t="s">
        <v>1617</v>
      </c>
      <c r="D20563" t="str">
        <f t="shared" si="321"/>
        <v>h</v>
      </c>
    </row>
    <row r="20564" spans="1:4">
      <c r="A20564" s="68" t="s">
        <v>20285</v>
      </c>
      <c r="B20564" s="68" t="s">
        <v>33545</v>
      </c>
      <c r="C20564" s="68" t="s">
        <v>1617</v>
      </c>
      <c r="D20564" t="str">
        <f t="shared" si="321"/>
        <v>h</v>
      </c>
    </row>
    <row r="20565" spans="1:4">
      <c r="A20565" s="68" t="s">
        <v>20286</v>
      </c>
      <c r="B20565" s="68" t="s">
        <v>33545</v>
      </c>
      <c r="C20565" s="68" t="s">
        <v>1617</v>
      </c>
      <c r="D20565" t="str">
        <f t="shared" si="321"/>
        <v>h</v>
      </c>
    </row>
    <row r="20566" spans="1:4">
      <c r="A20566" s="68" t="s">
        <v>20287</v>
      </c>
      <c r="B20566" s="68" t="s">
        <v>33545</v>
      </c>
      <c r="C20566" s="68" t="s">
        <v>1617</v>
      </c>
      <c r="D20566" t="str">
        <f t="shared" si="321"/>
        <v>h</v>
      </c>
    </row>
    <row r="20567" spans="1:4">
      <c r="A20567" s="68" t="s">
        <v>20288</v>
      </c>
      <c r="B20567" s="68" t="s">
        <v>33546</v>
      </c>
      <c r="C20567" s="68" t="s">
        <v>1617</v>
      </c>
      <c r="D20567" t="str">
        <f t="shared" si="321"/>
        <v>h</v>
      </c>
    </row>
    <row r="20568" spans="1:4">
      <c r="A20568" s="68" t="s">
        <v>20289</v>
      </c>
      <c r="B20568" s="68" t="s">
        <v>33546</v>
      </c>
      <c r="C20568" s="68" t="s">
        <v>1617</v>
      </c>
      <c r="D20568" t="str">
        <f t="shared" si="321"/>
        <v>h</v>
      </c>
    </row>
    <row r="20569" spans="1:4">
      <c r="A20569" s="68" t="s">
        <v>20290</v>
      </c>
      <c r="B20569" s="68" t="s">
        <v>33546</v>
      </c>
      <c r="C20569" s="68" t="s">
        <v>1617</v>
      </c>
      <c r="D20569" t="str">
        <f t="shared" si="321"/>
        <v>h</v>
      </c>
    </row>
    <row r="20570" spans="1:4">
      <c r="A20570" s="68" t="s">
        <v>20291</v>
      </c>
      <c r="B20570" s="68" t="s">
        <v>33546</v>
      </c>
      <c r="C20570" s="68" t="s">
        <v>1617</v>
      </c>
      <c r="D20570" t="str">
        <f t="shared" si="321"/>
        <v>h</v>
      </c>
    </row>
    <row r="20571" spans="1:4">
      <c r="A20571" s="68" t="s">
        <v>20292</v>
      </c>
      <c r="B20571" s="68" t="s">
        <v>33547</v>
      </c>
      <c r="C20571" s="68" t="s">
        <v>1617</v>
      </c>
      <c r="D20571" t="str">
        <f t="shared" si="321"/>
        <v>h</v>
      </c>
    </row>
    <row r="20572" spans="1:4">
      <c r="A20572" s="68" t="s">
        <v>20293</v>
      </c>
      <c r="B20572" s="68" t="s">
        <v>33547</v>
      </c>
      <c r="C20572" s="68" t="s">
        <v>1617</v>
      </c>
      <c r="D20572" t="str">
        <f t="shared" si="321"/>
        <v>h</v>
      </c>
    </row>
    <row r="20573" spans="1:4">
      <c r="A20573" s="68" t="s">
        <v>20294</v>
      </c>
      <c r="B20573" s="68" t="s">
        <v>33547</v>
      </c>
      <c r="C20573" s="68" t="s">
        <v>1617</v>
      </c>
      <c r="D20573" t="str">
        <f t="shared" si="321"/>
        <v>h</v>
      </c>
    </row>
    <row r="20574" spans="1:4">
      <c r="A20574" s="68" t="s">
        <v>20295</v>
      </c>
      <c r="B20574" s="68" t="s">
        <v>33547</v>
      </c>
      <c r="C20574" s="68" t="s">
        <v>1617</v>
      </c>
      <c r="D20574" t="str">
        <f t="shared" si="321"/>
        <v>h</v>
      </c>
    </row>
    <row r="20575" spans="1:4">
      <c r="A20575" s="68" t="s">
        <v>20296</v>
      </c>
      <c r="B20575" s="68" t="s">
        <v>20297</v>
      </c>
      <c r="C20575" s="68" t="s">
        <v>1617</v>
      </c>
      <c r="D20575" t="str">
        <f t="shared" si="321"/>
        <v>h</v>
      </c>
    </row>
    <row r="20576" spans="1:4">
      <c r="A20576" s="68" t="s">
        <v>20298</v>
      </c>
      <c r="B20576" s="68" t="s">
        <v>20297</v>
      </c>
      <c r="C20576" s="68" t="s">
        <v>1617</v>
      </c>
      <c r="D20576" t="str">
        <f t="shared" si="321"/>
        <v>h</v>
      </c>
    </row>
    <row r="20577" spans="1:4">
      <c r="A20577" s="68" t="s">
        <v>20299</v>
      </c>
      <c r="B20577" s="68" t="s">
        <v>20297</v>
      </c>
      <c r="C20577" s="68" t="s">
        <v>1617</v>
      </c>
      <c r="D20577" t="str">
        <f t="shared" si="321"/>
        <v>h</v>
      </c>
    </row>
    <row r="20578" spans="1:4">
      <c r="A20578" s="68" t="s">
        <v>20300</v>
      </c>
      <c r="B20578" s="68" t="s">
        <v>20297</v>
      </c>
      <c r="C20578" s="68" t="s">
        <v>1617</v>
      </c>
      <c r="D20578" t="str">
        <f t="shared" si="321"/>
        <v>h</v>
      </c>
    </row>
    <row r="20579" spans="1:4">
      <c r="A20579" s="68" t="s">
        <v>20301</v>
      </c>
      <c r="B20579" s="68" t="s">
        <v>20297</v>
      </c>
      <c r="C20579" s="68" t="s">
        <v>1617</v>
      </c>
      <c r="D20579" t="str">
        <f t="shared" si="321"/>
        <v>h</v>
      </c>
    </row>
    <row r="20580" spans="1:4">
      <c r="A20580" s="68" t="s">
        <v>20302</v>
      </c>
      <c r="B20580" s="68" t="s">
        <v>20297</v>
      </c>
      <c r="C20580" s="68" t="s">
        <v>1617</v>
      </c>
      <c r="D20580" t="str">
        <f t="shared" si="321"/>
        <v>h</v>
      </c>
    </row>
    <row r="20581" spans="1:4">
      <c r="A20581" s="68" t="s">
        <v>20303</v>
      </c>
      <c r="B20581" s="68" t="s">
        <v>33548</v>
      </c>
      <c r="C20581" s="68" t="s">
        <v>1617</v>
      </c>
      <c r="D20581" t="str">
        <f t="shared" si="321"/>
        <v>h</v>
      </c>
    </row>
    <row r="20582" spans="1:4">
      <c r="A20582" s="68" t="s">
        <v>20304</v>
      </c>
      <c r="B20582" s="68" t="s">
        <v>33549</v>
      </c>
      <c r="C20582" s="68" t="s">
        <v>1617</v>
      </c>
      <c r="D20582" t="str">
        <f t="shared" si="321"/>
        <v>h</v>
      </c>
    </row>
    <row r="20583" spans="1:4">
      <c r="A20583" s="68" t="s">
        <v>20305</v>
      </c>
      <c r="B20583" s="68" t="s">
        <v>33548</v>
      </c>
      <c r="C20583" s="68" t="s">
        <v>1617</v>
      </c>
      <c r="D20583" t="str">
        <f t="shared" si="321"/>
        <v>h</v>
      </c>
    </row>
    <row r="20584" spans="1:4">
      <c r="A20584" s="68" t="s">
        <v>20306</v>
      </c>
      <c r="B20584" s="68" t="s">
        <v>33549</v>
      </c>
      <c r="C20584" s="68" t="s">
        <v>1617</v>
      </c>
      <c r="D20584" t="str">
        <f t="shared" si="321"/>
        <v>h</v>
      </c>
    </row>
    <row r="20585" spans="1:4">
      <c r="A20585" s="68" t="s">
        <v>23978</v>
      </c>
      <c r="B20585" s="68" t="s">
        <v>33550</v>
      </c>
      <c r="C20585" s="68" t="s">
        <v>1617</v>
      </c>
      <c r="D20585" t="str">
        <f t="shared" si="321"/>
        <v>h</v>
      </c>
    </row>
    <row r="20586" spans="1:4">
      <c r="A20586" s="68" t="s">
        <v>23979</v>
      </c>
      <c r="B20586" s="68" t="s">
        <v>33550</v>
      </c>
      <c r="C20586" s="68" t="s">
        <v>1617</v>
      </c>
      <c r="D20586" t="str">
        <f t="shared" si="321"/>
        <v>h</v>
      </c>
    </row>
    <row r="20587" spans="1:4">
      <c r="A20587" s="68" t="s">
        <v>23980</v>
      </c>
      <c r="B20587" s="68" t="s">
        <v>33550</v>
      </c>
      <c r="C20587" s="68" t="s">
        <v>1617</v>
      </c>
      <c r="D20587" t="str">
        <f t="shared" si="321"/>
        <v>h</v>
      </c>
    </row>
    <row r="20588" spans="1:4">
      <c r="A20588" s="68" t="s">
        <v>23981</v>
      </c>
      <c r="B20588" s="68" t="s">
        <v>33550</v>
      </c>
      <c r="C20588" s="68" t="s">
        <v>1617</v>
      </c>
      <c r="D20588" t="str">
        <f t="shared" si="321"/>
        <v>h</v>
      </c>
    </row>
    <row r="20589" spans="1:4">
      <c r="A20589" s="68" t="s">
        <v>20307</v>
      </c>
      <c r="B20589" s="68" t="s">
        <v>33551</v>
      </c>
      <c r="C20589" s="68" t="s">
        <v>1617</v>
      </c>
      <c r="D20589" t="str">
        <f t="shared" si="321"/>
        <v>h</v>
      </c>
    </row>
    <row r="20590" spans="1:4">
      <c r="A20590" s="68" t="s">
        <v>20308</v>
      </c>
      <c r="B20590" s="68" t="s">
        <v>33551</v>
      </c>
      <c r="C20590" s="68" t="s">
        <v>1617</v>
      </c>
      <c r="D20590" t="str">
        <f t="shared" si="321"/>
        <v>h</v>
      </c>
    </row>
    <row r="20591" spans="1:4">
      <c r="A20591" s="68" t="s">
        <v>20309</v>
      </c>
      <c r="B20591" s="68" t="s">
        <v>33551</v>
      </c>
      <c r="C20591" s="68" t="s">
        <v>1617</v>
      </c>
      <c r="D20591" t="str">
        <f t="shared" si="321"/>
        <v>h</v>
      </c>
    </row>
    <row r="20592" spans="1:4">
      <c r="A20592" s="68" t="s">
        <v>20310</v>
      </c>
      <c r="B20592" s="68" t="s">
        <v>33551</v>
      </c>
      <c r="C20592" s="68" t="s">
        <v>1617</v>
      </c>
      <c r="D20592" t="str">
        <f t="shared" si="321"/>
        <v>h</v>
      </c>
    </row>
    <row r="20593" spans="1:4">
      <c r="A20593" s="68" t="s">
        <v>20311</v>
      </c>
      <c r="B20593" s="68" t="s">
        <v>33552</v>
      </c>
      <c r="C20593" s="68" t="s">
        <v>1617</v>
      </c>
      <c r="D20593" t="str">
        <f t="shared" si="321"/>
        <v>h</v>
      </c>
    </row>
    <row r="20594" spans="1:4">
      <c r="A20594" s="68" t="s">
        <v>20312</v>
      </c>
      <c r="B20594" s="68" t="s">
        <v>33552</v>
      </c>
      <c r="C20594" s="68" t="s">
        <v>1617</v>
      </c>
      <c r="D20594" t="str">
        <f t="shared" si="321"/>
        <v>h</v>
      </c>
    </row>
    <row r="20595" spans="1:4">
      <c r="A20595" s="68" t="s">
        <v>20313</v>
      </c>
      <c r="B20595" s="68" t="s">
        <v>33552</v>
      </c>
      <c r="C20595" s="68" t="s">
        <v>1617</v>
      </c>
      <c r="D20595" t="str">
        <f t="shared" si="321"/>
        <v>h</v>
      </c>
    </row>
    <row r="20596" spans="1:4">
      <c r="A20596" s="68" t="s">
        <v>20314</v>
      </c>
      <c r="B20596" s="68" t="s">
        <v>33552</v>
      </c>
      <c r="C20596" s="68" t="s">
        <v>1617</v>
      </c>
      <c r="D20596" t="str">
        <f t="shared" si="321"/>
        <v>h</v>
      </c>
    </row>
    <row r="20597" spans="1:4">
      <c r="A20597" s="68" t="s">
        <v>20315</v>
      </c>
      <c r="B20597" s="68" t="s">
        <v>33553</v>
      </c>
      <c r="C20597" s="68" t="s">
        <v>1617</v>
      </c>
      <c r="D20597" t="str">
        <f t="shared" si="321"/>
        <v>h</v>
      </c>
    </row>
    <row r="20598" spans="1:4">
      <c r="A20598" s="68" t="s">
        <v>20316</v>
      </c>
      <c r="B20598" s="68" t="s">
        <v>33553</v>
      </c>
      <c r="C20598" s="68" t="s">
        <v>1617</v>
      </c>
      <c r="D20598" t="str">
        <f t="shared" si="321"/>
        <v>h</v>
      </c>
    </row>
    <row r="20599" spans="1:4">
      <c r="A20599" s="68" t="s">
        <v>20317</v>
      </c>
      <c r="B20599" s="68" t="s">
        <v>33553</v>
      </c>
      <c r="C20599" s="68" t="s">
        <v>1617</v>
      </c>
      <c r="D20599" t="str">
        <f t="shared" si="321"/>
        <v>h</v>
      </c>
    </row>
    <row r="20600" spans="1:4">
      <c r="A20600" s="68" t="s">
        <v>20318</v>
      </c>
      <c r="B20600" s="68" t="s">
        <v>33553</v>
      </c>
      <c r="C20600" s="68" t="s">
        <v>1617</v>
      </c>
      <c r="D20600" t="str">
        <f t="shared" si="321"/>
        <v>h</v>
      </c>
    </row>
    <row r="20601" spans="1:4">
      <c r="A20601" s="68" t="s">
        <v>20319</v>
      </c>
      <c r="B20601" s="68" t="s">
        <v>33553</v>
      </c>
      <c r="C20601" s="68" t="s">
        <v>1617</v>
      </c>
      <c r="D20601" t="str">
        <f t="shared" si="321"/>
        <v>h</v>
      </c>
    </row>
    <row r="20602" spans="1:4">
      <c r="A20602" s="68" t="s">
        <v>20320</v>
      </c>
      <c r="B20602" s="68" t="s">
        <v>33553</v>
      </c>
      <c r="C20602" s="68" t="s">
        <v>1617</v>
      </c>
      <c r="D20602" t="str">
        <f t="shared" si="321"/>
        <v>h</v>
      </c>
    </row>
    <row r="20603" spans="1:4">
      <c r="A20603" s="68" t="s">
        <v>20321</v>
      </c>
      <c r="B20603" s="68" t="s">
        <v>20322</v>
      </c>
      <c r="C20603" s="68" t="s">
        <v>1617</v>
      </c>
      <c r="D20603" t="str">
        <f t="shared" si="321"/>
        <v>h</v>
      </c>
    </row>
    <row r="20604" spans="1:4">
      <c r="A20604" s="68" t="s">
        <v>20323</v>
      </c>
      <c r="B20604" s="68" t="s">
        <v>20322</v>
      </c>
      <c r="C20604" s="68" t="s">
        <v>1617</v>
      </c>
      <c r="D20604" t="str">
        <f t="shared" si="321"/>
        <v>h</v>
      </c>
    </row>
    <row r="20605" spans="1:4">
      <c r="A20605" s="68" t="s">
        <v>20324</v>
      </c>
      <c r="B20605" s="68" t="s">
        <v>20322</v>
      </c>
      <c r="C20605" s="68" t="s">
        <v>1617</v>
      </c>
      <c r="D20605" t="str">
        <f t="shared" si="321"/>
        <v>h</v>
      </c>
    </row>
    <row r="20606" spans="1:4">
      <c r="A20606" s="68" t="s">
        <v>20325</v>
      </c>
      <c r="B20606" s="68" t="s">
        <v>20322</v>
      </c>
      <c r="C20606" s="68" t="s">
        <v>1617</v>
      </c>
      <c r="D20606" t="str">
        <f t="shared" si="321"/>
        <v>h</v>
      </c>
    </row>
    <row r="20607" spans="1:4">
      <c r="A20607" s="68" t="s">
        <v>20326</v>
      </c>
      <c r="B20607" s="68" t="s">
        <v>33554</v>
      </c>
      <c r="C20607" s="68" t="s">
        <v>1617</v>
      </c>
      <c r="D20607" t="str">
        <f t="shared" si="321"/>
        <v>h</v>
      </c>
    </row>
    <row r="20608" spans="1:4">
      <c r="A20608" s="68" t="s">
        <v>20327</v>
      </c>
      <c r="B20608" s="68" t="s">
        <v>33555</v>
      </c>
      <c r="C20608" s="68" t="s">
        <v>1617</v>
      </c>
      <c r="D20608" t="str">
        <f t="shared" si="321"/>
        <v>h</v>
      </c>
    </row>
    <row r="20609" spans="1:4">
      <c r="A20609" s="68" t="s">
        <v>20328</v>
      </c>
      <c r="B20609" s="68" t="s">
        <v>33554</v>
      </c>
      <c r="C20609" s="68" t="s">
        <v>1617</v>
      </c>
      <c r="D20609" t="str">
        <f t="shared" si="321"/>
        <v>h</v>
      </c>
    </row>
    <row r="20610" spans="1:4">
      <c r="A20610" s="68" t="s">
        <v>20329</v>
      </c>
      <c r="B20610" s="68" t="s">
        <v>33555</v>
      </c>
      <c r="C20610" s="68" t="s">
        <v>1617</v>
      </c>
      <c r="D20610" t="str">
        <f t="shared" si="321"/>
        <v>h</v>
      </c>
    </row>
    <row r="20611" spans="1:4">
      <c r="A20611" s="68" t="s">
        <v>23982</v>
      </c>
      <c r="B20611" s="68" t="s">
        <v>33556</v>
      </c>
      <c r="C20611" s="68" t="s">
        <v>1617</v>
      </c>
      <c r="D20611" t="str">
        <f t="shared" si="321"/>
        <v>h</v>
      </c>
    </row>
    <row r="20612" spans="1:4">
      <c r="A20612" s="68" t="s">
        <v>23983</v>
      </c>
      <c r="B20612" s="68" t="s">
        <v>33556</v>
      </c>
      <c r="C20612" s="68" t="s">
        <v>1617</v>
      </c>
      <c r="D20612" t="str">
        <f t="shared" si="321"/>
        <v>h</v>
      </c>
    </row>
    <row r="20613" spans="1:4">
      <c r="A20613" s="68" t="s">
        <v>23984</v>
      </c>
      <c r="B20613" s="68" t="s">
        <v>33556</v>
      </c>
      <c r="C20613" s="68" t="s">
        <v>1617</v>
      </c>
      <c r="D20613" t="str">
        <f t="shared" si="321"/>
        <v>h</v>
      </c>
    </row>
    <row r="20614" spans="1:4">
      <c r="A20614" s="68" t="s">
        <v>23985</v>
      </c>
      <c r="B20614" s="68" t="s">
        <v>33556</v>
      </c>
      <c r="C20614" s="68" t="s">
        <v>1617</v>
      </c>
      <c r="D20614" t="str">
        <f t="shared" si="321"/>
        <v>h</v>
      </c>
    </row>
    <row r="20615" spans="1:4">
      <c r="A20615" s="68" t="s">
        <v>23986</v>
      </c>
      <c r="B20615" s="68" t="s">
        <v>33556</v>
      </c>
      <c r="C20615" s="68" t="s">
        <v>1617</v>
      </c>
      <c r="D20615" t="str">
        <f t="shared" ref="D20615:D20678" si="322">LOWER(C20615)</f>
        <v>h</v>
      </c>
    </row>
    <row r="20616" spans="1:4">
      <c r="A20616" s="68" t="s">
        <v>23987</v>
      </c>
      <c r="B20616" s="68" t="s">
        <v>33556</v>
      </c>
      <c r="C20616" s="68" t="s">
        <v>1617</v>
      </c>
      <c r="D20616" t="str">
        <f t="shared" si="322"/>
        <v>h</v>
      </c>
    </row>
    <row r="20617" spans="1:4">
      <c r="A20617" s="68" t="s">
        <v>23988</v>
      </c>
      <c r="B20617" s="68" t="s">
        <v>33557</v>
      </c>
      <c r="C20617" s="68" t="s">
        <v>1617</v>
      </c>
      <c r="D20617" t="str">
        <f t="shared" si="322"/>
        <v>h</v>
      </c>
    </row>
    <row r="20618" spans="1:4">
      <c r="A20618" s="68" t="s">
        <v>23989</v>
      </c>
      <c r="B20618" s="68" t="s">
        <v>33558</v>
      </c>
      <c r="C20618" s="68" t="s">
        <v>1617</v>
      </c>
      <c r="D20618" t="str">
        <f t="shared" si="322"/>
        <v>h</v>
      </c>
    </row>
    <row r="20619" spans="1:4">
      <c r="A20619" s="68" t="s">
        <v>23990</v>
      </c>
      <c r="B20619" s="68" t="s">
        <v>33558</v>
      </c>
      <c r="C20619" s="68" t="s">
        <v>1617</v>
      </c>
      <c r="D20619" t="str">
        <f t="shared" si="322"/>
        <v>h</v>
      </c>
    </row>
    <row r="20620" spans="1:4">
      <c r="A20620" s="68" t="s">
        <v>23991</v>
      </c>
      <c r="B20620" s="68" t="s">
        <v>33557</v>
      </c>
      <c r="C20620" s="68" t="s">
        <v>1617</v>
      </c>
      <c r="D20620" t="str">
        <f t="shared" si="322"/>
        <v>h</v>
      </c>
    </row>
    <row r="20621" spans="1:4">
      <c r="A20621" s="68" t="s">
        <v>23992</v>
      </c>
      <c r="B20621" s="68" t="s">
        <v>33558</v>
      </c>
      <c r="C20621" s="68" t="s">
        <v>1617</v>
      </c>
      <c r="D20621" t="str">
        <f t="shared" si="322"/>
        <v>h</v>
      </c>
    </row>
    <row r="20622" spans="1:4">
      <c r="A20622" s="68" t="s">
        <v>23993</v>
      </c>
      <c r="B20622" s="68" t="s">
        <v>33558</v>
      </c>
      <c r="C20622" s="68" t="s">
        <v>1617</v>
      </c>
      <c r="D20622" t="str">
        <f t="shared" si="322"/>
        <v>h</v>
      </c>
    </row>
    <row r="20623" spans="1:4">
      <c r="A20623" s="68" t="s">
        <v>20330</v>
      </c>
      <c r="B20623" s="68" t="s">
        <v>33559</v>
      </c>
      <c r="C20623" s="68" t="s">
        <v>16</v>
      </c>
      <c r="D20623" t="str">
        <f t="shared" si="322"/>
        <v>m3</v>
      </c>
    </row>
    <row r="20624" spans="1:4">
      <c r="A20624" s="68" t="s">
        <v>20331</v>
      </c>
      <c r="B20624" s="68" t="s">
        <v>33559</v>
      </c>
      <c r="C20624" s="68" t="s">
        <v>16</v>
      </c>
      <c r="D20624" t="str">
        <f t="shared" si="322"/>
        <v>m3</v>
      </c>
    </row>
    <row r="20625" spans="1:4">
      <c r="A20625" s="68" t="s">
        <v>20332</v>
      </c>
      <c r="B20625" s="68" t="s">
        <v>33560</v>
      </c>
      <c r="C20625" s="68" t="s">
        <v>16</v>
      </c>
      <c r="D20625" t="str">
        <f t="shared" si="322"/>
        <v>m3</v>
      </c>
    </row>
    <row r="20626" spans="1:4">
      <c r="A20626" s="68" t="s">
        <v>20333</v>
      </c>
      <c r="B20626" s="68" t="s">
        <v>33560</v>
      </c>
      <c r="C20626" s="68" t="s">
        <v>16</v>
      </c>
      <c r="D20626" t="str">
        <f t="shared" si="322"/>
        <v>m3</v>
      </c>
    </row>
    <row r="20627" spans="1:4">
      <c r="A20627" s="68" t="s">
        <v>20334</v>
      </c>
      <c r="B20627" s="68" t="s">
        <v>33561</v>
      </c>
      <c r="C20627" s="68" t="s">
        <v>13</v>
      </c>
      <c r="D20627" t="str">
        <f t="shared" si="322"/>
        <v>m2</v>
      </c>
    </row>
    <row r="20628" spans="1:4">
      <c r="A20628" s="68" t="s">
        <v>20335</v>
      </c>
      <c r="B20628" s="68" t="s">
        <v>33561</v>
      </c>
      <c r="C20628" s="68" t="s">
        <v>13</v>
      </c>
      <c r="D20628" t="str">
        <f t="shared" si="322"/>
        <v>m2</v>
      </c>
    </row>
    <row r="20629" spans="1:4">
      <c r="A20629" s="68" t="s">
        <v>20336</v>
      </c>
      <c r="B20629" s="68" t="s">
        <v>33562</v>
      </c>
      <c r="C20629" s="68" t="s">
        <v>16</v>
      </c>
      <c r="D20629" t="str">
        <f t="shared" si="322"/>
        <v>m3</v>
      </c>
    </row>
    <row r="20630" spans="1:4">
      <c r="A20630" s="68" t="s">
        <v>20337</v>
      </c>
      <c r="B20630" s="68" t="s">
        <v>33562</v>
      </c>
      <c r="C20630" s="68" t="s">
        <v>16</v>
      </c>
      <c r="D20630" t="str">
        <f t="shared" si="322"/>
        <v>m3</v>
      </c>
    </row>
    <row r="20631" spans="1:4">
      <c r="A20631" s="68" t="s">
        <v>20338</v>
      </c>
      <c r="B20631" s="68" t="s">
        <v>33563</v>
      </c>
      <c r="C20631" s="68" t="s">
        <v>14</v>
      </c>
      <c r="D20631" t="str">
        <f t="shared" si="322"/>
        <v>m</v>
      </c>
    </row>
    <row r="20632" spans="1:4">
      <c r="A20632" s="68" t="s">
        <v>20339</v>
      </c>
      <c r="B20632" s="68" t="s">
        <v>33563</v>
      </c>
      <c r="C20632" s="68" t="s">
        <v>14</v>
      </c>
      <c r="D20632" t="str">
        <f t="shared" si="322"/>
        <v>m</v>
      </c>
    </row>
    <row r="20633" spans="1:4">
      <c r="A20633" s="68" t="s">
        <v>20340</v>
      </c>
      <c r="B20633" s="68" t="s">
        <v>33564</v>
      </c>
      <c r="C20633" s="68" t="s">
        <v>16</v>
      </c>
      <c r="D20633" t="str">
        <f t="shared" si="322"/>
        <v>m3</v>
      </c>
    </row>
    <row r="20634" spans="1:4">
      <c r="A20634" s="68" t="s">
        <v>20341</v>
      </c>
      <c r="B20634" s="68" t="s">
        <v>33564</v>
      </c>
      <c r="C20634" s="68" t="s">
        <v>16</v>
      </c>
      <c r="D20634" t="str">
        <f t="shared" si="322"/>
        <v>m3</v>
      </c>
    </row>
    <row r="20635" spans="1:4">
      <c r="A20635" s="68" t="s">
        <v>20342</v>
      </c>
      <c r="B20635" s="68" t="s">
        <v>33565</v>
      </c>
      <c r="C20635" s="68" t="s">
        <v>16</v>
      </c>
      <c r="D20635" t="str">
        <f t="shared" si="322"/>
        <v>m3</v>
      </c>
    </row>
    <row r="20636" spans="1:4">
      <c r="A20636" s="68" t="s">
        <v>20343</v>
      </c>
      <c r="B20636" s="68" t="s">
        <v>33565</v>
      </c>
      <c r="C20636" s="68" t="s">
        <v>16</v>
      </c>
      <c r="D20636" t="str">
        <f t="shared" si="322"/>
        <v>m3</v>
      </c>
    </row>
    <row r="20637" spans="1:4">
      <c r="A20637" s="68" t="s">
        <v>20344</v>
      </c>
      <c r="B20637" s="68" t="s">
        <v>33566</v>
      </c>
      <c r="C20637" s="68" t="s">
        <v>16</v>
      </c>
      <c r="D20637" t="str">
        <f t="shared" si="322"/>
        <v>m3</v>
      </c>
    </row>
    <row r="20638" spans="1:4">
      <c r="A20638" s="68" t="s">
        <v>20345</v>
      </c>
      <c r="B20638" s="68" t="s">
        <v>33566</v>
      </c>
      <c r="C20638" s="68" t="s">
        <v>16</v>
      </c>
      <c r="D20638" t="str">
        <f t="shared" si="322"/>
        <v>m3</v>
      </c>
    </row>
    <row r="20639" spans="1:4">
      <c r="A20639" s="68" t="s">
        <v>20346</v>
      </c>
      <c r="B20639" s="68" t="s">
        <v>33567</v>
      </c>
      <c r="C20639" s="68" t="s">
        <v>16</v>
      </c>
      <c r="D20639" t="str">
        <f t="shared" si="322"/>
        <v>m3</v>
      </c>
    </row>
    <row r="20640" spans="1:4">
      <c r="A20640" s="68" t="s">
        <v>20347</v>
      </c>
      <c r="B20640" s="68" t="s">
        <v>33567</v>
      </c>
      <c r="C20640" s="68" t="s">
        <v>16</v>
      </c>
      <c r="D20640" t="str">
        <f t="shared" si="322"/>
        <v>m3</v>
      </c>
    </row>
    <row r="20641" spans="1:4">
      <c r="A20641" s="68" t="s">
        <v>20348</v>
      </c>
      <c r="B20641" s="68" t="s">
        <v>33568</v>
      </c>
      <c r="C20641" s="68" t="s">
        <v>16</v>
      </c>
      <c r="D20641" t="str">
        <f t="shared" si="322"/>
        <v>m3</v>
      </c>
    </row>
    <row r="20642" spans="1:4">
      <c r="A20642" s="68" t="s">
        <v>20349</v>
      </c>
      <c r="B20642" s="68" t="s">
        <v>33568</v>
      </c>
      <c r="C20642" s="68" t="s">
        <v>16</v>
      </c>
      <c r="D20642" t="str">
        <f t="shared" si="322"/>
        <v>m3</v>
      </c>
    </row>
    <row r="20643" spans="1:4">
      <c r="A20643" s="68" t="s">
        <v>20350</v>
      </c>
      <c r="B20643" s="68" t="s">
        <v>33569</v>
      </c>
      <c r="C20643" s="68" t="s">
        <v>13</v>
      </c>
      <c r="D20643" t="str">
        <f t="shared" si="322"/>
        <v>m2</v>
      </c>
    </row>
    <row r="20644" spans="1:4">
      <c r="A20644" s="68" t="s">
        <v>20351</v>
      </c>
      <c r="B20644" s="68" t="s">
        <v>33569</v>
      </c>
      <c r="C20644" s="68" t="s">
        <v>13</v>
      </c>
      <c r="D20644" t="str">
        <f t="shared" si="322"/>
        <v>m2</v>
      </c>
    </row>
    <row r="20645" spans="1:4">
      <c r="A20645" s="68" t="s">
        <v>20352</v>
      </c>
      <c r="B20645" s="68" t="s">
        <v>33570</v>
      </c>
      <c r="C20645" s="68" t="s">
        <v>16</v>
      </c>
      <c r="D20645" t="str">
        <f t="shared" si="322"/>
        <v>m3</v>
      </c>
    </row>
    <row r="20646" spans="1:4">
      <c r="A20646" s="68" t="s">
        <v>20353</v>
      </c>
      <c r="B20646" s="68" t="s">
        <v>33570</v>
      </c>
      <c r="C20646" s="68" t="s">
        <v>16</v>
      </c>
      <c r="D20646" t="str">
        <f t="shared" si="322"/>
        <v>m3</v>
      </c>
    </row>
    <row r="20647" spans="1:4">
      <c r="A20647" s="68" t="s">
        <v>20354</v>
      </c>
      <c r="B20647" s="68" t="s">
        <v>33571</v>
      </c>
      <c r="C20647" s="68" t="s">
        <v>16</v>
      </c>
      <c r="D20647" t="str">
        <f t="shared" si="322"/>
        <v>m3</v>
      </c>
    </row>
    <row r="20648" spans="1:4">
      <c r="A20648" s="68" t="s">
        <v>20355</v>
      </c>
      <c r="B20648" s="68" t="s">
        <v>33571</v>
      </c>
      <c r="C20648" s="68" t="s">
        <v>16</v>
      </c>
      <c r="D20648" t="str">
        <f t="shared" si="322"/>
        <v>m3</v>
      </c>
    </row>
    <row r="20649" spans="1:4">
      <c r="A20649" s="68" t="s">
        <v>20356</v>
      </c>
      <c r="B20649" s="68" t="s">
        <v>33572</v>
      </c>
      <c r="C20649" s="68" t="s">
        <v>16</v>
      </c>
      <c r="D20649" t="str">
        <f t="shared" si="322"/>
        <v>m3</v>
      </c>
    </row>
    <row r="20650" spans="1:4">
      <c r="A20650" s="68" t="s">
        <v>20357</v>
      </c>
      <c r="B20650" s="68" t="s">
        <v>33572</v>
      </c>
      <c r="C20650" s="68" t="s">
        <v>16</v>
      </c>
      <c r="D20650" t="str">
        <f t="shared" si="322"/>
        <v>m3</v>
      </c>
    </row>
    <row r="20651" spans="1:4">
      <c r="A20651" s="68" t="s">
        <v>20358</v>
      </c>
      <c r="B20651" s="68" t="s">
        <v>33573</v>
      </c>
      <c r="C20651" s="68" t="s">
        <v>16</v>
      </c>
      <c r="D20651" t="str">
        <f t="shared" si="322"/>
        <v>m3</v>
      </c>
    </row>
    <row r="20652" spans="1:4">
      <c r="A20652" s="68" t="s">
        <v>20359</v>
      </c>
      <c r="B20652" s="68" t="s">
        <v>33573</v>
      </c>
      <c r="C20652" s="68" t="s">
        <v>16</v>
      </c>
      <c r="D20652" t="str">
        <f t="shared" si="322"/>
        <v>m3</v>
      </c>
    </row>
    <row r="20653" spans="1:4">
      <c r="A20653" s="68" t="s">
        <v>20360</v>
      </c>
      <c r="B20653" s="68" t="s">
        <v>33574</v>
      </c>
      <c r="C20653" s="68" t="s">
        <v>16</v>
      </c>
      <c r="D20653" t="str">
        <f t="shared" si="322"/>
        <v>m3</v>
      </c>
    </row>
    <row r="20654" spans="1:4">
      <c r="A20654" s="68" t="s">
        <v>20361</v>
      </c>
      <c r="B20654" s="68" t="s">
        <v>33574</v>
      </c>
      <c r="C20654" s="68" t="s">
        <v>16</v>
      </c>
      <c r="D20654" t="str">
        <f t="shared" si="322"/>
        <v>m3</v>
      </c>
    </row>
    <row r="20655" spans="1:4">
      <c r="A20655" s="68" t="s">
        <v>20362</v>
      </c>
      <c r="B20655" s="68" t="s">
        <v>33575</v>
      </c>
      <c r="C20655" s="68" t="s">
        <v>16</v>
      </c>
      <c r="D20655" t="str">
        <f t="shared" si="322"/>
        <v>m3</v>
      </c>
    </row>
    <row r="20656" spans="1:4">
      <c r="A20656" s="68" t="s">
        <v>20363</v>
      </c>
      <c r="B20656" s="68" t="s">
        <v>33575</v>
      </c>
      <c r="C20656" s="68" t="s">
        <v>16</v>
      </c>
      <c r="D20656" t="str">
        <f t="shared" si="322"/>
        <v>m3</v>
      </c>
    </row>
    <row r="20657" spans="1:4">
      <c r="A20657" s="68" t="s">
        <v>20364</v>
      </c>
      <c r="B20657" s="68" t="s">
        <v>33576</v>
      </c>
      <c r="C20657" s="68" t="s">
        <v>16</v>
      </c>
      <c r="D20657" t="str">
        <f t="shared" si="322"/>
        <v>m3</v>
      </c>
    </row>
    <row r="20658" spans="1:4">
      <c r="A20658" s="68" t="s">
        <v>20365</v>
      </c>
      <c r="B20658" s="68" t="s">
        <v>33576</v>
      </c>
      <c r="C20658" s="68" t="s">
        <v>16</v>
      </c>
      <c r="D20658" t="str">
        <f t="shared" si="322"/>
        <v>m3</v>
      </c>
    </row>
    <row r="20659" spans="1:4">
      <c r="A20659" s="68" t="s">
        <v>20366</v>
      </c>
      <c r="B20659" s="68" t="s">
        <v>33577</v>
      </c>
      <c r="C20659" s="68" t="s">
        <v>16</v>
      </c>
      <c r="D20659" t="str">
        <f t="shared" si="322"/>
        <v>m3</v>
      </c>
    </row>
    <row r="20660" spans="1:4">
      <c r="A20660" s="68" t="s">
        <v>20367</v>
      </c>
      <c r="B20660" s="68" t="s">
        <v>33577</v>
      </c>
      <c r="C20660" s="68" t="s">
        <v>16</v>
      </c>
      <c r="D20660" t="str">
        <f t="shared" si="322"/>
        <v>m3</v>
      </c>
    </row>
    <row r="20661" spans="1:4">
      <c r="A20661" s="68" t="s">
        <v>20368</v>
      </c>
      <c r="B20661" s="68" t="s">
        <v>33578</v>
      </c>
      <c r="C20661" s="68" t="s">
        <v>16</v>
      </c>
      <c r="D20661" t="str">
        <f t="shared" si="322"/>
        <v>m3</v>
      </c>
    </row>
    <row r="20662" spans="1:4">
      <c r="A20662" s="68" t="s">
        <v>20369</v>
      </c>
      <c r="B20662" s="68" t="s">
        <v>33578</v>
      </c>
      <c r="C20662" s="68" t="s">
        <v>16</v>
      </c>
      <c r="D20662" t="str">
        <f t="shared" si="322"/>
        <v>m3</v>
      </c>
    </row>
    <row r="20663" spans="1:4">
      <c r="A20663" s="68" t="s">
        <v>20370</v>
      </c>
      <c r="B20663" s="68" t="s">
        <v>33579</v>
      </c>
      <c r="C20663" s="68" t="s">
        <v>13</v>
      </c>
      <c r="D20663" t="str">
        <f t="shared" si="322"/>
        <v>m2</v>
      </c>
    </row>
    <row r="20664" spans="1:4">
      <c r="A20664" s="68" t="s">
        <v>20371</v>
      </c>
      <c r="B20664" s="68" t="s">
        <v>33579</v>
      </c>
      <c r="C20664" s="68" t="s">
        <v>13</v>
      </c>
      <c r="D20664" t="str">
        <f t="shared" si="322"/>
        <v>m2</v>
      </c>
    </row>
    <row r="20665" spans="1:4">
      <c r="A20665" s="68" t="s">
        <v>20372</v>
      </c>
      <c r="B20665" s="68" t="s">
        <v>20373</v>
      </c>
      <c r="C20665" s="68" t="s">
        <v>13</v>
      </c>
      <c r="D20665" t="str">
        <f t="shared" si="322"/>
        <v>m2</v>
      </c>
    </row>
    <row r="20666" spans="1:4">
      <c r="A20666" s="68" t="s">
        <v>20374</v>
      </c>
      <c r="B20666" s="68" t="s">
        <v>20373</v>
      </c>
      <c r="C20666" s="68" t="s">
        <v>13</v>
      </c>
      <c r="D20666" t="str">
        <f t="shared" si="322"/>
        <v>m2</v>
      </c>
    </row>
    <row r="20667" spans="1:4">
      <c r="A20667" s="68" t="s">
        <v>20375</v>
      </c>
      <c r="B20667" s="68" t="s">
        <v>33580</v>
      </c>
      <c r="C20667" s="68" t="s">
        <v>16</v>
      </c>
      <c r="D20667" t="str">
        <f t="shared" si="322"/>
        <v>m3</v>
      </c>
    </row>
    <row r="20668" spans="1:4">
      <c r="A20668" s="68" t="s">
        <v>20376</v>
      </c>
      <c r="B20668" s="68" t="s">
        <v>33580</v>
      </c>
      <c r="C20668" s="68" t="s">
        <v>16</v>
      </c>
      <c r="D20668" t="str">
        <f t="shared" si="322"/>
        <v>m3</v>
      </c>
    </row>
    <row r="20669" spans="1:4">
      <c r="A20669" s="68" t="s">
        <v>20377</v>
      </c>
      <c r="B20669" s="68" t="s">
        <v>33581</v>
      </c>
      <c r="C20669" s="68" t="s">
        <v>16</v>
      </c>
      <c r="D20669" t="str">
        <f t="shared" si="322"/>
        <v>m3</v>
      </c>
    </row>
    <row r="20670" spans="1:4">
      <c r="A20670" s="68" t="s">
        <v>20378</v>
      </c>
      <c r="B20670" s="68" t="s">
        <v>33581</v>
      </c>
      <c r="C20670" s="68" t="s">
        <v>16</v>
      </c>
      <c r="D20670" t="str">
        <f t="shared" si="322"/>
        <v>m3</v>
      </c>
    </row>
    <row r="20671" spans="1:4">
      <c r="A20671" s="68" t="s">
        <v>20379</v>
      </c>
      <c r="B20671" s="68" t="s">
        <v>20380</v>
      </c>
      <c r="C20671" s="68" t="s">
        <v>13</v>
      </c>
      <c r="D20671" t="str">
        <f t="shared" si="322"/>
        <v>m2</v>
      </c>
    </row>
    <row r="20672" spans="1:4">
      <c r="A20672" s="68" t="s">
        <v>20381</v>
      </c>
      <c r="B20672" s="68" t="s">
        <v>20380</v>
      </c>
      <c r="C20672" s="68" t="s">
        <v>13</v>
      </c>
      <c r="D20672" t="str">
        <f t="shared" si="322"/>
        <v>m2</v>
      </c>
    </row>
    <row r="20673" spans="1:4">
      <c r="A20673" s="68" t="s">
        <v>20382</v>
      </c>
      <c r="B20673" s="68" t="s">
        <v>20383</v>
      </c>
      <c r="C20673" s="68" t="s">
        <v>13</v>
      </c>
      <c r="D20673" t="str">
        <f t="shared" si="322"/>
        <v>m2</v>
      </c>
    </row>
    <row r="20674" spans="1:4">
      <c r="A20674" s="68" t="s">
        <v>20384</v>
      </c>
      <c r="B20674" s="68" t="s">
        <v>20383</v>
      </c>
      <c r="C20674" s="68" t="s">
        <v>13</v>
      </c>
      <c r="D20674" t="str">
        <f t="shared" si="322"/>
        <v>m2</v>
      </c>
    </row>
    <row r="20675" spans="1:4">
      <c r="A20675" s="68" t="s">
        <v>20385</v>
      </c>
      <c r="B20675" s="68" t="s">
        <v>20386</v>
      </c>
      <c r="C20675" s="68" t="s">
        <v>13</v>
      </c>
      <c r="D20675" t="str">
        <f t="shared" si="322"/>
        <v>m2</v>
      </c>
    </row>
    <row r="20676" spans="1:4">
      <c r="A20676" s="68" t="s">
        <v>20387</v>
      </c>
      <c r="B20676" s="68" t="s">
        <v>20386</v>
      </c>
      <c r="C20676" s="68" t="s">
        <v>13</v>
      </c>
      <c r="D20676" t="str">
        <f t="shared" si="322"/>
        <v>m2</v>
      </c>
    </row>
    <row r="20677" spans="1:4">
      <c r="A20677" s="68" t="s">
        <v>20388</v>
      </c>
      <c r="B20677" s="68" t="s">
        <v>33582</v>
      </c>
      <c r="C20677" s="68" t="s">
        <v>163</v>
      </c>
      <c r="D20677" t="str">
        <f t="shared" si="322"/>
        <v>t</v>
      </c>
    </row>
    <row r="20678" spans="1:4">
      <c r="A20678" s="68" t="s">
        <v>20389</v>
      </c>
      <c r="B20678" s="68" t="s">
        <v>33582</v>
      </c>
      <c r="C20678" s="68" t="s">
        <v>163</v>
      </c>
      <c r="D20678" t="str">
        <f t="shared" si="322"/>
        <v>t</v>
      </c>
    </row>
    <row r="20679" spans="1:4">
      <c r="A20679" s="68" t="s">
        <v>20390</v>
      </c>
      <c r="B20679" s="68" t="s">
        <v>33583</v>
      </c>
      <c r="C20679" s="68" t="s">
        <v>16</v>
      </c>
      <c r="D20679" t="str">
        <f t="shared" ref="D20679:D20742" si="323">LOWER(C20679)</f>
        <v>m3</v>
      </c>
    </row>
    <row r="20680" spans="1:4">
      <c r="A20680" s="68" t="s">
        <v>20391</v>
      </c>
      <c r="B20680" s="68" t="s">
        <v>33583</v>
      </c>
      <c r="C20680" s="68" t="s">
        <v>16</v>
      </c>
      <c r="D20680" t="str">
        <f t="shared" si="323"/>
        <v>m3</v>
      </c>
    </row>
    <row r="20681" spans="1:4">
      <c r="A20681" s="68" t="s">
        <v>20392</v>
      </c>
      <c r="B20681" s="68" t="s">
        <v>20393</v>
      </c>
      <c r="C20681" s="68" t="s">
        <v>16</v>
      </c>
      <c r="D20681" t="str">
        <f t="shared" si="323"/>
        <v>m3</v>
      </c>
    </row>
    <row r="20682" spans="1:4">
      <c r="A20682" s="68" t="s">
        <v>20394</v>
      </c>
      <c r="B20682" s="68" t="s">
        <v>20393</v>
      </c>
      <c r="C20682" s="68" t="s">
        <v>16</v>
      </c>
      <c r="D20682" t="str">
        <f t="shared" si="323"/>
        <v>m3</v>
      </c>
    </row>
    <row r="20683" spans="1:4">
      <c r="A20683" s="68" t="s">
        <v>20395</v>
      </c>
      <c r="B20683" s="68" t="s">
        <v>20396</v>
      </c>
      <c r="C20683" s="68" t="s">
        <v>16</v>
      </c>
      <c r="D20683" t="str">
        <f t="shared" si="323"/>
        <v>m3</v>
      </c>
    </row>
    <row r="20684" spans="1:4">
      <c r="A20684" s="68" t="s">
        <v>20397</v>
      </c>
      <c r="B20684" s="68" t="s">
        <v>20396</v>
      </c>
      <c r="C20684" s="68" t="s">
        <v>16</v>
      </c>
      <c r="D20684" t="str">
        <f t="shared" si="323"/>
        <v>m3</v>
      </c>
    </row>
    <row r="20685" spans="1:4">
      <c r="A20685" s="68" t="s">
        <v>20398</v>
      </c>
      <c r="B20685" s="68" t="s">
        <v>33584</v>
      </c>
      <c r="C20685" s="68" t="s">
        <v>175</v>
      </c>
      <c r="D20685" t="str">
        <f t="shared" si="323"/>
        <v>km</v>
      </c>
    </row>
    <row r="20686" spans="1:4">
      <c r="A20686" s="68" t="s">
        <v>20399</v>
      </c>
      <c r="B20686" s="68" t="s">
        <v>33584</v>
      </c>
      <c r="C20686" s="68" t="s">
        <v>175</v>
      </c>
      <c r="D20686" t="str">
        <f t="shared" si="323"/>
        <v>km</v>
      </c>
    </row>
    <row r="20687" spans="1:4">
      <c r="A20687" s="68" t="s">
        <v>20400</v>
      </c>
      <c r="B20687" s="68" t="s">
        <v>33585</v>
      </c>
      <c r="C20687" s="68" t="s">
        <v>13</v>
      </c>
      <c r="D20687" t="str">
        <f t="shared" si="323"/>
        <v>m2</v>
      </c>
    </row>
    <row r="20688" spans="1:4">
      <c r="A20688" s="68" t="s">
        <v>20401</v>
      </c>
      <c r="B20688" s="68" t="s">
        <v>33585</v>
      </c>
      <c r="C20688" s="68" t="s">
        <v>13</v>
      </c>
      <c r="D20688" t="str">
        <f t="shared" si="323"/>
        <v>m2</v>
      </c>
    </row>
    <row r="20689" spans="1:4">
      <c r="A20689" s="68" t="s">
        <v>20402</v>
      </c>
      <c r="B20689" s="68" t="s">
        <v>20403</v>
      </c>
      <c r="C20689" s="68" t="s">
        <v>1161</v>
      </c>
      <c r="D20689" t="str">
        <f t="shared" si="323"/>
        <v>ha</v>
      </c>
    </row>
    <row r="20690" spans="1:4">
      <c r="A20690" s="68" t="s">
        <v>20404</v>
      </c>
      <c r="B20690" s="68" t="s">
        <v>20403</v>
      </c>
      <c r="C20690" s="68" t="s">
        <v>1161</v>
      </c>
      <c r="D20690" t="str">
        <f t="shared" si="323"/>
        <v>ha</v>
      </c>
    </row>
    <row r="20691" spans="1:4">
      <c r="A20691" s="68" t="s">
        <v>20405</v>
      </c>
      <c r="B20691" s="68" t="s">
        <v>20406</v>
      </c>
      <c r="C20691" s="68" t="s">
        <v>13</v>
      </c>
      <c r="D20691" t="str">
        <f t="shared" si="323"/>
        <v>m2</v>
      </c>
    </row>
    <row r="20692" spans="1:4">
      <c r="A20692" s="68" t="s">
        <v>20407</v>
      </c>
      <c r="B20692" s="68" t="s">
        <v>20406</v>
      </c>
      <c r="C20692" s="68" t="s">
        <v>13</v>
      </c>
      <c r="D20692" t="str">
        <f t="shared" si="323"/>
        <v>m2</v>
      </c>
    </row>
    <row r="20693" spans="1:4">
      <c r="A20693" s="68" t="s">
        <v>20408</v>
      </c>
      <c r="B20693" s="68" t="s">
        <v>20409</v>
      </c>
      <c r="C20693" s="68" t="s">
        <v>13</v>
      </c>
      <c r="D20693" t="str">
        <f t="shared" si="323"/>
        <v>m2</v>
      </c>
    </row>
    <row r="20694" spans="1:4">
      <c r="A20694" s="68" t="s">
        <v>20410</v>
      </c>
      <c r="B20694" s="68" t="s">
        <v>20409</v>
      </c>
      <c r="C20694" s="68" t="s">
        <v>13</v>
      </c>
      <c r="D20694" t="str">
        <f t="shared" si="323"/>
        <v>m2</v>
      </c>
    </row>
    <row r="20695" spans="1:4">
      <c r="A20695" s="68" t="s">
        <v>20411</v>
      </c>
      <c r="B20695" s="68" t="s">
        <v>20412</v>
      </c>
      <c r="C20695" s="68" t="s">
        <v>13</v>
      </c>
      <c r="D20695" t="str">
        <f t="shared" si="323"/>
        <v>m2</v>
      </c>
    </row>
    <row r="20696" spans="1:4">
      <c r="A20696" s="68" t="s">
        <v>20413</v>
      </c>
      <c r="B20696" s="68" t="s">
        <v>20412</v>
      </c>
      <c r="C20696" s="68" t="s">
        <v>13</v>
      </c>
      <c r="D20696" t="str">
        <f t="shared" si="323"/>
        <v>m2</v>
      </c>
    </row>
    <row r="20697" spans="1:4">
      <c r="A20697" s="68" t="s">
        <v>20414</v>
      </c>
      <c r="B20697" s="68" t="s">
        <v>33586</v>
      </c>
      <c r="C20697" s="68" t="s">
        <v>13</v>
      </c>
      <c r="D20697" t="str">
        <f t="shared" si="323"/>
        <v>m2</v>
      </c>
    </row>
    <row r="20698" spans="1:4">
      <c r="A20698" s="68" t="s">
        <v>20415</v>
      </c>
      <c r="B20698" s="68" t="s">
        <v>33586</v>
      </c>
      <c r="C20698" s="68" t="s">
        <v>13</v>
      </c>
      <c r="D20698" t="str">
        <f t="shared" si="323"/>
        <v>m2</v>
      </c>
    </row>
    <row r="20699" spans="1:4">
      <c r="A20699" s="68" t="s">
        <v>20416</v>
      </c>
      <c r="B20699" s="68" t="s">
        <v>33587</v>
      </c>
      <c r="C20699" s="68" t="s">
        <v>13</v>
      </c>
      <c r="D20699" t="str">
        <f t="shared" si="323"/>
        <v>m2</v>
      </c>
    </row>
    <row r="20700" spans="1:4">
      <c r="A20700" s="68" t="s">
        <v>20417</v>
      </c>
      <c r="B20700" s="68" t="s">
        <v>33587</v>
      </c>
      <c r="C20700" s="68" t="s">
        <v>13</v>
      </c>
      <c r="D20700" t="str">
        <f t="shared" si="323"/>
        <v>m2</v>
      </c>
    </row>
    <row r="20701" spans="1:4">
      <c r="A20701" s="68" t="s">
        <v>20418</v>
      </c>
      <c r="B20701" s="68" t="s">
        <v>33588</v>
      </c>
      <c r="C20701" s="68" t="s">
        <v>16</v>
      </c>
      <c r="D20701" t="str">
        <f t="shared" si="323"/>
        <v>m3</v>
      </c>
    </row>
    <row r="20702" spans="1:4">
      <c r="A20702" s="68" t="s">
        <v>20419</v>
      </c>
      <c r="B20702" s="68" t="s">
        <v>33588</v>
      </c>
      <c r="C20702" s="68" t="s">
        <v>16</v>
      </c>
      <c r="D20702" t="str">
        <f t="shared" si="323"/>
        <v>m3</v>
      </c>
    </row>
    <row r="20703" spans="1:4">
      <c r="A20703" s="68" t="s">
        <v>20420</v>
      </c>
      <c r="B20703" s="68" t="s">
        <v>33589</v>
      </c>
      <c r="C20703" s="68" t="s">
        <v>16</v>
      </c>
      <c r="D20703" t="str">
        <f t="shared" si="323"/>
        <v>m3</v>
      </c>
    </row>
    <row r="20704" spans="1:4">
      <c r="A20704" s="68" t="s">
        <v>20421</v>
      </c>
      <c r="B20704" s="68" t="s">
        <v>33589</v>
      </c>
      <c r="C20704" s="68" t="s">
        <v>16</v>
      </c>
      <c r="D20704" t="str">
        <f t="shared" si="323"/>
        <v>m3</v>
      </c>
    </row>
    <row r="20705" spans="1:4">
      <c r="A20705" s="68" t="s">
        <v>20422</v>
      </c>
      <c r="B20705" s="68" t="s">
        <v>33590</v>
      </c>
      <c r="C20705" s="68" t="s">
        <v>16</v>
      </c>
      <c r="D20705" t="str">
        <f t="shared" si="323"/>
        <v>m3</v>
      </c>
    </row>
    <row r="20706" spans="1:4">
      <c r="A20706" s="68" t="s">
        <v>20423</v>
      </c>
      <c r="B20706" s="68" t="s">
        <v>33590</v>
      </c>
      <c r="C20706" s="68" t="s">
        <v>16</v>
      </c>
      <c r="D20706" t="str">
        <f t="shared" si="323"/>
        <v>m3</v>
      </c>
    </row>
    <row r="20707" spans="1:4">
      <c r="A20707" s="68" t="s">
        <v>20424</v>
      </c>
      <c r="B20707" s="68" t="s">
        <v>33591</v>
      </c>
      <c r="C20707" s="68" t="s">
        <v>16</v>
      </c>
      <c r="D20707" t="str">
        <f t="shared" si="323"/>
        <v>m3</v>
      </c>
    </row>
    <row r="20708" spans="1:4">
      <c r="A20708" s="68" t="s">
        <v>20425</v>
      </c>
      <c r="B20708" s="68" t="s">
        <v>33591</v>
      </c>
      <c r="C20708" s="68" t="s">
        <v>16</v>
      </c>
      <c r="D20708" t="str">
        <f t="shared" si="323"/>
        <v>m3</v>
      </c>
    </row>
    <row r="20709" spans="1:4">
      <c r="A20709" s="68" t="s">
        <v>20426</v>
      </c>
      <c r="B20709" s="68" t="s">
        <v>33592</v>
      </c>
      <c r="C20709" s="68" t="s">
        <v>16</v>
      </c>
      <c r="D20709" t="str">
        <f t="shared" si="323"/>
        <v>m3</v>
      </c>
    </row>
    <row r="20710" spans="1:4">
      <c r="A20710" s="68" t="s">
        <v>20427</v>
      </c>
      <c r="B20710" s="68" t="s">
        <v>33592</v>
      </c>
      <c r="C20710" s="68" t="s">
        <v>16</v>
      </c>
      <c r="D20710" t="str">
        <f t="shared" si="323"/>
        <v>m3</v>
      </c>
    </row>
    <row r="20711" spans="1:4">
      <c r="A20711" s="68" t="s">
        <v>20428</v>
      </c>
      <c r="B20711" s="68" t="s">
        <v>33593</v>
      </c>
      <c r="C20711" s="68" t="s">
        <v>16</v>
      </c>
      <c r="D20711" t="str">
        <f t="shared" si="323"/>
        <v>m3</v>
      </c>
    </row>
    <row r="20712" spans="1:4">
      <c r="A20712" s="68" t="s">
        <v>20429</v>
      </c>
      <c r="B20712" s="68" t="s">
        <v>33593</v>
      </c>
      <c r="C20712" s="68" t="s">
        <v>16</v>
      </c>
      <c r="D20712" t="str">
        <f t="shared" si="323"/>
        <v>m3</v>
      </c>
    </row>
    <row r="20713" spans="1:4">
      <c r="A20713" s="68" t="s">
        <v>20430</v>
      </c>
      <c r="B20713" s="68" t="s">
        <v>33594</v>
      </c>
      <c r="C20713" s="68" t="s">
        <v>16</v>
      </c>
      <c r="D20713" t="str">
        <f t="shared" si="323"/>
        <v>m3</v>
      </c>
    </row>
    <row r="20714" spans="1:4">
      <c r="A20714" s="68" t="s">
        <v>20431</v>
      </c>
      <c r="B20714" s="68" t="s">
        <v>33594</v>
      </c>
      <c r="C20714" s="68" t="s">
        <v>16</v>
      </c>
      <c r="D20714" t="str">
        <f t="shared" si="323"/>
        <v>m3</v>
      </c>
    </row>
    <row r="20715" spans="1:4">
      <c r="A20715" s="68" t="s">
        <v>20432</v>
      </c>
      <c r="B20715" s="68" t="s">
        <v>33595</v>
      </c>
      <c r="C20715" s="68" t="s">
        <v>16</v>
      </c>
      <c r="D20715" t="str">
        <f t="shared" si="323"/>
        <v>m3</v>
      </c>
    </row>
    <row r="20716" spans="1:4">
      <c r="A20716" s="68" t="s">
        <v>20433</v>
      </c>
      <c r="B20716" s="68" t="s">
        <v>33595</v>
      </c>
      <c r="C20716" s="68" t="s">
        <v>16</v>
      </c>
      <c r="D20716" t="str">
        <f t="shared" si="323"/>
        <v>m3</v>
      </c>
    </row>
    <row r="20717" spans="1:4">
      <c r="A20717" s="68" t="s">
        <v>20434</v>
      </c>
      <c r="B20717" s="68" t="s">
        <v>33596</v>
      </c>
      <c r="C20717" s="68" t="s">
        <v>16</v>
      </c>
      <c r="D20717" t="str">
        <f t="shared" si="323"/>
        <v>m3</v>
      </c>
    </row>
    <row r="20718" spans="1:4">
      <c r="A20718" s="68" t="s">
        <v>20435</v>
      </c>
      <c r="B20718" s="68" t="s">
        <v>33596</v>
      </c>
      <c r="C20718" s="68" t="s">
        <v>16</v>
      </c>
      <c r="D20718" t="str">
        <f t="shared" si="323"/>
        <v>m3</v>
      </c>
    </row>
    <row r="20719" spans="1:4">
      <c r="A20719" s="68" t="s">
        <v>20436</v>
      </c>
      <c r="B20719" s="68" t="s">
        <v>33597</v>
      </c>
      <c r="C20719" s="68" t="s">
        <v>16</v>
      </c>
      <c r="D20719" t="str">
        <f t="shared" si="323"/>
        <v>m3</v>
      </c>
    </row>
    <row r="20720" spans="1:4">
      <c r="A20720" s="68" t="s">
        <v>20437</v>
      </c>
      <c r="B20720" s="68" t="s">
        <v>33597</v>
      </c>
      <c r="C20720" s="68" t="s">
        <v>16</v>
      </c>
      <c r="D20720" t="str">
        <f t="shared" si="323"/>
        <v>m3</v>
      </c>
    </row>
    <row r="20721" spans="1:4">
      <c r="A20721" s="68" t="s">
        <v>20438</v>
      </c>
      <c r="B20721" s="68" t="s">
        <v>33598</v>
      </c>
      <c r="C20721" s="68" t="s">
        <v>16</v>
      </c>
      <c r="D20721" t="str">
        <f t="shared" si="323"/>
        <v>m3</v>
      </c>
    </row>
    <row r="20722" spans="1:4">
      <c r="A20722" s="68" t="s">
        <v>20439</v>
      </c>
      <c r="B20722" s="68" t="s">
        <v>33598</v>
      </c>
      <c r="C20722" s="68" t="s">
        <v>16</v>
      </c>
      <c r="D20722" t="str">
        <f t="shared" si="323"/>
        <v>m3</v>
      </c>
    </row>
    <row r="20723" spans="1:4">
      <c r="A20723" s="68" t="s">
        <v>20440</v>
      </c>
      <c r="B20723" s="68" t="s">
        <v>33599</v>
      </c>
      <c r="C20723" s="68" t="s">
        <v>16</v>
      </c>
      <c r="D20723" t="str">
        <f t="shared" si="323"/>
        <v>m3</v>
      </c>
    </row>
    <row r="20724" spans="1:4">
      <c r="A20724" s="68" t="s">
        <v>20441</v>
      </c>
      <c r="B20724" s="68" t="s">
        <v>33599</v>
      </c>
      <c r="C20724" s="68" t="s">
        <v>16</v>
      </c>
      <c r="D20724" t="str">
        <f t="shared" si="323"/>
        <v>m3</v>
      </c>
    </row>
    <row r="20725" spans="1:4">
      <c r="A20725" s="68" t="s">
        <v>20442</v>
      </c>
      <c r="B20725" s="68" t="s">
        <v>33600</v>
      </c>
      <c r="C20725" s="68" t="s">
        <v>16</v>
      </c>
      <c r="D20725" t="str">
        <f t="shared" si="323"/>
        <v>m3</v>
      </c>
    </row>
    <row r="20726" spans="1:4">
      <c r="A20726" s="68" t="s">
        <v>20443</v>
      </c>
      <c r="B20726" s="68" t="s">
        <v>33600</v>
      </c>
      <c r="C20726" s="68" t="s">
        <v>16</v>
      </c>
      <c r="D20726" t="str">
        <f t="shared" si="323"/>
        <v>m3</v>
      </c>
    </row>
    <row r="20727" spans="1:4">
      <c r="A20727" s="68" t="s">
        <v>20444</v>
      </c>
      <c r="B20727" s="68" t="s">
        <v>33601</v>
      </c>
      <c r="C20727" s="68" t="s">
        <v>16</v>
      </c>
      <c r="D20727" t="str">
        <f t="shared" si="323"/>
        <v>m3</v>
      </c>
    </row>
    <row r="20728" spans="1:4">
      <c r="A20728" s="68" t="s">
        <v>20445</v>
      </c>
      <c r="B20728" s="68" t="s">
        <v>33601</v>
      </c>
      <c r="C20728" s="68" t="s">
        <v>16</v>
      </c>
      <c r="D20728" t="str">
        <f t="shared" si="323"/>
        <v>m3</v>
      </c>
    </row>
    <row r="20729" spans="1:4">
      <c r="A20729" s="68" t="s">
        <v>20446</v>
      </c>
      <c r="B20729" s="68" t="s">
        <v>33602</v>
      </c>
      <c r="C20729" s="68" t="s">
        <v>16</v>
      </c>
      <c r="D20729" t="str">
        <f t="shared" si="323"/>
        <v>m3</v>
      </c>
    </row>
    <row r="20730" spans="1:4">
      <c r="A20730" s="68" t="s">
        <v>20447</v>
      </c>
      <c r="B20730" s="68" t="s">
        <v>33602</v>
      </c>
      <c r="C20730" s="68" t="s">
        <v>16</v>
      </c>
      <c r="D20730" t="str">
        <f t="shared" si="323"/>
        <v>m3</v>
      </c>
    </row>
    <row r="20731" spans="1:4">
      <c r="A20731" s="68" t="s">
        <v>20448</v>
      </c>
      <c r="B20731" s="68" t="s">
        <v>33603</v>
      </c>
      <c r="C20731" s="68" t="s">
        <v>16</v>
      </c>
      <c r="D20731" t="str">
        <f t="shared" si="323"/>
        <v>m3</v>
      </c>
    </row>
    <row r="20732" spans="1:4">
      <c r="A20732" s="68" t="s">
        <v>20449</v>
      </c>
      <c r="B20732" s="68" t="s">
        <v>33603</v>
      </c>
      <c r="C20732" s="68" t="s">
        <v>16</v>
      </c>
      <c r="D20732" t="str">
        <f t="shared" si="323"/>
        <v>m3</v>
      </c>
    </row>
    <row r="20733" spans="1:4">
      <c r="A20733" s="68" t="s">
        <v>20450</v>
      </c>
      <c r="B20733" s="68" t="s">
        <v>33604</v>
      </c>
      <c r="C20733" s="68" t="s">
        <v>16</v>
      </c>
      <c r="D20733" t="str">
        <f t="shared" si="323"/>
        <v>m3</v>
      </c>
    </row>
    <row r="20734" spans="1:4">
      <c r="A20734" s="68" t="s">
        <v>20451</v>
      </c>
      <c r="B20734" s="68" t="s">
        <v>33604</v>
      </c>
      <c r="C20734" s="68" t="s">
        <v>16</v>
      </c>
      <c r="D20734" t="str">
        <f t="shared" si="323"/>
        <v>m3</v>
      </c>
    </row>
    <row r="20735" spans="1:4">
      <c r="A20735" s="68" t="s">
        <v>20452</v>
      </c>
      <c r="B20735" s="68" t="s">
        <v>33605</v>
      </c>
      <c r="C20735" s="68" t="s">
        <v>16</v>
      </c>
      <c r="D20735" t="str">
        <f t="shared" si="323"/>
        <v>m3</v>
      </c>
    </row>
    <row r="20736" spans="1:4">
      <c r="A20736" s="68" t="s">
        <v>20453</v>
      </c>
      <c r="B20736" s="68" t="s">
        <v>33605</v>
      </c>
      <c r="C20736" s="68" t="s">
        <v>16</v>
      </c>
      <c r="D20736" t="str">
        <f t="shared" si="323"/>
        <v>m3</v>
      </c>
    </row>
    <row r="20737" spans="1:4">
      <c r="A20737" s="68" t="s">
        <v>20454</v>
      </c>
      <c r="B20737" s="68" t="s">
        <v>33606</v>
      </c>
      <c r="C20737" s="68" t="s">
        <v>16</v>
      </c>
      <c r="D20737" t="str">
        <f t="shared" si="323"/>
        <v>m3</v>
      </c>
    </row>
    <row r="20738" spans="1:4">
      <c r="A20738" s="68" t="s">
        <v>20455</v>
      </c>
      <c r="B20738" s="837" t="s">
        <v>33606</v>
      </c>
      <c r="C20738" s="68" t="s">
        <v>16</v>
      </c>
      <c r="D20738" t="str">
        <f t="shared" si="323"/>
        <v>m3</v>
      </c>
    </row>
    <row r="20739" spans="1:4">
      <c r="A20739" s="68" t="s">
        <v>20456</v>
      </c>
      <c r="B20739" s="68" t="s">
        <v>33607</v>
      </c>
      <c r="C20739" s="68" t="s">
        <v>16</v>
      </c>
      <c r="D20739" t="str">
        <f t="shared" si="323"/>
        <v>m3</v>
      </c>
    </row>
    <row r="20740" spans="1:4">
      <c r="A20740" s="68" t="s">
        <v>20457</v>
      </c>
      <c r="B20740" s="68" t="s">
        <v>33607</v>
      </c>
      <c r="C20740" s="68" t="s">
        <v>16</v>
      </c>
      <c r="D20740" t="str">
        <f t="shared" si="323"/>
        <v>m3</v>
      </c>
    </row>
    <row r="20741" spans="1:4">
      <c r="A20741" s="68" t="s">
        <v>20458</v>
      </c>
      <c r="B20741" s="68" t="s">
        <v>33608</v>
      </c>
      <c r="C20741" s="68" t="s">
        <v>16</v>
      </c>
      <c r="D20741" t="str">
        <f t="shared" si="323"/>
        <v>m3</v>
      </c>
    </row>
    <row r="20742" spans="1:4">
      <c r="A20742" s="68" t="s">
        <v>20459</v>
      </c>
      <c r="B20742" s="68" t="s">
        <v>33608</v>
      </c>
      <c r="C20742" s="68" t="s">
        <v>16</v>
      </c>
      <c r="D20742" t="str">
        <f t="shared" si="323"/>
        <v>m3</v>
      </c>
    </row>
    <row r="20743" spans="1:4">
      <c r="A20743" s="68" t="s">
        <v>20460</v>
      </c>
      <c r="B20743" s="68" t="s">
        <v>33609</v>
      </c>
      <c r="C20743" s="68" t="s">
        <v>16</v>
      </c>
      <c r="D20743" t="str">
        <f t="shared" ref="D20743:D20806" si="324">LOWER(C20743)</f>
        <v>m3</v>
      </c>
    </row>
    <row r="20744" spans="1:4">
      <c r="A20744" s="68" t="s">
        <v>20461</v>
      </c>
      <c r="B20744" s="68" t="s">
        <v>33609</v>
      </c>
      <c r="C20744" s="68" t="s">
        <v>16</v>
      </c>
      <c r="D20744" t="str">
        <f t="shared" si="324"/>
        <v>m3</v>
      </c>
    </row>
    <row r="20745" spans="1:4">
      <c r="A20745" s="68" t="s">
        <v>20462</v>
      </c>
      <c r="B20745" s="68" t="s">
        <v>33610</v>
      </c>
      <c r="C20745" s="68" t="s">
        <v>13</v>
      </c>
      <c r="D20745" t="str">
        <f t="shared" si="324"/>
        <v>m2</v>
      </c>
    </row>
    <row r="20746" spans="1:4">
      <c r="A20746" s="68" t="s">
        <v>20463</v>
      </c>
      <c r="B20746" s="68" t="s">
        <v>33610</v>
      </c>
      <c r="C20746" s="68" t="s">
        <v>13</v>
      </c>
      <c r="D20746" t="str">
        <f t="shared" si="324"/>
        <v>m2</v>
      </c>
    </row>
    <row r="20747" spans="1:4">
      <c r="A20747" s="68" t="s">
        <v>20464</v>
      </c>
      <c r="B20747" s="68" t="s">
        <v>33611</v>
      </c>
      <c r="C20747" s="68" t="s">
        <v>13</v>
      </c>
      <c r="D20747" t="str">
        <f t="shared" si="324"/>
        <v>m2</v>
      </c>
    </row>
    <row r="20748" spans="1:4">
      <c r="A20748" s="68" t="s">
        <v>20465</v>
      </c>
      <c r="B20748" s="68" t="s">
        <v>33611</v>
      </c>
      <c r="C20748" s="68" t="s">
        <v>13</v>
      </c>
      <c r="D20748" t="str">
        <f t="shared" si="324"/>
        <v>m2</v>
      </c>
    </row>
    <row r="20749" spans="1:4">
      <c r="A20749" s="68" t="s">
        <v>20466</v>
      </c>
      <c r="B20749" s="68" t="s">
        <v>33612</v>
      </c>
      <c r="C20749" s="68" t="s">
        <v>16</v>
      </c>
      <c r="D20749" t="str">
        <f t="shared" si="324"/>
        <v>m3</v>
      </c>
    </row>
    <row r="20750" spans="1:4">
      <c r="A20750" s="68" t="s">
        <v>20467</v>
      </c>
      <c r="B20750" s="68" t="s">
        <v>33612</v>
      </c>
      <c r="C20750" s="68" t="s">
        <v>16</v>
      </c>
      <c r="D20750" t="str">
        <f t="shared" si="324"/>
        <v>m3</v>
      </c>
    </row>
    <row r="20751" spans="1:4">
      <c r="A20751" s="68" t="s">
        <v>20468</v>
      </c>
      <c r="B20751" s="68" t="s">
        <v>33613</v>
      </c>
      <c r="C20751" s="68" t="s">
        <v>16</v>
      </c>
      <c r="D20751" t="str">
        <f t="shared" si="324"/>
        <v>m3</v>
      </c>
    </row>
    <row r="20752" spans="1:4">
      <c r="A20752" s="68" t="s">
        <v>20469</v>
      </c>
      <c r="B20752" s="68" t="s">
        <v>33613</v>
      </c>
      <c r="C20752" s="68" t="s">
        <v>16</v>
      </c>
      <c r="D20752" t="str">
        <f t="shared" si="324"/>
        <v>m3</v>
      </c>
    </row>
    <row r="20753" spans="1:4">
      <c r="A20753" s="68" t="s">
        <v>20470</v>
      </c>
      <c r="B20753" s="68" t="s">
        <v>33614</v>
      </c>
      <c r="C20753" s="68" t="s">
        <v>16</v>
      </c>
      <c r="D20753" t="str">
        <f t="shared" si="324"/>
        <v>m3</v>
      </c>
    </row>
    <row r="20754" spans="1:4">
      <c r="A20754" s="68" t="s">
        <v>20471</v>
      </c>
      <c r="B20754" s="68" t="s">
        <v>33614</v>
      </c>
      <c r="C20754" s="68" t="s">
        <v>16</v>
      </c>
      <c r="D20754" t="str">
        <f t="shared" si="324"/>
        <v>m3</v>
      </c>
    </row>
    <row r="20755" spans="1:4">
      <c r="A20755" s="68" t="s">
        <v>20472</v>
      </c>
      <c r="B20755" s="68" t="s">
        <v>33615</v>
      </c>
      <c r="C20755" s="68" t="s">
        <v>16</v>
      </c>
      <c r="D20755" t="str">
        <f t="shared" si="324"/>
        <v>m3</v>
      </c>
    </row>
    <row r="20756" spans="1:4">
      <c r="A20756" s="68" t="s">
        <v>20473</v>
      </c>
      <c r="B20756" s="68" t="s">
        <v>33615</v>
      </c>
      <c r="C20756" s="68" t="s">
        <v>16</v>
      </c>
      <c r="D20756" t="str">
        <f t="shared" si="324"/>
        <v>m3</v>
      </c>
    </row>
    <row r="20757" spans="1:4">
      <c r="A20757" s="68" t="s">
        <v>20474</v>
      </c>
      <c r="B20757" s="68" t="s">
        <v>33616</v>
      </c>
      <c r="C20757" s="68" t="s">
        <v>16</v>
      </c>
      <c r="D20757" t="str">
        <f t="shared" si="324"/>
        <v>m3</v>
      </c>
    </row>
    <row r="20758" spans="1:4">
      <c r="A20758" s="68" t="s">
        <v>20475</v>
      </c>
      <c r="B20758" s="68" t="s">
        <v>33616</v>
      </c>
      <c r="C20758" s="68" t="s">
        <v>16</v>
      </c>
      <c r="D20758" t="str">
        <f t="shared" si="324"/>
        <v>m3</v>
      </c>
    </row>
    <row r="20759" spans="1:4">
      <c r="A20759" s="68" t="s">
        <v>20476</v>
      </c>
      <c r="B20759" s="68" t="s">
        <v>33617</v>
      </c>
      <c r="C20759" s="68" t="s">
        <v>16</v>
      </c>
      <c r="D20759" t="str">
        <f t="shared" si="324"/>
        <v>m3</v>
      </c>
    </row>
    <row r="20760" spans="1:4">
      <c r="A20760" s="68" t="s">
        <v>20477</v>
      </c>
      <c r="B20760" s="68" t="s">
        <v>33617</v>
      </c>
      <c r="C20760" s="68" t="s">
        <v>16</v>
      </c>
      <c r="D20760" t="str">
        <f t="shared" si="324"/>
        <v>m3</v>
      </c>
    </row>
    <row r="20761" spans="1:4">
      <c r="A20761" s="68" t="s">
        <v>20478</v>
      </c>
      <c r="B20761" s="68" t="s">
        <v>33618</v>
      </c>
      <c r="C20761" s="68" t="s">
        <v>16</v>
      </c>
      <c r="D20761" t="str">
        <f t="shared" si="324"/>
        <v>m3</v>
      </c>
    </row>
    <row r="20762" spans="1:4">
      <c r="A20762" s="68" t="s">
        <v>20479</v>
      </c>
      <c r="B20762" s="68" t="s">
        <v>33618</v>
      </c>
      <c r="C20762" s="68" t="s">
        <v>16</v>
      </c>
      <c r="D20762" t="str">
        <f t="shared" si="324"/>
        <v>m3</v>
      </c>
    </row>
    <row r="20763" spans="1:4">
      <c r="A20763" s="68" t="s">
        <v>20480</v>
      </c>
      <c r="B20763" s="68" t="s">
        <v>33619</v>
      </c>
      <c r="C20763" s="68" t="s">
        <v>13</v>
      </c>
      <c r="D20763" t="str">
        <f t="shared" si="324"/>
        <v>m2</v>
      </c>
    </row>
    <row r="20764" spans="1:4">
      <c r="A20764" s="68" t="s">
        <v>20481</v>
      </c>
      <c r="B20764" s="68" t="s">
        <v>33619</v>
      </c>
      <c r="C20764" s="68" t="s">
        <v>13</v>
      </c>
      <c r="D20764" t="str">
        <f t="shared" si="324"/>
        <v>m2</v>
      </c>
    </row>
    <row r="20765" spans="1:4">
      <c r="A20765" s="68" t="s">
        <v>20482</v>
      </c>
      <c r="B20765" s="68" t="s">
        <v>33620</v>
      </c>
      <c r="C20765" s="68" t="s">
        <v>13</v>
      </c>
      <c r="D20765" t="str">
        <f t="shared" si="324"/>
        <v>m2</v>
      </c>
    </row>
    <row r="20766" spans="1:4">
      <c r="A20766" s="68" t="s">
        <v>20483</v>
      </c>
      <c r="B20766" s="68" t="s">
        <v>33620</v>
      </c>
      <c r="C20766" s="68" t="s">
        <v>13</v>
      </c>
      <c r="D20766" t="str">
        <f t="shared" si="324"/>
        <v>m2</v>
      </c>
    </row>
    <row r="20767" spans="1:4">
      <c r="A20767" s="68" t="s">
        <v>20484</v>
      </c>
      <c r="B20767" s="68" t="s">
        <v>33621</v>
      </c>
      <c r="C20767" s="68" t="s">
        <v>13</v>
      </c>
      <c r="D20767" t="str">
        <f t="shared" si="324"/>
        <v>m2</v>
      </c>
    </row>
    <row r="20768" spans="1:4">
      <c r="A20768" s="68" t="s">
        <v>20485</v>
      </c>
      <c r="B20768" s="68" t="s">
        <v>33621</v>
      </c>
      <c r="C20768" s="68" t="s">
        <v>13</v>
      </c>
      <c r="D20768" t="str">
        <f t="shared" si="324"/>
        <v>m2</v>
      </c>
    </row>
    <row r="20769" spans="1:4">
      <c r="A20769" s="68" t="s">
        <v>24143</v>
      </c>
      <c r="B20769" s="68" t="s">
        <v>33622</v>
      </c>
      <c r="C20769" s="68" t="s">
        <v>16</v>
      </c>
      <c r="D20769" t="str">
        <f t="shared" si="324"/>
        <v>m3</v>
      </c>
    </row>
    <row r="20770" spans="1:4">
      <c r="A20770" s="68" t="s">
        <v>24144</v>
      </c>
      <c r="B20770" s="68" t="s">
        <v>33622</v>
      </c>
      <c r="C20770" s="68" t="s">
        <v>16</v>
      </c>
      <c r="D20770" t="str">
        <f t="shared" si="324"/>
        <v>m3</v>
      </c>
    </row>
    <row r="20771" spans="1:4">
      <c r="A20771" s="68" t="s">
        <v>24145</v>
      </c>
      <c r="B20771" s="68" t="s">
        <v>33623</v>
      </c>
      <c r="C20771" s="68" t="s">
        <v>16</v>
      </c>
      <c r="D20771" t="str">
        <f t="shared" si="324"/>
        <v>m3</v>
      </c>
    </row>
    <row r="20772" spans="1:4">
      <c r="A20772" s="68" t="s">
        <v>24146</v>
      </c>
      <c r="B20772" s="68" t="s">
        <v>33623</v>
      </c>
      <c r="C20772" s="68" t="s">
        <v>16</v>
      </c>
      <c r="D20772" t="str">
        <f t="shared" si="324"/>
        <v>m3</v>
      </c>
    </row>
    <row r="20773" spans="1:4">
      <c r="A20773" s="68" t="s">
        <v>24147</v>
      </c>
      <c r="B20773" s="68" t="s">
        <v>33624</v>
      </c>
      <c r="C20773" s="68" t="s">
        <v>16</v>
      </c>
      <c r="D20773" t="str">
        <f t="shared" si="324"/>
        <v>m3</v>
      </c>
    </row>
    <row r="20774" spans="1:4">
      <c r="A20774" s="68" t="s">
        <v>24148</v>
      </c>
      <c r="B20774" s="68" t="s">
        <v>33624</v>
      </c>
      <c r="C20774" s="68" t="s">
        <v>16</v>
      </c>
      <c r="D20774" t="str">
        <f t="shared" si="324"/>
        <v>m3</v>
      </c>
    </row>
    <row r="20775" spans="1:4">
      <c r="A20775" s="68" t="s">
        <v>20486</v>
      </c>
      <c r="B20775" s="68" t="s">
        <v>33625</v>
      </c>
      <c r="C20775" s="68" t="s">
        <v>16</v>
      </c>
      <c r="D20775" t="str">
        <f t="shared" si="324"/>
        <v>m3</v>
      </c>
    </row>
    <row r="20776" spans="1:4">
      <c r="A20776" s="68" t="s">
        <v>20487</v>
      </c>
      <c r="B20776" s="68" t="s">
        <v>33625</v>
      </c>
      <c r="C20776" s="68" t="s">
        <v>16</v>
      </c>
      <c r="D20776" t="str">
        <f t="shared" si="324"/>
        <v>m3</v>
      </c>
    </row>
    <row r="20777" spans="1:4">
      <c r="A20777" s="68" t="s">
        <v>20488</v>
      </c>
      <c r="B20777" s="68" t="s">
        <v>33626</v>
      </c>
      <c r="C20777" s="68" t="s">
        <v>16</v>
      </c>
      <c r="D20777" t="str">
        <f t="shared" si="324"/>
        <v>m3</v>
      </c>
    </row>
    <row r="20778" spans="1:4">
      <c r="A20778" s="68" t="s">
        <v>20489</v>
      </c>
      <c r="B20778" s="68" t="s">
        <v>33626</v>
      </c>
      <c r="C20778" s="68" t="s">
        <v>16</v>
      </c>
      <c r="D20778" t="str">
        <f t="shared" si="324"/>
        <v>m3</v>
      </c>
    </row>
    <row r="20779" spans="1:4">
      <c r="A20779" s="68" t="s">
        <v>20490</v>
      </c>
      <c r="B20779" s="68" t="s">
        <v>33627</v>
      </c>
      <c r="C20779" s="68" t="s">
        <v>13</v>
      </c>
      <c r="D20779" t="str">
        <f t="shared" si="324"/>
        <v>m2</v>
      </c>
    </row>
    <row r="20780" spans="1:4">
      <c r="A20780" s="68" t="s">
        <v>20491</v>
      </c>
      <c r="B20780" s="68" t="s">
        <v>33627</v>
      </c>
      <c r="C20780" s="68" t="s">
        <v>13</v>
      </c>
      <c r="D20780" t="str">
        <f t="shared" si="324"/>
        <v>m2</v>
      </c>
    </row>
    <row r="20781" spans="1:4">
      <c r="A20781" s="68" t="s">
        <v>20492</v>
      </c>
      <c r="B20781" s="68" t="s">
        <v>33628</v>
      </c>
      <c r="C20781" s="68" t="s">
        <v>13</v>
      </c>
      <c r="D20781" t="str">
        <f t="shared" si="324"/>
        <v>m2</v>
      </c>
    </row>
    <row r="20782" spans="1:4">
      <c r="A20782" s="68" t="s">
        <v>20493</v>
      </c>
      <c r="B20782" s="68" t="s">
        <v>33628</v>
      </c>
      <c r="C20782" s="68" t="s">
        <v>13</v>
      </c>
      <c r="D20782" t="str">
        <f t="shared" si="324"/>
        <v>m2</v>
      </c>
    </row>
    <row r="20783" spans="1:4">
      <c r="A20783" s="68" t="s">
        <v>20494</v>
      </c>
      <c r="B20783" s="68" t="s">
        <v>33629</v>
      </c>
      <c r="C20783" s="68" t="s">
        <v>13</v>
      </c>
      <c r="D20783" t="str">
        <f t="shared" si="324"/>
        <v>m2</v>
      </c>
    </row>
    <row r="20784" spans="1:4">
      <c r="A20784" s="68" t="s">
        <v>20495</v>
      </c>
      <c r="B20784" s="68" t="s">
        <v>33629</v>
      </c>
      <c r="C20784" s="68" t="s">
        <v>13</v>
      </c>
      <c r="D20784" t="str">
        <f t="shared" si="324"/>
        <v>m2</v>
      </c>
    </row>
    <row r="20785" spans="1:4">
      <c r="A20785" s="68" t="s">
        <v>20496</v>
      </c>
      <c r="B20785" s="68" t="s">
        <v>33630</v>
      </c>
      <c r="C20785" s="68" t="s">
        <v>13</v>
      </c>
      <c r="D20785" t="str">
        <f t="shared" si="324"/>
        <v>m2</v>
      </c>
    </row>
    <row r="20786" spans="1:4">
      <c r="A20786" s="68" t="s">
        <v>20497</v>
      </c>
      <c r="B20786" s="68" t="s">
        <v>33630</v>
      </c>
      <c r="C20786" s="68" t="s">
        <v>13</v>
      </c>
      <c r="D20786" t="str">
        <f t="shared" si="324"/>
        <v>m2</v>
      </c>
    </row>
    <row r="20787" spans="1:4">
      <c r="A20787" s="68" t="s">
        <v>20498</v>
      </c>
      <c r="B20787" s="68" t="s">
        <v>33631</v>
      </c>
      <c r="C20787" s="68" t="s">
        <v>16</v>
      </c>
      <c r="D20787" t="str">
        <f t="shared" si="324"/>
        <v>m3</v>
      </c>
    </row>
    <row r="20788" spans="1:4">
      <c r="A20788" s="68" t="s">
        <v>20499</v>
      </c>
      <c r="B20788" s="68" t="s">
        <v>33631</v>
      </c>
      <c r="C20788" s="68" t="s">
        <v>16</v>
      </c>
      <c r="D20788" t="str">
        <f t="shared" si="324"/>
        <v>m3</v>
      </c>
    </row>
    <row r="20789" spans="1:4">
      <c r="A20789" s="68" t="s">
        <v>20500</v>
      </c>
      <c r="B20789" s="68" t="s">
        <v>33632</v>
      </c>
      <c r="C20789" s="68" t="s">
        <v>16</v>
      </c>
      <c r="D20789" t="str">
        <f t="shared" si="324"/>
        <v>m3</v>
      </c>
    </row>
    <row r="20790" spans="1:4">
      <c r="A20790" s="68" t="s">
        <v>20501</v>
      </c>
      <c r="B20790" s="68" t="s">
        <v>33632</v>
      </c>
      <c r="C20790" s="68" t="s">
        <v>16</v>
      </c>
      <c r="D20790" t="str">
        <f t="shared" si="324"/>
        <v>m3</v>
      </c>
    </row>
    <row r="20791" spans="1:4">
      <c r="A20791" s="68" t="s">
        <v>20502</v>
      </c>
      <c r="B20791" s="68" t="s">
        <v>33633</v>
      </c>
      <c r="C20791" s="68" t="s">
        <v>16</v>
      </c>
      <c r="D20791" t="str">
        <f t="shared" si="324"/>
        <v>m3</v>
      </c>
    </row>
    <row r="20792" spans="1:4">
      <c r="A20792" s="68" t="s">
        <v>20503</v>
      </c>
      <c r="B20792" s="68" t="s">
        <v>33633</v>
      </c>
      <c r="C20792" s="68" t="s">
        <v>16</v>
      </c>
      <c r="D20792" t="str">
        <f t="shared" si="324"/>
        <v>m3</v>
      </c>
    </row>
    <row r="20793" spans="1:4">
      <c r="A20793" s="68" t="s">
        <v>20504</v>
      </c>
      <c r="B20793" s="68" t="s">
        <v>33634</v>
      </c>
      <c r="C20793" s="68" t="s">
        <v>14</v>
      </c>
      <c r="D20793" t="str">
        <f t="shared" si="324"/>
        <v>m</v>
      </c>
    </row>
    <row r="20794" spans="1:4">
      <c r="A20794" s="68" t="s">
        <v>20505</v>
      </c>
      <c r="B20794" s="68" t="s">
        <v>33634</v>
      </c>
      <c r="C20794" s="68" t="s">
        <v>14</v>
      </c>
      <c r="D20794" t="str">
        <f t="shared" si="324"/>
        <v>m</v>
      </c>
    </row>
    <row r="20795" spans="1:4">
      <c r="A20795" s="68" t="s">
        <v>20506</v>
      </c>
      <c r="B20795" s="68" t="s">
        <v>33635</v>
      </c>
      <c r="C20795" s="68" t="s">
        <v>16</v>
      </c>
      <c r="D20795" t="str">
        <f t="shared" si="324"/>
        <v>m3</v>
      </c>
    </row>
    <row r="20796" spans="1:4">
      <c r="A20796" s="68" t="s">
        <v>20507</v>
      </c>
      <c r="B20796" s="68" t="s">
        <v>33635</v>
      </c>
      <c r="C20796" s="68" t="s">
        <v>16</v>
      </c>
      <c r="D20796" t="str">
        <f t="shared" si="324"/>
        <v>m3</v>
      </c>
    </row>
    <row r="20797" spans="1:4">
      <c r="A20797" s="68" t="s">
        <v>20508</v>
      </c>
      <c r="B20797" s="68" t="s">
        <v>33636</v>
      </c>
      <c r="C20797" s="68" t="s">
        <v>16</v>
      </c>
      <c r="D20797" t="str">
        <f t="shared" si="324"/>
        <v>m3</v>
      </c>
    </row>
    <row r="20798" spans="1:4">
      <c r="A20798" s="68" t="s">
        <v>20509</v>
      </c>
      <c r="B20798" s="68" t="s">
        <v>33636</v>
      </c>
      <c r="C20798" s="68" t="s">
        <v>16</v>
      </c>
      <c r="D20798" t="str">
        <f t="shared" si="324"/>
        <v>m3</v>
      </c>
    </row>
    <row r="20799" spans="1:4">
      <c r="A20799" s="68" t="s">
        <v>20510</v>
      </c>
      <c r="B20799" s="68" t="s">
        <v>20511</v>
      </c>
      <c r="C20799" s="68" t="s">
        <v>14</v>
      </c>
      <c r="D20799" t="str">
        <f t="shared" si="324"/>
        <v>m</v>
      </c>
    </row>
    <row r="20800" spans="1:4">
      <c r="A20800" s="68" t="s">
        <v>20512</v>
      </c>
      <c r="B20800" s="68" t="s">
        <v>20511</v>
      </c>
      <c r="C20800" s="68" t="s">
        <v>14</v>
      </c>
      <c r="D20800" t="str">
        <f t="shared" si="324"/>
        <v>m</v>
      </c>
    </row>
    <row r="20801" spans="1:4">
      <c r="A20801" s="68" t="s">
        <v>20513</v>
      </c>
      <c r="B20801" s="68" t="s">
        <v>20514</v>
      </c>
      <c r="C20801" s="68" t="s">
        <v>13</v>
      </c>
      <c r="D20801" t="str">
        <f t="shared" si="324"/>
        <v>m2</v>
      </c>
    </row>
    <row r="20802" spans="1:4">
      <c r="A20802" s="68" t="s">
        <v>20515</v>
      </c>
      <c r="B20802" s="68" t="s">
        <v>20514</v>
      </c>
      <c r="C20802" s="68" t="s">
        <v>13</v>
      </c>
      <c r="D20802" t="str">
        <f t="shared" si="324"/>
        <v>m2</v>
      </c>
    </row>
    <row r="20803" spans="1:4">
      <c r="A20803" s="68" t="s">
        <v>20516</v>
      </c>
      <c r="B20803" s="68" t="s">
        <v>20517</v>
      </c>
      <c r="C20803" s="68" t="s">
        <v>175</v>
      </c>
      <c r="D20803" t="str">
        <f t="shared" si="324"/>
        <v>km</v>
      </c>
    </row>
    <row r="20804" spans="1:4">
      <c r="A20804" s="68" t="s">
        <v>20518</v>
      </c>
      <c r="B20804" s="68" t="s">
        <v>20517</v>
      </c>
      <c r="C20804" s="68" t="s">
        <v>175</v>
      </c>
      <c r="D20804" t="str">
        <f t="shared" si="324"/>
        <v>km</v>
      </c>
    </row>
    <row r="20805" spans="1:4">
      <c r="A20805" s="68" t="s">
        <v>20519</v>
      </c>
      <c r="B20805" s="68" t="s">
        <v>33637</v>
      </c>
      <c r="C20805" s="68" t="s">
        <v>15</v>
      </c>
      <c r="D20805" t="str">
        <f t="shared" si="324"/>
        <v>un</v>
      </c>
    </row>
    <row r="20806" spans="1:4">
      <c r="A20806" s="68" t="s">
        <v>20520</v>
      </c>
      <c r="B20806" s="68" t="s">
        <v>33637</v>
      </c>
      <c r="C20806" s="68" t="s">
        <v>15</v>
      </c>
      <c r="D20806" t="str">
        <f t="shared" si="324"/>
        <v>un</v>
      </c>
    </row>
    <row r="20807" spans="1:4">
      <c r="A20807" s="68" t="s">
        <v>20521</v>
      </c>
      <c r="B20807" s="68" t="s">
        <v>20522</v>
      </c>
      <c r="C20807" s="68" t="s">
        <v>15</v>
      </c>
      <c r="D20807" t="str">
        <f t="shared" ref="D20807:D20870" si="325">LOWER(C20807)</f>
        <v>un</v>
      </c>
    </row>
    <row r="20808" spans="1:4">
      <c r="A20808" s="68" t="s">
        <v>20523</v>
      </c>
      <c r="B20808" s="68" t="s">
        <v>20522</v>
      </c>
      <c r="C20808" s="68" t="s">
        <v>15</v>
      </c>
      <c r="D20808" t="str">
        <f t="shared" si="325"/>
        <v>un</v>
      </c>
    </row>
    <row r="20809" spans="1:4">
      <c r="A20809" s="68" t="s">
        <v>20524</v>
      </c>
      <c r="B20809" s="68" t="s">
        <v>33638</v>
      </c>
      <c r="C20809" s="68" t="s">
        <v>14</v>
      </c>
      <c r="D20809" t="str">
        <f t="shared" si="325"/>
        <v>m</v>
      </c>
    </row>
    <row r="20810" spans="1:4">
      <c r="A20810" s="68" t="s">
        <v>20525</v>
      </c>
      <c r="B20810" s="68" t="s">
        <v>33638</v>
      </c>
      <c r="C20810" s="68" t="s">
        <v>14</v>
      </c>
      <c r="D20810" t="str">
        <f t="shared" si="325"/>
        <v>m</v>
      </c>
    </row>
    <row r="20811" spans="1:4">
      <c r="A20811" s="68" t="s">
        <v>20526</v>
      </c>
      <c r="B20811" s="68" t="s">
        <v>33639</v>
      </c>
      <c r="C20811" s="68" t="s">
        <v>16</v>
      </c>
      <c r="D20811" t="str">
        <f t="shared" si="325"/>
        <v>m3</v>
      </c>
    </row>
    <row r="20812" spans="1:4">
      <c r="A20812" s="68" t="s">
        <v>20527</v>
      </c>
      <c r="B20812" s="68" t="s">
        <v>33639</v>
      </c>
      <c r="C20812" s="68" t="s">
        <v>16</v>
      </c>
      <c r="D20812" t="str">
        <f t="shared" si="325"/>
        <v>m3</v>
      </c>
    </row>
    <row r="20813" spans="1:4">
      <c r="A20813" s="68" t="s">
        <v>20528</v>
      </c>
      <c r="B20813" s="68" t="s">
        <v>33640</v>
      </c>
      <c r="C20813" s="68" t="s">
        <v>16</v>
      </c>
      <c r="D20813" t="str">
        <f t="shared" si="325"/>
        <v>m3</v>
      </c>
    </row>
    <row r="20814" spans="1:4">
      <c r="A20814" s="68" t="s">
        <v>20529</v>
      </c>
      <c r="B20814" s="68" t="s">
        <v>33640</v>
      </c>
      <c r="C20814" s="68" t="s">
        <v>16</v>
      </c>
      <c r="D20814" t="str">
        <f t="shared" si="325"/>
        <v>m3</v>
      </c>
    </row>
    <row r="20815" spans="1:4">
      <c r="A20815" s="68" t="s">
        <v>20530</v>
      </c>
      <c r="B20815" s="68" t="s">
        <v>33641</v>
      </c>
      <c r="C20815" s="68" t="s">
        <v>16</v>
      </c>
      <c r="D20815" t="str">
        <f t="shared" si="325"/>
        <v>m3</v>
      </c>
    </row>
    <row r="20816" spans="1:4">
      <c r="A20816" s="68" t="s">
        <v>20531</v>
      </c>
      <c r="B20816" s="68" t="s">
        <v>33641</v>
      </c>
      <c r="C20816" s="68" t="s">
        <v>16</v>
      </c>
      <c r="D20816" t="str">
        <f t="shared" si="325"/>
        <v>m3</v>
      </c>
    </row>
    <row r="20817" spans="1:4">
      <c r="A20817" s="68" t="s">
        <v>20532</v>
      </c>
      <c r="B20817" s="68" t="s">
        <v>20533</v>
      </c>
      <c r="C20817" s="68" t="s">
        <v>15</v>
      </c>
      <c r="D20817" t="str">
        <f t="shared" si="325"/>
        <v>un</v>
      </c>
    </row>
    <row r="20818" spans="1:4">
      <c r="A20818" s="68" t="s">
        <v>20534</v>
      </c>
      <c r="B20818" s="68" t="s">
        <v>20533</v>
      </c>
      <c r="C20818" s="68" t="s">
        <v>15</v>
      </c>
      <c r="D20818" t="str">
        <f t="shared" si="325"/>
        <v>un</v>
      </c>
    </row>
    <row r="20819" spans="1:4">
      <c r="A20819" s="68" t="s">
        <v>20535</v>
      </c>
      <c r="B20819" s="68" t="s">
        <v>20536</v>
      </c>
      <c r="C20819" s="68" t="s">
        <v>14</v>
      </c>
      <c r="D20819" t="str">
        <f t="shared" si="325"/>
        <v>m</v>
      </c>
    </row>
    <row r="20820" spans="1:4">
      <c r="A20820" s="68" t="s">
        <v>20537</v>
      </c>
      <c r="B20820" s="68" t="s">
        <v>20536</v>
      </c>
      <c r="C20820" s="68" t="s">
        <v>14</v>
      </c>
      <c r="D20820" t="str">
        <f t="shared" si="325"/>
        <v>m</v>
      </c>
    </row>
    <row r="20821" spans="1:4">
      <c r="A20821" s="68" t="s">
        <v>20538</v>
      </c>
      <c r="B20821" s="68" t="s">
        <v>20539</v>
      </c>
      <c r="C20821" s="68" t="s">
        <v>14</v>
      </c>
      <c r="D20821" t="str">
        <f t="shared" si="325"/>
        <v>m</v>
      </c>
    </row>
    <row r="20822" spans="1:4">
      <c r="A20822" s="68" t="s">
        <v>20540</v>
      </c>
      <c r="B20822" s="68" t="s">
        <v>20539</v>
      </c>
      <c r="C20822" s="68" t="s">
        <v>14</v>
      </c>
      <c r="D20822" t="str">
        <f t="shared" si="325"/>
        <v>m</v>
      </c>
    </row>
    <row r="20823" spans="1:4">
      <c r="A20823" s="68" t="s">
        <v>20541</v>
      </c>
      <c r="B20823" s="68" t="s">
        <v>20542</v>
      </c>
      <c r="C20823" s="68" t="s">
        <v>15</v>
      </c>
      <c r="D20823" t="str">
        <f t="shared" si="325"/>
        <v>un</v>
      </c>
    </row>
    <row r="20824" spans="1:4">
      <c r="A20824" s="68" t="s">
        <v>20543</v>
      </c>
      <c r="B20824" s="68" t="s">
        <v>20542</v>
      </c>
      <c r="C20824" s="68" t="s">
        <v>15</v>
      </c>
      <c r="D20824" t="str">
        <f t="shared" si="325"/>
        <v>un</v>
      </c>
    </row>
    <row r="20825" spans="1:4">
      <c r="A20825" s="68" t="s">
        <v>20544</v>
      </c>
      <c r="B20825" s="68" t="s">
        <v>20545</v>
      </c>
      <c r="C20825" s="68" t="s">
        <v>14</v>
      </c>
      <c r="D20825" t="str">
        <f t="shared" si="325"/>
        <v>m</v>
      </c>
    </row>
    <row r="20826" spans="1:4">
      <c r="A20826" s="68" t="s">
        <v>20546</v>
      </c>
      <c r="B20826" s="68" t="s">
        <v>20545</v>
      </c>
      <c r="C20826" s="68" t="s">
        <v>14</v>
      </c>
      <c r="D20826" t="str">
        <f t="shared" si="325"/>
        <v>m</v>
      </c>
    </row>
    <row r="20827" spans="1:4">
      <c r="A20827" s="68" t="s">
        <v>20547</v>
      </c>
      <c r="B20827" s="68" t="s">
        <v>20548</v>
      </c>
      <c r="C20827" s="68" t="s">
        <v>14</v>
      </c>
      <c r="D20827" t="str">
        <f t="shared" si="325"/>
        <v>m</v>
      </c>
    </row>
    <row r="20828" spans="1:4">
      <c r="A20828" s="68" t="s">
        <v>20549</v>
      </c>
      <c r="B20828" s="68" t="s">
        <v>20548</v>
      </c>
      <c r="C20828" s="68" t="s">
        <v>14</v>
      </c>
      <c r="D20828" t="str">
        <f t="shared" si="325"/>
        <v>m</v>
      </c>
    </row>
    <row r="20829" spans="1:4">
      <c r="A20829" s="68" t="s">
        <v>20550</v>
      </c>
      <c r="B20829" s="68" t="s">
        <v>20551</v>
      </c>
      <c r="C20829" s="68" t="s">
        <v>14</v>
      </c>
      <c r="D20829" t="str">
        <f t="shared" si="325"/>
        <v>m</v>
      </c>
    </row>
    <row r="20830" spans="1:4">
      <c r="A20830" s="68" t="s">
        <v>20552</v>
      </c>
      <c r="B20830" s="68" t="s">
        <v>20551</v>
      </c>
      <c r="C20830" s="68" t="s">
        <v>14</v>
      </c>
      <c r="D20830" t="str">
        <f t="shared" si="325"/>
        <v>m</v>
      </c>
    </row>
    <row r="20831" spans="1:4">
      <c r="A20831" s="68" t="s">
        <v>20553</v>
      </c>
      <c r="B20831" s="68" t="s">
        <v>20554</v>
      </c>
      <c r="C20831" s="68" t="s">
        <v>15</v>
      </c>
      <c r="D20831" t="str">
        <f t="shared" si="325"/>
        <v>un</v>
      </c>
    </row>
    <row r="20832" spans="1:4">
      <c r="A20832" s="68" t="s">
        <v>20555</v>
      </c>
      <c r="B20832" s="68" t="s">
        <v>20554</v>
      </c>
      <c r="C20832" s="68" t="s">
        <v>15</v>
      </c>
      <c r="D20832" t="str">
        <f t="shared" si="325"/>
        <v>un</v>
      </c>
    </row>
    <row r="20833" spans="1:4">
      <c r="A20833" s="68" t="s">
        <v>20556</v>
      </c>
      <c r="B20833" s="68" t="s">
        <v>33642</v>
      </c>
      <c r="C20833" s="68" t="s">
        <v>16</v>
      </c>
      <c r="D20833" t="str">
        <f t="shared" si="325"/>
        <v>m3</v>
      </c>
    </row>
    <row r="20834" spans="1:4">
      <c r="A20834" s="68" t="s">
        <v>20557</v>
      </c>
      <c r="B20834" s="68" t="s">
        <v>33642</v>
      </c>
      <c r="C20834" s="68" t="s">
        <v>16</v>
      </c>
      <c r="D20834" t="str">
        <f t="shared" si="325"/>
        <v>m3</v>
      </c>
    </row>
    <row r="20835" spans="1:4">
      <c r="A20835" s="68" t="s">
        <v>20558</v>
      </c>
      <c r="B20835" s="68" t="s">
        <v>33643</v>
      </c>
      <c r="C20835" s="68" t="s">
        <v>16</v>
      </c>
      <c r="D20835" t="str">
        <f t="shared" si="325"/>
        <v>m3</v>
      </c>
    </row>
    <row r="20836" spans="1:4">
      <c r="A20836" s="68" t="s">
        <v>20559</v>
      </c>
      <c r="B20836" s="68" t="s">
        <v>33643</v>
      </c>
      <c r="C20836" s="68" t="s">
        <v>16</v>
      </c>
      <c r="D20836" t="str">
        <f t="shared" si="325"/>
        <v>m3</v>
      </c>
    </row>
    <row r="20837" spans="1:4">
      <c r="A20837" s="68" t="s">
        <v>20560</v>
      </c>
      <c r="B20837" s="68" t="s">
        <v>20561</v>
      </c>
      <c r="C20837" s="68" t="s">
        <v>1617</v>
      </c>
      <c r="D20837" t="str">
        <f t="shared" si="325"/>
        <v>h</v>
      </c>
    </row>
    <row r="20838" spans="1:4">
      <c r="A20838" s="68" t="s">
        <v>20562</v>
      </c>
      <c r="B20838" s="68" t="s">
        <v>20561</v>
      </c>
      <c r="C20838" s="68" t="s">
        <v>1617</v>
      </c>
      <c r="D20838" t="str">
        <f t="shared" si="325"/>
        <v>h</v>
      </c>
    </row>
    <row r="20839" spans="1:4">
      <c r="A20839" s="68" t="s">
        <v>20563</v>
      </c>
      <c r="B20839" s="68" t="s">
        <v>33644</v>
      </c>
      <c r="C20839" s="68" t="s">
        <v>14</v>
      </c>
      <c r="D20839" t="str">
        <f t="shared" si="325"/>
        <v>m</v>
      </c>
    </row>
    <row r="20840" spans="1:4">
      <c r="A20840" s="68" t="s">
        <v>20564</v>
      </c>
      <c r="B20840" s="68" t="s">
        <v>33644</v>
      </c>
      <c r="C20840" s="68" t="s">
        <v>14</v>
      </c>
      <c r="D20840" t="str">
        <f t="shared" si="325"/>
        <v>m</v>
      </c>
    </row>
    <row r="20841" spans="1:4">
      <c r="A20841" s="68" t="s">
        <v>20565</v>
      </c>
      <c r="B20841" s="68" t="s">
        <v>33645</v>
      </c>
      <c r="C20841" s="68" t="s">
        <v>14</v>
      </c>
      <c r="D20841" t="str">
        <f t="shared" si="325"/>
        <v>m</v>
      </c>
    </row>
    <row r="20842" spans="1:4">
      <c r="A20842" s="68" t="s">
        <v>20566</v>
      </c>
      <c r="B20842" s="68" t="s">
        <v>33645</v>
      </c>
      <c r="C20842" s="68" t="s">
        <v>14</v>
      </c>
      <c r="D20842" t="str">
        <f t="shared" si="325"/>
        <v>m</v>
      </c>
    </row>
    <row r="20843" spans="1:4">
      <c r="A20843" s="68" t="s">
        <v>20567</v>
      </c>
      <c r="B20843" s="68" t="s">
        <v>33646</v>
      </c>
      <c r="C20843" s="68" t="s">
        <v>14</v>
      </c>
      <c r="D20843" t="str">
        <f t="shared" si="325"/>
        <v>m</v>
      </c>
    </row>
    <row r="20844" spans="1:4">
      <c r="A20844" s="68" t="s">
        <v>20568</v>
      </c>
      <c r="B20844" s="68" t="s">
        <v>33646</v>
      </c>
      <c r="C20844" s="68" t="s">
        <v>14</v>
      </c>
      <c r="D20844" t="str">
        <f t="shared" si="325"/>
        <v>m</v>
      </c>
    </row>
    <row r="20845" spans="1:4">
      <c r="A20845" s="68" t="s">
        <v>20569</v>
      </c>
      <c r="B20845" s="68" t="s">
        <v>33647</v>
      </c>
      <c r="C20845" s="68" t="s">
        <v>14</v>
      </c>
      <c r="D20845" t="str">
        <f t="shared" si="325"/>
        <v>m</v>
      </c>
    </row>
    <row r="20846" spans="1:4">
      <c r="A20846" s="68" t="s">
        <v>20570</v>
      </c>
      <c r="B20846" s="68" t="s">
        <v>33647</v>
      </c>
      <c r="C20846" s="68" t="s">
        <v>14</v>
      </c>
      <c r="D20846" t="str">
        <f t="shared" si="325"/>
        <v>m</v>
      </c>
    </row>
    <row r="20847" spans="1:4">
      <c r="A20847" s="68" t="s">
        <v>20571</v>
      </c>
      <c r="B20847" s="68" t="s">
        <v>33648</v>
      </c>
      <c r="C20847" s="68" t="s">
        <v>14</v>
      </c>
      <c r="D20847" t="str">
        <f t="shared" si="325"/>
        <v>m</v>
      </c>
    </row>
    <row r="20848" spans="1:4">
      <c r="A20848" s="68" t="s">
        <v>20572</v>
      </c>
      <c r="B20848" s="68" t="s">
        <v>33648</v>
      </c>
      <c r="C20848" s="68" t="s">
        <v>14</v>
      </c>
      <c r="D20848" t="str">
        <f t="shared" si="325"/>
        <v>m</v>
      </c>
    </row>
    <row r="20849" spans="1:4">
      <c r="A20849" s="68" t="s">
        <v>20573</v>
      </c>
      <c r="B20849" s="68" t="s">
        <v>33649</v>
      </c>
      <c r="C20849" s="68" t="s">
        <v>14</v>
      </c>
      <c r="D20849" t="str">
        <f t="shared" si="325"/>
        <v>m</v>
      </c>
    </row>
    <row r="20850" spans="1:4">
      <c r="A20850" s="68" t="s">
        <v>20574</v>
      </c>
      <c r="B20850" s="68" t="s">
        <v>33649</v>
      </c>
      <c r="C20850" s="68" t="s">
        <v>14</v>
      </c>
      <c r="D20850" t="str">
        <f t="shared" si="325"/>
        <v>m</v>
      </c>
    </row>
    <row r="20851" spans="1:4">
      <c r="A20851" s="68" t="s">
        <v>20575</v>
      </c>
      <c r="B20851" s="68" t="s">
        <v>33650</v>
      </c>
      <c r="C20851" s="68" t="s">
        <v>14</v>
      </c>
      <c r="D20851" t="str">
        <f t="shared" si="325"/>
        <v>m</v>
      </c>
    </row>
    <row r="20852" spans="1:4">
      <c r="A20852" s="68" t="s">
        <v>20576</v>
      </c>
      <c r="B20852" s="68" t="s">
        <v>33650</v>
      </c>
      <c r="C20852" s="68" t="s">
        <v>14</v>
      </c>
      <c r="D20852" t="str">
        <f t="shared" si="325"/>
        <v>m</v>
      </c>
    </row>
    <row r="20853" spans="1:4">
      <c r="A20853" s="68" t="s">
        <v>20577</v>
      </c>
      <c r="B20853" s="68" t="s">
        <v>33651</v>
      </c>
      <c r="C20853" s="68" t="s">
        <v>14</v>
      </c>
      <c r="D20853" t="str">
        <f t="shared" si="325"/>
        <v>m</v>
      </c>
    </row>
    <row r="20854" spans="1:4">
      <c r="A20854" s="68" t="s">
        <v>20578</v>
      </c>
      <c r="B20854" s="68" t="s">
        <v>33651</v>
      </c>
      <c r="C20854" s="68" t="s">
        <v>14</v>
      </c>
      <c r="D20854" t="str">
        <f t="shared" si="325"/>
        <v>m</v>
      </c>
    </row>
    <row r="20855" spans="1:4">
      <c r="A20855" s="68" t="s">
        <v>20579</v>
      </c>
      <c r="B20855" s="68" t="s">
        <v>33652</v>
      </c>
      <c r="C20855" s="68" t="s">
        <v>14</v>
      </c>
      <c r="D20855" t="str">
        <f t="shared" si="325"/>
        <v>m</v>
      </c>
    </row>
    <row r="20856" spans="1:4">
      <c r="A20856" s="68" t="s">
        <v>20580</v>
      </c>
      <c r="B20856" s="68" t="s">
        <v>33652</v>
      </c>
      <c r="C20856" s="68" t="s">
        <v>14</v>
      </c>
      <c r="D20856" t="str">
        <f t="shared" si="325"/>
        <v>m</v>
      </c>
    </row>
    <row r="20857" spans="1:4">
      <c r="A20857" s="68" t="s">
        <v>20581</v>
      </c>
      <c r="B20857" s="68" t="s">
        <v>33653</v>
      </c>
      <c r="C20857" s="68" t="s">
        <v>14</v>
      </c>
      <c r="D20857" t="str">
        <f t="shared" si="325"/>
        <v>m</v>
      </c>
    </row>
    <row r="20858" spans="1:4">
      <c r="A20858" s="68" t="s">
        <v>20582</v>
      </c>
      <c r="B20858" s="68" t="s">
        <v>33653</v>
      </c>
      <c r="C20858" s="68" t="s">
        <v>14</v>
      </c>
      <c r="D20858" t="str">
        <f t="shared" si="325"/>
        <v>m</v>
      </c>
    </row>
    <row r="20859" spans="1:4">
      <c r="A20859" s="68" t="s">
        <v>20583</v>
      </c>
      <c r="B20859" s="68" t="s">
        <v>33654</v>
      </c>
      <c r="C20859" s="68" t="s">
        <v>14</v>
      </c>
      <c r="D20859" t="str">
        <f t="shared" si="325"/>
        <v>m</v>
      </c>
    </row>
    <row r="20860" spans="1:4">
      <c r="A20860" s="68" t="s">
        <v>20584</v>
      </c>
      <c r="B20860" s="68" t="s">
        <v>33654</v>
      </c>
      <c r="C20860" s="68" t="s">
        <v>14</v>
      </c>
      <c r="D20860" t="str">
        <f t="shared" si="325"/>
        <v>m</v>
      </c>
    </row>
    <row r="20861" spans="1:4">
      <c r="A20861" s="68" t="s">
        <v>20585</v>
      </c>
      <c r="B20861" s="68" t="s">
        <v>33655</v>
      </c>
      <c r="C20861" s="68" t="s">
        <v>14</v>
      </c>
      <c r="D20861" t="str">
        <f t="shared" si="325"/>
        <v>m</v>
      </c>
    </row>
    <row r="20862" spans="1:4">
      <c r="A20862" s="68" t="s">
        <v>20586</v>
      </c>
      <c r="B20862" s="68" t="s">
        <v>33655</v>
      </c>
      <c r="C20862" s="68" t="s">
        <v>14</v>
      </c>
      <c r="D20862" t="str">
        <f t="shared" si="325"/>
        <v>m</v>
      </c>
    </row>
    <row r="20863" spans="1:4">
      <c r="A20863" s="68" t="s">
        <v>20587</v>
      </c>
      <c r="B20863" s="68" t="s">
        <v>33656</v>
      </c>
      <c r="C20863" s="68" t="s">
        <v>14</v>
      </c>
      <c r="D20863" t="str">
        <f t="shared" si="325"/>
        <v>m</v>
      </c>
    </row>
    <row r="20864" spans="1:4">
      <c r="A20864" s="68" t="s">
        <v>20588</v>
      </c>
      <c r="B20864" s="68" t="s">
        <v>33656</v>
      </c>
      <c r="C20864" s="68" t="s">
        <v>14</v>
      </c>
      <c r="D20864" t="str">
        <f t="shared" si="325"/>
        <v>m</v>
      </c>
    </row>
    <row r="20865" spans="1:4">
      <c r="A20865" s="68" t="s">
        <v>20589</v>
      </c>
      <c r="B20865" s="68" t="s">
        <v>33657</v>
      </c>
      <c r="C20865" s="68" t="s">
        <v>14</v>
      </c>
      <c r="D20865" t="str">
        <f t="shared" si="325"/>
        <v>m</v>
      </c>
    </row>
    <row r="20866" spans="1:4">
      <c r="A20866" s="68" t="s">
        <v>20590</v>
      </c>
      <c r="B20866" s="68" t="s">
        <v>33657</v>
      </c>
      <c r="C20866" s="68" t="s">
        <v>14</v>
      </c>
      <c r="D20866" t="str">
        <f t="shared" si="325"/>
        <v>m</v>
      </c>
    </row>
    <row r="20867" spans="1:4">
      <c r="A20867" s="68" t="s">
        <v>20591</v>
      </c>
      <c r="B20867" s="68" t="s">
        <v>33658</v>
      </c>
      <c r="C20867" s="68" t="s">
        <v>14</v>
      </c>
      <c r="D20867" t="str">
        <f t="shared" si="325"/>
        <v>m</v>
      </c>
    </row>
    <row r="20868" spans="1:4">
      <c r="A20868" s="68" t="s">
        <v>20592</v>
      </c>
      <c r="B20868" s="68" t="s">
        <v>33658</v>
      </c>
      <c r="C20868" s="68" t="s">
        <v>14</v>
      </c>
      <c r="D20868" t="str">
        <f t="shared" si="325"/>
        <v>m</v>
      </c>
    </row>
    <row r="20869" spans="1:4">
      <c r="A20869" s="68" t="s">
        <v>20593</v>
      </c>
      <c r="B20869" s="68" t="s">
        <v>33659</v>
      </c>
      <c r="C20869" s="68" t="s">
        <v>14</v>
      </c>
      <c r="D20869" t="str">
        <f t="shared" si="325"/>
        <v>m</v>
      </c>
    </row>
    <row r="20870" spans="1:4">
      <c r="A20870" s="68" t="s">
        <v>20594</v>
      </c>
      <c r="B20870" s="68" t="s">
        <v>33659</v>
      </c>
      <c r="C20870" s="68" t="s">
        <v>14</v>
      </c>
      <c r="D20870" t="str">
        <f t="shared" si="325"/>
        <v>m</v>
      </c>
    </row>
    <row r="20871" spans="1:4">
      <c r="A20871" s="68" t="s">
        <v>20595</v>
      </c>
      <c r="B20871" s="68" t="s">
        <v>33660</v>
      </c>
      <c r="C20871" s="68" t="s">
        <v>14</v>
      </c>
      <c r="D20871" t="str">
        <f t="shared" ref="D20871:D20934" si="326">LOWER(C20871)</f>
        <v>m</v>
      </c>
    </row>
    <row r="20872" spans="1:4">
      <c r="A20872" s="68" t="s">
        <v>20596</v>
      </c>
      <c r="B20872" s="68" t="s">
        <v>33660</v>
      </c>
      <c r="C20872" s="68" t="s">
        <v>14</v>
      </c>
      <c r="D20872" t="str">
        <f t="shared" si="326"/>
        <v>m</v>
      </c>
    </row>
    <row r="20873" spans="1:4">
      <c r="A20873" s="68" t="s">
        <v>20597</v>
      </c>
      <c r="B20873" s="68" t="s">
        <v>33661</v>
      </c>
      <c r="C20873" s="68" t="s">
        <v>14</v>
      </c>
      <c r="D20873" t="str">
        <f t="shared" si="326"/>
        <v>m</v>
      </c>
    </row>
    <row r="20874" spans="1:4">
      <c r="A20874" s="68" t="s">
        <v>20598</v>
      </c>
      <c r="B20874" s="68" t="s">
        <v>33661</v>
      </c>
      <c r="C20874" s="68" t="s">
        <v>14</v>
      </c>
      <c r="D20874" t="str">
        <f t="shared" si="326"/>
        <v>m</v>
      </c>
    </row>
    <row r="20875" spans="1:4">
      <c r="A20875" s="68" t="s">
        <v>20599</v>
      </c>
      <c r="B20875" s="68" t="s">
        <v>33662</v>
      </c>
      <c r="C20875" s="68" t="s">
        <v>14</v>
      </c>
      <c r="D20875" t="str">
        <f t="shared" si="326"/>
        <v>m</v>
      </c>
    </row>
    <row r="20876" spans="1:4">
      <c r="A20876" s="68" t="s">
        <v>20600</v>
      </c>
      <c r="B20876" s="68" t="s">
        <v>33662</v>
      </c>
      <c r="C20876" s="68" t="s">
        <v>14</v>
      </c>
      <c r="D20876" t="str">
        <f t="shared" si="326"/>
        <v>m</v>
      </c>
    </row>
    <row r="20877" spans="1:4">
      <c r="A20877" s="68" t="s">
        <v>20601</v>
      </c>
      <c r="B20877" s="68" t="s">
        <v>33663</v>
      </c>
      <c r="C20877" s="68" t="s">
        <v>14</v>
      </c>
      <c r="D20877" t="str">
        <f t="shared" si="326"/>
        <v>m</v>
      </c>
    </row>
    <row r="20878" spans="1:4">
      <c r="A20878" s="68" t="s">
        <v>20602</v>
      </c>
      <c r="B20878" s="68" t="s">
        <v>33663</v>
      </c>
      <c r="C20878" s="68" t="s">
        <v>14</v>
      </c>
      <c r="D20878" t="str">
        <f t="shared" si="326"/>
        <v>m</v>
      </c>
    </row>
    <row r="20879" spans="1:4">
      <c r="A20879" s="68" t="s">
        <v>20603</v>
      </c>
      <c r="B20879" s="68" t="s">
        <v>33664</v>
      </c>
      <c r="C20879" s="68" t="s">
        <v>14</v>
      </c>
      <c r="D20879" t="str">
        <f t="shared" si="326"/>
        <v>m</v>
      </c>
    </row>
    <row r="20880" spans="1:4">
      <c r="A20880" s="68" t="s">
        <v>20604</v>
      </c>
      <c r="B20880" s="68" t="s">
        <v>33664</v>
      </c>
      <c r="C20880" s="68" t="s">
        <v>14</v>
      </c>
      <c r="D20880" t="str">
        <f t="shared" si="326"/>
        <v>m</v>
      </c>
    </row>
    <row r="20881" spans="1:4">
      <c r="A20881" s="68" t="s">
        <v>20605</v>
      </c>
      <c r="B20881" s="68" t="s">
        <v>33665</v>
      </c>
      <c r="C20881" s="68" t="s">
        <v>14</v>
      </c>
      <c r="D20881" t="str">
        <f t="shared" si="326"/>
        <v>m</v>
      </c>
    </row>
    <row r="20882" spans="1:4">
      <c r="A20882" s="68" t="s">
        <v>20606</v>
      </c>
      <c r="B20882" s="68" t="s">
        <v>33665</v>
      </c>
      <c r="C20882" s="68" t="s">
        <v>14</v>
      </c>
      <c r="D20882" t="str">
        <f t="shared" si="326"/>
        <v>m</v>
      </c>
    </row>
    <row r="20883" spans="1:4">
      <c r="A20883" s="68" t="s">
        <v>20607</v>
      </c>
      <c r="B20883" s="68" t="s">
        <v>33666</v>
      </c>
      <c r="C20883" s="68" t="s">
        <v>14</v>
      </c>
      <c r="D20883" t="str">
        <f t="shared" si="326"/>
        <v>m</v>
      </c>
    </row>
    <row r="20884" spans="1:4">
      <c r="A20884" s="68" t="s">
        <v>20608</v>
      </c>
      <c r="B20884" s="68" t="s">
        <v>33666</v>
      </c>
      <c r="C20884" s="68" t="s">
        <v>14</v>
      </c>
      <c r="D20884" t="str">
        <f t="shared" si="326"/>
        <v>m</v>
      </c>
    </row>
    <row r="20885" spans="1:4">
      <c r="A20885" s="68" t="s">
        <v>20609</v>
      </c>
      <c r="B20885" s="68" t="s">
        <v>33667</v>
      </c>
      <c r="C20885" s="68" t="s">
        <v>14</v>
      </c>
      <c r="D20885" t="str">
        <f t="shared" si="326"/>
        <v>m</v>
      </c>
    </row>
    <row r="20886" spans="1:4">
      <c r="A20886" s="68" t="s">
        <v>20610</v>
      </c>
      <c r="B20886" s="68" t="s">
        <v>33667</v>
      </c>
      <c r="C20886" s="68" t="s">
        <v>14</v>
      </c>
      <c r="D20886" t="str">
        <f t="shared" si="326"/>
        <v>m</v>
      </c>
    </row>
    <row r="20887" spans="1:4">
      <c r="A20887" s="68" t="s">
        <v>20611</v>
      </c>
      <c r="B20887" s="68" t="s">
        <v>33668</v>
      </c>
      <c r="C20887" s="68" t="s">
        <v>14</v>
      </c>
      <c r="D20887" t="str">
        <f t="shared" si="326"/>
        <v>m</v>
      </c>
    </row>
    <row r="20888" spans="1:4">
      <c r="A20888" s="68" t="s">
        <v>20612</v>
      </c>
      <c r="B20888" s="68" t="s">
        <v>33668</v>
      </c>
      <c r="C20888" s="68" t="s">
        <v>14</v>
      </c>
      <c r="D20888" t="str">
        <f t="shared" si="326"/>
        <v>m</v>
      </c>
    </row>
    <row r="20889" spans="1:4">
      <c r="A20889" s="68" t="s">
        <v>20613</v>
      </c>
      <c r="B20889" s="68" t="s">
        <v>33669</v>
      </c>
      <c r="C20889" s="68" t="s">
        <v>14</v>
      </c>
      <c r="D20889" t="str">
        <f t="shared" si="326"/>
        <v>m</v>
      </c>
    </row>
    <row r="20890" spans="1:4">
      <c r="A20890" s="68" t="s">
        <v>20614</v>
      </c>
      <c r="B20890" s="68" t="s">
        <v>33669</v>
      </c>
      <c r="C20890" s="68" t="s">
        <v>14</v>
      </c>
      <c r="D20890" t="str">
        <f t="shared" si="326"/>
        <v>m</v>
      </c>
    </row>
    <row r="20891" spans="1:4">
      <c r="A20891" s="68" t="s">
        <v>20615</v>
      </c>
      <c r="B20891" s="68" t="s">
        <v>33670</v>
      </c>
      <c r="C20891" s="68" t="s">
        <v>14</v>
      </c>
      <c r="D20891" t="str">
        <f t="shared" si="326"/>
        <v>m</v>
      </c>
    </row>
    <row r="20892" spans="1:4">
      <c r="A20892" s="68" t="s">
        <v>20616</v>
      </c>
      <c r="B20892" s="68" t="s">
        <v>33670</v>
      </c>
      <c r="C20892" s="68" t="s">
        <v>14</v>
      </c>
      <c r="D20892" t="str">
        <f t="shared" si="326"/>
        <v>m</v>
      </c>
    </row>
    <row r="20893" spans="1:4">
      <c r="A20893" s="68" t="s">
        <v>20617</v>
      </c>
      <c r="B20893" s="68" t="s">
        <v>33671</v>
      </c>
      <c r="C20893" s="68" t="s">
        <v>14</v>
      </c>
      <c r="D20893" t="str">
        <f t="shared" si="326"/>
        <v>m</v>
      </c>
    </row>
    <row r="20894" spans="1:4">
      <c r="A20894" s="68" t="s">
        <v>20618</v>
      </c>
      <c r="B20894" s="68" t="s">
        <v>33671</v>
      </c>
      <c r="C20894" s="68" t="s">
        <v>14</v>
      </c>
      <c r="D20894" t="str">
        <f t="shared" si="326"/>
        <v>m</v>
      </c>
    </row>
    <row r="20895" spans="1:4">
      <c r="A20895" s="68" t="s">
        <v>20619</v>
      </c>
      <c r="B20895" s="68" t="s">
        <v>33672</v>
      </c>
      <c r="C20895" s="68" t="s">
        <v>14</v>
      </c>
      <c r="D20895" t="str">
        <f t="shared" si="326"/>
        <v>m</v>
      </c>
    </row>
    <row r="20896" spans="1:4">
      <c r="A20896" s="68" t="s">
        <v>20620</v>
      </c>
      <c r="B20896" s="68" t="s">
        <v>33672</v>
      </c>
      <c r="C20896" s="68" t="s">
        <v>14</v>
      </c>
      <c r="D20896" t="str">
        <f t="shared" si="326"/>
        <v>m</v>
      </c>
    </row>
    <row r="20897" spans="1:4">
      <c r="A20897" s="68" t="s">
        <v>20621</v>
      </c>
      <c r="B20897" s="68" t="s">
        <v>33673</v>
      </c>
      <c r="C20897" s="68" t="s">
        <v>14</v>
      </c>
      <c r="D20897" t="str">
        <f t="shared" si="326"/>
        <v>m</v>
      </c>
    </row>
    <row r="20898" spans="1:4">
      <c r="A20898" s="68" t="s">
        <v>20622</v>
      </c>
      <c r="B20898" s="68" t="s">
        <v>33673</v>
      </c>
      <c r="C20898" s="68" t="s">
        <v>14</v>
      </c>
      <c r="D20898" t="str">
        <f t="shared" si="326"/>
        <v>m</v>
      </c>
    </row>
    <row r="20899" spans="1:4">
      <c r="A20899" s="68" t="s">
        <v>20623</v>
      </c>
      <c r="B20899" s="68" t="s">
        <v>33674</v>
      </c>
      <c r="C20899" s="68" t="s">
        <v>14</v>
      </c>
      <c r="D20899" t="str">
        <f t="shared" si="326"/>
        <v>m</v>
      </c>
    </row>
    <row r="20900" spans="1:4">
      <c r="A20900" s="68" t="s">
        <v>20624</v>
      </c>
      <c r="B20900" s="68" t="s">
        <v>33674</v>
      </c>
      <c r="C20900" s="68" t="s">
        <v>14</v>
      </c>
      <c r="D20900" t="str">
        <f t="shared" si="326"/>
        <v>m</v>
      </c>
    </row>
    <row r="20901" spans="1:4">
      <c r="A20901" s="68" t="s">
        <v>20625</v>
      </c>
      <c r="B20901" s="68" t="s">
        <v>33675</v>
      </c>
      <c r="C20901" s="68" t="s">
        <v>14</v>
      </c>
      <c r="D20901" t="str">
        <f t="shared" si="326"/>
        <v>m</v>
      </c>
    </row>
    <row r="20902" spans="1:4">
      <c r="A20902" s="68" t="s">
        <v>20626</v>
      </c>
      <c r="B20902" s="68" t="s">
        <v>33675</v>
      </c>
      <c r="C20902" s="68" t="s">
        <v>14</v>
      </c>
      <c r="D20902" t="str">
        <f t="shared" si="326"/>
        <v>m</v>
      </c>
    </row>
    <row r="20903" spans="1:4">
      <c r="A20903" s="68" t="s">
        <v>20627</v>
      </c>
      <c r="B20903" s="68" t="s">
        <v>33676</v>
      </c>
      <c r="C20903" s="68" t="s">
        <v>14</v>
      </c>
      <c r="D20903" t="str">
        <f t="shared" si="326"/>
        <v>m</v>
      </c>
    </row>
    <row r="20904" spans="1:4">
      <c r="A20904" s="68" t="s">
        <v>20628</v>
      </c>
      <c r="B20904" s="68" t="s">
        <v>33676</v>
      </c>
      <c r="C20904" s="68" t="s">
        <v>14</v>
      </c>
      <c r="D20904" t="str">
        <f t="shared" si="326"/>
        <v>m</v>
      </c>
    </row>
    <row r="20905" spans="1:4">
      <c r="A20905" s="68" t="s">
        <v>20629</v>
      </c>
      <c r="B20905" s="68" t="s">
        <v>33677</v>
      </c>
      <c r="C20905" s="68" t="s">
        <v>15</v>
      </c>
      <c r="D20905" t="str">
        <f t="shared" si="326"/>
        <v>un</v>
      </c>
    </row>
    <row r="20906" spans="1:4">
      <c r="A20906" s="68" t="s">
        <v>20630</v>
      </c>
      <c r="B20906" s="68" t="s">
        <v>33677</v>
      </c>
      <c r="C20906" s="68" t="s">
        <v>15</v>
      </c>
      <c r="D20906" t="str">
        <f t="shared" si="326"/>
        <v>un</v>
      </c>
    </row>
    <row r="20907" spans="1:4">
      <c r="A20907" s="68" t="s">
        <v>20631</v>
      </c>
      <c r="B20907" s="68" t="s">
        <v>33678</v>
      </c>
      <c r="C20907" s="68" t="s">
        <v>15</v>
      </c>
      <c r="D20907" t="str">
        <f t="shared" si="326"/>
        <v>un</v>
      </c>
    </row>
    <row r="20908" spans="1:4">
      <c r="A20908" s="68" t="s">
        <v>20632</v>
      </c>
      <c r="B20908" s="68" t="s">
        <v>33678</v>
      </c>
      <c r="C20908" s="68" t="s">
        <v>15</v>
      </c>
      <c r="D20908" t="str">
        <f t="shared" si="326"/>
        <v>un</v>
      </c>
    </row>
    <row r="20909" spans="1:4">
      <c r="A20909" s="68" t="s">
        <v>20633</v>
      </c>
      <c r="B20909" s="68" t="s">
        <v>33679</v>
      </c>
      <c r="C20909" s="68" t="s">
        <v>15</v>
      </c>
      <c r="D20909" t="str">
        <f t="shared" si="326"/>
        <v>un</v>
      </c>
    </row>
    <row r="20910" spans="1:4">
      <c r="A20910" s="68" t="s">
        <v>20634</v>
      </c>
      <c r="B20910" s="68" t="s">
        <v>33679</v>
      </c>
      <c r="C20910" s="68" t="s">
        <v>15</v>
      </c>
      <c r="D20910" t="str">
        <f t="shared" si="326"/>
        <v>un</v>
      </c>
    </row>
    <row r="20911" spans="1:4">
      <c r="A20911" s="68" t="s">
        <v>20635</v>
      </c>
      <c r="B20911" s="68" t="s">
        <v>33680</v>
      </c>
      <c r="C20911" s="68" t="s">
        <v>15</v>
      </c>
      <c r="D20911" t="str">
        <f t="shared" si="326"/>
        <v>un</v>
      </c>
    </row>
    <row r="20912" spans="1:4">
      <c r="A20912" s="68" t="s">
        <v>20636</v>
      </c>
      <c r="B20912" s="68" t="s">
        <v>33680</v>
      </c>
      <c r="C20912" s="68" t="s">
        <v>15</v>
      </c>
      <c r="D20912" t="str">
        <f t="shared" si="326"/>
        <v>un</v>
      </c>
    </row>
    <row r="20913" spans="1:4">
      <c r="A20913" s="68" t="s">
        <v>20637</v>
      </c>
      <c r="B20913" s="68" t="s">
        <v>33681</v>
      </c>
      <c r="C20913" s="68" t="s">
        <v>15</v>
      </c>
      <c r="D20913" t="str">
        <f t="shared" si="326"/>
        <v>un</v>
      </c>
    </row>
    <row r="20914" spans="1:4">
      <c r="A20914" s="68" t="s">
        <v>20638</v>
      </c>
      <c r="B20914" s="68" t="s">
        <v>33681</v>
      </c>
      <c r="C20914" s="68" t="s">
        <v>15</v>
      </c>
      <c r="D20914" t="str">
        <f t="shared" si="326"/>
        <v>un</v>
      </c>
    </row>
    <row r="20915" spans="1:4">
      <c r="A20915" s="68" t="s">
        <v>20639</v>
      </c>
      <c r="B20915" s="68" t="s">
        <v>33682</v>
      </c>
      <c r="C20915" s="68" t="s">
        <v>15</v>
      </c>
      <c r="D20915" t="str">
        <f t="shared" si="326"/>
        <v>un</v>
      </c>
    </row>
    <row r="20916" spans="1:4">
      <c r="A20916" s="68" t="s">
        <v>20640</v>
      </c>
      <c r="B20916" s="68" t="s">
        <v>33682</v>
      </c>
      <c r="C20916" s="68" t="s">
        <v>15</v>
      </c>
      <c r="D20916" t="str">
        <f t="shared" si="326"/>
        <v>un</v>
      </c>
    </row>
    <row r="20917" spans="1:4">
      <c r="A20917" s="68" t="s">
        <v>20641</v>
      </c>
      <c r="B20917" s="68" t="s">
        <v>33683</v>
      </c>
      <c r="C20917" s="68" t="s">
        <v>15</v>
      </c>
      <c r="D20917" t="str">
        <f t="shared" si="326"/>
        <v>un</v>
      </c>
    </row>
    <row r="20918" spans="1:4">
      <c r="A20918" s="68" t="s">
        <v>20642</v>
      </c>
      <c r="B20918" s="68" t="s">
        <v>33683</v>
      </c>
      <c r="C20918" s="68" t="s">
        <v>15</v>
      </c>
      <c r="D20918" t="str">
        <f t="shared" si="326"/>
        <v>un</v>
      </c>
    </row>
    <row r="20919" spans="1:4">
      <c r="A20919" s="68" t="s">
        <v>20643</v>
      </c>
      <c r="B20919" s="68" t="s">
        <v>33684</v>
      </c>
      <c r="C20919" s="68" t="s">
        <v>15</v>
      </c>
      <c r="D20919" t="str">
        <f t="shared" si="326"/>
        <v>un</v>
      </c>
    </row>
    <row r="20920" spans="1:4">
      <c r="A20920" s="68" t="s">
        <v>20644</v>
      </c>
      <c r="B20920" s="68" t="s">
        <v>33684</v>
      </c>
      <c r="C20920" s="68" t="s">
        <v>15</v>
      </c>
      <c r="D20920" t="str">
        <f t="shared" si="326"/>
        <v>un</v>
      </c>
    </row>
    <row r="20921" spans="1:4">
      <c r="A20921" s="68" t="s">
        <v>20645</v>
      </c>
      <c r="B20921" s="68" t="s">
        <v>33685</v>
      </c>
      <c r="C20921" s="68" t="s">
        <v>15</v>
      </c>
      <c r="D20921" t="str">
        <f t="shared" si="326"/>
        <v>un</v>
      </c>
    </row>
    <row r="20922" spans="1:4">
      <c r="A20922" s="68" t="s">
        <v>20646</v>
      </c>
      <c r="B20922" s="68" t="s">
        <v>33685</v>
      </c>
      <c r="C20922" s="68" t="s">
        <v>15</v>
      </c>
      <c r="D20922" t="str">
        <f t="shared" si="326"/>
        <v>un</v>
      </c>
    </row>
    <row r="20923" spans="1:4">
      <c r="A20923" s="68" t="s">
        <v>20647</v>
      </c>
      <c r="B20923" s="68" t="s">
        <v>33686</v>
      </c>
      <c r="C20923" s="68" t="s">
        <v>15</v>
      </c>
      <c r="D20923" t="str">
        <f t="shared" si="326"/>
        <v>un</v>
      </c>
    </row>
    <row r="20924" spans="1:4">
      <c r="A20924" s="68" t="s">
        <v>20648</v>
      </c>
      <c r="B20924" s="68" t="s">
        <v>33686</v>
      </c>
      <c r="C20924" s="68" t="s">
        <v>15</v>
      </c>
      <c r="D20924" t="str">
        <f t="shared" si="326"/>
        <v>un</v>
      </c>
    </row>
    <row r="20925" spans="1:4">
      <c r="A20925" s="68" t="s">
        <v>20649</v>
      </c>
      <c r="B20925" s="68" t="s">
        <v>33687</v>
      </c>
      <c r="C20925" s="68" t="s">
        <v>15</v>
      </c>
      <c r="D20925" t="str">
        <f t="shared" si="326"/>
        <v>un</v>
      </c>
    </row>
    <row r="20926" spans="1:4">
      <c r="A20926" s="68" t="s">
        <v>20650</v>
      </c>
      <c r="B20926" s="68" t="s">
        <v>33687</v>
      </c>
      <c r="C20926" s="68" t="s">
        <v>15</v>
      </c>
      <c r="D20926" t="str">
        <f t="shared" si="326"/>
        <v>un</v>
      </c>
    </row>
    <row r="20927" spans="1:4">
      <c r="A20927" s="68" t="s">
        <v>20651</v>
      </c>
      <c r="B20927" s="68" t="s">
        <v>33688</v>
      </c>
      <c r="C20927" s="68" t="s">
        <v>15</v>
      </c>
      <c r="D20927" t="str">
        <f t="shared" si="326"/>
        <v>un</v>
      </c>
    </row>
    <row r="20928" spans="1:4">
      <c r="A20928" s="68" t="s">
        <v>20652</v>
      </c>
      <c r="B20928" s="68" t="s">
        <v>33688</v>
      </c>
      <c r="C20928" s="68" t="s">
        <v>15</v>
      </c>
      <c r="D20928" t="str">
        <f t="shared" si="326"/>
        <v>un</v>
      </c>
    </row>
    <row r="20929" spans="1:4">
      <c r="A20929" s="68" t="s">
        <v>20653</v>
      </c>
      <c r="B20929" s="68" t="s">
        <v>33689</v>
      </c>
      <c r="C20929" s="68" t="s">
        <v>15</v>
      </c>
      <c r="D20929" t="str">
        <f t="shared" si="326"/>
        <v>un</v>
      </c>
    </row>
    <row r="20930" spans="1:4">
      <c r="A20930" s="68" t="s">
        <v>20654</v>
      </c>
      <c r="B20930" s="68" t="s">
        <v>33689</v>
      </c>
      <c r="C20930" s="68" t="s">
        <v>15</v>
      </c>
      <c r="D20930" t="str">
        <f t="shared" si="326"/>
        <v>un</v>
      </c>
    </row>
    <row r="20931" spans="1:4">
      <c r="A20931" s="68" t="s">
        <v>20655</v>
      </c>
      <c r="B20931" s="68" t="s">
        <v>33690</v>
      </c>
      <c r="C20931" s="68" t="s">
        <v>15</v>
      </c>
      <c r="D20931" t="str">
        <f t="shared" si="326"/>
        <v>un</v>
      </c>
    </row>
    <row r="20932" spans="1:4">
      <c r="A20932" s="68" t="s">
        <v>20656</v>
      </c>
      <c r="B20932" s="68" t="s">
        <v>33690</v>
      </c>
      <c r="C20932" s="68" t="s">
        <v>15</v>
      </c>
      <c r="D20932" t="str">
        <f t="shared" si="326"/>
        <v>un</v>
      </c>
    </row>
    <row r="20933" spans="1:4">
      <c r="A20933" s="68" t="s">
        <v>20657</v>
      </c>
      <c r="B20933" s="68" t="s">
        <v>33691</v>
      </c>
      <c r="C20933" s="68" t="s">
        <v>15</v>
      </c>
      <c r="D20933" t="str">
        <f t="shared" si="326"/>
        <v>un</v>
      </c>
    </row>
    <row r="20934" spans="1:4">
      <c r="A20934" s="68" t="s">
        <v>20658</v>
      </c>
      <c r="B20934" s="68" t="s">
        <v>33691</v>
      </c>
      <c r="C20934" s="68" t="s">
        <v>15</v>
      </c>
      <c r="D20934" t="str">
        <f t="shared" si="326"/>
        <v>un</v>
      </c>
    </row>
    <row r="20935" spans="1:4">
      <c r="A20935" s="68" t="s">
        <v>20659</v>
      </c>
      <c r="B20935" s="68" t="s">
        <v>33692</v>
      </c>
      <c r="C20935" s="68" t="s">
        <v>15</v>
      </c>
      <c r="D20935" t="str">
        <f t="shared" ref="D20935:D20998" si="327">LOWER(C20935)</f>
        <v>un</v>
      </c>
    </row>
    <row r="20936" spans="1:4">
      <c r="A20936" s="68" t="s">
        <v>20660</v>
      </c>
      <c r="B20936" s="68" t="s">
        <v>33692</v>
      </c>
      <c r="C20936" s="68" t="s">
        <v>15</v>
      </c>
      <c r="D20936" t="str">
        <f t="shared" si="327"/>
        <v>un</v>
      </c>
    </row>
    <row r="20937" spans="1:4">
      <c r="A20937" s="68" t="s">
        <v>20661</v>
      </c>
      <c r="B20937" s="68" t="s">
        <v>33693</v>
      </c>
      <c r="C20937" s="68" t="s">
        <v>15</v>
      </c>
      <c r="D20937" t="str">
        <f t="shared" si="327"/>
        <v>un</v>
      </c>
    </row>
    <row r="20938" spans="1:4">
      <c r="A20938" s="68" t="s">
        <v>20662</v>
      </c>
      <c r="B20938" s="68" t="s">
        <v>33693</v>
      </c>
      <c r="C20938" s="68" t="s">
        <v>15</v>
      </c>
      <c r="D20938" t="str">
        <f t="shared" si="327"/>
        <v>un</v>
      </c>
    </row>
    <row r="20939" spans="1:4">
      <c r="A20939" s="68" t="s">
        <v>20663</v>
      </c>
      <c r="B20939" s="68" t="s">
        <v>33694</v>
      </c>
      <c r="C20939" s="68" t="s">
        <v>13</v>
      </c>
      <c r="D20939" t="str">
        <f t="shared" si="327"/>
        <v>m2</v>
      </c>
    </row>
    <row r="20940" spans="1:4">
      <c r="A20940" s="68" t="s">
        <v>20664</v>
      </c>
      <c r="B20940" s="68" t="s">
        <v>33694</v>
      </c>
      <c r="C20940" s="68" t="s">
        <v>13</v>
      </c>
      <c r="D20940" t="str">
        <f t="shared" si="327"/>
        <v>m2</v>
      </c>
    </row>
    <row r="20941" spans="1:4">
      <c r="A20941" s="68" t="s">
        <v>20665</v>
      </c>
      <c r="B20941" s="68" t="s">
        <v>33695</v>
      </c>
      <c r="C20941" s="68" t="s">
        <v>16</v>
      </c>
      <c r="D20941" t="str">
        <f t="shared" si="327"/>
        <v>m3</v>
      </c>
    </row>
    <row r="20942" spans="1:4">
      <c r="A20942" s="68" t="s">
        <v>20666</v>
      </c>
      <c r="B20942" s="68" t="s">
        <v>33695</v>
      </c>
      <c r="C20942" s="68" t="s">
        <v>16</v>
      </c>
      <c r="D20942" t="str">
        <f t="shared" si="327"/>
        <v>m3</v>
      </c>
    </row>
    <row r="20943" spans="1:4">
      <c r="A20943" s="68" t="s">
        <v>20667</v>
      </c>
      <c r="B20943" s="68" t="s">
        <v>33696</v>
      </c>
      <c r="C20943" s="68" t="s">
        <v>14</v>
      </c>
      <c r="D20943" t="str">
        <f t="shared" si="327"/>
        <v>m</v>
      </c>
    </row>
    <row r="20944" spans="1:4">
      <c r="A20944" s="68" t="s">
        <v>20668</v>
      </c>
      <c r="B20944" s="68" t="s">
        <v>33696</v>
      </c>
      <c r="C20944" s="68" t="s">
        <v>14</v>
      </c>
      <c r="D20944" t="str">
        <f t="shared" si="327"/>
        <v>m</v>
      </c>
    </row>
    <row r="20945" spans="1:4">
      <c r="A20945" s="68" t="s">
        <v>20669</v>
      </c>
      <c r="B20945" s="68" t="s">
        <v>33697</v>
      </c>
      <c r="C20945" s="68" t="s">
        <v>14</v>
      </c>
      <c r="D20945" t="str">
        <f t="shared" si="327"/>
        <v>m</v>
      </c>
    </row>
    <row r="20946" spans="1:4">
      <c r="A20946" s="68" t="s">
        <v>20670</v>
      </c>
      <c r="B20946" s="68" t="s">
        <v>33697</v>
      </c>
      <c r="C20946" s="68" t="s">
        <v>14</v>
      </c>
      <c r="D20946" t="str">
        <f t="shared" si="327"/>
        <v>m</v>
      </c>
    </row>
    <row r="20947" spans="1:4">
      <c r="A20947" s="68" t="s">
        <v>20671</v>
      </c>
      <c r="B20947" s="68" t="s">
        <v>33698</v>
      </c>
      <c r="C20947" s="68" t="s">
        <v>14</v>
      </c>
      <c r="D20947" t="str">
        <f t="shared" si="327"/>
        <v>m</v>
      </c>
    </row>
    <row r="20948" spans="1:4">
      <c r="A20948" s="68" t="s">
        <v>20672</v>
      </c>
      <c r="B20948" s="68" t="s">
        <v>33698</v>
      </c>
      <c r="C20948" s="68" t="s">
        <v>14</v>
      </c>
      <c r="D20948" t="str">
        <f t="shared" si="327"/>
        <v>m</v>
      </c>
    </row>
    <row r="20949" spans="1:4">
      <c r="A20949" s="68" t="s">
        <v>20673</v>
      </c>
      <c r="B20949" s="68" t="s">
        <v>33699</v>
      </c>
      <c r="C20949" s="68" t="s">
        <v>14</v>
      </c>
      <c r="D20949" t="str">
        <f t="shared" si="327"/>
        <v>m</v>
      </c>
    </row>
    <row r="20950" spans="1:4">
      <c r="A20950" s="68" t="s">
        <v>20674</v>
      </c>
      <c r="B20950" s="68" t="s">
        <v>33699</v>
      </c>
      <c r="C20950" s="68" t="s">
        <v>14</v>
      </c>
      <c r="D20950" t="str">
        <f t="shared" si="327"/>
        <v>m</v>
      </c>
    </row>
    <row r="20951" spans="1:4">
      <c r="A20951" s="68" t="s">
        <v>20675</v>
      </c>
      <c r="B20951" s="68" t="s">
        <v>33700</v>
      </c>
      <c r="C20951" s="68" t="s">
        <v>14</v>
      </c>
      <c r="D20951" t="str">
        <f t="shared" si="327"/>
        <v>m</v>
      </c>
    </row>
    <row r="20952" spans="1:4">
      <c r="A20952" s="68" t="s">
        <v>20676</v>
      </c>
      <c r="B20952" s="68" t="s">
        <v>33700</v>
      </c>
      <c r="C20952" s="68" t="s">
        <v>14</v>
      </c>
      <c r="D20952" t="str">
        <f t="shared" si="327"/>
        <v>m</v>
      </c>
    </row>
    <row r="20953" spans="1:4">
      <c r="A20953" s="68" t="s">
        <v>20677</v>
      </c>
      <c r="B20953" s="68" t="s">
        <v>33701</v>
      </c>
      <c r="C20953" s="68" t="s">
        <v>14</v>
      </c>
      <c r="D20953" t="str">
        <f t="shared" si="327"/>
        <v>m</v>
      </c>
    </row>
    <row r="20954" spans="1:4">
      <c r="A20954" s="68" t="s">
        <v>20678</v>
      </c>
      <c r="B20954" s="68" t="s">
        <v>33701</v>
      </c>
      <c r="C20954" s="68" t="s">
        <v>14</v>
      </c>
      <c r="D20954" t="str">
        <f t="shared" si="327"/>
        <v>m</v>
      </c>
    </row>
    <row r="20955" spans="1:4">
      <c r="A20955" s="68" t="s">
        <v>20679</v>
      </c>
      <c r="B20955" s="68" t="s">
        <v>33702</v>
      </c>
      <c r="C20955" s="68" t="s">
        <v>14</v>
      </c>
      <c r="D20955" t="str">
        <f t="shared" si="327"/>
        <v>m</v>
      </c>
    </row>
    <row r="20956" spans="1:4">
      <c r="A20956" s="68" t="s">
        <v>20680</v>
      </c>
      <c r="B20956" s="68" t="s">
        <v>33702</v>
      </c>
      <c r="C20956" s="68" t="s">
        <v>14</v>
      </c>
      <c r="D20956" t="str">
        <f t="shared" si="327"/>
        <v>m</v>
      </c>
    </row>
    <row r="20957" spans="1:4">
      <c r="A20957" s="68" t="s">
        <v>20681</v>
      </c>
      <c r="B20957" s="68" t="s">
        <v>33703</v>
      </c>
      <c r="C20957" s="68" t="s">
        <v>14</v>
      </c>
      <c r="D20957" t="str">
        <f t="shared" si="327"/>
        <v>m</v>
      </c>
    </row>
    <row r="20958" spans="1:4">
      <c r="A20958" s="68" t="s">
        <v>20682</v>
      </c>
      <c r="B20958" s="68" t="s">
        <v>33703</v>
      </c>
      <c r="C20958" s="68" t="s">
        <v>14</v>
      </c>
      <c r="D20958" t="str">
        <f t="shared" si="327"/>
        <v>m</v>
      </c>
    </row>
    <row r="20959" spans="1:4">
      <c r="A20959" s="68" t="s">
        <v>20683</v>
      </c>
      <c r="B20959" s="68" t="s">
        <v>33704</v>
      </c>
      <c r="C20959" s="68" t="s">
        <v>14</v>
      </c>
      <c r="D20959" t="str">
        <f t="shared" si="327"/>
        <v>m</v>
      </c>
    </row>
    <row r="20960" spans="1:4">
      <c r="A20960" s="68" t="s">
        <v>20684</v>
      </c>
      <c r="B20960" s="68" t="s">
        <v>33704</v>
      </c>
      <c r="C20960" s="68" t="s">
        <v>14</v>
      </c>
      <c r="D20960" t="str">
        <f t="shared" si="327"/>
        <v>m</v>
      </c>
    </row>
    <row r="20961" spans="1:4">
      <c r="A20961" s="68" t="s">
        <v>20685</v>
      </c>
      <c r="B20961" s="68" t="s">
        <v>33705</v>
      </c>
      <c r="C20961" s="68" t="s">
        <v>14</v>
      </c>
      <c r="D20961" t="str">
        <f t="shared" si="327"/>
        <v>m</v>
      </c>
    </row>
    <row r="20962" spans="1:4">
      <c r="A20962" s="68" t="s">
        <v>20686</v>
      </c>
      <c r="B20962" s="68" t="s">
        <v>33705</v>
      </c>
      <c r="C20962" s="68" t="s">
        <v>14</v>
      </c>
      <c r="D20962" t="str">
        <f t="shared" si="327"/>
        <v>m</v>
      </c>
    </row>
    <row r="20963" spans="1:4">
      <c r="A20963" s="68" t="s">
        <v>20687</v>
      </c>
      <c r="B20963" s="68" t="s">
        <v>33706</v>
      </c>
      <c r="C20963" s="68" t="s">
        <v>14</v>
      </c>
      <c r="D20963" t="str">
        <f t="shared" si="327"/>
        <v>m</v>
      </c>
    </row>
    <row r="20964" spans="1:4">
      <c r="A20964" s="68" t="s">
        <v>20688</v>
      </c>
      <c r="B20964" s="68" t="s">
        <v>33706</v>
      </c>
      <c r="C20964" s="68" t="s">
        <v>14</v>
      </c>
      <c r="D20964" t="str">
        <f t="shared" si="327"/>
        <v>m</v>
      </c>
    </row>
    <row r="20965" spans="1:4">
      <c r="A20965" s="68" t="s">
        <v>20689</v>
      </c>
      <c r="B20965" s="68" t="s">
        <v>33707</v>
      </c>
      <c r="C20965" s="68" t="s">
        <v>14</v>
      </c>
      <c r="D20965" t="str">
        <f t="shared" si="327"/>
        <v>m</v>
      </c>
    </row>
    <row r="20966" spans="1:4">
      <c r="A20966" s="68" t="s">
        <v>20690</v>
      </c>
      <c r="B20966" s="68" t="s">
        <v>33707</v>
      </c>
      <c r="C20966" s="68" t="s">
        <v>14</v>
      </c>
      <c r="D20966" t="str">
        <f t="shared" si="327"/>
        <v>m</v>
      </c>
    </row>
    <row r="20967" spans="1:4">
      <c r="A20967" s="68" t="s">
        <v>20691</v>
      </c>
      <c r="B20967" s="68" t="s">
        <v>33708</v>
      </c>
      <c r="C20967" s="68" t="s">
        <v>14</v>
      </c>
      <c r="D20967" t="str">
        <f t="shared" si="327"/>
        <v>m</v>
      </c>
    </row>
    <row r="20968" spans="1:4">
      <c r="A20968" s="68" t="s">
        <v>20692</v>
      </c>
      <c r="B20968" s="68" t="s">
        <v>33708</v>
      </c>
      <c r="C20968" s="68" t="s">
        <v>14</v>
      </c>
      <c r="D20968" t="str">
        <f t="shared" si="327"/>
        <v>m</v>
      </c>
    </row>
    <row r="20969" spans="1:4">
      <c r="A20969" s="68" t="s">
        <v>20693</v>
      </c>
      <c r="B20969" s="68" t="s">
        <v>33709</v>
      </c>
      <c r="C20969" s="68" t="s">
        <v>14</v>
      </c>
      <c r="D20969" t="str">
        <f t="shared" si="327"/>
        <v>m</v>
      </c>
    </row>
    <row r="20970" spans="1:4">
      <c r="A20970" s="68" t="s">
        <v>20694</v>
      </c>
      <c r="B20970" s="68" t="s">
        <v>33709</v>
      </c>
      <c r="C20970" s="68" t="s">
        <v>14</v>
      </c>
      <c r="D20970" t="str">
        <f t="shared" si="327"/>
        <v>m</v>
      </c>
    </row>
    <row r="20971" spans="1:4">
      <c r="A20971" s="68" t="s">
        <v>20695</v>
      </c>
      <c r="B20971" s="68" t="s">
        <v>33710</v>
      </c>
      <c r="C20971" s="68" t="s">
        <v>14</v>
      </c>
      <c r="D20971" t="str">
        <f t="shared" si="327"/>
        <v>m</v>
      </c>
    </row>
    <row r="20972" spans="1:4">
      <c r="A20972" s="68" t="s">
        <v>20696</v>
      </c>
      <c r="B20972" s="68" t="s">
        <v>33710</v>
      </c>
      <c r="C20972" s="68" t="s">
        <v>14</v>
      </c>
      <c r="D20972" t="str">
        <f t="shared" si="327"/>
        <v>m</v>
      </c>
    </row>
    <row r="20973" spans="1:4">
      <c r="A20973" s="68" t="s">
        <v>20697</v>
      </c>
      <c r="B20973" s="68" t="s">
        <v>33711</v>
      </c>
      <c r="C20973" s="68" t="s">
        <v>14</v>
      </c>
      <c r="D20973" t="str">
        <f t="shared" si="327"/>
        <v>m</v>
      </c>
    </row>
    <row r="20974" spans="1:4">
      <c r="A20974" s="68" t="s">
        <v>20698</v>
      </c>
      <c r="B20974" s="68" t="s">
        <v>33711</v>
      </c>
      <c r="C20974" s="68" t="s">
        <v>14</v>
      </c>
      <c r="D20974" t="str">
        <f t="shared" si="327"/>
        <v>m</v>
      </c>
    </row>
    <row r="20975" spans="1:4">
      <c r="A20975" s="68" t="s">
        <v>20699</v>
      </c>
      <c r="B20975" s="68" t="s">
        <v>33712</v>
      </c>
      <c r="C20975" s="68" t="s">
        <v>14</v>
      </c>
      <c r="D20975" t="str">
        <f t="shared" si="327"/>
        <v>m</v>
      </c>
    </row>
    <row r="20976" spans="1:4">
      <c r="A20976" s="68" t="s">
        <v>20700</v>
      </c>
      <c r="B20976" s="68" t="s">
        <v>33712</v>
      </c>
      <c r="C20976" s="68" t="s">
        <v>14</v>
      </c>
      <c r="D20976" t="str">
        <f t="shared" si="327"/>
        <v>m</v>
      </c>
    </row>
    <row r="20977" spans="1:4">
      <c r="A20977" s="68" t="s">
        <v>20701</v>
      </c>
      <c r="B20977" s="68" t="s">
        <v>33713</v>
      </c>
      <c r="C20977" s="68" t="s">
        <v>14</v>
      </c>
      <c r="D20977" t="str">
        <f t="shared" si="327"/>
        <v>m</v>
      </c>
    </row>
    <row r="20978" spans="1:4">
      <c r="A20978" s="68" t="s">
        <v>20702</v>
      </c>
      <c r="B20978" s="68" t="s">
        <v>33713</v>
      </c>
      <c r="C20978" s="68" t="s">
        <v>14</v>
      </c>
      <c r="D20978" t="str">
        <f t="shared" si="327"/>
        <v>m</v>
      </c>
    </row>
    <row r="20979" spans="1:4">
      <c r="A20979" s="68" t="s">
        <v>20703</v>
      </c>
      <c r="B20979" s="68" t="s">
        <v>33714</v>
      </c>
      <c r="C20979" s="68" t="s">
        <v>14</v>
      </c>
      <c r="D20979" t="str">
        <f t="shared" si="327"/>
        <v>m</v>
      </c>
    </row>
    <row r="20980" spans="1:4">
      <c r="A20980" s="68" t="s">
        <v>20704</v>
      </c>
      <c r="B20980" s="68" t="s">
        <v>33714</v>
      </c>
      <c r="C20980" s="68" t="s">
        <v>14</v>
      </c>
      <c r="D20980" t="str">
        <f t="shared" si="327"/>
        <v>m</v>
      </c>
    </row>
    <row r="20981" spans="1:4">
      <c r="A20981" s="68" t="s">
        <v>20705</v>
      </c>
      <c r="B20981" s="68" t="s">
        <v>33715</v>
      </c>
      <c r="C20981" s="68" t="s">
        <v>14</v>
      </c>
      <c r="D20981" t="str">
        <f t="shared" si="327"/>
        <v>m</v>
      </c>
    </row>
    <row r="20982" spans="1:4">
      <c r="A20982" s="68" t="s">
        <v>20706</v>
      </c>
      <c r="B20982" s="68" t="s">
        <v>33715</v>
      </c>
      <c r="C20982" s="68" t="s">
        <v>14</v>
      </c>
      <c r="D20982" t="str">
        <f t="shared" si="327"/>
        <v>m</v>
      </c>
    </row>
    <row r="20983" spans="1:4">
      <c r="A20983" s="68" t="s">
        <v>20707</v>
      </c>
      <c r="B20983" s="68" t="s">
        <v>33716</v>
      </c>
      <c r="C20983" s="68" t="s">
        <v>14</v>
      </c>
      <c r="D20983" t="str">
        <f t="shared" si="327"/>
        <v>m</v>
      </c>
    </row>
    <row r="20984" spans="1:4">
      <c r="A20984" s="68" t="s">
        <v>20708</v>
      </c>
      <c r="B20984" s="68" t="s">
        <v>33716</v>
      </c>
      <c r="C20984" s="68" t="s">
        <v>14</v>
      </c>
      <c r="D20984" t="str">
        <f t="shared" si="327"/>
        <v>m</v>
      </c>
    </row>
    <row r="20985" spans="1:4">
      <c r="A20985" s="68" t="s">
        <v>20709</v>
      </c>
      <c r="B20985" s="68" t="s">
        <v>33717</v>
      </c>
      <c r="C20985" s="68" t="s">
        <v>14</v>
      </c>
      <c r="D20985" t="str">
        <f t="shared" si="327"/>
        <v>m</v>
      </c>
    </row>
    <row r="20986" spans="1:4">
      <c r="A20986" s="68" t="s">
        <v>20710</v>
      </c>
      <c r="B20986" s="68" t="s">
        <v>33717</v>
      </c>
      <c r="C20986" s="68" t="s">
        <v>14</v>
      </c>
      <c r="D20986" t="str">
        <f t="shared" si="327"/>
        <v>m</v>
      </c>
    </row>
    <row r="20987" spans="1:4">
      <c r="A20987" s="68" t="s">
        <v>20711</v>
      </c>
      <c r="B20987" s="68" t="s">
        <v>33718</v>
      </c>
      <c r="C20987" s="68" t="s">
        <v>14</v>
      </c>
      <c r="D20987" t="str">
        <f t="shared" si="327"/>
        <v>m</v>
      </c>
    </row>
    <row r="20988" spans="1:4">
      <c r="A20988" s="68" t="s">
        <v>20712</v>
      </c>
      <c r="B20988" s="68" t="s">
        <v>33718</v>
      </c>
      <c r="C20988" s="68" t="s">
        <v>14</v>
      </c>
      <c r="D20988" t="str">
        <f t="shared" si="327"/>
        <v>m</v>
      </c>
    </row>
    <row r="20989" spans="1:4">
      <c r="A20989" s="68" t="s">
        <v>20713</v>
      </c>
      <c r="B20989" s="68" t="s">
        <v>33719</v>
      </c>
      <c r="C20989" s="68" t="s">
        <v>14</v>
      </c>
      <c r="D20989" t="str">
        <f t="shared" si="327"/>
        <v>m</v>
      </c>
    </row>
    <row r="20990" spans="1:4">
      <c r="A20990" s="68" t="s">
        <v>20714</v>
      </c>
      <c r="B20990" s="68" t="s">
        <v>33719</v>
      </c>
      <c r="C20990" s="68" t="s">
        <v>14</v>
      </c>
      <c r="D20990" t="str">
        <f t="shared" si="327"/>
        <v>m</v>
      </c>
    </row>
    <row r="20991" spans="1:4">
      <c r="A20991" s="68" t="s">
        <v>20715</v>
      </c>
      <c r="B20991" s="68" t="s">
        <v>33720</v>
      </c>
      <c r="C20991" s="68" t="s">
        <v>14</v>
      </c>
      <c r="D20991" t="str">
        <f t="shared" si="327"/>
        <v>m</v>
      </c>
    </row>
    <row r="20992" spans="1:4">
      <c r="A20992" s="68" t="s">
        <v>20716</v>
      </c>
      <c r="B20992" s="68" t="s">
        <v>33720</v>
      </c>
      <c r="C20992" s="68" t="s">
        <v>14</v>
      </c>
      <c r="D20992" t="str">
        <f t="shared" si="327"/>
        <v>m</v>
      </c>
    </row>
    <row r="20993" spans="1:4">
      <c r="A20993" s="68" t="s">
        <v>20717</v>
      </c>
      <c r="B20993" s="68" t="s">
        <v>33721</v>
      </c>
      <c r="C20993" s="68" t="s">
        <v>14</v>
      </c>
      <c r="D20993" t="str">
        <f t="shared" si="327"/>
        <v>m</v>
      </c>
    </row>
    <row r="20994" spans="1:4">
      <c r="A20994" s="68" t="s">
        <v>20718</v>
      </c>
      <c r="B20994" s="68" t="s">
        <v>33721</v>
      </c>
      <c r="C20994" s="68" t="s">
        <v>14</v>
      </c>
      <c r="D20994" t="str">
        <f t="shared" si="327"/>
        <v>m</v>
      </c>
    </row>
    <row r="20995" spans="1:4">
      <c r="A20995" s="68" t="s">
        <v>20719</v>
      </c>
      <c r="B20995" s="68" t="s">
        <v>33722</v>
      </c>
      <c r="C20995" s="68" t="s">
        <v>14</v>
      </c>
      <c r="D20995" t="str">
        <f t="shared" si="327"/>
        <v>m</v>
      </c>
    </row>
    <row r="20996" spans="1:4">
      <c r="A20996" s="68" t="s">
        <v>20720</v>
      </c>
      <c r="B20996" s="68" t="s">
        <v>33722</v>
      </c>
      <c r="C20996" s="68" t="s">
        <v>14</v>
      </c>
      <c r="D20996" t="str">
        <f t="shared" si="327"/>
        <v>m</v>
      </c>
    </row>
    <row r="20997" spans="1:4">
      <c r="A20997" s="68" t="s">
        <v>20721</v>
      </c>
      <c r="B20997" s="68" t="s">
        <v>33723</v>
      </c>
      <c r="C20997" s="68" t="s">
        <v>14</v>
      </c>
      <c r="D20997" t="str">
        <f t="shared" si="327"/>
        <v>m</v>
      </c>
    </row>
    <row r="20998" spans="1:4">
      <c r="A20998" s="68" t="s">
        <v>20722</v>
      </c>
      <c r="B20998" s="68" t="s">
        <v>33723</v>
      </c>
      <c r="C20998" s="68" t="s">
        <v>14</v>
      </c>
      <c r="D20998" t="str">
        <f t="shared" si="327"/>
        <v>m</v>
      </c>
    </row>
    <row r="20999" spans="1:4">
      <c r="A20999" s="68" t="s">
        <v>20723</v>
      </c>
      <c r="B20999" s="68" t="s">
        <v>33724</v>
      </c>
      <c r="C20999" s="68" t="s">
        <v>14</v>
      </c>
      <c r="D20999" t="str">
        <f t="shared" ref="D20999:D21062" si="328">LOWER(C20999)</f>
        <v>m</v>
      </c>
    </row>
    <row r="21000" spans="1:4">
      <c r="A21000" s="68" t="s">
        <v>20724</v>
      </c>
      <c r="B21000" s="68" t="s">
        <v>33724</v>
      </c>
      <c r="C21000" s="68" t="s">
        <v>14</v>
      </c>
      <c r="D21000" t="str">
        <f t="shared" si="328"/>
        <v>m</v>
      </c>
    </row>
    <row r="21001" spans="1:4">
      <c r="A21001" s="68" t="s">
        <v>20725</v>
      </c>
      <c r="B21001" s="68" t="s">
        <v>33725</v>
      </c>
      <c r="C21001" s="68" t="s">
        <v>14</v>
      </c>
      <c r="D21001" t="str">
        <f t="shared" si="328"/>
        <v>m</v>
      </c>
    </row>
    <row r="21002" spans="1:4">
      <c r="A21002" s="68" t="s">
        <v>20726</v>
      </c>
      <c r="B21002" s="68" t="s">
        <v>33725</v>
      </c>
      <c r="C21002" s="68" t="s">
        <v>14</v>
      </c>
      <c r="D21002" t="str">
        <f t="shared" si="328"/>
        <v>m</v>
      </c>
    </row>
    <row r="21003" spans="1:4">
      <c r="A21003" s="68" t="s">
        <v>20727</v>
      </c>
      <c r="B21003" s="68" t="s">
        <v>33726</v>
      </c>
      <c r="C21003" s="68" t="s">
        <v>14</v>
      </c>
      <c r="D21003" t="str">
        <f t="shared" si="328"/>
        <v>m</v>
      </c>
    </row>
    <row r="21004" spans="1:4">
      <c r="A21004" s="68" t="s">
        <v>20728</v>
      </c>
      <c r="B21004" s="68" t="s">
        <v>33726</v>
      </c>
      <c r="C21004" s="68" t="s">
        <v>14</v>
      </c>
      <c r="D21004" t="str">
        <f t="shared" si="328"/>
        <v>m</v>
      </c>
    </row>
    <row r="21005" spans="1:4">
      <c r="A21005" s="68" t="s">
        <v>20729</v>
      </c>
      <c r="B21005" s="68" t="s">
        <v>33727</v>
      </c>
      <c r="C21005" s="68" t="s">
        <v>14</v>
      </c>
      <c r="D21005" t="str">
        <f t="shared" si="328"/>
        <v>m</v>
      </c>
    </row>
    <row r="21006" spans="1:4">
      <c r="A21006" s="68" t="s">
        <v>20730</v>
      </c>
      <c r="B21006" s="68" t="s">
        <v>33727</v>
      </c>
      <c r="C21006" s="68" t="s">
        <v>14</v>
      </c>
      <c r="D21006" t="str">
        <f t="shared" si="328"/>
        <v>m</v>
      </c>
    </row>
    <row r="21007" spans="1:4">
      <c r="A21007" s="68" t="s">
        <v>20731</v>
      </c>
      <c r="B21007" s="68" t="s">
        <v>33728</v>
      </c>
      <c r="C21007" s="68" t="s">
        <v>14</v>
      </c>
      <c r="D21007" t="str">
        <f t="shared" si="328"/>
        <v>m</v>
      </c>
    </row>
    <row r="21008" spans="1:4">
      <c r="A21008" s="68" t="s">
        <v>20732</v>
      </c>
      <c r="B21008" s="68" t="s">
        <v>33728</v>
      </c>
      <c r="C21008" s="68" t="s">
        <v>14</v>
      </c>
      <c r="D21008" t="str">
        <f t="shared" si="328"/>
        <v>m</v>
      </c>
    </row>
    <row r="21009" spans="1:4">
      <c r="A21009" s="68" t="s">
        <v>20733</v>
      </c>
      <c r="B21009" s="68" t="s">
        <v>33729</v>
      </c>
      <c r="C21009" s="68" t="s">
        <v>14</v>
      </c>
      <c r="D21009" t="str">
        <f t="shared" si="328"/>
        <v>m</v>
      </c>
    </row>
    <row r="21010" spans="1:4">
      <c r="A21010" s="68" t="s">
        <v>20734</v>
      </c>
      <c r="B21010" s="68" t="s">
        <v>33729</v>
      </c>
      <c r="C21010" s="68" t="s">
        <v>14</v>
      </c>
      <c r="D21010" t="str">
        <f t="shared" si="328"/>
        <v>m</v>
      </c>
    </row>
    <row r="21011" spans="1:4">
      <c r="A21011" s="68" t="s">
        <v>20735</v>
      </c>
      <c r="B21011" s="68" t="s">
        <v>33730</v>
      </c>
      <c r="C21011" s="68" t="s">
        <v>15</v>
      </c>
      <c r="D21011" t="str">
        <f t="shared" si="328"/>
        <v>un</v>
      </c>
    </row>
    <row r="21012" spans="1:4">
      <c r="A21012" s="68" t="s">
        <v>20736</v>
      </c>
      <c r="B21012" s="68" t="s">
        <v>33730</v>
      </c>
      <c r="C21012" s="68" t="s">
        <v>15</v>
      </c>
      <c r="D21012" t="str">
        <f t="shared" si="328"/>
        <v>un</v>
      </c>
    </row>
    <row r="21013" spans="1:4">
      <c r="A21013" s="68" t="s">
        <v>20737</v>
      </c>
      <c r="B21013" s="68" t="s">
        <v>33731</v>
      </c>
      <c r="C21013" s="68" t="s">
        <v>15</v>
      </c>
      <c r="D21013" t="str">
        <f t="shared" si="328"/>
        <v>un</v>
      </c>
    </row>
    <row r="21014" spans="1:4">
      <c r="A21014" s="68" t="s">
        <v>20738</v>
      </c>
      <c r="B21014" s="68" t="s">
        <v>33731</v>
      </c>
      <c r="C21014" s="68" t="s">
        <v>15</v>
      </c>
      <c r="D21014" t="str">
        <f t="shared" si="328"/>
        <v>un</v>
      </c>
    </row>
    <row r="21015" spans="1:4">
      <c r="A21015" s="68" t="s">
        <v>20739</v>
      </c>
      <c r="B21015" s="68" t="s">
        <v>33732</v>
      </c>
      <c r="C21015" s="68" t="s">
        <v>15</v>
      </c>
      <c r="D21015" t="str">
        <f t="shared" si="328"/>
        <v>un</v>
      </c>
    </row>
    <row r="21016" spans="1:4">
      <c r="A21016" s="68" t="s">
        <v>20740</v>
      </c>
      <c r="B21016" s="68" t="s">
        <v>33732</v>
      </c>
      <c r="C21016" s="68" t="s">
        <v>15</v>
      </c>
      <c r="D21016" t="str">
        <f t="shared" si="328"/>
        <v>un</v>
      </c>
    </row>
    <row r="21017" spans="1:4">
      <c r="A21017" s="68" t="s">
        <v>20741</v>
      </c>
      <c r="B21017" s="68" t="s">
        <v>33733</v>
      </c>
      <c r="C21017" s="68" t="s">
        <v>15</v>
      </c>
      <c r="D21017" t="str">
        <f t="shared" si="328"/>
        <v>un</v>
      </c>
    </row>
    <row r="21018" spans="1:4">
      <c r="A21018" s="68" t="s">
        <v>20742</v>
      </c>
      <c r="B21018" s="68" t="s">
        <v>33733</v>
      </c>
      <c r="C21018" s="68" t="s">
        <v>15</v>
      </c>
      <c r="D21018" t="str">
        <f t="shared" si="328"/>
        <v>un</v>
      </c>
    </row>
    <row r="21019" spans="1:4">
      <c r="A21019" s="68" t="s">
        <v>20743</v>
      </c>
      <c r="B21019" s="68" t="s">
        <v>33734</v>
      </c>
      <c r="C21019" s="68" t="s">
        <v>15</v>
      </c>
      <c r="D21019" t="str">
        <f t="shared" si="328"/>
        <v>un</v>
      </c>
    </row>
    <row r="21020" spans="1:4">
      <c r="A21020" s="68" t="s">
        <v>20744</v>
      </c>
      <c r="B21020" s="68" t="s">
        <v>33734</v>
      </c>
      <c r="C21020" s="68" t="s">
        <v>15</v>
      </c>
      <c r="D21020" t="str">
        <f t="shared" si="328"/>
        <v>un</v>
      </c>
    </row>
    <row r="21021" spans="1:4">
      <c r="A21021" s="68" t="s">
        <v>20745</v>
      </c>
      <c r="B21021" s="68" t="s">
        <v>33735</v>
      </c>
      <c r="C21021" s="68" t="s">
        <v>15</v>
      </c>
      <c r="D21021" t="str">
        <f t="shared" si="328"/>
        <v>un</v>
      </c>
    </row>
    <row r="21022" spans="1:4">
      <c r="A21022" s="68" t="s">
        <v>20746</v>
      </c>
      <c r="B21022" s="68" t="s">
        <v>33735</v>
      </c>
      <c r="C21022" s="68" t="s">
        <v>15</v>
      </c>
      <c r="D21022" t="str">
        <f t="shared" si="328"/>
        <v>un</v>
      </c>
    </row>
    <row r="21023" spans="1:4">
      <c r="A21023" s="68" t="s">
        <v>20747</v>
      </c>
      <c r="B21023" s="68" t="s">
        <v>33736</v>
      </c>
      <c r="C21023" s="68" t="s">
        <v>15</v>
      </c>
      <c r="D21023" t="str">
        <f t="shared" si="328"/>
        <v>un</v>
      </c>
    </row>
    <row r="21024" spans="1:4">
      <c r="A21024" s="68" t="s">
        <v>20748</v>
      </c>
      <c r="B21024" s="68" t="s">
        <v>33736</v>
      </c>
      <c r="C21024" s="68" t="s">
        <v>15</v>
      </c>
      <c r="D21024" t="str">
        <f t="shared" si="328"/>
        <v>un</v>
      </c>
    </row>
    <row r="21025" spans="1:4">
      <c r="A21025" s="68" t="s">
        <v>20749</v>
      </c>
      <c r="B21025" s="68" t="s">
        <v>33737</v>
      </c>
      <c r="C21025" s="68" t="s">
        <v>15</v>
      </c>
      <c r="D21025" t="str">
        <f t="shared" si="328"/>
        <v>un</v>
      </c>
    </row>
    <row r="21026" spans="1:4">
      <c r="A21026" s="68" t="s">
        <v>20750</v>
      </c>
      <c r="B21026" s="68" t="s">
        <v>33737</v>
      </c>
      <c r="C21026" s="68" t="s">
        <v>15</v>
      </c>
      <c r="D21026" t="str">
        <f t="shared" si="328"/>
        <v>un</v>
      </c>
    </row>
    <row r="21027" spans="1:4">
      <c r="A21027" s="68" t="s">
        <v>20751</v>
      </c>
      <c r="B21027" s="68" t="s">
        <v>33738</v>
      </c>
      <c r="C21027" s="68" t="s">
        <v>15</v>
      </c>
      <c r="D21027" t="str">
        <f t="shared" si="328"/>
        <v>un</v>
      </c>
    </row>
    <row r="21028" spans="1:4">
      <c r="A21028" s="68" t="s">
        <v>20752</v>
      </c>
      <c r="B21028" s="68" t="s">
        <v>33738</v>
      </c>
      <c r="C21028" s="68" t="s">
        <v>15</v>
      </c>
      <c r="D21028" t="str">
        <f t="shared" si="328"/>
        <v>un</v>
      </c>
    </row>
    <row r="21029" spans="1:4">
      <c r="A21029" s="68" t="s">
        <v>20753</v>
      </c>
      <c r="B21029" s="68" t="s">
        <v>33739</v>
      </c>
      <c r="C21029" s="68" t="s">
        <v>15</v>
      </c>
      <c r="D21029" t="str">
        <f t="shared" si="328"/>
        <v>un</v>
      </c>
    </row>
    <row r="21030" spans="1:4">
      <c r="A21030" s="68" t="s">
        <v>20754</v>
      </c>
      <c r="B21030" s="68" t="s">
        <v>33739</v>
      </c>
      <c r="C21030" s="68" t="s">
        <v>15</v>
      </c>
      <c r="D21030" t="str">
        <f t="shared" si="328"/>
        <v>un</v>
      </c>
    </row>
    <row r="21031" spans="1:4">
      <c r="A21031" s="68" t="s">
        <v>20755</v>
      </c>
      <c r="B21031" s="68" t="s">
        <v>33740</v>
      </c>
      <c r="C21031" s="68" t="s">
        <v>15</v>
      </c>
      <c r="D21031" t="str">
        <f t="shared" si="328"/>
        <v>un</v>
      </c>
    </row>
    <row r="21032" spans="1:4">
      <c r="A21032" s="68" t="s">
        <v>20756</v>
      </c>
      <c r="B21032" s="68" t="s">
        <v>33740</v>
      </c>
      <c r="C21032" s="68" t="s">
        <v>15</v>
      </c>
      <c r="D21032" t="str">
        <f t="shared" si="328"/>
        <v>un</v>
      </c>
    </row>
    <row r="21033" spans="1:4">
      <c r="A21033" s="68" t="s">
        <v>20757</v>
      </c>
      <c r="B21033" s="68" t="s">
        <v>33741</v>
      </c>
      <c r="C21033" s="68" t="s">
        <v>15</v>
      </c>
      <c r="D21033" t="str">
        <f t="shared" si="328"/>
        <v>un</v>
      </c>
    </row>
    <row r="21034" spans="1:4">
      <c r="A21034" s="68" t="s">
        <v>20758</v>
      </c>
      <c r="B21034" s="68" t="s">
        <v>33741</v>
      </c>
      <c r="C21034" s="68" t="s">
        <v>15</v>
      </c>
      <c r="D21034" t="str">
        <f t="shared" si="328"/>
        <v>un</v>
      </c>
    </row>
    <row r="21035" spans="1:4">
      <c r="A21035" s="68" t="s">
        <v>20759</v>
      </c>
      <c r="B21035" s="68" t="s">
        <v>33742</v>
      </c>
      <c r="C21035" s="68" t="s">
        <v>15</v>
      </c>
      <c r="D21035" t="str">
        <f t="shared" si="328"/>
        <v>un</v>
      </c>
    </row>
    <row r="21036" spans="1:4">
      <c r="A21036" s="68" t="s">
        <v>20760</v>
      </c>
      <c r="B21036" s="68" t="s">
        <v>33742</v>
      </c>
      <c r="C21036" s="68" t="s">
        <v>15</v>
      </c>
      <c r="D21036" t="str">
        <f t="shared" si="328"/>
        <v>un</v>
      </c>
    </row>
    <row r="21037" spans="1:4">
      <c r="A21037" s="68" t="s">
        <v>20761</v>
      </c>
      <c r="B21037" s="68" t="s">
        <v>33743</v>
      </c>
      <c r="C21037" s="68" t="s">
        <v>15</v>
      </c>
      <c r="D21037" t="str">
        <f t="shared" si="328"/>
        <v>un</v>
      </c>
    </row>
    <row r="21038" spans="1:4">
      <c r="A21038" s="68" t="s">
        <v>20762</v>
      </c>
      <c r="B21038" s="68" t="s">
        <v>33743</v>
      </c>
      <c r="C21038" s="68" t="s">
        <v>15</v>
      </c>
      <c r="D21038" t="str">
        <f t="shared" si="328"/>
        <v>un</v>
      </c>
    </row>
    <row r="21039" spans="1:4">
      <c r="A21039" s="68" t="s">
        <v>20763</v>
      </c>
      <c r="B21039" s="68" t="s">
        <v>33744</v>
      </c>
      <c r="C21039" s="68" t="s">
        <v>15</v>
      </c>
      <c r="D21039" t="str">
        <f t="shared" si="328"/>
        <v>un</v>
      </c>
    </row>
    <row r="21040" spans="1:4">
      <c r="A21040" s="68" t="s">
        <v>20764</v>
      </c>
      <c r="B21040" s="68" t="s">
        <v>33744</v>
      </c>
      <c r="C21040" s="68" t="s">
        <v>15</v>
      </c>
      <c r="D21040" t="str">
        <f t="shared" si="328"/>
        <v>un</v>
      </c>
    </row>
    <row r="21041" spans="1:4">
      <c r="A21041" s="68" t="s">
        <v>20765</v>
      </c>
      <c r="B21041" s="68" t="s">
        <v>33745</v>
      </c>
      <c r="C21041" s="68" t="s">
        <v>15</v>
      </c>
      <c r="D21041" t="str">
        <f t="shared" si="328"/>
        <v>un</v>
      </c>
    </row>
    <row r="21042" spans="1:4">
      <c r="A21042" s="68" t="s">
        <v>20766</v>
      </c>
      <c r="B21042" s="68" t="s">
        <v>33745</v>
      </c>
      <c r="C21042" s="68" t="s">
        <v>15</v>
      </c>
      <c r="D21042" t="str">
        <f t="shared" si="328"/>
        <v>un</v>
      </c>
    </row>
    <row r="21043" spans="1:4">
      <c r="A21043" s="68" t="s">
        <v>20767</v>
      </c>
      <c r="B21043" s="68" t="s">
        <v>33746</v>
      </c>
      <c r="C21043" s="68" t="s">
        <v>15</v>
      </c>
      <c r="D21043" t="str">
        <f t="shared" si="328"/>
        <v>un</v>
      </c>
    </row>
    <row r="21044" spans="1:4">
      <c r="A21044" s="68" t="s">
        <v>20768</v>
      </c>
      <c r="B21044" s="68" t="s">
        <v>33746</v>
      </c>
      <c r="C21044" s="68" t="s">
        <v>15</v>
      </c>
      <c r="D21044" t="str">
        <f t="shared" si="328"/>
        <v>un</v>
      </c>
    </row>
    <row r="21045" spans="1:4">
      <c r="A21045" s="68" t="s">
        <v>20769</v>
      </c>
      <c r="B21045" s="68" t="s">
        <v>33747</v>
      </c>
      <c r="C21045" s="68" t="s">
        <v>15</v>
      </c>
      <c r="D21045" t="str">
        <f t="shared" si="328"/>
        <v>un</v>
      </c>
    </row>
    <row r="21046" spans="1:4">
      <c r="A21046" s="68" t="s">
        <v>20770</v>
      </c>
      <c r="B21046" s="68" t="s">
        <v>33747</v>
      </c>
      <c r="C21046" s="68" t="s">
        <v>15</v>
      </c>
      <c r="D21046" t="str">
        <f t="shared" si="328"/>
        <v>un</v>
      </c>
    </row>
    <row r="21047" spans="1:4">
      <c r="A21047" s="68" t="s">
        <v>20771</v>
      </c>
      <c r="B21047" s="68" t="s">
        <v>33748</v>
      </c>
      <c r="C21047" s="68" t="s">
        <v>15</v>
      </c>
      <c r="D21047" t="str">
        <f t="shared" si="328"/>
        <v>un</v>
      </c>
    </row>
    <row r="21048" spans="1:4">
      <c r="A21048" s="68" t="s">
        <v>20772</v>
      </c>
      <c r="B21048" s="68" t="s">
        <v>33748</v>
      </c>
      <c r="C21048" s="68" t="s">
        <v>15</v>
      </c>
      <c r="D21048" t="str">
        <f t="shared" si="328"/>
        <v>un</v>
      </c>
    </row>
    <row r="21049" spans="1:4">
      <c r="A21049" s="68" t="s">
        <v>20773</v>
      </c>
      <c r="B21049" s="68" t="s">
        <v>33749</v>
      </c>
      <c r="C21049" s="68" t="s">
        <v>15</v>
      </c>
      <c r="D21049" t="str">
        <f t="shared" si="328"/>
        <v>un</v>
      </c>
    </row>
    <row r="21050" spans="1:4">
      <c r="A21050" s="68" t="s">
        <v>20774</v>
      </c>
      <c r="B21050" s="68" t="s">
        <v>33749</v>
      </c>
      <c r="C21050" s="68" t="s">
        <v>15</v>
      </c>
      <c r="D21050" t="str">
        <f t="shared" si="328"/>
        <v>un</v>
      </c>
    </row>
    <row r="21051" spans="1:4">
      <c r="A21051" s="68" t="s">
        <v>20775</v>
      </c>
      <c r="B21051" s="68" t="s">
        <v>33750</v>
      </c>
      <c r="C21051" s="68" t="s">
        <v>15</v>
      </c>
      <c r="D21051" t="str">
        <f t="shared" si="328"/>
        <v>un</v>
      </c>
    </row>
    <row r="21052" spans="1:4">
      <c r="A21052" s="68" t="s">
        <v>20776</v>
      </c>
      <c r="B21052" s="68" t="s">
        <v>33750</v>
      </c>
      <c r="C21052" s="68" t="s">
        <v>15</v>
      </c>
      <c r="D21052" t="str">
        <f t="shared" si="328"/>
        <v>un</v>
      </c>
    </row>
    <row r="21053" spans="1:4">
      <c r="A21053" s="68" t="s">
        <v>20777</v>
      </c>
      <c r="B21053" s="68" t="s">
        <v>33751</v>
      </c>
      <c r="C21053" s="68" t="s">
        <v>15</v>
      </c>
      <c r="D21053" t="str">
        <f t="shared" si="328"/>
        <v>un</v>
      </c>
    </row>
    <row r="21054" spans="1:4">
      <c r="A21054" s="68" t="s">
        <v>20778</v>
      </c>
      <c r="B21054" s="68" t="s">
        <v>33751</v>
      </c>
      <c r="C21054" s="68" t="s">
        <v>15</v>
      </c>
      <c r="D21054" t="str">
        <f t="shared" si="328"/>
        <v>un</v>
      </c>
    </row>
    <row r="21055" spans="1:4">
      <c r="A21055" s="68" t="s">
        <v>20779</v>
      </c>
      <c r="B21055" s="68" t="s">
        <v>33752</v>
      </c>
      <c r="C21055" s="68" t="s">
        <v>15</v>
      </c>
      <c r="D21055" t="str">
        <f t="shared" si="328"/>
        <v>un</v>
      </c>
    </row>
    <row r="21056" spans="1:4">
      <c r="A21056" s="68" t="s">
        <v>20780</v>
      </c>
      <c r="B21056" s="68" t="s">
        <v>33752</v>
      </c>
      <c r="C21056" s="68" t="s">
        <v>15</v>
      </c>
      <c r="D21056" t="str">
        <f t="shared" si="328"/>
        <v>un</v>
      </c>
    </row>
    <row r="21057" spans="1:4">
      <c r="A21057" s="68" t="s">
        <v>20781</v>
      </c>
      <c r="B21057" s="68" t="s">
        <v>33753</v>
      </c>
      <c r="C21057" s="68" t="s">
        <v>15</v>
      </c>
      <c r="D21057" t="str">
        <f t="shared" si="328"/>
        <v>un</v>
      </c>
    </row>
    <row r="21058" spans="1:4">
      <c r="A21058" s="68" t="s">
        <v>20782</v>
      </c>
      <c r="B21058" s="68" t="s">
        <v>33753</v>
      </c>
      <c r="C21058" s="68" t="s">
        <v>15</v>
      </c>
      <c r="D21058" t="str">
        <f t="shared" si="328"/>
        <v>un</v>
      </c>
    </row>
    <row r="21059" spans="1:4">
      <c r="A21059" s="68" t="s">
        <v>20783</v>
      </c>
      <c r="B21059" s="68" t="s">
        <v>33754</v>
      </c>
      <c r="C21059" s="68" t="s">
        <v>15</v>
      </c>
      <c r="D21059" t="str">
        <f t="shared" si="328"/>
        <v>un</v>
      </c>
    </row>
    <row r="21060" spans="1:4">
      <c r="A21060" s="68" t="s">
        <v>20784</v>
      </c>
      <c r="B21060" s="68" t="s">
        <v>33754</v>
      </c>
      <c r="C21060" s="68" t="s">
        <v>15</v>
      </c>
      <c r="D21060" t="str">
        <f t="shared" si="328"/>
        <v>un</v>
      </c>
    </row>
    <row r="21061" spans="1:4">
      <c r="A21061" s="68" t="s">
        <v>20785</v>
      </c>
      <c r="B21061" s="68" t="s">
        <v>33755</v>
      </c>
      <c r="C21061" s="68" t="s">
        <v>15</v>
      </c>
      <c r="D21061" t="str">
        <f t="shared" si="328"/>
        <v>un</v>
      </c>
    </row>
    <row r="21062" spans="1:4">
      <c r="A21062" s="837" t="s">
        <v>20786</v>
      </c>
      <c r="B21062" s="68" t="s">
        <v>33755</v>
      </c>
      <c r="C21062" s="68" t="s">
        <v>15</v>
      </c>
      <c r="D21062" t="str">
        <f t="shared" si="328"/>
        <v>un</v>
      </c>
    </row>
    <row r="21063" spans="1:4">
      <c r="A21063" s="68" t="s">
        <v>20787</v>
      </c>
      <c r="B21063" s="68" t="s">
        <v>33756</v>
      </c>
      <c r="C21063" s="68" t="s">
        <v>15</v>
      </c>
      <c r="D21063" t="str">
        <f t="shared" ref="D21063:D21126" si="329">LOWER(C21063)</f>
        <v>un</v>
      </c>
    </row>
    <row r="21064" spans="1:4">
      <c r="A21064" s="68" t="s">
        <v>20788</v>
      </c>
      <c r="B21064" s="68" t="s">
        <v>33756</v>
      </c>
      <c r="C21064" s="68" t="s">
        <v>15</v>
      </c>
      <c r="D21064" t="str">
        <f t="shared" si="329"/>
        <v>un</v>
      </c>
    </row>
    <row r="21065" spans="1:4">
      <c r="A21065" s="68" t="s">
        <v>20789</v>
      </c>
      <c r="B21065" s="68" t="s">
        <v>33757</v>
      </c>
      <c r="C21065" s="68" t="s">
        <v>15</v>
      </c>
      <c r="D21065" t="str">
        <f t="shared" si="329"/>
        <v>un</v>
      </c>
    </row>
    <row r="21066" spans="1:4">
      <c r="A21066" s="68" t="s">
        <v>20790</v>
      </c>
      <c r="B21066" s="68" t="s">
        <v>33757</v>
      </c>
      <c r="C21066" s="68" t="s">
        <v>15</v>
      </c>
      <c r="D21066" t="str">
        <f t="shared" si="329"/>
        <v>un</v>
      </c>
    </row>
    <row r="21067" spans="1:4">
      <c r="A21067" s="68" t="s">
        <v>20791</v>
      </c>
      <c r="B21067" s="68" t="s">
        <v>33758</v>
      </c>
      <c r="C21067" s="68" t="s">
        <v>15</v>
      </c>
      <c r="D21067" t="str">
        <f t="shared" si="329"/>
        <v>un</v>
      </c>
    </row>
    <row r="21068" spans="1:4">
      <c r="A21068" s="68" t="s">
        <v>20792</v>
      </c>
      <c r="B21068" s="68" t="s">
        <v>33758</v>
      </c>
      <c r="C21068" s="68" t="s">
        <v>15</v>
      </c>
      <c r="D21068" t="str">
        <f t="shared" si="329"/>
        <v>un</v>
      </c>
    </row>
    <row r="21069" spans="1:4">
      <c r="A21069" s="68" t="s">
        <v>20793</v>
      </c>
      <c r="B21069" s="68" t="s">
        <v>33759</v>
      </c>
      <c r="C21069" s="68" t="s">
        <v>15</v>
      </c>
      <c r="D21069" t="str">
        <f t="shared" si="329"/>
        <v>un</v>
      </c>
    </row>
    <row r="21070" spans="1:4">
      <c r="A21070" s="68" t="s">
        <v>20794</v>
      </c>
      <c r="B21070" s="68" t="s">
        <v>33759</v>
      </c>
      <c r="C21070" s="68" t="s">
        <v>15</v>
      </c>
      <c r="D21070" t="str">
        <f t="shared" si="329"/>
        <v>un</v>
      </c>
    </row>
    <row r="21071" spans="1:4">
      <c r="A21071" s="68" t="s">
        <v>20795</v>
      </c>
      <c r="B21071" s="68" t="s">
        <v>33760</v>
      </c>
      <c r="C21071" s="68" t="s">
        <v>15</v>
      </c>
      <c r="D21071" t="str">
        <f t="shared" si="329"/>
        <v>un</v>
      </c>
    </row>
    <row r="21072" spans="1:4">
      <c r="A21072" s="68" t="s">
        <v>20796</v>
      </c>
      <c r="B21072" s="68" t="s">
        <v>33760</v>
      </c>
      <c r="C21072" s="68" t="s">
        <v>15</v>
      </c>
      <c r="D21072" t="str">
        <f t="shared" si="329"/>
        <v>un</v>
      </c>
    </row>
    <row r="21073" spans="1:4">
      <c r="A21073" s="68" t="s">
        <v>20797</v>
      </c>
      <c r="B21073" s="68" t="s">
        <v>33761</v>
      </c>
      <c r="C21073" s="68" t="s">
        <v>15</v>
      </c>
      <c r="D21073" t="str">
        <f t="shared" si="329"/>
        <v>un</v>
      </c>
    </row>
    <row r="21074" spans="1:4">
      <c r="A21074" s="68" t="s">
        <v>20798</v>
      </c>
      <c r="B21074" s="68" t="s">
        <v>33761</v>
      </c>
      <c r="C21074" s="68" t="s">
        <v>15</v>
      </c>
      <c r="D21074" t="str">
        <f t="shared" si="329"/>
        <v>un</v>
      </c>
    </row>
    <row r="21075" spans="1:4">
      <c r="A21075" s="68" t="s">
        <v>20799</v>
      </c>
      <c r="B21075" s="68" t="s">
        <v>33762</v>
      </c>
      <c r="C21075" s="68" t="s">
        <v>15</v>
      </c>
      <c r="D21075" t="str">
        <f t="shared" si="329"/>
        <v>un</v>
      </c>
    </row>
    <row r="21076" spans="1:4">
      <c r="A21076" s="68" t="s">
        <v>20800</v>
      </c>
      <c r="B21076" s="68" t="s">
        <v>33762</v>
      </c>
      <c r="C21076" s="68" t="s">
        <v>15</v>
      </c>
      <c r="D21076" t="str">
        <f t="shared" si="329"/>
        <v>un</v>
      </c>
    </row>
    <row r="21077" spans="1:4">
      <c r="A21077" s="68" t="s">
        <v>20801</v>
      </c>
      <c r="B21077" s="68" t="s">
        <v>33763</v>
      </c>
      <c r="C21077" s="68" t="s">
        <v>15</v>
      </c>
      <c r="D21077" t="str">
        <f t="shared" si="329"/>
        <v>un</v>
      </c>
    </row>
    <row r="21078" spans="1:4">
      <c r="A21078" s="68" t="s">
        <v>20802</v>
      </c>
      <c r="B21078" s="68" t="s">
        <v>33763</v>
      </c>
      <c r="C21078" s="68" t="s">
        <v>15</v>
      </c>
      <c r="D21078" t="str">
        <f t="shared" si="329"/>
        <v>un</v>
      </c>
    </row>
    <row r="21079" spans="1:4">
      <c r="A21079" s="68" t="s">
        <v>20803</v>
      </c>
      <c r="B21079" s="68" t="s">
        <v>33764</v>
      </c>
      <c r="C21079" s="68" t="s">
        <v>15</v>
      </c>
      <c r="D21079" t="str">
        <f t="shared" si="329"/>
        <v>un</v>
      </c>
    </row>
    <row r="21080" spans="1:4">
      <c r="A21080" s="68" t="s">
        <v>20804</v>
      </c>
      <c r="B21080" s="68" t="s">
        <v>33764</v>
      </c>
      <c r="C21080" s="68" t="s">
        <v>15</v>
      </c>
      <c r="D21080" t="str">
        <f t="shared" si="329"/>
        <v>un</v>
      </c>
    </row>
    <row r="21081" spans="1:4">
      <c r="A21081" s="68" t="s">
        <v>20805</v>
      </c>
      <c r="B21081" s="68" t="s">
        <v>33765</v>
      </c>
      <c r="C21081" s="68" t="s">
        <v>15</v>
      </c>
      <c r="D21081" t="str">
        <f t="shared" si="329"/>
        <v>un</v>
      </c>
    </row>
    <row r="21082" spans="1:4">
      <c r="A21082" s="68" t="s">
        <v>20806</v>
      </c>
      <c r="B21082" s="68" t="s">
        <v>33765</v>
      </c>
      <c r="C21082" s="68" t="s">
        <v>15</v>
      </c>
      <c r="D21082" t="str">
        <f t="shared" si="329"/>
        <v>un</v>
      </c>
    </row>
    <row r="21083" spans="1:4">
      <c r="A21083" s="68" t="s">
        <v>20807</v>
      </c>
      <c r="B21083" s="68" t="s">
        <v>33766</v>
      </c>
      <c r="C21083" s="68" t="s">
        <v>15</v>
      </c>
      <c r="D21083" t="str">
        <f t="shared" si="329"/>
        <v>un</v>
      </c>
    </row>
    <row r="21084" spans="1:4">
      <c r="A21084" s="68" t="s">
        <v>20808</v>
      </c>
      <c r="B21084" s="68" t="s">
        <v>33766</v>
      </c>
      <c r="C21084" s="68" t="s">
        <v>15</v>
      </c>
      <c r="D21084" t="str">
        <f t="shared" si="329"/>
        <v>un</v>
      </c>
    </row>
    <row r="21085" spans="1:4">
      <c r="A21085" s="68" t="s">
        <v>20809</v>
      </c>
      <c r="B21085" s="68" t="s">
        <v>33767</v>
      </c>
      <c r="C21085" s="68" t="s">
        <v>15</v>
      </c>
      <c r="D21085" t="str">
        <f t="shared" si="329"/>
        <v>un</v>
      </c>
    </row>
    <row r="21086" spans="1:4">
      <c r="A21086" s="68" t="s">
        <v>20810</v>
      </c>
      <c r="B21086" s="68" t="s">
        <v>33767</v>
      </c>
      <c r="C21086" s="68" t="s">
        <v>15</v>
      </c>
      <c r="D21086" t="str">
        <f t="shared" si="329"/>
        <v>un</v>
      </c>
    </row>
    <row r="21087" spans="1:4">
      <c r="A21087" s="68" t="s">
        <v>20811</v>
      </c>
      <c r="B21087" s="68" t="s">
        <v>33768</v>
      </c>
      <c r="C21087" s="68" t="s">
        <v>15</v>
      </c>
      <c r="D21087" t="str">
        <f t="shared" si="329"/>
        <v>un</v>
      </c>
    </row>
    <row r="21088" spans="1:4">
      <c r="A21088" s="68" t="s">
        <v>20812</v>
      </c>
      <c r="B21088" s="68" t="s">
        <v>33768</v>
      </c>
      <c r="C21088" s="68" t="s">
        <v>15</v>
      </c>
      <c r="D21088" t="str">
        <f t="shared" si="329"/>
        <v>un</v>
      </c>
    </row>
    <row r="21089" spans="1:4">
      <c r="A21089" s="68" t="s">
        <v>20813</v>
      </c>
      <c r="B21089" s="68" t="s">
        <v>33769</v>
      </c>
      <c r="C21089" s="68" t="s">
        <v>15</v>
      </c>
      <c r="D21089" t="str">
        <f t="shared" si="329"/>
        <v>un</v>
      </c>
    </row>
    <row r="21090" spans="1:4">
      <c r="A21090" s="68" t="s">
        <v>20814</v>
      </c>
      <c r="B21090" s="68" t="s">
        <v>33769</v>
      </c>
      <c r="C21090" s="68" t="s">
        <v>15</v>
      </c>
      <c r="D21090" t="str">
        <f t="shared" si="329"/>
        <v>un</v>
      </c>
    </row>
    <row r="21091" spans="1:4">
      <c r="A21091" s="68" t="s">
        <v>20815</v>
      </c>
      <c r="B21091" s="68" t="s">
        <v>33770</v>
      </c>
      <c r="C21091" s="68" t="s">
        <v>15</v>
      </c>
      <c r="D21091" t="str">
        <f t="shared" si="329"/>
        <v>un</v>
      </c>
    </row>
    <row r="21092" spans="1:4">
      <c r="A21092" s="68" t="s">
        <v>20816</v>
      </c>
      <c r="B21092" s="68" t="s">
        <v>33770</v>
      </c>
      <c r="C21092" s="68" t="s">
        <v>15</v>
      </c>
      <c r="D21092" t="str">
        <f t="shared" si="329"/>
        <v>un</v>
      </c>
    </row>
    <row r="21093" spans="1:4">
      <c r="A21093" s="68" t="s">
        <v>20817</v>
      </c>
      <c r="B21093" s="68" t="s">
        <v>33771</v>
      </c>
      <c r="C21093" s="68" t="s">
        <v>15</v>
      </c>
      <c r="D21093" t="str">
        <f t="shared" si="329"/>
        <v>un</v>
      </c>
    </row>
    <row r="21094" spans="1:4">
      <c r="A21094" s="68" t="s">
        <v>20818</v>
      </c>
      <c r="B21094" s="68" t="s">
        <v>33771</v>
      </c>
      <c r="C21094" s="68" t="s">
        <v>15</v>
      </c>
      <c r="D21094" t="str">
        <f t="shared" si="329"/>
        <v>un</v>
      </c>
    </row>
    <row r="21095" spans="1:4">
      <c r="A21095" s="68" t="s">
        <v>20819</v>
      </c>
      <c r="B21095" s="68" t="s">
        <v>33772</v>
      </c>
      <c r="C21095" s="68" t="s">
        <v>14</v>
      </c>
      <c r="D21095" t="str">
        <f t="shared" si="329"/>
        <v>m</v>
      </c>
    </row>
    <row r="21096" spans="1:4">
      <c r="A21096" s="68" t="s">
        <v>20820</v>
      </c>
      <c r="B21096" s="68" t="s">
        <v>33772</v>
      </c>
      <c r="C21096" s="68" t="s">
        <v>14</v>
      </c>
      <c r="D21096" t="str">
        <f t="shared" si="329"/>
        <v>m</v>
      </c>
    </row>
    <row r="21097" spans="1:4">
      <c r="A21097" s="68" t="s">
        <v>20821</v>
      </c>
      <c r="B21097" s="68" t="s">
        <v>33773</v>
      </c>
      <c r="C21097" s="68" t="s">
        <v>14</v>
      </c>
      <c r="D21097" t="str">
        <f t="shared" si="329"/>
        <v>m</v>
      </c>
    </row>
    <row r="21098" spans="1:4">
      <c r="A21098" s="68" t="s">
        <v>20822</v>
      </c>
      <c r="B21098" s="68" t="s">
        <v>33773</v>
      </c>
      <c r="C21098" s="68" t="s">
        <v>14</v>
      </c>
      <c r="D21098" t="str">
        <f t="shared" si="329"/>
        <v>m</v>
      </c>
    </row>
    <row r="21099" spans="1:4">
      <c r="A21099" s="68" t="s">
        <v>20823</v>
      </c>
      <c r="B21099" s="68" t="s">
        <v>33774</v>
      </c>
      <c r="C21099" s="68" t="s">
        <v>14</v>
      </c>
      <c r="D21099" t="str">
        <f t="shared" si="329"/>
        <v>m</v>
      </c>
    </row>
    <row r="21100" spans="1:4">
      <c r="A21100" s="68" t="s">
        <v>20824</v>
      </c>
      <c r="B21100" s="68" t="s">
        <v>33774</v>
      </c>
      <c r="C21100" s="68" t="s">
        <v>14</v>
      </c>
      <c r="D21100" t="str">
        <f t="shared" si="329"/>
        <v>m</v>
      </c>
    </row>
    <row r="21101" spans="1:4">
      <c r="A21101" s="68" t="s">
        <v>20825</v>
      </c>
      <c r="B21101" s="68" t="s">
        <v>33775</v>
      </c>
      <c r="C21101" s="68" t="s">
        <v>14</v>
      </c>
      <c r="D21101" t="str">
        <f t="shared" si="329"/>
        <v>m</v>
      </c>
    </row>
    <row r="21102" spans="1:4">
      <c r="A21102" s="68" t="s">
        <v>20826</v>
      </c>
      <c r="B21102" s="68" t="s">
        <v>33775</v>
      </c>
      <c r="C21102" s="68" t="s">
        <v>14</v>
      </c>
      <c r="D21102" t="str">
        <f t="shared" si="329"/>
        <v>m</v>
      </c>
    </row>
    <row r="21103" spans="1:4">
      <c r="A21103" s="68" t="s">
        <v>20827</v>
      </c>
      <c r="B21103" s="68" t="s">
        <v>33776</v>
      </c>
      <c r="C21103" s="68" t="s">
        <v>14</v>
      </c>
      <c r="D21103" t="str">
        <f t="shared" si="329"/>
        <v>m</v>
      </c>
    </row>
    <row r="21104" spans="1:4">
      <c r="A21104" s="68" t="s">
        <v>20828</v>
      </c>
      <c r="B21104" s="68" t="s">
        <v>33776</v>
      </c>
      <c r="C21104" s="68" t="s">
        <v>14</v>
      </c>
      <c r="D21104" t="str">
        <f t="shared" si="329"/>
        <v>m</v>
      </c>
    </row>
    <row r="21105" spans="1:4">
      <c r="A21105" s="68" t="s">
        <v>20829</v>
      </c>
      <c r="B21105" s="68" t="s">
        <v>33777</v>
      </c>
      <c r="C21105" s="68" t="s">
        <v>14</v>
      </c>
      <c r="D21105" t="str">
        <f t="shared" si="329"/>
        <v>m</v>
      </c>
    </row>
    <row r="21106" spans="1:4">
      <c r="A21106" s="68" t="s">
        <v>20830</v>
      </c>
      <c r="B21106" s="68" t="s">
        <v>33777</v>
      </c>
      <c r="C21106" s="68" t="s">
        <v>14</v>
      </c>
      <c r="D21106" t="str">
        <f t="shared" si="329"/>
        <v>m</v>
      </c>
    </row>
    <row r="21107" spans="1:4">
      <c r="A21107" s="68" t="s">
        <v>20831</v>
      </c>
      <c r="B21107" s="68" t="s">
        <v>33778</v>
      </c>
      <c r="C21107" s="68" t="s">
        <v>14</v>
      </c>
      <c r="D21107" t="str">
        <f t="shared" si="329"/>
        <v>m</v>
      </c>
    </row>
    <row r="21108" spans="1:4">
      <c r="A21108" s="68" t="s">
        <v>20832</v>
      </c>
      <c r="B21108" s="68" t="s">
        <v>33778</v>
      </c>
      <c r="C21108" s="68" t="s">
        <v>14</v>
      </c>
      <c r="D21108" t="str">
        <f t="shared" si="329"/>
        <v>m</v>
      </c>
    </row>
    <row r="21109" spans="1:4">
      <c r="A21109" s="68" t="s">
        <v>20833</v>
      </c>
      <c r="B21109" s="68" t="s">
        <v>33779</v>
      </c>
      <c r="C21109" s="68" t="s">
        <v>14</v>
      </c>
      <c r="D21109" t="str">
        <f t="shared" si="329"/>
        <v>m</v>
      </c>
    </row>
    <row r="21110" spans="1:4">
      <c r="A21110" s="68" t="s">
        <v>20834</v>
      </c>
      <c r="B21110" s="68" t="s">
        <v>33779</v>
      </c>
      <c r="C21110" s="68" t="s">
        <v>14</v>
      </c>
      <c r="D21110" t="str">
        <f t="shared" si="329"/>
        <v>m</v>
      </c>
    </row>
    <row r="21111" spans="1:4">
      <c r="A21111" s="68" t="s">
        <v>20835</v>
      </c>
      <c r="B21111" s="68" t="s">
        <v>33780</v>
      </c>
      <c r="C21111" s="68" t="s">
        <v>14</v>
      </c>
      <c r="D21111" t="str">
        <f t="shared" si="329"/>
        <v>m</v>
      </c>
    </row>
    <row r="21112" spans="1:4">
      <c r="A21112" s="68" t="s">
        <v>20836</v>
      </c>
      <c r="B21112" s="68" t="s">
        <v>33780</v>
      </c>
      <c r="C21112" s="68" t="s">
        <v>14</v>
      </c>
      <c r="D21112" t="str">
        <f t="shared" si="329"/>
        <v>m</v>
      </c>
    </row>
    <row r="21113" spans="1:4">
      <c r="A21113" s="68" t="s">
        <v>20837</v>
      </c>
      <c r="B21113" s="68" t="s">
        <v>33781</v>
      </c>
      <c r="C21113" s="68" t="s">
        <v>14</v>
      </c>
      <c r="D21113" t="str">
        <f t="shared" si="329"/>
        <v>m</v>
      </c>
    </row>
    <row r="21114" spans="1:4">
      <c r="A21114" s="68" t="s">
        <v>20838</v>
      </c>
      <c r="B21114" s="68" t="s">
        <v>33781</v>
      </c>
      <c r="C21114" s="68" t="s">
        <v>14</v>
      </c>
      <c r="D21114" t="str">
        <f t="shared" si="329"/>
        <v>m</v>
      </c>
    </row>
    <row r="21115" spans="1:4">
      <c r="A21115" s="68" t="s">
        <v>20839</v>
      </c>
      <c r="B21115" s="68" t="s">
        <v>33782</v>
      </c>
      <c r="C21115" s="68" t="s">
        <v>14</v>
      </c>
      <c r="D21115" t="str">
        <f t="shared" si="329"/>
        <v>m</v>
      </c>
    </row>
    <row r="21116" spans="1:4">
      <c r="A21116" s="68" t="s">
        <v>20840</v>
      </c>
      <c r="B21116" s="68" t="s">
        <v>33782</v>
      </c>
      <c r="C21116" s="68" t="s">
        <v>14</v>
      </c>
      <c r="D21116" t="str">
        <f t="shared" si="329"/>
        <v>m</v>
      </c>
    </row>
    <row r="21117" spans="1:4">
      <c r="A21117" s="68" t="s">
        <v>20841</v>
      </c>
      <c r="B21117" s="68" t="s">
        <v>33783</v>
      </c>
      <c r="C21117" s="68" t="s">
        <v>14</v>
      </c>
      <c r="D21117" t="str">
        <f t="shared" si="329"/>
        <v>m</v>
      </c>
    </row>
    <row r="21118" spans="1:4">
      <c r="A21118" s="68" t="s">
        <v>20842</v>
      </c>
      <c r="B21118" s="68" t="s">
        <v>33783</v>
      </c>
      <c r="C21118" s="68" t="s">
        <v>14</v>
      </c>
      <c r="D21118" t="str">
        <f t="shared" si="329"/>
        <v>m</v>
      </c>
    </row>
    <row r="21119" spans="1:4">
      <c r="A21119" s="68" t="s">
        <v>20843</v>
      </c>
      <c r="B21119" s="68" t="s">
        <v>33784</v>
      </c>
      <c r="C21119" s="68" t="s">
        <v>14</v>
      </c>
      <c r="D21119" t="str">
        <f t="shared" si="329"/>
        <v>m</v>
      </c>
    </row>
    <row r="21120" spans="1:4">
      <c r="A21120" s="68" t="s">
        <v>20844</v>
      </c>
      <c r="B21120" s="68" t="s">
        <v>33784</v>
      </c>
      <c r="C21120" s="68" t="s">
        <v>14</v>
      </c>
      <c r="D21120" t="str">
        <f t="shared" si="329"/>
        <v>m</v>
      </c>
    </row>
    <row r="21121" spans="1:4">
      <c r="A21121" s="68" t="s">
        <v>20845</v>
      </c>
      <c r="B21121" s="68" t="s">
        <v>33785</v>
      </c>
      <c r="C21121" s="68" t="s">
        <v>14</v>
      </c>
      <c r="D21121" t="str">
        <f t="shared" si="329"/>
        <v>m</v>
      </c>
    </row>
    <row r="21122" spans="1:4">
      <c r="A21122" s="68" t="s">
        <v>20846</v>
      </c>
      <c r="B21122" s="68" t="s">
        <v>33785</v>
      </c>
      <c r="C21122" s="68" t="s">
        <v>14</v>
      </c>
      <c r="D21122" t="str">
        <f t="shared" si="329"/>
        <v>m</v>
      </c>
    </row>
    <row r="21123" spans="1:4">
      <c r="A21123" s="68" t="s">
        <v>20847</v>
      </c>
      <c r="B21123" s="68" t="s">
        <v>33786</v>
      </c>
      <c r="C21123" s="68" t="s">
        <v>14</v>
      </c>
      <c r="D21123" t="str">
        <f t="shared" si="329"/>
        <v>m</v>
      </c>
    </row>
    <row r="21124" spans="1:4">
      <c r="A21124" s="68" t="s">
        <v>20848</v>
      </c>
      <c r="B21124" s="68" t="s">
        <v>33786</v>
      </c>
      <c r="C21124" s="68" t="s">
        <v>14</v>
      </c>
      <c r="D21124" t="str">
        <f t="shared" si="329"/>
        <v>m</v>
      </c>
    </row>
    <row r="21125" spans="1:4">
      <c r="A21125" s="68" t="s">
        <v>20849</v>
      </c>
      <c r="B21125" s="68" t="s">
        <v>33787</v>
      </c>
      <c r="C21125" s="68" t="s">
        <v>14</v>
      </c>
      <c r="D21125" t="str">
        <f t="shared" si="329"/>
        <v>m</v>
      </c>
    </row>
    <row r="21126" spans="1:4">
      <c r="A21126" s="68" t="s">
        <v>20850</v>
      </c>
      <c r="B21126" s="68" t="s">
        <v>33787</v>
      </c>
      <c r="C21126" s="68" t="s">
        <v>14</v>
      </c>
      <c r="D21126" t="str">
        <f t="shared" si="329"/>
        <v>m</v>
      </c>
    </row>
    <row r="21127" spans="1:4">
      <c r="A21127" s="68" t="s">
        <v>20851</v>
      </c>
      <c r="B21127" s="68" t="s">
        <v>33788</v>
      </c>
      <c r="C21127" s="68" t="s">
        <v>14</v>
      </c>
      <c r="D21127" t="str">
        <f t="shared" ref="D21127:D21190" si="330">LOWER(C21127)</f>
        <v>m</v>
      </c>
    </row>
    <row r="21128" spans="1:4">
      <c r="A21128" s="68" t="s">
        <v>20852</v>
      </c>
      <c r="B21128" s="68" t="s">
        <v>33788</v>
      </c>
      <c r="C21128" s="68" t="s">
        <v>14</v>
      </c>
      <c r="D21128" t="str">
        <f t="shared" si="330"/>
        <v>m</v>
      </c>
    </row>
    <row r="21129" spans="1:4">
      <c r="A21129" s="68" t="s">
        <v>20853</v>
      </c>
      <c r="B21129" s="68" t="s">
        <v>33789</v>
      </c>
      <c r="C21129" s="68" t="s">
        <v>14</v>
      </c>
      <c r="D21129" t="str">
        <f t="shared" si="330"/>
        <v>m</v>
      </c>
    </row>
    <row r="21130" spans="1:4">
      <c r="A21130" s="68" t="s">
        <v>20854</v>
      </c>
      <c r="B21130" s="68" t="s">
        <v>33789</v>
      </c>
      <c r="C21130" s="68" t="s">
        <v>14</v>
      </c>
      <c r="D21130" t="str">
        <f t="shared" si="330"/>
        <v>m</v>
      </c>
    </row>
    <row r="21131" spans="1:4">
      <c r="A21131" s="68" t="s">
        <v>20855</v>
      </c>
      <c r="B21131" s="68" t="s">
        <v>33790</v>
      </c>
      <c r="C21131" s="68" t="s">
        <v>14</v>
      </c>
      <c r="D21131" t="str">
        <f t="shared" si="330"/>
        <v>m</v>
      </c>
    </row>
    <row r="21132" spans="1:4">
      <c r="A21132" s="68" t="s">
        <v>20856</v>
      </c>
      <c r="B21132" s="68" t="s">
        <v>33790</v>
      </c>
      <c r="C21132" s="68" t="s">
        <v>14</v>
      </c>
      <c r="D21132" t="str">
        <f t="shared" si="330"/>
        <v>m</v>
      </c>
    </row>
    <row r="21133" spans="1:4">
      <c r="A21133" s="68" t="s">
        <v>20857</v>
      </c>
      <c r="B21133" s="68" t="s">
        <v>33791</v>
      </c>
      <c r="C21133" s="68" t="s">
        <v>14</v>
      </c>
      <c r="D21133" t="str">
        <f t="shared" si="330"/>
        <v>m</v>
      </c>
    </row>
    <row r="21134" spans="1:4">
      <c r="A21134" s="68" t="s">
        <v>20858</v>
      </c>
      <c r="B21134" s="68" t="s">
        <v>33791</v>
      </c>
      <c r="C21134" s="68" t="s">
        <v>14</v>
      </c>
      <c r="D21134" t="str">
        <f t="shared" si="330"/>
        <v>m</v>
      </c>
    </row>
    <row r="21135" spans="1:4">
      <c r="A21135" s="68" t="s">
        <v>20859</v>
      </c>
      <c r="B21135" s="68" t="s">
        <v>33792</v>
      </c>
      <c r="C21135" s="68" t="s">
        <v>14</v>
      </c>
      <c r="D21135" t="str">
        <f t="shared" si="330"/>
        <v>m</v>
      </c>
    </row>
    <row r="21136" spans="1:4">
      <c r="A21136" s="68" t="s">
        <v>20860</v>
      </c>
      <c r="B21136" s="68" t="s">
        <v>33792</v>
      </c>
      <c r="C21136" s="68" t="s">
        <v>14</v>
      </c>
      <c r="D21136" t="str">
        <f t="shared" si="330"/>
        <v>m</v>
      </c>
    </row>
    <row r="21137" spans="1:4">
      <c r="A21137" s="68" t="s">
        <v>20861</v>
      </c>
      <c r="B21137" s="68" t="s">
        <v>33793</v>
      </c>
      <c r="C21137" s="68" t="s">
        <v>14</v>
      </c>
      <c r="D21137" t="str">
        <f t="shared" si="330"/>
        <v>m</v>
      </c>
    </row>
    <row r="21138" spans="1:4">
      <c r="A21138" s="68" t="s">
        <v>20862</v>
      </c>
      <c r="B21138" s="68" t="s">
        <v>33793</v>
      </c>
      <c r="C21138" s="68" t="s">
        <v>14</v>
      </c>
      <c r="D21138" t="str">
        <f t="shared" si="330"/>
        <v>m</v>
      </c>
    </row>
    <row r="21139" spans="1:4">
      <c r="A21139" s="68" t="s">
        <v>20863</v>
      </c>
      <c r="B21139" s="68" t="s">
        <v>33794</v>
      </c>
      <c r="C21139" s="68" t="s">
        <v>14</v>
      </c>
      <c r="D21139" t="str">
        <f t="shared" si="330"/>
        <v>m</v>
      </c>
    </row>
    <row r="21140" spans="1:4">
      <c r="A21140" s="68" t="s">
        <v>20864</v>
      </c>
      <c r="B21140" s="68" t="s">
        <v>33794</v>
      </c>
      <c r="C21140" s="68" t="s">
        <v>14</v>
      </c>
      <c r="D21140" t="str">
        <f t="shared" si="330"/>
        <v>m</v>
      </c>
    </row>
    <row r="21141" spans="1:4">
      <c r="A21141" s="68" t="s">
        <v>20865</v>
      </c>
      <c r="B21141" s="68" t="s">
        <v>33795</v>
      </c>
      <c r="C21141" s="68" t="s">
        <v>14</v>
      </c>
      <c r="D21141" t="str">
        <f t="shared" si="330"/>
        <v>m</v>
      </c>
    </row>
    <row r="21142" spans="1:4">
      <c r="A21142" s="68" t="s">
        <v>20866</v>
      </c>
      <c r="B21142" s="68" t="s">
        <v>33795</v>
      </c>
      <c r="C21142" s="68" t="s">
        <v>14</v>
      </c>
      <c r="D21142" t="str">
        <f t="shared" si="330"/>
        <v>m</v>
      </c>
    </row>
    <row r="21143" spans="1:4">
      <c r="A21143" s="68" t="s">
        <v>20867</v>
      </c>
      <c r="B21143" s="68" t="s">
        <v>33796</v>
      </c>
      <c r="C21143" s="68" t="s">
        <v>14</v>
      </c>
      <c r="D21143" t="str">
        <f t="shared" si="330"/>
        <v>m</v>
      </c>
    </row>
    <row r="21144" spans="1:4">
      <c r="A21144" s="68" t="s">
        <v>20868</v>
      </c>
      <c r="B21144" s="68" t="s">
        <v>33796</v>
      </c>
      <c r="C21144" s="68" t="s">
        <v>14</v>
      </c>
      <c r="D21144" t="str">
        <f t="shared" si="330"/>
        <v>m</v>
      </c>
    </row>
    <row r="21145" spans="1:4">
      <c r="A21145" s="68" t="s">
        <v>20869</v>
      </c>
      <c r="B21145" s="68" t="s">
        <v>33797</v>
      </c>
      <c r="C21145" s="68" t="s">
        <v>14</v>
      </c>
      <c r="D21145" t="str">
        <f t="shared" si="330"/>
        <v>m</v>
      </c>
    </row>
    <row r="21146" spans="1:4">
      <c r="A21146" s="68" t="s">
        <v>20870</v>
      </c>
      <c r="B21146" s="68" t="s">
        <v>33797</v>
      </c>
      <c r="C21146" s="68" t="s">
        <v>14</v>
      </c>
      <c r="D21146" t="str">
        <f t="shared" si="330"/>
        <v>m</v>
      </c>
    </row>
    <row r="21147" spans="1:4">
      <c r="A21147" s="68" t="s">
        <v>20871</v>
      </c>
      <c r="B21147" s="68" t="s">
        <v>33798</v>
      </c>
      <c r="C21147" s="68" t="s">
        <v>14</v>
      </c>
      <c r="D21147" t="str">
        <f t="shared" si="330"/>
        <v>m</v>
      </c>
    </row>
    <row r="21148" spans="1:4">
      <c r="A21148" s="68" t="s">
        <v>20872</v>
      </c>
      <c r="B21148" s="68" t="s">
        <v>33798</v>
      </c>
      <c r="C21148" s="68" t="s">
        <v>14</v>
      </c>
      <c r="D21148" t="str">
        <f t="shared" si="330"/>
        <v>m</v>
      </c>
    </row>
    <row r="21149" spans="1:4">
      <c r="A21149" s="68" t="s">
        <v>20873</v>
      </c>
      <c r="B21149" s="68" t="s">
        <v>33799</v>
      </c>
      <c r="C21149" s="68" t="s">
        <v>14</v>
      </c>
      <c r="D21149" t="str">
        <f t="shared" si="330"/>
        <v>m</v>
      </c>
    </row>
    <row r="21150" spans="1:4">
      <c r="A21150" s="68" t="s">
        <v>20874</v>
      </c>
      <c r="B21150" s="68" t="s">
        <v>33799</v>
      </c>
      <c r="C21150" s="68" t="s">
        <v>14</v>
      </c>
      <c r="D21150" t="str">
        <f t="shared" si="330"/>
        <v>m</v>
      </c>
    </row>
    <row r="21151" spans="1:4">
      <c r="A21151" s="68" t="s">
        <v>20875</v>
      </c>
      <c r="B21151" s="68" t="s">
        <v>33800</v>
      </c>
      <c r="C21151" s="68" t="s">
        <v>14</v>
      </c>
      <c r="D21151" t="str">
        <f t="shared" si="330"/>
        <v>m</v>
      </c>
    </row>
    <row r="21152" spans="1:4">
      <c r="A21152" s="68" t="s">
        <v>20876</v>
      </c>
      <c r="B21152" s="68" t="s">
        <v>33800</v>
      </c>
      <c r="C21152" s="68" t="s">
        <v>14</v>
      </c>
      <c r="D21152" t="str">
        <f t="shared" si="330"/>
        <v>m</v>
      </c>
    </row>
    <row r="21153" spans="1:4">
      <c r="A21153" s="68" t="s">
        <v>20877</v>
      </c>
      <c r="B21153" s="68" t="s">
        <v>33801</v>
      </c>
      <c r="C21153" s="68" t="s">
        <v>14</v>
      </c>
      <c r="D21153" t="str">
        <f t="shared" si="330"/>
        <v>m</v>
      </c>
    </row>
    <row r="21154" spans="1:4">
      <c r="A21154" s="68" t="s">
        <v>20878</v>
      </c>
      <c r="B21154" s="68" t="s">
        <v>33801</v>
      </c>
      <c r="C21154" s="68" t="s">
        <v>14</v>
      </c>
      <c r="D21154" t="str">
        <f t="shared" si="330"/>
        <v>m</v>
      </c>
    </row>
    <row r="21155" spans="1:4">
      <c r="A21155" s="68" t="s">
        <v>20879</v>
      </c>
      <c r="B21155" s="68" t="s">
        <v>33802</v>
      </c>
      <c r="C21155" s="68" t="s">
        <v>14</v>
      </c>
      <c r="D21155" t="str">
        <f t="shared" si="330"/>
        <v>m</v>
      </c>
    </row>
    <row r="21156" spans="1:4">
      <c r="A21156" s="68" t="s">
        <v>20880</v>
      </c>
      <c r="B21156" s="68" t="s">
        <v>33802</v>
      </c>
      <c r="C21156" s="68" t="s">
        <v>14</v>
      </c>
      <c r="D21156" t="str">
        <f t="shared" si="330"/>
        <v>m</v>
      </c>
    </row>
    <row r="21157" spans="1:4">
      <c r="A21157" s="68" t="s">
        <v>20881</v>
      </c>
      <c r="B21157" s="68" t="s">
        <v>33803</v>
      </c>
      <c r="C21157" s="68" t="s">
        <v>14</v>
      </c>
      <c r="D21157" t="str">
        <f t="shared" si="330"/>
        <v>m</v>
      </c>
    </row>
    <row r="21158" spans="1:4">
      <c r="A21158" s="68" t="s">
        <v>20882</v>
      </c>
      <c r="B21158" s="68" t="s">
        <v>33803</v>
      </c>
      <c r="C21158" s="68" t="s">
        <v>14</v>
      </c>
      <c r="D21158" t="str">
        <f t="shared" si="330"/>
        <v>m</v>
      </c>
    </row>
    <row r="21159" spans="1:4">
      <c r="A21159" s="68" t="s">
        <v>20883</v>
      </c>
      <c r="B21159" s="68" t="s">
        <v>33804</v>
      </c>
      <c r="C21159" s="68" t="s">
        <v>14</v>
      </c>
      <c r="D21159" t="str">
        <f t="shared" si="330"/>
        <v>m</v>
      </c>
    </row>
    <row r="21160" spans="1:4">
      <c r="A21160" s="68" t="s">
        <v>20884</v>
      </c>
      <c r="B21160" s="68" t="s">
        <v>33804</v>
      </c>
      <c r="C21160" s="68" t="s">
        <v>14</v>
      </c>
      <c r="D21160" t="str">
        <f t="shared" si="330"/>
        <v>m</v>
      </c>
    </row>
    <row r="21161" spans="1:4">
      <c r="A21161" s="68" t="s">
        <v>20885</v>
      </c>
      <c r="B21161" s="68" t="s">
        <v>33805</v>
      </c>
      <c r="C21161" s="68" t="s">
        <v>14</v>
      </c>
      <c r="D21161" t="str">
        <f t="shared" si="330"/>
        <v>m</v>
      </c>
    </row>
    <row r="21162" spans="1:4">
      <c r="A21162" s="68" t="s">
        <v>20886</v>
      </c>
      <c r="B21162" s="68" t="s">
        <v>33805</v>
      </c>
      <c r="C21162" s="68" t="s">
        <v>14</v>
      </c>
      <c r="D21162" t="str">
        <f t="shared" si="330"/>
        <v>m</v>
      </c>
    </row>
    <row r="21163" spans="1:4">
      <c r="A21163" s="68" t="s">
        <v>20887</v>
      </c>
      <c r="B21163" s="68" t="s">
        <v>33806</v>
      </c>
      <c r="C21163" s="68" t="s">
        <v>14</v>
      </c>
      <c r="D21163" t="str">
        <f t="shared" si="330"/>
        <v>m</v>
      </c>
    </row>
    <row r="21164" spans="1:4">
      <c r="A21164" s="68" t="s">
        <v>20888</v>
      </c>
      <c r="B21164" s="68" t="s">
        <v>33806</v>
      </c>
      <c r="C21164" s="68" t="s">
        <v>14</v>
      </c>
      <c r="D21164" t="str">
        <f t="shared" si="330"/>
        <v>m</v>
      </c>
    </row>
    <row r="21165" spans="1:4">
      <c r="A21165" s="68" t="s">
        <v>20889</v>
      </c>
      <c r="B21165" s="68" t="s">
        <v>33807</v>
      </c>
      <c r="C21165" s="68" t="s">
        <v>14</v>
      </c>
      <c r="D21165" t="str">
        <f t="shared" si="330"/>
        <v>m</v>
      </c>
    </row>
    <row r="21166" spans="1:4">
      <c r="A21166" s="68" t="s">
        <v>20890</v>
      </c>
      <c r="B21166" s="68" t="s">
        <v>33807</v>
      </c>
      <c r="C21166" s="68" t="s">
        <v>14</v>
      </c>
      <c r="D21166" t="str">
        <f t="shared" si="330"/>
        <v>m</v>
      </c>
    </row>
    <row r="21167" spans="1:4">
      <c r="A21167" s="68" t="s">
        <v>20891</v>
      </c>
      <c r="B21167" s="68" t="s">
        <v>33808</v>
      </c>
      <c r="C21167" s="68" t="s">
        <v>14</v>
      </c>
      <c r="D21167" t="str">
        <f t="shared" si="330"/>
        <v>m</v>
      </c>
    </row>
    <row r="21168" spans="1:4">
      <c r="A21168" s="68" t="s">
        <v>20892</v>
      </c>
      <c r="B21168" s="68" t="s">
        <v>33808</v>
      </c>
      <c r="C21168" s="68" t="s">
        <v>14</v>
      </c>
      <c r="D21168" t="str">
        <f t="shared" si="330"/>
        <v>m</v>
      </c>
    </row>
    <row r="21169" spans="1:4">
      <c r="A21169" s="68" t="s">
        <v>20893</v>
      </c>
      <c r="B21169" s="68" t="s">
        <v>33809</v>
      </c>
      <c r="C21169" s="68" t="s">
        <v>14</v>
      </c>
      <c r="D21169" t="str">
        <f t="shared" si="330"/>
        <v>m</v>
      </c>
    </row>
    <row r="21170" spans="1:4">
      <c r="A21170" s="68" t="s">
        <v>20894</v>
      </c>
      <c r="B21170" s="68" t="s">
        <v>33809</v>
      </c>
      <c r="C21170" s="68" t="s">
        <v>14</v>
      </c>
      <c r="D21170" t="str">
        <f t="shared" si="330"/>
        <v>m</v>
      </c>
    </row>
    <row r="21171" spans="1:4">
      <c r="A21171" s="68" t="s">
        <v>20895</v>
      </c>
      <c r="B21171" s="68" t="s">
        <v>33810</v>
      </c>
      <c r="C21171" s="68" t="s">
        <v>14</v>
      </c>
      <c r="D21171" t="str">
        <f t="shared" si="330"/>
        <v>m</v>
      </c>
    </row>
    <row r="21172" spans="1:4">
      <c r="A21172" s="68" t="s">
        <v>20896</v>
      </c>
      <c r="B21172" s="68" t="s">
        <v>33810</v>
      </c>
      <c r="C21172" s="68" t="s">
        <v>14</v>
      </c>
      <c r="D21172" t="str">
        <f t="shared" si="330"/>
        <v>m</v>
      </c>
    </row>
    <row r="21173" spans="1:4">
      <c r="A21173" s="68" t="s">
        <v>20897</v>
      </c>
      <c r="B21173" s="68" t="s">
        <v>33811</v>
      </c>
      <c r="C21173" s="68" t="s">
        <v>14</v>
      </c>
      <c r="D21173" t="str">
        <f t="shared" si="330"/>
        <v>m</v>
      </c>
    </row>
    <row r="21174" spans="1:4">
      <c r="A21174" s="68" t="s">
        <v>20898</v>
      </c>
      <c r="B21174" s="68" t="s">
        <v>33811</v>
      </c>
      <c r="C21174" s="68" t="s">
        <v>14</v>
      </c>
      <c r="D21174" t="str">
        <f t="shared" si="330"/>
        <v>m</v>
      </c>
    </row>
    <row r="21175" spans="1:4">
      <c r="A21175" s="68" t="s">
        <v>20899</v>
      </c>
      <c r="B21175" s="68" t="s">
        <v>33812</v>
      </c>
      <c r="C21175" s="68" t="s">
        <v>14</v>
      </c>
      <c r="D21175" t="str">
        <f t="shared" si="330"/>
        <v>m</v>
      </c>
    </row>
    <row r="21176" spans="1:4">
      <c r="A21176" s="68" t="s">
        <v>20900</v>
      </c>
      <c r="B21176" s="68" t="s">
        <v>33812</v>
      </c>
      <c r="C21176" s="68" t="s">
        <v>14</v>
      </c>
      <c r="D21176" t="str">
        <f t="shared" si="330"/>
        <v>m</v>
      </c>
    </row>
    <row r="21177" spans="1:4">
      <c r="A21177" s="68" t="s">
        <v>20901</v>
      </c>
      <c r="B21177" s="68" t="s">
        <v>33813</v>
      </c>
      <c r="C21177" s="68" t="s">
        <v>14</v>
      </c>
      <c r="D21177" t="str">
        <f t="shared" si="330"/>
        <v>m</v>
      </c>
    </row>
    <row r="21178" spans="1:4">
      <c r="A21178" s="68" t="s">
        <v>20902</v>
      </c>
      <c r="B21178" s="68" t="s">
        <v>33813</v>
      </c>
      <c r="C21178" s="68" t="s">
        <v>14</v>
      </c>
      <c r="D21178" t="str">
        <f t="shared" si="330"/>
        <v>m</v>
      </c>
    </row>
    <row r="21179" spans="1:4">
      <c r="A21179" s="68" t="s">
        <v>20903</v>
      </c>
      <c r="B21179" s="68" t="s">
        <v>33814</v>
      </c>
      <c r="C21179" s="68" t="s">
        <v>14</v>
      </c>
      <c r="D21179" t="str">
        <f t="shared" si="330"/>
        <v>m</v>
      </c>
    </row>
    <row r="21180" spans="1:4">
      <c r="A21180" s="68" t="s">
        <v>20904</v>
      </c>
      <c r="B21180" s="68" t="s">
        <v>33814</v>
      </c>
      <c r="C21180" s="68" t="s">
        <v>14</v>
      </c>
      <c r="D21180" t="str">
        <f t="shared" si="330"/>
        <v>m</v>
      </c>
    </row>
    <row r="21181" spans="1:4">
      <c r="A21181" s="68" t="s">
        <v>20905</v>
      </c>
      <c r="B21181" s="68" t="s">
        <v>33815</v>
      </c>
      <c r="C21181" s="68" t="s">
        <v>14</v>
      </c>
      <c r="D21181" t="str">
        <f t="shared" si="330"/>
        <v>m</v>
      </c>
    </row>
    <row r="21182" spans="1:4">
      <c r="A21182" s="68" t="s">
        <v>20906</v>
      </c>
      <c r="B21182" s="68" t="s">
        <v>33815</v>
      </c>
      <c r="C21182" s="68" t="s">
        <v>14</v>
      </c>
      <c r="D21182" t="str">
        <f t="shared" si="330"/>
        <v>m</v>
      </c>
    </row>
    <row r="21183" spans="1:4">
      <c r="A21183" s="68" t="s">
        <v>20907</v>
      </c>
      <c r="B21183" s="68" t="s">
        <v>33816</v>
      </c>
      <c r="C21183" s="68" t="s">
        <v>14</v>
      </c>
      <c r="D21183" t="str">
        <f t="shared" si="330"/>
        <v>m</v>
      </c>
    </row>
    <row r="21184" spans="1:4">
      <c r="A21184" s="68" t="s">
        <v>20908</v>
      </c>
      <c r="B21184" s="68" t="s">
        <v>33816</v>
      </c>
      <c r="C21184" s="68" t="s">
        <v>14</v>
      </c>
      <c r="D21184" t="str">
        <f t="shared" si="330"/>
        <v>m</v>
      </c>
    </row>
    <row r="21185" spans="1:4">
      <c r="A21185" s="68" t="s">
        <v>20909</v>
      </c>
      <c r="B21185" s="68" t="s">
        <v>33817</v>
      </c>
      <c r="C21185" s="68" t="s">
        <v>14</v>
      </c>
      <c r="D21185" t="str">
        <f t="shared" si="330"/>
        <v>m</v>
      </c>
    </row>
    <row r="21186" spans="1:4">
      <c r="A21186" s="68" t="s">
        <v>20910</v>
      </c>
      <c r="B21186" s="68" t="s">
        <v>33817</v>
      </c>
      <c r="C21186" s="68" t="s">
        <v>14</v>
      </c>
      <c r="D21186" t="str">
        <f t="shared" si="330"/>
        <v>m</v>
      </c>
    </row>
    <row r="21187" spans="1:4">
      <c r="A21187" s="68" t="s">
        <v>20911</v>
      </c>
      <c r="B21187" s="68" t="s">
        <v>33818</v>
      </c>
      <c r="C21187" s="68" t="s">
        <v>14</v>
      </c>
      <c r="D21187" t="str">
        <f t="shared" si="330"/>
        <v>m</v>
      </c>
    </row>
    <row r="21188" spans="1:4">
      <c r="A21188" s="68" t="s">
        <v>20912</v>
      </c>
      <c r="B21188" s="68" t="s">
        <v>33818</v>
      </c>
      <c r="C21188" s="68" t="s">
        <v>14</v>
      </c>
      <c r="D21188" t="str">
        <f t="shared" si="330"/>
        <v>m</v>
      </c>
    </row>
    <row r="21189" spans="1:4">
      <c r="A21189" s="68" t="s">
        <v>20913</v>
      </c>
      <c r="B21189" s="68" t="s">
        <v>33819</v>
      </c>
      <c r="C21189" s="68" t="s">
        <v>14</v>
      </c>
      <c r="D21189" t="str">
        <f t="shared" si="330"/>
        <v>m</v>
      </c>
    </row>
    <row r="21190" spans="1:4">
      <c r="A21190" s="68" t="s">
        <v>20914</v>
      </c>
      <c r="B21190" s="68" t="s">
        <v>33819</v>
      </c>
      <c r="C21190" s="68" t="s">
        <v>14</v>
      </c>
      <c r="D21190" t="str">
        <f t="shared" si="330"/>
        <v>m</v>
      </c>
    </row>
    <row r="21191" spans="1:4">
      <c r="A21191" s="68" t="s">
        <v>20915</v>
      </c>
      <c r="B21191" s="68" t="s">
        <v>33820</v>
      </c>
      <c r="C21191" s="68" t="s">
        <v>14</v>
      </c>
      <c r="D21191" t="str">
        <f t="shared" ref="D21191:D21254" si="331">LOWER(C21191)</f>
        <v>m</v>
      </c>
    </row>
    <row r="21192" spans="1:4">
      <c r="A21192" s="68" t="s">
        <v>20916</v>
      </c>
      <c r="B21192" s="68" t="s">
        <v>33820</v>
      </c>
      <c r="C21192" s="68" t="s">
        <v>14</v>
      </c>
      <c r="D21192" t="str">
        <f t="shared" si="331"/>
        <v>m</v>
      </c>
    </row>
    <row r="21193" spans="1:4">
      <c r="A21193" s="68" t="s">
        <v>20917</v>
      </c>
      <c r="B21193" s="68" t="s">
        <v>33821</v>
      </c>
      <c r="C21193" s="68" t="s">
        <v>14</v>
      </c>
      <c r="D21193" t="str">
        <f t="shared" si="331"/>
        <v>m</v>
      </c>
    </row>
    <row r="21194" spans="1:4">
      <c r="A21194" s="68" t="s">
        <v>20918</v>
      </c>
      <c r="B21194" s="68" t="s">
        <v>33821</v>
      </c>
      <c r="C21194" s="68" t="s">
        <v>14</v>
      </c>
      <c r="D21194" t="str">
        <f t="shared" si="331"/>
        <v>m</v>
      </c>
    </row>
    <row r="21195" spans="1:4">
      <c r="A21195" s="68" t="s">
        <v>20919</v>
      </c>
      <c r="B21195" s="68" t="s">
        <v>33822</v>
      </c>
      <c r="C21195" s="68" t="s">
        <v>14</v>
      </c>
      <c r="D21195" t="str">
        <f t="shared" si="331"/>
        <v>m</v>
      </c>
    </row>
    <row r="21196" spans="1:4">
      <c r="A21196" s="68" t="s">
        <v>20920</v>
      </c>
      <c r="B21196" s="68" t="s">
        <v>33822</v>
      </c>
      <c r="C21196" s="68" t="s">
        <v>14</v>
      </c>
      <c r="D21196" t="str">
        <f t="shared" si="331"/>
        <v>m</v>
      </c>
    </row>
    <row r="21197" spans="1:4">
      <c r="A21197" s="68" t="s">
        <v>20921</v>
      </c>
      <c r="B21197" s="68" t="s">
        <v>33823</v>
      </c>
      <c r="C21197" s="68" t="s">
        <v>14</v>
      </c>
      <c r="D21197" t="str">
        <f t="shared" si="331"/>
        <v>m</v>
      </c>
    </row>
    <row r="21198" spans="1:4">
      <c r="A21198" s="68" t="s">
        <v>20922</v>
      </c>
      <c r="B21198" s="68" t="s">
        <v>33823</v>
      </c>
      <c r="C21198" s="68" t="s">
        <v>14</v>
      </c>
      <c r="D21198" t="str">
        <f t="shared" si="331"/>
        <v>m</v>
      </c>
    </row>
    <row r="21199" spans="1:4">
      <c r="A21199" s="68" t="s">
        <v>20923</v>
      </c>
      <c r="B21199" s="68" t="s">
        <v>33824</v>
      </c>
      <c r="C21199" s="68" t="s">
        <v>14</v>
      </c>
      <c r="D21199" t="str">
        <f t="shared" si="331"/>
        <v>m</v>
      </c>
    </row>
    <row r="21200" spans="1:4">
      <c r="A21200" s="68" t="s">
        <v>20924</v>
      </c>
      <c r="B21200" s="68" t="s">
        <v>33824</v>
      </c>
      <c r="C21200" s="68" t="s">
        <v>14</v>
      </c>
      <c r="D21200" t="str">
        <f t="shared" si="331"/>
        <v>m</v>
      </c>
    </row>
    <row r="21201" spans="1:4">
      <c r="A21201" s="68" t="s">
        <v>20925</v>
      </c>
      <c r="B21201" s="68" t="s">
        <v>33825</v>
      </c>
      <c r="C21201" s="68" t="s">
        <v>14</v>
      </c>
      <c r="D21201" t="str">
        <f t="shared" si="331"/>
        <v>m</v>
      </c>
    </row>
    <row r="21202" spans="1:4">
      <c r="A21202" s="68" t="s">
        <v>20926</v>
      </c>
      <c r="B21202" s="68" t="s">
        <v>33825</v>
      </c>
      <c r="C21202" s="68" t="s">
        <v>14</v>
      </c>
      <c r="D21202" t="str">
        <f t="shared" si="331"/>
        <v>m</v>
      </c>
    </row>
    <row r="21203" spans="1:4">
      <c r="A21203" s="68" t="s">
        <v>20927</v>
      </c>
      <c r="B21203" s="68" t="s">
        <v>33826</v>
      </c>
      <c r="C21203" s="68" t="s">
        <v>14</v>
      </c>
      <c r="D21203" t="str">
        <f t="shared" si="331"/>
        <v>m</v>
      </c>
    </row>
    <row r="21204" spans="1:4">
      <c r="A21204" s="68" t="s">
        <v>20928</v>
      </c>
      <c r="B21204" s="68" t="s">
        <v>33826</v>
      </c>
      <c r="C21204" s="68" t="s">
        <v>14</v>
      </c>
      <c r="D21204" t="str">
        <f t="shared" si="331"/>
        <v>m</v>
      </c>
    </row>
    <row r="21205" spans="1:4">
      <c r="A21205" s="68" t="s">
        <v>20929</v>
      </c>
      <c r="B21205" s="68" t="s">
        <v>33827</v>
      </c>
      <c r="C21205" s="68" t="s">
        <v>14</v>
      </c>
      <c r="D21205" t="str">
        <f t="shared" si="331"/>
        <v>m</v>
      </c>
    </row>
    <row r="21206" spans="1:4">
      <c r="A21206" s="68" t="s">
        <v>20930</v>
      </c>
      <c r="B21206" s="68" t="s">
        <v>33827</v>
      </c>
      <c r="C21206" s="68" t="s">
        <v>14</v>
      </c>
      <c r="D21206" t="str">
        <f t="shared" si="331"/>
        <v>m</v>
      </c>
    </row>
    <row r="21207" spans="1:4">
      <c r="A21207" s="68" t="s">
        <v>20931</v>
      </c>
      <c r="B21207" s="68" t="s">
        <v>33828</v>
      </c>
      <c r="C21207" s="68" t="s">
        <v>14</v>
      </c>
      <c r="D21207" t="str">
        <f t="shared" si="331"/>
        <v>m</v>
      </c>
    </row>
    <row r="21208" spans="1:4">
      <c r="A21208" s="68" t="s">
        <v>20932</v>
      </c>
      <c r="B21208" s="68" t="s">
        <v>33828</v>
      </c>
      <c r="C21208" s="68" t="s">
        <v>14</v>
      </c>
      <c r="D21208" t="str">
        <f t="shared" si="331"/>
        <v>m</v>
      </c>
    </row>
    <row r="21209" spans="1:4">
      <c r="A21209" s="68" t="s">
        <v>20933</v>
      </c>
      <c r="B21209" s="68" t="s">
        <v>33829</v>
      </c>
      <c r="C21209" s="68" t="s">
        <v>14</v>
      </c>
      <c r="D21209" t="str">
        <f t="shared" si="331"/>
        <v>m</v>
      </c>
    </row>
    <row r="21210" spans="1:4">
      <c r="A21210" s="68" t="s">
        <v>20934</v>
      </c>
      <c r="B21210" s="68" t="s">
        <v>33829</v>
      </c>
      <c r="C21210" s="68" t="s">
        <v>14</v>
      </c>
      <c r="D21210" t="str">
        <f t="shared" si="331"/>
        <v>m</v>
      </c>
    </row>
    <row r="21211" spans="1:4">
      <c r="A21211" s="68" t="s">
        <v>20935</v>
      </c>
      <c r="B21211" s="68" t="s">
        <v>33830</v>
      </c>
      <c r="C21211" s="68" t="s">
        <v>14</v>
      </c>
      <c r="D21211" t="str">
        <f t="shared" si="331"/>
        <v>m</v>
      </c>
    </row>
    <row r="21212" spans="1:4">
      <c r="A21212" s="68" t="s">
        <v>20936</v>
      </c>
      <c r="B21212" s="68" t="s">
        <v>33830</v>
      </c>
      <c r="C21212" s="68" t="s">
        <v>14</v>
      </c>
      <c r="D21212" t="str">
        <f t="shared" si="331"/>
        <v>m</v>
      </c>
    </row>
    <row r="21213" spans="1:4">
      <c r="A21213" s="68" t="s">
        <v>20937</v>
      </c>
      <c r="B21213" s="68" t="s">
        <v>33831</v>
      </c>
      <c r="C21213" s="68" t="s">
        <v>14</v>
      </c>
      <c r="D21213" t="str">
        <f t="shared" si="331"/>
        <v>m</v>
      </c>
    </row>
    <row r="21214" spans="1:4">
      <c r="A21214" s="68" t="s">
        <v>20938</v>
      </c>
      <c r="B21214" s="68" t="s">
        <v>33831</v>
      </c>
      <c r="C21214" s="68" t="s">
        <v>14</v>
      </c>
      <c r="D21214" t="str">
        <f t="shared" si="331"/>
        <v>m</v>
      </c>
    </row>
    <row r="21215" spans="1:4">
      <c r="A21215" s="68" t="s">
        <v>20939</v>
      </c>
      <c r="B21215" s="68" t="s">
        <v>33832</v>
      </c>
      <c r="C21215" s="68" t="s">
        <v>14</v>
      </c>
      <c r="D21215" t="str">
        <f t="shared" si="331"/>
        <v>m</v>
      </c>
    </row>
    <row r="21216" spans="1:4">
      <c r="A21216" s="68" t="s">
        <v>20940</v>
      </c>
      <c r="B21216" s="68" t="s">
        <v>33832</v>
      </c>
      <c r="C21216" s="68" t="s">
        <v>14</v>
      </c>
      <c r="D21216" t="str">
        <f t="shared" si="331"/>
        <v>m</v>
      </c>
    </row>
    <row r="21217" spans="1:4">
      <c r="A21217" s="68" t="s">
        <v>20941</v>
      </c>
      <c r="B21217" s="68" t="s">
        <v>33833</v>
      </c>
      <c r="C21217" s="68" t="s">
        <v>14</v>
      </c>
      <c r="D21217" t="str">
        <f t="shared" si="331"/>
        <v>m</v>
      </c>
    </row>
    <row r="21218" spans="1:4">
      <c r="A21218" s="68" t="s">
        <v>20942</v>
      </c>
      <c r="B21218" s="68" t="s">
        <v>33833</v>
      </c>
      <c r="C21218" s="68" t="s">
        <v>14</v>
      </c>
      <c r="D21218" t="str">
        <f t="shared" si="331"/>
        <v>m</v>
      </c>
    </row>
    <row r="21219" spans="1:4">
      <c r="A21219" s="68" t="s">
        <v>20943</v>
      </c>
      <c r="B21219" s="68" t="s">
        <v>33834</v>
      </c>
      <c r="C21219" s="68" t="s">
        <v>14</v>
      </c>
      <c r="D21219" t="str">
        <f t="shared" si="331"/>
        <v>m</v>
      </c>
    </row>
    <row r="21220" spans="1:4">
      <c r="A21220" s="68" t="s">
        <v>20944</v>
      </c>
      <c r="B21220" s="68" t="s">
        <v>33834</v>
      </c>
      <c r="C21220" s="68" t="s">
        <v>14</v>
      </c>
      <c r="D21220" t="str">
        <f t="shared" si="331"/>
        <v>m</v>
      </c>
    </row>
    <row r="21221" spans="1:4">
      <c r="A21221" s="68" t="s">
        <v>20945</v>
      </c>
      <c r="B21221" s="68" t="s">
        <v>33835</v>
      </c>
      <c r="C21221" s="68" t="s">
        <v>14</v>
      </c>
      <c r="D21221" t="str">
        <f t="shared" si="331"/>
        <v>m</v>
      </c>
    </row>
    <row r="21222" spans="1:4">
      <c r="A21222" s="68" t="s">
        <v>20946</v>
      </c>
      <c r="B21222" s="68" t="s">
        <v>33835</v>
      </c>
      <c r="C21222" s="68" t="s">
        <v>14</v>
      </c>
      <c r="D21222" t="str">
        <f t="shared" si="331"/>
        <v>m</v>
      </c>
    </row>
    <row r="21223" spans="1:4">
      <c r="A21223" s="68" t="s">
        <v>20947</v>
      </c>
      <c r="B21223" s="68" t="s">
        <v>33836</v>
      </c>
      <c r="C21223" s="68" t="s">
        <v>14</v>
      </c>
      <c r="D21223" t="str">
        <f t="shared" si="331"/>
        <v>m</v>
      </c>
    </row>
    <row r="21224" spans="1:4">
      <c r="A21224" s="68" t="s">
        <v>20948</v>
      </c>
      <c r="B21224" s="68" t="s">
        <v>33836</v>
      </c>
      <c r="C21224" s="68" t="s">
        <v>14</v>
      </c>
      <c r="D21224" t="str">
        <f t="shared" si="331"/>
        <v>m</v>
      </c>
    </row>
    <row r="21225" spans="1:4">
      <c r="A21225" s="68" t="s">
        <v>20949</v>
      </c>
      <c r="B21225" s="68" t="s">
        <v>33837</v>
      </c>
      <c r="C21225" s="68" t="s">
        <v>14</v>
      </c>
      <c r="D21225" t="str">
        <f t="shared" si="331"/>
        <v>m</v>
      </c>
    </row>
    <row r="21226" spans="1:4">
      <c r="A21226" s="68" t="s">
        <v>20950</v>
      </c>
      <c r="B21226" s="68" t="s">
        <v>33837</v>
      </c>
      <c r="C21226" s="68" t="s">
        <v>14</v>
      </c>
      <c r="D21226" t="str">
        <f t="shared" si="331"/>
        <v>m</v>
      </c>
    </row>
    <row r="21227" spans="1:4">
      <c r="A21227" s="68" t="s">
        <v>20951</v>
      </c>
      <c r="B21227" s="68" t="s">
        <v>33838</v>
      </c>
      <c r="C21227" s="68" t="s">
        <v>14</v>
      </c>
      <c r="D21227" t="str">
        <f t="shared" si="331"/>
        <v>m</v>
      </c>
    </row>
    <row r="21228" spans="1:4">
      <c r="A21228" s="68" t="s">
        <v>20952</v>
      </c>
      <c r="B21228" s="68" t="s">
        <v>33838</v>
      </c>
      <c r="C21228" s="68" t="s">
        <v>14</v>
      </c>
      <c r="D21228" t="str">
        <f t="shared" si="331"/>
        <v>m</v>
      </c>
    </row>
    <row r="21229" spans="1:4">
      <c r="A21229" s="68" t="s">
        <v>20953</v>
      </c>
      <c r="B21229" s="68" t="s">
        <v>33839</v>
      </c>
      <c r="C21229" s="68" t="s">
        <v>14</v>
      </c>
      <c r="D21229" t="str">
        <f t="shared" si="331"/>
        <v>m</v>
      </c>
    </row>
    <row r="21230" spans="1:4">
      <c r="A21230" s="68" t="s">
        <v>20954</v>
      </c>
      <c r="B21230" s="68" t="s">
        <v>33839</v>
      </c>
      <c r="C21230" s="68" t="s">
        <v>14</v>
      </c>
      <c r="D21230" t="str">
        <f t="shared" si="331"/>
        <v>m</v>
      </c>
    </row>
    <row r="21231" spans="1:4">
      <c r="A21231" s="68" t="s">
        <v>20955</v>
      </c>
      <c r="B21231" s="68" t="s">
        <v>33840</v>
      </c>
      <c r="C21231" s="68" t="s">
        <v>14</v>
      </c>
      <c r="D21231" t="str">
        <f t="shared" si="331"/>
        <v>m</v>
      </c>
    </row>
    <row r="21232" spans="1:4">
      <c r="A21232" s="68" t="s">
        <v>20956</v>
      </c>
      <c r="B21232" s="68" t="s">
        <v>33840</v>
      </c>
      <c r="C21232" s="68" t="s">
        <v>14</v>
      </c>
      <c r="D21232" t="str">
        <f t="shared" si="331"/>
        <v>m</v>
      </c>
    </row>
    <row r="21233" spans="1:4">
      <c r="A21233" s="68" t="s">
        <v>20957</v>
      </c>
      <c r="B21233" s="68" t="s">
        <v>33841</v>
      </c>
      <c r="C21233" s="68" t="s">
        <v>14</v>
      </c>
      <c r="D21233" t="str">
        <f t="shared" si="331"/>
        <v>m</v>
      </c>
    </row>
    <row r="21234" spans="1:4">
      <c r="A21234" s="68" t="s">
        <v>20958</v>
      </c>
      <c r="B21234" s="68" t="s">
        <v>33841</v>
      </c>
      <c r="C21234" s="68" t="s">
        <v>14</v>
      </c>
      <c r="D21234" t="str">
        <f t="shared" si="331"/>
        <v>m</v>
      </c>
    </row>
    <row r="21235" spans="1:4">
      <c r="A21235" s="68" t="s">
        <v>20959</v>
      </c>
      <c r="B21235" s="68" t="s">
        <v>33842</v>
      </c>
      <c r="C21235" s="68" t="s">
        <v>14</v>
      </c>
      <c r="D21235" t="str">
        <f t="shared" si="331"/>
        <v>m</v>
      </c>
    </row>
    <row r="21236" spans="1:4">
      <c r="A21236" s="68" t="s">
        <v>20960</v>
      </c>
      <c r="B21236" s="68" t="s">
        <v>33842</v>
      </c>
      <c r="C21236" s="68" t="s">
        <v>14</v>
      </c>
      <c r="D21236" t="str">
        <f t="shared" si="331"/>
        <v>m</v>
      </c>
    </row>
    <row r="21237" spans="1:4">
      <c r="A21237" s="68" t="s">
        <v>20961</v>
      </c>
      <c r="B21237" s="68" t="s">
        <v>33843</v>
      </c>
      <c r="C21237" s="68" t="s">
        <v>14</v>
      </c>
      <c r="D21237" t="str">
        <f t="shared" si="331"/>
        <v>m</v>
      </c>
    </row>
    <row r="21238" spans="1:4">
      <c r="A21238" s="68" t="s">
        <v>20962</v>
      </c>
      <c r="B21238" s="68" t="s">
        <v>33843</v>
      </c>
      <c r="C21238" s="68" t="s">
        <v>14</v>
      </c>
      <c r="D21238" t="str">
        <f t="shared" si="331"/>
        <v>m</v>
      </c>
    </row>
    <row r="21239" spans="1:4">
      <c r="A21239" s="68" t="s">
        <v>20963</v>
      </c>
      <c r="B21239" s="68" t="s">
        <v>33844</v>
      </c>
      <c r="C21239" s="68" t="s">
        <v>14</v>
      </c>
      <c r="D21239" t="str">
        <f t="shared" si="331"/>
        <v>m</v>
      </c>
    </row>
    <row r="21240" spans="1:4">
      <c r="A21240" s="68" t="s">
        <v>20964</v>
      </c>
      <c r="B21240" s="68" t="s">
        <v>33844</v>
      </c>
      <c r="C21240" s="68" t="s">
        <v>14</v>
      </c>
      <c r="D21240" t="str">
        <f t="shared" si="331"/>
        <v>m</v>
      </c>
    </row>
    <row r="21241" spans="1:4">
      <c r="A21241" s="68" t="s">
        <v>20965</v>
      </c>
      <c r="B21241" s="68" t="s">
        <v>33845</v>
      </c>
      <c r="C21241" s="68" t="s">
        <v>14</v>
      </c>
      <c r="D21241" t="str">
        <f t="shared" si="331"/>
        <v>m</v>
      </c>
    </row>
    <row r="21242" spans="1:4">
      <c r="A21242" s="68" t="s">
        <v>20966</v>
      </c>
      <c r="B21242" s="68" t="s">
        <v>33845</v>
      </c>
      <c r="C21242" s="68" t="s">
        <v>14</v>
      </c>
      <c r="D21242" t="str">
        <f t="shared" si="331"/>
        <v>m</v>
      </c>
    </row>
    <row r="21243" spans="1:4">
      <c r="A21243" s="68" t="s">
        <v>20967</v>
      </c>
      <c r="B21243" s="68" t="s">
        <v>33846</v>
      </c>
      <c r="C21243" s="68" t="s">
        <v>14</v>
      </c>
      <c r="D21243" t="str">
        <f t="shared" si="331"/>
        <v>m</v>
      </c>
    </row>
    <row r="21244" spans="1:4">
      <c r="A21244" s="68" t="s">
        <v>20968</v>
      </c>
      <c r="B21244" s="68" t="s">
        <v>33846</v>
      </c>
      <c r="C21244" s="68" t="s">
        <v>14</v>
      </c>
      <c r="D21244" t="str">
        <f t="shared" si="331"/>
        <v>m</v>
      </c>
    </row>
    <row r="21245" spans="1:4">
      <c r="A21245" s="68" t="s">
        <v>20969</v>
      </c>
      <c r="B21245" s="68" t="s">
        <v>33847</v>
      </c>
      <c r="C21245" s="68" t="s">
        <v>14</v>
      </c>
      <c r="D21245" t="str">
        <f t="shared" si="331"/>
        <v>m</v>
      </c>
    </row>
    <row r="21246" spans="1:4">
      <c r="A21246" s="68" t="s">
        <v>20970</v>
      </c>
      <c r="B21246" s="68" t="s">
        <v>33847</v>
      </c>
      <c r="C21246" s="68" t="s">
        <v>14</v>
      </c>
      <c r="D21246" t="str">
        <f t="shared" si="331"/>
        <v>m</v>
      </c>
    </row>
    <row r="21247" spans="1:4">
      <c r="A21247" s="68" t="s">
        <v>20971</v>
      </c>
      <c r="B21247" s="68" t="s">
        <v>33848</v>
      </c>
      <c r="C21247" s="68" t="s">
        <v>14</v>
      </c>
      <c r="D21247" t="str">
        <f t="shared" si="331"/>
        <v>m</v>
      </c>
    </row>
    <row r="21248" spans="1:4">
      <c r="A21248" s="68" t="s">
        <v>20972</v>
      </c>
      <c r="B21248" s="68" t="s">
        <v>33848</v>
      </c>
      <c r="C21248" s="68" t="s">
        <v>14</v>
      </c>
      <c r="D21248" t="str">
        <f t="shared" si="331"/>
        <v>m</v>
      </c>
    </row>
    <row r="21249" spans="1:4">
      <c r="A21249" s="68" t="s">
        <v>20973</v>
      </c>
      <c r="B21249" s="68" t="s">
        <v>33849</v>
      </c>
      <c r="C21249" s="68" t="s">
        <v>14</v>
      </c>
      <c r="D21249" t="str">
        <f t="shared" si="331"/>
        <v>m</v>
      </c>
    </row>
    <row r="21250" spans="1:4">
      <c r="A21250" s="68" t="s">
        <v>20974</v>
      </c>
      <c r="B21250" s="68" t="s">
        <v>33849</v>
      </c>
      <c r="C21250" s="68" t="s">
        <v>14</v>
      </c>
      <c r="D21250" t="str">
        <f t="shared" si="331"/>
        <v>m</v>
      </c>
    </row>
    <row r="21251" spans="1:4">
      <c r="A21251" s="68" t="s">
        <v>20975</v>
      </c>
      <c r="B21251" s="68" t="s">
        <v>33850</v>
      </c>
      <c r="C21251" s="68" t="s">
        <v>14</v>
      </c>
      <c r="D21251" t="str">
        <f t="shared" si="331"/>
        <v>m</v>
      </c>
    </row>
    <row r="21252" spans="1:4">
      <c r="A21252" s="68" t="s">
        <v>20976</v>
      </c>
      <c r="B21252" s="68" t="s">
        <v>33850</v>
      </c>
      <c r="C21252" s="68" t="s">
        <v>14</v>
      </c>
      <c r="D21252" t="str">
        <f t="shared" si="331"/>
        <v>m</v>
      </c>
    </row>
    <row r="21253" spans="1:4">
      <c r="A21253" s="68" t="s">
        <v>20977</v>
      </c>
      <c r="B21253" s="68" t="s">
        <v>33851</v>
      </c>
      <c r="C21253" s="68" t="s">
        <v>14</v>
      </c>
      <c r="D21253" t="str">
        <f t="shared" si="331"/>
        <v>m</v>
      </c>
    </row>
    <row r="21254" spans="1:4">
      <c r="A21254" s="68" t="s">
        <v>20978</v>
      </c>
      <c r="B21254" s="68" t="s">
        <v>33851</v>
      </c>
      <c r="C21254" s="68" t="s">
        <v>14</v>
      </c>
      <c r="D21254" t="str">
        <f t="shared" si="331"/>
        <v>m</v>
      </c>
    </row>
    <row r="21255" spans="1:4">
      <c r="A21255" s="68" t="s">
        <v>20979</v>
      </c>
      <c r="B21255" s="68" t="s">
        <v>33852</v>
      </c>
      <c r="C21255" s="68" t="s">
        <v>14</v>
      </c>
      <c r="D21255" t="str">
        <f t="shared" ref="D21255:D21318" si="332">LOWER(C21255)</f>
        <v>m</v>
      </c>
    </row>
    <row r="21256" spans="1:4">
      <c r="A21256" s="68" t="s">
        <v>20980</v>
      </c>
      <c r="B21256" s="68" t="s">
        <v>33852</v>
      </c>
      <c r="C21256" s="68" t="s">
        <v>14</v>
      </c>
      <c r="D21256" t="str">
        <f t="shared" si="332"/>
        <v>m</v>
      </c>
    </row>
    <row r="21257" spans="1:4">
      <c r="A21257" s="68" t="s">
        <v>20981</v>
      </c>
      <c r="B21257" s="68" t="s">
        <v>33853</v>
      </c>
      <c r="C21257" s="68" t="s">
        <v>14</v>
      </c>
      <c r="D21257" t="str">
        <f t="shared" si="332"/>
        <v>m</v>
      </c>
    </row>
    <row r="21258" spans="1:4">
      <c r="A21258" s="68" t="s">
        <v>20982</v>
      </c>
      <c r="B21258" s="68" t="s">
        <v>33853</v>
      </c>
      <c r="C21258" s="68" t="s">
        <v>14</v>
      </c>
      <c r="D21258" t="str">
        <f t="shared" si="332"/>
        <v>m</v>
      </c>
    </row>
    <row r="21259" spans="1:4">
      <c r="A21259" s="68" t="s">
        <v>20983</v>
      </c>
      <c r="B21259" s="68" t="s">
        <v>33854</v>
      </c>
      <c r="C21259" s="68" t="s">
        <v>14</v>
      </c>
      <c r="D21259" t="str">
        <f t="shared" si="332"/>
        <v>m</v>
      </c>
    </row>
    <row r="21260" spans="1:4">
      <c r="A21260" s="68" t="s">
        <v>20984</v>
      </c>
      <c r="B21260" s="68" t="s">
        <v>33854</v>
      </c>
      <c r="C21260" s="68" t="s">
        <v>14</v>
      </c>
      <c r="D21260" t="str">
        <f t="shared" si="332"/>
        <v>m</v>
      </c>
    </row>
    <row r="21261" spans="1:4">
      <c r="A21261" s="68" t="s">
        <v>20985</v>
      </c>
      <c r="B21261" s="68" t="s">
        <v>33855</v>
      </c>
      <c r="C21261" s="68" t="s">
        <v>14</v>
      </c>
      <c r="D21261" t="str">
        <f t="shared" si="332"/>
        <v>m</v>
      </c>
    </row>
    <row r="21262" spans="1:4">
      <c r="A21262" s="68" t="s">
        <v>20986</v>
      </c>
      <c r="B21262" s="68" t="s">
        <v>33855</v>
      </c>
      <c r="C21262" s="68" t="s">
        <v>14</v>
      </c>
      <c r="D21262" t="str">
        <f t="shared" si="332"/>
        <v>m</v>
      </c>
    </row>
    <row r="21263" spans="1:4">
      <c r="A21263" s="68" t="s">
        <v>20987</v>
      </c>
      <c r="B21263" s="68" t="s">
        <v>33856</v>
      </c>
      <c r="C21263" s="68" t="s">
        <v>14</v>
      </c>
      <c r="D21263" t="str">
        <f t="shared" si="332"/>
        <v>m</v>
      </c>
    </row>
    <row r="21264" spans="1:4">
      <c r="A21264" s="68" t="s">
        <v>20988</v>
      </c>
      <c r="B21264" s="68" t="s">
        <v>33856</v>
      </c>
      <c r="C21264" s="68" t="s">
        <v>14</v>
      </c>
      <c r="D21264" t="str">
        <f t="shared" si="332"/>
        <v>m</v>
      </c>
    </row>
    <row r="21265" spans="1:4">
      <c r="A21265" s="68" t="s">
        <v>20989</v>
      </c>
      <c r="B21265" s="68" t="s">
        <v>33857</v>
      </c>
      <c r="C21265" s="68" t="s">
        <v>14</v>
      </c>
      <c r="D21265" t="str">
        <f t="shared" si="332"/>
        <v>m</v>
      </c>
    </row>
    <row r="21266" spans="1:4">
      <c r="A21266" s="68" t="s">
        <v>20990</v>
      </c>
      <c r="B21266" s="68" t="s">
        <v>33857</v>
      </c>
      <c r="C21266" s="68" t="s">
        <v>14</v>
      </c>
      <c r="D21266" t="str">
        <f t="shared" si="332"/>
        <v>m</v>
      </c>
    </row>
    <row r="21267" spans="1:4">
      <c r="A21267" s="68" t="s">
        <v>20991</v>
      </c>
      <c r="B21267" s="68" t="s">
        <v>33858</v>
      </c>
      <c r="C21267" s="68" t="s">
        <v>14</v>
      </c>
      <c r="D21267" t="str">
        <f t="shared" si="332"/>
        <v>m</v>
      </c>
    </row>
    <row r="21268" spans="1:4">
      <c r="A21268" s="68" t="s">
        <v>20992</v>
      </c>
      <c r="B21268" s="68" t="s">
        <v>33858</v>
      </c>
      <c r="C21268" s="68" t="s">
        <v>14</v>
      </c>
      <c r="D21268" t="str">
        <f t="shared" si="332"/>
        <v>m</v>
      </c>
    </row>
    <row r="21269" spans="1:4">
      <c r="A21269" s="68" t="s">
        <v>20993</v>
      </c>
      <c r="B21269" s="68" t="s">
        <v>33859</v>
      </c>
      <c r="C21269" s="68" t="s">
        <v>14</v>
      </c>
      <c r="D21269" t="str">
        <f t="shared" si="332"/>
        <v>m</v>
      </c>
    </row>
    <row r="21270" spans="1:4">
      <c r="A21270" s="68" t="s">
        <v>20994</v>
      </c>
      <c r="B21270" s="68" t="s">
        <v>33859</v>
      </c>
      <c r="C21270" s="68" t="s">
        <v>14</v>
      </c>
      <c r="D21270" t="str">
        <f t="shared" si="332"/>
        <v>m</v>
      </c>
    </row>
    <row r="21271" spans="1:4">
      <c r="A21271" s="68" t="s">
        <v>20995</v>
      </c>
      <c r="B21271" s="68" t="s">
        <v>33860</v>
      </c>
      <c r="C21271" s="68" t="s">
        <v>14</v>
      </c>
      <c r="D21271" t="str">
        <f t="shared" si="332"/>
        <v>m</v>
      </c>
    </row>
    <row r="21272" spans="1:4">
      <c r="A21272" s="68" t="s">
        <v>20996</v>
      </c>
      <c r="B21272" s="68" t="s">
        <v>33860</v>
      </c>
      <c r="C21272" s="68" t="s">
        <v>14</v>
      </c>
      <c r="D21272" t="str">
        <f t="shared" si="332"/>
        <v>m</v>
      </c>
    </row>
    <row r="21273" spans="1:4">
      <c r="A21273" s="68" t="s">
        <v>20997</v>
      </c>
      <c r="B21273" s="68" t="s">
        <v>33861</v>
      </c>
      <c r="C21273" s="68" t="s">
        <v>14</v>
      </c>
      <c r="D21273" t="str">
        <f t="shared" si="332"/>
        <v>m</v>
      </c>
    </row>
    <row r="21274" spans="1:4">
      <c r="A21274" s="68" t="s">
        <v>20998</v>
      </c>
      <c r="B21274" s="68" t="s">
        <v>33861</v>
      </c>
      <c r="C21274" s="68" t="s">
        <v>14</v>
      </c>
      <c r="D21274" t="str">
        <f t="shared" si="332"/>
        <v>m</v>
      </c>
    </row>
    <row r="21275" spans="1:4">
      <c r="A21275" s="68" t="s">
        <v>20999</v>
      </c>
      <c r="B21275" s="68" t="s">
        <v>33862</v>
      </c>
      <c r="C21275" s="68" t="s">
        <v>14</v>
      </c>
      <c r="D21275" t="str">
        <f t="shared" si="332"/>
        <v>m</v>
      </c>
    </row>
    <row r="21276" spans="1:4">
      <c r="A21276" s="68" t="s">
        <v>21000</v>
      </c>
      <c r="B21276" s="68" t="s">
        <v>33862</v>
      </c>
      <c r="C21276" s="68" t="s">
        <v>14</v>
      </c>
      <c r="D21276" t="str">
        <f t="shared" si="332"/>
        <v>m</v>
      </c>
    </row>
    <row r="21277" spans="1:4">
      <c r="A21277" s="68" t="s">
        <v>21001</v>
      </c>
      <c r="B21277" s="68" t="s">
        <v>33863</v>
      </c>
      <c r="C21277" s="68" t="s">
        <v>14</v>
      </c>
      <c r="D21277" t="str">
        <f t="shared" si="332"/>
        <v>m</v>
      </c>
    </row>
    <row r="21278" spans="1:4">
      <c r="A21278" s="68" t="s">
        <v>21002</v>
      </c>
      <c r="B21278" s="68" t="s">
        <v>33863</v>
      </c>
      <c r="C21278" s="68" t="s">
        <v>14</v>
      </c>
      <c r="D21278" t="str">
        <f t="shared" si="332"/>
        <v>m</v>
      </c>
    </row>
    <row r="21279" spans="1:4">
      <c r="A21279" s="68" t="s">
        <v>21003</v>
      </c>
      <c r="B21279" s="68" t="s">
        <v>33864</v>
      </c>
      <c r="C21279" s="68" t="s">
        <v>14</v>
      </c>
      <c r="D21279" t="str">
        <f t="shared" si="332"/>
        <v>m</v>
      </c>
    </row>
    <row r="21280" spans="1:4">
      <c r="A21280" s="68" t="s">
        <v>21004</v>
      </c>
      <c r="B21280" s="68" t="s">
        <v>33864</v>
      </c>
      <c r="C21280" s="68" t="s">
        <v>14</v>
      </c>
      <c r="D21280" t="str">
        <f t="shared" si="332"/>
        <v>m</v>
      </c>
    </row>
    <row r="21281" spans="1:4">
      <c r="A21281" s="68" t="s">
        <v>21005</v>
      </c>
      <c r="B21281" s="68" t="s">
        <v>33865</v>
      </c>
      <c r="C21281" s="68" t="s">
        <v>14</v>
      </c>
      <c r="D21281" t="str">
        <f t="shared" si="332"/>
        <v>m</v>
      </c>
    </row>
    <row r="21282" spans="1:4">
      <c r="A21282" s="68" t="s">
        <v>21006</v>
      </c>
      <c r="B21282" s="68" t="s">
        <v>33865</v>
      </c>
      <c r="C21282" s="68" t="s">
        <v>14</v>
      </c>
      <c r="D21282" t="str">
        <f t="shared" si="332"/>
        <v>m</v>
      </c>
    </row>
    <row r="21283" spans="1:4">
      <c r="A21283" s="68" t="s">
        <v>21007</v>
      </c>
      <c r="B21283" s="68" t="s">
        <v>33866</v>
      </c>
      <c r="C21283" s="68" t="s">
        <v>14</v>
      </c>
      <c r="D21283" t="str">
        <f t="shared" si="332"/>
        <v>m</v>
      </c>
    </row>
    <row r="21284" spans="1:4">
      <c r="A21284" s="68" t="s">
        <v>21008</v>
      </c>
      <c r="B21284" s="68" t="s">
        <v>33866</v>
      </c>
      <c r="C21284" s="68" t="s">
        <v>14</v>
      </c>
      <c r="D21284" t="str">
        <f t="shared" si="332"/>
        <v>m</v>
      </c>
    </row>
    <row r="21285" spans="1:4">
      <c r="A21285" s="68" t="s">
        <v>21009</v>
      </c>
      <c r="B21285" s="68" t="s">
        <v>33867</v>
      </c>
      <c r="C21285" s="68" t="s">
        <v>14</v>
      </c>
      <c r="D21285" t="str">
        <f t="shared" si="332"/>
        <v>m</v>
      </c>
    </row>
    <row r="21286" spans="1:4">
      <c r="A21286" s="68" t="s">
        <v>21010</v>
      </c>
      <c r="B21286" s="68" t="s">
        <v>33867</v>
      </c>
      <c r="C21286" s="68" t="s">
        <v>14</v>
      </c>
      <c r="D21286" t="str">
        <f t="shared" si="332"/>
        <v>m</v>
      </c>
    </row>
    <row r="21287" spans="1:4">
      <c r="A21287" s="68" t="s">
        <v>21011</v>
      </c>
      <c r="B21287" s="68" t="s">
        <v>33868</v>
      </c>
      <c r="C21287" s="68" t="s">
        <v>14</v>
      </c>
      <c r="D21287" t="str">
        <f t="shared" si="332"/>
        <v>m</v>
      </c>
    </row>
    <row r="21288" spans="1:4">
      <c r="A21288" s="68" t="s">
        <v>21012</v>
      </c>
      <c r="B21288" s="68" t="s">
        <v>33868</v>
      </c>
      <c r="C21288" s="68" t="s">
        <v>14</v>
      </c>
      <c r="D21288" t="str">
        <f t="shared" si="332"/>
        <v>m</v>
      </c>
    </row>
    <row r="21289" spans="1:4">
      <c r="A21289" s="68" t="s">
        <v>21013</v>
      </c>
      <c r="B21289" s="68" t="s">
        <v>33869</v>
      </c>
      <c r="C21289" s="68" t="s">
        <v>14</v>
      </c>
      <c r="D21289" t="str">
        <f t="shared" si="332"/>
        <v>m</v>
      </c>
    </row>
    <row r="21290" spans="1:4">
      <c r="A21290" s="68" t="s">
        <v>21014</v>
      </c>
      <c r="B21290" s="68" t="s">
        <v>33869</v>
      </c>
      <c r="C21290" s="68" t="s">
        <v>14</v>
      </c>
      <c r="D21290" t="str">
        <f t="shared" si="332"/>
        <v>m</v>
      </c>
    </row>
    <row r="21291" spans="1:4">
      <c r="A21291" s="68" t="s">
        <v>21015</v>
      </c>
      <c r="B21291" s="68" t="s">
        <v>33870</v>
      </c>
      <c r="C21291" s="68" t="s">
        <v>14</v>
      </c>
      <c r="D21291" t="str">
        <f t="shared" si="332"/>
        <v>m</v>
      </c>
    </row>
    <row r="21292" spans="1:4">
      <c r="A21292" s="68" t="s">
        <v>21016</v>
      </c>
      <c r="B21292" s="68" t="s">
        <v>33870</v>
      </c>
      <c r="C21292" s="68" t="s">
        <v>14</v>
      </c>
      <c r="D21292" t="str">
        <f t="shared" si="332"/>
        <v>m</v>
      </c>
    </row>
    <row r="21293" spans="1:4">
      <c r="A21293" s="68" t="s">
        <v>21017</v>
      </c>
      <c r="B21293" s="68" t="s">
        <v>33871</v>
      </c>
      <c r="C21293" s="68" t="s">
        <v>14</v>
      </c>
      <c r="D21293" t="str">
        <f t="shared" si="332"/>
        <v>m</v>
      </c>
    </row>
    <row r="21294" spans="1:4">
      <c r="A21294" s="68" t="s">
        <v>21018</v>
      </c>
      <c r="B21294" s="68" t="s">
        <v>33871</v>
      </c>
      <c r="C21294" s="68" t="s">
        <v>14</v>
      </c>
      <c r="D21294" t="str">
        <f t="shared" si="332"/>
        <v>m</v>
      </c>
    </row>
    <row r="21295" spans="1:4">
      <c r="A21295" s="68" t="s">
        <v>21019</v>
      </c>
      <c r="B21295" s="68" t="s">
        <v>33872</v>
      </c>
      <c r="C21295" s="68" t="s">
        <v>14</v>
      </c>
      <c r="D21295" t="str">
        <f t="shared" si="332"/>
        <v>m</v>
      </c>
    </row>
    <row r="21296" spans="1:4">
      <c r="A21296" s="68" t="s">
        <v>21020</v>
      </c>
      <c r="B21296" s="68" t="s">
        <v>33872</v>
      </c>
      <c r="C21296" s="68" t="s">
        <v>14</v>
      </c>
      <c r="D21296" t="str">
        <f t="shared" si="332"/>
        <v>m</v>
      </c>
    </row>
    <row r="21297" spans="1:4">
      <c r="A21297" s="68" t="s">
        <v>21021</v>
      </c>
      <c r="B21297" s="68" t="s">
        <v>33873</v>
      </c>
      <c r="C21297" s="68" t="s">
        <v>14</v>
      </c>
      <c r="D21297" t="str">
        <f t="shared" si="332"/>
        <v>m</v>
      </c>
    </row>
    <row r="21298" spans="1:4">
      <c r="A21298" s="68" t="s">
        <v>21022</v>
      </c>
      <c r="B21298" s="68" t="s">
        <v>33873</v>
      </c>
      <c r="C21298" s="68" t="s">
        <v>14</v>
      </c>
      <c r="D21298" t="str">
        <f t="shared" si="332"/>
        <v>m</v>
      </c>
    </row>
    <row r="21299" spans="1:4">
      <c r="A21299" s="68" t="s">
        <v>21023</v>
      </c>
      <c r="B21299" s="68" t="s">
        <v>33874</v>
      </c>
      <c r="C21299" s="68" t="s">
        <v>14</v>
      </c>
      <c r="D21299" t="str">
        <f t="shared" si="332"/>
        <v>m</v>
      </c>
    </row>
    <row r="21300" spans="1:4">
      <c r="A21300" s="68" t="s">
        <v>21024</v>
      </c>
      <c r="B21300" s="68" t="s">
        <v>33874</v>
      </c>
      <c r="C21300" s="68" t="s">
        <v>14</v>
      </c>
      <c r="D21300" t="str">
        <f t="shared" si="332"/>
        <v>m</v>
      </c>
    </row>
    <row r="21301" spans="1:4">
      <c r="A21301" s="68" t="s">
        <v>21025</v>
      </c>
      <c r="B21301" s="68" t="s">
        <v>33875</v>
      </c>
      <c r="C21301" s="68" t="s">
        <v>14</v>
      </c>
      <c r="D21301" t="str">
        <f t="shared" si="332"/>
        <v>m</v>
      </c>
    </row>
    <row r="21302" spans="1:4">
      <c r="A21302" s="68" t="s">
        <v>21026</v>
      </c>
      <c r="B21302" s="68" t="s">
        <v>33875</v>
      </c>
      <c r="C21302" s="68" t="s">
        <v>14</v>
      </c>
      <c r="D21302" t="str">
        <f t="shared" si="332"/>
        <v>m</v>
      </c>
    </row>
    <row r="21303" spans="1:4">
      <c r="A21303" s="68" t="s">
        <v>21027</v>
      </c>
      <c r="B21303" s="68" t="s">
        <v>33876</v>
      </c>
      <c r="C21303" s="68" t="s">
        <v>14</v>
      </c>
      <c r="D21303" t="str">
        <f t="shared" si="332"/>
        <v>m</v>
      </c>
    </row>
    <row r="21304" spans="1:4">
      <c r="A21304" s="68" t="s">
        <v>21028</v>
      </c>
      <c r="B21304" s="68" t="s">
        <v>33876</v>
      </c>
      <c r="C21304" s="68" t="s">
        <v>14</v>
      </c>
      <c r="D21304" t="str">
        <f t="shared" si="332"/>
        <v>m</v>
      </c>
    </row>
    <row r="21305" spans="1:4">
      <c r="A21305" s="68" t="s">
        <v>21029</v>
      </c>
      <c r="B21305" s="68" t="s">
        <v>33877</v>
      </c>
      <c r="C21305" s="68" t="s">
        <v>14</v>
      </c>
      <c r="D21305" t="str">
        <f t="shared" si="332"/>
        <v>m</v>
      </c>
    </row>
    <row r="21306" spans="1:4">
      <c r="A21306" s="68" t="s">
        <v>21030</v>
      </c>
      <c r="B21306" s="68" t="s">
        <v>33877</v>
      </c>
      <c r="C21306" s="68" t="s">
        <v>14</v>
      </c>
      <c r="D21306" t="str">
        <f t="shared" si="332"/>
        <v>m</v>
      </c>
    </row>
    <row r="21307" spans="1:4">
      <c r="A21307" s="68" t="s">
        <v>21031</v>
      </c>
      <c r="B21307" s="68" t="s">
        <v>33878</v>
      </c>
      <c r="C21307" s="68" t="s">
        <v>14</v>
      </c>
      <c r="D21307" t="str">
        <f t="shared" si="332"/>
        <v>m</v>
      </c>
    </row>
    <row r="21308" spans="1:4">
      <c r="A21308" s="68" t="s">
        <v>21032</v>
      </c>
      <c r="B21308" s="68" t="s">
        <v>33878</v>
      </c>
      <c r="C21308" s="68" t="s">
        <v>14</v>
      </c>
      <c r="D21308" t="str">
        <f t="shared" si="332"/>
        <v>m</v>
      </c>
    </row>
    <row r="21309" spans="1:4">
      <c r="A21309" s="68" t="s">
        <v>21033</v>
      </c>
      <c r="B21309" s="68" t="s">
        <v>33879</v>
      </c>
      <c r="C21309" s="68" t="s">
        <v>14</v>
      </c>
      <c r="D21309" t="str">
        <f t="shared" si="332"/>
        <v>m</v>
      </c>
    </row>
    <row r="21310" spans="1:4">
      <c r="A21310" s="68" t="s">
        <v>21034</v>
      </c>
      <c r="B21310" s="68" t="s">
        <v>33879</v>
      </c>
      <c r="C21310" s="68" t="s">
        <v>14</v>
      </c>
      <c r="D21310" t="str">
        <f t="shared" si="332"/>
        <v>m</v>
      </c>
    </row>
    <row r="21311" spans="1:4">
      <c r="A21311" s="68" t="s">
        <v>21035</v>
      </c>
      <c r="B21311" s="68" t="s">
        <v>33880</v>
      </c>
      <c r="C21311" s="68" t="s">
        <v>14</v>
      </c>
      <c r="D21311" t="str">
        <f t="shared" si="332"/>
        <v>m</v>
      </c>
    </row>
    <row r="21312" spans="1:4">
      <c r="A21312" s="68" t="s">
        <v>21036</v>
      </c>
      <c r="B21312" s="68" t="s">
        <v>33880</v>
      </c>
      <c r="C21312" s="68" t="s">
        <v>14</v>
      </c>
      <c r="D21312" t="str">
        <f t="shared" si="332"/>
        <v>m</v>
      </c>
    </row>
    <row r="21313" spans="1:4">
      <c r="A21313" s="68" t="s">
        <v>21037</v>
      </c>
      <c r="B21313" s="68" t="s">
        <v>33881</v>
      </c>
      <c r="C21313" s="68" t="s">
        <v>14</v>
      </c>
      <c r="D21313" t="str">
        <f t="shared" si="332"/>
        <v>m</v>
      </c>
    </row>
    <row r="21314" spans="1:4">
      <c r="A21314" s="68" t="s">
        <v>21038</v>
      </c>
      <c r="B21314" s="68" t="s">
        <v>33881</v>
      </c>
      <c r="C21314" s="68" t="s">
        <v>14</v>
      </c>
      <c r="D21314" t="str">
        <f t="shared" si="332"/>
        <v>m</v>
      </c>
    </row>
    <row r="21315" spans="1:4">
      <c r="A21315" s="68" t="s">
        <v>21039</v>
      </c>
      <c r="B21315" s="68" t="s">
        <v>33882</v>
      </c>
      <c r="C21315" s="68" t="s">
        <v>14</v>
      </c>
      <c r="D21315" t="str">
        <f t="shared" si="332"/>
        <v>m</v>
      </c>
    </row>
    <row r="21316" spans="1:4">
      <c r="A21316" s="68" t="s">
        <v>21040</v>
      </c>
      <c r="B21316" s="68" t="s">
        <v>33882</v>
      </c>
      <c r="C21316" s="68" t="s">
        <v>14</v>
      </c>
      <c r="D21316" t="str">
        <f t="shared" si="332"/>
        <v>m</v>
      </c>
    </row>
    <row r="21317" spans="1:4">
      <c r="A21317" s="68" t="s">
        <v>21041</v>
      </c>
      <c r="B21317" s="68" t="s">
        <v>33883</v>
      </c>
      <c r="C21317" s="68" t="s">
        <v>14</v>
      </c>
      <c r="D21317" t="str">
        <f t="shared" si="332"/>
        <v>m</v>
      </c>
    </row>
    <row r="21318" spans="1:4">
      <c r="A21318" s="68" t="s">
        <v>21042</v>
      </c>
      <c r="B21318" s="68" t="s">
        <v>33883</v>
      </c>
      <c r="C21318" s="68" t="s">
        <v>14</v>
      </c>
      <c r="D21318" t="str">
        <f t="shared" si="332"/>
        <v>m</v>
      </c>
    </row>
    <row r="21319" spans="1:4">
      <c r="A21319" s="68" t="s">
        <v>21043</v>
      </c>
      <c r="B21319" s="68" t="s">
        <v>33884</v>
      </c>
      <c r="C21319" s="68" t="s">
        <v>14</v>
      </c>
      <c r="D21319" t="str">
        <f t="shared" ref="D21319:D21382" si="333">LOWER(C21319)</f>
        <v>m</v>
      </c>
    </row>
    <row r="21320" spans="1:4">
      <c r="A21320" s="68" t="s">
        <v>21044</v>
      </c>
      <c r="B21320" s="68" t="s">
        <v>33884</v>
      </c>
      <c r="C21320" s="68" t="s">
        <v>14</v>
      </c>
      <c r="D21320" t="str">
        <f t="shared" si="333"/>
        <v>m</v>
      </c>
    </row>
    <row r="21321" spans="1:4">
      <c r="A21321" s="68" t="s">
        <v>21045</v>
      </c>
      <c r="B21321" s="68" t="s">
        <v>33885</v>
      </c>
      <c r="C21321" s="68" t="s">
        <v>14</v>
      </c>
      <c r="D21321" t="str">
        <f t="shared" si="333"/>
        <v>m</v>
      </c>
    </row>
    <row r="21322" spans="1:4">
      <c r="A21322" s="68" t="s">
        <v>21046</v>
      </c>
      <c r="B21322" s="68" t="s">
        <v>33885</v>
      </c>
      <c r="C21322" s="68" t="s">
        <v>14</v>
      </c>
      <c r="D21322" t="str">
        <f t="shared" si="333"/>
        <v>m</v>
      </c>
    </row>
    <row r="21323" spans="1:4">
      <c r="A21323" s="68" t="s">
        <v>21047</v>
      </c>
      <c r="B21323" s="68" t="s">
        <v>33886</v>
      </c>
      <c r="C21323" s="68" t="s">
        <v>14</v>
      </c>
      <c r="D21323" t="str">
        <f t="shared" si="333"/>
        <v>m</v>
      </c>
    </row>
    <row r="21324" spans="1:4">
      <c r="A21324" s="68" t="s">
        <v>21048</v>
      </c>
      <c r="B21324" s="68" t="s">
        <v>33886</v>
      </c>
      <c r="C21324" s="68" t="s">
        <v>14</v>
      </c>
      <c r="D21324" t="str">
        <f t="shared" si="333"/>
        <v>m</v>
      </c>
    </row>
    <row r="21325" spans="1:4">
      <c r="A21325" s="68" t="s">
        <v>21049</v>
      </c>
      <c r="B21325" s="68" t="s">
        <v>33887</v>
      </c>
      <c r="C21325" s="68" t="s">
        <v>14</v>
      </c>
      <c r="D21325" t="str">
        <f t="shared" si="333"/>
        <v>m</v>
      </c>
    </row>
    <row r="21326" spans="1:4">
      <c r="A21326" s="68" t="s">
        <v>21050</v>
      </c>
      <c r="B21326" s="68" t="s">
        <v>33887</v>
      </c>
      <c r="C21326" s="68" t="s">
        <v>14</v>
      </c>
      <c r="D21326" t="str">
        <f t="shared" si="333"/>
        <v>m</v>
      </c>
    </row>
    <row r="21327" spans="1:4">
      <c r="A21327" s="68" t="s">
        <v>21051</v>
      </c>
      <c r="B21327" s="68" t="s">
        <v>33888</v>
      </c>
      <c r="C21327" s="68" t="s">
        <v>14</v>
      </c>
      <c r="D21327" t="str">
        <f t="shared" si="333"/>
        <v>m</v>
      </c>
    </row>
    <row r="21328" spans="1:4">
      <c r="A21328" s="68" t="s">
        <v>21052</v>
      </c>
      <c r="B21328" s="68" t="s">
        <v>33888</v>
      </c>
      <c r="C21328" s="68" t="s">
        <v>14</v>
      </c>
      <c r="D21328" t="str">
        <f t="shared" si="333"/>
        <v>m</v>
      </c>
    </row>
    <row r="21329" spans="1:4">
      <c r="A21329" s="68" t="s">
        <v>21053</v>
      </c>
      <c r="B21329" s="68" t="s">
        <v>33889</v>
      </c>
      <c r="C21329" s="68" t="s">
        <v>14</v>
      </c>
      <c r="D21329" t="str">
        <f t="shared" si="333"/>
        <v>m</v>
      </c>
    </row>
    <row r="21330" spans="1:4">
      <c r="A21330" s="68" t="s">
        <v>21054</v>
      </c>
      <c r="B21330" s="68" t="s">
        <v>33889</v>
      </c>
      <c r="C21330" s="68" t="s">
        <v>14</v>
      </c>
      <c r="D21330" t="str">
        <f t="shared" si="333"/>
        <v>m</v>
      </c>
    </row>
    <row r="21331" spans="1:4">
      <c r="A21331" s="68" t="s">
        <v>21055</v>
      </c>
      <c r="B21331" s="68" t="s">
        <v>33890</v>
      </c>
      <c r="C21331" s="68" t="s">
        <v>14</v>
      </c>
      <c r="D21331" t="str">
        <f t="shared" si="333"/>
        <v>m</v>
      </c>
    </row>
    <row r="21332" spans="1:4">
      <c r="A21332" s="68" t="s">
        <v>21056</v>
      </c>
      <c r="B21332" s="68" t="s">
        <v>33890</v>
      </c>
      <c r="C21332" s="68" t="s">
        <v>14</v>
      </c>
      <c r="D21332" t="str">
        <f t="shared" si="333"/>
        <v>m</v>
      </c>
    </row>
    <row r="21333" spans="1:4">
      <c r="A21333" s="68" t="s">
        <v>21057</v>
      </c>
      <c r="B21333" s="68" t="s">
        <v>33891</v>
      </c>
      <c r="C21333" s="68" t="s">
        <v>14</v>
      </c>
      <c r="D21333" t="str">
        <f t="shared" si="333"/>
        <v>m</v>
      </c>
    </row>
    <row r="21334" spans="1:4">
      <c r="A21334" s="68" t="s">
        <v>21058</v>
      </c>
      <c r="B21334" s="68" t="s">
        <v>33891</v>
      </c>
      <c r="C21334" s="68" t="s">
        <v>14</v>
      </c>
      <c r="D21334" t="str">
        <f t="shared" si="333"/>
        <v>m</v>
      </c>
    </row>
    <row r="21335" spans="1:4">
      <c r="A21335" s="68" t="s">
        <v>21059</v>
      </c>
      <c r="B21335" s="68" t="s">
        <v>33892</v>
      </c>
      <c r="C21335" s="68" t="s">
        <v>14</v>
      </c>
      <c r="D21335" t="str">
        <f t="shared" si="333"/>
        <v>m</v>
      </c>
    </row>
    <row r="21336" spans="1:4">
      <c r="A21336" s="68" t="s">
        <v>21060</v>
      </c>
      <c r="B21336" s="68" t="s">
        <v>33892</v>
      </c>
      <c r="C21336" s="68" t="s">
        <v>14</v>
      </c>
      <c r="D21336" t="str">
        <f t="shared" si="333"/>
        <v>m</v>
      </c>
    </row>
    <row r="21337" spans="1:4">
      <c r="A21337" s="68" t="s">
        <v>21061</v>
      </c>
      <c r="B21337" s="68" t="s">
        <v>33893</v>
      </c>
      <c r="C21337" s="68" t="s">
        <v>14</v>
      </c>
      <c r="D21337" t="str">
        <f t="shared" si="333"/>
        <v>m</v>
      </c>
    </row>
    <row r="21338" spans="1:4">
      <c r="A21338" s="68" t="s">
        <v>21062</v>
      </c>
      <c r="B21338" s="68" t="s">
        <v>33893</v>
      </c>
      <c r="C21338" s="68" t="s">
        <v>14</v>
      </c>
      <c r="D21338" t="str">
        <f t="shared" si="333"/>
        <v>m</v>
      </c>
    </row>
    <row r="21339" spans="1:4">
      <c r="A21339" s="68" t="s">
        <v>21063</v>
      </c>
      <c r="B21339" s="68" t="s">
        <v>33894</v>
      </c>
      <c r="C21339" s="68" t="s">
        <v>14</v>
      </c>
      <c r="D21339" t="str">
        <f t="shared" si="333"/>
        <v>m</v>
      </c>
    </row>
    <row r="21340" spans="1:4">
      <c r="A21340" s="68" t="s">
        <v>21064</v>
      </c>
      <c r="B21340" s="68" t="s">
        <v>33894</v>
      </c>
      <c r="C21340" s="68" t="s">
        <v>14</v>
      </c>
      <c r="D21340" t="str">
        <f t="shared" si="333"/>
        <v>m</v>
      </c>
    </row>
    <row r="21341" spans="1:4">
      <c r="A21341" s="68" t="s">
        <v>21065</v>
      </c>
      <c r="B21341" s="68" t="s">
        <v>33895</v>
      </c>
      <c r="C21341" s="68" t="s">
        <v>14</v>
      </c>
      <c r="D21341" t="str">
        <f t="shared" si="333"/>
        <v>m</v>
      </c>
    </row>
    <row r="21342" spans="1:4">
      <c r="A21342" s="68" t="s">
        <v>21066</v>
      </c>
      <c r="B21342" s="68" t="s">
        <v>33895</v>
      </c>
      <c r="C21342" s="68" t="s">
        <v>14</v>
      </c>
      <c r="D21342" t="str">
        <f t="shared" si="333"/>
        <v>m</v>
      </c>
    </row>
    <row r="21343" spans="1:4">
      <c r="A21343" s="68" t="s">
        <v>21067</v>
      </c>
      <c r="B21343" s="68" t="s">
        <v>33896</v>
      </c>
      <c r="C21343" s="68" t="s">
        <v>14</v>
      </c>
      <c r="D21343" t="str">
        <f t="shared" si="333"/>
        <v>m</v>
      </c>
    </row>
    <row r="21344" spans="1:4">
      <c r="A21344" s="68" t="s">
        <v>21068</v>
      </c>
      <c r="B21344" s="68" t="s">
        <v>33896</v>
      </c>
      <c r="C21344" s="68" t="s">
        <v>14</v>
      </c>
      <c r="D21344" t="str">
        <f t="shared" si="333"/>
        <v>m</v>
      </c>
    </row>
    <row r="21345" spans="1:4">
      <c r="A21345" s="68" t="s">
        <v>21069</v>
      </c>
      <c r="B21345" s="68" t="s">
        <v>33897</v>
      </c>
      <c r="C21345" s="68" t="s">
        <v>14</v>
      </c>
      <c r="D21345" t="str">
        <f t="shared" si="333"/>
        <v>m</v>
      </c>
    </row>
    <row r="21346" spans="1:4">
      <c r="A21346" s="68" t="s">
        <v>21070</v>
      </c>
      <c r="B21346" s="68" t="s">
        <v>33897</v>
      </c>
      <c r="C21346" s="68" t="s">
        <v>14</v>
      </c>
      <c r="D21346" t="str">
        <f t="shared" si="333"/>
        <v>m</v>
      </c>
    </row>
    <row r="21347" spans="1:4">
      <c r="A21347" s="68" t="s">
        <v>21071</v>
      </c>
      <c r="B21347" s="68" t="s">
        <v>33898</v>
      </c>
      <c r="C21347" s="68" t="s">
        <v>14</v>
      </c>
      <c r="D21347" t="str">
        <f t="shared" si="333"/>
        <v>m</v>
      </c>
    </row>
    <row r="21348" spans="1:4">
      <c r="A21348" s="68" t="s">
        <v>21072</v>
      </c>
      <c r="B21348" s="68" t="s">
        <v>33898</v>
      </c>
      <c r="C21348" s="68" t="s">
        <v>14</v>
      </c>
      <c r="D21348" t="str">
        <f t="shared" si="333"/>
        <v>m</v>
      </c>
    </row>
    <row r="21349" spans="1:4">
      <c r="A21349" s="68" t="s">
        <v>21073</v>
      </c>
      <c r="B21349" s="68" t="s">
        <v>33899</v>
      </c>
      <c r="C21349" s="68" t="s">
        <v>14</v>
      </c>
      <c r="D21349" t="str">
        <f t="shared" si="333"/>
        <v>m</v>
      </c>
    </row>
    <row r="21350" spans="1:4">
      <c r="A21350" s="68" t="s">
        <v>21074</v>
      </c>
      <c r="B21350" s="68" t="s">
        <v>33899</v>
      </c>
      <c r="C21350" s="68" t="s">
        <v>14</v>
      </c>
      <c r="D21350" t="str">
        <f t="shared" si="333"/>
        <v>m</v>
      </c>
    </row>
    <row r="21351" spans="1:4">
      <c r="A21351" s="68" t="s">
        <v>21075</v>
      </c>
      <c r="B21351" s="68" t="s">
        <v>33900</v>
      </c>
      <c r="C21351" s="68" t="s">
        <v>14</v>
      </c>
      <c r="D21351" t="str">
        <f t="shared" si="333"/>
        <v>m</v>
      </c>
    </row>
    <row r="21352" spans="1:4">
      <c r="A21352" s="68" t="s">
        <v>21076</v>
      </c>
      <c r="B21352" s="68" t="s">
        <v>33900</v>
      </c>
      <c r="C21352" s="68" t="s">
        <v>14</v>
      </c>
      <c r="D21352" t="str">
        <f t="shared" si="333"/>
        <v>m</v>
      </c>
    </row>
    <row r="21353" spans="1:4">
      <c r="A21353" s="68" t="s">
        <v>21077</v>
      </c>
      <c r="B21353" s="68" t="s">
        <v>33901</v>
      </c>
      <c r="C21353" s="68" t="s">
        <v>14</v>
      </c>
      <c r="D21353" t="str">
        <f t="shared" si="333"/>
        <v>m</v>
      </c>
    </row>
    <row r="21354" spans="1:4">
      <c r="A21354" s="68" t="s">
        <v>21078</v>
      </c>
      <c r="B21354" s="68" t="s">
        <v>33901</v>
      </c>
      <c r="C21354" s="68" t="s">
        <v>14</v>
      </c>
      <c r="D21354" t="str">
        <f t="shared" si="333"/>
        <v>m</v>
      </c>
    </row>
    <row r="21355" spans="1:4">
      <c r="A21355" s="68" t="s">
        <v>21079</v>
      </c>
      <c r="B21355" s="68" t="s">
        <v>33902</v>
      </c>
      <c r="C21355" s="68" t="s">
        <v>14</v>
      </c>
      <c r="D21355" t="str">
        <f t="shared" si="333"/>
        <v>m</v>
      </c>
    </row>
    <row r="21356" spans="1:4">
      <c r="A21356" s="68" t="s">
        <v>21080</v>
      </c>
      <c r="B21356" s="68" t="s">
        <v>33902</v>
      </c>
      <c r="C21356" s="68" t="s">
        <v>14</v>
      </c>
      <c r="D21356" t="str">
        <f t="shared" si="333"/>
        <v>m</v>
      </c>
    </row>
    <row r="21357" spans="1:4">
      <c r="A21357" s="68" t="s">
        <v>21081</v>
      </c>
      <c r="B21357" s="68" t="s">
        <v>33903</v>
      </c>
      <c r="C21357" s="68" t="s">
        <v>14</v>
      </c>
      <c r="D21357" t="str">
        <f t="shared" si="333"/>
        <v>m</v>
      </c>
    </row>
    <row r="21358" spans="1:4">
      <c r="A21358" s="68" t="s">
        <v>21082</v>
      </c>
      <c r="B21358" s="68" t="s">
        <v>33903</v>
      </c>
      <c r="C21358" s="68" t="s">
        <v>14</v>
      </c>
      <c r="D21358" t="str">
        <f t="shared" si="333"/>
        <v>m</v>
      </c>
    </row>
    <row r="21359" spans="1:4">
      <c r="A21359" s="68" t="s">
        <v>21083</v>
      </c>
      <c r="B21359" s="68" t="s">
        <v>33904</v>
      </c>
      <c r="C21359" s="68" t="s">
        <v>14</v>
      </c>
      <c r="D21359" t="str">
        <f t="shared" si="333"/>
        <v>m</v>
      </c>
    </row>
    <row r="21360" spans="1:4">
      <c r="A21360" s="68" t="s">
        <v>21084</v>
      </c>
      <c r="B21360" s="68" t="s">
        <v>33904</v>
      </c>
      <c r="C21360" s="68" t="s">
        <v>14</v>
      </c>
      <c r="D21360" t="str">
        <f t="shared" si="333"/>
        <v>m</v>
      </c>
    </row>
    <row r="21361" spans="1:4">
      <c r="A21361" s="68" t="s">
        <v>21085</v>
      </c>
      <c r="B21361" s="68" t="s">
        <v>33905</v>
      </c>
      <c r="C21361" s="68" t="s">
        <v>14</v>
      </c>
      <c r="D21361" t="str">
        <f t="shared" si="333"/>
        <v>m</v>
      </c>
    </row>
    <row r="21362" spans="1:4">
      <c r="A21362" s="68" t="s">
        <v>21086</v>
      </c>
      <c r="B21362" s="68" t="s">
        <v>33905</v>
      </c>
      <c r="C21362" s="68" t="s">
        <v>14</v>
      </c>
      <c r="D21362" t="str">
        <f t="shared" si="333"/>
        <v>m</v>
      </c>
    </row>
    <row r="21363" spans="1:4">
      <c r="A21363" s="68" t="s">
        <v>21087</v>
      </c>
      <c r="B21363" s="68" t="s">
        <v>33906</v>
      </c>
      <c r="C21363" s="68" t="s">
        <v>14</v>
      </c>
      <c r="D21363" t="str">
        <f t="shared" si="333"/>
        <v>m</v>
      </c>
    </row>
    <row r="21364" spans="1:4">
      <c r="A21364" s="68" t="s">
        <v>21088</v>
      </c>
      <c r="B21364" s="68" t="s">
        <v>33906</v>
      </c>
      <c r="C21364" s="68" t="s">
        <v>14</v>
      </c>
      <c r="D21364" t="str">
        <f t="shared" si="333"/>
        <v>m</v>
      </c>
    </row>
    <row r="21365" spans="1:4">
      <c r="A21365" s="68" t="s">
        <v>21089</v>
      </c>
      <c r="B21365" s="68" t="s">
        <v>33907</v>
      </c>
      <c r="C21365" s="68" t="s">
        <v>14</v>
      </c>
      <c r="D21365" t="str">
        <f t="shared" si="333"/>
        <v>m</v>
      </c>
    </row>
    <row r="21366" spans="1:4">
      <c r="A21366" s="68" t="s">
        <v>21090</v>
      </c>
      <c r="B21366" s="68" t="s">
        <v>33907</v>
      </c>
      <c r="C21366" s="68" t="s">
        <v>14</v>
      </c>
      <c r="D21366" t="str">
        <f t="shared" si="333"/>
        <v>m</v>
      </c>
    </row>
    <row r="21367" spans="1:4">
      <c r="A21367" s="68" t="s">
        <v>21091</v>
      </c>
      <c r="B21367" s="68" t="s">
        <v>33908</v>
      </c>
      <c r="C21367" s="68" t="s">
        <v>14</v>
      </c>
      <c r="D21367" t="str">
        <f t="shared" si="333"/>
        <v>m</v>
      </c>
    </row>
    <row r="21368" spans="1:4">
      <c r="A21368" s="68" t="s">
        <v>21092</v>
      </c>
      <c r="B21368" s="68" t="s">
        <v>33908</v>
      </c>
      <c r="C21368" s="68" t="s">
        <v>14</v>
      </c>
      <c r="D21368" t="str">
        <f t="shared" si="333"/>
        <v>m</v>
      </c>
    </row>
    <row r="21369" spans="1:4">
      <c r="A21369" s="68" t="s">
        <v>21093</v>
      </c>
      <c r="B21369" s="68" t="s">
        <v>33909</v>
      </c>
      <c r="C21369" s="68" t="s">
        <v>14</v>
      </c>
      <c r="D21369" t="str">
        <f t="shared" si="333"/>
        <v>m</v>
      </c>
    </row>
    <row r="21370" spans="1:4">
      <c r="A21370" s="68" t="s">
        <v>21094</v>
      </c>
      <c r="B21370" s="68" t="s">
        <v>33909</v>
      </c>
      <c r="C21370" s="68" t="s">
        <v>14</v>
      </c>
      <c r="D21370" t="str">
        <f t="shared" si="333"/>
        <v>m</v>
      </c>
    </row>
    <row r="21371" spans="1:4">
      <c r="A21371" s="68" t="s">
        <v>21095</v>
      </c>
      <c r="B21371" s="68" t="s">
        <v>33910</v>
      </c>
      <c r="C21371" s="68" t="s">
        <v>14</v>
      </c>
      <c r="D21371" t="str">
        <f t="shared" si="333"/>
        <v>m</v>
      </c>
    </row>
    <row r="21372" spans="1:4">
      <c r="A21372" s="68" t="s">
        <v>21096</v>
      </c>
      <c r="B21372" s="68" t="s">
        <v>33910</v>
      </c>
      <c r="C21372" s="68" t="s">
        <v>14</v>
      </c>
      <c r="D21372" t="str">
        <f t="shared" si="333"/>
        <v>m</v>
      </c>
    </row>
    <row r="21373" spans="1:4">
      <c r="A21373" s="68" t="s">
        <v>21097</v>
      </c>
      <c r="B21373" s="68" t="s">
        <v>33911</v>
      </c>
      <c r="C21373" s="68" t="s">
        <v>14</v>
      </c>
      <c r="D21373" t="str">
        <f t="shared" si="333"/>
        <v>m</v>
      </c>
    </row>
    <row r="21374" spans="1:4">
      <c r="A21374" s="68" t="s">
        <v>21098</v>
      </c>
      <c r="B21374" s="68" t="s">
        <v>33911</v>
      </c>
      <c r="C21374" s="68" t="s">
        <v>14</v>
      </c>
      <c r="D21374" t="str">
        <f t="shared" si="333"/>
        <v>m</v>
      </c>
    </row>
    <row r="21375" spans="1:4">
      <c r="A21375" s="68" t="s">
        <v>21099</v>
      </c>
      <c r="B21375" s="68" t="s">
        <v>33912</v>
      </c>
      <c r="C21375" s="68" t="s">
        <v>14</v>
      </c>
      <c r="D21375" t="str">
        <f t="shared" si="333"/>
        <v>m</v>
      </c>
    </row>
    <row r="21376" spans="1:4">
      <c r="A21376" s="68" t="s">
        <v>21100</v>
      </c>
      <c r="B21376" s="68" t="s">
        <v>33912</v>
      </c>
      <c r="C21376" s="68" t="s">
        <v>14</v>
      </c>
      <c r="D21376" t="str">
        <f t="shared" si="333"/>
        <v>m</v>
      </c>
    </row>
    <row r="21377" spans="1:4">
      <c r="A21377" s="68" t="s">
        <v>21101</v>
      </c>
      <c r="B21377" s="68" t="s">
        <v>33913</v>
      </c>
      <c r="C21377" s="68" t="s">
        <v>14</v>
      </c>
      <c r="D21377" t="str">
        <f t="shared" si="333"/>
        <v>m</v>
      </c>
    </row>
    <row r="21378" spans="1:4">
      <c r="A21378" s="68" t="s">
        <v>21102</v>
      </c>
      <c r="B21378" s="68" t="s">
        <v>33913</v>
      </c>
      <c r="C21378" s="68" t="s">
        <v>14</v>
      </c>
      <c r="D21378" t="str">
        <f t="shared" si="333"/>
        <v>m</v>
      </c>
    </row>
    <row r="21379" spans="1:4">
      <c r="A21379" s="68" t="s">
        <v>21103</v>
      </c>
      <c r="B21379" s="68" t="s">
        <v>33914</v>
      </c>
      <c r="C21379" s="68" t="s">
        <v>14</v>
      </c>
      <c r="D21379" t="str">
        <f t="shared" si="333"/>
        <v>m</v>
      </c>
    </row>
    <row r="21380" spans="1:4">
      <c r="A21380" s="68" t="s">
        <v>21104</v>
      </c>
      <c r="B21380" s="68" t="s">
        <v>33914</v>
      </c>
      <c r="C21380" s="68" t="s">
        <v>14</v>
      </c>
      <c r="D21380" t="str">
        <f t="shared" si="333"/>
        <v>m</v>
      </c>
    </row>
    <row r="21381" spans="1:4">
      <c r="A21381" s="68" t="s">
        <v>21105</v>
      </c>
      <c r="B21381" s="68" t="s">
        <v>33915</v>
      </c>
      <c r="C21381" s="68" t="s">
        <v>14</v>
      </c>
      <c r="D21381" t="str">
        <f t="shared" si="333"/>
        <v>m</v>
      </c>
    </row>
    <row r="21382" spans="1:4">
      <c r="A21382" s="68" t="s">
        <v>21106</v>
      </c>
      <c r="B21382" s="68" t="s">
        <v>33915</v>
      </c>
      <c r="C21382" s="68" t="s">
        <v>14</v>
      </c>
      <c r="D21382" t="str">
        <f t="shared" si="333"/>
        <v>m</v>
      </c>
    </row>
    <row r="21383" spans="1:4">
      <c r="A21383" s="68" t="s">
        <v>21107</v>
      </c>
      <c r="B21383" s="68" t="s">
        <v>33916</v>
      </c>
      <c r="C21383" s="68" t="s">
        <v>14</v>
      </c>
      <c r="D21383" t="str">
        <f t="shared" ref="D21383:D21446" si="334">LOWER(C21383)</f>
        <v>m</v>
      </c>
    </row>
    <row r="21384" spans="1:4">
      <c r="A21384" s="68" t="s">
        <v>21108</v>
      </c>
      <c r="B21384" s="68" t="s">
        <v>33916</v>
      </c>
      <c r="C21384" s="68" t="s">
        <v>14</v>
      </c>
      <c r="D21384" t="str">
        <f t="shared" si="334"/>
        <v>m</v>
      </c>
    </row>
    <row r="21385" spans="1:4">
      <c r="A21385" s="68" t="s">
        <v>21109</v>
      </c>
      <c r="B21385" s="68" t="s">
        <v>33917</v>
      </c>
      <c r="C21385" s="68" t="s">
        <v>14</v>
      </c>
      <c r="D21385" t="str">
        <f t="shared" si="334"/>
        <v>m</v>
      </c>
    </row>
    <row r="21386" spans="1:4">
      <c r="A21386" s="68" t="s">
        <v>21110</v>
      </c>
      <c r="B21386" s="68" t="s">
        <v>33917</v>
      </c>
      <c r="C21386" s="68" t="s">
        <v>14</v>
      </c>
      <c r="D21386" t="str">
        <f t="shared" si="334"/>
        <v>m</v>
      </c>
    </row>
    <row r="21387" spans="1:4">
      <c r="A21387" s="68" t="s">
        <v>21111</v>
      </c>
      <c r="B21387" s="68" t="s">
        <v>33918</v>
      </c>
      <c r="C21387" s="68" t="s">
        <v>14</v>
      </c>
      <c r="D21387" t="str">
        <f t="shared" si="334"/>
        <v>m</v>
      </c>
    </row>
    <row r="21388" spans="1:4">
      <c r="A21388" s="68" t="s">
        <v>21112</v>
      </c>
      <c r="B21388" s="68" t="s">
        <v>33918</v>
      </c>
      <c r="C21388" s="68" t="s">
        <v>14</v>
      </c>
      <c r="D21388" t="str">
        <f t="shared" si="334"/>
        <v>m</v>
      </c>
    </row>
    <row r="21389" spans="1:4">
      <c r="A21389" s="68" t="s">
        <v>21113</v>
      </c>
      <c r="B21389" s="68" t="s">
        <v>33919</v>
      </c>
      <c r="C21389" s="68" t="s">
        <v>14</v>
      </c>
      <c r="D21389" t="str">
        <f t="shared" si="334"/>
        <v>m</v>
      </c>
    </row>
    <row r="21390" spans="1:4">
      <c r="A21390" s="68" t="s">
        <v>21114</v>
      </c>
      <c r="B21390" s="68" t="s">
        <v>33919</v>
      </c>
      <c r="C21390" s="68" t="s">
        <v>14</v>
      </c>
      <c r="D21390" t="str">
        <f t="shared" si="334"/>
        <v>m</v>
      </c>
    </row>
    <row r="21391" spans="1:4">
      <c r="A21391" s="68" t="s">
        <v>21115</v>
      </c>
      <c r="B21391" s="68" t="s">
        <v>33920</v>
      </c>
      <c r="C21391" s="68" t="s">
        <v>14</v>
      </c>
      <c r="D21391" t="str">
        <f t="shared" si="334"/>
        <v>m</v>
      </c>
    </row>
    <row r="21392" spans="1:4">
      <c r="A21392" s="68" t="s">
        <v>21116</v>
      </c>
      <c r="B21392" s="68" t="s">
        <v>33920</v>
      </c>
      <c r="C21392" s="68" t="s">
        <v>14</v>
      </c>
      <c r="D21392" t="str">
        <f t="shared" si="334"/>
        <v>m</v>
      </c>
    </row>
    <row r="21393" spans="1:4">
      <c r="A21393" s="68" t="s">
        <v>21117</v>
      </c>
      <c r="B21393" s="68" t="s">
        <v>33921</v>
      </c>
      <c r="C21393" s="68" t="s">
        <v>14</v>
      </c>
      <c r="D21393" t="str">
        <f t="shared" si="334"/>
        <v>m</v>
      </c>
    </row>
    <row r="21394" spans="1:4">
      <c r="A21394" s="68" t="s">
        <v>21118</v>
      </c>
      <c r="B21394" s="68" t="s">
        <v>33921</v>
      </c>
      <c r="C21394" s="68" t="s">
        <v>14</v>
      </c>
      <c r="D21394" t="str">
        <f t="shared" si="334"/>
        <v>m</v>
      </c>
    </row>
    <row r="21395" spans="1:4">
      <c r="A21395" s="68" t="s">
        <v>21119</v>
      </c>
      <c r="B21395" s="68" t="s">
        <v>33922</v>
      </c>
      <c r="C21395" s="68" t="s">
        <v>14</v>
      </c>
      <c r="D21395" t="str">
        <f t="shared" si="334"/>
        <v>m</v>
      </c>
    </row>
    <row r="21396" spans="1:4">
      <c r="A21396" s="68" t="s">
        <v>21120</v>
      </c>
      <c r="B21396" s="68" t="s">
        <v>33922</v>
      </c>
      <c r="C21396" s="68" t="s">
        <v>14</v>
      </c>
      <c r="D21396" t="str">
        <f t="shared" si="334"/>
        <v>m</v>
      </c>
    </row>
    <row r="21397" spans="1:4">
      <c r="A21397" s="68" t="s">
        <v>21121</v>
      </c>
      <c r="B21397" s="68" t="s">
        <v>33923</v>
      </c>
      <c r="C21397" s="68" t="s">
        <v>14</v>
      </c>
      <c r="D21397" t="str">
        <f t="shared" si="334"/>
        <v>m</v>
      </c>
    </row>
    <row r="21398" spans="1:4">
      <c r="A21398" s="68" t="s">
        <v>21122</v>
      </c>
      <c r="B21398" s="68" t="s">
        <v>33923</v>
      </c>
      <c r="C21398" s="68" t="s">
        <v>14</v>
      </c>
      <c r="D21398" t="str">
        <f t="shared" si="334"/>
        <v>m</v>
      </c>
    </row>
    <row r="21399" spans="1:4">
      <c r="A21399" s="68" t="s">
        <v>21123</v>
      </c>
      <c r="B21399" s="68" t="s">
        <v>33924</v>
      </c>
      <c r="C21399" s="68" t="s">
        <v>14</v>
      </c>
      <c r="D21399" t="str">
        <f t="shared" si="334"/>
        <v>m</v>
      </c>
    </row>
    <row r="21400" spans="1:4">
      <c r="A21400" s="68" t="s">
        <v>21124</v>
      </c>
      <c r="B21400" s="68" t="s">
        <v>33924</v>
      </c>
      <c r="C21400" s="68" t="s">
        <v>14</v>
      </c>
      <c r="D21400" t="str">
        <f t="shared" si="334"/>
        <v>m</v>
      </c>
    </row>
    <row r="21401" spans="1:4">
      <c r="A21401" s="68" t="s">
        <v>21125</v>
      </c>
      <c r="B21401" s="68" t="s">
        <v>33925</v>
      </c>
      <c r="C21401" s="68" t="s">
        <v>14</v>
      </c>
      <c r="D21401" t="str">
        <f t="shared" si="334"/>
        <v>m</v>
      </c>
    </row>
    <row r="21402" spans="1:4">
      <c r="A21402" s="68" t="s">
        <v>21126</v>
      </c>
      <c r="B21402" s="68" t="s">
        <v>33925</v>
      </c>
      <c r="C21402" s="68" t="s">
        <v>14</v>
      </c>
      <c r="D21402" t="str">
        <f t="shared" si="334"/>
        <v>m</v>
      </c>
    </row>
    <row r="21403" spans="1:4">
      <c r="A21403" s="68" t="s">
        <v>21127</v>
      </c>
      <c r="B21403" s="68" t="s">
        <v>33926</v>
      </c>
      <c r="C21403" s="68" t="s">
        <v>14</v>
      </c>
      <c r="D21403" t="str">
        <f t="shared" si="334"/>
        <v>m</v>
      </c>
    </row>
    <row r="21404" spans="1:4">
      <c r="A21404" s="68" t="s">
        <v>21128</v>
      </c>
      <c r="B21404" s="68" t="s">
        <v>33926</v>
      </c>
      <c r="C21404" s="68" t="s">
        <v>14</v>
      </c>
      <c r="D21404" t="str">
        <f t="shared" si="334"/>
        <v>m</v>
      </c>
    </row>
    <row r="21405" spans="1:4">
      <c r="A21405" s="68" t="s">
        <v>21129</v>
      </c>
      <c r="B21405" s="68" t="s">
        <v>33927</v>
      </c>
      <c r="C21405" s="68" t="s">
        <v>14</v>
      </c>
      <c r="D21405" t="str">
        <f t="shared" si="334"/>
        <v>m</v>
      </c>
    </row>
    <row r="21406" spans="1:4">
      <c r="A21406" s="68" t="s">
        <v>21130</v>
      </c>
      <c r="B21406" s="68" t="s">
        <v>33927</v>
      </c>
      <c r="C21406" s="68" t="s">
        <v>14</v>
      </c>
      <c r="D21406" t="str">
        <f t="shared" si="334"/>
        <v>m</v>
      </c>
    </row>
    <row r="21407" spans="1:4">
      <c r="A21407" s="68" t="s">
        <v>21131</v>
      </c>
      <c r="B21407" s="68" t="s">
        <v>33928</v>
      </c>
      <c r="C21407" s="68" t="s">
        <v>14</v>
      </c>
      <c r="D21407" t="str">
        <f t="shared" si="334"/>
        <v>m</v>
      </c>
    </row>
    <row r="21408" spans="1:4">
      <c r="A21408" s="68" t="s">
        <v>21132</v>
      </c>
      <c r="B21408" s="68" t="s">
        <v>33928</v>
      </c>
      <c r="C21408" s="68" t="s">
        <v>14</v>
      </c>
      <c r="D21408" t="str">
        <f t="shared" si="334"/>
        <v>m</v>
      </c>
    </row>
    <row r="21409" spans="1:4">
      <c r="A21409" s="68" t="s">
        <v>21133</v>
      </c>
      <c r="B21409" s="68" t="s">
        <v>33929</v>
      </c>
      <c r="C21409" s="68" t="s">
        <v>14</v>
      </c>
      <c r="D21409" t="str">
        <f t="shared" si="334"/>
        <v>m</v>
      </c>
    </row>
    <row r="21410" spans="1:4">
      <c r="A21410" s="68" t="s">
        <v>21134</v>
      </c>
      <c r="B21410" s="68" t="s">
        <v>33929</v>
      </c>
      <c r="C21410" s="68" t="s">
        <v>14</v>
      </c>
      <c r="D21410" t="str">
        <f t="shared" si="334"/>
        <v>m</v>
      </c>
    </row>
    <row r="21411" spans="1:4">
      <c r="A21411" s="68" t="s">
        <v>21135</v>
      </c>
      <c r="B21411" s="68" t="s">
        <v>33930</v>
      </c>
      <c r="C21411" s="68" t="s">
        <v>14</v>
      </c>
      <c r="D21411" t="str">
        <f t="shared" si="334"/>
        <v>m</v>
      </c>
    </row>
    <row r="21412" spans="1:4">
      <c r="A21412" s="68" t="s">
        <v>21136</v>
      </c>
      <c r="B21412" s="68" t="s">
        <v>33930</v>
      </c>
      <c r="C21412" s="68" t="s">
        <v>14</v>
      </c>
      <c r="D21412" t="str">
        <f t="shared" si="334"/>
        <v>m</v>
      </c>
    </row>
    <row r="21413" spans="1:4">
      <c r="A21413" s="68" t="s">
        <v>21137</v>
      </c>
      <c r="B21413" s="68" t="s">
        <v>33931</v>
      </c>
      <c r="C21413" s="68" t="s">
        <v>14</v>
      </c>
      <c r="D21413" t="str">
        <f t="shared" si="334"/>
        <v>m</v>
      </c>
    </row>
    <row r="21414" spans="1:4">
      <c r="A21414" s="68" t="s">
        <v>21138</v>
      </c>
      <c r="B21414" s="68" t="s">
        <v>33931</v>
      </c>
      <c r="C21414" s="68" t="s">
        <v>14</v>
      </c>
      <c r="D21414" t="str">
        <f t="shared" si="334"/>
        <v>m</v>
      </c>
    </row>
    <row r="21415" spans="1:4">
      <c r="A21415" s="68" t="s">
        <v>21139</v>
      </c>
      <c r="B21415" s="68" t="s">
        <v>33932</v>
      </c>
      <c r="C21415" s="68" t="s">
        <v>14</v>
      </c>
      <c r="D21415" t="str">
        <f t="shared" si="334"/>
        <v>m</v>
      </c>
    </row>
    <row r="21416" spans="1:4">
      <c r="A21416" s="68" t="s">
        <v>21140</v>
      </c>
      <c r="B21416" s="68" t="s">
        <v>33932</v>
      </c>
      <c r="C21416" s="68" t="s">
        <v>14</v>
      </c>
      <c r="D21416" t="str">
        <f t="shared" si="334"/>
        <v>m</v>
      </c>
    </row>
    <row r="21417" spans="1:4">
      <c r="A21417" s="68" t="s">
        <v>21141</v>
      </c>
      <c r="B21417" s="68" t="s">
        <v>33933</v>
      </c>
      <c r="C21417" s="68" t="s">
        <v>14</v>
      </c>
      <c r="D21417" t="str">
        <f t="shared" si="334"/>
        <v>m</v>
      </c>
    </row>
    <row r="21418" spans="1:4">
      <c r="A21418" s="68" t="s">
        <v>21142</v>
      </c>
      <c r="B21418" s="68" t="s">
        <v>33933</v>
      </c>
      <c r="C21418" s="68" t="s">
        <v>14</v>
      </c>
      <c r="D21418" t="str">
        <f t="shared" si="334"/>
        <v>m</v>
      </c>
    </row>
    <row r="21419" spans="1:4">
      <c r="A21419" s="68" t="s">
        <v>21143</v>
      </c>
      <c r="B21419" s="68" t="s">
        <v>33934</v>
      </c>
      <c r="C21419" s="68" t="s">
        <v>14</v>
      </c>
      <c r="D21419" t="str">
        <f t="shared" si="334"/>
        <v>m</v>
      </c>
    </row>
    <row r="21420" spans="1:4">
      <c r="A21420" s="68" t="s">
        <v>21144</v>
      </c>
      <c r="B21420" s="68" t="s">
        <v>33934</v>
      </c>
      <c r="C21420" s="68" t="s">
        <v>14</v>
      </c>
      <c r="D21420" t="str">
        <f t="shared" si="334"/>
        <v>m</v>
      </c>
    </row>
    <row r="21421" spans="1:4">
      <c r="A21421" s="68" t="s">
        <v>21145</v>
      </c>
      <c r="B21421" s="68" t="s">
        <v>33935</v>
      </c>
      <c r="C21421" s="68" t="s">
        <v>14</v>
      </c>
      <c r="D21421" t="str">
        <f t="shared" si="334"/>
        <v>m</v>
      </c>
    </row>
    <row r="21422" spans="1:4">
      <c r="A21422" s="68" t="s">
        <v>21146</v>
      </c>
      <c r="B21422" s="68" t="s">
        <v>33935</v>
      </c>
      <c r="C21422" s="68" t="s">
        <v>14</v>
      </c>
      <c r="D21422" t="str">
        <f t="shared" si="334"/>
        <v>m</v>
      </c>
    </row>
    <row r="21423" spans="1:4">
      <c r="A21423" s="68" t="s">
        <v>21147</v>
      </c>
      <c r="B21423" s="68" t="s">
        <v>33936</v>
      </c>
      <c r="C21423" s="68" t="s">
        <v>14</v>
      </c>
      <c r="D21423" t="str">
        <f t="shared" si="334"/>
        <v>m</v>
      </c>
    </row>
    <row r="21424" spans="1:4">
      <c r="A21424" s="68" t="s">
        <v>21148</v>
      </c>
      <c r="B21424" s="68" t="s">
        <v>33936</v>
      </c>
      <c r="C21424" s="68" t="s">
        <v>14</v>
      </c>
      <c r="D21424" t="str">
        <f t="shared" si="334"/>
        <v>m</v>
      </c>
    </row>
    <row r="21425" spans="1:4">
      <c r="A21425" s="68" t="s">
        <v>21149</v>
      </c>
      <c r="B21425" s="68" t="s">
        <v>33937</v>
      </c>
      <c r="C21425" s="68" t="s">
        <v>14</v>
      </c>
      <c r="D21425" t="str">
        <f t="shared" si="334"/>
        <v>m</v>
      </c>
    </row>
    <row r="21426" spans="1:4">
      <c r="A21426" s="68" t="s">
        <v>21150</v>
      </c>
      <c r="B21426" s="68" t="s">
        <v>33937</v>
      </c>
      <c r="C21426" s="68" t="s">
        <v>14</v>
      </c>
      <c r="D21426" t="str">
        <f t="shared" si="334"/>
        <v>m</v>
      </c>
    </row>
    <row r="21427" spans="1:4">
      <c r="A21427" s="68" t="s">
        <v>21151</v>
      </c>
      <c r="B21427" s="68" t="s">
        <v>33938</v>
      </c>
      <c r="C21427" s="68" t="s">
        <v>14</v>
      </c>
      <c r="D21427" t="str">
        <f t="shared" si="334"/>
        <v>m</v>
      </c>
    </row>
    <row r="21428" spans="1:4">
      <c r="A21428" s="68" t="s">
        <v>21152</v>
      </c>
      <c r="B21428" s="68" t="s">
        <v>33938</v>
      </c>
      <c r="C21428" s="68" t="s">
        <v>14</v>
      </c>
      <c r="D21428" t="str">
        <f t="shared" si="334"/>
        <v>m</v>
      </c>
    </row>
    <row r="21429" spans="1:4">
      <c r="A21429" s="68" t="s">
        <v>21153</v>
      </c>
      <c r="B21429" s="68" t="s">
        <v>33939</v>
      </c>
      <c r="C21429" s="68" t="s">
        <v>14</v>
      </c>
      <c r="D21429" t="str">
        <f t="shared" si="334"/>
        <v>m</v>
      </c>
    </row>
    <row r="21430" spans="1:4">
      <c r="A21430" s="68" t="s">
        <v>21154</v>
      </c>
      <c r="B21430" s="68" t="s">
        <v>33939</v>
      </c>
      <c r="C21430" s="68" t="s">
        <v>14</v>
      </c>
      <c r="D21430" t="str">
        <f t="shared" si="334"/>
        <v>m</v>
      </c>
    </row>
    <row r="21431" spans="1:4">
      <c r="A21431" s="68" t="s">
        <v>21155</v>
      </c>
      <c r="B21431" s="68" t="s">
        <v>33940</v>
      </c>
      <c r="C21431" s="68" t="s">
        <v>14</v>
      </c>
      <c r="D21431" t="str">
        <f t="shared" si="334"/>
        <v>m</v>
      </c>
    </row>
    <row r="21432" spans="1:4">
      <c r="A21432" s="68" t="s">
        <v>21156</v>
      </c>
      <c r="B21432" s="68" t="s">
        <v>33940</v>
      </c>
      <c r="C21432" s="68" t="s">
        <v>14</v>
      </c>
      <c r="D21432" t="str">
        <f t="shared" si="334"/>
        <v>m</v>
      </c>
    </row>
    <row r="21433" spans="1:4">
      <c r="A21433" s="68" t="s">
        <v>21157</v>
      </c>
      <c r="B21433" s="68" t="s">
        <v>33941</v>
      </c>
      <c r="C21433" s="68" t="s">
        <v>14</v>
      </c>
      <c r="D21433" t="str">
        <f t="shared" si="334"/>
        <v>m</v>
      </c>
    </row>
    <row r="21434" spans="1:4">
      <c r="A21434" s="68" t="s">
        <v>21158</v>
      </c>
      <c r="B21434" s="68" t="s">
        <v>33941</v>
      </c>
      <c r="C21434" s="68" t="s">
        <v>14</v>
      </c>
      <c r="D21434" t="str">
        <f t="shared" si="334"/>
        <v>m</v>
      </c>
    </row>
    <row r="21435" spans="1:4">
      <c r="A21435" s="68" t="s">
        <v>21159</v>
      </c>
      <c r="B21435" s="68" t="s">
        <v>33942</v>
      </c>
      <c r="C21435" s="68" t="s">
        <v>14</v>
      </c>
      <c r="D21435" t="str">
        <f t="shared" si="334"/>
        <v>m</v>
      </c>
    </row>
    <row r="21436" spans="1:4">
      <c r="A21436" s="68" t="s">
        <v>21160</v>
      </c>
      <c r="B21436" s="68" t="s">
        <v>33942</v>
      </c>
      <c r="C21436" s="68" t="s">
        <v>14</v>
      </c>
      <c r="D21436" t="str">
        <f t="shared" si="334"/>
        <v>m</v>
      </c>
    </row>
    <row r="21437" spans="1:4">
      <c r="A21437" s="68" t="s">
        <v>21161</v>
      </c>
      <c r="B21437" s="68" t="s">
        <v>33943</v>
      </c>
      <c r="C21437" s="68" t="s">
        <v>14</v>
      </c>
      <c r="D21437" t="str">
        <f t="shared" si="334"/>
        <v>m</v>
      </c>
    </row>
    <row r="21438" spans="1:4">
      <c r="A21438" s="68" t="s">
        <v>21162</v>
      </c>
      <c r="B21438" s="68" t="s">
        <v>33943</v>
      </c>
      <c r="C21438" s="68" t="s">
        <v>14</v>
      </c>
      <c r="D21438" t="str">
        <f t="shared" si="334"/>
        <v>m</v>
      </c>
    </row>
    <row r="21439" spans="1:4">
      <c r="A21439" s="68" t="s">
        <v>21163</v>
      </c>
      <c r="B21439" s="68" t="s">
        <v>33944</v>
      </c>
      <c r="C21439" s="68" t="s">
        <v>14</v>
      </c>
      <c r="D21439" t="str">
        <f t="shared" si="334"/>
        <v>m</v>
      </c>
    </row>
    <row r="21440" spans="1:4">
      <c r="A21440" s="68" t="s">
        <v>21164</v>
      </c>
      <c r="B21440" s="68" t="s">
        <v>33944</v>
      </c>
      <c r="C21440" s="68" t="s">
        <v>14</v>
      </c>
      <c r="D21440" t="str">
        <f t="shared" si="334"/>
        <v>m</v>
      </c>
    </row>
    <row r="21441" spans="1:4">
      <c r="A21441" s="68" t="s">
        <v>21165</v>
      </c>
      <c r="B21441" s="68" t="s">
        <v>33945</v>
      </c>
      <c r="C21441" s="68" t="s">
        <v>14</v>
      </c>
      <c r="D21441" t="str">
        <f t="shared" si="334"/>
        <v>m</v>
      </c>
    </row>
    <row r="21442" spans="1:4">
      <c r="A21442" s="68" t="s">
        <v>21166</v>
      </c>
      <c r="B21442" s="68" t="s">
        <v>33945</v>
      </c>
      <c r="C21442" s="68" t="s">
        <v>14</v>
      </c>
      <c r="D21442" t="str">
        <f t="shared" si="334"/>
        <v>m</v>
      </c>
    </row>
    <row r="21443" spans="1:4">
      <c r="A21443" s="68" t="s">
        <v>21167</v>
      </c>
      <c r="B21443" s="68" t="s">
        <v>33946</v>
      </c>
      <c r="C21443" s="68" t="s">
        <v>14</v>
      </c>
      <c r="D21443" t="str">
        <f t="shared" si="334"/>
        <v>m</v>
      </c>
    </row>
    <row r="21444" spans="1:4">
      <c r="A21444" s="68" t="s">
        <v>21168</v>
      </c>
      <c r="B21444" s="68" t="s">
        <v>33946</v>
      </c>
      <c r="C21444" s="68" t="s">
        <v>14</v>
      </c>
      <c r="D21444" t="str">
        <f t="shared" si="334"/>
        <v>m</v>
      </c>
    </row>
    <row r="21445" spans="1:4">
      <c r="A21445" s="68" t="s">
        <v>21169</v>
      </c>
      <c r="B21445" s="68" t="s">
        <v>33947</v>
      </c>
      <c r="C21445" s="68" t="s">
        <v>14</v>
      </c>
      <c r="D21445" t="str">
        <f t="shared" si="334"/>
        <v>m</v>
      </c>
    </row>
    <row r="21446" spans="1:4">
      <c r="A21446" s="68" t="s">
        <v>21170</v>
      </c>
      <c r="B21446" s="68" t="s">
        <v>33947</v>
      </c>
      <c r="C21446" s="68" t="s">
        <v>14</v>
      </c>
      <c r="D21446" t="str">
        <f t="shared" si="334"/>
        <v>m</v>
      </c>
    </row>
    <row r="21447" spans="1:4">
      <c r="A21447" s="68" t="s">
        <v>21171</v>
      </c>
      <c r="B21447" s="68" t="s">
        <v>33948</v>
      </c>
      <c r="C21447" s="68" t="s">
        <v>14</v>
      </c>
      <c r="D21447" t="str">
        <f t="shared" ref="D21447:D21510" si="335">LOWER(C21447)</f>
        <v>m</v>
      </c>
    </row>
    <row r="21448" spans="1:4">
      <c r="A21448" s="68" t="s">
        <v>21172</v>
      </c>
      <c r="B21448" s="68" t="s">
        <v>33948</v>
      </c>
      <c r="C21448" s="68" t="s">
        <v>14</v>
      </c>
      <c r="D21448" t="str">
        <f t="shared" si="335"/>
        <v>m</v>
      </c>
    </row>
    <row r="21449" spans="1:4">
      <c r="A21449" s="68" t="s">
        <v>21173</v>
      </c>
      <c r="B21449" s="68" t="s">
        <v>33949</v>
      </c>
      <c r="C21449" s="68" t="s">
        <v>14</v>
      </c>
      <c r="D21449" t="str">
        <f t="shared" si="335"/>
        <v>m</v>
      </c>
    </row>
    <row r="21450" spans="1:4">
      <c r="A21450" s="68" t="s">
        <v>21174</v>
      </c>
      <c r="B21450" s="68" t="s">
        <v>33949</v>
      </c>
      <c r="C21450" s="68" t="s">
        <v>14</v>
      </c>
      <c r="D21450" t="str">
        <f t="shared" si="335"/>
        <v>m</v>
      </c>
    </row>
    <row r="21451" spans="1:4">
      <c r="A21451" s="68" t="s">
        <v>21175</v>
      </c>
      <c r="B21451" s="68" t="s">
        <v>33950</v>
      </c>
      <c r="C21451" s="68" t="s">
        <v>14</v>
      </c>
      <c r="D21451" t="str">
        <f t="shared" si="335"/>
        <v>m</v>
      </c>
    </row>
    <row r="21452" spans="1:4">
      <c r="A21452" s="68" t="s">
        <v>21176</v>
      </c>
      <c r="B21452" s="68" t="s">
        <v>33950</v>
      </c>
      <c r="C21452" s="68" t="s">
        <v>14</v>
      </c>
      <c r="D21452" t="str">
        <f t="shared" si="335"/>
        <v>m</v>
      </c>
    </row>
    <row r="21453" spans="1:4">
      <c r="A21453" s="68" t="s">
        <v>21177</v>
      </c>
      <c r="B21453" s="68" t="s">
        <v>33951</v>
      </c>
      <c r="C21453" s="68" t="s">
        <v>14</v>
      </c>
      <c r="D21453" t="str">
        <f t="shared" si="335"/>
        <v>m</v>
      </c>
    </row>
    <row r="21454" spans="1:4">
      <c r="A21454" s="68" t="s">
        <v>21178</v>
      </c>
      <c r="B21454" s="68" t="s">
        <v>33951</v>
      </c>
      <c r="C21454" s="68" t="s">
        <v>14</v>
      </c>
      <c r="D21454" t="str">
        <f t="shared" si="335"/>
        <v>m</v>
      </c>
    </row>
    <row r="21455" spans="1:4">
      <c r="A21455" s="68" t="s">
        <v>21179</v>
      </c>
      <c r="B21455" s="68" t="s">
        <v>33952</v>
      </c>
      <c r="C21455" s="68" t="s">
        <v>14</v>
      </c>
      <c r="D21455" t="str">
        <f t="shared" si="335"/>
        <v>m</v>
      </c>
    </row>
    <row r="21456" spans="1:4">
      <c r="A21456" s="68" t="s">
        <v>21180</v>
      </c>
      <c r="B21456" s="68" t="s">
        <v>33952</v>
      </c>
      <c r="C21456" s="68" t="s">
        <v>14</v>
      </c>
      <c r="D21456" t="str">
        <f t="shared" si="335"/>
        <v>m</v>
      </c>
    </row>
    <row r="21457" spans="1:4">
      <c r="A21457" s="68" t="s">
        <v>21181</v>
      </c>
      <c r="B21457" s="68" t="s">
        <v>33953</v>
      </c>
      <c r="C21457" s="68" t="s">
        <v>14</v>
      </c>
      <c r="D21457" t="str">
        <f t="shared" si="335"/>
        <v>m</v>
      </c>
    </row>
    <row r="21458" spans="1:4">
      <c r="A21458" s="68" t="s">
        <v>21182</v>
      </c>
      <c r="B21458" s="68" t="s">
        <v>33953</v>
      </c>
      <c r="C21458" s="68" t="s">
        <v>14</v>
      </c>
      <c r="D21458" t="str">
        <f t="shared" si="335"/>
        <v>m</v>
      </c>
    </row>
    <row r="21459" spans="1:4">
      <c r="A21459" s="68" t="s">
        <v>21183</v>
      </c>
      <c r="B21459" s="68" t="s">
        <v>33954</v>
      </c>
      <c r="C21459" s="68" t="s">
        <v>14</v>
      </c>
      <c r="D21459" t="str">
        <f t="shared" si="335"/>
        <v>m</v>
      </c>
    </row>
    <row r="21460" spans="1:4">
      <c r="A21460" s="68" t="s">
        <v>21184</v>
      </c>
      <c r="B21460" s="68" t="s">
        <v>33954</v>
      </c>
      <c r="C21460" s="68" t="s">
        <v>14</v>
      </c>
      <c r="D21460" t="str">
        <f t="shared" si="335"/>
        <v>m</v>
      </c>
    </row>
    <row r="21461" spans="1:4">
      <c r="A21461" s="68" t="s">
        <v>21185</v>
      </c>
      <c r="B21461" s="68" t="s">
        <v>33955</v>
      </c>
      <c r="C21461" s="68" t="s">
        <v>14</v>
      </c>
      <c r="D21461" t="str">
        <f t="shared" si="335"/>
        <v>m</v>
      </c>
    </row>
    <row r="21462" spans="1:4">
      <c r="A21462" s="68" t="s">
        <v>21186</v>
      </c>
      <c r="B21462" s="68" t="s">
        <v>33955</v>
      </c>
      <c r="C21462" s="68" t="s">
        <v>14</v>
      </c>
      <c r="D21462" t="str">
        <f t="shared" si="335"/>
        <v>m</v>
      </c>
    </row>
    <row r="21463" spans="1:4">
      <c r="A21463" s="68" t="s">
        <v>21187</v>
      </c>
      <c r="B21463" s="68" t="s">
        <v>33956</v>
      </c>
      <c r="C21463" s="68" t="s">
        <v>14</v>
      </c>
      <c r="D21463" t="str">
        <f t="shared" si="335"/>
        <v>m</v>
      </c>
    </row>
    <row r="21464" spans="1:4">
      <c r="A21464" s="68" t="s">
        <v>21188</v>
      </c>
      <c r="B21464" s="68" t="s">
        <v>33956</v>
      </c>
      <c r="C21464" s="68" t="s">
        <v>14</v>
      </c>
      <c r="D21464" t="str">
        <f t="shared" si="335"/>
        <v>m</v>
      </c>
    </row>
    <row r="21465" spans="1:4">
      <c r="A21465" s="68" t="s">
        <v>21189</v>
      </c>
      <c r="B21465" s="68" t="s">
        <v>33957</v>
      </c>
      <c r="C21465" s="68" t="s">
        <v>14</v>
      </c>
      <c r="D21465" t="str">
        <f t="shared" si="335"/>
        <v>m</v>
      </c>
    </row>
    <row r="21466" spans="1:4">
      <c r="A21466" s="68" t="s">
        <v>21190</v>
      </c>
      <c r="B21466" s="68" t="s">
        <v>33957</v>
      </c>
      <c r="C21466" s="68" t="s">
        <v>14</v>
      </c>
      <c r="D21466" t="str">
        <f t="shared" si="335"/>
        <v>m</v>
      </c>
    </row>
    <row r="21467" spans="1:4">
      <c r="A21467" s="68" t="s">
        <v>21191</v>
      </c>
      <c r="B21467" s="68" t="s">
        <v>33958</v>
      </c>
      <c r="C21467" s="68" t="s">
        <v>14</v>
      </c>
      <c r="D21467" t="str">
        <f t="shared" si="335"/>
        <v>m</v>
      </c>
    </row>
    <row r="21468" spans="1:4">
      <c r="A21468" s="68" t="s">
        <v>21192</v>
      </c>
      <c r="B21468" s="68" t="s">
        <v>33958</v>
      </c>
      <c r="C21468" s="68" t="s">
        <v>14</v>
      </c>
      <c r="D21468" t="str">
        <f t="shared" si="335"/>
        <v>m</v>
      </c>
    </row>
    <row r="21469" spans="1:4">
      <c r="A21469" s="68" t="s">
        <v>21193</v>
      </c>
      <c r="B21469" s="68" t="s">
        <v>33959</v>
      </c>
      <c r="C21469" s="68" t="s">
        <v>14</v>
      </c>
      <c r="D21469" t="str">
        <f t="shared" si="335"/>
        <v>m</v>
      </c>
    </row>
    <row r="21470" spans="1:4">
      <c r="A21470" s="68" t="s">
        <v>21194</v>
      </c>
      <c r="B21470" s="68" t="s">
        <v>33959</v>
      </c>
      <c r="C21470" s="68" t="s">
        <v>14</v>
      </c>
      <c r="D21470" t="str">
        <f t="shared" si="335"/>
        <v>m</v>
      </c>
    </row>
    <row r="21471" spans="1:4">
      <c r="A21471" s="68" t="s">
        <v>21195</v>
      </c>
      <c r="B21471" s="68" t="s">
        <v>33960</v>
      </c>
      <c r="C21471" s="68" t="s">
        <v>14</v>
      </c>
      <c r="D21471" t="str">
        <f t="shared" si="335"/>
        <v>m</v>
      </c>
    </row>
    <row r="21472" spans="1:4">
      <c r="A21472" s="68" t="s">
        <v>21196</v>
      </c>
      <c r="B21472" s="68" t="s">
        <v>33960</v>
      </c>
      <c r="C21472" s="68" t="s">
        <v>14</v>
      </c>
      <c r="D21472" t="str">
        <f t="shared" si="335"/>
        <v>m</v>
      </c>
    </row>
    <row r="21473" spans="1:4">
      <c r="A21473" s="68" t="s">
        <v>21197</v>
      </c>
      <c r="B21473" s="68" t="s">
        <v>33961</v>
      </c>
      <c r="C21473" s="68" t="s">
        <v>14</v>
      </c>
      <c r="D21473" t="str">
        <f t="shared" si="335"/>
        <v>m</v>
      </c>
    </row>
    <row r="21474" spans="1:4">
      <c r="A21474" s="68" t="s">
        <v>21198</v>
      </c>
      <c r="B21474" s="68" t="s">
        <v>33961</v>
      </c>
      <c r="C21474" s="68" t="s">
        <v>14</v>
      </c>
      <c r="D21474" t="str">
        <f t="shared" si="335"/>
        <v>m</v>
      </c>
    </row>
    <row r="21475" spans="1:4">
      <c r="A21475" s="68" t="s">
        <v>21199</v>
      </c>
      <c r="B21475" s="68" t="s">
        <v>33962</v>
      </c>
      <c r="C21475" s="68" t="s">
        <v>14</v>
      </c>
      <c r="D21475" t="str">
        <f t="shared" si="335"/>
        <v>m</v>
      </c>
    </row>
    <row r="21476" spans="1:4">
      <c r="A21476" s="68" t="s">
        <v>21200</v>
      </c>
      <c r="B21476" s="68" t="s">
        <v>33962</v>
      </c>
      <c r="C21476" s="68" t="s">
        <v>14</v>
      </c>
      <c r="D21476" t="str">
        <f t="shared" si="335"/>
        <v>m</v>
      </c>
    </row>
    <row r="21477" spans="1:4">
      <c r="A21477" s="68" t="s">
        <v>21201</v>
      </c>
      <c r="B21477" s="68" t="s">
        <v>33963</v>
      </c>
      <c r="C21477" s="68" t="s">
        <v>14</v>
      </c>
      <c r="D21477" t="str">
        <f t="shared" si="335"/>
        <v>m</v>
      </c>
    </row>
    <row r="21478" spans="1:4">
      <c r="A21478" s="68" t="s">
        <v>21202</v>
      </c>
      <c r="B21478" s="68" t="s">
        <v>33963</v>
      </c>
      <c r="C21478" s="68" t="s">
        <v>14</v>
      </c>
      <c r="D21478" t="str">
        <f t="shared" si="335"/>
        <v>m</v>
      </c>
    </row>
    <row r="21479" spans="1:4">
      <c r="A21479" s="68" t="s">
        <v>21203</v>
      </c>
      <c r="B21479" s="68" t="s">
        <v>33964</v>
      </c>
      <c r="C21479" s="68" t="s">
        <v>14</v>
      </c>
      <c r="D21479" t="str">
        <f t="shared" si="335"/>
        <v>m</v>
      </c>
    </row>
    <row r="21480" spans="1:4">
      <c r="A21480" s="68" t="s">
        <v>21204</v>
      </c>
      <c r="B21480" s="68" t="s">
        <v>33964</v>
      </c>
      <c r="C21480" s="68" t="s">
        <v>14</v>
      </c>
      <c r="D21480" t="str">
        <f t="shared" si="335"/>
        <v>m</v>
      </c>
    </row>
    <row r="21481" spans="1:4">
      <c r="A21481" s="68" t="s">
        <v>21205</v>
      </c>
      <c r="B21481" s="68" t="s">
        <v>33965</v>
      </c>
      <c r="C21481" s="68" t="s">
        <v>14</v>
      </c>
      <c r="D21481" t="str">
        <f t="shared" si="335"/>
        <v>m</v>
      </c>
    </row>
    <row r="21482" spans="1:4">
      <c r="A21482" s="68" t="s">
        <v>21206</v>
      </c>
      <c r="B21482" s="68" t="s">
        <v>33965</v>
      </c>
      <c r="C21482" s="68" t="s">
        <v>14</v>
      </c>
      <c r="D21482" t="str">
        <f t="shared" si="335"/>
        <v>m</v>
      </c>
    </row>
    <row r="21483" spans="1:4">
      <c r="A21483" s="68" t="s">
        <v>21207</v>
      </c>
      <c r="B21483" s="68" t="s">
        <v>33966</v>
      </c>
      <c r="C21483" s="68" t="s">
        <v>14</v>
      </c>
      <c r="D21483" t="str">
        <f t="shared" si="335"/>
        <v>m</v>
      </c>
    </row>
    <row r="21484" spans="1:4">
      <c r="A21484" s="68" t="s">
        <v>21208</v>
      </c>
      <c r="B21484" s="68" t="s">
        <v>33966</v>
      </c>
      <c r="C21484" s="68" t="s">
        <v>14</v>
      </c>
      <c r="D21484" t="str">
        <f t="shared" si="335"/>
        <v>m</v>
      </c>
    </row>
    <row r="21485" spans="1:4">
      <c r="A21485" s="68" t="s">
        <v>21209</v>
      </c>
      <c r="B21485" s="68" t="s">
        <v>33967</v>
      </c>
      <c r="C21485" s="68" t="s">
        <v>14</v>
      </c>
      <c r="D21485" t="str">
        <f t="shared" si="335"/>
        <v>m</v>
      </c>
    </row>
    <row r="21486" spans="1:4">
      <c r="A21486" s="68" t="s">
        <v>21210</v>
      </c>
      <c r="B21486" s="68" t="s">
        <v>33967</v>
      </c>
      <c r="C21486" s="68" t="s">
        <v>14</v>
      </c>
      <c r="D21486" t="str">
        <f t="shared" si="335"/>
        <v>m</v>
      </c>
    </row>
    <row r="21487" spans="1:4">
      <c r="A21487" s="68" t="s">
        <v>21211</v>
      </c>
      <c r="B21487" s="68" t="s">
        <v>33968</v>
      </c>
      <c r="C21487" s="68" t="s">
        <v>14</v>
      </c>
      <c r="D21487" t="str">
        <f t="shared" si="335"/>
        <v>m</v>
      </c>
    </row>
    <row r="21488" spans="1:4">
      <c r="A21488" s="68" t="s">
        <v>21212</v>
      </c>
      <c r="B21488" s="68" t="s">
        <v>33968</v>
      </c>
      <c r="C21488" s="68" t="s">
        <v>14</v>
      </c>
      <c r="D21488" t="str">
        <f t="shared" si="335"/>
        <v>m</v>
      </c>
    </row>
    <row r="21489" spans="1:4">
      <c r="A21489" s="68" t="s">
        <v>21213</v>
      </c>
      <c r="B21489" s="68" t="s">
        <v>33969</v>
      </c>
      <c r="C21489" s="68" t="s">
        <v>14</v>
      </c>
      <c r="D21489" t="str">
        <f t="shared" si="335"/>
        <v>m</v>
      </c>
    </row>
    <row r="21490" spans="1:4">
      <c r="A21490" s="68" t="s">
        <v>21214</v>
      </c>
      <c r="B21490" s="68" t="s">
        <v>33969</v>
      </c>
      <c r="C21490" s="68" t="s">
        <v>14</v>
      </c>
      <c r="D21490" t="str">
        <f t="shared" si="335"/>
        <v>m</v>
      </c>
    </row>
    <row r="21491" spans="1:4">
      <c r="A21491" s="68" t="s">
        <v>21215</v>
      </c>
      <c r="B21491" s="68" t="s">
        <v>33970</v>
      </c>
      <c r="C21491" s="68" t="s">
        <v>14</v>
      </c>
      <c r="D21491" t="str">
        <f t="shared" si="335"/>
        <v>m</v>
      </c>
    </row>
    <row r="21492" spans="1:4">
      <c r="A21492" s="68" t="s">
        <v>21216</v>
      </c>
      <c r="B21492" s="68" t="s">
        <v>33970</v>
      </c>
      <c r="C21492" s="68" t="s">
        <v>14</v>
      </c>
      <c r="D21492" t="str">
        <f t="shared" si="335"/>
        <v>m</v>
      </c>
    </row>
    <row r="21493" spans="1:4">
      <c r="A21493" s="68" t="s">
        <v>21217</v>
      </c>
      <c r="B21493" s="68" t="s">
        <v>33971</v>
      </c>
      <c r="C21493" s="68" t="s">
        <v>14</v>
      </c>
      <c r="D21493" t="str">
        <f t="shared" si="335"/>
        <v>m</v>
      </c>
    </row>
    <row r="21494" spans="1:4">
      <c r="A21494" s="68" t="s">
        <v>21218</v>
      </c>
      <c r="B21494" s="68" t="s">
        <v>33971</v>
      </c>
      <c r="C21494" s="68" t="s">
        <v>14</v>
      </c>
      <c r="D21494" t="str">
        <f t="shared" si="335"/>
        <v>m</v>
      </c>
    </row>
    <row r="21495" spans="1:4">
      <c r="A21495" s="68" t="s">
        <v>21219</v>
      </c>
      <c r="B21495" s="68" t="s">
        <v>33972</v>
      </c>
      <c r="C21495" s="68" t="s">
        <v>14</v>
      </c>
      <c r="D21495" t="str">
        <f t="shared" si="335"/>
        <v>m</v>
      </c>
    </row>
    <row r="21496" spans="1:4">
      <c r="A21496" s="68" t="s">
        <v>21220</v>
      </c>
      <c r="B21496" s="68" t="s">
        <v>33972</v>
      </c>
      <c r="C21496" s="68" t="s">
        <v>14</v>
      </c>
      <c r="D21496" t="str">
        <f t="shared" si="335"/>
        <v>m</v>
      </c>
    </row>
    <row r="21497" spans="1:4">
      <c r="A21497" s="68" t="s">
        <v>21221</v>
      </c>
      <c r="B21497" s="68" t="s">
        <v>33973</v>
      </c>
      <c r="C21497" s="68" t="s">
        <v>16</v>
      </c>
      <c r="D21497" t="str">
        <f t="shared" si="335"/>
        <v>m3</v>
      </c>
    </row>
    <row r="21498" spans="1:4">
      <c r="A21498" s="68" t="s">
        <v>21222</v>
      </c>
      <c r="B21498" s="68" t="s">
        <v>33973</v>
      </c>
      <c r="C21498" s="68" t="s">
        <v>16</v>
      </c>
      <c r="D21498" t="str">
        <f t="shared" si="335"/>
        <v>m3</v>
      </c>
    </row>
    <row r="21499" spans="1:4">
      <c r="A21499" s="68" t="s">
        <v>21223</v>
      </c>
      <c r="B21499" s="68" t="s">
        <v>33974</v>
      </c>
      <c r="C21499" s="68" t="s">
        <v>16</v>
      </c>
      <c r="D21499" t="str">
        <f t="shared" si="335"/>
        <v>m3</v>
      </c>
    </row>
    <row r="21500" spans="1:4">
      <c r="A21500" s="68" t="s">
        <v>21224</v>
      </c>
      <c r="B21500" s="68" t="s">
        <v>33974</v>
      </c>
      <c r="C21500" s="68" t="s">
        <v>16</v>
      </c>
      <c r="D21500" t="str">
        <f t="shared" si="335"/>
        <v>m3</v>
      </c>
    </row>
    <row r="21501" spans="1:4">
      <c r="A21501" s="68" t="s">
        <v>21225</v>
      </c>
      <c r="B21501" s="68" t="s">
        <v>33975</v>
      </c>
      <c r="C21501" s="68" t="s">
        <v>16</v>
      </c>
      <c r="D21501" t="str">
        <f t="shared" si="335"/>
        <v>m3</v>
      </c>
    </row>
    <row r="21502" spans="1:4">
      <c r="A21502" s="68" t="s">
        <v>21226</v>
      </c>
      <c r="B21502" s="68" t="s">
        <v>33975</v>
      </c>
      <c r="C21502" s="68" t="s">
        <v>16</v>
      </c>
      <c r="D21502" t="str">
        <f t="shared" si="335"/>
        <v>m3</v>
      </c>
    </row>
    <row r="21503" spans="1:4">
      <c r="A21503" s="68" t="s">
        <v>21227</v>
      </c>
      <c r="B21503" s="68" t="s">
        <v>33976</v>
      </c>
      <c r="C21503" s="68" t="s">
        <v>16</v>
      </c>
      <c r="D21503" t="str">
        <f t="shared" si="335"/>
        <v>m3</v>
      </c>
    </row>
    <row r="21504" spans="1:4">
      <c r="A21504" s="68" t="s">
        <v>21228</v>
      </c>
      <c r="B21504" s="68" t="s">
        <v>33976</v>
      </c>
      <c r="C21504" s="68" t="s">
        <v>16</v>
      </c>
      <c r="D21504" t="str">
        <f t="shared" si="335"/>
        <v>m3</v>
      </c>
    </row>
    <row r="21505" spans="1:4">
      <c r="A21505" s="68" t="s">
        <v>21229</v>
      </c>
      <c r="B21505" s="68" t="s">
        <v>33977</v>
      </c>
      <c r="C21505" s="68" t="s">
        <v>16</v>
      </c>
      <c r="D21505" t="str">
        <f t="shared" si="335"/>
        <v>m3</v>
      </c>
    </row>
    <row r="21506" spans="1:4">
      <c r="A21506" s="68" t="s">
        <v>21230</v>
      </c>
      <c r="B21506" s="68" t="s">
        <v>33977</v>
      </c>
      <c r="C21506" s="68" t="s">
        <v>16</v>
      </c>
      <c r="D21506" t="str">
        <f t="shared" si="335"/>
        <v>m3</v>
      </c>
    </row>
    <row r="21507" spans="1:4">
      <c r="A21507" s="68" t="s">
        <v>21231</v>
      </c>
      <c r="B21507" s="68" t="s">
        <v>21232</v>
      </c>
      <c r="C21507" s="68" t="s">
        <v>2731</v>
      </c>
      <c r="D21507" t="str">
        <f t="shared" si="335"/>
        <v>kg</v>
      </c>
    </row>
    <row r="21508" spans="1:4">
      <c r="A21508" s="68" t="s">
        <v>21233</v>
      </c>
      <c r="B21508" s="68" t="s">
        <v>21232</v>
      </c>
      <c r="C21508" s="68" t="s">
        <v>2731</v>
      </c>
      <c r="D21508" t="str">
        <f t="shared" si="335"/>
        <v>kg</v>
      </c>
    </row>
    <row r="21509" spans="1:4">
      <c r="A21509" s="68" t="s">
        <v>21234</v>
      </c>
      <c r="B21509" s="68" t="s">
        <v>33978</v>
      </c>
      <c r="C21509" s="68" t="s">
        <v>16</v>
      </c>
      <c r="D21509" t="str">
        <f t="shared" si="335"/>
        <v>m3</v>
      </c>
    </row>
    <row r="21510" spans="1:4">
      <c r="A21510" s="68" t="s">
        <v>21235</v>
      </c>
      <c r="B21510" s="68" t="s">
        <v>33978</v>
      </c>
      <c r="C21510" s="68" t="s">
        <v>16</v>
      </c>
      <c r="D21510" t="str">
        <f t="shared" si="335"/>
        <v>m3</v>
      </c>
    </row>
    <row r="21511" spans="1:4">
      <c r="A21511" s="68" t="s">
        <v>21236</v>
      </c>
      <c r="B21511" s="68" t="s">
        <v>33979</v>
      </c>
      <c r="C21511" s="68" t="s">
        <v>16</v>
      </c>
      <c r="D21511" t="str">
        <f t="shared" ref="D21511:D21574" si="336">LOWER(C21511)</f>
        <v>m3</v>
      </c>
    </row>
    <row r="21512" spans="1:4">
      <c r="A21512" s="68" t="s">
        <v>21237</v>
      </c>
      <c r="B21512" s="68" t="s">
        <v>33979</v>
      </c>
      <c r="C21512" s="68" t="s">
        <v>16</v>
      </c>
      <c r="D21512" t="str">
        <f t="shared" si="336"/>
        <v>m3</v>
      </c>
    </row>
    <row r="21513" spans="1:4">
      <c r="A21513" s="68" t="s">
        <v>21238</v>
      </c>
      <c r="B21513" s="68" t="s">
        <v>33980</v>
      </c>
      <c r="C21513" s="68" t="s">
        <v>16</v>
      </c>
      <c r="D21513" t="str">
        <f t="shared" si="336"/>
        <v>m3</v>
      </c>
    </row>
    <row r="21514" spans="1:4">
      <c r="A21514" s="837" t="s">
        <v>21239</v>
      </c>
      <c r="B21514" s="68" t="s">
        <v>33980</v>
      </c>
      <c r="C21514" s="68" t="s">
        <v>16</v>
      </c>
      <c r="D21514" t="str">
        <f t="shared" si="336"/>
        <v>m3</v>
      </c>
    </row>
    <row r="21515" spans="1:4">
      <c r="A21515" s="68" t="s">
        <v>21240</v>
      </c>
      <c r="B21515" s="68" t="s">
        <v>33981</v>
      </c>
      <c r="C21515" s="68" t="s">
        <v>16</v>
      </c>
      <c r="D21515" t="str">
        <f t="shared" si="336"/>
        <v>m3</v>
      </c>
    </row>
    <row r="21516" spans="1:4">
      <c r="A21516" s="68" t="s">
        <v>21241</v>
      </c>
      <c r="B21516" s="68" t="s">
        <v>33981</v>
      </c>
      <c r="C21516" s="68" t="s">
        <v>16</v>
      </c>
      <c r="D21516" t="str">
        <f t="shared" si="336"/>
        <v>m3</v>
      </c>
    </row>
    <row r="21517" spans="1:4">
      <c r="A21517" s="68" t="s">
        <v>21242</v>
      </c>
      <c r="B21517" s="68" t="s">
        <v>33982</v>
      </c>
      <c r="C21517" s="68" t="s">
        <v>16</v>
      </c>
      <c r="D21517" t="str">
        <f t="shared" si="336"/>
        <v>m3</v>
      </c>
    </row>
    <row r="21518" spans="1:4">
      <c r="A21518" s="68" t="s">
        <v>21243</v>
      </c>
      <c r="B21518" s="68" t="s">
        <v>33982</v>
      </c>
      <c r="C21518" s="68" t="s">
        <v>16</v>
      </c>
      <c r="D21518" t="str">
        <f t="shared" si="336"/>
        <v>m3</v>
      </c>
    </row>
    <row r="21519" spans="1:4">
      <c r="A21519" s="68" t="s">
        <v>21244</v>
      </c>
      <c r="B21519" s="68" t="s">
        <v>33983</v>
      </c>
      <c r="C21519" s="68" t="s">
        <v>16</v>
      </c>
      <c r="D21519" t="str">
        <f t="shared" si="336"/>
        <v>m3</v>
      </c>
    </row>
    <row r="21520" spans="1:4">
      <c r="A21520" s="837" t="s">
        <v>21245</v>
      </c>
      <c r="B21520" s="68" t="s">
        <v>33983</v>
      </c>
      <c r="C21520" s="68" t="s">
        <v>16</v>
      </c>
      <c r="D21520" t="str">
        <f t="shared" si="336"/>
        <v>m3</v>
      </c>
    </row>
    <row r="21521" spans="1:4">
      <c r="A21521" s="68" t="s">
        <v>21246</v>
      </c>
      <c r="B21521" s="68" t="s">
        <v>33984</v>
      </c>
      <c r="C21521" s="68" t="s">
        <v>16</v>
      </c>
      <c r="D21521" t="str">
        <f t="shared" si="336"/>
        <v>m3</v>
      </c>
    </row>
    <row r="21522" spans="1:4">
      <c r="A21522" s="68" t="s">
        <v>21247</v>
      </c>
      <c r="B21522" s="68" t="s">
        <v>33984</v>
      </c>
      <c r="C21522" s="68" t="s">
        <v>16</v>
      </c>
      <c r="D21522" t="str">
        <f t="shared" si="336"/>
        <v>m3</v>
      </c>
    </row>
    <row r="21523" spans="1:4">
      <c r="A21523" s="68" t="s">
        <v>21248</v>
      </c>
      <c r="B21523" s="68" t="s">
        <v>33985</v>
      </c>
      <c r="C21523" s="68" t="s">
        <v>16</v>
      </c>
      <c r="D21523" t="str">
        <f t="shared" si="336"/>
        <v>m3</v>
      </c>
    </row>
    <row r="21524" spans="1:4">
      <c r="A21524" s="68" t="s">
        <v>21249</v>
      </c>
      <c r="B21524" s="68" t="s">
        <v>33985</v>
      </c>
      <c r="C21524" s="68" t="s">
        <v>16</v>
      </c>
      <c r="D21524" t="str">
        <f t="shared" si="336"/>
        <v>m3</v>
      </c>
    </row>
    <row r="21525" spans="1:4">
      <c r="A21525" s="68" t="s">
        <v>21250</v>
      </c>
      <c r="B21525" s="68" t="s">
        <v>33986</v>
      </c>
      <c r="C21525" s="68" t="s">
        <v>16</v>
      </c>
      <c r="D21525" t="str">
        <f t="shared" si="336"/>
        <v>m3</v>
      </c>
    </row>
    <row r="21526" spans="1:4">
      <c r="A21526" s="68" t="s">
        <v>21251</v>
      </c>
      <c r="B21526" s="68" t="s">
        <v>33986</v>
      </c>
      <c r="C21526" s="68" t="s">
        <v>16</v>
      </c>
      <c r="D21526" t="str">
        <f t="shared" si="336"/>
        <v>m3</v>
      </c>
    </row>
    <row r="21527" spans="1:4">
      <c r="A21527" s="68" t="s">
        <v>21252</v>
      </c>
      <c r="B21527" s="68" t="s">
        <v>33987</v>
      </c>
      <c r="C21527" s="68" t="s">
        <v>16</v>
      </c>
      <c r="D21527" t="str">
        <f t="shared" si="336"/>
        <v>m3</v>
      </c>
    </row>
    <row r="21528" spans="1:4">
      <c r="A21528" s="68" t="s">
        <v>21253</v>
      </c>
      <c r="B21528" s="68" t="s">
        <v>33987</v>
      </c>
      <c r="C21528" s="68" t="s">
        <v>16</v>
      </c>
      <c r="D21528" t="str">
        <f t="shared" si="336"/>
        <v>m3</v>
      </c>
    </row>
    <row r="21529" spans="1:4">
      <c r="A21529" s="68" t="s">
        <v>21254</v>
      </c>
      <c r="B21529" s="68" t="s">
        <v>33988</v>
      </c>
      <c r="C21529" s="68" t="s">
        <v>2731</v>
      </c>
      <c r="D21529" t="str">
        <f t="shared" si="336"/>
        <v>kg</v>
      </c>
    </row>
    <row r="21530" spans="1:4">
      <c r="A21530" s="68" t="s">
        <v>21255</v>
      </c>
      <c r="B21530" s="68" t="s">
        <v>33988</v>
      </c>
      <c r="C21530" s="68" t="s">
        <v>2731</v>
      </c>
      <c r="D21530" t="str">
        <f t="shared" si="336"/>
        <v>kg</v>
      </c>
    </row>
    <row r="21531" spans="1:4">
      <c r="A21531" s="68" t="s">
        <v>21256</v>
      </c>
      <c r="B21531" s="68" t="s">
        <v>21257</v>
      </c>
      <c r="C21531" s="68" t="s">
        <v>16</v>
      </c>
      <c r="D21531" t="str">
        <f t="shared" si="336"/>
        <v>m3</v>
      </c>
    </row>
    <row r="21532" spans="1:4">
      <c r="A21532" s="68" t="s">
        <v>21258</v>
      </c>
      <c r="B21532" s="68" t="s">
        <v>21257</v>
      </c>
      <c r="C21532" s="68" t="s">
        <v>16</v>
      </c>
      <c r="D21532" t="str">
        <f t="shared" si="336"/>
        <v>m3</v>
      </c>
    </row>
    <row r="21533" spans="1:4">
      <c r="A21533" s="68" t="s">
        <v>21259</v>
      </c>
      <c r="B21533" s="68" t="s">
        <v>33989</v>
      </c>
      <c r="C21533" s="68" t="s">
        <v>16</v>
      </c>
      <c r="D21533" t="str">
        <f t="shared" si="336"/>
        <v>m3</v>
      </c>
    </row>
    <row r="21534" spans="1:4">
      <c r="A21534" s="68" t="s">
        <v>21260</v>
      </c>
      <c r="B21534" s="68" t="s">
        <v>33989</v>
      </c>
      <c r="C21534" s="68" t="s">
        <v>16</v>
      </c>
      <c r="D21534" t="str">
        <f t="shared" si="336"/>
        <v>m3</v>
      </c>
    </row>
    <row r="21535" spans="1:4">
      <c r="A21535" s="68" t="s">
        <v>21261</v>
      </c>
      <c r="B21535" s="68" t="s">
        <v>33990</v>
      </c>
      <c r="C21535" s="68" t="s">
        <v>16</v>
      </c>
      <c r="D21535" t="str">
        <f t="shared" si="336"/>
        <v>m3</v>
      </c>
    </row>
    <row r="21536" spans="1:4">
      <c r="A21536" s="68" t="s">
        <v>21262</v>
      </c>
      <c r="B21536" s="68" t="s">
        <v>33990</v>
      </c>
      <c r="C21536" s="68" t="s">
        <v>16</v>
      </c>
      <c r="D21536" t="str">
        <f t="shared" si="336"/>
        <v>m3</v>
      </c>
    </row>
    <row r="21537" spans="1:4">
      <c r="A21537" s="68" t="s">
        <v>21263</v>
      </c>
      <c r="B21537" s="68" t="s">
        <v>33991</v>
      </c>
      <c r="C21537" s="68" t="s">
        <v>16</v>
      </c>
      <c r="D21537" t="str">
        <f t="shared" si="336"/>
        <v>m3</v>
      </c>
    </row>
    <row r="21538" spans="1:4">
      <c r="A21538" s="68" t="s">
        <v>21264</v>
      </c>
      <c r="B21538" s="68" t="s">
        <v>33991</v>
      </c>
      <c r="C21538" s="68" t="s">
        <v>16</v>
      </c>
      <c r="D21538" t="str">
        <f t="shared" si="336"/>
        <v>m3</v>
      </c>
    </row>
    <row r="21539" spans="1:4">
      <c r="A21539" s="68" t="s">
        <v>21265</v>
      </c>
      <c r="B21539" s="68" t="s">
        <v>33992</v>
      </c>
      <c r="C21539" s="68" t="s">
        <v>16</v>
      </c>
      <c r="D21539" t="str">
        <f t="shared" si="336"/>
        <v>m3</v>
      </c>
    </row>
    <row r="21540" spans="1:4">
      <c r="A21540" s="68" t="s">
        <v>21266</v>
      </c>
      <c r="B21540" s="68" t="s">
        <v>33992</v>
      </c>
      <c r="C21540" s="68" t="s">
        <v>16</v>
      </c>
      <c r="D21540" t="str">
        <f t="shared" si="336"/>
        <v>m3</v>
      </c>
    </row>
    <row r="21541" spans="1:4">
      <c r="A21541" s="68" t="s">
        <v>21267</v>
      </c>
      <c r="B21541" s="68" t="s">
        <v>33993</v>
      </c>
      <c r="C21541" s="68" t="s">
        <v>13</v>
      </c>
      <c r="D21541" t="str">
        <f t="shared" si="336"/>
        <v>m2</v>
      </c>
    </row>
    <row r="21542" spans="1:4">
      <c r="A21542" s="68" t="s">
        <v>21268</v>
      </c>
      <c r="B21542" s="68" t="s">
        <v>33993</v>
      </c>
      <c r="C21542" s="68" t="s">
        <v>13</v>
      </c>
      <c r="D21542" t="str">
        <f t="shared" si="336"/>
        <v>m2</v>
      </c>
    </row>
    <row r="21543" spans="1:4">
      <c r="A21543" s="68" t="s">
        <v>21269</v>
      </c>
      <c r="B21543" s="68" t="s">
        <v>33994</v>
      </c>
      <c r="C21543" s="68" t="s">
        <v>13</v>
      </c>
      <c r="D21543" t="str">
        <f t="shared" si="336"/>
        <v>m2</v>
      </c>
    </row>
    <row r="21544" spans="1:4">
      <c r="A21544" s="68" t="s">
        <v>21270</v>
      </c>
      <c r="B21544" s="68" t="s">
        <v>33994</v>
      </c>
      <c r="C21544" s="68" t="s">
        <v>13</v>
      </c>
      <c r="D21544" t="str">
        <f t="shared" si="336"/>
        <v>m2</v>
      </c>
    </row>
    <row r="21545" spans="1:4">
      <c r="A21545" s="68" t="s">
        <v>21271</v>
      </c>
      <c r="B21545" s="68" t="s">
        <v>33995</v>
      </c>
      <c r="C21545" s="68" t="s">
        <v>16</v>
      </c>
      <c r="D21545" t="str">
        <f t="shared" si="336"/>
        <v>m3</v>
      </c>
    </row>
    <row r="21546" spans="1:4">
      <c r="A21546" s="68" t="s">
        <v>21272</v>
      </c>
      <c r="B21546" s="68" t="s">
        <v>33995</v>
      </c>
      <c r="C21546" s="68" t="s">
        <v>16</v>
      </c>
      <c r="D21546" t="str">
        <f t="shared" si="336"/>
        <v>m3</v>
      </c>
    </row>
    <row r="21547" spans="1:4">
      <c r="A21547" s="68" t="s">
        <v>21273</v>
      </c>
      <c r="B21547" s="68" t="s">
        <v>33996</v>
      </c>
      <c r="C21547" s="68" t="s">
        <v>16</v>
      </c>
      <c r="D21547" t="str">
        <f t="shared" si="336"/>
        <v>m3</v>
      </c>
    </row>
    <row r="21548" spans="1:4">
      <c r="A21548" s="68" t="s">
        <v>21274</v>
      </c>
      <c r="B21548" s="68" t="s">
        <v>33996</v>
      </c>
      <c r="C21548" s="68" t="s">
        <v>16</v>
      </c>
      <c r="D21548" t="str">
        <f t="shared" si="336"/>
        <v>m3</v>
      </c>
    </row>
    <row r="21549" spans="1:4">
      <c r="A21549" s="68" t="s">
        <v>21275</v>
      </c>
      <c r="B21549" s="68" t="s">
        <v>33997</v>
      </c>
      <c r="C21549" s="68" t="s">
        <v>13</v>
      </c>
      <c r="D21549" t="str">
        <f t="shared" si="336"/>
        <v>m2</v>
      </c>
    </row>
    <row r="21550" spans="1:4">
      <c r="A21550" s="68" t="s">
        <v>21276</v>
      </c>
      <c r="B21550" s="68" t="s">
        <v>33997</v>
      </c>
      <c r="C21550" s="68" t="s">
        <v>13</v>
      </c>
      <c r="D21550" t="str">
        <f t="shared" si="336"/>
        <v>m2</v>
      </c>
    </row>
    <row r="21551" spans="1:4">
      <c r="A21551" s="68" t="s">
        <v>21277</v>
      </c>
      <c r="B21551" s="68" t="s">
        <v>33998</v>
      </c>
      <c r="C21551" s="68" t="s">
        <v>13</v>
      </c>
      <c r="D21551" t="str">
        <f t="shared" si="336"/>
        <v>m2</v>
      </c>
    </row>
    <row r="21552" spans="1:4">
      <c r="A21552" s="68" t="s">
        <v>21278</v>
      </c>
      <c r="B21552" s="68" t="s">
        <v>33998</v>
      </c>
      <c r="C21552" s="68" t="s">
        <v>13</v>
      </c>
      <c r="D21552" t="str">
        <f t="shared" si="336"/>
        <v>m2</v>
      </c>
    </row>
    <row r="21553" spans="1:4">
      <c r="A21553" s="68" t="s">
        <v>21279</v>
      </c>
      <c r="B21553" s="68" t="s">
        <v>21280</v>
      </c>
      <c r="C21553" s="68" t="s">
        <v>16</v>
      </c>
      <c r="D21553" t="str">
        <f t="shared" si="336"/>
        <v>m3</v>
      </c>
    </row>
    <row r="21554" spans="1:4">
      <c r="A21554" s="68" t="s">
        <v>21281</v>
      </c>
      <c r="B21554" s="68" t="s">
        <v>21280</v>
      </c>
      <c r="C21554" s="68" t="s">
        <v>16</v>
      </c>
      <c r="D21554" t="str">
        <f t="shared" si="336"/>
        <v>m3</v>
      </c>
    </row>
    <row r="21555" spans="1:4">
      <c r="A21555" s="68" t="s">
        <v>21282</v>
      </c>
      <c r="B21555" s="68" t="s">
        <v>33999</v>
      </c>
      <c r="C21555" s="68" t="s">
        <v>13</v>
      </c>
      <c r="D21555" t="str">
        <f t="shared" si="336"/>
        <v>m2</v>
      </c>
    </row>
    <row r="21556" spans="1:4">
      <c r="A21556" s="68" t="s">
        <v>21283</v>
      </c>
      <c r="B21556" s="68" t="s">
        <v>33999</v>
      </c>
      <c r="C21556" s="68" t="s">
        <v>13</v>
      </c>
      <c r="D21556" t="str">
        <f t="shared" si="336"/>
        <v>m2</v>
      </c>
    </row>
    <row r="21557" spans="1:4">
      <c r="A21557" s="68" t="s">
        <v>23662</v>
      </c>
      <c r="B21557" s="68" t="s">
        <v>34000</v>
      </c>
      <c r="C21557" s="68" t="s">
        <v>13</v>
      </c>
      <c r="D21557" t="str">
        <f t="shared" si="336"/>
        <v>m2</v>
      </c>
    </row>
    <row r="21558" spans="1:4">
      <c r="A21558" s="68" t="s">
        <v>23663</v>
      </c>
      <c r="B21558" s="68" t="s">
        <v>34000</v>
      </c>
      <c r="C21558" s="68" t="s">
        <v>13</v>
      </c>
      <c r="D21558" t="str">
        <f t="shared" si="336"/>
        <v>m2</v>
      </c>
    </row>
    <row r="21559" spans="1:4">
      <c r="A21559" s="68" t="s">
        <v>21284</v>
      </c>
      <c r="B21559" s="68" t="s">
        <v>34001</v>
      </c>
      <c r="C21559" s="68" t="s">
        <v>13</v>
      </c>
      <c r="D21559" t="str">
        <f t="shared" si="336"/>
        <v>m2</v>
      </c>
    </row>
    <row r="21560" spans="1:4">
      <c r="A21560" s="68" t="s">
        <v>21285</v>
      </c>
      <c r="B21560" s="68" t="s">
        <v>34001</v>
      </c>
      <c r="C21560" s="68" t="s">
        <v>13</v>
      </c>
      <c r="D21560" t="str">
        <f t="shared" si="336"/>
        <v>m2</v>
      </c>
    </row>
    <row r="21561" spans="1:4">
      <c r="A21561" s="68" t="s">
        <v>21286</v>
      </c>
      <c r="B21561" s="68" t="s">
        <v>34002</v>
      </c>
      <c r="C21561" s="68" t="s">
        <v>13</v>
      </c>
      <c r="D21561" t="str">
        <f t="shared" si="336"/>
        <v>m2</v>
      </c>
    </row>
    <row r="21562" spans="1:4">
      <c r="A21562" s="68" t="s">
        <v>21287</v>
      </c>
      <c r="B21562" s="68" t="s">
        <v>34002</v>
      </c>
      <c r="C21562" s="68" t="s">
        <v>13</v>
      </c>
      <c r="D21562" t="str">
        <f t="shared" si="336"/>
        <v>m2</v>
      </c>
    </row>
    <row r="21563" spans="1:4">
      <c r="A21563" s="68" t="s">
        <v>21288</v>
      </c>
      <c r="B21563" s="68" t="s">
        <v>34003</v>
      </c>
      <c r="C21563" s="68" t="s">
        <v>163</v>
      </c>
      <c r="D21563" t="str">
        <f t="shared" si="336"/>
        <v>t</v>
      </c>
    </row>
    <row r="21564" spans="1:4">
      <c r="A21564" s="68" t="s">
        <v>21289</v>
      </c>
      <c r="B21564" s="68" t="s">
        <v>34003</v>
      </c>
      <c r="C21564" s="68" t="s">
        <v>163</v>
      </c>
      <c r="D21564" t="str">
        <f t="shared" si="336"/>
        <v>t</v>
      </c>
    </row>
    <row r="21565" spans="1:4">
      <c r="A21565" s="68" t="s">
        <v>21290</v>
      </c>
      <c r="B21565" s="68" t="s">
        <v>34004</v>
      </c>
      <c r="C21565" s="68" t="s">
        <v>163</v>
      </c>
      <c r="D21565" t="str">
        <f t="shared" si="336"/>
        <v>t</v>
      </c>
    </row>
    <row r="21566" spans="1:4">
      <c r="A21566" s="68" t="s">
        <v>21291</v>
      </c>
      <c r="B21566" s="68" t="s">
        <v>34004</v>
      </c>
      <c r="C21566" s="68" t="s">
        <v>163</v>
      </c>
      <c r="D21566" t="str">
        <f t="shared" si="336"/>
        <v>t</v>
      </c>
    </row>
    <row r="21567" spans="1:4">
      <c r="A21567" s="68" t="s">
        <v>21292</v>
      </c>
      <c r="B21567" s="68" t="s">
        <v>34005</v>
      </c>
      <c r="C21567" s="68" t="s">
        <v>163</v>
      </c>
      <c r="D21567" t="str">
        <f t="shared" si="336"/>
        <v>t</v>
      </c>
    </row>
    <row r="21568" spans="1:4">
      <c r="A21568" s="68" t="s">
        <v>21293</v>
      </c>
      <c r="B21568" s="68" t="s">
        <v>34005</v>
      </c>
      <c r="C21568" s="68" t="s">
        <v>163</v>
      </c>
      <c r="D21568" t="str">
        <f t="shared" si="336"/>
        <v>t</v>
      </c>
    </row>
    <row r="21569" spans="1:4">
      <c r="A21569" s="68" t="s">
        <v>21294</v>
      </c>
      <c r="B21569" s="68" t="s">
        <v>34006</v>
      </c>
      <c r="C21569" s="68" t="s">
        <v>163</v>
      </c>
      <c r="D21569" t="str">
        <f t="shared" si="336"/>
        <v>t</v>
      </c>
    </row>
    <row r="21570" spans="1:4">
      <c r="A21570" s="68" t="s">
        <v>21295</v>
      </c>
      <c r="B21570" s="68" t="s">
        <v>34006</v>
      </c>
      <c r="C21570" s="68" t="s">
        <v>163</v>
      </c>
      <c r="D21570" t="str">
        <f t="shared" si="336"/>
        <v>t</v>
      </c>
    </row>
    <row r="21571" spans="1:4">
      <c r="A21571" s="68" t="s">
        <v>21296</v>
      </c>
      <c r="B21571" s="68" t="s">
        <v>34007</v>
      </c>
      <c r="C21571" s="68" t="s">
        <v>163</v>
      </c>
      <c r="D21571" t="str">
        <f t="shared" si="336"/>
        <v>t</v>
      </c>
    </row>
    <row r="21572" spans="1:4">
      <c r="A21572" s="68" t="s">
        <v>21297</v>
      </c>
      <c r="B21572" s="68" t="s">
        <v>34007</v>
      </c>
      <c r="C21572" s="68" t="s">
        <v>163</v>
      </c>
      <c r="D21572" t="str">
        <f t="shared" si="336"/>
        <v>t</v>
      </c>
    </row>
    <row r="21573" spans="1:4">
      <c r="A21573" s="68" t="s">
        <v>21298</v>
      </c>
      <c r="B21573" s="68" t="s">
        <v>34008</v>
      </c>
      <c r="C21573" s="68" t="s">
        <v>163</v>
      </c>
      <c r="D21573" t="str">
        <f t="shared" si="336"/>
        <v>t</v>
      </c>
    </row>
    <row r="21574" spans="1:4">
      <c r="A21574" s="68" t="s">
        <v>21299</v>
      </c>
      <c r="B21574" s="68" t="s">
        <v>34008</v>
      </c>
      <c r="C21574" s="68" t="s">
        <v>163</v>
      </c>
      <c r="D21574" t="str">
        <f t="shared" si="336"/>
        <v>t</v>
      </c>
    </row>
    <row r="21575" spans="1:4">
      <c r="A21575" s="68" t="s">
        <v>21300</v>
      </c>
      <c r="B21575" s="68" t="s">
        <v>34009</v>
      </c>
      <c r="C21575" s="68" t="s">
        <v>163</v>
      </c>
      <c r="D21575" t="str">
        <f t="shared" ref="D21575:D21638" si="337">LOWER(C21575)</f>
        <v>t</v>
      </c>
    </row>
    <row r="21576" spans="1:4">
      <c r="A21576" s="68" t="s">
        <v>21301</v>
      </c>
      <c r="B21576" s="68" t="s">
        <v>34009</v>
      </c>
      <c r="C21576" s="68" t="s">
        <v>163</v>
      </c>
      <c r="D21576" t="str">
        <f t="shared" si="337"/>
        <v>t</v>
      </c>
    </row>
    <row r="21577" spans="1:4">
      <c r="A21577" s="68" t="s">
        <v>21302</v>
      </c>
      <c r="B21577" s="68" t="s">
        <v>21303</v>
      </c>
      <c r="C21577" s="68" t="s">
        <v>163</v>
      </c>
      <c r="D21577" t="str">
        <f t="shared" si="337"/>
        <v>t</v>
      </c>
    </row>
    <row r="21578" spans="1:4">
      <c r="A21578" s="68" t="s">
        <v>21304</v>
      </c>
      <c r="B21578" s="68" t="s">
        <v>21303</v>
      </c>
      <c r="C21578" s="68" t="s">
        <v>163</v>
      </c>
      <c r="D21578" t="str">
        <f t="shared" si="337"/>
        <v>t</v>
      </c>
    </row>
    <row r="21579" spans="1:4">
      <c r="A21579" s="68" t="s">
        <v>21305</v>
      </c>
      <c r="B21579" s="68" t="s">
        <v>162</v>
      </c>
      <c r="C21579" s="68" t="s">
        <v>16</v>
      </c>
      <c r="D21579" t="str">
        <f t="shared" si="337"/>
        <v>m3</v>
      </c>
    </row>
    <row r="21580" spans="1:4">
      <c r="A21580" s="68" t="s">
        <v>161</v>
      </c>
      <c r="B21580" s="68" t="s">
        <v>162</v>
      </c>
      <c r="C21580" s="68" t="s">
        <v>16</v>
      </c>
      <c r="D21580" t="str">
        <f t="shared" si="337"/>
        <v>m3</v>
      </c>
    </row>
    <row r="21581" spans="1:4">
      <c r="A21581" s="68" t="s">
        <v>21306</v>
      </c>
      <c r="B21581" s="68" t="s">
        <v>21307</v>
      </c>
      <c r="C21581" s="68" t="s">
        <v>16</v>
      </c>
      <c r="D21581" t="str">
        <f t="shared" si="337"/>
        <v>m3</v>
      </c>
    </row>
    <row r="21582" spans="1:4">
      <c r="A21582" s="68" t="s">
        <v>21308</v>
      </c>
      <c r="B21582" s="68" t="s">
        <v>21307</v>
      </c>
      <c r="C21582" s="68" t="s">
        <v>16</v>
      </c>
      <c r="D21582" t="str">
        <f t="shared" si="337"/>
        <v>m3</v>
      </c>
    </row>
    <row r="21583" spans="1:4">
      <c r="A21583" s="68" t="s">
        <v>21309</v>
      </c>
      <c r="B21583" s="68" t="s">
        <v>34010</v>
      </c>
      <c r="C21583" s="68" t="s">
        <v>13</v>
      </c>
      <c r="D21583" t="str">
        <f t="shared" si="337"/>
        <v>m2</v>
      </c>
    </row>
    <row r="21584" spans="1:4">
      <c r="A21584" s="68" t="s">
        <v>21310</v>
      </c>
      <c r="B21584" s="68" t="s">
        <v>34010</v>
      </c>
      <c r="C21584" s="68" t="s">
        <v>13</v>
      </c>
      <c r="D21584" t="str">
        <f t="shared" si="337"/>
        <v>m2</v>
      </c>
    </row>
    <row r="21585" spans="1:4">
      <c r="A21585" s="68" t="s">
        <v>21311</v>
      </c>
      <c r="B21585" s="68" t="s">
        <v>34011</v>
      </c>
      <c r="C21585" s="68" t="s">
        <v>163</v>
      </c>
      <c r="D21585" t="str">
        <f t="shared" si="337"/>
        <v>t</v>
      </c>
    </row>
    <row r="21586" spans="1:4">
      <c r="A21586" s="68" t="s">
        <v>21312</v>
      </c>
      <c r="B21586" s="68" t="s">
        <v>34011</v>
      </c>
      <c r="C21586" s="68" t="s">
        <v>163</v>
      </c>
      <c r="D21586" t="str">
        <f t="shared" si="337"/>
        <v>t</v>
      </c>
    </row>
    <row r="21587" spans="1:4">
      <c r="A21587" s="68" t="s">
        <v>21313</v>
      </c>
      <c r="B21587" s="68" t="s">
        <v>21314</v>
      </c>
      <c r="C21587" s="68" t="s">
        <v>14</v>
      </c>
      <c r="D21587" t="str">
        <f t="shared" si="337"/>
        <v>m</v>
      </c>
    </row>
    <row r="21588" spans="1:4">
      <c r="A21588" s="68" t="s">
        <v>21315</v>
      </c>
      <c r="B21588" s="68" t="s">
        <v>21314</v>
      </c>
      <c r="C21588" s="68" t="s">
        <v>14</v>
      </c>
      <c r="D21588" t="str">
        <f t="shared" si="337"/>
        <v>m</v>
      </c>
    </row>
    <row r="21589" spans="1:4">
      <c r="A21589" s="68" t="s">
        <v>21316</v>
      </c>
      <c r="B21589" s="68" t="s">
        <v>34012</v>
      </c>
      <c r="C21589" s="68" t="s">
        <v>13</v>
      </c>
      <c r="D21589" t="str">
        <f t="shared" si="337"/>
        <v>m2</v>
      </c>
    </row>
    <row r="21590" spans="1:4">
      <c r="A21590" s="68" t="s">
        <v>21317</v>
      </c>
      <c r="B21590" s="68" t="s">
        <v>34012</v>
      </c>
      <c r="C21590" s="68" t="s">
        <v>13</v>
      </c>
      <c r="D21590" t="str">
        <f t="shared" si="337"/>
        <v>m2</v>
      </c>
    </row>
    <row r="21591" spans="1:4">
      <c r="A21591" s="68" t="s">
        <v>21318</v>
      </c>
      <c r="B21591" s="68" t="s">
        <v>34013</v>
      </c>
      <c r="C21591" s="68" t="s">
        <v>14</v>
      </c>
      <c r="D21591" t="str">
        <f t="shared" si="337"/>
        <v>m</v>
      </c>
    </row>
    <row r="21592" spans="1:4">
      <c r="A21592" s="68" t="s">
        <v>21319</v>
      </c>
      <c r="B21592" s="68" t="s">
        <v>34013</v>
      </c>
      <c r="C21592" s="68" t="s">
        <v>14</v>
      </c>
      <c r="D21592" t="str">
        <f t="shared" si="337"/>
        <v>m</v>
      </c>
    </row>
    <row r="21593" spans="1:4">
      <c r="A21593" s="68" t="s">
        <v>23664</v>
      </c>
      <c r="B21593" s="68" t="s">
        <v>34014</v>
      </c>
      <c r="C21593" s="68" t="s">
        <v>163</v>
      </c>
      <c r="D21593" t="str">
        <f t="shared" si="337"/>
        <v>t</v>
      </c>
    </row>
    <row r="21594" spans="1:4">
      <c r="A21594" s="68" t="s">
        <v>23665</v>
      </c>
      <c r="B21594" s="68" t="s">
        <v>34014</v>
      </c>
      <c r="C21594" s="68" t="s">
        <v>163</v>
      </c>
      <c r="D21594" t="str">
        <f t="shared" si="337"/>
        <v>t</v>
      </c>
    </row>
    <row r="21595" spans="1:4">
      <c r="A21595" s="68" t="s">
        <v>23666</v>
      </c>
      <c r="B21595" s="68" t="s">
        <v>34015</v>
      </c>
      <c r="C21595" s="68" t="s">
        <v>163</v>
      </c>
      <c r="D21595" t="str">
        <f t="shared" si="337"/>
        <v>t</v>
      </c>
    </row>
    <row r="21596" spans="1:4">
      <c r="A21596" s="68" t="s">
        <v>23667</v>
      </c>
      <c r="B21596" s="68" t="s">
        <v>34015</v>
      </c>
      <c r="C21596" s="68" t="s">
        <v>163</v>
      </c>
      <c r="D21596" t="str">
        <f t="shared" si="337"/>
        <v>t</v>
      </c>
    </row>
    <row r="21597" spans="1:4">
      <c r="A21597" s="68" t="s">
        <v>23668</v>
      </c>
      <c r="B21597" s="68" t="s">
        <v>34016</v>
      </c>
      <c r="C21597" s="68" t="s">
        <v>163</v>
      </c>
      <c r="D21597" t="str">
        <f t="shared" si="337"/>
        <v>t</v>
      </c>
    </row>
    <row r="21598" spans="1:4">
      <c r="A21598" s="68" t="s">
        <v>23669</v>
      </c>
      <c r="B21598" s="68" t="s">
        <v>34016</v>
      </c>
      <c r="C21598" s="68" t="s">
        <v>163</v>
      </c>
      <c r="D21598" t="str">
        <f t="shared" si="337"/>
        <v>t</v>
      </c>
    </row>
    <row r="21599" spans="1:4">
      <c r="A21599" s="68" t="s">
        <v>23670</v>
      </c>
      <c r="B21599" s="68" t="s">
        <v>34017</v>
      </c>
      <c r="C21599" s="68" t="s">
        <v>163</v>
      </c>
      <c r="D21599" t="str">
        <f t="shared" si="337"/>
        <v>t</v>
      </c>
    </row>
    <row r="21600" spans="1:4">
      <c r="A21600" s="68" t="s">
        <v>23671</v>
      </c>
      <c r="B21600" s="68" t="s">
        <v>34017</v>
      </c>
      <c r="C21600" s="68" t="s">
        <v>163</v>
      </c>
      <c r="D21600" t="str">
        <f t="shared" si="337"/>
        <v>t</v>
      </c>
    </row>
    <row r="21601" spans="1:4">
      <c r="A21601" s="68" t="s">
        <v>23672</v>
      </c>
      <c r="B21601" s="68" t="s">
        <v>34018</v>
      </c>
      <c r="C21601" s="68" t="s">
        <v>163</v>
      </c>
      <c r="D21601" t="str">
        <f t="shared" si="337"/>
        <v>t</v>
      </c>
    </row>
    <row r="21602" spans="1:4">
      <c r="A21602" s="68" t="s">
        <v>23673</v>
      </c>
      <c r="B21602" s="68" t="s">
        <v>34018</v>
      </c>
      <c r="C21602" s="68" t="s">
        <v>163</v>
      </c>
      <c r="D21602" t="str">
        <f t="shared" si="337"/>
        <v>t</v>
      </c>
    </row>
    <row r="21603" spans="1:4">
      <c r="A21603" s="68" t="s">
        <v>23674</v>
      </c>
      <c r="B21603" s="68" t="s">
        <v>34019</v>
      </c>
      <c r="C21603" s="68" t="s">
        <v>163</v>
      </c>
      <c r="D21603" t="str">
        <f t="shared" si="337"/>
        <v>t</v>
      </c>
    </row>
    <row r="21604" spans="1:4">
      <c r="A21604" s="68" t="s">
        <v>23675</v>
      </c>
      <c r="B21604" s="68" t="s">
        <v>34019</v>
      </c>
      <c r="C21604" s="68" t="s">
        <v>163</v>
      </c>
      <c r="D21604" t="str">
        <f t="shared" si="337"/>
        <v>t</v>
      </c>
    </row>
    <row r="21605" spans="1:4">
      <c r="A21605" s="68" t="s">
        <v>23676</v>
      </c>
      <c r="B21605" s="68" t="s">
        <v>34020</v>
      </c>
      <c r="C21605" s="68" t="s">
        <v>163</v>
      </c>
      <c r="D21605" t="str">
        <f t="shared" si="337"/>
        <v>t</v>
      </c>
    </row>
    <row r="21606" spans="1:4">
      <c r="A21606" s="68" t="s">
        <v>23677</v>
      </c>
      <c r="B21606" s="68" t="s">
        <v>34020</v>
      </c>
      <c r="C21606" s="68" t="s">
        <v>163</v>
      </c>
      <c r="D21606" t="str">
        <f t="shared" si="337"/>
        <v>t</v>
      </c>
    </row>
    <row r="21607" spans="1:4">
      <c r="A21607" s="68" t="s">
        <v>21320</v>
      </c>
      <c r="B21607" s="68" t="s">
        <v>34021</v>
      </c>
      <c r="C21607" s="68" t="s">
        <v>16</v>
      </c>
      <c r="D21607" t="str">
        <f t="shared" si="337"/>
        <v>m3</v>
      </c>
    </row>
    <row r="21608" spans="1:4">
      <c r="A21608" s="68" t="s">
        <v>21321</v>
      </c>
      <c r="B21608" s="68" t="s">
        <v>34021</v>
      </c>
      <c r="C21608" s="68" t="s">
        <v>16</v>
      </c>
      <c r="D21608" t="str">
        <f t="shared" si="337"/>
        <v>m3</v>
      </c>
    </row>
    <row r="21609" spans="1:4">
      <c r="A21609" s="68" t="s">
        <v>21322</v>
      </c>
      <c r="B21609" s="68" t="s">
        <v>34022</v>
      </c>
      <c r="C21609" s="68" t="s">
        <v>16</v>
      </c>
      <c r="D21609" t="str">
        <f t="shared" si="337"/>
        <v>m3</v>
      </c>
    </row>
    <row r="21610" spans="1:4">
      <c r="A21610" s="68" t="s">
        <v>21323</v>
      </c>
      <c r="B21610" s="68" t="s">
        <v>34022</v>
      </c>
      <c r="C21610" s="68" t="s">
        <v>16</v>
      </c>
      <c r="D21610" t="str">
        <f t="shared" si="337"/>
        <v>m3</v>
      </c>
    </row>
    <row r="21611" spans="1:4">
      <c r="A21611" s="68" t="s">
        <v>21324</v>
      </c>
      <c r="B21611" s="68" t="s">
        <v>34023</v>
      </c>
      <c r="C21611" s="68" t="s">
        <v>16</v>
      </c>
      <c r="D21611" t="str">
        <f t="shared" si="337"/>
        <v>m3</v>
      </c>
    </row>
    <row r="21612" spans="1:4">
      <c r="A21612" s="68" t="s">
        <v>21325</v>
      </c>
      <c r="B21612" s="68" t="s">
        <v>34023</v>
      </c>
      <c r="C21612" s="68" t="s">
        <v>16</v>
      </c>
      <c r="D21612" t="str">
        <f t="shared" si="337"/>
        <v>m3</v>
      </c>
    </row>
    <row r="21613" spans="1:4">
      <c r="A21613" s="68" t="s">
        <v>21326</v>
      </c>
      <c r="B21613" s="68" t="s">
        <v>34024</v>
      </c>
      <c r="C21613" s="68" t="s">
        <v>16</v>
      </c>
      <c r="D21613" t="str">
        <f t="shared" si="337"/>
        <v>m3</v>
      </c>
    </row>
    <row r="21614" spans="1:4">
      <c r="A21614" s="68" t="s">
        <v>21327</v>
      </c>
      <c r="B21614" s="68" t="s">
        <v>34024</v>
      </c>
      <c r="C21614" s="68" t="s">
        <v>16</v>
      </c>
      <c r="D21614" t="str">
        <f t="shared" si="337"/>
        <v>m3</v>
      </c>
    </row>
    <row r="21615" spans="1:4">
      <c r="A21615" s="68" t="s">
        <v>21328</v>
      </c>
      <c r="B21615" s="68" t="s">
        <v>34025</v>
      </c>
      <c r="C21615" s="68" t="s">
        <v>16</v>
      </c>
      <c r="D21615" t="str">
        <f t="shared" si="337"/>
        <v>m3</v>
      </c>
    </row>
    <row r="21616" spans="1:4">
      <c r="A21616" s="68" t="s">
        <v>21329</v>
      </c>
      <c r="B21616" s="68" t="s">
        <v>34025</v>
      </c>
      <c r="C21616" s="68" t="s">
        <v>16</v>
      </c>
      <c r="D21616" t="str">
        <f t="shared" si="337"/>
        <v>m3</v>
      </c>
    </row>
    <row r="21617" spans="1:4">
      <c r="A21617" s="68" t="s">
        <v>21330</v>
      </c>
      <c r="B21617" s="68" t="s">
        <v>34026</v>
      </c>
      <c r="C21617" s="68" t="s">
        <v>16</v>
      </c>
      <c r="D21617" t="str">
        <f t="shared" si="337"/>
        <v>m3</v>
      </c>
    </row>
    <row r="21618" spans="1:4">
      <c r="A21618" s="68" t="s">
        <v>21331</v>
      </c>
      <c r="B21618" s="68" t="s">
        <v>34026</v>
      </c>
      <c r="C21618" s="68" t="s">
        <v>16</v>
      </c>
      <c r="D21618" t="str">
        <f t="shared" si="337"/>
        <v>m3</v>
      </c>
    </row>
    <row r="21619" spans="1:4">
      <c r="A21619" s="68" t="s">
        <v>21332</v>
      </c>
      <c r="B21619" s="68" t="s">
        <v>34027</v>
      </c>
      <c r="C21619" s="68" t="s">
        <v>16</v>
      </c>
      <c r="D21619" t="str">
        <f t="shared" si="337"/>
        <v>m3</v>
      </c>
    </row>
    <row r="21620" spans="1:4">
      <c r="A21620" s="68" t="s">
        <v>21333</v>
      </c>
      <c r="B21620" s="68" t="s">
        <v>34027</v>
      </c>
      <c r="C21620" s="68" t="s">
        <v>16</v>
      </c>
      <c r="D21620" t="str">
        <f t="shared" si="337"/>
        <v>m3</v>
      </c>
    </row>
    <row r="21621" spans="1:4">
      <c r="A21621" s="68" t="s">
        <v>21334</v>
      </c>
      <c r="B21621" s="68" t="s">
        <v>34028</v>
      </c>
      <c r="C21621" s="68" t="s">
        <v>16</v>
      </c>
      <c r="D21621" t="str">
        <f t="shared" si="337"/>
        <v>m3</v>
      </c>
    </row>
    <row r="21622" spans="1:4">
      <c r="A21622" s="68" t="s">
        <v>21335</v>
      </c>
      <c r="B21622" s="68" t="s">
        <v>34028</v>
      </c>
      <c r="C21622" s="68" t="s">
        <v>16</v>
      </c>
      <c r="D21622" t="str">
        <f t="shared" si="337"/>
        <v>m3</v>
      </c>
    </row>
    <row r="21623" spans="1:4">
      <c r="A21623" s="68" t="s">
        <v>21336</v>
      </c>
      <c r="B21623" s="68" t="s">
        <v>34029</v>
      </c>
      <c r="C21623" s="68" t="s">
        <v>16</v>
      </c>
      <c r="D21623" t="str">
        <f t="shared" si="337"/>
        <v>m3</v>
      </c>
    </row>
    <row r="21624" spans="1:4">
      <c r="A21624" s="68" t="s">
        <v>21337</v>
      </c>
      <c r="B21624" s="68" t="s">
        <v>34029</v>
      </c>
      <c r="C21624" s="68" t="s">
        <v>16</v>
      </c>
      <c r="D21624" t="str">
        <f t="shared" si="337"/>
        <v>m3</v>
      </c>
    </row>
    <row r="21625" spans="1:4">
      <c r="A21625" s="68" t="s">
        <v>21338</v>
      </c>
      <c r="B21625" s="68" t="s">
        <v>34030</v>
      </c>
      <c r="C21625" s="68" t="s">
        <v>16</v>
      </c>
      <c r="D21625" t="str">
        <f t="shared" si="337"/>
        <v>m3</v>
      </c>
    </row>
    <row r="21626" spans="1:4">
      <c r="A21626" s="68" t="s">
        <v>21339</v>
      </c>
      <c r="B21626" s="68" t="s">
        <v>34030</v>
      </c>
      <c r="C21626" s="68" t="s">
        <v>16</v>
      </c>
      <c r="D21626" t="str">
        <f t="shared" si="337"/>
        <v>m3</v>
      </c>
    </row>
    <row r="21627" spans="1:4">
      <c r="A21627" s="68" t="s">
        <v>21340</v>
      </c>
      <c r="B21627" s="68" t="s">
        <v>34031</v>
      </c>
      <c r="C21627" s="68" t="s">
        <v>16</v>
      </c>
      <c r="D21627" t="str">
        <f t="shared" si="337"/>
        <v>m3</v>
      </c>
    </row>
    <row r="21628" spans="1:4">
      <c r="A21628" s="68" t="s">
        <v>21341</v>
      </c>
      <c r="B21628" s="68" t="s">
        <v>34031</v>
      </c>
      <c r="C21628" s="68" t="s">
        <v>16</v>
      </c>
      <c r="D21628" t="str">
        <f t="shared" si="337"/>
        <v>m3</v>
      </c>
    </row>
    <row r="21629" spans="1:4">
      <c r="A21629" s="68" t="s">
        <v>21342</v>
      </c>
      <c r="B21629" s="68" t="s">
        <v>34032</v>
      </c>
      <c r="C21629" s="68" t="s">
        <v>16</v>
      </c>
      <c r="D21629" t="str">
        <f t="shared" si="337"/>
        <v>m3</v>
      </c>
    </row>
    <row r="21630" spans="1:4">
      <c r="A21630" s="68" t="s">
        <v>21343</v>
      </c>
      <c r="B21630" s="68" t="s">
        <v>34032</v>
      </c>
      <c r="C21630" s="68" t="s">
        <v>16</v>
      </c>
      <c r="D21630" t="str">
        <f t="shared" si="337"/>
        <v>m3</v>
      </c>
    </row>
    <row r="21631" spans="1:4">
      <c r="A21631" s="68" t="s">
        <v>21344</v>
      </c>
      <c r="B21631" s="68" t="s">
        <v>34033</v>
      </c>
      <c r="C21631" s="68" t="s">
        <v>16</v>
      </c>
      <c r="D21631" t="str">
        <f t="shared" si="337"/>
        <v>m3</v>
      </c>
    </row>
    <row r="21632" spans="1:4">
      <c r="A21632" s="68" t="s">
        <v>21345</v>
      </c>
      <c r="B21632" s="68" t="s">
        <v>34033</v>
      </c>
      <c r="C21632" s="68" t="s">
        <v>16</v>
      </c>
      <c r="D21632" t="str">
        <f t="shared" si="337"/>
        <v>m3</v>
      </c>
    </row>
    <row r="21633" spans="1:4">
      <c r="A21633" s="68" t="s">
        <v>21346</v>
      </c>
      <c r="B21633" s="68" t="s">
        <v>34034</v>
      </c>
      <c r="C21633" s="68" t="s">
        <v>16</v>
      </c>
      <c r="D21633" t="str">
        <f t="shared" si="337"/>
        <v>m3</v>
      </c>
    </row>
    <row r="21634" spans="1:4">
      <c r="A21634" s="68" t="s">
        <v>21347</v>
      </c>
      <c r="B21634" s="68" t="s">
        <v>34034</v>
      </c>
      <c r="C21634" s="68" t="s">
        <v>16</v>
      </c>
      <c r="D21634" t="str">
        <f t="shared" si="337"/>
        <v>m3</v>
      </c>
    </row>
    <row r="21635" spans="1:4">
      <c r="A21635" s="68" t="s">
        <v>21348</v>
      </c>
      <c r="B21635" s="68" t="s">
        <v>34035</v>
      </c>
      <c r="C21635" s="68" t="s">
        <v>16</v>
      </c>
      <c r="D21635" t="str">
        <f t="shared" si="337"/>
        <v>m3</v>
      </c>
    </row>
    <row r="21636" spans="1:4">
      <c r="A21636" s="68" t="s">
        <v>21349</v>
      </c>
      <c r="B21636" s="68" t="s">
        <v>34035</v>
      </c>
      <c r="C21636" s="68" t="s">
        <v>16</v>
      </c>
      <c r="D21636" t="str">
        <f t="shared" si="337"/>
        <v>m3</v>
      </c>
    </row>
    <row r="21637" spans="1:4">
      <c r="A21637" s="68" t="s">
        <v>21350</v>
      </c>
      <c r="B21637" s="68" t="s">
        <v>34036</v>
      </c>
      <c r="C21637" s="68" t="s">
        <v>16</v>
      </c>
      <c r="D21637" t="str">
        <f t="shared" si="337"/>
        <v>m3</v>
      </c>
    </row>
    <row r="21638" spans="1:4">
      <c r="A21638" s="68" t="s">
        <v>21351</v>
      </c>
      <c r="B21638" s="68" t="s">
        <v>34036</v>
      </c>
      <c r="C21638" s="68" t="s">
        <v>16</v>
      </c>
      <c r="D21638" t="str">
        <f t="shared" si="337"/>
        <v>m3</v>
      </c>
    </row>
    <row r="21639" spans="1:4">
      <c r="A21639" s="68" t="s">
        <v>21352</v>
      </c>
      <c r="B21639" s="68" t="s">
        <v>34037</v>
      </c>
      <c r="C21639" s="68" t="s">
        <v>16</v>
      </c>
      <c r="D21639" t="str">
        <f t="shared" ref="D21639:D21702" si="338">LOWER(C21639)</f>
        <v>m3</v>
      </c>
    </row>
    <row r="21640" spans="1:4">
      <c r="A21640" s="68" t="s">
        <v>21353</v>
      </c>
      <c r="B21640" s="68" t="s">
        <v>34037</v>
      </c>
      <c r="C21640" s="68" t="s">
        <v>16</v>
      </c>
      <c r="D21640" t="str">
        <f t="shared" si="338"/>
        <v>m3</v>
      </c>
    </row>
    <row r="21641" spans="1:4">
      <c r="A21641" s="68" t="s">
        <v>21354</v>
      </c>
      <c r="B21641" s="68" t="s">
        <v>34038</v>
      </c>
      <c r="C21641" s="68" t="s">
        <v>16</v>
      </c>
      <c r="D21641" t="str">
        <f t="shared" si="338"/>
        <v>m3</v>
      </c>
    </row>
    <row r="21642" spans="1:4">
      <c r="A21642" s="68" t="s">
        <v>21355</v>
      </c>
      <c r="B21642" s="68" t="s">
        <v>34038</v>
      </c>
      <c r="C21642" s="68" t="s">
        <v>16</v>
      </c>
      <c r="D21642" t="str">
        <f t="shared" si="338"/>
        <v>m3</v>
      </c>
    </row>
    <row r="21643" spans="1:4">
      <c r="A21643" s="68" t="s">
        <v>21356</v>
      </c>
      <c r="B21643" s="68" t="s">
        <v>34039</v>
      </c>
      <c r="C21643" s="68" t="s">
        <v>16</v>
      </c>
      <c r="D21643" t="str">
        <f t="shared" si="338"/>
        <v>m3</v>
      </c>
    </row>
    <row r="21644" spans="1:4">
      <c r="A21644" s="68" t="s">
        <v>21357</v>
      </c>
      <c r="B21644" s="68" t="s">
        <v>34039</v>
      </c>
      <c r="C21644" s="68" t="s">
        <v>16</v>
      </c>
      <c r="D21644" t="str">
        <f t="shared" si="338"/>
        <v>m3</v>
      </c>
    </row>
    <row r="21645" spans="1:4">
      <c r="A21645" s="68" t="s">
        <v>21358</v>
      </c>
      <c r="B21645" s="68" t="s">
        <v>34040</v>
      </c>
      <c r="C21645" s="68" t="s">
        <v>16</v>
      </c>
      <c r="D21645" t="str">
        <f t="shared" si="338"/>
        <v>m3</v>
      </c>
    </row>
    <row r="21646" spans="1:4">
      <c r="A21646" s="68" t="s">
        <v>21359</v>
      </c>
      <c r="B21646" s="68" t="s">
        <v>34040</v>
      </c>
      <c r="C21646" s="68" t="s">
        <v>16</v>
      </c>
      <c r="D21646" t="str">
        <f t="shared" si="338"/>
        <v>m3</v>
      </c>
    </row>
    <row r="21647" spans="1:4">
      <c r="A21647" s="68" t="s">
        <v>21360</v>
      </c>
      <c r="B21647" s="68" t="s">
        <v>34041</v>
      </c>
      <c r="C21647" s="68" t="s">
        <v>16</v>
      </c>
      <c r="D21647" t="str">
        <f t="shared" si="338"/>
        <v>m3</v>
      </c>
    </row>
    <row r="21648" spans="1:4">
      <c r="A21648" s="68" t="s">
        <v>21361</v>
      </c>
      <c r="B21648" s="68" t="s">
        <v>34041</v>
      </c>
      <c r="C21648" s="68" t="s">
        <v>16</v>
      </c>
      <c r="D21648" t="str">
        <f t="shared" si="338"/>
        <v>m3</v>
      </c>
    </row>
    <row r="21649" spans="1:4">
      <c r="A21649" s="68" t="s">
        <v>21362</v>
      </c>
      <c r="B21649" s="68" t="s">
        <v>34042</v>
      </c>
      <c r="C21649" s="68" t="s">
        <v>16</v>
      </c>
      <c r="D21649" t="str">
        <f t="shared" si="338"/>
        <v>m3</v>
      </c>
    </row>
    <row r="21650" spans="1:4">
      <c r="A21650" s="68" t="s">
        <v>21363</v>
      </c>
      <c r="B21650" s="68" t="s">
        <v>34042</v>
      </c>
      <c r="C21650" s="68" t="s">
        <v>16</v>
      </c>
      <c r="D21650" t="str">
        <f t="shared" si="338"/>
        <v>m3</v>
      </c>
    </row>
    <row r="21651" spans="1:4">
      <c r="A21651" s="68" t="s">
        <v>21364</v>
      </c>
      <c r="B21651" s="68" t="s">
        <v>34043</v>
      </c>
      <c r="C21651" s="68" t="s">
        <v>16</v>
      </c>
      <c r="D21651" t="str">
        <f t="shared" si="338"/>
        <v>m3</v>
      </c>
    </row>
    <row r="21652" spans="1:4">
      <c r="A21652" s="68" t="s">
        <v>21365</v>
      </c>
      <c r="B21652" s="68" t="s">
        <v>34043</v>
      </c>
      <c r="C21652" s="68" t="s">
        <v>16</v>
      </c>
      <c r="D21652" t="str">
        <f t="shared" si="338"/>
        <v>m3</v>
      </c>
    </row>
    <row r="21653" spans="1:4">
      <c r="A21653" s="68" t="s">
        <v>21366</v>
      </c>
      <c r="B21653" s="68" t="s">
        <v>34044</v>
      </c>
      <c r="C21653" s="68" t="s">
        <v>16</v>
      </c>
      <c r="D21653" t="str">
        <f t="shared" si="338"/>
        <v>m3</v>
      </c>
    </row>
    <row r="21654" spans="1:4">
      <c r="A21654" s="68" t="s">
        <v>21367</v>
      </c>
      <c r="B21654" s="68" t="s">
        <v>34044</v>
      </c>
      <c r="C21654" s="68" t="s">
        <v>16</v>
      </c>
      <c r="D21654" t="str">
        <f t="shared" si="338"/>
        <v>m3</v>
      </c>
    </row>
    <row r="21655" spans="1:4">
      <c r="A21655" s="68" t="s">
        <v>21368</v>
      </c>
      <c r="B21655" s="68" t="s">
        <v>34045</v>
      </c>
      <c r="C21655" s="68" t="s">
        <v>16</v>
      </c>
      <c r="D21655" t="str">
        <f t="shared" si="338"/>
        <v>m3</v>
      </c>
    </row>
    <row r="21656" spans="1:4">
      <c r="A21656" s="68" t="s">
        <v>21369</v>
      </c>
      <c r="B21656" s="68" t="s">
        <v>34045</v>
      </c>
      <c r="C21656" s="68" t="s">
        <v>16</v>
      </c>
      <c r="D21656" t="str">
        <f t="shared" si="338"/>
        <v>m3</v>
      </c>
    </row>
    <row r="21657" spans="1:4">
      <c r="A21657" s="68" t="s">
        <v>21370</v>
      </c>
      <c r="B21657" s="68" t="s">
        <v>34046</v>
      </c>
      <c r="C21657" s="68" t="s">
        <v>16</v>
      </c>
      <c r="D21657" t="str">
        <f t="shared" si="338"/>
        <v>m3</v>
      </c>
    </row>
    <row r="21658" spans="1:4">
      <c r="A21658" s="68" t="s">
        <v>21371</v>
      </c>
      <c r="B21658" s="68" t="s">
        <v>34046</v>
      </c>
      <c r="C21658" s="68" t="s">
        <v>16</v>
      </c>
      <c r="D21658" t="str">
        <f t="shared" si="338"/>
        <v>m3</v>
      </c>
    </row>
    <row r="21659" spans="1:4">
      <c r="A21659" s="68" t="s">
        <v>21372</v>
      </c>
      <c r="B21659" s="68" t="s">
        <v>34047</v>
      </c>
      <c r="C21659" s="68" t="s">
        <v>16</v>
      </c>
      <c r="D21659" t="str">
        <f t="shared" si="338"/>
        <v>m3</v>
      </c>
    </row>
    <row r="21660" spans="1:4">
      <c r="A21660" s="68" t="s">
        <v>21373</v>
      </c>
      <c r="B21660" s="68" t="s">
        <v>34047</v>
      </c>
      <c r="C21660" s="68" t="s">
        <v>16</v>
      </c>
      <c r="D21660" t="str">
        <f t="shared" si="338"/>
        <v>m3</v>
      </c>
    </row>
    <row r="21661" spans="1:4">
      <c r="A21661" s="68" t="s">
        <v>21374</v>
      </c>
      <c r="B21661" s="68" t="s">
        <v>34048</v>
      </c>
      <c r="C21661" s="68" t="s">
        <v>16</v>
      </c>
      <c r="D21661" t="str">
        <f t="shared" si="338"/>
        <v>m3</v>
      </c>
    </row>
    <row r="21662" spans="1:4">
      <c r="A21662" s="68" t="s">
        <v>21375</v>
      </c>
      <c r="B21662" s="68" t="s">
        <v>34048</v>
      </c>
      <c r="C21662" s="68" t="s">
        <v>16</v>
      </c>
      <c r="D21662" t="str">
        <f t="shared" si="338"/>
        <v>m3</v>
      </c>
    </row>
    <row r="21663" spans="1:4">
      <c r="A21663" s="68" t="s">
        <v>21376</v>
      </c>
      <c r="B21663" s="68" t="s">
        <v>34049</v>
      </c>
      <c r="C21663" s="68" t="s">
        <v>16</v>
      </c>
      <c r="D21663" t="str">
        <f t="shared" si="338"/>
        <v>m3</v>
      </c>
    </row>
    <row r="21664" spans="1:4">
      <c r="A21664" s="68" t="s">
        <v>21377</v>
      </c>
      <c r="B21664" s="68" t="s">
        <v>34049</v>
      </c>
      <c r="C21664" s="68" t="s">
        <v>16</v>
      </c>
      <c r="D21664" t="str">
        <f t="shared" si="338"/>
        <v>m3</v>
      </c>
    </row>
    <row r="21665" spans="1:4">
      <c r="A21665" s="68" t="s">
        <v>21378</v>
      </c>
      <c r="B21665" s="68" t="s">
        <v>34050</v>
      </c>
      <c r="C21665" s="68" t="s">
        <v>16</v>
      </c>
      <c r="D21665" t="str">
        <f t="shared" si="338"/>
        <v>m3</v>
      </c>
    </row>
    <row r="21666" spans="1:4">
      <c r="A21666" s="68" t="s">
        <v>21379</v>
      </c>
      <c r="B21666" s="68" t="s">
        <v>34050</v>
      </c>
      <c r="C21666" s="68" t="s">
        <v>16</v>
      </c>
      <c r="D21666" t="str">
        <f t="shared" si="338"/>
        <v>m3</v>
      </c>
    </row>
    <row r="21667" spans="1:4">
      <c r="A21667" s="68" t="s">
        <v>21380</v>
      </c>
      <c r="B21667" s="68" t="s">
        <v>34051</v>
      </c>
      <c r="C21667" s="68" t="s">
        <v>16</v>
      </c>
      <c r="D21667" t="str">
        <f t="shared" si="338"/>
        <v>m3</v>
      </c>
    </row>
    <row r="21668" spans="1:4">
      <c r="A21668" s="68" t="s">
        <v>21381</v>
      </c>
      <c r="B21668" s="68" t="s">
        <v>34051</v>
      </c>
      <c r="C21668" s="68" t="s">
        <v>16</v>
      </c>
      <c r="D21668" t="str">
        <f t="shared" si="338"/>
        <v>m3</v>
      </c>
    </row>
    <row r="21669" spans="1:4">
      <c r="A21669" s="68" t="s">
        <v>21382</v>
      </c>
      <c r="B21669" s="68" t="s">
        <v>34052</v>
      </c>
      <c r="C21669" s="68" t="s">
        <v>16</v>
      </c>
      <c r="D21669" t="str">
        <f t="shared" si="338"/>
        <v>m3</v>
      </c>
    </row>
    <row r="21670" spans="1:4">
      <c r="A21670" s="68" t="s">
        <v>21383</v>
      </c>
      <c r="B21670" s="68" t="s">
        <v>34052</v>
      </c>
      <c r="C21670" s="68" t="s">
        <v>16</v>
      </c>
      <c r="D21670" t="str">
        <f t="shared" si="338"/>
        <v>m3</v>
      </c>
    </row>
    <row r="21671" spans="1:4">
      <c r="A21671" s="68" t="s">
        <v>21384</v>
      </c>
      <c r="B21671" s="68" t="s">
        <v>34053</v>
      </c>
      <c r="C21671" s="68" t="s">
        <v>16</v>
      </c>
      <c r="D21671" t="str">
        <f t="shared" si="338"/>
        <v>m3</v>
      </c>
    </row>
    <row r="21672" spans="1:4">
      <c r="A21672" s="68" t="s">
        <v>21385</v>
      </c>
      <c r="B21672" s="68" t="s">
        <v>34053</v>
      </c>
      <c r="C21672" s="68" t="s">
        <v>16</v>
      </c>
      <c r="D21672" t="str">
        <f t="shared" si="338"/>
        <v>m3</v>
      </c>
    </row>
    <row r="21673" spans="1:4">
      <c r="A21673" s="68" t="s">
        <v>21386</v>
      </c>
      <c r="B21673" s="68" t="s">
        <v>34054</v>
      </c>
      <c r="C21673" s="68" t="s">
        <v>16</v>
      </c>
      <c r="D21673" t="str">
        <f t="shared" si="338"/>
        <v>m3</v>
      </c>
    </row>
    <row r="21674" spans="1:4">
      <c r="A21674" s="68" t="s">
        <v>21387</v>
      </c>
      <c r="B21674" s="68" t="s">
        <v>34054</v>
      </c>
      <c r="C21674" s="68" t="s">
        <v>16</v>
      </c>
      <c r="D21674" t="str">
        <f t="shared" si="338"/>
        <v>m3</v>
      </c>
    </row>
    <row r="21675" spans="1:4">
      <c r="A21675" s="68" t="s">
        <v>21388</v>
      </c>
      <c r="B21675" s="68" t="s">
        <v>34055</v>
      </c>
      <c r="C21675" s="68" t="s">
        <v>16</v>
      </c>
      <c r="D21675" t="str">
        <f t="shared" si="338"/>
        <v>m3</v>
      </c>
    </row>
    <row r="21676" spans="1:4">
      <c r="A21676" s="68" t="s">
        <v>21389</v>
      </c>
      <c r="B21676" s="68" t="s">
        <v>34055</v>
      </c>
      <c r="C21676" s="68" t="s">
        <v>16</v>
      </c>
      <c r="D21676" t="str">
        <f t="shared" si="338"/>
        <v>m3</v>
      </c>
    </row>
    <row r="21677" spans="1:4">
      <c r="A21677" s="68" t="s">
        <v>21390</v>
      </c>
      <c r="B21677" s="68" t="s">
        <v>34056</v>
      </c>
      <c r="C21677" s="68" t="s">
        <v>16</v>
      </c>
      <c r="D21677" t="str">
        <f t="shared" si="338"/>
        <v>m3</v>
      </c>
    </row>
    <row r="21678" spans="1:4">
      <c r="A21678" s="68" t="s">
        <v>21391</v>
      </c>
      <c r="B21678" s="68" t="s">
        <v>34056</v>
      </c>
      <c r="C21678" s="68" t="s">
        <v>16</v>
      </c>
      <c r="D21678" t="str">
        <f t="shared" si="338"/>
        <v>m3</v>
      </c>
    </row>
    <row r="21679" spans="1:4">
      <c r="A21679" s="68" t="s">
        <v>21392</v>
      </c>
      <c r="B21679" s="68" t="s">
        <v>34057</v>
      </c>
      <c r="C21679" s="68" t="s">
        <v>16</v>
      </c>
      <c r="D21679" t="str">
        <f t="shared" si="338"/>
        <v>m3</v>
      </c>
    </row>
    <row r="21680" spans="1:4">
      <c r="A21680" s="68" t="s">
        <v>21393</v>
      </c>
      <c r="B21680" s="68" t="s">
        <v>34057</v>
      </c>
      <c r="C21680" s="68" t="s">
        <v>16</v>
      </c>
      <c r="D21680" t="str">
        <f t="shared" si="338"/>
        <v>m3</v>
      </c>
    </row>
    <row r="21681" spans="1:4">
      <c r="A21681" s="68" t="s">
        <v>21394</v>
      </c>
      <c r="B21681" s="68" t="s">
        <v>34058</v>
      </c>
      <c r="C21681" s="68" t="s">
        <v>14</v>
      </c>
      <c r="D21681" t="str">
        <f t="shared" si="338"/>
        <v>m</v>
      </c>
    </row>
    <row r="21682" spans="1:4">
      <c r="A21682" s="68" t="s">
        <v>21395</v>
      </c>
      <c r="B21682" s="68" t="s">
        <v>34058</v>
      </c>
      <c r="C21682" s="68" t="s">
        <v>14</v>
      </c>
      <c r="D21682" t="str">
        <f t="shared" si="338"/>
        <v>m</v>
      </c>
    </row>
    <row r="21683" spans="1:4">
      <c r="A21683" s="68" t="s">
        <v>21396</v>
      </c>
      <c r="B21683" s="68" t="s">
        <v>34059</v>
      </c>
      <c r="C21683" s="68" t="s">
        <v>15</v>
      </c>
      <c r="D21683" t="str">
        <f t="shared" si="338"/>
        <v>un</v>
      </c>
    </row>
    <row r="21684" spans="1:4">
      <c r="A21684" s="68" t="s">
        <v>21397</v>
      </c>
      <c r="B21684" s="68" t="s">
        <v>34059</v>
      </c>
      <c r="C21684" s="68" t="s">
        <v>15</v>
      </c>
      <c r="D21684" t="str">
        <f t="shared" si="338"/>
        <v>un</v>
      </c>
    </row>
    <row r="21685" spans="1:4">
      <c r="A21685" s="68" t="s">
        <v>21398</v>
      </c>
      <c r="B21685" s="68" t="s">
        <v>34060</v>
      </c>
      <c r="C21685" s="68" t="s">
        <v>15</v>
      </c>
      <c r="D21685" t="str">
        <f t="shared" si="338"/>
        <v>un</v>
      </c>
    </row>
    <row r="21686" spans="1:4">
      <c r="A21686" s="68" t="s">
        <v>21399</v>
      </c>
      <c r="B21686" s="68" t="s">
        <v>34060</v>
      </c>
      <c r="C21686" s="68" t="s">
        <v>15</v>
      </c>
      <c r="D21686" t="str">
        <f t="shared" si="338"/>
        <v>un</v>
      </c>
    </row>
    <row r="21687" spans="1:4">
      <c r="A21687" s="68" t="s">
        <v>21400</v>
      </c>
      <c r="B21687" s="68" t="s">
        <v>34061</v>
      </c>
      <c r="C21687" s="68" t="s">
        <v>15</v>
      </c>
      <c r="D21687" t="str">
        <f t="shared" si="338"/>
        <v>un</v>
      </c>
    </row>
    <row r="21688" spans="1:4">
      <c r="A21688" s="68" t="s">
        <v>21401</v>
      </c>
      <c r="B21688" s="68" t="s">
        <v>34061</v>
      </c>
      <c r="C21688" s="68" t="s">
        <v>15</v>
      </c>
      <c r="D21688" t="str">
        <f t="shared" si="338"/>
        <v>un</v>
      </c>
    </row>
    <row r="21689" spans="1:4">
      <c r="A21689" s="68" t="s">
        <v>21402</v>
      </c>
      <c r="B21689" s="68" t="s">
        <v>34062</v>
      </c>
      <c r="C21689" s="68" t="s">
        <v>14</v>
      </c>
      <c r="D21689" t="str">
        <f t="shared" si="338"/>
        <v>m</v>
      </c>
    </row>
    <row r="21690" spans="1:4">
      <c r="A21690" s="68" t="s">
        <v>21403</v>
      </c>
      <c r="B21690" s="68" t="s">
        <v>34062</v>
      </c>
      <c r="C21690" s="68" t="s">
        <v>14</v>
      </c>
      <c r="D21690" t="str">
        <f t="shared" si="338"/>
        <v>m</v>
      </c>
    </row>
    <row r="21691" spans="1:4">
      <c r="A21691" s="68" t="s">
        <v>21404</v>
      </c>
      <c r="B21691" s="68" t="s">
        <v>34063</v>
      </c>
      <c r="C21691" s="68" t="s">
        <v>14</v>
      </c>
      <c r="D21691" t="str">
        <f t="shared" si="338"/>
        <v>m</v>
      </c>
    </row>
    <row r="21692" spans="1:4">
      <c r="A21692" s="68" t="s">
        <v>21405</v>
      </c>
      <c r="B21692" s="68" t="s">
        <v>34063</v>
      </c>
      <c r="C21692" s="68" t="s">
        <v>14</v>
      </c>
      <c r="D21692" t="str">
        <f t="shared" si="338"/>
        <v>m</v>
      </c>
    </row>
    <row r="21693" spans="1:4">
      <c r="A21693" s="68" t="s">
        <v>21406</v>
      </c>
      <c r="B21693" s="68" t="s">
        <v>34064</v>
      </c>
      <c r="C21693" s="68" t="s">
        <v>14</v>
      </c>
      <c r="D21693" t="str">
        <f t="shared" si="338"/>
        <v>m</v>
      </c>
    </row>
    <row r="21694" spans="1:4">
      <c r="A21694" s="68" t="s">
        <v>21407</v>
      </c>
      <c r="B21694" s="68" t="s">
        <v>34064</v>
      </c>
      <c r="C21694" s="68" t="s">
        <v>14</v>
      </c>
      <c r="D21694" t="str">
        <f t="shared" si="338"/>
        <v>m</v>
      </c>
    </row>
    <row r="21695" spans="1:4">
      <c r="A21695" s="68" t="s">
        <v>21408</v>
      </c>
      <c r="B21695" s="68" t="s">
        <v>34065</v>
      </c>
      <c r="C21695" s="68" t="s">
        <v>14</v>
      </c>
      <c r="D21695" t="str">
        <f t="shared" si="338"/>
        <v>m</v>
      </c>
    </row>
    <row r="21696" spans="1:4">
      <c r="A21696" s="68" t="s">
        <v>21409</v>
      </c>
      <c r="B21696" s="68" t="s">
        <v>34065</v>
      </c>
      <c r="C21696" s="68" t="s">
        <v>14</v>
      </c>
      <c r="D21696" t="str">
        <f t="shared" si="338"/>
        <v>m</v>
      </c>
    </row>
    <row r="21697" spans="1:4">
      <c r="A21697" s="68" t="s">
        <v>21410</v>
      </c>
      <c r="B21697" s="68" t="s">
        <v>34066</v>
      </c>
      <c r="C21697" s="68" t="s">
        <v>14</v>
      </c>
      <c r="D21697" t="str">
        <f t="shared" si="338"/>
        <v>m</v>
      </c>
    </row>
    <row r="21698" spans="1:4">
      <c r="A21698" s="68" t="s">
        <v>21411</v>
      </c>
      <c r="B21698" s="68" t="s">
        <v>34066</v>
      </c>
      <c r="C21698" s="68" t="s">
        <v>14</v>
      </c>
      <c r="D21698" t="str">
        <f t="shared" si="338"/>
        <v>m</v>
      </c>
    </row>
    <row r="21699" spans="1:4">
      <c r="A21699" s="68" t="s">
        <v>21412</v>
      </c>
      <c r="B21699" s="68" t="s">
        <v>34067</v>
      </c>
      <c r="C21699" s="68" t="s">
        <v>14</v>
      </c>
      <c r="D21699" t="str">
        <f t="shared" si="338"/>
        <v>m</v>
      </c>
    </row>
    <row r="21700" spans="1:4">
      <c r="A21700" s="68" t="s">
        <v>21413</v>
      </c>
      <c r="B21700" s="68" t="s">
        <v>34067</v>
      </c>
      <c r="C21700" s="68" t="s">
        <v>14</v>
      </c>
      <c r="D21700" t="str">
        <f t="shared" si="338"/>
        <v>m</v>
      </c>
    </row>
    <row r="21701" spans="1:4">
      <c r="A21701" s="68" t="s">
        <v>21414</v>
      </c>
      <c r="B21701" s="68" t="s">
        <v>34068</v>
      </c>
      <c r="C21701" s="68" t="s">
        <v>14</v>
      </c>
      <c r="D21701" t="str">
        <f t="shared" si="338"/>
        <v>m</v>
      </c>
    </row>
    <row r="21702" spans="1:4">
      <c r="A21702" s="68" t="s">
        <v>21415</v>
      </c>
      <c r="B21702" s="68" t="s">
        <v>34068</v>
      </c>
      <c r="C21702" s="68" t="s">
        <v>14</v>
      </c>
      <c r="D21702" t="str">
        <f t="shared" si="338"/>
        <v>m</v>
      </c>
    </row>
    <row r="21703" spans="1:4">
      <c r="A21703" s="68" t="s">
        <v>21416</v>
      </c>
      <c r="B21703" s="68" t="s">
        <v>34069</v>
      </c>
      <c r="C21703" s="68" t="s">
        <v>14</v>
      </c>
      <c r="D21703" t="str">
        <f t="shared" ref="D21703:D21766" si="339">LOWER(C21703)</f>
        <v>m</v>
      </c>
    </row>
    <row r="21704" spans="1:4">
      <c r="A21704" s="68" t="s">
        <v>21417</v>
      </c>
      <c r="B21704" s="68" t="s">
        <v>34069</v>
      </c>
      <c r="C21704" s="68" t="s">
        <v>14</v>
      </c>
      <c r="D21704" t="str">
        <f t="shared" si="339"/>
        <v>m</v>
      </c>
    </row>
    <row r="21705" spans="1:4">
      <c r="A21705" s="68" t="s">
        <v>21418</v>
      </c>
      <c r="B21705" s="68" t="s">
        <v>34070</v>
      </c>
      <c r="C21705" s="68" t="s">
        <v>14</v>
      </c>
      <c r="D21705" t="str">
        <f t="shared" si="339"/>
        <v>m</v>
      </c>
    </row>
    <row r="21706" spans="1:4">
      <c r="A21706" s="68" t="s">
        <v>21419</v>
      </c>
      <c r="B21706" s="68" t="s">
        <v>34070</v>
      </c>
      <c r="C21706" s="68" t="s">
        <v>14</v>
      </c>
      <c r="D21706" t="str">
        <f t="shared" si="339"/>
        <v>m</v>
      </c>
    </row>
    <row r="21707" spans="1:4">
      <c r="A21707" s="68" t="s">
        <v>21420</v>
      </c>
      <c r="B21707" s="68" t="s">
        <v>34071</v>
      </c>
      <c r="C21707" s="68" t="s">
        <v>14</v>
      </c>
      <c r="D21707" t="str">
        <f t="shared" si="339"/>
        <v>m</v>
      </c>
    </row>
    <row r="21708" spans="1:4">
      <c r="A21708" s="68" t="s">
        <v>21421</v>
      </c>
      <c r="B21708" s="68" t="s">
        <v>34071</v>
      </c>
      <c r="C21708" s="68" t="s">
        <v>14</v>
      </c>
      <c r="D21708" t="str">
        <f t="shared" si="339"/>
        <v>m</v>
      </c>
    </row>
    <row r="21709" spans="1:4">
      <c r="A21709" s="68" t="s">
        <v>21422</v>
      </c>
      <c r="B21709" s="68" t="s">
        <v>34072</v>
      </c>
      <c r="C21709" s="68" t="s">
        <v>14</v>
      </c>
      <c r="D21709" t="str">
        <f t="shared" si="339"/>
        <v>m</v>
      </c>
    </row>
    <row r="21710" spans="1:4">
      <c r="A21710" s="68" t="s">
        <v>21423</v>
      </c>
      <c r="B21710" s="68" t="s">
        <v>34072</v>
      </c>
      <c r="C21710" s="68" t="s">
        <v>14</v>
      </c>
      <c r="D21710" t="str">
        <f t="shared" si="339"/>
        <v>m</v>
      </c>
    </row>
    <row r="21711" spans="1:4">
      <c r="A21711" s="68" t="s">
        <v>21424</v>
      </c>
      <c r="B21711" s="68" t="s">
        <v>34073</v>
      </c>
      <c r="C21711" s="68" t="s">
        <v>14</v>
      </c>
      <c r="D21711" t="str">
        <f t="shared" si="339"/>
        <v>m</v>
      </c>
    </row>
    <row r="21712" spans="1:4">
      <c r="A21712" s="68" t="s">
        <v>21425</v>
      </c>
      <c r="B21712" s="68" t="s">
        <v>34073</v>
      </c>
      <c r="C21712" s="68" t="s">
        <v>14</v>
      </c>
      <c r="D21712" t="str">
        <f t="shared" si="339"/>
        <v>m</v>
      </c>
    </row>
    <row r="21713" spans="1:4">
      <c r="A21713" s="68" t="s">
        <v>21426</v>
      </c>
      <c r="B21713" s="68" t="s">
        <v>34074</v>
      </c>
      <c r="C21713" s="68" t="s">
        <v>15</v>
      </c>
      <c r="D21713" t="str">
        <f t="shared" si="339"/>
        <v>un</v>
      </c>
    </row>
    <row r="21714" spans="1:4">
      <c r="A21714" s="68" t="s">
        <v>21427</v>
      </c>
      <c r="B21714" s="68" t="s">
        <v>34074</v>
      </c>
      <c r="C21714" s="68" t="s">
        <v>15</v>
      </c>
      <c r="D21714" t="str">
        <f t="shared" si="339"/>
        <v>un</v>
      </c>
    </row>
    <row r="21715" spans="1:4">
      <c r="A21715" s="68" t="s">
        <v>21428</v>
      </c>
      <c r="B21715" s="68" t="s">
        <v>34075</v>
      </c>
      <c r="C21715" s="68" t="s">
        <v>15</v>
      </c>
      <c r="D21715" t="str">
        <f t="shared" si="339"/>
        <v>un</v>
      </c>
    </row>
    <row r="21716" spans="1:4">
      <c r="A21716" s="68" t="s">
        <v>21429</v>
      </c>
      <c r="B21716" s="68" t="s">
        <v>34075</v>
      </c>
      <c r="C21716" s="68" t="s">
        <v>15</v>
      </c>
      <c r="D21716" t="str">
        <f t="shared" si="339"/>
        <v>un</v>
      </c>
    </row>
    <row r="21717" spans="1:4">
      <c r="A21717" s="68" t="s">
        <v>21430</v>
      </c>
      <c r="B21717" s="68" t="s">
        <v>34076</v>
      </c>
      <c r="C21717" s="68" t="s">
        <v>13</v>
      </c>
      <c r="D21717" t="str">
        <f t="shared" si="339"/>
        <v>m2</v>
      </c>
    </row>
    <row r="21718" spans="1:4">
      <c r="A21718" s="68" t="s">
        <v>21431</v>
      </c>
      <c r="B21718" s="68" t="s">
        <v>34076</v>
      </c>
      <c r="C21718" s="68" t="s">
        <v>13</v>
      </c>
      <c r="D21718" t="str">
        <f t="shared" si="339"/>
        <v>m2</v>
      </c>
    </row>
    <row r="21719" spans="1:4">
      <c r="A21719" s="68" t="s">
        <v>21432</v>
      </c>
      <c r="B21719" s="68" t="s">
        <v>34077</v>
      </c>
      <c r="C21719" s="68" t="s">
        <v>13</v>
      </c>
      <c r="D21719" t="str">
        <f t="shared" si="339"/>
        <v>m2</v>
      </c>
    </row>
    <row r="21720" spans="1:4">
      <c r="A21720" s="68" t="s">
        <v>21433</v>
      </c>
      <c r="B21720" s="68" t="s">
        <v>34077</v>
      </c>
      <c r="C21720" s="68" t="s">
        <v>13</v>
      </c>
      <c r="D21720" t="str">
        <f t="shared" si="339"/>
        <v>m2</v>
      </c>
    </row>
    <row r="21721" spans="1:4">
      <c r="A21721" s="68" t="s">
        <v>21434</v>
      </c>
      <c r="B21721" s="68" t="s">
        <v>34078</v>
      </c>
      <c r="C21721" s="68" t="s">
        <v>15</v>
      </c>
      <c r="D21721" t="str">
        <f t="shared" si="339"/>
        <v>un</v>
      </c>
    </row>
    <row r="21722" spans="1:4">
      <c r="A21722" s="68" t="s">
        <v>21435</v>
      </c>
      <c r="B21722" s="68" t="s">
        <v>34078</v>
      </c>
      <c r="C21722" s="68" t="s">
        <v>15</v>
      </c>
      <c r="D21722" t="str">
        <f t="shared" si="339"/>
        <v>un</v>
      </c>
    </row>
    <row r="21723" spans="1:4">
      <c r="A21723" s="68" t="s">
        <v>21436</v>
      </c>
      <c r="B21723" s="68" t="s">
        <v>34079</v>
      </c>
      <c r="C21723" s="68" t="s">
        <v>15</v>
      </c>
      <c r="D21723" t="str">
        <f t="shared" si="339"/>
        <v>un</v>
      </c>
    </row>
    <row r="21724" spans="1:4">
      <c r="A21724" s="68" t="s">
        <v>21437</v>
      </c>
      <c r="B21724" s="68" t="s">
        <v>34079</v>
      </c>
      <c r="C21724" s="68" t="s">
        <v>15</v>
      </c>
      <c r="D21724" t="str">
        <f t="shared" si="339"/>
        <v>un</v>
      </c>
    </row>
    <row r="21725" spans="1:4">
      <c r="A21725" s="68" t="s">
        <v>21438</v>
      </c>
      <c r="B21725" s="68" t="s">
        <v>34080</v>
      </c>
      <c r="C21725" s="68" t="s">
        <v>15</v>
      </c>
      <c r="D21725" t="str">
        <f t="shared" si="339"/>
        <v>un</v>
      </c>
    </row>
    <row r="21726" spans="1:4">
      <c r="A21726" s="68" t="s">
        <v>21439</v>
      </c>
      <c r="B21726" s="68" t="s">
        <v>34080</v>
      </c>
      <c r="C21726" s="68" t="s">
        <v>15</v>
      </c>
      <c r="D21726" t="str">
        <f t="shared" si="339"/>
        <v>un</v>
      </c>
    </row>
    <row r="21727" spans="1:4">
      <c r="A21727" s="68" t="s">
        <v>21440</v>
      </c>
      <c r="B21727" s="68" t="s">
        <v>34081</v>
      </c>
      <c r="C21727" s="68" t="s">
        <v>15</v>
      </c>
      <c r="D21727" t="str">
        <f t="shared" si="339"/>
        <v>un</v>
      </c>
    </row>
    <row r="21728" spans="1:4">
      <c r="A21728" s="68" t="s">
        <v>21441</v>
      </c>
      <c r="B21728" s="68" t="s">
        <v>34081</v>
      </c>
      <c r="C21728" s="68" t="s">
        <v>15</v>
      </c>
      <c r="D21728" t="str">
        <f t="shared" si="339"/>
        <v>un</v>
      </c>
    </row>
    <row r="21729" spans="1:4">
      <c r="A21729" s="68" t="s">
        <v>21442</v>
      </c>
      <c r="B21729" s="68" t="s">
        <v>34082</v>
      </c>
      <c r="C21729" s="68" t="s">
        <v>15</v>
      </c>
      <c r="D21729" t="str">
        <f t="shared" si="339"/>
        <v>un</v>
      </c>
    </row>
    <row r="21730" spans="1:4">
      <c r="A21730" s="68" t="s">
        <v>21443</v>
      </c>
      <c r="B21730" s="68" t="s">
        <v>34082</v>
      </c>
      <c r="C21730" s="68" t="s">
        <v>15</v>
      </c>
      <c r="D21730" t="str">
        <f t="shared" si="339"/>
        <v>un</v>
      </c>
    </row>
    <row r="21731" spans="1:4">
      <c r="A21731" s="68" t="s">
        <v>21444</v>
      </c>
      <c r="B21731" s="68" t="s">
        <v>34083</v>
      </c>
      <c r="C21731" s="68" t="s">
        <v>15</v>
      </c>
      <c r="D21731" t="str">
        <f t="shared" si="339"/>
        <v>un</v>
      </c>
    </row>
    <row r="21732" spans="1:4">
      <c r="A21732" s="68" t="s">
        <v>21445</v>
      </c>
      <c r="B21732" s="68" t="s">
        <v>34083</v>
      </c>
      <c r="C21732" s="68" t="s">
        <v>15</v>
      </c>
      <c r="D21732" t="str">
        <f t="shared" si="339"/>
        <v>un</v>
      </c>
    </row>
    <row r="21733" spans="1:4">
      <c r="A21733" s="68" t="s">
        <v>21446</v>
      </c>
      <c r="B21733" s="68" t="s">
        <v>34084</v>
      </c>
      <c r="C21733" s="68" t="s">
        <v>15</v>
      </c>
      <c r="D21733" t="str">
        <f t="shared" si="339"/>
        <v>un</v>
      </c>
    </row>
    <row r="21734" spans="1:4">
      <c r="A21734" s="68" t="s">
        <v>21447</v>
      </c>
      <c r="B21734" s="68" t="s">
        <v>34084</v>
      </c>
      <c r="C21734" s="68" t="s">
        <v>15</v>
      </c>
      <c r="D21734" t="str">
        <f t="shared" si="339"/>
        <v>un</v>
      </c>
    </row>
    <row r="21735" spans="1:4">
      <c r="A21735" s="68" t="s">
        <v>21448</v>
      </c>
      <c r="B21735" s="68" t="s">
        <v>34085</v>
      </c>
      <c r="C21735" s="68" t="s">
        <v>15</v>
      </c>
      <c r="D21735" t="str">
        <f t="shared" si="339"/>
        <v>un</v>
      </c>
    </row>
    <row r="21736" spans="1:4">
      <c r="A21736" s="68" t="s">
        <v>21449</v>
      </c>
      <c r="B21736" s="68" t="s">
        <v>34085</v>
      </c>
      <c r="C21736" s="68" t="s">
        <v>15</v>
      </c>
      <c r="D21736" t="str">
        <f t="shared" si="339"/>
        <v>un</v>
      </c>
    </row>
    <row r="21737" spans="1:4">
      <c r="A21737" s="68" t="s">
        <v>21450</v>
      </c>
      <c r="B21737" s="68" t="s">
        <v>34086</v>
      </c>
      <c r="C21737" s="68" t="s">
        <v>15</v>
      </c>
      <c r="D21737" t="str">
        <f t="shared" si="339"/>
        <v>un</v>
      </c>
    </row>
    <row r="21738" spans="1:4">
      <c r="A21738" s="68" t="s">
        <v>21451</v>
      </c>
      <c r="B21738" s="68" t="s">
        <v>34086</v>
      </c>
      <c r="C21738" s="68" t="s">
        <v>15</v>
      </c>
      <c r="D21738" t="str">
        <f t="shared" si="339"/>
        <v>un</v>
      </c>
    </row>
    <row r="21739" spans="1:4">
      <c r="A21739" s="68" t="s">
        <v>21452</v>
      </c>
      <c r="B21739" s="68" t="s">
        <v>34087</v>
      </c>
      <c r="C21739" s="68" t="s">
        <v>15</v>
      </c>
      <c r="D21739" t="str">
        <f t="shared" si="339"/>
        <v>un</v>
      </c>
    </row>
    <row r="21740" spans="1:4">
      <c r="A21740" s="68" t="s">
        <v>21453</v>
      </c>
      <c r="B21740" s="68" t="s">
        <v>34087</v>
      </c>
      <c r="C21740" s="68" t="s">
        <v>15</v>
      </c>
      <c r="D21740" t="str">
        <f t="shared" si="339"/>
        <v>un</v>
      </c>
    </row>
    <row r="21741" spans="1:4">
      <c r="A21741" s="68" t="s">
        <v>21454</v>
      </c>
      <c r="B21741" s="68" t="s">
        <v>34088</v>
      </c>
      <c r="C21741" s="68" t="s">
        <v>15</v>
      </c>
      <c r="D21741" t="str">
        <f t="shared" si="339"/>
        <v>un</v>
      </c>
    </row>
    <row r="21742" spans="1:4">
      <c r="A21742" s="68" t="s">
        <v>21455</v>
      </c>
      <c r="B21742" s="68" t="s">
        <v>34088</v>
      </c>
      <c r="C21742" s="68" t="s">
        <v>15</v>
      </c>
      <c r="D21742" t="str">
        <f t="shared" si="339"/>
        <v>un</v>
      </c>
    </row>
    <row r="21743" spans="1:4">
      <c r="A21743" s="68" t="s">
        <v>21456</v>
      </c>
      <c r="B21743" s="68" t="s">
        <v>34089</v>
      </c>
      <c r="C21743" s="68" t="s">
        <v>15</v>
      </c>
      <c r="D21743" t="str">
        <f t="shared" si="339"/>
        <v>un</v>
      </c>
    </row>
    <row r="21744" spans="1:4">
      <c r="A21744" s="68" t="s">
        <v>21457</v>
      </c>
      <c r="B21744" s="68" t="s">
        <v>34089</v>
      </c>
      <c r="C21744" s="68" t="s">
        <v>15</v>
      </c>
      <c r="D21744" t="str">
        <f t="shared" si="339"/>
        <v>un</v>
      </c>
    </row>
    <row r="21745" spans="1:4">
      <c r="A21745" s="68" t="s">
        <v>21458</v>
      </c>
      <c r="B21745" s="68" t="s">
        <v>34090</v>
      </c>
      <c r="C21745" s="68" t="s">
        <v>15</v>
      </c>
      <c r="D21745" t="str">
        <f t="shared" si="339"/>
        <v>un</v>
      </c>
    </row>
    <row r="21746" spans="1:4">
      <c r="A21746" s="68" t="s">
        <v>21459</v>
      </c>
      <c r="B21746" s="68" t="s">
        <v>34090</v>
      </c>
      <c r="C21746" s="68" t="s">
        <v>15</v>
      </c>
      <c r="D21746" t="str">
        <f t="shared" si="339"/>
        <v>un</v>
      </c>
    </row>
    <row r="21747" spans="1:4">
      <c r="A21747" s="68" t="s">
        <v>21460</v>
      </c>
      <c r="B21747" s="68" t="s">
        <v>34091</v>
      </c>
      <c r="C21747" s="68" t="s">
        <v>15</v>
      </c>
      <c r="D21747" t="str">
        <f t="shared" si="339"/>
        <v>un</v>
      </c>
    </row>
    <row r="21748" spans="1:4">
      <c r="A21748" s="68" t="s">
        <v>21461</v>
      </c>
      <c r="B21748" s="68" t="s">
        <v>34091</v>
      </c>
      <c r="C21748" s="68" t="s">
        <v>15</v>
      </c>
      <c r="D21748" t="str">
        <f t="shared" si="339"/>
        <v>un</v>
      </c>
    </row>
    <row r="21749" spans="1:4">
      <c r="A21749" s="68" t="s">
        <v>21462</v>
      </c>
      <c r="B21749" s="68" t="s">
        <v>34092</v>
      </c>
      <c r="C21749" s="68" t="s">
        <v>15</v>
      </c>
      <c r="D21749" t="str">
        <f t="shared" si="339"/>
        <v>un</v>
      </c>
    </row>
    <row r="21750" spans="1:4">
      <c r="A21750" s="68" t="s">
        <v>21463</v>
      </c>
      <c r="B21750" s="68" t="s">
        <v>34092</v>
      </c>
      <c r="C21750" s="68" t="s">
        <v>15</v>
      </c>
      <c r="D21750" t="str">
        <f t="shared" si="339"/>
        <v>un</v>
      </c>
    </row>
    <row r="21751" spans="1:4">
      <c r="A21751" s="68" t="s">
        <v>21464</v>
      </c>
      <c r="B21751" s="68" t="s">
        <v>34093</v>
      </c>
      <c r="C21751" s="68" t="s">
        <v>15</v>
      </c>
      <c r="D21751" t="str">
        <f t="shared" si="339"/>
        <v>un</v>
      </c>
    </row>
    <row r="21752" spans="1:4">
      <c r="A21752" s="68" t="s">
        <v>21465</v>
      </c>
      <c r="B21752" s="68" t="s">
        <v>34093</v>
      </c>
      <c r="C21752" s="68" t="s">
        <v>15</v>
      </c>
      <c r="D21752" t="str">
        <f t="shared" si="339"/>
        <v>un</v>
      </c>
    </row>
    <row r="21753" spans="1:4">
      <c r="A21753" s="68" t="s">
        <v>21466</v>
      </c>
      <c r="B21753" s="68" t="s">
        <v>34094</v>
      </c>
      <c r="C21753" s="68" t="s">
        <v>15</v>
      </c>
      <c r="D21753" t="str">
        <f t="shared" si="339"/>
        <v>un</v>
      </c>
    </row>
    <row r="21754" spans="1:4">
      <c r="A21754" s="68" t="s">
        <v>21467</v>
      </c>
      <c r="B21754" s="68" t="s">
        <v>34094</v>
      </c>
      <c r="C21754" s="68" t="s">
        <v>15</v>
      </c>
      <c r="D21754" t="str">
        <f t="shared" si="339"/>
        <v>un</v>
      </c>
    </row>
    <row r="21755" spans="1:4">
      <c r="A21755" s="68" t="s">
        <v>21468</v>
      </c>
      <c r="B21755" s="68" t="s">
        <v>34095</v>
      </c>
      <c r="C21755" s="68" t="s">
        <v>15</v>
      </c>
      <c r="D21755" t="str">
        <f t="shared" si="339"/>
        <v>un</v>
      </c>
    </row>
    <row r="21756" spans="1:4">
      <c r="A21756" s="68" t="s">
        <v>21469</v>
      </c>
      <c r="B21756" s="68" t="s">
        <v>34095</v>
      </c>
      <c r="C21756" s="68" t="s">
        <v>15</v>
      </c>
      <c r="D21756" t="str">
        <f t="shared" si="339"/>
        <v>un</v>
      </c>
    </row>
    <row r="21757" spans="1:4">
      <c r="A21757" s="68" t="s">
        <v>21470</v>
      </c>
      <c r="B21757" s="68" t="s">
        <v>34096</v>
      </c>
      <c r="C21757" s="68" t="s">
        <v>15</v>
      </c>
      <c r="D21757" t="str">
        <f t="shared" si="339"/>
        <v>un</v>
      </c>
    </row>
    <row r="21758" spans="1:4">
      <c r="A21758" s="68" t="s">
        <v>21471</v>
      </c>
      <c r="B21758" s="68" t="s">
        <v>34096</v>
      </c>
      <c r="C21758" s="68" t="s">
        <v>15</v>
      </c>
      <c r="D21758" t="str">
        <f t="shared" si="339"/>
        <v>un</v>
      </c>
    </row>
    <row r="21759" spans="1:4">
      <c r="A21759" s="68" t="s">
        <v>21472</v>
      </c>
      <c r="B21759" s="68" t="s">
        <v>34097</v>
      </c>
      <c r="C21759" s="68" t="s">
        <v>15</v>
      </c>
      <c r="D21759" t="str">
        <f t="shared" si="339"/>
        <v>un</v>
      </c>
    </row>
    <row r="21760" spans="1:4">
      <c r="A21760" s="68" t="s">
        <v>21473</v>
      </c>
      <c r="B21760" s="68" t="s">
        <v>34097</v>
      </c>
      <c r="C21760" s="68" t="s">
        <v>15</v>
      </c>
      <c r="D21760" t="str">
        <f t="shared" si="339"/>
        <v>un</v>
      </c>
    </row>
    <row r="21761" spans="1:4">
      <c r="A21761" s="68" t="s">
        <v>21474</v>
      </c>
      <c r="B21761" s="68" t="s">
        <v>34098</v>
      </c>
      <c r="C21761" s="68" t="s">
        <v>15</v>
      </c>
      <c r="D21761" t="str">
        <f t="shared" si="339"/>
        <v>un</v>
      </c>
    </row>
    <row r="21762" spans="1:4">
      <c r="A21762" s="68" t="s">
        <v>21475</v>
      </c>
      <c r="B21762" s="68" t="s">
        <v>34098</v>
      </c>
      <c r="C21762" s="68" t="s">
        <v>15</v>
      </c>
      <c r="D21762" t="str">
        <f t="shared" si="339"/>
        <v>un</v>
      </c>
    </row>
    <row r="21763" spans="1:4">
      <c r="A21763" s="68" t="s">
        <v>21476</v>
      </c>
      <c r="B21763" s="68" t="s">
        <v>34099</v>
      </c>
      <c r="C21763" s="68" t="s">
        <v>15</v>
      </c>
      <c r="D21763" t="str">
        <f t="shared" si="339"/>
        <v>un</v>
      </c>
    </row>
    <row r="21764" spans="1:4">
      <c r="A21764" s="68" t="s">
        <v>21477</v>
      </c>
      <c r="B21764" s="68" t="s">
        <v>34099</v>
      </c>
      <c r="C21764" s="68" t="s">
        <v>15</v>
      </c>
      <c r="D21764" t="str">
        <f t="shared" si="339"/>
        <v>un</v>
      </c>
    </row>
    <row r="21765" spans="1:4">
      <c r="A21765" s="68" t="s">
        <v>21478</v>
      </c>
      <c r="B21765" s="68" t="s">
        <v>34100</v>
      </c>
      <c r="C21765" s="68" t="s">
        <v>15</v>
      </c>
      <c r="D21765" t="str">
        <f t="shared" si="339"/>
        <v>un</v>
      </c>
    </row>
    <row r="21766" spans="1:4">
      <c r="A21766" s="68" t="s">
        <v>21479</v>
      </c>
      <c r="B21766" s="68" t="s">
        <v>34100</v>
      </c>
      <c r="C21766" s="68" t="s">
        <v>15</v>
      </c>
      <c r="D21766" t="str">
        <f t="shared" si="339"/>
        <v>un</v>
      </c>
    </row>
    <row r="21767" spans="1:4">
      <c r="A21767" s="68" t="s">
        <v>21480</v>
      </c>
      <c r="B21767" s="68" t="s">
        <v>34101</v>
      </c>
      <c r="C21767" s="68" t="s">
        <v>15</v>
      </c>
      <c r="D21767" t="str">
        <f t="shared" ref="D21767:D21830" si="340">LOWER(C21767)</f>
        <v>un</v>
      </c>
    </row>
    <row r="21768" spans="1:4">
      <c r="A21768" s="68" t="s">
        <v>21481</v>
      </c>
      <c r="B21768" s="68" t="s">
        <v>34101</v>
      </c>
      <c r="C21768" s="68" t="s">
        <v>15</v>
      </c>
      <c r="D21768" t="str">
        <f t="shared" si="340"/>
        <v>un</v>
      </c>
    </row>
    <row r="21769" spans="1:4">
      <c r="A21769" s="68" t="s">
        <v>21482</v>
      </c>
      <c r="B21769" s="68" t="s">
        <v>34102</v>
      </c>
      <c r="C21769" s="68" t="s">
        <v>15</v>
      </c>
      <c r="D21769" t="str">
        <f t="shared" si="340"/>
        <v>un</v>
      </c>
    </row>
    <row r="21770" spans="1:4">
      <c r="A21770" s="68" t="s">
        <v>21483</v>
      </c>
      <c r="B21770" s="68" t="s">
        <v>34102</v>
      </c>
      <c r="C21770" s="68" t="s">
        <v>15</v>
      </c>
      <c r="D21770" t="str">
        <f t="shared" si="340"/>
        <v>un</v>
      </c>
    </row>
    <row r="21771" spans="1:4">
      <c r="A21771" s="68" t="s">
        <v>21484</v>
      </c>
      <c r="B21771" s="68" t="s">
        <v>34103</v>
      </c>
      <c r="C21771" s="68" t="s">
        <v>15</v>
      </c>
      <c r="D21771" t="str">
        <f t="shared" si="340"/>
        <v>un</v>
      </c>
    </row>
    <row r="21772" spans="1:4">
      <c r="A21772" s="68" t="s">
        <v>21485</v>
      </c>
      <c r="B21772" s="68" t="s">
        <v>34103</v>
      </c>
      <c r="C21772" s="68" t="s">
        <v>15</v>
      </c>
      <c r="D21772" t="str">
        <f t="shared" si="340"/>
        <v>un</v>
      </c>
    </row>
    <row r="21773" spans="1:4">
      <c r="A21773" s="68" t="s">
        <v>21486</v>
      </c>
      <c r="B21773" s="68" t="s">
        <v>34104</v>
      </c>
      <c r="C21773" s="68" t="s">
        <v>15</v>
      </c>
      <c r="D21773" t="str">
        <f t="shared" si="340"/>
        <v>un</v>
      </c>
    </row>
    <row r="21774" spans="1:4">
      <c r="A21774" s="68" t="s">
        <v>21487</v>
      </c>
      <c r="B21774" s="68" t="s">
        <v>34104</v>
      </c>
      <c r="C21774" s="68" t="s">
        <v>15</v>
      </c>
      <c r="D21774" t="str">
        <f t="shared" si="340"/>
        <v>un</v>
      </c>
    </row>
    <row r="21775" spans="1:4">
      <c r="A21775" s="68" t="s">
        <v>21488</v>
      </c>
      <c r="B21775" s="68" t="s">
        <v>34105</v>
      </c>
      <c r="C21775" s="68" t="s">
        <v>15</v>
      </c>
      <c r="D21775" t="str">
        <f t="shared" si="340"/>
        <v>un</v>
      </c>
    </row>
    <row r="21776" spans="1:4">
      <c r="A21776" s="68" t="s">
        <v>21489</v>
      </c>
      <c r="B21776" s="68" t="s">
        <v>34105</v>
      </c>
      <c r="C21776" s="68" t="s">
        <v>15</v>
      </c>
      <c r="D21776" t="str">
        <f t="shared" si="340"/>
        <v>un</v>
      </c>
    </row>
    <row r="21777" spans="1:4">
      <c r="A21777" s="68" t="s">
        <v>21490</v>
      </c>
      <c r="B21777" s="68" t="s">
        <v>34106</v>
      </c>
      <c r="C21777" s="68" t="s">
        <v>15</v>
      </c>
      <c r="D21777" t="str">
        <f t="shared" si="340"/>
        <v>un</v>
      </c>
    </row>
    <row r="21778" spans="1:4">
      <c r="A21778" s="68" t="s">
        <v>21491</v>
      </c>
      <c r="B21778" s="68" t="s">
        <v>34106</v>
      </c>
      <c r="C21778" s="68" t="s">
        <v>15</v>
      </c>
      <c r="D21778" t="str">
        <f t="shared" si="340"/>
        <v>un</v>
      </c>
    </row>
    <row r="21779" spans="1:4">
      <c r="A21779" s="68" t="s">
        <v>21492</v>
      </c>
      <c r="B21779" s="68" t="s">
        <v>34107</v>
      </c>
      <c r="C21779" s="68" t="s">
        <v>15</v>
      </c>
      <c r="D21779" t="str">
        <f t="shared" si="340"/>
        <v>un</v>
      </c>
    </row>
    <row r="21780" spans="1:4">
      <c r="A21780" s="68" t="s">
        <v>21493</v>
      </c>
      <c r="B21780" s="68" t="s">
        <v>34107</v>
      </c>
      <c r="C21780" s="68" t="s">
        <v>15</v>
      </c>
      <c r="D21780" t="str">
        <f t="shared" si="340"/>
        <v>un</v>
      </c>
    </row>
    <row r="21781" spans="1:4">
      <c r="A21781" s="68" t="s">
        <v>21494</v>
      </c>
      <c r="B21781" s="68" t="s">
        <v>34108</v>
      </c>
      <c r="C21781" s="68" t="s">
        <v>15</v>
      </c>
      <c r="D21781" t="str">
        <f t="shared" si="340"/>
        <v>un</v>
      </c>
    </row>
    <row r="21782" spans="1:4">
      <c r="A21782" s="68" t="s">
        <v>21495</v>
      </c>
      <c r="B21782" s="68" t="s">
        <v>34108</v>
      </c>
      <c r="C21782" s="68" t="s">
        <v>15</v>
      </c>
      <c r="D21782" t="str">
        <f t="shared" si="340"/>
        <v>un</v>
      </c>
    </row>
    <row r="21783" spans="1:4">
      <c r="A21783" s="68" t="s">
        <v>21496</v>
      </c>
      <c r="B21783" s="68" t="s">
        <v>34109</v>
      </c>
      <c r="C21783" s="68" t="s">
        <v>15</v>
      </c>
      <c r="D21783" t="str">
        <f t="shared" si="340"/>
        <v>un</v>
      </c>
    </row>
    <row r="21784" spans="1:4">
      <c r="A21784" s="68" t="s">
        <v>21497</v>
      </c>
      <c r="B21784" s="68" t="s">
        <v>34109</v>
      </c>
      <c r="C21784" s="68" t="s">
        <v>15</v>
      </c>
      <c r="D21784" t="str">
        <f t="shared" si="340"/>
        <v>un</v>
      </c>
    </row>
    <row r="21785" spans="1:4">
      <c r="A21785" s="68" t="s">
        <v>21498</v>
      </c>
      <c r="B21785" s="68" t="s">
        <v>34110</v>
      </c>
      <c r="C21785" s="68" t="s">
        <v>15</v>
      </c>
      <c r="D21785" t="str">
        <f t="shared" si="340"/>
        <v>un</v>
      </c>
    </row>
    <row r="21786" spans="1:4">
      <c r="A21786" s="68" t="s">
        <v>21499</v>
      </c>
      <c r="B21786" s="68" t="s">
        <v>34110</v>
      </c>
      <c r="C21786" s="68" t="s">
        <v>15</v>
      </c>
      <c r="D21786" t="str">
        <f t="shared" si="340"/>
        <v>un</v>
      </c>
    </row>
    <row r="21787" spans="1:4">
      <c r="A21787" s="68" t="s">
        <v>21500</v>
      </c>
      <c r="B21787" s="68" t="s">
        <v>34111</v>
      </c>
      <c r="C21787" s="68" t="s">
        <v>15</v>
      </c>
      <c r="D21787" t="str">
        <f t="shared" si="340"/>
        <v>un</v>
      </c>
    </row>
    <row r="21788" spans="1:4">
      <c r="A21788" s="68" t="s">
        <v>21501</v>
      </c>
      <c r="B21788" s="68" t="s">
        <v>34111</v>
      </c>
      <c r="C21788" s="68" t="s">
        <v>15</v>
      </c>
      <c r="D21788" t="str">
        <f t="shared" si="340"/>
        <v>un</v>
      </c>
    </row>
    <row r="21789" spans="1:4">
      <c r="A21789" s="68" t="s">
        <v>21502</v>
      </c>
      <c r="B21789" s="68" t="s">
        <v>34112</v>
      </c>
      <c r="C21789" s="68" t="s">
        <v>15</v>
      </c>
      <c r="D21789" t="str">
        <f t="shared" si="340"/>
        <v>un</v>
      </c>
    </row>
    <row r="21790" spans="1:4">
      <c r="A21790" s="68" t="s">
        <v>21503</v>
      </c>
      <c r="B21790" s="68" t="s">
        <v>34112</v>
      </c>
      <c r="C21790" s="68" t="s">
        <v>15</v>
      </c>
      <c r="D21790" t="str">
        <f t="shared" si="340"/>
        <v>un</v>
      </c>
    </row>
    <row r="21791" spans="1:4">
      <c r="A21791" s="68" t="s">
        <v>21504</v>
      </c>
      <c r="B21791" s="68" t="s">
        <v>34113</v>
      </c>
      <c r="C21791" s="68" t="s">
        <v>15</v>
      </c>
      <c r="D21791" t="str">
        <f t="shared" si="340"/>
        <v>un</v>
      </c>
    </row>
    <row r="21792" spans="1:4">
      <c r="A21792" s="68" t="s">
        <v>21505</v>
      </c>
      <c r="B21792" s="68" t="s">
        <v>34113</v>
      </c>
      <c r="C21792" s="68" t="s">
        <v>15</v>
      </c>
      <c r="D21792" t="str">
        <f t="shared" si="340"/>
        <v>un</v>
      </c>
    </row>
    <row r="21793" spans="1:4">
      <c r="A21793" s="68" t="s">
        <v>21506</v>
      </c>
      <c r="B21793" s="68" t="s">
        <v>34114</v>
      </c>
      <c r="C21793" s="68" t="s">
        <v>15</v>
      </c>
      <c r="D21793" t="str">
        <f t="shared" si="340"/>
        <v>un</v>
      </c>
    </row>
    <row r="21794" spans="1:4">
      <c r="A21794" s="68" t="s">
        <v>21507</v>
      </c>
      <c r="B21794" s="68" t="s">
        <v>34114</v>
      </c>
      <c r="C21794" s="68" t="s">
        <v>15</v>
      </c>
      <c r="D21794" t="str">
        <f t="shared" si="340"/>
        <v>un</v>
      </c>
    </row>
    <row r="21795" spans="1:4">
      <c r="A21795" s="68" t="s">
        <v>21508</v>
      </c>
      <c r="B21795" s="68" t="s">
        <v>34115</v>
      </c>
      <c r="C21795" s="68" t="s">
        <v>15</v>
      </c>
      <c r="D21795" t="str">
        <f t="shared" si="340"/>
        <v>un</v>
      </c>
    </row>
    <row r="21796" spans="1:4">
      <c r="A21796" s="68" t="s">
        <v>21509</v>
      </c>
      <c r="B21796" s="68" t="s">
        <v>34115</v>
      </c>
      <c r="C21796" s="68" t="s">
        <v>15</v>
      </c>
      <c r="D21796" t="str">
        <f t="shared" si="340"/>
        <v>un</v>
      </c>
    </row>
    <row r="21797" spans="1:4">
      <c r="A21797" s="68" t="s">
        <v>21510</v>
      </c>
      <c r="B21797" s="68" t="s">
        <v>34116</v>
      </c>
      <c r="C21797" s="68" t="s">
        <v>15</v>
      </c>
      <c r="D21797" t="str">
        <f t="shared" si="340"/>
        <v>un</v>
      </c>
    </row>
    <row r="21798" spans="1:4">
      <c r="A21798" s="68" t="s">
        <v>21511</v>
      </c>
      <c r="B21798" s="68" t="s">
        <v>34116</v>
      </c>
      <c r="C21798" s="68" t="s">
        <v>15</v>
      </c>
      <c r="D21798" t="str">
        <f t="shared" si="340"/>
        <v>un</v>
      </c>
    </row>
    <row r="21799" spans="1:4">
      <c r="A21799" s="68" t="s">
        <v>21512</v>
      </c>
      <c r="B21799" s="68" t="s">
        <v>34117</v>
      </c>
      <c r="C21799" s="68" t="s">
        <v>15</v>
      </c>
      <c r="D21799" t="str">
        <f t="shared" si="340"/>
        <v>un</v>
      </c>
    </row>
    <row r="21800" spans="1:4">
      <c r="A21800" s="68" t="s">
        <v>21513</v>
      </c>
      <c r="B21800" s="68" t="s">
        <v>34117</v>
      </c>
      <c r="C21800" s="68" t="s">
        <v>15</v>
      </c>
      <c r="D21800" t="str">
        <f t="shared" si="340"/>
        <v>un</v>
      </c>
    </row>
    <row r="21801" spans="1:4">
      <c r="A21801" s="68" t="s">
        <v>21514</v>
      </c>
      <c r="B21801" s="68" t="s">
        <v>34118</v>
      </c>
      <c r="C21801" s="68" t="s">
        <v>15</v>
      </c>
      <c r="D21801" t="str">
        <f t="shared" si="340"/>
        <v>un</v>
      </c>
    </row>
    <row r="21802" spans="1:4">
      <c r="A21802" s="68" t="s">
        <v>21515</v>
      </c>
      <c r="B21802" s="68" t="s">
        <v>34118</v>
      </c>
      <c r="C21802" s="68" t="s">
        <v>15</v>
      </c>
      <c r="D21802" t="str">
        <f t="shared" si="340"/>
        <v>un</v>
      </c>
    </row>
    <row r="21803" spans="1:4">
      <c r="A21803" s="68" t="s">
        <v>21516</v>
      </c>
      <c r="B21803" s="68" t="s">
        <v>34119</v>
      </c>
      <c r="C21803" s="68" t="s">
        <v>15</v>
      </c>
      <c r="D21803" t="str">
        <f t="shared" si="340"/>
        <v>un</v>
      </c>
    </row>
    <row r="21804" spans="1:4">
      <c r="A21804" s="68" t="s">
        <v>21517</v>
      </c>
      <c r="B21804" s="68" t="s">
        <v>34119</v>
      </c>
      <c r="C21804" s="68" t="s">
        <v>15</v>
      </c>
      <c r="D21804" t="str">
        <f t="shared" si="340"/>
        <v>un</v>
      </c>
    </row>
    <row r="21805" spans="1:4">
      <c r="A21805" s="68" t="s">
        <v>21518</v>
      </c>
      <c r="B21805" s="68" t="s">
        <v>21519</v>
      </c>
      <c r="C21805" s="68" t="s">
        <v>15</v>
      </c>
      <c r="D21805" t="str">
        <f t="shared" si="340"/>
        <v>un</v>
      </c>
    </row>
    <row r="21806" spans="1:4">
      <c r="A21806" s="68" t="s">
        <v>21520</v>
      </c>
      <c r="B21806" s="68" t="s">
        <v>21519</v>
      </c>
      <c r="C21806" s="68" t="s">
        <v>15</v>
      </c>
      <c r="D21806" t="str">
        <f t="shared" si="340"/>
        <v>un</v>
      </c>
    </row>
    <row r="21807" spans="1:4">
      <c r="A21807" s="68" t="s">
        <v>21521</v>
      </c>
      <c r="B21807" s="68" t="s">
        <v>21522</v>
      </c>
      <c r="C21807" s="68" t="s">
        <v>15</v>
      </c>
      <c r="D21807" t="str">
        <f t="shared" si="340"/>
        <v>un</v>
      </c>
    </row>
    <row r="21808" spans="1:4">
      <c r="A21808" s="68" t="s">
        <v>21523</v>
      </c>
      <c r="B21808" s="68" t="s">
        <v>21522</v>
      </c>
      <c r="C21808" s="68" t="s">
        <v>15</v>
      </c>
      <c r="D21808" t="str">
        <f t="shared" si="340"/>
        <v>un</v>
      </c>
    </row>
    <row r="21809" spans="1:4">
      <c r="A21809" s="68" t="s">
        <v>21524</v>
      </c>
      <c r="B21809" s="68" t="s">
        <v>21525</v>
      </c>
      <c r="C21809" s="68" t="s">
        <v>15</v>
      </c>
      <c r="D21809" t="str">
        <f t="shared" si="340"/>
        <v>un</v>
      </c>
    </row>
    <row r="21810" spans="1:4">
      <c r="A21810" s="68" t="s">
        <v>21526</v>
      </c>
      <c r="B21810" s="68" t="s">
        <v>21525</v>
      </c>
      <c r="C21810" s="68" t="s">
        <v>15</v>
      </c>
      <c r="D21810" t="str">
        <f t="shared" si="340"/>
        <v>un</v>
      </c>
    </row>
    <row r="21811" spans="1:4">
      <c r="A21811" s="68" t="s">
        <v>21527</v>
      </c>
      <c r="B21811" s="68" t="s">
        <v>21528</v>
      </c>
      <c r="C21811" s="68" t="s">
        <v>15</v>
      </c>
      <c r="D21811" t="str">
        <f t="shared" si="340"/>
        <v>un</v>
      </c>
    </row>
    <row r="21812" spans="1:4">
      <c r="A21812" s="68" t="s">
        <v>21529</v>
      </c>
      <c r="B21812" s="68" t="s">
        <v>21528</v>
      </c>
      <c r="C21812" s="68" t="s">
        <v>15</v>
      </c>
      <c r="D21812" t="str">
        <f t="shared" si="340"/>
        <v>un</v>
      </c>
    </row>
    <row r="21813" spans="1:4">
      <c r="A21813" s="68" t="s">
        <v>21530</v>
      </c>
      <c r="B21813" s="68" t="s">
        <v>34120</v>
      </c>
      <c r="C21813" s="68" t="s">
        <v>15</v>
      </c>
      <c r="D21813" t="str">
        <f t="shared" si="340"/>
        <v>un</v>
      </c>
    </row>
    <row r="21814" spans="1:4">
      <c r="A21814" s="68" t="s">
        <v>21531</v>
      </c>
      <c r="B21814" s="68" t="s">
        <v>34120</v>
      </c>
      <c r="C21814" s="68" t="s">
        <v>15</v>
      </c>
      <c r="D21814" t="str">
        <f t="shared" si="340"/>
        <v>un</v>
      </c>
    </row>
    <row r="21815" spans="1:4">
      <c r="A21815" s="68" t="s">
        <v>21532</v>
      </c>
      <c r="B21815" s="68" t="s">
        <v>21533</v>
      </c>
      <c r="C21815" s="68" t="s">
        <v>15</v>
      </c>
      <c r="D21815" t="str">
        <f t="shared" si="340"/>
        <v>un</v>
      </c>
    </row>
    <row r="21816" spans="1:4">
      <c r="A21816" s="68" t="s">
        <v>21534</v>
      </c>
      <c r="B21816" s="68" t="s">
        <v>21533</v>
      </c>
      <c r="C21816" s="68" t="s">
        <v>15</v>
      </c>
      <c r="D21816" t="str">
        <f t="shared" si="340"/>
        <v>un</v>
      </c>
    </row>
    <row r="21817" spans="1:4">
      <c r="A21817" s="68" t="s">
        <v>21535</v>
      </c>
      <c r="B21817" s="68" t="s">
        <v>21536</v>
      </c>
      <c r="C21817" s="68" t="s">
        <v>15</v>
      </c>
      <c r="D21817" t="str">
        <f t="shared" si="340"/>
        <v>un</v>
      </c>
    </row>
    <row r="21818" spans="1:4">
      <c r="A21818" s="68" t="s">
        <v>21537</v>
      </c>
      <c r="B21818" s="68" t="s">
        <v>21536</v>
      </c>
      <c r="C21818" s="68" t="s">
        <v>15</v>
      </c>
      <c r="D21818" t="str">
        <f t="shared" si="340"/>
        <v>un</v>
      </c>
    </row>
    <row r="21819" spans="1:4">
      <c r="A21819" s="68" t="s">
        <v>21538</v>
      </c>
      <c r="B21819" s="68" t="s">
        <v>21539</v>
      </c>
      <c r="C21819" s="68" t="s">
        <v>15</v>
      </c>
      <c r="D21819" t="str">
        <f t="shared" si="340"/>
        <v>un</v>
      </c>
    </row>
    <row r="21820" spans="1:4">
      <c r="A21820" s="68" t="s">
        <v>21540</v>
      </c>
      <c r="B21820" s="68" t="s">
        <v>21539</v>
      </c>
      <c r="C21820" s="68" t="s">
        <v>15</v>
      </c>
      <c r="D21820" t="str">
        <f t="shared" si="340"/>
        <v>un</v>
      </c>
    </row>
    <row r="21821" spans="1:4">
      <c r="A21821" s="68" t="s">
        <v>21541</v>
      </c>
      <c r="B21821" s="68" t="s">
        <v>21542</v>
      </c>
      <c r="C21821" s="68" t="s">
        <v>15</v>
      </c>
      <c r="D21821" t="str">
        <f t="shared" si="340"/>
        <v>un</v>
      </c>
    </row>
    <row r="21822" spans="1:4">
      <c r="A21822" s="68" t="s">
        <v>21543</v>
      </c>
      <c r="B21822" s="68" t="s">
        <v>21542</v>
      </c>
      <c r="C21822" s="68" t="s">
        <v>15</v>
      </c>
      <c r="D21822" t="str">
        <f t="shared" si="340"/>
        <v>un</v>
      </c>
    </row>
    <row r="21823" spans="1:4">
      <c r="A21823" s="68" t="s">
        <v>21544</v>
      </c>
      <c r="B21823" s="68" t="s">
        <v>21545</v>
      </c>
      <c r="C21823" s="68" t="s">
        <v>15</v>
      </c>
      <c r="D21823" t="str">
        <f t="shared" si="340"/>
        <v>un</v>
      </c>
    </row>
    <row r="21824" spans="1:4">
      <c r="A21824" s="68" t="s">
        <v>21546</v>
      </c>
      <c r="B21824" s="68" t="s">
        <v>21545</v>
      </c>
      <c r="C21824" s="68" t="s">
        <v>15</v>
      </c>
      <c r="D21824" t="str">
        <f t="shared" si="340"/>
        <v>un</v>
      </c>
    </row>
    <row r="21825" spans="1:4">
      <c r="A21825" s="68" t="s">
        <v>21547</v>
      </c>
      <c r="B21825" s="68" t="s">
        <v>21548</v>
      </c>
      <c r="C21825" s="68" t="s">
        <v>15</v>
      </c>
      <c r="D21825" t="str">
        <f t="shared" si="340"/>
        <v>un</v>
      </c>
    </row>
    <row r="21826" spans="1:4">
      <c r="A21826" s="68" t="s">
        <v>21549</v>
      </c>
      <c r="B21826" s="68" t="s">
        <v>21548</v>
      </c>
      <c r="C21826" s="68" t="s">
        <v>15</v>
      </c>
      <c r="D21826" t="str">
        <f t="shared" si="340"/>
        <v>un</v>
      </c>
    </row>
    <row r="21827" spans="1:4">
      <c r="A21827" s="68" t="s">
        <v>21550</v>
      </c>
      <c r="B21827" s="68" t="s">
        <v>21551</v>
      </c>
      <c r="C21827" s="68" t="s">
        <v>15</v>
      </c>
      <c r="D21827" t="str">
        <f t="shared" si="340"/>
        <v>un</v>
      </c>
    </row>
    <row r="21828" spans="1:4">
      <c r="A21828" s="68" t="s">
        <v>21552</v>
      </c>
      <c r="B21828" s="68" t="s">
        <v>21551</v>
      </c>
      <c r="C21828" s="68" t="s">
        <v>15</v>
      </c>
      <c r="D21828" t="str">
        <f t="shared" si="340"/>
        <v>un</v>
      </c>
    </row>
    <row r="21829" spans="1:4">
      <c r="A21829" s="68" t="s">
        <v>21553</v>
      </c>
      <c r="B21829" s="68" t="s">
        <v>21554</v>
      </c>
      <c r="C21829" s="68" t="s">
        <v>15</v>
      </c>
      <c r="D21829" t="str">
        <f t="shared" si="340"/>
        <v>un</v>
      </c>
    </row>
    <row r="21830" spans="1:4">
      <c r="A21830" s="68" t="s">
        <v>21555</v>
      </c>
      <c r="B21830" s="68" t="s">
        <v>21554</v>
      </c>
      <c r="C21830" s="68" t="s">
        <v>15</v>
      </c>
      <c r="D21830" t="str">
        <f t="shared" si="340"/>
        <v>un</v>
      </c>
    </row>
    <row r="21831" spans="1:4">
      <c r="A21831" s="68" t="s">
        <v>21556</v>
      </c>
      <c r="B21831" s="68" t="s">
        <v>21557</v>
      </c>
      <c r="C21831" s="68" t="s">
        <v>15</v>
      </c>
      <c r="D21831" t="str">
        <f t="shared" ref="D21831:D21894" si="341">LOWER(C21831)</f>
        <v>un</v>
      </c>
    </row>
    <row r="21832" spans="1:4">
      <c r="A21832" s="68" t="s">
        <v>21558</v>
      </c>
      <c r="B21832" s="68" t="s">
        <v>21557</v>
      </c>
      <c r="C21832" s="68" t="s">
        <v>15</v>
      </c>
      <c r="D21832" t="str">
        <f t="shared" si="341"/>
        <v>un</v>
      </c>
    </row>
    <row r="21833" spans="1:4">
      <c r="A21833" s="68" t="s">
        <v>21559</v>
      </c>
      <c r="B21833" s="68" t="s">
        <v>21560</v>
      </c>
      <c r="C21833" s="68" t="s">
        <v>15</v>
      </c>
      <c r="D21833" t="str">
        <f t="shared" si="341"/>
        <v>un</v>
      </c>
    </row>
    <row r="21834" spans="1:4">
      <c r="A21834" s="68" t="s">
        <v>21561</v>
      </c>
      <c r="B21834" s="68" t="s">
        <v>21560</v>
      </c>
      <c r="C21834" s="68" t="s">
        <v>15</v>
      </c>
      <c r="D21834" t="str">
        <f t="shared" si="341"/>
        <v>un</v>
      </c>
    </row>
    <row r="21835" spans="1:4">
      <c r="A21835" s="68" t="s">
        <v>21562</v>
      </c>
      <c r="B21835" s="68" t="s">
        <v>21563</v>
      </c>
      <c r="C21835" s="68" t="s">
        <v>15</v>
      </c>
      <c r="D21835" t="str">
        <f t="shared" si="341"/>
        <v>un</v>
      </c>
    </row>
    <row r="21836" spans="1:4">
      <c r="A21836" s="68" t="s">
        <v>21564</v>
      </c>
      <c r="B21836" s="68" t="s">
        <v>21563</v>
      </c>
      <c r="C21836" s="68" t="s">
        <v>15</v>
      </c>
      <c r="D21836" t="str">
        <f t="shared" si="341"/>
        <v>un</v>
      </c>
    </row>
    <row r="21837" spans="1:4">
      <c r="A21837" s="68" t="s">
        <v>21565</v>
      </c>
      <c r="B21837" s="68" t="s">
        <v>21566</v>
      </c>
      <c r="C21837" s="68" t="s">
        <v>15</v>
      </c>
      <c r="D21837" t="str">
        <f t="shared" si="341"/>
        <v>un</v>
      </c>
    </row>
    <row r="21838" spans="1:4">
      <c r="A21838" s="68" t="s">
        <v>21567</v>
      </c>
      <c r="B21838" s="68" t="s">
        <v>21566</v>
      </c>
      <c r="C21838" s="68" t="s">
        <v>15</v>
      </c>
      <c r="D21838" t="str">
        <f t="shared" si="341"/>
        <v>un</v>
      </c>
    </row>
    <row r="21839" spans="1:4">
      <c r="A21839" s="68" t="s">
        <v>21568</v>
      </c>
      <c r="B21839" s="68" t="s">
        <v>21569</v>
      </c>
      <c r="C21839" s="68" t="s">
        <v>15</v>
      </c>
      <c r="D21839" t="str">
        <f t="shared" si="341"/>
        <v>un</v>
      </c>
    </row>
    <row r="21840" spans="1:4">
      <c r="A21840" s="68" t="s">
        <v>21570</v>
      </c>
      <c r="B21840" s="68" t="s">
        <v>21569</v>
      </c>
      <c r="C21840" s="68" t="s">
        <v>15</v>
      </c>
      <c r="D21840" t="str">
        <f t="shared" si="341"/>
        <v>un</v>
      </c>
    </row>
    <row r="21841" spans="1:4">
      <c r="A21841" s="68" t="s">
        <v>21571</v>
      </c>
      <c r="B21841" s="68" t="s">
        <v>21572</v>
      </c>
      <c r="C21841" s="68" t="s">
        <v>15</v>
      </c>
      <c r="D21841" t="str">
        <f t="shared" si="341"/>
        <v>un</v>
      </c>
    </row>
    <row r="21842" spans="1:4">
      <c r="A21842" s="68" t="s">
        <v>21573</v>
      </c>
      <c r="B21842" s="68" t="s">
        <v>21572</v>
      </c>
      <c r="C21842" s="68" t="s">
        <v>15</v>
      </c>
      <c r="D21842" t="str">
        <f t="shared" si="341"/>
        <v>un</v>
      </c>
    </row>
    <row r="21843" spans="1:4">
      <c r="A21843" s="68" t="s">
        <v>21574</v>
      </c>
      <c r="B21843" s="68" t="s">
        <v>34121</v>
      </c>
      <c r="C21843" s="68" t="s">
        <v>15</v>
      </c>
      <c r="D21843" t="str">
        <f t="shared" si="341"/>
        <v>un</v>
      </c>
    </row>
    <row r="21844" spans="1:4">
      <c r="A21844" s="68" t="s">
        <v>21575</v>
      </c>
      <c r="B21844" s="68" t="s">
        <v>34121</v>
      </c>
      <c r="C21844" s="68" t="s">
        <v>15</v>
      </c>
      <c r="D21844" t="str">
        <f t="shared" si="341"/>
        <v>un</v>
      </c>
    </row>
    <row r="21845" spans="1:4">
      <c r="A21845" s="68" t="s">
        <v>21576</v>
      </c>
      <c r="B21845" s="68" t="s">
        <v>34122</v>
      </c>
      <c r="C21845" s="68" t="s">
        <v>15</v>
      </c>
      <c r="D21845" t="str">
        <f t="shared" si="341"/>
        <v>un</v>
      </c>
    </row>
    <row r="21846" spans="1:4">
      <c r="A21846" s="68" t="s">
        <v>21577</v>
      </c>
      <c r="B21846" s="68" t="s">
        <v>34122</v>
      </c>
      <c r="C21846" s="68" t="s">
        <v>15</v>
      </c>
      <c r="D21846" t="str">
        <f t="shared" si="341"/>
        <v>un</v>
      </c>
    </row>
    <row r="21847" spans="1:4">
      <c r="A21847" s="68" t="s">
        <v>21578</v>
      </c>
      <c r="B21847" s="68" t="s">
        <v>34123</v>
      </c>
      <c r="C21847" s="68" t="s">
        <v>15</v>
      </c>
      <c r="D21847" t="str">
        <f t="shared" si="341"/>
        <v>un</v>
      </c>
    </row>
    <row r="21848" spans="1:4">
      <c r="A21848" s="68" t="s">
        <v>21579</v>
      </c>
      <c r="B21848" s="68" t="s">
        <v>34123</v>
      </c>
      <c r="C21848" s="68" t="s">
        <v>15</v>
      </c>
      <c r="D21848" t="str">
        <f t="shared" si="341"/>
        <v>un</v>
      </c>
    </row>
    <row r="21849" spans="1:4">
      <c r="A21849" s="68" t="s">
        <v>21580</v>
      </c>
      <c r="B21849" s="68" t="s">
        <v>34124</v>
      </c>
      <c r="C21849" s="68" t="s">
        <v>15</v>
      </c>
      <c r="D21849" t="str">
        <f t="shared" si="341"/>
        <v>un</v>
      </c>
    </row>
    <row r="21850" spans="1:4">
      <c r="A21850" s="68" t="s">
        <v>21581</v>
      </c>
      <c r="B21850" s="68" t="s">
        <v>34124</v>
      </c>
      <c r="C21850" s="68" t="s">
        <v>15</v>
      </c>
      <c r="D21850" t="str">
        <f t="shared" si="341"/>
        <v>un</v>
      </c>
    </row>
    <row r="21851" spans="1:4">
      <c r="A21851" s="68" t="s">
        <v>21582</v>
      </c>
      <c r="B21851" s="68" t="s">
        <v>34125</v>
      </c>
      <c r="C21851" s="68" t="s">
        <v>15</v>
      </c>
      <c r="D21851" t="str">
        <f t="shared" si="341"/>
        <v>un</v>
      </c>
    </row>
    <row r="21852" spans="1:4">
      <c r="A21852" s="68" t="s">
        <v>21583</v>
      </c>
      <c r="B21852" s="68" t="s">
        <v>34125</v>
      </c>
      <c r="C21852" s="68" t="s">
        <v>15</v>
      </c>
      <c r="D21852" t="str">
        <f t="shared" si="341"/>
        <v>un</v>
      </c>
    </row>
    <row r="21853" spans="1:4">
      <c r="A21853" s="68" t="s">
        <v>21584</v>
      </c>
      <c r="B21853" s="68" t="s">
        <v>21585</v>
      </c>
      <c r="C21853" s="68" t="s">
        <v>15</v>
      </c>
      <c r="D21853" t="str">
        <f t="shared" si="341"/>
        <v>un</v>
      </c>
    </row>
    <row r="21854" spans="1:4">
      <c r="A21854" s="68" t="s">
        <v>21586</v>
      </c>
      <c r="B21854" s="68" t="s">
        <v>21585</v>
      </c>
      <c r="C21854" s="68" t="s">
        <v>15</v>
      </c>
      <c r="D21854" t="str">
        <f t="shared" si="341"/>
        <v>un</v>
      </c>
    </row>
    <row r="21855" spans="1:4">
      <c r="A21855" s="68" t="s">
        <v>21587</v>
      </c>
      <c r="B21855" s="68" t="s">
        <v>34126</v>
      </c>
      <c r="C21855" s="68" t="s">
        <v>14</v>
      </c>
      <c r="D21855" t="str">
        <f t="shared" si="341"/>
        <v>m</v>
      </c>
    </row>
    <row r="21856" spans="1:4">
      <c r="A21856" s="68" t="s">
        <v>21588</v>
      </c>
      <c r="B21856" s="68" t="s">
        <v>34126</v>
      </c>
      <c r="C21856" s="68" t="s">
        <v>14</v>
      </c>
      <c r="D21856" t="str">
        <f t="shared" si="341"/>
        <v>m</v>
      </c>
    </row>
    <row r="21857" spans="1:4">
      <c r="A21857" s="68" t="s">
        <v>21589</v>
      </c>
      <c r="B21857" s="68" t="s">
        <v>34127</v>
      </c>
      <c r="C21857" s="68" t="s">
        <v>15</v>
      </c>
      <c r="D21857" t="str">
        <f t="shared" si="341"/>
        <v>un</v>
      </c>
    </row>
    <row r="21858" spans="1:4">
      <c r="A21858" s="68" t="s">
        <v>21590</v>
      </c>
      <c r="B21858" s="68" t="s">
        <v>34127</v>
      </c>
      <c r="C21858" s="68" t="s">
        <v>15</v>
      </c>
      <c r="D21858" t="str">
        <f t="shared" si="341"/>
        <v>un</v>
      </c>
    </row>
    <row r="21859" spans="1:4">
      <c r="A21859" s="68" t="s">
        <v>21591</v>
      </c>
      <c r="B21859" s="68" t="s">
        <v>34128</v>
      </c>
      <c r="C21859" s="68" t="s">
        <v>15</v>
      </c>
      <c r="D21859" t="str">
        <f t="shared" si="341"/>
        <v>un</v>
      </c>
    </row>
    <row r="21860" spans="1:4">
      <c r="A21860" s="68" t="s">
        <v>21592</v>
      </c>
      <c r="B21860" s="68" t="s">
        <v>34128</v>
      </c>
      <c r="C21860" s="68" t="s">
        <v>15</v>
      </c>
      <c r="D21860" t="str">
        <f t="shared" si="341"/>
        <v>un</v>
      </c>
    </row>
    <row r="21861" spans="1:4">
      <c r="A21861" s="68" t="s">
        <v>21593</v>
      </c>
      <c r="B21861" s="68" t="s">
        <v>34129</v>
      </c>
      <c r="C21861" s="68" t="s">
        <v>15</v>
      </c>
      <c r="D21861" t="str">
        <f t="shared" si="341"/>
        <v>un</v>
      </c>
    </row>
    <row r="21862" spans="1:4">
      <c r="A21862" s="68" t="s">
        <v>21594</v>
      </c>
      <c r="B21862" s="68" t="s">
        <v>34129</v>
      </c>
      <c r="C21862" s="68" t="s">
        <v>15</v>
      </c>
      <c r="D21862" t="str">
        <f t="shared" si="341"/>
        <v>un</v>
      </c>
    </row>
    <row r="21863" spans="1:4">
      <c r="A21863" s="68" t="s">
        <v>21595</v>
      </c>
      <c r="B21863" s="68" t="s">
        <v>34130</v>
      </c>
      <c r="C21863" s="68" t="s">
        <v>15</v>
      </c>
      <c r="D21863" t="str">
        <f t="shared" si="341"/>
        <v>un</v>
      </c>
    </row>
    <row r="21864" spans="1:4">
      <c r="A21864" s="68" t="s">
        <v>21596</v>
      </c>
      <c r="B21864" s="68" t="s">
        <v>34130</v>
      </c>
      <c r="C21864" s="68" t="s">
        <v>15</v>
      </c>
      <c r="D21864" t="str">
        <f t="shared" si="341"/>
        <v>un</v>
      </c>
    </row>
    <row r="21865" spans="1:4">
      <c r="A21865" s="68" t="s">
        <v>21597</v>
      </c>
      <c r="B21865" s="68" t="s">
        <v>21598</v>
      </c>
      <c r="C21865" s="68" t="s">
        <v>15</v>
      </c>
      <c r="D21865" t="str">
        <f t="shared" si="341"/>
        <v>un</v>
      </c>
    </row>
    <row r="21866" spans="1:4">
      <c r="A21866" s="68" t="s">
        <v>21599</v>
      </c>
      <c r="B21866" s="68" t="s">
        <v>21598</v>
      </c>
      <c r="C21866" s="68" t="s">
        <v>15</v>
      </c>
      <c r="D21866" t="str">
        <f t="shared" si="341"/>
        <v>un</v>
      </c>
    </row>
    <row r="21867" spans="1:4">
      <c r="A21867" s="68" t="s">
        <v>21600</v>
      </c>
      <c r="B21867" s="68" t="s">
        <v>34131</v>
      </c>
      <c r="C21867" s="68" t="s">
        <v>15</v>
      </c>
      <c r="D21867" t="str">
        <f t="shared" si="341"/>
        <v>un</v>
      </c>
    </row>
    <row r="21868" spans="1:4">
      <c r="A21868" s="68" t="s">
        <v>21601</v>
      </c>
      <c r="B21868" s="68" t="s">
        <v>34131</v>
      </c>
      <c r="C21868" s="68" t="s">
        <v>15</v>
      </c>
      <c r="D21868" t="str">
        <f t="shared" si="341"/>
        <v>un</v>
      </c>
    </row>
    <row r="21869" spans="1:4">
      <c r="A21869" s="68" t="s">
        <v>21602</v>
      </c>
      <c r="B21869" s="68" t="s">
        <v>34132</v>
      </c>
      <c r="C21869" s="68" t="s">
        <v>15</v>
      </c>
      <c r="D21869" t="str">
        <f t="shared" si="341"/>
        <v>un</v>
      </c>
    </row>
    <row r="21870" spans="1:4">
      <c r="A21870" s="68" t="s">
        <v>21603</v>
      </c>
      <c r="B21870" s="68" t="s">
        <v>34132</v>
      </c>
      <c r="C21870" s="68" t="s">
        <v>15</v>
      </c>
      <c r="D21870" t="str">
        <f t="shared" si="341"/>
        <v>un</v>
      </c>
    </row>
    <row r="21871" spans="1:4">
      <c r="A21871" s="68" t="s">
        <v>21604</v>
      </c>
      <c r="B21871" s="68" t="s">
        <v>34133</v>
      </c>
      <c r="C21871" s="68" t="s">
        <v>15</v>
      </c>
      <c r="D21871" t="str">
        <f t="shared" si="341"/>
        <v>un</v>
      </c>
    </row>
    <row r="21872" spans="1:4">
      <c r="A21872" s="68" t="s">
        <v>21605</v>
      </c>
      <c r="B21872" s="68" t="s">
        <v>34133</v>
      </c>
      <c r="C21872" s="68" t="s">
        <v>15</v>
      </c>
      <c r="D21872" t="str">
        <f t="shared" si="341"/>
        <v>un</v>
      </c>
    </row>
    <row r="21873" spans="1:4">
      <c r="A21873" s="68" t="s">
        <v>21606</v>
      </c>
      <c r="B21873" s="68" t="s">
        <v>34134</v>
      </c>
      <c r="C21873" s="68" t="s">
        <v>15</v>
      </c>
      <c r="D21873" t="str">
        <f t="shared" si="341"/>
        <v>un</v>
      </c>
    </row>
    <row r="21874" spans="1:4">
      <c r="A21874" s="68" t="s">
        <v>21607</v>
      </c>
      <c r="B21874" s="68" t="s">
        <v>34134</v>
      </c>
      <c r="C21874" s="68" t="s">
        <v>15</v>
      </c>
      <c r="D21874" t="str">
        <f t="shared" si="341"/>
        <v>un</v>
      </c>
    </row>
    <row r="21875" spans="1:4">
      <c r="A21875" s="68" t="s">
        <v>21608</v>
      </c>
      <c r="B21875" s="68" t="s">
        <v>34135</v>
      </c>
      <c r="C21875" s="68" t="s">
        <v>15</v>
      </c>
      <c r="D21875" t="str">
        <f t="shared" si="341"/>
        <v>un</v>
      </c>
    </row>
    <row r="21876" spans="1:4">
      <c r="A21876" s="68" t="s">
        <v>21609</v>
      </c>
      <c r="B21876" s="68" t="s">
        <v>34135</v>
      </c>
      <c r="C21876" s="68" t="s">
        <v>15</v>
      </c>
      <c r="D21876" t="str">
        <f t="shared" si="341"/>
        <v>un</v>
      </c>
    </row>
    <row r="21877" spans="1:4">
      <c r="A21877" s="68" t="s">
        <v>21610</v>
      </c>
      <c r="B21877" s="68" t="s">
        <v>34136</v>
      </c>
      <c r="C21877" s="68" t="s">
        <v>15</v>
      </c>
      <c r="D21877" t="str">
        <f t="shared" si="341"/>
        <v>un</v>
      </c>
    </row>
    <row r="21878" spans="1:4">
      <c r="A21878" s="68" t="s">
        <v>21611</v>
      </c>
      <c r="B21878" s="68" t="s">
        <v>34136</v>
      </c>
      <c r="C21878" s="68" t="s">
        <v>15</v>
      </c>
      <c r="D21878" t="str">
        <f t="shared" si="341"/>
        <v>un</v>
      </c>
    </row>
    <row r="21879" spans="1:4">
      <c r="A21879" s="68" t="s">
        <v>21612</v>
      </c>
      <c r="B21879" s="68" t="s">
        <v>34137</v>
      </c>
      <c r="C21879" s="68" t="s">
        <v>15</v>
      </c>
      <c r="D21879" t="str">
        <f t="shared" si="341"/>
        <v>un</v>
      </c>
    </row>
    <row r="21880" spans="1:4">
      <c r="A21880" s="68" t="s">
        <v>21613</v>
      </c>
      <c r="B21880" s="68" t="s">
        <v>34137</v>
      </c>
      <c r="C21880" s="68" t="s">
        <v>15</v>
      </c>
      <c r="D21880" t="str">
        <f t="shared" si="341"/>
        <v>un</v>
      </c>
    </row>
    <row r="21881" spans="1:4">
      <c r="A21881" s="68" t="s">
        <v>21614</v>
      </c>
      <c r="B21881" s="68" t="s">
        <v>34138</v>
      </c>
      <c r="C21881" s="68" t="s">
        <v>15</v>
      </c>
      <c r="D21881" t="str">
        <f t="shared" si="341"/>
        <v>un</v>
      </c>
    </row>
    <row r="21882" spans="1:4">
      <c r="A21882" s="68" t="s">
        <v>21615</v>
      </c>
      <c r="B21882" s="68" t="s">
        <v>34138</v>
      </c>
      <c r="C21882" s="68" t="s">
        <v>15</v>
      </c>
      <c r="D21882" t="str">
        <f t="shared" si="341"/>
        <v>un</v>
      </c>
    </row>
    <row r="21883" spans="1:4">
      <c r="A21883" s="68" t="s">
        <v>21616</v>
      </c>
      <c r="B21883" s="68" t="s">
        <v>34139</v>
      </c>
      <c r="C21883" s="68" t="s">
        <v>15</v>
      </c>
      <c r="D21883" t="str">
        <f t="shared" si="341"/>
        <v>un</v>
      </c>
    </row>
    <row r="21884" spans="1:4">
      <c r="A21884" s="68" t="s">
        <v>21617</v>
      </c>
      <c r="B21884" s="68" t="s">
        <v>34139</v>
      </c>
      <c r="C21884" s="68" t="s">
        <v>15</v>
      </c>
      <c r="D21884" t="str">
        <f t="shared" si="341"/>
        <v>un</v>
      </c>
    </row>
    <row r="21885" spans="1:4">
      <c r="A21885" s="68" t="s">
        <v>21618</v>
      </c>
      <c r="B21885" s="68" t="s">
        <v>34140</v>
      </c>
      <c r="C21885" s="68" t="s">
        <v>15</v>
      </c>
      <c r="D21885" t="str">
        <f t="shared" si="341"/>
        <v>un</v>
      </c>
    </row>
    <row r="21886" spans="1:4">
      <c r="A21886" s="68" t="s">
        <v>21619</v>
      </c>
      <c r="B21886" s="68" t="s">
        <v>34140</v>
      </c>
      <c r="C21886" s="68" t="s">
        <v>15</v>
      </c>
      <c r="D21886" t="str">
        <f t="shared" si="341"/>
        <v>un</v>
      </c>
    </row>
    <row r="21887" spans="1:4">
      <c r="A21887" s="68" t="s">
        <v>21620</v>
      </c>
      <c r="B21887" s="68" t="s">
        <v>34141</v>
      </c>
      <c r="C21887" s="68" t="s">
        <v>15</v>
      </c>
      <c r="D21887" t="str">
        <f t="shared" si="341"/>
        <v>un</v>
      </c>
    </row>
    <row r="21888" spans="1:4">
      <c r="A21888" s="68" t="s">
        <v>21621</v>
      </c>
      <c r="B21888" s="68" t="s">
        <v>34141</v>
      </c>
      <c r="C21888" s="68" t="s">
        <v>15</v>
      </c>
      <c r="D21888" t="str">
        <f t="shared" si="341"/>
        <v>un</v>
      </c>
    </row>
    <row r="21889" spans="1:4">
      <c r="A21889" s="68" t="s">
        <v>21622</v>
      </c>
      <c r="B21889" s="68" t="s">
        <v>34142</v>
      </c>
      <c r="C21889" s="68" t="s">
        <v>15</v>
      </c>
      <c r="D21889" t="str">
        <f t="shared" si="341"/>
        <v>un</v>
      </c>
    </row>
    <row r="21890" spans="1:4">
      <c r="A21890" s="68" t="s">
        <v>21623</v>
      </c>
      <c r="B21890" s="68" t="s">
        <v>34142</v>
      </c>
      <c r="C21890" s="68" t="s">
        <v>15</v>
      </c>
      <c r="D21890" t="str">
        <f t="shared" si="341"/>
        <v>un</v>
      </c>
    </row>
    <row r="21891" spans="1:4">
      <c r="A21891" s="68" t="s">
        <v>21624</v>
      </c>
      <c r="B21891" s="68" t="s">
        <v>34143</v>
      </c>
      <c r="C21891" s="68" t="s">
        <v>15</v>
      </c>
      <c r="D21891" t="str">
        <f t="shared" si="341"/>
        <v>un</v>
      </c>
    </row>
    <row r="21892" spans="1:4">
      <c r="A21892" s="68" t="s">
        <v>21625</v>
      </c>
      <c r="B21892" s="68" t="s">
        <v>34143</v>
      </c>
      <c r="C21892" s="68" t="s">
        <v>15</v>
      </c>
      <c r="D21892" t="str">
        <f t="shared" si="341"/>
        <v>un</v>
      </c>
    </row>
    <row r="21893" spans="1:4">
      <c r="A21893" s="68" t="s">
        <v>21626</v>
      </c>
      <c r="B21893" s="68" t="s">
        <v>34144</v>
      </c>
      <c r="C21893" s="68" t="s">
        <v>15</v>
      </c>
      <c r="D21893" t="str">
        <f t="shared" si="341"/>
        <v>un</v>
      </c>
    </row>
    <row r="21894" spans="1:4">
      <c r="A21894" s="68" t="s">
        <v>21627</v>
      </c>
      <c r="B21894" s="68" t="s">
        <v>34144</v>
      </c>
      <c r="C21894" s="68" t="s">
        <v>15</v>
      </c>
      <c r="D21894" t="str">
        <f t="shared" si="341"/>
        <v>un</v>
      </c>
    </row>
    <row r="21895" spans="1:4">
      <c r="A21895" s="68" t="s">
        <v>21628</v>
      </c>
      <c r="B21895" s="68" t="s">
        <v>34145</v>
      </c>
      <c r="C21895" s="68" t="s">
        <v>15</v>
      </c>
      <c r="D21895" t="str">
        <f t="shared" ref="D21895:D21958" si="342">LOWER(C21895)</f>
        <v>un</v>
      </c>
    </row>
    <row r="21896" spans="1:4">
      <c r="A21896" s="68" t="s">
        <v>21629</v>
      </c>
      <c r="B21896" s="68" t="s">
        <v>34145</v>
      </c>
      <c r="C21896" s="68" t="s">
        <v>15</v>
      </c>
      <c r="D21896" t="str">
        <f t="shared" si="342"/>
        <v>un</v>
      </c>
    </row>
    <row r="21897" spans="1:4">
      <c r="A21897" s="68" t="s">
        <v>21630</v>
      </c>
      <c r="B21897" s="68" t="s">
        <v>34146</v>
      </c>
      <c r="C21897" s="68" t="s">
        <v>15</v>
      </c>
      <c r="D21897" t="str">
        <f t="shared" si="342"/>
        <v>un</v>
      </c>
    </row>
    <row r="21898" spans="1:4">
      <c r="A21898" s="68" t="s">
        <v>21631</v>
      </c>
      <c r="B21898" s="68" t="s">
        <v>34146</v>
      </c>
      <c r="C21898" s="68" t="s">
        <v>15</v>
      </c>
      <c r="D21898" t="str">
        <f t="shared" si="342"/>
        <v>un</v>
      </c>
    </row>
    <row r="21899" spans="1:4">
      <c r="A21899" s="68" t="s">
        <v>21632</v>
      </c>
      <c r="B21899" s="68" t="s">
        <v>34147</v>
      </c>
      <c r="C21899" s="68" t="s">
        <v>15</v>
      </c>
      <c r="D21899" t="str">
        <f t="shared" si="342"/>
        <v>un</v>
      </c>
    </row>
    <row r="21900" spans="1:4">
      <c r="A21900" s="68" t="s">
        <v>21633</v>
      </c>
      <c r="B21900" s="68" t="s">
        <v>34147</v>
      </c>
      <c r="C21900" s="68" t="s">
        <v>15</v>
      </c>
      <c r="D21900" t="str">
        <f t="shared" si="342"/>
        <v>un</v>
      </c>
    </row>
    <row r="21901" spans="1:4">
      <c r="A21901" s="68" t="s">
        <v>21634</v>
      </c>
      <c r="B21901" s="68" t="s">
        <v>34148</v>
      </c>
      <c r="C21901" s="68" t="s">
        <v>15</v>
      </c>
      <c r="D21901" t="str">
        <f t="shared" si="342"/>
        <v>un</v>
      </c>
    </row>
    <row r="21902" spans="1:4">
      <c r="A21902" s="68" t="s">
        <v>21635</v>
      </c>
      <c r="B21902" s="68" t="s">
        <v>34148</v>
      </c>
      <c r="C21902" s="68" t="s">
        <v>15</v>
      </c>
      <c r="D21902" t="str">
        <f t="shared" si="342"/>
        <v>un</v>
      </c>
    </row>
    <row r="21903" spans="1:4">
      <c r="A21903" s="68" t="s">
        <v>21636</v>
      </c>
      <c r="B21903" s="68" t="s">
        <v>34149</v>
      </c>
      <c r="C21903" s="68" t="s">
        <v>15</v>
      </c>
      <c r="D21903" t="str">
        <f t="shared" si="342"/>
        <v>un</v>
      </c>
    </row>
    <row r="21904" spans="1:4">
      <c r="A21904" s="68" t="s">
        <v>21637</v>
      </c>
      <c r="B21904" s="68" t="s">
        <v>34149</v>
      </c>
      <c r="C21904" s="68" t="s">
        <v>15</v>
      </c>
      <c r="D21904" t="str">
        <f t="shared" si="342"/>
        <v>un</v>
      </c>
    </row>
    <row r="21905" spans="1:4">
      <c r="A21905" s="68" t="s">
        <v>21638</v>
      </c>
      <c r="B21905" s="68" t="s">
        <v>34150</v>
      </c>
      <c r="C21905" s="68" t="s">
        <v>15</v>
      </c>
      <c r="D21905" t="str">
        <f t="shared" si="342"/>
        <v>un</v>
      </c>
    </row>
    <row r="21906" spans="1:4">
      <c r="A21906" s="68" t="s">
        <v>21639</v>
      </c>
      <c r="B21906" s="68" t="s">
        <v>34150</v>
      </c>
      <c r="C21906" s="68" t="s">
        <v>15</v>
      </c>
      <c r="D21906" t="str">
        <f t="shared" si="342"/>
        <v>un</v>
      </c>
    </row>
    <row r="21907" spans="1:4">
      <c r="A21907" s="68" t="s">
        <v>21640</v>
      </c>
      <c r="B21907" s="68" t="s">
        <v>34151</v>
      </c>
      <c r="C21907" s="68" t="s">
        <v>15</v>
      </c>
      <c r="D21907" t="str">
        <f t="shared" si="342"/>
        <v>un</v>
      </c>
    </row>
    <row r="21908" spans="1:4">
      <c r="A21908" s="68" t="s">
        <v>21641</v>
      </c>
      <c r="B21908" s="68" t="s">
        <v>34151</v>
      </c>
      <c r="C21908" s="68" t="s">
        <v>15</v>
      </c>
      <c r="D21908" t="str">
        <f t="shared" si="342"/>
        <v>un</v>
      </c>
    </row>
    <row r="21909" spans="1:4">
      <c r="A21909" s="68" t="s">
        <v>21642</v>
      </c>
      <c r="B21909" s="68" t="s">
        <v>34152</v>
      </c>
      <c r="C21909" s="68" t="s">
        <v>15</v>
      </c>
      <c r="D21909" t="str">
        <f t="shared" si="342"/>
        <v>un</v>
      </c>
    </row>
    <row r="21910" spans="1:4">
      <c r="A21910" s="68" t="s">
        <v>21643</v>
      </c>
      <c r="B21910" s="68" t="s">
        <v>34152</v>
      </c>
      <c r="C21910" s="68" t="s">
        <v>15</v>
      </c>
      <c r="D21910" t="str">
        <f t="shared" si="342"/>
        <v>un</v>
      </c>
    </row>
    <row r="21911" spans="1:4">
      <c r="A21911" s="68" t="s">
        <v>21644</v>
      </c>
      <c r="B21911" s="68" t="s">
        <v>34153</v>
      </c>
      <c r="C21911" s="68" t="s">
        <v>15</v>
      </c>
      <c r="D21911" t="str">
        <f t="shared" si="342"/>
        <v>un</v>
      </c>
    </row>
    <row r="21912" spans="1:4">
      <c r="A21912" s="68" t="s">
        <v>21645</v>
      </c>
      <c r="B21912" s="68" t="s">
        <v>34153</v>
      </c>
      <c r="C21912" s="68" t="s">
        <v>15</v>
      </c>
      <c r="D21912" t="str">
        <f t="shared" si="342"/>
        <v>un</v>
      </c>
    </row>
    <row r="21913" spans="1:4">
      <c r="A21913" s="68" t="s">
        <v>21646</v>
      </c>
      <c r="B21913" s="68" t="s">
        <v>34154</v>
      </c>
      <c r="C21913" s="68" t="s">
        <v>15</v>
      </c>
      <c r="D21913" t="str">
        <f t="shared" si="342"/>
        <v>un</v>
      </c>
    </row>
    <row r="21914" spans="1:4">
      <c r="A21914" s="68" t="s">
        <v>21647</v>
      </c>
      <c r="B21914" s="68" t="s">
        <v>34154</v>
      </c>
      <c r="C21914" s="68" t="s">
        <v>15</v>
      </c>
      <c r="D21914" t="str">
        <f t="shared" si="342"/>
        <v>un</v>
      </c>
    </row>
    <row r="21915" spans="1:4">
      <c r="A21915" s="68" t="s">
        <v>21648</v>
      </c>
      <c r="B21915" s="68" t="s">
        <v>34155</v>
      </c>
      <c r="C21915" s="68" t="s">
        <v>15</v>
      </c>
      <c r="D21915" t="str">
        <f t="shared" si="342"/>
        <v>un</v>
      </c>
    </row>
    <row r="21916" spans="1:4">
      <c r="A21916" s="68" t="s">
        <v>21649</v>
      </c>
      <c r="B21916" s="68" t="s">
        <v>34155</v>
      </c>
      <c r="C21916" s="68" t="s">
        <v>15</v>
      </c>
      <c r="D21916" t="str">
        <f t="shared" si="342"/>
        <v>un</v>
      </c>
    </row>
    <row r="21917" spans="1:4">
      <c r="A21917" s="68" t="s">
        <v>21650</v>
      </c>
      <c r="B21917" s="68" t="s">
        <v>34156</v>
      </c>
      <c r="C21917" s="68" t="s">
        <v>15</v>
      </c>
      <c r="D21917" t="str">
        <f t="shared" si="342"/>
        <v>un</v>
      </c>
    </row>
    <row r="21918" spans="1:4">
      <c r="A21918" s="68" t="s">
        <v>21651</v>
      </c>
      <c r="B21918" s="68" t="s">
        <v>34156</v>
      </c>
      <c r="C21918" s="68" t="s">
        <v>15</v>
      </c>
      <c r="D21918" t="str">
        <f t="shared" si="342"/>
        <v>un</v>
      </c>
    </row>
    <row r="21919" spans="1:4">
      <c r="A21919" s="68" t="s">
        <v>21652</v>
      </c>
      <c r="B21919" s="68" t="s">
        <v>34157</v>
      </c>
      <c r="C21919" s="68" t="s">
        <v>15</v>
      </c>
      <c r="D21919" t="str">
        <f t="shared" si="342"/>
        <v>un</v>
      </c>
    </row>
    <row r="21920" spans="1:4">
      <c r="A21920" s="68" t="s">
        <v>21653</v>
      </c>
      <c r="B21920" s="68" t="s">
        <v>34157</v>
      </c>
      <c r="C21920" s="68" t="s">
        <v>15</v>
      </c>
      <c r="D21920" t="str">
        <f t="shared" si="342"/>
        <v>un</v>
      </c>
    </row>
    <row r="21921" spans="1:4">
      <c r="A21921" s="68" t="s">
        <v>21654</v>
      </c>
      <c r="B21921" s="68" t="s">
        <v>34158</v>
      </c>
      <c r="C21921" s="68" t="s">
        <v>15</v>
      </c>
      <c r="D21921" t="str">
        <f t="shared" si="342"/>
        <v>un</v>
      </c>
    </row>
    <row r="21922" spans="1:4">
      <c r="A21922" s="68" t="s">
        <v>21655</v>
      </c>
      <c r="B21922" s="68" t="s">
        <v>34158</v>
      </c>
      <c r="C21922" s="68" t="s">
        <v>15</v>
      </c>
      <c r="D21922" t="str">
        <f t="shared" si="342"/>
        <v>un</v>
      </c>
    </row>
    <row r="21923" spans="1:4">
      <c r="A21923" s="68" t="s">
        <v>21656</v>
      </c>
      <c r="B21923" s="68" t="s">
        <v>34159</v>
      </c>
      <c r="C21923" s="68" t="s">
        <v>15</v>
      </c>
      <c r="D21923" t="str">
        <f t="shared" si="342"/>
        <v>un</v>
      </c>
    </row>
    <row r="21924" spans="1:4">
      <c r="A21924" s="68" t="s">
        <v>21657</v>
      </c>
      <c r="B21924" s="68" t="s">
        <v>34159</v>
      </c>
      <c r="C21924" s="68" t="s">
        <v>15</v>
      </c>
      <c r="D21924" t="str">
        <f t="shared" si="342"/>
        <v>un</v>
      </c>
    </row>
    <row r="21925" spans="1:4">
      <c r="A21925" s="68" t="s">
        <v>21658</v>
      </c>
      <c r="B21925" s="68" t="s">
        <v>34160</v>
      </c>
      <c r="C21925" s="68" t="s">
        <v>15</v>
      </c>
      <c r="D21925" t="str">
        <f t="shared" si="342"/>
        <v>un</v>
      </c>
    </row>
    <row r="21926" spans="1:4">
      <c r="A21926" s="68" t="s">
        <v>21659</v>
      </c>
      <c r="B21926" s="68" t="s">
        <v>34160</v>
      </c>
      <c r="C21926" s="68" t="s">
        <v>15</v>
      </c>
      <c r="D21926" t="str">
        <f t="shared" si="342"/>
        <v>un</v>
      </c>
    </row>
    <row r="21927" spans="1:4">
      <c r="A21927" s="68" t="s">
        <v>21660</v>
      </c>
      <c r="B21927" s="68" t="s">
        <v>34161</v>
      </c>
      <c r="C21927" s="68" t="s">
        <v>15</v>
      </c>
      <c r="D21927" t="str">
        <f t="shared" si="342"/>
        <v>un</v>
      </c>
    </row>
    <row r="21928" spans="1:4">
      <c r="A21928" s="68" t="s">
        <v>21661</v>
      </c>
      <c r="B21928" s="68" t="s">
        <v>34161</v>
      </c>
      <c r="C21928" s="68" t="s">
        <v>15</v>
      </c>
      <c r="D21928" t="str">
        <f t="shared" si="342"/>
        <v>un</v>
      </c>
    </row>
    <row r="21929" spans="1:4">
      <c r="A21929" s="68" t="s">
        <v>21662</v>
      </c>
      <c r="B21929" s="68" t="s">
        <v>34162</v>
      </c>
      <c r="C21929" s="68" t="s">
        <v>15</v>
      </c>
      <c r="D21929" t="str">
        <f t="shared" si="342"/>
        <v>un</v>
      </c>
    </row>
    <row r="21930" spans="1:4">
      <c r="A21930" s="68" t="s">
        <v>21663</v>
      </c>
      <c r="B21930" s="68" t="s">
        <v>34162</v>
      </c>
      <c r="C21930" s="68" t="s">
        <v>15</v>
      </c>
      <c r="D21930" t="str">
        <f t="shared" si="342"/>
        <v>un</v>
      </c>
    </row>
    <row r="21931" spans="1:4">
      <c r="A21931" s="68" t="s">
        <v>21664</v>
      </c>
      <c r="B21931" s="68" t="s">
        <v>34163</v>
      </c>
      <c r="C21931" s="68" t="s">
        <v>15</v>
      </c>
      <c r="D21931" t="str">
        <f t="shared" si="342"/>
        <v>un</v>
      </c>
    </row>
    <row r="21932" spans="1:4">
      <c r="A21932" s="68" t="s">
        <v>21665</v>
      </c>
      <c r="B21932" s="68" t="s">
        <v>34163</v>
      </c>
      <c r="C21932" s="68" t="s">
        <v>15</v>
      </c>
      <c r="D21932" t="str">
        <f t="shared" si="342"/>
        <v>un</v>
      </c>
    </row>
    <row r="21933" spans="1:4">
      <c r="A21933" s="68" t="s">
        <v>21666</v>
      </c>
      <c r="B21933" s="68" t="s">
        <v>34164</v>
      </c>
      <c r="C21933" s="68" t="s">
        <v>15</v>
      </c>
      <c r="D21933" t="str">
        <f t="shared" si="342"/>
        <v>un</v>
      </c>
    </row>
    <row r="21934" spans="1:4">
      <c r="A21934" s="68" t="s">
        <v>21667</v>
      </c>
      <c r="B21934" s="68" t="s">
        <v>34164</v>
      </c>
      <c r="C21934" s="68" t="s">
        <v>15</v>
      </c>
      <c r="D21934" t="str">
        <f t="shared" si="342"/>
        <v>un</v>
      </c>
    </row>
    <row r="21935" spans="1:4">
      <c r="A21935" s="68" t="s">
        <v>21668</v>
      </c>
      <c r="B21935" s="68" t="s">
        <v>34165</v>
      </c>
      <c r="C21935" s="68" t="s">
        <v>15</v>
      </c>
      <c r="D21935" t="str">
        <f t="shared" si="342"/>
        <v>un</v>
      </c>
    </row>
    <row r="21936" spans="1:4">
      <c r="A21936" s="68" t="s">
        <v>21669</v>
      </c>
      <c r="B21936" s="68" t="s">
        <v>34165</v>
      </c>
      <c r="C21936" s="68" t="s">
        <v>15</v>
      </c>
      <c r="D21936" t="str">
        <f t="shared" si="342"/>
        <v>un</v>
      </c>
    </row>
    <row r="21937" spans="1:4">
      <c r="A21937" s="68" t="s">
        <v>21670</v>
      </c>
      <c r="B21937" s="68" t="s">
        <v>34166</v>
      </c>
      <c r="C21937" s="68" t="s">
        <v>15</v>
      </c>
      <c r="D21937" t="str">
        <f t="shared" si="342"/>
        <v>un</v>
      </c>
    </row>
    <row r="21938" spans="1:4">
      <c r="A21938" s="68" t="s">
        <v>21671</v>
      </c>
      <c r="B21938" s="68" t="s">
        <v>34166</v>
      </c>
      <c r="C21938" s="68" t="s">
        <v>15</v>
      </c>
      <c r="D21938" t="str">
        <f t="shared" si="342"/>
        <v>un</v>
      </c>
    </row>
    <row r="21939" spans="1:4">
      <c r="A21939" s="68" t="s">
        <v>21672</v>
      </c>
      <c r="B21939" s="68" t="s">
        <v>34167</v>
      </c>
      <c r="C21939" s="68" t="s">
        <v>15</v>
      </c>
      <c r="D21939" t="str">
        <f t="shared" si="342"/>
        <v>un</v>
      </c>
    </row>
    <row r="21940" spans="1:4">
      <c r="A21940" s="68" t="s">
        <v>21673</v>
      </c>
      <c r="B21940" s="68" t="s">
        <v>34167</v>
      </c>
      <c r="C21940" s="68" t="s">
        <v>15</v>
      </c>
      <c r="D21940" t="str">
        <f t="shared" si="342"/>
        <v>un</v>
      </c>
    </row>
    <row r="21941" spans="1:4">
      <c r="A21941" s="68" t="s">
        <v>21674</v>
      </c>
      <c r="B21941" s="68" t="s">
        <v>34168</v>
      </c>
      <c r="C21941" s="68" t="s">
        <v>15</v>
      </c>
      <c r="D21941" t="str">
        <f t="shared" si="342"/>
        <v>un</v>
      </c>
    </row>
    <row r="21942" spans="1:4">
      <c r="A21942" s="68" t="s">
        <v>21675</v>
      </c>
      <c r="B21942" s="68" t="s">
        <v>34168</v>
      </c>
      <c r="C21942" s="68" t="s">
        <v>15</v>
      </c>
      <c r="D21942" t="str">
        <f t="shared" si="342"/>
        <v>un</v>
      </c>
    </row>
    <row r="21943" spans="1:4">
      <c r="A21943" s="68" t="s">
        <v>21676</v>
      </c>
      <c r="B21943" s="68" t="s">
        <v>34169</v>
      </c>
      <c r="C21943" s="68" t="s">
        <v>15</v>
      </c>
      <c r="D21943" t="str">
        <f t="shared" si="342"/>
        <v>un</v>
      </c>
    </row>
    <row r="21944" spans="1:4">
      <c r="A21944" s="68" t="s">
        <v>21677</v>
      </c>
      <c r="B21944" s="68" t="s">
        <v>34169</v>
      </c>
      <c r="C21944" s="68" t="s">
        <v>15</v>
      </c>
      <c r="D21944" t="str">
        <f t="shared" si="342"/>
        <v>un</v>
      </c>
    </row>
    <row r="21945" spans="1:4">
      <c r="A21945" s="68" t="s">
        <v>21678</v>
      </c>
      <c r="B21945" s="68" t="s">
        <v>34170</v>
      </c>
      <c r="C21945" s="68" t="s">
        <v>15</v>
      </c>
      <c r="D21945" t="str">
        <f t="shared" si="342"/>
        <v>un</v>
      </c>
    </row>
    <row r="21946" spans="1:4">
      <c r="A21946" s="68" t="s">
        <v>21679</v>
      </c>
      <c r="B21946" s="68" t="s">
        <v>34170</v>
      </c>
      <c r="C21946" s="68" t="s">
        <v>15</v>
      </c>
      <c r="D21946" t="str">
        <f t="shared" si="342"/>
        <v>un</v>
      </c>
    </row>
    <row r="21947" spans="1:4">
      <c r="A21947" s="68" t="s">
        <v>21680</v>
      </c>
      <c r="B21947" s="68" t="s">
        <v>34171</v>
      </c>
      <c r="C21947" s="68" t="s">
        <v>15</v>
      </c>
      <c r="D21947" t="str">
        <f t="shared" si="342"/>
        <v>un</v>
      </c>
    </row>
    <row r="21948" spans="1:4">
      <c r="A21948" s="68" t="s">
        <v>21681</v>
      </c>
      <c r="B21948" s="68" t="s">
        <v>34171</v>
      </c>
      <c r="C21948" s="68" t="s">
        <v>15</v>
      </c>
      <c r="D21948" t="str">
        <f t="shared" si="342"/>
        <v>un</v>
      </c>
    </row>
    <row r="21949" spans="1:4">
      <c r="A21949" s="68" t="s">
        <v>21682</v>
      </c>
      <c r="B21949" s="68" t="s">
        <v>23716</v>
      </c>
      <c r="C21949" s="68" t="s">
        <v>15</v>
      </c>
      <c r="D21949" t="str">
        <f t="shared" si="342"/>
        <v>un</v>
      </c>
    </row>
    <row r="21950" spans="1:4">
      <c r="A21950" s="68" t="s">
        <v>21683</v>
      </c>
      <c r="B21950" s="68" t="s">
        <v>23716</v>
      </c>
      <c r="C21950" s="68" t="s">
        <v>15</v>
      </c>
      <c r="D21950" t="str">
        <f t="shared" si="342"/>
        <v>un</v>
      </c>
    </row>
    <row r="21951" spans="1:4">
      <c r="A21951" s="68" t="s">
        <v>21684</v>
      </c>
      <c r="B21951" s="68" t="s">
        <v>34172</v>
      </c>
      <c r="C21951" s="68" t="s">
        <v>15</v>
      </c>
      <c r="D21951" t="str">
        <f t="shared" si="342"/>
        <v>un</v>
      </c>
    </row>
    <row r="21952" spans="1:4">
      <c r="A21952" s="68" t="s">
        <v>21685</v>
      </c>
      <c r="B21952" s="68" t="s">
        <v>34172</v>
      </c>
      <c r="C21952" s="68" t="s">
        <v>15</v>
      </c>
      <c r="D21952" t="str">
        <f t="shared" si="342"/>
        <v>un</v>
      </c>
    </row>
    <row r="21953" spans="1:4">
      <c r="A21953" s="68" t="s">
        <v>21686</v>
      </c>
      <c r="B21953" s="68" t="s">
        <v>34173</v>
      </c>
      <c r="C21953" s="68" t="s">
        <v>15</v>
      </c>
      <c r="D21953" t="str">
        <f t="shared" si="342"/>
        <v>un</v>
      </c>
    </row>
    <row r="21954" spans="1:4">
      <c r="A21954" s="68" t="s">
        <v>21687</v>
      </c>
      <c r="B21954" s="68" t="s">
        <v>34173</v>
      </c>
      <c r="C21954" s="68" t="s">
        <v>15</v>
      </c>
      <c r="D21954" t="str">
        <f t="shared" si="342"/>
        <v>un</v>
      </c>
    </row>
    <row r="21955" spans="1:4">
      <c r="A21955" s="68" t="s">
        <v>21688</v>
      </c>
      <c r="B21955" s="68" t="s">
        <v>34174</v>
      </c>
      <c r="C21955" s="68" t="s">
        <v>15</v>
      </c>
      <c r="D21955" t="str">
        <f t="shared" si="342"/>
        <v>un</v>
      </c>
    </row>
    <row r="21956" spans="1:4">
      <c r="A21956" s="68" t="s">
        <v>21689</v>
      </c>
      <c r="B21956" s="68" t="s">
        <v>34174</v>
      </c>
      <c r="C21956" s="68" t="s">
        <v>15</v>
      </c>
      <c r="D21956" t="str">
        <f t="shared" si="342"/>
        <v>un</v>
      </c>
    </row>
    <row r="21957" spans="1:4">
      <c r="A21957" s="68" t="s">
        <v>21690</v>
      </c>
      <c r="B21957" s="68" t="s">
        <v>34175</v>
      </c>
      <c r="C21957" s="68" t="s">
        <v>15</v>
      </c>
      <c r="D21957" t="str">
        <f t="shared" si="342"/>
        <v>un</v>
      </c>
    </row>
    <row r="21958" spans="1:4">
      <c r="A21958" s="68" t="s">
        <v>21691</v>
      </c>
      <c r="B21958" s="68" t="s">
        <v>34175</v>
      </c>
      <c r="C21958" s="68" t="s">
        <v>15</v>
      </c>
      <c r="D21958" t="str">
        <f t="shared" si="342"/>
        <v>un</v>
      </c>
    </row>
    <row r="21959" spans="1:4">
      <c r="A21959" s="68" t="s">
        <v>21692</v>
      </c>
      <c r="B21959" s="68" t="s">
        <v>34176</v>
      </c>
      <c r="C21959" s="68" t="s">
        <v>15</v>
      </c>
      <c r="D21959" t="str">
        <f t="shared" ref="D21959:D22022" si="343">LOWER(C21959)</f>
        <v>un</v>
      </c>
    </row>
    <row r="21960" spans="1:4">
      <c r="A21960" s="68" t="s">
        <v>21693</v>
      </c>
      <c r="B21960" s="68" t="s">
        <v>34176</v>
      </c>
      <c r="C21960" s="68" t="s">
        <v>15</v>
      </c>
      <c r="D21960" t="str">
        <f t="shared" si="343"/>
        <v>un</v>
      </c>
    </row>
    <row r="21961" spans="1:4">
      <c r="A21961" s="68" t="s">
        <v>21694</v>
      </c>
      <c r="B21961" s="68" t="s">
        <v>34177</v>
      </c>
      <c r="C21961" s="68" t="s">
        <v>15</v>
      </c>
      <c r="D21961" t="str">
        <f t="shared" si="343"/>
        <v>un</v>
      </c>
    </row>
    <row r="21962" spans="1:4">
      <c r="A21962" s="68" t="s">
        <v>21695</v>
      </c>
      <c r="B21962" s="68" t="s">
        <v>34177</v>
      </c>
      <c r="C21962" s="68" t="s">
        <v>15</v>
      </c>
      <c r="D21962" t="str">
        <f t="shared" si="343"/>
        <v>un</v>
      </c>
    </row>
    <row r="21963" spans="1:4">
      <c r="A21963" s="68" t="s">
        <v>21696</v>
      </c>
      <c r="B21963" s="68" t="s">
        <v>34178</v>
      </c>
      <c r="C21963" s="68" t="s">
        <v>15</v>
      </c>
      <c r="D21963" t="str">
        <f t="shared" si="343"/>
        <v>un</v>
      </c>
    </row>
    <row r="21964" spans="1:4">
      <c r="A21964" s="68" t="s">
        <v>21697</v>
      </c>
      <c r="B21964" s="68" t="s">
        <v>34178</v>
      </c>
      <c r="C21964" s="68" t="s">
        <v>15</v>
      </c>
      <c r="D21964" t="str">
        <f t="shared" si="343"/>
        <v>un</v>
      </c>
    </row>
    <row r="21965" spans="1:4">
      <c r="A21965" s="68" t="s">
        <v>21698</v>
      </c>
      <c r="B21965" s="68" t="s">
        <v>34179</v>
      </c>
      <c r="C21965" s="68" t="s">
        <v>15</v>
      </c>
      <c r="D21965" t="str">
        <f t="shared" si="343"/>
        <v>un</v>
      </c>
    </row>
    <row r="21966" spans="1:4">
      <c r="A21966" s="68" t="s">
        <v>21699</v>
      </c>
      <c r="B21966" s="68" t="s">
        <v>34179</v>
      </c>
      <c r="C21966" s="68" t="s">
        <v>15</v>
      </c>
      <c r="D21966" t="str">
        <f t="shared" si="343"/>
        <v>un</v>
      </c>
    </row>
    <row r="21967" spans="1:4">
      <c r="A21967" s="68" t="s">
        <v>21700</v>
      </c>
      <c r="B21967" s="68" t="s">
        <v>34180</v>
      </c>
      <c r="C21967" s="68" t="s">
        <v>15</v>
      </c>
      <c r="D21967" t="str">
        <f t="shared" si="343"/>
        <v>un</v>
      </c>
    </row>
    <row r="21968" spans="1:4">
      <c r="A21968" s="68" t="s">
        <v>21701</v>
      </c>
      <c r="B21968" s="68" t="s">
        <v>34180</v>
      </c>
      <c r="C21968" s="68" t="s">
        <v>15</v>
      </c>
      <c r="D21968" t="str">
        <f t="shared" si="343"/>
        <v>un</v>
      </c>
    </row>
    <row r="21969" spans="1:4">
      <c r="A21969" s="68" t="s">
        <v>21702</v>
      </c>
      <c r="B21969" s="68" t="s">
        <v>34181</v>
      </c>
      <c r="C21969" s="68" t="s">
        <v>15</v>
      </c>
      <c r="D21969" t="str">
        <f t="shared" si="343"/>
        <v>un</v>
      </c>
    </row>
    <row r="21970" spans="1:4">
      <c r="A21970" s="68" t="s">
        <v>21703</v>
      </c>
      <c r="B21970" s="68" t="s">
        <v>34181</v>
      </c>
      <c r="C21970" s="68" t="s">
        <v>15</v>
      </c>
      <c r="D21970" t="str">
        <f t="shared" si="343"/>
        <v>un</v>
      </c>
    </row>
    <row r="21971" spans="1:4">
      <c r="A21971" s="68" t="s">
        <v>21704</v>
      </c>
      <c r="B21971" s="68" t="s">
        <v>34182</v>
      </c>
      <c r="C21971" s="68" t="s">
        <v>15</v>
      </c>
      <c r="D21971" t="str">
        <f t="shared" si="343"/>
        <v>un</v>
      </c>
    </row>
    <row r="21972" spans="1:4">
      <c r="A21972" s="68" t="s">
        <v>21705</v>
      </c>
      <c r="B21972" s="68" t="s">
        <v>34182</v>
      </c>
      <c r="C21972" s="68" t="s">
        <v>15</v>
      </c>
      <c r="D21972" t="str">
        <f t="shared" si="343"/>
        <v>un</v>
      </c>
    </row>
    <row r="21973" spans="1:4">
      <c r="A21973" s="68" t="s">
        <v>21706</v>
      </c>
      <c r="B21973" s="68" t="s">
        <v>34183</v>
      </c>
      <c r="C21973" s="68" t="s">
        <v>15</v>
      </c>
      <c r="D21973" t="str">
        <f t="shared" si="343"/>
        <v>un</v>
      </c>
    </row>
    <row r="21974" spans="1:4">
      <c r="A21974" s="68" t="s">
        <v>21707</v>
      </c>
      <c r="B21974" s="68" t="s">
        <v>34183</v>
      </c>
      <c r="C21974" s="68" t="s">
        <v>15</v>
      </c>
      <c r="D21974" t="str">
        <f t="shared" si="343"/>
        <v>un</v>
      </c>
    </row>
    <row r="21975" spans="1:4">
      <c r="A21975" s="68" t="s">
        <v>21708</v>
      </c>
      <c r="B21975" s="68" t="s">
        <v>34184</v>
      </c>
      <c r="C21975" s="68" t="s">
        <v>15</v>
      </c>
      <c r="D21975" t="str">
        <f t="shared" si="343"/>
        <v>un</v>
      </c>
    </row>
    <row r="21976" spans="1:4">
      <c r="A21976" s="68" t="s">
        <v>21709</v>
      </c>
      <c r="B21976" s="68" t="s">
        <v>34184</v>
      </c>
      <c r="C21976" s="68" t="s">
        <v>15</v>
      </c>
      <c r="D21976" t="str">
        <f t="shared" si="343"/>
        <v>un</v>
      </c>
    </row>
    <row r="21977" spans="1:4">
      <c r="A21977" s="68" t="s">
        <v>21710</v>
      </c>
      <c r="B21977" s="68" t="s">
        <v>34185</v>
      </c>
      <c r="C21977" s="68" t="s">
        <v>15</v>
      </c>
      <c r="D21977" t="str">
        <f t="shared" si="343"/>
        <v>un</v>
      </c>
    </row>
    <row r="21978" spans="1:4">
      <c r="A21978" s="68" t="s">
        <v>21711</v>
      </c>
      <c r="B21978" s="68" t="s">
        <v>34185</v>
      </c>
      <c r="C21978" s="68" t="s">
        <v>15</v>
      </c>
      <c r="D21978" t="str">
        <f t="shared" si="343"/>
        <v>un</v>
      </c>
    </row>
    <row r="21979" spans="1:4">
      <c r="A21979" s="68" t="s">
        <v>21712</v>
      </c>
      <c r="B21979" s="68" t="s">
        <v>34186</v>
      </c>
      <c r="C21979" s="68" t="s">
        <v>15</v>
      </c>
      <c r="D21979" t="str">
        <f t="shared" si="343"/>
        <v>un</v>
      </c>
    </row>
    <row r="21980" spans="1:4">
      <c r="A21980" s="68" t="s">
        <v>21713</v>
      </c>
      <c r="B21980" s="68" t="s">
        <v>34186</v>
      </c>
      <c r="C21980" s="68" t="s">
        <v>15</v>
      </c>
      <c r="D21980" t="str">
        <f t="shared" si="343"/>
        <v>un</v>
      </c>
    </row>
    <row r="21981" spans="1:4">
      <c r="A21981" s="68" t="s">
        <v>21714</v>
      </c>
      <c r="B21981" s="68" t="s">
        <v>34187</v>
      </c>
      <c r="C21981" s="68" t="s">
        <v>15</v>
      </c>
      <c r="D21981" t="str">
        <f t="shared" si="343"/>
        <v>un</v>
      </c>
    </row>
    <row r="21982" spans="1:4">
      <c r="A21982" s="68" t="s">
        <v>21715</v>
      </c>
      <c r="B21982" s="68" t="s">
        <v>34187</v>
      </c>
      <c r="C21982" s="68" t="s">
        <v>15</v>
      </c>
      <c r="D21982" t="str">
        <f t="shared" si="343"/>
        <v>un</v>
      </c>
    </row>
    <row r="21983" spans="1:4">
      <c r="A21983" s="68" t="s">
        <v>21716</v>
      </c>
      <c r="B21983" s="68" t="s">
        <v>34188</v>
      </c>
      <c r="C21983" s="68" t="s">
        <v>15</v>
      </c>
      <c r="D21983" t="str">
        <f t="shared" si="343"/>
        <v>un</v>
      </c>
    </row>
    <row r="21984" spans="1:4">
      <c r="A21984" s="68" t="s">
        <v>21717</v>
      </c>
      <c r="B21984" s="68" t="s">
        <v>34188</v>
      </c>
      <c r="C21984" s="68" t="s">
        <v>15</v>
      </c>
      <c r="D21984" t="str">
        <f t="shared" si="343"/>
        <v>un</v>
      </c>
    </row>
    <row r="21985" spans="1:4">
      <c r="A21985" s="68" t="s">
        <v>21718</v>
      </c>
      <c r="B21985" s="68" t="s">
        <v>34189</v>
      </c>
      <c r="C21985" s="68" t="s">
        <v>15</v>
      </c>
      <c r="D21985" t="str">
        <f t="shared" si="343"/>
        <v>un</v>
      </c>
    </row>
    <row r="21986" spans="1:4">
      <c r="A21986" s="68" t="s">
        <v>21719</v>
      </c>
      <c r="B21986" s="68" t="s">
        <v>34189</v>
      </c>
      <c r="C21986" s="68" t="s">
        <v>15</v>
      </c>
      <c r="D21986" t="str">
        <f t="shared" si="343"/>
        <v>un</v>
      </c>
    </row>
    <row r="21987" spans="1:4">
      <c r="A21987" s="68" t="s">
        <v>21720</v>
      </c>
      <c r="B21987" s="68" t="s">
        <v>34190</v>
      </c>
      <c r="C21987" s="68" t="s">
        <v>15</v>
      </c>
      <c r="D21987" t="str">
        <f t="shared" si="343"/>
        <v>un</v>
      </c>
    </row>
    <row r="21988" spans="1:4">
      <c r="A21988" s="68" t="s">
        <v>21721</v>
      </c>
      <c r="B21988" s="68" t="s">
        <v>34190</v>
      </c>
      <c r="C21988" s="68" t="s">
        <v>15</v>
      </c>
      <c r="D21988" t="str">
        <f t="shared" si="343"/>
        <v>un</v>
      </c>
    </row>
    <row r="21989" spans="1:4">
      <c r="A21989" s="68" t="s">
        <v>21722</v>
      </c>
      <c r="B21989" s="68" t="s">
        <v>34191</v>
      </c>
      <c r="C21989" s="68" t="s">
        <v>15</v>
      </c>
      <c r="D21989" t="str">
        <f t="shared" si="343"/>
        <v>un</v>
      </c>
    </row>
    <row r="21990" spans="1:4">
      <c r="A21990" s="68" t="s">
        <v>21723</v>
      </c>
      <c r="B21990" s="68" t="s">
        <v>34191</v>
      </c>
      <c r="C21990" s="68" t="s">
        <v>15</v>
      </c>
      <c r="D21990" t="str">
        <f t="shared" si="343"/>
        <v>un</v>
      </c>
    </row>
    <row r="21991" spans="1:4">
      <c r="A21991" s="68" t="s">
        <v>21724</v>
      </c>
      <c r="B21991" s="68" t="s">
        <v>34192</v>
      </c>
      <c r="C21991" s="68" t="s">
        <v>15</v>
      </c>
      <c r="D21991" t="str">
        <f t="shared" si="343"/>
        <v>un</v>
      </c>
    </row>
    <row r="21992" spans="1:4">
      <c r="A21992" s="68" t="s">
        <v>21725</v>
      </c>
      <c r="B21992" s="68" t="s">
        <v>34192</v>
      </c>
      <c r="C21992" s="68" t="s">
        <v>15</v>
      </c>
      <c r="D21992" t="str">
        <f t="shared" si="343"/>
        <v>un</v>
      </c>
    </row>
    <row r="21993" spans="1:4">
      <c r="A21993" s="68" t="s">
        <v>21726</v>
      </c>
      <c r="B21993" s="68" t="s">
        <v>34193</v>
      </c>
      <c r="C21993" s="68" t="s">
        <v>15</v>
      </c>
      <c r="D21993" t="str">
        <f t="shared" si="343"/>
        <v>un</v>
      </c>
    </row>
    <row r="21994" spans="1:4">
      <c r="A21994" s="68" t="s">
        <v>21727</v>
      </c>
      <c r="B21994" s="68" t="s">
        <v>34193</v>
      </c>
      <c r="C21994" s="68" t="s">
        <v>15</v>
      </c>
      <c r="D21994" t="str">
        <f t="shared" si="343"/>
        <v>un</v>
      </c>
    </row>
    <row r="21995" spans="1:4">
      <c r="A21995" s="68" t="s">
        <v>21728</v>
      </c>
      <c r="B21995" s="68" t="s">
        <v>34194</v>
      </c>
      <c r="C21995" s="68" t="s">
        <v>15</v>
      </c>
      <c r="D21995" t="str">
        <f t="shared" si="343"/>
        <v>un</v>
      </c>
    </row>
    <row r="21996" spans="1:4">
      <c r="A21996" s="68" t="s">
        <v>21729</v>
      </c>
      <c r="B21996" s="68" t="s">
        <v>34194</v>
      </c>
      <c r="C21996" s="68" t="s">
        <v>15</v>
      </c>
      <c r="D21996" t="str">
        <f t="shared" si="343"/>
        <v>un</v>
      </c>
    </row>
    <row r="21997" spans="1:4">
      <c r="A21997" s="68" t="s">
        <v>21730</v>
      </c>
      <c r="B21997" s="68" t="s">
        <v>34195</v>
      </c>
      <c r="C21997" s="68" t="s">
        <v>15</v>
      </c>
      <c r="D21997" t="str">
        <f t="shared" si="343"/>
        <v>un</v>
      </c>
    </row>
    <row r="21998" spans="1:4">
      <c r="A21998" s="68" t="s">
        <v>21731</v>
      </c>
      <c r="B21998" s="68" t="s">
        <v>34195</v>
      </c>
      <c r="C21998" s="68" t="s">
        <v>15</v>
      </c>
      <c r="D21998" t="str">
        <f t="shared" si="343"/>
        <v>un</v>
      </c>
    </row>
    <row r="21999" spans="1:4">
      <c r="A21999" s="68" t="s">
        <v>21732</v>
      </c>
      <c r="B21999" s="68" t="s">
        <v>34196</v>
      </c>
      <c r="C21999" s="68" t="s">
        <v>15</v>
      </c>
      <c r="D21999" t="str">
        <f t="shared" si="343"/>
        <v>un</v>
      </c>
    </row>
    <row r="22000" spans="1:4">
      <c r="A22000" s="68" t="s">
        <v>21733</v>
      </c>
      <c r="B22000" s="68" t="s">
        <v>34196</v>
      </c>
      <c r="C22000" s="68" t="s">
        <v>15</v>
      </c>
      <c r="D22000" t="str">
        <f t="shared" si="343"/>
        <v>un</v>
      </c>
    </row>
    <row r="22001" spans="1:4">
      <c r="A22001" s="68" t="s">
        <v>21734</v>
      </c>
      <c r="B22001" s="68" t="s">
        <v>34197</v>
      </c>
      <c r="C22001" s="68" t="s">
        <v>15</v>
      </c>
      <c r="D22001" t="str">
        <f t="shared" si="343"/>
        <v>un</v>
      </c>
    </row>
    <row r="22002" spans="1:4">
      <c r="A22002" s="68" t="s">
        <v>21735</v>
      </c>
      <c r="B22002" s="68" t="s">
        <v>34197</v>
      </c>
      <c r="C22002" s="68" t="s">
        <v>15</v>
      </c>
      <c r="D22002" t="str">
        <f t="shared" si="343"/>
        <v>un</v>
      </c>
    </row>
    <row r="22003" spans="1:4">
      <c r="A22003" s="68" t="s">
        <v>21736</v>
      </c>
      <c r="B22003" s="68" t="s">
        <v>34198</v>
      </c>
      <c r="C22003" s="68" t="s">
        <v>15</v>
      </c>
      <c r="D22003" t="str">
        <f t="shared" si="343"/>
        <v>un</v>
      </c>
    </row>
    <row r="22004" spans="1:4">
      <c r="A22004" s="68" t="s">
        <v>21737</v>
      </c>
      <c r="B22004" s="68" t="s">
        <v>34198</v>
      </c>
      <c r="C22004" s="68" t="s">
        <v>15</v>
      </c>
      <c r="D22004" t="str">
        <f t="shared" si="343"/>
        <v>un</v>
      </c>
    </row>
    <row r="22005" spans="1:4">
      <c r="A22005" s="68" t="s">
        <v>21738</v>
      </c>
      <c r="B22005" s="68" t="s">
        <v>34199</v>
      </c>
      <c r="C22005" s="68" t="s">
        <v>15</v>
      </c>
      <c r="D22005" t="str">
        <f t="shared" si="343"/>
        <v>un</v>
      </c>
    </row>
    <row r="22006" spans="1:4">
      <c r="A22006" s="68" t="s">
        <v>21739</v>
      </c>
      <c r="B22006" s="68" t="s">
        <v>34199</v>
      </c>
      <c r="C22006" s="68" t="s">
        <v>15</v>
      </c>
      <c r="D22006" t="str">
        <f t="shared" si="343"/>
        <v>un</v>
      </c>
    </row>
    <row r="22007" spans="1:4">
      <c r="A22007" s="68" t="s">
        <v>21740</v>
      </c>
      <c r="B22007" s="68" t="s">
        <v>34200</v>
      </c>
      <c r="C22007" s="68" t="s">
        <v>15</v>
      </c>
      <c r="D22007" t="str">
        <f t="shared" si="343"/>
        <v>un</v>
      </c>
    </row>
    <row r="22008" spans="1:4">
      <c r="A22008" s="68" t="s">
        <v>21741</v>
      </c>
      <c r="B22008" s="68" t="s">
        <v>34200</v>
      </c>
      <c r="C22008" s="68" t="s">
        <v>15</v>
      </c>
      <c r="D22008" t="str">
        <f t="shared" si="343"/>
        <v>un</v>
      </c>
    </row>
    <row r="22009" spans="1:4">
      <c r="A22009" s="68" t="s">
        <v>21742</v>
      </c>
      <c r="B22009" s="68" t="s">
        <v>34201</v>
      </c>
      <c r="C22009" s="68" t="s">
        <v>15</v>
      </c>
      <c r="D22009" t="str">
        <f t="shared" si="343"/>
        <v>un</v>
      </c>
    </row>
    <row r="22010" spans="1:4">
      <c r="A22010" s="68" t="s">
        <v>21743</v>
      </c>
      <c r="B22010" s="68" t="s">
        <v>34201</v>
      </c>
      <c r="C22010" s="68" t="s">
        <v>15</v>
      </c>
      <c r="D22010" t="str">
        <f t="shared" si="343"/>
        <v>un</v>
      </c>
    </row>
    <row r="22011" spans="1:4">
      <c r="A22011" s="68" t="s">
        <v>21744</v>
      </c>
      <c r="B22011" s="68" t="s">
        <v>34202</v>
      </c>
      <c r="C22011" s="68" t="s">
        <v>15</v>
      </c>
      <c r="D22011" t="str">
        <f t="shared" si="343"/>
        <v>un</v>
      </c>
    </row>
    <row r="22012" spans="1:4">
      <c r="A22012" s="68" t="s">
        <v>21745</v>
      </c>
      <c r="B22012" s="68" t="s">
        <v>34202</v>
      </c>
      <c r="C22012" s="68" t="s">
        <v>15</v>
      </c>
      <c r="D22012" t="str">
        <f t="shared" si="343"/>
        <v>un</v>
      </c>
    </row>
    <row r="22013" spans="1:4">
      <c r="A22013" s="68" t="s">
        <v>21746</v>
      </c>
      <c r="B22013" s="68" t="s">
        <v>34203</v>
      </c>
      <c r="C22013" s="68" t="s">
        <v>15</v>
      </c>
      <c r="D22013" t="str">
        <f t="shared" si="343"/>
        <v>un</v>
      </c>
    </row>
    <row r="22014" spans="1:4">
      <c r="A22014" s="68" t="s">
        <v>21747</v>
      </c>
      <c r="B22014" s="68" t="s">
        <v>34203</v>
      </c>
      <c r="C22014" s="68" t="s">
        <v>15</v>
      </c>
      <c r="D22014" t="str">
        <f t="shared" si="343"/>
        <v>un</v>
      </c>
    </row>
    <row r="22015" spans="1:4">
      <c r="A22015" s="68" t="s">
        <v>21748</v>
      </c>
      <c r="B22015" s="68" t="s">
        <v>34204</v>
      </c>
      <c r="C22015" s="68" t="s">
        <v>15</v>
      </c>
      <c r="D22015" t="str">
        <f t="shared" si="343"/>
        <v>un</v>
      </c>
    </row>
    <row r="22016" spans="1:4">
      <c r="A22016" s="68" t="s">
        <v>21749</v>
      </c>
      <c r="B22016" s="68" t="s">
        <v>34204</v>
      </c>
      <c r="C22016" s="68" t="s">
        <v>15</v>
      </c>
      <c r="D22016" t="str">
        <f t="shared" si="343"/>
        <v>un</v>
      </c>
    </row>
    <row r="22017" spans="1:4">
      <c r="A22017" s="68" t="s">
        <v>21750</v>
      </c>
      <c r="B22017" s="68" t="s">
        <v>21751</v>
      </c>
      <c r="C22017" s="68" t="s">
        <v>15</v>
      </c>
      <c r="D22017" t="str">
        <f t="shared" si="343"/>
        <v>un</v>
      </c>
    </row>
    <row r="22018" spans="1:4">
      <c r="A22018" s="68" t="s">
        <v>21752</v>
      </c>
      <c r="B22018" s="68" t="s">
        <v>21751</v>
      </c>
      <c r="C22018" s="68" t="s">
        <v>15</v>
      </c>
      <c r="D22018" t="str">
        <f t="shared" si="343"/>
        <v>un</v>
      </c>
    </row>
    <row r="22019" spans="1:4">
      <c r="A22019" s="68" t="s">
        <v>21753</v>
      </c>
      <c r="B22019" s="68" t="s">
        <v>21754</v>
      </c>
      <c r="C22019" s="68" t="s">
        <v>15</v>
      </c>
      <c r="D22019" t="str">
        <f t="shared" si="343"/>
        <v>un</v>
      </c>
    </row>
    <row r="22020" spans="1:4">
      <c r="A22020" s="68" t="s">
        <v>21755</v>
      </c>
      <c r="B22020" s="68" t="s">
        <v>21754</v>
      </c>
      <c r="C22020" s="68" t="s">
        <v>15</v>
      </c>
      <c r="D22020" t="str">
        <f t="shared" si="343"/>
        <v>un</v>
      </c>
    </row>
    <row r="22021" spans="1:4">
      <c r="A22021" s="68" t="s">
        <v>21756</v>
      </c>
      <c r="B22021" s="68" t="s">
        <v>34205</v>
      </c>
      <c r="C22021" s="68" t="s">
        <v>15</v>
      </c>
      <c r="D22021" t="str">
        <f t="shared" si="343"/>
        <v>un</v>
      </c>
    </row>
    <row r="22022" spans="1:4">
      <c r="A22022" s="68" t="s">
        <v>21757</v>
      </c>
      <c r="B22022" s="68" t="s">
        <v>34205</v>
      </c>
      <c r="C22022" s="68" t="s">
        <v>15</v>
      </c>
      <c r="D22022" t="str">
        <f t="shared" si="343"/>
        <v>un</v>
      </c>
    </row>
    <row r="22023" spans="1:4">
      <c r="A22023" s="68" t="s">
        <v>21758</v>
      </c>
      <c r="B22023" s="68" t="s">
        <v>21759</v>
      </c>
      <c r="C22023" s="68" t="s">
        <v>15</v>
      </c>
      <c r="D22023" t="str">
        <f t="shared" ref="D22023:D22086" si="344">LOWER(C22023)</f>
        <v>un</v>
      </c>
    </row>
    <row r="22024" spans="1:4">
      <c r="A22024" s="68" t="s">
        <v>21760</v>
      </c>
      <c r="B22024" s="68" t="s">
        <v>21759</v>
      </c>
      <c r="C22024" s="68" t="s">
        <v>15</v>
      </c>
      <c r="D22024" t="str">
        <f t="shared" si="344"/>
        <v>un</v>
      </c>
    </row>
    <row r="22025" spans="1:4">
      <c r="A22025" s="68" t="s">
        <v>21761</v>
      </c>
      <c r="B22025" s="68" t="s">
        <v>34206</v>
      </c>
      <c r="C22025" s="68" t="s">
        <v>15</v>
      </c>
      <c r="D22025" t="str">
        <f t="shared" si="344"/>
        <v>un</v>
      </c>
    </row>
    <row r="22026" spans="1:4">
      <c r="A22026" s="68" t="s">
        <v>21762</v>
      </c>
      <c r="B22026" s="68" t="s">
        <v>34206</v>
      </c>
      <c r="C22026" s="68" t="s">
        <v>15</v>
      </c>
      <c r="D22026" t="str">
        <f t="shared" si="344"/>
        <v>un</v>
      </c>
    </row>
    <row r="22027" spans="1:4">
      <c r="A22027" s="68" t="s">
        <v>21763</v>
      </c>
      <c r="B22027" s="68" t="s">
        <v>34207</v>
      </c>
      <c r="C22027" s="68" t="s">
        <v>15</v>
      </c>
      <c r="D22027" t="str">
        <f t="shared" si="344"/>
        <v>un</v>
      </c>
    </row>
    <row r="22028" spans="1:4">
      <c r="A22028" s="68" t="s">
        <v>21764</v>
      </c>
      <c r="B22028" s="68" t="s">
        <v>34207</v>
      </c>
      <c r="C22028" s="68" t="s">
        <v>15</v>
      </c>
      <c r="D22028" t="str">
        <f t="shared" si="344"/>
        <v>un</v>
      </c>
    </row>
    <row r="22029" spans="1:4">
      <c r="A22029" s="68" t="s">
        <v>21765</v>
      </c>
      <c r="B22029" s="68" t="s">
        <v>34208</v>
      </c>
      <c r="C22029" s="68" t="s">
        <v>15</v>
      </c>
      <c r="D22029" t="str">
        <f t="shared" si="344"/>
        <v>un</v>
      </c>
    </row>
    <row r="22030" spans="1:4">
      <c r="A22030" s="68" t="s">
        <v>21766</v>
      </c>
      <c r="B22030" s="68" t="s">
        <v>34208</v>
      </c>
      <c r="C22030" s="68" t="s">
        <v>15</v>
      </c>
      <c r="D22030" t="str">
        <f t="shared" si="344"/>
        <v>un</v>
      </c>
    </row>
    <row r="22031" spans="1:4">
      <c r="A22031" s="68" t="s">
        <v>23678</v>
      </c>
      <c r="B22031" s="68" t="s">
        <v>34209</v>
      </c>
      <c r="C22031" s="68" t="s">
        <v>15</v>
      </c>
      <c r="D22031" t="str">
        <f t="shared" si="344"/>
        <v>un</v>
      </c>
    </row>
    <row r="22032" spans="1:4">
      <c r="A22032" s="68" t="s">
        <v>23679</v>
      </c>
      <c r="B22032" s="68" t="s">
        <v>34209</v>
      </c>
      <c r="C22032" s="68" t="s">
        <v>15</v>
      </c>
      <c r="D22032" t="str">
        <f t="shared" si="344"/>
        <v>un</v>
      </c>
    </row>
    <row r="22033" spans="1:4">
      <c r="A22033" s="68" t="s">
        <v>23680</v>
      </c>
      <c r="B22033" s="68" t="s">
        <v>34210</v>
      </c>
      <c r="C22033" s="68" t="s">
        <v>15</v>
      </c>
      <c r="D22033" t="str">
        <f t="shared" si="344"/>
        <v>un</v>
      </c>
    </row>
    <row r="22034" spans="1:4">
      <c r="A22034" s="68" t="s">
        <v>23681</v>
      </c>
      <c r="B22034" s="68" t="s">
        <v>34210</v>
      </c>
      <c r="C22034" s="68" t="s">
        <v>15</v>
      </c>
      <c r="D22034" t="str">
        <f t="shared" si="344"/>
        <v>un</v>
      </c>
    </row>
    <row r="22035" spans="1:4">
      <c r="A22035" s="68" t="s">
        <v>23682</v>
      </c>
      <c r="B22035" s="68" t="s">
        <v>34211</v>
      </c>
      <c r="C22035" s="68" t="s">
        <v>15</v>
      </c>
      <c r="D22035" t="str">
        <f t="shared" si="344"/>
        <v>un</v>
      </c>
    </row>
    <row r="22036" spans="1:4">
      <c r="A22036" s="68" t="s">
        <v>23683</v>
      </c>
      <c r="B22036" s="68" t="s">
        <v>34211</v>
      </c>
      <c r="C22036" s="68" t="s">
        <v>15</v>
      </c>
      <c r="D22036" t="str">
        <f t="shared" si="344"/>
        <v>un</v>
      </c>
    </row>
    <row r="22037" spans="1:4">
      <c r="A22037" s="68" t="s">
        <v>21767</v>
      </c>
      <c r="B22037" s="68" t="s">
        <v>34212</v>
      </c>
      <c r="C22037" s="68" t="s">
        <v>15</v>
      </c>
      <c r="D22037" t="str">
        <f t="shared" si="344"/>
        <v>un</v>
      </c>
    </row>
    <row r="22038" spans="1:4">
      <c r="A22038" s="68" t="s">
        <v>21768</v>
      </c>
      <c r="B22038" s="68" t="s">
        <v>34212</v>
      </c>
      <c r="C22038" s="68" t="s">
        <v>15</v>
      </c>
      <c r="D22038" t="str">
        <f t="shared" si="344"/>
        <v>un</v>
      </c>
    </row>
    <row r="22039" spans="1:4">
      <c r="A22039" s="68" t="s">
        <v>21769</v>
      </c>
      <c r="B22039" s="68" t="s">
        <v>34213</v>
      </c>
      <c r="C22039" s="68" t="s">
        <v>15</v>
      </c>
      <c r="D22039" t="str">
        <f t="shared" si="344"/>
        <v>un</v>
      </c>
    </row>
    <row r="22040" spans="1:4">
      <c r="A22040" s="68" t="s">
        <v>21770</v>
      </c>
      <c r="B22040" s="68" t="s">
        <v>34213</v>
      </c>
      <c r="C22040" s="68" t="s">
        <v>15</v>
      </c>
      <c r="D22040" t="str">
        <f t="shared" si="344"/>
        <v>un</v>
      </c>
    </row>
    <row r="22041" spans="1:4">
      <c r="A22041" s="68" t="s">
        <v>21771</v>
      </c>
      <c r="B22041" s="68" t="s">
        <v>34214</v>
      </c>
      <c r="C22041" s="68" t="s">
        <v>15</v>
      </c>
      <c r="D22041" t="str">
        <f t="shared" si="344"/>
        <v>un</v>
      </c>
    </row>
    <row r="22042" spans="1:4">
      <c r="A22042" s="68" t="s">
        <v>21772</v>
      </c>
      <c r="B22042" s="68" t="s">
        <v>34214</v>
      </c>
      <c r="C22042" s="68" t="s">
        <v>15</v>
      </c>
      <c r="D22042" t="str">
        <f t="shared" si="344"/>
        <v>un</v>
      </c>
    </row>
    <row r="22043" spans="1:4">
      <c r="A22043" s="68" t="s">
        <v>21773</v>
      </c>
      <c r="B22043" s="68" t="s">
        <v>34215</v>
      </c>
      <c r="C22043" s="68" t="s">
        <v>15</v>
      </c>
      <c r="D22043" t="str">
        <f t="shared" si="344"/>
        <v>un</v>
      </c>
    </row>
    <row r="22044" spans="1:4">
      <c r="A22044" s="68" t="s">
        <v>21774</v>
      </c>
      <c r="B22044" s="68" t="s">
        <v>34215</v>
      </c>
      <c r="C22044" s="68" t="s">
        <v>15</v>
      </c>
      <c r="D22044" t="str">
        <f t="shared" si="344"/>
        <v>un</v>
      </c>
    </row>
    <row r="22045" spans="1:4">
      <c r="A22045" s="68" t="s">
        <v>21775</v>
      </c>
      <c r="B22045" s="68" t="s">
        <v>34216</v>
      </c>
      <c r="C22045" s="68" t="s">
        <v>15</v>
      </c>
      <c r="D22045" t="str">
        <f t="shared" si="344"/>
        <v>un</v>
      </c>
    </row>
    <row r="22046" spans="1:4">
      <c r="A22046" s="68" t="s">
        <v>21776</v>
      </c>
      <c r="B22046" s="68" t="s">
        <v>34216</v>
      </c>
      <c r="C22046" s="68" t="s">
        <v>15</v>
      </c>
      <c r="D22046" t="str">
        <f t="shared" si="344"/>
        <v>un</v>
      </c>
    </row>
    <row r="22047" spans="1:4">
      <c r="A22047" s="68" t="s">
        <v>21777</v>
      </c>
      <c r="B22047" s="68" t="s">
        <v>34217</v>
      </c>
      <c r="C22047" s="68" t="s">
        <v>15</v>
      </c>
      <c r="D22047" t="str">
        <f t="shared" si="344"/>
        <v>un</v>
      </c>
    </row>
    <row r="22048" spans="1:4">
      <c r="A22048" s="68" t="s">
        <v>21778</v>
      </c>
      <c r="B22048" s="68" t="s">
        <v>34217</v>
      </c>
      <c r="C22048" s="68" t="s">
        <v>15</v>
      </c>
      <c r="D22048" t="str">
        <f t="shared" si="344"/>
        <v>un</v>
      </c>
    </row>
    <row r="22049" spans="1:4">
      <c r="A22049" s="68" t="s">
        <v>21779</v>
      </c>
      <c r="B22049" s="68" t="s">
        <v>34218</v>
      </c>
      <c r="C22049" s="68" t="s">
        <v>15</v>
      </c>
      <c r="D22049" t="str">
        <f t="shared" si="344"/>
        <v>un</v>
      </c>
    </row>
    <row r="22050" spans="1:4">
      <c r="A22050" s="68" t="s">
        <v>21780</v>
      </c>
      <c r="B22050" s="68" t="s">
        <v>34218</v>
      </c>
      <c r="C22050" s="68" t="s">
        <v>15</v>
      </c>
      <c r="D22050" t="str">
        <f t="shared" si="344"/>
        <v>un</v>
      </c>
    </row>
    <row r="22051" spans="1:4">
      <c r="A22051" s="68" t="s">
        <v>21781</v>
      </c>
      <c r="B22051" s="68" t="s">
        <v>34219</v>
      </c>
      <c r="C22051" s="68" t="s">
        <v>15</v>
      </c>
      <c r="D22051" t="str">
        <f t="shared" si="344"/>
        <v>un</v>
      </c>
    </row>
    <row r="22052" spans="1:4">
      <c r="A22052" s="68" t="s">
        <v>21782</v>
      </c>
      <c r="B22052" s="68" t="s">
        <v>34219</v>
      </c>
      <c r="C22052" s="68" t="s">
        <v>15</v>
      </c>
      <c r="D22052" t="str">
        <f t="shared" si="344"/>
        <v>un</v>
      </c>
    </row>
    <row r="22053" spans="1:4">
      <c r="A22053" s="68" t="s">
        <v>21783</v>
      </c>
      <c r="B22053" s="68" t="s">
        <v>34220</v>
      </c>
      <c r="C22053" s="68" t="s">
        <v>15</v>
      </c>
      <c r="D22053" t="str">
        <f t="shared" si="344"/>
        <v>un</v>
      </c>
    </row>
    <row r="22054" spans="1:4">
      <c r="A22054" s="68" t="s">
        <v>21784</v>
      </c>
      <c r="B22054" s="68" t="s">
        <v>34220</v>
      </c>
      <c r="C22054" s="68" t="s">
        <v>15</v>
      </c>
      <c r="D22054" t="str">
        <f t="shared" si="344"/>
        <v>un</v>
      </c>
    </row>
    <row r="22055" spans="1:4">
      <c r="A22055" s="68" t="s">
        <v>21785</v>
      </c>
      <c r="B22055" s="68" t="s">
        <v>34221</v>
      </c>
      <c r="C22055" s="68" t="s">
        <v>15</v>
      </c>
      <c r="D22055" t="str">
        <f t="shared" si="344"/>
        <v>un</v>
      </c>
    </row>
    <row r="22056" spans="1:4">
      <c r="A22056" s="68" t="s">
        <v>21786</v>
      </c>
      <c r="B22056" s="68" t="s">
        <v>34221</v>
      </c>
      <c r="C22056" s="68" t="s">
        <v>15</v>
      </c>
      <c r="D22056" t="str">
        <f t="shared" si="344"/>
        <v>un</v>
      </c>
    </row>
    <row r="22057" spans="1:4">
      <c r="A22057" s="68" t="s">
        <v>21787</v>
      </c>
      <c r="B22057" s="68" t="s">
        <v>34222</v>
      </c>
      <c r="C22057" s="68" t="s">
        <v>15</v>
      </c>
      <c r="D22057" t="str">
        <f t="shared" si="344"/>
        <v>un</v>
      </c>
    </row>
    <row r="22058" spans="1:4">
      <c r="A22058" s="68" t="s">
        <v>21788</v>
      </c>
      <c r="B22058" s="68" t="s">
        <v>34222</v>
      </c>
      <c r="C22058" s="68" t="s">
        <v>15</v>
      </c>
      <c r="D22058" t="str">
        <f t="shared" si="344"/>
        <v>un</v>
      </c>
    </row>
    <row r="22059" spans="1:4">
      <c r="A22059" s="68" t="s">
        <v>21789</v>
      </c>
      <c r="B22059" s="68" t="s">
        <v>34223</v>
      </c>
      <c r="C22059" s="68" t="s">
        <v>15</v>
      </c>
      <c r="D22059" t="str">
        <f t="shared" si="344"/>
        <v>un</v>
      </c>
    </row>
    <row r="22060" spans="1:4">
      <c r="A22060" s="68" t="s">
        <v>21790</v>
      </c>
      <c r="B22060" s="68" t="s">
        <v>34223</v>
      </c>
      <c r="C22060" s="68" t="s">
        <v>15</v>
      </c>
      <c r="D22060" t="str">
        <f t="shared" si="344"/>
        <v>un</v>
      </c>
    </row>
    <row r="22061" spans="1:4">
      <c r="A22061" s="68" t="s">
        <v>21791</v>
      </c>
      <c r="B22061" s="68" t="s">
        <v>34224</v>
      </c>
      <c r="C22061" s="68" t="s">
        <v>15</v>
      </c>
      <c r="D22061" t="str">
        <f t="shared" si="344"/>
        <v>un</v>
      </c>
    </row>
    <row r="22062" spans="1:4">
      <c r="A22062" s="68" t="s">
        <v>21792</v>
      </c>
      <c r="B22062" s="68" t="s">
        <v>34224</v>
      </c>
      <c r="C22062" s="68" t="s">
        <v>15</v>
      </c>
      <c r="D22062" t="str">
        <f t="shared" si="344"/>
        <v>un</v>
      </c>
    </row>
    <row r="22063" spans="1:4">
      <c r="A22063" s="68" t="s">
        <v>21793</v>
      </c>
      <c r="B22063" s="68" t="s">
        <v>34225</v>
      </c>
      <c r="C22063" s="68" t="s">
        <v>15</v>
      </c>
      <c r="D22063" t="str">
        <f t="shared" si="344"/>
        <v>un</v>
      </c>
    </row>
    <row r="22064" spans="1:4">
      <c r="A22064" s="68" t="s">
        <v>21794</v>
      </c>
      <c r="B22064" s="68" t="s">
        <v>34225</v>
      </c>
      <c r="C22064" s="68" t="s">
        <v>15</v>
      </c>
      <c r="D22064" t="str">
        <f t="shared" si="344"/>
        <v>un</v>
      </c>
    </row>
    <row r="22065" spans="1:4">
      <c r="A22065" s="68" t="s">
        <v>21795</v>
      </c>
      <c r="B22065" s="68" t="s">
        <v>34226</v>
      </c>
      <c r="C22065" s="68" t="s">
        <v>15</v>
      </c>
      <c r="D22065" t="str">
        <f t="shared" si="344"/>
        <v>un</v>
      </c>
    </row>
    <row r="22066" spans="1:4">
      <c r="A22066" s="68" t="s">
        <v>21796</v>
      </c>
      <c r="B22066" s="68" t="s">
        <v>34226</v>
      </c>
      <c r="C22066" s="68" t="s">
        <v>15</v>
      </c>
      <c r="D22066" t="str">
        <f t="shared" si="344"/>
        <v>un</v>
      </c>
    </row>
    <row r="22067" spans="1:4">
      <c r="A22067" s="68" t="s">
        <v>21797</v>
      </c>
      <c r="B22067" s="68" t="s">
        <v>21798</v>
      </c>
      <c r="C22067" s="68" t="s">
        <v>15</v>
      </c>
      <c r="D22067" t="str">
        <f t="shared" si="344"/>
        <v>un</v>
      </c>
    </row>
    <row r="22068" spans="1:4">
      <c r="A22068" s="68" t="s">
        <v>21799</v>
      </c>
      <c r="B22068" s="68" t="s">
        <v>21798</v>
      </c>
      <c r="C22068" s="68" t="s">
        <v>15</v>
      </c>
      <c r="D22068" t="str">
        <f t="shared" si="344"/>
        <v>un</v>
      </c>
    </row>
    <row r="22069" spans="1:4">
      <c r="A22069" s="68" t="s">
        <v>21800</v>
      </c>
      <c r="B22069" s="68" t="s">
        <v>23717</v>
      </c>
      <c r="C22069" s="68" t="s">
        <v>15</v>
      </c>
      <c r="D22069" t="str">
        <f t="shared" si="344"/>
        <v>un</v>
      </c>
    </row>
    <row r="22070" spans="1:4">
      <c r="A22070" s="68" t="s">
        <v>21801</v>
      </c>
      <c r="B22070" s="68" t="s">
        <v>23717</v>
      </c>
      <c r="C22070" s="68" t="s">
        <v>15</v>
      </c>
      <c r="D22070" t="str">
        <f t="shared" si="344"/>
        <v>un</v>
      </c>
    </row>
    <row r="22071" spans="1:4">
      <c r="A22071" s="68" t="s">
        <v>21802</v>
      </c>
      <c r="B22071" s="68" t="s">
        <v>34227</v>
      </c>
      <c r="C22071" s="68" t="s">
        <v>15</v>
      </c>
      <c r="D22071" t="str">
        <f t="shared" si="344"/>
        <v>un</v>
      </c>
    </row>
    <row r="22072" spans="1:4">
      <c r="A22072" s="68" t="s">
        <v>21803</v>
      </c>
      <c r="B22072" s="68" t="s">
        <v>34227</v>
      </c>
      <c r="C22072" s="68" t="s">
        <v>15</v>
      </c>
      <c r="D22072" t="str">
        <f t="shared" si="344"/>
        <v>un</v>
      </c>
    </row>
    <row r="22073" spans="1:4">
      <c r="A22073" s="68" t="s">
        <v>21804</v>
      </c>
      <c r="B22073" s="68" t="s">
        <v>34228</v>
      </c>
      <c r="C22073" s="68" t="s">
        <v>15</v>
      </c>
      <c r="D22073" t="str">
        <f t="shared" si="344"/>
        <v>un</v>
      </c>
    </row>
    <row r="22074" spans="1:4">
      <c r="A22074" s="68" t="s">
        <v>21805</v>
      </c>
      <c r="B22074" s="68" t="s">
        <v>34228</v>
      </c>
      <c r="C22074" s="68" t="s">
        <v>15</v>
      </c>
      <c r="D22074" t="str">
        <f t="shared" si="344"/>
        <v>un</v>
      </c>
    </row>
    <row r="22075" spans="1:4">
      <c r="A22075" s="68" t="s">
        <v>21806</v>
      </c>
      <c r="B22075" s="68" t="s">
        <v>34229</v>
      </c>
      <c r="C22075" s="68" t="s">
        <v>15</v>
      </c>
      <c r="D22075" t="str">
        <f t="shared" si="344"/>
        <v>un</v>
      </c>
    </row>
    <row r="22076" spans="1:4">
      <c r="A22076" s="68" t="s">
        <v>21807</v>
      </c>
      <c r="B22076" s="68" t="s">
        <v>34229</v>
      </c>
      <c r="C22076" s="68" t="s">
        <v>15</v>
      </c>
      <c r="D22076" t="str">
        <f t="shared" si="344"/>
        <v>un</v>
      </c>
    </row>
    <row r="22077" spans="1:4">
      <c r="A22077" s="68" t="s">
        <v>21808</v>
      </c>
      <c r="B22077" s="68" t="s">
        <v>34230</v>
      </c>
      <c r="C22077" s="68" t="s">
        <v>15</v>
      </c>
      <c r="D22077" t="str">
        <f t="shared" si="344"/>
        <v>un</v>
      </c>
    </row>
    <row r="22078" spans="1:4">
      <c r="A22078" s="68" t="s">
        <v>21809</v>
      </c>
      <c r="B22078" s="68" t="s">
        <v>34230</v>
      </c>
      <c r="C22078" s="68" t="s">
        <v>15</v>
      </c>
      <c r="D22078" t="str">
        <f t="shared" si="344"/>
        <v>un</v>
      </c>
    </row>
    <row r="22079" spans="1:4">
      <c r="A22079" s="68" t="s">
        <v>21810</v>
      </c>
      <c r="B22079" s="68" t="s">
        <v>34231</v>
      </c>
      <c r="C22079" s="68" t="s">
        <v>15</v>
      </c>
      <c r="D22079" t="str">
        <f t="shared" si="344"/>
        <v>un</v>
      </c>
    </row>
    <row r="22080" spans="1:4">
      <c r="A22080" s="68" t="s">
        <v>21811</v>
      </c>
      <c r="B22080" s="68" t="s">
        <v>34231</v>
      </c>
      <c r="C22080" s="68" t="s">
        <v>15</v>
      </c>
      <c r="D22080" t="str">
        <f t="shared" si="344"/>
        <v>un</v>
      </c>
    </row>
    <row r="22081" spans="1:4">
      <c r="A22081" s="68" t="s">
        <v>21812</v>
      </c>
      <c r="B22081" s="68" t="s">
        <v>34232</v>
      </c>
      <c r="C22081" s="68" t="s">
        <v>15</v>
      </c>
      <c r="D22081" t="str">
        <f t="shared" si="344"/>
        <v>un</v>
      </c>
    </row>
    <row r="22082" spans="1:4">
      <c r="A22082" s="68" t="s">
        <v>21813</v>
      </c>
      <c r="B22082" s="68" t="s">
        <v>34232</v>
      </c>
      <c r="C22082" s="68" t="s">
        <v>15</v>
      </c>
      <c r="D22082" t="str">
        <f t="shared" si="344"/>
        <v>un</v>
      </c>
    </row>
    <row r="22083" spans="1:4">
      <c r="A22083" s="68" t="s">
        <v>21814</v>
      </c>
      <c r="B22083" s="68" t="s">
        <v>34233</v>
      </c>
      <c r="C22083" s="68" t="s">
        <v>15</v>
      </c>
      <c r="D22083" t="str">
        <f t="shared" si="344"/>
        <v>un</v>
      </c>
    </row>
    <row r="22084" spans="1:4">
      <c r="A22084" s="68" t="s">
        <v>21815</v>
      </c>
      <c r="B22084" s="68" t="s">
        <v>34233</v>
      </c>
      <c r="C22084" s="68" t="s">
        <v>15</v>
      </c>
      <c r="D22084" t="str">
        <f t="shared" si="344"/>
        <v>un</v>
      </c>
    </row>
    <row r="22085" spans="1:4">
      <c r="A22085" s="68" t="s">
        <v>21816</v>
      </c>
      <c r="B22085" s="68" t="s">
        <v>34234</v>
      </c>
      <c r="C22085" s="68" t="s">
        <v>15</v>
      </c>
      <c r="D22085" t="str">
        <f t="shared" si="344"/>
        <v>un</v>
      </c>
    </row>
    <row r="22086" spans="1:4">
      <c r="A22086" s="68" t="s">
        <v>21817</v>
      </c>
      <c r="B22086" s="68" t="s">
        <v>34234</v>
      </c>
      <c r="C22086" s="68" t="s">
        <v>15</v>
      </c>
      <c r="D22086" t="str">
        <f t="shared" si="344"/>
        <v>un</v>
      </c>
    </row>
    <row r="22087" spans="1:4">
      <c r="A22087" s="68" t="s">
        <v>21818</v>
      </c>
      <c r="B22087" s="68" t="s">
        <v>34235</v>
      </c>
      <c r="C22087" s="68" t="s">
        <v>15</v>
      </c>
      <c r="D22087" t="str">
        <f t="shared" ref="D22087:D22150" si="345">LOWER(C22087)</f>
        <v>un</v>
      </c>
    </row>
    <row r="22088" spans="1:4">
      <c r="A22088" s="68" t="s">
        <v>21819</v>
      </c>
      <c r="B22088" s="68" t="s">
        <v>34235</v>
      </c>
      <c r="C22088" s="68" t="s">
        <v>15</v>
      </c>
      <c r="D22088" t="str">
        <f t="shared" si="345"/>
        <v>un</v>
      </c>
    </row>
    <row r="22089" spans="1:4">
      <c r="A22089" s="68" t="s">
        <v>21820</v>
      </c>
      <c r="B22089" s="68" t="s">
        <v>34236</v>
      </c>
      <c r="C22089" s="68" t="s">
        <v>15</v>
      </c>
      <c r="D22089" t="str">
        <f t="shared" si="345"/>
        <v>un</v>
      </c>
    </row>
    <row r="22090" spans="1:4">
      <c r="A22090" s="68" t="s">
        <v>21821</v>
      </c>
      <c r="B22090" s="68" t="s">
        <v>34236</v>
      </c>
      <c r="C22090" s="68" t="s">
        <v>15</v>
      </c>
      <c r="D22090" t="str">
        <f t="shared" si="345"/>
        <v>un</v>
      </c>
    </row>
    <row r="22091" spans="1:4">
      <c r="A22091" s="68" t="s">
        <v>21822</v>
      </c>
      <c r="B22091" s="68" t="s">
        <v>34237</v>
      </c>
      <c r="C22091" s="68" t="s">
        <v>15</v>
      </c>
      <c r="D22091" t="str">
        <f t="shared" si="345"/>
        <v>un</v>
      </c>
    </row>
    <row r="22092" spans="1:4">
      <c r="A22092" s="68" t="s">
        <v>21823</v>
      </c>
      <c r="B22092" s="68" t="s">
        <v>34237</v>
      </c>
      <c r="C22092" s="68" t="s">
        <v>15</v>
      </c>
      <c r="D22092" t="str">
        <f t="shared" si="345"/>
        <v>un</v>
      </c>
    </row>
    <row r="22093" spans="1:4">
      <c r="A22093" s="68" t="s">
        <v>21824</v>
      </c>
      <c r="B22093" s="68" t="s">
        <v>34238</v>
      </c>
      <c r="C22093" s="68" t="s">
        <v>15</v>
      </c>
      <c r="D22093" t="str">
        <f t="shared" si="345"/>
        <v>un</v>
      </c>
    </row>
    <row r="22094" spans="1:4">
      <c r="A22094" s="68" t="s">
        <v>21825</v>
      </c>
      <c r="B22094" s="68" t="s">
        <v>34238</v>
      </c>
      <c r="C22094" s="68" t="s">
        <v>15</v>
      </c>
      <c r="D22094" t="str">
        <f t="shared" si="345"/>
        <v>un</v>
      </c>
    </row>
    <row r="22095" spans="1:4">
      <c r="A22095" s="68" t="s">
        <v>21826</v>
      </c>
      <c r="B22095" s="68" t="s">
        <v>34239</v>
      </c>
      <c r="C22095" s="68" t="s">
        <v>15</v>
      </c>
      <c r="D22095" t="str">
        <f t="shared" si="345"/>
        <v>un</v>
      </c>
    </row>
    <row r="22096" spans="1:4">
      <c r="A22096" s="68" t="s">
        <v>21827</v>
      </c>
      <c r="B22096" s="68" t="s">
        <v>34239</v>
      </c>
      <c r="C22096" s="68" t="s">
        <v>15</v>
      </c>
      <c r="D22096" t="str">
        <f t="shared" si="345"/>
        <v>un</v>
      </c>
    </row>
    <row r="22097" spans="1:4">
      <c r="A22097" s="68" t="s">
        <v>21828</v>
      </c>
      <c r="B22097" s="68" t="s">
        <v>34240</v>
      </c>
      <c r="C22097" s="68" t="s">
        <v>15</v>
      </c>
      <c r="D22097" t="str">
        <f t="shared" si="345"/>
        <v>un</v>
      </c>
    </row>
    <row r="22098" spans="1:4">
      <c r="A22098" s="68" t="s">
        <v>21829</v>
      </c>
      <c r="B22098" s="68" t="s">
        <v>34240</v>
      </c>
      <c r="C22098" s="68" t="s">
        <v>15</v>
      </c>
      <c r="D22098" t="str">
        <f t="shared" si="345"/>
        <v>un</v>
      </c>
    </row>
    <row r="22099" spans="1:4">
      <c r="A22099" s="68" t="s">
        <v>21830</v>
      </c>
      <c r="B22099" s="68" t="s">
        <v>34241</v>
      </c>
      <c r="C22099" s="68" t="s">
        <v>15</v>
      </c>
      <c r="D22099" t="str">
        <f t="shared" si="345"/>
        <v>un</v>
      </c>
    </row>
    <row r="22100" spans="1:4">
      <c r="A22100" s="68" t="s">
        <v>21831</v>
      </c>
      <c r="B22100" s="68" t="s">
        <v>34241</v>
      </c>
      <c r="C22100" s="68" t="s">
        <v>15</v>
      </c>
      <c r="D22100" t="str">
        <f t="shared" si="345"/>
        <v>un</v>
      </c>
    </row>
    <row r="22101" spans="1:4">
      <c r="A22101" s="68" t="s">
        <v>21832</v>
      </c>
      <c r="B22101" s="68" t="s">
        <v>34242</v>
      </c>
      <c r="C22101" s="68" t="s">
        <v>15</v>
      </c>
      <c r="D22101" t="str">
        <f t="shared" si="345"/>
        <v>un</v>
      </c>
    </row>
    <row r="22102" spans="1:4">
      <c r="A22102" s="68" t="s">
        <v>21833</v>
      </c>
      <c r="B22102" s="68" t="s">
        <v>34242</v>
      </c>
      <c r="C22102" s="68" t="s">
        <v>15</v>
      </c>
      <c r="D22102" t="str">
        <f t="shared" si="345"/>
        <v>un</v>
      </c>
    </row>
    <row r="22103" spans="1:4">
      <c r="A22103" s="68" t="s">
        <v>21834</v>
      </c>
      <c r="B22103" s="68" t="s">
        <v>34243</v>
      </c>
      <c r="C22103" s="68" t="s">
        <v>14</v>
      </c>
      <c r="D22103" t="str">
        <f t="shared" si="345"/>
        <v>m</v>
      </c>
    </row>
    <row r="22104" spans="1:4">
      <c r="A22104" s="68" t="s">
        <v>21835</v>
      </c>
      <c r="B22104" s="68" t="s">
        <v>34243</v>
      </c>
      <c r="C22104" s="68" t="s">
        <v>14</v>
      </c>
      <c r="D22104" t="str">
        <f t="shared" si="345"/>
        <v>m</v>
      </c>
    </row>
    <row r="22105" spans="1:4">
      <c r="A22105" s="68" t="s">
        <v>21836</v>
      </c>
      <c r="B22105" s="68" t="s">
        <v>34244</v>
      </c>
      <c r="C22105" s="68" t="s">
        <v>15</v>
      </c>
      <c r="D22105" t="str">
        <f t="shared" si="345"/>
        <v>un</v>
      </c>
    </row>
    <row r="22106" spans="1:4">
      <c r="A22106" s="68" t="s">
        <v>21837</v>
      </c>
      <c r="B22106" s="68" t="s">
        <v>34244</v>
      </c>
      <c r="C22106" s="68" t="s">
        <v>15</v>
      </c>
      <c r="D22106" t="str">
        <f t="shared" si="345"/>
        <v>un</v>
      </c>
    </row>
    <row r="22107" spans="1:4">
      <c r="A22107" s="68" t="s">
        <v>21838</v>
      </c>
      <c r="B22107" s="68" t="s">
        <v>34245</v>
      </c>
      <c r="C22107" s="68" t="s">
        <v>15</v>
      </c>
      <c r="D22107" t="str">
        <f t="shared" si="345"/>
        <v>un</v>
      </c>
    </row>
    <row r="22108" spans="1:4">
      <c r="A22108" s="68" t="s">
        <v>21839</v>
      </c>
      <c r="B22108" s="68" t="s">
        <v>34245</v>
      </c>
      <c r="C22108" s="68" t="s">
        <v>15</v>
      </c>
      <c r="D22108" t="str">
        <f t="shared" si="345"/>
        <v>un</v>
      </c>
    </row>
    <row r="22109" spans="1:4">
      <c r="A22109" s="68" t="s">
        <v>21840</v>
      </c>
      <c r="B22109" s="68" t="s">
        <v>34246</v>
      </c>
      <c r="C22109" s="68" t="s">
        <v>14</v>
      </c>
      <c r="D22109" t="str">
        <f t="shared" si="345"/>
        <v>m</v>
      </c>
    </row>
    <row r="22110" spans="1:4">
      <c r="A22110" s="68" t="s">
        <v>21841</v>
      </c>
      <c r="B22110" s="68" t="s">
        <v>34246</v>
      </c>
      <c r="C22110" s="68" t="s">
        <v>14</v>
      </c>
      <c r="D22110" t="str">
        <f t="shared" si="345"/>
        <v>m</v>
      </c>
    </row>
    <row r="22111" spans="1:4">
      <c r="A22111" s="68" t="s">
        <v>21842</v>
      </c>
      <c r="B22111" s="68" t="s">
        <v>34247</v>
      </c>
      <c r="C22111" s="68" t="s">
        <v>14</v>
      </c>
      <c r="D22111" t="str">
        <f t="shared" si="345"/>
        <v>m</v>
      </c>
    </row>
    <row r="22112" spans="1:4">
      <c r="A22112" s="68" t="s">
        <v>21843</v>
      </c>
      <c r="B22112" s="68" t="s">
        <v>34247</v>
      </c>
      <c r="C22112" s="68" t="s">
        <v>14</v>
      </c>
      <c r="D22112" t="str">
        <f t="shared" si="345"/>
        <v>m</v>
      </c>
    </row>
    <row r="22113" spans="1:4">
      <c r="A22113" s="68" t="s">
        <v>21844</v>
      </c>
      <c r="B22113" s="68" t="s">
        <v>34248</v>
      </c>
      <c r="C22113" s="68" t="s">
        <v>14</v>
      </c>
      <c r="D22113" t="str">
        <f t="shared" si="345"/>
        <v>m</v>
      </c>
    </row>
    <row r="22114" spans="1:4">
      <c r="A22114" s="68" t="s">
        <v>21845</v>
      </c>
      <c r="B22114" s="68" t="s">
        <v>34248</v>
      </c>
      <c r="C22114" s="68" t="s">
        <v>14</v>
      </c>
      <c r="D22114" t="str">
        <f t="shared" si="345"/>
        <v>m</v>
      </c>
    </row>
    <row r="22115" spans="1:4">
      <c r="A22115" s="68" t="s">
        <v>21846</v>
      </c>
      <c r="B22115" s="68" t="s">
        <v>34249</v>
      </c>
      <c r="C22115" s="68" t="s">
        <v>14</v>
      </c>
      <c r="D22115" t="str">
        <f t="shared" si="345"/>
        <v>m</v>
      </c>
    </row>
    <row r="22116" spans="1:4">
      <c r="A22116" s="68" t="s">
        <v>21847</v>
      </c>
      <c r="B22116" s="68" t="s">
        <v>34249</v>
      </c>
      <c r="C22116" s="68" t="s">
        <v>14</v>
      </c>
      <c r="D22116" t="str">
        <f t="shared" si="345"/>
        <v>m</v>
      </c>
    </row>
    <row r="22117" spans="1:4">
      <c r="A22117" s="68" t="s">
        <v>21848</v>
      </c>
      <c r="B22117" s="68" t="s">
        <v>34250</v>
      </c>
      <c r="C22117" s="68" t="s">
        <v>14</v>
      </c>
      <c r="D22117" t="str">
        <f t="shared" si="345"/>
        <v>m</v>
      </c>
    </row>
    <row r="22118" spans="1:4">
      <c r="A22118" s="68" t="s">
        <v>21849</v>
      </c>
      <c r="B22118" s="68" t="s">
        <v>34250</v>
      </c>
      <c r="C22118" s="68" t="s">
        <v>14</v>
      </c>
      <c r="D22118" t="str">
        <f t="shared" si="345"/>
        <v>m</v>
      </c>
    </row>
    <row r="22119" spans="1:4">
      <c r="A22119" s="68" t="s">
        <v>21850</v>
      </c>
      <c r="B22119" s="68" t="s">
        <v>34251</v>
      </c>
      <c r="C22119" s="68" t="s">
        <v>14</v>
      </c>
      <c r="D22119" t="str">
        <f t="shared" si="345"/>
        <v>m</v>
      </c>
    </row>
    <row r="22120" spans="1:4">
      <c r="A22120" s="68" t="s">
        <v>21851</v>
      </c>
      <c r="B22120" s="68" t="s">
        <v>34251</v>
      </c>
      <c r="C22120" s="68" t="s">
        <v>14</v>
      </c>
      <c r="D22120" t="str">
        <f t="shared" si="345"/>
        <v>m</v>
      </c>
    </row>
    <row r="22121" spans="1:4">
      <c r="A22121" s="68" t="s">
        <v>21852</v>
      </c>
      <c r="B22121" s="68" t="s">
        <v>34252</v>
      </c>
      <c r="C22121" s="68" t="s">
        <v>14</v>
      </c>
      <c r="D22121" t="str">
        <f t="shared" si="345"/>
        <v>m</v>
      </c>
    </row>
    <row r="22122" spans="1:4">
      <c r="A22122" s="68" t="s">
        <v>21853</v>
      </c>
      <c r="B22122" s="68" t="s">
        <v>34252</v>
      </c>
      <c r="C22122" s="68" t="s">
        <v>14</v>
      </c>
      <c r="D22122" t="str">
        <f t="shared" si="345"/>
        <v>m</v>
      </c>
    </row>
    <row r="22123" spans="1:4">
      <c r="A22123" s="68" t="s">
        <v>21854</v>
      </c>
      <c r="B22123" s="68" t="s">
        <v>34253</v>
      </c>
      <c r="C22123" s="68" t="s">
        <v>15</v>
      </c>
      <c r="D22123" t="str">
        <f t="shared" si="345"/>
        <v>un</v>
      </c>
    </row>
    <row r="22124" spans="1:4">
      <c r="A22124" s="68" t="s">
        <v>21855</v>
      </c>
      <c r="B22124" s="68" t="s">
        <v>34253</v>
      </c>
      <c r="C22124" s="68" t="s">
        <v>15</v>
      </c>
      <c r="D22124" t="str">
        <f t="shared" si="345"/>
        <v>un</v>
      </c>
    </row>
    <row r="22125" spans="1:4">
      <c r="A22125" s="68" t="s">
        <v>21856</v>
      </c>
      <c r="B22125" s="68" t="s">
        <v>34254</v>
      </c>
      <c r="C22125" s="68" t="s">
        <v>15</v>
      </c>
      <c r="D22125" t="str">
        <f t="shared" si="345"/>
        <v>un</v>
      </c>
    </row>
    <row r="22126" spans="1:4">
      <c r="A22126" s="68" t="s">
        <v>21857</v>
      </c>
      <c r="B22126" s="68" t="s">
        <v>34254</v>
      </c>
      <c r="C22126" s="68" t="s">
        <v>15</v>
      </c>
      <c r="D22126" t="str">
        <f t="shared" si="345"/>
        <v>un</v>
      </c>
    </row>
    <row r="22127" spans="1:4">
      <c r="A22127" s="68" t="s">
        <v>21858</v>
      </c>
      <c r="B22127" s="68" t="s">
        <v>34255</v>
      </c>
      <c r="C22127" s="68" t="s">
        <v>14</v>
      </c>
      <c r="D22127" t="str">
        <f t="shared" si="345"/>
        <v>m</v>
      </c>
    </row>
    <row r="22128" spans="1:4">
      <c r="A22128" s="68" t="s">
        <v>21859</v>
      </c>
      <c r="B22128" s="68" t="s">
        <v>34255</v>
      </c>
      <c r="C22128" s="68" t="s">
        <v>14</v>
      </c>
      <c r="D22128" t="str">
        <f t="shared" si="345"/>
        <v>m</v>
      </c>
    </row>
    <row r="22129" spans="1:4">
      <c r="A22129" s="68" t="s">
        <v>21860</v>
      </c>
      <c r="B22129" s="68" t="s">
        <v>34256</v>
      </c>
      <c r="C22129" s="68" t="s">
        <v>14</v>
      </c>
      <c r="D22129" t="str">
        <f t="shared" si="345"/>
        <v>m</v>
      </c>
    </row>
    <row r="22130" spans="1:4">
      <c r="A22130" s="68" t="s">
        <v>21861</v>
      </c>
      <c r="B22130" s="68" t="s">
        <v>34256</v>
      </c>
      <c r="C22130" s="68" t="s">
        <v>14</v>
      </c>
      <c r="D22130" t="str">
        <f t="shared" si="345"/>
        <v>m</v>
      </c>
    </row>
    <row r="22131" spans="1:4">
      <c r="A22131" s="68" t="s">
        <v>21862</v>
      </c>
      <c r="B22131" s="68" t="s">
        <v>34257</v>
      </c>
      <c r="C22131" s="68" t="s">
        <v>14</v>
      </c>
      <c r="D22131" t="str">
        <f t="shared" si="345"/>
        <v>m</v>
      </c>
    </row>
    <row r="22132" spans="1:4">
      <c r="A22132" s="68" t="s">
        <v>21863</v>
      </c>
      <c r="B22132" s="68" t="s">
        <v>34257</v>
      </c>
      <c r="C22132" s="68" t="s">
        <v>14</v>
      </c>
      <c r="D22132" t="str">
        <f t="shared" si="345"/>
        <v>m</v>
      </c>
    </row>
    <row r="22133" spans="1:4">
      <c r="A22133" s="68" t="s">
        <v>21864</v>
      </c>
      <c r="B22133" s="68" t="s">
        <v>34258</v>
      </c>
      <c r="C22133" s="68" t="s">
        <v>14</v>
      </c>
      <c r="D22133" t="str">
        <f t="shared" si="345"/>
        <v>m</v>
      </c>
    </row>
    <row r="22134" spans="1:4">
      <c r="A22134" s="68" t="s">
        <v>21865</v>
      </c>
      <c r="B22134" s="68" t="s">
        <v>34258</v>
      </c>
      <c r="C22134" s="68" t="s">
        <v>14</v>
      </c>
      <c r="D22134" t="str">
        <f t="shared" si="345"/>
        <v>m</v>
      </c>
    </row>
    <row r="22135" spans="1:4">
      <c r="A22135" s="68" t="s">
        <v>21866</v>
      </c>
      <c r="B22135" s="68" t="s">
        <v>34259</v>
      </c>
      <c r="C22135" s="68" t="s">
        <v>14</v>
      </c>
      <c r="D22135" t="str">
        <f t="shared" si="345"/>
        <v>m</v>
      </c>
    </row>
    <row r="22136" spans="1:4">
      <c r="A22136" s="68" t="s">
        <v>21867</v>
      </c>
      <c r="B22136" s="68" t="s">
        <v>34259</v>
      </c>
      <c r="C22136" s="68" t="s">
        <v>14</v>
      </c>
      <c r="D22136" t="str">
        <f t="shared" si="345"/>
        <v>m</v>
      </c>
    </row>
    <row r="22137" spans="1:4">
      <c r="A22137" s="68" t="s">
        <v>21868</v>
      </c>
      <c r="B22137" s="68" t="s">
        <v>34260</v>
      </c>
      <c r="C22137" s="68" t="s">
        <v>14</v>
      </c>
      <c r="D22137" t="str">
        <f t="shared" si="345"/>
        <v>m</v>
      </c>
    </row>
    <row r="22138" spans="1:4">
      <c r="A22138" s="68" t="s">
        <v>21869</v>
      </c>
      <c r="B22138" s="68" t="s">
        <v>34260</v>
      </c>
      <c r="C22138" s="68" t="s">
        <v>14</v>
      </c>
      <c r="D22138" t="str">
        <f t="shared" si="345"/>
        <v>m</v>
      </c>
    </row>
    <row r="22139" spans="1:4">
      <c r="A22139" s="68" t="s">
        <v>21870</v>
      </c>
      <c r="B22139" s="68" t="s">
        <v>34261</v>
      </c>
      <c r="C22139" s="68" t="s">
        <v>14</v>
      </c>
      <c r="D22139" t="str">
        <f t="shared" si="345"/>
        <v>m</v>
      </c>
    </row>
    <row r="22140" spans="1:4">
      <c r="A22140" s="68" t="s">
        <v>21871</v>
      </c>
      <c r="B22140" s="68" t="s">
        <v>34261</v>
      </c>
      <c r="C22140" s="68" t="s">
        <v>14</v>
      </c>
      <c r="D22140" t="str">
        <f t="shared" si="345"/>
        <v>m</v>
      </c>
    </row>
    <row r="22141" spans="1:4">
      <c r="A22141" s="68" t="s">
        <v>21872</v>
      </c>
      <c r="B22141" s="68" t="s">
        <v>34262</v>
      </c>
      <c r="C22141" s="68" t="s">
        <v>14</v>
      </c>
      <c r="D22141" t="str">
        <f t="shared" si="345"/>
        <v>m</v>
      </c>
    </row>
    <row r="22142" spans="1:4">
      <c r="A22142" s="68" t="s">
        <v>21873</v>
      </c>
      <c r="B22142" s="68" t="s">
        <v>34262</v>
      </c>
      <c r="C22142" s="68" t="s">
        <v>14</v>
      </c>
      <c r="D22142" t="str">
        <f t="shared" si="345"/>
        <v>m</v>
      </c>
    </row>
    <row r="22143" spans="1:4">
      <c r="A22143" s="68" t="s">
        <v>21874</v>
      </c>
      <c r="B22143" s="68" t="s">
        <v>34263</v>
      </c>
      <c r="C22143" s="68" t="s">
        <v>14</v>
      </c>
      <c r="D22143" t="str">
        <f t="shared" si="345"/>
        <v>m</v>
      </c>
    </row>
    <row r="22144" spans="1:4">
      <c r="A22144" s="68" t="s">
        <v>21875</v>
      </c>
      <c r="B22144" s="68" t="s">
        <v>34263</v>
      </c>
      <c r="C22144" s="68" t="s">
        <v>14</v>
      </c>
      <c r="D22144" t="str">
        <f t="shared" si="345"/>
        <v>m</v>
      </c>
    </row>
    <row r="22145" spans="1:4">
      <c r="A22145" s="68" t="s">
        <v>21876</v>
      </c>
      <c r="B22145" s="68" t="s">
        <v>34264</v>
      </c>
      <c r="C22145" s="68" t="s">
        <v>14</v>
      </c>
      <c r="D22145" t="str">
        <f t="shared" si="345"/>
        <v>m</v>
      </c>
    </row>
    <row r="22146" spans="1:4">
      <c r="A22146" s="68" t="s">
        <v>21877</v>
      </c>
      <c r="B22146" s="68" t="s">
        <v>34264</v>
      </c>
      <c r="C22146" s="68" t="s">
        <v>14</v>
      </c>
      <c r="D22146" t="str">
        <f t="shared" si="345"/>
        <v>m</v>
      </c>
    </row>
    <row r="22147" spans="1:4">
      <c r="A22147" s="68" t="s">
        <v>21878</v>
      </c>
      <c r="B22147" s="68" t="s">
        <v>34265</v>
      </c>
      <c r="C22147" s="68" t="s">
        <v>14</v>
      </c>
      <c r="D22147" t="str">
        <f t="shared" si="345"/>
        <v>m</v>
      </c>
    </row>
    <row r="22148" spans="1:4">
      <c r="A22148" s="68" t="s">
        <v>21879</v>
      </c>
      <c r="B22148" s="68" t="s">
        <v>34265</v>
      </c>
      <c r="C22148" s="68" t="s">
        <v>14</v>
      </c>
      <c r="D22148" t="str">
        <f t="shared" si="345"/>
        <v>m</v>
      </c>
    </row>
    <row r="22149" spans="1:4">
      <c r="A22149" s="68" t="s">
        <v>21880</v>
      </c>
      <c r="B22149" s="68" t="s">
        <v>34266</v>
      </c>
      <c r="C22149" s="68" t="s">
        <v>14</v>
      </c>
      <c r="D22149" t="str">
        <f t="shared" si="345"/>
        <v>m</v>
      </c>
    </row>
    <row r="22150" spans="1:4">
      <c r="A22150" s="68" t="s">
        <v>21881</v>
      </c>
      <c r="B22150" s="68" t="s">
        <v>34266</v>
      </c>
      <c r="C22150" s="68" t="s">
        <v>14</v>
      </c>
      <c r="D22150" t="str">
        <f t="shared" si="345"/>
        <v>m</v>
      </c>
    </row>
    <row r="22151" spans="1:4">
      <c r="A22151" s="68" t="s">
        <v>21882</v>
      </c>
      <c r="B22151" s="68" t="s">
        <v>34267</v>
      </c>
      <c r="C22151" s="68" t="s">
        <v>14</v>
      </c>
      <c r="D22151" t="str">
        <f t="shared" ref="D22151:D22214" si="346">LOWER(C22151)</f>
        <v>m</v>
      </c>
    </row>
    <row r="22152" spans="1:4">
      <c r="A22152" s="68" t="s">
        <v>21883</v>
      </c>
      <c r="B22152" s="68" t="s">
        <v>34267</v>
      </c>
      <c r="C22152" s="68" t="s">
        <v>14</v>
      </c>
      <c r="D22152" t="str">
        <f t="shared" si="346"/>
        <v>m</v>
      </c>
    </row>
    <row r="22153" spans="1:4">
      <c r="A22153" s="68" t="s">
        <v>21884</v>
      </c>
      <c r="B22153" s="68" t="s">
        <v>34268</v>
      </c>
      <c r="C22153" s="68" t="s">
        <v>14</v>
      </c>
      <c r="D22153" t="str">
        <f t="shared" si="346"/>
        <v>m</v>
      </c>
    </row>
    <row r="22154" spans="1:4">
      <c r="A22154" s="68" t="s">
        <v>21885</v>
      </c>
      <c r="B22154" s="68" t="s">
        <v>34268</v>
      </c>
      <c r="C22154" s="68" t="s">
        <v>14</v>
      </c>
      <c r="D22154" t="str">
        <f t="shared" si="346"/>
        <v>m</v>
      </c>
    </row>
    <row r="22155" spans="1:4">
      <c r="A22155" s="68" t="s">
        <v>21886</v>
      </c>
      <c r="B22155" s="68" t="s">
        <v>34269</v>
      </c>
      <c r="C22155" s="68" t="s">
        <v>14</v>
      </c>
      <c r="D22155" t="str">
        <f t="shared" si="346"/>
        <v>m</v>
      </c>
    </row>
    <row r="22156" spans="1:4">
      <c r="A22156" s="68" t="s">
        <v>21887</v>
      </c>
      <c r="B22156" s="68" t="s">
        <v>34269</v>
      </c>
      <c r="C22156" s="68" t="s">
        <v>14</v>
      </c>
      <c r="D22156" t="str">
        <f t="shared" si="346"/>
        <v>m</v>
      </c>
    </row>
    <row r="22157" spans="1:4">
      <c r="A22157" s="68" t="s">
        <v>21888</v>
      </c>
      <c r="B22157" s="68" t="s">
        <v>34270</v>
      </c>
      <c r="C22157" s="68" t="s">
        <v>14</v>
      </c>
      <c r="D22157" t="str">
        <f t="shared" si="346"/>
        <v>m</v>
      </c>
    </row>
    <row r="22158" spans="1:4">
      <c r="A22158" s="68" t="s">
        <v>21889</v>
      </c>
      <c r="B22158" s="68" t="s">
        <v>34270</v>
      </c>
      <c r="C22158" s="68" t="s">
        <v>14</v>
      </c>
      <c r="D22158" t="str">
        <f t="shared" si="346"/>
        <v>m</v>
      </c>
    </row>
    <row r="22159" spans="1:4">
      <c r="A22159" s="68" t="s">
        <v>21890</v>
      </c>
      <c r="B22159" s="68" t="s">
        <v>34271</v>
      </c>
      <c r="C22159" s="68" t="s">
        <v>14</v>
      </c>
      <c r="D22159" t="str">
        <f t="shared" si="346"/>
        <v>m</v>
      </c>
    </row>
    <row r="22160" spans="1:4">
      <c r="A22160" s="68" t="s">
        <v>21891</v>
      </c>
      <c r="B22160" s="68" t="s">
        <v>34271</v>
      </c>
      <c r="C22160" s="68" t="s">
        <v>14</v>
      </c>
      <c r="D22160" t="str">
        <f t="shared" si="346"/>
        <v>m</v>
      </c>
    </row>
    <row r="22161" spans="1:4">
      <c r="A22161" s="68" t="s">
        <v>21892</v>
      </c>
      <c r="B22161" s="68" t="s">
        <v>34272</v>
      </c>
      <c r="C22161" s="68" t="s">
        <v>14</v>
      </c>
      <c r="D22161" t="str">
        <f t="shared" si="346"/>
        <v>m</v>
      </c>
    </row>
    <row r="22162" spans="1:4">
      <c r="A22162" s="68" t="s">
        <v>21893</v>
      </c>
      <c r="B22162" s="68" t="s">
        <v>34272</v>
      </c>
      <c r="C22162" s="68" t="s">
        <v>14</v>
      </c>
      <c r="D22162" t="str">
        <f t="shared" si="346"/>
        <v>m</v>
      </c>
    </row>
    <row r="22163" spans="1:4">
      <c r="A22163" s="68" t="s">
        <v>21894</v>
      </c>
      <c r="B22163" s="68" t="s">
        <v>34273</v>
      </c>
      <c r="C22163" s="68" t="s">
        <v>14</v>
      </c>
      <c r="D22163" t="str">
        <f t="shared" si="346"/>
        <v>m</v>
      </c>
    </row>
    <row r="22164" spans="1:4">
      <c r="A22164" s="68" t="s">
        <v>21895</v>
      </c>
      <c r="B22164" s="68" t="s">
        <v>34273</v>
      </c>
      <c r="C22164" s="68" t="s">
        <v>14</v>
      </c>
      <c r="D22164" t="str">
        <f t="shared" si="346"/>
        <v>m</v>
      </c>
    </row>
    <row r="22165" spans="1:4">
      <c r="A22165" s="68" t="s">
        <v>21896</v>
      </c>
      <c r="B22165" s="68" t="s">
        <v>34274</v>
      </c>
      <c r="C22165" s="68" t="s">
        <v>14</v>
      </c>
      <c r="D22165" t="str">
        <f t="shared" si="346"/>
        <v>m</v>
      </c>
    </row>
    <row r="22166" spans="1:4">
      <c r="A22166" s="68" t="s">
        <v>21897</v>
      </c>
      <c r="B22166" s="68" t="s">
        <v>34274</v>
      </c>
      <c r="C22166" s="68" t="s">
        <v>14</v>
      </c>
      <c r="D22166" t="str">
        <f t="shared" si="346"/>
        <v>m</v>
      </c>
    </row>
    <row r="22167" spans="1:4">
      <c r="A22167" s="68" t="s">
        <v>21898</v>
      </c>
      <c r="B22167" s="68" t="s">
        <v>34275</v>
      </c>
      <c r="C22167" s="68" t="s">
        <v>14</v>
      </c>
      <c r="D22167" t="str">
        <f t="shared" si="346"/>
        <v>m</v>
      </c>
    </row>
    <row r="22168" spans="1:4">
      <c r="A22168" s="68" t="s">
        <v>21899</v>
      </c>
      <c r="B22168" s="68" t="s">
        <v>34275</v>
      </c>
      <c r="C22168" s="68" t="s">
        <v>14</v>
      </c>
      <c r="D22168" t="str">
        <f t="shared" si="346"/>
        <v>m</v>
      </c>
    </row>
    <row r="22169" spans="1:4">
      <c r="A22169" s="68" t="s">
        <v>21900</v>
      </c>
      <c r="B22169" s="68" t="s">
        <v>34276</v>
      </c>
      <c r="C22169" s="68" t="s">
        <v>14</v>
      </c>
      <c r="D22169" t="str">
        <f t="shared" si="346"/>
        <v>m</v>
      </c>
    </row>
    <row r="22170" spans="1:4">
      <c r="A22170" s="68" t="s">
        <v>21901</v>
      </c>
      <c r="B22170" s="68" t="s">
        <v>34276</v>
      </c>
      <c r="C22170" s="68" t="s">
        <v>14</v>
      </c>
      <c r="D22170" t="str">
        <f t="shared" si="346"/>
        <v>m</v>
      </c>
    </row>
    <row r="22171" spans="1:4">
      <c r="A22171" s="68" t="s">
        <v>21902</v>
      </c>
      <c r="B22171" s="68" t="s">
        <v>34277</v>
      </c>
      <c r="C22171" s="68" t="s">
        <v>14</v>
      </c>
      <c r="D22171" t="str">
        <f t="shared" si="346"/>
        <v>m</v>
      </c>
    </row>
    <row r="22172" spans="1:4">
      <c r="A22172" s="68" t="s">
        <v>21903</v>
      </c>
      <c r="B22172" s="68" t="s">
        <v>34277</v>
      </c>
      <c r="C22172" s="68" t="s">
        <v>14</v>
      </c>
      <c r="D22172" t="str">
        <f t="shared" si="346"/>
        <v>m</v>
      </c>
    </row>
    <row r="22173" spans="1:4">
      <c r="A22173" s="68" t="s">
        <v>23684</v>
      </c>
      <c r="B22173" s="68" t="s">
        <v>34278</v>
      </c>
      <c r="C22173" s="68" t="s">
        <v>14</v>
      </c>
      <c r="D22173" t="str">
        <f t="shared" si="346"/>
        <v>m</v>
      </c>
    </row>
    <row r="22174" spans="1:4">
      <c r="A22174" s="68" t="s">
        <v>23685</v>
      </c>
      <c r="B22174" s="68" t="s">
        <v>34278</v>
      </c>
      <c r="C22174" s="68" t="s">
        <v>14</v>
      </c>
      <c r="D22174" t="str">
        <f t="shared" si="346"/>
        <v>m</v>
      </c>
    </row>
    <row r="22175" spans="1:4">
      <c r="A22175" s="68" t="s">
        <v>23686</v>
      </c>
      <c r="B22175" s="68" t="s">
        <v>34279</v>
      </c>
      <c r="C22175" s="68" t="s">
        <v>14</v>
      </c>
      <c r="D22175" t="str">
        <f t="shared" si="346"/>
        <v>m</v>
      </c>
    </row>
    <row r="22176" spans="1:4">
      <c r="A22176" s="68" t="s">
        <v>23687</v>
      </c>
      <c r="B22176" s="68" t="s">
        <v>34279</v>
      </c>
      <c r="C22176" s="68" t="s">
        <v>14</v>
      </c>
      <c r="D22176" t="str">
        <f t="shared" si="346"/>
        <v>m</v>
      </c>
    </row>
    <row r="22177" spans="1:4">
      <c r="A22177" s="68" t="s">
        <v>21904</v>
      </c>
      <c r="B22177" s="68" t="s">
        <v>34280</v>
      </c>
      <c r="C22177" s="68" t="s">
        <v>14</v>
      </c>
      <c r="D22177" t="str">
        <f t="shared" si="346"/>
        <v>m</v>
      </c>
    </row>
    <row r="22178" spans="1:4">
      <c r="A22178" s="68" t="s">
        <v>21905</v>
      </c>
      <c r="B22178" s="68" t="s">
        <v>34280</v>
      </c>
      <c r="C22178" s="68" t="s">
        <v>14</v>
      </c>
      <c r="D22178" t="str">
        <f t="shared" si="346"/>
        <v>m</v>
      </c>
    </row>
    <row r="22179" spans="1:4">
      <c r="A22179" s="68" t="s">
        <v>21906</v>
      </c>
      <c r="B22179" s="68" t="s">
        <v>34281</v>
      </c>
      <c r="C22179" s="68" t="s">
        <v>14</v>
      </c>
      <c r="D22179" t="str">
        <f t="shared" si="346"/>
        <v>m</v>
      </c>
    </row>
    <row r="22180" spans="1:4">
      <c r="A22180" s="68" t="s">
        <v>21907</v>
      </c>
      <c r="B22180" s="68" t="s">
        <v>34281</v>
      </c>
      <c r="C22180" s="68" t="s">
        <v>14</v>
      </c>
      <c r="D22180" t="str">
        <f t="shared" si="346"/>
        <v>m</v>
      </c>
    </row>
    <row r="22181" spans="1:4">
      <c r="A22181" s="68" t="s">
        <v>21908</v>
      </c>
      <c r="B22181" s="68" t="s">
        <v>34282</v>
      </c>
      <c r="C22181" s="68" t="s">
        <v>14</v>
      </c>
      <c r="D22181" t="str">
        <f t="shared" si="346"/>
        <v>m</v>
      </c>
    </row>
    <row r="22182" spans="1:4">
      <c r="A22182" s="68" t="s">
        <v>21909</v>
      </c>
      <c r="B22182" s="68" t="s">
        <v>34282</v>
      </c>
      <c r="C22182" s="68" t="s">
        <v>14</v>
      </c>
      <c r="D22182" t="str">
        <f t="shared" si="346"/>
        <v>m</v>
      </c>
    </row>
    <row r="22183" spans="1:4">
      <c r="A22183" s="68" t="s">
        <v>21910</v>
      </c>
      <c r="B22183" s="68" t="s">
        <v>34283</v>
      </c>
      <c r="C22183" s="68" t="s">
        <v>14</v>
      </c>
      <c r="D22183" t="str">
        <f t="shared" si="346"/>
        <v>m</v>
      </c>
    </row>
    <row r="22184" spans="1:4">
      <c r="A22184" s="68" t="s">
        <v>21911</v>
      </c>
      <c r="B22184" s="68" t="s">
        <v>34283</v>
      </c>
      <c r="C22184" s="68" t="s">
        <v>14</v>
      </c>
      <c r="D22184" t="str">
        <f t="shared" si="346"/>
        <v>m</v>
      </c>
    </row>
    <row r="22185" spans="1:4">
      <c r="A22185" s="68" t="s">
        <v>21912</v>
      </c>
      <c r="B22185" s="68" t="s">
        <v>34284</v>
      </c>
      <c r="C22185" s="68" t="s">
        <v>14</v>
      </c>
      <c r="D22185" t="str">
        <f t="shared" si="346"/>
        <v>m</v>
      </c>
    </row>
    <row r="22186" spans="1:4">
      <c r="A22186" s="68" t="s">
        <v>21913</v>
      </c>
      <c r="B22186" s="68" t="s">
        <v>34284</v>
      </c>
      <c r="C22186" s="68" t="s">
        <v>14</v>
      </c>
      <c r="D22186" t="str">
        <f t="shared" si="346"/>
        <v>m</v>
      </c>
    </row>
    <row r="22187" spans="1:4">
      <c r="A22187" s="68" t="s">
        <v>21914</v>
      </c>
      <c r="B22187" s="68" t="s">
        <v>34285</v>
      </c>
      <c r="C22187" s="68" t="s">
        <v>15</v>
      </c>
      <c r="D22187" t="str">
        <f t="shared" si="346"/>
        <v>un</v>
      </c>
    </row>
    <row r="22188" spans="1:4">
      <c r="A22188" s="68" t="s">
        <v>21915</v>
      </c>
      <c r="B22188" s="68" t="s">
        <v>34285</v>
      </c>
      <c r="C22188" s="68" t="s">
        <v>15</v>
      </c>
      <c r="D22188" t="str">
        <f t="shared" si="346"/>
        <v>un</v>
      </c>
    </row>
    <row r="22189" spans="1:4">
      <c r="A22189" s="68" t="s">
        <v>21916</v>
      </c>
      <c r="B22189" s="68" t="s">
        <v>34286</v>
      </c>
      <c r="C22189" s="68" t="s">
        <v>15</v>
      </c>
      <c r="D22189" t="str">
        <f t="shared" si="346"/>
        <v>un</v>
      </c>
    </row>
    <row r="22190" spans="1:4">
      <c r="A22190" s="68" t="s">
        <v>21917</v>
      </c>
      <c r="B22190" s="68" t="s">
        <v>34286</v>
      </c>
      <c r="C22190" s="68" t="s">
        <v>15</v>
      </c>
      <c r="D22190" t="str">
        <f t="shared" si="346"/>
        <v>un</v>
      </c>
    </row>
    <row r="22191" spans="1:4">
      <c r="A22191" s="68" t="s">
        <v>21918</v>
      </c>
      <c r="B22191" s="68" t="s">
        <v>34287</v>
      </c>
      <c r="C22191" s="68" t="s">
        <v>15</v>
      </c>
      <c r="D22191" t="str">
        <f t="shared" si="346"/>
        <v>un</v>
      </c>
    </row>
    <row r="22192" spans="1:4">
      <c r="A22192" s="68" t="s">
        <v>21919</v>
      </c>
      <c r="B22192" s="68" t="s">
        <v>34287</v>
      </c>
      <c r="C22192" s="68" t="s">
        <v>15</v>
      </c>
      <c r="D22192" t="str">
        <f t="shared" si="346"/>
        <v>un</v>
      </c>
    </row>
    <row r="22193" spans="1:4">
      <c r="A22193" s="68" t="s">
        <v>21920</v>
      </c>
      <c r="B22193" s="68" t="s">
        <v>34288</v>
      </c>
      <c r="C22193" s="68" t="s">
        <v>15</v>
      </c>
      <c r="D22193" t="str">
        <f t="shared" si="346"/>
        <v>un</v>
      </c>
    </row>
    <row r="22194" spans="1:4">
      <c r="A22194" s="68" t="s">
        <v>21921</v>
      </c>
      <c r="B22194" s="68" t="s">
        <v>34288</v>
      </c>
      <c r="C22194" s="68" t="s">
        <v>15</v>
      </c>
      <c r="D22194" t="str">
        <f t="shared" si="346"/>
        <v>un</v>
      </c>
    </row>
    <row r="22195" spans="1:4">
      <c r="A22195" s="68" t="s">
        <v>21922</v>
      </c>
      <c r="B22195" s="68" t="s">
        <v>21923</v>
      </c>
      <c r="C22195" s="68" t="s">
        <v>15</v>
      </c>
      <c r="D22195" t="str">
        <f t="shared" si="346"/>
        <v>un</v>
      </c>
    </row>
    <row r="22196" spans="1:4">
      <c r="A22196" s="68" t="s">
        <v>21924</v>
      </c>
      <c r="B22196" s="68" t="s">
        <v>21923</v>
      </c>
      <c r="C22196" s="68" t="s">
        <v>15</v>
      </c>
      <c r="D22196" t="str">
        <f t="shared" si="346"/>
        <v>un</v>
      </c>
    </row>
    <row r="22197" spans="1:4">
      <c r="A22197" s="68" t="s">
        <v>21925</v>
      </c>
      <c r="B22197" s="68" t="s">
        <v>34289</v>
      </c>
      <c r="C22197" s="68" t="s">
        <v>15</v>
      </c>
      <c r="D22197" t="str">
        <f t="shared" si="346"/>
        <v>un</v>
      </c>
    </row>
    <row r="22198" spans="1:4">
      <c r="A22198" s="68" t="s">
        <v>21926</v>
      </c>
      <c r="B22198" s="68" t="s">
        <v>34289</v>
      </c>
      <c r="C22198" s="68" t="s">
        <v>15</v>
      </c>
      <c r="D22198" t="str">
        <f t="shared" si="346"/>
        <v>un</v>
      </c>
    </row>
    <row r="22199" spans="1:4">
      <c r="A22199" s="68" t="s">
        <v>21927</v>
      </c>
      <c r="B22199" s="68" t="s">
        <v>34290</v>
      </c>
      <c r="C22199" s="68" t="s">
        <v>15</v>
      </c>
      <c r="D22199" t="str">
        <f t="shared" si="346"/>
        <v>un</v>
      </c>
    </row>
    <row r="22200" spans="1:4">
      <c r="A22200" s="68" t="s">
        <v>21928</v>
      </c>
      <c r="B22200" s="68" t="s">
        <v>34290</v>
      </c>
      <c r="C22200" s="68" t="s">
        <v>15</v>
      </c>
      <c r="D22200" t="str">
        <f t="shared" si="346"/>
        <v>un</v>
      </c>
    </row>
    <row r="22201" spans="1:4">
      <c r="A22201" s="68" t="s">
        <v>21929</v>
      </c>
      <c r="B22201" s="68" t="s">
        <v>34291</v>
      </c>
      <c r="C22201" s="68" t="s">
        <v>15</v>
      </c>
      <c r="D22201" t="str">
        <f t="shared" si="346"/>
        <v>un</v>
      </c>
    </row>
    <row r="22202" spans="1:4">
      <c r="A22202" s="68" t="s">
        <v>21930</v>
      </c>
      <c r="B22202" s="68" t="s">
        <v>34291</v>
      </c>
      <c r="C22202" s="68" t="s">
        <v>15</v>
      </c>
      <c r="D22202" t="str">
        <f t="shared" si="346"/>
        <v>un</v>
      </c>
    </row>
    <row r="22203" spans="1:4">
      <c r="A22203" s="68" t="s">
        <v>21931</v>
      </c>
      <c r="B22203" s="68" t="s">
        <v>34292</v>
      </c>
      <c r="C22203" s="68" t="s">
        <v>15</v>
      </c>
      <c r="D22203" t="str">
        <f t="shared" si="346"/>
        <v>un</v>
      </c>
    </row>
    <row r="22204" spans="1:4">
      <c r="A22204" s="68" t="s">
        <v>21932</v>
      </c>
      <c r="B22204" s="68" t="s">
        <v>34292</v>
      </c>
      <c r="C22204" s="68" t="s">
        <v>15</v>
      </c>
      <c r="D22204" t="str">
        <f t="shared" si="346"/>
        <v>un</v>
      </c>
    </row>
    <row r="22205" spans="1:4">
      <c r="A22205" s="68" t="s">
        <v>21933</v>
      </c>
      <c r="B22205" s="68" t="s">
        <v>34293</v>
      </c>
      <c r="C22205" s="68" t="s">
        <v>15</v>
      </c>
      <c r="D22205" t="str">
        <f t="shared" si="346"/>
        <v>un</v>
      </c>
    </row>
    <row r="22206" spans="1:4">
      <c r="A22206" s="68" t="s">
        <v>21934</v>
      </c>
      <c r="B22206" s="68" t="s">
        <v>34293</v>
      </c>
      <c r="C22206" s="68" t="s">
        <v>15</v>
      </c>
      <c r="D22206" t="str">
        <f t="shared" si="346"/>
        <v>un</v>
      </c>
    </row>
    <row r="22207" spans="1:4">
      <c r="A22207" s="68" t="s">
        <v>21935</v>
      </c>
      <c r="B22207" s="68" t="s">
        <v>34294</v>
      </c>
      <c r="C22207" s="68" t="s">
        <v>15</v>
      </c>
      <c r="D22207" t="str">
        <f t="shared" si="346"/>
        <v>un</v>
      </c>
    </row>
    <row r="22208" spans="1:4">
      <c r="A22208" s="68" t="s">
        <v>21936</v>
      </c>
      <c r="B22208" s="68" t="s">
        <v>34294</v>
      </c>
      <c r="C22208" s="68" t="s">
        <v>15</v>
      </c>
      <c r="D22208" t="str">
        <f t="shared" si="346"/>
        <v>un</v>
      </c>
    </row>
    <row r="22209" spans="1:4">
      <c r="A22209" s="68" t="s">
        <v>21937</v>
      </c>
      <c r="B22209" s="68" t="s">
        <v>34295</v>
      </c>
      <c r="C22209" s="68" t="s">
        <v>15</v>
      </c>
      <c r="D22209" t="str">
        <f t="shared" si="346"/>
        <v>un</v>
      </c>
    </row>
    <row r="22210" spans="1:4">
      <c r="A22210" s="68" t="s">
        <v>21938</v>
      </c>
      <c r="B22210" s="68" t="s">
        <v>34295</v>
      </c>
      <c r="C22210" s="68" t="s">
        <v>15</v>
      </c>
      <c r="D22210" t="str">
        <f t="shared" si="346"/>
        <v>un</v>
      </c>
    </row>
    <row r="22211" spans="1:4">
      <c r="A22211" s="68" t="s">
        <v>21939</v>
      </c>
      <c r="B22211" s="68" t="s">
        <v>34296</v>
      </c>
      <c r="C22211" s="68" t="s">
        <v>15</v>
      </c>
      <c r="D22211" t="str">
        <f t="shared" si="346"/>
        <v>un</v>
      </c>
    </row>
    <row r="22212" spans="1:4">
      <c r="A22212" s="68" t="s">
        <v>21940</v>
      </c>
      <c r="B22212" s="68" t="s">
        <v>34296</v>
      </c>
      <c r="C22212" s="68" t="s">
        <v>15</v>
      </c>
      <c r="D22212" t="str">
        <f t="shared" si="346"/>
        <v>un</v>
      </c>
    </row>
    <row r="22213" spans="1:4">
      <c r="A22213" s="68" t="s">
        <v>21941</v>
      </c>
      <c r="B22213" s="68" t="s">
        <v>34297</v>
      </c>
      <c r="C22213" s="68" t="s">
        <v>15</v>
      </c>
      <c r="D22213" t="str">
        <f t="shared" si="346"/>
        <v>un</v>
      </c>
    </row>
    <row r="22214" spans="1:4">
      <c r="A22214" s="68" t="s">
        <v>21942</v>
      </c>
      <c r="B22214" s="68" t="s">
        <v>34297</v>
      </c>
      <c r="C22214" s="68" t="s">
        <v>15</v>
      </c>
      <c r="D22214" t="str">
        <f t="shared" si="346"/>
        <v>un</v>
      </c>
    </row>
    <row r="22215" spans="1:4">
      <c r="A22215" s="68" t="s">
        <v>21943</v>
      </c>
      <c r="B22215" s="68" t="s">
        <v>34298</v>
      </c>
      <c r="C22215" s="68" t="s">
        <v>15</v>
      </c>
      <c r="D22215" t="str">
        <f t="shared" ref="D22215:D22278" si="347">LOWER(C22215)</f>
        <v>un</v>
      </c>
    </row>
    <row r="22216" spans="1:4">
      <c r="A22216" s="68" t="s">
        <v>21944</v>
      </c>
      <c r="B22216" s="68" t="s">
        <v>34298</v>
      </c>
      <c r="C22216" s="68" t="s">
        <v>15</v>
      </c>
      <c r="D22216" t="str">
        <f t="shared" si="347"/>
        <v>un</v>
      </c>
    </row>
    <row r="22217" spans="1:4">
      <c r="A22217" s="68" t="s">
        <v>21945</v>
      </c>
      <c r="B22217" s="68" t="s">
        <v>34299</v>
      </c>
      <c r="C22217" s="68" t="s">
        <v>15</v>
      </c>
      <c r="D22217" t="str">
        <f t="shared" si="347"/>
        <v>un</v>
      </c>
    </row>
    <row r="22218" spans="1:4">
      <c r="A22218" s="68" t="s">
        <v>21946</v>
      </c>
      <c r="B22218" s="68" t="s">
        <v>34299</v>
      </c>
      <c r="C22218" s="68" t="s">
        <v>15</v>
      </c>
      <c r="D22218" t="str">
        <f t="shared" si="347"/>
        <v>un</v>
      </c>
    </row>
    <row r="22219" spans="1:4">
      <c r="A22219" s="68" t="s">
        <v>21947</v>
      </c>
      <c r="B22219" s="68" t="s">
        <v>34300</v>
      </c>
      <c r="C22219" s="68" t="s">
        <v>15</v>
      </c>
      <c r="D22219" t="str">
        <f t="shared" si="347"/>
        <v>un</v>
      </c>
    </row>
    <row r="22220" spans="1:4">
      <c r="A22220" s="68" t="s">
        <v>21948</v>
      </c>
      <c r="B22220" s="68" t="s">
        <v>34300</v>
      </c>
      <c r="C22220" s="68" t="s">
        <v>15</v>
      </c>
      <c r="D22220" t="str">
        <f t="shared" si="347"/>
        <v>un</v>
      </c>
    </row>
    <row r="22221" spans="1:4">
      <c r="A22221" s="68" t="s">
        <v>21949</v>
      </c>
      <c r="B22221" s="68" t="s">
        <v>34301</v>
      </c>
      <c r="C22221" s="68" t="s">
        <v>15</v>
      </c>
      <c r="D22221" t="str">
        <f t="shared" si="347"/>
        <v>un</v>
      </c>
    </row>
    <row r="22222" spans="1:4">
      <c r="A22222" s="68" t="s">
        <v>21950</v>
      </c>
      <c r="B22222" s="68" t="s">
        <v>34301</v>
      </c>
      <c r="C22222" s="68" t="s">
        <v>15</v>
      </c>
      <c r="D22222" t="str">
        <f t="shared" si="347"/>
        <v>un</v>
      </c>
    </row>
    <row r="22223" spans="1:4">
      <c r="A22223" s="68" t="s">
        <v>21951</v>
      </c>
      <c r="B22223" s="68" t="s">
        <v>34302</v>
      </c>
      <c r="C22223" s="68" t="s">
        <v>15</v>
      </c>
      <c r="D22223" t="str">
        <f t="shared" si="347"/>
        <v>un</v>
      </c>
    </row>
    <row r="22224" spans="1:4">
      <c r="A22224" s="68" t="s">
        <v>21952</v>
      </c>
      <c r="B22224" s="68" t="s">
        <v>34302</v>
      </c>
      <c r="C22224" s="68" t="s">
        <v>15</v>
      </c>
      <c r="D22224" t="str">
        <f t="shared" si="347"/>
        <v>un</v>
      </c>
    </row>
    <row r="22225" spans="1:4">
      <c r="A22225" s="68" t="s">
        <v>21953</v>
      </c>
      <c r="B22225" s="68" t="s">
        <v>34303</v>
      </c>
      <c r="C22225" s="68" t="s">
        <v>15</v>
      </c>
      <c r="D22225" t="str">
        <f t="shared" si="347"/>
        <v>un</v>
      </c>
    </row>
    <row r="22226" spans="1:4">
      <c r="A22226" s="68" t="s">
        <v>21954</v>
      </c>
      <c r="B22226" s="68" t="s">
        <v>34303</v>
      </c>
      <c r="C22226" s="68" t="s">
        <v>15</v>
      </c>
      <c r="D22226" t="str">
        <f t="shared" si="347"/>
        <v>un</v>
      </c>
    </row>
    <row r="22227" spans="1:4">
      <c r="A22227" s="68" t="s">
        <v>21955</v>
      </c>
      <c r="B22227" s="68" t="s">
        <v>34304</v>
      </c>
      <c r="C22227" s="68" t="s">
        <v>15</v>
      </c>
      <c r="D22227" t="str">
        <f t="shared" si="347"/>
        <v>un</v>
      </c>
    </row>
    <row r="22228" spans="1:4">
      <c r="A22228" s="68" t="s">
        <v>21956</v>
      </c>
      <c r="B22228" s="68" t="s">
        <v>34304</v>
      </c>
      <c r="C22228" s="68" t="s">
        <v>15</v>
      </c>
      <c r="D22228" t="str">
        <f t="shared" si="347"/>
        <v>un</v>
      </c>
    </row>
    <row r="22229" spans="1:4">
      <c r="A22229" s="68" t="s">
        <v>21957</v>
      </c>
      <c r="B22229" s="68" t="s">
        <v>34305</v>
      </c>
      <c r="C22229" s="68" t="s">
        <v>15</v>
      </c>
      <c r="D22229" t="str">
        <f t="shared" si="347"/>
        <v>un</v>
      </c>
    </row>
    <row r="22230" spans="1:4">
      <c r="A22230" s="68" t="s">
        <v>21958</v>
      </c>
      <c r="B22230" s="68" t="s">
        <v>34305</v>
      </c>
      <c r="C22230" s="68" t="s">
        <v>15</v>
      </c>
      <c r="D22230" t="str">
        <f t="shared" si="347"/>
        <v>un</v>
      </c>
    </row>
    <row r="22231" spans="1:4">
      <c r="A22231" s="68" t="s">
        <v>21959</v>
      </c>
      <c r="B22231" s="68" t="s">
        <v>34306</v>
      </c>
      <c r="C22231" s="68" t="s">
        <v>15</v>
      </c>
      <c r="D22231" t="str">
        <f t="shared" si="347"/>
        <v>un</v>
      </c>
    </row>
    <row r="22232" spans="1:4">
      <c r="A22232" s="68" t="s">
        <v>21960</v>
      </c>
      <c r="B22232" s="68" t="s">
        <v>34306</v>
      </c>
      <c r="C22232" s="68" t="s">
        <v>15</v>
      </c>
      <c r="D22232" t="str">
        <f t="shared" si="347"/>
        <v>un</v>
      </c>
    </row>
    <row r="22233" spans="1:4">
      <c r="A22233" s="68" t="s">
        <v>21961</v>
      </c>
      <c r="B22233" s="68" t="s">
        <v>34307</v>
      </c>
      <c r="C22233" s="68" t="s">
        <v>15</v>
      </c>
      <c r="D22233" t="str">
        <f t="shared" si="347"/>
        <v>un</v>
      </c>
    </row>
    <row r="22234" spans="1:4">
      <c r="A22234" s="68" t="s">
        <v>21962</v>
      </c>
      <c r="B22234" s="68" t="s">
        <v>34307</v>
      </c>
      <c r="C22234" s="68" t="s">
        <v>15</v>
      </c>
      <c r="D22234" t="str">
        <f t="shared" si="347"/>
        <v>un</v>
      </c>
    </row>
    <row r="22235" spans="1:4">
      <c r="A22235" s="68" t="s">
        <v>21963</v>
      </c>
      <c r="B22235" s="68" t="s">
        <v>34308</v>
      </c>
      <c r="C22235" s="68" t="s">
        <v>15</v>
      </c>
      <c r="D22235" t="str">
        <f t="shared" si="347"/>
        <v>un</v>
      </c>
    </row>
    <row r="22236" spans="1:4">
      <c r="A22236" s="68" t="s">
        <v>21964</v>
      </c>
      <c r="B22236" s="68" t="s">
        <v>34308</v>
      </c>
      <c r="C22236" s="68" t="s">
        <v>15</v>
      </c>
      <c r="D22236" t="str">
        <f t="shared" si="347"/>
        <v>un</v>
      </c>
    </row>
    <row r="22237" spans="1:4">
      <c r="A22237" s="68" t="s">
        <v>21965</v>
      </c>
      <c r="B22237" s="68" t="s">
        <v>34309</v>
      </c>
      <c r="C22237" s="68" t="s">
        <v>15</v>
      </c>
      <c r="D22237" t="str">
        <f t="shared" si="347"/>
        <v>un</v>
      </c>
    </row>
    <row r="22238" spans="1:4">
      <c r="A22238" s="68" t="s">
        <v>21966</v>
      </c>
      <c r="B22238" s="68" t="s">
        <v>34309</v>
      </c>
      <c r="C22238" s="68" t="s">
        <v>15</v>
      </c>
      <c r="D22238" t="str">
        <f t="shared" si="347"/>
        <v>un</v>
      </c>
    </row>
    <row r="22239" spans="1:4">
      <c r="A22239" s="68" t="s">
        <v>21967</v>
      </c>
      <c r="B22239" s="68" t="s">
        <v>23718</v>
      </c>
      <c r="C22239" s="68" t="s">
        <v>15</v>
      </c>
      <c r="D22239" t="str">
        <f t="shared" si="347"/>
        <v>un</v>
      </c>
    </row>
    <row r="22240" spans="1:4">
      <c r="A22240" s="68" t="s">
        <v>21968</v>
      </c>
      <c r="B22240" s="68" t="s">
        <v>23718</v>
      </c>
      <c r="C22240" s="68" t="s">
        <v>15</v>
      </c>
      <c r="D22240" t="str">
        <f t="shared" si="347"/>
        <v>un</v>
      </c>
    </row>
    <row r="22241" spans="1:4">
      <c r="A22241" s="68" t="s">
        <v>21969</v>
      </c>
      <c r="B22241" s="68" t="s">
        <v>23719</v>
      </c>
      <c r="C22241" s="68" t="s">
        <v>15</v>
      </c>
      <c r="D22241" t="str">
        <f t="shared" si="347"/>
        <v>un</v>
      </c>
    </row>
    <row r="22242" spans="1:4">
      <c r="A22242" s="68" t="s">
        <v>21970</v>
      </c>
      <c r="B22242" s="68" t="s">
        <v>23719</v>
      </c>
      <c r="C22242" s="68" t="s">
        <v>15</v>
      </c>
      <c r="D22242" t="str">
        <f t="shared" si="347"/>
        <v>un</v>
      </c>
    </row>
    <row r="22243" spans="1:4">
      <c r="A22243" s="68" t="s">
        <v>21971</v>
      </c>
      <c r="B22243" s="68" t="s">
        <v>23720</v>
      </c>
      <c r="C22243" s="68" t="s">
        <v>15</v>
      </c>
      <c r="D22243" t="str">
        <f t="shared" si="347"/>
        <v>un</v>
      </c>
    </row>
    <row r="22244" spans="1:4">
      <c r="A22244" s="68" t="s">
        <v>21972</v>
      </c>
      <c r="B22244" s="68" t="s">
        <v>23720</v>
      </c>
      <c r="C22244" s="68" t="s">
        <v>15</v>
      </c>
      <c r="D22244" t="str">
        <f t="shared" si="347"/>
        <v>un</v>
      </c>
    </row>
    <row r="22245" spans="1:4">
      <c r="A22245" s="68" t="s">
        <v>21973</v>
      </c>
      <c r="B22245" s="68" t="s">
        <v>21974</v>
      </c>
      <c r="C22245" s="68" t="s">
        <v>15</v>
      </c>
      <c r="D22245" t="str">
        <f t="shared" si="347"/>
        <v>un</v>
      </c>
    </row>
    <row r="22246" spans="1:4">
      <c r="A22246" s="68" t="s">
        <v>21975</v>
      </c>
      <c r="B22246" s="68" t="s">
        <v>21974</v>
      </c>
      <c r="C22246" s="68" t="s">
        <v>15</v>
      </c>
      <c r="D22246" t="str">
        <f t="shared" si="347"/>
        <v>un</v>
      </c>
    </row>
    <row r="22247" spans="1:4">
      <c r="A22247" s="68" t="s">
        <v>21976</v>
      </c>
      <c r="B22247" s="68" t="s">
        <v>21977</v>
      </c>
      <c r="C22247" s="68" t="s">
        <v>15</v>
      </c>
      <c r="D22247" t="str">
        <f t="shared" si="347"/>
        <v>un</v>
      </c>
    </row>
    <row r="22248" spans="1:4">
      <c r="A22248" s="68" t="s">
        <v>21978</v>
      </c>
      <c r="B22248" s="68" t="s">
        <v>21977</v>
      </c>
      <c r="C22248" s="68" t="s">
        <v>15</v>
      </c>
      <c r="D22248" t="str">
        <f t="shared" si="347"/>
        <v>un</v>
      </c>
    </row>
    <row r="22249" spans="1:4">
      <c r="A22249" s="68" t="s">
        <v>21979</v>
      </c>
      <c r="B22249" s="68" t="s">
        <v>21980</v>
      </c>
      <c r="C22249" s="68" t="s">
        <v>15</v>
      </c>
      <c r="D22249" t="str">
        <f t="shared" si="347"/>
        <v>un</v>
      </c>
    </row>
    <row r="22250" spans="1:4">
      <c r="A22250" s="68" t="s">
        <v>21981</v>
      </c>
      <c r="B22250" s="68" t="s">
        <v>21980</v>
      </c>
      <c r="C22250" s="68" t="s">
        <v>15</v>
      </c>
      <c r="D22250" t="str">
        <f t="shared" si="347"/>
        <v>un</v>
      </c>
    </row>
    <row r="22251" spans="1:4">
      <c r="A22251" s="68" t="s">
        <v>21982</v>
      </c>
      <c r="B22251" s="68" t="s">
        <v>21983</v>
      </c>
      <c r="C22251" s="68" t="s">
        <v>15</v>
      </c>
      <c r="D22251" t="str">
        <f t="shared" si="347"/>
        <v>un</v>
      </c>
    </row>
    <row r="22252" spans="1:4">
      <c r="A22252" s="68" t="s">
        <v>21984</v>
      </c>
      <c r="B22252" s="68" t="s">
        <v>21983</v>
      </c>
      <c r="C22252" s="68" t="s">
        <v>15</v>
      </c>
      <c r="D22252" t="str">
        <f t="shared" si="347"/>
        <v>un</v>
      </c>
    </row>
    <row r="22253" spans="1:4">
      <c r="A22253" s="68" t="s">
        <v>21985</v>
      </c>
      <c r="B22253" s="68" t="s">
        <v>21986</v>
      </c>
      <c r="C22253" s="68" t="s">
        <v>15</v>
      </c>
      <c r="D22253" t="str">
        <f t="shared" si="347"/>
        <v>un</v>
      </c>
    </row>
    <row r="22254" spans="1:4">
      <c r="A22254" s="68" t="s">
        <v>21987</v>
      </c>
      <c r="B22254" s="68" t="s">
        <v>21986</v>
      </c>
      <c r="C22254" s="68" t="s">
        <v>15</v>
      </c>
      <c r="D22254" t="str">
        <f t="shared" si="347"/>
        <v>un</v>
      </c>
    </row>
    <row r="22255" spans="1:4">
      <c r="A22255" s="68" t="s">
        <v>21988</v>
      </c>
      <c r="B22255" s="68" t="s">
        <v>21989</v>
      </c>
      <c r="C22255" s="68" t="s">
        <v>15</v>
      </c>
      <c r="D22255" t="str">
        <f t="shared" si="347"/>
        <v>un</v>
      </c>
    </row>
    <row r="22256" spans="1:4">
      <c r="A22256" s="68" t="s">
        <v>21990</v>
      </c>
      <c r="B22256" s="68" t="s">
        <v>21989</v>
      </c>
      <c r="C22256" s="68" t="s">
        <v>15</v>
      </c>
      <c r="D22256" t="str">
        <f t="shared" si="347"/>
        <v>un</v>
      </c>
    </row>
    <row r="22257" spans="1:4">
      <c r="A22257" s="68" t="s">
        <v>21991</v>
      </c>
      <c r="B22257" s="68" t="s">
        <v>21992</v>
      </c>
      <c r="C22257" s="68" t="s">
        <v>15</v>
      </c>
      <c r="D22257" t="str">
        <f t="shared" si="347"/>
        <v>un</v>
      </c>
    </row>
    <row r="22258" spans="1:4">
      <c r="A22258" s="68" t="s">
        <v>21993</v>
      </c>
      <c r="B22258" s="68" t="s">
        <v>21992</v>
      </c>
      <c r="C22258" s="68" t="s">
        <v>15</v>
      </c>
      <c r="D22258" t="str">
        <f t="shared" si="347"/>
        <v>un</v>
      </c>
    </row>
    <row r="22259" spans="1:4">
      <c r="A22259" s="68" t="s">
        <v>21994</v>
      </c>
      <c r="B22259" s="68" t="s">
        <v>34310</v>
      </c>
      <c r="C22259" s="68" t="s">
        <v>15</v>
      </c>
      <c r="D22259" t="str">
        <f t="shared" si="347"/>
        <v>un</v>
      </c>
    </row>
    <row r="22260" spans="1:4">
      <c r="A22260" s="68" t="s">
        <v>21995</v>
      </c>
      <c r="B22260" s="68" t="s">
        <v>34310</v>
      </c>
      <c r="C22260" s="68" t="s">
        <v>15</v>
      </c>
      <c r="D22260" t="str">
        <f t="shared" si="347"/>
        <v>un</v>
      </c>
    </row>
    <row r="22261" spans="1:4">
      <c r="A22261" s="68" t="s">
        <v>21996</v>
      </c>
      <c r="B22261" s="68" t="s">
        <v>21997</v>
      </c>
      <c r="C22261" s="68" t="s">
        <v>15</v>
      </c>
      <c r="D22261" t="str">
        <f t="shared" si="347"/>
        <v>un</v>
      </c>
    </row>
    <row r="22262" spans="1:4">
      <c r="A22262" s="68" t="s">
        <v>21998</v>
      </c>
      <c r="B22262" s="68" t="s">
        <v>21997</v>
      </c>
      <c r="C22262" s="68" t="s">
        <v>15</v>
      </c>
      <c r="D22262" t="str">
        <f t="shared" si="347"/>
        <v>un</v>
      </c>
    </row>
    <row r="22263" spans="1:4">
      <c r="A22263" s="68" t="s">
        <v>21999</v>
      </c>
      <c r="B22263" s="68" t="s">
        <v>22000</v>
      </c>
      <c r="C22263" s="68" t="s">
        <v>15</v>
      </c>
      <c r="D22263" t="str">
        <f t="shared" si="347"/>
        <v>un</v>
      </c>
    </row>
    <row r="22264" spans="1:4">
      <c r="A22264" s="68" t="s">
        <v>22001</v>
      </c>
      <c r="B22264" s="68" t="s">
        <v>22000</v>
      </c>
      <c r="C22264" s="68" t="s">
        <v>15</v>
      </c>
      <c r="D22264" t="str">
        <f t="shared" si="347"/>
        <v>un</v>
      </c>
    </row>
    <row r="22265" spans="1:4">
      <c r="A22265" s="68" t="s">
        <v>22002</v>
      </c>
      <c r="B22265" s="68" t="s">
        <v>34311</v>
      </c>
      <c r="C22265" s="68" t="s">
        <v>15</v>
      </c>
      <c r="D22265" t="str">
        <f t="shared" si="347"/>
        <v>un</v>
      </c>
    </row>
    <row r="22266" spans="1:4">
      <c r="A22266" s="68" t="s">
        <v>22003</v>
      </c>
      <c r="B22266" s="68" t="s">
        <v>34311</v>
      </c>
      <c r="C22266" s="68" t="s">
        <v>15</v>
      </c>
      <c r="D22266" t="str">
        <f t="shared" si="347"/>
        <v>un</v>
      </c>
    </row>
    <row r="22267" spans="1:4">
      <c r="A22267" s="68" t="s">
        <v>22004</v>
      </c>
      <c r="B22267" s="68" t="s">
        <v>34312</v>
      </c>
      <c r="C22267" s="68" t="s">
        <v>15</v>
      </c>
      <c r="D22267" t="str">
        <f t="shared" si="347"/>
        <v>un</v>
      </c>
    </row>
    <row r="22268" spans="1:4">
      <c r="A22268" s="68" t="s">
        <v>22005</v>
      </c>
      <c r="B22268" s="68" t="s">
        <v>34312</v>
      </c>
      <c r="C22268" s="68" t="s">
        <v>15</v>
      </c>
      <c r="D22268" t="str">
        <f t="shared" si="347"/>
        <v>un</v>
      </c>
    </row>
    <row r="22269" spans="1:4">
      <c r="A22269" s="68" t="s">
        <v>22006</v>
      </c>
      <c r="B22269" s="68" t="s">
        <v>34313</v>
      </c>
      <c r="C22269" s="68" t="s">
        <v>15</v>
      </c>
      <c r="D22269" t="str">
        <f t="shared" si="347"/>
        <v>un</v>
      </c>
    </row>
    <row r="22270" spans="1:4">
      <c r="A22270" s="68" t="s">
        <v>22007</v>
      </c>
      <c r="B22270" s="68" t="s">
        <v>34313</v>
      </c>
      <c r="C22270" s="68" t="s">
        <v>15</v>
      </c>
      <c r="D22270" t="str">
        <f t="shared" si="347"/>
        <v>un</v>
      </c>
    </row>
    <row r="22271" spans="1:4">
      <c r="A22271" s="68" t="s">
        <v>22008</v>
      </c>
      <c r="B22271" s="68" t="s">
        <v>34314</v>
      </c>
      <c r="C22271" s="68" t="s">
        <v>15</v>
      </c>
      <c r="D22271" t="str">
        <f t="shared" si="347"/>
        <v>un</v>
      </c>
    </row>
    <row r="22272" spans="1:4">
      <c r="A22272" s="68" t="s">
        <v>22009</v>
      </c>
      <c r="B22272" s="68" t="s">
        <v>34314</v>
      </c>
      <c r="C22272" s="68" t="s">
        <v>15</v>
      </c>
      <c r="D22272" t="str">
        <f t="shared" si="347"/>
        <v>un</v>
      </c>
    </row>
    <row r="22273" spans="1:4">
      <c r="A22273" s="68" t="s">
        <v>22010</v>
      </c>
      <c r="B22273" s="68" t="s">
        <v>34315</v>
      </c>
      <c r="C22273" s="68" t="s">
        <v>15</v>
      </c>
      <c r="D22273" t="str">
        <f t="shared" si="347"/>
        <v>un</v>
      </c>
    </row>
    <row r="22274" spans="1:4">
      <c r="A22274" s="68" t="s">
        <v>22011</v>
      </c>
      <c r="B22274" s="68" t="s">
        <v>34315</v>
      </c>
      <c r="C22274" s="68" t="s">
        <v>15</v>
      </c>
      <c r="D22274" t="str">
        <f t="shared" si="347"/>
        <v>un</v>
      </c>
    </row>
    <row r="22275" spans="1:4">
      <c r="A22275" s="68" t="s">
        <v>22012</v>
      </c>
      <c r="B22275" s="68" t="s">
        <v>34316</v>
      </c>
      <c r="C22275" s="68" t="s">
        <v>15</v>
      </c>
      <c r="D22275" t="str">
        <f t="shared" si="347"/>
        <v>un</v>
      </c>
    </row>
    <row r="22276" spans="1:4">
      <c r="A22276" s="68" t="s">
        <v>22013</v>
      </c>
      <c r="B22276" s="68" t="s">
        <v>34316</v>
      </c>
      <c r="C22276" s="68" t="s">
        <v>15</v>
      </c>
      <c r="D22276" t="str">
        <f t="shared" si="347"/>
        <v>un</v>
      </c>
    </row>
    <row r="22277" spans="1:4">
      <c r="A22277" s="68" t="s">
        <v>22014</v>
      </c>
      <c r="B22277" s="68" t="s">
        <v>34317</v>
      </c>
      <c r="C22277" s="68" t="s">
        <v>15</v>
      </c>
      <c r="D22277" t="str">
        <f t="shared" si="347"/>
        <v>un</v>
      </c>
    </row>
    <row r="22278" spans="1:4">
      <c r="A22278" s="68" t="s">
        <v>22015</v>
      </c>
      <c r="B22278" s="68" t="s">
        <v>34317</v>
      </c>
      <c r="C22278" s="68" t="s">
        <v>15</v>
      </c>
      <c r="D22278" t="str">
        <f t="shared" si="347"/>
        <v>un</v>
      </c>
    </row>
    <row r="22279" spans="1:4">
      <c r="A22279" s="68" t="s">
        <v>22016</v>
      </c>
      <c r="B22279" s="68" t="s">
        <v>34318</v>
      </c>
      <c r="C22279" s="68" t="s">
        <v>15</v>
      </c>
      <c r="D22279" t="str">
        <f t="shared" ref="D22279:D22342" si="348">LOWER(C22279)</f>
        <v>un</v>
      </c>
    </row>
    <row r="22280" spans="1:4">
      <c r="A22280" s="68" t="s">
        <v>22017</v>
      </c>
      <c r="B22280" s="68" t="s">
        <v>34318</v>
      </c>
      <c r="C22280" s="68" t="s">
        <v>15</v>
      </c>
      <c r="D22280" t="str">
        <f t="shared" si="348"/>
        <v>un</v>
      </c>
    </row>
    <row r="22281" spans="1:4">
      <c r="A22281" s="68" t="s">
        <v>22018</v>
      </c>
      <c r="B22281" s="68" t="s">
        <v>34319</v>
      </c>
      <c r="C22281" s="68" t="s">
        <v>15</v>
      </c>
      <c r="D22281" t="str">
        <f t="shared" si="348"/>
        <v>un</v>
      </c>
    </row>
    <row r="22282" spans="1:4">
      <c r="A22282" s="68" t="s">
        <v>22019</v>
      </c>
      <c r="B22282" s="68" t="s">
        <v>34319</v>
      </c>
      <c r="C22282" s="68" t="s">
        <v>15</v>
      </c>
      <c r="D22282" t="str">
        <f t="shared" si="348"/>
        <v>un</v>
      </c>
    </row>
    <row r="22283" spans="1:4">
      <c r="A22283" s="68" t="s">
        <v>22020</v>
      </c>
      <c r="B22283" s="68" t="s">
        <v>34320</v>
      </c>
      <c r="C22283" s="68" t="s">
        <v>15</v>
      </c>
      <c r="D22283" t="str">
        <f t="shared" si="348"/>
        <v>un</v>
      </c>
    </row>
    <row r="22284" spans="1:4">
      <c r="A22284" s="68" t="s">
        <v>22021</v>
      </c>
      <c r="B22284" s="68" t="s">
        <v>34320</v>
      </c>
      <c r="C22284" s="68" t="s">
        <v>15</v>
      </c>
      <c r="D22284" t="str">
        <f t="shared" si="348"/>
        <v>un</v>
      </c>
    </row>
    <row r="22285" spans="1:4">
      <c r="A22285" s="68" t="s">
        <v>22022</v>
      </c>
      <c r="B22285" s="68" t="s">
        <v>34321</v>
      </c>
      <c r="C22285" s="68" t="s">
        <v>15</v>
      </c>
      <c r="D22285" t="str">
        <f t="shared" si="348"/>
        <v>un</v>
      </c>
    </row>
    <row r="22286" spans="1:4">
      <c r="A22286" s="68" t="s">
        <v>22023</v>
      </c>
      <c r="B22286" s="68" t="s">
        <v>34321</v>
      </c>
      <c r="C22286" s="68" t="s">
        <v>15</v>
      </c>
      <c r="D22286" t="str">
        <f t="shared" si="348"/>
        <v>un</v>
      </c>
    </row>
    <row r="22287" spans="1:4">
      <c r="A22287" s="68" t="s">
        <v>22024</v>
      </c>
      <c r="B22287" s="68" t="s">
        <v>34322</v>
      </c>
      <c r="C22287" s="68" t="s">
        <v>15</v>
      </c>
      <c r="D22287" t="str">
        <f t="shared" si="348"/>
        <v>un</v>
      </c>
    </row>
    <row r="22288" spans="1:4">
      <c r="A22288" s="68" t="s">
        <v>22025</v>
      </c>
      <c r="B22288" s="68" t="s">
        <v>34322</v>
      </c>
      <c r="C22288" s="68" t="s">
        <v>15</v>
      </c>
      <c r="D22288" t="str">
        <f t="shared" si="348"/>
        <v>un</v>
      </c>
    </row>
    <row r="22289" spans="1:4">
      <c r="A22289" s="68" t="s">
        <v>22026</v>
      </c>
      <c r="B22289" s="68" t="s">
        <v>34323</v>
      </c>
      <c r="C22289" s="68" t="s">
        <v>15</v>
      </c>
      <c r="D22289" t="str">
        <f t="shared" si="348"/>
        <v>un</v>
      </c>
    </row>
    <row r="22290" spans="1:4">
      <c r="A22290" s="68" t="s">
        <v>22027</v>
      </c>
      <c r="B22290" s="68" t="s">
        <v>34323</v>
      </c>
      <c r="C22290" s="68" t="s">
        <v>15</v>
      </c>
      <c r="D22290" t="str">
        <f t="shared" si="348"/>
        <v>un</v>
      </c>
    </row>
    <row r="22291" spans="1:4">
      <c r="A22291" s="68" t="s">
        <v>22028</v>
      </c>
      <c r="B22291" s="68" t="s">
        <v>34324</v>
      </c>
      <c r="C22291" s="68" t="s">
        <v>15</v>
      </c>
      <c r="D22291" t="str">
        <f t="shared" si="348"/>
        <v>un</v>
      </c>
    </row>
    <row r="22292" spans="1:4">
      <c r="A22292" s="68" t="s">
        <v>22029</v>
      </c>
      <c r="B22292" s="68" t="s">
        <v>34324</v>
      </c>
      <c r="C22292" s="68" t="s">
        <v>15</v>
      </c>
      <c r="D22292" t="str">
        <f t="shared" si="348"/>
        <v>un</v>
      </c>
    </row>
    <row r="22293" spans="1:4">
      <c r="A22293" s="68" t="s">
        <v>22030</v>
      </c>
      <c r="B22293" s="68" t="s">
        <v>22031</v>
      </c>
      <c r="C22293" s="68" t="s">
        <v>15</v>
      </c>
      <c r="D22293" t="str">
        <f t="shared" si="348"/>
        <v>un</v>
      </c>
    </row>
    <row r="22294" spans="1:4">
      <c r="A22294" s="68" t="s">
        <v>22032</v>
      </c>
      <c r="B22294" s="68" t="s">
        <v>22031</v>
      </c>
      <c r="C22294" s="68" t="s">
        <v>15</v>
      </c>
      <c r="D22294" t="str">
        <f t="shared" si="348"/>
        <v>un</v>
      </c>
    </row>
    <row r="22295" spans="1:4">
      <c r="A22295" s="68" t="s">
        <v>22033</v>
      </c>
      <c r="B22295" s="68" t="s">
        <v>34325</v>
      </c>
      <c r="C22295" s="68" t="s">
        <v>15</v>
      </c>
      <c r="D22295" t="str">
        <f t="shared" si="348"/>
        <v>un</v>
      </c>
    </row>
    <row r="22296" spans="1:4">
      <c r="A22296" s="68" t="s">
        <v>22034</v>
      </c>
      <c r="B22296" s="68" t="s">
        <v>34325</v>
      </c>
      <c r="C22296" s="68" t="s">
        <v>15</v>
      </c>
      <c r="D22296" t="str">
        <f t="shared" si="348"/>
        <v>un</v>
      </c>
    </row>
    <row r="22297" spans="1:4">
      <c r="A22297" s="68" t="s">
        <v>22035</v>
      </c>
      <c r="B22297" s="68" t="s">
        <v>34326</v>
      </c>
      <c r="C22297" s="68" t="s">
        <v>15</v>
      </c>
      <c r="D22297" t="str">
        <f t="shared" si="348"/>
        <v>un</v>
      </c>
    </row>
    <row r="22298" spans="1:4">
      <c r="A22298" s="68" t="s">
        <v>22036</v>
      </c>
      <c r="B22298" s="68" t="s">
        <v>34326</v>
      </c>
      <c r="C22298" s="68" t="s">
        <v>15</v>
      </c>
      <c r="D22298" t="str">
        <f t="shared" si="348"/>
        <v>un</v>
      </c>
    </row>
    <row r="22299" spans="1:4">
      <c r="A22299" s="68" t="s">
        <v>22037</v>
      </c>
      <c r="B22299" s="68" t="s">
        <v>34327</v>
      </c>
      <c r="C22299" s="68" t="s">
        <v>15</v>
      </c>
      <c r="D22299" t="str">
        <f t="shared" si="348"/>
        <v>un</v>
      </c>
    </row>
    <row r="22300" spans="1:4">
      <c r="A22300" s="68" t="s">
        <v>22038</v>
      </c>
      <c r="B22300" s="68" t="s">
        <v>34327</v>
      </c>
      <c r="C22300" s="68" t="s">
        <v>15</v>
      </c>
      <c r="D22300" t="str">
        <f t="shared" si="348"/>
        <v>un</v>
      </c>
    </row>
    <row r="22301" spans="1:4">
      <c r="A22301" s="68" t="s">
        <v>22039</v>
      </c>
      <c r="B22301" s="68" t="s">
        <v>34328</v>
      </c>
      <c r="C22301" s="68" t="s">
        <v>15</v>
      </c>
      <c r="D22301" t="str">
        <f t="shared" si="348"/>
        <v>un</v>
      </c>
    </row>
    <row r="22302" spans="1:4">
      <c r="A22302" s="68" t="s">
        <v>22040</v>
      </c>
      <c r="B22302" s="68" t="s">
        <v>34328</v>
      </c>
      <c r="C22302" s="68" t="s">
        <v>15</v>
      </c>
      <c r="D22302" t="str">
        <f t="shared" si="348"/>
        <v>un</v>
      </c>
    </row>
    <row r="22303" spans="1:4">
      <c r="A22303" s="68" t="s">
        <v>22041</v>
      </c>
      <c r="B22303" s="68" t="s">
        <v>34329</v>
      </c>
      <c r="C22303" s="68" t="s">
        <v>15</v>
      </c>
      <c r="D22303" t="str">
        <f t="shared" si="348"/>
        <v>un</v>
      </c>
    </row>
    <row r="22304" spans="1:4">
      <c r="A22304" s="68" t="s">
        <v>22042</v>
      </c>
      <c r="B22304" s="68" t="s">
        <v>34329</v>
      </c>
      <c r="C22304" s="68" t="s">
        <v>15</v>
      </c>
      <c r="D22304" t="str">
        <f t="shared" si="348"/>
        <v>un</v>
      </c>
    </row>
    <row r="22305" spans="1:4">
      <c r="A22305" s="68" t="s">
        <v>22043</v>
      </c>
      <c r="B22305" s="68" t="s">
        <v>34330</v>
      </c>
      <c r="C22305" s="68" t="s">
        <v>15</v>
      </c>
      <c r="D22305" t="str">
        <f t="shared" si="348"/>
        <v>un</v>
      </c>
    </row>
    <row r="22306" spans="1:4">
      <c r="A22306" s="68" t="s">
        <v>22044</v>
      </c>
      <c r="B22306" s="68" t="s">
        <v>34330</v>
      </c>
      <c r="C22306" s="68" t="s">
        <v>15</v>
      </c>
      <c r="D22306" t="str">
        <f t="shared" si="348"/>
        <v>un</v>
      </c>
    </row>
    <row r="22307" spans="1:4">
      <c r="A22307" s="68" t="s">
        <v>22045</v>
      </c>
      <c r="B22307" s="68" t="s">
        <v>34331</v>
      </c>
      <c r="C22307" s="68" t="s">
        <v>14</v>
      </c>
      <c r="D22307" t="str">
        <f t="shared" si="348"/>
        <v>m</v>
      </c>
    </row>
    <row r="22308" spans="1:4">
      <c r="A22308" s="68" t="s">
        <v>22046</v>
      </c>
      <c r="B22308" s="68" t="s">
        <v>34331</v>
      </c>
      <c r="C22308" s="68" t="s">
        <v>14</v>
      </c>
      <c r="D22308" t="str">
        <f t="shared" si="348"/>
        <v>m</v>
      </c>
    </row>
    <row r="22309" spans="1:4">
      <c r="A22309" s="68" t="s">
        <v>22047</v>
      </c>
      <c r="B22309" s="68" t="s">
        <v>34332</v>
      </c>
      <c r="C22309" s="68" t="s">
        <v>14</v>
      </c>
      <c r="D22309" t="str">
        <f t="shared" si="348"/>
        <v>m</v>
      </c>
    </row>
    <row r="22310" spans="1:4">
      <c r="A22310" s="68" t="s">
        <v>22048</v>
      </c>
      <c r="B22310" s="68" t="s">
        <v>34332</v>
      </c>
      <c r="C22310" s="68" t="s">
        <v>14</v>
      </c>
      <c r="D22310" t="str">
        <f t="shared" si="348"/>
        <v>m</v>
      </c>
    </row>
    <row r="22311" spans="1:4">
      <c r="A22311" s="68" t="s">
        <v>22049</v>
      </c>
      <c r="B22311" s="68" t="s">
        <v>34333</v>
      </c>
      <c r="C22311" s="68" t="s">
        <v>14</v>
      </c>
      <c r="D22311" t="str">
        <f t="shared" si="348"/>
        <v>m</v>
      </c>
    </row>
    <row r="22312" spans="1:4">
      <c r="A22312" s="68" t="s">
        <v>22050</v>
      </c>
      <c r="B22312" s="68" t="s">
        <v>34333</v>
      </c>
      <c r="C22312" s="68" t="s">
        <v>14</v>
      </c>
      <c r="D22312" t="str">
        <f t="shared" si="348"/>
        <v>m</v>
      </c>
    </row>
    <row r="22313" spans="1:4">
      <c r="A22313" s="68" t="s">
        <v>22051</v>
      </c>
      <c r="B22313" s="68" t="s">
        <v>34334</v>
      </c>
      <c r="C22313" s="68" t="s">
        <v>14</v>
      </c>
      <c r="D22313" t="str">
        <f t="shared" si="348"/>
        <v>m</v>
      </c>
    </row>
    <row r="22314" spans="1:4">
      <c r="A22314" s="68" t="s">
        <v>22052</v>
      </c>
      <c r="B22314" s="68" t="s">
        <v>34334</v>
      </c>
      <c r="C22314" s="68" t="s">
        <v>14</v>
      </c>
      <c r="D22314" t="str">
        <f t="shared" si="348"/>
        <v>m</v>
      </c>
    </row>
    <row r="22315" spans="1:4">
      <c r="A22315" s="68" t="s">
        <v>22053</v>
      </c>
      <c r="B22315" s="68" t="s">
        <v>34335</v>
      </c>
      <c r="C22315" s="68" t="s">
        <v>15</v>
      </c>
      <c r="D22315" t="str">
        <f t="shared" si="348"/>
        <v>un</v>
      </c>
    </row>
    <row r="22316" spans="1:4">
      <c r="A22316" s="68" t="s">
        <v>22054</v>
      </c>
      <c r="B22316" s="68" t="s">
        <v>34335</v>
      </c>
      <c r="C22316" s="68" t="s">
        <v>15</v>
      </c>
      <c r="D22316" t="str">
        <f t="shared" si="348"/>
        <v>un</v>
      </c>
    </row>
    <row r="22317" spans="1:4">
      <c r="A22317" s="68" t="s">
        <v>22055</v>
      </c>
      <c r="B22317" s="68" t="s">
        <v>34336</v>
      </c>
      <c r="C22317" s="68" t="s">
        <v>15</v>
      </c>
      <c r="D22317" t="str">
        <f t="shared" si="348"/>
        <v>un</v>
      </c>
    </row>
    <row r="22318" spans="1:4">
      <c r="A22318" s="68" t="s">
        <v>22056</v>
      </c>
      <c r="B22318" s="68" t="s">
        <v>34336</v>
      </c>
      <c r="C22318" s="68" t="s">
        <v>15</v>
      </c>
      <c r="D22318" t="str">
        <f t="shared" si="348"/>
        <v>un</v>
      </c>
    </row>
    <row r="22319" spans="1:4">
      <c r="A22319" s="68" t="s">
        <v>22057</v>
      </c>
      <c r="B22319" s="68" t="s">
        <v>34337</v>
      </c>
      <c r="C22319" s="68" t="s">
        <v>15</v>
      </c>
      <c r="D22319" t="str">
        <f t="shared" si="348"/>
        <v>un</v>
      </c>
    </row>
    <row r="22320" spans="1:4">
      <c r="A22320" s="68" t="s">
        <v>22058</v>
      </c>
      <c r="B22320" s="68" t="s">
        <v>34337</v>
      </c>
      <c r="C22320" s="68" t="s">
        <v>15</v>
      </c>
      <c r="D22320" t="str">
        <f t="shared" si="348"/>
        <v>un</v>
      </c>
    </row>
    <row r="22321" spans="1:4">
      <c r="A22321" s="68" t="s">
        <v>22059</v>
      </c>
      <c r="B22321" s="68" t="s">
        <v>34338</v>
      </c>
      <c r="C22321" s="68" t="s">
        <v>15</v>
      </c>
      <c r="D22321" t="str">
        <f t="shared" si="348"/>
        <v>un</v>
      </c>
    </row>
    <row r="22322" spans="1:4">
      <c r="A22322" s="68" t="s">
        <v>22060</v>
      </c>
      <c r="B22322" s="68" t="s">
        <v>34338</v>
      </c>
      <c r="C22322" s="68" t="s">
        <v>15</v>
      </c>
      <c r="D22322" t="str">
        <f t="shared" si="348"/>
        <v>un</v>
      </c>
    </row>
    <row r="22323" spans="1:4">
      <c r="A22323" s="68" t="s">
        <v>22061</v>
      </c>
      <c r="B22323" s="68" t="s">
        <v>34339</v>
      </c>
      <c r="C22323" s="68" t="s">
        <v>15</v>
      </c>
      <c r="D22323" t="str">
        <f t="shared" si="348"/>
        <v>un</v>
      </c>
    </row>
    <row r="22324" spans="1:4">
      <c r="A22324" s="68" t="s">
        <v>22062</v>
      </c>
      <c r="B22324" s="68" t="s">
        <v>34339</v>
      </c>
      <c r="C22324" s="68" t="s">
        <v>15</v>
      </c>
      <c r="D22324" t="str">
        <f t="shared" si="348"/>
        <v>un</v>
      </c>
    </row>
    <row r="22325" spans="1:4">
      <c r="A22325" s="68" t="s">
        <v>22063</v>
      </c>
      <c r="B22325" s="68" t="s">
        <v>34340</v>
      </c>
      <c r="C22325" s="68" t="s">
        <v>15</v>
      </c>
      <c r="D22325" t="str">
        <f t="shared" si="348"/>
        <v>un</v>
      </c>
    </row>
    <row r="22326" spans="1:4">
      <c r="A22326" s="68" t="s">
        <v>22064</v>
      </c>
      <c r="B22326" s="68" t="s">
        <v>34340</v>
      </c>
      <c r="C22326" s="68" t="s">
        <v>15</v>
      </c>
      <c r="D22326" t="str">
        <f t="shared" si="348"/>
        <v>un</v>
      </c>
    </row>
    <row r="22327" spans="1:4">
      <c r="A22327" s="68" t="s">
        <v>22065</v>
      </c>
      <c r="B22327" s="68" t="s">
        <v>34341</v>
      </c>
      <c r="C22327" s="68" t="s">
        <v>15</v>
      </c>
      <c r="D22327" t="str">
        <f t="shared" si="348"/>
        <v>un</v>
      </c>
    </row>
    <row r="22328" spans="1:4">
      <c r="A22328" s="68" t="s">
        <v>22066</v>
      </c>
      <c r="B22328" s="68" t="s">
        <v>34341</v>
      </c>
      <c r="C22328" s="68" t="s">
        <v>15</v>
      </c>
      <c r="D22328" t="str">
        <f t="shared" si="348"/>
        <v>un</v>
      </c>
    </row>
    <row r="22329" spans="1:4">
      <c r="A22329" s="68" t="s">
        <v>22067</v>
      </c>
      <c r="B22329" s="68" t="s">
        <v>34342</v>
      </c>
      <c r="C22329" s="68" t="s">
        <v>14</v>
      </c>
      <c r="D22329" t="str">
        <f t="shared" si="348"/>
        <v>m</v>
      </c>
    </row>
    <row r="22330" spans="1:4">
      <c r="A22330" s="68" t="s">
        <v>22068</v>
      </c>
      <c r="B22330" s="68" t="s">
        <v>34342</v>
      </c>
      <c r="C22330" s="68" t="s">
        <v>14</v>
      </c>
      <c r="D22330" t="str">
        <f t="shared" si="348"/>
        <v>m</v>
      </c>
    </row>
    <row r="22331" spans="1:4">
      <c r="A22331" s="68" t="s">
        <v>22069</v>
      </c>
      <c r="B22331" s="68" t="s">
        <v>34343</v>
      </c>
      <c r="C22331" s="68" t="s">
        <v>14</v>
      </c>
      <c r="D22331" t="str">
        <f t="shared" si="348"/>
        <v>m</v>
      </c>
    </row>
    <row r="22332" spans="1:4">
      <c r="A22332" s="68" t="s">
        <v>22070</v>
      </c>
      <c r="B22332" s="68" t="s">
        <v>34343</v>
      </c>
      <c r="C22332" s="68" t="s">
        <v>14</v>
      </c>
      <c r="D22332" t="str">
        <f t="shared" si="348"/>
        <v>m</v>
      </c>
    </row>
    <row r="22333" spans="1:4">
      <c r="A22333" s="68" t="s">
        <v>22071</v>
      </c>
      <c r="B22333" s="68" t="s">
        <v>22072</v>
      </c>
      <c r="C22333" s="68" t="s">
        <v>14</v>
      </c>
      <c r="D22333" t="str">
        <f t="shared" si="348"/>
        <v>m</v>
      </c>
    </row>
    <row r="22334" spans="1:4">
      <c r="A22334" s="68" t="s">
        <v>22073</v>
      </c>
      <c r="B22334" s="68" t="s">
        <v>22072</v>
      </c>
      <c r="C22334" s="68" t="s">
        <v>14</v>
      </c>
      <c r="D22334" t="str">
        <f t="shared" si="348"/>
        <v>m</v>
      </c>
    </row>
    <row r="22335" spans="1:4">
      <c r="A22335" s="68" t="s">
        <v>22074</v>
      </c>
      <c r="B22335" s="68" t="s">
        <v>34344</v>
      </c>
      <c r="C22335" s="68" t="s">
        <v>15</v>
      </c>
      <c r="D22335" t="str">
        <f t="shared" si="348"/>
        <v>un</v>
      </c>
    </row>
    <row r="22336" spans="1:4">
      <c r="A22336" s="68" t="s">
        <v>22075</v>
      </c>
      <c r="B22336" s="68" t="s">
        <v>34344</v>
      </c>
      <c r="C22336" s="68" t="s">
        <v>15</v>
      </c>
      <c r="D22336" t="str">
        <f t="shared" si="348"/>
        <v>un</v>
      </c>
    </row>
    <row r="22337" spans="1:4">
      <c r="A22337" s="68" t="s">
        <v>22076</v>
      </c>
      <c r="B22337" s="68" t="s">
        <v>34345</v>
      </c>
      <c r="C22337" s="68" t="s">
        <v>15</v>
      </c>
      <c r="D22337" t="str">
        <f t="shared" si="348"/>
        <v>un</v>
      </c>
    </row>
    <row r="22338" spans="1:4">
      <c r="A22338" s="68" t="s">
        <v>22077</v>
      </c>
      <c r="B22338" s="68" t="s">
        <v>34345</v>
      </c>
      <c r="C22338" s="68" t="s">
        <v>15</v>
      </c>
      <c r="D22338" t="str">
        <f t="shared" si="348"/>
        <v>un</v>
      </c>
    </row>
    <row r="22339" spans="1:4">
      <c r="A22339" s="68" t="s">
        <v>22078</v>
      </c>
      <c r="B22339" s="68" t="s">
        <v>34346</v>
      </c>
      <c r="C22339" s="68" t="s">
        <v>15</v>
      </c>
      <c r="D22339" t="str">
        <f t="shared" si="348"/>
        <v>un</v>
      </c>
    </row>
    <row r="22340" spans="1:4">
      <c r="A22340" s="68" t="s">
        <v>22079</v>
      </c>
      <c r="B22340" s="68" t="s">
        <v>34346</v>
      </c>
      <c r="C22340" s="68" t="s">
        <v>15</v>
      </c>
      <c r="D22340" t="str">
        <f t="shared" si="348"/>
        <v>un</v>
      </c>
    </row>
    <row r="22341" spans="1:4">
      <c r="A22341" s="68" t="s">
        <v>22080</v>
      </c>
      <c r="B22341" s="68" t="s">
        <v>34347</v>
      </c>
      <c r="C22341" s="68" t="s">
        <v>15</v>
      </c>
      <c r="D22341" t="str">
        <f t="shared" si="348"/>
        <v>un</v>
      </c>
    </row>
    <row r="22342" spans="1:4">
      <c r="A22342" s="68" t="s">
        <v>22081</v>
      </c>
      <c r="B22342" s="68" t="s">
        <v>34347</v>
      </c>
      <c r="C22342" s="68" t="s">
        <v>15</v>
      </c>
      <c r="D22342" t="str">
        <f t="shared" si="348"/>
        <v>un</v>
      </c>
    </row>
    <row r="22343" spans="1:4">
      <c r="A22343" s="68" t="s">
        <v>22082</v>
      </c>
      <c r="B22343" s="68" t="s">
        <v>34348</v>
      </c>
      <c r="C22343" s="68" t="s">
        <v>15</v>
      </c>
      <c r="D22343" t="str">
        <f t="shared" ref="D22343:D22406" si="349">LOWER(C22343)</f>
        <v>un</v>
      </c>
    </row>
    <row r="22344" spans="1:4">
      <c r="A22344" s="68" t="s">
        <v>22083</v>
      </c>
      <c r="B22344" s="68" t="s">
        <v>34348</v>
      </c>
      <c r="C22344" s="68" t="s">
        <v>15</v>
      </c>
      <c r="D22344" t="str">
        <f t="shared" si="349"/>
        <v>un</v>
      </c>
    </row>
    <row r="22345" spans="1:4">
      <c r="A22345" s="68" t="s">
        <v>22084</v>
      </c>
      <c r="B22345" s="68" t="s">
        <v>34349</v>
      </c>
      <c r="C22345" s="68" t="s">
        <v>15</v>
      </c>
      <c r="D22345" t="str">
        <f t="shared" si="349"/>
        <v>un</v>
      </c>
    </row>
    <row r="22346" spans="1:4">
      <c r="A22346" s="68" t="s">
        <v>22085</v>
      </c>
      <c r="B22346" s="68" t="s">
        <v>34349</v>
      </c>
      <c r="C22346" s="68" t="s">
        <v>15</v>
      </c>
      <c r="D22346" t="str">
        <f t="shared" si="349"/>
        <v>un</v>
      </c>
    </row>
    <row r="22347" spans="1:4">
      <c r="A22347" s="68" t="s">
        <v>22086</v>
      </c>
      <c r="B22347" s="68" t="s">
        <v>34350</v>
      </c>
      <c r="C22347" s="68" t="s">
        <v>15</v>
      </c>
      <c r="D22347" t="str">
        <f t="shared" si="349"/>
        <v>un</v>
      </c>
    </row>
    <row r="22348" spans="1:4">
      <c r="A22348" s="68" t="s">
        <v>22087</v>
      </c>
      <c r="B22348" s="68" t="s">
        <v>34350</v>
      </c>
      <c r="C22348" s="68" t="s">
        <v>15</v>
      </c>
      <c r="D22348" t="str">
        <f t="shared" si="349"/>
        <v>un</v>
      </c>
    </row>
    <row r="22349" spans="1:4">
      <c r="A22349" s="68" t="s">
        <v>22088</v>
      </c>
      <c r="B22349" s="68" t="s">
        <v>34351</v>
      </c>
      <c r="C22349" s="68" t="s">
        <v>15</v>
      </c>
      <c r="D22349" t="str">
        <f t="shared" si="349"/>
        <v>un</v>
      </c>
    </row>
    <row r="22350" spans="1:4">
      <c r="A22350" s="68" t="s">
        <v>22089</v>
      </c>
      <c r="B22350" s="68" t="s">
        <v>34351</v>
      </c>
      <c r="C22350" s="68" t="s">
        <v>15</v>
      </c>
      <c r="D22350" t="str">
        <f t="shared" si="349"/>
        <v>un</v>
      </c>
    </row>
    <row r="22351" spans="1:4">
      <c r="A22351" s="68" t="s">
        <v>22090</v>
      </c>
      <c r="B22351" s="68" t="s">
        <v>34352</v>
      </c>
      <c r="C22351" s="68" t="s">
        <v>14</v>
      </c>
      <c r="D22351" t="str">
        <f t="shared" si="349"/>
        <v>m</v>
      </c>
    </row>
    <row r="22352" spans="1:4">
      <c r="A22352" s="68" t="s">
        <v>22091</v>
      </c>
      <c r="B22352" s="68" t="s">
        <v>34352</v>
      </c>
      <c r="C22352" s="68" t="s">
        <v>14</v>
      </c>
      <c r="D22352" t="str">
        <f t="shared" si="349"/>
        <v>m</v>
      </c>
    </row>
    <row r="22353" spans="1:4">
      <c r="A22353" s="68" t="s">
        <v>22092</v>
      </c>
      <c r="B22353" s="68" t="s">
        <v>22093</v>
      </c>
      <c r="C22353" s="68" t="s">
        <v>15</v>
      </c>
      <c r="D22353" t="str">
        <f t="shared" si="349"/>
        <v>un</v>
      </c>
    </row>
    <row r="22354" spans="1:4">
      <c r="A22354" s="68" t="s">
        <v>22094</v>
      </c>
      <c r="B22354" s="68" t="s">
        <v>22093</v>
      </c>
      <c r="C22354" s="68" t="s">
        <v>15</v>
      </c>
      <c r="D22354" t="str">
        <f t="shared" si="349"/>
        <v>un</v>
      </c>
    </row>
    <row r="22355" spans="1:4">
      <c r="A22355" s="68" t="s">
        <v>22095</v>
      </c>
      <c r="B22355" s="68" t="s">
        <v>34353</v>
      </c>
      <c r="C22355" s="68" t="s">
        <v>15</v>
      </c>
      <c r="D22355" t="str">
        <f t="shared" si="349"/>
        <v>un</v>
      </c>
    </row>
    <row r="22356" spans="1:4">
      <c r="A22356" s="68" t="s">
        <v>22096</v>
      </c>
      <c r="B22356" s="68" t="s">
        <v>34353</v>
      </c>
      <c r="C22356" s="68" t="s">
        <v>15</v>
      </c>
      <c r="D22356" t="str">
        <f t="shared" si="349"/>
        <v>un</v>
      </c>
    </row>
    <row r="22357" spans="1:4">
      <c r="A22357" s="68" t="s">
        <v>22097</v>
      </c>
      <c r="B22357" s="68" t="s">
        <v>34354</v>
      </c>
      <c r="C22357" s="68" t="s">
        <v>15</v>
      </c>
      <c r="D22357" t="str">
        <f t="shared" si="349"/>
        <v>un</v>
      </c>
    </row>
    <row r="22358" spans="1:4">
      <c r="A22358" s="68" t="s">
        <v>22098</v>
      </c>
      <c r="B22358" s="68" t="s">
        <v>34354</v>
      </c>
      <c r="C22358" s="68" t="s">
        <v>15</v>
      </c>
      <c r="D22358" t="str">
        <f t="shared" si="349"/>
        <v>un</v>
      </c>
    </row>
    <row r="22359" spans="1:4">
      <c r="A22359" s="68" t="s">
        <v>22099</v>
      </c>
      <c r="B22359" s="68" t="s">
        <v>22100</v>
      </c>
      <c r="C22359" s="68" t="s">
        <v>2731</v>
      </c>
      <c r="D22359" t="str">
        <f t="shared" si="349"/>
        <v>kg</v>
      </c>
    </row>
    <row r="22360" spans="1:4">
      <c r="A22360" s="68" t="s">
        <v>22101</v>
      </c>
      <c r="B22360" s="68" t="s">
        <v>22100</v>
      </c>
      <c r="C22360" s="68" t="s">
        <v>2731</v>
      </c>
      <c r="D22360" t="str">
        <f t="shared" si="349"/>
        <v>kg</v>
      </c>
    </row>
    <row r="22361" spans="1:4">
      <c r="A22361" s="68" t="s">
        <v>22102</v>
      </c>
      <c r="B22361" s="68" t="s">
        <v>34355</v>
      </c>
      <c r="C22361" s="68" t="s">
        <v>15</v>
      </c>
      <c r="D22361" t="str">
        <f t="shared" si="349"/>
        <v>un</v>
      </c>
    </row>
    <row r="22362" spans="1:4">
      <c r="A22362" s="68" t="s">
        <v>22103</v>
      </c>
      <c r="B22362" s="68" t="s">
        <v>34355</v>
      </c>
      <c r="C22362" s="68" t="s">
        <v>15</v>
      </c>
      <c r="D22362" t="str">
        <f t="shared" si="349"/>
        <v>un</v>
      </c>
    </row>
    <row r="22363" spans="1:4">
      <c r="A22363" s="68" t="s">
        <v>22104</v>
      </c>
      <c r="B22363" s="68" t="s">
        <v>34356</v>
      </c>
      <c r="C22363" s="68" t="s">
        <v>15</v>
      </c>
      <c r="D22363" t="str">
        <f t="shared" si="349"/>
        <v>un</v>
      </c>
    </row>
    <row r="22364" spans="1:4">
      <c r="A22364" s="68" t="s">
        <v>22105</v>
      </c>
      <c r="B22364" s="68" t="s">
        <v>34356</v>
      </c>
      <c r="C22364" s="68" t="s">
        <v>15</v>
      </c>
      <c r="D22364" t="str">
        <f t="shared" si="349"/>
        <v>un</v>
      </c>
    </row>
    <row r="22365" spans="1:4">
      <c r="A22365" s="68" t="s">
        <v>22106</v>
      </c>
      <c r="B22365" s="68" t="s">
        <v>34357</v>
      </c>
      <c r="C22365" s="68" t="s">
        <v>15</v>
      </c>
      <c r="D22365" t="str">
        <f t="shared" si="349"/>
        <v>un</v>
      </c>
    </row>
    <row r="22366" spans="1:4">
      <c r="A22366" s="68" t="s">
        <v>22107</v>
      </c>
      <c r="B22366" s="68" t="s">
        <v>34357</v>
      </c>
      <c r="C22366" s="68" t="s">
        <v>15</v>
      </c>
      <c r="D22366" t="str">
        <f t="shared" si="349"/>
        <v>un</v>
      </c>
    </row>
    <row r="22367" spans="1:4">
      <c r="A22367" s="68" t="s">
        <v>22108</v>
      </c>
      <c r="B22367" s="68" t="s">
        <v>34358</v>
      </c>
      <c r="C22367" s="68" t="s">
        <v>15</v>
      </c>
      <c r="D22367" t="str">
        <f t="shared" si="349"/>
        <v>un</v>
      </c>
    </row>
    <row r="22368" spans="1:4">
      <c r="A22368" s="68" t="s">
        <v>22109</v>
      </c>
      <c r="B22368" s="68" t="s">
        <v>34358</v>
      </c>
      <c r="C22368" s="68" t="s">
        <v>15</v>
      </c>
      <c r="D22368" t="str">
        <f t="shared" si="349"/>
        <v>un</v>
      </c>
    </row>
    <row r="22369" spans="1:4">
      <c r="A22369" s="68" t="s">
        <v>22110</v>
      </c>
      <c r="B22369" s="68" t="s">
        <v>34359</v>
      </c>
      <c r="C22369" s="68" t="s">
        <v>15</v>
      </c>
      <c r="D22369" t="str">
        <f t="shared" si="349"/>
        <v>un</v>
      </c>
    </row>
    <row r="22370" spans="1:4">
      <c r="A22370" s="68" t="s">
        <v>22111</v>
      </c>
      <c r="B22370" s="68" t="s">
        <v>34359</v>
      </c>
      <c r="C22370" s="68" t="s">
        <v>15</v>
      </c>
      <c r="D22370" t="str">
        <f t="shared" si="349"/>
        <v>un</v>
      </c>
    </row>
    <row r="22371" spans="1:4">
      <c r="A22371" s="68" t="s">
        <v>22112</v>
      </c>
      <c r="B22371" s="68" t="s">
        <v>34360</v>
      </c>
      <c r="C22371" s="68" t="s">
        <v>15</v>
      </c>
      <c r="D22371" t="str">
        <f t="shared" si="349"/>
        <v>un</v>
      </c>
    </row>
    <row r="22372" spans="1:4">
      <c r="A22372" s="68" t="s">
        <v>22113</v>
      </c>
      <c r="B22372" s="68" t="s">
        <v>34360</v>
      </c>
      <c r="C22372" s="68" t="s">
        <v>15</v>
      </c>
      <c r="D22372" t="str">
        <f t="shared" si="349"/>
        <v>un</v>
      </c>
    </row>
    <row r="22373" spans="1:4">
      <c r="A22373" s="68" t="s">
        <v>22114</v>
      </c>
      <c r="B22373" s="68" t="s">
        <v>34361</v>
      </c>
      <c r="C22373" s="68" t="s">
        <v>15</v>
      </c>
      <c r="D22373" t="str">
        <f t="shared" si="349"/>
        <v>un</v>
      </c>
    </row>
    <row r="22374" spans="1:4">
      <c r="A22374" s="68" t="s">
        <v>22115</v>
      </c>
      <c r="B22374" s="68" t="s">
        <v>34361</v>
      </c>
      <c r="C22374" s="68" t="s">
        <v>15</v>
      </c>
      <c r="D22374" t="str">
        <f t="shared" si="349"/>
        <v>un</v>
      </c>
    </row>
    <row r="22375" spans="1:4">
      <c r="A22375" s="68" t="s">
        <v>22116</v>
      </c>
      <c r="B22375" s="68" t="s">
        <v>34362</v>
      </c>
      <c r="C22375" s="68" t="s">
        <v>15</v>
      </c>
      <c r="D22375" t="str">
        <f t="shared" si="349"/>
        <v>un</v>
      </c>
    </row>
    <row r="22376" spans="1:4">
      <c r="A22376" s="68" t="s">
        <v>22117</v>
      </c>
      <c r="B22376" s="68" t="s">
        <v>34362</v>
      </c>
      <c r="C22376" s="68" t="s">
        <v>15</v>
      </c>
      <c r="D22376" t="str">
        <f t="shared" si="349"/>
        <v>un</v>
      </c>
    </row>
    <row r="22377" spans="1:4">
      <c r="A22377" s="68" t="s">
        <v>22118</v>
      </c>
      <c r="B22377" s="68" t="s">
        <v>34363</v>
      </c>
      <c r="C22377" s="68" t="s">
        <v>15</v>
      </c>
      <c r="D22377" t="str">
        <f t="shared" si="349"/>
        <v>un</v>
      </c>
    </row>
    <row r="22378" spans="1:4">
      <c r="A22378" s="68" t="s">
        <v>22119</v>
      </c>
      <c r="B22378" s="68" t="s">
        <v>34363</v>
      </c>
      <c r="C22378" s="68" t="s">
        <v>15</v>
      </c>
      <c r="D22378" t="str">
        <f t="shared" si="349"/>
        <v>un</v>
      </c>
    </row>
    <row r="22379" spans="1:4">
      <c r="A22379" s="68" t="s">
        <v>22120</v>
      </c>
      <c r="B22379" s="68" t="s">
        <v>34364</v>
      </c>
      <c r="C22379" s="68" t="s">
        <v>15</v>
      </c>
      <c r="D22379" t="str">
        <f t="shared" si="349"/>
        <v>un</v>
      </c>
    </row>
    <row r="22380" spans="1:4">
      <c r="A22380" s="68" t="s">
        <v>22121</v>
      </c>
      <c r="B22380" s="68" t="s">
        <v>34364</v>
      </c>
      <c r="C22380" s="68" t="s">
        <v>15</v>
      </c>
      <c r="D22380" t="str">
        <f t="shared" si="349"/>
        <v>un</v>
      </c>
    </row>
    <row r="22381" spans="1:4">
      <c r="A22381" s="68" t="s">
        <v>22122</v>
      </c>
      <c r="B22381" s="68" t="s">
        <v>34365</v>
      </c>
      <c r="C22381" s="68" t="s">
        <v>15</v>
      </c>
      <c r="D22381" t="str">
        <f t="shared" si="349"/>
        <v>un</v>
      </c>
    </row>
    <row r="22382" spans="1:4">
      <c r="A22382" s="68" t="s">
        <v>22123</v>
      </c>
      <c r="B22382" s="68" t="s">
        <v>34365</v>
      </c>
      <c r="C22382" s="68" t="s">
        <v>15</v>
      </c>
      <c r="D22382" t="str">
        <f t="shared" si="349"/>
        <v>un</v>
      </c>
    </row>
    <row r="22383" spans="1:4">
      <c r="A22383" s="68" t="s">
        <v>22124</v>
      </c>
      <c r="B22383" s="68" t="s">
        <v>34366</v>
      </c>
      <c r="C22383" s="68" t="s">
        <v>15</v>
      </c>
      <c r="D22383" t="str">
        <f t="shared" si="349"/>
        <v>un</v>
      </c>
    </row>
    <row r="22384" spans="1:4">
      <c r="A22384" s="68" t="s">
        <v>22125</v>
      </c>
      <c r="B22384" s="68" t="s">
        <v>34366</v>
      </c>
      <c r="C22384" s="68" t="s">
        <v>15</v>
      </c>
      <c r="D22384" t="str">
        <f t="shared" si="349"/>
        <v>un</v>
      </c>
    </row>
    <row r="22385" spans="1:4">
      <c r="A22385" s="68" t="s">
        <v>22126</v>
      </c>
      <c r="B22385" s="68" t="s">
        <v>34367</v>
      </c>
      <c r="C22385" s="68" t="s">
        <v>15</v>
      </c>
      <c r="D22385" t="str">
        <f t="shared" si="349"/>
        <v>un</v>
      </c>
    </row>
    <row r="22386" spans="1:4">
      <c r="A22386" s="68" t="s">
        <v>22127</v>
      </c>
      <c r="B22386" s="68" t="s">
        <v>34367</v>
      </c>
      <c r="C22386" s="68" t="s">
        <v>15</v>
      </c>
      <c r="D22386" t="str">
        <f t="shared" si="349"/>
        <v>un</v>
      </c>
    </row>
    <row r="22387" spans="1:4">
      <c r="A22387" s="68" t="s">
        <v>22128</v>
      </c>
      <c r="B22387" s="68" t="s">
        <v>34368</v>
      </c>
      <c r="C22387" s="68" t="s">
        <v>15</v>
      </c>
      <c r="D22387" t="str">
        <f t="shared" si="349"/>
        <v>un</v>
      </c>
    </row>
    <row r="22388" spans="1:4">
      <c r="A22388" s="68" t="s">
        <v>22129</v>
      </c>
      <c r="B22388" s="68" t="s">
        <v>34368</v>
      </c>
      <c r="C22388" s="68" t="s">
        <v>15</v>
      </c>
      <c r="D22388" t="str">
        <f t="shared" si="349"/>
        <v>un</v>
      </c>
    </row>
    <row r="22389" spans="1:4">
      <c r="A22389" s="68" t="s">
        <v>22130</v>
      </c>
      <c r="B22389" s="68" t="s">
        <v>34369</v>
      </c>
      <c r="C22389" s="68" t="s">
        <v>15</v>
      </c>
      <c r="D22389" t="str">
        <f t="shared" si="349"/>
        <v>un</v>
      </c>
    </row>
    <row r="22390" spans="1:4">
      <c r="A22390" s="68" t="s">
        <v>22131</v>
      </c>
      <c r="B22390" s="68" t="s">
        <v>34369</v>
      </c>
      <c r="C22390" s="68" t="s">
        <v>15</v>
      </c>
      <c r="D22390" t="str">
        <f t="shared" si="349"/>
        <v>un</v>
      </c>
    </row>
    <row r="22391" spans="1:4">
      <c r="A22391" s="68" t="s">
        <v>22132</v>
      </c>
      <c r="B22391" s="68" t="s">
        <v>34370</v>
      </c>
      <c r="C22391" s="68" t="s">
        <v>15</v>
      </c>
      <c r="D22391" t="str">
        <f t="shared" si="349"/>
        <v>un</v>
      </c>
    </row>
    <row r="22392" spans="1:4">
      <c r="A22392" s="68" t="s">
        <v>22133</v>
      </c>
      <c r="B22392" s="68" t="s">
        <v>34370</v>
      </c>
      <c r="C22392" s="68" t="s">
        <v>15</v>
      </c>
      <c r="D22392" t="str">
        <f t="shared" si="349"/>
        <v>un</v>
      </c>
    </row>
    <row r="22393" spans="1:4">
      <c r="A22393" s="68" t="s">
        <v>22134</v>
      </c>
      <c r="B22393" s="68" t="s">
        <v>23721</v>
      </c>
      <c r="C22393" s="68" t="s">
        <v>15</v>
      </c>
      <c r="D22393" t="str">
        <f t="shared" si="349"/>
        <v>un</v>
      </c>
    </row>
    <row r="22394" spans="1:4">
      <c r="A22394" s="68" t="s">
        <v>22135</v>
      </c>
      <c r="B22394" s="68" t="s">
        <v>23721</v>
      </c>
      <c r="C22394" s="68" t="s">
        <v>15</v>
      </c>
      <c r="D22394" t="str">
        <f t="shared" si="349"/>
        <v>un</v>
      </c>
    </row>
    <row r="22395" spans="1:4">
      <c r="A22395" s="68" t="s">
        <v>22136</v>
      </c>
      <c r="B22395" s="68" t="s">
        <v>34371</v>
      </c>
      <c r="C22395" s="68" t="s">
        <v>15</v>
      </c>
      <c r="D22395" t="str">
        <f t="shared" si="349"/>
        <v>un</v>
      </c>
    </row>
    <row r="22396" spans="1:4">
      <c r="A22396" s="68" t="s">
        <v>22137</v>
      </c>
      <c r="B22396" s="68" t="s">
        <v>34371</v>
      </c>
      <c r="C22396" s="68" t="s">
        <v>15</v>
      </c>
      <c r="D22396" t="str">
        <f t="shared" si="349"/>
        <v>un</v>
      </c>
    </row>
    <row r="22397" spans="1:4">
      <c r="A22397" s="68" t="s">
        <v>22138</v>
      </c>
      <c r="B22397" s="68" t="s">
        <v>34372</v>
      </c>
      <c r="C22397" s="68" t="s">
        <v>15</v>
      </c>
      <c r="D22397" t="str">
        <f t="shared" si="349"/>
        <v>un</v>
      </c>
    </row>
    <row r="22398" spans="1:4">
      <c r="A22398" s="68" t="s">
        <v>22139</v>
      </c>
      <c r="B22398" s="68" t="s">
        <v>34372</v>
      </c>
      <c r="C22398" s="68" t="s">
        <v>15</v>
      </c>
      <c r="D22398" t="str">
        <f t="shared" si="349"/>
        <v>un</v>
      </c>
    </row>
    <row r="22399" spans="1:4">
      <c r="A22399" s="68" t="s">
        <v>22140</v>
      </c>
      <c r="B22399" s="68" t="s">
        <v>34373</v>
      </c>
      <c r="C22399" s="68" t="s">
        <v>15</v>
      </c>
      <c r="D22399" t="str">
        <f t="shared" si="349"/>
        <v>un</v>
      </c>
    </row>
    <row r="22400" spans="1:4">
      <c r="A22400" s="68" t="s">
        <v>22141</v>
      </c>
      <c r="B22400" s="68" t="s">
        <v>34373</v>
      </c>
      <c r="C22400" s="68" t="s">
        <v>15</v>
      </c>
      <c r="D22400" t="str">
        <f t="shared" si="349"/>
        <v>un</v>
      </c>
    </row>
    <row r="22401" spans="1:4">
      <c r="A22401" s="68" t="s">
        <v>23688</v>
      </c>
      <c r="B22401" s="68" t="s">
        <v>34374</v>
      </c>
      <c r="C22401" s="68" t="s">
        <v>15</v>
      </c>
      <c r="D22401" t="str">
        <f t="shared" si="349"/>
        <v>un</v>
      </c>
    </row>
    <row r="22402" spans="1:4">
      <c r="A22402" s="68" t="s">
        <v>23689</v>
      </c>
      <c r="B22402" s="68" t="s">
        <v>34374</v>
      </c>
      <c r="C22402" s="68" t="s">
        <v>15</v>
      </c>
      <c r="D22402" t="str">
        <f t="shared" si="349"/>
        <v>un</v>
      </c>
    </row>
    <row r="22403" spans="1:4">
      <c r="A22403" s="68" t="s">
        <v>22142</v>
      </c>
      <c r="B22403" s="68" t="s">
        <v>34375</v>
      </c>
      <c r="C22403" s="68" t="s">
        <v>15</v>
      </c>
      <c r="D22403" t="str">
        <f t="shared" si="349"/>
        <v>un</v>
      </c>
    </row>
    <row r="22404" spans="1:4">
      <c r="A22404" s="68" t="s">
        <v>22143</v>
      </c>
      <c r="B22404" s="68" t="s">
        <v>34375</v>
      </c>
      <c r="C22404" s="68" t="s">
        <v>15</v>
      </c>
      <c r="D22404" t="str">
        <f t="shared" si="349"/>
        <v>un</v>
      </c>
    </row>
    <row r="22405" spans="1:4">
      <c r="A22405" s="68" t="s">
        <v>22144</v>
      </c>
      <c r="B22405" s="68" t="s">
        <v>34376</v>
      </c>
      <c r="C22405" s="68" t="s">
        <v>15</v>
      </c>
      <c r="D22405" t="str">
        <f t="shared" si="349"/>
        <v>un</v>
      </c>
    </row>
    <row r="22406" spans="1:4">
      <c r="A22406" s="68" t="s">
        <v>22145</v>
      </c>
      <c r="B22406" s="68" t="s">
        <v>34376</v>
      </c>
      <c r="C22406" s="68" t="s">
        <v>15</v>
      </c>
      <c r="D22406" t="str">
        <f t="shared" si="349"/>
        <v>un</v>
      </c>
    </row>
    <row r="22407" spans="1:4">
      <c r="A22407" s="68" t="s">
        <v>22146</v>
      </c>
      <c r="B22407" s="68" t="s">
        <v>34377</v>
      </c>
      <c r="C22407" s="68" t="s">
        <v>15</v>
      </c>
      <c r="D22407" t="str">
        <f t="shared" ref="D22407:D22470" si="350">LOWER(C22407)</f>
        <v>un</v>
      </c>
    </row>
    <row r="22408" spans="1:4">
      <c r="A22408" s="68" t="s">
        <v>22147</v>
      </c>
      <c r="B22408" s="68" t="s">
        <v>34377</v>
      </c>
      <c r="C22408" s="68" t="s">
        <v>15</v>
      </c>
      <c r="D22408" t="str">
        <f t="shared" si="350"/>
        <v>un</v>
      </c>
    </row>
    <row r="22409" spans="1:4">
      <c r="A22409" s="68" t="s">
        <v>22148</v>
      </c>
      <c r="B22409" s="68" t="s">
        <v>34378</v>
      </c>
      <c r="C22409" s="68" t="s">
        <v>15</v>
      </c>
      <c r="D22409" t="str">
        <f t="shared" si="350"/>
        <v>un</v>
      </c>
    </row>
    <row r="22410" spans="1:4">
      <c r="A22410" s="68" t="s">
        <v>22149</v>
      </c>
      <c r="B22410" s="68" t="s">
        <v>34378</v>
      </c>
      <c r="C22410" s="68" t="s">
        <v>15</v>
      </c>
      <c r="D22410" t="str">
        <f t="shared" si="350"/>
        <v>un</v>
      </c>
    </row>
    <row r="22411" spans="1:4">
      <c r="A22411" s="68" t="s">
        <v>22150</v>
      </c>
      <c r="B22411" s="68" t="s">
        <v>34379</v>
      </c>
      <c r="C22411" s="68" t="s">
        <v>15</v>
      </c>
      <c r="D22411" t="str">
        <f t="shared" si="350"/>
        <v>un</v>
      </c>
    </row>
    <row r="22412" spans="1:4">
      <c r="A22412" s="68" t="s">
        <v>22151</v>
      </c>
      <c r="B22412" s="68" t="s">
        <v>34379</v>
      </c>
      <c r="C22412" s="68" t="s">
        <v>15</v>
      </c>
      <c r="D22412" t="str">
        <f t="shared" si="350"/>
        <v>un</v>
      </c>
    </row>
    <row r="22413" spans="1:4">
      <c r="A22413" s="68" t="s">
        <v>22152</v>
      </c>
      <c r="B22413" s="68" t="s">
        <v>34380</v>
      </c>
      <c r="C22413" s="68" t="s">
        <v>15</v>
      </c>
      <c r="D22413" t="str">
        <f t="shared" si="350"/>
        <v>un</v>
      </c>
    </row>
    <row r="22414" spans="1:4">
      <c r="A22414" s="68" t="s">
        <v>22153</v>
      </c>
      <c r="B22414" s="68" t="s">
        <v>34380</v>
      </c>
      <c r="C22414" s="68" t="s">
        <v>15</v>
      </c>
      <c r="D22414" t="str">
        <f t="shared" si="350"/>
        <v>un</v>
      </c>
    </row>
    <row r="22415" spans="1:4">
      <c r="A22415" s="68" t="s">
        <v>22154</v>
      </c>
      <c r="B22415" s="68" t="s">
        <v>34381</v>
      </c>
      <c r="C22415" s="68" t="s">
        <v>15</v>
      </c>
      <c r="D22415" t="str">
        <f t="shared" si="350"/>
        <v>un</v>
      </c>
    </row>
    <row r="22416" spans="1:4">
      <c r="A22416" s="68" t="s">
        <v>22155</v>
      </c>
      <c r="B22416" s="68" t="s">
        <v>34381</v>
      </c>
      <c r="C22416" s="68" t="s">
        <v>15</v>
      </c>
      <c r="D22416" t="str">
        <f t="shared" si="350"/>
        <v>un</v>
      </c>
    </row>
    <row r="22417" spans="1:4">
      <c r="A22417" s="68" t="s">
        <v>22156</v>
      </c>
      <c r="B22417" s="68" t="s">
        <v>34382</v>
      </c>
      <c r="C22417" s="68" t="s">
        <v>15</v>
      </c>
      <c r="D22417" t="str">
        <f t="shared" si="350"/>
        <v>un</v>
      </c>
    </row>
    <row r="22418" spans="1:4">
      <c r="A22418" s="68" t="s">
        <v>22157</v>
      </c>
      <c r="B22418" s="68" t="s">
        <v>34382</v>
      </c>
      <c r="C22418" s="68" t="s">
        <v>15</v>
      </c>
      <c r="D22418" t="str">
        <f t="shared" si="350"/>
        <v>un</v>
      </c>
    </row>
    <row r="22419" spans="1:4">
      <c r="A22419" s="68" t="s">
        <v>22158</v>
      </c>
      <c r="B22419" s="68" t="s">
        <v>34383</v>
      </c>
      <c r="C22419" s="68" t="s">
        <v>15</v>
      </c>
      <c r="D22419" t="str">
        <f t="shared" si="350"/>
        <v>un</v>
      </c>
    </row>
    <row r="22420" spans="1:4">
      <c r="A22420" s="68" t="s">
        <v>22159</v>
      </c>
      <c r="B22420" s="68" t="s">
        <v>34383</v>
      </c>
      <c r="C22420" s="68" t="s">
        <v>15</v>
      </c>
      <c r="D22420" t="str">
        <f t="shared" si="350"/>
        <v>un</v>
      </c>
    </row>
    <row r="22421" spans="1:4">
      <c r="A22421" s="68" t="s">
        <v>22160</v>
      </c>
      <c r="B22421" s="68" t="s">
        <v>34384</v>
      </c>
      <c r="C22421" s="68" t="s">
        <v>15</v>
      </c>
      <c r="D22421" t="str">
        <f t="shared" si="350"/>
        <v>un</v>
      </c>
    </row>
    <row r="22422" spans="1:4">
      <c r="A22422" s="68" t="s">
        <v>22161</v>
      </c>
      <c r="B22422" s="68" t="s">
        <v>34384</v>
      </c>
      <c r="C22422" s="68" t="s">
        <v>15</v>
      </c>
      <c r="D22422" t="str">
        <f t="shared" si="350"/>
        <v>un</v>
      </c>
    </row>
    <row r="22423" spans="1:4">
      <c r="A22423" s="68" t="s">
        <v>22162</v>
      </c>
      <c r="B22423" s="68" t="s">
        <v>34385</v>
      </c>
      <c r="C22423" s="68" t="s">
        <v>15</v>
      </c>
      <c r="D22423" t="str">
        <f t="shared" si="350"/>
        <v>un</v>
      </c>
    </row>
    <row r="22424" spans="1:4">
      <c r="A22424" s="68" t="s">
        <v>22163</v>
      </c>
      <c r="B22424" s="68" t="s">
        <v>34385</v>
      </c>
      <c r="C22424" s="68" t="s">
        <v>15</v>
      </c>
      <c r="D22424" t="str">
        <f t="shared" si="350"/>
        <v>un</v>
      </c>
    </row>
    <row r="22425" spans="1:4">
      <c r="A22425" s="68" t="s">
        <v>22164</v>
      </c>
      <c r="B22425" s="68" t="s">
        <v>34386</v>
      </c>
      <c r="C22425" s="68" t="s">
        <v>15</v>
      </c>
      <c r="D22425" t="str">
        <f t="shared" si="350"/>
        <v>un</v>
      </c>
    </row>
    <row r="22426" spans="1:4">
      <c r="A22426" s="68" t="s">
        <v>22165</v>
      </c>
      <c r="B22426" s="68" t="s">
        <v>34386</v>
      </c>
      <c r="C22426" s="68" t="s">
        <v>15</v>
      </c>
      <c r="D22426" t="str">
        <f t="shared" si="350"/>
        <v>un</v>
      </c>
    </row>
    <row r="22427" spans="1:4">
      <c r="A22427" s="68" t="s">
        <v>22166</v>
      </c>
      <c r="B22427" s="68" t="s">
        <v>34387</v>
      </c>
      <c r="C22427" s="68" t="s">
        <v>15</v>
      </c>
      <c r="D22427" t="str">
        <f t="shared" si="350"/>
        <v>un</v>
      </c>
    </row>
    <row r="22428" spans="1:4">
      <c r="A22428" s="68" t="s">
        <v>22167</v>
      </c>
      <c r="B22428" s="68" t="s">
        <v>34387</v>
      </c>
      <c r="C22428" s="68" t="s">
        <v>15</v>
      </c>
      <c r="D22428" t="str">
        <f t="shared" si="350"/>
        <v>un</v>
      </c>
    </row>
    <row r="22429" spans="1:4">
      <c r="A22429" s="68" t="s">
        <v>22168</v>
      </c>
      <c r="B22429" s="68" t="s">
        <v>34388</v>
      </c>
      <c r="C22429" s="68" t="s">
        <v>15</v>
      </c>
      <c r="D22429" t="str">
        <f t="shared" si="350"/>
        <v>un</v>
      </c>
    </row>
    <row r="22430" spans="1:4">
      <c r="A22430" s="68" t="s">
        <v>22169</v>
      </c>
      <c r="B22430" s="68" t="s">
        <v>34388</v>
      </c>
      <c r="C22430" s="68" t="s">
        <v>15</v>
      </c>
      <c r="D22430" t="str">
        <f t="shared" si="350"/>
        <v>un</v>
      </c>
    </row>
    <row r="22431" spans="1:4">
      <c r="A22431" s="68" t="s">
        <v>22170</v>
      </c>
      <c r="B22431" s="68" t="s">
        <v>34389</v>
      </c>
      <c r="C22431" s="68" t="s">
        <v>15</v>
      </c>
      <c r="D22431" t="str">
        <f t="shared" si="350"/>
        <v>un</v>
      </c>
    </row>
    <row r="22432" spans="1:4">
      <c r="A22432" s="68" t="s">
        <v>22171</v>
      </c>
      <c r="B22432" s="68" t="s">
        <v>34389</v>
      </c>
      <c r="C22432" s="68" t="s">
        <v>15</v>
      </c>
      <c r="D22432" t="str">
        <f t="shared" si="350"/>
        <v>un</v>
      </c>
    </row>
    <row r="22433" spans="1:4">
      <c r="A22433" s="68" t="s">
        <v>22172</v>
      </c>
      <c r="B22433" s="68" t="s">
        <v>34390</v>
      </c>
      <c r="C22433" s="68" t="s">
        <v>15</v>
      </c>
      <c r="D22433" t="str">
        <f t="shared" si="350"/>
        <v>un</v>
      </c>
    </row>
    <row r="22434" spans="1:4">
      <c r="A22434" s="68" t="s">
        <v>22173</v>
      </c>
      <c r="B22434" s="68" t="s">
        <v>34390</v>
      </c>
      <c r="C22434" s="68" t="s">
        <v>15</v>
      </c>
      <c r="D22434" t="str">
        <f t="shared" si="350"/>
        <v>un</v>
      </c>
    </row>
    <row r="22435" spans="1:4">
      <c r="A22435" s="68" t="s">
        <v>22174</v>
      </c>
      <c r="B22435" s="68" t="s">
        <v>34391</v>
      </c>
      <c r="C22435" s="68" t="s">
        <v>15</v>
      </c>
      <c r="D22435" t="str">
        <f t="shared" si="350"/>
        <v>un</v>
      </c>
    </row>
    <row r="22436" spans="1:4">
      <c r="A22436" s="68" t="s">
        <v>22175</v>
      </c>
      <c r="B22436" s="68" t="s">
        <v>34391</v>
      </c>
      <c r="C22436" s="68" t="s">
        <v>15</v>
      </c>
      <c r="D22436" t="str">
        <f t="shared" si="350"/>
        <v>un</v>
      </c>
    </row>
    <row r="22437" spans="1:4">
      <c r="A22437" s="68" t="s">
        <v>22176</v>
      </c>
      <c r="B22437" s="68" t="s">
        <v>34392</v>
      </c>
      <c r="C22437" s="68" t="s">
        <v>15</v>
      </c>
      <c r="D22437" t="str">
        <f t="shared" si="350"/>
        <v>un</v>
      </c>
    </row>
    <row r="22438" spans="1:4">
      <c r="A22438" s="68" t="s">
        <v>22177</v>
      </c>
      <c r="B22438" s="68" t="s">
        <v>34392</v>
      </c>
      <c r="C22438" s="68" t="s">
        <v>15</v>
      </c>
      <c r="D22438" t="str">
        <f t="shared" si="350"/>
        <v>un</v>
      </c>
    </row>
    <row r="22439" spans="1:4">
      <c r="A22439" s="68" t="s">
        <v>22178</v>
      </c>
      <c r="B22439" s="68" t="s">
        <v>34393</v>
      </c>
      <c r="C22439" s="68" t="s">
        <v>15</v>
      </c>
      <c r="D22439" t="str">
        <f t="shared" si="350"/>
        <v>un</v>
      </c>
    </row>
    <row r="22440" spans="1:4">
      <c r="A22440" s="68" t="s">
        <v>22179</v>
      </c>
      <c r="B22440" s="68" t="s">
        <v>34393</v>
      </c>
      <c r="C22440" s="68" t="s">
        <v>15</v>
      </c>
      <c r="D22440" t="str">
        <f t="shared" si="350"/>
        <v>un</v>
      </c>
    </row>
    <row r="22441" spans="1:4">
      <c r="A22441" s="68" t="s">
        <v>23994</v>
      </c>
      <c r="B22441" s="68" t="s">
        <v>34394</v>
      </c>
      <c r="C22441" s="68" t="s">
        <v>15</v>
      </c>
      <c r="D22441" t="str">
        <f t="shared" si="350"/>
        <v>un</v>
      </c>
    </row>
    <row r="22442" spans="1:4">
      <c r="A22442" s="68" t="s">
        <v>23995</v>
      </c>
      <c r="B22442" s="68" t="s">
        <v>34394</v>
      </c>
      <c r="C22442" s="68" t="s">
        <v>15</v>
      </c>
      <c r="D22442" t="str">
        <f t="shared" si="350"/>
        <v>un</v>
      </c>
    </row>
    <row r="22443" spans="1:4">
      <c r="A22443" s="68" t="s">
        <v>23996</v>
      </c>
      <c r="B22443" s="68" t="s">
        <v>34395</v>
      </c>
      <c r="C22443" s="68" t="s">
        <v>15</v>
      </c>
      <c r="D22443" t="str">
        <f t="shared" si="350"/>
        <v>un</v>
      </c>
    </row>
    <row r="22444" spans="1:4">
      <c r="A22444" s="68" t="s">
        <v>23997</v>
      </c>
      <c r="B22444" s="68" t="s">
        <v>34395</v>
      </c>
      <c r="C22444" s="68" t="s">
        <v>15</v>
      </c>
      <c r="D22444" t="str">
        <f t="shared" si="350"/>
        <v>un</v>
      </c>
    </row>
    <row r="22445" spans="1:4">
      <c r="A22445" s="68" t="s">
        <v>23998</v>
      </c>
      <c r="B22445" s="68" t="s">
        <v>34396</v>
      </c>
      <c r="C22445" s="68" t="s">
        <v>15</v>
      </c>
      <c r="D22445" t="str">
        <f t="shared" si="350"/>
        <v>un</v>
      </c>
    </row>
    <row r="22446" spans="1:4">
      <c r="A22446" s="68" t="s">
        <v>23999</v>
      </c>
      <c r="B22446" s="68" t="s">
        <v>34396</v>
      </c>
      <c r="C22446" s="68" t="s">
        <v>15</v>
      </c>
      <c r="D22446" t="str">
        <f t="shared" si="350"/>
        <v>un</v>
      </c>
    </row>
    <row r="22447" spans="1:4">
      <c r="A22447" s="68" t="s">
        <v>24000</v>
      </c>
      <c r="B22447" s="68" t="s">
        <v>34397</v>
      </c>
      <c r="C22447" s="68" t="s">
        <v>15</v>
      </c>
      <c r="D22447" t="str">
        <f t="shared" si="350"/>
        <v>un</v>
      </c>
    </row>
    <row r="22448" spans="1:4">
      <c r="A22448" s="68" t="s">
        <v>24001</v>
      </c>
      <c r="B22448" s="68" t="s">
        <v>34397</v>
      </c>
      <c r="C22448" s="68" t="s">
        <v>15</v>
      </c>
      <c r="D22448" t="str">
        <f t="shared" si="350"/>
        <v>un</v>
      </c>
    </row>
    <row r="22449" spans="1:4">
      <c r="A22449" s="68" t="s">
        <v>24002</v>
      </c>
      <c r="B22449" s="68" t="s">
        <v>34398</v>
      </c>
      <c r="C22449" s="68" t="s">
        <v>15</v>
      </c>
      <c r="D22449" t="str">
        <f t="shared" si="350"/>
        <v>un</v>
      </c>
    </row>
    <row r="22450" spans="1:4">
      <c r="A22450" s="68" t="s">
        <v>24003</v>
      </c>
      <c r="B22450" s="68" t="s">
        <v>34398</v>
      </c>
      <c r="C22450" s="68" t="s">
        <v>15</v>
      </c>
      <c r="D22450" t="str">
        <f t="shared" si="350"/>
        <v>un</v>
      </c>
    </row>
    <row r="22451" spans="1:4">
      <c r="A22451" s="68" t="s">
        <v>24004</v>
      </c>
      <c r="B22451" s="68" t="s">
        <v>34399</v>
      </c>
      <c r="C22451" s="68" t="s">
        <v>15</v>
      </c>
      <c r="D22451" t="str">
        <f t="shared" si="350"/>
        <v>un</v>
      </c>
    </row>
    <row r="22452" spans="1:4">
      <c r="A22452" s="68" t="s">
        <v>24005</v>
      </c>
      <c r="B22452" s="68" t="s">
        <v>34399</v>
      </c>
      <c r="C22452" s="68" t="s">
        <v>15</v>
      </c>
      <c r="D22452" t="str">
        <f t="shared" si="350"/>
        <v>un</v>
      </c>
    </row>
    <row r="22453" spans="1:4">
      <c r="A22453" s="68" t="s">
        <v>24006</v>
      </c>
      <c r="B22453" s="68" t="s">
        <v>34400</v>
      </c>
      <c r="C22453" s="68" t="s">
        <v>15</v>
      </c>
      <c r="D22453" t="str">
        <f t="shared" si="350"/>
        <v>un</v>
      </c>
    </row>
    <row r="22454" spans="1:4">
      <c r="A22454" s="68" t="s">
        <v>24007</v>
      </c>
      <c r="B22454" s="68" t="s">
        <v>34400</v>
      </c>
      <c r="C22454" s="68" t="s">
        <v>15</v>
      </c>
      <c r="D22454" t="str">
        <f t="shared" si="350"/>
        <v>un</v>
      </c>
    </row>
    <row r="22455" spans="1:4">
      <c r="A22455" s="68" t="s">
        <v>24008</v>
      </c>
      <c r="B22455" s="68" t="s">
        <v>34401</v>
      </c>
      <c r="C22455" s="68" t="s">
        <v>15</v>
      </c>
      <c r="D22455" t="str">
        <f t="shared" si="350"/>
        <v>un</v>
      </c>
    </row>
    <row r="22456" spans="1:4">
      <c r="A22456" s="68" t="s">
        <v>24009</v>
      </c>
      <c r="B22456" s="68" t="s">
        <v>34401</v>
      </c>
      <c r="C22456" s="68" t="s">
        <v>15</v>
      </c>
      <c r="D22456" t="str">
        <f t="shared" si="350"/>
        <v>un</v>
      </c>
    </row>
    <row r="22457" spans="1:4">
      <c r="A22457" s="68" t="s">
        <v>24010</v>
      </c>
      <c r="B22457" s="68" t="s">
        <v>34402</v>
      </c>
      <c r="C22457" s="68" t="s">
        <v>15</v>
      </c>
      <c r="D22457" t="str">
        <f t="shared" si="350"/>
        <v>un</v>
      </c>
    </row>
    <row r="22458" spans="1:4">
      <c r="A22458" s="68" t="s">
        <v>24011</v>
      </c>
      <c r="B22458" s="68" t="s">
        <v>34402</v>
      </c>
      <c r="C22458" s="68" t="s">
        <v>15</v>
      </c>
      <c r="D22458" t="str">
        <f t="shared" si="350"/>
        <v>un</v>
      </c>
    </row>
    <row r="22459" spans="1:4">
      <c r="A22459" s="68" t="s">
        <v>22180</v>
      </c>
      <c r="B22459" s="68" t="s">
        <v>34403</v>
      </c>
      <c r="C22459" s="68" t="s">
        <v>15</v>
      </c>
      <c r="D22459" t="str">
        <f t="shared" si="350"/>
        <v>un</v>
      </c>
    </row>
    <row r="22460" spans="1:4">
      <c r="A22460" s="68" t="s">
        <v>22181</v>
      </c>
      <c r="B22460" s="68" t="s">
        <v>34403</v>
      </c>
      <c r="C22460" s="68" t="s">
        <v>15</v>
      </c>
      <c r="D22460" t="str">
        <f t="shared" si="350"/>
        <v>un</v>
      </c>
    </row>
    <row r="22461" spans="1:4">
      <c r="A22461" s="68" t="s">
        <v>22182</v>
      </c>
      <c r="B22461" s="68" t="s">
        <v>34404</v>
      </c>
      <c r="C22461" s="68" t="s">
        <v>15</v>
      </c>
      <c r="D22461" t="str">
        <f t="shared" si="350"/>
        <v>un</v>
      </c>
    </row>
    <row r="22462" spans="1:4">
      <c r="A22462" s="68" t="s">
        <v>22183</v>
      </c>
      <c r="B22462" s="68" t="s">
        <v>34404</v>
      </c>
      <c r="C22462" s="68" t="s">
        <v>15</v>
      </c>
      <c r="D22462" t="str">
        <f t="shared" si="350"/>
        <v>un</v>
      </c>
    </row>
    <row r="22463" spans="1:4">
      <c r="A22463" s="68" t="s">
        <v>22184</v>
      </c>
      <c r="B22463" s="68" t="s">
        <v>34405</v>
      </c>
      <c r="C22463" s="68" t="s">
        <v>15</v>
      </c>
      <c r="D22463" t="str">
        <f t="shared" si="350"/>
        <v>un</v>
      </c>
    </row>
    <row r="22464" spans="1:4">
      <c r="A22464" s="68" t="s">
        <v>22185</v>
      </c>
      <c r="B22464" s="68" t="s">
        <v>34405</v>
      </c>
      <c r="C22464" s="68" t="s">
        <v>15</v>
      </c>
      <c r="D22464" t="str">
        <f t="shared" si="350"/>
        <v>un</v>
      </c>
    </row>
    <row r="22465" spans="1:4">
      <c r="A22465" s="68" t="s">
        <v>22186</v>
      </c>
      <c r="B22465" s="68" t="s">
        <v>34406</v>
      </c>
      <c r="C22465" s="68" t="s">
        <v>15</v>
      </c>
      <c r="D22465" t="str">
        <f t="shared" si="350"/>
        <v>un</v>
      </c>
    </row>
    <row r="22466" spans="1:4">
      <c r="A22466" s="68" t="s">
        <v>22187</v>
      </c>
      <c r="B22466" s="68" t="s">
        <v>34406</v>
      </c>
      <c r="C22466" s="68" t="s">
        <v>15</v>
      </c>
      <c r="D22466" t="str">
        <f t="shared" si="350"/>
        <v>un</v>
      </c>
    </row>
    <row r="22467" spans="1:4">
      <c r="A22467" s="68" t="s">
        <v>22188</v>
      </c>
      <c r="B22467" s="68" t="s">
        <v>34407</v>
      </c>
      <c r="C22467" s="68" t="s">
        <v>15</v>
      </c>
      <c r="D22467" t="str">
        <f t="shared" si="350"/>
        <v>un</v>
      </c>
    </row>
    <row r="22468" spans="1:4">
      <c r="A22468" s="68" t="s">
        <v>22189</v>
      </c>
      <c r="B22468" s="68" t="s">
        <v>34407</v>
      </c>
      <c r="C22468" s="68" t="s">
        <v>15</v>
      </c>
      <c r="D22468" t="str">
        <f t="shared" si="350"/>
        <v>un</v>
      </c>
    </row>
    <row r="22469" spans="1:4">
      <c r="A22469" s="68" t="s">
        <v>22190</v>
      </c>
      <c r="B22469" s="68" t="s">
        <v>34408</v>
      </c>
      <c r="C22469" s="68" t="s">
        <v>15</v>
      </c>
      <c r="D22469" t="str">
        <f t="shared" si="350"/>
        <v>un</v>
      </c>
    </row>
    <row r="22470" spans="1:4">
      <c r="A22470" s="68" t="s">
        <v>22191</v>
      </c>
      <c r="B22470" s="68" t="s">
        <v>34408</v>
      </c>
      <c r="C22470" s="68" t="s">
        <v>15</v>
      </c>
      <c r="D22470" t="str">
        <f t="shared" si="350"/>
        <v>un</v>
      </c>
    </row>
    <row r="22471" spans="1:4">
      <c r="A22471" s="68" t="s">
        <v>22192</v>
      </c>
      <c r="B22471" s="68" t="s">
        <v>34409</v>
      </c>
      <c r="C22471" s="68" t="s">
        <v>15</v>
      </c>
      <c r="D22471" t="str">
        <f t="shared" ref="D22471:D22534" si="351">LOWER(C22471)</f>
        <v>un</v>
      </c>
    </row>
    <row r="22472" spans="1:4">
      <c r="A22472" s="68" t="s">
        <v>22193</v>
      </c>
      <c r="B22472" s="68" t="s">
        <v>34409</v>
      </c>
      <c r="C22472" s="68" t="s">
        <v>15</v>
      </c>
      <c r="D22472" t="str">
        <f t="shared" si="351"/>
        <v>un</v>
      </c>
    </row>
    <row r="22473" spans="1:4">
      <c r="A22473" s="68" t="s">
        <v>22194</v>
      </c>
      <c r="B22473" s="68" t="s">
        <v>34410</v>
      </c>
      <c r="C22473" s="68" t="s">
        <v>15</v>
      </c>
      <c r="D22473" t="str">
        <f t="shared" si="351"/>
        <v>un</v>
      </c>
    </row>
    <row r="22474" spans="1:4">
      <c r="A22474" s="68" t="s">
        <v>22195</v>
      </c>
      <c r="B22474" s="68" t="s">
        <v>34410</v>
      </c>
      <c r="C22474" s="68" t="s">
        <v>15</v>
      </c>
      <c r="D22474" t="str">
        <f t="shared" si="351"/>
        <v>un</v>
      </c>
    </row>
    <row r="22475" spans="1:4">
      <c r="A22475" s="68" t="s">
        <v>22196</v>
      </c>
      <c r="B22475" s="68" t="s">
        <v>34411</v>
      </c>
      <c r="C22475" s="68" t="s">
        <v>15</v>
      </c>
      <c r="D22475" t="str">
        <f t="shared" si="351"/>
        <v>un</v>
      </c>
    </row>
    <row r="22476" spans="1:4">
      <c r="A22476" s="68" t="s">
        <v>22197</v>
      </c>
      <c r="B22476" s="68" t="s">
        <v>34411</v>
      </c>
      <c r="C22476" s="68" t="s">
        <v>15</v>
      </c>
      <c r="D22476" t="str">
        <f t="shared" si="351"/>
        <v>un</v>
      </c>
    </row>
    <row r="22477" spans="1:4">
      <c r="A22477" s="68" t="s">
        <v>22198</v>
      </c>
      <c r="B22477" s="68" t="s">
        <v>34412</v>
      </c>
      <c r="C22477" s="68" t="s">
        <v>15</v>
      </c>
      <c r="D22477" t="str">
        <f t="shared" si="351"/>
        <v>un</v>
      </c>
    </row>
    <row r="22478" spans="1:4">
      <c r="A22478" s="68" t="s">
        <v>22199</v>
      </c>
      <c r="B22478" s="68" t="s">
        <v>34412</v>
      </c>
      <c r="C22478" s="68" t="s">
        <v>15</v>
      </c>
      <c r="D22478" t="str">
        <f t="shared" si="351"/>
        <v>un</v>
      </c>
    </row>
    <row r="22479" spans="1:4">
      <c r="A22479" s="68" t="s">
        <v>22200</v>
      </c>
      <c r="B22479" s="68" t="s">
        <v>34413</v>
      </c>
      <c r="C22479" s="68" t="s">
        <v>15</v>
      </c>
      <c r="D22479" t="str">
        <f t="shared" si="351"/>
        <v>un</v>
      </c>
    </row>
    <row r="22480" spans="1:4">
      <c r="A22480" s="68" t="s">
        <v>22201</v>
      </c>
      <c r="B22480" s="68" t="s">
        <v>34413</v>
      </c>
      <c r="C22480" s="68" t="s">
        <v>15</v>
      </c>
      <c r="D22480" t="str">
        <f t="shared" si="351"/>
        <v>un</v>
      </c>
    </row>
    <row r="22481" spans="1:4">
      <c r="A22481" s="68" t="s">
        <v>22202</v>
      </c>
      <c r="B22481" s="68" t="s">
        <v>22203</v>
      </c>
      <c r="C22481" s="68" t="s">
        <v>15</v>
      </c>
      <c r="D22481" t="str">
        <f t="shared" si="351"/>
        <v>un</v>
      </c>
    </row>
    <row r="22482" spans="1:4">
      <c r="A22482" s="68" t="s">
        <v>22204</v>
      </c>
      <c r="B22482" s="68" t="s">
        <v>22203</v>
      </c>
      <c r="C22482" s="68" t="s">
        <v>15</v>
      </c>
      <c r="D22482" t="str">
        <f t="shared" si="351"/>
        <v>un</v>
      </c>
    </row>
    <row r="22483" spans="1:4">
      <c r="A22483" s="68" t="s">
        <v>22205</v>
      </c>
      <c r="B22483" s="68" t="s">
        <v>22206</v>
      </c>
      <c r="C22483" s="68" t="s">
        <v>15</v>
      </c>
      <c r="D22483" t="str">
        <f t="shared" si="351"/>
        <v>un</v>
      </c>
    </row>
    <row r="22484" spans="1:4">
      <c r="A22484" s="68" t="s">
        <v>22207</v>
      </c>
      <c r="B22484" s="68" t="s">
        <v>22206</v>
      </c>
      <c r="C22484" s="68" t="s">
        <v>15</v>
      </c>
      <c r="D22484" t="str">
        <f t="shared" si="351"/>
        <v>un</v>
      </c>
    </row>
    <row r="22485" spans="1:4">
      <c r="A22485" s="68" t="s">
        <v>22208</v>
      </c>
      <c r="B22485" s="68" t="s">
        <v>22209</v>
      </c>
      <c r="C22485" s="68" t="s">
        <v>15</v>
      </c>
      <c r="D22485" t="str">
        <f t="shared" si="351"/>
        <v>un</v>
      </c>
    </row>
    <row r="22486" spans="1:4">
      <c r="A22486" s="68" t="s">
        <v>22210</v>
      </c>
      <c r="B22486" s="68" t="s">
        <v>22209</v>
      </c>
      <c r="C22486" s="68" t="s">
        <v>15</v>
      </c>
      <c r="D22486" t="str">
        <f t="shared" si="351"/>
        <v>un</v>
      </c>
    </row>
    <row r="22487" spans="1:4">
      <c r="A22487" s="68" t="s">
        <v>22211</v>
      </c>
      <c r="B22487" s="68" t="s">
        <v>22212</v>
      </c>
      <c r="C22487" s="68" t="s">
        <v>15</v>
      </c>
      <c r="D22487" t="str">
        <f t="shared" si="351"/>
        <v>un</v>
      </c>
    </row>
    <row r="22488" spans="1:4">
      <c r="A22488" s="68" t="s">
        <v>22213</v>
      </c>
      <c r="B22488" s="68" t="s">
        <v>22212</v>
      </c>
      <c r="C22488" s="68" t="s">
        <v>15</v>
      </c>
      <c r="D22488" t="str">
        <f t="shared" si="351"/>
        <v>un</v>
      </c>
    </row>
    <row r="22489" spans="1:4">
      <c r="A22489" s="68" t="s">
        <v>22214</v>
      </c>
      <c r="B22489" s="68" t="s">
        <v>22215</v>
      </c>
      <c r="C22489" s="68" t="s">
        <v>15</v>
      </c>
      <c r="D22489" t="str">
        <f t="shared" si="351"/>
        <v>un</v>
      </c>
    </row>
    <row r="22490" spans="1:4">
      <c r="A22490" s="68" t="s">
        <v>22216</v>
      </c>
      <c r="B22490" s="68" t="s">
        <v>22215</v>
      </c>
      <c r="C22490" s="68" t="s">
        <v>15</v>
      </c>
      <c r="D22490" t="str">
        <f t="shared" si="351"/>
        <v>un</v>
      </c>
    </row>
    <row r="22491" spans="1:4">
      <c r="A22491" s="68" t="s">
        <v>22217</v>
      </c>
      <c r="B22491" s="68" t="s">
        <v>34414</v>
      </c>
      <c r="C22491" s="68" t="s">
        <v>15</v>
      </c>
      <c r="D22491" t="str">
        <f t="shared" si="351"/>
        <v>un</v>
      </c>
    </row>
    <row r="22492" spans="1:4">
      <c r="A22492" s="68" t="s">
        <v>22218</v>
      </c>
      <c r="B22492" s="68" t="s">
        <v>34414</v>
      </c>
      <c r="C22492" s="68" t="s">
        <v>15</v>
      </c>
      <c r="D22492" t="str">
        <f t="shared" si="351"/>
        <v>un</v>
      </c>
    </row>
    <row r="22493" spans="1:4">
      <c r="A22493" s="68" t="s">
        <v>22219</v>
      </c>
      <c r="B22493" s="68" t="s">
        <v>34415</v>
      </c>
      <c r="C22493" s="68" t="s">
        <v>15</v>
      </c>
      <c r="D22493" t="str">
        <f t="shared" si="351"/>
        <v>un</v>
      </c>
    </row>
    <row r="22494" spans="1:4">
      <c r="A22494" s="68" t="s">
        <v>22220</v>
      </c>
      <c r="B22494" s="68" t="s">
        <v>34415</v>
      </c>
      <c r="C22494" s="68" t="s">
        <v>15</v>
      </c>
      <c r="D22494" t="str">
        <f t="shared" si="351"/>
        <v>un</v>
      </c>
    </row>
    <row r="22495" spans="1:4">
      <c r="A22495" s="68" t="s">
        <v>22221</v>
      </c>
      <c r="B22495" s="68" t="s">
        <v>34416</v>
      </c>
      <c r="C22495" s="68" t="s">
        <v>15</v>
      </c>
      <c r="D22495" t="str">
        <f t="shared" si="351"/>
        <v>un</v>
      </c>
    </row>
    <row r="22496" spans="1:4">
      <c r="A22496" s="68" t="s">
        <v>22222</v>
      </c>
      <c r="B22496" s="68" t="s">
        <v>34416</v>
      </c>
      <c r="C22496" s="68" t="s">
        <v>15</v>
      </c>
      <c r="D22496" t="str">
        <f t="shared" si="351"/>
        <v>un</v>
      </c>
    </row>
    <row r="22497" spans="1:4">
      <c r="A22497" s="68" t="s">
        <v>23852</v>
      </c>
      <c r="B22497" s="68" t="s">
        <v>34417</v>
      </c>
      <c r="C22497" s="68" t="s">
        <v>15</v>
      </c>
      <c r="D22497" t="str">
        <f t="shared" si="351"/>
        <v>un</v>
      </c>
    </row>
    <row r="22498" spans="1:4">
      <c r="A22498" s="68" t="s">
        <v>23853</v>
      </c>
      <c r="B22498" s="68" t="s">
        <v>34417</v>
      </c>
      <c r="C22498" s="68" t="s">
        <v>15</v>
      </c>
      <c r="D22498" t="str">
        <f t="shared" si="351"/>
        <v>un</v>
      </c>
    </row>
    <row r="22499" spans="1:4">
      <c r="A22499" s="68" t="s">
        <v>23854</v>
      </c>
      <c r="B22499" s="68" t="s">
        <v>34418</v>
      </c>
      <c r="C22499" s="68" t="s">
        <v>15</v>
      </c>
      <c r="D22499" t="str">
        <f t="shared" si="351"/>
        <v>un</v>
      </c>
    </row>
    <row r="22500" spans="1:4">
      <c r="A22500" s="68" t="s">
        <v>23855</v>
      </c>
      <c r="B22500" s="68" t="s">
        <v>34418</v>
      </c>
      <c r="C22500" s="68" t="s">
        <v>15</v>
      </c>
      <c r="D22500" t="str">
        <f t="shared" si="351"/>
        <v>un</v>
      </c>
    </row>
    <row r="22501" spans="1:4">
      <c r="A22501" s="68" t="s">
        <v>22223</v>
      </c>
      <c r="B22501" s="68" t="s">
        <v>34419</v>
      </c>
      <c r="C22501" s="68" t="s">
        <v>15</v>
      </c>
      <c r="D22501" t="str">
        <f t="shared" si="351"/>
        <v>un</v>
      </c>
    </row>
    <row r="22502" spans="1:4">
      <c r="A22502" s="68" t="s">
        <v>22224</v>
      </c>
      <c r="B22502" s="68" t="s">
        <v>34419</v>
      </c>
      <c r="C22502" s="68" t="s">
        <v>15</v>
      </c>
      <c r="D22502" t="str">
        <f t="shared" si="351"/>
        <v>un</v>
      </c>
    </row>
    <row r="22503" spans="1:4">
      <c r="A22503" s="68" t="s">
        <v>23856</v>
      </c>
      <c r="B22503" s="68" t="s">
        <v>34420</v>
      </c>
      <c r="C22503" s="68" t="s">
        <v>15</v>
      </c>
      <c r="D22503" t="str">
        <f t="shared" si="351"/>
        <v>un</v>
      </c>
    </row>
    <row r="22504" spans="1:4">
      <c r="A22504" s="68" t="s">
        <v>23857</v>
      </c>
      <c r="B22504" s="68" t="s">
        <v>34420</v>
      </c>
      <c r="C22504" s="68" t="s">
        <v>15</v>
      </c>
      <c r="D22504" t="str">
        <f t="shared" si="351"/>
        <v>un</v>
      </c>
    </row>
    <row r="22505" spans="1:4">
      <c r="A22505" s="68" t="s">
        <v>22225</v>
      </c>
      <c r="B22505" s="68" t="s">
        <v>34421</v>
      </c>
      <c r="C22505" s="68" t="s">
        <v>15</v>
      </c>
      <c r="D22505" t="str">
        <f t="shared" si="351"/>
        <v>un</v>
      </c>
    </row>
    <row r="22506" spans="1:4">
      <c r="A22506" s="68" t="s">
        <v>22226</v>
      </c>
      <c r="B22506" s="68" t="s">
        <v>34421</v>
      </c>
      <c r="C22506" s="68" t="s">
        <v>15</v>
      </c>
      <c r="D22506" t="str">
        <f t="shared" si="351"/>
        <v>un</v>
      </c>
    </row>
    <row r="22507" spans="1:4">
      <c r="A22507" s="68" t="s">
        <v>23858</v>
      </c>
      <c r="B22507" s="68" t="s">
        <v>34422</v>
      </c>
      <c r="C22507" s="68" t="s">
        <v>15</v>
      </c>
      <c r="D22507" t="str">
        <f t="shared" si="351"/>
        <v>un</v>
      </c>
    </row>
    <row r="22508" spans="1:4">
      <c r="A22508" s="68" t="s">
        <v>23859</v>
      </c>
      <c r="B22508" s="68" t="s">
        <v>34422</v>
      </c>
      <c r="C22508" s="68" t="s">
        <v>15</v>
      </c>
      <c r="D22508" t="str">
        <f t="shared" si="351"/>
        <v>un</v>
      </c>
    </row>
    <row r="22509" spans="1:4">
      <c r="A22509" s="68" t="s">
        <v>22227</v>
      </c>
      <c r="B22509" s="68" t="s">
        <v>22228</v>
      </c>
      <c r="C22509" s="68" t="s">
        <v>15</v>
      </c>
      <c r="D22509" t="str">
        <f t="shared" si="351"/>
        <v>un</v>
      </c>
    </row>
    <row r="22510" spans="1:4">
      <c r="A22510" s="68" t="s">
        <v>22229</v>
      </c>
      <c r="B22510" s="68" t="s">
        <v>22228</v>
      </c>
      <c r="C22510" s="68" t="s">
        <v>15</v>
      </c>
      <c r="D22510" t="str">
        <f t="shared" si="351"/>
        <v>un</v>
      </c>
    </row>
    <row r="22511" spans="1:4">
      <c r="A22511" s="68" t="s">
        <v>22230</v>
      </c>
      <c r="B22511" s="68" t="s">
        <v>34423</v>
      </c>
      <c r="C22511" s="68" t="s">
        <v>15</v>
      </c>
      <c r="D22511" t="str">
        <f t="shared" si="351"/>
        <v>un</v>
      </c>
    </row>
    <row r="22512" spans="1:4">
      <c r="A22512" s="68" t="s">
        <v>22231</v>
      </c>
      <c r="B22512" s="68" t="s">
        <v>34423</v>
      </c>
      <c r="C22512" s="68" t="s">
        <v>15</v>
      </c>
      <c r="D22512" t="str">
        <f t="shared" si="351"/>
        <v>un</v>
      </c>
    </row>
    <row r="22513" spans="1:4">
      <c r="A22513" s="68" t="s">
        <v>22232</v>
      </c>
      <c r="B22513" s="68" t="s">
        <v>22233</v>
      </c>
      <c r="C22513" s="68" t="s">
        <v>15</v>
      </c>
      <c r="D22513" t="str">
        <f t="shared" si="351"/>
        <v>un</v>
      </c>
    </row>
    <row r="22514" spans="1:4">
      <c r="A22514" s="68" t="s">
        <v>22234</v>
      </c>
      <c r="B22514" s="68" t="s">
        <v>22233</v>
      </c>
      <c r="C22514" s="68" t="s">
        <v>15</v>
      </c>
      <c r="D22514" t="str">
        <f t="shared" si="351"/>
        <v>un</v>
      </c>
    </row>
    <row r="22515" spans="1:4">
      <c r="A22515" s="68" t="s">
        <v>22235</v>
      </c>
      <c r="B22515" s="68" t="s">
        <v>22236</v>
      </c>
      <c r="C22515" s="68" t="s">
        <v>15</v>
      </c>
      <c r="D22515" t="str">
        <f t="shared" si="351"/>
        <v>un</v>
      </c>
    </row>
    <row r="22516" spans="1:4">
      <c r="A22516" s="68" t="s">
        <v>22237</v>
      </c>
      <c r="B22516" s="68" t="s">
        <v>22236</v>
      </c>
      <c r="C22516" s="68" t="s">
        <v>15</v>
      </c>
      <c r="D22516" t="str">
        <f t="shared" si="351"/>
        <v>un</v>
      </c>
    </row>
    <row r="22517" spans="1:4">
      <c r="A22517" s="68" t="s">
        <v>22238</v>
      </c>
      <c r="B22517" s="68" t="s">
        <v>22239</v>
      </c>
      <c r="C22517" s="68" t="s">
        <v>15</v>
      </c>
      <c r="D22517" t="str">
        <f t="shared" si="351"/>
        <v>un</v>
      </c>
    </row>
    <row r="22518" spans="1:4">
      <c r="A22518" s="68" t="s">
        <v>22240</v>
      </c>
      <c r="B22518" s="68" t="s">
        <v>22239</v>
      </c>
      <c r="C22518" s="68" t="s">
        <v>15</v>
      </c>
      <c r="D22518" t="str">
        <f t="shared" si="351"/>
        <v>un</v>
      </c>
    </row>
    <row r="22519" spans="1:4">
      <c r="A22519" s="68" t="s">
        <v>22241</v>
      </c>
      <c r="B22519" s="68" t="s">
        <v>22242</v>
      </c>
      <c r="C22519" s="68" t="s">
        <v>15</v>
      </c>
      <c r="D22519" t="str">
        <f t="shared" si="351"/>
        <v>un</v>
      </c>
    </row>
    <row r="22520" spans="1:4">
      <c r="A22520" s="68" t="s">
        <v>22243</v>
      </c>
      <c r="B22520" s="68" t="s">
        <v>22242</v>
      </c>
      <c r="C22520" s="68" t="s">
        <v>15</v>
      </c>
      <c r="D22520" t="str">
        <f t="shared" si="351"/>
        <v>un</v>
      </c>
    </row>
    <row r="22521" spans="1:4">
      <c r="A22521" s="68" t="s">
        <v>22244</v>
      </c>
      <c r="B22521" s="68" t="s">
        <v>34424</v>
      </c>
      <c r="C22521" s="68" t="s">
        <v>15</v>
      </c>
      <c r="D22521" t="str">
        <f t="shared" si="351"/>
        <v>un</v>
      </c>
    </row>
    <row r="22522" spans="1:4">
      <c r="A22522" s="68" t="s">
        <v>22245</v>
      </c>
      <c r="B22522" s="68" t="s">
        <v>34424</v>
      </c>
      <c r="C22522" s="68" t="s">
        <v>15</v>
      </c>
      <c r="D22522" t="str">
        <f t="shared" si="351"/>
        <v>un</v>
      </c>
    </row>
    <row r="22523" spans="1:4">
      <c r="A22523" s="68" t="s">
        <v>22246</v>
      </c>
      <c r="B22523" s="68" t="s">
        <v>34425</v>
      </c>
      <c r="C22523" s="68" t="s">
        <v>15</v>
      </c>
      <c r="D22523" t="str">
        <f t="shared" si="351"/>
        <v>un</v>
      </c>
    </row>
    <row r="22524" spans="1:4">
      <c r="A22524" s="68" t="s">
        <v>22247</v>
      </c>
      <c r="B22524" s="68" t="s">
        <v>34425</v>
      </c>
      <c r="C22524" s="68" t="s">
        <v>15</v>
      </c>
      <c r="D22524" t="str">
        <f t="shared" si="351"/>
        <v>un</v>
      </c>
    </row>
    <row r="22525" spans="1:4">
      <c r="A22525" s="68" t="s">
        <v>22248</v>
      </c>
      <c r="B22525" s="68" t="s">
        <v>34426</v>
      </c>
      <c r="C22525" s="68" t="s">
        <v>15</v>
      </c>
      <c r="D22525" t="str">
        <f t="shared" si="351"/>
        <v>un</v>
      </c>
    </row>
    <row r="22526" spans="1:4">
      <c r="A22526" s="68" t="s">
        <v>22249</v>
      </c>
      <c r="B22526" s="68" t="s">
        <v>34426</v>
      </c>
      <c r="C22526" s="68" t="s">
        <v>15</v>
      </c>
      <c r="D22526" t="str">
        <f t="shared" si="351"/>
        <v>un</v>
      </c>
    </row>
    <row r="22527" spans="1:4">
      <c r="A22527" s="68" t="s">
        <v>22250</v>
      </c>
      <c r="B22527" s="68" t="s">
        <v>34427</v>
      </c>
      <c r="C22527" s="68" t="s">
        <v>15</v>
      </c>
      <c r="D22527" t="str">
        <f t="shared" si="351"/>
        <v>un</v>
      </c>
    </row>
    <row r="22528" spans="1:4">
      <c r="A22528" s="68" t="s">
        <v>22251</v>
      </c>
      <c r="B22528" s="68" t="s">
        <v>34427</v>
      </c>
      <c r="C22528" s="68" t="s">
        <v>15</v>
      </c>
      <c r="D22528" t="str">
        <f t="shared" si="351"/>
        <v>un</v>
      </c>
    </row>
    <row r="22529" spans="1:4">
      <c r="A22529" s="68" t="s">
        <v>22252</v>
      </c>
      <c r="B22529" s="68" t="s">
        <v>22253</v>
      </c>
      <c r="C22529" s="68" t="s">
        <v>15</v>
      </c>
      <c r="D22529" t="str">
        <f t="shared" si="351"/>
        <v>un</v>
      </c>
    </row>
    <row r="22530" spans="1:4">
      <c r="A22530" s="68" t="s">
        <v>22254</v>
      </c>
      <c r="B22530" s="68" t="s">
        <v>22253</v>
      </c>
      <c r="C22530" s="68" t="s">
        <v>15</v>
      </c>
      <c r="D22530" t="str">
        <f t="shared" si="351"/>
        <v>un</v>
      </c>
    </row>
    <row r="22531" spans="1:4">
      <c r="A22531" s="68" t="s">
        <v>22255</v>
      </c>
      <c r="B22531" s="68" t="s">
        <v>24154</v>
      </c>
      <c r="C22531" s="68" t="s">
        <v>2731</v>
      </c>
      <c r="D22531" t="str">
        <f t="shared" si="351"/>
        <v>kg</v>
      </c>
    </row>
    <row r="22532" spans="1:4">
      <c r="A22532" s="68" t="s">
        <v>22256</v>
      </c>
      <c r="B22532" s="68" t="s">
        <v>24154</v>
      </c>
      <c r="C22532" s="68" t="s">
        <v>2731</v>
      </c>
      <c r="D22532" t="str">
        <f t="shared" si="351"/>
        <v>kg</v>
      </c>
    </row>
    <row r="22533" spans="1:4">
      <c r="A22533" s="68" t="s">
        <v>22257</v>
      </c>
      <c r="B22533" s="68" t="s">
        <v>34428</v>
      </c>
      <c r="C22533" s="68" t="s">
        <v>15</v>
      </c>
      <c r="D22533" t="str">
        <f t="shared" si="351"/>
        <v>un</v>
      </c>
    </row>
    <row r="22534" spans="1:4">
      <c r="A22534" s="68" t="s">
        <v>22258</v>
      </c>
      <c r="B22534" s="68" t="s">
        <v>34428</v>
      </c>
      <c r="C22534" s="68" t="s">
        <v>15</v>
      </c>
      <c r="D22534" t="str">
        <f t="shared" si="351"/>
        <v>un</v>
      </c>
    </row>
    <row r="22535" spans="1:4">
      <c r="A22535" s="68" t="s">
        <v>22259</v>
      </c>
      <c r="B22535" s="68" t="s">
        <v>34429</v>
      </c>
      <c r="C22535" s="68" t="s">
        <v>15</v>
      </c>
      <c r="D22535" t="str">
        <f t="shared" ref="D22535:D22598" si="352">LOWER(C22535)</f>
        <v>un</v>
      </c>
    </row>
    <row r="22536" spans="1:4">
      <c r="A22536" s="68" t="s">
        <v>22260</v>
      </c>
      <c r="B22536" s="68" t="s">
        <v>34429</v>
      </c>
      <c r="C22536" s="68" t="s">
        <v>15</v>
      </c>
      <c r="D22536" t="str">
        <f t="shared" si="352"/>
        <v>un</v>
      </c>
    </row>
    <row r="22537" spans="1:4">
      <c r="A22537" s="68" t="s">
        <v>22261</v>
      </c>
      <c r="B22537" s="68" t="s">
        <v>34430</v>
      </c>
      <c r="C22537" s="68" t="s">
        <v>15</v>
      </c>
      <c r="D22537" t="str">
        <f t="shared" si="352"/>
        <v>un</v>
      </c>
    </row>
    <row r="22538" spans="1:4">
      <c r="A22538" s="68" t="s">
        <v>22262</v>
      </c>
      <c r="B22538" s="68" t="s">
        <v>34430</v>
      </c>
      <c r="C22538" s="68" t="s">
        <v>15</v>
      </c>
      <c r="D22538" t="str">
        <f t="shared" si="352"/>
        <v>un</v>
      </c>
    </row>
    <row r="22539" spans="1:4">
      <c r="A22539" s="68" t="s">
        <v>22263</v>
      </c>
      <c r="B22539" s="68" t="s">
        <v>34431</v>
      </c>
      <c r="C22539" s="68" t="s">
        <v>15</v>
      </c>
      <c r="D22539" t="str">
        <f t="shared" si="352"/>
        <v>un</v>
      </c>
    </row>
    <row r="22540" spans="1:4">
      <c r="A22540" s="68" t="s">
        <v>22264</v>
      </c>
      <c r="B22540" s="68" t="s">
        <v>34431</v>
      </c>
      <c r="C22540" s="68" t="s">
        <v>15</v>
      </c>
      <c r="D22540" t="str">
        <f t="shared" si="352"/>
        <v>un</v>
      </c>
    </row>
    <row r="22541" spans="1:4">
      <c r="A22541" s="68" t="s">
        <v>22265</v>
      </c>
      <c r="B22541" s="68" t="s">
        <v>34432</v>
      </c>
      <c r="C22541" s="68" t="s">
        <v>15</v>
      </c>
      <c r="D22541" t="str">
        <f t="shared" si="352"/>
        <v>un</v>
      </c>
    </row>
    <row r="22542" spans="1:4">
      <c r="A22542" s="68" t="s">
        <v>22266</v>
      </c>
      <c r="B22542" s="68" t="s">
        <v>34432</v>
      </c>
      <c r="C22542" s="68" t="s">
        <v>15</v>
      </c>
      <c r="D22542" t="str">
        <f t="shared" si="352"/>
        <v>un</v>
      </c>
    </row>
    <row r="22543" spans="1:4">
      <c r="A22543" s="68" t="s">
        <v>22267</v>
      </c>
      <c r="B22543" s="68" t="s">
        <v>34433</v>
      </c>
      <c r="C22543" s="68" t="s">
        <v>15</v>
      </c>
      <c r="D22543" t="str">
        <f t="shared" si="352"/>
        <v>un</v>
      </c>
    </row>
    <row r="22544" spans="1:4">
      <c r="A22544" s="68" t="s">
        <v>22268</v>
      </c>
      <c r="B22544" s="68" t="s">
        <v>34433</v>
      </c>
      <c r="C22544" s="68" t="s">
        <v>15</v>
      </c>
      <c r="D22544" t="str">
        <f t="shared" si="352"/>
        <v>un</v>
      </c>
    </row>
    <row r="22545" spans="1:4">
      <c r="A22545" s="68" t="s">
        <v>22269</v>
      </c>
      <c r="B22545" s="68" t="s">
        <v>34434</v>
      </c>
      <c r="C22545" s="68" t="s">
        <v>15</v>
      </c>
      <c r="D22545" t="str">
        <f t="shared" si="352"/>
        <v>un</v>
      </c>
    </row>
    <row r="22546" spans="1:4">
      <c r="A22546" s="68" t="s">
        <v>22270</v>
      </c>
      <c r="B22546" s="68" t="s">
        <v>34434</v>
      </c>
      <c r="C22546" s="68" t="s">
        <v>15</v>
      </c>
      <c r="D22546" t="str">
        <f t="shared" si="352"/>
        <v>un</v>
      </c>
    </row>
    <row r="22547" spans="1:4">
      <c r="A22547" s="68" t="s">
        <v>22271</v>
      </c>
      <c r="B22547" s="68" t="s">
        <v>34435</v>
      </c>
      <c r="C22547" s="68" t="s">
        <v>15</v>
      </c>
      <c r="D22547" t="str">
        <f t="shared" si="352"/>
        <v>un</v>
      </c>
    </row>
    <row r="22548" spans="1:4">
      <c r="A22548" s="68" t="s">
        <v>22272</v>
      </c>
      <c r="B22548" s="68" t="s">
        <v>34435</v>
      </c>
      <c r="C22548" s="68" t="s">
        <v>15</v>
      </c>
      <c r="D22548" t="str">
        <f t="shared" si="352"/>
        <v>un</v>
      </c>
    </row>
    <row r="22549" spans="1:4">
      <c r="A22549" s="68" t="s">
        <v>22273</v>
      </c>
      <c r="B22549" s="68" t="s">
        <v>34436</v>
      </c>
      <c r="C22549" s="68" t="s">
        <v>15</v>
      </c>
      <c r="D22549" t="str">
        <f t="shared" si="352"/>
        <v>un</v>
      </c>
    </row>
    <row r="22550" spans="1:4">
      <c r="A22550" s="68" t="s">
        <v>22274</v>
      </c>
      <c r="B22550" s="68" t="s">
        <v>34436</v>
      </c>
      <c r="C22550" s="68" t="s">
        <v>15</v>
      </c>
      <c r="D22550" t="str">
        <f t="shared" si="352"/>
        <v>un</v>
      </c>
    </row>
    <row r="22551" spans="1:4">
      <c r="A22551" s="68" t="s">
        <v>22275</v>
      </c>
      <c r="B22551" s="68" t="s">
        <v>34437</v>
      </c>
      <c r="C22551" s="68" t="s">
        <v>15</v>
      </c>
      <c r="D22551" t="str">
        <f t="shared" si="352"/>
        <v>un</v>
      </c>
    </row>
    <row r="22552" spans="1:4">
      <c r="A22552" s="68" t="s">
        <v>22276</v>
      </c>
      <c r="B22552" s="68" t="s">
        <v>34437</v>
      </c>
      <c r="C22552" s="68" t="s">
        <v>15</v>
      </c>
      <c r="D22552" t="str">
        <f t="shared" si="352"/>
        <v>un</v>
      </c>
    </row>
    <row r="22553" spans="1:4">
      <c r="A22553" s="68" t="s">
        <v>22277</v>
      </c>
      <c r="B22553" s="68" t="s">
        <v>34438</v>
      </c>
      <c r="C22553" s="68" t="s">
        <v>15</v>
      </c>
      <c r="D22553" t="str">
        <f t="shared" si="352"/>
        <v>un</v>
      </c>
    </row>
    <row r="22554" spans="1:4">
      <c r="A22554" s="68" t="s">
        <v>22278</v>
      </c>
      <c r="B22554" s="68" t="s">
        <v>34438</v>
      </c>
      <c r="C22554" s="68" t="s">
        <v>15</v>
      </c>
      <c r="D22554" t="str">
        <f t="shared" si="352"/>
        <v>un</v>
      </c>
    </row>
    <row r="22555" spans="1:4">
      <c r="A22555" s="68" t="s">
        <v>22279</v>
      </c>
      <c r="B22555" s="68" t="s">
        <v>34439</v>
      </c>
      <c r="C22555" s="68" t="s">
        <v>2731</v>
      </c>
      <c r="D22555" t="str">
        <f t="shared" si="352"/>
        <v>kg</v>
      </c>
    </row>
    <row r="22556" spans="1:4">
      <c r="A22556" s="68" t="s">
        <v>22280</v>
      </c>
      <c r="B22556" s="68" t="s">
        <v>34439</v>
      </c>
      <c r="C22556" s="68" t="s">
        <v>2731</v>
      </c>
      <c r="D22556" t="str">
        <f t="shared" si="352"/>
        <v>kg</v>
      </c>
    </row>
    <row r="22557" spans="1:4">
      <c r="A22557" s="68" t="s">
        <v>22281</v>
      </c>
      <c r="B22557" s="68" t="s">
        <v>34440</v>
      </c>
      <c r="C22557" s="68" t="s">
        <v>2731</v>
      </c>
      <c r="D22557" t="str">
        <f t="shared" si="352"/>
        <v>kg</v>
      </c>
    </row>
    <row r="22558" spans="1:4">
      <c r="A22558" s="68" t="s">
        <v>22282</v>
      </c>
      <c r="B22558" s="68" t="s">
        <v>34440</v>
      </c>
      <c r="C22558" s="68" t="s">
        <v>2731</v>
      </c>
      <c r="D22558" t="str">
        <f t="shared" si="352"/>
        <v>kg</v>
      </c>
    </row>
    <row r="22559" spans="1:4">
      <c r="A22559" s="68" t="s">
        <v>22283</v>
      </c>
      <c r="B22559" s="68" t="s">
        <v>34441</v>
      </c>
      <c r="C22559" s="68" t="s">
        <v>2731</v>
      </c>
      <c r="D22559" t="str">
        <f t="shared" si="352"/>
        <v>kg</v>
      </c>
    </row>
    <row r="22560" spans="1:4">
      <c r="A22560" s="68" t="s">
        <v>22284</v>
      </c>
      <c r="B22560" s="68" t="s">
        <v>34441</v>
      </c>
      <c r="C22560" s="68" t="s">
        <v>2731</v>
      </c>
      <c r="D22560" t="str">
        <f t="shared" si="352"/>
        <v>kg</v>
      </c>
    </row>
    <row r="22561" spans="1:4">
      <c r="A22561" s="68" t="s">
        <v>22285</v>
      </c>
      <c r="B22561" s="68" t="s">
        <v>34442</v>
      </c>
      <c r="C22561" s="68" t="s">
        <v>15</v>
      </c>
      <c r="D22561" t="str">
        <f t="shared" si="352"/>
        <v>un</v>
      </c>
    </row>
    <row r="22562" spans="1:4">
      <c r="A22562" s="68" t="s">
        <v>22286</v>
      </c>
      <c r="B22562" s="68" t="s">
        <v>34442</v>
      </c>
      <c r="C22562" s="68" t="s">
        <v>15</v>
      </c>
      <c r="D22562" t="str">
        <f t="shared" si="352"/>
        <v>un</v>
      </c>
    </row>
    <row r="22563" spans="1:4">
      <c r="A22563" s="68" t="s">
        <v>22287</v>
      </c>
      <c r="B22563" s="68" t="s">
        <v>34443</v>
      </c>
      <c r="C22563" s="68" t="s">
        <v>15</v>
      </c>
      <c r="D22563" t="str">
        <f t="shared" si="352"/>
        <v>un</v>
      </c>
    </row>
    <row r="22564" spans="1:4">
      <c r="A22564" s="68" t="s">
        <v>22288</v>
      </c>
      <c r="B22564" s="68" t="s">
        <v>34443</v>
      </c>
      <c r="C22564" s="68" t="s">
        <v>15</v>
      </c>
      <c r="D22564" t="str">
        <f t="shared" si="352"/>
        <v>un</v>
      </c>
    </row>
    <row r="22565" spans="1:4">
      <c r="A22565" s="68" t="s">
        <v>22289</v>
      </c>
      <c r="B22565" s="68" t="s">
        <v>34444</v>
      </c>
      <c r="C22565" s="68" t="s">
        <v>15</v>
      </c>
      <c r="D22565" t="str">
        <f t="shared" si="352"/>
        <v>un</v>
      </c>
    </row>
    <row r="22566" spans="1:4">
      <c r="A22566" s="68" t="s">
        <v>22290</v>
      </c>
      <c r="B22566" s="68" t="s">
        <v>34444</v>
      </c>
      <c r="C22566" s="68" t="s">
        <v>15</v>
      </c>
      <c r="D22566" t="str">
        <f t="shared" si="352"/>
        <v>un</v>
      </c>
    </row>
    <row r="22567" spans="1:4">
      <c r="A22567" s="68" t="s">
        <v>22291</v>
      </c>
      <c r="B22567" s="68" t="s">
        <v>34445</v>
      </c>
      <c r="C22567" s="68" t="s">
        <v>15</v>
      </c>
      <c r="D22567" t="str">
        <f t="shared" si="352"/>
        <v>un</v>
      </c>
    </row>
    <row r="22568" spans="1:4">
      <c r="A22568" s="68" t="s">
        <v>22292</v>
      </c>
      <c r="B22568" s="68" t="s">
        <v>34445</v>
      </c>
      <c r="C22568" s="68" t="s">
        <v>15</v>
      </c>
      <c r="D22568" t="str">
        <f t="shared" si="352"/>
        <v>un</v>
      </c>
    </row>
    <row r="22569" spans="1:4">
      <c r="A22569" s="68" t="s">
        <v>22293</v>
      </c>
      <c r="B22569" s="68" t="s">
        <v>22294</v>
      </c>
      <c r="C22569" s="68" t="s">
        <v>13</v>
      </c>
      <c r="D22569" t="str">
        <f t="shared" si="352"/>
        <v>m2</v>
      </c>
    </row>
    <row r="22570" spans="1:4">
      <c r="A22570" s="68" t="s">
        <v>22295</v>
      </c>
      <c r="B22570" s="68" t="s">
        <v>22294</v>
      </c>
      <c r="C22570" s="68" t="s">
        <v>13</v>
      </c>
      <c r="D22570" t="str">
        <f t="shared" si="352"/>
        <v>m2</v>
      </c>
    </row>
    <row r="22571" spans="1:4">
      <c r="A22571" s="68" t="s">
        <v>22296</v>
      </c>
      <c r="B22571" s="68" t="s">
        <v>22297</v>
      </c>
      <c r="C22571" s="68" t="s">
        <v>1161</v>
      </c>
      <c r="D22571" t="str">
        <f t="shared" si="352"/>
        <v>ha</v>
      </c>
    </row>
    <row r="22572" spans="1:4">
      <c r="A22572" s="68" t="s">
        <v>22298</v>
      </c>
      <c r="B22572" s="68" t="s">
        <v>22297</v>
      </c>
      <c r="C22572" s="68" t="s">
        <v>1161</v>
      </c>
      <c r="D22572" t="str">
        <f t="shared" si="352"/>
        <v>ha</v>
      </c>
    </row>
    <row r="22573" spans="1:4">
      <c r="A22573" s="68" t="s">
        <v>22299</v>
      </c>
      <c r="B22573" s="68" t="s">
        <v>22300</v>
      </c>
      <c r="C22573" s="68" t="s">
        <v>1161</v>
      </c>
      <c r="D22573" t="str">
        <f t="shared" si="352"/>
        <v>ha</v>
      </c>
    </row>
    <row r="22574" spans="1:4">
      <c r="A22574" s="68" t="s">
        <v>22301</v>
      </c>
      <c r="B22574" s="68" t="s">
        <v>22300</v>
      </c>
      <c r="C22574" s="68" t="s">
        <v>1161</v>
      </c>
      <c r="D22574" t="str">
        <f t="shared" si="352"/>
        <v>ha</v>
      </c>
    </row>
    <row r="22575" spans="1:4">
      <c r="A22575" s="68" t="s">
        <v>22302</v>
      </c>
      <c r="B22575" s="68" t="s">
        <v>22303</v>
      </c>
      <c r="C22575" s="68" t="s">
        <v>1161</v>
      </c>
      <c r="D22575" t="str">
        <f t="shared" si="352"/>
        <v>ha</v>
      </c>
    </row>
    <row r="22576" spans="1:4">
      <c r="A22576" s="68" t="s">
        <v>22304</v>
      </c>
      <c r="B22576" s="68" t="s">
        <v>22303</v>
      </c>
      <c r="C22576" s="68" t="s">
        <v>1161</v>
      </c>
      <c r="D22576" t="str">
        <f t="shared" si="352"/>
        <v>ha</v>
      </c>
    </row>
    <row r="22577" spans="1:4">
      <c r="A22577" s="68" t="s">
        <v>22305</v>
      </c>
      <c r="B22577" s="68" t="s">
        <v>22306</v>
      </c>
      <c r="C22577" s="68" t="s">
        <v>1161</v>
      </c>
      <c r="D22577" t="str">
        <f t="shared" si="352"/>
        <v>ha</v>
      </c>
    </row>
    <row r="22578" spans="1:4">
      <c r="A22578" s="68" t="s">
        <v>22307</v>
      </c>
      <c r="B22578" s="68" t="s">
        <v>22306</v>
      </c>
      <c r="C22578" s="68" t="s">
        <v>1161</v>
      </c>
      <c r="D22578" t="str">
        <f t="shared" si="352"/>
        <v>ha</v>
      </c>
    </row>
    <row r="22579" spans="1:4">
      <c r="A22579" s="68" t="s">
        <v>22308</v>
      </c>
      <c r="B22579" s="68" t="s">
        <v>34446</v>
      </c>
      <c r="C22579" s="68" t="s">
        <v>1161</v>
      </c>
      <c r="D22579" t="str">
        <f t="shared" si="352"/>
        <v>ha</v>
      </c>
    </row>
    <row r="22580" spans="1:4">
      <c r="A22580" s="68" t="s">
        <v>22309</v>
      </c>
      <c r="B22580" s="68" t="s">
        <v>34446</v>
      </c>
      <c r="C22580" s="68" t="s">
        <v>1161</v>
      </c>
      <c r="D22580" t="str">
        <f t="shared" si="352"/>
        <v>ha</v>
      </c>
    </row>
    <row r="22581" spans="1:4">
      <c r="A22581" s="68" t="s">
        <v>22310</v>
      </c>
      <c r="B22581" s="68" t="s">
        <v>22311</v>
      </c>
      <c r="C22581" s="68" t="s">
        <v>1161</v>
      </c>
      <c r="D22581" t="str">
        <f t="shared" si="352"/>
        <v>ha</v>
      </c>
    </row>
    <row r="22582" spans="1:4">
      <c r="A22582" s="68" t="s">
        <v>22312</v>
      </c>
      <c r="B22582" s="68" t="s">
        <v>22311</v>
      </c>
      <c r="C22582" s="68" t="s">
        <v>1161</v>
      </c>
      <c r="D22582" t="str">
        <f t="shared" si="352"/>
        <v>ha</v>
      </c>
    </row>
    <row r="22583" spans="1:4">
      <c r="A22583" s="68" t="s">
        <v>22313</v>
      </c>
      <c r="B22583" s="68" t="s">
        <v>22314</v>
      </c>
      <c r="C22583" s="68" t="s">
        <v>1161</v>
      </c>
      <c r="D22583" t="str">
        <f t="shared" si="352"/>
        <v>ha</v>
      </c>
    </row>
    <row r="22584" spans="1:4">
      <c r="A22584" s="68" t="s">
        <v>22315</v>
      </c>
      <c r="B22584" s="68" t="s">
        <v>22314</v>
      </c>
      <c r="C22584" s="68" t="s">
        <v>1161</v>
      </c>
      <c r="D22584" t="str">
        <f t="shared" si="352"/>
        <v>ha</v>
      </c>
    </row>
    <row r="22585" spans="1:4">
      <c r="A22585" s="68" t="s">
        <v>22316</v>
      </c>
      <c r="B22585" s="68" t="s">
        <v>34447</v>
      </c>
      <c r="C22585" s="68" t="s">
        <v>1161</v>
      </c>
      <c r="D22585" t="str">
        <f t="shared" si="352"/>
        <v>ha</v>
      </c>
    </row>
    <row r="22586" spans="1:4">
      <c r="A22586" s="68" t="s">
        <v>22317</v>
      </c>
      <c r="B22586" s="68" t="s">
        <v>34447</v>
      </c>
      <c r="C22586" s="68" t="s">
        <v>1161</v>
      </c>
      <c r="D22586" t="str">
        <f t="shared" si="352"/>
        <v>ha</v>
      </c>
    </row>
    <row r="22587" spans="1:4">
      <c r="A22587" s="68" t="s">
        <v>22318</v>
      </c>
      <c r="B22587" s="68" t="s">
        <v>22319</v>
      </c>
      <c r="C22587" s="68" t="s">
        <v>1161</v>
      </c>
      <c r="D22587" t="str">
        <f t="shared" si="352"/>
        <v>ha</v>
      </c>
    </row>
    <row r="22588" spans="1:4">
      <c r="A22588" s="68" t="s">
        <v>22320</v>
      </c>
      <c r="B22588" s="68" t="s">
        <v>22319</v>
      </c>
      <c r="C22588" s="68" t="s">
        <v>1161</v>
      </c>
      <c r="D22588" t="str">
        <f t="shared" si="352"/>
        <v>ha</v>
      </c>
    </row>
    <row r="22589" spans="1:4">
      <c r="A22589" s="68" t="s">
        <v>22321</v>
      </c>
      <c r="B22589" s="68" t="s">
        <v>34448</v>
      </c>
      <c r="C22589" s="68" t="s">
        <v>15</v>
      </c>
      <c r="D22589" t="str">
        <f t="shared" si="352"/>
        <v>un</v>
      </c>
    </row>
    <row r="22590" spans="1:4">
      <c r="A22590" s="68" t="s">
        <v>22322</v>
      </c>
      <c r="B22590" s="68" t="s">
        <v>34448</v>
      </c>
      <c r="C22590" s="68" t="s">
        <v>15</v>
      </c>
      <c r="D22590" t="str">
        <f t="shared" si="352"/>
        <v>un</v>
      </c>
    </row>
    <row r="22591" spans="1:4">
      <c r="A22591" s="68" t="s">
        <v>22323</v>
      </c>
      <c r="B22591" s="68" t="s">
        <v>22324</v>
      </c>
      <c r="C22591" s="68" t="s">
        <v>1161</v>
      </c>
      <c r="D22591" t="str">
        <f t="shared" si="352"/>
        <v>ha</v>
      </c>
    </row>
    <row r="22592" spans="1:4">
      <c r="A22592" s="68" t="s">
        <v>22325</v>
      </c>
      <c r="B22592" s="68" t="s">
        <v>22324</v>
      </c>
      <c r="C22592" s="68" t="s">
        <v>1161</v>
      </c>
      <c r="D22592" t="str">
        <f t="shared" si="352"/>
        <v>ha</v>
      </c>
    </row>
    <row r="22593" spans="1:4">
      <c r="A22593" s="68" t="s">
        <v>22326</v>
      </c>
      <c r="B22593" s="68" t="s">
        <v>22327</v>
      </c>
      <c r="C22593" s="68" t="s">
        <v>13</v>
      </c>
      <c r="D22593" t="str">
        <f t="shared" si="352"/>
        <v>m2</v>
      </c>
    </row>
    <row r="22594" spans="1:4">
      <c r="A22594" s="68" t="s">
        <v>22328</v>
      </c>
      <c r="B22594" s="68" t="s">
        <v>22327</v>
      </c>
      <c r="C22594" s="68" t="s">
        <v>13</v>
      </c>
      <c r="D22594" t="str">
        <f t="shared" si="352"/>
        <v>m2</v>
      </c>
    </row>
    <row r="22595" spans="1:4">
      <c r="A22595" s="68" t="s">
        <v>22329</v>
      </c>
      <c r="B22595" s="68" t="s">
        <v>34449</v>
      </c>
      <c r="C22595" s="68" t="s">
        <v>15</v>
      </c>
      <c r="D22595" t="str">
        <f t="shared" si="352"/>
        <v>un</v>
      </c>
    </row>
    <row r="22596" spans="1:4">
      <c r="A22596" s="68" t="s">
        <v>22330</v>
      </c>
      <c r="B22596" s="68" t="s">
        <v>34449</v>
      </c>
      <c r="C22596" s="68" t="s">
        <v>15</v>
      </c>
      <c r="D22596" t="str">
        <f t="shared" si="352"/>
        <v>un</v>
      </c>
    </row>
    <row r="22597" spans="1:4">
      <c r="A22597" s="68" t="s">
        <v>22331</v>
      </c>
      <c r="B22597" s="68" t="s">
        <v>22332</v>
      </c>
      <c r="C22597" s="68" t="s">
        <v>15</v>
      </c>
      <c r="D22597" t="str">
        <f t="shared" si="352"/>
        <v>un</v>
      </c>
    </row>
    <row r="22598" spans="1:4">
      <c r="A22598" s="68" t="s">
        <v>22333</v>
      </c>
      <c r="B22598" s="68" t="s">
        <v>22332</v>
      </c>
      <c r="C22598" s="68" t="s">
        <v>15</v>
      </c>
      <c r="D22598" t="str">
        <f t="shared" si="352"/>
        <v>un</v>
      </c>
    </row>
    <row r="22599" spans="1:4">
      <c r="A22599" s="68" t="s">
        <v>22334</v>
      </c>
      <c r="B22599" s="68" t="s">
        <v>22335</v>
      </c>
      <c r="C22599" s="68" t="s">
        <v>15</v>
      </c>
      <c r="D22599" t="str">
        <f t="shared" ref="D22599:D22662" si="353">LOWER(C22599)</f>
        <v>un</v>
      </c>
    </row>
    <row r="22600" spans="1:4">
      <c r="A22600" s="68" t="s">
        <v>22336</v>
      </c>
      <c r="B22600" s="68" t="s">
        <v>22335</v>
      </c>
      <c r="C22600" s="68" t="s">
        <v>15</v>
      </c>
      <c r="D22600" t="str">
        <f t="shared" si="353"/>
        <v>un</v>
      </c>
    </row>
    <row r="22601" spans="1:4">
      <c r="A22601" s="68" t="s">
        <v>22337</v>
      </c>
      <c r="B22601" s="68" t="s">
        <v>22338</v>
      </c>
      <c r="C22601" s="68" t="s">
        <v>15</v>
      </c>
      <c r="D22601" t="str">
        <f t="shared" si="353"/>
        <v>un</v>
      </c>
    </row>
    <row r="22602" spans="1:4">
      <c r="A22602" s="68" t="s">
        <v>22339</v>
      </c>
      <c r="B22602" s="68" t="s">
        <v>22338</v>
      </c>
      <c r="C22602" s="68" t="s">
        <v>15</v>
      </c>
      <c r="D22602" t="str">
        <f t="shared" si="353"/>
        <v>un</v>
      </c>
    </row>
    <row r="22603" spans="1:4">
      <c r="A22603" s="68" t="s">
        <v>22340</v>
      </c>
      <c r="B22603" s="68" t="s">
        <v>22341</v>
      </c>
      <c r="C22603" s="68" t="s">
        <v>15</v>
      </c>
      <c r="D22603" t="str">
        <f t="shared" si="353"/>
        <v>un</v>
      </c>
    </row>
    <row r="22604" spans="1:4">
      <c r="A22604" s="68" t="s">
        <v>22342</v>
      </c>
      <c r="B22604" s="68" t="s">
        <v>22341</v>
      </c>
      <c r="C22604" s="68" t="s">
        <v>15</v>
      </c>
      <c r="D22604" t="str">
        <f t="shared" si="353"/>
        <v>un</v>
      </c>
    </row>
    <row r="22605" spans="1:4">
      <c r="A22605" s="68" t="s">
        <v>22343</v>
      </c>
      <c r="B22605" s="68" t="s">
        <v>22344</v>
      </c>
      <c r="C22605" s="68" t="s">
        <v>1161</v>
      </c>
      <c r="D22605" t="str">
        <f t="shared" si="353"/>
        <v>ha</v>
      </c>
    </row>
    <row r="22606" spans="1:4">
      <c r="A22606" s="68" t="s">
        <v>22345</v>
      </c>
      <c r="B22606" s="68" t="s">
        <v>22344</v>
      </c>
      <c r="C22606" s="68" t="s">
        <v>1161</v>
      </c>
      <c r="D22606" t="str">
        <f t="shared" si="353"/>
        <v>ha</v>
      </c>
    </row>
    <row r="22607" spans="1:4">
      <c r="A22607" s="68" t="s">
        <v>22346</v>
      </c>
      <c r="B22607" s="68" t="s">
        <v>22347</v>
      </c>
      <c r="C22607" s="68" t="s">
        <v>15</v>
      </c>
      <c r="D22607" t="str">
        <f t="shared" si="353"/>
        <v>un</v>
      </c>
    </row>
    <row r="22608" spans="1:4">
      <c r="A22608" s="68" t="s">
        <v>22348</v>
      </c>
      <c r="B22608" s="68" t="s">
        <v>22347</v>
      </c>
      <c r="C22608" s="68" t="s">
        <v>15</v>
      </c>
      <c r="D22608" t="str">
        <f t="shared" si="353"/>
        <v>un</v>
      </c>
    </row>
    <row r="22609" spans="1:4">
      <c r="A22609" s="68" t="s">
        <v>22349</v>
      </c>
      <c r="B22609" s="68" t="s">
        <v>22350</v>
      </c>
      <c r="C22609" s="68" t="s">
        <v>15</v>
      </c>
      <c r="D22609" t="str">
        <f t="shared" si="353"/>
        <v>un</v>
      </c>
    </row>
    <row r="22610" spans="1:4">
      <c r="A22610" s="68" t="s">
        <v>22351</v>
      </c>
      <c r="B22610" s="68" t="s">
        <v>22350</v>
      </c>
      <c r="C22610" s="68" t="s">
        <v>15</v>
      </c>
      <c r="D22610" t="str">
        <f t="shared" si="353"/>
        <v>un</v>
      </c>
    </row>
    <row r="22611" spans="1:4">
      <c r="A22611" s="68" t="s">
        <v>22352</v>
      </c>
      <c r="B22611" s="68" t="s">
        <v>22353</v>
      </c>
      <c r="C22611" s="68" t="s">
        <v>15</v>
      </c>
      <c r="D22611" t="str">
        <f t="shared" si="353"/>
        <v>un</v>
      </c>
    </row>
    <row r="22612" spans="1:4">
      <c r="A22612" s="68" t="s">
        <v>22354</v>
      </c>
      <c r="B22612" s="68" t="s">
        <v>22353</v>
      </c>
      <c r="C22612" s="68" t="s">
        <v>15</v>
      </c>
      <c r="D22612" t="str">
        <f t="shared" si="353"/>
        <v>un</v>
      </c>
    </row>
    <row r="22613" spans="1:4">
      <c r="A22613" s="68" t="s">
        <v>22355</v>
      </c>
      <c r="B22613" s="68" t="s">
        <v>22356</v>
      </c>
      <c r="C22613" s="68" t="s">
        <v>15</v>
      </c>
      <c r="D22613" t="str">
        <f t="shared" si="353"/>
        <v>un</v>
      </c>
    </row>
    <row r="22614" spans="1:4">
      <c r="A22614" s="68" t="s">
        <v>22357</v>
      </c>
      <c r="B22614" s="68" t="s">
        <v>22356</v>
      </c>
      <c r="C22614" s="68" t="s">
        <v>15</v>
      </c>
      <c r="D22614" t="str">
        <f t="shared" si="353"/>
        <v>un</v>
      </c>
    </row>
    <row r="22615" spans="1:4">
      <c r="A22615" s="68" t="s">
        <v>22358</v>
      </c>
      <c r="B22615" s="68" t="s">
        <v>22359</v>
      </c>
      <c r="C22615" s="68" t="s">
        <v>15</v>
      </c>
      <c r="D22615" t="str">
        <f t="shared" si="353"/>
        <v>un</v>
      </c>
    </row>
    <row r="22616" spans="1:4">
      <c r="A22616" s="68" t="s">
        <v>22360</v>
      </c>
      <c r="B22616" s="68" t="s">
        <v>22359</v>
      </c>
      <c r="C22616" s="68" t="s">
        <v>15</v>
      </c>
      <c r="D22616" t="str">
        <f t="shared" si="353"/>
        <v>un</v>
      </c>
    </row>
    <row r="22617" spans="1:4">
      <c r="A22617" s="68" t="s">
        <v>22361</v>
      </c>
      <c r="B22617" s="68" t="s">
        <v>22362</v>
      </c>
      <c r="C22617" s="68" t="s">
        <v>15</v>
      </c>
      <c r="D22617" t="str">
        <f t="shared" si="353"/>
        <v>un</v>
      </c>
    </row>
    <row r="22618" spans="1:4">
      <c r="A22618" s="68" t="s">
        <v>22363</v>
      </c>
      <c r="B22618" s="68" t="s">
        <v>22362</v>
      </c>
      <c r="C22618" s="68" t="s">
        <v>15</v>
      </c>
      <c r="D22618" t="str">
        <f t="shared" si="353"/>
        <v>un</v>
      </c>
    </row>
    <row r="22619" spans="1:4">
      <c r="A22619" s="68" t="s">
        <v>22364</v>
      </c>
      <c r="B22619" s="68" t="s">
        <v>22365</v>
      </c>
      <c r="C22619" s="68" t="s">
        <v>13</v>
      </c>
      <c r="D22619" t="str">
        <f t="shared" si="353"/>
        <v>m2</v>
      </c>
    </row>
    <row r="22620" spans="1:4">
      <c r="A22620" s="68" t="s">
        <v>22366</v>
      </c>
      <c r="B22620" s="68" t="s">
        <v>22365</v>
      </c>
      <c r="C22620" s="68" t="s">
        <v>13</v>
      </c>
      <c r="D22620" t="str">
        <f t="shared" si="353"/>
        <v>m2</v>
      </c>
    </row>
    <row r="22621" spans="1:4">
      <c r="A22621" s="68" t="s">
        <v>22367</v>
      </c>
      <c r="B22621" s="68" t="s">
        <v>22368</v>
      </c>
      <c r="C22621" s="68" t="s">
        <v>13</v>
      </c>
      <c r="D22621" t="str">
        <f t="shared" si="353"/>
        <v>m2</v>
      </c>
    </row>
    <row r="22622" spans="1:4">
      <c r="A22622" s="68" t="s">
        <v>22369</v>
      </c>
      <c r="B22622" s="68" t="s">
        <v>22368</v>
      </c>
      <c r="C22622" s="68" t="s">
        <v>13</v>
      </c>
      <c r="D22622" t="str">
        <f t="shared" si="353"/>
        <v>m2</v>
      </c>
    </row>
    <row r="22623" spans="1:4">
      <c r="A22623" s="68" t="s">
        <v>22370</v>
      </c>
      <c r="B22623" s="68" t="s">
        <v>22371</v>
      </c>
      <c r="C22623" s="68" t="s">
        <v>13</v>
      </c>
      <c r="D22623" t="str">
        <f t="shared" si="353"/>
        <v>m2</v>
      </c>
    </row>
    <row r="22624" spans="1:4">
      <c r="A22624" s="68" t="s">
        <v>22372</v>
      </c>
      <c r="B22624" s="68" t="s">
        <v>22371</v>
      </c>
      <c r="C22624" s="68" t="s">
        <v>13</v>
      </c>
      <c r="D22624" t="str">
        <f t="shared" si="353"/>
        <v>m2</v>
      </c>
    </row>
    <row r="22625" spans="1:4">
      <c r="A22625" s="68" t="s">
        <v>22373</v>
      </c>
      <c r="B22625" s="68" t="s">
        <v>22374</v>
      </c>
      <c r="C22625" s="68" t="s">
        <v>13</v>
      </c>
      <c r="D22625" t="str">
        <f t="shared" si="353"/>
        <v>m2</v>
      </c>
    </row>
    <row r="22626" spans="1:4">
      <c r="A22626" s="68" t="s">
        <v>22375</v>
      </c>
      <c r="B22626" s="68" t="s">
        <v>22374</v>
      </c>
      <c r="C22626" s="68" t="s">
        <v>13</v>
      </c>
      <c r="D22626" t="str">
        <f t="shared" si="353"/>
        <v>m2</v>
      </c>
    </row>
    <row r="22627" spans="1:4">
      <c r="A22627" s="68" t="s">
        <v>22376</v>
      </c>
      <c r="B22627" s="68" t="s">
        <v>22377</v>
      </c>
      <c r="C22627" s="68" t="s">
        <v>13</v>
      </c>
      <c r="D22627" t="str">
        <f t="shared" si="353"/>
        <v>m2</v>
      </c>
    </row>
    <row r="22628" spans="1:4">
      <c r="A22628" s="68" t="s">
        <v>22378</v>
      </c>
      <c r="B22628" s="68" t="s">
        <v>22377</v>
      </c>
      <c r="C22628" s="68" t="s">
        <v>13</v>
      </c>
      <c r="D22628" t="str">
        <f t="shared" si="353"/>
        <v>m2</v>
      </c>
    </row>
    <row r="22629" spans="1:4">
      <c r="A22629" s="68" t="s">
        <v>22379</v>
      </c>
      <c r="B22629" s="68" t="s">
        <v>22380</v>
      </c>
      <c r="C22629" s="68" t="s">
        <v>13</v>
      </c>
      <c r="D22629" t="str">
        <f t="shared" si="353"/>
        <v>m2</v>
      </c>
    </row>
    <row r="22630" spans="1:4">
      <c r="A22630" s="68" t="s">
        <v>22381</v>
      </c>
      <c r="B22630" s="68" t="s">
        <v>22380</v>
      </c>
      <c r="C22630" s="68" t="s">
        <v>13</v>
      </c>
      <c r="D22630" t="str">
        <f t="shared" si="353"/>
        <v>m2</v>
      </c>
    </row>
    <row r="22631" spans="1:4">
      <c r="A22631" s="68" t="s">
        <v>22382</v>
      </c>
      <c r="B22631" s="68" t="s">
        <v>22383</v>
      </c>
      <c r="C22631" s="68" t="s">
        <v>15</v>
      </c>
      <c r="D22631" t="str">
        <f t="shared" si="353"/>
        <v>un</v>
      </c>
    </row>
    <row r="22632" spans="1:4">
      <c r="A22632" s="68" t="s">
        <v>22384</v>
      </c>
      <c r="B22632" s="68" t="s">
        <v>22383</v>
      </c>
      <c r="C22632" s="68" t="s">
        <v>15</v>
      </c>
      <c r="D22632" t="str">
        <f t="shared" si="353"/>
        <v>un</v>
      </c>
    </row>
    <row r="22633" spans="1:4">
      <c r="A22633" s="68" t="s">
        <v>22385</v>
      </c>
      <c r="B22633" s="68" t="s">
        <v>22386</v>
      </c>
      <c r="C22633" s="68" t="s">
        <v>15</v>
      </c>
      <c r="D22633" t="str">
        <f t="shared" si="353"/>
        <v>un</v>
      </c>
    </row>
    <row r="22634" spans="1:4">
      <c r="A22634" s="68" t="s">
        <v>22387</v>
      </c>
      <c r="B22634" s="68" t="s">
        <v>22386</v>
      </c>
      <c r="C22634" s="68" t="s">
        <v>15</v>
      </c>
      <c r="D22634" t="str">
        <f t="shared" si="353"/>
        <v>un</v>
      </c>
    </row>
    <row r="22635" spans="1:4">
      <c r="A22635" s="68" t="s">
        <v>22388</v>
      </c>
      <c r="B22635" s="68" t="s">
        <v>22389</v>
      </c>
      <c r="C22635" s="68" t="s">
        <v>15</v>
      </c>
      <c r="D22635" t="str">
        <f t="shared" si="353"/>
        <v>un</v>
      </c>
    </row>
    <row r="22636" spans="1:4">
      <c r="A22636" s="68" t="s">
        <v>22390</v>
      </c>
      <c r="B22636" s="68" t="s">
        <v>22389</v>
      </c>
      <c r="C22636" s="68" t="s">
        <v>15</v>
      </c>
      <c r="D22636" t="str">
        <f t="shared" si="353"/>
        <v>un</v>
      </c>
    </row>
    <row r="22637" spans="1:4">
      <c r="A22637" s="68" t="s">
        <v>22391</v>
      </c>
      <c r="B22637" s="68" t="s">
        <v>22392</v>
      </c>
      <c r="C22637" s="68" t="s">
        <v>15</v>
      </c>
      <c r="D22637" t="str">
        <f t="shared" si="353"/>
        <v>un</v>
      </c>
    </row>
    <row r="22638" spans="1:4">
      <c r="A22638" s="68" t="s">
        <v>22393</v>
      </c>
      <c r="B22638" s="68" t="s">
        <v>22392</v>
      </c>
      <c r="C22638" s="68" t="s">
        <v>15</v>
      </c>
      <c r="D22638" t="str">
        <f t="shared" si="353"/>
        <v>un</v>
      </c>
    </row>
    <row r="22639" spans="1:4">
      <c r="A22639" s="68" t="s">
        <v>22394</v>
      </c>
      <c r="B22639" s="68" t="s">
        <v>22395</v>
      </c>
      <c r="C22639" s="68" t="s">
        <v>15</v>
      </c>
      <c r="D22639" t="str">
        <f t="shared" si="353"/>
        <v>un</v>
      </c>
    </row>
    <row r="22640" spans="1:4">
      <c r="A22640" s="68" t="s">
        <v>22396</v>
      </c>
      <c r="B22640" s="68" t="s">
        <v>22395</v>
      </c>
      <c r="C22640" s="68" t="s">
        <v>15</v>
      </c>
      <c r="D22640" t="str">
        <f t="shared" si="353"/>
        <v>un</v>
      </c>
    </row>
    <row r="22641" spans="1:4">
      <c r="A22641" s="68" t="s">
        <v>22397</v>
      </c>
      <c r="B22641" s="68" t="s">
        <v>22398</v>
      </c>
      <c r="C22641" s="68" t="s">
        <v>1161</v>
      </c>
      <c r="D22641" t="str">
        <f t="shared" si="353"/>
        <v>ha</v>
      </c>
    </row>
    <row r="22642" spans="1:4">
      <c r="A22642" s="68" t="s">
        <v>22399</v>
      </c>
      <c r="B22642" s="68" t="s">
        <v>22398</v>
      </c>
      <c r="C22642" s="68" t="s">
        <v>1161</v>
      </c>
      <c r="D22642" t="str">
        <f t="shared" si="353"/>
        <v>ha</v>
      </c>
    </row>
    <row r="22643" spans="1:4">
      <c r="A22643" s="68" t="s">
        <v>22400</v>
      </c>
      <c r="B22643" s="68" t="s">
        <v>22401</v>
      </c>
      <c r="C22643" s="68" t="s">
        <v>1161</v>
      </c>
      <c r="D22643" t="str">
        <f t="shared" si="353"/>
        <v>ha</v>
      </c>
    </row>
    <row r="22644" spans="1:4">
      <c r="A22644" s="68" t="s">
        <v>22402</v>
      </c>
      <c r="B22644" s="68" t="s">
        <v>22401</v>
      </c>
      <c r="C22644" s="68" t="s">
        <v>1161</v>
      </c>
      <c r="D22644" t="str">
        <f t="shared" si="353"/>
        <v>ha</v>
      </c>
    </row>
    <row r="22645" spans="1:4">
      <c r="A22645" s="68" t="s">
        <v>22403</v>
      </c>
      <c r="B22645" s="68" t="s">
        <v>22404</v>
      </c>
      <c r="C22645" s="68" t="s">
        <v>1161</v>
      </c>
      <c r="D22645" t="str">
        <f t="shared" si="353"/>
        <v>ha</v>
      </c>
    </row>
    <row r="22646" spans="1:4">
      <c r="A22646" s="68" t="s">
        <v>22405</v>
      </c>
      <c r="B22646" s="68" t="s">
        <v>22404</v>
      </c>
      <c r="C22646" s="68" t="s">
        <v>1161</v>
      </c>
      <c r="D22646" t="str">
        <f t="shared" si="353"/>
        <v>ha</v>
      </c>
    </row>
    <row r="22647" spans="1:4">
      <c r="A22647" s="68" t="s">
        <v>22406</v>
      </c>
      <c r="B22647" s="68" t="s">
        <v>22407</v>
      </c>
      <c r="C22647" s="68" t="s">
        <v>15</v>
      </c>
      <c r="D22647" t="str">
        <f t="shared" si="353"/>
        <v>un</v>
      </c>
    </row>
    <row r="22648" spans="1:4">
      <c r="A22648" s="68" t="s">
        <v>22408</v>
      </c>
      <c r="B22648" s="68" t="s">
        <v>22407</v>
      </c>
      <c r="C22648" s="68" t="s">
        <v>15</v>
      </c>
      <c r="D22648" t="str">
        <f t="shared" si="353"/>
        <v>un</v>
      </c>
    </row>
    <row r="22649" spans="1:4">
      <c r="A22649" s="68" t="s">
        <v>22409</v>
      </c>
      <c r="B22649" s="68" t="s">
        <v>22410</v>
      </c>
      <c r="C22649" s="68" t="s">
        <v>15</v>
      </c>
      <c r="D22649" t="str">
        <f t="shared" si="353"/>
        <v>un</v>
      </c>
    </row>
    <row r="22650" spans="1:4">
      <c r="A22650" s="68" t="s">
        <v>22411</v>
      </c>
      <c r="B22650" s="68" t="s">
        <v>22410</v>
      </c>
      <c r="C22650" s="68" t="s">
        <v>15</v>
      </c>
      <c r="D22650" t="str">
        <f t="shared" si="353"/>
        <v>un</v>
      </c>
    </row>
    <row r="22651" spans="1:4">
      <c r="A22651" s="68" t="s">
        <v>22412</v>
      </c>
      <c r="B22651" s="68" t="s">
        <v>22413</v>
      </c>
      <c r="C22651" s="68" t="s">
        <v>15</v>
      </c>
      <c r="D22651" t="str">
        <f t="shared" si="353"/>
        <v>un</v>
      </c>
    </row>
    <row r="22652" spans="1:4">
      <c r="A22652" s="68" t="s">
        <v>22414</v>
      </c>
      <c r="B22652" s="68" t="s">
        <v>22413</v>
      </c>
      <c r="C22652" s="68" t="s">
        <v>15</v>
      </c>
      <c r="D22652" t="str">
        <f t="shared" si="353"/>
        <v>un</v>
      </c>
    </row>
    <row r="22653" spans="1:4">
      <c r="A22653" s="68" t="s">
        <v>22415</v>
      </c>
      <c r="B22653" s="68" t="s">
        <v>22416</v>
      </c>
      <c r="C22653" s="68" t="s">
        <v>15</v>
      </c>
      <c r="D22653" t="str">
        <f t="shared" si="353"/>
        <v>un</v>
      </c>
    </row>
    <row r="22654" spans="1:4">
      <c r="A22654" s="68" t="s">
        <v>22417</v>
      </c>
      <c r="B22654" s="68" t="s">
        <v>22416</v>
      </c>
      <c r="C22654" s="68" t="s">
        <v>15</v>
      </c>
      <c r="D22654" t="str">
        <f t="shared" si="353"/>
        <v>un</v>
      </c>
    </row>
    <row r="22655" spans="1:4">
      <c r="A22655" s="68" t="s">
        <v>22418</v>
      </c>
      <c r="B22655" s="68" t="s">
        <v>22419</v>
      </c>
      <c r="C22655" s="68" t="s">
        <v>15</v>
      </c>
      <c r="D22655" t="str">
        <f t="shared" si="353"/>
        <v>un</v>
      </c>
    </row>
    <row r="22656" spans="1:4">
      <c r="A22656" s="68" t="s">
        <v>22420</v>
      </c>
      <c r="B22656" s="68" t="s">
        <v>22419</v>
      </c>
      <c r="C22656" s="68" t="s">
        <v>15</v>
      </c>
      <c r="D22656" t="str">
        <f t="shared" si="353"/>
        <v>un</v>
      </c>
    </row>
    <row r="22657" spans="1:4">
      <c r="A22657" s="68" t="s">
        <v>22421</v>
      </c>
      <c r="B22657" s="68" t="s">
        <v>22422</v>
      </c>
      <c r="C22657" s="68" t="s">
        <v>15</v>
      </c>
      <c r="D22657" t="str">
        <f t="shared" si="353"/>
        <v>un</v>
      </c>
    </row>
    <row r="22658" spans="1:4">
      <c r="A22658" s="68" t="s">
        <v>22423</v>
      </c>
      <c r="B22658" s="68" t="s">
        <v>22422</v>
      </c>
      <c r="C22658" s="68" t="s">
        <v>15</v>
      </c>
      <c r="D22658" t="str">
        <f t="shared" si="353"/>
        <v>un</v>
      </c>
    </row>
    <row r="22659" spans="1:4">
      <c r="A22659" s="68" t="s">
        <v>22424</v>
      </c>
      <c r="B22659" s="68" t="s">
        <v>22425</v>
      </c>
      <c r="C22659" s="68" t="s">
        <v>15</v>
      </c>
      <c r="D22659" t="str">
        <f t="shared" si="353"/>
        <v>un</v>
      </c>
    </row>
    <row r="22660" spans="1:4">
      <c r="A22660" s="68" t="s">
        <v>22426</v>
      </c>
      <c r="B22660" s="68" t="s">
        <v>22425</v>
      </c>
      <c r="C22660" s="68" t="s">
        <v>15</v>
      </c>
      <c r="D22660" t="str">
        <f t="shared" si="353"/>
        <v>un</v>
      </c>
    </row>
    <row r="22661" spans="1:4">
      <c r="A22661" s="68" t="s">
        <v>22427</v>
      </c>
      <c r="B22661" s="68" t="s">
        <v>22428</v>
      </c>
      <c r="C22661" s="68" t="s">
        <v>15</v>
      </c>
      <c r="D22661" t="str">
        <f t="shared" si="353"/>
        <v>un</v>
      </c>
    </row>
    <row r="22662" spans="1:4">
      <c r="A22662" s="68" t="s">
        <v>22429</v>
      </c>
      <c r="B22662" s="68" t="s">
        <v>22428</v>
      </c>
      <c r="C22662" s="68" t="s">
        <v>15</v>
      </c>
      <c r="D22662" t="str">
        <f t="shared" si="353"/>
        <v>un</v>
      </c>
    </row>
    <row r="22663" spans="1:4">
      <c r="A22663" s="68" t="s">
        <v>22430</v>
      </c>
      <c r="B22663" s="68" t="s">
        <v>22431</v>
      </c>
      <c r="C22663" s="68" t="s">
        <v>15</v>
      </c>
      <c r="D22663" t="str">
        <f t="shared" ref="D22663:D22726" si="354">LOWER(C22663)</f>
        <v>un</v>
      </c>
    </row>
    <row r="22664" spans="1:4">
      <c r="A22664" s="68" t="s">
        <v>22432</v>
      </c>
      <c r="B22664" s="68" t="s">
        <v>22431</v>
      </c>
      <c r="C22664" s="68" t="s">
        <v>15</v>
      </c>
      <c r="D22664" t="str">
        <f t="shared" si="354"/>
        <v>un</v>
      </c>
    </row>
    <row r="22665" spans="1:4">
      <c r="A22665" s="68" t="s">
        <v>22433</v>
      </c>
      <c r="B22665" s="68" t="s">
        <v>22434</v>
      </c>
      <c r="C22665" s="68" t="s">
        <v>13</v>
      </c>
      <c r="D22665" t="str">
        <f t="shared" si="354"/>
        <v>m2</v>
      </c>
    </row>
    <row r="22666" spans="1:4">
      <c r="A22666" s="68" t="s">
        <v>22435</v>
      </c>
      <c r="B22666" s="68" t="s">
        <v>22434</v>
      </c>
      <c r="C22666" s="68" t="s">
        <v>13</v>
      </c>
      <c r="D22666" t="str">
        <f t="shared" si="354"/>
        <v>m2</v>
      </c>
    </row>
    <row r="22667" spans="1:4">
      <c r="A22667" s="68" t="s">
        <v>22436</v>
      </c>
      <c r="B22667" s="68" t="s">
        <v>22437</v>
      </c>
      <c r="C22667" s="68" t="s">
        <v>15</v>
      </c>
      <c r="D22667" t="str">
        <f t="shared" si="354"/>
        <v>un</v>
      </c>
    </row>
    <row r="22668" spans="1:4">
      <c r="A22668" s="68" t="s">
        <v>22438</v>
      </c>
      <c r="B22668" s="68" t="s">
        <v>22437</v>
      </c>
      <c r="C22668" s="68" t="s">
        <v>15</v>
      </c>
      <c r="D22668" t="str">
        <f t="shared" si="354"/>
        <v>un</v>
      </c>
    </row>
    <row r="22669" spans="1:4">
      <c r="A22669" s="68" t="s">
        <v>22439</v>
      </c>
      <c r="B22669" s="68" t="s">
        <v>22440</v>
      </c>
      <c r="C22669" s="68" t="s">
        <v>15</v>
      </c>
      <c r="D22669" t="str">
        <f t="shared" si="354"/>
        <v>un</v>
      </c>
    </row>
    <row r="22670" spans="1:4">
      <c r="A22670" s="68" t="s">
        <v>22441</v>
      </c>
      <c r="B22670" s="68" t="s">
        <v>22440</v>
      </c>
      <c r="C22670" s="68" t="s">
        <v>15</v>
      </c>
      <c r="D22670" t="str">
        <f t="shared" si="354"/>
        <v>un</v>
      </c>
    </row>
    <row r="22671" spans="1:4">
      <c r="A22671" s="68" t="s">
        <v>22442</v>
      </c>
      <c r="B22671" s="68" t="s">
        <v>22443</v>
      </c>
      <c r="C22671" s="68" t="s">
        <v>15</v>
      </c>
      <c r="D22671" t="str">
        <f t="shared" si="354"/>
        <v>un</v>
      </c>
    </row>
    <row r="22672" spans="1:4">
      <c r="A22672" s="68" t="s">
        <v>22444</v>
      </c>
      <c r="B22672" s="68" t="s">
        <v>22443</v>
      </c>
      <c r="C22672" s="68" t="s">
        <v>15</v>
      </c>
      <c r="D22672" t="str">
        <f t="shared" si="354"/>
        <v>un</v>
      </c>
    </row>
    <row r="22673" spans="1:4">
      <c r="A22673" s="68" t="s">
        <v>22445</v>
      </c>
      <c r="B22673" s="68" t="s">
        <v>22446</v>
      </c>
      <c r="C22673" s="68" t="s">
        <v>15</v>
      </c>
      <c r="D22673" t="str">
        <f t="shared" si="354"/>
        <v>un</v>
      </c>
    </row>
    <row r="22674" spans="1:4">
      <c r="A22674" s="68" t="s">
        <v>22447</v>
      </c>
      <c r="B22674" s="68" t="s">
        <v>22446</v>
      </c>
      <c r="C22674" s="68" t="s">
        <v>15</v>
      </c>
      <c r="D22674" t="str">
        <f t="shared" si="354"/>
        <v>un</v>
      </c>
    </row>
    <row r="22675" spans="1:4">
      <c r="A22675" s="68" t="s">
        <v>22448</v>
      </c>
      <c r="B22675" s="68" t="s">
        <v>22449</v>
      </c>
      <c r="C22675" s="68" t="s">
        <v>15</v>
      </c>
      <c r="D22675" t="str">
        <f t="shared" si="354"/>
        <v>un</v>
      </c>
    </row>
    <row r="22676" spans="1:4">
      <c r="A22676" s="68" t="s">
        <v>22450</v>
      </c>
      <c r="B22676" s="68" t="s">
        <v>22449</v>
      </c>
      <c r="C22676" s="68" t="s">
        <v>15</v>
      </c>
      <c r="D22676" t="str">
        <f t="shared" si="354"/>
        <v>un</v>
      </c>
    </row>
    <row r="22677" spans="1:4">
      <c r="A22677" s="68" t="s">
        <v>22451</v>
      </c>
      <c r="B22677" s="68" t="s">
        <v>22452</v>
      </c>
      <c r="C22677" s="68" t="s">
        <v>15</v>
      </c>
      <c r="D22677" t="str">
        <f t="shared" si="354"/>
        <v>un</v>
      </c>
    </row>
    <row r="22678" spans="1:4">
      <c r="A22678" s="68" t="s">
        <v>22453</v>
      </c>
      <c r="B22678" s="68" t="s">
        <v>22452</v>
      </c>
      <c r="C22678" s="68" t="s">
        <v>15</v>
      </c>
      <c r="D22678" t="str">
        <f t="shared" si="354"/>
        <v>un</v>
      </c>
    </row>
    <row r="22679" spans="1:4">
      <c r="A22679" s="68" t="s">
        <v>22454</v>
      </c>
      <c r="B22679" s="68" t="s">
        <v>22455</v>
      </c>
      <c r="C22679" s="68" t="s">
        <v>15</v>
      </c>
      <c r="D22679" t="str">
        <f t="shared" si="354"/>
        <v>un</v>
      </c>
    </row>
    <row r="22680" spans="1:4">
      <c r="A22680" s="68" t="s">
        <v>22456</v>
      </c>
      <c r="B22680" s="68" t="s">
        <v>22455</v>
      </c>
      <c r="C22680" s="68" t="s">
        <v>15</v>
      </c>
      <c r="D22680" t="str">
        <f t="shared" si="354"/>
        <v>un</v>
      </c>
    </row>
    <row r="22681" spans="1:4">
      <c r="A22681" s="68" t="s">
        <v>22457</v>
      </c>
      <c r="B22681" s="68" t="s">
        <v>22458</v>
      </c>
      <c r="C22681" s="68" t="s">
        <v>15</v>
      </c>
      <c r="D22681" t="str">
        <f t="shared" si="354"/>
        <v>un</v>
      </c>
    </row>
    <row r="22682" spans="1:4">
      <c r="A22682" s="68" t="s">
        <v>22459</v>
      </c>
      <c r="B22682" s="68" t="s">
        <v>22458</v>
      </c>
      <c r="C22682" s="68" t="s">
        <v>15</v>
      </c>
      <c r="D22682" t="str">
        <f t="shared" si="354"/>
        <v>un</v>
      </c>
    </row>
    <row r="22683" spans="1:4">
      <c r="A22683" s="68" t="s">
        <v>22460</v>
      </c>
      <c r="B22683" s="68" t="s">
        <v>22461</v>
      </c>
      <c r="C22683" s="68" t="s">
        <v>15</v>
      </c>
      <c r="D22683" t="str">
        <f t="shared" si="354"/>
        <v>un</v>
      </c>
    </row>
    <row r="22684" spans="1:4">
      <c r="A22684" s="68" t="s">
        <v>22462</v>
      </c>
      <c r="B22684" s="68" t="s">
        <v>22461</v>
      </c>
      <c r="C22684" s="68" t="s">
        <v>15</v>
      </c>
      <c r="D22684" t="str">
        <f t="shared" si="354"/>
        <v>un</v>
      </c>
    </row>
    <row r="22685" spans="1:4">
      <c r="A22685" s="68" t="s">
        <v>22463</v>
      </c>
      <c r="B22685" s="68" t="s">
        <v>22464</v>
      </c>
      <c r="C22685" s="68" t="s">
        <v>15</v>
      </c>
      <c r="D22685" t="str">
        <f t="shared" si="354"/>
        <v>un</v>
      </c>
    </row>
    <row r="22686" spans="1:4">
      <c r="A22686" s="68" t="s">
        <v>22465</v>
      </c>
      <c r="B22686" s="68" t="s">
        <v>22464</v>
      </c>
      <c r="C22686" s="68" t="s">
        <v>15</v>
      </c>
      <c r="D22686" t="str">
        <f t="shared" si="354"/>
        <v>un</v>
      </c>
    </row>
    <row r="22687" spans="1:4">
      <c r="A22687" s="68" t="s">
        <v>22466</v>
      </c>
      <c r="B22687" s="68" t="s">
        <v>22467</v>
      </c>
      <c r="C22687" s="68" t="s">
        <v>15</v>
      </c>
      <c r="D22687" t="str">
        <f t="shared" si="354"/>
        <v>un</v>
      </c>
    </row>
    <row r="22688" spans="1:4">
      <c r="A22688" s="68" t="s">
        <v>22468</v>
      </c>
      <c r="B22688" s="68" t="s">
        <v>22467</v>
      </c>
      <c r="C22688" s="68" t="s">
        <v>15</v>
      </c>
      <c r="D22688" t="str">
        <f t="shared" si="354"/>
        <v>un</v>
      </c>
    </row>
    <row r="22689" spans="1:4">
      <c r="A22689" s="68" t="s">
        <v>22469</v>
      </c>
      <c r="B22689" s="68" t="s">
        <v>22470</v>
      </c>
      <c r="C22689" s="68" t="s">
        <v>15</v>
      </c>
      <c r="D22689" t="str">
        <f t="shared" si="354"/>
        <v>un</v>
      </c>
    </row>
    <row r="22690" spans="1:4">
      <c r="A22690" s="68" t="s">
        <v>22471</v>
      </c>
      <c r="B22690" s="68" t="s">
        <v>22470</v>
      </c>
      <c r="C22690" s="68" t="s">
        <v>15</v>
      </c>
      <c r="D22690" t="str">
        <f t="shared" si="354"/>
        <v>un</v>
      </c>
    </row>
    <row r="22691" spans="1:4">
      <c r="A22691" s="68" t="s">
        <v>22472</v>
      </c>
      <c r="B22691" s="68" t="s">
        <v>22473</v>
      </c>
      <c r="C22691" s="68" t="s">
        <v>15</v>
      </c>
      <c r="D22691" t="str">
        <f t="shared" si="354"/>
        <v>un</v>
      </c>
    </row>
    <row r="22692" spans="1:4">
      <c r="A22692" s="68" t="s">
        <v>22474</v>
      </c>
      <c r="B22692" s="68" t="s">
        <v>22473</v>
      </c>
      <c r="C22692" s="68" t="s">
        <v>15</v>
      </c>
      <c r="D22692" t="str">
        <f t="shared" si="354"/>
        <v>un</v>
      </c>
    </row>
    <row r="22693" spans="1:4">
      <c r="A22693" s="68" t="s">
        <v>22475</v>
      </c>
      <c r="B22693" s="68" t="s">
        <v>22476</v>
      </c>
      <c r="C22693" s="68" t="s">
        <v>15</v>
      </c>
      <c r="D22693" t="str">
        <f t="shared" si="354"/>
        <v>un</v>
      </c>
    </row>
    <row r="22694" spans="1:4">
      <c r="A22694" s="68" t="s">
        <v>22477</v>
      </c>
      <c r="B22694" s="68" t="s">
        <v>22476</v>
      </c>
      <c r="C22694" s="68" t="s">
        <v>15</v>
      </c>
      <c r="D22694" t="str">
        <f t="shared" si="354"/>
        <v>un</v>
      </c>
    </row>
    <row r="22695" spans="1:4">
      <c r="A22695" s="68" t="s">
        <v>22478</v>
      </c>
      <c r="B22695" s="68" t="s">
        <v>22479</v>
      </c>
      <c r="C22695" s="68" t="s">
        <v>15</v>
      </c>
      <c r="D22695" t="str">
        <f t="shared" si="354"/>
        <v>un</v>
      </c>
    </row>
    <row r="22696" spans="1:4">
      <c r="A22696" s="68" t="s">
        <v>22480</v>
      </c>
      <c r="B22696" s="68" t="s">
        <v>22479</v>
      </c>
      <c r="C22696" s="68" t="s">
        <v>15</v>
      </c>
      <c r="D22696" t="str">
        <f t="shared" si="354"/>
        <v>un</v>
      </c>
    </row>
    <row r="22697" spans="1:4">
      <c r="A22697" s="68" t="s">
        <v>22481</v>
      </c>
      <c r="B22697" s="68" t="s">
        <v>22482</v>
      </c>
      <c r="C22697" s="68" t="s">
        <v>15</v>
      </c>
      <c r="D22697" t="str">
        <f t="shared" si="354"/>
        <v>un</v>
      </c>
    </row>
    <row r="22698" spans="1:4">
      <c r="A22698" s="68" t="s">
        <v>22483</v>
      </c>
      <c r="B22698" s="68" t="s">
        <v>22482</v>
      </c>
      <c r="C22698" s="68" t="s">
        <v>15</v>
      </c>
      <c r="D22698" t="str">
        <f t="shared" si="354"/>
        <v>un</v>
      </c>
    </row>
    <row r="22699" spans="1:4">
      <c r="A22699" s="68" t="s">
        <v>22484</v>
      </c>
      <c r="B22699" s="68" t="s">
        <v>22485</v>
      </c>
      <c r="C22699" s="68" t="s">
        <v>15</v>
      </c>
      <c r="D22699" t="str">
        <f t="shared" si="354"/>
        <v>un</v>
      </c>
    </row>
    <row r="22700" spans="1:4">
      <c r="A22700" s="68" t="s">
        <v>22486</v>
      </c>
      <c r="B22700" s="68" t="s">
        <v>22485</v>
      </c>
      <c r="C22700" s="68" t="s">
        <v>15</v>
      </c>
      <c r="D22700" t="str">
        <f t="shared" si="354"/>
        <v>un</v>
      </c>
    </row>
    <row r="22701" spans="1:4">
      <c r="A22701" s="68" t="s">
        <v>22487</v>
      </c>
      <c r="B22701" s="68" t="s">
        <v>22488</v>
      </c>
      <c r="C22701" s="68" t="s">
        <v>15</v>
      </c>
      <c r="D22701" t="str">
        <f t="shared" si="354"/>
        <v>un</v>
      </c>
    </row>
    <row r="22702" spans="1:4">
      <c r="A22702" s="68" t="s">
        <v>22489</v>
      </c>
      <c r="B22702" s="68" t="s">
        <v>22488</v>
      </c>
      <c r="C22702" s="68" t="s">
        <v>15</v>
      </c>
      <c r="D22702" t="str">
        <f t="shared" si="354"/>
        <v>un</v>
      </c>
    </row>
    <row r="22703" spans="1:4">
      <c r="A22703" s="68" t="s">
        <v>22490</v>
      </c>
      <c r="B22703" s="68" t="s">
        <v>22491</v>
      </c>
      <c r="C22703" s="68" t="s">
        <v>15</v>
      </c>
      <c r="D22703" t="str">
        <f t="shared" si="354"/>
        <v>un</v>
      </c>
    </row>
    <row r="22704" spans="1:4">
      <c r="A22704" s="68" t="s">
        <v>22492</v>
      </c>
      <c r="B22704" s="68" t="s">
        <v>22491</v>
      </c>
      <c r="C22704" s="68" t="s">
        <v>15</v>
      </c>
      <c r="D22704" t="str">
        <f t="shared" si="354"/>
        <v>un</v>
      </c>
    </row>
    <row r="22705" spans="1:4">
      <c r="A22705" s="68" t="s">
        <v>22493</v>
      </c>
      <c r="B22705" s="68" t="s">
        <v>22494</v>
      </c>
      <c r="C22705" s="68" t="s">
        <v>22495</v>
      </c>
      <c r="D22705" t="str">
        <f t="shared" si="354"/>
        <v>st</v>
      </c>
    </row>
    <row r="22706" spans="1:4">
      <c r="A22706" s="68" t="s">
        <v>22496</v>
      </c>
      <c r="B22706" s="68" t="s">
        <v>22494</v>
      </c>
      <c r="C22706" s="68" t="s">
        <v>22495</v>
      </c>
      <c r="D22706" t="str">
        <f t="shared" si="354"/>
        <v>st</v>
      </c>
    </row>
    <row r="22707" spans="1:4">
      <c r="A22707" s="68" t="s">
        <v>22497</v>
      </c>
      <c r="B22707" s="68" t="s">
        <v>22498</v>
      </c>
      <c r="C22707" s="68" t="s">
        <v>22495</v>
      </c>
      <c r="D22707" t="str">
        <f t="shared" si="354"/>
        <v>st</v>
      </c>
    </row>
    <row r="22708" spans="1:4">
      <c r="A22708" s="68" t="s">
        <v>22499</v>
      </c>
      <c r="B22708" s="68" t="s">
        <v>22498</v>
      </c>
      <c r="C22708" s="68" t="s">
        <v>22495</v>
      </c>
      <c r="D22708" t="str">
        <f t="shared" si="354"/>
        <v>st</v>
      </c>
    </row>
    <row r="22709" spans="1:4">
      <c r="A22709" s="68" t="s">
        <v>22500</v>
      </c>
      <c r="B22709" s="68" t="s">
        <v>22501</v>
      </c>
      <c r="C22709" s="68" t="s">
        <v>15</v>
      </c>
      <c r="D22709" t="str">
        <f t="shared" si="354"/>
        <v>un</v>
      </c>
    </row>
    <row r="22710" spans="1:4">
      <c r="A22710" s="68" t="s">
        <v>22502</v>
      </c>
      <c r="B22710" s="68" t="s">
        <v>22501</v>
      </c>
      <c r="C22710" s="68" t="s">
        <v>15</v>
      </c>
      <c r="D22710" t="str">
        <f t="shared" si="354"/>
        <v>un</v>
      </c>
    </row>
    <row r="22711" spans="1:4">
      <c r="A22711" s="68" t="s">
        <v>22503</v>
      </c>
      <c r="B22711" s="68" t="s">
        <v>22504</v>
      </c>
      <c r="C22711" s="68" t="s">
        <v>22495</v>
      </c>
      <c r="D22711" t="str">
        <f t="shared" si="354"/>
        <v>st</v>
      </c>
    </row>
    <row r="22712" spans="1:4">
      <c r="A22712" s="68" t="s">
        <v>22505</v>
      </c>
      <c r="B22712" s="68" t="s">
        <v>22504</v>
      </c>
      <c r="C22712" s="68" t="s">
        <v>22495</v>
      </c>
      <c r="D22712" t="str">
        <f t="shared" si="354"/>
        <v>st</v>
      </c>
    </row>
    <row r="22713" spans="1:4">
      <c r="A22713" s="68" t="s">
        <v>22506</v>
      </c>
      <c r="B22713" s="68" t="s">
        <v>22507</v>
      </c>
      <c r="C22713" s="68" t="s">
        <v>22495</v>
      </c>
      <c r="D22713" t="str">
        <f t="shared" si="354"/>
        <v>st</v>
      </c>
    </row>
    <row r="22714" spans="1:4">
      <c r="A22714" s="68" t="s">
        <v>22508</v>
      </c>
      <c r="B22714" s="68" t="s">
        <v>22507</v>
      </c>
      <c r="C22714" s="68" t="s">
        <v>22495</v>
      </c>
      <c r="D22714" t="str">
        <f t="shared" si="354"/>
        <v>st</v>
      </c>
    </row>
    <row r="22715" spans="1:4">
      <c r="A22715" s="68" t="s">
        <v>22509</v>
      </c>
      <c r="B22715" s="68" t="s">
        <v>22510</v>
      </c>
      <c r="C22715" s="68" t="s">
        <v>22495</v>
      </c>
      <c r="D22715" t="str">
        <f t="shared" si="354"/>
        <v>st</v>
      </c>
    </row>
    <row r="22716" spans="1:4">
      <c r="A22716" s="68" t="s">
        <v>22511</v>
      </c>
      <c r="B22716" s="68" t="s">
        <v>22510</v>
      </c>
      <c r="C22716" s="68" t="s">
        <v>22495</v>
      </c>
      <c r="D22716" t="str">
        <f t="shared" si="354"/>
        <v>st</v>
      </c>
    </row>
    <row r="22717" spans="1:4">
      <c r="A22717" s="68" t="s">
        <v>22512</v>
      </c>
      <c r="B22717" s="68" t="s">
        <v>22513</v>
      </c>
      <c r="C22717" s="68" t="s">
        <v>15</v>
      </c>
      <c r="D22717" t="str">
        <f t="shared" si="354"/>
        <v>un</v>
      </c>
    </row>
    <row r="22718" spans="1:4">
      <c r="A22718" s="68" t="s">
        <v>22514</v>
      </c>
      <c r="B22718" s="68" t="s">
        <v>22513</v>
      </c>
      <c r="C22718" s="68" t="s">
        <v>15</v>
      </c>
      <c r="D22718" t="str">
        <f t="shared" si="354"/>
        <v>un</v>
      </c>
    </row>
    <row r="22719" spans="1:4">
      <c r="A22719" s="68" t="s">
        <v>22515</v>
      </c>
      <c r="B22719" s="68" t="s">
        <v>22516</v>
      </c>
      <c r="C22719" s="68" t="s">
        <v>22495</v>
      </c>
      <c r="D22719" t="str">
        <f t="shared" si="354"/>
        <v>st</v>
      </c>
    </row>
    <row r="22720" spans="1:4">
      <c r="A22720" s="68" t="s">
        <v>22517</v>
      </c>
      <c r="B22720" s="68" t="s">
        <v>22516</v>
      </c>
      <c r="C22720" s="68" t="s">
        <v>22495</v>
      </c>
      <c r="D22720" t="str">
        <f t="shared" si="354"/>
        <v>st</v>
      </c>
    </row>
    <row r="22721" spans="1:4">
      <c r="A22721" s="68" t="s">
        <v>22518</v>
      </c>
      <c r="B22721" s="68" t="s">
        <v>23722</v>
      </c>
      <c r="C22721" s="68" t="s">
        <v>15</v>
      </c>
      <c r="D22721" t="str">
        <f t="shared" si="354"/>
        <v>un</v>
      </c>
    </row>
    <row r="22722" spans="1:4">
      <c r="A22722" s="68" t="s">
        <v>22519</v>
      </c>
      <c r="B22722" s="68" t="s">
        <v>23722</v>
      </c>
      <c r="C22722" s="68" t="s">
        <v>15</v>
      </c>
      <c r="D22722" t="str">
        <f t="shared" si="354"/>
        <v>un</v>
      </c>
    </row>
    <row r="22723" spans="1:4">
      <c r="A22723" s="68" t="s">
        <v>22520</v>
      </c>
      <c r="B22723" s="68" t="s">
        <v>23723</v>
      </c>
      <c r="C22723" s="68" t="s">
        <v>15</v>
      </c>
      <c r="D22723" t="str">
        <f t="shared" si="354"/>
        <v>un</v>
      </c>
    </row>
    <row r="22724" spans="1:4">
      <c r="A22724" s="68" t="s">
        <v>22521</v>
      </c>
      <c r="B22724" s="68" t="s">
        <v>23723</v>
      </c>
      <c r="C22724" s="68" t="s">
        <v>15</v>
      </c>
      <c r="D22724" t="str">
        <f t="shared" si="354"/>
        <v>un</v>
      </c>
    </row>
    <row r="22725" spans="1:4">
      <c r="A22725" s="68" t="s">
        <v>22522</v>
      </c>
      <c r="B22725" s="68" t="s">
        <v>23724</v>
      </c>
      <c r="C22725" s="68" t="s">
        <v>15</v>
      </c>
      <c r="D22725" t="str">
        <f t="shared" si="354"/>
        <v>un</v>
      </c>
    </row>
    <row r="22726" spans="1:4">
      <c r="A22726" s="68" t="s">
        <v>22523</v>
      </c>
      <c r="B22726" s="68" t="s">
        <v>23724</v>
      </c>
      <c r="C22726" s="68" t="s">
        <v>15</v>
      </c>
      <c r="D22726" t="str">
        <f t="shared" si="354"/>
        <v>un</v>
      </c>
    </row>
    <row r="22727" spans="1:4">
      <c r="A22727" s="68" t="s">
        <v>22524</v>
      </c>
      <c r="B22727" s="68" t="s">
        <v>23725</v>
      </c>
      <c r="C22727" s="68" t="s">
        <v>22495</v>
      </c>
      <c r="D22727" t="str">
        <f t="shared" ref="D22727:D22790" si="355">LOWER(C22727)</f>
        <v>st</v>
      </c>
    </row>
    <row r="22728" spans="1:4">
      <c r="A22728" s="68" t="s">
        <v>22525</v>
      </c>
      <c r="B22728" s="68" t="s">
        <v>23725</v>
      </c>
      <c r="C22728" s="68" t="s">
        <v>22495</v>
      </c>
      <c r="D22728" t="str">
        <f t="shared" si="355"/>
        <v>st</v>
      </c>
    </row>
    <row r="22729" spans="1:4">
      <c r="A22729" s="68" t="s">
        <v>22526</v>
      </c>
      <c r="B22729" s="68" t="s">
        <v>23726</v>
      </c>
      <c r="C22729" s="68" t="s">
        <v>22495</v>
      </c>
      <c r="D22729" t="str">
        <f t="shared" si="355"/>
        <v>st</v>
      </c>
    </row>
    <row r="22730" spans="1:4">
      <c r="A22730" s="68" t="s">
        <v>22527</v>
      </c>
      <c r="B22730" s="68" t="s">
        <v>23726</v>
      </c>
      <c r="C22730" s="68" t="s">
        <v>22495</v>
      </c>
      <c r="D22730" t="str">
        <f t="shared" si="355"/>
        <v>st</v>
      </c>
    </row>
    <row r="22731" spans="1:4">
      <c r="A22731" s="68" t="s">
        <v>22528</v>
      </c>
      <c r="B22731" s="68" t="s">
        <v>23727</v>
      </c>
      <c r="C22731" s="68" t="s">
        <v>15</v>
      </c>
      <c r="D22731" t="str">
        <f t="shared" si="355"/>
        <v>un</v>
      </c>
    </row>
    <row r="22732" spans="1:4">
      <c r="A22732" s="68" t="s">
        <v>22529</v>
      </c>
      <c r="B22732" s="68" t="s">
        <v>23727</v>
      </c>
      <c r="C22732" s="68" t="s">
        <v>15</v>
      </c>
      <c r="D22732" t="str">
        <f t="shared" si="355"/>
        <v>un</v>
      </c>
    </row>
    <row r="22733" spans="1:4">
      <c r="A22733" s="68" t="s">
        <v>22530</v>
      </c>
      <c r="B22733" s="68" t="s">
        <v>22531</v>
      </c>
      <c r="C22733" s="68" t="s">
        <v>22495</v>
      </c>
      <c r="D22733" t="str">
        <f t="shared" si="355"/>
        <v>st</v>
      </c>
    </row>
    <row r="22734" spans="1:4">
      <c r="A22734" s="68" t="s">
        <v>22532</v>
      </c>
      <c r="B22734" s="68" t="s">
        <v>22531</v>
      </c>
      <c r="C22734" s="68" t="s">
        <v>22495</v>
      </c>
      <c r="D22734" t="str">
        <f t="shared" si="355"/>
        <v>st</v>
      </c>
    </row>
    <row r="22735" spans="1:4">
      <c r="A22735" s="68" t="s">
        <v>22533</v>
      </c>
      <c r="B22735" s="68" t="s">
        <v>22534</v>
      </c>
      <c r="C22735" s="68" t="s">
        <v>15</v>
      </c>
      <c r="D22735" t="str">
        <f t="shared" si="355"/>
        <v>un</v>
      </c>
    </row>
    <row r="22736" spans="1:4">
      <c r="A22736" s="68" t="s">
        <v>22535</v>
      </c>
      <c r="B22736" s="68" t="s">
        <v>22534</v>
      </c>
      <c r="C22736" s="68" t="s">
        <v>15</v>
      </c>
      <c r="D22736" t="str">
        <f t="shared" si="355"/>
        <v>un</v>
      </c>
    </row>
    <row r="22737" spans="1:4">
      <c r="A22737" s="68" t="s">
        <v>22536</v>
      </c>
      <c r="B22737" s="68" t="s">
        <v>22537</v>
      </c>
      <c r="C22737" s="68" t="s">
        <v>2731</v>
      </c>
      <c r="D22737" t="str">
        <f t="shared" si="355"/>
        <v>kg</v>
      </c>
    </row>
    <row r="22738" spans="1:4">
      <c r="A22738" s="68" t="s">
        <v>22538</v>
      </c>
      <c r="B22738" s="68" t="s">
        <v>22537</v>
      </c>
      <c r="C22738" s="68" t="s">
        <v>2731</v>
      </c>
      <c r="D22738" t="str">
        <f t="shared" si="355"/>
        <v>kg</v>
      </c>
    </row>
    <row r="22739" spans="1:4">
      <c r="A22739" s="68" t="s">
        <v>22539</v>
      </c>
      <c r="B22739" s="68" t="s">
        <v>22540</v>
      </c>
      <c r="C22739" s="68" t="s">
        <v>2731</v>
      </c>
      <c r="D22739" t="str">
        <f t="shared" si="355"/>
        <v>kg</v>
      </c>
    </row>
    <row r="22740" spans="1:4">
      <c r="A22740" s="68" t="s">
        <v>22541</v>
      </c>
      <c r="B22740" s="68" t="s">
        <v>22540</v>
      </c>
      <c r="C22740" s="68" t="s">
        <v>2731</v>
      </c>
      <c r="D22740" t="str">
        <f t="shared" si="355"/>
        <v>kg</v>
      </c>
    </row>
    <row r="22741" spans="1:4">
      <c r="A22741" s="68" t="s">
        <v>22542</v>
      </c>
      <c r="B22741" s="68" t="s">
        <v>22543</v>
      </c>
      <c r="C22741" s="68" t="s">
        <v>2731</v>
      </c>
      <c r="D22741" t="str">
        <f t="shared" si="355"/>
        <v>kg</v>
      </c>
    </row>
    <row r="22742" spans="1:4">
      <c r="A22742" s="68" t="s">
        <v>22544</v>
      </c>
      <c r="B22742" s="68" t="s">
        <v>22543</v>
      </c>
      <c r="C22742" s="68" t="s">
        <v>2731</v>
      </c>
      <c r="D22742" t="str">
        <f t="shared" si="355"/>
        <v>kg</v>
      </c>
    </row>
    <row r="22743" spans="1:4">
      <c r="A22743" s="68" t="s">
        <v>22545</v>
      </c>
      <c r="B22743" s="68" t="s">
        <v>22546</v>
      </c>
      <c r="C22743" s="68" t="s">
        <v>13</v>
      </c>
      <c r="D22743" t="str">
        <f t="shared" si="355"/>
        <v>m2</v>
      </c>
    </row>
    <row r="22744" spans="1:4">
      <c r="A22744" s="68" t="s">
        <v>22547</v>
      </c>
      <c r="B22744" s="68" t="s">
        <v>22546</v>
      </c>
      <c r="C22744" s="68" t="s">
        <v>13</v>
      </c>
      <c r="D22744" t="str">
        <f t="shared" si="355"/>
        <v>m2</v>
      </c>
    </row>
    <row r="22745" spans="1:4">
      <c r="A22745" s="68" t="s">
        <v>22548</v>
      </c>
      <c r="B22745" s="68" t="s">
        <v>22549</v>
      </c>
      <c r="C22745" s="68" t="s">
        <v>13</v>
      </c>
      <c r="D22745" t="str">
        <f t="shared" si="355"/>
        <v>m2</v>
      </c>
    </row>
    <row r="22746" spans="1:4">
      <c r="A22746" s="68" t="s">
        <v>22550</v>
      </c>
      <c r="B22746" s="68" t="s">
        <v>22549</v>
      </c>
      <c r="C22746" s="68" t="s">
        <v>13</v>
      </c>
      <c r="D22746" t="str">
        <f t="shared" si="355"/>
        <v>m2</v>
      </c>
    </row>
    <row r="22747" spans="1:4">
      <c r="A22747" s="68" t="s">
        <v>22551</v>
      </c>
      <c r="B22747" s="68" t="s">
        <v>22552</v>
      </c>
      <c r="C22747" s="68" t="s">
        <v>13</v>
      </c>
      <c r="D22747" t="str">
        <f t="shared" si="355"/>
        <v>m2</v>
      </c>
    </row>
    <row r="22748" spans="1:4">
      <c r="A22748" s="68" t="s">
        <v>22553</v>
      </c>
      <c r="B22748" s="68" t="s">
        <v>22552</v>
      </c>
      <c r="C22748" s="68" t="s">
        <v>13</v>
      </c>
      <c r="D22748" t="str">
        <f t="shared" si="355"/>
        <v>m2</v>
      </c>
    </row>
    <row r="22749" spans="1:4">
      <c r="A22749" s="68" t="s">
        <v>22554</v>
      </c>
      <c r="B22749" s="68" t="s">
        <v>22555</v>
      </c>
      <c r="C22749" s="68" t="s">
        <v>13</v>
      </c>
      <c r="D22749" t="str">
        <f t="shared" si="355"/>
        <v>m2</v>
      </c>
    </row>
    <row r="22750" spans="1:4">
      <c r="A22750" s="68" t="s">
        <v>22556</v>
      </c>
      <c r="B22750" s="68" t="s">
        <v>22555</v>
      </c>
      <c r="C22750" s="68" t="s">
        <v>13</v>
      </c>
      <c r="D22750" t="str">
        <f t="shared" si="355"/>
        <v>m2</v>
      </c>
    </row>
    <row r="22751" spans="1:4">
      <c r="A22751" s="68" t="s">
        <v>22557</v>
      </c>
      <c r="B22751" s="68" t="s">
        <v>22558</v>
      </c>
      <c r="C22751" s="68" t="s">
        <v>13</v>
      </c>
      <c r="D22751" t="str">
        <f t="shared" si="355"/>
        <v>m2</v>
      </c>
    </row>
    <row r="22752" spans="1:4">
      <c r="A22752" s="68" t="s">
        <v>22559</v>
      </c>
      <c r="B22752" s="68" t="s">
        <v>22558</v>
      </c>
      <c r="C22752" s="68" t="s">
        <v>13</v>
      </c>
      <c r="D22752" t="str">
        <f t="shared" si="355"/>
        <v>m2</v>
      </c>
    </row>
    <row r="22753" spans="1:4">
      <c r="A22753" s="68" t="s">
        <v>22560</v>
      </c>
      <c r="B22753" s="68" t="s">
        <v>22561</v>
      </c>
      <c r="C22753" s="68" t="s">
        <v>13</v>
      </c>
      <c r="D22753" t="str">
        <f t="shared" si="355"/>
        <v>m2</v>
      </c>
    </row>
    <row r="22754" spans="1:4">
      <c r="A22754" s="68" t="s">
        <v>22562</v>
      </c>
      <c r="B22754" s="68" t="s">
        <v>22561</v>
      </c>
      <c r="C22754" s="68" t="s">
        <v>13</v>
      </c>
      <c r="D22754" t="str">
        <f t="shared" si="355"/>
        <v>m2</v>
      </c>
    </row>
    <row r="22755" spans="1:4">
      <c r="A22755" s="68" t="s">
        <v>22563</v>
      </c>
      <c r="B22755" s="68" t="s">
        <v>22564</v>
      </c>
      <c r="C22755" s="68" t="s">
        <v>13</v>
      </c>
      <c r="D22755" t="str">
        <f t="shared" si="355"/>
        <v>m2</v>
      </c>
    </row>
    <row r="22756" spans="1:4">
      <c r="A22756" s="68" t="s">
        <v>22565</v>
      </c>
      <c r="B22756" s="68" t="s">
        <v>22564</v>
      </c>
      <c r="C22756" s="68" t="s">
        <v>13</v>
      </c>
      <c r="D22756" t="str">
        <f t="shared" si="355"/>
        <v>m2</v>
      </c>
    </row>
    <row r="22757" spans="1:4">
      <c r="A22757" s="68" t="s">
        <v>22566</v>
      </c>
      <c r="B22757" s="68" t="s">
        <v>22567</v>
      </c>
      <c r="C22757" s="68" t="s">
        <v>13</v>
      </c>
      <c r="D22757" t="str">
        <f t="shared" si="355"/>
        <v>m2</v>
      </c>
    </row>
    <row r="22758" spans="1:4">
      <c r="A22758" s="68" t="s">
        <v>22568</v>
      </c>
      <c r="B22758" s="68" t="s">
        <v>22567</v>
      </c>
      <c r="C22758" s="68" t="s">
        <v>13</v>
      </c>
      <c r="D22758" t="str">
        <f t="shared" si="355"/>
        <v>m2</v>
      </c>
    </row>
    <row r="22759" spans="1:4">
      <c r="A22759" s="68" t="s">
        <v>22569</v>
      </c>
      <c r="B22759" s="68" t="s">
        <v>22570</v>
      </c>
      <c r="C22759" s="68" t="s">
        <v>13</v>
      </c>
      <c r="D22759" t="str">
        <f t="shared" si="355"/>
        <v>m2</v>
      </c>
    </row>
    <row r="22760" spans="1:4">
      <c r="A22760" s="68" t="s">
        <v>22571</v>
      </c>
      <c r="B22760" s="68" t="s">
        <v>22570</v>
      </c>
      <c r="C22760" s="68" t="s">
        <v>13</v>
      </c>
      <c r="D22760" t="str">
        <f t="shared" si="355"/>
        <v>m2</v>
      </c>
    </row>
    <row r="22761" spans="1:4">
      <c r="A22761" s="68" t="s">
        <v>22572</v>
      </c>
      <c r="B22761" s="68" t="s">
        <v>22573</v>
      </c>
      <c r="C22761" s="68" t="s">
        <v>15</v>
      </c>
      <c r="D22761" t="str">
        <f t="shared" si="355"/>
        <v>un</v>
      </c>
    </row>
    <row r="22762" spans="1:4">
      <c r="A22762" s="68" t="s">
        <v>22574</v>
      </c>
      <c r="B22762" s="68" t="s">
        <v>22573</v>
      </c>
      <c r="C22762" s="68" t="s">
        <v>15</v>
      </c>
      <c r="D22762" t="str">
        <f t="shared" si="355"/>
        <v>un</v>
      </c>
    </row>
    <row r="22763" spans="1:4">
      <c r="A22763" s="68" t="s">
        <v>22575</v>
      </c>
      <c r="B22763" s="68" t="s">
        <v>22576</v>
      </c>
      <c r="C22763" s="68" t="s">
        <v>15</v>
      </c>
      <c r="D22763" t="str">
        <f t="shared" si="355"/>
        <v>un</v>
      </c>
    </row>
    <row r="22764" spans="1:4">
      <c r="A22764" s="68" t="s">
        <v>22577</v>
      </c>
      <c r="B22764" s="68" t="s">
        <v>22576</v>
      </c>
      <c r="C22764" s="68" t="s">
        <v>15</v>
      </c>
      <c r="D22764" t="str">
        <f t="shared" si="355"/>
        <v>un</v>
      </c>
    </row>
    <row r="22765" spans="1:4">
      <c r="A22765" s="68" t="s">
        <v>22578</v>
      </c>
      <c r="B22765" s="68" t="s">
        <v>22579</v>
      </c>
      <c r="C22765" s="68" t="s">
        <v>15</v>
      </c>
      <c r="D22765" t="str">
        <f t="shared" si="355"/>
        <v>un</v>
      </c>
    </row>
    <row r="22766" spans="1:4">
      <c r="A22766" s="68" t="s">
        <v>22580</v>
      </c>
      <c r="B22766" s="68" t="s">
        <v>22579</v>
      </c>
      <c r="C22766" s="68" t="s">
        <v>15</v>
      </c>
      <c r="D22766" t="str">
        <f t="shared" si="355"/>
        <v>un</v>
      </c>
    </row>
    <row r="22767" spans="1:4">
      <c r="A22767" s="68" t="s">
        <v>22581</v>
      </c>
      <c r="B22767" s="68" t="s">
        <v>22582</v>
      </c>
      <c r="C22767" s="68" t="s">
        <v>15</v>
      </c>
      <c r="D22767" t="str">
        <f t="shared" si="355"/>
        <v>un</v>
      </c>
    </row>
    <row r="22768" spans="1:4">
      <c r="A22768" s="68" t="s">
        <v>22583</v>
      </c>
      <c r="B22768" s="68" t="s">
        <v>22582</v>
      </c>
      <c r="C22768" s="68" t="s">
        <v>15</v>
      </c>
      <c r="D22768" t="str">
        <f t="shared" si="355"/>
        <v>un</v>
      </c>
    </row>
    <row r="22769" spans="1:4">
      <c r="A22769" s="68" t="s">
        <v>22584</v>
      </c>
      <c r="B22769" s="68" t="s">
        <v>22585</v>
      </c>
      <c r="C22769" s="68" t="s">
        <v>15</v>
      </c>
      <c r="D22769" t="str">
        <f t="shared" si="355"/>
        <v>un</v>
      </c>
    </row>
    <row r="22770" spans="1:4">
      <c r="A22770" s="68" t="s">
        <v>22586</v>
      </c>
      <c r="B22770" s="68" t="s">
        <v>22585</v>
      </c>
      <c r="C22770" s="68" t="s">
        <v>15</v>
      </c>
      <c r="D22770" t="str">
        <f t="shared" si="355"/>
        <v>un</v>
      </c>
    </row>
    <row r="22771" spans="1:4">
      <c r="A22771" s="68" t="s">
        <v>22587</v>
      </c>
      <c r="B22771" s="68" t="s">
        <v>22588</v>
      </c>
      <c r="C22771" s="68" t="s">
        <v>15</v>
      </c>
      <c r="D22771" t="str">
        <f t="shared" si="355"/>
        <v>un</v>
      </c>
    </row>
    <row r="22772" spans="1:4">
      <c r="A22772" s="68" t="s">
        <v>22589</v>
      </c>
      <c r="B22772" s="68" t="s">
        <v>22588</v>
      </c>
      <c r="C22772" s="68" t="s">
        <v>15</v>
      </c>
      <c r="D22772" t="str">
        <f t="shared" si="355"/>
        <v>un</v>
      </c>
    </row>
    <row r="22773" spans="1:4">
      <c r="A22773" s="68" t="s">
        <v>22590</v>
      </c>
      <c r="B22773" s="68" t="s">
        <v>22591</v>
      </c>
      <c r="C22773" s="68" t="s">
        <v>15</v>
      </c>
      <c r="D22773" t="str">
        <f t="shared" si="355"/>
        <v>un</v>
      </c>
    </row>
    <row r="22774" spans="1:4">
      <c r="A22774" s="68" t="s">
        <v>22592</v>
      </c>
      <c r="B22774" s="68" t="s">
        <v>22591</v>
      </c>
      <c r="C22774" s="68" t="s">
        <v>15</v>
      </c>
      <c r="D22774" t="str">
        <f t="shared" si="355"/>
        <v>un</v>
      </c>
    </row>
    <row r="22775" spans="1:4">
      <c r="A22775" s="68" t="s">
        <v>22593</v>
      </c>
      <c r="B22775" s="68" t="s">
        <v>22594</v>
      </c>
      <c r="C22775" s="68" t="s">
        <v>15</v>
      </c>
      <c r="D22775" t="str">
        <f t="shared" si="355"/>
        <v>un</v>
      </c>
    </row>
    <row r="22776" spans="1:4">
      <c r="A22776" s="68" t="s">
        <v>22595</v>
      </c>
      <c r="B22776" s="68" t="s">
        <v>22594</v>
      </c>
      <c r="C22776" s="68" t="s">
        <v>15</v>
      </c>
      <c r="D22776" t="str">
        <f t="shared" si="355"/>
        <v>un</v>
      </c>
    </row>
    <row r="22777" spans="1:4">
      <c r="A22777" s="68" t="s">
        <v>22596</v>
      </c>
      <c r="B22777" s="68" t="s">
        <v>22597</v>
      </c>
      <c r="C22777" s="68" t="s">
        <v>15</v>
      </c>
      <c r="D22777" t="str">
        <f t="shared" si="355"/>
        <v>un</v>
      </c>
    </row>
    <row r="22778" spans="1:4">
      <c r="A22778" s="68" t="s">
        <v>22598</v>
      </c>
      <c r="B22778" s="68" t="s">
        <v>22597</v>
      </c>
      <c r="C22778" s="68" t="s">
        <v>15</v>
      </c>
      <c r="D22778" t="str">
        <f t="shared" si="355"/>
        <v>un</v>
      </c>
    </row>
    <row r="22779" spans="1:4">
      <c r="A22779" s="68" t="s">
        <v>22599</v>
      </c>
      <c r="B22779" s="68" t="s">
        <v>22600</v>
      </c>
      <c r="C22779" s="68" t="s">
        <v>15</v>
      </c>
      <c r="D22779" t="str">
        <f t="shared" si="355"/>
        <v>un</v>
      </c>
    </row>
    <row r="22780" spans="1:4">
      <c r="A22780" s="68" t="s">
        <v>22601</v>
      </c>
      <c r="B22780" s="68" t="s">
        <v>22600</v>
      </c>
      <c r="C22780" s="68" t="s">
        <v>15</v>
      </c>
      <c r="D22780" t="str">
        <f t="shared" si="355"/>
        <v>un</v>
      </c>
    </row>
    <row r="22781" spans="1:4">
      <c r="A22781" s="68" t="s">
        <v>22602</v>
      </c>
      <c r="B22781" s="68" t="s">
        <v>22603</v>
      </c>
      <c r="C22781" s="68" t="s">
        <v>15</v>
      </c>
      <c r="D22781" t="str">
        <f t="shared" si="355"/>
        <v>un</v>
      </c>
    </row>
    <row r="22782" spans="1:4">
      <c r="A22782" s="68" t="s">
        <v>22604</v>
      </c>
      <c r="B22782" s="68" t="s">
        <v>22603</v>
      </c>
      <c r="C22782" s="68" t="s">
        <v>15</v>
      </c>
      <c r="D22782" t="str">
        <f t="shared" si="355"/>
        <v>un</v>
      </c>
    </row>
    <row r="22783" spans="1:4">
      <c r="A22783" s="68" t="s">
        <v>22605</v>
      </c>
      <c r="B22783" s="68" t="s">
        <v>22606</v>
      </c>
      <c r="C22783" s="68" t="s">
        <v>15</v>
      </c>
      <c r="D22783" t="str">
        <f t="shared" si="355"/>
        <v>un</v>
      </c>
    </row>
    <row r="22784" spans="1:4">
      <c r="A22784" s="68" t="s">
        <v>22607</v>
      </c>
      <c r="B22784" s="68" t="s">
        <v>22606</v>
      </c>
      <c r="C22784" s="68" t="s">
        <v>15</v>
      </c>
      <c r="D22784" t="str">
        <f t="shared" si="355"/>
        <v>un</v>
      </c>
    </row>
    <row r="22785" spans="1:4">
      <c r="A22785" s="68" t="s">
        <v>22608</v>
      </c>
      <c r="B22785" s="68" t="s">
        <v>22609</v>
      </c>
      <c r="C22785" s="68" t="s">
        <v>15</v>
      </c>
      <c r="D22785" t="str">
        <f t="shared" si="355"/>
        <v>un</v>
      </c>
    </row>
    <row r="22786" spans="1:4">
      <c r="A22786" s="68" t="s">
        <v>22610</v>
      </c>
      <c r="B22786" s="68" t="s">
        <v>22609</v>
      </c>
      <c r="C22786" s="68" t="s">
        <v>15</v>
      </c>
      <c r="D22786" t="str">
        <f t="shared" si="355"/>
        <v>un</v>
      </c>
    </row>
    <row r="22787" spans="1:4">
      <c r="A22787" s="68" t="s">
        <v>22611</v>
      </c>
      <c r="B22787" s="68" t="s">
        <v>22612</v>
      </c>
      <c r="C22787" s="68" t="s">
        <v>15</v>
      </c>
      <c r="D22787" t="str">
        <f t="shared" si="355"/>
        <v>un</v>
      </c>
    </row>
    <row r="22788" spans="1:4">
      <c r="A22788" s="68" t="s">
        <v>22613</v>
      </c>
      <c r="B22788" s="68" t="s">
        <v>22612</v>
      </c>
      <c r="C22788" s="68" t="s">
        <v>15</v>
      </c>
      <c r="D22788" t="str">
        <f t="shared" si="355"/>
        <v>un</v>
      </c>
    </row>
    <row r="22789" spans="1:4">
      <c r="A22789" s="68" t="s">
        <v>22614</v>
      </c>
      <c r="B22789" s="68" t="s">
        <v>22615</v>
      </c>
      <c r="C22789" s="68" t="s">
        <v>15</v>
      </c>
      <c r="D22789" t="str">
        <f t="shared" si="355"/>
        <v>un</v>
      </c>
    </row>
    <row r="22790" spans="1:4">
      <c r="A22790" s="68" t="s">
        <v>22616</v>
      </c>
      <c r="B22790" s="68" t="s">
        <v>22615</v>
      </c>
      <c r="C22790" s="68" t="s">
        <v>15</v>
      </c>
      <c r="D22790" t="str">
        <f t="shared" si="355"/>
        <v>un</v>
      </c>
    </row>
    <row r="22791" spans="1:4">
      <c r="A22791" s="68" t="s">
        <v>22617</v>
      </c>
      <c r="B22791" s="68" t="s">
        <v>22618</v>
      </c>
      <c r="C22791" s="68" t="s">
        <v>15</v>
      </c>
      <c r="D22791" t="str">
        <f t="shared" ref="D22791:D22854" si="356">LOWER(C22791)</f>
        <v>un</v>
      </c>
    </row>
    <row r="22792" spans="1:4">
      <c r="A22792" s="68" t="s">
        <v>22619</v>
      </c>
      <c r="B22792" s="68" t="s">
        <v>22618</v>
      </c>
      <c r="C22792" s="68" t="s">
        <v>15</v>
      </c>
      <c r="D22792" t="str">
        <f t="shared" si="356"/>
        <v>un</v>
      </c>
    </row>
    <row r="22793" spans="1:4">
      <c r="A22793" s="68" t="s">
        <v>22620</v>
      </c>
      <c r="B22793" s="68" t="s">
        <v>22621</v>
      </c>
      <c r="C22793" s="68" t="s">
        <v>15</v>
      </c>
      <c r="D22793" t="str">
        <f t="shared" si="356"/>
        <v>un</v>
      </c>
    </row>
    <row r="22794" spans="1:4">
      <c r="A22794" s="68" t="s">
        <v>22622</v>
      </c>
      <c r="B22794" s="68" t="s">
        <v>22621</v>
      </c>
      <c r="C22794" s="68" t="s">
        <v>15</v>
      </c>
      <c r="D22794" t="str">
        <f t="shared" si="356"/>
        <v>un</v>
      </c>
    </row>
    <row r="22795" spans="1:4">
      <c r="A22795" s="68" t="s">
        <v>22623</v>
      </c>
      <c r="B22795" s="68" t="s">
        <v>22624</v>
      </c>
      <c r="C22795" s="68" t="s">
        <v>15</v>
      </c>
      <c r="D22795" t="str">
        <f t="shared" si="356"/>
        <v>un</v>
      </c>
    </row>
    <row r="22796" spans="1:4">
      <c r="A22796" s="68" t="s">
        <v>22625</v>
      </c>
      <c r="B22796" s="68" t="s">
        <v>22624</v>
      </c>
      <c r="C22796" s="68" t="s">
        <v>15</v>
      </c>
      <c r="D22796" t="str">
        <f t="shared" si="356"/>
        <v>un</v>
      </c>
    </row>
    <row r="22797" spans="1:4">
      <c r="A22797" s="68" t="s">
        <v>22626</v>
      </c>
      <c r="B22797" s="68" t="s">
        <v>22627</v>
      </c>
      <c r="C22797" s="68" t="s">
        <v>15</v>
      </c>
      <c r="D22797" t="str">
        <f t="shared" si="356"/>
        <v>un</v>
      </c>
    </row>
    <row r="22798" spans="1:4">
      <c r="A22798" s="68" t="s">
        <v>22628</v>
      </c>
      <c r="B22798" s="68" t="s">
        <v>22627</v>
      </c>
      <c r="C22798" s="68" t="s">
        <v>15</v>
      </c>
      <c r="D22798" t="str">
        <f t="shared" si="356"/>
        <v>un</v>
      </c>
    </row>
    <row r="22799" spans="1:4">
      <c r="A22799" s="68" t="s">
        <v>22629</v>
      </c>
      <c r="B22799" s="68" t="s">
        <v>22630</v>
      </c>
      <c r="C22799" s="68" t="s">
        <v>15</v>
      </c>
      <c r="D22799" t="str">
        <f t="shared" si="356"/>
        <v>un</v>
      </c>
    </row>
    <row r="22800" spans="1:4">
      <c r="A22800" s="68" t="s">
        <v>22631</v>
      </c>
      <c r="B22800" s="68" t="s">
        <v>22630</v>
      </c>
      <c r="C22800" s="68" t="s">
        <v>15</v>
      </c>
      <c r="D22800" t="str">
        <f t="shared" si="356"/>
        <v>un</v>
      </c>
    </row>
    <row r="22801" spans="1:4">
      <c r="A22801" s="68" t="s">
        <v>22632</v>
      </c>
      <c r="B22801" s="68" t="s">
        <v>22633</v>
      </c>
      <c r="C22801" s="68" t="s">
        <v>15</v>
      </c>
      <c r="D22801" t="str">
        <f t="shared" si="356"/>
        <v>un</v>
      </c>
    </row>
    <row r="22802" spans="1:4">
      <c r="A22802" s="68" t="s">
        <v>22634</v>
      </c>
      <c r="B22802" s="68" t="s">
        <v>22633</v>
      </c>
      <c r="C22802" s="68" t="s">
        <v>15</v>
      </c>
      <c r="D22802" t="str">
        <f t="shared" si="356"/>
        <v>un</v>
      </c>
    </row>
    <row r="22803" spans="1:4">
      <c r="A22803" s="68" t="s">
        <v>22635</v>
      </c>
      <c r="B22803" s="68" t="s">
        <v>22636</v>
      </c>
      <c r="C22803" s="68" t="s">
        <v>15</v>
      </c>
      <c r="D22803" t="str">
        <f t="shared" si="356"/>
        <v>un</v>
      </c>
    </row>
    <row r="22804" spans="1:4">
      <c r="A22804" s="68" t="s">
        <v>22637</v>
      </c>
      <c r="B22804" s="68" t="s">
        <v>22636</v>
      </c>
      <c r="C22804" s="68" t="s">
        <v>15</v>
      </c>
      <c r="D22804" t="str">
        <f t="shared" si="356"/>
        <v>un</v>
      </c>
    </row>
    <row r="22805" spans="1:4">
      <c r="A22805" s="68" t="s">
        <v>22638</v>
      </c>
      <c r="B22805" s="68" t="s">
        <v>22639</v>
      </c>
      <c r="C22805" s="68" t="s">
        <v>15</v>
      </c>
      <c r="D22805" t="str">
        <f t="shared" si="356"/>
        <v>un</v>
      </c>
    </row>
    <row r="22806" spans="1:4">
      <c r="A22806" s="68" t="s">
        <v>22640</v>
      </c>
      <c r="B22806" s="68" t="s">
        <v>22639</v>
      </c>
      <c r="C22806" s="68" t="s">
        <v>15</v>
      </c>
      <c r="D22806" t="str">
        <f t="shared" si="356"/>
        <v>un</v>
      </c>
    </row>
    <row r="22807" spans="1:4">
      <c r="A22807" s="68" t="s">
        <v>22641</v>
      </c>
      <c r="B22807" s="68" t="s">
        <v>22642</v>
      </c>
      <c r="C22807" s="68" t="s">
        <v>15</v>
      </c>
      <c r="D22807" t="str">
        <f t="shared" si="356"/>
        <v>un</v>
      </c>
    </row>
    <row r="22808" spans="1:4">
      <c r="A22808" s="68" t="s">
        <v>22643</v>
      </c>
      <c r="B22808" s="68" t="s">
        <v>22642</v>
      </c>
      <c r="C22808" s="68" t="s">
        <v>15</v>
      </c>
      <c r="D22808" t="str">
        <f t="shared" si="356"/>
        <v>un</v>
      </c>
    </row>
    <row r="22809" spans="1:4">
      <c r="A22809" s="68" t="s">
        <v>22644</v>
      </c>
      <c r="B22809" s="68" t="s">
        <v>22645</v>
      </c>
      <c r="C22809" s="68" t="s">
        <v>15</v>
      </c>
      <c r="D22809" t="str">
        <f t="shared" si="356"/>
        <v>un</v>
      </c>
    </row>
    <row r="22810" spans="1:4">
      <c r="A22810" s="68" t="s">
        <v>22646</v>
      </c>
      <c r="B22810" s="68" t="s">
        <v>22645</v>
      </c>
      <c r="C22810" s="68" t="s">
        <v>15</v>
      </c>
      <c r="D22810" t="str">
        <f t="shared" si="356"/>
        <v>un</v>
      </c>
    </row>
    <row r="22811" spans="1:4">
      <c r="A22811" s="68" t="s">
        <v>22647</v>
      </c>
      <c r="B22811" s="68" t="s">
        <v>22648</v>
      </c>
      <c r="C22811" s="68" t="s">
        <v>15</v>
      </c>
      <c r="D22811" t="str">
        <f t="shared" si="356"/>
        <v>un</v>
      </c>
    </row>
    <row r="22812" spans="1:4">
      <c r="A22812" s="68" t="s">
        <v>22649</v>
      </c>
      <c r="B22812" s="68" t="s">
        <v>22648</v>
      </c>
      <c r="C22812" s="68" t="s">
        <v>15</v>
      </c>
      <c r="D22812" t="str">
        <f t="shared" si="356"/>
        <v>un</v>
      </c>
    </row>
    <row r="22813" spans="1:4">
      <c r="A22813" s="68" t="s">
        <v>22650</v>
      </c>
      <c r="B22813" s="68" t="s">
        <v>22651</v>
      </c>
      <c r="C22813" s="68" t="s">
        <v>13</v>
      </c>
      <c r="D22813" t="str">
        <f t="shared" si="356"/>
        <v>m2</v>
      </c>
    </row>
    <row r="22814" spans="1:4">
      <c r="A22814" s="68" t="s">
        <v>22652</v>
      </c>
      <c r="B22814" s="68" t="s">
        <v>22651</v>
      </c>
      <c r="C22814" s="68" t="s">
        <v>13</v>
      </c>
      <c r="D22814" t="str">
        <f t="shared" si="356"/>
        <v>m2</v>
      </c>
    </row>
    <row r="22815" spans="1:4">
      <c r="A22815" s="68" t="s">
        <v>23690</v>
      </c>
      <c r="B22815" s="68" t="s">
        <v>23728</v>
      </c>
      <c r="C22815" s="68" t="s">
        <v>14</v>
      </c>
      <c r="D22815" t="str">
        <f t="shared" si="356"/>
        <v>m</v>
      </c>
    </row>
    <row r="22816" spans="1:4">
      <c r="A22816" s="68" t="s">
        <v>23691</v>
      </c>
      <c r="B22816" s="68" t="s">
        <v>23728</v>
      </c>
      <c r="C22816" s="68" t="s">
        <v>14</v>
      </c>
      <c r="D22816" t="str">
        <f t="shared" si="356"/>
        <v>m</v>
      </c>
    </row>
    <row r="22817" spans="1:4">
      <c r="A22817" s="68" t="s">
        <v>23692</v>
      </c>
      <c r="B22817" s="68" t="s">
        <v>23729</v>
      </c>
      <c r="C22817" s="68" t="s">
        <v>14</v>
      </c>
      <c r="D22817" t="str">
        <f t="shared" si="356"/>
        <v>m</v>
      </c>
    </row>
    <row r="22818" spans="1:4">
      <c r="A22818" s="68" t="s">
        <v>23693</v>
      </c>
      <c r="B22818" s="68" t="s">
        <v>23729</v>
      </c>
      <c r="C22818" s="68" t="s">
        <v>14</v>
      </c>
      <c r="D22818" t="str">
        <f t="shared" si="356"/>
        <v>m</v>
      </c>
    </row>
    <row r="22819" spans="1:4">
      <c r="A22819" s="68" t="s">
        <v>23694</v>
      </c>
      <c r="B22819" s="68" t="s">
        <v>23730</v>
      </c>
      <c r="C22819" s="68" t="s">
        <v>14</v>
      </c>
      <c r="D22819" t="str">
        <f t="shared" si="356"/>
        <v>m</v>
      </c>
    </row>
    <row r="22820" spans="1:4">
      <c r="A22820" s="68" t="s">
        <v>23695</v>
      </c>
      <c r="B22820" s="68" t="s">
        <v>23730</v>
      </c>
      <c r="C22820" s="68" t="s">
        <v>14</v>
      </c>
      <c r="D22820" t="str">
        <f t="shared" si="356"/>
        <v>m</v>
      </c>
    </row>
    <row r="22821" spans="1:4">
      <c r="A22821" s="68" t="s">
        <v>23696</v>
      </c>
      <c r="B22821" s="68" t="s">
        <v>23731</v>
      </c>
      <c r="C22821" s="68" t="s">
        <v>14</v>
      </c>
      <c r="D22821" t="str">
        <f t="shared" si="356"/>
        <v>m</v>
      </c>
    </row>
    <row r="22822" spans="1:4">
      <c r="A22822" s="68" t="s">
        <v>23697</v>
      </c>
      <c r="B22822" s="68" t="s">
        <v>23731</v>
      </c>
      <c r="C22822" s="68" t="s">
        <v>14</v>
      </c>
      <c r="D22822" t="str">
        <f t="shared" si="356"/>
        <v>m</v>
      </c>
    </row>
    <row r="22823" spans="1:4">
      <c r="A22823" s="68" t="s">
        <v>23698</v>
      </c>
      <c r="B22823" s="68" t="s">
        <v>23732</v>
      </c>
      <c r="C22823" s="68" t="s">
        <v>14</v>
      </c>
      <c r="D22823" t="str">
        <f t="shared" si="356"/>
        <v>m</v>
      </c>
    </row>
    <row r="22824" spans="1:4">
      <c r="A22824" s="68" t="s">
        <v>23699</v>
      </c>
      <c r="B22824" s="68" t="s">
        <v>23732</v>
      </c>
      <c r="C22824" s="68" t="s">
        <v>14</v>
      </c>
      <c r="D22824" t="str">
        <f t="shared" si="356"/>
        <v>m</v>
      </c>
    </row>
    <row r="22825" spans="1:4">
      <c r="A22825" s="68" t="s">
        <v>22653</v>
      </c>
      <c r="B22825" s="68" t="s">
        <v>22654</v>
      </c>
      <c r="C22825" s="68" t="s">
        <v>14</v>
      </c>
      <c r="D22825" t="str">
        <f t="shared" si="356"/>
        <v>m</v>
      </c>
    </row>
    <row r="22826" spans="1:4">
      <c r="A22826" s="68" t="s">
        <v>22655</v>
      </c>
      <c r="B22826" s="68" t="s">
        <v>22654</v>
      </c>
      <c r="C22826" s="68" t="s">
        <v>14</v>
      </c>
      <c r="D22826" t="str">
        <f t="shared" si="356"/>
        <v>m</v>
      </c>
    </row>
    <row r="22827" spans="1:4">
      <c r="A22827" s="68" t="s">
        <v>22656</v>
      </c>
      <c r="B22827" s="68" t="s">
        <v>22657</v>
      </c>
      <c r="C22827" s="68" t="s">
        <v>14</v>
      </c>
      <c r="D22827" t="str">
        <f t="shared" si="356"/>
        <v>m</v>
      </c>
    </row>
    <row r="22828" spans="1:4">
      <c r="A22828" s="68" t="s">
        <v>22658</v>
      </c>
      <c r="B22828" s="68" t="s">
        <v>22657</v>
      </c>
      <c r="C22828" s="68" t="s">
        <v>14</v>
      </c>
      <c r="D22828" t="str">
        <f t="shared" si="356"/>
        <v>m</v>
      </c>
    </row>
    <row r="22829" spans="1:4">
      <c r="A22829" s="68" t="s">
        <v>22659</v>
      </c>
      <c r="B22829" s="68" t="s">
        <v>22660</v>
      </c>
      <c r="C22829" s="68" t="s">
        <v>14</v>
      </c>
      <c r="D22829" t="str">
        <f t="shared" si="356"/>
        <v>m</v>
      </c>
    </row>
    <row r="22830" spans="1:4">
      <c r="A22830" s="68" t="s">
        <v>22661</v>
      </c>
      <c r="B22830" s="68" t="s">
        <v>22660</v>
      </c>
      <c r="C22830" s="68" t="s">
        <v>14</v>
      </c>
      <c r="D22830" t="str">
        <f t="shared" si="356"/>
        <v>m</v>
      </c>
    </row>
    <row r="22831" spans="1:4">
      <c r="A22831" s="68" t="s">
        <v>22662</v>
      </c>
      <c r="B22831" s="68" t="s">
        <v>22663</v>
      </c>
      <c r="C22831" s="68" t="s">
        <v>16</v>
      </c>
      <c r="D22831" t="str">
        <f t="shared" si="356"/>
        <v>m3</v>
      </c>
    </row>
    <row r="22832" spans="1:4">
      <c r="A22832" s="68" t="s">
        <v>22664</v>
      </c>
      <c r="B22832" s="68" t="s">
        <v>22663</v>
      </c>
      <c r="C22832" s="68" t="s">
        <v>16</v>
      </c>
      <c r="D22832" t="str">
        <f t="shared" si="356"/>
        <v>m3</v>
      </c>
    </row>
    <row r="22833" spans="1:4">
      <c r="A22833" s="68" t="s">
        <v>22665</v>
      </c>
      <c r="B22833" s="68" t="s">
        <v>22666</v>
      </c>
      <c r="C22833" s="68" t="s">
        <v>1617</v>
      </c>
      <c r="D22833" t="str">
        <f t="shared" si="356"/>
        <v>h</v>
      </c>
    </row>
    <row r="22834" spans="1:4">
      <c r="A22834" s="68" t="s">
        <v>22667</v>
      </c>
      <c r="B22834" s="68" t="s">
        <v>22666</v>
      </c>
      <c r="C22834" s="68" t="s">
        <v>1617</v>
      </c>
      <c r="D22834" t="str">
        <f t="shared" si="356"/>
        <v>h</v>
      </c>
    </row>
    <row r="22835" spans="1:4">
      <c r="A22835" s="68" t="s">
        <v>22668</v>
      </c>
      <c r="B22835" s="68" t="s">
        <v>22669</v>
      </c>
      <c r="C22835" s="68" t="s">
        <v>22670</v>
      </c>
      <c r="D22835" t="str">
        <f t="shared" si="356"/>
        <v>m.</v>
      </c>
    </row>
    <row r="22836" spans="1:4">
      <c r="A22836" s="68" t="s">
        <v>22671</v>
      </c>
      <c r="B22836" s="68" t="s">
        <v>22669</v>
      </c>
      <c r="C22836" s="68" t="s">
        <v>22670</v>
      </c>
      <c r="D22836" t="str">
        <f t="shared" si="356"/>
        <v>m.</v>
      </c>
    </row>
    <row r="22837" spans="1:4">
      <c r="A22837" s="68" t="s">
        <v>22672</v>
      </c>
      <c r="B22837" s="68" t="s">
        <v>22673</v>
      </c>
      <c r="C22837" s="68" t="s">
        <v>15</v>
      </c>
      <c r="D22837" t="str">
        <f t="shared" si="356"/>
        <v>un</v>
      </c>
    </row>
    <row r="22838" spans="1:4">
      <c r="A22838" s="68" t="s">
        <v>22674</v>
      </c>
      <c r="B22838" s="68" t="s">
        <v>22673</v>
      </c>
      <c r="C22838" s="68" t="s">
        <v>15</v>
      </c>
      <c r="D22838" t="str">
        <f t="shared" si="356"/>
        <v>un</v>
      </c>
    </row>
    <row r="22839" spans="1:4">
      <c r="A22839" s="68" t="s">
        <v>22675</v>
      </c>
      <c r="B22839" s="68" t="s">
        <v>22676</v>
      </c>
      <c r="C22839" s="68" t="s">
        <v>15</v>
      </c>
      <c r="D22839" t="str">
        <f t="shared" si="356"/>
        <v>un</v>
      </c>
    </row>
    <row r="22840" spans="1:4">
      <c r="A22840" s="68" t="s">
        <v>22677</v>
      </c>
      <c r="B22840" s="68" t="s">
        <v>22676</v>
      </c>
      <c r="C22840" s="68" t="s">
        <v>15</v>
      </c>
      <c r="D22840" t="str">
        <f t="shared" si="356"/>
        <v>un</v>
      </c>
    </row>
    <row r="22841" spans="1:4">
      <c r="A22841" s="68" t="s">
        <v>22678</v>
      </c>
      <c r="B22841" s="68" t="s">
        <v>22679</v>
      </c>
      <c r="C22841" s="68" t="s">
        <v>22680</v>
      </c>
      <c r="D22841" t="str">
        <f t="shared" si="356"/>
        <v>h.</v>
      </c>
    </row>
    <row r="22842" spans="1:4">
      <c r="A22842" s="68" t="s">
        <v>22681</v>
      </c>
      <c r="B22842" s="68" t="s">
        <v>22679</v>
      </c>
      <c r="C22842" s="68" t="s">
        <v>22680</v>
      </c>
      <c r="D22842" t="str">
        <f t="shared" si="356"/>
        <v>h.</v>
      </c>
    </row>
    <row r="22843" spans="1:4">
      <c r="A22843" s="68" t="s">
        <v>22682</v>
      </c>
      <c r="B22843" s="68" t="s">
        <v>22683</v>
      </c>
      <c r="C22843" s="68" t="s">
        <v>22680</v>
      </c>
      <c r="D22843" t="str">
        <f t="shared" si="356"/>
        <v>h.</v>
      </c>
    </row>
    <row r="22844" spans="1:4">
      <c r="A22844" s="68" t="s">
        <v>22684</v>
      </c>
      <c r="B22844" s="68" t="s">
        <v>22683</v>
      </c>
      <c r="C22844" s="68" t="s">
        <v>22680</v>
      </c>
      <c r="D22844" t="str">
        <f t="shared" si="356"/>
        <v>h.</v>
      </c>
    </row>
    <row r="22845" spans="1:4">
      <c r="A22845" s="68" t="s">
        <v>22685</v>
      </c>
      <c r="B22845" s="68" t="s">
        <v>22686</v>
      </c>
      <c r="C22845" s="68" t="s">
        <v>1617</v>
      </c>
      <c r="D22845" t="str">
        <f t="shared" si="356"/>
        <v>h</v>
      </c>
    </row>
    <row r="22846" spans="1:4">
      <c r="A22846" s="68" t="s">
        <v>22687</v>
      </c>
      <c r="B22846" s="68" t="s">
        <v>22686</v>
      </c>
      <c r="C22846" s="68" t="s">
        <v>1617</v>
      </c>
      <c r="D22846" t="str">
        <f t="shared" si="356"/>
        <v>h</v>
      </c>
    </row>
    <row r="22847" spans="1:4">
      <c r="A22847" s="68" t="s">
        <v>22688</v>
      </c>
      <c r="B22847" s="68" t="s">
        <v>22689</v>
      </c>
      <c r="C22847" s="68" t="s">
        <v>175</v>
      </c>
      <c r="D22847" t="str">
        <f t="shared" si="356"/>
        <v>km</v>
      </c>
    </row>
    <row r="22848" spans="1:4">
      <c r="A22848" s="68" t="s">
        <v>22690</v>
      </c>
      <c r="B22848" s="68" t="s">
        <v>22689</v>
      </c>
      <c r="C22848" s="68" t="s">
        <v>175</v>
      </c>
      <c r="D22848" t="str">
        <f t="shared" si="356"/>
        <v>km</v>
      </c>
    </row>
    <row r="22849" spans="1:4">
      <c r="A22849" s="68" t="s">
        <v>22691</v>
      </c>
      <c r="B22849" s="68" t="s">
        <v>22692</v>
      </c>
      <c r="C22849" s="68" t="s">
        <v>175</v>
      </c>
      <c r="D22849" t="str">
        <f t="shared" si="356"/>
        <v>km</v>
      </c>
    </row>
    <row r="22850" spans="1:4">
      <c r="A22850" s="68" t="s">
        <v>22693</v>
      </c>
      <c r="B22850" s="68" t="s">
        <v>22692</v>
      </c>
      <c r="C22850" s="68" t="s">
        <v>175</v>
      </c>
      <c r="D22850" t="str">
        <f t="shared" si="356"/>
        <v>km</v>
      </c>
    </row>
    <row r="22851" spans="1:4">
      <c r="A22851" s="68" t="s">
        <v>22694</v>
      </c>
      <c r="B22851" s="68" t="s">
        <v>22695</v>
      </c>
      <c r="C22851" s="68" t="s">
        <v>175</v>
      </c>
      <c r="D22851" t="str">
        <f t="shared" si="356"/>
        <v>km</v>
      </c>
    </row>
    <row r="22852" spans="1:4">
      <c r="A22852" s="68" t="s">
        <v>22696</v>
      </c>
      <c r="B22852" s="68" t="s">
        <v>22695</v>
      </c>
      <c r="C22852" s="68" t="s">
        <v>175</v>
      </c>
      <c r="D22852" t="str">
        <f t="shared" si="356"/>
        <v>km</v>
      </c>
    </row>
    <row r="22853" spans="1:4">
      <c r="A22853" s="68" t="s">
        <v>22697</v>
      </c>
      <c r="B22853" s="68" t="s">
        <v>22698</v>
      </c>
      <c r="C22853" s="68" t="s">
        <v>175</v>
      </c>
      <c r="D22853" t="str">
        <f t="shared" si="356"/>
        <v>km</v>
      </c>
    </row>
    <row r="22854" spans="1:4">
      <c r="A22854" s="68" t="s">
        <v>22699</v>
      </c>
      <c r="B22854" s="68" t="s">
        <v>22698</v>
      </c>
      <c r="C22854" s="68" t="s">
        <v>175</v>
      </c>
      <c r="D22854" t="str">
        <f t="shared" si="356"/>
        <v>km</v>
      </c>
    </row>
    <row r="22855" spans="1:4">
      <c r="A22855" s="68" t="s">
        <v>22700</v>
      </c>
      <c r="B22855" s="68" t="s">
        <v>22701</v>
      </c>
      <c r="C22855" s="68" t="s">
        <v>175</v>
      </c>
      <c r="D22855" t="str">
        <f t="shared" ref="D22855:D22918" si="357">LOWER(C22855)</f>
        <v>km</v>
      </c>
    </row>
    <row r="22856" spans="1:4">
      <c r="A22856" s="68" t="s">
        <v>22702</v>
      </c>
      <c r="B22856" s="68" t="s">
        <v>22701</v>
      </c>
      <c r="C22856" s="68" t="s">
        <v>175</v>
      </c>
      <c r="D22856" t="str">
        <f t="shared" si="357"/>
        <v>km</v>
      </c>
    </row>
    <row r="22857" spans="1:4">
      <c r="A22857" s="68" t="s">
        <v>22703</v>
      </c>
      <c r="B22857" s="68" t="s">
        <v>22704</v>
      </c>
      <c r="C22857" s="68" t="s">
        <v>175</v>
      </c>
      <c r="D22857" t="str">
        <f t="shared" si="357"/>
        <v>km</v>
      </c>
    </row>
    <row r="22858" spans="1:4">
      <c r="A22858" s="68" t="s">
        <v>22705</v>
      </c>
      <c r="B22858" s="68" t="s">
        <v>22704</v>
      </c>
      <c r="C22858" s="68" t="s">
        <v>175</v>
      </c>
      <c r="D22858" t="str">
        <f t="shared" si="357"/>
        <v>km</v>
      </c>
    </row>
    <row r="22859" spans="1:4">
      <c r="A22859" s="68" t="s">
        <v>22706</v>
      </c>
      <c r="B22859" s="68" t="s">
        <v>22707</v>
      </c>
      <c r="C22859" s="68" t="s">
        <v>1617</v>
      </c>
      <c r="D22859" t="str">
        <f t="shared" si="357"/>
        <v>h</v>
      </c>
    </row>
    <row r="22860" spans="1:4">
      <c r="A22860" s="68" t="s">
        <v>22708</v>
      </c>
      <c r="B22860" s="68" t="s">
        <v>22707</v>
      </c>
      <c r="C22860" s="68" t="s">
        <v>1617</v>
      </c>
      <c r="D22860" t="str">
        <f t="shared" si="357"/>
        <v>h</v>
      </c>
    </row>
    <row r="22861" spans="1:4">
      <c r="A22861" s="68" t="s">
        <v>22709</v>
      </c>
      <c r="B22861" s="68" t="s">
        <v>22710</v>
      </c>
      <c r="C22861" s="68" t="s">
        <v>1617</v>
      </c>
      <c r="D22861" t="str">
        <f t="shared" si="357"/>
        <v>h</v>
      </c>
    </row>
    <row r="22862" spans="1:4">
      <c r="A22862" s="68" t="s">
        <v>22711</v>
      </c>
      <c r="B22862" s="68" t="s">
        <v>22710</v>
      </c>
      <c r="C22862" s="68" t="s">
        <v>1617</v>
      </c>
      <c r="D22862" t="str">
        <f t="shared" si="357"/>
        <v>h</v>
      </c>
    </row>
    <row r="22863" spans="1:4">
      <c r="A22863" s="68" t="s">
        <v>22712</v>
      </c>
      <c r="B22863" s="68" t="s">
        <v>22713</v>
      </c>
      <c r="C22863" s="68" t="s">
        <v>1617</v>
      </c>
      <c r="D22863" t="str">
        <f t="shared" si="357"/>
        <v>h</v>
      </c>
    </row>
    <row r="22864" spans="1:4">
      <c r="A22864" s="68" t="s">
        <v>22714</v>
      </c>
      <c r="B22864" s="68" t="s">
        <v>22713</v>
      </c>
      <c r="C22864" s="68" t="s">
        <v>1617</v>
      </c>
      <c r="D22864" t="str">
        <f t="shared" si="357"/>
        <v>h</v>
      </c>
    </row>
    <row r="22865" spans="1:4">
      <c r="A22865" s="68" t="s">
        <v>22715</v>
      </c>
      <c r="B22865" s="68" t="s">
        <v>22716</v>
      </c>
      <c r="C22865" s="68" t="s">
        <v>1617</v>
      </c>
      <c r="D22865" t="str">
        <f t="shared" si="357"/>
        <v>h</v>
      </c>
    </row>
    <row r="22866" spans="1:4">
      <c r="A22866" s="68" t="s">
        <v>22717</v>
      </c>
      <c r="B22866" s="68" t="s">
        <v>22716</v>
      </c>
      <c r="C22866" s="68" t="s">
        <v>1617</v>
      </c>
      <c r="D22866" t="str">
        <f t="shared" si="357"/>
        <v>h</v>
      </c>
    </row>
    <row r="22867" spans="1:4">
      <c r="A22867" s="68" t="s">
        <v>22718</v>
      </c>
      <c r="B22867" s="68" t="s">
        <v>22719</v>
      </c>
      <c r="C22867" s="68" t="s">
        <v>1617</v>
      </c>
      <c r="D22867" t="str">
        <f t="shared" si="357"/>
        <v>h</v>
      </c>
    </row>
    <row r="22868" spans="1:4">
      <c r="A22868" s="68" t="s">
        <v>22720</v>
      </c>
      <c r="B22868" s="68" t="s">
        <v>22719</v>
      </c>
      <c r="C22868" s="68" t="s">
        <v>1617</v>
      </c>
      <c r="D22868" t="str">
        <f t="shared" si="357"/>
        <v>h</v>
      </c>
    </row>
    <row r="22869" spans="1:4">
      <c r="A22869" s="68" t="s">
        <v>22721</v>
      </c>
      <c r="B22869" s="68" t="s">
        <v>22722</v>
      </c>
      <c r="C22869" s="68" t="s">
        <v>1617</v>
      </c>
      <c r="D22869" t="str">
        <f t="shared" si="357"/>
        <v>h</v>
      </c>
    </row>
    <row r="22870" spans="1:4">
      <c r="A22870" s="68" t="s">
        <v>22723</v>
      </c>
      <c r="B22870" s="68" t="s">
        <v>22722</v>
      </c>
      <c r="C22870" s="68" t="s">
        <v>1617</v>
      </c>
      <c r="D22870" t="str">
        <f t="shared" si="357"/>
        <v>h</v>
      </c>
    </row>
    <row r="22871" spans="1:4">
      <c r="A22871" s="68" t="s">
        <v>22724</v>
      </c>
      <c r="B22871" s="68" t="s">
        <v>22725</v>
      </c>
      <c r="C22871" s="68" t="s">
        <v>1617</v>
      </c>
      <c r="D22871" t="str">
        <f t="shared" si="357"/>
        <v>h</v>
      </c>
    </row>
    <row r="22872" spans="1:4">
      <c r="A22872" s="68" t="s">
        <v>22726</v>
      </c>
      <c r="B22872" s="68" t="s">
        <v>22725</v>
      </c>
      <c r="C22872" s="68" t="s">
        <v>1617</v>
      </c>
      <c r="D22872" t="str">
        <f t="shared" si="357"/>
        <v>h</v>
      </c>
    </row>
    <row r="22873" spans="1:4">
      <c r="A22873" s="68" t="s">
        <v>22727</v>
      </c>
      <c r="B22873" s="68" t="s">
        <v>22728</v>
      </c>
      <c r="C22873" s="68" t="s">
        <v>1617</v>
      </c>
      <c r="D22873" t="str">
        <f t="shared" si="357"/>
        <v>h</v>
      </c>
    </row>
    <row r="22874" spans="1:4">
      <c r="A22874" s="68" t="s">
        <v>22729</v>
      </c>
      <c r="B22874" s="68" t="s">
        <v>22728</v>
      </c>
      <c r="C22874" s="68" t="s">
        <v>1617</v>
      </c>
      <c r="D22874" t="str">
        <f t="shared" si="357"/>
        <v>h</v>
      </c>
    </row>
    <row r="22875" spans="1:4">
      <c r="A22875" s="68" t="s">
        <v>22730</v>
      </c>
      <c r="B22875" s="68" t="s">
        <v>22731</v>
      </c>
      <c r="C22875" s="68" t="s">
        <v>15</v>
      </c>
      <c r="D22875" t="str">
        <f t="shared" si="357"/>
        <v>un</v>
      </c>
    </row>
    <row r="22876" spans="1:4">
      <c r="A22876" s="68" t="s">
        <v>22732</v>
      </c>
      <c r="B22876" s="68" t="s">
        <v>22731</v>
      </c>
      <c r="C22876" s="68" t="s">
        <v>15</v>
      </c>
      <c r="D22876" t="str">
        <f t="shared" si="357"/>
        <v>un</v>
      </c>
    </row>
    <row r="22877" spans="1:4">
      <c r="A22877" s="68" t="s">
        <v>22733</v>
      </c>
      <c r="B22877" s="68" t="s">
        <v>22734</v>
      </c>
      <c r="C22877" s="68" t="s">
        <v>15</v>
      </c>
      <c r="D22877" t="str">
        <f t="shared" si="357"/>
        <v>un</v>
      </c>
    </row>
    <row r="22878" spans="1:4">
      <c r="A22878" s="68" t="s">
        <v>22735</v>
      </c>
      <c r="B22878" s="68" t="s">
        <v>22734</v>
      </c>
      <c r="C22878" s="68" t="s">
        <v>15</v>
      </c>
      <c r="D22878" t="str">
        <f t="shared" si="357"/>
        <v>un</v>
      </c>
    </row>
    <row r="22879" spans="1:4">
      <c r="A22879" s="68" t="s">
        <v>22736</v>
      </c>
      <c r="B22879" s="68" t="s">
        <v>22737</v>
      </c>
      <c r="C22879" s="68" t="s">
        <v>15</v>
      </c>
      <c r="D22879" t="str">
        <f t="shared" si="357"/>
        <v>un</v>
      </c>
    </row>
    <row r="22880" spans="1:4">
      <c r="A22880" s="68" t="s">
        <v>22738</v>
      </c>
      <c r="B22880" s="68" t="s">
        <v>22737</v>
      </c>
      <c r="C22880" s="68" t="s">
        <v>15</v>
      </c>
      <c r="D22880" t="str">
        <f t="shared" si="357"/>
        <v>un</v>
      </c>
    </row>
    <row r="22881" spans="1:4">
      <c r="A22881" s="68" t="s">
        <v>22739</v>
      </c>
      <c r="B22881" s="68" t="s">
        <v>22740</v>
      </c>
      <c r="C22881" s="68" t="s">
        <v>15</v>
      </c>
      <c r="D22881" t="str">
        <f t="shared" si="357"/>
        <v>un</v>
      </c>
    </row>
    <row r="22882" spans="1:4">
      <c r="A22882" s="68" t="s">
        <v>22741</v>
      </c>
      <c r="B22882" s="68" t="s">
        <v>22740</v>
      </c>
      <c r="C22882" s="68" t="s">
        <v>15</v>
      </c>
      <c r="D22882" t="str">
        <f t="shared" si="357"/>
        <v>un</v>
      </c>
    </row>
    <row r="22883" spans="1:4">
      <c r="A22883" s="68" t="s">
        <v>22742</v>
      </c>
      <c r="B22883" s="68" t="s">
        <v>22743</v>
      </c>
      <c r="C22883" s="68" t="s">
        <v>15</v>
      </c>
      <c r="D22883" t="str">
        <f t="shared" si="357"/>
        <v>un</v>
      </c>
    </row>
    <row r="22884" spans="1:4">
      <c r="A22884" s="68" t="s">
        <v>22744</v>
      </c>
      <c r="B22884" s="68" t="s">
        <v>22743</v>
      </c>
      <c r="C22884" s="68" t="s">
        <v>15</v>
      </c>
      <c r="D22884" t="str">
        <f t="shared" si="357"/>
        <v>un</v>
      </c>
    </row>
    <row r="22885" spans="1:4">
      <c r="A22885" s="68" t="s">
        <v>22745</v>
      </c>
      <c r="B22885" s="68" t="s">
        <v>22746</v>
      </c>
      <c r="C22885" s="68" t="s">
        <v>15</v>
      </c>
      <c r="D22885" t="str">
        <f t="shared" si="357"/>
        <v>un</v>
      </c>
    </row>
    <row r="22886" spans="1:4">
      <c r="A22886" s="68" t="s">
        <v>22747</v>
      </c>
      <c r="B22886" s="68" t="s">
        <v>22746</v>
      </c>
      <c r="C22886" s="68" t="s">
        <v>15</v>
      </c>
      <c r="D22886" t="str">
        <f t="shared" si="357"/>
        <v>un</v>
      </c>
    </row>
    <row r="22887" spans="1:4">
      <c r="A22887" s="68" t="s">
        <v>22748</v>
      </c>
      <c r="B22887" s="68" t="s">
        <v>22749</v>
      </c>
      <c r="C22887" s="68" t="s">
        <v>14</v>
      </c>
      <c r="D22887" t="str">
        <f t="shared" si="357"/>
        <v>m</v>
      </c>
    </row>
    <row r="22888" spans="1:4">
      <c r="A22888" s="68" t="s">
        <v>22750</v>
      </c>
      <c r="B22888" s="68" t="s">
        <v>22749</v>
      </c>
      <c r="C22888" s="68" t="s">
        <v>14</v>
      </c>
      <c r="D22888" t="str">
        <f t="shared" si="357"/>
        <v>m</v>
      </c>
    </row>
    <row r="22889" spans="1:4">
      <c r="A22889" s="68" t="s">
        <v>22751</v>
      </c>
      <c r="B22889" s="68" t="s">
        <v>22752</v>
      </c>
      <c r="C22889" s="68" t="s">
        <v>15</v>
      </c>
      <c r="D22889" t="str">
        <f t="shared" si="357"/>
        <v>un</v>
      </c>
    </row>
    <row r="22890" spans="1:4">
      <c r="A22890" s="68" t="s">
        <v>22753</v>
      </c>
      <c r="B22890" s="68" t="s">
        <v>22752</v>
      </c>
      <c r="C22890" s="68" t="s">
        <v>15</v>
      </c>
      <c r="D22890" t="str">
        <f t="shared" si="357"/>
        <v>un</v>
      </c>
    </row>
    <row r="22891" spans="1:4">
      <c r="A22891" s="68" t="s">
        <v>22754</v>
      </c>
      <c r="B22891" s="68" t="s">
        <v>22755</v>
      </c>
      <c r="C22891" s="68" t="s">
        <v>1617</v>
      </c>
      <c r="D22891" t="str">
        <f t="shared" si="357"/>
        <v>h</v>
      </c>
    </row>
    <row r="22892" spans="1:4">
      <c r="A22892" s="68" t="s">
        <v>22756</v>
      </c>
      <c r="B22892" s="68" t="s">
        <v>22755</v>
      </c>
      <c r="C22892" s="68" t="s">
        <v>1617</v>
      </c>
      <c r="D22892" t="str">
        <f t="shared" si="357"/>
        <v>h</v>
      </c>
    </row>
    <row r="22893" spans="1:4">
      <c r="A22893" s="68" t="s">
        <v>22757</v>
      </c>
      <c r="B22893" s="68" t="s">
        <v>22758</v>
      </c>
      <c r="C22893" s="68" t="s">
        <v>1617</v>
      </c>
      <c r="D22893" t="str">
        <f t="shared" si="357"/>
        <v>h</v>
      </c>
    </row>
    <row r="22894" spans="1:4">
      <c r="A22894" s="68" t="s">
        <v>22759</v>
      </c>
      <c r="B22894" s="68" t="s">
        <v>22758</v>
      </c>
      <c r="C22894" s="68" t="s">
        <v>1617</v>
      </c>
      <c r="D22894" t="str">
        <f t="shared" si="357"/>
        <v>h</v>
      </c>
    </row>
    <row r="22895" spans="1:4">
      <c r="A22895" s="68" t="s">
        <v>22760</v>
      </c>
      <c r="B22895" s="68" t="s">
        <v>22761</v>
      </c>
      <c r="C22895" s="68" t="s">
        <v>1617</v>
      </c>
      <c r="D22895" t="str">
        <f t="shared" si="357"/>
        <v>h</v>
      </c>
    </row>
    <row r="22896" spans="1:4">
      <c r="A22896" s="68" t="s">
        <v>22762</v>
      </c>
      <c r="B22896" s="68" t="s">
        <v>22761</v>
      </c>
      <c r="C22896" s="68" t="s">
        <v>1617</v>
      </c>
      <c r="D22896" t="str">
        <f t="shared" si="357"/>
        <v>h</v>
      </c>
    </row>
    <row r="22897" spans="1:4">
      <c r="A22897" s="68" t="s">
        <v>22763</v>
      </c>
      <c r="B22897" s="68" t="s">
        <v>22764</v>
      </c>
      <c r="C22897" s="68" t="s">
        <v>13</v>
      </c>
      <c r="D22897" t="str">
        <f t="shared" si="357"/>
        <v>m2</v>
      </c>
    </row>
    <row r="22898" spans="1:4">
      <c r="A22898" s="68" t="s">
        <v>22765</v>
      </c>
      <c r="B22898" s="68" t="s">
        <v>22764</v>
      </c>
      <c r="C22898" s="68" t="s">
        <v>13</v>
      </c>
      <c r="D22898" t="str">
        <f t="shared" si="357"/>
        <v>m2</v>
      </c>
    </row>
    <row r="22899" spans="1:4">
      <c r="A22899" s="68" t="s">
        <v>22766</v>
      </c>
      <c r="B22899" s="68" t="s">
        <v>22767</v>
      </c>
      <c r="C22899" s="68" t="s">
        <v>2731</v>
      </c>
      <c r="D22899" t="str">
        <f t="shared" si="357"/>
        <v>kg</v>
      </c>
    </row>
    <row r="22900" spans="1:4">
      <c r="A22900" s="68" t="s">
        <v>22768</v>
      </c>
      <c r="B22900" s="68" t="s">
        <v>22767</v>
      </c>
      <c r="C22900" s="68" t="s">
        <v>2731</v>
      </c>
      <c r="D22900" t="str">
        <f t="shared" si="357"/>
        <v>kg</v>
      </c>
    </row>
    <row r="22901" spans="1:4">
      <c r="A22901" s="68" t="s">
        <v>22769</v>
      </c>
      <c r="B22901" s="68" t="s">
        <v>22770</v>
      </c>
      <c r="C22901" s="68" t="s">
        <v>15</v>
      </c>
      <c r="D22901" t="str">
        <f t="shared" si="357"/>
        <v>un</v>
      </c>
    </row>
    <row r="22902" spans="1:4">
      <c r="A22902" s="68" t="s">
        <v>22771</v>
      </c>
      <c r="B22902" s="68" t="s">
        <v>22770</v>
      </c>
      <c r="C22902" s="68" t="s">
        <v>15</v>
      </c>
      <c r="D22902" t="str">
        <f t="shared" si="357"/>
        <v>un</v>
      </c>
    </row>
    <row r="22903" spans="1:4">
      <c r="A22903" s="68" t="s">
        <v>22772</v>
      </c>
      <c r="B22903" s="68" t="s">
        <v>22773</v>
      </c>
      <c r="C22903" s="68" t="s">
        <v>15</v>
      </c>
      <c r="D22903" t="str">
        <f t="shared" si="357"/>
        <v>un</v>
      </c>
    </row>
    <row r="22904" spans="1:4">
      <c r="A22904" s="68" t="s">
        <v>22774</v>
      </c>
      <c r="B22904" s="68" t="s">
        <v>22773</v>
      </c>
      <c r="C22904" s="68" t="s">
        <v>15</v>
      </c>
      <c r="D22904" t="str">
        <f t="shared" si="357"/>
        <v>un</v>
      </c>
    </row>
    <row r="22905" spans="1:4">
      <c r="A22905" s="68" t="s">
        <v>22775</v>
      </c>
      <c r="B22905" s="68" t="s">
        <v>22776</v>
      </c>
      <c r="C22905" s="68" t="s">
        <v>2731</v>
      </c>
      <c r="D22905" t="str">
        <f t="shared" si="357"/>
        <v>kg</v>
      </c>
    </row>
    <row r="22906" spans="1:4">
      <c r="A22906" s="68" t="s">
        <v>22777</v>
      </c>
      <c r="B22906" s="68" t="s">
        <v>22776</v>
      </c>
      <c r="C22906" s="68" t="s">
        <v>2731</v>
      </c>
      <c r="D22906" t="str">
        <f t="shared" si="357"/>
        <v>kg</v>
      </c>
    </row>
    <row r="22907" spans="1:4">
      <c r="A22907" s="68" t="s">
        <v>22778</v>
      </c>
      <c r="B22907" s="68" t="s">
        <v>22779</v>
      </c>
      <c r="C22907" s="68" t="s">
        <v>2731</v>
      </c>
      <c r="D22907" t="str">
        <f t="shared" si="357"/>
        <v>kg</v>
      </c>
    </row>
    <row r="22908" spans="1:4">
      <c r="A22908" s="68" t="s">
        <v>22780</v>
      </c>
      <c r="B22908" s="68" t="s">
        <v>22779</v>
      </c>
      <c r="C22908" s="68" t="s">
        <v>2731</v>
      </c>
      <c r="D22908" t="str">
        <f t="shared" si="357"/>
        <v>kg</v>
      </c>
    </row>
    <row r="22909" spans="1:4">
      <c r="A22909" s="68" t="s">
        <v>22781</v>
      </c>
      <c r="B22909" s="68" t="s">
        <v>22782</v>
      </c>
      <c r="C22909" s="68" t="s">
        <v>2731</v>
      </c>
      <c r="D22909" t="str">
        <f t="shared" si="357"/>
        <v>kg</v>
      </c>
    </row>
    <row r="22910" spans="1:4">
      <c r="A22910" s="68" t="s">
        <v>22783</v>
      </c>
      <c r="B22910" s="68" t="s">
        <v>22782</v>
      </c>
      <c r="C22910" s="68" t="s">
        <v>2731</v>
      </c>
      <c r="D22910" t="str">
        <f t="shared" si="357"/>
        <v>kg</v>
      </c>
    </row>
    <row r="22911" spans="1:4">
      <c r="A22911" s="68" t="s">
        <v>22784</v>
      </c>
      <c r="B22911" s="68" t="s">
        <v>22785</v>
      </c>
      <c r="C22911" s="68" t="s">
        <v>13</v>
      </c>
      <c r="D22911" t="str">
        <f t="shared" si="357"/>
        <v>m2</v>
      </c>
    </row>
    <row r="22912" spans="1:4">
      <c r="A22912" s="68" t="s">
        <v>22786</v>
      </c>
      <c r="B22912" s="68" t="s">
        <v>22785</v>
      </c>
      <c r="C22912" s="68" t="s">
        <v>13</v>
      </c>
      <c r="D22912" t="str">
        <f t="shared" si="357"/>
        <v>m2</v>
      </c>
    </row>
    <row r="22913" spans="1:4">
      <c r="A22913" s="68" t="s">
        <v>22787</v>
      </c>
      <c r="B22913" s="68" t="s">
        <v>22788</v>
      </c>
      <c r="C22913" s="68" t="s">
        <v>13</v>
      </c>
      <c r="D22913" t="str">
        <f t="shared" si="357"/>
        <v>m2</v>
      </c>
    </row>
    <row r="22914" spans="1:4">
      <c r="A22914" s="68" t="s">
        <v>22789</v>
      </c>
      <c r="B22914" s="68" t="s">
        <v>22788</v>
      </c>
      <c r="C22914" s="68" t="s">
        <v>13</v>
      </c>
      <c r="D22914" t="str">
        <f t="shared" si="357"/>
        <v>m2</v>
      </c>
    </row>
    <row r="22915" spans="1:4">
      <c r="A22915" s="68" t="s">
        <v>22790</v>
      </c>
      <c r="B22915" s="68" t="s">
        <v>22791</v>
      </c>
      <c r="C22915" s="68" t="s">
        <v>16</v>
      </c>
      <c r="D22915" t="str">
        <f t="shared" si="357"/>
        <v>m3</v>
      </c>
    </row>
    <row r="22916" spans="1:4">
      <c r="A22916" s="68" t="s">
        <v>22792</v>
      </c>
      <c r="B22916" s="68" t="s">
        <v>22791</v>
      </c>
      <c r="C22916" s="68" t="s">
        <v>16</v>
      </c>
      <c r="D22916" t="str">
        <f t="shared" si="357"/>
        <v>m3</v>
      </c>
    </row>
    <row r="22917" spans="1:4">
      <c r="A22917" s="68" t="s">
        <v>22793</v>
      </c>
      <c r="B22917" s="68" t="s">
        <v>22794</v>
      </c>
      <c r="C22917" s="68" t="s">
        <v>13</v>
      </c>
      <c r="D22917" t="str">
        <f t="shared" si="357"/>
        <v>m2</v>
      </c>
    </row>
    <row r="22918" spans="1:4">
      <c r="A22918" s="68" t="s">
        <v>22795</v>
      </c>
      <c r="B22918" s="68" t="s">
        <v>22794</v>
      </c>
      <c r="C22918" s="68" t="s">
        <v>13</v>
      </c>
      <c r="D22918" t="str">
        <f t="shared" si="357"/>
        <v>m2</v>
      </c>
    </row>
    <row r="22919" spans="1:4">
      <c r="A22919" s="68" t="s">
        <v>22796</v>
      </c>
      <c r="B22919" s="68" t="s">
        <v>22797</v>
      </c>
      <c r="C22919" s="68" t="s">
        <v>14</v>
      </c>
      <c r="D22919" t="str">
        <f t="shared" ref="D22919:D22982" si="358">LOWER(C22919)</f>
        <v>m</v>
      </c>
    </row>
    <row r="22920" spans="1:4">
      <c r="A22920" s="68" t="s">
        <v>22798</v>
      </c>
      <c r="B22920" s="68" t="s">
        <v>22797</v>
      </c>
      <c r="C22920" s="68" t="s">
        <v>14</v>
      </c>
      <c r="D22920" t="str">
        <f t="shared" si="358"/>
        <v>m</v>
      </c>
    </row>
    <row r="22921" spans="1:4">
      <c r="A22921" s="68" t="s">
        <v>22799</v>
      </c>
      <c r="B22921" s="68" t="s">
        <v>22800</v>
      </c>
      <c r="C22921" s="68" t="s">
        <v>1617</v>
      </c>
      <c r="D22921" t="str">
        <f t="shared" si="358"/>
        <v>h</v>
      </c>
    </row>
    <row r="22922" spans="1:4">
      <c r="A22922" s="68" t="s">
        <v>22801</v>
      </c>
      <c r="B22922" s="68" t="s">
        <v>22800</v>
      </c>
      <c r="C22922" s="68" t="s">
        <v>1617</v>
      </c>
      <c r="D22922" t="str">
        <f t="shared" si="358"/>
        <v>h</v>
      </c>
    </row>
    <row r="22923" spans="1:4">
      <c r="A22923" s="68" t="s">
        <v>22802</v>
      </c>
      <c r="B22923" s="68" t="s">
        <v>22803</v>
      </c>
      <c r="C22923" s="68" t="s">
        <v>1617</v>
      </c>
      <c r="D22923" t="str">
        <f t="shared" si="358"/>
        <v>h</v>
      </c>
    </row>
    <row r="22924" spans="1:4">
      <c r="A22924" s="68" t="s">
        <v>22804</v>
      </c>
      <c r="B22924" s="68" t="s">
        <v>22803</v>
      </c>
      <c r="C22924" s="68" t="s">
        <v>1617</v>
      </c>
      <c r="D22924" t="str">
        <f t="shared" si="358"/>
        <v>h</v>
      </c>
    </row>
    <row r="22925" spans="1:4">
      <c r="A22925" s="68" t="s">
        <v>22805</v>
      </c>
      <c r="B22925" s="68" t="s">
        <v>22806</v>
      </c>
      <c r="C22925" s="68" t="s">
        <v>1617</v>
      </c>
      <c r="D22925" t="str">
        <f t="shared" si="358"/>
        <v>h</v>
      </c>
    </row>
    <row r="22926" spans="1:4">
      <c r="A22926" s="68" t="s">
        <v>22807</v>
      </c>
      <c r="B22926" s="68" t="s">
        <v>22806</v>
      </c>
      <c r="C22926" s="68" t="s">
        <v>1617</v>
      </c>
      <c r="D22926" t="str">
        <f t="shared" si="358"/>
        <v>h</v>
      </c>
    </row>
    <row r="22927" spans="1:4">
      <c r="A22927" s="68" t="s">
        <v>22808</v>
      </c>
      <c r="B22927" s="68" t="s">
        <v>22809</v>
      </c>
      <c r="C22927" s="68" t="s">
        <v>15</v>
      </c>
      <c r="D22927" t="str">
        <f t="shared" si="358"/>
        <v>un</v>
      </c>
    </row>
    <row r="22928" spans="1:4">
      <c r="A22928" s="68" t="s">
        <v>22810</v>
      </c>
      <c r="B22928" s="68" t="s">
        <v>22809</v>
      </c>
      <c r="C22928" s="68" t="s">
        <v>15</v>
      </c>
      <c r="D22928" t="str">
        <f t="shared" si="358"/>
        <v>un</v>
      </c>
    </row>
    <row r="22929" spans="1:4">
      <c r="A22929" s="68" t="s">
        <v>22811</v>
      </c>
      <c r="B22929" s="68" t="s">
        <v>22812</v>
      </c>
      <c r="C22929" s="68" t="s">
        <v>22813</v>
      </c>
      <c r="D22929" t="str">
        <f t="shared" si="358"/>
        <v>m3.</v>
      </c>
    </row>
    <row r="22930" spans="1:4">
      <c r="A22930" s="68" t="s">
        <v>22814</v>
      </c>
      <c r="B22930" s="68" t="s">
        <v>22812</v>
      </c>
      <c r="C22930" s="68" t="s">
        <v>22813</v>
      </c>
      <c r="D22930" t="str">
        <f t="shared" si="358"/>
        <v>m3.</v>
      </c>
    </row>
    <row r="22931" spans="1:4">
      <c r="A22931" s="68" t="s">
        <v>22815</v>
      </c>
      <c r="B22931" s="68" t="s">
        <v>22816</v>
      </c>
      <c r="C22931" s="68" t="s">
        <v>22817</v>
      </c>
      <c r="D22931" t="str">
        <f t="shared" si="358"/>
        <v>m2.</v>
      </c>
    </row>
    <row r="22932" spans="1:4">
      <c r="A22932" s="68" t="s">
        <v>22818</v>
      </c>
      <c r="B22932" s="68" t="s">
        <v>22816</v>
      </c>
      <c r="C22932" s="68" t="s">
        <v>22817</v>
      </c>
      <c r="D22932" t="str">
        <f t="shared" si="358"/>
        <v>m2.</v>
      </c>
    </row>
    <row r="22933" spans="1:4">
      <c r="A22933" s="68" t="s">
        <v>22819</v>
      </c>
      <c r="B22933" s="68" t="s">
        <v>22820</v>
      </c>
      <c r="C22933" s="68" t="s">
        <v>22817</v>
      </c>
      <c r="D22933" t="str">
        <f t="shared" si="358"/>
        <v>m2.</v>
      </c>
    </row>
    <row r="22934" spans="1:4">
      <c r="A22934" s="68" t="s">
        <v>22821</v>
      </c>
      <c r="B22934" s="68" t="s">
        <v>22820</v>
      </c>
      <c r="C22934" s="68" t="s">
        <v>22817</v>
      </c>
      <c r="D22934" t="str">
        <f t="shared" si="358"/>
        <v>m2.</v>
      </c>
    </row>
    <row r="22935" spans="1:4">
      <c r="A22935" s="68" t="s">
        <v>22822</v>
      </c>
      <c r="B22935" s="68" t="s">
        <v>22823</v>
      </c>
      <c r="C22935" s="68" t="s">
        <v>22817</v>
      </c>
      <c r="D22935" t="str">
        <f t="shared" si="358"/>
        <v>m2.</v>
      </c>
    </row>
    <row r="22936" spans="1:4">
      <c r="A22936" s="68" t="s">
        <v>22824</v>
      </c>
      <c r="B22936" s="68" t="s">
        <v>22823</v>
      </c>
      <c r="C22936" s="68" t="s">
        <v>22817</v>
      </c>
      <c r="D22936" t="str">
        <f t="shared" si="358"/>
        <v>m2.</v>
      </c>
    </row>
    <row r="22937" spans="1:4">
      <c r="A22937" s="68" t="s">
        <v>22825</v>
      </c>
      <c r="B22937" s="68" t="s">
        <v>22826</v>
      </c>
      <c r="C22937" s="68" t="s">
        <v>22817</v>
      </c>
      <c r="D22937" t="str">
        <f t="shared" si="358"/>
        <v>m2.</v>
      </c>
    </row>
    <row r="22938" spans="1:4">
      <c r="A22938" s="68" t="s">
        <v>22827</v>
      </c>
      <c r="B22938" s="68" t="s">
        <v>22826</v>
      </c>
      <c r="C22938" s="68" t="s">
        <v>22817</v>
      </c>
      <c r="D22938" t="str">
        <f t="shared" si="358"/>
        <v>m2.</v>
      </c>
    </row>
    <row r="22939" spans="1:4">
      <c r="A22939" s="68" t="s">
        <v>22828</v>
      </c>
      <c r="B22939" s="68" t="s">
        <v>22829</v>
      </c>
      <c r="C22939" s="68" t="s">
        <v>22817</v>
      </c>
      <c r="D22939" t="str">
        <f t="shared" si="358"/>
        <v>m2.</v>
      </c>
    </row>
    <row r="22940" spans="1:4">
      <c r="A22940" s="68" t="s">
        <v>22830</v>
      </c>
      <c r="B22940" s="68" t="s">
        <v>22829</v>
      </c>
      <c r="C22940" s="68" t="s">
        <v>22817</v>
      </c>
      <c r="D22940" t="str">
        <f t="shared" si="358"/>
        <v>m2.</v>
      </c>
    </row>
    <row r="22941" spans="1:4">
      <c r="A22941" s="68" t="s">
        <v>22831</v>
      </c>
      <c r="B22941" s="68" t="s">
        <v>22832</v>
      </c>
      <c r="C22941" s="68" t="s">
        <v>22817</v>
      </c>
      <c r="D22941" t="str">
        <f t="shared" si="358"/>
        <v>m2.</v>
      </c>
    </row>
    <row r="22942" spans="1:4">
      <c r="A22942" s="68" t="s">
        <v>22833</v>
      </c>
      <c r="B22942" s="68" t="s">
        <v>22832</v>
      </c>
      <c r="C22942" s="68" t="s">
        <v>22817</v>
      </c>
      <c r="D22942" t="str">
        <f t="shared" si="358"/>
        <v>m2.</v>
      </c>
    </row>
    <row r="22943" spans="1:4">
      <c r="A22943" s="68" t="s">
        <v>22834</v>
      </c>
      <c r="B22943" s="68" t="s">
        <v>22835</v>
      </c>
      <c r="C22943" s="68" t="s">
        <v>22670</v>
      </c>
      <c r="D22943" t="str">
        <f t="shared" si="358"/>
        <v>m.</v>
      </c>
    </row>
    <row r="22944" spans="1:4">
      <c r="A22944" s="68" t="s">
        <v>22836</v>
      </c>
      <c r="B22944" s="68" t="s">
        <v>22835</v>
      </c>
      <c r="C22944" s="68" t="s">
        <v>22670</v>
      </c>
      <c r="D22944" t="str">
        <f t="shared" si="358"/>
        <v>m.</v>
      </c>
    </row>
    <row r="22945" spans="1:4">
      <c r="A22945" s="68" t="s">
        <v>22837</v>
      </c>
      <c r="B22945" s="68" t="s">
        <v>22838</v>
      </c>
      <c r="C22945" s="68" t="s">
        <v>22670</v>
      </c>
      <c r="D22945" t="str">
        <f t="shared" si="358"/>
        <v>m.</v>
      </c>
    </row>
    <row r="22946" spans="1:4">
      <c r="A22946" s="68" t="s">
        <v>22839</v>
      </c>
      <c r="B22946" s="68" t="s">
        <v>22838</v>
      </c>
      <c r="C22946" s="68" t="s">
        <v>22670</v>
      </c>
      <c r="D22946" t="str">
        <f t="shared" si="358"/>
        <v>m.</v>
      </c>
    </row>
    <row r="22947" spans="1:4">
      <c r="A22947" s="68" t="s">
        <v>22840</v>
      </c>
      <c r="B22947" s="68" t="s">
        <v>22841</v>
      </c>
      <c r="C22947" s="68" t="s">
        <v>1617</v>
      </c>
      <c r="D22947" t="str">
        <f t="shared" si="358"/>
        <v>h</v>
      </c>
    </row>
    <row r="22948" spans="1:4">
      <c r="A22948" s="68" t="s">
        <v>22842</v>
      </c>
      <c r="B22948" s="68" t="s">
        <v>22841</v>
      </c>
      <c r="C22948" s="68" t="s">
        <v>1617</v>
      </c>
      <c r="D22948" t="str">
        <f t="shared" si="358"/>
        <v>h</v>
      </c>
    </row>
    <row r="22949" spans="1:4">
      <c r="A22949" s="68" t="s">
        <v>22843</v>
      </c>
      <c r="B22949" s="68" t="s">
        <v>22844</v>
      </c>
      <c r="C22949" s="68" t="s">
        <v>1617</v>
      </c>
      <c r="D22949" t="str">
        <f t="shared" si="358"/>
        <v>h</v>
      </c>
    </row>
    <row r="22950" spans="1:4">
      <c r="A22950" s="68" t="s">
        <v>22845</v>
      </c>
      <c r="B22950" s="68" t="s">
        <v>22844</v>
      </c>
      <c r="C22950" s="68" t="s">
        <v>1617</v>
      </c>
      <c r="D22950" t="str">
        <f t="shared" si="358"/>
        <v>h</v>
      </c>
    </row>
    <row r="22951" spans="1:4">
      <c r="A22951" s="68" t="s">
        <v>22846</v>
      </c>
      <c r="B22951" s="68" t="s">
        <v>22847</v>
      </c>
      <c r="C22951" s="68" t="s">
        <v>15</v>
      </c>
      <c r="D22951" t="str">
        <f t="shared" si="358"/>
        <v>un</v>
      </c>
    </row>
    <row r="22952" spans="1:4">
      <c r="A22952" s="68" t="s">
        <v>22848</v>
      </c>
      <c r="B22952" s="68" t="s">
        <v>22847</v>
      </c>
      <c r="C22952" s="68" t="s">
        <v>15</v>
      </c>
      <c r="D22952" t="str">
        <f t="shared" si="358"/>
        <v>un</v>
      </c>
    </row>
    <row r="22953" spans="1:4">
      <c r="A22953" s="68" t="s">
        <v>22849</v>
      </c>
      <c r="B22953" s="68" t="s">
        <v>22850</v>
      </c>
      <c r="C22953" s="68" t="s">
        <v>15</v>
      </c>
      <c r="D22953" t="str">
        <f t="shared" si="358"/>
        <v>un</v>
      </c>
    </row>
    <row r="22954" spans="1:4">
      <c r="A22954" s="68" t="s">
        <v>22851</v>
      </c>
      <c r="B22954" s="68" t="s">
        <v>22850</v>
      </c>
      <c r="C22954" s="68" t="s">
        <v>15</v>
      </c>
      <c r="D22954" t="str">
        <f t="shared" si="358"/>
        <v>un</v>
      </c>
    </row>
    <row r="22955" spans="1:4">
      <c r="A22955" s="68" t="s">
        <v>22852</v>
      </c>
      <c r="B22955" s="68" t="s">
        <v>22853</v>
      </c>
      <c r="C22955" s="68" t="s">
        <v>15</v>
      </c>
      <c r="D22955" t="str">
        <f t="shared" si="358"/>
        <v>un</v>
      </c>
    </row>
    <row r="22956" spans="1:4">
      <c r="A22956" s="68" t="s">
        <v>22854</v>
      </c>
      <c r="B22956" s="68" t="s">
        <v>22853</v>
      </c>
      <c r="C22956" s="68" t="s">
        <v>15</v>
      </c>
      <c r="D22956" t="str">
        <f t="shared" si="358"/>
        <v>un</v>
      </c>
    </row>
    <row r="22957" spans="1:4">
      <c r="A22957" s="68" t="s">
        <v>22855</v>
      </c>
      <c r="B22957" s="68" t="s">
        <v>22856</v>
      </c>
      <c r="C22957" s="68" t="s">
        <v>22857</v>
      </c>
      <c r="D22957" t="str">
        <f t="shared" si="358"/>
        <v>un/t</v>
      </c>
    </row>
    <row r="22958" spans="1:4">
      <c r="A22958" s="68" t="s">
        <v>22858</v>
      </c>
      <c r="B22958" s="68" t="s">
        <v>22856</v>
      </c>
      <c r="C22958" s="68" t="s">
        <v>22857</v>
      </c>
      <c r="D22958" t="str">
        <f t="shared" si="358"/>
        <v>un/t</v>
      </c>
    </row>
    <row r="22959" spans="1:4">
      <c r="A22959" s="68" t="s">
        <v>22859</v>
      </c>
      <c r="B22959" s="68" t="s">
        <v>22860</v>
      </c>
      <c r="C22959" s="68" t="s">
        <v>13</v>
      </c>
      <c r="D22959" t="str">
        <f t="shared" si="358"/>
        <v>m2</v>
      </c>
    </row>
    <row r="22960" spans="1:4">
      <c r="A22960" s="68" t="s">
        <v>22861</v>
      </c>
      <c r="B22960" s="68" t="s">
        <v>22860</v>
      </c>
      <c r="C22960" s="68" t="s">
        <v>13</v>
      </c>
      <c r="D22960" t="str">
        <f t="shared" si="358"/>
        <v>m2</v>
      </c>
    </row>
    <row r="22961" spans="1:4">
      <c r="A22961" s="68" t="s">
        <v>22862</v>
      </c>
      <c r="B22961" s="68" t="s">
        <v>22863</v>
      </c>
      <c r="C22961" s="68" t="s">
        <v>22864</v>
      </c>
      <c r="D22961" t="str">
        <f t="shared" si="358"/>
        <v>kg.</v>
      </c>
    </row>
    <row r="22962" spans="1:4">
      <c r="A22962" s="68" t="s">
        <v>22865</v>
      </c>
      <c r="B22962" s="68" t="s">
        <v>22863</v>
      </c>
      <c r="C22962" s="68" t="s">
        <v>22864</v>
      </c>
      <c r="D22962" t="str">
        <f t="shared" si="358"/>
        <v>kg.</v>
      </c>
    </row>
    <row r="22963" spans="1:4">
      <c r="A22963" s="68" t="s">
        <v>22866</v>
      </c>
      <c r="B22963" s="68" t="s">
        <v>22867</v>
      </c>
      <c r="C22963" s="68" t="s">
        <v>13</v>
      </c>
      <c r="D22963" t="str">
        <f t="shared" si="358"/>
        <v>m2</v>
      </c>
    </row>
    <row r="22964" spans="1:4">
      <c r="A22964" s="68" t="s">
        <v>22868</v>
      </c>
      <c r="B22964" s="68" t="s">
        <v>22867</v>
      </c>
      <c r="C22964" s="68" t="s">
        <v>13</v>
      </c>
      <c r="D22964" t="str">
        <f t="shared" si="358"/>
        <v>m2</v>
      </c>
    </row>
    <row r="22965" spans="1:4">
      <c r="A22965" s="68" t="s">
        <v>22869</v>
      </c>
      <c r="B22965" s="68" t="s">
        <v>22870</v>
      </c>
      <c r="C22965" s="68" t="s">
        <v>14</v>
      </c>
      <c r="D22965" t="str">
        <f t="shared" si="358"/>
        <v>m</v>
      </c>
    </row>
    <row r="22966" spans="1:4">
      <c r="A22966" s="68" t="s">
        <v>22871</v>
      </c>
      <c r="B22966" s="68" t="s">
        <v>22870</v>
      </c>
      <c r="C22966" s="68" t="s">
        <v>14</v>
      </c>
      <c r="D22966" t="str">
        <f t="shared" si="358"/>
        <v>m</v>
      </c>
    </row>
    <row r="22967" spans="1:4">
      <c r="A22967" s="68" t="s">
        <v>22872</v>
      </c>
      <c r="B22967" s="68" t="s">
        <v>22873</v>
      </c>
      <c r="C22967" s="68" t="s">
        <v>22670</v>
      </c>
      <c r="D22967" t="str">
        <f t="shared" si="358"/>
        <v>m.</v>
      </c>
    </row>
    <row r="22968" spans="1:4">
      <c r="A22968" s="68" t="s">
        <v>22874</v>
      </c>
      <c r="B22968" s="68" t="s">
        <v>22873</v>
      </c>
      <c r="C22968" s="68" t="s">
        <v>22670</v>
      </c>
      <c r="D22968" t="str">
        <f t="shared" si="358"/>
        <v>m.</v>
      </c>
    </row>
    <row r="22969" spans="1:4">
      <c r="A22969" s="68" t="s">
        <v>22875</v>
      </c>
      <c r="B22969" s="68" t="s">
        <v>23733</v>
      </c>
      <c r="C22969" s="68" t="s">
        <v>14</v>
      </c>
      <c r="D22969" t="str">
        <f t="shared" si="358"/>
        <v>m</v>
      </c>
    </row>
    <row r="22970" spans="1:4">
      <c r="A22970" s="68" t="s">
        <v>22876</v>
      </c>
      <c r="B22970" s="68" t="s">
        <v>23733</v>
      </c>
      <c r="C22970" s="68" t="s">
        <v>14</v>
      </c>
      <c r="D22970" t="str">
        <f t="shared" si="358"/>
        <v>m</v>
      </c>
    </row>
    <row r="22971" spans="1:4">
      <c r="A22971" s="68" t="s">
        <v>22877</v>
      </c>
      <c r="B22971" s="68" t="s">
        <v>23734</v>
      </c>
      <c r="C22971" s="68" t="s">
        <v>14</v>
      </c>
      <c r="D22971" t="str">
        <f t="shared" si="358"/>
        <v>m</v>
      </c>
    </row>
    <row r="22972" spans="1:4">
      <c r="A22972" s="68" t="s">
        <v>22878</v>
      </c>
      <c r="B22972" s="68" t="s">
        <v>23734</v>
      </c>
      <c r="C22972" s="68" t="s">
        <v>14</v>
      </c>
      <c r="D22972" t="str">
        <f t="shared" si="358"/>
        <v>m</v>
      </c>
    </row>
    <row r="22973" spans="1:4">
      <c r="A22973" s="68" t="s">
        <v>22879</v>
      </c>
      <c r="B22973" s="68" t="s">
        <v>22880</v>
      </c>
      <c r="C22973" s="68" t="s">
        <v>14</v>
      </c>
      <c r="D22973" t="str">
        <f t="shared" si="358"/>
        <v>m</v>
      </c>
    </row>
    <row r="22974" spans="1:4">
      <c r="A22974" s="68" t="s">
        <v>22881</v>
      </c>
      <c r="B22974" s="68" t="s">
        <v>22880</v>
      </c>
      <c r="C22974" s="68" t="s">
        <v>14</v>
      </c>
      <c r="D22974" t="str">
        <f t="shared" si="358"/>
        <v>m</v>
      </c>
    </row>
    <row r="22975" spans="1:4">
      <c r="A22975" s="68" t="s">
        <v>22882</v>
      </c>
      <c r="B22975" s="68" t="s">
        <v>22883</v>
      </c>
      <c r="C22975" s="68" t="s">
        <v>22670</v>
      </c>
      <c r="D22975" t="str">
        <f t="shared" si="358"/>
        <v>m.</v>
      </c>
    </row>
    <row r="22976" spans="1:4">
      <c r="A22976" s="68" t="s">
        <v>22884</v>
      </c>
      <c r="B22976" s="68" t="s">
        <v>22883</v>
      </c>
      <c r="C22976" s="68" t="s">
        <v>22670</v>
      </c>
      <c r="D22976" t="str">
        <f t="shared" si="358"/>
        <v>m.</v>
      </c>
    </row>
    <row r="22977" spans="1:4">
      <c r="A22977" s="68" t="s">
        <v>22885</v>
      </c>
      <c r="B22977" s="68" t="s">
        <v>22886</v>
      </c>
      <c r="C22977" s="68" t="s">
        <v>22670</v>
      </c>
      <c r="D22977" t="str">
        <f t="shared" si="358"/>
        <v>m.</v>
      </c>
    </row>
    <row r="22978" spans="1:4">
      <c r="A22978" s="68" t="s">
        <v>22887</v>
      </c>
      <c r="B22978" s="68" t="s">
        <v>22886</v>
      </c>
      <c r="C22978" s="68" t="s">
        <v>22670</v>
      </c>
      <c r="D22978" t="str">
        <f t="shared" si="358"/>
        <v>m.</v>
      </c>
    </row>
    <row r="22979" spans="1:4">
      <c r="A22979" s="68" t="s">
        <v>22888</v>
      </c>
      <c r="B22979" s="68" t="s">
        <v>22889</v>
      </c>
      <c r="C22979" s="68" t="s">
        <v>22670</v>
      </c>
      <c r="D22979" t="str">
        <f t="shared" si="358"/>
        <v>m.</v>
      </c>
    </row>
    <row r="22980" spans="1:4">
      <c r="A22980" s="68" t="s">
        <v>22890</v>
      </c>
      <c r="B22980" s="68" t="s">
        <v>22889</v>
      </c>
      <c r="C22980" s="68" t="s">
        <v>22670</v>
      </c>
      <c r="D22980" t="str">
        <f t="shared" si="358"/>
        <v>m.</v>
      </c>
    </row>
    <row r="22981" spans="1:4">
      <c r="A22981" s="68" t="s">
        <v>22891</v>
      </c>
      <c r="B22981" s="68" t="s">
        <v>22892</v>
      </c>
      <c r="C22981" s="68" t="s">
        <v>14</v>
      </c>
      <c r="D22981" t="str">
        <f t="shared" si="358"/>
        <v>m</v>
      </c>
    </row>
    <row r="22982" spans="1:4">
      <c r="A22982" s="68" t="s">
        <v>22893</v>
      </c>
      <c r="B22982" s="68" t="s">
        <v>22892</v>
      </c>
      <c r="C22982" s="68" t="s">
        <v>14</v>
      </c>
      <c r="D22982" t="str">
        <f t="shared" si="358"/>
        <v>m</v>
      </c>
    </row>
    <row r="22983" spans="1:4">
      <c r="A22983" s="68" t="s">
        <v>22894</v>
      </c>
      <c r="B22983" s="68" t="s">
        <v>22895</v>
      </c>
      <c r="C22983" s="68" t="s">
        <v>15</v>
      </c>
      <c r="D22983" t="str">
        <f t="shared" ref="D22983:D23020" si="359">LOWER(C22983)</f>
        <v>un</v>
      </c>
    </row>
    <row r="22984" spans="1:4">
      <c r="A22984" s="68" t="s">
        <v>22896</v>
      </c>
      <c r="B22984" s="68" t="s">
        <v>22895</v>
      </c>
      <c r="C22984" s="68" t="s">
        <v>15</v>
      </c>
      <c r="D22984" t="str">
        <f t="shared" si="359"/>
        <v>un</v>
      </c>
    </row>
    <row r="22985" spans="1:4">
      <c r="A22985" s="68" t="s">
        <v>22897</v>
      </c>
      <c r="B22985" s="68" t="s">
        <v>22898</v>
      </c>
      <c r="C22985" s="68" t="s">
        <v>13</v>
      </c>
      <c r="D22985" t="str">
        <f t="shared" si="359"/>
        <v>m2</v>
      </c>
    </row>
    <row r="22986" spans="1:4">
      <c r="A22986" s="68" t="s">
        <v>22899</v>
      </c>
      <c r="B22986" s="68" t="s">
        <v>22898</v>
      </c>
      <c r="C22986" s="68" t="s">
        <v>13</v>
      </c>
      <c r="D22986" t="str">
        <f t="shared" si="359"/>
        <v>m2</v>
      </c>
    </row>
    <row r="22987" spans="1:4">
      <c r="A22987" s="68" t="s">
        <v>22900</v>
      </c>
      <c r="B22987" s="68" t="s">
        <v>22901</v>
      </c>
      <c r="C22987" s="68" t="s">
        <v>14</v>
      </c>
      <c r="D22987" t="str">
        <f t="shared" si="359"/>
        <v>m</v>
      </c>
    </row>
    <row r="22988" spans="1:4">
      <c r="A22988" s="68" t="s">
        <v>22902</v>
      </c>
      <c r="B22988" s="68" t="s">
        <v>22901</v>
      </c>
      <c r="C22988" s="68" t="s">
        <v>14</v>
      </c>
      <c r="D22988" t="str">
        <f t="shared" si="359"/>
        <v>m</v>
      </c>
    </row>
    <row r="22989" spans="1:4">
      <c r="A22989" s="68" t="s">
        <v>22903</v>
      </c>
      <c r="B22989" s="68" t="s">
        <v>22904</v>
      </c>
      <c r="C22989" s="68" t="s">
        <v>14</v>
      </c>
      <c r="D22989" t="str">
        <f t="shared" si="359"/>
        <v>m</v>
      </c>
    </row>
    <row r="22990" spans="1:4">
      <c r="A22990" s="68" t="s">
        <v>22905</v>
      </c>
      <c r="B22990" s="68" t="s">
        <v>22904</v>
      </c>
      <c r="C22990" s="68" t="s">
        <v>14</v>
      </c>
      <c r="D22990" t="str">
        <f t="shared" si="359"/>
        <v>m</v>
      </c>
    </row>
    <row r="22991" spans="1:4">
      <c r="A22991" s="68" t="s">
        <v>22906</v>
      </c>
      <c r="B22991" s="68" t="s">
        <v>22907</v>
      </c>
      <c r="C22991" s="68" t="s">
        <v>14</v>
      </c>
      <c r="D22991" t="str">
        <f t="shared" si="359"/>
        <v>m</v>
      </c>
    </row>
    <row r="22992" spans="1:4">
      <c r="A22992" s="68" t="s">
        <v>22908</v>
      </c>
      <c r="B22992" s="68" t="s">
        <v>22907</v>
      </c>
      <c r="C22992" s="68" t="s">
        <v>14</v>
      </c>
      <c r="D22992" t="str">
        <f t="shared" si="359"/>
        <v>m</v>
      </c>
    </row>
    <row r="22993" spans="1:4">
      <c r="A22993" s="68" t="s">
        <v>22909</v>
      </c>
      <c r="B22993" s="68" t="s">
        <v>22910</v>
      </c>
      <c r="C22993" s="68" t="s">
        <v>14</v>
      </c>
      <c r="D22993" t="str">
        <f t="shared" si="359"/>
        <v>m</v>
      </c>
    </row>
    <row r="22994" spans="1:4">
      <c r="A22994" s="68" t="s">
        <v>22911</v>
      </c>
      <c r="B22994" s="68" t="s">
        <v>22910</v>
      </c>
      <c r="C22994" s="68" t="s">
        <v>14</v>
      </c>
      <c r="D22994" t="str">
        <f t="shared" si="359"/>
        <v>m</v>
      </c>
    </row>
    <row r="22995" spans="1:4">
      <c r="A22995" s="68" t="s">
        <v>22912</v>
      </c>
      <c r="B22995" s="68" t="s">
        <v>22913</v>
      </c>
      <c r="C22995" s="68" t="s">
        <v>14</v>
      </c>
      <c r="D22995" t="str">
        <f t="shared" si="359"/>
        <v>m</v>
      </c>
    </row>
    <row r="22996" spans="1:4">
      <c r="A22996" s="68" t="s">
        <v>22914</v>
      </c>
      <c r="B22996" s="68" t="s">
        <v>22913</v>
      </c>
      <c r="C22996" s="68" t="s">
        <v>14</v>
      </c>
      <c r="D22996" t="str">
        <f t="shared" si="359"/>
        <v>m</v>
      </c>
    </row>
    <row r="22997" spans="1:4">
      <c r="A22997" s="68" t="s">
        <v>22915</v>
      </c>
      <c r="B22997" s="68" t="s">
        <v>22916</v>
      </c>
      <c r="C22997" s="68" t="s">
        <v>14</v>
      </c>
      <c r="D22997" t="str">
        <f t="shared" si="359"/>
        <v>m</v>
      </c>
    </row>
    <row r="22998" spans="1:4">
      <c r="A22998" s="68" t="s">
        <v>22917</v>
      </c>
      <c r="B22998" s="68" t="s">
        <v>22916</v>
      </c>
      <c r="C22998" s="68" t="s">
        <v>14</v>
      </c>
      <c r="D22998" t="str">
        <f t="shared" si="359"/>
        <v>m</v>
      </c>
    </row>
    <row r="22999" spans="1:4">
      <c r="A22999" s="68" t="s">
        <v>22918</v>
      </c>
      <c r="B22999" s="68" t="s">
        <v>22919</v>
      </c>
      <c r="C22999" s="68" t="s">
        <v>14</v>
      </c>
      <c r="D22999" t="str">
        <f t="shared" si="359"/>
        <v>m</v>
      </c>
    </row>
    <row r="23000" spans="1:4">
      <c r="A23000" s="68" t="s">
        <v>22920</v>
      </c>
      <c r="B23000" s="68" t="s">
        <v>22919</v>
      </c>
      <c r="C23000" s="68" t="s">
        <v>14</v>
      </c>
      <c r="D23000" t="str">
        <f t="shared" si="359"/>
        <v>m</v>
      </c>
    </row>
    <row r="23001" spans="1:4">
      <c r="A23001" s="68" t="s">
        <v>22921</v>
      </c>
      <c r="B23001" s="68" t="s">
        <v>22922</v>
      </c>
      <c r="C23001" s="68" t="s">
        <v>14</v>
      </c>
      <c r="D23001" t="str">
        <f t="shared" si="359"/>
        <v>m</v>
      </c>
    </row>
    <row r="23002" spans="1:4">
      <c r="A23002" s="68" t="s">
        <v>22923</v>
      </c>
      <c r="B23002" s="68" t="s">
        <v>22922</v>
      </c>
      <c r="C23002" s="68" t="s">
        <v>14</v>
      </c>
      <c r="D23002" t="str">
        <f t="shared" si="359"/>
        <v>m</v>
      </c>
    </row>
    <row r="23003" spans="1:4">
      <c r="A23003" s="68" t="s">
        <v>22924</v>
      </c>
      <c r="B23003" s="68" t="s">
        <v>22925</v>
      </c>
      <c r="C23003" s="68" t="s">
        <v>14</v>
      </c>
      <c r="D23003" t="str">
        <f t="shared" si="359"/>
        <v>m</v>
      </c>
    </row>
    <row r="23004" spans="1:4">
      <c r="A23004" s="68" t="s">
        <v>22926</v>
      </c>
      <c r="B23004" s="68" t="s">
        <v>22925</v>
      </c>
      <c r="C23004" s="68" t="s">
        <v>14</v>
      </c>
      <c r="D23004" t="str">
        <f t="shared" si="359"/>
        <v>m</v>
      </c>
    </row>
    <row r="23005" spans="1:4">
      <c r="A23005" s="68" t="s">
        <v>24089</v>
      </c>
      <c r="B23005" s="68" t="s">
        <v>34450</v>
      </c>
      <c r="C23005" s="68" t="s">
        <v>16</v>
      </c>
      <c r="D23005" t="str">
        <f t="shared" si="359"/>
        <v>m3</v>
      </c>
    </row>
    <row r="23006" spans="1:4">
      <c r="A23006" s="68" t="s">
        <v>24090</v>
      </c>
      <c r="B23006" s="68" t="s">
        <v>34450</v>
      </c>
      <c r="C23006" s="68" t="s">
        <v>16</v>
      </c>
      <c r="D23006" t="str">
        <f t="shared" si="359"/>
        <v>m3</v>
      </c>
    </row>
    <row r="23007" spans="1:4">
      <c r="A23007" s="68" t="s">
        <v>24091</v>
      </c>
      <c r="B23007" s="68" t="s">
        <v>24155</v>
      </c>
      <c r="C23007" s="68" t="s">
        <v>13</v>
      </c>
      <c r="D23007" t="str">
        <f t="shared" si="359"/>
        <v>m2</v>
      </c>
    </row>
    <row r="23008" spans="1:4">
      <c r="A23008" s="68" t="s">
        <v>24092</v>
      </c>
      <c r="B23008" s="68" t="s">
        <v>24155</v>
      </c>
      <c r="C23008" s="68" t="s">
        <v>13</v>
      </c>
      <c r="D23008" t="str">
        <f t="shared" si="359"/>
        <v>m2</v>
      </c>
    </row>
    <row r="23009" spans="1:4">
      <c r="A23009" s="68" t="s">
        <v>24093</v>
      </c>
      <c r="B23009" s="68" t="s">
        <v>24156</v>
      </c>
      <c r="C23009" s="68" t="s">
        <v>16</v>
      </c>
      <c r="D23009" t="str">
        <f t="shared" si="359"/>
        <v>m3</v>
      </c>
    </row>
    <row r="23010" spans="1:4">
      <c r="A23010" s="68" t="s">
        <v>24094</v>
      </c>
      <c r="B23010" s="68" t="s">
        <v>24156</v>
      </c>
      <c r="C23010" s="68" t="s">
        <v>16</v>
      </c>
      <c r="D23010" t="str">
        <f t="shared" si="359"/>
        <v>m3</v>
      </c>
    </row>
    <row r="23011" spans="1:4">
      <c r="A23011" s="68" t="s">
        <v>24095</v>
      </c>
      <c r="B23011" s="68" t="s">
        <v>24157</v>
      </c>
      <c r="C23011" s="68" t="s">
        <v>13</v>
      </c>
      <c r="D23011" t="str">
        <f t="shared" si="359"/>
        <v>m2</v>
      </c>
    </row>
    <row r="23012" spans="1:4">
      <c r="A23012" s="68" t="s">
        <v>24096</v>
      </c>
      <c r="B23012" s="68" t="s">
        <v>24157</v>
      </c>
      <c r="C23012" s="68" t="s">
        <v>13</v>
      </c>
      <c r="D23012" t="str">
        <f t="shared" si="359"/>
        <v>m2</v>
      </c>
    </row>
    <row r="23013" spans="1:4">
      <c r="A23013" s="68" t="s">
        <v>24097</v>
      </c>
      <c r="B23013" s="68" t="s">
        <v>34451</v>
      </c>
      <c r="C23013" s="68" t="s">
        <v>15</v>
      </c>
      <c r="D23013" t="str">
        <f t="shared" si="359"/>
        <v>un</v>
      </c>
    </row>
    <row r="23014" spans="1:4">
      <c r="A23014" s="68" t="s">
        <v>24098</v>
      </c>
      <c r="B23014" s="68" t="s">
        <v>34451</v>
      </c>
      <c r="C23014" s="68" t="s">
        <v>15</v>
      </c>
      <c r="D23014" t="str">
        <f t="shared" si="359"/>
        <v>un</v>
      </c>
    </row>
    <row r="23015" spans="1:4">
      <c r="A23015" s="68" t="s">
        <v>22927</v>
      </c>
      <c r="B23015" s="68" t="s">
        <v>22928</v>
      </c>
      <c r="C23015" s="68" t="s">
        <v>13</v>
      </c>
      <c r="D23015" t="str">
        <f t="shared" si="359"/>
        <v>m2</v>
      </c>
    </row>
    <row r="23016" spans="1:4">
      <c r="A23016" s="68" t="s">
        <v>22929</v>
      </c>
      <c r="B23016" s="68" t="s">
        <v>22928</v>
      </c>
      <c r="C23016" s="68" t="s">
        <v>13</v>
      </c>
      <c r="D23016" t="str">
        <f t="shared" si="359"/>
        <v>m2</v>
      </c>
    </row>
    <row r="23017" spans="1:4">
      <c r="A23017" s="68" t="s">
        <v>22930</v>
      </c>
      <c r="B23017" s="68" t="s">
        <v>22931</v>
      </c>
      <c r="C23017" s="68" t="s">
        <v>15</v>
      </c>
      <c r="D23017" t="str">
        <f t="shared" si="359"/>
        <v>un</v>
      </c>
    </row>
    <row r="23018" spans="1:4">
      <c r="A23018" s="68" t="s">
        <v>22932</v>
      </c>
      <c r="B23018" s="68" t="s">
        <v>22931</v>
      </c>
      <c r="C23018" s="68" t="s">
        <v>15</v>
      </c>
      <c r="D23018" t="str">
        <f t="shared" si="359"/>
        <v>un</v>
      </c>
    </row>
    <row r="23019" spans="1:4">
      <c r="A23019" s="68" t="s">
        <v>22933</v>
      </c>
      <c r="B23019" s="68" t="s">
        <v>22934</v>
      </c>
      <c r="C23019" s="68" t="s">
        <v>16</v>
      </c>
      <c r="D23019" t="str">
        <f t="shared" si="359"/>
        <v>m3</v>
      </c>
    </row>
    <row r="23020" spans="1:4">
      <c r="A23020" s="68" t="s">
        <v>22935</v>
      </c>
      <c r="B23020" s="68" t="s">
        <v>22934</v>
      </c>
      <c r="C23020" s="68" t="s">
        <v>16</v>
      </c>
      <c r="D23020" t="str">
        <f t="shared" si="359"/>
        <v>m3</v>
      </c>
    </row>
  </sheetData>
  <autoFilter ref="A1:C23485"/>
  <pageMargins left="0.511811024" right="0.511811024" top="0.78740157499999996" bottom="0.78740157499999996" header="0.31496062000000002" footer="0.31496062000000002"/>
</worksheet>
</file>

<file path=xl/worksheets/sheet10.xml><?xml version="1.0" encoding="utf-8"?>
<worksheet xmlns="http://schemas.openxmlformats.org/spreadsheetml/2006/main" xmlns:r="http://schemas.openxmlformats.org/officeDocument/2006/relationships">
  <dimension ref="A1:B22797"/>
  <sheetViews>
    <sheetView workbookViewId="0">
      <selection activeCell="G19" sqref="G18:G19"/>
    </sheetView>
  </sheetViews>
  <sheetFormatPr defaultRowHeight="12.75"/>
  <cols>
    <col min="1" max="1" width="13.7109375" style="68" customWidth="1"/>
    <col min="2" max="2" width="17.7109375" style="225" customWidth="1"/>
  </cols>
  <sheetData>
    <row r="1" spans="1:2">
      <c r="A1" s="568" t="s">
        <v>35627</v>
      </c>
      <c r="B1" s="574"/>
    </row>
    <row r="2" spans="1:2">
      <c r="A2" s="570" t="s">
        <v>34652</v>
      </c>
      <c r="B2" s="225">
        <v>15</v>
      </c>
    </row>
    <row r="3" spans="1:2" hidden="1">
      <c r="A3" s="572" t="s">
        <v>34653</v>
      </c>
      <c r="B3" s="575">
        <v>15</v>
      </c>
    </row>
    <row r="4" spans="1:2">
      <c r="A4" s="568" t="s">
        <v>35628</v>
      </c>
      <c r="B4" s="574"/>
    </row>
    <row r="5" spans="1:2">
      <c r="A5" s="68" t="s">
        <v>239</v>
      </c>
      <c r="B5" s="225" t="s">
        <v>34729</v>
      </c>
    </row>
    <row r="6" spans="1:2">
      <c r="A6" s="68" t="s">
        <v>240</v>
      </c>
      <c r="B6" s="225">
        <v>172.67</v>
      </c>
    </row>
    <row r="7" spans="1:2">
      <c r="A7" s="68" t="s">
        <v>242</v>
      </c>
      <c r="B7" s="225">
        <v>158.85</v>
      </c>
    </row>
    <row r="8" spans="1:2">
      <c r="A8" s="68" t="s">
        <v>243</v>
      </c>
      <c r="B8" s="225">
        <v>172.67</v>
      </c>
    </row>
    <row r="9" spans="1:2">
      <c r="A9" s="68" t="s">
        <v>245</v>
      </c>
      <c r="B9" s="225">
        <v>158.85</v>
      </c>
    </row>
    <row r="10" spans="1:2">
      <c r="A10" s="68" t="s">
        <v>246</v>
      </c>
      <c r="B10" s="225">
        <v>100.8</v>
      </c>
    </row>
    <row r="11" spans="1:2">
      <c r="A11" s="68" t="s">
        <v>248</v>
      </c>
      <c r="B11" s="225">
        <v>92.73</v>
      </c>
    </row>
    <row r="12" spans="1:2">
      <c r="A12" s="68" t="s">
        <v>249</v>
      </c>
      <c r="B12" s="225">
        <v>194.72</v>
      </c>
    </row>
    <row r="13" spans="1:2">
      <c r="A13" s="68" t="s">
        <v>251</v>
      </c>
      <c r="B13" s="225">
        <v>179.14</v>
      </c>
    </row>
    <row r="14" spans="1:2">
      <c r="A14" s="68" t="s">
        <v>252</v>
      </c>
      <c r="B14" s="225">
        <v>452.01</v>
      </c>
    </row>
    <row r="15" spans="1:2">
      <c r="A15" s="68" t="s">
        <v>254</v>
      </c>
      <c r="B15" s="225">
        <v>415.83</v>
      </c>
    </row>
    <row r="16" spans="1:2">
      <c r="A16" s="68" t="s">
        <v>255</v>
      </c>
      <c r="B16" s="225">
        <v>238.45</v>
      </c>
    </row>
    <row r="17" spans="1:2">
      <c r="A17" s="68" t="s">
        <v>257</v>
      </c>
      <c r="B17" s="225">
        <v>219.36</v>
      </c>
    </row>
    <row r="18" spans="1:2">
      <c r="A18" s="68" t="s">
        <v>258</v>
      </c>
      <c r="B18" s="225">
        <v>95.99</v>
      </c>
    </row>
    <row r="19" spans="1:2">
      <c r="A19" s="68" t="s">
        <v>260</v>
      </c>
      <c r="B19" s="225">
        <v>88.31</v>
      </c>
    </row>
    <row r="20" spans="1:2">
      <c r="A20" s="68" t="s">
        <v>261</v>
      </c>
      <c r="B20" s="225">
        <v>89.8</v>
      </c>
    </row>
    <row r="21" spans="1:2">
      <c r="A21" s="68" t="s">
        <v>263</v>
      </c>
      <c r="B21" s="225">
        <v>82.62</v>
      </c>
    </row>
    <row r="22" spans="1:2">
      <c r="A22" s="68" t="s">
        <v>264</v>
      </c>
      <c r="B22" s="225">
        <v>213.67</v>
      </c>
    </row>
    <row r="23" spans="1:2">
      <c r="A23" s="68" t="s">
        <v>266</v>
      </c>
      <c r="B23" s="225">
        <v>196.57</v>
      </c>
    </row>
    <row r="24" spans="1:2">
      <c r="A24" s="68" t="s">
        <v>267</v>
      </c>
      <c r="B24" s="225">
        <v>60.38</v>
      </c>
    </row>
    <row r="25" spans="1:2">
      <c r="A25" s="68" t="s">
        <v>269</v>
      </c>
      <c r="B25" s="225">
        <v>55.54</v>
      </c>
    </row>
    <row r="26" spans="1:2">
      <c r="A26" s="68" t="s">
        <v>270</v>
      </c>
      <c r="B26" s="225">
        <v>376.78</v>
      </c>
    </row>
    <row r="27" spans="1:2">
      <c r="A27" s="68" t="s">
        <v>272</v>
      </c>
      <c r="B27" s="225">
        <v>346.62</v>
      </c>
    </row>
    <row r="28" spans="1:2">
      <c r="A28" s="68" t="s">
        <v>273</v>
      </c>
      <c r="B28" s="225">
        <v>452.01</v>
      </c>
    </row>
    <row r="29" spans="1:2">
      <c r="A29" s="68" t="s">
        <v>275</v>
      </c>
      <c r="B29" s="225">
        <v>415.83</v>
      </c>
    </row>
    <row r="30" spans="1:2">
      <c r="A30" s="68" t="s">
        <v>276</v>
      </c>
      <c r="B30" s="225">
        <v>727.46</v>
      </c>
    </row>
    <row r="31" spans="1:2">
      <c r="A31" s="68" t="s">
        <v>278</v>
      </c>
      <c r="B31" s="225">
        <v>669.24</v>
      </c>
    </row>
    <row r="32" spans="1:2">
      <c r="A32" s="68" t="s">
        <v>279</v>
      </c>
      <c r="B32" s="225">
        <v>830.41</v>
      </c>
    </row>
    <row r="33" spans="1:2">
      <c r="A33" s="68" t="s">
        <v>280</v>
      </c>
      <c r="B33" s="225">
        <v>763.95</v>
      </c>
    </row>
    <row r="34" spans="1:2">
      <c r="A34" s="68" t="s">
        <v>281</v>
      </c>
      <c r="B34" s="225">
        <v>1087.75</v>
      </c>
    </row>
    <row r="35" spans="1:2">
      <c r="A35" s="68" t="s">
        <v>282</v>
      </c>
      <c r="B35" s="225">
        <v>1000.7</v>
      </c>
    </row>
    <row r="36" spans="1:2">
      <c r="A36" s="68" t="s">
        <v>283</v>
      </c>
      <c r="B36" s="225">
        <v>1087.75</v>
      </c>
    </row>
    <row r="37" spans="1:2">
      <c r="A37" s="68" t="s">
        <v>284</v>
      </c>
      <c r="B37" s="225">
        <v>1000.7</v>
      </c>
    </row>
    <row r="38" spans="1:2">
      <c r="A38" s="68" t="s">
        <v>285</v>
      </c>
      <c r="B38" s="225">
        <v>1740.62</v>
      </c>
    </row>
    <row r="39" spans="1:2">
      <c r="A39" s="68" t="s">
        <v>286</v>
      </c>
      <c r="B39" s="225">
        <v>1601.32</v>
      </c>
    </row>
    <row r="40" spans="1:2">
      <c r="A40" s="68" t="s">
        <v>287</v>
      </c>
      <c r="B40" s="225">
        <v>1885.82</v>
      </c>
    </row>
    <row r="41" spans="1:2">
      <c r="A41" s="68" t="s">
        <v>288</v>
      </c>
      <c r="B41" s="225">
        <v>1734.89</v>
      </c>
    </row>
    <row r="42" spans="1:2">
      <c r="A42" s="68" t="s">
        <v>289</v>
      </c>
      <c r="B42" s="225">
        <v>2031.03</v>
      </c>
    </row>
    <row r="43" spans="1:2">
      <c r="A43" s="68" t="s">
        <v>290</v>
      </c>
      <c r="B43" s="225">
        <v>1868.48</v>
      </c>
    </row>
    <row r="44" spans="1:2">
      <c r="A44" s="68" t="s">
        <v>291</v>
      </c>
      <c r="B44" s="225">
        <v>2757.09</v>
      </c>
    </row>
    <row r="45" spans="1:2">
      <c r="A45" s="68" t="s">
        <v>292</v>
      </c>
      <c r="B45" s="225">
        <v>2536.4299999999998</v>
      </c>
    </row>
    <row r="46" spans="1:2">
      <c r="A46" s="68" t="s">
        <v>293</v>
      </c>
      <c r="B46" s="225">
        <v>3045.62</v>
      </c>
    </row>
    <row r="47" spans="1:2">
      <c r="A47" s="68" t="s">
        <v>294</v>
      </c>
      <c r="B47" s="225">
        <v>2801.87</v>
      </c>
    </row>
    <row r="48" spans="1:2">
      <c r="A48" s="68" t="s">
        <v>295</v>
      </c>
      <c r="B48" s="225">
        <v>3190.83</v>
      </c>
    </row>
    <row r="49" spans="1:2">
      <c r="A49" s="68" t="s">
        <v>296</v>
      </c>
      <c r="B49" s="225">
        <v>2935.46</v>
      </c>
    </row>
    <row r="50" spans="1:2">
      <c r="A50" s="68" t="s">
        <v>297</v>
      </c>
      <c r="B50" s="225">
        <v>1050.26</v>
      </c>
    </row>
    <row r="51" spans="1:2">
      <c r="A51" s="68" t="s">
        <v>299</v>
      </c>
      <c r="B51" s="225">
        <v>966.2</v>
      </c>
    </row>
    <row r="52" spans="1:2">
      <c r="A52" s="68" t="s">
        <v>300</v>
      </c>
      <c r="B52" s="225">
        <v>1050.26</v>
      </c>
    </row>
    <row r="53" spans="1:2">
      <c r="A53" s="68" t="s">
        <v>302</v>
      </c>
      <c r="B53" s="225">
        <v>966.2</v>
      </c>
    </row>
    <row r="54" spans="1:2">
      <c r="A54" s="68" t="s">
        <v>303</v>
      </c>
      <c r="B54" s="225">
        <v>1016.56</v>
      </c>
    </row>
    <row r="55" spans="1:2">
      <c r="A55" s="68" t="s">
        <v>305</v>
      </c>
      <c r="B55" s="225">
        <v>935.2</v>
      </c>
    </row>
    <row r="56" spans="1:2">
      <c r="A56" s="68" t="s">
        <v>306</v>
      </c>
      <c r="B56" s="225">
        <v>677.7</v>
      </c>
    </row>
    <row r="57" spans="1:2">
      <c r="A57" s="68" t="s">
        <v>308</v>
      </c>
      <c r="B57" s="225">
        <v>623.47</v>
      </c>
    </row>
    <row r="58" spans="1:2">
      <c r="A58" s="68" t="s">
        <v>309</v>
      </c>
      <c r="B58" s="225">
        <v>677.7</v>
      </c>
    </row>
    <row r="59" spans="1:2">
      <c r="A59" s="68" t="s">
        <v>311</v>
      </c>
      <c r="B59" s="225">
        <v>623.47</v>
      </c>
    </row>
    <row r="60" spans="1:2">
      <c r="A60" s="68" t="s">
        <v>312</v>
      </c>
      <c r="B60" s="225">
        <v>2138.17</v>
      </c>
    </row>
    <row r="61" spans="1:2">
      <c r="A61" s="68" t="s">
        <v>314</v>
      </c>
      <c r="B61" s="225">
        <v>1967.05</v>
      </c>
    </row>
    <row r="62" spans="1:2">
      <c r="A62" s="68" t="s">
        <v>315</v>
      </c>
      <c r="B62" s="225">
        <v>2138.17</v>
      </c>
    </row>
    <row r="63" spans="1:2">
      <c r="A63" s="68" t="s">
        <v>317</v>
      </c>
      <c r="B63" s="225">
        <v>1967.05</v>
      </c>
    </row>
    <row r="64" spans="1:2">
      <c r="A64" s="68" t="s">
        <v>318</v>
      </c>
      <c r="B64" s="225">
        <v>2477.0300000000002</v>
      </c>
    </row>
    <row r="65" spans="1:2">
      <c r="A65" s="68" t="s">
        <v>319</v>
      </c>
      <c r="B65" s="225">
        <v>2278.7800000000002</v>
      </c>
    </row>
    <row r="66" spans="1:2">
      <c r="A66" s="68" t="s">
        <v>320</v>
      </c>
      <c r="B66" s="225">
        <v>1954.53</v>
      </c>
    </row>
    <row r="67" spans="1:2">
      <c r="A67" s="68" t="s">
        <v>322</v>
      </c>
      <c r="B67" s="225">
        <v>1798.1</v>
      </c>
    </row>
    <row r="68" spans="1:2">
      <c r="A68" s="68" t="s">
        <v>323</v>
      </c>
      <c r="B68" s="225">
        <v>1954.53</v>
      </c>
    </row>
    <row r="69" spans="1:2">
      <c r="A69" s="68" t="s">
        <v>325</v>
      </c>
      <c r="B69" s="225">
        <v>1798.1</v>
      </c>
    </row>
    <row r="70" spans="1:2">
      <c r="A70" s="68" t="s">
        <v>326</v>
      </c>
      <c r="B70" s="225">
        <v>6304.19</v>
      </c>
    </row>
    <row r="71" spans="1:2">
      <c r="A71" s="68" t="s">
        <v>328</v>
      </c>
      <c r="B71" s="225">
        <v>5799.66</v>
      </c>
    </row>
    <row r="72" spans="1:2">
      <c r="A72" s="68" t="s">
        <v>329</v>
      </c>
      <c r="B72" s="225">
        <v>6779.67</v>
      </c>
    </row>
    <row r="73" spans="1:2">
      <c r="A73" s="68" t="s">
        <v>331</v>
      </c>
      <c r="B73" s="225">
        <v>6237.08</v>
      </c>
    </row>
    <row r="74" spans="1:2">
      <c r="A74" s="68" t="s">
        <v>332</v>
      </c>
      <c r="B74" s="225">
        <v>2365.09</v>
      </c>
    </row>
    <row r="75" spans="1:2">
      <c r="A75" s="68" t="s">
        <v>334</v>
      </c>
      <c r="B75" s="225">
        <v>2175.81</v>
      </c>
    </row>
    <row r="76" spans="1:2">
      <c r="A76" s="68" t="s">
        <v>335</v>
      </c>
      <c r="B76" s="225">
        <v>2680.71</v>
      </c>
    </row>
    <row r="77" spans="1:2">
      <c r="A77" s="68" t="s">
        <v>337</v>
      </c>
      <c r="B77" s="225">
        <v>2466.17</v>
      </c>
    </row>
    <row r="78" spans="1:2">
      <c r="A78" s="68" t="s">
        <v>338</v>
      </c>
      <c r="B78" s="225">
        <v>3467.71</v>
      </c>
    </row>
    <row r="79" spans="1:2">
      <c r="A79" s="68" t="s">
        <v>339</v>
      </c>
      <c r="B79" s="225">
        <v>3190.19</v>
      </c>
    </row>
    <row r="80" spans="1:2">
      <c r="A80" s="68" t="s">
        <v>340</v>
      </c>
      <c r="B80" s="225">
        <v>3689.05</v>
      </c>
    </row>
    <row r="81" spans="1:2">
      <c r="A81" s="68" t="s">
        <v>341</v>
      </c>
      <c r="B81" s="225">
        <v>3393.81</v>
      </c>
    </row>
    <row r="82" spans="1:2">
      <c r="A82" s="68" t="s">
        <v>342</v>
      </c>
      <c r="B82" s="225">
        <v>1328.05</v>
      </c>
    </row>
    <row r="83" spans="1:2">
      <c r="A83" s="68" t="s">
        <v>343</v>
      </c>
      <c r="B83" s="225">
        <v>1221.76</v>
      </c>
    </row>
    <row r="84" spans="1:2">
      <c r="A84" s="68" t="s">
        <v>344</v>
      </c>
      <c r="B84" s="225">
        <v>182.61</v>
      </c>
    </row>
    <row r="85" spans="1:2">
      <c r="A85" s="68" t="s">
        <v>345</v>
      </c>
      <c r="B85" s="225">
        <v>166.72</v>
      </c>
    </row>
    <row r="86" spans="1:2">
      <c r="A86" s="68" t="s">
        <v>346</v>
      </c>
      <c r="B86" s="225">
        <v>189.43</v>
      </c>
    </row>
    <row r="87" spans="1:2">
      <c r="A87" s="68" t="s">
        <v>348</v>
      </c>
      <c r="B87" s="225">
        <v>172.62</v>
      </c>
    </row>
    <row r="88" spans="1:2">
      <c r="A88" s="68" t="s">
        <v>349</v>
      </c>
      <c r="B88" s="225">
        <v>86.93</v>
      </c>
    </row>
    <row r="89" spans="1:2">
      <c r="A89" s="68" t="s">
        <v>350</v>
      </c>
      <c r="B89" s="225">
        <v>75.319999999999993</v>
      </c>
    </row>
    <row r="90" spans="1:2">
      <c r="A90" s="68" t="s">
        <v>351</v>
      </c>
      <c r="B90" s="225">
        <v>68.959999999999994</v>
      </c>
    </row>
    <row r="91" spans="1:2">
      <c r="A91" s="68" t="s">
        <v>352</v>
      </c>
      <c r="B91" s="225">
        <v>59.75</v>
      </c>
    </row>
    <row r="92" spans="1:2">
      <c r="A92" s="68" t="s">
        <v>353</v>
      </c>
      <c r="B92" s="225">
        <v>192.66</v>
      </c>
    </row>
    <row r="93" spans="1:2">
      <c r="A93" s="68" t="s">
        <v>355</v>
      </c>
      <c r="B93" s="225">
        <v>177.24</v>
      </c>
    </row>
    <row r="94" spans="1:2">
      <c r="A94" s="68" t="s">
        <v>356</v>
      </c>
      <c r="B94" s="225">
        <v>168.29</v>
      </c>
    </row>
    <row r="95" spans="1:2">
      <c r="A95" s="68" t="s">
        <v>357</v>
      </c>
      <c r="B95" s="225">
        <v>145.80000000000001</v>
      </c>
    </row>
    <row r="96" spans="1:2">
      <c r="A96" s="68" t="s">
        <v>358</v>
      </c>
      <c r="B96" s="225">
        <v>113.33</v>
      </c>
    </row>
    <row r="97" spans="1:2">
      <c r="A97" s="68" t="s">
        <v>360</v>
      </c>
      <c r="B97" s="225">
        <v>98.17</v>
      </c>
    </row>
    <row r="98" spans="1:2">
      <c r="A98" s="68" t="s">
        <v>361</v>
      </c>
      <c r="B98" s="225">
        <v>338.1</v>
      </c>
    </row>
    <row r="99" spans="1:2">
      <c r="A99" s="68" t="s">
        <v>363</v>
      </c>
      <c r="B99" s="225">
        <v>311.04000000000002</v>
      </c>
    </row>
    <row r="100" spans="1:2">
      <c r="A100" s="68" t="s">
        <v>364</v>
      </c>
      <c r="B100" s="225">
        <v>3152.09</v>
      </c>
    </row>
    <row r="101" spans="1:2">
      <c r="A101" s="68" t="s">
        <v>365</v>
      </c>
      <c r="B101" s="225">
        <v>2899.83</v>
      </c>
    </row>
    <row r="102" spans="1:2">
      <c r="A102" s="68" t="s">
        <v>366</v>
      </c>
      <c r="B102" s="225">
        <v>315.60000000000002</v>
      </c>
    </row>
    <row r="103" spans="1:2">
      <c r="A103" s="68" t="s">
        <v>367</v>
      </c>
      <c r="B103" s="225">
        <v>290.33999999999997</v>
      </c>
    </row>
    <row r="104" spans="1:2">
      <c r="A104" s="68" t="s">
        <v>368</v>
      </c>
      <c r="B104" s="225">
        <v>104.25</v>
      </c>
    </row>
    <row r="105" spans="1:2">
      <c r="A105" s="68" t="s">
        <v>369</v>
      </c>
      <c r="B105" s="225">
        <v>95.9</v>
      </c>
    </row>
    <row r="106" spans="1:2">
      <c r="A106" s="68" t="s">
        <v>370</v>
      </c>
      <c r="B106" s="225">
        <v>104.25</v>
      </c>
    </row>
    <row r="107" spans="1:2">
      <c r="A107" s="68" t="s">
        <v>372</v>
      </c>
      <c r="B107" s="225">
        <v>95.9</v>
      </c>
    </row>
    <row r="108" spans="1:2">
      <c r="A108" s="68" t="s">
        <v>373</v>
      </c>
      <c r="B108" s="225">
        <v>104.25</v>
      </c>
    </row>
    <row r="109" spans="1:2">
      <c r="A109" s="68" t="s">
        <v>374</v>
      </c>
      <c r="B109" s="225">
        <v>95.9</v>
      </c>
    </row>
    <row r="110" spans="1:2">
      <c r="A110" s="68" t="s">
        <v>375</v>
      </c>
      <c r="B110" s="225">
        <v>816.78</v>
      </c>
    </row>
    <row r="111" spans="1:2">
      <c r="A111" s="68" t="s">
        <v>376</v>
      </c>
      <c r="B111" s="225">
        <v>751.41</v>
      </c>
    </row>
    <row r="112" spans="1:2">
      <c r="A112" s="68" t="s">
        <v>377</v>
      </c>
      <c r="B112" s="225">
        <v>104.97</v>
      </c>
    </row>
    <row r="113" spans="1:2">
      <c r="A113" s="68" t="s">
        <v>378</v>
      </c>
      <c r="B113" s="225">
        <v>96.57</v>
      </c>
    </row>
    <row r="114" spans="1:2">
      <c r="A114" s="68" t="s">
        <v>379</v>
      </c>
      <c r="B114" s="225">
        <v>450.87</v>
      </c>
    </row>
    <row r="115" spans="1:2">
      <c r="A115" s="68" t="s">
        <v>380</v>
      </c>
      <c r="B115" s="225">
        <v>414.78</v>
      </c>
    </row>
    <row r="116" spans="1:2">
      <c r="A116" s="68" t="s">
        <v>381</v>
      </c>
      <c r="B116" s="225">
        <v>180.54</v>
      </c>
    </row>
    <row r="117" spans="1:2">
      <c r="A117" s="68" t="s">
        <v>382</v>
      </c>
      <c r="B117" s="225">
        <v>165.06</v>
      </c>
    </row>
    <row r="118" spans="1:2">
      <c r="A118" s="68" t="s">
        <v>383</v>
      </c>
      <c r="B118" s="225">
        <v>521.25</v>
      </c>
    </row>
    <row r="119" spans="1:2">
      <c r="A119" s="68" t="s">
        <v>384</v>
      </c>
      <c r="B119" s="225">
        <v>479.53</v>
      </c>
    </row>
    <row r="120" spans="1:2">
      <c r="A120" s="68" t="s">
        <v>385</v>
      </c>
      <c r="B120" s="225">
        <v>104.97</v>
      </c>
    </row>
    <row r="121" spans="1:2">
      <c r="A121" s="68" t="s">
        <v>386</v>
      </c>
      <c r="B121" s="225">
        <v>96.57</v>
      </c>
    </row>
    <row r="122" spans="1:2">
      <c r="A122" s="68" t="s">
        <v>387</v>
      </c>
      <c r="B122" s="225">
        <v>104.97</v>
      </c>
    </row>
    <row r="123" spans="1:2">
      <c r="A123" s="68" t="s">
        <v>389</v>
      </c>
      <c r="B123" s="225">
        <v>96.57</v>
      </c>
    </row>
    <row r="124" spans="1:2">
      <c r="A124" s="68" t="s">
        <v>390</v>
      </c>
      <c r="B124" s="225">
        <v>104.97</v>
      </c>
    </row>
    <row r="125" spans="1:2">
      <c r="A125" s="68" t="s">
        <v>392</v>
      </c>
      <c r="B125" s="225">
        <v>96.57</v>
      </c>
    </row>
    <row r="126" spans="1:2">
      <c r="A126" s="68" t="s">
        <v>393</v>
      </c>
      <c r="B126" s="225">
        <v>104.97</v>
      </c>
    </row>
    <row r="127" spans="1:2">
      <c r="A127" s="68" t="s">
        <v>395</v>
      </c>
      <c r="B127" s="225">
        <v>96.57</v>
      </c>
    </row>
    <row r="128" spans="1:2">
      <c r="A128" s="68" t="s">
        <v>396</v>
      </c>
      <c r="B128" s="225">
        <v>177.64</v>
      </c>
    </row>
    <row r="129" spans="1:2">
      <c r="A129" s="68" t="s">
        <v>397</v>
      </c>
      <c r="B129" s="225">
        <v>153.97</v>
      </c>
    </row>
    <row r="130" spans="1:2">
      <c r="A130" s="68" t="s">
        <v>398</v>
      </c>
      <c r="B130" s="225">
        <v>246.64</v>
      </c>
    </row>
    <row r="131" spans="1:2">
      <c r="A131" s="68" t="s">
        <v>399</v>
      </c>
      <c r="B131" s="225">
        <v>213.77</v>
      </c>
    </row>
    <row r="132" spans="1:2">
      <c r="A132" s="68" t="s">
        <v>400</v>
      </c>
      <c r="B132" s="225">
        <v>533.88</v>
      </c>
    </row>
    <row r="133" spans="1:2">
      <c r="A133" s="68" t="s">
        <v>402</v>
      </c>
      <c r="B133" s="225">
        <v>488.11</v>
      </c>
    </row>
    <row r="134" spans="1:2">
      <c r="A134" s="68" t="s">
        <v>403</v>
      </c>
      <c r="B134" s="225">
        <v>438.34</v>
      </c>
    </row>
    <row r="135" spans="1:2">
      <c r="A135" s="68" t="s">
        <v>405</v>
      </c>
      <c r="B135" s="225">
        <v>402.96</v>
      </c>
    </row>
    <row r="136" spans="1:2">
      <c r="A136" s="68" t="s">
        <v>406</v>
      </c>
      <c r="B136" s="225">
        <v>556.19000000000005</v>
      </c>
    </row>
    <row r="137" spans="1:2">
      <c r="A137" s="68" t="s">
        <v>407</v>
      </c>
      <c r="B137" s="225">
        <v>511.68</v>
      </c>
    </row>
    <row r="138" spans="1:2">
      <c r="A138" s="68" t="s">
        <v>408</v>
      </c>
      <c r="B138" s="225">
        <v>127.66</v>
      </c>
    </row>
    <row r="139" spans="1:2">
      <c r="A139" s="68" t="s">
        <v>410</v>
      </c>
      <c r="B139" s="225">
        <v>116.72</v>
      </c>
    </row>
    <row r="140" spans="1:2">
      <c r="A140" s="68" t="s">
        <v>411</v>
      </c>
      <c r="B140" s="225">
        <v>12.78</v>
      </c>
    </row>
    <row r="141" spans="1:2">
      <c r="A141" s="68" t="s">
        <v>413</v>
      </c>
      <c r="B141" s="225">
        <v>11.07</v>
      </c>
    </row>
    <row r="142" spans="1:2">
      <c r="A142" s="68" t="s">
        <v>414</v>
      </c>
      <c r="B142" s="225">
        <v>16.190000000000001</v>
      </c>
    </row>
    <row r="143" spans="1:2">
      <c r="A143" s="68" t="s">
        <v>416</v>
      </c>
      <c r="B143" s="225">
        <v>14.03</v>
      </c>
    </row>
    <row r="144" spans="1:2">
      <c r="A144" s="68" t="s">
        <v>417</v>
      </c>
      <c r="B144" s="225">
        <v>19.600000000000001</v>
      </c>
    </row>
    <row r="145" spans="1:2">
      <c r="A145" s="68" t="s">
        <v>419</v>
      </c>
      <c r="B145" s="225">
        <v>16.98</v>
      </c>
    </row>
    <row r="146" spans="1:2">
      <c r="A146" s="68" t="s">
        <v>420</v>
      </c>
      <c r="B146" s="225">
        <v>23.86</v>
      </c>
    </row>
    <row r="147" spans="1:2">
      <c r="A147" s="68" t="s">
        <v>422</v>
      </c>
      <c r="B147" s="225">
        <v>20.67</v>
      </c>
    </row>
    <row r="148" spans="1:2">
      <c r="A148" s="68" t="s">
        <v>423</v>
      </c>
      <c r="B148" s="225">
        <v>172.63</v>
      </c>
    </row>
    <row r="149" spans="1:2">
      <c r="A149" s="68" t="s">
        <v>425</v>
      </c>
      <c r="B149" s="225">
        <v>158.81</v>
      </c>
    </row>
    <row r="150" spans="1:2">
      <c r="A150" s="68" t="s">
        <v>426</v>
      </c>
      <c r="B150" s="225">
        <v>136.56</v>
      </c>
    </row>
    <row r="151" spans="1:2">
      <c r="A151" s="68" t="s">
        <v>428</v>
      </c>
      <c r="B151" s="225">
        <v>125.63</v>
      </c>
    </row>
    <row r="152" spans="1:2">
      <c r="A152" s="68" t="s">
        <v>429</v>
      </c>
      <c r="B152" s="225">
        <v>172.63</v>
      </c>
    </row>
    <row r="153" spans="1:2">
      <c r="A153" s="68" t="s">
        <v>431</v>
      </c>
      <c r="B153" s="225">
        <v>158.81</v>
      </c>
    </row>
    <row r="154" spans="1:2">
      <c r="A154" s="68" t="s">
        <v>432</v>
      </c>
      <c r="B154" s="225">
        <v>3789.7</v>
      </c>
    </row>
    <row r="155" spans="1:2">
      <c r="A155" s="68" t="s">
        <v>433</v>
      </c>
      <c r="B155" s="225">
        <v>3486.4</v>
      </c>
    </row>
    <row r="156" spans="1:2">
      <c r="A156" s="68" t="s">
        <v>434</v>
      </c>
      <c r="B156" s="225">
        <v>172.63</v>
      </c>
    </row>
    <row r="157" spans="1:2">
      <c r="A157" s="68" t="s">
        <v>436</v>
      </c>
      <c r="B157" s="225">
        <v>158.81</v>
      </c>
    </row>
    <row r="158" spans="1:2">
      <c r="A158" s="68" t="s">
        <v>437</v>
      </c>
      <c r="B158" s="225">
        <v>172.63</v>
      </c>
    </row>
    <row r="159" spans="1:2">
      <c r="A159" s="68" t="s">
        <v>439</v>
      </c>
      <c r="B159" s="225">
        <v>158.81</v>
      </c>
    </row>
    <row r="160" spans="1:2">
      <c r="A160" s="68" t="s">
        <v>440</v>
      </c>
      <c r="B160" s="225">
        <v>136.71</v>
      </c>
    </row>
    <row r="161" spans="1:2">
      <c r="A161" s="68" t="s">
        <v>442</v>
      </c>
      <c r="B161" s="225">
        <v>125.76</v>
      </c>
    </row>
    <row r="162" spans="1:2">
      <c r="A162" s="68" t="s">
        <v>443</v>
      </c>
      <c r="B162" s="225">
        <v>187.06</v>
      </c>
    </row>
    <row r="163" spans="1:2">
      <c r="A163" s="68" t="s">
        <v>445</v>
      </c>
      <c r="B163" s="225">
        <v>172.09</v>
      </c>
    </row>
    <row r="164" spans="1:2">
      <c r="A164" s="68" t="s">
        <v>446</v>
      </c>
      <c r="B164" s="225">
        <v>50.35</v>
      </c>
    </row>
    <row r="165" spans="1:2">
      <c r="A165" s="68" t="s">
        <v>448</v>
      </c>
      <c r="B165" s="225">
        <v>46.32</v>
      </c>
    </row>
    <row r="166" spans="1:2">
      <c r="A166" s="68" t="s">
        <v>449</v>
      </c>
      <c r="B166" s="225">
        <v>100.73</v>
      </c>
    </row>
    <row r="167" spans="1:2">
      <c r="A167" s="68" t="s">
        <v>451</v>
      </c>
      <c r="B167" s="225">
        <v>92.67</v>
      </c>
    </row>
    <row r="168" spans="1:2">
      <c r="A168" s="68" t="s">
        <v>452</v>
      </c>
      <c r="B168" s="225">
        <v>50.35</v>
      </c>
    </row>
    <row r="169" spans="1:2">
      <c r="A169" s="68" t="s">
        <v>454</v>
      </c>
      <c r="B169" s="225">
        <v>46.32</v>
      </c>
    </row>
    <row r="170" spans="1:2">
      <c r="A170" s="68" t="s">
        <v>455</v>
      </c>
      <c r="B170" s="225">
        <v>100.73</v>
      </c>
    </row>
    <row r="171" spans="1:2">
      <c r="A171" s="68" t="s">
        <v>457</v>
      </c>
      <c r="B171" s="225">
        <v>92.67</v>
      </c>
    </row>
    <row r="172" spans="1:2">
      <c r="A172" s="68" t="s">
        <v>458</v>
      </c>
      <c r="B172" s="225">
        <v>727.46</v>
      </c>
    </row>
    <row r="173" spans="1:2">
      <c r="A173" s="68" t="s">
        <v>460</v>
      </c>
      <c r="B173" s="225">
        <v>669.24</v>
      </c>
    </row>
    <row r="174" spans="1:2">
      <c r="A174" s="68" t="s">
        <v>461</v>
      </c>
      <c r="B174" s="225">
        <v>663.52</v>
      </c>
    </row>
    <row r="175" spans="1:2">
      <c r="A175" s="68" t="s">
        <v>463</v>
      </c>
      <c r="B175" s="225">
        <v>610.41999999999996</v>
      </c>
    </row>
    <row r="176" spans="1:2">
      <c r="A176" s="68" t="s">
        <v>464</v>
      </c>
      <c r="B176" s="225">
        <v>663.52</v>
      </c>
    </row>
    <row r="177" spans="1:2">
      <c r="A177" s="68" t="s">
        <v>466</v>
      </c>
      <c r="B177" s="225">
        <v>610.41999999999996</v>
      </c>
    </row>
    <row r="178" spans="1:2">
      <c r="A178" s="68" t="s">
        <v>467</v>
      </c>
      <c r="B178" s="225">
        <v>470.88</v>
      </c>
    </row>
    <row r="179" spans="1:2">
      <c r="A179" s="68" t="s">
        <v>469</v>
      </c>
      <c r="B179" s="225">
        <v>433.2</v>
      </c>
    </row>
    <row r="180" spans="1:2">
      <c r="A180" s="68" t="s">
        <v>470</v>
      </c>
      <c r="B180" s="225">
        <v>1087.75</v>
      </c>
    </row>
    <row r="181" spans="1:2">
      <c r="A181" s="68" t="s">
        <v>471</v>
      </c>
      <c r="B181" s="225">
        <v>1000.7</v>
      </c>
    </row>
    <row r="182" spans="1:2">
      <c r="A182" s="68" t="s">
        <v>472</v>
      </c>
      <c r="B182" s="225">
        <v>1506.61</v>
      </c>
    </row>
    <row r="183" spans="1:2">
      <c r="A183" s="68" t="s">
        <v>473</v>
      </c>
      <c r="B183" s="225">
        <v>1386.04</v>
      </c>
    </row>
    <row r="184" spans="1:2">
      <c r="A184" s="68" t="s">
        <v>474</v>
      </c>
      <c r="B184" s="225">
        <v>14.31</v>
      </c>
    </row>
    <row r="185" spans="1:2">
      <c r="A185" s="68" t="s">
        <v>475</v>
      </c>
      <c r="B185" s="225">
        <v>13.17</v>
      </c>
    </row>
    <row r="186" spans="1:2">
      <c r="A186" s="68" t="s">
        <v>476</v>
      </c>
      <c r="B186" s="225">
        <v>43.29</v>
      </c>
    </row>
    <row r="187" spans="1:2">
      <c r="A187" s="68" t="s">
        <v>477</v>
      </c>
      <c r="B187" s="225">
        <v>39.82</v>
      </c>
    </row>
    <row r="188" spans="1:2">
      <c r="A188" s="68" t="s">
        <v>478</v>
      </c>
      <c r="B188" s="225">
        <v>111.68</v>
      </c>
    </row>
    <row r="189" spans="1:2">
      <c r="A189" s="68" t="s">
        <v>479</v>
      </c>
      <c r="B189" s="225">
        <v>102.74</v>
      </c>
    </row>
    <row r="190" spans="1:2">
      <c r="A190" s="68" t="s">
        <v>480</v>
      </c>
      <c r="B190" s="225">
        <v>197.61</v>
      </c>
    </row>
    <row r="191" spans="1:2">
      <c r="A191" s="68" t="s">
        <v>481</v>
      </c>
      <c r="B191" s="225">
        <v>181.79</v>
      </c>
    </row>
    <row r="192" spans="1:2">
      <c r="A192" s="68" t="s">
        <v>482</v>
      </c>
      <c r="B192" s="225">
        <v>197.61</v>
      </c>
    </row>
    <row r="193" spans="1:2">
      <c r="A193" s="68" t="s">
        <v>483</v>
      </c>
      <c r="B193" s="225">
        <v>181.79</v>
      </c>
    </row>
    <row r="194" spans="1:2">
      <c r="A194" s="68" t="s">
        <v>484</v>
      </c>
      <c r="B194" s="225">
        <v>197.61</v>
      </c>
    </row>
    <row r="195" spans="1:2">
      <c r="A195" s="68" t="s">
        <v>485</v>
      </c>
      <c r="B195" s="225">
        <v>181.79</v>
      </c>
    </row>
    <row r="196" spans="1:2">
      <c r="A196" s="68" t="s">
        <v>486</v>
      </c>
      <c r="B196" s="225">
        <v>60.13</v>
      </c>
    </row>
    <row r="197" spans="1:2">
      <c r="A197" s="68" t="s">
        <v>487</v>
      </c>
      <c r="B197" s="225">
        <v>55.32</v>
      </c>
    </row>
    <row r="198" spans="1:2">
      <c r="A198" s="68" t="s">
        <v>488</v>
      </c>
      <c r="B198" s="225">
        <v>28.86</v>
      </c>
    </row>
    <row r="199" spans="1:2">
      <c r="A199" s="68" t="s">
        <v>490</v>
      </c>
      <c r="B199" s="225">
        <v>26.55</v>
      </c>
    </row>
    <row r="200" spans="1:2">
      <c r="A200" s="68" t="s">
        <v>491</v>
      </c>
      <c r="B200" s="225">
        <v>15717.18</v>
      </c>
    </row>
    <row r="201" spans="1:2">
      <c r="A201" s="68" t="s">
        <v>492</v>
      </c>
      <c r="B201" s="225">
        <v>14459.3</v>
      </c>
    </row>
    <row r="202" spans="1:2">
      <c r="A202" s="68" t="s">
        <v>493</v>
      </c>
      <c r="B202" s="225">
        <v>5239.05</v>
      </c>
    </row>
    <row r="203" spans="1:2">
      <c r="A203" s="68" t="s">
        <v>494</v>
      </c>
      <c r="B203" s="225">
        <v>4819.76</v>
      </c>
    </row>
    <row r="204" spans="1:2">
      <c r="A204" s="68" t="s">
        <v>495</v>
      </c>
      <c r="B204" s="225">
        <v>5239.05</v>
      </c>
    </row>
    <row r="205" spans="1:2">
      <c r="A205" s="68" t="s">
        <v>496</v>
      </c>
      <c r="B205" s="225">
        <v>4819.76</v>
      </c>
    </row>
    <row r="206" spans="1:2">
      <c r="A206" s="68" t="s">
        <v>497</v>
      </c>
      <c r="B206" s="225">
        <v>15717.18</v>
      </c>
    </row>
    <row r="207" spans="1:2">
      <c r="A207" s="68" t="s">
        <v>498</v>
      </c>
      <c r="B207" s="225">
        <v>14459.3</v>
      </c>
    </row>
    <row r="208" spans="1:2">
      <c r="A208" s="68" t="s">
        <v>499</v>
      </c>
      <c r="B208" s="225">
        <v>15717.18</v>
      </c>
    </row>
    <row r="209" spans="1:2">
      <c r="A209" s="68" t="s">
        <v>500</v>
      </c>
      <c r="B209" s="225">
        <v>14459.3</v>
      </c>
    </row>
    <row r="210" spans="1:2">
      <c r="A210" s="68" t="s">
        <v>501</v>
      </c>
      <c r="B210" s="225">
        <v>15717.18</v>
      </c>
    </row>
    <row r="211" spans="1:2">
      <c r="A211" s="68" t="s">
        <v>502</v>
      </c>
      <c r="B211" s="225">
        <v>14459.3</v>
      </c>
    </row>
    <row r="212" spans="1:2">
      <c r="A212" s="68" t="s">
        <v>503</v>
      </c>
      <c r="B212" s="225">
        <v>15717.18</v>
      </c>
    </row>
    <row r="213" spans="1:2">
      <c r="A213" s="68" t="s">
        <v>504</v>
      </c>
      <c r="B213" s="225">
        <v>14459.3</v>
      </c>
    </row>
    <row r="214" spans="1:2">
      <c r="A214" s="68" t="s">
        <v>505</v>
      </c>
      <c r="B214" s="225">
        <v>102876.14</v>
      </c>
    </row>
    <row r="215" spans="1:2">
      <c r="A215" s="68" t="s">
        <v>506</v>
      </c>
      <c r="B215" s="225">
        <v>94642.78</v>
      </c>
    </row>
    <row r="216" spans="1:2">
      <c r="A216" s="68" t="s">
        <v>507</v>
      </c>
      <c r="B216" s="225">
        <v>37680.42</v>
      </c>
    </row>
    <row r="217" spans="1:2">
      <c r="A217" s="68" t="s">
        <v>508</v>
      </c>
      <c r="B217" s="225">
        <v>34664.78</v>
      </c>
    </row>
    <row r="218" spans="1:2">
      <c r="A218" s="68" t="s">
        <v>509</v>
      </c>
      <c r="B218" s="225">
        <v>356.61</v>
      </c>
    </row>
    <row r="219" spans="1:2">
      <c r="A219" s="68" t="s">
        <v>510</v>
      </c>
      <c r="B219" s="225">
        <v>318.25</v>
      </c>
    </row>
    <row r="220" spans="1:2">
      <c r="A220" s="68" t="s">
        <v>511</v>
      </c>
      <c r="B220" s="225">
        <v>359.73</v>
      </c>
    </row>
    <row r="221" spans="1:2">
      <c r="A221" s="68" t="s">
        <v>512</v>
      </c>
      <c r="B221" s="225">
        <v>319.05</v>
      </c>
    </row>
    <row r="222" spans="1:2">
      <c r="A222" s="68" t="s">
        <v>513</v>
      </c>
      <c r="B222" s="225">
        <v>359.73</v>
      </c>
    </row>
    <row r="223" spans="1:2">
      <c r="A223" s="68" t="s">
        <v>514</v>
      </c>
      <c r="B223" s="225">
        <v>319.05</v>
      </c>
    </row>
    <row r="224" spans="1:2">
      <c r="A224" s="68" t="s">
        <v>515</v>
      </c>
      <c r="B224" s="225">
        <v>1755.39</v>
      </c>
    </row>
    <row r="225" spans="1:2">
      <c r="A225" s="68" t="s">
        <v>516</v>
      </c>
      <c r="B225" s="225">
        <v>1614.9</v>
      </c>
    </row>
    <row r="226" spans="1:2">
      <c r="A226" s="68" t="s">
        <v>517</v>
      </c>
      <c r="B226" s="225">
        <v>2942.73</v>
      </c>
    </row>
    <row r="227" spans="1:2">
      <c r="A227" s="68" t="s">
        <v>518</v>
      </c>
      <c r="B227" s="225">
        <v>2707.22</v>
      </c>
    </row>
    <row r="228" spans="1:2">
      <c r="A228" s="68" t="s">
        <v>519</v>
      </c>
      <c r="B228" s="225">
        <v>2942.73</v>
      </c>
    </row>
    <row r="229" spans="1:2">
      <c r="A229" s="68" t="s">
        <v>520</v>
      </c>
      <c r="B229" s="225">
        <v>2707.22</v>
      </c>
    </row>
    <row r="230" spans="1:2">
      <c r="A230" s="68" t="s">
        <v>521</v>
      </c>
      <c r="B230" s="225">
        <v>58.18</v>
      </c>
    </row>
    <row r="231" spans="1:2">
      <c r="A231" s="68" t="s">
        <v>522</v>
      </c>
      <c r="B231" s="225">
        <v>54.6</v>
      </c>
    </row>
    <row r="232" spans="1:2">
      <c r="A232" s="68" t="s">
        <v>523</v>
      </c>
      <c r="B232" s="225">
        <v>93.82</v>
      </c>
    </row>
    <row r="233" spans="1:2">
      <c r="A233" s="68" t="s">
        <v>524</v>
      </c>
      <c r="B233" s="225">
        <v>89.17</v>
      </c>
    </row>
    <row r="234" spans="1:2">
      <c r="A234" s="68" t="s">
        <v>525</v>
      </c>
      <c r="B234" s="225">
        <v>202.02</v>
      </c>
    </row>
    <row r="235" spans="1:2">
      <c r="A235" s="68" t="s">
        <v>526</v>
      </c>
      <c r="B235" s="225">
        <v>194.13</v>
      </c>
    </row>
    <row r="236" spans="1:2">
      <c r="A236" s="68" t="s">
        <v>527</v>
      </c>
      <c r="B236" s="225">
        <v>21.41</v>
      </c>
    </row>
    <row r="237" spans="1:2">
      <c r="A237" s="68" t="s">
        <v>528</v>
      </c>
      <c r="B237" s="225">
        <v>19.82</v>
      </c>
    </row>
    <row r="238" spans="1:2">
      <c r="A238" s="68" t="s">
        <v>529</v>
      </c>
      <c r="B238" s="225">
        <v>27.13</v>
      </c>
    </row>
    <row r="239" spans="1:2">
      <c r="A239" s="68" t="s">
        <v>530</v>
      </c>
      <c r="B239" s="225">
        <v>25.3</v>
      </c>
    </row>
    <row r="240" spans="1:2">
      <c r="A240" s="68" t="s">
        <v>531</v>
      </c>
      <c r="B240" s="225">
        <v>40.11</v>
      </c>
    </row>
    <row r="241" spans="1:2">
      <c r="A241" s="68" t="s">
        <v>532</v>
      </c>
      <c r="B241" s="225">
        <v>37.9</v>
      </c>
    </row>
    <row r="242" spans="1:2">
      <c r="A242" s="68" t="s">
        <v>533</v>
      </c>
      <c r="B242" s="225">
        <v>194.72</v>
      </c>
    </row>
    <row r="243" spans="1:2">
      <c r="A243" s="68" t="s">
        <v>535</v>
      </c>
      <c r="B243" s="225">
        <v>179.14</v>
      </c>
    </row>
    <row r="244" spans="1:2">
      <c r="A244" s="68" t="s">
        <v>536</v>
      </c>
      <c r="B244" s="225">
        <v>143.88999999999999</v>
      </c>
    </row>
    <row r="245" spans="1:2">
      <c r="A245" s="68" t="s">
        <v>538</v>
      </c>
      <c r="B245" s="225">
        <v>132.38</v>
      </c>
    </row>
    <row r="246" spans="1:2">
      <c r="A246" s="68" t="s">
        <v>539</v>
      </c>
      <c r="B246" s="225">
        <v>194.72</v>
      </c>
    </row>
    <row r="247" spans="1:2">
      <c r="A247" s="68" t="s">
        <v>541</v>
      </c>
      <c r="B247" s="225">
        <v>179.14</v>
      </c>
    </row>
    <row r="248" spans="1:2">
      <c r="A248" s="68" t="s">
        <v>542</v>
      </c>
      <c r="B248" s="225">
        <v>211.01</v>
      </c>
    </row>
    <row r="249" spans="1:2">
      <c r="A249" s="68" t="s">
        <v>544</v>
      </c>
      <c r="B249" s="225">
        <v>194.13</v>
      </c>
    </row>
    <row r="250" spans="1:2">
      <c r="A250" s="68" t="s">
        <v>545</v>
      </c>
      <c r="B250" s="225">
        <v>211.01</v>
      </c>
    </row>
    <row r="251" spans="1:2">
      <c r="A251" s="68" t="s">
        <v>547</v>
      </c>
      <c r="B251" s="225">
        <v>194.13</v>
      </c>
    </row>
    <row r="252" spans="1:2">
      <c r="A252" s="68" t="s">
        <v>548</v>
      </c>
      <c r="B252" s="225">
        <v>414.83</v>
      </c>
    </row>
    <row r="253" spans="1:2">
      <c r="A253" s="68" t="s">
        <v>550</v>
      </c>
      <c r="B253" s="225">
        <v>381.63</v>
      </c>
    </row>
    <row r="254" spans="1:2">
      <c r="A254" s="68" t="s">
        <v>551</v>
      </c>
      <c r="B254" s="225">
        <v>346.28</v>
      </c>
    </row>
    <row r="255" spans="1:2">
      <c r="A255" s="68" t="s">
        <v>553</v>
      </c>
      <c r="B255" s="225">
        <v>318.57</v>
      </c>
    </row>
    <row r="256" spans="1:2">
      <c r="A256" s="68" t="s">
        <v>554</v>
      </c>
      <c r="B256" s="225">
        <v>292.18</v>
      </c>
    </row>
    <row r="257" spans="1:2">
      <c r="A257" s="68" t="s">
        <v>556</v>
      </c>
      <c r="B257" s="225">
        <v>268.79000000000002</v>
      </c>
    </row>
    <row r="258" spans="1:2">
      <c r="A258" s="68" t="s">
        <v>557</v>
      </c>
      <c r="B258" s="225">
        <v>317.43</v>
      </c>
    </row>
    <row r="259" spans="1:2">
      <c r="A259" s="68" t="s">
        <v>559</v>
      </c>
      <c r="B259" s="225">
        <v>292.02999999999997</v>
      </c>
    </row>
    <row r="260" spans="1:2">
      <c r="A260" s="68" t="s">
        <v>560</v>
      </c>
      <c r="B260" s="225">
        <v>553.71</v>
      </c>
    </row>
    <row r="261" spans="1:2">
      <c r="A261" s="68" t="s">
        <v>561</v>
      </c>
      <c r="B261" s="225">
        <v>509.39</v>
      </c>
    </row>
    <row r="262" spans="1:2">
      <c r="A262" s="68" t="s">
        <v>562</v>
      </c>
      <c r="B262" s="225">
        <v>275.94</v>
      </c>
    </row>
    <row r="263" spans="1:2">
      <c r="A263" s="68" t="s">
        <v>564</v>
      </c>
      <c r="B263" s="225">
        <v>253.86</v>
      </c>
    </row>
    <row r="264" spans="1:2">
      <c r="A264" s="68" t="s">
        <v>565</v>
      </c>
      <c r="B264" s="225">
        <v>194.78</v>
      </c>
    </row>
    <row r="265" spans="1:2">
      <c r="A265" s="68" t="s">
        <v>567</v>
      </c>
      <c r="B265" s="225">
        <v>179.19</v>
      </c>
    </row>
    <row r="266" spans="1:2">
      <c r="A266" s="68" t="s">
        <v>568</v>
      </c>
      <c r="B266" s="225">
        <v>180.35</v>
      </c>
    </row>
    <row r="267" spans="1:2">
      <c r="A267" s="68" t="s">
        <v>570</v>
      </c>
      <c r="B267" s="225">
        <v>165.91</v>
      </c>
    </row>
    <row r="268" spans="1:2">
      <c r="A268" s="68" t="s">
        <v>571</v>
      </c>
      <c r="B268" s="225">
        <v>707.01</v>
      </c>
    </row>
    <row r="269" spans="1:2">
      <c r="A269" s="68" t="s">
        <v>573</v>
      </c>
      <c r="B269" s="225">
        <v>650.42999999999995</v>
      </c>
    </row>
    <row r="270" spans="1:2">
      <c r="A270" s="68" t="s">
        <v>574</v>
      </c>
      <c r="B270" s="225">
        <v>172.63</v>
      </c>
    </row>
    <row r="271" spans="1:2">
      <c r="A271" s="68" t="s">
        <v>576</v>
      </c>
      <c r="B271" s="225">
        <v>158.81</v>
      </c>
    </row>
    <row r="272" spans="1:2">
      <c r="A272" s="68" t="s">
        <v>577</v>
      </c>
      <c r="B272" s="225">
        <v>259.01</v>
      </c>
    </row>
    <row r="273" spans="1:2">
      <c r="A273" s="68" t="s">
        <v>579</v>
      </c>
      <c r="B273" s="225">
        <v>238.28</v>
      </c>
    </row>
    <row r="274" spans="1:2">
      <c r="A274" s="68" t="s">
        <v>580</v>
      </c>
      <c r="B274" s="225">
        <v>259.01</v>
      </c>
    </row>
    <row r="275" spans="1:2">
      <c r="A275" s="68" t="s">
        <v>582</v>
      </c>
      <c r="B275" s="225">
        <v>238.28</v>
      </c>
    </row>
    <row r="276" spans="1:2">
      <c r="A276" s="68" t="s">
        <v>583</v>
      </c>
      <c r="B276" s="225">
        <v>206.24</v>
      </c>
    </row>
    <row r="277" spans="1:2">
      <c r="A277" s="68" t="s">
        <v>585</v>
      </c>
      <c r="B277" s="225">
        <v>189.73</v>
      </c>
    </row>
    <row r="278" spans="1:2">
      <c r="A278" s="68" t="s">
        <v>586</v>
      </c>
      <c r="B278" s="225">
        <v>224.48</v>
      </c>
    </row>
    <row r="279" spans="1:2">
      <c r="A279" s="68" t="s">
        <v>588</v>
      </c>
      <c r="B279" s="225">
        <v>206.51</v>
      </c>
    </row>
    <row r="280" spans="1:2">
      <c r="A280" s="68" t="s">
        <v>589</v>
      </c>
      <c r="B280" s="225">
        <v>251.34</v>
      </c>
    </row>
    <row r="281" spans="1:2">
      <c r="A281" s="68" t="s">
        <v>591</v>
      </c>
      <c r="B281" s="225">
        <v>231.22</v>
      </c>
    </row>
    <row r="282" spans="1:2">
      <c r="A282" s="68" t="s">
        <v>592</v>
      </c>
      <c r="B282" s="225">
        <v>259.01</v>
      </c>
    </row>
    <row r="283" spans="1:2">
      <c r="A283" s="68" t="s">
        <v>594</v>
      </c>
      <c r="B283" s="225">
        <v>238.28</v>
      </c>
    </row>
    <row r="284" spans="1:2">
      <c r="A284" s="68" t="s">
        <v>595</v>
      </c>
      <c r="B284" s="225">
        <v>259.01</v>
      </c>
    </row>
    <row r="285" spans="1:2">
      <c r="A285" s="68" t="s">
        <v>597</v>
      </c>
      <c r="B285" s="225">
        <v>238.28</v>
      </c>
    </row>
    <row r="286" spans="1:2">
      <c r="A286" s="68" t="s">
        <v>598</v>
      </c>
      <c r="B286" s="225">
        <v>292.18</v>
      </c>
    </row>
    <row r="287" spans="1:2">
      <c r="A287" s="68" t="s">
        <v>600</v>
      </c>
      <c r="B287" s="225">
        <v>268.79000000000002</v>
      </c>
    </row>
    <row r="288" spans="1:2">
      <c r="A288" s="68" t="s">
        <v>601</v>
      </c>
      <c r="B288" s="225">
        <v>470.74</v>
      </c>
    </row>
    <row r="289" spans="1:2">
      <c r="A289" s="68" t="s">
        <v>603</v>
      </c>
      <c r="B289" s="225">
        <v>433.07</v>
      </c>
    </row>
    <row r="290" spans="1:2">
      <c r="A290" s="68" t="s">
        <v>604</v>
      </c>
      <c r="B290" s="225">
        <v>207.22</v>
      </c>
    </row>
    <row r="291" spans="1:2">
      <c r="A291" s="68" t="s">
        <v>606</v>
      </c>
      <c r="B291" s="225">
        <v>190.63</v>
      </c>
    </row>
    <row r="292" spans="1:2">
      <c r="A292" s="68" t="s">
        <v>607</v>
      </c>
      <c r="B292" s="225">
        <v>1954.53</v>
      </c>
    </row>
    <row r="293" spans="1:2">
      <c r="A293" s="68" t="s">
        <v>609</v>
      </c>
      <c r="B293" s="225">
        <v>1798.1</v>
      </c>
    </row>
    <row r="294" spans="1:2">
      <c r="A294" s="68" t="s">
        <v>610</v>
      </c>
      <c r="B294" s="225">
        <v>431.7</v>
      </c>
    </row>
    <row r="295" spans="1:2">
      <c r="A295" s="68" t="s">
        <v>612</v>
      </c>
      <c r="B295" s="225">
        <v>397.15</v>
      </c>
    </row>
    <row r="296" spans="1:2">
      <c r="A296" s="68" t="s">
        <v>613</v>
      </c>
      <c r="B296" s="225">
        <v>251.34</v>
      </c>
    </row>
    <row r="297" spans="1:2">
      <c r="A297" s="68" t="s">
        <v>615</v>
      </c>
      <c r="B297" s="225">
        <v>231.22</v>
      </c>
    </row>
    <row r="298" spans="1:2">
      <c r="A298" s="68" t="s">
        <v>616</v>
      </c>
      <c r="B298" s="225">
        <v>172.63</v>
      </c>
    </row>
    <row r="299" spans="1:2">
      <c r="A299" s="68" t="s">
        <v>618</v>
      </c>
      <c r="B299" s="225">
        <v>158.81</v>
      </c>
    </row>
    <row r="300" spans="1:2">
      <c r="A300" s="68" t="s">
        <v>619</v>
      </c>
      <c r="B300" s="225">
        <v>246.69</v>
      </c>
    </row>
    <row r="301" spans="1:2">
      <c r="A301" s="68" t="s">
        <v>621</v>
      </c>
      <c r="B301" s="225">
        <v>226.95</v>
      </c>
    </row>
    <row r="302" spans="1:2">
      <c r="A302" s="68" t="s">
        <v>622</v>
      </c>
      <c r="B302" s="225">
        <v>383.75</v>
      </c>
    </row>
    <row r="303" spans="1:2">
      <c r="A303" s="68" t="s">
        <v>624</v>
      </c>
      <c r="B303" s="225">
        <v>353.03</v>
      </c>
    </row>
    <row r="304" spans="1:2">
      <c r="A304" s="68" t="s">
        <v>625</v>
      </c>
      <c r="B304" s="225">
        <v>383.75</v>
      </c>
    </row>
    <row r="305" spans="1:2">
      <c r="A305" s="68" t="s">
        <v>627</v>
      </c>
      <c r="B305" s="225">
        <v>353.03</v>
      </c>
    </row>
    <row r="306" spans="1:2">
      <c r="A306" s="68" t="s">
        <v>628</v>
      </c>
      <c r="B306" s="225">
        <v>383.75</v>
      </c>
    </row>
    <row r="307" spans="1:2">
      <c r="A307" s="68" t="s">
        <v>630</v>
      </c>
      <c r="B307" s="225">
        <v>353.03</v>
      </c>
    </row>
    <row r="308" spans="1:2">
      <c r="A308" s="68" t="s">
        <v>631</v>
      </c>
      <c r="B308" s="225">
        <v>287.8</v>
      </c>
    </row>
    <row r="309" spans="1:2">
      <c r="A309" s="68" t="s">
        <v>633</v>
      </c>
      <c r="B309" s="225">
        <v>264.77</v>
      </c>
    </row>
    <row r="310" spans="1:2">
      <c r="A310" s="68" t="s">
        <v>634</v>
      </c>
      <c r="B310" s="225">
        <v>257.64</v>
      </c>
    </row>
    <row r="311" spans="1:2">
      <c r="A311" s="68" t="s">
        <v>636</v>
      </c>
      <c r="B311" s="225">
        <v>237.02</v>
      </c>
    </row>
    <row r="312" spans="1:2">
      <c r="A312" s="68" t="s">
        <v>637</v>
      </c>
      <c r="B312" s="225">
        <v>479.67</v>
      </c>
    </row>
    <row r="313" spans="1:2">
      <c r="A313" s="68" t="s">
        <v>639</v>
      </c>
      <c r="B313" s="225">
        <v>441.28</v>
      </c>
    </row>
    <row r="314" spans="1:2">
      <c r="A314" s="68" t="s">
        <v>640</v>
      </c>
      <c r="B314" s="225">
        <v>191.86</v>
      </c>
    </row>
    <row r="315" spans="1:2">
      <c r="A315" s="68" t="s">
        <v>642</v>
      </c>
      <c r="B315" s="225">
        <v>176.51</v>
      </c>
    </row>
    <row r="316" spans="1:2">
      <c r="A316" s="68" t="s">
        <v>643</v>
      </c>
      <c r="B316" s="225">
        <v>115.12</v>
      </c>
    </row>
    <row r="317" spans="1:2">
      <c r="A317" s="68" t="s">
        <v>645</v>
      </c>
      <c r="B317" s="225">
        <v>105.9</v>
      </c>
    </row>
    <row r="318" spans="1:2">
      <c r="A318" s="68" t="s">
        <v>646</v>
      </c>
      <c r="B318" s="225">
        <v>452.01</v>
      </c>
    </row>
    <row r="319" spans="1:2">
      <c r="A319" s="68" t="s">
        <v>648</v>
      </c>
      <c r="B319" s="225">
        <v>415.83</v>
      </c>
    </row>
    <row r="320" spans="1:2">
      <c r="A320" s="68" t="s">
        <v>649</v>
      </c>
      <c r="B320" s="225">
        <v>1087.75</v>
      </c>
    </row>
    <row r="321" spans="1:2">
      <c r="A321" s="68" t="s">
        <v>651</v>
      </c>
      <c r="B321" s="225">
        <v>1000.7</v>
      </c>
    </row>
    <row r="322" spans="1:2">
      <c r="A322" s="68" t="s">
        <v>652</v>
      </c>
      <c r="B322" s="225">
        <v>161.72</v>
      </c>
    </row>
    <row r="323" spans="1:2">
      <c r="A323" s="68" t="s">
        <v>654</v>
      </c>
      <c r="B323" s="225">
        <v>148.77000000000001</v>
      </c>
    </row>
    <row r="324" spans="1:2">
      <c r="A324" s="68" t="s">
        <v>655</v>
      </c>
      <c r="B324" s="225">
        <v>273.04000000000002</v>
      </c>
    </row>
    <row r="325" spans="1:2">
      <c r="A325" s="68" t="s">
        <v>657</v>
      </c>
      <c r="B325" s="225">
        <v>251.19</v>
      </c>
    </row>
    <row r="326" spans="1:2">
      <c r="A326" s="68" t="s">
        <v>658</v>
      </c>
      <c r="B326" s="225">
        <v>1954.53</v>
      </c>
    </row>
    <row r="327" spans="1:2">
      <c r="A327" s="68" t="s">
        <v>660</v>
      </c>
      <c r="B327" s="225">
        <v>1798.1</v>
      </c>
    </row>
    <row r="328" spans="1:2">
      <c r="A328" s="68" t="s">
        <v>661</v>
      </c>
      <c r="B328" s="225">
        <v>342.69</v>
      </c>
    </row>
    <row r="329" spans="1:2">
      <c r="A329" s="68" t="s">
        <v>663</v>
      </c>
      <c r="B329" s="225">
        <v>315.26</v>
      </c>
    </row>
    <row r="330" spans="1:2">
      <c r="A330" s="68" t="s">
        <v>664</v>
      </c>
      <c r="B330" s="225">
        <v>171.07</v>
      </c>
    </row>
    <row r="331" spans="1:2">
      <c r="A331" s="68" t="s">
        <v>666</v>
      </c>
      <c r="B331" s="225">
        <v>157.38</v>
      </c>
    </row>
    <row r="332" spans="1:2">
      <c r="A332" s="68" t="s">
        <v>667</v>
      </c>
      <c r="B332" s="225">
        <v>48.86</v>
      </c>
    </row>
    <row r="333" spans="1:2">
      <c r="A333" s="68" t="s">
        <v>668</v>
      </c>
      <c r="B333" s="225">
        <v>44.95</v>
      </c>
    </row>
    <row r="334" spans="1:2">
      <c r="A334" s="68" t="s">
        <v>669</v>
      </c>
      <c r="B334" s="225">
        <v>58.65</v>
      </c>
    </row>
    <row r="335" spans="1:2">
      <c r="A335" s="68" t="s">
        <v>671</v>
      </c>
      <c r="B335" s="225">
        <v>53.95</v>
      </c>
    </row>
    <row r="336" spans="1:2">
      <c r="A336" s="68" t="s">
        <v>672</v>
      </c>
      <c r="B336" s="225">
        <v>170.71</v>
      </c>
    </row>
    <row r="337" spans="1:2">
      <c r="A337" s="68" t="s">
        <v>673</v>
      </c>
      <c r="B337" s="225">
        <v>157.05000000000001</v>
      </c>
    </row>
    <row r="338" spans="1:2">
      <c r="A338" s="68" t="s">
        <v>674</v>
      </c>
      <c r="B338" s="225">
        <v>170.71</v>
      </c>
    </row>
    <row r="339" spans="1:2">
      <c r="A339" s="68" t="s">
        <v>675</v>
      </c>
      <c r="B339" s="225">
        <v>157.05000000000001</v>
      </c>
    </row>
    <row r="340" spans="1:2">
      <c r="A340" s="68" t="s">
        <v>676</v>
      </c>
      <c r="B340" s="225">
        <v>104.25</v>
      </c>
    </row>
    <row r="341" spans="1:2">
      <c r="A341" s="68" t="s">
        <v>677</v>
      </c>
      <c r="B341" s="225">
        <v>95.9</v>
      </c>
    </row>
    <row r="342" spans="1:2">
      <c r="A342" s="68" t="s">
        <v>678</v>
      </c>
      <c r="B342" s="225">
        <v>3760.6</v>
      </c>
    </row>
    <row r="343" spans="1:2">
      <c r="A343" s="68" t="s">
        <v>680</v>
      </c>
      <c r="B343" s="225">
        <v>3459.64</v>
      </c>
    </row>
    <row r="344" spans="1:2">
      <c r="A344" s="68" t="s">
        <v>681</v>
      </c>
      <c r="B344" s="225">
        <v>194.72</v>
      </c>
    </row>
    <row r="345" spans="1:2">
      <c r="A345" s="68" t="s">
        <v>683</v>
      </c>
      <c r="B345" s="225">
        <v>179.14</v>
      </c>
    </row>
    <row r="346" spans="1:2">
      <c r="A346" s="68" t="s">
        <v>684</v>
      </c>
      <c r="B346" s="225">
        <v>194.72</v>
      </c>
    </row>
    <row r="347" spans="1:2">
      <c r="A347" s="68" t="s">
        <v>686</v>
      </c>
      <c r="B347" s="225">
        <v>179.14</v>
      </c>
    </row>
    <row r="348" spans="1:2">
      <c r="A348" s="68" t="s">
        <v>687</v>
      </c>
      <c r="B348" s="225">
        <v>452.01</v>
      </c>
    </row>
    <row r="349" spans="1:2">
      <c r="A349" s="68" t="s">
        <v>689</v>
      </c>
      <c r="B349" s="225">
        <v>415.83</v>
      </c>
    </row>
    <row r="350" spans="1:2">
      <c r="A350" s="68" t="s">
        <v>690</v>
      </c>
      <c r="B350" s="225">
        <v>172.63</v>
      </c>
    </row>
    <row r="351" spans="1:2">
      <c r="A351" s="68" t="s">
        <v>692</v>
      </c>
      <c r="B351" s="225">
        <v>158.81</v>
      </c>
    </row>
    <row r="352" spans="1:2">
      <c r="A352" s="68" t="s">
        <v>693</v>
      </c>
      <c r="B352" s="225">
        <v>452.01</v>
      </c>
    </row>
    <row r="353" spans="1:2">
      <c r="A353" s="68" t="s">
        <v>695</v>
      </c>
      <c r="B353" s="225">
        <v>415.83</v>
      </c>
    </row>
    <row r="354" spans="1:2">
      <c r="A354" s="68" t="s">
        <v>696</v>
      </c>
      <c r="B354" s="225">
        <v>1087.75</v>
      </c>
    </row>
    <row r="355" spans="1:2">
      <c r="A355" s="68" t="s">
        <v>698</v>
      </c>
      <c r="B355" s="225">
        <v>1000.7</v>
      </c>
    </row>
    <row r="356" spans="1:2">
      <c r="A356" s="68" t="s">
        <v>699</v>
      </c>
      <c r="B356" s="225">
        <v>727.46</v>
      </c>
    </row>
    <row r="357" spans="1:2">
      <c r="A357" s="68" t="s">
        <v>701</v>
      </c>
      <c r="B357" s="225">
        <v>669.24</v>
      </c>
    </row>
    <row r="358" spans="1:2">
      <c r="A358" s="68" t="s">
        <v>702</v>
      </c>
      <c r="B358" s="225">
        <v>194.72</v>
      </c>
    </row>
    <row r="359" spans="1:2">
      <c r="A359" s="68" t="s">
        <v>704</v>
      </c>
      <c r="B359" s="225">
        <v>179.14</v>
      </c>
    </row>
    <row r="360" spans="1:2">
      <c r="A360" s="68" t="s">
        <v>705</v>
      </c>
      <c r="B360" s="225">
        <v>1058.6600000000001</v>
      </c>
    </row>
    <row r="361" spans="1:2">
      <c r="A361" s="68" t="s">
        <v>707</v>
      </c>
      <c r="B361" s="225">
        <v>973.93</v>
      </c>
    </row>
    <row r="362" spans="1:2">
      <c r="A362" s="68" t="s">
        <v>708</v>
      </c>
      <c r="B362" s="225">
        <v>163.03</v>
      </c>
    </row>
    <row r="363" spans="1:2">
      <c r="A363" s="68" t="s">
        <v>710</v>
      </c>
      <c r="B363" s="225">
        <v>149.97999999999999</v>
      </c>
    </row>
    <row r="364" spans="1:2">
      <c r="A364" s="68" t="s">
        <v>711</v>
      </c>
      <c r="B364" s="225">
        <v>163.03</v>
      </c>
    </row>
    <row r="365" spans="1:2">
      <c r="A365" s="68" t="s">
        <v>713</v>
      </c>
      <c r="B365" s="225">
        <v>149.97999999999999</v>
      </c>
    </row>
    <row r="366" spans="1:2">
      <c r="A366" s="68" t="s">
        <v>714</v>
      </c>
      <c r="B366" s="225">
        <v>163.03</v>
      </c>
    </row>
    <row r="367" spans="1:2">
      <c r="A367" s="68" t="s">
        <v>716</v>
      </c>
      <c r="B367" s="225">
        <v>149.97999999999999</v>
      </c>
    </row>
    <row r="368" spans="1:2">
      <c r="A368" s="68" t="s">
        <v>717</v>
      </c>
      <c r="B368" s="225">
        <v>163.03</v>
      </c>
    </row>
    <row r="369" spans="1:2">
      <c r="A369" s="68" t="s">
        <v>719</v>
      </c>
      <c r="B369" s="225">
        <v>149.97999999999999</v>
      </c>
    </row>
    <row r="370" spans="1:2">
      <c r="A370" s="68" t="s">
        <v>720</v>
      </c>
      <c r="B370" s="225">
        <v>163.03</v>
      </c>
    </row>
    <row r="371" spans="1:2">
      <c r="A371" s="68" t="s">
        <v>722</v>
      </c>
      <c r="B371" s="225">
        <v>149.97999999999999</v>
      </c>
    </row>
    <row r="372" spans="1:2">
      <c r="A372" s="68" t="s">
        <v>723</v>
      </c>
      <c r="B372" s="225">
        <v>163.03</v>
      </c>
    </row>
    <row r="373" spans="1:2">
      <c r="A373" s="68" t="s">
        <v>725</v>
      </c>
      <c r="B373" s="225">
        <v>149.97999999999999</v>
      </c>
    </row>
    <row r="374" spans="1:2">
      <c r="A374" s="68" t="s">
        <v>726</v>
      </c>
      <c r="B374" s="225">
        <v>163.03</v>
      </c>
    </row>
    <row r="375" spans="1:2">
      <c r="A375" s="68" t="s">
        <v>728</v>
      </c>
      <c r="B375" s="225">
        <v>149.97999999999999</v>
      </c>
    </row>
    <row r="376" spans="1:2">
      <c r="A376" s="68" t="s">
        <v>729</v>
      </c>
      <c r="B376" s="225">
        <v>163.03</v>
      </c>
    </row>
    <row r="377" spans="1:2">
      <c r="A377" s="68" t="s">
        <v>731</v>
      </c>
      <c r="B377" s="225">
        <v>149.97999999999999</v>
      </c>
    </row>
    <row r="378" spans="1:2">
      <c r="A378" s="68" t="s">
        <v>732</v>
      </c>
      <c r="B378" s="225">
        <v>163.03</v>
      </c>
    </row>
    <row r="379" spans="1:2">
      <c r="A379" s="68" t="s">
        <v>734</v>
      </c>
      <c r="B379" s="225">
        <v>149.97999999999999</v>
      </c>
    </row>
    <row r="380" spans="1:2">
      <c r="A380" s="68" t="s">
        <v>735</v>
      </c>
      <c r="B380" s="225">
        <v>163.03</v>
      </c>
    </row>
    <row r="381" spans="1:2">
      <c r="A381" s="68" t="s">
        <v>737</v>
      </c>
      <c r="B381" s="225">
        <v>149.97999999999999</v>
      </c>
    </row>
    <row r="382" spans="1:2">
      <c r="A382" s="68" t="s">
        <v>738</v>
      </c>
      <c r="B382" s="225">
        <v>163.03</v>
      </c>
    </row>
    <row r="383" spans="1:2">
      <c r="A383" s="68" t="s">
        <v>740</v>
      </c>
      <c r="B383" s="225">
        <v>149.97999999999999</v>
      </c>
    </row>
    <row r="384" spans="1:2">
      <c r="A384" s="68" t="s">
        <v>741</v>
      </c>
      <c r="B384" s="225">
        <v>163.03</v>
      </c>
    </row>
    <row r="385" spans="1:2">
      <c r="A385" s="68" t="s">
        <v>743</v>
      </c>
      <c r="B385" s="225">
        <v>149.97999999999999</v>
      </c>
    </row>
    <row r="386" spans="1:2">
      <c r="A386" s="68" t="s">
        <v>744</v>
      </c>
      <c r="B386" s="225">
        <v>163.03</v>
      </c>
    </row>
    <row r="387" spans="1:2">
      <c r="A387" s="68" t="s">
        <v>746</v>
      </c>
      <c r="B387" s="225">
        <v>149.97999999999999</v>
      </c>
    </row>
    <row r="388" spans="1:2">
      <c r="A388" s="68" t="s">
        <v>747</v>
      </c>
      <c r="B388" s="225">
        <v>163.03</v>
      </c>
    </row>
    <row r="389" spans="1:2">
      <c r="A389" s="68" t="s">
        <v>749</v>
      </c>
      <c r="B389" s="225">
        <v>149.97999999999999</v>
      </c>
    </row>
    <row r="390" spans="1:2">
      <c r="A390" s="68" t="s">
        <v>750</v>
      </c>
      <c r="B390" s="225">
        <v>163.03</v>
      </c>
    </row>
    <row r="391" spans="1:2">
      <c r="A391" s="68" t="s">
        <v>752</v>
      </c>
      <c r="B391" s="225">
        <v>149.97999999999999</v>
      </c>
    </row>
    <row r="392" spans="1:2">
      <c r="A392" s="68" t="s">
        <v>753</v>
      </c>
      <c r="B392" s="225">
        <v>163.03</v>
      </c>
    </row>
    <row r="393" spans="1:2">
      <c r="A393" s="68" t="s">
        <v>754</v>
      </c>
      <c r="B393" s="225">
        <v>149.97999999999999</v>
      </c>
    </row>
    <row r="394" spans="1:2">
      <c r="A394" s="68" t="s">
        <v>755</v>
      </c>
      <c r="B394" s="225">
        <v>3408.9</v>
      </c>
    </row>
    <row r="395" spans="1:2">
      <c r="A395" s="68" t="s">
        <v>757</v>
      </c>
      <c r="B395" s="225">
        <v>3136.08</v>
      </c>
    </row>
    <row r="396" spans="1:2">
      <c r="A396" s="68" t="s">
        <v>758</v>
      </c>
      <c r="B396" s="225">
        <v>159.56</v>
      </c>
    </row>
    <row r="397" spans="1:2">
      <c r="A397" s="68" t="s">
        <v>759</v>
      </c>
      <c r="B397" s="225">
        <v>146.79</v>
      </c>
    </row>
    <row r="398" spans="1:2">
      <c r="A398" s="68" t="s">
        <v>760</v>
      </c>
      <c r="B398" s="225">
        <v>165.7</v>
      </c>
    </row>
    <row r="399" spans="1:2">
      <c r="A399" s="68" t="s">
        <v>761</v>
      </c>
      <c r="B399" s="225">
        <v>152.43</v>
      </c>
    </row>
    <row r="400" spans="1:2">
      <c r="A400" s="68" t="s">
        <v>762</v>
      </c>
      <c r="B400" s="225">
        <v>184.11</v>
      </c>
    </row>
    <row r="401" spans="1:2">
      <c r="A401" s="68" t="s">
        <v>763</v>
      </c>
      <c r="B401" s="225">
        <v>169.37</v>
      </c>
    </row>
    <row r="402" spans="1:2">
      <c r="A402" s="68" t="s">
        <v>764</v>
      </c>
      <c r="B402" s="225">
        <v>97.38</v>
      </c>
    </row>
    <row r="403" spans="1:2">
      <c r="A403" s="68" t="s">
        <v>766</v>
      </c>
      <c r="B403" s="225">
        <v>89.59</v>
      </c>
    </row>
    <row r="404" spans="1:2">
      <c r="A404" s="68" t="s">
        <v>767</v>
      </c>
      <c r="B404" s="225">
        <v>111.81</v>
      </c>
    </row>
    <row r="405" spans="1:2">
      <c r="A405" s="68" t="s">
        <v>769</v>
      </c>
      <c r="B405" s="225">
        <v>102.86</v>
      </c>
    </row>
    <row r="406" spans="1:2">
      <c r="A406" s="68" t="s">
        <v>770</v>
      </c>
      <c r="B406" s="225">
        <v>162.32</v>
      </c>
    </row>
    <row r="407" spans="1:2">
      <c r="A407" s="68" t="s">
        <v>772</v>
      </c>
      <c r="B407" s="225">
        <v>149.33000000000001</v>
      </c>
    </row>
    <row r="408" spans="1:2">
      <c r="A408" s="68" t="s">
        <v>773</v>
      </c>
      <c r="B408" s="225">
        <v>194.78</v>
      </c>
    </row>
    <row r="409" spans="1:2">
      <c r="A409" s="68" t="s">
        <v>775</v>
      </c>
      <c r="B409" s="225">
        <v>179.19</v>
      </c>
    </row>
    <row r="410" spans="1:2">
      <c r="A410" s="68" t="s">
        <v>776</v>
      </c>
      <c r="B410" s="225">
        <v>233.74</v>
      </c>
    </row>
    <row r="411" spans="1:2">
      <c r="A411" s="68" t="s">
        <v>778</v>
      </c>
      <c r="B411" s="225">
        <v>215.04</v>
      </c>
    </row>
    <row r="412" spans="1:2">
      <c r="A412" s="68" t="s">
        <v>779</v>
      </c>
      <c r="B412" s="225">
        <v>280.49</v>
      </c>
    </row>
    <row r="413" spans="1:2">
      <c r="A413" s="68" t="s">
        <v>781</v>
      </c>
      <c r="B413" s="225">
        <v>258.04000000000002</v>
      </c>
    </row>
    <row r="414" spans="1:2">
      <c r="A414" s="68" t="s">
        <v>782</v>
      </c>
      <c r="B414" s="225">
        <v>485.19</v>
      </c>
    </row>
    <row r="415" spans="1:2">
      <c r="A415" s="68" t="s">
        <v>784</v>
      </c>
      <c r="B415" s="225">
        <v>446.36</v>
      </c>
    </row>
    <row r="416" spans="1:2">
      <c r="A416" s="68" t="s">
        <v>785</v>
      </c>
      <c r="B416" s="225">
        <v>106.13</v>
      </c>
    </row>
    <row r="417" spans="1:2">
      <c r="A417" s="68" t="s">
        <v>786</v>
      </c>
      <c r="B417" s="225">
        <v>97.63</v>
      </c>
    </row>
    <row r="418" spans="1:2">
      <c r="A418" s="68" t="s">
        <v>787</v>
      </c>
      <c r="B418" s="225">
        <v>318.39999999999998</v>
      </c>
    </row>
    <row r="419" spans="1:2">
      <c r="A419" s="68" t="s">
        <v>788</v>
      </c>
      <c r="B419" s="225">
        <v>292.92</v>
      </c>
    </row>
    <row r="420" spans="1:2">
      <c r="A420" s="68" t="s">
        <v>789</v>
      </c>
      <c r="B420" s="225">
        <v>382.07</v>
      </c>
    </row>
    <row r="421" spans="1:2">
      <c r="A421" s="68" t="s">
        <v>790</v>
      </c>
      <c r="B421" s="225">
        <v>351.49</v>
      </c>
    </row>
    <row r="422" spans="1:2">
      <c r="A422" s="68" t="s">
        <v>791</v>
      </c>
      <c r="B422" s="225">
        <v>458.49</v>
      </c>
    </row>
    <row r="423" spans="1:2">
      <c r="A423" s="68" t="s">
        <v>792</v>
      </c>
      <c r="B423" s="225">
        <v>421.79</v>
      </c>
    </row>
    <row r="424" spans="1:2">
      <c r="A424" s="68" t="s">
        <v>793</v>
      </c>
      <c r="B424" s="225">
        <v>194.56</v>
      </c>
    </row>
    <row r="425" spans="1:2">
      <c r="A425" s="68" t="s">
        <v>795</v>
      </c>
      <c r="B425" s="225">
        <v>178.99</v>
      </c>
    </row>
    <row r="426" spans="1:2">
      <c r="A426" s="68" t="s">
        <v>796</v>
      </c>
      <c r="B426" s="225">
        <v>146.56</v>
      </c>
    </row>
    <row r="427" spans="1:2">
      <c r="A427" s="68" t="s">
        <v>798</v>
      </c>
      <c r="B427" s="225">
        <v>134.83000000000001</v>
      </c>
    </row>
    <row r="428" spans="1:2">
      <c r="A428" s="68" t="s">
        <v>799</v>
      </c>
      <c r="B428" s="225">
        <v>146.56</v>
      </c>
    </row>
    <row r="429" spans="1:2">
      <c r="A429" s="68" t="s">
        <v>801</v>
      </c>
      <c r="B429" s="225">
        <v>134.83000000000001</v>
      </c>
    </row>
    <row r="430" spans="1:2">
      <c r="A430" s="68" t="s">
        <v>802</v>
      </c>
      <c r="B430" s="225">
        <v>58.11</v>
      </c>
    </row>
    <row r="431" spans="1:2">
      <c r="A431" s="68" t="s">
        <v>804</v>
      </c>
      <c r="B431" s="225">
        <v>53.46</v>
      </c>
    </row>
    <row r="432" spans="1:2">
      <c r="A432" s="68" t="s">
        <v>805</v>
      </c>
      <c r="B432" s="225">
        <v>4080.42</v>
      </c>
    </row>
    <row r="433" spans="1:2">
      <c r="A433" s="68" t="s">
        <v>806</v>
      </c>
      <c r="B433" s="225">
        <v>3753.86</v>
      </c>
    </row>
    <row r="434" spans="1:2">
      <c r="A434" s="68" t="s">
        <v>807</v>
      </c>
      <c r="B434" s="225">
        <v>5100.5200000000004</v>
      </c>
    </row>
    <row r="435" spans="1:2">
      <c r="A435" s="68" t="s">
        <v>808</v>
      </c>
      <c r="B435" s="225">
        <v>4692.32</v>
      </c>
    </row>
    <row r="436" spans="1:2">
      <c r="A436" s="68" t="s">
        <v>809</v>
      </c>
      <c r="B436" s="225">
        <v>5100.5200000000004</v>
      </c>
    </row>
    <row r="437" spans="1:2">
      <c r="A437" s="68" t="s">
        <v>810</v>
      </c>
      <c r="B437" s="225">
        <v>4692.32</v>
      </c>
    </row>
    <row r="438" spans="1:2">
      <c r="A438" s="68" t="s">
        <v>811</v>
      </c>
      <c r="B438" s="225">
        <v>7650.79</v>
      </c>
    </row>
    <row r="439" spans="1:2">
      <c r="A439" s="68" t="s">
        <v>812</v>
      </c>
      <c r="B439" s="225">
        <v>7038.49</v>
      </c>
    </row>
    <row r="440" spans="1:2">
      <c r="A440" s="68" t="s">
        <v>813</v>
      </c>
      <c r="B440" s="225">
        <v>6319</v>
      </c>
    </row>
    <row r="441" spans="1:2">
      <c r="A441" s="68" t="s">
        <v>814</v>
      </c>
      <c r="B441" s="225">
        <v>5813.28</v>
      </c>
    </row>
    <row r="442" spans="1:2">
      <c r="A442" s="68" t="s">
        <v>815</v>
      </c>
      <c r="B442" s="225">
        <v>1954.53</v>
      </c>
    </row>
    <row r="443" spans="1:2">
      <c r="A443" s="68" t="s">
        <v>816</v>
      </c>
      <c r="B443" s="225">
        <v>1798.1</v>
      </c>
    </row>
    <row r="444" spans="1:2">
      <c r="A444" s="68" t="s">
        <v>817</v>
      </c>
      <c r="B444" s="225">
        <v>1954.53</v>
      </c>
    </row>
    <row r="445" spans="1:2">
      <c r="A445" s="68" t="s">
        <v>818</v>
      </c>
      <c r="B445" s="225">
        <v>1798.1</v>
      </c>
    </row>
    <row r="446" spans="1:2">
      <c r="A446" s="68" t="s">
        <v>819</v>
      </c>
      <c r="B446" s="225">
        <v>172.61</v>
      </c>
    </row>
    <row r="447" spans="1:2">
      <c r="A447" s="68" t="s">
        <v>821</v>
      </c>
      <c r="B447" s="225">
        <v>158.80000000000001</v>
      </c>
    </row>
    <row r="448" spans="1:2">
      <c r="A448" s="68" t="s">
        <v>822</v>
      </c>
      <c r="B448" s="225">
        <v>172.61</v>
      </c>
    </row>
    <row r="449" spans="1:2">
      <c r="A449" s="68" t="s">
        <v>824</v>
      </c>
      <c r="B449" s="225">
        <v>158.80000000000001</v>
      </c>
    </row>
    <row r="450" spans="1:2">
      <c r="A450" s="68" t="s">
        <v>825</v>
      </c>
      <c r="B450" s="225">
        <v>291.72000000000003</v>
      </c>
    </row>
    <row r="451" spans="1:2">
      <c r="A451" s="68" t="s">
        <v>827</v>
      </c>
      <c r="B451" s="225">
        <v>268.37</v>
      </c>
    </row>
    <row r="452" spans="1:2">
      <c r="A452" s="68" t="s">
        <v>828</v>
      </c>
      <c r="B452" s="225">
        <v>1954.53</v>
      </c>
    </row>
    <row r="453" spans="1:2">
      <c r="A453" s="68" t="s">
        <v>830</v>
      </c>
      <c r="B453" s="225">
        <v>1798.1</v>
      </c>
    </row>
    <row r="454" spans="1:2">
      <c r="A454" s="68" t="s">
        <v>831</v>
      </c>
      <c r="B454" s="225">
        <v>194.72</v>
      </c>
    </row>
    <row r="455" spans="1:2">
      <c r="A455" s="68" t="s">
        <v>833</v>
      </c>
      <c r="B455" s="225">
        <v>179.14</v>
      </c>
    </row>
    <row r="456" spans="1:2">
      <c r="A456" s="68" t="s">
        <v>834</v>
      </c>
      <c r="B456" s="225">
        <v>1954.53</v>
      </c>
    </row>
    <row r="457" spans="1:2">
      <c r="A457" s="68" t="s">
        <v>836</v>
      </c>
      <c r="B457" s="225">
        <v>1798.1</v>
      </c>
    </row>
    <row r="458" spans="1:2">
      <c r="A458" s="68" t="s">
        <v>837</v>
      </c>
      <c r="B458" s="225">
        <v>1954.53</v>
      </c>
    </row>
    <row r="459" spans="1:2">
      <c r="A459" s="68" t="s">
        <v>838</v>
      </c>
      <c r="B459" s="225">
        <v>1798.1</v>
      </c>
    </row>
    <row r="460" spans="1:2">
      <c r="A460" s="68" t="s">
        <v>839</v>
      </c>
      <c r="B460" s="225">
        <v>1954.53</v>
      </c>
    </row>
    <row r="461" spans="1:2">
      <c r="A461" s="68" t="s">
        <v>840</v>
      </c>
      <c r="B461" s="225">
        <v>1798.1</v>
      </c>
    </row>
    <row r="462" spans="1:2">
      <c r="A462" s="68" t="s">
        <v>841</v>
      </c>
      <c r="B462" s="225">
        <v>285.08</v>
      </c>
    </row>
    <row r="463" spans="1:2">
      <c r="A463" s="68" t="s">
        <v>842</v>
      </c>
      <c r="B463" s="225">
        <v>262.26</v>
      </c>
    </row>
    <row r="464" spans="1:2">
      <c r="A464" s="68" t="s">
        <v>843</v>
      </c>
      <c r="B464" s="225">
        <v>1954.53</v>
      </c>
    </row>
    <row r="465" spans="1:2">
      <c r="A465" s="68" t="s">
        <v>845</v>
      </c>
      <c r="B465" s="225">
        <v>1798.1</v>
      </c>
    </row>
    <row r="466" spans="1:2">
      <c r="A466" s="68" t="s">
        <v>846</v>
      </c>
      <c r="B466" s="225">
        <v>344.06</v>
      </c>
    </row>
    <row r="467" spans="1:2">
      <c r="A467" s="68" t="s">
        <v>847</v>
      </c>
      <c r="B467" s="225">
        <v>316.52</v>
      </c>
    </row>
    <row r="468" spans="1:2">
      <c r="A468" s="68" t="s">
        <v>848</v>
      </c>
      <c r="B468" s="225">
        <v>344.06</v>
      </c>
    </row>
    <row r="469" spans="1:2">
      <c r="A469" s="68" t="s">
        <v>849</v>
      </c>
      <c r="B469" s="225">
        <v>316.52</v>
      </c>
    </row>
    <row r="470" spans="1:2">
      <c r="A470" s="68" t="s">
        <v>850</v>
      </c>
      <c r="B470" s="225">
        <v>120.14</v>
      </c>
    </row>
    <row r="471" spans="1:2">
      <c r="A471" s="68" t="s">
        <v>851</v>
      </c>
      <c r="B471" s="225">
        <v>110.52</v>
      </c>
    </row>
    <row r="472" spans="1:2">
      <c r="A472" s="68" t="s">
        <v>852</v>
      </c>
      <c r="B472" s="225">
        <v>120.14</v>
      </c>
    </row>
    <row r="473" spans="1:2">
      <c r="A473" s="68" t="s">
        <v>853</v>
      </c>
      <c r="B473" s="225">
        <v>110.52</v>
      </c>
    </row>
    <row r="474" spans="1:2">
      <c r="A474" s="68" t="s">
        <v>854</v>
      </c>
      <c r="B474" s="225">
        <v>179.32</v>
      </c>
    </row>
    <row r="475" spans="1:2">
      <c r="A475" s="68" t="s">
        <v>855</v>
      </c>
      <c r="B475" s="225">
        <v>164.97</v>
      </c>
    </row>
    <row r="476" spans="1:2">
      <c r="A476" s="68" t="s">
        <v>856</v>
      </c>
      <c r="B476" s="225">
        <v>786.43</v>
      </c>
    </row>
    <row r="477" spans="1:2">
      <c r="A477" s="68" t="s">
        <v>857</v>
      </c>
      <c r="B477" s="225">
        <v>723.49</v>
      </c>
    </row>
    <row r="478" spans="1:2">
      <c r="A478" s="68" t="s">
        <v>858</v>
      </c>
      <c r="B478" s="225">
        <v>825.76</v>
      </c>
    </row>
    <row r="479" spans="1:2">
      <c r="A479" s="68" t="s">
        <v>859</v>
      </c>
      <c r="B479" s="225">
        <v>759.67</v>
      </c>
    </row>
    <row r="480" spans="1:2">
      <c r="A480" s="68" t="s">
        <v>860</v>
      </c>
      <c r="B480" s="225">
        <v>983.05</v>
      </c>
    </row>
    <row r="481" spans="1:2">
      <c r="A481" s="68" t="s">
        <v>861</v>
      </c>
      <c r="B481" s="225">
        <v>904.37</v>
      </c>
    </row>
    <row r="482" spans="1:2">
      <c r="A482" s="68" t="s">
        <v>862</v>
      </c>
      <c r="B482" s="225">
        <v>116.59</v>
      </c>
    </row>
    <row r="483" spans="1:2">
      <c r="A483" s="68" t="s">
        <v>863</v>
      </c>
      <c r="B483" s="225">
        <v>113.06</v>
      </c>
    </row>
    <row r="484" spans="1:2">
      <c r="A484" s="68" t="s">
        <v>864</v>
      </c>
      <c r="B484" s="225">
        <v>11.42</v>
      </c>
    </row>
    <row r="485" spans="1:2">
      <c r="A485" s="68" t="s">
        <v>865</v>
      </c>
      <c r="B485" s="225">
        <v>10.06</v>
      </c>
    </row>
    <row r="486" spans="1:2">
      <c r="A486" s="68" t="s">
        <v>866</v>
      </c>
      <c r="B486" s="225">
        <v>26.47</v>
      </c>
    </row>
    <row r="487" spans="1:2">
      <c r="A487" s="68" t="s">
        <v>867</v>
      </c>
      <c r="B487" s="225">
        <v>22.94</v>
      </c>
    </row>
    <row r="488" spans="1:2">
      <c r="A488" s="68" t="s">
        <v>868</v>
      </c>
      <c r="B488" s="225">
        <v>120.38</v>
      </c>
    </row>
    <row r="489" spans="1:2">
      <c r="A489" s="68" t="s">
        <v>869</v>
      </c>
      <c r="B489" s="225">
        <v>109.23</v>
      </c>
    </row>
    <row r="490" spans="1:2">
      <c r="A490" s="68" t="s">
        <v>870</v>
      </c>
      <c r="B490" s="225">
        <v>158.35</v>
      </c>
    </row>
    <row r="491" spans="1:2">
      <c r="A491" s="68" t="s">
        <v>871</v>
      </c>
      <c r="B491" s="225">
        <v>143.68</v>
      </c>
    </row>
    <row r="492" spans="1:2">
      <c r="A492" s="68" t="s">
        <v>872</v>
      </c>
      <c r="B492" s="225">
        <v>130.19</v>
      </c>
    </row>
    <row r="493" spans="1:2">
      <c r="A493" s="68" t="s">
        <v>873</v>
      </c>
      <c r="B493" s="225">
        <v>118.14</v>
      </c>
    </row>
    <row r="494" spans="1:2">
      <c r="A494" s="68" t="s">
        <v>874</v>
      </c>
      <c r="B494" s="225">
        <v>175.77</v>
      </c>
    </row>
    <row r="495" spans="1:2">
      <c r="A495" s="68" t="s">
        <v>875</v>
      </c>
      <c r="B495" s="225">
        <v>159.49</v>
      </c>
    </row>
    <row r="496" spans="1:2">
      <c r="A496" s="68" t="s">
        <v>876</v>
      </c>
      <c r="B496" s="225">
        <v>140.6</v>
      </c>
    </row>
    <row r="497" spans="1:2">
      <c r="A497" s="68" t="s">
        <v>877</v>
      </c>
      <c r="B497" s="225">
        <v>127.58</v>
      </c>
    </row>
    <row r="498" spans="1:2">
      <c r="A498" s="68" t="s">
        <v>878</v>
      </c>
      <c r="B498" s="225">
        <v>195.3</v>
      </c>
    </row>
    <row r="499" spans="1:2">
      <c r="A499" s="68" t="s">
        <v>879</v>
      </c>
      <c r="B499" s="225">
        <v>177.21</v>
      </c>
    </row>
    <row r="500" spans="1:2">
      <c r="A500" s="68" t="s">
        <v>880</v>
      </c>
      <c r="B500" s="225">
        <v>162.72</v>
      </c>
    </row>
    <row r="501" spans="1:2">
      <c r="A501" s="68" t="s">
        <v>881</v>
      </c>
      <c r="B501" s="225">
        <v>147.65</v>
      </c>
    </row>
    <row r="502" spans="1:2">
      <c r="A502" s="68" t="s">
        <v>882</v>
      </c>
      <c r="B502" s="225">
        <v>227.83</v>
      </c>
    </row>
    <row r="503" spans="1:2">
      <c r="A503" s="68" t="s">
        <v>883</v>
      </c>
      <c r="B503" s="225">
        <v>206.73</v>
      </c>
    </row>
    <row r="504" spans="1:2">
      <c r="A504" s="68" t="s">
        <v>884</v>
      </c>
      <c r="B504" s="225">
        <v>162.37</v>
      </c>
    </row>
    <row r="505" spans="1:2">
      <c r="A505" s="68" t="s">
        <v>885</v>
      </c>
      <c r="B505" s="225">
        <v>147.33000000000001</v>
      </c>
    </row>
    <row r="506" spans="1:2">
      <c r="A506" s="68" t="s">
        <v>886</v>
      </c>
      <c r="B506" s="225">
        <v>176.48</v>
      </c>
    </row>
    <row r="507" spans="1:2">
      <c r="A507" s="68" t="s">
        <v>887</v>
      </c>
      <c r="B507" s="225">
        <v>160.13</v>
      </c>
    </row>
    <row r="508" spans="1:2">
      <c r="A508" s="68" t="s">
        <v>888</v>
      </c>
      <c r="B508" s="225">
        <v>190.59</v>
      </c>
    </row>
    <row r="509" spans="1:2">
      <c r="A509" s="68" t="s">
        <v>889</v>
      </c>
      <c r="B509" s="225">
        <v>172.94</v>
      </c>
    </row>
    <row r="510" spans="1:2">
      <c r="A510" s="68" t="s">
        <v>890</v>
      </c>
      <c r="B510" s="225">
        <v>230.04</v>
      </c>
    </row>
    <row r="511" spans="1:2">
      <c r="A511" s="68" t="s">
        <v>891</v>
      </c>
      <c r="B511" s="225">
        <v>208.73</v>
      </c>
    </row>
    <row r="512" spans="1:2">
      <c r="A512" s="68" t="s">
        <v>892</v>
      </c>
      <c r="B512" s="225">
        <v>256.57</v>
      </c>
    </row>
    <row r="513" spans="1:2">
      <c r="A513" s="68" t="s">
        <v>893</v>
      </c>
      <c r="B513" s="225">
        <v>234.82</v>
      </c>
    </row>
    <row r="514" spans="1:2">
      <c r="A514" s="68" t="s">
        <v>894</v>
      </c>
      <c r="B514" s="225">
        <v>285.07</v>
      </c>
    </row>
    <row r="515" spans="1:2">
      <c r="A515" s="68" t="s">
        <v>895</v>
      </c>
      <c r="B515" s="225">
        <v>260.91000000000003</v>
      </c>
    </row>
    <row r="516" spans="1:2">
      <c r="A516" s="68" t="s">
        <v>896</v>
      </c>
      <c r="B516" s="225">
        <v>306.45999999999998</v>
      </c>
    </row>
    <row r="517" spans="1:2">
      <c r="A517" s="68" t="s">
        <v>897</v>
      </c>
      <c r="B517" s="225">
        <v>280.48</v>
      </c>
    </row>
    <row r="518" spans="1:2">
      <c r="A518" s="68" t="s">
        <v>898</v>
      </c>
      <c r="B518" s="225">
        <v>427.64</v>
      </c>
    </row>
    <row r="519" spans="1:2">
      <c r="A519" s="68" t="s">
        <v>899</v>
      </c>
      <c r="B519" s="225">
        <v>391.39</v>
      </c>
    </row>
    <row r="520" spans="1:2">
      <c r="A520" s="68" t="s">
        <v>900</v>
      </c>
      <c r="B520" s="225">
        <v>92.58</v>
      </c>
    </row>
    <row r="521" spans="1:2">
      <c r="A521" s="68" t="s">
        <v>901</v>
      </c>
      <c r="B521" s="225">
        <v>84.01</v>
      </c>
    </row>
    <row r="522" spans="1:2">
      <c r="A522" s="68" t="s">
        <v>902</v>
      </c>
      <c r="B522" s="225">
        <v>130.19999999999999</v>
      </c>
    </row>
    <row r="523" spans="1:2">
      <c r="A523" s="68" t="s">
        <v>903</v>
      </c>
      <c r="B523" s="225">
        <v>118.15</v>
      </c>
    </row>
    <row r="524" spans="1:2">
      <c r="A524" s="68" t="s">
        <v>904</v>
      </c>
      <c r="B524" s="225">
        <v>100.15</v>
      </c>
    </row>
    <row r="525" spans="1:2">
      <c r="A525" s="68" t="s">
        <v>905</v>
      </c>
      <c r="B525" s="225">
        <v>90.87</v>
      </c>
    </row>
    <row r="526" spans="1:2">
      <c r="A526" s="68" t="s">
        <v>906</v>
      </c>
      <c r="B526" s="225">
        <v>144.54</v>
      </c>
    </row>
    <row r="527" spans="1:2">
      <c r="A527" s="68" t="s">
        <v>907</v>
      </c>
      <c r="B527" s="225">
        <v>131.15</v>
      </c>
    </row>
    <row r="528" spans="1:2">
      <c r="A528" s="68" t="s">
        <v>908</v>
      </c>
      <c r="B528" s="225">
        <v>108.15</v>
      </c>
    </row>
    <row r="529" spans="1:2">
      <c r="A529" s="68" t="s">
        <v>909</v>
      </c>
      <c r="B529" s="225">
        <v>98.14</v>
      </c>
    </row>
    <row r="530" spans="1:2">
      <c r="A530" s="68" t="s">
        <v>910</v>
      </c>
      <c r="B530" s="225">
        <v>148.81</v>
      </c>
    </row>
    <row r="531" spans="1:2">
      <c r="A531" s="68" t="s">
        <v>911</v>
      </c>
      <c r="B531" s="225">
        <v>135.03</v>
      </c>
    </row>
    <row r="532" spans="1:2">
      <c r="A532" s="68" t="s">
        <v>912</v>
      </c>
      <c r="B532" s="225">
        <v>125.18</v>
      </c>
    </row>
    <row r="533" spans="1:2">
      <c r="A533" s="68" t="s">
        <v>913</v>
      </c>
      <c r="B533" s="225">
        <v>113.59</v>
      </c>
    </row>
    <row r="534" spans="1:2">
      <c r="A534" s="68" t="s">
        <v>914</v>
      </c>
      <c r="B534" s="225">
        <v>175.26</v>
      </c>
    </row>
    <row r="535" spans="1:2">
      <c r="A535" s="68" t="s">
        <v>915</v>
      </c>
      <c r="B535" s="225">
        <v>159.03</v>
      </c>
    </row>
    <row r="536" spans="1:2">
      <c r="A536" s="68" t="s">
        <v>916</v>
      </c>
      <c r="B536" s="225">
        <v>150.22</v>
      </c>
    </row>
    <row r="537" spans="1:2">
      <c r="A537" s="68" t="s">
        <v>917</v>
      </c>
      <c r="B537" s="225">
        <v>136.31</v>
      </c>
    </row>
    <row r="538" spans="1:2">
      <c r="A538" s="68" t="s">
        <v>918</v>
      </c>
      <c r="B538" s="225">
        <v>170.24</v>
      </c>
    </row>
    <row r="539" spans="1:2">
      <c r="A539" s="68" t="s">
        <v>919</v>
      </c>
      <c r="B539" s="225">
        <v>154.47</v>
      </c>
    </row>
    <row r="540" spans="1:2">
      <c r="A540" s="68" t="s">
        <v>920</v>
      </c>
      <c r="B540" s="225">
        <v>200.28</v>
      </c>
    </row>
    <row r="541" spans="1:2">
      <c r="A541" s="68" t="s">
        <v>921</v>
      </c>
      <c r="B541" s="225">
        <v>181.73</v>
      </c>
    </row>
    <row r="542" spans="1:2">
      <c r="A542" s="68" t="s">
        <v>922</v>
      </c>
      <c r="B542" s="225">
        <v>250.36</v>
      </c>
    </row>
    <row r="543" spans="1:2">
      <c r="A543" s="68" t="s">
        <v>923</v>
      </c>
      <c r="B543" s="225">
        <v>227.18</v>
      </c>
    </row>
    <row r="544" spans="1:2">
      <c r="A544" s="68" t="s">
        <v>924</v>
      </c>
      <c r="B544" s="225">
        <v>300.44</v>
      </c>
    </row>
    <row r="545" spans="1:2">
      <c r="A545" s="68" t="s">
        <v>925</v>
      </c>
      <c r="B545" s="225">
        <v>272.62</v>
      </c>
    </row>
    <row r="546" spans="1:2">
      <c r="A546" s="68" t="s">
        <v>926</v>
      </c>
      <c r="B546" s="225">
        <v>350.52</v>
      </c>
    </row>
    <row r="547" spans="1:2">
      <c r="A547" s="68" t="s">
        <v>927</v>
      </c>
      <c r="B547" s="225">
        <v>318.06</v>
      </c>
    </row>
    <row r="548" spans="1:2">
      <c r="A548" s="68" t="s">
        <v>928</v>
      </c>
      <c r="B548" s="225">
        <v>400.61</v>
      </c>
    </row>
    <row r="549" spans="1:2">
      <c r="A549" s="68" t="s">
        <v>929</v>
      </c>
      <c r="B549" s="225">
        <v>363.51</v>
      </c>
    </row>
    <row r="550" spans="1:2">
      <c r="A550" s="68" t="s">
        <v>930</v>
      </c>
      <c r="B550" s="225">
        <v>124.88</v>
      </c>
    </row>
    <row r="551" spans="1:2">
      <c r="A551" s="68" t="s">
        <v>931</v>
      </c>
      <c r="B551" s="225">
        <v>113.32</v>
      </c>
    </row>
    <row r="552" spans="1:2">
      <c r="A552" s="68" t="s">
        <v>932</v>
      </c>
      <c r="B552" s="225">
        <v>135.77000000000001</v>
      </c>
    </row>
    <row r="553" spans="1:2">
      <c r="A553" s="68" t="s">
        <v>933</v>
      </c>
      <c r="B553" s="225">
        <v>123.19</v>
      </c>
    </row>
    <row r="554" spans="1:2">
      <c r="A554" s="68" t="s">
        <v>934</v>
      </c>
      <c r="B554" s="225">
        <v>146.63</v>
      </c>
    </row>
    <row r="555" spans="1:2">
      <c r="A555" s="68" t="s">
        <v>935</v>
      </c>
      <c r="B555" s="225">
        <v>133.04</v>
      </c>
    </row>
    <row r="556" spans="1:2">
      <c r="A556" s="68" t="s">
        <v>936</v>
      </c>
      <c r="B556" s="225">
        <v>176.97</v>
      </c>
    </row>
    <row r="557" spans="1:2">
      <c r="A557" s="68" t="s">
        <v>937</v>
      </c>
      <c r="B557" s="225">
        <v>160.57</v>
      </c>
    </row>
    <row r="558" spans="1:2">
      <c r="A558" s="68" t="s">
        <v>938</v>
      </c>
      <c r="B558" s="225">
        <v>215.87</v>
      </c>
    </row>
    <row r="559" spans="1:2">
      <c r="A559" s="68" t="s">
        <v>939</v>
      </c>
      <c r="B559" s="225">
        <v>195.88</v>
      </c>
    </row>
    <row r="560" spans="1:2">
      <c r="A560" s="68" t="s">
        <v>940</v>
      </c>
      <c r="B560" s="225">
        <v>238.89</v>
      </c>
    </row>
    <row r="561" spans="1:2">
      <c r="A561" s="68" t="s">
        <v>941</v>
      </c>
      <c r="B561" s="225">
        <v>216.76</v>
      </c>
    </row>
    <row r="562" spans="1:2">
      <c r="A562" s="68" t="s">
        <v>942</v>
      </c>
      <c r="B562" s="225">
        <v>291.99</v>
      </c>
    </row>
    <row r="563" spans="1:2">
      <c r="A563" s="68" t="s">
        <v>943</v>
      </c>
      <c r="B563" s="225">
        <v>264.94</v>
      </c>
    </row>
    <row r="564" spans="1:2">
      <c r="A564" s="68" t="s">
        <v>944</v>
      </c>
      <c r="B564" s="225">
        <v>336.22</v>
      </c>
    </row>
    <row r="565" spans="1:2">
      <c r="A565" s="68" t="s">
        <v>945</v>
      </c>
      <c r="B565" s="225">
        <v>305.07</v>
      </c>
    </row>
    <row r="566" spans="1:2">
      <c r="A566" s="68" t="s">
        <v>946</v>
      </c>
      <c r="B566" s="225">
        <v>403.48</v>
      </c>
    </row>
    <row r="567" spans="1:2">
      <c r="A567" s="68" t="s">
        <v>947</v>
      </c>
      <c r="B567" s="225">
        <v>366.1</v>
      </c>
    </row>
    <row r="568" spans="1:2">
      <c r="A568" s="68" t="s">
        <v>948</v>
      </c>
      <c r="B568" s="225">
        <v>470.7</v>
      </c>
    </row>
    <row r="569" spans="1:2">
      <c r="A569" s="68" t="s">
        <v>949</v>
      </c>
      <c r="B569" s="225">
        <v>427.1</v>
      </c>
    </row>
    <row r="570" spans="1:2">
      <c r="A570" s="68" t="s">
        <v>950</v>
      </c>
      <c r="B570" s="225">
        <v>537.96</v>
      </c>
    </row>
    <row r="571" spans="1:2">
      <c r="A571" s="68" t="s">
        <v>951</v>
      </c>
      <c r="B571" s="225">
        <v>488.13</v>
      </c>
    </row>
    <row r="572" spans="1:2">
      <c r="A572" s="68" t="s">
        <v>952</v>
      </c>
      <c r="B572" s="225">
        <v>197.16</v>
      </c>
    </row>
    <row r="573" spans="1:2">
      <c r="A573" s="68" t="s">
        <v>953</v>
      </c>
      <c r="B573" s="225">
        <v>180.57</v>
      </c>
    </row>
    <row r="574" spans="1:2">
      <c r="A574" s="68" t="s">
        <v>954</v>
      </c>
      <c r="B574" s="225">
        <v>219.27</v>
      </c>
    </row>
    <row r="575" spans="1:2">
      <c r="A575" s="68" t="s">
        <v>955</v>
      </c>
      <c r="B575" s="225">
        <v>200.68</v>
      </c>
    </row>
    <row r="576" spans="1:2">
      <c r="A576" s="68" t="s">
        <v>956</v>
      </c>
      <c r="B576" s="225">
        <v>235.74</v>
      </c>
    </row>
    <row r="577" spans="1:2">
      <c r="A577" s="68" t="s">
        <v>957</v>
      </c>
      <c r="B577" s="225">
        <v>215.75</v>
      </c>
    </row>
    <row r="578" spans="1:2">
      <c r="A578" s="68" t="s">
        <v>958</v>
      </c>
      <c r="B578" s="225">
        <v>328.93</v>
      </c>
    </row>
    <row r="579" spans="1:2">
      <c r="A579" s="68" t="s">
        <v>959</v>
      </c>
      <c r="B579" s="225">
        <v>301.05</v>
      </c>
    </row>
    <row r="580" spans="1:2">
      <c r="A580" s="68" t="s">
        <v>960</v>
      </c>
      <c r="B580" s="225">
        <v>398.22</v>
      </c>
    </row>
    <row r="581" spans="1:2">
      <c r="A581" s="68" t="s">
        <v>961</v>
      </c>
      <c r="B581" s="225">
        <v>364.46</v>
      </c>
    </row>
    <row r="582" spans="1:2">
      <c r="A582" s="68" t="s">
        <v>962</v>
      </c>
      <c r="B582" s="225">
        <v>477.86</v>
      </c>
    </row>
    <row r="583" spans="1:2">
      <c r="A583" s="68" t="s">
        <v>963</v>
      </c>
      <c r="B583" s="225">
        <v>437.35</v>
      </c>
    </row>
    <row r="584" spans="1:2">
      <c r="A584" s="68" t="s">
        <v>964</v>
      </c>
      <c r="B584" s="225">
        <v>637.16</v>
      </c>
    </row>
    <row r="585" spans="1:2">
      <c r="A585" s="68" t="s">
        <v>965</v>
      </c>
      <c r="B585" s="225">
        <v>583.15</v>
      </c>
    </row>
    <row r="586" spans="1:2">
      <c r="A586" s="68" t="s">
        <v>966</v>
      </c>
      <c r="B586" s="225">
        <v>796.47</v>
      </c>
    </row>
    <row r="587" spans="1:2">
      <c r="A587" s="68" t="s">
        <v>967</v>
      </c>
      <c r="B587" s="225">
        <v>728.95</v>
      </c>
    </row>
    <row r="588" spans="1:2">
      <c r="A588" s="68" t="s">
        <v>968</v>
      </c>
      <c r="B588" s="225">
        <v>955.77</v>
      </c>
    </row>
    <row r="589" spans="1:2">
      <c r="A589" s="68" t="s">
        <v>969</v>
      </c>
      <c r="B589" s="225">
        <v>874.75</v>
      </c>
    </row>
    <row r="590" spans="1:2">
      <c r="A590" s="68" t="s">
        <v>970</v>
      </c>
      <c r="B590" s="225">
        <v>1115.07</v>
      </c>
    </row>
    <row r="591" spans="1:2">
      <c r="A591" s="68" t="s">
        <v>971</v>
      </c>
      <c r="B591" s="225">
        <v>1020.55</v>
      </c>
    </row>
    <row r="592" spans="1:2">
      <c r="A592" s="68" t="s">
        <v>972</v>
      </c>
      <c r="B592" s="225">
        <v>1274.3699999999999</v>
      </c>
    </row>
    <row r="593" spans="1:2">
      <c r="A593" s="68" t="s">
        <v>973</v>
      </c>
      <c r="B593" s="225">
        <v>1166.3399999999999</v>
      </c>
    </row>
    <row r="594" spans="1:2">
      <c r="A594" s="68" t="s">
        <v>974</v>
      </c>
      <c r="B594" s="225">
        <v>115.71</v>
      </c>
    </row>
    <row r="595" spans="1:2">
      <c r="A595" s="68" t="s">
        <v>975</v>
      </c>
      <c r="B595" s="225">
        <v>100.49</v>
      </c>
    </row>
    <row r="596" spans="1:2">
      <c r="A596" s="68" t="s">
        <v>976</v>
      </c>
      <c r="B596" s="225">
        <v>133.94</v>
      </c>
    </row>
    <row r="597" spans="1:2">
      <c r="A597" s="68" t="s">
        <v>977</v>
      </c>
      <c r="B597" s="225">
        <v>116.33</v>
      </c>
    </row>
    <row r="598" spans="1:2">
      <c r="A598" s="68" t="s">
        <v>978</v>
      </c>
      <c r="B598" s="225">
        <v>181.94</v>
      </c>
    </row>
    <row r="599" spans="1:2">
      <c r="A599" s="68" t="s">
        <v>979</v>
      </c>
      <c r="B599" s="225">
        <v>158.01</v>
      </c>
    </row>
    <row r="600" spans="1:2">
      <c r="A600" s="68" t="s">
        <v>980</v>
      </c>
      <c r="B600" s="225">
        <v>242.53</v>
      </c>
    </row>
    <row r="601" spans="1:2">
      <c r="A601" s="68" t="s">
        <v>981</v>
      </c>
      <c r="B601" s="225">
        <v>210.64</v>
      </c>
    </row>
    <row r="602" spans="1:2">
      <c r="A602" s="68" t="s">
        <v>982</v>
      </c>
      <c r="B602" s="225">
        <v>293</v>
      </c>
    </row>
    <row r="603" spans="1:2">
      <c r="A603" s="68" t="s">
        <v>983</v>
      </c>
      <c r="B603" s="225">
        <v>254.47</v>
      </c>
    </row>
    <row r="604" spans="1:2">
      <c r="A604" s="68" t="s">
        <v>984</v>
      </c>
      <c r="B604" s="225">
        <v>596.89</v>
      </c>
    </row>
    <row r="605" spans="1:2">
      <c r="A605" s="68" t="s">
        <v>985</v>
      </c>
      <c r="B605" s="225">
        <v>573.30999999999995</v>
      </c>
    </row>
    <row r="606" spans="1:2">
      <c r="A606" s="68" t="s">
        <v>986</v>
      </c>
      <c r="B606" s="225">
        <v>690.95</v>
      </c>
    </row>
    <row r="607" spans="1:2">
      <c r="A607" s="68" t="s">
        <v>987</v>
      </c>
      <c r="B607" s="225">
        <v>663.65</v>
      </c>
    </row>
    <row r="608" spans="1:2">
      <c r="A608" s="68" t="s">
        <v>988</v>
      </c>
      <c r="B608" s="225">
        <v>938.51</v>
      </c>
    </row>
    <row r="609" spans="1:2">
      <c r="A609" s="68" t="s">
        <v>989</v>
      </c>
      <c r="B609" s="225">
        <v>901.42</v>
      </c>
    </row>
    <row r="610" spans="1:2">
      <c r="A610" s="68" t="s">
        <v>990</v>
      </c>
      <c r="B610" s="225">
        <v>89</v>
      </c>
    </row>
    <row r="611" spans="1:2">
      <c r="A611" s="68" t="s">
        <v>991</v>
      </c>
      <c r="B611" s="225">
        <v>77.290000000000006</v>
      </c>
    </row>
    <row r="612" spans="1:2">
      <c r="A612" s="68" t="s">
        <v>992</v>
      </c>
      <c r="B612" s="225">
        <v>103.06</v>
      </c>
    </row>
    <row r="613" spans="1:2">
      <c r="A613" s="68" t="s">
        <v>993</v>
      </c>
      <c r="B613" s="225">
        <v>89.51</v>
      </c>
    </row>
    <row r="614" spans="1:2">
      <c r="A614" s="68" t="s">
        <v>994</v>
      </c>
      <c r="B614" s="225">
        <v>139.96</v>
      </c>
    </row>
    <row r="615" spans="1:2">
      <c r="A615" s="68" t="s">
        <v>995</v>
      </c>
      <c r="B615" s="225">
        <v>121.55</v>
      </c>
    </row>
    <row r="616" spans="1:2">
      <c r="A616" s="68" t="s">
        <v>996</v>
      </c>
      <c r="B616" s="225">
        <v>186.62</v>
      </c>
    </row>
    <row r="617" spans="1:2">
      <c r="A617" s="68" t="s">
        <v>997</v>
      </c>
      <c r="B617" s="225">
        <v>162.08000000000001</v>
      </c>
    </row>
    <row r="618" spans="1:2">
      <c r="A618" s="68" t="s">
        <v>998</v>
      </c>
      <c r="B618" s="225">
        <v>225.4</v>
      </c>
    </row>
    <row r="619" spans="1:2">
      <c r="A619" s="68" t="s">
        <v>999</v>
      </c>
      <c r="B619" s="225">
        <v>195.76</v>
      </c>
    </row>
    <row r="620" spans="1:2">
      <c r="A620" s="68" t="s">
        <v>1000</v>
      </c>
      <c r="B620" s="225">
        <v>120.15</v>
      </c>
    </row>
    <row r="621" spans="1:2">
      <c r="A621" s="68" t="s">
        <v>1001</v>
      </c>
      <c r="B621" s="225">
        <v>104.35</v>
      </c>
    </row>
    <row r="622" spans="1:2">
      <c r="A622" s="68" t="s">
        <v>1002</v>
      </c>
      <c r="B622" s="225">
        <v>139.12</v>
      </c>
    </row>
    <row r="623" spans="1:2">
      <c r="A623" s="68" t="s">
        <v>1003</v>
      </c>
      <c r="B623" s="225">
        <v>120.83</v>
      </c>
    </row>
    <row r="624" spans="1:2">
      <c r="A624" s="68" t="s">
        <v>1004</v>
      </c>
      <c r="B624" s="225">
        <v>188.94</v>
      </c>
    </row>
    <row r="625" spans="1:2">
      <c r="A625" s="68" t="s">
        <v>1005</v>
      </c>
      <c r="B625" s="225">
        <v>164.09</v>
      </c>
    </row>
    <row r="626" spans="1:2">
      <c r="A626" s="68" t="s">
        <v>1006</v>
      </c>
      <c r="B626" s="225">
        <v>251.92</v>
      </c>
    </row>
    <row r="627" spans="1:2">
      <c r="A627" s="68" t="s">
        <v>1007</v>
      </c>
      <c r="B627" s="225">
        <v>218.79</v>
      </c>
    </row>
    <row r="628" spans="1:2">
      <c r="A628" s="68" t="s">
        <v>1008</v>
      </c>
      <c r="B628" s="225">
        <v>304.29000000000002</v>
      </c>
    </row>
    <row r="629" spans="1:2">
      <c r="A629" s="68" t="s">
        <v>1009</v>
      </c>
      <c r="B629" s="225">
        <v>264.27</v>
      </c>
    </row>
    <row r="630" spans="1:2">
      <c r="A630" s="68" t="s">
        <v>1010</v>
      </c>
      <c r="B630" s="225">
        <v>161.84</v>
      </c>
    </row>
    <row r="631" spans="1:2">
      <c r="A631" s="68" t="s">
        <v>1011</v>
      </c>
      <c r="B631" s="225">
        <v>150.91</v>
      </c>
    </row>
    <row r="632" spans="1:2">
      <c r="A632" s="68" t="s">
        <v>1012</v>
      </c>
      <c r="B632" s="225">
        <v>182.24</v>
      </c>
    </row>
    <row r="633" spans="1:2">
      <c r="A633" s="68" t="s">
        <v>1013</v>
      </c>
      <c r="B633" s="225">
        <v>175.44</v>
      </c>
    </row>
    <row r="634" spans="1:2">
      <c r="A634" s="68" t="s">
        <v>1014</v>
      </c>
      <c r="B634" s="225">
        <v>44.17</v>
      </c>
    </row>
    <row r="635" spans="1:2">
      <c r="A635" s="68" t="s">
        <v>1015</v>
      </c>
      <c r="B635" s="225">
        <v>42.6</v>
      </c>
    </row>
    <row r="636" spans="1:2">
      <c r="A636" s="68" t="s">
        <v>1016</v>
      </c>
      <c r="B636" s="225">
        <v>176.76</v>
      </c>
    </row>
    <row r="637" spans="1:2">
      <c r="A637" s="68" t="s">
        <v>1017</v>
      </c>
      <c r="B637" s="225">
        <v>170.48</v>
      </c>
    </row>
    <row r="638" spans="1:2">
      <c r="A638" s="68" t="s">
        <v>1018</v>
      </c>
      <c r="B638" s="225">
        <v>351.17</v>
      </c>
    </row>
    <row r="639" spans="1:2">
      <c r="A639" s="68" t="s">
        <v>1019</v>
      </c>
      <c r="B639" s="225">
        <v>316.04000000000002</v>
      </c>
    </row>
    <row r="640" spans="1:2">
      <c r="A640" s="68" t="s">
        <v>1020</v>
      </c>
      <c r="B640" s="225">
        <v>383.79</v>
      </c>
    </row>
    <row r="641" spans="1:2">
      <c r="A641" s="68" t="s">
        <v>1021</v>
      </c>
      <c r="B641" s="225">
        <v>345.44</v>
      </c>
    </row>
    <row r="642" spans="1:2">
      <c r="A642" s="68" t="s">
        <v>1022</v>
      </c>
      <c r="B642" s="225">
        <v>431.49</v>
      </c>
    </row>
    <row r="643" spans="1:2">
      <c r="A643" s="68" t="s">
        <v>1023</v>
      </c>
      <c r="B643" s="225">
        <v>389.06</v>
      </c>
    </row>
    <row r="644" spans="1:2">
      <c r="A644" s="68" t="s">
        <v>1024</v>
      </c>
      <c r="B644" s="225">
        <v>476.55</v>
      </c>
    </row>
    <row r="645" spans="1:2">
      <c r="A645" s="68" t="s">
        <v>1025</v>
      </c>
      <c r="B645" s="225">
        <v>430.32</v>
      </c>
    </row>
    <row r="646" spans="1:2">
      <c r="A646" s="68" t="s">
        <v>1026</v>
      </c>
      <c r="B646" s="225">
        <v>604.66999999999996</v>
      </c>
    </row>
    <row r="647" spans="1:2">
      <c r="A647" s="68" t="s">
        <v>1027</v>
      </c>
      <c r="B647" s="225">
        <v>549.77</v>
      </c>
    </row>
    <row r="648" spans="1:2">
      <c r="A648" s="68" t="s">
        <v>1028</v>
      </c>
      <c r="B648" s="225">
        <v>881.41</v>
      </c>
    </row>
    <row r="649" spans="1:2">
      <c r="A649" s="68" t="s">
        <v>1029</v>
      </c>
      <c r="B649" s="225">
        <v>816.76</v>
      </c>
    </row>
    <row r="650" spans="1:2">
      <c r="A650" s="68" t="s">
        <v>1030</v>
      </c>
      <c r="B650" s="225">
        <v>561.99</v>
      </c>
    </row>
    <row r="651" spans="1:2">
      <c r="A651" s="68" t="s">
        <v>1031</v>
      </c>
      <c r="B651" s="225">
        <v>505.16</v>
      </c>
    </row>
    <row r="652" spans="1:2">
      <c r="A652" s="68" t="s">
        <v>1032</v>
      </c>
      <c r="B652" s="225">
        <v>614.84</v>
      </c>
    </row>
    <row r="653" spans="1:2">
      <c r="A653" s="68" t="s">
        <v>1033</v>
      </c>
      <c r="B653" s="225">
        <v>552.67999999999995</v>
      </c>
    </row>
    <row r="654" spans="1:2">
      <c r="A654" s="68" t="s">
        <v>1034</v>
      </c>
      <c r="B654" s="225">
        <v>724.35</v>
      </c>
    </row>
    <row r="655" spans="1:2">
      <c r="A655" s="68" t="s">
        <v>1035</v>
      </c>
      <c r="B655" s="225">
        <v>652.01</v>
      </c>
    </row>
    <row r="656" spans="1:2">
      <c r="A656" s="68" t="s">
        <v>1036</v>
      </c>
      <c r="B656" s="225">
        <v>802.26</v>
      </c>
    </row>
    <row r="657" spans="1:2">
      <c r="A657" s="68" t="s">
        <v>1037</v>
      </c>
      <c r="B657" s="225">
        <v>722.81</v>
      </c>
    </row>
    <row r="658" spans="1:2">
      <c r="A658" s="68" t="s">
        <v>1038</v>
      </c>
      <c r="B658" s="225">
        <v>1125.8699999999999</v>
      </c>
    </row>
    <row r="659" spans="1:2">
      <c r="A659" s="68" t="s">
        <v>1039</v>
      </c>
      <c r="B659" s="225">
        <v>1019.02</v>
      </c>
    </row>
    <row r="660" spans="1:2">
      <c r="A660" s="68" t="s">
        <v>1040</v>
      </c>
      <c r="B660" s="225">
        <v>1696.17</v>
      </c>
    </row>
    <row r="661" spans="1:2">
      <c r="A661" s="68" t="s">
        <v>1041</v>
      </c>
      <c r="B661" s="225">
        <v>1556.23</v>
      </c>
    </row>
    <row r="662" spans="1:2">
      <c r="A662" s="68" t="s">
        <v>1042</v>
      </c>
      <c r="B662" s="225">
        <v>262.77999999999997</v>
      </c>
    </row>
    <row r="663" spans="1:2">
      <c r="A663" s="68" t="s">
        <v>1043</v>
      </c>
      <c r="B663" s="225">
        <v>237.03</v>
      </c>
    </row>
    <row r="664" spans="1:2">
      <c r="A664" s="68" t="s">
        <v>1044</v>
      </c>
      <c r="B664" s="225">
        <v>285.49</v>
      </c>
    </row>
    <row r="665" spans="1:2">
      <c r="A665" s="68" t="s">
        <v>1045</v>
      </c>
      <c r="B665" s="225">
        <v>257.55</v>
      </c>
    </row>
    <row r="666" spans="1:2">
      <c r="A666" s="68" t="s">
        <v>1046</v>
      </c>
      <c r="B666" s="225">
        <v>320.07</v>
      </c>
    </row>
    <row r="667" spans="1:2">
      <c r="A667" s="68" t="s">
        <v>1047</v>
      </c>
      <c r="B667" s="225">
        <v>289.33</v>
      </c>
    </row>
    <row r="668" spans="1:2">
      <c r="A668" s="68" t="s">
        <v>1048</v>
      </c>
      <c r="B668" s="225">
        <v>351.69</v>
      </c>
    </row>
    <row r="669" spans="1:2">
      <c r="A669" s="68" t="s">
        <v>1049</v>
      </c>
      <c r="B669" s="225">
        <v>318.45</v>
      </c>
    </row>
    <row r="670" spans="1:2">
      <c r="A670" s="68" t="s">
        <v>1050</v>
      </c>
      <c r="B670" s="225">
        <v>452.07</v>
      </c>
    </row>
    <row r="671" spans="1:2">
      <c r="A671" s="68" t="s">
        <v>1051</v>
      </c>
      <c r="B671" s="225">
        <v>412.49</v>
      </c>
    </row>
    <row r="672" spans="1:2">
      <c r="A672" s="68" t="s">
        <v>1052</v>
      </c>
      <c r="B672" s="225">
        <v>685.93</v>
      </c>
    </row>
    <row r="673" spans="1:2">
      <c r="A673" s="68" t="s">
        <v>1053</v>
      </c>
      <c r="B673" s="225">
        <v>638.82000000000005</v>
      </c>
    </row>
    <row r="674" spans="1:2">
      <c r="A674" s="68" t="s">
        <v>1054</v>
      </c>
      <c r="B674" s="225">
        <v>434.65</v>
      </c>
    </row>
    <row r="675" spans="1:2">
      <c r="A675" s="68" t="s">
        <v>1055</v>
      </c>
      <c r="B675" s="225">
        <v>391.31</v>
      </c>
    </row>
    <row r="676" spans="1:2">
      <c r="A676" s="68" t="s">
        <v>1056</v>
      </c>
      <c r="B676" s="225">
        <v>476.1</v>
      </c>
    </row>
    <row r="677" spans="1:2">
      <c r="A677" s="68" t="s">
        <v>1057</v>
      </c>
      <c r="B677" s="225">
        <v>428.64</v>
      </c>
    </row>
    <row r="678" spans="1:2">
      <c r="A678" s="68" t="s">
        <v>1058</v>
      </c>
      <c r="B678" s="225">
        <v>532.27</v>
      </c>
    </row>
    <row r="679" spans="1:2">
      <c r="A679" s="68" t="s">
        <v>1059</v>
      </c>
      <c r="B679" s="225">
        <v>479.94</v>
      </c>
    </row>
    <row r="680" spans="1:2">
      <c r="A680" s="68" t="s">
        <v>1060</v>
      </c>
      <c r="B680" s="225">
        <v>595.97</v>
      </c>
    </row>
    <row r="681" spans="1:2">
      <c r="A681" s="68" t="s">
        <v>1061</v>
      </c>
      <c r="B681" s="225">
        <v>537.99</v>
      </c>
    </row>
    <row r="682" spans="1:2">
      <c r="A682" s="68" t="s">
        <v>1062</v>
      </c>
      <c r="B682" s="225">
        <v>848.07</v>
      </c>
    </row>
    <row r="683" spans="1:2">
      <c r="A683" s="68" t="s">
        <v>1063</v>
      </c>
      <c r="B683" s="225">
        <v>769.37</v>
      </c>
    </row>
    <row r="684" spans="1:2">
      <c r="A684" s="68" t="s">
        <v>1064</v>
      </c>
      <c r="B684" s="225">
        <v>1345.65</v>
      </c>
    </row>
    <row r="685" spans="1:2">
      <c r="A685" s="68" t="s">
        <v>1065</v>
      </c>
      <c r="B685" s="225">
        <v>1238.82</v>
      </c>
    </row>
    <row r="686" spans="1:2">
      <c r="A686" s="68" t="s">
        <v>1066</v>
      </c>
      <c r="B686" s="225">
        <v>366.48</v>
      </c>
    </row>
    <row r="687" spans="1:2">
      <c r="A687" s="68" t="s">
        <v>1067</v>
      </c>
      <c r="B687" s="225">
        <v>327.24</v>
      </c>
    </row>
    <row r="688" spans="1:2">
      <c r="A688" s="68" t="s">
        <v>1068</v>
      </c>
      <c r="B688" s="225">
        <v>412.94</v>
      </c>
    </row>
    <row r="689" spans="1:2">
      <c r="A689" s="68" t="s">
        <v>1069</v>
      </c>
      <c r="B689" s="225">
        <v>369.46</v>
      </c>
    </row>
    <row r="690" spans="1:2">
      <c r="A690" s="68" t="s">
        <v>1070</v>
      </c>
      <c r="B690" s="225">
        <v>629.75</v>
      </c>
    </row>
    <row r="691" spans="1:2">
      <c r="A691" s="68" t="s">
        <v>1071</v>
      </c>
      <c r="B691" s="225">
        <v>562.86</v>
      </c>
    </row>
    <row r="692" spans="1:2">
      <c r="A692" s="68" t="s">
        <v>1072</v>
      </c>
      <c r="B692" s="225">
        <v>962.72</v>
      </c>
    </row>
    <row r="693" spans="1:2">
      <c r="A693" s="68" t="s">
        <v>1073</v>
      </c>
      <c r="B693" s="225">
        <v>860.38</v>
      </c>
    </row>
    <row r="694" spans="1:2">
      <c r="A694" s="68" t="s">
        <v>1074</v>
      </c>
      <c r="B694" s="225">
        <v>1160.8</v>
      </c>
    </row>
    <row r="695" spans="1:2">
      <c r="A695" s="68" t="s">
        <v>1075</v>
      </c>
      <c r="B695" s="225">
        <v>1015.26</v>
      </c>
    </row>
    <row r="696" spans="1:2">
      <c r="A696" s="68" t="s">
        <v>1076</v>
      </c>
      <c r="B696" s="225">
        <v>7.22</v>
      </c>
    </row>
    <row r="697" spans="1:2">
      <c r="A697" s="68" t="s">
        <v>1077</v>
      </c>
      <c r="B697" s="225">
        <v>6.3</v>
      </c>
    </row>
    <row r="698" spans="1:2">
      <c r="A698" s="68" t="s">
        <v>1078</v>
      </c>
      <c r="B698" s="225">
        <v>6.08</v>
      </c>
    </row>
    <row r="699" spans="1:2">
      <c r="A699" s="68" t="s">
        <v>1079</v>
      </c>
      <c r="B699" s="225">
        <v>5.5</v>
      </c>
    </row>
    <row r="700" spans="1:2">
      <c r="A700" s="68" t="s">
        <v>1080</v>
      </c>
      <c r="B700" s="225">
        <v>5.36</v>
      </c>
    </row>
    <row r="701" spans="1:2">
      <c r="A701" s="68" t="s">
        <v>1081</v>
      </c>
      <c r="B701" s="225">
        <v>4.88</v>
      </c>
    </row>
    <row r="702" spans="1:2">
      <c r="A702" s="68" t="s">
        <v>1082</v>
      </c>
      <c r="B702" s="225">
        <v>1.82</v>
      </c>
    </row>
    <row r="703" spans="1:2">
      <c r="A703" s="68" t="s">
        <v>1083</v>
      </c>
      <c r="B703" s="225">
        <v>1.69</v>
      </c>
    </row>
    <row r="704" spans="1:2">
      <c r="A704" s="68" t="s">
        <v>1084</v>
      </c>
      <c r="B704" s="225">
        <v>9.43</v>
      </c>
    </row>
    <row r="705" spans="1:2">
      <c r="A705" s="68" t="s">
        <v>1085</v>
      </c>
      <c r="B705" s="225">
        <v>8.17</v>
      </c>
    </row>
    <row r="706" spans="1:2">
      <c r="A706" s="68" t="s">
        <v>1086</v>
      </c>
      <c r="B706" s="225">
        <v>6.95</v>
      </c>
    </row>
    <row r="707" spans="1:2">
      <c r="A707" s="68" t="s">
        <v>1087</v>
      </c>
      <c r="B707" s="225">
        <v>6.02</v>
      </c>
    </row>
    <row r="708" spans="1:2">
      <c r="A708" s="68" t="s">
        <v>1088</v>
      </c>
      <c r="B708" s="225">
        <v>8.5</v>
      </c>
    </row>
    <row r="709" spans="1:2">
      <c r="A709" s="68" t="s">
        <v>1089</v>
      </c>
      <c r="B709" s="225">
        <v>7.36</v>
      </c>
    </row>
    <row r="710" spans="1:2">
      <c r="A710" s="68" t="s">
        <v>1090</v>
      </c>
      <c r="B710" s="225">
        <v>6.8</v>
      </c>
    </row>
    <row r="711" spans="1:2">
      <c r="A711" s="68" t="s">
        <v>1091</v>
      </c>
      <c r="B711" s="225">
        <v>5.89</v>
      </c>
    </row>
    <row r="712" spans="1:2">
      <c r="A712" s="68" t="s">
        <v>1092</v>
      </c>
      <c r="B712" s="225">
        <v>10.050000000000001</v>
      </c>
    </row>
    <row r="713" spans="1:2">
      <c r="A713" s="68" t="s">
        <v>1093</v>
      </c>
      <c r="B713" s="225">
        <v>8.6999999999999993</v>
      </c>
    </row>
    <row r="714" spans="1:2">
      <c r="A714" s="68" t="s">
        <v>1094</v>
      </c>
      <c r="B714" s="225">
        <v>8.52</v>
      </c>
    </row>
    <row r="715" spans="1:2">
      <c r="A715" s="68" t="s">
        <v>1095</v>
      </c>
      <c r="B715" s="225">
        <v>7.38</v>
      </c>
    </row>
    <row r="716" spans="1:2">
      <c r="A716" s="68" t="s">
        <v>1096</v>
      </c>
      <c r="B716" s="225">
        <v>10.37</v>
      </c>
    </row>
    <row r="717" spans="1:2">
      <c r="A717" s="68" t="s">
        <v>68</v>
      </c>
      <c r="B717" s="225">
        <v>9.16</v>
      </c>
    </row>
    <row r="718" spans="1:2">
      <c r="A718" s="68" t="s">
        <v>1097</v>
      </c>
      <c r="B718" s="225">
        <v>17.04</v>
      </c>
    </row>
    <row r="719" spans="1:2">
      <c r="A719" s="68" t="s">
        <v>1098</v>
      </c>
      <c r="B719" s="225">
        <v>14.77</v>
      </c>
    </row>
    <row r="720" spans="1:2">
      <c r="A720" s="68" t="s">
        <v>1099</v>
      </c>
      <c r="B720" s="225">
        <v>1.02</v>
      </c>
    </row>
    <row r="721" spans="1:2">
      <c r="A721" s="68" t="s">
        <v>1100</v>
      </c>
      <c r="B721" s="225">
        <v>0.88</v>
      </c>
    </row>
    <row r="722" spans="1:2">
      <c r="A722" s="68" t="s">
        <v>1101</v>
      </c>
      <c r="B722" s="225">
        <v>0.28000000000000003</v>
      </c>
    </row>
    <row r="723" spans="1:2">
      <c r="A723" s="68" t="s">
        <v>1102</v>
      </c>
      <c r="B723" s="225">
        <v>0.25</v>
      </c>
    </row>
    <row r="724" spans="1:2">
      <c r="A724" s="68" t="s">
        <v>1103</v>
      </c>
      <c r="B724" s="225">
        <v>2.04</v>
      </c>
    </row>
    <row r="725" spans="1:2">
      <c r="A725" s="68" t="s">
        <v>1104</v>
      </c>
      <c r="B725" s="225">
        <v>1.77</v>
      </c>
    </row>
    <row r="726" spans="1:2">
      <c r="A726" s="68" t="s">
        <v>1105</v>
      </c>
      <c r="B726" s="225">
        <v>211.37</v>
      </c>
    </row>
    <row r="727" spans="1:2">
      <c r="A727" s="68" t="s">
        <v>1106</v>
      </c>
      <c r="B727" s="225">
        <v>183.15</v>
      </c>
    </row>
    <row r="728" spans="1:2">
      <c r="A728" s="68" t="s">
        <v>1107</v>
      </c>
      <c r="B728" s="225">
        <v>2.4500000000000002</v>
      </c>
    </row>
    <row r="729" spans="1:2">
      <c r="A729" s="68" t="s">
        <v>1109</v>
      </c>
      <c r="B729" s="225">
        <v>2.12</v>
      </c>
    </row>
    <row r="730" spans="1:2">
      <c r="A730" s="68" t="s">
        <v>1110</v>
      </c>
      <c r="B730" s="225">
        <v>2216.04</v>
      </c>
    </row>
    <row r="731" spans="1:2">
      <c r="A731" s="68" t="s">
        <v>1111</v>
      </c>
      <c r="B731" s="225">
        <v>1920.12</v>
      </c>
    </row>
    <row r="732" spans="1:2">
      <c r="A732" s="68" t="s">
        <v>1112</v>
      </c>
      <c r="B732" s="225">
        <v>2130.81</v>
      </c>
    </row>
    <row r="733" spans="1:2">
      <c r="A733" s="68" t="s">
        <v>1113</v>
      </c>
      <c r="B733" s="225">
        <v>1846.27</v>
      </c>
    </row>
    <row r="734" spans="1:2">
      <c r="A734" s="68" t="s">
        <v>1114</v>
      </c>
      <c r="B734" s="225">
        <v>43.46</v>
      </c>
    </row>
    <row r="735" spans="1:2">
      <c r="A735" s="68" t="s">
        <v>1115</v>
      </c>
      <c r="B735" s="225">
        <v>37.659999999999997</v>
      </c>
    </row>
    <row r="736" spans="1:2">
      <c r="A736" s="68" t="s">
        <v>1116</v>
      </c>
      <c r="B736" s="225">
        <v>63.07</v>
      </c>
    </row>
    <row r="737" spans="1:2">
      <c r="A737" s="68" t="s">
        <v>1117</v>
      </c>
      <c r="B737" s="225">
        <v>54.64</v>
      </c>
    </row>
    <row r="738" spans="1:2">
      <c r="A738" s="68" t="s">
        <v>1118</v>
      </c>
      <c r="B738" s="225">
        <v>85.23</v>
      </c>
    </row>
    <row r="739" spans="1:2">
      <c r="A739" s="68" t="s">
        <v>1119</v>
      </c>
      <c r="B739" s="225">
        <v>73.849999999999994</v>
      </c>
    </row>
    <row r="740" spans="1:2">
      <c r="A740" s="68" t="s">
        <v>1120</v>
      </c>
      <c r="B740" s="225">
        <v>39.26</v>
      </c>
    </row>
    <row r="741" spans="1:2">
      <c r="A741" s="68" t="s">
        <v>1122</v>
      </c>
      <c r="B741" s="225">
        <v>38.82</v>
      </c>
    </row>
    <row r="742" spans="1:2">
      <c r="A742" s="68" t="s">
        <v>1123</v>
      </c>
      <c r="B742" s="225">
        <v>70.23</v>
      </c>
    </row>
    <row r="743" spans="1:2">
      <c r="A743" s="68" t="s">
        <v>1125</v>
      </c>
      <c r="B743" s="225">
        <v>69.430000000000007</v>
      </c>
    </row>
    <row r="744" spans="1:2">
      <c r="A744" s="68" t="s">
        <v>1126</v>
      </c>
      <c r="B744" s="225">
        <v>117.58</v>
      </c>
    </row>
    <row r="745" spans="1:2">
      <c r="A745" s="68" t="s">
        <v>1128</v>
      </c>
      <c r="B745" s="225">
        <v>116.25</v>
      </c>
    </row>
    <row r="746" spans="1:2">
      <c r="A746" s="68" t="s">
        <v>1129</v>
      </c>
      <c r="B746" s="225">
        <v>0.32</v>
      </c>
    </row>
    <row r="747" spans="1:2">
      <c r="A747" s="68" t="s">
        <v>1130</v>
      </c>
      <c r="B747" s="225">
        <v>0.31</v>
      </c>
    </row>
    <row r="748" spans="1:2">
      <c r="A748" s="68" t="s">
        <v>1131</v>
      </c>
      <c r="B748" s="225">
        <v>1.23</v>
      </c>
    </row>
    <row r="749" spans="1:2">
      <c r="A749" s="68" t="s">
        <v>1132</v>
      </c>
      <c r="B749" s="225">
        <v>1.2</v>
      </c>
    </row>
    <row r="750" spans="1:2">
      <c r="A750" s="68" t="s">
        <v>1133</v>
      </c>
      <c r="B750" s="225">
        <v>5200.6000000000004</v>
      </c>
    </row>
    <row r="751" spans="1:2">
      <c r="A751" s="68" t="s">
        <v>1134</v>
      </c>
      <c r="B751" s="225">
        <v>4938.8599999999997</v>
      </c>
    </row>
    <row r="752" spans="1:2">
      <c r="A752" s="68" t="s">
        <v>1135</v>
      </c>
      <c r="B752" s="225">
        <v>303.77</v>
      </c>
    </row>
    <row r="753" spans="1:2">
      <c r="A753" s="68" t="s">
        <v>1137</v>
      </c>
      <c r="B753" s="225">
        <v>263.22000000000003</v>
      </c>
    </row>
    <row r="754" spans="1:2">
      <c r="A754" s="68" t="s">
        <v>1138</v>
      </c>
      <c r="B754" s="225">
        <v>397.67</v>
      </c>
    </row>
    <row r="755" spans="1:2">
      <c r="A755" s="68" t="s">
        <v>1140</v>
      </c>
      <c r="B755" s="225">
        <v>344.58</v>
      </c>
    </row>
    <row r="756" spans="1:2">
      <c r="A756" s="68" t="s">
        <v>1141</v>
      </c>
      <c r="B756" s="225">
        <v>7.0000000000000007E-2</v>
      </c>
    </row>
    <row r="757" spans="1:2">
      <c r="A757" s="68" t="s">
        <v>1143</v>
      </c>
      <c r="B757" s="225">
        <v>7.0000000000000007E-2</v>
      </c>
    </row>
    <row r="758" spans="1:2">
      <c r="A758" s="68" t="s">
        <v>1144</v>
      </c>
      <c r="B758" s="225">
        <v>390.6</v>
      </c>
    </row>
    <row r="759" spans="1:2">
      <c r="A759" s="68" t="s">
        <v>1145</v>
      </c>
      <c r="B759" s="225">
        <v>390.6</v>
      </c>
    </row>
    <row r="760" spans="1:2">
      <c r="A760" s="68" t="s">
        <v>1146</v>
      </c>
      <c r="B760" s="225">
        <v>270.3</v>
      </c>
    </row>
    <row r="761" spans="1:2">
      <c r="A761" s="68" t="s">
        <v>1147</v>
      </c>
      <c r="B761" s="225">
        <v>270.3</v>
      </c>
    </row>
    <row r="762" spans="1:2">
      <c r="A762" s="68" t="s">
        <v>1148</v>
      </c>
      <c r="B762" s="225">
        <v>6729.65</v>
      </c>
    </row>
    <row r="763" spans="1:2">
      <c r="A763" s="68" t="s">
        <v>1149</v>
      </c>
      <c r="B763" s="225">
        <v>5995.78</v>
      </c>
    </row>
    <row r="764" spans="1:2">
      <c r="A764" s="68" t="s">
        <v>1150</v>
      </c>
      <c r="B764" s="225">
        <v>6937.23</v>
      </c>
    </row>
    <row r="765" spans="1:2">
      <c r="A765" s="68" t="s">
        <v>1151</v>
      </c>
      <c r="B765" s="225">
        <v>6199.56</v>
      </c>
    </row>
    <row r="766" spans="1:2">
      <c r="A766" s="68" t="s">
        <v>1152</v>
      </c>
      <c r="B766" s="225">
        <v>7352.41</v>
      </c>
    </row>
    <row r="767" spans="1:2">
      <c r="A767" s="68" t="s">
        <v>1153</v>
      </c>
      <c r="B767" s="225">
        <v>6607.11</v>
      </c>
    </row>
    <row r="768" spans="1:2">
      <c r="A768" s="68" t="s">
        <v>1154</v>
      </c>
      <c r="B768" s="225">
        <v>10894.52</v>
      </c>
    </row>
    <row r="769" spans="1:2">
      <c r="A769" s="68" t="s">
        <v>1155</v>
      </c>
      <c r="B769" s="225">
        <v>9655.98</v>
      </c>
    </row>
    <row r="770" spans="1:2">
      <c r="A770" s="68" t="s">
        <v>1156</v>
      </c>
      <c r="B770" s="225">
        <v>11102.11</v>
      </c>
    </row>
    <row r="771" spans="1:2">
      <c r="A771" s="68" t="s">
        <v>1157</v>
      </c>
      <c r="B771" s="225">
        <v>9859.75</v>
      </c>
    </row>
    <row r="772" spans="1:2">
      <c r="A772" s="68" t="s">
        <v>1158</v>
      </c>
      <c r="B772" s="225">
        <v>11517.29</v>
      </c>
    </row>
    <row r="773" spans="1:2">
      <c r="A773" s="68" t="s">
        <v>1159</v>
      </c>
      <c r="B773" s="225">
        <v>10267.299999999999</v>
      </c>
    </row>
    <row r="774" spans="1:2">
      <c r="A774" s="68" t="s">
        <v>1160</v>
      </c>
      <c r="B774" s="225">
        <v>17336.02</v>
      </c>
    </row>
    <row r="775" spans="1:2">
      <c r="A775" s="68" t="s">
        <v>1162</v>
      </c>
      <c r="B775" s="225">
        <v>15489.12</v>
      </c>
    </row>
    <row r="776" spans="1:2">
      <c r="A776" s="68" t="s">
        <v>1163</v>
      </c>
      <c r="B776" s="225">
        <v>13262.53</v>
      </c>
    </row>
    <row r="777" spans="1:2">
      <c r="A777" s="68" t="s">
        <v>1164</v>
      </c>
      <c r="B777" s="225">
        <v>11849.61</v>
      </c>
    </row>
    <row r="778" spans="1:2">
      <c r="A778" s="68" t="s">
        <v>1165</v>
      </c>
      <c r="B778" s="225">
        <v>11273.15</v>
      </c>
    </row>
    <row r="779" spans="1:2">
      <c r="A779" s="68" t="s">
        <v>1166</v>
      </c>
      <c r="B779" s="225">
        <v>10072.17</v>
      </c>
    </row>
    <row r="780" spans="1:2">
      <c r="A780" s="68" t="s">
        <v>1167</v>
      </c>
      <c r="B780" s="225">
        <v>10420.56</v>
      </c>
    </row>
    <row r="781" spans="1:2">
      <c r="A781" s="68" t="s">
        <v>1168</v>
      </c>
      <c r="B781" s="225">
        <v>9310.4</v>
      </c>
    </row>
    <row r="782" spans="1:2">
      <c r="A782" s="68" t="s">
        <v>1169</v>
      </c>
      <c r="B782" s="225">
        <v>7957.51</v>
      </c>
    </row>
    <row r="783" spans="1:2">
      <c r="A783" s="68" t="s">
        <v>1170</v>
      </c>
      <c r="B783" s="225">
        <v>7109.76</v>
      </c>
    </row>
    <row r="784" spans="1:2">
      <c r="A784" s="68" t="s">
        <v>1171</v>
      </c>
      <c r="B784" s="225">
        <v>6773.37</v>
      </c>
    </row>
    <row r="785" spans="1:2">
      <c r="A785" s="68" t="s">
        <v>1172</v>
      </c>
      <c r="B785" s="225">
        <v>6051.77</v>
      </c>
    </row>
    <row r="786" spans="1:2">
      <c r="A786" s="68" t="s">
        <v>1173</v>
      </c>
      <c r="B786" s="225">
        <v>12125.75</v>
      </c>
    </row>
    <row r="787" spans="1:2">
      <c r="A787" s="68" t="s">
        <v>1174</v>
      </c>
      <c r="B787" s="225">
        <v>10833.93</v>
      </c>
    </row>
    <row r="788" spans="1:2">
      <c r="A788" s="68" t="s">
        <v>1175</v>
      </c>
      <c r="B788" s="225">
        <v>9283.77</v>
      </c>
    </row>
    <row r="789" spans="1:2">
      <c r="A789" s="68" t="s">
        <v>1176</v>
      </c>
      <c r="B789" s="225">
        <v>8294.7199999999993</v>
      </c>
    </row>
    <row r="790" spans="1:2">
      <c r="A790" s="68" t="s">
        <v>1177</v>
      </c>
      <c r="B790" s="225">
        <v>7910.16</v>
      </c>
    </row>
    <row r="791" spans="1:2">
      <c r="A791" s="68" t="s">
        <v>1178</v>
      </c>
      <c r="B791" s="225">
        <v>7067.45</v>
      </c>
    </row>
    <row r="792" spans="1:2">
      <c r="A792" s="68" t="s">
        <v>1179</v>
      </c>
      <c r="B792" s="225">
        <v>7294.39</v>
      </c>
    </row>
    <row r="793" spans="1:2">
      <c r="A793" s="68" t="s">
        <v>1180</v>
      </c>
      <c r="B793" s="225">
        <v>6517.28</v>
      </c>
    </row>
    <row r="794" spans="1:2">
      <c r="A794" s="68" t="s">
        <v>1181</v>
      </c>
      <c r="B794" s="225">
        <v>5589.21</v>
      </c>
    </row>
    <row r="795" spans="1:2">
      <c r="A795" s="68" t="s">
        <v>1182</v>
      </c>
      <c r="B795" s="225">
        <v>4993.76</v>
      </c>
    </row>
    <row r="796" spans="1:2">
      <c r="A796" s="68" t="s">
        <v>1183</v>
      </c>
      <c r="B796" s="225">
        <v>4736.62</v>
      </c>
    </row>
    <row r="797" spans="1:2">
      <c r="A797" s="68" t="s">
        <v>1184</v>
      </c>
      <c r="B797" s="225">
        <v>4232</v>
      </c>
    </row>
    <row r="798" spans="1:2">
      <c r="A798" s="68" t="s">
        <v>1185</v>
      </c>
      <c r="B798" s="225">
        <v>400.75</v>
      </c>
    </row>
    <row r="799" spans="1:2">
      <c r="A799" s="68" t="s">
        <v>1186</v>
      </c>
      <c r="B799" s="225">
        <v>347.8</v>
      </c>
    </row>
    <row r="800" spans="1:2">
      <c r="A800" s="68" t="s">
        <v>1187</v>
      </c>
      <c r="B800" s="225">
        <v>217.21</v>
      </c>
    </row>
    <row r="801" spans="1:2">
      <c r="A801" s="68" t="s">
        <v>1188</v>
      </c>
      <c r="B801" s="225">
        <v>189.76</v>
      </c>
    </row>
    <row r="802" spans="1:2">
      <c r="A802" s="68" t="s">
        <v>1189</v>
      </c>
      <c r="B802" s="225">
        <v>2272.84</v>
      </c>
    </row>
    <row r="803" spans="1:2">
      <c r="A803" s="68" t="s">
        <v>1190</v>
      </c>
      <c r="B803" s="225">
        <v>1979.87</v>
      </c>
    </row>
    <row r="804" spans="1:2">
      <c r="A804" s="68" t="s">
        <v>1191</v>
      </c>
      <c r="B804" s="225">
        <v>1365.61</v>
      </c>
    </row>
    <row r="805" spans="1:2">
      <c r="A805" s="68" t="s">
        <v>1192</v>
      </c>
      <c r="B805" s="225">
        <v>1189.58</v>
      </c>
    </row>
    <row r="806" spans="1:2">
      <c r="A806" s="68" t="s">
        <v>1193</v>
      </c>
      <c r="B806" s="225">
        <v>1594.81</v>
      </c>
    </row>
    <row r="807" spans="1:2">
      <c r="A807" s="68" t="s">
        <v>1194</v>
      </c>
      <c r="B807" s="225">
        <v>1389.24</v>
      </c>
    </row>
    <row r="808" spans="1:2">
      <c r="A808" s="68" t="s">
        <v>1195</v>
      </c>
      <c r="B808" s="225">
        <v>954.97</v>
      </c>
    </row>
    <row r="809" spans="1:2">
      <c r="A809" s="68" t="s">
        <v>1196</v>
      </c>
      <c r="B809" s="225">
        <v>831.88</v>
      </c>
    </row>
    <row r="810" spans="1:2">
      <c r="A810" s="68" t="s">
        <v>1197</v>
      </c>
      <c r="B810" s="225">
        <v>1818.27</v>
      </c>
    </row>
    <row r="811" spans="1:2">
      <c r="A811" s="68" t="s">
        <v>1198</v>
      </c>
      <c r="B811" s="225">
        <v>1583.9</v>
      </c>
    </row>
    <row r="812" spans="1:2">
      <c r="A812" s="68" t="s">
        <v>1199</v>
      </c>
      <c r="B812" s="225">
        <v>1092.49</v>
      </c>
    </row>
    <row r="813" spans="1:2">
      <c r="A813" s="68" t="s">
        <v>1200</v>
      </c>
      <c r="B813" s="225">
        <v>951.67</v>
      </c>
    </row>
    <row r="814" spans="1:2">
      <c r="A814" s="68" t="s">
        <v>1201</v>
      </c>
      <c r="B814" s="225">
        <v>1275.8399999999999</v>
      </c>
    </row>
    <row r="815" spans="1:2">
      <c r="A815" s="68" t="s">
        <v>1202</v>
      </c>
      <c r="B815" s="225">
        <v>1111.3900000000001</v>
      </c>
    </row>
    <row r="816" spans="1:2">
      <c r="A816" s="68" t="s">
        <v>1203</v>
      </c>
      <c r="B816" s="225">
        <v>763.98</v>
      </c>
    </row>
    <row r="817" spans="1:2">
      <c r="A817" s="68" t="s">
        <v>1204</v>
      </c>
      <c r="B817" s="225">
        <v>665.5</v>
      </c>
    </row>
    <row r="818" spans="1:2">
      <c r="A818" s="68" t="s">
        <v>1205</v>
      </c>
      <c r="B818" s="225">
        <v>1606.2</v>
      </c>
    </row>
    <row r="819" spans="1:2">
      <c r="A819" s="68" t="s">
        <v>1206</v>
      </c>
      <c r="B819" s="225">
        <v>1392.37</v>
      </c>
    </row>
    <row r="820" spans="1:2">
      <c r="A820" s="68" t="s">
        <v>1207</v>
      </c>
      <c r="B820" s="225">
        <v>1124.3399999999999</v>
      </c>
    </row>
    <row r="821" spans="1:2">
      <c r="A821" s="68" t="s">
        <v>1208</v>
      </c>
      <c r="B821" s="225">
        <v>974.65</v>
      </c>
    </row>
    <row r="822" spans="1:2">
      <c r="A822" s="68" t="s">
        <v>1209</v>
      </c>
      <c r="B822" s="225">
        <v>803.1</v>
      </c>
    </row>
    <row r="823" spans="1:2">
      <c r="A823" s="68" t="s">
        <v>1210</v>
      </c>
      <c r="B823" s="225">
        <v>696.18</v>
      </c>
    </row>
    <row r="824" spans="1:2">
      <c r="A824" s="68" t="s">
        <v>1211</v>
      </c>
      <c r="B824" s="225">
        <v>2.89</v>
      </c>
    </row>
    <row r="825" spans="1:2">
      <c r="A825" s="68" t="s">
        <v>1212</v>
      </c>
      <c r="B825" s="225">
        <v>2.5099999999999998</v>
      </c>
    </row>
    <row r="826" spans="1:2">
      <c r="A826" s="68" t="s">
        <v>1213</v>
      </c>
      <c r="B826" s="225">
        <v>2.02</v>
      </c>
    </row>
    <row r="827" spans="1:2">
      <c r="A827" s="68" t="s">
        <v>1214</v>
      </c>
      <c r="B827" s="225">
        <v>1.75</v>
      </c>
    </row>
    <row r="828" spans="1:2">
      <c r="A828" s="68" t="s">
        <v>1215</v>
      </c>
      <c r="B828" s="225">
        <v>2.58</v>
      </c>
    </row>
    <row r="829" spans="1:2">
      <c r="A829" s="68" t="s">
        <v>1216</v>
      </c>
      <c r="B829" s="225">
        <v>2.2400000000000002</v>
      </c>
    </row>
    <row r="830" spans="1:2">
      <c r="A830" s="68" t="s">
        <v>1217</v>
      </c>
      <c r="B830" s="225">
        <v>1.55</v>
      </c>
    </row>
    <row r="831" spans="1:2">
      <c r="A831" s="68" t="s">
        <v>1218</v>
      </c>
      <c r="B831" s="225">
        <v>1.34</v>
      </c>
    </row>
    <row r="832" spans="1:2">
      <c r="A832" s="68" t="s">
        <v>1219</v>
      </c>
      <c r="B832" s="225">
        <v>3.18</v>
      </c>
    </row>
    <row r="833" spans="1:2">
      <c r="A833" s="68" t="s">
        <v>1220</v>
      </c>
      <c r="B833" s="225">
        <v>2.82</v>
      </c>
    </row>
    <row r="834" spans="1:2">
      <c r="A834" s="68" t="s">
        <v>1221</v>
      </c>
      <c r="B834" s="225">
        <v>5.05</v>
      </c>
    </row>
    <row r="835" spans="1:2">
      <c r="A835" s="68" t="s">
        <v>1222</v>
      </c>
      <c r="B835" s="225">
        <v>4.49</v>
      </c>
    </row>
    <row r="836" spans="1:2">
      <c r="A836" s="68" t="s">
        <v>1223</v>
      </c>
      <c r="B836" s="225">
        <v>6.66</v>
      </c>
    </row>
    <row r="837" spans="1:2">
      <c r="A837" s="68" t="s">
        <v>1224</v>
      </c>
      <c r="B837" s="225">
        <v>6</v>
      </c>
    </row>
    <row r="838" spans="1:2">
      <c r="A838" s="68" t="s">
        <v>1225</v>
      </c>
      <c r="B838" s="225">
        <v>6957.65</v>
      </c>
    </row>
    <row r="839" spans="1:2">
      <c r="A839" s="68" t="s">
        <v>1226</v>
      </c>
      <c r="B839" s="225">
        <v>6207.25</v>
      </c>
    </row>
    <row r="840" spans="1:2">
      <c r="A840" s="68" t="s">
        <v>1227</v>
      </c>
      <c r="B840" s="225">
        <v>2.2400000000000002</v>
      </c>
    </row>
    <row r="841" spans="1:2">
      <c r="A841" s="68" t="s">
        <v>1228</v>
      </c>
      <c r="B841" s="225">
        <v>2</v>
      </c>
    </row>
    <row r="842" spans="1:2">
      <c r="A842" s="68" t="s">
        <v>1229</v>
      </c>
      <c r="B842" s="225">
        <v>1.55</v>
      </c>
    </row>
    <row r="843" spans="1:2">
      <c r="A843" s="68" t="s">
        <v>1230</v>
      </c>
      <c r="B843" s="225">
        <v>1.38</v>
      </c>
    </row>
    <row r="844" spans="1:2">
      <c r="A844" s="68" t="s">
        <v>1231</v>
      </c>
      <c r="B844" s="225">
        <v>6256.65</v>
      </c>
    </row>
    <row r="845" spans="1:2">
      <c r="A845" s="68" t="s">
        <v>1232</v>
      </c>
      <c r="B845" s="225">
        <v>5582.62</v>
      </c>
    </row>
    <row r="846" spans="1:2">
      <c r="A846" s="68" t="s">
        <v>1233</v>
      </c>
      <c r="B846" s="225">
        <v>3.06</v>
      </c>
    </row>
    <row r="847" spans="1:2">
      <c r="A847" s="68" t="s">
        <v>1234</v>
      </c>
      <c r="B847" s="225">
        <v>2.73</v>
      </c>
    </row>
    <row r="848" spans="1:2">
      <c r="A848" s="68" t="s">
        <v>1235</v>
      </c>
      <c r="B848" s="225">
        <v>2.5</v>
      </c>
    </row>
    <row r="849" spans="1:2">
      <c r="A849" s="68" t="s">
        <v>189</v>
      </c>
      <c r="B849" s="225">
        <v>2.23</v>
      </c>
    </row>
    <row r="850" spans="1:2">
      <c r="A850" s="68" t="s">
        <v>1236</v>
      </c>
      <c r="B850" s="225">
        <v>6957.65</v>
      </c>
    </row>
    <row r="851" spans="1:2">
      <c r="A851" s="68" t="s">
        <v>1237</v>
      </c>
      <c r="B851" s="225">
        <v>6207.25</v>
      </c>
    </row>
    <row r="852" spans="1:2">
      <c r="A852" s="68" t="s">
        <v>1238</v>
      </c>
      <c r="B852" s="225">
        <v>5795.13</v>
      </c>
    </row>
    <row r="853" spans="1:2">
      <c r="A853" s="68" t="s">
        <v>1239</v>
      </c>
      <c r="B853" s="225">
        <v>5170.1000000000004</v>
      </c>
    </row>
    <row r="854" spans="1:2">
      <c r="A854" s="68" t="s">
        <v>1240</v>
      </c>
      <c r="B854" s="225">
        <v>4265.22</v>
      </c>
    </row>
    <row r="855" spans="1:2">
      <c r="A855" s="68" t="s">
        <v>1241</v>
      </c>
      <c r="B855" s="225">
        <v>3871.96</v>
      </c>
    </row>
    <row r="856" spans="1:2">
      <c r="A856" s="68" t="s">
        <v>1242</v>
      </c>
      <c r="B856" s="225">
        <v>1.79</v>
      </c>
    </row>
    <row r="857" spans="1:2">
      <c r="A857" s="68" t="s">
        <v>1243</v>
      </c>
      <c r="B857" s="225">
        <v>1.55</v>
      </c>
    </row>
    <row r="858" spans="1:2">
      <c r="A858" s="68" t="s">
        <v>1244</v>
      </c>
      <c r="B858" s="225">
        <v>1.57</v>
      </c>
    </row>
    <row r="859" spans="1:2">
      <c r="A859" s="68" t="s">
        <v>213</v>
      </c>
      <c r="B859" s="225">
        <v>1.42</v>
      </c>
    </row>
    <row r="860" spans="1:2">
      <c r="A860" s="68" t="s">
        <v>1245</v>
      </c>
      <c r="B860" s="225">
        <v>9.94</v>
      </c>
    </row>
    <row r="861" spans="1:2">
      <c r="A861" s="68" t="s">
        <v>1246</v>
      </c>
      <c r="B861" s="225">
        <v>8.83</v>
      </c>
    </row>
    <row r="862" spans="1:2">
      <c r="A862" s="68" t="s">
        <v>1247</v>
      </c>
      <c r="B862" s="225">
        <v>13.5</v>
      </c>
    </row>
    <row r="863" spans="1:2">
      <c r="A863" s="68" t="s">
        <v>1248</v>
      </c>
      <c r="B863" s="225">
        <v>12</v>
      </c>
    </row>
    <row r="864" spans="1:2">
      <c r="A864" s="68" t="s">
        <v>1249</v>
      </c>
      <c r="B864" s="225">
        <v>70.17</v>
      </c>
    </row>
    <row r="865" spans="1:2">
      <c r="A865" s="68" t="s">
        <v>1250</v>
      </c>
      <c r="B865" s="225">
        <v>62.24</v>
      </c>
    </row>
    <row r="866" spans="1:2">
      <c r="A866" s="68" t="s">
        <v>1251</v>
      </c>
      <c r="B866" s="225">
        <v>17.420000000000002</v>
      </c>
    </row>
    <row r="867" spans="1:2">
      <c r="A867" s="68" t="s">
        <v>1252</v>
      </c>
      <c r="B867" s="225">
        <v>15.51</v>
      </c>
    </row>
    <row r="868" spans="1:2">
      <c r="A868" s="68" t="s">
        <v>1253</v>
      </c>
      <c r="B868" s="225">
        <v>23.52</v>
      </c>
    </row>
    <row r="869" spans="1:2">
      <c r="A869" s="68" t="s">
        <v>1254</v>
      </c>
      <c r="B869" s="225">
        <v>20.93</v>
      </c>
    </row>
    <row r="870" spans="1:2">
      <c r="A870" s="68" t="s">
        <v>1255</v>
      </c>
      <c r="B870" s="225">
        <v>0.27</v>
      </c>
    </row>
    <row r="871" spans="1:2">
      <c r="A871" s="68" t="s">
        <v>1256</v>
      </c>
      <c r="B871" s="225">
        <v>0.24</v>
      </c>
    </row>
    <row r="872" spans="1:2">
      <c r="A872" s="68" t="s">
        <v>1257</v>
      </c>
      <c r="B872" s="225">
        <v>8075.93</v>
      </c>
    </row>
    <row r="873" spans="1:2">
      <c r="A873" s="68" t="s">
        <v>1258</v>
      </c>
      <c r="B873" s="225">
        <v>7215.56</v>
      </c>
    </row>
    <row r="874" spans="1:2">
      <c r="A874" s="68" t="s">
        <v>23774</v>
      </c>
      <c r="B874" s="225">
        <v>8753.92</v>
      </c>
    </row>
    <row r="875" spans="1:2">
      <c r="A875" s="68" t="s">
        <v>23775</v>
      </c>
      <c r="B875" s="225">
        <v>7821.3</v>
      </c>
    </row>
    <row r="876" spans="1:2">
      <c r="A876" s="68" t="s">
        <v>23776</v>
      </c>
      <c r="B876" s="225">
        <v>9710.08</v>
      </c>
    </row>
    <row r="877" spans="1:2">
      <c r="A877" s="68" t="s">
        <v>23777</v>
      </c>
      <c r="B877" s="225">
        <v>8675.61</v>
      </c>
    </row>
    <row r="878" spans="1:2">
      <c r="A878" s="68" t="s">
        <v>1259</v>
      </c>
      <c r="B878" s="225">
        <v>6460.74</v>
      </c>
    </row>
    <row r="879" spans="1:2">
      <c r="A879" s="68" t="s">
        <v>1260</v>
      </c>
      <c r="B879" s="225">
        <v>5772.44</v>
      </c>
    </row>
    <row r="880" spans="1:2">
      <c r="A880" s="68" t="s">
        <v>23778</v>
      </c>
      <c r="B880" s="225">
        <v>7003.43</v>
      </c>
    </row>
    <row r="881" spans="1:2">
      <c r="A881" s="68" t="s">
        <v>23779</v>
      </c>
      <c r="B881" s="225">
        <v>6257.31</v>
      </c>
    </row>
    <row r="882" spans="1:2">
      <c r="A882" s="68" t="s">
        <v>23780</v>
      </c>
      <c r="B882" s="225">
        <v>8075.93</v>
      </c>
    </row>
    <row r="883" spans="1:2">
      <c r="A883" s="68" t="s">
        <v>23781</v>
      </c>
      <c r="B883" s="225">
        <v>7215.56</v>
      </c>
    </row>
    <row r="884" spans="1:2">
      <c r="A884" s="68" t="s">
        <v>1261</v>
      </c>
      <c r="B884" s="225">
        <v>6460.74</v>
      </c>
    </row>
    <row r="885" spans="1:2">
      <c r="A885" s="68" t="s">
        <v>1262</v>
      </c>
      <c r="B885" s="225">
        <v>5772.44</v>
      </c>
    </row>
    <row r="886" spans="1:2">
      <c r="A886" s="68" t="s">
        <v>23782</v>
      </c>
      <c r="B886" s="225">
        <v>7003.43</v>
      </c>
    </row>
    <row r="887" spans="1:2">
      <c r="A887" s="68" t="s">
        <v>23783</v>
      </c>
      <c r="B887" s="225">
        <v>6257.31</v>
      </c>
    </row>
    <row r="888" spans="1:2">
      <c r="A888" s="68" t="s">
        <v>23784</v>
      </c>
      <c r="B888" s="225">
        <v>8075.93</v>
      </c>
    </row>
    <row r="889" spans="1:2">
      <c r="A889" s="68" t="s">
        <v>23785</v>
      </c>
      <c r="B889" s="225">
        <v>7215.56</v>
      </c>
    </row>
    <row r="890" spans="1:2">
      <c r="A890" s="68" t="s">
        <v>1263</v>
      </c>
      <c r="B890" s="225">
        <v>4844.62</v>
      </c>
    </row>
    <row r="891" spans="1:2">
      <c r="A891" s="68" t="s">
        <v>1264</v>
      </c>
      <c r="B891" s="225">
        <v>4328.5</v>
      </c>
    </row>
    <row r="892" spans="1:2">
      <c r="A892" s="68" t="s">
        <v>23786</v>
      </c>
      <c r="B892" s="225">
        <v>5251.55</v>
      </c>
    </row>
    <row r="893" spans="1:2">
      <c r="A893" s="68" t="s">
        <v>23787</v>
      </c>
      <c r="B893" s="225">
        <v>4692.08</v>
      </c>
    </row>
    <row r="894" spans="1:2">
      <c r="A894" s="68" t="s">
        <v>23788</v>
      </c>
      <c r="B894" s="225">
        <v>6460.74</v>
      </c>
    </row>
    <row r="895" spans="1:2">
      <c r="A895" s="68" t="s">
        <v>23789</v>
      </c>
      <c r="B895" s="225">
        <v>5772.44</v>
      </c>
    </row>
    <row r="896" spans="1:2">
      <c r="A896" s="68" t="s">
        <v>1265</v>
      </c>
      <c r="B896" s="225">
        <v>9710.08</v>
      </c>
    </row>
    <row r="897" spans="1:2">
      <c r="A897" s="68" t="s">
        <v>1266</v>
      </c>
      <c r="B897" s="225">
        <v>8675.61</v>
      </c>
    </row>
    <row r="898" spans="1:2">
      <c r="A898" s="68" t="s">
        <v>23790</v>
      </c>
      <c r="B898" s="225">
        <v>10486.87</v>
      </c>
    </row>
    <row r="899" spans="1:2">
      <c r="A899" s="68" t="s">
        <v>23791</v>
      </c>
      <c r="B899" s="225">
        <v>9369.65</v>
      </c>
    </row>
    <row r="900" spans="1:2">
      <c r="A900" s="68" t="s">
        <v>23792</v>
      </c>
      <c r="B900" s="225">
        <v>11320.52</v>
      </c>
    </row>
    <row r="901" spans="1:2">
      <c r="A901" s="68" t="s">
        <v>23793</v>
      </c>
      <c r="B901" s="225">
        <v>10114.48</v>
      </c>
    </row>
    <row r="902" spans="1:2">
      <c r="A902" s="68" t="s">
        <v>1267</v>
      </c>
      <c r="B902" s="225">
        <v>8075.93</v>
      </c>
    </row>
    <row r="903" spans="1:2">
      <c r="A903" s="68" t="s">
        <v>1268</v>
      </c>
      <c r="B903" s="225">
        <v>7215.56</v>
      </c>
    </row>
    <row r="904" spans="1:2">
      <c r="A904" s="68" t="s">
        <v>23794</v>
      </c>
      <c r="B904" s="225">
        <v>8753.92</v>
      </c>
    </row>
    <row r="905" spans="1:2">
      <c r="A905" s="68" t="s">
        <v>23795</v>
      </c>
      <c r="B905" s="225">
        <v>7821.3</v>
      </c>
    </row>
    <row r="906" spans="1:2">
      <c r="A906" s="68" t="s">
        <v>23796</v>
      </c>
      <c r="B906" s="225">
        <v>9710.08</v>
      </c>
    </row>
    <row r="907" spans="1:2">
      <c r="A907" s="68" t="s">
        <v>23797</v>
      </c>
      <c r="B907" s="225">
        <v>8675.61</v>
      </c>
    </row>
    <row r="908" spans="1:2">
      <c r="A908" s="68" t="s">
        <v>1269</v>
      </c>
      <c r="B908" s="225">
        <v>8075.93</v>
      </c>
    </row>
    <row r="909" spans="1:2">
      <c r="A909" s="68" t="s">
        <v>1270</v>
      </c>
      <c r="B909" s="225">
        <v>7215.56</v>
      </c>
    </row>
    <row r="910" spans="1:2">
      <c r="A910" s="68" t="s">
        <v>23798</v>
      </c>
      <c r="B910" s="225">
        <v>8753.92</v>
      </c>
    </row>
    <row r="911" spans="1:2">
      <c r="A911" s="68" t="s">
        <v>23799</v>
      </c>
      <c r="B911" s="225">
        <v>7821.3</v>
      </c>
    </row>
    <row r="912" spans="1:2">
      <c r="A912" s="68" t="s">
        <v>23800</v>
      </c>
      <c r="B912" s="225">
        <v>9710.08</v>
      </c>
    </row>
    <row r="913" spans="1:2">
      <c r="A913" s="68" t="s">
        <v>23801</v>
      </c>
      <c r="B913" s="225">
        <v>8675.61</v>
      </c>
    </row>
    <row r="914" spans="1:2">
      <c r="A914" s="68" t="s">
        <v>1271</v>
      </c>
      <c r="B914" s="225">
        <v>6460.74</v>
      </c>
    </row>
    <row r="915" spans="1:2">
      <c r="A915" s="68" t="s">
        <v>1272</v>
      </c>
      <c r="B915" s="225">
        <v>5772.44</v>
      </c>
    </row>
    <row r="916" spans="1:2">
      <c r="A916" s="68" t="s">
        <v>23802</v>
      </c>
      <c r="B916" s="225">
        <v>7003.43</v>
      </c>
    </row>
    <row r="917" spans="1:2">
      <c r="A917" s="68" t="s">
        <v>23803</v>
      </c>
      <c r="B917" s="225">
        <v>6257.31</v>
      </c>
    </row>
    <row r="918" spans="1:2">
      <c r="A918" s="68" t="s">
        <v>23804</v>
      </c>
      <c r="B918" s="225">
        <v>8075.93</v>
      </c>
    </row>
    <row r="919" spans="1:2">
      <c r="A919" s="68" t="s">
        <v>23805</v>
      </c>
      <c r="B919" s="225">
        <v>7215.56</v>
      </c>
    </row>
    <row r="920" spans="1:2">
      <c r="A920" s="68" t="s">
        <v>1273</v>
      </c>
      <c r="B920" s="225">
        <v>11320.52</v>
      </c>
    </row>
    <row r="921" spans="1:2">
      <c r="A921" s="68" t="s">
        <v>1274</v>
      </c>
      <c r="B921" s="225">
        <v>10114.48</v>
      </c>
    </row>
    <row r="922" spans="1:2">
      <c r="A922" s="68" t="s">
        <v>23806</v>
      </c>
      <c r="B922" s="225">
        <v>12226.14</v>
      </c>
    </row>
    <row r="923" spans="1:2">
      <c r="A923" s="68" t="s">
        <v>23807</v>
      </c>
      <c r="B923" s="225">
        <v>10923.63</v>
      </c>
    </row>
    <row r="924" spans="1:2">
      <c r="A924" s="68" t="s">
        <v>23808</v>
      </c>
      <c r="B924" s="225">
        <v>13204.21</v>
      </c>
    </row>
    <row r="925" spans="1:2">
      <c r="A925" s="68" t="s">
        <v>23809</v>
      </c>
      <c r="B925" s="225">
        <v>11797.5</v>
      </c>
    </row>
    <row r="926" spans="1:2">
      <c r="A926" s="68" t="s">
        <v>1275</v>
      </c>
      <c r="B926" s="225">
        <v>9710.08</v>
      </c>
    </row>
    <row r="927" spans="1:2">
      <c r="A927" s="68" t="s">
        <v>1276</v>
      </c>
      <c r="B927" s="225">
        <v>8675.61</v>
      </c>
    </row>
    <row r="928" spans="1:2">
      <c r="A928" s="68" t="s">
        <v>23810</v>
      </c>
      <c r="B928" s="225">
        <v>10486.87</v>
      </c>
    </row>
    <row r="929" spans="1:2">
      <c r="A929" s="68" t="s">
        <v>23811</v>
      </c>
      <c r="B929" s="225">
        <v>9369.65</v>
      </c>
    </row>
    <row r="930" spans="1:2">
      <c r="A930" s="68" t="s">
        <v>23812</v>
      </c>
      <c r="B930" s="225">
        <v>11320.52</v>
      </c>
    </row>
    <row r="931" spans="1:2">
      <c r="A931" s="68" t="s">
        <v>23813</v>
      </c>
      <c r="B931" s="225">
        <v>10114.48</v>
      </c>
    </row>
    <row r="932" spans="1:2">
      <c r="A932" s="68" t="s">
        <v>1277</v>
      </c>
      <c r="B932" s="225">
        <v>9710.08</v>
      </c>
    </row>
    <row r="933" spans="1:2">
      <c r="A933" s="68" t="s">
        <v>1278</v>
      </c>
      <c r="B933" s="225">
        <v>8675.61</v>
      </c>
    </row>
    <row r="934" spans="1:2">
      <c r="A934" s="68" t="s">
        <v>23814</v>
      </c>
      <c r="B934" s="225">
        <v>10486.87</v>
      </c>
    </row>
    <row r="935" spans="1:2">
      <c r="A935" s="68" t="s">
        <v>23815</v>
      </c>
      <c r="B935" s="225">
        <v>9369.65</v>
      </c>
    </row>
    <row r="936" spans="1:2">
      <c r="A936" s="68" t="s">
        <v>23816</v>
      </c>
      <c r="B936" s="225">
        <v>11320.52</v>
      </c>
    </row>
    <row r="937" spans="1:2">
      <c r="A937" s="68" t="s">
        <v>23817</v>
      </c>
      <c r="B937" s="225">
        <v>10114.48</v>
      </c>
    </row>
    <row r="938" spans="1:2">
      <c r="A938" s="68" t="s">
        <v>1279</v>
      </c>
      <c r="B938" s="225">
        <v>8075.93</v>
      </c>
    </row>
    <row r="939" spans="1:2">
      <c r="A939" s="68" t="s">
        <v>1280</v>
      </c>
      <c r="B939" s="225">
        <v>7215.56</v>
      </c>
    </row>
    <row r="940" spans="1:2">
      <c r="A940" s="68" t="s">
        <v>23818</v>
      </c>
      <c r="B940" s="225">
        <v>8753.92</v>
      </c>
    </row>
    <row r="941" spans="1:2">
      <c r="A941" s="68" t="s">
        <v>23819</v>
      </c>
      <c r="B941" s="225">
        <v>7821.3</v>
      </c>
    </row>
    <row r="942" spans="1:2">
      <c r="A942" s="68" t="s">
        <v>23820</v>
      </c>
      <c r="B942" s="225">
        <v>9710.08</v>
      </c>
    </row>
    <row r="943" spans="1:2">
      <c r="A943" s="68" t="s">
        <v>23821</v>
      </c>
      <c r="B943" s="225">
        <v>8675.61</v>
      </c>
    </row>
    <row r="944" spans="1:2">
      <c r="A944" s="68" t="s">
        <v>1281</v>
      </c>
      <c r="B944" s="225">
        <v>28961.24</v>
      </c>
    </row>
    <row r="945" spans="1:2">
      <c r="A945" s="68" t="s">
        <v>1282</v>
      </c>
      <c r="B945" s="225">
        <v>25835.06</v>
      </c>
    </row>
    <row r="946" spans="1:2">
      <c r="A946" s="68" t="s">
        <v>1283</v>
      </c>
      <c r="B946" s="225">
        <v>15854.85</v>
      </c>
    </row>
    <row r="947" spans="1:2">
      <c r="A947" s="68" t="s">
        <v>174</v>
      </c>
      <c r="B947" s="225">
        <v>14182.02</v>
      </c>
    </row>
    <row r="948" spans="1:2">
      <c r="A948" s="68" t="s">
        <v>1284</v>
      </c>
      <c r="B948" s="225">
        <v>20355.25</v>
      </c>
    </row>
    <row r="949" spans="1:2">
      <c r="A949" s="68" t="s">
        <v>1285</v>
      </c>
      <c r="B949" s="225">
        <v>18191.78</v>
      </c>
    </row>
    <row r="950" spans="1:2">
      <c r="A950" s="68" t="s">
        <v>1286</v>
      </c>
      <c r="B950" s="225">
        <v>11657.1</v>
      </c>
    </row>
    <row r="951" spans="1:2">
      <c r="A951" s="68" t="s">
        <v>1287</v>
      </c>
      <c r="B951" s="225">
        <v>10469.85</v>
      </c>
    </row>
    <row r="952" spans="1:2">
      <c r="A952" s="68" t="s">
        <v>1288</v>
      </c>
      <c r="B952" s="225">
        <v>13009.93</v>
      </c>
    </row>
    <row r="953" spans="1:2">
      <c r="A953" s="68" t="s">
        <v>1289</v>
      </c>
      <c r="B953" s="225">
        <v>11761.63</v>
      </c>
    </row>
    <row r="954" spans="1:2">
      <c r="A954" s="68" t="s">
        <v>1290</v>
      </c>
      <c r="B954" s="225">
        <v>11564.38</v>
      </c>
    </row>
    <row r="955" spans="1:2">
      <c r="A955" s="68" t="s">
        <v>1291</v>
      </c>
      <c r="B955" s="225">
        <v>10454.780000000001</v>
      </c>
    </row>
    <row r="956" spans="1:2">
      <c r="A956" s="68" t="s">
        <v>1292</v>
      </c>
      <c r="B956" s="225">
        <v>3.18</v>
      </c>
    </row>
    <row r="957" spans="1:2">
      <c r="A957" s="68" t="s">
        <v>1293</v>
      </c>
      <c r="B957" s="225">
        <v>2.89</v>
      </c>
    </row>
    <row r="958" spans="1:2">
      <c r="A958" s="68" t="s">
        <v>1294</v>
      </c>
      <c r="B958" s="225">
        <v>21.81</v>
      </c>
    </row>
    <row r="959" spans="1:2">
      <c r="A959" s="68" t="s">
        <v>1295</v>
      </c>
      <c r="B959" s="225">
        <v>19.920000000000002</v>
      </c>
    </row>
    <row r="960" spans="1:2">
      <c r="A960" s="68" t="s">
        <v>22936</v>
      </c>
      <c r="B960" s="225">
        <v>5.87</v>
      </c>
    </row>
    <row r="961" spans="1:2">
      <c r="A961" s="68" t="s">
        <v>22937</v>
      </c>
      <c r="B961" s="225">
        <v>5.14</v>
      </c>
    </row>
    <row r="962" spans="1:2">
      <c r="A962" s="68" t="s">
        <v>22938</v>
      </c>
      <c r="B962" s="225">
        <v>1.9</v>
      </c>
    </row>
    <row r="963" spans="1:2">
      <c r="A963" s="68" t="s">
        <v>22939</v>
      </c>
      <c r="B963" s="225">
        <v>1.67</v>
      </c>
    </row>
    <row r="964" spans="1:2">
      <c r="A964" s="68" t="s">
        <v>22940</v>
      </c>
      <c r="B964" s="225">
        <v>0.77</v>
      </c>
    </row>
    <row r="965" spans="1:2">
      <c r="A965" s="68" t="s">
        <v>22941</v>
      </c>
      <c r="B965" s="225">
        <v>0.68</v>
      </c>
    </row>
    <row r="966" spans="1:2">
      <c r="A966" s="68" t="s">
        <v>1296</v>
      </c>
      <c r="B966" s="225">
        <v>6.35</v>
      </c>
    </row>
    <row r="967" spans="1:2">
      <c r="A967" s="68" t="s">
        <v>1297</v>
      </c>
      <c r="B967" s="225">
        <v>5.51</v>
      </c>
    </row>
    <row r="968" spans="1:2">
      <c r="A968" s="68" t="s">
        <v>1298</v>
      </c>
      <c r="B968" s="225">
        <v>55.28</v>
      </c>
    </row>
    <row r="969" spans="1:2">
      <c r="A969" s="68" t="s">
        <v>1299</v>
      </c>
      <c r="B969" s="225">
        <v>52.47</v>
      </c>
    </row>
    <row r="970" spans="1:2">
      <c r="A970" s="68" t="s">
        <v>1300</v>
      </c>
      <c r="B970" s="225">
        <v>50.45</v>
      </c>
    </row>
    <row r="971" spans="1:2">
      <c r="A971" s="68" t="s">
        <v>1301</v>
      </c>
      <c r="B971" s="225">
        <v>47.64</v>
      </c>
    </row>
    <row r="972" spans="1:2">
      <c r="A972" s="68" t="s">
        <v>1302</v>
      </c>
      <c r="B972" s="225">
        <v>184.87</v>
      </c>
    </row>
    <row r="973" spans="1:2">
      <c r="A973" s="68" t="s">
        <v>1303</v>
      </c>
      <c r="B973" s="225">
        <v>176.81</v>
      </c>
    </row>
    <row r="974" spans="1:2">
      <c r="A974" s="68" t="s">
        <v>1304</v>
      </c>
      <c r="B974" s="225">
        <v>233.8</v>
      </c>
    </row>
    <row r="975" spans="1:2">
      <c r="A975" s="68" t="s">
        <v>1305</v>
      </c>
      <c r="B975" s="225">
        <v>223.78</v>
      </c>
    </row>
    <row r="976" spans="1:2">
      <c r="A976" s="68" t="s">
        <v>1306</v>
      </c>
      <c r="B976" s="225">
        <v>228.97</v>
      </c>
    </row>
    <row r="977" spans="1:2">
      <c r="A977" s="68" t="s">
        <v>1307</v>
      </c>
      <c r="B977" s="225">
        <v>218.95</v>
      </c>
    </row>
    <row r="978" spans="1:2">
      <c r="A978" s="68" t="s">
        <v>1308</v>
      </c>
      <c r="B978" s="225">
        <v>201.11</v>
      </c>
    </row>
    <row r="979" spans="1:2">
      <c r="A979" s="68" t="s">
        <v>1309</v>
      </c>
      <c r="B979" s="225">
        <v>192.11</v>
      </c>
    </row>
    <row r="980" spans="1:2">
      <c r="A980" s="68" t="s">
        <v>1310</v>
      </c>
      <c r="B980" s="225">
        <v>250.04</v>
      </c>
    </row>
    <row r="981" spans="1:2">
      <c r="A981" s="68" t="s">
        <v>1311</v>
      </c>
      <c r="B981" s="225">
        <v>239.08</v>
      </c>
    </row>
    <row r="982" spans="1:2">
      <c r="A982" s="68" t="s">
        <v>1312</v>
      </c>
      <c r="B982" s="225">
        <v>245.21</v>
      </c>
    </row>
    <row r="983" spans="1:2">
      <c r="A983" s="68" t="s">
        <v>1313</v>
      </c>
      <c r="B983" s="225">
        <v>234.25</v>
      </c>
    </row>
    <row r="984" spans="1:2">
      <c r="A984" s="68" t="s">
        <v>1314</v>
      </c>
      <c r="B984" s="225">
        <v>73.349999999999994</v>
      </c>
    </row>
    <row r="985" spans="1:2">
      <c r="A985" s="68" t="s">
        <v>1315</v>
      </c>
      <c r="B985" s="225">
        <v>63.56</v>
      </c>
    </row>
    <row r="986" spans="1:2">
      <c r="A986" s="68" t="s">
        <v>1316</v>
      </c>
      <c r="B986" s="225">
        <v>67</v>
      </c>
    </row>
    <row r="987" spans="1:2">
      <c r="A987" s="68" t="s">
        <v>1317</v>
      </c>
      <c r="B987" s="225">
        <v>58.05</v>
      </c>
    </row>
    <row r="988" spans="1:2">
      <c r="A988" s="68" t="s">
        <v>1318</v>
      </c>
      <c r="B988" s="225">
        <v>63.19</v>
      </c>
    </row>
    <row r="989" spans="1:2">
      <c r="A989" s="68" t="s">
        <v>1319</v>
      </c>
      <c r="B989" s="225">
        <v>54.76</v>
      </c>
    </row>
    <row r="990" spans="1:2">
      <c r="A990" s="68" t="s">
        <v>1320</v>
      </c>
      <c r="B990" s="225">
        <v>79.959999999999994</v>
      </c>
    </row>
    <row r="991" spans="1:2">
      <c r="A991" s="68" t="s">
        <v>1321</v>
      </c>
      <c r="B991" s="225">
        <v>69.290000000000006</v>
      </c>
    </row>
    <row r="992" spans="1:2">
      <c r="A992" s="68" t="s">
        <v>1322</v>
      </c>
      <c r="B992" s="225">
        <v>70.209999999999994</v>
      </c>
    </row>
    <row r="993" spans="1:2">
      <c r="A993" s="68" t="s">
        <v>1323</v>
      </c>
      <c r="B993" s="225">
        <v>60.84</v>
      </c>
    </row>
    <row r="994" spans="1:2">
      <c r="A994" s="68" t="s">
        <v>1324</v>
      </c>
      <c r="B994" s="225">
        <v>60.4</v>
      </c>
    </row>
    <row r="995" spans="1:2">
      <c r="A995" s="68" t="s">
        <v>1325</v>
      </c>
      <c r="B995" s="225">
        <v>52.34</v>
      </c>
    </row>
    <row r="996" spans="1:2">
      <c r="A996" s="68" t="s">
        <v>1326</v>
      </c>
      <c r="B996" s="225">
        <v>183.42</v>
      </c>
    </row>
    <row r="997" spans="1:2">
      <c r="A997" s="68" t="s">
        <v>1327</v>
      </c>
      <c r="B997" s="225">
        <v>158.94</v>
      </c>
    </row>
    <row r="998" spans="1:2">
      <c r="A998" s="68" t="s">
        <v>1328</v>
      </c>
      <c r="B998" s="225">
        <v>167.57</v>
      </c>
    </row>
    <row r="999" spans="1:2">
      <c r="A999" s="68" t="s">
        <v>1329</v>
      </c>
      <c r="B999" s="225">
        <v>145.19999999999999</v>
      </c>
    </row>
    <row r="1000" spans="1:2">
      <c r="A1000" s="68" t="s">
        <v>1330</v>
      </c>
      <c r="B1000" s="225">
        <v>158.03</v>
      </c>
    </row>
    <row r="1001" spans="1:2">
      <c r="A1001" s="68" t="s">
        <v>1331</v>
      </c>
      <c r="B1001" s="225">
        <v>136.93</v>
      </c>
    </row>
    <row r="1002" spans="1:2">
      <c r="A1002" s="68" t="s">
        <v>1332</v>
      </c>
      <c r="B1002" s="225">
        <v>57.79</v>
      </c>
    </row>
    <row r="1003" spans="1:2">
      <c r="A1003" s="68" t="s">
        <v>1333</v>
      </c>
      <c r="B1003" s="225">
        <v>50.07</v>
      </c>
    </row>
    <row r="1004" spans="1:2">
      <c r="A1004" s="68" t="s">
        <v>1334</v>
      </c>
      <c r="B1004" s="225">
        <v>51.41</v>
      </c>
    </row>
    <row r="1005" spans="1:2">
      <c r="A1005" s="68" t="s">
        <v>1335</v>
      </c>
      <c r="B1005" s="225">
        <v>44.55</v>
      </c>
    </row>
    <row r="1006" spans="1:2">
      <c r="A1006" s="68" t="s">
        <v>1336</v>
      </c>
      <c r="B1006" s="225">
        <v>40.69</v>
      </c>
    </row>
    <row r="1007" spans="1:2">
      <c r="A1007" s="68" t="s">
        <v>1337</v>
      </c>
      <c r="B1007" s="225">
        <v>35.26</v>
      </c>
    </row>
    <row r="1008" spans="1:2">
      <c r="A1008" s="68" t="s">
        <v>1338</v>
      </c>
      <c r="B1008" s="225">
        <v>144.52000000000001</v>
      </c>
    </row>
    <row r="1009" spans="1:2">
      <c r="A1009" s="68" t="s">
        <v>1339</v>
      </c>
      <c r="B1009" s="225">
        <v>125.23</v>
      </c>
    </row>
    <row r="1010" spans="1:2">
      <c r="A1010" s="68" t="s">
        <v>1340</v>
      </c>
      <c r="B1010" s="225">
        <v>128.57</v>
      </c>
    </row>
    <row r="1011" spans="1:2">
      <c r="A1011" s="68" t="s">
        <v>1341</v>
      </c>
      <c r="B1011" s="225">
        <v>111.41</v>
      </c>
    </row>
    <row r="1012" spans="1:2">
      <c r="A1012" s="68" t="s">
        <v>1342</v>
      </c>
      <c r="B1012" s="225">
        <v>101.82</v>
      </c>
    </row>
    <row r="1013" spans="1:2">
      <c r="A1013" s="68" t="s">
        <v>1343</v>
      </c>
      <c r="B1013" s="225">
        <v>88.22</v>
      </c>
    </row>
    <row r="1014" spans="1:2">
      <c r="A1014" s="68" t="s">
        <v>1344</v>
      </c>
      <c r="B1014" s="225">
        <v>79.989999999999995</v>
      </c>
    </row>
    <row r="1015" spans="1:2">
      <c r="A1015" s="68" t="s">
        <v>1345</v>
      </c>
      <c r="B1015" s="225">
        <v>69.31</v>
      </c>
    </row>
    <row r="1016" spans="1:2">
      <c r="A1016" s="68" t="s">
        <v>1346</v>
      </c>
      <c r="B1016" s="225">
        <v>70.239999999999995</v>
      </c>
    </row>
    <row r="1017" spans="1:2">
      <c r="A1017" s="68" t="s">
        <v>1347</v>
      </c>
      <c r="B1017" s="225">
        <v>60.86</v>
      </c>
    </row>
    <row r="1018" spans="1:2">
      <c r="A1018" s="68" t="s">
        <v>1348</v>
      </c>
      <c r="B1018" s="225">
        <v>63.01</v>
      </c>
    </row>
    <row r="1019" spans="1:2">
      <c r="A1019" s="68" t="s">
        <v>1349</v>
      </c>
      <c r="B1019" s="225">
        <v>54.59</v>
      </c>
    </row>
    <row r="1020" spans="1:2">
      <c r="A1020" s="68" t="s">
        <v>1350</v>
      </c>
      <c r="B1020" s="225">
        <v>41.73</v>
      </c>
    </row>
    <row r="1021" spans="1:2">
      <c r="A1021" s="68" t="s">
        <v>1351</v>
      </c>
      <c r="B1021" s="225">
        <v>36.159999999999997</v>
      </c>
    </row>
    <row r="1022" spans="1:2">
      <c r="A1022" s="68" t="s">
        <v>1352</v>
      </c>
      <c r="B1022" s="225">
        <v>30.29</v>
      </c>
    </row>
    <row r="1023" spans="1:2">
      <c r="A1023" s="68" t="s">
        <v>1353</v>
      </c>
      <c r="B1023" s="225">
        <v>26.25</v>
      </c>
    </row>
    <row r="1024" spans="1:2">
      <c r="A1024" s="68" t="s">
        <v>1354</v>
      </c>
      <c r="B1024" s="225">
        <v>24.32</v>
      </c>
    </row>
    <row r="1025" spans="1:2">
      <c r="A1025" s="68" t="s">
        <v>1355</v>
      </c>
      <c r="B1025" s="225">
        <v>21.08</v>
      </c>
    </row>
    <row r="1026" spans="1:2">
      <c r="A1026" s="68" t="s">
        <v>1356</v>
      </c>
      <c r="B1026" s="225">
        <v>104.34</v>
      </c>
    </row>
    <row r="1027" spans="1:2">
      <c r="A1027" s="68" t="s">
        <v>1357</v>
      </c>
      <c r="B1027" s="225">
        <v>90.41</v>
      </c>
    </row>
    <row r="1028" spans="1:2">
      <c r="A1028" s="68" t="s">
        <v>1358</v>
      </c>
      <c r="B1028" s="225">
        <v>75.75</v>
      </c>
    </row>
    <row r="1029" spans="1:2">
      <c r="A1029" s="68" t="s">
        <v>1359</v>
      </c>
      <c r="B1029" s="225">
        <v>65.64</v>
      </c>
    </row>
    <row r="1030" spans="1:2">
      <c r="A1030" s="68" t="s">
        <v>1360</v>
      </c>
      <c r="B1030" s="225">
        <v>60.88</v>
      </c>
    </row>
    <row r="1031" spans="1:2">
      <c r="A1031" s="68" t="s">
        <v>1361</v>
      </c>
      <c r="B1031" s="225">
        <v>52.76</v>
      </c>
    </row>
    <row r="1032" spans="1:2">
      <c r="A1032" s="68" t="s">
        <v>1362</v>
      </c>
      <c r="B1032" s="225">
        <v>70.02</v>
      </c>
    </row>
    <row r="1033" spans="1:2">
      <c r="A1033" s="68" t="s">
        <v>1363</v>
      </c>
      <c r="B1033" s="225">
        <v>60.67</v>
      </c>
    </row>
    <row r="1034" spans="1:2">
      <c r="A1034" s="68" t="s">
        <v>1364</v>
      </c>
      <c r="B1034" s="225">
        <v>61.94</v>
      </c>
    </row>
    <row r="1035" spans="1:2">
      <c r="A1035" s="68" t="s">
        <v>1365</v>
      </c>
      <c r="B1035" s="225">
        <v>53.67</v>
      </c>
    </row>
    <row r="1036" spans="1:2">
      <c r="A1036" s="68" t="s">
        <v>1366</v>
      </c>
      <c r="B1036" s="225">
        <v>52.14</v>
      </c>
    </row>
    <row r="1037" spans="1:2">
      <c r="A1037" s="68" t="s">
        <v>1367</v>
      </c>
      <c r="B1037" s="225">
        <v>45.18</v>
      </c>
    </row>
    <row r="1038" spans="1:2">
      <c r="A1038" s="68" t="s">
        <v>1368</v>
      </c>
      <c r="B1038" s="225">
        <v>11.51</v>
      </c>
    </row>
    <row r="1039" spans="1:2">
      <c r="A1039" s="68" t="s">
        <v>1369</v>
      </c>
      <c r="B1039" s="225">
        <v>9.9700000000000006</v>
      </c>
    </row>
    <row r="1040" spans="1:2">
      <c r="A1040" s="68" t="s">
        <v>1370</v>
      </c>
      <c r="B1040" s="225">
        <v>7.94</v>
      </c>
    </row>
    <row r="1041" spans="1:2">
      <c r="A1041" s="68" t="s">
        <v>1371</v>
      </c>
      <c r="B1041" s="225">
        <v>6.88</v>
      </c>
    </row>
    <row r="1042" spans="1:2">
      <c r="A1042" s="68" t="s">
        <v>1372</v>
      </c>
      <c r="B1042" s="225">
        <v>7.97</v>
      </c>
    </row>
    <row r="1043" spans="1:2">
      <c r="A1043" s="68" t="s">
        <v>1373</v>
      </c>
      <c r="B1043" s="225">
        <v>6.9</v>
      </c>
    </row>
    <row r="1044" spans="1:2">
      <c r="A1044" s="68" t="s">
        <v>1374</v>
      </c>
      <c r="B1044" s="225">
        <v>28.83</v>
      </c>
    </row>
    <row r="1045" spans="1:2">
      <c r="A1045" s="68" t="s">
        <v>1375</v>
      </c>
      <c r="B1045" s="225">
        <v>24.98</v>
      </c>
    </row>
    <row r="1046" spans="1:2">
      <c r="A1046" s="68" t="s">
        <v>1376</v>
      </c>
      <c r="B1046" s="225">
        <v>19.93</v>
      </c>
    </row>
    <row r="1047" spans="1:2">
      <c r="A1047" s="68" t="s">
        <v>1377</v>
      </c>
      <c r="B1047" s="225">
        <v>17.27</v>
      </c>
    </row>
    <row r="1048" spans="1:2">
      <c r="A1048" s="68" t="s">
        <v>1378</v>
      </c>
      <c r="B1048" s="225">
        <v>19.940000000000001</v>
      </c>
    </row>
    <row r="1049" spans="1:2">
      <c r="A1049" s="68" t="s">
        <v>1379</v>
      </c>
      <c r="B1049" s="225">
        <v>17.28</v>
      </c>
    </row>
    <row r="1050" spans="1:2">
      <c r="A1050" s="68" t="s">
        <v>1380</v>
      </c>
      <c r="B1050" s="225">
        <v>39.07</v>
      </c>
    </row>
    <row r="1051" spans="1:2">
      <c r="A1051" s="68" t="s">
        <v>1381</v>
      </c>
      <c r="B1051" s="225">
        <v>33.86</v>
      </c>
    </row>
    <row r="1052" spans="1:2">
      <c r="A1052" s="68" t="s">
        <v>1382</v>
      </c>
      <c r="B1052" s="225">
        <v>27.1</v>
      </c>
    </row>
    <row r="1053" spans="1:2">
      <c r="A1053" s="68" t="s">
        <v>1383</v>
      </c>
      <c r="B1053" s="225">
        <v>23.48</v>
      </c>
    </row>
    <row r="1054" spans="1:2">
      <c r="A1054" s="68" t="s">
        <v>1384</v>
      </c>
      <c r="B1054" s="225">
        <v>21.67</v>
      </c>
    </row>
    <row r="1055" spans="1:2">
      <c r="A1055" s="68" t="s">
        <v>1385</v>
      </c>
      <c r="B1055" s="225">
        <v>18.77</v>
      </c>
    </row>
    <row r="1056" spans="1:2">
      <c r="A1056" s="68" t="s">
        <v>1386</v>
      </c>
      <c r="B1056" s="225">
        <v>97.78</v>
      </c>
    </row>
    <row r="1057" spans="1:2">
      <c r="A1057" s="68" t="s">
        <v>1387</v>
      </c>
      <c r="B1057" s="225">
        <v>84.72</v>
      </c>
    </row>
    <row r="1058" spans="1:2">
      <c r="A1058" s="68" t="s">
        <v>1388</v>
      </c>
      <c r="B1058" s="225">
        <v>67.75</v>
      </c>
    </row>
    <row r="1059" spans="1:2">
      <c r="A1059" s="68" t="s">
        <v>1389</v>
      </c>
      <c r="B1059" s="225">
        <v>58.71</v>
      </c>
    </row>
    <row r="1060" spans="1:2">
      <c r="A1060" s="68" t="s">
        <v>1390</v>
      </c>
      <c r="B1060" s="225">
        <v>54.19</v>
      </c>
    </row>
    <row r="1061" spans="1:2">
      <c r="A1061" s="68" t="s">
        <v>1391</v>
      </c>
      <c r="B1061" s="225">
        <v>46.95</v>
      </c>
    </row>
    <row r="1062" spans="1:2">
      <c r="A1062" s="68" t="s">
        <v>1392</v>
      </c>
      <c r="B1062" s="225">
        <v>7.59</v>
      </c>
    </row>
    <row r="1063" spans="1:2">
      <c r="A1063" s="68" t="s">
        <v>1393</v>
      </c>
      <c r="B1063" s="225">
        <v>6.58</v>
      </c>
    </row>
    <row r="1064" spans="1:2">
      <c r="A1064" s="68" t="s">
        <v>1394</v>
      </c>
      <c r="B1064" s="225">
        <v>4.17</v>
      </c>
    </row>
    <row r="1065" spans="1:2">
      <c r="A1065" s="68" t="s">
        <v>1395</v>
      </c>
      <c r="B1065" s="225">
        <v>3.61</v>
      </c>
    </row>
    <row r="1066" spans="1:2">
      <c r="A1066" s="68" t="s">
        <v>1396</v>
      </c>
      <c r="B1066" s="225">
        <v>2.09</v>
      </c>
    </row>
    <row r="1067" spans="1:2">
      <c r="A1067" s="68" t="s">
        <v>1397</v>
      </c>
      <c r="B1067" s="225">
        <v>1.81</v>
      </c>
    </row>
    <row r="1068" spans="1:2">
      <c r="A1068" s="68" t="s">
        <v>1398</v>
      </c>
      <c r="B1068" s="225">
        <v>19.03</v>
      </c>
    </row>
    <row r="1069" spans="1:2">
      <c r="A1069" s="68" t="s">
        <v>1399</v>
      </c>
      <c r="B1069" s="225">
        <v>16.489999999999998</v>
      </c>
    </row>
    <row r="1070" spans="1:2">
      <c r="A1070" s="68" t="s">
        <v>1400</v>
      </c>
      <c r="B1070" s="225">
        <v>12.72</v>
      </c>
    </row>
    <row r="1071" spans="1:2">
      <c r="A1071" s="68" t="s">
        <v>1401</v>
      </c>
      <c r="B1071" s="225">
        <v>11.02</v>
      </c>
    </row>
    <row r="1072" spans="1:2">
      <c r="A1072" s="68" t="s">
        <v>1402</v>
      </c>
      <c r="B1072" s="225">
        <v>15.23</v>
      </c>
    </row>
    <row r="1073" spans="1:2">
      <c r="A1073" s="68" t="s">
        <v>1403</v>
      </c>
      <c r="B1073" s="225">
        <v>13.19</v>
      </c>
    </row>
    <row r="1074" spans="1:2">
      <c r="A1074" s="68" t="s">
        <v>1404</v>
      </c>
      <c r="B1074" s="225">
        <v>9.33</v>
      </c>
    </row>
    <row r="1075" spans="1:2">
      <c r="A1075" s="68" t="s">
        <v>1405</v>
      </c>
      <c r="B1075" s="225">
        <v>8.08</v>
      </c>
    </row>
    <row r="1076" spans="1:2">
      <c r="A1076" s="68" t="s">
        <v>1406</v>
      </c>
      <c r="B1076" s="225">
        <v>4.46</v>
      </c>
    </row>
    <row r="1077" spans="1:2">
      <c r="A1077" s="68" t="s">
        <v>1407</v>
      </c>
      <c r="B1077" s="225">
        <v>3.86</v>
      </c>
    </row>
    <row r="1078" spans="1:2">
      <c r="A1078" s="68" t="s">
        <v>1408</v>
      </c>
      <c r="B1078" s="225">
        <v>2.31</v>
      </c>
    </row>
    <row r="1079" spans="1:2">
      <c r="A1079" s="68" t="s">
        <v>1409</v>
      </c>
      <c r="B1079" s="225">
        <v>2</v>
      </c>
    </row>
    <row r="1080" spans="1:2">
      <c r="A1080" s="68" t="s">
        <v>1410</v>
      </c>
      <c r="B1080" s="225">
        <v>2.48</v>
      </c>
    </row>
    <row r="1081" spans="1:2">
      <c r="A1081" s="68" t="s">
        <v>1411</v>
      </c>
      <c r="B1081" s="225">
        <v>2.15</v>
      </c>
    </row>
    <row r="1082" spans="1:2">
      <c r="A1082" s="68" t="s">
        <v>1412</v>
      </c>
      <c r="B1082" s="225">
        <v>1.23</v>
      </c>
    </row>
    <row r="1083" spans="1:2">
      <c r="A1083" s="68" t="s">
        <v>1413</v>
      </c>
      <c r="B1083" s="225">
        <v>1.07</v>
      </c>
    </row>
    <row r="1084" spans="1:2">
      <c r="A1084" s="68" t="s">
        <v>1414</v>
      </c>
      <c r="B1084" s="225">
        <v>4.17</v>
      </c>
    </row>
    <row r="1085" spans="1:2">
      <c r="A1085" s="68" t="s">
        <v>1415</v>
      </c>
      <c r="B1085" s="225">
        <v>3.61</v>
      </c>
    </row>
    <row r="1086" spans="1:2">
      <c r="A1086" s="68" t="s">
        <v>1416</v>
      </c>
      <c r="B1086" s="225">
        <v>2.09</v>
      </c>
    </row>
    <row r="1087" spans="1:2">
      <c r="A1087" s="68" t="s">
        <v>1417</v>
      </c>
      <c r="B1087" s="225">
        <v>1.81</v>
      </c>
    </row>
    <row r="1088" spans="1:2">
      <c r="A1088" s="68" t="s">
        <v>1418</v>
      </c>
      <c r="B1088" s="225">
        <v>7.03</v>
      </c>
    </row>
    <row r="1089" spans="1:2">
      <c r="A1089" s="68" t="s">
        <v>1419</v>
      </c>
      <c r="B1089" s="225">
        <v>6.09</v>
      </c>
    </row>
    <row r="1090" spans="1:2">
      <c r="A1090" s="68" t="s">
        <v>1420</v>
      </c>
      <c r="B1090" s="225">
        <v>8.24</v>
      </c>
    </row>
    <row r="1091" spans="1:2">
      <c r="A1091" s="68" t="s">
        <v>1421</v>
      </c>
      <c r="B1091" s="225">
        <v>7.14</v>
      </c>
    </row>
    <row r="1092" spans="1:2">
      <c r="A1092" s="68" t="s">
        <v>1422</v>
      </c>
      <c r="B1092" s="225">
        <v>4.0999999999999996</v>
      </c>
    </row>
    <row r="1093" spans="1:2">
      <c r="A1093" s="68" t="s">
        <v>1423</v>
      </c>
      <c r="B1093" s="225">
        <v>3.55</v>
      </c>
    </row>
    <row r="1094" spans="1:2">
      <c r="A1094" s="68" t="s">
        <v>1424</v>
      </c>
      <c r="B1094" s="225">
        <v>4.46</v>
      </c>
    </row>
    <row r="1095" spans="1:2">
      <c r="A1095" s="68" t="s">
        <v>1425</v>
      </c>
      <c r="B1095" s="225">
        <v>3.86</v>
      </c>
    </row>
    <row r="1096" spans="1:2">
      <c r="A1096" s="68" t="s">
        <v>1426</v>
      </c>
      <c r="B1096" s="225">
        <v>2.31</v>
      </c>
    </row>
    <row r="1097" spans="1:2">
      <c r="A1097" s="68" t="s">
        <v>1427</v>
      </c>
      <c r="B1097" s="225">
        <v>2</v>
      </c>
    </row>
    <row r="1098" spans="1:2">
      <c r="A1098" s="68" t="s">
        <v>1428</v>
      </c>
      <c r="B1098" s="225">
        <v>2.48</v>
      </c>
    </row>
    <row r="1099" spans="1:2">
      <c r="A1099" s="68" t="s">
        <v>1429</v>
      </c>
      <c r="B1099" s="225">
        <v>2.15</v>
      </c>
    </row>
    <row r="1100" spans="1:2">
      <c r="A1100" s="68" t="s">
        <v>1430</v>
      </c>
      <c r="B1100" s="225">
        <v>1.23</v>
      </c>
    </row>
    <row r="1101" spans="1:2">
      <c r="A1101" s="68" t="s">
        <v>1431</v>
      </c>
      <c r="B1101" s="225">
        <v>1.07</v>
      </c>
    </row>
    <row r="1102" spans="1:2">
      <c r="A1102" s="68" t="s">
        <v>1432</v>
      </c>
      <c r="B1102" s="225">
        <v>4.17</v>
      </c>
    </row>
    <row r="1103" spans="1:2">
      <c r="A1103" s="68" t="s">
        <v>1433</v>
      </c>
      <c r="B1103" s="225">
        <v>3.61</v>
      </c>
    </row>
    <row r="1104" spans="1:2">
      <c r="A1104" s="68" t="s">
        <v>1434</v>
      </c>
      <c r="B1104" s="225">
        <v>3.75</v>
      </c>
    </row>
    <row r="1105" spans="1:2">
      <c r="A1105" s="68" t="s">
        <v>1435</v>
      </c>
      <c r="B1105" s="225">
        <v>3.25</v>
      </c>
    </row>
    <row r="1106" spans="1:2">
      <c r="A1106" s="68" t="s">
        <v>1436</v>
      </c>
      <c r="B1106" s="225">
        <v>10.63</v>
      </c>
    </row>
    <row r="1107" spans="1:2">
      <c r="A1107" s="68" t="s">
        <v>1437</v>
      </c>
      <c r="B1107" s="225">
        <v>9.2100000000000009</v>
      </c>
    </row>
    <row r="1108" spans="1:2">
      <c r="A1108" s="68" t="s">
        <v>1438</v>
      </c>
      <c r="B1108" s="225">
        <v>9.56</v>
      </c>
    </row>
    <row r="1109" spans="1:2">
      <c r="A1109" s="68" t="s">
        <v>1439</v>
      </c>
      <c r="B1109" s="225">
        <v>8.2899999999999991</v>
      </c>
    </row>
    <row r="1110" spans="1:2">
      <c r="A1110" s="68" t="s">
        <v>1440</v>
      </c>
      <c r="B1110" s="225">
        <v>10.63</v>
      </c>
    </row>
    <row r="1111" spans="1:2">
      <c r="A1111" s="68" t="s">
        <v>1441</v>
      </c>
      <c r="B1111" s="225">
        <v>9.2100000000000009</v>
      </c>
    </row>
    <row r="1112" spans="1:2">
      <c r="A1112" s="68" t="s">
        <v>1442</v>
      </c>
      <c r="B1112" s="225">
        <v>4.43</v>
      </c>
    </row>
    <row r="1113" spans="1:2">
      <c r="A1113" s="68" t="s">
        <v>1443</v>
      </c>
      <c r="B1113" s="225">
        <v>3.84</v>
      </c>
    </row>
    <row r="1114" spans="1:2">
      <c r="A1114" s="68" t="s">
        <v>1444</v>
      </c>
      <c r="B1114" s="225">
        <v>4.01</v>
      </c>
    </row>
    <row r="1115" spans="1:2">
      <c r="A1115" s="68" t="s">
        <v>1445</v>
      </c>
      <c r="B1115" s="225">
        <v>3.48</v>
      </c>
    </row>
    <row r="1116" spans="1:2">
      <c r="A1116" s="68" t="s">
        <v>1446</v>
      </c>
      <c r="B1116" s="225">
        <v>2.48</v>
      </c>
    </row>
    <row r="1117" spans="1:2">
      <c r="A1117" s="68" t="s">
        <v>1447</v>
      </c>
      <c r="B1117" s="225">
        <v>2.15</v>
      </c>
    </row>
    <row r="1118" spans="1:2">
      <c r="A1118" s="68" t="s">
        <v>1448</v>
      </c>
      <c r="B1118" s="225">
        <v>1.23</v>
      </c>
    </row>
    <row r="1119" spans="1:2">
      <c r="A1119" s="68" t="s">
        <v>1449</v>
      </c>
      <c r="B1119" s="225">
        <v>1.07</v>
      </c>
    </row>
    <row r="1120" spans="1:2">
      <c r="A1120" s="68" t="s">
        <v>1450</v>
      </c>
      <c r="B1120" s="225">
        <v>7.58</v>
      </c>
    </row>
    <row r="1121" spans="1:2">
      <c r="A1121" s="68" t="s">
        <v>1451</v>
      </c>
      <c r="B1121" s="225">
        <v>6.57</v>
      </c>
    </row>
    <row r="1122" spans="1:2">
      <c r="A1122" s="68" t="s">
        <v>1452</v>
      </c>
      <c r="B1122" s="225">
        <v>7.03</v>
      </c>
    </row>
    <row r="1123" spans="1:2">
      <c r="A1123" s="68" t="s">
        <v>1453</v>
      </c>
      <c r="B1123" s="225">
        <v>6.09</v>
      </c>
    </row>
    <row r="1124" spans="1:2">
      <c r="A1124" s="68" t="s">
        <v>1454</v>
      </c>
      <c r="B1124" s="225">
        <v>4.17</v>
      </c>
    </row>
    <row r="1125" spans="1:2">
      <c r="A1125" s="68" t="s">
        <v>1455</v>
      </c>
      <c r="B1125" s="225">
        <v>3.61</v>
      </c>
    </row>
    <row r="1126" spans="1:2">
      <c r="A1126" s="68" t="s">
        <v>1456</v>
      </c>
      <c r="B1126" s="225">
        <v>7.03</v>
      </c>
    </row>
    <row r="1127" spans="1:2">
      <c r="A1127" s="68" t="s">
        <v>1457</v>
      </c>
      <c r="B1127" s="225">
        <v>6.09</v>
      </c>
    </row>
    <row r="1128" spans="1:2">
      <c r="A1128" s="68" t="s">
        <v>1458</v>
      </c>
      <c r="B1128" s="225">
        <v>22.79</v>
      </c>
    </row>
    <row r="1129" spans="1:2">
      <c r="A1129" s="68" t="s">
        <v>1459</v>
      </c>
      <c r="B1129" s="225">
        <v>19.75</v>
      </c>
    </row>
    <row r="1130" spans="1:2">
      <c r="A1130" s="68" t="s">
        <v>1460</v>
      </c>
      <c r="B1130" s="225">
        <v>19.02</v>
      </c>
    </row>
    <row r="1131" spans="1:2">
      <c r="A1131" s="68" t="s">
        <v>1461</v>
      </c>
      <c r="B1131" s="225">
        <v>16.48</v>
      </c>
    </row>
    <row r="1132" spans="1:2">
      <c r="A1132" s="68" t="s">
        <v>1462</v>
      </c>
      <c r="B1132" s="225">
        <v>1.26</v>
      </c>
    </row>
    <row r="1133" spans="1:2">
      <c r="A1133" s="68" t="s">
        <v>1463</v>
      </c>
      <c r="B1133" s="225">
        <v>1.0900000000000001</v>
      </c>
    </row>
    <row r="1134" spans="1:2">
      <c r="A1134" s="68" t="s">
        <v>1464</v>
      </c>
      <c r="B1134" s="225">
        <v>0.79</v>
      </c>
    </row>
    <row r="1135" spans="1:2">
      <c r="A1135" s="68" t="s">
        <v>1465</v>
      </c>
      <c r="B1135" s="225">
        <v>0.68</v>
      </c>
    </row>
    <row r="1136" spans="1:2">
      <c r="A1136" s="68" t="s">
        <v>1466</v>
      </c>
      <c r="B1136" s="225">
        <v>6.9</v>
      </c>
    </row>
    <row r="1137" spans="1:2">
      <c r="A1137" s="68" t="s">
        <v>1467</v>
      </c>
      <c r="B1137" s="225">
        <v>5.98</v>
      </c>
    </row>
    <row r="1138" spans="1:2">
      <c r="A1138" s="68" t="s">
        <v>1468</v>
      </c>
      <c r="B1138" s="225">
        <v>5.01</v>
      </c>
    </row>
    <row r="1139" spans="1:2">
      <c r="A1139" s="68" t="s">
        <v>1469</v>
      </c>
      <c r="B1139" s="225">
        <v>4.34</v>
      </c>
    </row>
    <row r="1140" spans="1:2">
      <c r="A1140" s="68" t="s">
        <v>1470</v>
      </c>
      <c r="B1140" s="225">
        <v>2.48</v>
      </c>
    </row>
    <row r="1141" spans="1:2">
      <c r="A1141" s="68" t="s">
        <v>1471</v>
      </c>
      <c r="B1141" s="225">
        <v>2.15</v>
      </c>
    </row>
    <row r="1142" spans="1:2">
      <c r="A1142" s="68" t="s">
        <v>1472</v>
      </c>
      <c r="B1142" s="225">
        <v>12.72</v>
      </c>
    </row>
    <row r="1143" spans="1:2">
      <c r="A1143" s="68" t="s">
        <v>1473</v>
      </c>
      <c r="B1143" s="225">
        <v>11.02</v>
      </c>
    </row>
    <row r="1144" spans="1:2">
      <c r="A1144" s="68" t="s">
        <v>1474</v>
      </c>
      <c r="B1144" s="225">
        <v>7.58</v>
      </c>
    </row>
    <row r="1145" spans="1:2">
      <c r="A1145" s="68" t="s">
        <v>1475</v>
      </c>
      <c r="B1145" s="225">
        <v>6.57</v>
      </c>
    </row>
    <row r="1146" spans="1:2">
      <c r="A1146" s="68" t="s">
        <v>1476</v>
      </c>
      <c r="B1146" s="225">
        <v>7.03</v>
      </c>
    </row>
    <row r="1147" spans="1:2">
      <c r="A1147" s="68" t="s">
        <v>1477</v>
      </c>
      <c r="B1147" s="225">
        <v>6.09</v>
      </c>
    </row>
    <row r="1148" spans="1:2">
      <c r="A1148" s="68" t="s">
        <v>1478</v>
      </c>
      <c r="B1148" s="225">
        <v>12.72</v>
      </c>
    </row>
    <row r="1149" spans="1:2">
      <c r="A1149" s="68" t="s">
        <v>1479</v>
      </c>
      <c r="B1149" s="225">
        <v>11.02</v>
      </c>
    </row>
    <row r="1150" spans="1:2">
      <c r="A1150" s="68" t="s">
        <v>1480</v>
      </c>
      <c r="B1150" s="225">
        <v>22.79</v>
      </c>
    </row>
    <row r="1151" spans="1:2">
      <c r="A1151" s="68" t="s">
        <v>1481</v>
      </c>
      <c r="B1151" s="225">
        <v>19.75</v>
      </c>
    </row>
    <row r="1152" spans="1:2">
      <c r="A1152" s="68" t="s">
        <v>1482</v>
      </c>
      <c r="B1152" s="225">
        <v>19.02</v>
      </c>
    </row>
    <row r="1153" spans="1:2">
      <c r="A1153" s="68" t="s">
        <v>1483</v>
      </c>
      <c r="B1153" s="225">
        <v>16.48</v>
      </c>
    </row>
    <row r="1154" spans="1:2">
      <c r="A1154" s="68" t="s">
        <v>1484</v>
      </c>
      <c r="B1154" s="225">
        <v>13.87</v>
      </c>
    </row>
    <row r="1155" spans="1:2">
      <c r="A1155" s="68" t="s">
        <v>1485</v>
      </c>
      <c r="B1155" s="225">
        <v>12.02</v>
      </c>
    </row>
    <row r="1156" spans="1:2">
      <c r="A1156" s="68" t="s">
        <v>1486</v>
      </c>
      <c r="B1156" s="225">
        <v>9.33</v>
      </c>
    </row>
    <row r="1157" spans="1:2">
      <c r="A1157" s="68" t="s">
        <v>1487</v>
      </c>
      <c r="B1157" s="225">
        <v>8.08</v>
      </c>
    </row>
    <row r="1158" spans="1:2">
      <c r="A1158" s="68" t="s">
        <v>1488</v>
      </c>
      <c r="B1158" s="225">
        <v>7.04</v>
      </c>
    </row>
    <row r="1159" spans="1:2">
      <c r="A1159" s="68" t="s">
        <v>1489</v>
      </c>
      <c r="B1159" s="225">
        <v>6.1</v>
      </c>
    </row>
    <row r="1160" spans="1:2">
      <c r="A1160" s="68" t="s">
        <v>1490</v>
      </c>
      <c r="B1160" s="225">
        <v>1.23</v>
      </c>
    </row>
    <row r="1161" spans="1:2">
      <c r="A1161" s="68" t="s">
        <v>1491</v>
      </c>
      <c r="B1161" s="225">
        <v>1.07</v>
      </c>
    </row>
    <row r="1162" spans="1:2">
      <c r="A1162" s="68" t="s">
        <v>1492</v>
      </c>
      <c r="B1162" s="225">
        <v>0.79</v>
      </c>
    </row>
    <row r="1163" spans="1:2">
      <c r="A1163" s="68" t="s">
        <v>1493</v>
      </c>
      <c r="B1163" s="225">
        <v>0.68</v>
      </c>
    </row>
    <row r="1164" spans="1:2">
      <c r="A1164" s="68" t="s">
        <v>1494</v>
      </c>
      <c r="B1164" s="225">
        <v>7.58</v>
      </c>
    </row>
    <row r="1165" spans="1:2">
      <c r="A1165" s="68" t="s">
        <v>1495</v>
      </c>
      <c r="B1165" s="225">
        <v>6.57</v>
      </c>
    </row>
    <row r="1166" spans="1:2">
      <c r="A1166" s="68" t="s">
        <v>1496</v>
      </c>
      <c r="B1166" s="225">
        <v>5.01</v>
      </c>
    </row>
    <row r="1167" spans="1:2">
      <c r="A1167" s="68" t="s">
        <v>1497</v>
      </c>
      <c r="B1167" s="225">
        <v>4.34</v>
      </c>
    </row>
    <row r="1168" spans="1:2">
      <c r="A1168" s="68" t="s">
        <v>1498</v>
      </c>
      <c r="B1168" s="225">
        <v>3.79</v>
      </c>
    </row>
    <row r="1169" spans="1:2">
      <c r="A1169" s="68" t="s">
        <v>1499</v>
      </c>
      <c r="B1169" s="225">
        <v>3.29</v>
      </c>
    </row>
    <row r="1170" spans="1:2">
      <c r="A1170" s="68" t="s">
        <v>1500</v>
      </c>
      <c r="B1170" s="225">
        <v>1396.6</v>
      </c>
    </row>
    <row r="1171" spans="1:2">
      <c r="A1171" s="68" t="s">
        <v>1501</v>
      </c>
      <c r="B1171" s="225">
        <v>1210.18</v>
      </c>
    </row>
    <row r="1172" spans="1:2">
      <c r="A1172" s="68" t="s">
        <v>1502</v>
      </c>
      <c r="B1172" s="225">
        <v>15.23</v>
      </c>
    </row>
    <row r="1173" spans="1:2">
      <c r="A1173" s="68" t="s">
        <v>1503</v>
      </c>
      <c r="B1173" s="225">
        <v>13.19</v>
      </c>
    </row>
    <row r="1174" spans="1:2">
      <c r="A1174" s="68" t="s">
        <v>1504</v>
      </c>
      <c r="B1174" s="225">
        <v>12.72</v>
      </c>
    </row>
    <row r="1175" spans="1:2">
      <c r="A1175" s="68" t="s">
        <v>1505</v>
      </c>
      <c r="B1175" s="225">
        <v>11.02</v>
      </c>
    </row>
    <row r="1176" spans="1:2">
      <c r="A1176" s="68" t="s">
        <v>1506</v>
      </c>
      <c r="B1176" s="225">
        <v>7.58</v>
      </c>
    </row>
    <row r="1177" spans="1:2">
      <c r="A1177" s="68" t="s">
        <v>1507</v>
      </c>
      <c r="B1177" s="225">
        <v>6.57</v>
      </c>
    </row>
    <row r="1178" spans="1:2">
      <c r="A1178" s="68" t="s">
        <v>1508</v>
      </c>
      <c r="B1178" s="225">
        <v>25.45</v>
      </c>
    </row>
    <row r="1179" spans="1:2">
      <c r="A1179" s="68" t="s">
        <v>1509</v>
      </c>
      <c r="B1179" s="225">
        <v>22.06</v>
      </c>
    </row>
    <row r="1180" spans="1:2">
      <c r="A1180" s="68" t="s">
        <v>1510</v>
      </c>
      <c r="B1180" s="225">
        <v>19.02</v>
      </c>
    </row>
    <row r="1181" spans="1:2">
      <c r="A1181" s="68" t="s">
        <v>1511</v>
      </c>
      <c r="B1181" s="225">
        <v>16.48</v>
      </c>
    </row>
    <row r="1182" spans="1:2">
      <c r="A1182" s="68" t="s">
        <v>1512</v>
      </c>
      <c r="B1182" s="225">
        <v>30.43</v>
      </c>
    </row>
    <row r="1183" spans="1:2">
      <c r="A1183" s="68" t="s">
        <v>1513</v>
      </c>
      <c r="B1183" s="225">
        <v>26.37</v>
      </c>
    </row>
    <row r="1184" spans="1:2">
      <c r="A1184" s="68" t="s">
        <v>1514</v>
      </c>
      <c r="B1184" s="225">
        <v>18.53</v>
      </c>
    </row>
    <row r="1185" spans="1:2">
      <c r="A1185" s="68" t="s">
        <v>1515</v>
      </c>
      <c r="B1185" s="225">
        <v>16.059999999999999</v>
      </c>
    </row>
    <row r="1186" spans="1:2">
      <c r="A1186" s="68" t="s">
        <v>1516</v>
      </c>
      <c r="B1186" s="225">
        <v>13.87</v>
      </c>
    </row>
    <row r="1187" spans="1:2">
      <c r="A1187" s="68" t="s">
        <v>1517</v>
      </c>
      <c r="B1187" s="225">
        <v>12.02</v>
      </c>
    </row>
    <row r="1188" spans="1:2">
      <c r="A1188" s="68" t="s">
        <v>1518</v>
      </c>
      <c r="B1188" s="225">
        <v>9.33</v>
      </c>
    </row>
    <row r="1189" spans="1:2">
      <c r="A1189" s="68" t="s">
        <v>1519</v>
      </c>
      <c r="B1189" s="225">
        <v>8.08</v>
      </c>
    </row>
    <row r="1190" spans="1:2">
      <c r="A1190" s="68" t="s">
        <v>1520</v>
      </c>
      <c r="B1190" s="225">
        <v>1.67</v>
      </c>
    </row>
    <row r="1191" spans="1:2">
      <c r="A1191" s="68" t="s">
        <v>1521</v>
      </c>
      <c r="B1191" s="225">
        <v>1.45</v>
      </c>
    </row>
    <row r="1192" spans="1:2">
      <c r="A1192" s="68" t="s">
        <v>1522</v>
      </c>
      <c r="B1192" s="225">
        <v>1.23</v>
      </c>
    </row>
    <row r="1193" spans="1:2">
      <c r="A1193" s="68" t="s">
        <v>1523</v>
      </c>
      <c r="B1193" s="225">
        <v>1.07</v>
      </c>
    </row>
    <row r="1194" spans="1:2">
      <c r="A1194" s="68" t="s">
        <v>1524</v>
      </c>
      <c r="B1194" s="225">
        <v>7.58</v>
      </c>
    </row>
    <row r="1195" spans="1:2">
      <c r="A1195" s="68" t="s">
        <v>1525</v>
      </c>
      <c r="B1195" s="225">
        <v>6.57</v>
      </c>
    </row>
    <row r="1196" spans="1:2">
      <c r="A1196" s="68" t="s">
        <v>1526</v>
      </c>
      <c r="B1196" s="225">
        <v>5.01</v>
      </c>
    </row>
    <row r="1197" spans="1:2">
      <c r="A1197" s="68" t="s">
        <v>1527</v>
      </c>
      <c r="B1197" s="225">
        <v>4.34</v>
      </c>
    </row>
    <row r="1198" spans="1:2">
      <c r="A1198" s="68" t="s">
        <v>1528</v>
      </c>
      <c r="B1198" s="225">
        <v>3.79</v>
      </c>
    </row>
    <row r="1199" spans="1:2">
      <c r="A1199" s="68" t="s">
        <v>1529</v>
      </c>
      <c r="B1199" s="225">
        <v>3.29</v>
      </c>
    </row>
    <row r="1200" spans="1:2">
      <c r="A1200" s="68" t="s">
        <v>1530</v>
      </c>
      <c r="B1200" s="225">
        <v>1396.58</v>
      </c>
    </row>
    <row r="1201" spans="1:2">
      <c r="A1201" s="68" t="s">
        <v>1531</v>
      </c>
      <c r="B1201" s="225">
        <v>1210.1600000000001</v>
      </c>
    </row>
    <row r="1202" spans="1:2">
      <c r="A1202" s="68" t="s">
        <v>1532</v>
      </c>
      <c r="B1202" s="225">
        <v>11.65</v>
      </c>
    </row>
    <row r="1203" spans="1:2">
      <c r="A1203" s="68" t="s">
        <v>1533</v>
      </c>
      <c r="B1203" s="225">
        <v>10.09</v>
      </c>
    </row>
    <row r="1204" spans="1:2">
      <c r="A1204" s="68" t="s">
        <v>1534</v>
      </c>
      <c r="B1204" s="225">
        <v>9.6999999999999993</v>
      </c>
    </row>
    <row r="1205" spans="1:2">
      <c r="A1205" s="68" t="s">
        <v>1535</v>
      </c>
      <c r="B1205" s="225">
        <v>8.41</v>
      </c>
    </row>
    <row r="1206" spans="1:2">
      <c r="A1206" s="68" t="s">
        <v>1536</v>
      </c>
      <c r="B1206" s="225">
        <v>5.83</v>
      </c>
    </row>
    <row r="1207" spans="1:2">
      <c r="A1207" s="68" t="s">
        <v>1537</v>
      </c>
      <c r="B1207" s="225">
        <v>5.05</v>
      </c>
    </row>
    <row r="1208" spans="1:2">
      <c r="A1208" s="68" t="s">
        <v>1538</v>
      </c>
      <c r="B1208" s="225">
        <v>46.59</v>
      </c>
    </row>
    <row r="1209" spans="1:2">
      <c r="A1209" s="68" t="s">
        <v>1539</v>
      </c>
      <c r="B1209" s="225">
        <v>40.369999999999997</v>
      </c>
    </row>
    <row r="1210" spans="1:2">
      <c r="A1210" s="68" t="s">
        <v>1540</v>
      </c>
      <c r="B1210" s="225">
        <v>9944.52</v>
      </c>
    </row>
    <row r="1211" spans="1:2">
      <c r="A1211" s="68" t="s">
        <v>1541</v>
      </c>
      <c r="B1211" s="225">
        <v>8617.09</v>
      </c>
    </row>
    <row r="1212" spans="1:2">
      <c r="A1212" s="68" t="s">
        <v>1542</v>
      </c>
      <c r="B1212" s="225">
        <v>1348.46</v>
      </c>
    </row>
    <row r="1213" spans="1:2">
      <c r="A1213" s="68" t="s">
        <v>1543</v>
      </c>
      <c r="B1213" s="225">
        <v>1168.3900000000001</v>
      </c>
    </row>
    <row r="1214" spans="1:2">
      <c r="A1214" s="68" t="s">
        <v>1544</v>
      </c>
      <c r="B1214" s="225">
        <v>2.93</v>
      </c>
    </row>
    <row r="1215" spans="1:2">
      <c r="A1215" s="68" t="s">
        <v>1545</v>
      </c>
      <c r="B1215" s="225">
        <v>2.54</v>
      </c>
    </row>
    <row r="1216" spans="1:2">
      <c r="A1216" s="68" t="s">
        <v>1546</v>
      </c>
      <c r="B1216" s="225">
        <v>698.3</v>
      </c>
    </row>
    <row r="1217" spans="1:2">
      <c r="A1217" s="68" t="s">
        <v>1547</v>
      </c>
      <c r="B1217" s="225">
        <v>605.09</v>
      </c>
    </row>
    <row r="1218" spans="1:2">
      <c r="A1218" s="68" t="s">
        <v>1548</v>
      </c>
      <c r="B1218" s="225">
        <v>698.3</v>
      </c>
    </row>
    <row r="1219" spans="1:2">
      <c r="A1219" s="68" t="s">
        <v>1549</v>
      </c>
      <c r="B1219" s="225">
        <v>605.09</v>
      </c>
    </row>
    <row r="1220" spans="1:2">
      <c r="A1220" s="68" t="s">
        <v>1550</v>
      </c>
      <c r="B1220" s="225">
        <v>1.69</v>
      </c>
    </row>
    <row r="1221" spans="1:2">
      <c r="A1221" s="68" t="s">
        <v>1551</v>
      </c>
      <c r="B1221" s="225">
        <v>1.47</v>
      </c>
    </row>
    <row r="1222" spans="1:2">
      <c r="A1222" s="68" t="s">
        <v>22942</v>
      </c>
      <c r="B1222" s="225">
        <v>5.08</v>
      </c>
    </row>
    <row r="1223" spans="1:2">
      <c r="A1223" s="68" t="s">
        <v>22943</v>
      </c>
      <c r="B1223" s="225">
        <v>4.4000000000000004</v>
      </c>
    </row>
    <row r="1224" spans="1:2">
      <c r="A1224" s="68" t="s">
        <v>22944</v>
      </c>
      <c r="B1224" s="225">
        <v>3.49</v>
      </c>
    </row>
    <row r="1225" spans="1:2">
      <c r="A1225" s="68" t="s">
        <v>22945</v>
      </c>
      <c r="B1225" s="225">
        <v>3.02</v>
      </c>
    </row>
    <row r="1226" spans="1:2">
      <c r="A1226" s="68" t="s">
        <v>22946</v>
      </c>
      <c r="B1226" s="225">
        <v>2.08</v>
      </c>
    </row>
    <row r="1227" spans="1:2">
      <c r="A1227" s="68" t="s">
        <v>22947</v>
      </c>
      <c r="B1227" s="225">
        <v>1.8</v>
      </c>
    </row>
    <row r="1228" spans="1:2">
      <c r="A1228" s="68" t="s">
        <v>1552</v>
      </c>
      <c r="B1228" s="225">
        <v>20694.37</v>
      </c>
    </row>
    <row r="1229" spans="1:2">
      <c r="A1229" s="68" t="s">
        <v>1553</v>
      </c>
      <c r="B1229" s="225">
        <v>17931.400000000001</v>
      </c>
    </row>
    <row r="1230" spans="1:2">
      <c r="A1230" s="68" t="s">
        <v>1554</v>
      </c>
      <c r="B1230" s="225">
        <v>27745.35</v>
      </c>
    </row>
    <row r="1231" spans="1:2">
      <c r="A1231" s="68" t="s">
        <v>1555</v>
      </c>
      <c r="B1231" s="225">
        <v>24041.4</v>
      </c>
    </row>
    <row r="1232" spans="1:2">
      <c r="A1232" s="68" t="s">
        <v>1556</v>
      </c>
      <c r="B1232" s="225">
        <v>1.05</v>
      </c>
    </row>
    <row r="1233" spans="1:2">
      <c r="A1233" s="68" t="s">
        <v>192</v>
      </c>
      <c r="B1233" s="225">
        <v>0.91</v>
      </c>
    </row>
    <row r="1234" spans="1:2">
      <c r="A1234" s="68" t="s">
        <v>1557</v>
      </c>
      <c r="B1234" s="225">
        <v>0.72</v>
      </c>
    </row>
    <row r="1235" spans="1:2">
      <c r="A1235" s="68" t="s">
        <v>1558</v>
      </c>
      <c r="B1235" s="225">
        <v>0.63</v>
      </c>
    </row>
    <row r="1236" spans="1:2">
      <c r="A1236" s="68" t="s">
        <v>1559</v>
      </c>
      <c r="B1236" s="225">
        <v>70724.17</v>
      </c>
    </row>
    <row r="1237" spans="1:2">
      <c r="A1237" s="68" t="s">
        <v>1560</v>
      </c>
      <c r="B1237" s="225">
        <v>61278.44</v>
      </c>
    </row>
    <row r="1238" spans="1:2">
      <c r="A1238" s="68" t="s">
        <v>1561</v>
      </c>
      <c r="B1238" s="225">
        <v>113923.04</v>
      </c>
    </row>
    <row r="1239" spans="1:2">
      <c r="A1239" s="68" t="s">
        <v>1562</v>
      </c>
      <c r="B1239" s="225">
        <v>98707.8</v>
      </c>
    </row>
    <row r="1240" spans="1:2">
      <c r="A1240" s="68" t="s">
        <v>1563</v>
      </c>
      <c r="B1240" s="225">
        <v>53876.72</v>
      </c>
    </row>
    <row r="1241" spans="1:2">
      <c r="A1241" s="68" t="s">
        <v>1564</v>
      </c>
      <c r="B1241" s="225">
        <v>46680.43</v>
      </c>
    </row>
    <row r="1242" spans="1:2">
      <c r="A1242" s="68" t="s">
        <v>1565</v>
      </c>
      <c r="B1242" s="225">
        <v>8475.76</v>
      </c>
    </row>
    <row r="1243" spans="1:2">
      <c r="A1243" s="68" t="s">
        <v>1566</v>
      </c>
      <c r="B1243" s="225">
        <v>7343.52</v>
      </c>
    </row>
    <row r="1244" spans="1:2">
      <c r="A1244" s="68" t="s">
        <v>1567</v>
      </c>
      <c r="B1244" s="225">
        <v>142.22</v>
      </c>
    </row>
    <row r="1245" spans="1:2">
      <c r="A1245" s="68" t="s">
        <v>1568</v>
      </c>
      <c r="B1245" s="225">
        <v>123.22</v>
      </c>
    </row>
    <row r="1246" spans="1:2">
      <c r="A1246" s="68" t="s">
        <v>1569</v>
      </c>
      <c r="B1246" s="225">
        <v>25350.61</v>
      </c>
    </row>
    <row r="1247" spans="1:2">
      <c r="A1247" s="68" t="s">
        <v>1570</v>
      </c>
      <c r="B1247" s="225">
        <v>21964.12</v>
      </c>
    </row>
    <row r="1248" spans="1:2">
      <c r="A1248" s="68" t="s">
        <v>1571</v>
      </c>
      <c r="B1248" s="225">
        <v>5091.66</v>
      </c>
    </row>
    <row r="1249" spans="1:2">
      <c r="A1249" s="68" t="s">
        <v>1572</v>
      </c>
      <c r="B1249" s="225">
        <v>4411.67</v>
      </c>
    </row>
    <row r="1250" spans="1:2">
      <c r="A1250" s="68" t="s">
        <v>1573</v>
      </c>
      <c r="B1250" s="225">
        <v>10128.469999999999</v>
      </c>
    </row>
    <row r="1251" spans="1:2">
      <c r="A1251" s="68" t="s">
        <v>1574</v>
      </c>
      <c r="B1251" s="225">
        <v>8775.58</v>
      </c>
    </row>
    <row r="1252" spans="1:2">
      <c r="A1252" s="68" t="s">
        <v>1575</v>
      </c>
      <c r="B1252" s="225">
        <v>9371.31</v>
      </c>
    </row>
    <row r="1253" spans="1:2">
      <c r="A1253" s="68" t="s">
        <v>1576</v>
      </c>
      <c r="B1253" s="225">
        <v>8119.55</v>
      </c>
    </row>
    <row r="1254" spans="1:2">
      <c r="A1254" s="68" t="s">
        <v>1577</v>
      </c>
      <c r="B1254" s="225">
        <v>8586.8700000000008</v>
      </c>
    </row>
    <row r="1255" spans="1:2">
      <c r="A1255" s="68" t="s">
        <v>1578</v>
      </c>
      <c r="B1255" s="225">
        <v>7439.89</v>
      </c>
    </row>
    <row r="1256" spans="1:2">
      <c r="A1256" s="68" t="s">
        <v>1579</v>
      </c>
      <c r="B1256" s="225">
        <v>9677.39</v>
      </c>
    </row>
    <row r="1257" spans="1:2">
      <c r="A1257" s="68" t="s">
        <v>1580</v>
      </c>
      <c r="B1257" s="225">
        <v>8384.9500000000007</v>
      </c>
    </row>
    <row r="1258" spans="1:2">
      <c r="A1258" s="68" t="s">
        <v>1581</v>
      </c>
      <c r="B1258" s="225">
        <v>6087.34</v>
      </c>
    </row>
    <row r="1259" spans="1:2">
      <c r="A1259" s="68" t="s">
        <v>1582</v>
      </c>
      <c r="B1259" s="225">
        <v>5274.23</v>
      </c>
    </row>
    <row r="1260" spans="1:2">
      <c r="A1260" s="68" t="s">
        <v>1583</v>
      </c>
      <c r="B1260" s="225">
        <v>9851.0300000000007</v>
      </c>
    </row>
    <row r="1261" spans="1:2">
      <c r="A1261" s="68" t="s">
        <v>1584</v>
      </c>
      <c r="B1261" s="225">
        <v>8535.1200000000008</v>
      </c>
    </row>
    <row r="1262" spans="1:2">
      <c r="A1262" s="68" t="s">
        <v>1585</v>
      </c>
      <c r="B1262" s="225">
        <v>8439.1200000000008</v>
      </c>
    </row>
    <row r="1263" spans="1:2">
      <c r="A1263" s="68" t="s">
        <v>1586</v>
      </c>
      <c r="B1263" s="225">
        <v>7312.07</v>
      </c>
    </row>
    <row r="1264" spans="1:2">
      <c r="A1264" s="68" t="s">
        <v>1587</v>
      </c>
      <c r="B1264" s="225">
        <v>12606.06</v>
      </c>
    </row>
    <row r="1265" spans="1:2">
      <c r="A1265" s="68" t="s">
        <v>1588</v>
      </c>
      <c r="B1265" s="225">
        <v>10922.56</v>
      </c>
    </row>
    <row r="1266" spans="1:2">
      <c r="A1266" s="68" t="s">
        <v>23860</v>
      </c>
      <c r="B1266" s="225">
        <v>0.88</v>
      </c>
    </row>
    <row r="1267" spans="1:2">
      <c r="A1267" s="68" t="s">
        <v>23861</v>
      </c>
      <c r="B1267" s="225">
        <v>0.76</v>
      </c>
    </row>
    <row r="1268" spans="1:2">
      <c r="A1268" s="68" t="s">
        <v>23862</v>
      </c>
      <c r="B1268" s="225">
        <v>0.66</v>
      </c>
    </row>
    <row r="1269" spans="1:2">
      <c r="A1269" s="68" t="s">
        <v>23863</v>
      </c>
      <c r="B1269" s="225">
        <v>0.56999999999999995</v>
      </c>
    </row>
    <row r="1270" spans="1:2">
      <c r="A1270" s="68" t="s">
        <v>23864</v>
      </c>
      <c r="B1270" s="225">
        <v>0.44</v>
      </c>
    </row>
    <row r="1271" spans="1:2">
      <c r="A1271" s="68" t="s">
        <v>23865</v>
      </c>
      <c r="B1271" s="225">
        <v>0.38</v>
      </c>
    </row>
    <row r="1272" spans="1:2">
      <c r="A1272" s="68" t="s">
        <v>22948</v>
      </c>
      <c r="B1272" s="225">
        <v>1491.2</v>
      </c>
    </row>
    <row r="1273" spans="1:2">
      <c r="A1273" s="68" t="s">
        <v>22949</v>
      </c>
      <c r="B1273" s="225">
        <v>1292.08</v>
      </c>
    </row>
    <row r="1274" spans="1:2">
      <c r="A1274" s="68" t="s">
        <v>22950</v>
      </c>
      <c r="B1274" s="225">
        <v>1864</v>
      </c>
    </row>
    <row r="1275" spans="1:2">
      <c r="A1275" s="68" t="s">
        <v>22951</v>
      </c>
      <c r="B1275" s="225">
        <v>1615.1</v>
      </c>
    </row>
    <row r="1276" spans="1:2">
      <c r="A1276" s="68" t="s">
        <v>22952</v>
      </c>
      <c r="B1276" s="225">
        <v>2796.01</v>
      </c>
    </row>
    <row r="1277" spans="1:2">
      <c r="A1277" s="68" t="s">
        <v>22953</v>
      </c>
      <c r="B1277" s="225">
        <v>2422.66</v>
      </c>
    </row>
    <row r="1278" spans="1:2">
      <c r="A1278" s="68" t="s">
        <v>1589</v>
      </c>
      <c r="B1278" s="225">
        <v>139.11000000000001</v>
      </c>
    </row>
    <row r="1279" spans="1:2">
      <c r="A1279" s="68" t="s">
        <v>1590</v>
      </c>
      <c r="B1279" s="225">
        <v>120.85</v>
      </c>
    </row>
    <row r="1280" spans="1:2">
      <c r="A1280" s="68" t="s">
        <v>1591</v>
      </c>
      <c r="B1280" s="225">
        <v>127.54</v>
      </c>
    </row>
    <row r="1281" spans="1:2">
      <c r="A1281" s="68" t="s">
        <v>1592</v>
      </c>
      <c r="B1281" s="225">
        <v>110.83</v>
      </c>
    </row>
    <row r="1282" spans="1:2">
      <c r="A1282" s="68" t="s">
        <v>1593</v>
      </c>
      <c r="B1282" s="225">
        <v>121.97</v>
      </c>
    </row>
    <row r="1283" spans="1:2">
      <c r="A1283" s="68" t="s">
        <v>1594</v>
      </c>
      <c r="B1283" s="225">
        <v>106</v>
      </c>
    </row>
    <row r="1284" spans="1:2">
      <c r="A1284" s="68" t="s">
        <v>1595</v>
      </c>
      <c r="B1284" s="225">
        <v>7.6</v>
      </c>
    </row>
    <row r="1285" spans="1:2">
      <c r="A1285" s="68" t="s">
        <v>1596</v>
      </c>
      <c r="B1285" s="225">
        <v>6.59</v>
      </c>
    </row>
    <row r="1286" spans="1:2">
      <c r="A1286" s="68" t="s">
        <v>1597</v>
      </c>
      <c r="B1286" s="225">
        <v>6.35</v>
      </c>
    </row>
    <row r="1287" spans="1:2">
      <c r="A1287" s="68" t="s">
        <v>1598</v>
      </c>
      <c r="B1287" s="225">
        <v>5.5</v>
      </c>
    </row>
    <row r="1288" spans="1:2">
      <c r="A1288" s="68" t="s">
        <v>1599</v>
      </c>
      <c r="B1288" s="225">
        <v>1578.93</v>
      </c>
    </row>
    <row r="1289" spans="1:2">
      <c r="A1289" s="68" t="s">
        <v>1600</v>
      </c>
      <c r="B1289" s="225">
        <v>1368.2</v>
      </c>
    </row>
    <row r="1290" spans="1:2">
      <c r="A1290" s="68" t="s">
        <v>1601</v>
      </c>
      <c r="B1290" s="225">
        <v>21.57</v>
      </c>
    </row>
    <row r="1291" spans="1:2">
      <c r="A1291" s="68" t="s">
        <v>1602</v>
      </c>
      <c r="B1291" s="225">
        <v>18.96</v>
      </c>
    </row>
    <row r="1292" spans="1:2">
      <c r="A1292" s="68" t="s">
        <v>1603</v>
      </c>
      <c r="B1292" s="225">
        <v>14.38</v>
      </c>
    </row>
    <row r="1293" spans="1:2">
      <c r="A1293" s="68" t="s">
        <v>1604</v>
      </c>
      <c r="B1293" s="225">
        <v>12.62</v>
      </c>
    </row>
    <row r="1294" spans="1:2">
      <c r="A1294" s="68" t="s">
        <v>1605</v>
      </c>
      <c r="B1294" s="225">
        <v>11.37</v>
      </c>
    </row>
    <row r="1295" spans="1:2">
      <c r="A1295" s="68" t="s">
        <v>1606</v>
      </c>
      <c r="B1295" s="225">
        <v>10</v>
      </c>
    </row>
    <row r="1296" spans="1:2">
      <c r="A1296" s="68" t="s">
        <v>1607</v>
      </c>
      <c r="B1296" s="225">
        <v>9.7100000000000009</v>
      </c>
    </row>
    <row r="1297" spans="1:2">
      <c r="A1297" s="68" t="s">
        <v>1608</v>
      </c>
      <c r="B1297" s="225">
        <v>8.5399999999999991</v>
      </c>
    </row>
    <row r="1298" spans="1:2">
      <c r="A1298" s="68" t="s">
        <v>1609</v>
      </c>
      <c r="B1298" s="225">
        <v>9.67</v>
      </c>
    </row>
    <row r="1299" spans="1:2">
      <c r="A1299" s="68" t="s">
        <v>1610</v>
      </c>
      <c r="B1299" s="225">
        <v>8.65</v>
      </c>
    </row>
    <row r="1300" spans="1:2">
      <c r="A1300" s="68" t="s">
        <v>1611</v>
      </c>
      <c r="B1300" s="225">
        <v>6.41</v>
      </c>
    </row>
    <row r="1301" spans="1:2">
      <c r="A1301" s="68" t="s">
        <v>1612</v>
      </c>
      <c r="B1301" s="225">
        <v>5.72</v>
      </c>
    </row>
    <row r="1302" spans="1:2">
      <c r="A1302" s="68" t="s">
        <v>1613</v>
      </c>
      <c r="B1302" s="225">
        <v>5.1100000000000003</v>
      </c>
    </row>
    <row r="1303" spans="1:2">
      <c r="A1303" s="68" t="s">
        <v>1614</v>
      </c>
      <c r="B1303" s="225">
        <v>4.58</v>
      </c>
    </row>
    <row r="1304" spans="1:2">
      <c r="A1304" s="68" t="s">
        <v>1615</v>
      </c>
      <c r="B1304" s="225">
        <v>4.0599999999999996</v>
      </c>
    </row>
    <row r="1305" spans="1:2">
      <c r="A1305" s="68" t="s">
        <v>1616</v>
      </c>
      <c r="B1305" s="225">
        <v>3.64</v>
      </c>
    </row>
    <row r="1306" spans="1:2">
      <c r="A1306" s="68" t="s">
        <v>22954</v>
      </c>
      <c r="B1306" s="225">
        <v>110.04</v>
      </c>
    </row>
    <row r="1307" spans="1:2">
      <c r="A1307" s="68" t="s">
        <v>22955</v>
      </c>
      <c r="B1307" s="225">
        <v>95.35</v>
      </c>
    </row>
    <row r="1308" spans="1:2">
      <c r="A1308" s="68" t="s">
        <v>22956</v>
      </c>
      <c r="B1308" s="225">
        <v>100.52</v>
      </c>
    </row>
    <row r="1309" spans="1:2">
      <c r="A1309" s="68" t="s">
        <v>22957</v>
      </c>
      <c r="B1309" s="225">
        <v>87.1</v>
      </c>
    </row>
    <row r="1310" spans="1:2">
      <c r="A1310" s="68" t="s">
        <v>22958</v>
      </c>
      <c r="B1310" s="225">
        <v>94.79</v>
      </c>
    </row>
    <row r="1311" spans="1:2">
      <c r="A1311" s="68" t="s">
        <v>22959</v>
      </c>
      <c r="B1311" s="225">
        <v>82.14</v>
      </c>
    </row>
    <row r="1312" spans="1:2">
      <c r="A1312" s="68" t="s">
        <v>22960</v>
      </c>
      <c r="B1312" s="225">
        <v>86.67</v>
      </c>
    </row>
    <row r="1313" spans="1:2">
      <c r="A1313" s="68" t="s">
        <v>22961</v>
      </c>
      <c r="B1313" s="225">
        <v>75.099999999999994</v>
      </c>
    </row>
    <row r="1314" spans="1:2">
      <c r="A1314" s="68" t="s">
        <v>22962</v>
      </c>
      <c r="B1314" s="225">
        <v>77.12</v>
      </c>
    </row>
    <row r="1315" spans="1:2">
      <c r="A1315" s="68" t="s">
        <v>22963</v>
      </c>
      <c r="B1315" s="225">
        <v>66.83</v>
      </c>
    </row>
    <row r="1316" spans="1:2">
      <c r="A1316" s="68" t="s">
        <v>22964</v>
      </c>
      <c r="B1316" s="225">
        <v>61.07</v>
      </c>
    </row>
    <row r="1317" spans="1:2">
      <c r="A1317" s="68" t="s">
        <v>22965</v>
      </c>
      <c r="B1317" s="225">
        <v>52.92</v>
      </c>
    </row>
    <row r="1318" spans="1:2">
      <c r="A1318" s="68" t="s">
        <v>22966</v>
      </c>
      <c r="B1318" s="225">
        <v>62.59</v>
      </c>
    </row>
    <row r="1319" spans="1:2">
      <c r="A1319" s="68" t="s">
        <v>22967</v>
      </c>
      <c r="B1319" s="225">
        <v>54.24</v>
      </c>
    </row>
    <row r="1320" spans="1:2">
      <c r="A1320" s="68" t="s">
        <v>22968</v>
      </c>
      <c r="B1320" s="225">
        <v>45.45</v>
      </c>
    </row>
    <row r="1321" spans="1:2">
      <c r="A1321" s="68" t="s">
        <v>22969</v>
      </c>
      <c r="B1321" s="225">
        <v>39.380000000000003</v>
      </c>
    </row>
    <row r="1322" spans="1:2">
      <c r="A1322" s="68" t="s">
        <v>22970</v>
      </c>
      <c r="B1322" s="225">
        <v>36.520000000000003</v>
      </c>
    </row>
    <row r="1323" spans="1:2">
      <c r="A1323" s="68" t="s">
        <v>22971</v>
      </c>
      <c r="B1323" s="225">
        <v>31.64</v>
      </c>
    </row>
    <row r="1324" spans="1:2">
      <c r="A1324" s="68" t="s">
        <v>22972</v>
      </c>
      <c r="B1324" s="225">
        <v>17.29</v>
      </c>
    </row>
    <row r="1325" spans="1:2">
      <c r="A1325" s="68" t="s">
        <v>22973</v>
      </c>
      <c r="B1325" s="225">
        <v>14.98</v>
      </c>
    </row>
    <row r="1326" spans="1:2">
      <c r="A1326" s="68" t="s">
        <v>22974</v>
      </c>
      <c r="B1326" s="225">
        <v>11.94</v>
      </c>
    </row>
    <row r="1327" spans="1:2">
      <c r="A1327" s="68" t="s">
        <v>22975</v>
      </c>
      <c r="B1327" s="225">
        <v>10.35</v>
      </c>
    </row>
    <row r="1328" spans="1:2">
      <c r="A1328" s="68" t="s">
        <v>22976</v>
      </c>
      <c r="B1328" s="225">
        <v>11.95</v>
      </c>
    </row>
    <row r="1329" spans="1:2">
      <c r="A1329" s="68" t="s">
        <v>22977</v>
      </c>
      <c r="B1329" s="225">
        <v>10.36</v>
      </c>
    </row>
    <row r="1330" spans="1:2">
      <c r="A1330" s="68" t="s">
        <v>22978</v>
      </c>
      <c r="B1330" s="225">
        <v>58.64</v>
      </c>
    </row>
    <row r="1331" spans="1:2">
      <c r="A1331" s="68" t="s">
        <v>22979</v>
      </c>
      <c r="B1331" s="225">
        <v>50.81</v>
      </c>
    </row>
    <row r="1332" spans="1:2">
      <c r="A1332" s="68" t="s">
        <v>22980</v>
      </c>
      <c r="B1332" s="225">
        <v>40.65</v>
      </c>
    </row>
    <row r="1333" spans="1:2">
      <c r="A1333" s="68" t="s">
        <v>22981</v>
      </c>
      <c r="B1333" s="225">
        <v>35.22</v>
      </c>
    </row>
    <row r="1334" spans="1:2">
      <c r="A1334" s="68" t="s">
        <v>22982</v>
      </c>
      <c r="B1334" s="225">
        <v>32.49</v>
      </c>
    </row>
    <row r="1335" spans="1:2">
      <c r="A1335" s="68" t="s">
        <v>22983</v>
      </c>
      <c r="B1335" s="225">
        <v>28.15</v>
      </c>
    </row>
    <row r="1336" spans="1:2">
      <c r="A1336" s="68" t="s">
        <v>22984</v>
      </c>
      <c r="B1336" s="225">
        <v>3.8</v>
      </c>
    </row>
    <row r="1337" spans="1:2">
      <c r="A1337" s="68" t="s">
        <v>22985</v>
      </c>
      <c r="B1337" s="225">
        <v>3.29</v>
      </c>
    </row>
    <row r="1338" spans="1:2">
      <c r="A1338" s="68" t="s">
        <v>22986</v>
      </c>
      <c r="B1338" s="225">
        <v>2.08</v>
      </c>
    </row>
    <row r="1339" spans="1:2">
      <c r="A1339" s="68" t="s">
        <v>22987</v>
      </c>
      <c r="B1339" s="225">
        <v>1.8</v>
      </c>
    </row>
    <row r="1340" spans="1:2">
      <c r="A1340" s="68" t="s">
        <v>22988</v>
      </c>
      <c r="B1340" s="225">
        <v>1.04</v>
      </c>
    </row>
    <row r="1341" spans="1:2">
      <c r="A1341" s="68" t="s">
        <v>22989</v>
      </c>
      <c r="B1341" s="225">
        <v>0.9</v>
      </c>
    </row>
    <row r="1342" spans="1:2">
      <c r="A1342" s="68" t="s">
        <v>22990</v>
      </c>
      <c r="B1342" s="225">
        <v>9.5299999999999994</v>
      </c>
    </row>
    <row r="1343" spans="1:2">
      <c r="A1343" s="68" t="s">
        <v>22991</v>
      </c>
      <c r="B1343" s="225">
        <v>8.26</v>
      </c>
    </row>
    <row r="1344" spans="1:2">
      <c r="A1344" s="68" t="s">
        <v>22992</v>
      </c>
      <c r="B1344" s="225">
        <v>6.37</v>
      </c>
    </row>
    <row r="1345" spans="1:2">
      <c r="A1345" s="68" t="s">
        <v>22993</v>
      </c>
      <c r="B1345" s="225">
        <v>5.52</v>
      </c>
    </row>
    <row r="1346" spans="1:2">
      <c r="A1346" s="68" t="s">
        <v>22994</v>
      </c>
      <c r="B1346" s="225">
        <v>7.61</v>
      </c>
    </row>
    <row r="1347" spans="1:2">
      <c r="A1347" s="68" t="s">
        <v>22995</v>
      </c>
      <c r="B1347" s="225">
        <v>6.59</v>
      </c>
    </row>
    <row r="1348" spans="1:2">
      <c r="A1348" s="68" t="s">
        <v>22996</v>
      </c>
      <c r="B1348" s="225">
        <v>4.66</v>
      </c>
    </row>
    <row r="1349" spans="1:2">
      <c r="A1349" s="68" t="s">
        <v>22997</v>
      </c>
      <c r="B1349" s="225">
        <v>4.04</v>
      </c>
    </row>
    <row r="1350" spans="1:2">
      <c r="A1350" s="68" t="s">
        <v>22998</v>
      </c>
      <c r="B1350" s="225">
        <v>2.23</v>
      </c>
    </row>
    <row r="1351" spans="1:2">
      <c r="A1351" s="68" t="s">
        <v>22999</v>
      </c>
      <c r="B1351" s="225">
        <v>1.93</v>
      </c>
    </row>
    <row r="1352" spans="1:2">
      <c r="A1352" s="68" t="s">
        <v>23000</v>
      </c>
      <c r="B1352" s="225">
        <v>1.1499999999999999</v>
      </c>
    </row>
    <row r="1353" spans="1:2">
      <c r="A1353" s="68" t="s">
        <v>23001</v>
      </c>
      <c r="B1353" s="225">
        <v>1</v>
      </c>
    </row>
    <row r="1354" spans="1:2">
      <c r="A1354" s="68" t="s">
        <v>23002</v>
      </c>
      <c r="B1354" s="225">
        <v>1.24</v>
      </c>
    </row>
    <row r="1355" spans="1:2">
      <c r="A1355" s="68" t="s">
        <v>23003</v>
      </c>
      <c r="B1355" s="225">
        <v>1.07</v>
      </c>
    </row>
    <row r="1356" spans="1:2">
      <c r="A1356" s="68" t="s">
        <v>23004</v>
      </c>
      <c r="B1356" s="225">
        <v>0.62</v>
      </c>
    </row>
    <row r="1357" spans="1:2">
      <c r="A1357" s="68" t="s">
        <v>23005</v>
      </c>
      <c r="B1357" s="225">
        <v>0.54</v>
      </c>
    </row>
    <row r="1358" spans="1:2">
      <c r="A1358" s="68" t="s">
        <v>23006</v>
      </c>
      <c r="B1358" s="225">
        <v>3.8</v>
      </c>
    </row>
    <row r="1359" spans="1:2">
      <c r="A1359" s="68" t="s">
        <v>23007</v>
      </c>
      <c r="B1359" s="225">
        <v>3.29</v>
      </c>
    </row>
    <row r="1360" spans="1:2">
      <c r="A1360" s="68" t="s">
        <v>23008</v>
      </c>
      <c r="B1360" s="225">
        <v>2.08</v>
      </c>
    </row>
    <row r="1361" spans="1:2">
      <c r="A1361" s="68" t="s">
        <v>23009</v>
      </c>
      <c r="B1361" s="225">
        <v>1.8</v>
      </c>
    </row>
    <row r="1362" spans="1:2">
      <c r="A1362" s="68" t="s">
        <v>23010</v>
      </c>
      <c r="B1362" s="225">
        <v>1.04</v>
      </c>
    </row>
    <row r="1363" spans="1:2">
      <c r="A1363" s="68" t="s">
        <v>23011</v>
      </c>
      <c r="B1363" s="225">
        <v>0.9</v>
      </c>
    </row>
    <row r="1364" spans="1:2">
      <c r="A1364" s="68" t="s">
        <v>23012</v>
      </c>
      <c r="B1364" s="225">
        <v>9.5299999999999994</v>
      </c>
    </row>
    <row r="1365" spans="1:2">
      <c r="A1365" s="68" t="s">
        <v>23013</v>
      </c>
      <c r="B1365" s="225">
        <v>8.26</v>
      </c>
    </row>
    <row r="1366" spans="1:2">
      <c r="A1366" s="68" t="s">
        <v>23014</v>
      </c>
      <c r="B1366" s="225">
        <v>6.37</v>
      </c>
    </row>
    <row r="1367" spans="1:2">
      <c r="A1367" s="68" t="s">
        <v>23015</v>
      </c>
      <c r="B1367" s="225">
        <v>5.52</v>
      </c>
    </row>
    <row r="1368" spans="1:2">
      <c r="A1368" s="68" t="s">
        <v>23016</v>
      </c>
      <c r="B1368" s="225">
        <v>7.61</v>
      </c>
    </row>
    <row r="1369" spans="1:2">
      <c r="A1369" s="68" t="s">
        <v>23017</v>
      </c>
      <c r="B1369" s="225">
        <v>6.59</v>
      </c>
    </row>
    <row r="1370" spans="1:2">
      <c r="A1370" s="68" t="s">
        <v>23018</v>
      </c>
      <c r="B1370" s="225">
        <v>4.66</v>
      </c>
    </row>
    <row r="1371" spans="1:2">
      <c r="A1371" s="68" t="s">
        <v>23019</v>
      </c>
      <c r="B1371" s="225">
        <v>4.04</v>
      </c>
    </row>
    <row r="1372" spans="1:2">
      <c r="A1372" s="68" t="s">
        <v>23020</v>
      </c>
      <c r="B1372" s="225">
        <v>2.23</v>
      </c>
    </row>
    <row r="1373" spans="1:2">
      <c r="A1373" s="68" t="s">
        <v>23021</v>
      </c>
      <c r="B1373" s="225">
        <v>1.93</v>
      </c>
    </row>
    <row r="1374" spans="1:2">
      <c r="A1374" s="68" t="s">
        <v>23022</v>
      </c>
      <c r="B1374" s="225">
        <v>1.1499999999999999</v>
      </c>
    </row>
    <row r="1375" spans="1:2">
      <c r="A1375" s="68" t="s">
        <v>23023</v>
      </c>
      <c r="B1375" s="225">
        <v>1</v>
      </c>
    </row>
    <row r="1376" spans="1:2">
      <c r="A1376" s="68" t="s">
        <v>23024</v>
      </c>
      <c r="B1376" s="225">
        <v>1.24</v>
      </c>
    </row>
    <row r="1377" spans="1:2">
      <c r="A1377" s="68" t="s">
        <v>23025</v>
      </c>
      <c r="B1377" s="225">
        <v>1.07</v>
      </c>
    </row>
    <row r="1378" spans="1:2">
      <c r="A1378" s="68" t="s">
        <v>23026</v>
      </c>
      <c r="B1378" s="225">
        <v>0.62</v>
      </c>
    </row>
    <row r="1379" spans="1:2">
      <c r="A1379" s="68" t="s">
        <v>23027</v>
      </c>
      <c r="B1379" s="225">
        <v>0.54</v>
      </c>
    </row>
    <row r="1380" spans="1:2">
      <c r="A1380" s="68" t="s">
        <v>23028</v>
      </c>
      <c r="B1380" s="225">
        <v>2.08</v>
      </c>
    </row>
    <row r="1381" spans="1:2">
      <c r="A1381" s="68" t="s">
        <v>23029</v>
      </c>
      <c r="B1381" s="225">
        <v>1.8</v>
      </c>
    </row>
    <row r="1382" spans="1:2">
      <c r="A1382" s="68" t="s">
        <v>23030</v>
      </c>
      <c r="B1382" s="225">
        <v>1.04</v>
      </c>
    </row>
    <row r="1383" spans="1:2">
      <c r="A1383" s="68" t="s">
        <v>23031</v>
      </c>
      <c r="B1383" s="225">
        <v>0.9</v>
      </c>
    </row>
    <row r="1384" spans="1:2">
      <c r="A1384" s="68" t="s">
        <v>23032</v>
      </c>
      <c r="B1384" s="225">
        <v>3.51</v>
      </c>
    </row>
    <row r="1385" spans="1:2">
      <c r="A1385" s="68" t="s">
        <v>23033</v>
      </c>
      <c r="B1385" s="225">
        <v>3.04</v>
      </c>
    </row>
    <row r="1386" spans="1:2">
      <c r="A1386" s="68" t="s">
        <v>23034</v>
      </c>
      <c r="B1386" s="225">
        <v>7.61</v>
      </c>
    </row>
    <row r="1387" spans="1:2">
      <c r="A1387" s="68" t="s">
        <v>23035</v>
      </c>
      <c r="B1387" s="225">
        <v>6.59</v>
      </c>
    </row>
    <row r="1388" spans="1:2">
      <c r="A1388" s="68" t="s">
        <v>23036</v>
      </c>
      <c r="B1388" s="225">
        <v>3.79</v>
      </c>
    </row>
    <row r="1389" spans="1:2">
      <c r="A1389" s="68" t="s">
        <v>23037</v>
      </c>
      <c r="B1389" s="225">
        <v>3.28</v>
      </c>
    </row>
    <row r="1390" spans="1:2">
      <c r="A1390" s="68" t="s">
        <v>23038</v>
      </c>
      <c r="B1390" s="225">
        <v>2.23</v>
      </c>
    </row>
    <row r="1391" spans="1:2">
      <c r="A1391" s="68" t="s">
        <v>23039</v>
      </c>
      <c r="B1391" s="225">
        <v>1.93</v>
      </c>
    </row>
    <row r="1392" spans="1:2">
      <c r="A1392" s="68" t="s">
        <v>23040</v>
      </c>
      <c r="B1392" s="225">
        <v>1.1499999999999999</v>
      </c>
    </row>
    <row r="1393" spans="1:2">
      <c r="A1393" s="68" t="s">
        <v>23041</v>
      </c>
      <c r="B1393" s="225">
        <v>1</v>
      </c>
    </row>
    <row r="1394" spans="1:2">
      <c r="A1394" s="68" t="s">
        <v>23042</v>
      </c>
      <c r="B1394" s="225">
        <v>1.24</v>
      </c>
    </row>
    <row r="1395" spans="1:2">
      <c r="A1395" s="68" t="s">
        <v>23043</v>
      </c>
      <c r="B1395" s="225">
        <v>1.07</v>
      </c>
    </row>
    <row r="1396" spans="1:2">
      <c r="A1396" s="68" t="s">
        <v>23044</v>
      </c>
      <c r="B1396" s="225">
        <v>0.62</v>
      </c>
    </row>
    <row r="1397" spans="1:2">
      <c r="A1397" s="68" t="s">
        <v>23045</v>
      </c>
      <c r="B1397" s="225">
        <v>0.54</v>
      </c>
    </row>
    <row r="1398" spans="1:2">
      <c r="A1398" s="68" t="s">
        <v>23046</v>
      </c>
      <c r="B1398" s="225">
        <v>2.08</v>
      </c>
    </row>
    <row r="1399" spans="1:2">
      <c r="A1399" s="68" t="s">
        <v>23047</v>
      </c>
      <c r="B1399" s="225">
        <v>1.8</v>
      </c>
    </row>
    <row r="1400" spans="1:2">
      <c r="A1400" s="68" t="s">
        <v>23048</v>
      </c>
      <c r="B1400" s="225">
        <v>1.04</v>
      </c>
    </row>
    <row r="1401" spans="1:2">
      <c r="A1401" s="68" t="s">
        <v>23049</v>
      </c>
      <c r="B1401" s="225">
        <v>0.9</v>
      </c>
    </row>
    <row r="1402" spans="1:2">
      <c r="A1402" s="68" t="s">
        <v>23050</v>
      </c>
      <c r="B1402" s="225">
        <v>3.51</v>
      </c>
    </row>
    <row r="1403" spans="1:2">
      <c r="A1403" s="68" t="s">
        <v>23051</v>
      </c>
      <c r="B1403" s="225">
        <v>3.04</v>
      </c>
    </row>
    <row r="1404" spans="1:2">
      <c r="A1404" s="68" t="s">
        <v>23052</v>
      </c>
      <c r="B1404" s="225">
        <v>7.61</v>
      </c>
    </row>
    <row r="1405" spans="1:2">
      <c r="A1405" s="68" t="s">
        <v>23053</v>
      </c>
      <c r="B1405" s="225">
        <v>6.59</v>
      </c>
    </row>
    <row r="1406" spans="1:2">
      <c r="A1406" s="68" t="s">
        <v>23054</v>
      </c>
      <c r="B1406" s="225">
        <v>3.79</v>
      </c>
    </row>
    <row r="1407" spans="1:2">
      <c r="A1407" s="68" t="s">
        <v>23055</v>
      </c>
      <c r="B1407" s="225">
        <v>3.28</v>
      </c>
    </row>
    <row r="1408" spans="1:2">
      <c r="A1408" s="68" t="s">
        <v>23056</v>
      </c>
      <c r="B1408" s="225">
        <v>2.23</v>
      </c>
    </row>
    <row r="1409" spans="1:2">
      <c r="A1409" s="68" t="s">
        <v>23057</v>
      </c>
      <c r="B1409" s="225">
        <v>1.93</v>
      </c>
    </row>
    <row r="1410" spans="1:2">
      <c r="A1410" s="68" t="s">
        <v>23058</v>
      </c>
      <c r="B1410" s="225">
        <v>1.1499999999999999</v>
      </c>
    </row>
    <row r="1411" spans="1:2">
      <c r="A1411" s="68" t="s">
        <v>23059</v>
      </c>
      <c r="B1411" s="225">
        <v>1</v>
      </c>
    </row>
    <row r="1412" spans="1:2">
      <c r="A1412" s="68" t="s">
        <v>23060</v>
      </c>
      <c r="B1412" s="225">
        <v>1.24</v>
      </c>
    </row>
    <row r="1413" spans="1:2">
      <c r="A1413" s="68" t="s">
        <v>23061</v>
      </c>
      <c r="B1413" s="225">
        <v>1.07</v>
      </c>
    </row>
    <row r="1414" spans="1:2">
      <c r="A1414" s="68" t="s">
        <v>23062</v>
      </c>
      <c r="B1414" s="225">
        <v>0.62</v>
      </c>
    </row>
    <row r="1415" spans="1:2">
      <c r="A1415" s="68" t="s">
        <v>23063</v>
      </c>
      <c r="B1415" s="225">
        <v>0.54</v>
      </c>
    </row>
    <row r="1416" spans="1:2">
      <c r="A1416" s="68" t="s">
        <v>23064</v>
      </c>
      <c r="B1416" s="225">
        <v>2.08</v>
      </c>
    </row>
    <row r="1417" spans="1:2">
      <c r="A1417" s="68" t="s">
        <v>23065</v>
      </c>
      <c r="B1417" s="225">
        <v>1.8</v>
      </c>
    </row>
    <row r="1418" spans="1:2">
      <c r="A1418" s="68" t="s">
        <v>23066</v>
      </c>
      <c r="B1418" s="225">
        <v>1.87</v>
      </c>
    </row>
    <row r="1419" spans="1:2">
      <c r="A1419" s="68" t="s">
        <v>23067</v>
      </c>
      <c r="B1419" s="225">
        <v>1.62</v>
      </c>
    </row>
    <row r="1420" spans="1:2">
      <c r="A1420" s="68" t="s">
        <v>23068</v>
      </c>
      <c r="B1420" s="225">
        <v>5.33</v>
      </c>
    </row>
    <row r="1421" spans="1:2">
      <c r="A1421" s="68" t="s">
        <v>23069</v>
      </c>
      <c r="B1421" s="225">
        <v>4.6100000000000003</v>
      </c>
    </row>
    <row r="1422" spans="1:2">
      <c r="A1422" s="68" t="s">
        <v>23070</v>
      </c>
      <c r="B1422" s="225">
        <v>4.79</v>
      </c>
    </row>
    <row r="1423" spans="1:2">
      <c r="A1423" s="68" t="s">
        <v>23071</v>
      </c>
      <c r="B1423" s="225">
        <v>4.1500000000000004</v>
      </c>
    </row>
    <row r="1424" spans="1:2">
      <c r="A1424" s="68" t="s">
        <v>23072</v>
      </c>
      <c r="B1424" s="225">
        <v>5.33</v>
      </c>
    </row>
    <row r="1425" spans="1:2">
      <c r="A1425" s="68" t="s">
        <v>23073</v>
      </c>
      <c r="B1425" s="225">
        <v>4.6100000000000003</v>
      </c>
    </row>
    <row r="1426" spans="1:2">
      <c r="A1426" s="68" t="s">
        <v>23074</v>
      </c>
      <c r="B1426" s="225">
        <v>2.23</v>
      </c>
    </row>
    <row r="1427" spans="1:2">
      <c r="A1427" s="68" t="s">
        <v>23075</v>
      </c>
      <c r="B1427" s="225">
        <v>1.93</v>
      </c>
    </row>
    <row r="1428" spans="1:2">
      <c r="A1428" s="68" t="s">
        <v>23076</v>
      </c>
      <c r="B1428" s="225">
        <v>2.0099999999999998</v>
      </c>
    </row>
    <row r="1429" spans="1:2">
      <c r="A1429" s="68" t="s">
        <v>23077</v>
      </c>
      <c r="B1429" s="225">
        <v>1.74</v>
      </c>
    </row>
    <row r="1430" spans="1:2">
      <c r="A1430" s="68" t="s">
        <v>23078</v>
      </c>
      <c r="B1430" s="225">
        <v>1.24</v>
      </c>
    </row>
    <row r="1431" spans="1:2">
      <c r="A1431" s="68" t="s">
        <v>23079</v>
      </c>
      <c r="B1431" s="225">
        <v>1.07</v>
      </c>
    </row>
    <row r="1432" spans="1:2">
      <c r="A1432" s="68" t="s">
        <v>23080</v>
      </c>
      <c r="B1432" s="225">
        <v>0.62</v>
      </c>
    </row>
    <row r="1433" spans="1:2">
      <c r="A1433" s="68" t="s">
        <v>23081</v>
      </c>
      <c r="B1433" s="225">
        <v>0.54</v>
      </c>
    </row>
    <row r="1434" spans="1:2">
      <c r="A1434" s="68" t="s">
        <v>23082</v>
      </c>
      <c r="B1434" s="225">
        <v>2.08</v>
      </c>
    </row>
    <row r="1435" spans="1:2">
      <c r="A1435" s="68" t="s">
        <v>23083</v>
      </c>
      <c r="B1435" s="225">
        <v>1.8</v>
      </c>
    </row>
    <row r="1436" spans="1:2">
      <c r="A1436" s="68" t="s">
        <v>23084</v>
      </c>
      <c r="B1436" s="225">
        <v>1.87</v>
      </c>
    </row>
    <row r="1437" spans="1:2">
      <c r="A1437" s="68" t="s">
        <v>23085</v>
      </c>
      <c r="B1437" s="225">
        <v>1.62</v>
      </c>
    </row>
    <row r="1438" spans="1:2">
      <c r="A1438" s="68" t="s">
        <v>23086</v>
      </c>
      <c r="B1438" s="225">
        <v>5.33</v>
      </c>
    </row>
    <row r="1439" spans="1:2">
      <c r="A1439" s="68" t="s">
        <v>23087</v>
      </c>
      <c r="B1439" s="225">
        <v>4.6100000000000003</v>
      </c>
    </row>
    <row r="1440" spans="1:2">
      <c r="A1440" s="68" t="s">
        <v>23088</v>
      </c>
      <c r="B1440" s="225">
        <v>4.79</v>
      </c>
    </row>
    <row r="1441" spans="1:2">
      <c r="A1441" s="68" t="s">
        <v>23089</v>
      </c>
      <c r="B1441" s="225">
        <v>4.1500000000000004</v>
      </c>
    </row>
    <row r="1442" spans="1:2">
      <c r="A1442" s="68" t="s">
        <v>23090</v>
      </c>
      <c r="B1442" s="225">
        <v>5.33</v>
      </c>
    </row>
    <row r="1443" spans="1:2">
      <c r="A1443" s="68" t="s">
        <v>23091</v>
      </c>
      <c r="B1443" s="225">
        <v>4.6100000000000003</v>
      </c>
    </row>
    <row r="1444" spans="1:2">
      <c r="A1444" s="68" t="s">
        <v>23092</v>
      </c>
      <c r="B1444" s="225">
        <v>2.23</v>
      </c>
    </row>
    <row r="1445" spans="1:2">
      <c r="A1445" s="68" t="s">
        <v>23093</v>
      </c>
      <c r="B1445" s="225">
        <v>1.93</v>
      </c>
    </row>
    <row r="1446" spans="1:2">
      <c r="A1446" s="68" t="s">
        <v>23094</v>
      </c>
      <c r="B1446" s="225">
        <v>2.0099999999999998</v>
      </c>
    </row>
    <row r="1447" spans="1:2">
      <c r="A1447" s="68" t="s">
        <v>23095</v>
      </c>
      <c r="B1447" s="225">
        <v>1.74</v>
      </c>
    </row>
    <row r="1448" spans="1:2">
      <c r="A1448" s="68" t="s">
        <v>23096</v>
      </c>
      <c r="B1448" s="225">
        <v>1.24</v>
      </c>
    </row>
    <row r="1449" spans="1:2">
      <c r="A1449" s="68" t="s">
        <v>23097</v>
      </c>
      <c r="B1449" s="225">
        <v>1.07</v>
      </c>
    </row>
    <row r="1450" spans="1:2">
      <c r="A1450" s="68" t="s">
        <v>23098</v>
      </c>
      <c r="B1450" s="225">
        <v>0.62</v>
      </c>
    </row>
    <row r="1451" spans="1:2">
      <c r="A1451" s="68" t="s">
        <v>23099</v>
      </c>
      <c r="B1451" s="225">
        <v>0.54</v>
      </c>
    </row>
    <row r="1452" spans="1:2">
      <c r="A1452" s="68" t="s">
        <v>23100</v>
      </c>
      <c r="B1452" s="225">
        <v>3.79</v>
      </c>
    </row>
    <row r="1453" spans="1:2">
      <c r="A1453" s="68" t="s">
        <v>23101</v>
      </c>
      <c r="B1453" s="225">
        <v>3.28</v>
      </c>
    </row>
    <row r="1454" spans="1:2">
      <c r="A1454" s="68" t="s">
        <v>23102</v>
      </c>
      <c r="B1454" s="225">
        <v>3.51</v>
      </c>
    </row>
    <row r="1455" spans="1:2">
      <c r="A1455" s="68" t="s">
        <v>23103</v>
      </c>
      <c r="B1455" s="225">
        <v>3.04</v>
      </c>
    </row>
    <row r="1456" spans="1:2">
      <c r="A1456" s="68" t="s">
        <v>23104</v>
      </c>
      <c r="B1456" s="225">
        <v>2.08</v>
      </c>
    </row>
    <row r="1457" spans="1:2">
      <c r="A1457" s="68" t="s">
        <v>23105</v>
      </c>
      <c r="B1457" s="225">
        <v>1.8</v>
      </c>
    </row>
    <row r="1458" spans="1:2">
      <c r="A1458" s="68" t="s">
        <v>23106</v>
      </c>
      <c r="B1458" s="225">
        <v>3.51</v>
      </c>
    </row>
    <row r="1459" spans="1:2">
      <c r="A1459" s="68" t="s">
        <v>23107</v>
      </c>
      <c r="B1459" s="225">
        <v>3.04</v>
      </c>
    </row>
    <row r="1460" spans="1:2">
      <c r="A1460" s="68" t="s">
        <v>23108</v>
      </c>
      <c r="B1460" s="225">
        <v>11.41</v>
      </c>
    </row>
    <row r="1461" spans="1:2">
      <c r="A1461" s="68" t="s">
        <v>23109</v>
      </c>
      <c r="B1461" s="225">
        <v>9.8800000000000008</v>
      </c>
    </row>
    <row r="1462" spans="1:2">
      <c r="A1462" s="68" t="s">
        <v>23110</v>
      </c>
      <c r="B1462" s="225">
        <v>9.51</v>
      </c>
    </row>
    <row r="1463" spans="1:2">
      <c r="A1463" s="68" t="s">
        <v>23111</v>
      </c>
      <c r="B1463" s="225">
        <v>8.24</v>
      </c>
    </row>
    <row r="1464" spans="1:2">
      <c r="A1464" s="68" t="s">
        <v>23112</v>
      </c>
      <c r="B1464" s="225">
        <v>0.63</v>
      </c>
    </row>
    <row r="1465" spans="1:2">
      <c r="A1465" s="68" t="s">
        <v>23113</v>
      </c>
      <c r="B1465" s="225">
        <v>0.54</v>
      </c>
    </row>
    <row r="1466" spans="1:2">
      <c r="A1466" s="68" t="s">
        <v>23114</v>
      </c>
      <c r="B1466" s="225">
        <v>0.41</v>
      </c>
    </row>
    <row r="1467" spans="1:2">
      <c r="A1467" s="68" t="s">
        <v>23115</v>
      </c>
      <c r="B1467" s="225">
        <v>0.35</v>
      </c>
    </row>
    <row r="1468" spans="1:2">
      <c r="A1468" s="68" t="s">
        <v>23116</v>
      </c>
      <c r="B1468" s="225">
        <v>3.46</v>
      </c>
    </row>
    <row r="1469" spans="1:2">
      <c r="A1469" s="68" t="s">
        <v>23117</v>
      </c>
      <c r="B1469" s="225">
        <v>3</v>
      </c>
    </row>
    <row r="1470" spans="1:2">
      <c r="A1470" s="68" t="s">
        <v>23118</v>
      </c>
      <c r="B1470" s="225">
        <v>2.52</v>
      </c>
    </row>
    <row r="1471" spans="1:2">
      <c r="A1471" s="68" t="s">
        <v>23119</v>
      </c>
      <c r="B1471" s="225">
        <v>2.1800000000000002</v>
      </c>
    </row>
    <row r="1472" spans="1:2">
      <c r="A1472" s="68" t="s">
        <v>23120</v>
      </c>
      <c r="B1472" s="225">
        <v>1.24</v>
      </c>
    </row>
    <row r="1473" spans="1:2">
      <c r="A1473" s="68" t="s">
        <v>23121</v>
      </c>
      <c r="B1473" s="225">
        <v>1.07</v>
      </c>
    </row>
    <row r="1474" spans="1:2">
      <c r="A1474" s="68" t="s">
        <v>23122</v>
      </c>
      <c r="B1474" s="225">
        <v>3.79</v>
      </c>
    </row>
    <row r="1475" spans="1:2">
      <c r="A1475" s="68" t="s">
        <v>23123</v>
      </c>
      <c r="B1475" s="225">
        <v>3.28</v>
      </c>
    </row>
    <row r="1476" spans="1:2">
      <c r="A1476" s="68" t="s">
        <v>23124</v>
      </c>
      <c r="B1476" s="225">
        <v>3.51</v>
      </c>
    </row>
    <row r="1477" spans="1:2">
      <c r="A1477" s="68" t="s">
        <v>23125</v>
      </c>
      <c r="B1477" s="225">
        <v>3.04</v>
      </c>
    </row>
    <row r="1478" spans="1:2">
      <c r="A1478" s="68" t="s">
        <v>23126</v>
      </c>
      <c r="B1478" s="225">
        <v>2.08</v>
      </c>
    </row>
    <row r="1479" spans="1:2">
      <c r="A1479" s="68" t="s">
        <v>23127</v>
      </c>
      <c r="B1479" s="225">
        <v>1.8</v>
      </c>
    </row>
    <row r="1480" spans="1:2">
      <c r="A1480" s="68" t="s">
        <v>23128</v>
      </c>
      <c r="B1480" s="225">
        <v>3.51</v>
      </c>
    </row>
    <row r="1481" spans="1:2">
      <c r="A1481" s="68" t="s">
        <v>23129</v>
      </c>
      <c r="B1481" s="225">
        <v>3.04</v>
      </c>
    </row>
    <row r="1482" spans="1:2">
      <c r="A1482" s="68" t="s">
        <v>23130</v>
      </c>
      <c r="B1482" s="225">
        <v>11.41</v>
      </c>
    </row>
    <row r="1483" spans="1:2">
      <c r="A1483" s="68" t="s">
        <v>23131</v>
      </c>
      <c r="B1483" s="225">
        <v>9.8800000000000008</v>
      </c>
    </row>
    <row r="1484" spans="1:2">
      <c r="A1484" s="68" t="s">
        <v>23132</v>
      </c>
      <c r="B1484" s="225">
        <v>9.51</v>
      </c>
    </row>
    <row r="1485" spans="1:2">
      <c r="A1485" s="68" t="s">
        <v>23133</v>
      </c>
      <c r="B1485" s="225">
        <v>8.24</v>
      </c>
    </row>
    <row r="1486" spans="1:2">
      <c r="A1486" s="68" t="s">
        <v>23134</v>
      </c>
      <c r="B1486" s="225">
        <v>0.63</v>
      </c>
    </row>
    <row r="1487" spans="1:2">
      <c r="A1487" s="68" t="s">
        <v>23135</v>
      </c>
      <c r="B1487" s="225">
        <v>0.54</v>
      </c>
    </row>
    <row r="1488" spans="1:2">
      <c r="A1488" s="68" t="s">
        <v>23136</v>
      </c>
      <c r="B1488" s="225">
        <v>0.41</v>
      </c>
    </row>
    <row r="1489" spans="1:2">
      <c r="A1489" s="68" t="s">
        <v>23137</v>
      </c>
      <c r="B1489" s="225">
        <v>0.35</v>
      </c>
    </row>
    <row r="1490" spans="1:2">
      <c r="A1490" s="68" t="s">
        <v>23138</v>
      </c>
      <c r="B1490" s="225">
        <v>3.46</v>
      </c>
    </row>
    <row r="1491" spans="1:2">
      <c r="A1491" s="68" t="s">
        <v>23139</v>
      </c>
      <c r="B1491" s="225">
        <v>3</v>
      </c>
    </row>
    <row r="1492" spans="1:2">
      <c r="A1492" s="68" t="s">
        <v>23140</v>
      </c>
      <c r="B1492" s="225">
        <v>2.52</v>
      </c>
    </row>
    <row r="1493" spans="1:2">
      <c r="A1493" s="68" t="s">
        <v>23141</v>
      </c>
      <c r="B1493" s="225">
        <v>2.1800000000000002</v>
      </c>
    </row>
    <row r="1494" spans="1:2">
      <c r="A1494" s="68" t="s">
        <v>23142</v>
      </c>
      <c r="B1494" s="225">
        <v>1.24</v>
      </c>
    </row>
    <row r="1495" spans="1:2">
      <c r="A1495" s="68" t="s">
        <v>23143</v>
      </c>
      <c r="B1495" s="225">
        <v>1.07</v>
      </c>
    </row>
    <row r="1496" spans="1:2">
      <c r="A1496" s="68" t="s">
        <v>23144</v>
      </c>
      <c r="B1496" s="225">
        <v>6.37</v>
      </c>
    </row>
    <row r="1497" spans="1:2">
      <c r="A1497" s="68" t="s">
        <v>23145</v>
      </c>
      <c r="B1497" s="225">
        <v>5.52</v>
      </c>
    </row>
    <row r="1498" spans="1:2">
      <c r="A1498" s="68" t="s">
        <v>23146</v>
      </c>
      <c r="B1498" s="225">
        <v>3.79</v>
      </c>
    </row>
    <row r="1499" spans="1:2">
      <c r="A1499" s="68" t="s">
        <v>23147</v>
      </c>
      <c r="B1499" s="225">
        <v>3.28</v>
      </c>
    </row>
    <row r="1500" spans="1:2">
      <c r="A1500" s="68" t="s">
        <v>23148</v>
      </c>
      <c r="B1500" s="225">
        <v>3.51</v>
      </c>
    </row>
    <row r="1501" spans="1:2">
      <c r="A1501" s="68" t="s">
        <v>23149</v>
      </c>
      <c r="B1501" s="225">
        <v>3.04</v>
      </c>
    </row>
    <row r="1502" spans="1:2">
      <c r="A1502" s="68" t="s">
        <v>23150</v>
      </c>
      <c r="B1502" s="225">
        <v>6.37</v>
      </c>
    </row>
    <row r="1503" spans="1:2">
      <c r="A1503" s="68" t="s">
        <v>23151</v>
      </c>
      <c r="B1503" s="225">
        <v>5.52</v>
      </c>
    </row>
    <row r="1504" spans="1:2">
      <c r="A1504" s="68" t="s">
        <v>23152</v>
      </c>
      <c r="B1504" s="225">
        <v>11.41</v>
      </c>
    </row>
    <row r="1505" spans="1:2">
      <c r="A1505" s="68" t="s">
        <v>23153</v>
      </c>
      <c r="B1505" s="225">
        <v>9.8800000000000008</v>
      </c>
    </row>
    <row r="1506" spans="1:2">
      <c r="A1506" s="68" t="s">
        <v>23154</v>
      </c>
      <c r="B1506" s="225">
        <v>9.51</v>
      </c>
    </row>
    <row r="1507" spans="1:2">
      <c r="A1507" s="68" t="s">
        <v>23155</v>
      </c>
      <c r="B1507" s="225">
        <v>8.24</v>
      </c>
    </row>
    <row r="1508" spans="1:2">
      <c r="A1508" s="68" t="s">
        <v>23156</v>
      </c>
      <c r="B1508" s="225">
        <v>6.95</v>
      </c>
    </row>
    <row r="1509" spans="1:2">
      <c r="A1509" s="68" t="s">
        <v>23157</v>
      </c>
      <c r="B1509" s="225">
        <v>6.02</v>
      </c>
    </row>
    <row r="1510" spans="1:2">
      <c r="A1510" s="68" t="s">
        <v>23158</v>
      </c>
      <c r="B1510" s="225">
        <v>4.66</v>
      </c>
    </row>
    <row r="1511" spans="1:2">
      <c r="A1511" s="68" t="s">
        <v>23159</v>
      </c>
      <c r="B1511" s="225">
        <v>4.04</v>
      </c>
    </row>
    <row r="1512" spans="1:2">
      <c r="A1512" s="68" t="s">
        <v>23160</v>
      </c>
      <c r="B1512" s="225">
        <v>3.53</v>
      </c>
    </row>
    <row r="1513" spans="1:2">
      <c r="A1513" s="68" t="s">
        <v>23161</v>
      </c>
      <c r="B1513" s="225">
        <v>3.06</v>
      </c>
    </row>
    <row r="1514" spans="1:2">
      <c r="A1514" s="68" t="s">
        <v>23162</v>
      </c>
      <c r="B1514" s="225">
        <v>0.62</v>
      </c>
    </row>
    <row r="1515" spans="1:2">
      <c r="A1515" s="68" t="s">
        <v>23163</v>
      </c>
      <c r="B1515" s="225">
        <v>0.54</v>
      </c>
    </row>
    <row r="1516" spans="1:2">
      <c r="A1516" s="68" t="s">
        <v>23164</v>
      </c>
      <c r="B1516" s="225">
        <v>0.41</v>
      </c>
    </row>
    <row r="1517" spans="1:2">
      <c r="A1517" s="68" t="s">
        <v>23165</v>
      </c>
      <c r="B1517" s="225">
        <v>0.35</v>
      </c>
    </row>
    <row r="1518" spans="1:2">
      <c r="A1518" s="68" t="s">
        <v>23166</v>
      </c>
      <c r="B1518" s="225">
        <v>3.79</v>
      </c>
    </row>
    <row r="1519" spans="1:2">
      <c r="A1519" s="68" t="s">
        <v>23167</v>
      </c>
      <c r="B1519" s="225">
        <v>3.28</v>
      </c>
    </row>
    <row r="1520" spans="1:2">
      <c r="A1520" s="68" t="s">
        <v>23168</v>
      </c>
      <c r="B1520" s="225">
        <v>2.52</v>
      </c>
    </row>
    <row r="1521" spans="1:2">
      <c r="A1521" s="68" t="s">
        <v>23169</v>
      </c>
      <c r="B1521" s="225">
        <v>2.1800000000000002</v>
      </c>
    </row>
    <row r="1522" spans="1:2">
      <c r="A1522" s="68" t="s">
        <v>23170</v>
      </c>
      <c r="B1522" s="225">
        <v>1.91</v>
      </c>
    </row>
    <row r="1523" spans="1:2">
      <c r="A1523" s="68" t="s">
        <v>23171</v>
      </c>
      <c r="B1523" s="225">
        <v>1.65</v>
      </c>
    </row>
    <row r="1524" spans="1:2">
      <c r="A1524" s="68" t="s">
        <v>23172</v>
      </c>
      <c r="B1524" s="225">
        <v>6.37</v>
      </c>
    </row>
    <row r="1525" spans="1:2">
      <c r="A1525" s="68" t="s">
        <v>23173</v>
      </c>
      <c r="B1525" s="225">
        <v>5.52</v>
      </c>
    </row>
    <row r="1526" spans="1:2">
      <c r="A1526" s="68" t="s">
        <v>23174</v>
      </c>
      <c r="B1526" s="225">
        <v>3.79</v>
      </c>
    </row>
    <row r="1527" spans="1:2">
      <c r="A1527" s="68" t="s">
        <v>23175</v>
      </c>
      <c r="B1527" s="225">
        <v>3.28</v>
      </c>
    </row>
    <row r="1528" spans="1:2">
      <c r="A1528" s="68" t="s">
        <v>23176</v>
      </c>
      <c r="B1528" s="225">
        <v>3.51</v>
      </c>
    </row>
    <row r="1529" spans="1:2">
      <c r="A1529" s="68" t="s">
        <v>23177</v>
      </c>
      <c r="B1529" s="225">
        <v>3.04</v>
      </c>
    </row>
    <row r="1530" spans="1:2">
      <c r="A1530" s="68" t="s">
        <v>23178</v>
      </c>
      <c r="B1530" s="225">
        <v>6.37</v>
      </c>
    </row>
    <row r="1531" spans="1:2">
      <c r="A1531" s="68" t="s">
        <v>23179</v>
      </c>
      <c r="B1531" s="225">
        <v>5.52</v>
      </c>
    </row>
    <row r="1532" spans="1:2">
      <c r="A1532" s="68" t="s">
        <v>23180</v>
      </c>
      <c r="B1532" s="225">
        <v>11.41</v>
      </c>
    </row>
    <row r="1533" spans="1:2">
      <c r="A1533" s="68" t="s">
        <v>23181</v>
      </c>
      <c r="B1533" s="225">
        <v>9.8800000000000008</v>
      </c>
    </row>
    <row r="1534" spans="1:2">
      <c r="A1534" s="68" t="s">
        <v>23182</v>
      </c>
      <c r="B1534" s="225">
        <v>9.51</v>
      </c>
    </row>
    <row r="1535" spans="1:2">
      <c r="A1535" s="68" t="s">
        <v>23183</v>
      </c>
      <c r="B1535" s="225">
        <v>8.24</v>
      </c>
    </row>
    <row r="1536" spans="1:2">
      <c r="A1536" s="68" t="s">
        <v>23184</v>
      </c>
      <c r="B1536" s="225">
        <v>6.95</v>
      </c>
    </row>
    <row r="1537" spans="1:2">
      <c r="A1537" s="68" t="s">
        <v>23185</v>
      </c>
      <c r="B1537" s="225">
        <v>6.02</v>
      </c>
    </row>
    <row r="1538" spans="1:2">
      <c r="A1538" s="68" t="s">
        <v>23186</v>
      </c>
      <c r="B1538" s="225">
        <v>4.66</v>
      </c>
    </row>
    <row r="1539" spans="1:2">
      <c r="A1539" s="68" t="s">
        <v>23187</v>
      </c>
      <c r="B1539" s="225">
        <v>4.04</v>
      </c>
    </row>
    <row r="1540" spans="1:2">
      <c r="A1540" s="68" t="s">
        <v>23188</v>
      </c>
      <c r="B1540" s="225">
        <v>3.53</v>
      </c>
    </row>
    <row r="1541" spans="1:2">
      <c r="A1541" s="68" t="s">
        <v>23189</v>
      </c>
      <c r="B1541" s="225">
        <v>3.06</v>
      </c>
    </row>
    <row r="1542" spans="1:2">
      <c r="A1542" s="68" t="s">
        <v>23190</v>
      </c>
      <c r="B1542" s="225">
        <v>0.62</v>
      </c>
    </row>
    <row r="1543" spans="1:2">
      <c r="A1543" s="68" t="s">
        <v>23191</v>
      </c>
      <c r="B1543" s="225">
        <v>0.54</v>
      </c>
    </row>
    <row r="1544" spans="1:2">
      <c r="A1544" s="68" t="s">
        <v>23192</v>
      </c>
      <c r="B1544" s="225">
        <v>0.41</v>
      </c>
    </row>
    <row r="1545" spans="1:2">
      <c r="A1545" s="68" t="s">
        <v>23193</v>
      </c>
      <c r="B1545" s="225">
        <v>0.35</v>
      </c>
    </row>
    <row r="1546" spans="1:2">
      <c r="A1546" s="68" t="s">
        <v>23194</v>
      </c>
      <c r="B1546" s="225">
        <v>3.79</v>
      </c>
    </row>
    <row r="1547" spans="1:2">
      <c r="A1547" s="68" t="s">
        <v>23195</v>
      </c>
      <c r="B1547" s="225">
        <v>3.28</v>
      </c>
    </row>
    <row r="1548" spans="1:2">
      <c r="A1548" s="68" t="s">
        <v>23196</v>
      </c>
      <c r="B1548" s="225">
        <v>2.52</v>
      </c>
    </row>
    <row r="1549" spans="1:2">
      <c r="A1549" s="68" t="s">
        <v>23197</v>
      </c>
      <c r="B1549" s="225">
        <v>2.1800000000000002</v>
      </c>
    </row>
    <row r="1550" spans="1:2">
      <c r="A1550" s="68" t="s">
        <v>23198</v>
      </c>
      <c r="B1550" s="225">
        <v>1.91</v>
      </c>
    </row>
    <row r="1551" spans="1:2">
      <c r="A1551" s="68" t="s">
        <v>23199</v>
      </c>
      <c r="B1551" s="225">
        <v>1.65</v>
      </c>
    </row>
    <row r="1552" spans="1:2">
      <c r="A1552" s="68" t="s">
        <v>23200</v>
      </c>
      <c r="B1552" s="225">
        <v>7.61</v>
      </c>
    </row>
    <row r="1553" spans="1:2">
      <c r="A1553" s="68" t="s">
        <v>23201</v>
      </c>
      <c r="B1553" s="225">
        <v>6.59</v>
      </c>
    </row>
    <row r="1554" spans="1:2">
      <c r="A1554" s="68" t="s">
        <v>23202</v>
      </c>
      <c r="B1554" s="225">
        <v>6.37</v>
      </c>
    </row>
    <row r="1555" spans="1:2">
      <c r="A1555" s="68" t="s">
        <v>23203</v>
      </c>
      <c r="B1555" s="225">
        <v>5.52</v>
      </c>
    </row>
    <row r="1556" spans="1:2">
      <c r="A1556" s="68" t="s">
        <v>23204</v>
      </c>
      <c r="B1556" s="225">
        <v>3.79</v>
      </c>
    </row>
    <row r="1557" spans="1:2">
      <c r="A1557" s="68" t="s">
        <v>23205</v>
      </c>
      <c r="B1557" s="225">
        <v>3.28</v>
      </c>
    </row>
    <row r="1558" spans="1:2">
      <c r="A1558" s="68" t="s">
        <v>23206</v>
      </c>
      <c r="B1558" s="225">
        <v>12.73</v>
      </c>
    </row>
    <row r="1559" spans="1:2">
      <c r="A1559" s="68" t="s">
        <v>23207</v>
      </c>
      <c r="B1559" s="225">
        <v>11.03</v>
      </c>
    </row>
    <row r="1560" spans="1:2">
      <c r="A1560" s="68" t="s">
        <v>23208</v>
      </c>
      <c r="B1560" s="225">
        <v>9.51</v>
      </c>
    </row>
    <row r="1561" spans="1:2">
      <c r="A1561" s="68" t="s">
        <v>23209</v>
      </c>
      <c r="B1561" s="225">
        <v>8.24</v>
      </c>
    </row>
    <row r="1562" spans="1:2">
      <c r="A1562" s="68" t="s">
        <v>23210</v>
      </c>
      <c r="B1562" s="225">
        <v>15.23</v>
      </c>
    </row>
    <row r="1563" spans="1:2">
      <c r="A1563" s="68" t="s">
        <v>23211</v>
      </c>
      <c r="B1563" s="225">
        <v>13.19</v>
      </c>
    </row>
    <row r="1564" spans="1:2">
      <c r="A1564" s="68" t="s">
        <v>23212</v>
      </c>
      <c r="B1564" s="225">
        <v>9.26</v>
      </c>
    </row>
    <row r="1565" spans="1:2">
      <c r="A1565" s="68" t="s">
        <v>23213</v>
      </c>
      <c r="B1565" s="225">
        <v>8.0299999999999994</v>
      </c>
    </row>
    <row r="1566" spans="1:2">
      <c r="A1566" s="68" t="s">
        <v>23214</v>
      </c>
      <c r="B1566" s="225">
        <v>6.95</v>
      </c>
    </row>
    <row r="1567" spans="1:2">
      <c r="A1567" s="68" t="s">
        <v>23215</v>
      </c>
      <c r="B1567" s="225">
        <v>6.02</v>
      </c>
    </row>
    <row r="1568" spans="1:2">
      <c r="A1568" s="68" t="s">
        <v>23216</v>
      </c>
      <c r="B1568" s="225">
        <v>4.66</v>
      </c>
    </row>
    <row r="1569" spans="1:2">
      <c r="A1569" s="68" t="s">
        <v>23217</v>
      </c>
      <c r="B1569" s="225">
        <v>4.04</v>
      </c>
    </row>
    <row r="1570" spans="1:2">
      <c r="A1570" s="68" t="s">
        <v>23218</v>
      </c>
      <c r="B1570" s="225">
        <v>0.85</v>
      </c>
    </row>
    <row r="1571" spans="1:2">
      <c r="A1571" s="68" t="s">
        <v>23219</v>
      </c>
      <c r="B1571" s="225">
        <v>0.73</v>
      </c>
    </row>
    <row r="1572" spans="1:2">
      <c r="A1572" s="68" t="s">
        <v>23220</v>
      </c>
      <c r="B1572" s="225">
        <v>0.62</v>
      </c>
    </row>
    <row r="1573" spans="1:2">
      <c r="A1573" s="68" t="s">
        <v>23221</v>
      </c>
      <c r="B1573" s="225">
        <v>0.54</v>
      </c>
    </row>
    <row r="1574" spans="1:2">
      <c r="A1574" s="68" t="s">
        <v>23222</v>
      </c>
      <c r="B1574" s="225">
        <v>3.79</v>
      </c>
    </row>
    <row r="1575" spans="1:2">
      <c r="A1575" s="68" t="s">
        <v>23223</v>
      </c>
      <c r="B1575" s="225">
        <v>3.28</v>
      </c>
    </row>
    <row r="1576" spans="1:2">
      <c r="A1576" s="68" t="s">
        <v>23224</v>
      </c>
      <c r="B1576" s="225">
        <v>2.52</v>
      </c>
    </row>
    <row r="1577" spans="1:2">
      <c r="A1577" s="68" t="s">
        <v>23225</v>
      </c>
      <c r="B1577" s="225">
        <v>2.1800000000000002</v>
      </c>
    </row>
    <row r="1578" spans="1:2">
      <c r="A1578" s="68" t="s">
        <v>23226</v>
      </c>
      <c r="B1578" s="225">
        <v>1.91</v>
      </c>
    </row>
    <row r="1579" spans="1:2">
      <c r="A1579" s="68" t="s">
        <v>23227</v>
      </c>
      <c r="B1579" s="225">
        <v>1.65</v>
      </c>
    </row>
    <row r="1580" spans="1:2">
      <c r="A1580" s="68" t="s">
        <v>23228</v>
      </c>
      <c r="B1580" s="225">
        <v>5.83</v>
      </c>
    </row>
    <row r="1581" spans="1:2">
      <c r="A1581" s="68" t="s">
        <v>23229</v>
      </c>
      <c r="B1581" s="225">
        <v>5.05</v>
      </c>
    </row>
    <row r="1582" spans="1:2">
      <c r="A1582" s="68" t="s">
        <v>23230</v>
      </c>
      <c r="B1582" s="225">
        <v>4.8499999999999996</v>
      </c>
    </row>
    <row r="1583" spans="1:2">
      <c r="A1583" s="68" t="s">
        <v>23231</v>
      </c>
      <c r="B1583" s="225">
        <v>4.2</v>
      </c>
    </row>
    <row r="1584" spans="1:2">
      <c r="A1584" s="68" t="s">
        <v>23232</v>
      </c>
      <c r="B1584" s="225">
        <v>2.93</v>
      </c>
    </row>
    <row r="1585" spans="1:2">
      <c r="A1585" s="68" t="s">
        <v>23233</v>
      </c>
      <c r="B1585" s="225">
        <v>2.54</v>
      </c>
    </row>
    <row r="1586" spans="1:2">
      <c r="A1586" s="68" t="s">
        <v>23234</v>
      </c>
      <c r="B1586" s="225">
        <v>7.61</v>
      </c>
    </row>
    <row r="1587" spans="1:2">
      <c r="A1587" s="68" t="s">
        <v>23235</v>
      </c>
      <c r="B1587" s="225">
        <v>6.59</v>
      </c>
    </row>
    <row r="1588" spans="1:2">
      <c r="A1588" s="68" t="s">
        <v>23236</v>
      </c>
      <c r="B1588" s="225">
        <v>6.37</v>
      </c>
    </row>
    <row r="1589" spans="1:2">
      <c r="A1589" s="68" t="s">
        <v>23237</v>
      </c>
      <c r="B1589" s="225">
        <v>5.52</v>
      </c>
    </row>
    <row r="1590" spans="1:2">
      <c r="A1590" s="68" t="s">
        <v>23238</v>
      </c>
      <c r="B1590" s="225">
        <v>3.79</v>
      </c>
    </row>
    <row r="1591" spans="1:2">
      <c r="A1591" s="68" t="s">
        <v>23239</v>
      </c>
      <c r="B1591" s="225">
        <v>3.28</v>
      </c>
    </row>
    <row r="1592" spans="1:2">
      <c r="A1592" s="68" t="s">
        <v>23240</v>
      </c>
      <c r="B1592" s="225">
        <v>12.73</v>
      </c>
    </row>
    <row r="1593" spans="1:2">
      <c r="A1593" s="68" t="s">
        <v>23241</v>
      </c>
      <c r="B1593" s="225">
        <v>11.03</v>
      </c>
    </row>
    <row r="1594" spans="1:2">
      <c r="A1594" s="68" t="s">
        <v>23242</v>
      </c>
      <c r="B1594" s="225">
        <v>9.51</v>
      </c>
    </row>
    <row r="1595" spans="1:2">
      <c r="A1595" s="68" t="s">
        <v>23243</v>
      </c>
      <c r="B1595" s="225">
        <v>8.24</v>
      </c>
    </row>
    <row r="1596" spans="1:2">
      <c r="A1596" s="68" t="s">
        <v>23244</v>
      </c>
      <c r="B1596" s="225">
        <v>15.23</v>
      </c>
    </row>
    <row r="1597" spans="1:2">
      <c r="A1597" s="68" t="s">
        <v>23245</v>
      </c>
      <c r="B1597" s="225">
        <v>13.19</v>
      </c>
    </row>
    <row r="1598" spans="1:2">
      <c r="A1598" s="68" t="s">
        <v>23246</v>
      </c>
      <c r="B1598" s="225">
        <v>9.26</v>
      </c>
    </row>
    <row r="1599" spans="1:2">
      <c r="A1599" s="68" t="s">
        <v>23247</v>
      </c>
      <c r="B1599" s="225">
        <v>8.0299999999999994</v>
      </c>
    </row>
    <row r="1600" spans="1:2">
      <c r="A1600" s="68" t="s">
        <v>23248</v>
      </c>
      <c r="B1600" s="225">
        <v>6.95</v>
      </c>
    </row>
    <row r="1601" spans="1:2">
      <c r="A1601" s="68" t="s">
        <v>23249</v>
      </c>
      <c r="B1601" s="225">
        <v>6.02</v>
      </c>
    </row>
    <row r="1602" spans="1:2">
      <c r="A1602" s="68" t="s">
        <v>23250</v>
      </c>
      <c r="B1602" s="225">
        <v>4.66</v>
      </c>
    </row>
    <row r="1603" spans="1:2">
      <c r="A1603" s="68" t="s">
        <v>23251</v>
      </c>
      <c r="B1603" s="225">
        <v>4.04</v>
      </c>
    </row>
    <row r="1604" spans="1:2">
      <c r="A1604" s="68" t="s">
        <v>23252</v>
      </c>
      <c r="B1604" s="225">
        <v>0.85</v>
      </c>
    </row>
    <row r="1605" spans="1:2">
      <c r="A1605" s="68" t="s">
        <v>23253</v>
      </c>
      <c r="B1605" s="225">
        <v>0.73</v>
      </c>
    </row>
    <row r="1606" spans="1:2">
      <c r="A1606" s="68" t="s">
        <v>23254</v>
      </c>
      <c r="B1606" s="225">
        <v>0.62</v>
      </c>
    </row>
    <row r="1607" spans="1:2">
      <c r="A1607" s="68" t="s">
        <v>23255</v>
      </c>
      <c r="B1607" s="225">
        <v>0.54</v>
      </c>
    </row>
    <row r="1608" spans="1:2">
      <c r="A1608" s="68" t="s">
        <v>23256</v>
      </c>
      <c r="B1608" s="225">
        <v>3.79</v>
      </c>
    </row>
    <row r="1609" spans="1:2">
      <c r="A1609" s="68" t="s">
        <v>23257</v>
      </c>
      <c r="B1609" s="225">
        <v>3.28</v>
      </c>
    </row>
    <row r="1610" spans="1:2">
      <c r="A1610" s="68" t="s">
        <v>23258</v>
      </c>
      <c r="B1610" s="225">
        <v>2.52</v>
      </c>
    </row>
    <row r="1611" spans="1:2">
      <c r="A1611" s="68" t="s">
        <v>23259</v>
      </c>
      <c r="B1611" s="225">
        <v>2.1800000000000002</v>
      </c>
    </row>
    <row r="1612" spans="1:2">
      <c r="A1612" s="68" t="s">
        <v>23260</v>
      </c>
      <c r="B1612" s="225">
        <v>1.91</v>
      </c>
    </row>
    <row r="1613" spans="1:2">
      <c r="A1613" s="68" t="s">
        <v>23261</v>
      </c>
      <c r="B1613" s="225">
        <v>1.65</v>
      </c>
    </row>
    <row r="1614" spans="1:2">
      <c r="A1614" s="68" t="s">
        <v>23262</v>
      </c>
      <c r="B1614" s="225">
        <v>5.83</v>
      </c>
    </row>
    <row r="1615" spans="1:2">
      <c r="A1615" s="68" t="s">
        <v>23263</v>
      </c>
      <c r="B1615" s="225">
        <v>5.05</v>
      </c>
    </row>
    <row r="1616" spans="1:2">
      <c r="A1616" s="68" t="s">
        <v>23264</v>
      </c>
      <c r="B1616" s="225">
        <v>4.8499999999999996</v>
      </c>
    </row>
    <row r="1617" spans="1:2">
      <c r="A1617" s="68" t="s">
        <v>23265</v>
      </c>
      <c r="B1617" s="225">
        <v>4.2</v>
      </c>
    </row>
    <row r="1618" spans="1:2">
      <c r="A1618" s="68" t="s">
        <v>23266</v>
      </c>
      <c r="B1618" s="225">
        <v>2.93</v>
      </c>
    </row>
    <row r="1619" spans="1:2">
      <c r="A1619" s="68" t="s">
        <v>23267</v>
      </c>
      <c r="B1619" s="225">
        <v>2.54</v>
      </c>
    </row>
    <row r="1620" spans="1:2">
      <c r="A1620" s="68" t="s">
        <v>23268</v>
      </c>
      <c r="B1620" s="225">
        <v>39.99</v>
      </c>
    </row>
    <row r="1621" spans="1:2">
      <c r="A1621" s="68" t="s">
        <v>23269</v>
      </c>
      <c r="B1621" s="225">
        <v>34.65</v>
      </c>
    </row>
    <row r="1622" spans="1:2">
      <c r="A1622" s="68" t="s">
        <v>23270</v>
      </c>
      <c r="B1622" s="225">
        <v>35.1</v>
      </c>
    </row>
    <row r="1623" spans="1:2">
      <c r="A1623" s="68" t="s">
        <v>23271</v>
      </c>
      <c r="B1623" s="225">
        <v>30.42</v>
      </c>
    </row>
    <row r="1624" spans="1:2">
      <c r="A1624" s="68" t="s">
        <v>23272</v>
      </c>
      <c r="B1624" s="225">
        <v>30.21</v>
      </c>
    </row>
    <row r="1625" spans="1:2">
      <c r="A1625" s="68" t="s">
        <v>23273</v>
      </c>
      <c r="B1625" s="225">
        <v>26.18</v>
      </c>
    </row>
    <row r="1626" spans="1:2">
      <c r="A1626" s="68" t="s">
        <v>23274</v>
      </c>
      <c r="B1626" s="225">
        <v>39.99</v>
      </c>
    </row>
    <row r="1627" spans="1:2">
      <c r="A1627" s="68" t="s">
        <v>23275</v>
      </c>
      <c r="B1627" s="225">
        <v>34.65</v>
      </c>
    </row>
    <row r="1628" spans="1:2">
      <c r="A1628" s="68" t="s">
        <v>23276</v>
      </c>
      <c r="B1628" s="225">
        <v>35.1</v>
      </c>
    </row>
    <row r="1629" spans="1:2">
      <c r="A1629" s="68" t="s">
        <v>23277</v>
      </c>
      <c r="B1629" s="225">
        <v>30.42</v>
      </c>
    </row>
    <row r="1630" spans="1:2">
      <c r="A1630" s="68" t="s">
        <v>23278</v>
      </c>
      <c r="B1630" s="225">
        <v>30.21</v>
      </c>
    </row>
    <row r="1631" spans="1:2">
      <c r="A1631" s="68" t="s">
        <v>23279</v>
      </c>
      <c r="B1631" s="225">
        <v>26.18</v>
      </c>
    </row>
    <row r="1632" spans="1:2">
      <c r="A1632" s="68" t="s">
        <v>23280</v>
      </c>
      <c r="B1632" s="225">
        <v>39.99</v>
      </c>
    </row>
    <row r="1633" spans="1:2">
      <c r="A1633" s="68" t="s">
        <v>23281</v>
      </c>
      <c r="B1633" s="225">
        <v>34.65</v>
      </c>
    </row>
    <row r="1634" spans="1:2">
      <c r="A1634" s="68" t="s">
        <v>23282</v>
      </c>
      <c r="B1634" s="225">
        <v>35.130000000000003</v>
      </c>
    </row>
    <row r="1635" spans="1:2">
      <c r="A1635" s="68" t="s">
        <v>23283</v>
      </c>
      <c r="B1635" s="225">
        <v>30.44</v>
      </c>
    </row>
    <row r="1636" spans="1:2">
      <c r="A1636" s="68" t="s">
        <v>23284</v>
      </c>
      <c r="B1636" s="225">
        <v>31.51</v>
      </c>
    </row>
    <row r="1637" spans="1:2">
      <c r="A1637" s="68" t="s">
        <v>23285</v>
      </c>
      <c r="B1637" s="225">
        <v>27.31</v>
      </c>
    </row>
    <row r="1638" spans="1:2">
      <c r="A1638" s="68" t="s">
        <v>23286</v>
      </c>
      <c r="B1638" s="225">
        <v>59.98</v>
      </c>
    </row>
    <row r="1639" spans="1:2">
      <c r="A1639" s="68" t="s">
        <v>23287</v>
      </c>
      <c r="B1639" s="225">
        <v>51.97</v>
      </c>
    </row>
    <row r="1640" spans="1:2">
      <c r="A1640" s="68" t="s">
        <v>23288</v>
      </c>
      <c r="B1640" s="225">
        <v>35.130000000000003</v>
      </c>
    </row>
    <row r="1641" spans="1:2">
      <c r="A1641" s="68" t="s">
        <v>23289</v>
      </c>
      <c r="B1641" s="225">
        <v>30.44</v>
      </c>
    </row>
    <row r="1642" spans="1:2">
      <c r="A1642" s="68" t="s">
        <v>23290</v>
      </c>
      <c r="B1642" s="225">
        <v>31.51</v>
      </c>
    </row>
    <row r="1643" spans="1:2">
      <c r="A1643" s="68" t="s">
        <v>23291</v>
      </c>
      <c r="B1643" s="225">
        <v>27.31</v>
      </c>
    </row>
    <row r="1644" spans="1:2">
      <c r="A1644" s="68" t="s">
        <v>23292</v>
      </c>
      <c r="B1644" s="225">
        <v>35.020000000000003</v>
      </c>
    </row>
    <row r="1645" spans="1:2">
      <c r="A1645" s="68" t="s">
        <v>23293</v>
      </c>
      <c r="B1645" s="225">
        <v>30.35</v>
      </c>
    </row>
    <row r="1646" spans="1:2">
      <c r="A1646" s="68" t="s">
        <v>23294</v>
      </c>
      <c r="B1646" s="225">
        <v>30.98</v>
      </c>
    </row>
    <row r="1647" spans="1:2">
      <c r="A1647" s="68" t="s">
        <v>23295</v>
      </c>
      <c r="B1647" s="225">
        <v>26.85</v>
      </c>
    </row>
    <row r="1648" spans="1:2">
      <c r="A1648" s="68" t="s">
        <v>23296</v>
      </c>
      <c r="B1648" s="225">
        <v>26.07</v>
      </c>
    </row>
    <row r="1649" spans="1:2">
      <c r="A1649" s="68" t="s">
        <v>23297</v>
      </c>
      <c r="B1649" s="225">
        <v>22.59</v>
      </c>
    </row>
    <row r="1650" spans="1:2">
      <c r="A1650" s="68" t="s">
        <v>23298</v>
      </c>
      <c r="B1650" s="225">
        <v>35.020000000000003</v>
      </c>
    </row>
    <row r="1651" spans="1:2">
      <c r="A1651" s="68" t="s">
        <v>23299</v>
      </c>
      <c r="B1651" s="225">
        <v>30.35</v>
      </c>
    </row>
    <row r="1652" spans="1:2">
      <c r="A1652" s="68" t="s">
        <v>23300</v>
      </c>
      <c r="B1652" s="225">
        <v>30.98</v>
      </c>
    </row>
    <row r="1653" spans="1:2">
      <c r="A1653" s="68" t="s">
        <v>23301</v>
      </c>
      <c r="B1653" s="225">
        <v>26.85</v>
      </c>
    </row>
    <row r="1654" spans="1:2">
      <c r="A1654" s="68" t="s">
        <v>23302</v>
      </c>
      <c r="B1654" s="225">
        <v>26.07</v>
      </c>
    </row>
    <row r="1655" spans="1:2">
      <c r="A1655" s="68" t="s">
        <v>23303</v>
      </c>
      <c r="B1655" s="225">
        <v>22.59</v>
      </c>
    </row>
    <row r="1656" spans="1:2">
      <c r="A1656" s="68" t="s">
        <v>23304</v>
      </c>
      <c r="B1656" s="225">
        <v>2.5299999999999998</v>
      </c>
    </row>
    <row r="1657" spans="1:2">
      <c r="A1657" s="68" t="s">
        <v>23305</v>
      </c>
      <c r="B1657" s="225">
        <v>2.19</v>
      </c>
    </row>
    <row r="1658" spans="1:2">
      <c r="A1658" s="68" t="s">
        <v>23306</v>
      </c>
      <c r="B1658" s="225">
        <v>1.75</v>
      </c>
    </row>
    <row r="1659" spans="1:2">
      <c r="A1659" s="68" t="s">
        <v>23307</v>
      </c>
      <c r="B1659" s="225">
        <v>1.52</v>
      </c>
    </row>
    <row r="1660" spans="1:2">
      <c r="A1660" s="68" t="s">
        <v>23308</v>
      </c>
      <c r="B1660" s="225">
        <v>1.04</v>
      </c>
    </row>
    <row r="1661" spans="1:2">
      <c r="A1661" s="68" t="s">
        <v>23309</v>
      </c>
      <c r="B1661" s="225">
        <v>0.9</v>
      </c>
    </row>
    <row r="1662" spans="1:2">
      <c r="A1662" s="68" t="s">
        <v>23310</v>
      </c>
      <c r="B1662" s="225">
        <v>2.5299999999999998</v>
      </c>
    </row>
    <row r="1663" spans="1:2">
      <c r="A1663" s="68" t="s">
        <v>23311</v>
      </c>
      <c r="B1663" s="225">
        <v>2.19</v>
      </c>
    </row>
    <row r="1664" spans="1:2">
      <c r="A1664" s="68" t="s">
        <v>23312</v>
      </c>
      <c r="B1664" s="225">
        <v>1.75</v>
      </c>
    </row>
    <row r="1665" spans="1:2">
      <c r="A1665" s="68" t="s">
        <v>23313</v>
      </c>
      <c r="B1665" s="225">
        <v>1.52</v>
      </c>
    </row>
    <row r="1666" spans="1:2">
      <c r="A1666" s="68" t="s">
        <v>23314</v>
      </c>
      <c r="B1666" s="225">
        <v>1.04</v>
      </c>
    </row>
    <row r="1667" spans="1:2">
      <c r="A1667" s="68" t="s">
        <v>23315</v>
      </c>
      <c r="B1667" s="225">
        <v>0.9</v>
      </c>
    </row>
    <row r="1668" spans="1:2">
      <c r="A1668" s="68" t="s">
        <v>23866</v>
      </c>
      <c r="B1668" s="225">
        <v>0.82</v>
      </c>
    </row>
    <row r="1669" spans="1:2">
      <c r="A1669" s="68" t="s">
        <v>23867</v>
      </c>
      <c r="B1669" s="225">
        <v>0.71</v>
      </c>
    </row>
    <row r="1670" spans="1:2">
      <c r="A1670" s="68" t="s">
        <v>23868</v>
      </c>
      <c r="B1670" s="225">
        <v>0.6</v>
      </c>
    </row>
    <row r="1671" spans="1:2">
      <c r="A1671" s="68" t="s">
        <v>23869</v>
      </c>
      <c r="B1671" s="225">
        <v>0.52</v>
      </c>
    </row>
    <row r="1672" spans="1:2">
      <c r="A1672" s="68" t="s">
        <v>23870</v>
      </c>
      <c r="B1672" s="225">
        <v>0.39</v>
      </c>
    </row>
    <row r="1673" spans="1:2">
      <c r="A1673" s="68" t="s">
        <v>23871</v>
      </c>
      <c r="B1673" s="225">
        <v>0.33</v>
      </c>
    </row>
    <row r="1674" spans="1:2">
      <c r="A1674" s="68" t="s">
        <v>23872</v>
      </c>
      <c r="B1674" s="225">
        <v>0.82</v>
      </c>
    </row>
    <row r="1675" spans="1:2">
      <c r="A1675" s="68" t="s">
        <v>23873</v>
      </c>
      <c r="B1675" s="225">
        <v>0.71</v>
      </c>
    </row>
    <row r="1676" spans="1:2">
      <c r="A1676" s="68" t="s">
        <v>23874</v>
      </c>
      <c r="B1676" s="225">
        <v>0.6</v>
      </c>
    </row>
    <row r="1677" spans="1:2">
      <c r="A1677" s="68" t="s">
        <v>23875</v>
      </c>
      <c r="B1677" s="225">
        <v>0.52</v>
      </c>
    </row>
    <row r="1678" spans="1:2">
      <c r="A1678" s="68" t="s">
        <v>23876</v>
      </c>
      <c r="B1678" s="225">
        <v>0.39</v>
      </c>
    </row>
    <row r="1679" spans="1:2">
      <c r="A1679" s="68" t="s">
        <v>23877</v>
      </c>
      <c r="B1679" s="225">
        <v>0.33</v>
      </c>
    </row>
    <row r="1680" spans="1:2">
      <c r="A1680" s="68" t="s">
        <v>23316</v>
      </c>
      <c r="B1680" s="225">
        <v>1118.4000000000001</v>
      </c>
    </row>
    <row r="1681" spans="1:2">
      <c r="A1681" s="68" t="s">
        <v>23317</v>
      </c>
      <c r="B1681" s="225">
        <v>969.06</v>
      </c>
    </row>
    <row r="1682" spans="1:2">
      <c r="A1682" s="68" t="s">
        <v>23318</v>
      </c>
      <c r="B1682" s="225">
        <v>1491.2</v>
      </c>
    </row>
    <row r="1683" spans="1:2">
      <c r="A1683" s="68" t="s">
        <v>23319</v>
      </c>
      <c r="B1683" s="225">
        <v>1292.08</v>
      </c>
    </row>
    <row r="1684" spans="1:2">
      <c r="A1684" s="68" t="s">
        <v>23320</v>
      </c>
      <c r="B1684" s="225">
        <v>1864</v>
      </c>
    </row>
    <row r="1685" spans="1:2">
      <c r="A1685" s="68" t="s">
        <v>23321</v>
      </c>
      <c r="B1685" s="225">
        <v>1615.1</v>
      </c>
    </row>
    <row r="1686" spans="1:2">
      <c r="A1686" s="68" t="s">
        <v>23322</v>
      </c>
      <c r="B1686" s="225">
        <v>1118.4000000000001</v>
      </c>
    </row>
    <row r="1687" spans="1:2">
      <c r="A1687" s="68" t="s">
        <v>23323</v>
      </c>
      <c r="B1687" s="225">
        <v>969.06</v>
      </c>
    </row>
    <row r="1688" spans="1:2">
      <c r="A1688" s="68" t="s">
        <v>23324</v>
      </c>
      <c r="B1688" s="225">
        <v>1491.2</v>
      </c>
    </row>
    <row r="1689" spans="1:2">
      <c r="A1689" s="68" t="s">
        <v>23325</v>
      </c>
      <c r="B1689" s="225">
        <v>1292.08</v>
      </c>
    </row>
    <row r="1690" spans="1:2">
      <c r="A1690" s="68" t="s">
        <v>23326</v>
      </c>
      <c r="B1690" s="225">
        <v>1864</v>
      </c>
    </row>
    <row r="1691" spans="1:2">
      <c r="A1691" s="68" t="s">
        <v>23327</v>
      </c>
      <c r="B1691" s="225">
        <v>1615.1</v>
      </c>
    </row>
    <row r="1692" spans="1:2">
      <c r="A1692" s="68" t="s">
        <v>1618</v>
      </c>
      <c r="B1692" s="225">
        <v>12927.2</v>
      </c>
    </row>
    <row r="1693" spans="1:2">
      <c r="A1693" s="68" t="s">
        <v>1620</v>
      </c>
      <c r="B1693" s="225">
        <v>11202.4</v>
      </c>
    </row>
    <row r="1694" spans="1:2">
      <c r="A1694" s="68" t="s">
        <v>1621</v>
      </c>
      <c r="B1694" s="225">
        <v>19052</v>
      </c>
    </row>
    <row r="1695" spans="1:2">
      <c r="A1695" s="68" t="s">
        <v>1622</v>
      </c>
      <c r="B1695" s="225">
        <v>16508.8</v>
      </c>
    </row>
    <row r="1696" spans="1:2">
      <c r="A1696" s="68" t="s">
        <v>1623</v>
      </c>
      <c r="B1696" s="225">
        <v>27216.639999999999</v>
      </c>
    </row>
    <row r="1697" spans="1:2">
      <c r="A1697" s="68" t="s">
        <v>1624</v>
      </c>
      <c r="B1697" s="225">
        <v>23582.240000000002</v>
      </c>
    </row>
    <row r="1698" spans="1:2">
      <c r="A1698" s="68" t="s">
        <v>1625</v>
      </c>
      <c r="B1698" s="225">
        <v>18467.68</v>
      </c>
    </row>
    <row r="1699" spans="1:2">
      <c r="A1699" s="68" t="s">
        <v>1626</v>
      </c>
      <c r="B1699" s="225">
        <v>16001.92</v>
      </c>
    </row>
    <row r="1700" spans="1:2">
      <c r="A1700" s="68" t="s">
        <v>1627</v>
      </c>
      <c r="B1700" s="225">
        <v>27216.639999999999</v>
      </c>
    </row>
    <row r="1701" spans="1:2">
      <c r="A1701" s="68" t="s">
        <v>1628</v>
      </c>
      <c r="B1701" s="225">
        <v>23582.240000000002</v>
      </c>
    </row>
    <row r="1702" spans="1:2">
      <c r="A1702" s="68" t="s">
        <v>1629</v>
      </c>
      <c r="B1702" s="225">
        <v>38880.160000000003</v>
      </c>
    </row>
    <row r="1703" spans="1:2">
      <c r="A1703" s="68" t="s">
        <v>1630</v>
      </c>
      <c r="B1703" s="225">
        <v>33689.919999999998</v>
      </c>
    </row>
    <row r="1704" spans="1:2">
      <c r="A1704" s="68" t="s">
        <v>1631</v>
      </c>
      <c r="B1704" s="225">
        <v>12927.2</v>
      </c>
    </row>
    <row r="1705" spans="1:2">
      <c r="A1705" s="68" t="s">
        <v>1632</v>
      </c>
      <c r="B1705" s="225">
        <v>11202.4</v>
      </c>
    </row>
    <row r="1706" spans="1:2">
      <c r="A1706" s="68" t="s">
        <v>1633</v>
      </c>
      <c r="B1706" s="225">
        <v>19052</v>
      </c>
    </row>
    <row r="1707" spans="1:2">
      <c r="A1707" s="68" t="s">
        <v>1634</v>
      </c>
      <c r="B1707" s="225">
        <v>16508.8</v>
      </c>
    </row>
    <row r="1708" spans="1:2">
      <c r="A1708" s="68" t="s">
        <v>1635</v>
      </c>
      <c r="B1708" s="225">
        <v>27216.639999999999</v>
      </c>
    </row>
    <row r="1709" spans="1:2">
      <c r="A1709" s="68" t="s">
        <v>1636</v>
      </c>
      <c r="B1709" s="225">
        <v>23582.240000000002</v>
      </c>
    </row>
    <row r="1710" spans="1:2">
      <c r="A1710" s="68" t="s">
        <v>1637</v>
      </c>
      <c r="B1710" s="225">
        <v>8680.32</v>
      </c>
    </row>
    <row r="1711" spans="1:2">
      <c r="A1711" s="68" t="s">
        <v>1638</v>
      </c>
      <c r="B1711" s="225">
        <v>7520.48</v>
      </c>
    </row>
    <row r="1712" spans="1:2">
      <c r="A1712" s="68" t="s">
        <v>1639</v>
      </c>
      <c r="B1712" s="225">
        <v>4063.84</v>
      </c>
    </row>
    <row r="1713" spans="1:2">
      <c r="A1713" s="68" t="s">
        <v>1640</v>
      </c>
      <c r="B1713" s="225">
        <v>3520</v>
      </c>
    </row>
    <row r="1714" spans="1:2">
      <c r="A1714" s="68" t="s">
        <v>1641</v>
      </c>
      <c r="B1714" s="225">
        <v>6279.68</v>
      </c>
    </row>
    <row r="1715" spans="1:2">
      <c r="A1715" s="68" t="s">
        <v>1642</v>
      </c>
      <c r="B1715" s="225">
        <v>5440.16</v>
      </c>
    </row>
    <row r="1716" spans="1:2">
      <c r="A1716" s="68" t="s">
        <v>1643</v>
      </c>
      <c r="B1716" s="225">
        <v>44712.800000000003</v>
      </c>
    </row>
    <row r="1717" spans="1:2">
      <c r="A1717" s="68" t="s">
        <v>1644</v>
      </c>
      <c r="B1717" s="225">
        <v>38742.879999999997</v>
      </c>
    </row>
    <row r="1718" spans="1:2">
      <c r="A1718" s="68" t="s">
        <v>1645</v>
      </c>
      <c r="B1718" s="225">
        <v>18467.68</v>
      </c>
    </row>
    <row r="1719" spans="1:2">
      <c r="A1719" s="68" t="s">
        <v>1646</v>
      </c>
      <c r="B1719" s="225">
        <v>16001.92</v>
      </c>
    </row>
    <row r="1720" spans="1:2">
      <c r="A1720" s="68" t="s">
        <v>1647</v>
      </c>
      <c r="B1720" s="225">
        <v>27216.639999999999</v>
      </c>
    </row>
    <row r="1721" spans="1:2">
      <c r="A1721" s="68" t="s">
        <v>1648</v>
      </c>
      <c r="B1721" s="225">
        <v>23582.240000000002</v>
      </c>
    </row>
    <row r="1722" spans="1:2">
      <c r="A1722" s="68" t="s">
        <v>1649</v>
      </c>
      <c r="B1722" s="225">
        <v>38880.160000000003</v>
      </c>
    </row>
    <row r="1723" spans="1:2">
      <c r="A1723" s="68" t="s">
        <v>1650</v>
      </c>
      <c r="B1723" s="225">
        <v>33689.919999999998</v>
      </c>
    </row>
    <row r="1724" spans="1:2">
      <c r="A1724" s="68" t="s">
        <v>1651</v>
      </c>
      <c r="B1724" s="225">
        <v>5042.3999999999996</v>
      </c>
    </row>
    <row r="1725" spans="1:2">
      <c r="A1725" s="68" t="s">
        <v>1652</v>
      </c>
      <c r="B1725" s="225">
        <v>4368.32</v>
      </c>
    </row>
    <row r="1726" spans="1:2">
      <c r="A1726" s="68" t="s">
        <v>1653</v>
      </c>
      <c r="B1726" s="225">
        <v>5762.24</v>
      </c>
    </row>
    <row r="1727" spans="1:2">
      <c r="A1727" s="68" t="s">
        <v>1654</v>
      </c>
      <c r="B1727" s="225">
        <v>4993.12</v>
      </c>
    </row>
    <row r="1728" spans="1:2">
      <c r="A1728" s="68" t="s">
        <v>1655</v>
      </c>
      <c r="B1728" s="225">
        <v>7201.92</v>
      </c>
    </row>
    <row r="1729" spans="1:2">
      <c r="A1729" s="68" t="s">
        <v>1656</v>
      </c>
      <c r="B1729" s="225">
        <v>6240.96</v>
      </c>
    </row>
    <row r="1730" spans="1:2">
      <c r="A1730" s="68" t="s">
        <v>1657</v>
      </c>
      <c r="B1730" s="225">
        <v>8402.24</v>
      </c>
    </row>
    <row r="1731" spans="1:2">
      <c r="A1731" s="68" t="s">
        <v>1658</v>
      </c>
      <c r="B1731" s="225">
        <v>7281.12</v>
      </c>
    </row>
    <row r="1732" spans="1:2">
      <c r="A1732" s="68" t="s">
        <v>1659</v>
      </c>
      <c r="B1732" s="225">
        <v>9602.56</v>
      </c>
    </row>
    <row r="1733" spans="1:2">
      <c r="A1733" s="68" t="s">
        <v>1660</v>
      </c>
      <c r="B1733" s="225">
        <v>8321.2800000000007</v>
      </c>
    </row>
    <row r="1734" spans="1:2">
      <c r="A1734" s="68" t="s">
        <v>1661</v>
      </c>
      <c r="B1734" s="225">
        <v>12004.96</v>
      </c>
    </row>
    <row r="1735" spans="1:2">
      <c r="A1735" s="68" t="s">
        <v>1662</v>
      </c>
      <c r="B1735" s="225">
        <v>10401.6</v>
      </c>
    </row>
    <row r="1736" spans="1:2">
      <c r="A1736" s="68" t="s">
        <v>1663</v>
      </c>
      <c r="B1736" s="225">
        <v>29700</v>
      </c>
    </row>
    <row r="1737" spans="1:2">
      <c r="A1737" s="68" t="s">
        <v>1664</v>
      </c>
      <c r="B1737" s="225">
        <v>29700</v>
      </c>
    </row>
    <row r="1738" spans="1:2">
      <c r="A1738" s="68" t="s">
        <v>1665</v>
      </c>
      <c r="B1738" s="225">
        <v>52488.480000000003</v>
      </c>
    </row>
    <row r="1739" spans="1:2">
      <c r="A1739" s="68" t="s">
        <v>1666</v>
      </c>
      <c r="B1739" s="225">
        <v>45481.919999999998</v>
      </c>
    </row>
    <row r="1740" spans="1:2">
      <c r="A1740" s="68" t="s">
        <v>1667</v>
      </c>
      <c r="B1740" s="225">
        <v>7571.52</v>
      </c>
    </row>
    <row r="1741" spans="1:2">
      <c r="A1741" s="68" t="s">
        <v>1668</v>
      </c>
      <c r="B1741" s="225">
        <v>6561.28</v>
      </c>
    </row>
    <row r="1742" spans="1:2">
      <c r="A1742" s="68" t="s">
        <v>1669</v>
      </c>
      <c r="B1742" s="225">
        <v>8680.32</v>
      </c>
    </row>
    <row r="1743" spans="1:2">
      <c r="A1743" s="68" t="s">
        <v>1670</v>
      </c>
      <c r="B1743" s="225">
        <v>7520.48</v>
      </c>
    </row>
    <row r="1744" spans="1:2">
      <c r="A1744" s="68" t="s">
        <v>1671</v>
      </c>
      <c r="B1744" s="225">
        <v>10896.16</v>
      </c>
    </row>
    <row r="1745" spans="1:2">
      <c r="A1745" s="68" t="s">
        <v>1672</v>
      </c>
      <c r="B1745" s="225">
        <v>9442.4</v>
      </c>
    </row>
    <row r="1746" spans="1:2">
      <c r="A1746" s="68" t="s">
        <v>1673</v>
      </c>
      <c r="B1746" s="225">
        <v>10341.76</v>
      </c>
    </row>
    <row r="1747" spans="1:2">
      <c r="A1747" s="68" t="s">
        <v>1674</v>
      </c>
      <c r="B1747" s="225">
        <v>8961.92</v>
      </c>
    </row>
    <row r="1748" spans="1:2">
      <c r="A1748" s="68" t="s">
        <v>1675</v>
      </c>
      <c r="B1748" s="225">
        <v>11820.16</v>
      </c>
    </row>
    <row r="1749" spans="1:2">
      <c r="A1749" s="68" t="s">
        <v>1676</v>
      </c>
      <c r="B1749" s="225">
        <v>10241.44</v>
      </c>
    </row>
    <row r="1750" spans="1:2">
      <c r="A1750" s="68" t="s">
        <v>1677</v>
      </c>
      <c r="B1750" s="225">
        <v>14775.2</v>
      </c>
    </row>
    <row r="1751" spans="1:2">
      <c r="A1751" s="68" t="s">
        <v>1678</v>
      </c>
      <c r="B1751" s="225">
        <v>12802.24</v>
      </c>
    </row>
    <row r="1752" spans="1:2">
      <c r="A1752" s="68" t="s">
        <v>1679</v>
      </c>
      <c r="B1752" s="225">
        <v>3685.44</v>
      </c>
    </row>
    <row r="1753" spans="1:2">
      <c r="A1753" s="68" t="s">
        <v>1680</v>
      </c>
      <c r="B1753" s="225">
        <v>3192.64</v>
      </c>
    </row>
    <row r="1754" spans="1:2">
      <c r="A1754" s="68" t="s">
        <v>1681</v>
      </c>
      <c r="B1754" s="225">
        <v>8883.6</v>
      </c>
    </row>
    <row r="1755" spans="1:2">
      <c r="A1755" s="68" t="s">
        <v>1682</v>
      </c>
      <c r="B1755" s="225">
        <v>8883.6</v>
      </c>
    </row>
    <row r="1756" spans="1:2">
      <c r="A1756" s="68" t="s">
        <v>1683</v>
      </c>
      <c r="B1756" s="225">
        <v>15697.44</v>
      </c>
    </row>
    <row r="1757" spans="1:2">
      <c r="A1757" s="68" t="s">
        <v>1684</v>
      </c>
      <c r="B1757" s="225">
        <v>13603.04</v>
      </c>
    </row>
    <row r="1758" spans="1:2">
      <c r="A1758" s="68" t="s">
        <v>1685</v>
      </c>
      <c r="B1758" s="225">
        <v>15400</v>
      </c>
    </row>
    <row r="1759" spans="1:2">
      <c r="A1759" s="68" t="s">
        <v>1686</v>
      </c>
      <c r="B1759" s="225">
        <v>15400</v>
      </c>
    </row>
    <row r="1760" spans="1:2">
      <c r="A1760" s="68" t="s">
        <v>1687</v>
      </c>
      <c r="B1760" s="225">
        <v>27216.639999999999</v>
      </c>
    </row>
    <row r="1761" spans="1:2">
      <c r="A1761" s="68" t="s">
        <v>1688</v>
      </c>
      <c r="B1761" s="225">
        <v>23582.240000000002</v>
      </c>
    </row>
    <row r="1762" spans="1:2">
      <c r="A1762" s="68" t="s">
        <v>1689</v>
      </c>
      <c r="B1762" s="225">
        <v>9405</v>
      </c>
    </row>
    <row r="1763" spans="1:2">
      <c r="A1763" s="68" t="s">
        <v>1690</v>
      </c>
      <c r="B1763" s="225">
        <v>9405</v>
      </c>
    </row>
    <row r="1764" spans="1:2">
      <c r="A1764" s="68" t="s">
        <v>1691</v>
      </c>
      <c r="B1764" s="225">
        <v>16621.439999999999</v>
      </c>
    </row>
    <row r="1765" spans="1:2">
      <c r="A1765" s="68" t="s">
        <v>1692</v>
      </c>
      <c r="B1765" s="225">
        <v>14402.08</v>
      </c>
    </row>
    <row r="1766" spans="1:2">
      <c r="A1766" s="68" t="s">
        <v>1693</v>
      </c>
      <c r="B1766" s="225">
        <v>5018</v>
      </c>
    </row>
    <row r="1767" spans="1:2">
      <c r="A1767" s="68" t="s">
        <v>1694</v>
      </c>
      <c r="B1767" s="225">
        <v>4605</v>
      </c>
    </row>
    <row r="1768" spans="1:2">
      <c r="A1768" s="68" t="s">
        <v>1695</v>
      </c>
      <c r="B1768" s="225">
        <v>74.16</v>
      </c>
    </row>
    <row r="1769" spans="1:2">
      <c r="A1769" s="68" t="s">
        <v>1696</v>
      </c>
      <c r="B1769" s="225">
        <v>69.64</v>
      </c>
    </row>
    <row r="1770" spans="1:2">
      <c r="A1770" s="68" t="s">
        <v>1697</v>
      </c>
      <c r="B1770" s="225">
        <v>53.95</v>
      </c>
    </row>
    <row r="1771" spans="1:2">
      <c r="A1771" s="68" t="s">
        <v>180</v>
      </c>
      <c r="B1771" s="225">
        <v>49.43</v>
      </c>
    </row>
    <row r="1772" spans="1:2">
      <c r="A1772" s="68" t="s">
        <v>1698</v>
      </c>
      <c r="B1772" s="225">
        <v>39.83</v>
      </c>
    </row>
    <row r="1773" spans="1:2">
      <c r="A1773" s="68" t="s">
        <v>1699</v>
      </c>
      <c r="B1773" s="225">
        <v>35.31</v>
      </c>
    </row>
    <row r="1774" spans="1:2">
      <c r="A1774" s="68" t="s">
        <v>1700</v>
      </c>
      <c r="B1774" s="225">
        <v>36.44</v>
      </c>
    </row>
    <row r="1775" spans="1:2">
      <c r="A1775" s="68" t="s">
        <v>1701</v>
      </c>
      <c r="B1775" s="225">
        <v>34.68</v>
      </c>
    </row>
    <row r="1776" spans="1:2">
      <c r="A1776" s="68" t="s">
        <v>1702</v>
      </c>
      <c r="B1776" s="225">
        <v>45.99</v>
      </c>
    </row>
    <row r="1777" spans="1:2">
      <c r="A1777" s="68" t="s">
        <v>1703</v>
      </c>
      <c r="B1777" s="225">
        <v>43.61</v>
      </c>
    </row>
    <row r="1778" spans="1:2">
      <c r="A1778" s="68" t="s">
        <v>1704</v>
      </c>
      <c r="B1778" s="225">
        <v>26.88</v>
      </c>
    </row>
    <row r="1779" spans="1:2">
      <c r="A1779" s="68" t="s">
        <v>1705</v>
      </c>
      <c r="B1779" s="225">
        <v>25.75</v>
      </c>
    </row>
    <row r="1780" spans="1:2">
      <c r="A1780" s="68" t="s">
        <v>1706</v>
      </c>
      <c r="B1780" s="225">
        <v>49.32</v>
      </c>
    </row>
    <row r="1781" spans="1:2">
      <c r="A1781" s="68" t="s">
        <v>1707</v>
      </c>
      <c r="B1781" s="225">
        <v>47.56</v>
      </c>
    </row>
    <row r="1782" spans="1:2">
      <c r="A1782" s="68" t="s">
        <v>1708</v>
      </c>
      <c r="B1782" s="225">
        <v>58.88</v>
      </c>
    </row>
    <row r="1783" spans="1:2">
      <c r="A1783" s="68" t="s">
        <v>1709</v>
      </c>
      <c r="B1783" s="225">
        <v>56.49</v>
      </c>
    </row>
    <row r="1784" spans="1:2">
      <c r="A1784" s="68" t="s">
        <v>1710</v>
      </c>
      <c r="B1784" s="225">
        <v>39.76</v>
      </c>
    </row>
    <row r="1785" spans="1:2">
      <c r="A1785" s="68" t="s">
        <v>1711</v>
      </c>
      <c r="B1785" s="225">
        <v>38.630000000000003</v>
      </c>
    </row>
    <row r="1786" spans="1:2">
      <c r="A1786" s="68" t="s">
        <v>1712</v>
      </c>
      <c r="B1786" s="225">
        <v>97.95</v>
      </c>
    </row>
    <row r="1787" spans="1:2">
      <c r="A1787" s="68" t="s">
        <v>1713</v>
      </c>
      <c r="B1787" s="225">
        <v>91.73</v>
      </c>
    </row>
    <row r="1788" spans="1:2">
      <c r="A1788" s="68" t="s">
        <v>1714</v>
      </c>
      <c r="B1788" s="225">
        <v>446.94</v>
      </c>
    </row>
    <row r="1789" spans="1:2">
      <c r="A1789" s="68" t="s">
        <v>1715</v>
      </c>
      <c r="B1789" s="225">
        <v>400.1</v>
      </c>
    </row>
    <row r="1790" spans="1:2">
      <c r="A1790" s="68" t="s">
        <v>1716</v>
      </c>
      <c r="B1790" s="225">
        <v>475.51</v>
      </c>
    </row>
    <row r="1791" spans="1:2">
      <c r="A1791" s="68" t="s">
        <v>1717</v>
      </c>
      <c r="B1791" s="225">
        <v>428.76</v>
      </c>
    </row>
    <row r="1792" spans="1:2">
      <c r="A1792" s="68" t="s">
        <v>1718</v>
      </c>
      <c r="B1792" s="225">
        <v>452.57</v>
      </c>
    </row>
    <row r="1793" spans="1:2">
      <c r="A1793" s="68" t="s">
        <v>1719</v>
      </c>
      <c r="B1793" s="225">
        <v>405.73</v>
      </c>
    </row>
    <row r="1794" spans="1:2">
      <c r="A1794" s="68" t="s">
        <v>1720</v>
      </c>
      <c r="B1794" s="225">
        <v>394.13</v>
      </c>
    </row>
    <row r="1795" spans="1:2">
      <c r="A1795" s="68" t="s">
        <v>177</v>
      </c>
      <c r="B1795" s="225">
        <v>355.3</v>
      </c>
    </row>
    <row r="1796" spans="1:2">
      <c r="A1796" s="68" t="s">
        <v>1721</v>
      </c>
      <c r="B1796" s="225">
        <v>455.28</v>
      </c>
    </row>
    <row r="1797" spans="1:2">
      <c r="A1797" s="68" t="s">
        <v>1722</v>
      </c>
      <c r="B1797" s="225">
        <v>417.12</v>
      </c>
    </row>
    <row r="1798" spans="1:2">
      <c r="A1798" s="68" t="s">
        <v>1723</v>
      </c>
      <c r="B1798" s="225">
        <v>374.57</v>
      </c>
    </row>
    <row r="1799" spans="1:2">
      <c r="A1799" s="68" t="s">
        <v>1724</v>
      </c>
      <c r="B1799" s="225">
        <v>335.68</v>
      </c>
    </row>
    <row r="1800" spans="1:2">
      <c r="A1800" s="68" t="s">
        <v>1725</v>
      </c>
      <c r="B1800" s="225">
        <v>491.06</v>
      </c>
    </row>
    <row r="1801" spans="1:2">
      <c r="A1801" s="68" t="s">
        <v>1726</v>
      </c>
      <c r="B1801" s="225">
        <v>441.03</v>
      </c>
    </row>
    <row r="1802" spans="1:2">
      <c r="A1802" s="68" t="s">
        <v>1727</v>
      </c>
      <c r="B1802" s="225">
        <v>476.28</v>
      </c>
    </row>
    <row r="1803" spans="1:2">
      <c r="A1803" s="68" t="s">
        <v>1728</v>
      </c>
      <c r="B1803" s="225">
        <v>421.79</v>
      </c>
    </row>
    <row r="1804" spans="1:2">
      <c r="A1804" s="68" t="s">
        <v>1729</v>
      </c>
      <c r="B1804" s="225">
        <v>2417.15</v>
      </c>
    </row>
    <row r="1805" spans="1:2">
      <c r="A1805" s="68" t="s">
        <v>1730</v>
      </c>
      <c r="B1805" s="225">
        <v>2260.7399999999998</v>
      </c>
    </row>
    <row r="1806" spans="1:2">
      <c r="A1806" s="68" t="s">
        <v>1731</v>
      </c>
      <c r="B1806" s="225">
        <v>4293.6499999999996</v>
      </c>
    </row>
    <row r="1807" spans="1:2">
      <c r="A1807" s="68" t="s">
        <v>1732</v>
      </c>
      <c r="B1807" s="225">
        <v>4005.67</v>
      </c>
    </row>
    <row r="1808" spans="1:2">
      <c r="A1808" s="68" t="s">
        <v>1733</v>
      </c>
      <c r="B1808" s="225">
        <v>414.06</v>
      </c>
    </row>
    <row r="1809" spans="1:2">
      <c r="A1809" s="68" t="s">
        <v>1734</v>
      </c>
      <c r="B1809" s="225">
        <v>414.06</v>
      </c>
    </row>
    <row r="1810" spans="1:2">
      <c r="A1810" s="68" t="s">
        <v>1735</v>
      </c>
      <c r="B1810" s="225">
        <v>530</v>
      </c>
    </row>
    <row r="1811" spans="1:2">
      <c r="A1811" s="68" t="s">
        <v>1736</v>
      </c>
      <c r="B1811" s="225">
        <v>530</v>
      </c>
    </row>
    <row r="1812" spans="1:2">
      <c r="A1812" s="68" t="s">
        <v>1737</v>
      </c>
      <c r="B1812" s="225">
        <v>601.77</v>
      </c>
    </row>
    <row r="1813" spans="1:2">
      <c r="A1813" s="68" t="s">
        <v>1738</v>
      </c>
      <c r="B1813" s="225">
        <v>601.77</v>
      </c>
    </row>
    <row r="1814" spans="1:2">
      <c r="A1814" s="68" t="s">
        <v>1739</v>
      </c>
      <c r="B1814" s="225">
        <v>662.5</v>
      </c>
    </row>
    <row r="1815" spans="1:2">
      <c r="A1815" s="68" t="s">
        <v>1740</v>
      </c>
      <c r="B1815" s="225">
        <v>662.5</v>
      </c>
    </row>
    <row r="1816" spans="1:2">
      <c r="A1816" s="68" t="s">
        <v>1741</v>
      </c>
      <c r="B1816" s="225">
        <v>662.5</v>
      </c>
    </row>
    <row r="1817" spans="1:2">
      <c r="A1817" s="68" t="s">
        <v>1742</v>
      </c>
      <c r="B1817" s="225">
        <v>662.5</v>
      </c>
    </row>
    <row r="1818" spans="1:2">
      <c r="A1818" s="68" t="s">
        <v>1743</v>
      </c>
      <c r="B1818" s="225">
        <v>950</v>
      </c>
    </row>
    <row r="1819" spans="1:2">
      <c r="A1819" s="68" t="s">
        <v>69</v>
      </c>
      <c r="B1819" s="225">
        <v>950</v>
      </c>
    </row>
    <row r="1820" spans="1:2">
      <c r="A1820" s="68" t="s">
        <v>1744</v>
      </c>
      <c r="B1820" s="225">
        <v>302.83</v>
      </c>
    </row>
    <row r="1821" spans="1:2">
      <c r="A1821" s="68" t="s">
        <v>1745</v>
      </c>
      <c r="B1821" s="225">
        <v>272.17</v>
      </c>
    </row>
    <row r="1822" spans="1:2">
      <c r="A1822" s="68" t="s">
        <v>1746</v>
      </c>
      <c r="B1822" s="225">
        <v>258.62</v>
      </c>
    </row>
    <row r="1823" spans="1:2">
      <c r="A1823" s="68" t="s">
        <v>1747</v>
      </c>
      <c r="B1823" s="225">
        <v>227.96</v>
      </c>
    </row>
    <row r="1824" spans="1:2">
      <c r="A1824" s="68" t="s">
        <v>1748</v>
      </c>
      <c r="B1824" s="225">
        <v>31.92</v>
      </c>
    </row>
    <row r="1825" spans="1:2">
      <c r="A1825" s="68" t="s">
        <v>1749</v>
      </c>
      <c r="B1825" s="225">
        <v>30.73</v>
      </c>
    </row>
    <row r="1826" spans="1:2">
      <c r="A1826" s="68" t="s">
        <v>1750</v>
      </c>
      <c r="B1826" s="225">
        <v>16.579999999999998</v>
      </c>
    </row>
    <row r="1827" spans="1:2">
      <c r="A1827" s="68" t="s">
        <v>1751</v>
      </c>
      <c r="B1827" s="225">
        <v>15.39</v>
      </c>
    </row>
    <row r="1828" spans="1:2">
      <c r="A1828" s="68" t="s">
        <v>1752</v>
      </c>
      <c r="B1828" s="225">
        <v>13.5</v>
      </c>
    </row>
    <row r="1829" spans="1:2">
      <c r="A1829" s="68" t="s">
        <v>1753</v>
      </c>
      <c r="B1829" s="225">
        <v>11.69</v>
      </c>
    </row>
    <row r="1830" spans="1:2">
      <c r="A1830" s="68" t="s">
        <v>1754</v>
      </c>
      <c r="B1830" s="225">
        <v>1.1000000000000001</v>
      </c>
    </row>
    <row r="1831" spans="1:2">
      <c r="A1831" s="68" t="s">
        <v>1755</v>
      </c>
      <c r="B1831" s="225">
        <v>1.1000000000000001</v>
      </c>
    </row>
    <row r="1832" spans="1:2">
      <c r="A1832" s="68" t="s">
        <v>1756</v>
      </c>
      <c r="B1832" s="225">
        <v>2.21</v>
      </c>
    </row>
    <row r="1833" spans="1:2">
      <c r="A1833" s="68" t="s">
        <v>70</v>
      </c>
      <c r="B1833" s="225">
        <v>2.21</v>
      </c>
    </row>
    <row r="1834" spans="1:2">
      <c r="A1834" s="68" t="s">
        <v>1757</v>
      </c>
      <c r="B1834" s="225">
        <v>4233.6099999999997</v>
      </c>
    </row>
    <row r="1835" spans="1:2">
      <c r="A1835" s="68" t="s">
        <v>1758</v>
      </c>
      <c r="B1835" s="225">
        <v>4098.41</v>
      </c>
    </row>
    <row r="1836" spans="1:2">
      <c r="A1836" s="68" t="s">
        <v>1759</v>
      </c>
      <c r="B1836" s="225">
        <v>2211.23</v>
      </c>
    </row>
    <row r="1837" spans="1:2">
      <c r="A1837" s="68" t="s">
        <v>1760</v>
      </c>
      <c r="B1837" s="225">
        <v>2081.1999999999998</v>
      </c>
    </row>
    <row r="1838" spans="1:2">
      <c r="A1838" s="68" t="s">
        <v>1761</v>
      </c>
      <c r="B1838" s="225">
        <v>12302.91</v>
      </c>
    </row>
    <row r="1839" spans="1:2">
      <c r="A1839" s="68" t="s">
        <v>1762</v>
      </c>
      <c r="B1839" s="225">
        <v>11746.07</v>
      </c>
    </row>
    <row r="1840" spans="1:2">
      <c r="A1840" s="68" t="s">
        <v>1763</v>
      </c>
      <c r="B1840" s="225">
        <v>13582.03</v>
      </c>
    </row>
    <row r="1841" spans="1:2">
      <c r="A1841" s="68" t="s">
        <v>1764</v>
      </c>
      <c r="B1841" s="225">
        <v>13025.2</v>
      </c>
    </row>
    <row r="1842" spans="1:2">
      <c r="A1842" s="68" t="s">
        <v>1765</v>
      </c>
      <c r="B1842" s="225">
        <v>15205.31</v>
      </c>
    </row>
    <row r="1843" spans="1:2">
      <c r="A1843" s="68" t="s">
        <v>1766</v>
      </c>
      <c r="B1843" s="225">
        <v>14648.47</v>
      </c>
    </row>
    <row r="1844" spans="1:2">
      <c r="A1844" s="68" t="s">
        <v>1767</v>
      </c>
      <c r="B1844" s="225">
        <v>16412.43</v>
      </c>
    </row>
    <row r="1845" spans="1:2">
      <c r="A1845" s="68" t="s">
        <v>1768</v>
      </c>
      <c r="B1845" s="225">
        <v>15849.88</v>
      </c>
    </row>
    <row r="1846" spans="1:2">
      <c r="A1846" s="68" t="s">
        <v>1769</v>
      </c>
      <c r="B1846" s="225">
        <v>17468.169999999998</v>
      </c>
    </row>
    <row r="1847" spans="1:2">
      <c r="A1847" s="68" t="s">
        <v>1770</v>
      </c>
      <c r="B1847" s="225">
        <v>16905.62</v>
      </c>
    </row>
    <row r="1848" spans="1:2">
      <c r="A1848" s="68" t="s">
        <v>1771</v>
      </c>
      <c r="B1848" s="225">
        <v>492.48</v>
      </c>
    </row>
    <row r="1849" spans="1:2">
      <c r="A1849" s="68" t="s">
        <v>182</v>
      </c>
      <c r="B1849" s="225">
        <v>465.55</v>
      </c>
    </row>
    <row r="1850" spans="1:2">
      <c r="A1850" s="68" t="s">
        <v>1772</v>
      </c>
      <c r="B1850" s="225">
        <v>204.36</v>
      </c>
    </row>
    <row r="1851" spans="1:2">
      <c r="A1851" s="68" t="s">
        <v>1773</v>
      </c>
      <c r="B1851" s="225">
        <v>193.05</v>
      </c>
    </row>
    <row r="1852" spans="1:2">
      <c r="A1852" s="68" t="s">
        <v>1774</v>
      </c>
      <c r="B1852" s="225">
        <v>94.86</v>
      </c>
    </row>
    <row r="1853" spans="1:2">
      <c r="A1853" s="68" t="s">
        <v>1775</v>
      </c>
      <c r="B1853" s="225">
        <v>90.31</v>
      </c>
    </row>
    <row r="1854" spans="1:2">
      <c r="A1854" s="68" t="s">
        <v>1776</v>
      </c>
      <c r="B1854" s="225">
        <v>3.38</v>
      </c>
    </row>
    <row r="1855" spans="1:2">
      <c r="A1855" s="68" t="s">
        <v>1777</v>
      </c>
      <c r="B1855" s="225">
        <v>3.07</v>
      </c>
    </row>
    <row r="1856" spans="1:2">
      <c r="A1856" s="68" t="s">
        <v>1778</v>
      </c>
      <c r="B1856" s="225">
        <v>106.52</v>
      </c>
    </row>
    <row r="1857" spans="1:2">
      <c r="A1857" s="68" t="s">
        <v>71</v>
      </c>
      <c r="B1857" s="225">
        <v>99.77</v>
      </c>
    </row>
    <row r="1858" spans="1:2">
      <c r="A1858" s="68" t="s">
        <v>1779</v>
      </c>
      <c r="B1858" s="225">
        <v>23380.29</v>
      </c>
    </row>
    <row r="1859" spans="1:2">
      <c r="A1859" s="68" t="s">
        <v>1780</v>
      </c>
      <c r="B1859" s="225">
        <v>21223.71</v>
      </c>
    </row>
    <row r="1860" spans="1:2">
      <c r="A1860" s="68" t="s">
        <v>1781</v>
      </c>
      <c r="B1860" s="225">
        <v>19941.73</v>
      </c>
    </row>
    <row r="1861" spans="1:2">
      <c r="A1861" s="68" t="s">
        <v>1782</v>
      </c>
      <c r="B1861" s="225">
        <v>17785.150000000001</v>
      </c>
    </row>
    <row r="1862" spans="1:2">
      <c r="A1862" s="68" t="s">
        <v>1783</v>
      </c>
      <c r="B1862" s="225">
        <v>12128.06</v>
      </c>
    </row>
    <row r="1863" spans="1:2">
      <c r="A1863" s="68" t="s">
        <v>1784</v>
      </c>
      <c r="B1863" s="225">
        <v>10783.67</v>
      </c>
    </row>
    <row r="1864" spans="1:2">
      <c r="A1864" s="68" t="s">
        <v>1785</v>
      </c>
      <c r="B1864" s="225">
        <v>45426.3</v>
      </c>
    </row>
    <row r="1865" spans="1:2">
      <c r="A1865" s="68" t="s">
        <v>1786</v>
      </c>
      <c r="B1865" s="225">
        <v>40980.54</v>
      </c>
    </row>
    <row r="1866" spans="1:2">
      <c r="A1866" s="68" t="s">
        <v>1787</v>
      </c>
      <c r="B1866" s="225">
        <v>32977.82</v>
      </c>
    </row>
    <row r="1867" spans="1:2">
      <c r="A1867" s="68" t="s">
        <v>1788</v>
      </c>
      <c r="B1867" s="225">
        <v>29418.35</v>
      </c>
    </row>
    <row r="1868" spans="1:2">
      <c r="A1868" s="68" t="s">
        <v>1789</v>
      </c>
      <c r="B1868" s="225">
        <v>26735.3</v>
      </c>
    </row>
    <row r="1869" spans="1:2">
      <c r="A1869" s="68" t="s">
        <v>1790</v>
      </c>
      <c r="B1869" s="225">
        <v>23621.38</v>
      </c>
    </row>
    <row r="1870" spans="1:2">
      <c r="A1870" s="68" t="s">
        <v>1791</v>
      </c>
      <c r="B1870" s="225">
        <v>93.37</v>
      </c>
    </row>
    <row r="1871" spans="1:2">
      <c r="A1871" s="68" t="s">
        <v>72</v>
      </c>
      <c r="B1871" s="225">
        <v>85.74</v>
      </c>
    </row>
    <row r="1872" spans="1:2">
      <c r="A1872" s="68" t="s">
        <v>1792</v>
      </c>
      <c r="B1872" s="225">
        <v>76.34</v>
      </c>
    </row>
    <row r="1873" spans="1:2">
      <c r="A1873" s="68" t="s">
        <v>1793</v>
      </c>
      <c r="B1873" s="225">
        <v>76.34</v>
      </c>
    </row>
    <row r="1874" spans="1:2">
      <c r="A1874" s="68" t="s">
        <v>1794</v>
      </c>
      <c r="B1874" s="225">
        <v>17.79</v>
      </c>
    </row>
    <row r="1875" spans="1:2">
      <c r="A1875" s="68" t="s">
        <v>1795</v>
      </c>
      <c r="B1875" s="225">
        <v>17.79</v>
      </c>
    </row>
    <row r="1876" spans="1:2">
      <c r="A1876" s="68" t="s">
        <v>1796</v>
      </c>
      <c r="B1876" s="225">
        <v>144.84</v>
      </c>
    </row>
    <row r="1877" spans="1:2">
      <c r="A1877" s="68" t="s">
        <v>1797</v>
      </c>
      <c r="B1877" s="225">
        <v>144.84</v>
      </c>
    </row>
    <row r="1878" spans="1:2">
      <c r="A1878" s="68" t="s">
        <v>1798</v>
      </c>
      <c r="B1878" s="225">
        <v>54.92</v>
      </c>
    </row>
    <row r="1879" spans="1:2">
      <c r="A1879" s="68" t="s">
        <v>1799</v>
      </c>
      <c r="B1879" s="225">
        <v>54.92</v>
      </c>
    </row>
    <row r="1880" spans="1:2">
      <c r="A1880" s="68" t="s">
        <v>1800</v>
      </c>
      <c r="B1880" s="225">
        <v>9.5</v>
      </c>
    </row>
    <row r="1881" spans="1:2">
      <c r="A1881" s="68" t="s">
        <v>1802</v>
      </c>
      <c r="B1881" s="225">
        <v>9.5</v>
      </c>
    </row>
    <row r="1882" spans="1:2">
      <c r="A1882" s="68" t="s">
        <v>1803</v>
      </c>
      <c r="B1882" s="225">
        <v>9.52</v>
      </c>
    </row>
    <row r="1883" spans="1:2">
      <c r="A1883" s="68" t="s">
        <v>1804</v>
      </c>
      <c r="B1883" s="225">
        <v>8.44</v>
      </c>
    </row>
    <row r="1884" spans="1:2">
      <c r="A1884" s="68" t="s">
        <v>1805</v>
      </c>
      <c r="B1884" s="225">
        <v>91.03</v>
      </c>
    </row>
    <row r="1885" spans="1:2">
      <c r="A1885" s="68" t="s">
        <v>1807</v>
      </c>
      <c r="B1885" s="225">
        <v>80.19</v>
      </c>
    </row>
    <row r="1886" spans="1:2">
      <c r="A1886" s="68" t="s">
        <v>1808</v>
      </c>
      <c r="B1886" s="225">
        <v>57.95</v>
      </c>
    </row>
    <row r="1887" spans="1:2">
      <c r="A1887" s="68" t="s">
        <v>193</v>
      </c>
      <c r="B1887" s="225">
        <v>50.21</v>
      </c>
    </row>
    <row r="1888" spans="1:2">
      <c r="A1888" s="68" t="s">
        <v>1809</v>
      </c>
      <c r="B1888" s="225">
        <v>73.290000000000006</v>
      </c>
    </row>
    <row r="1889" spans="1:2">
      <c r="A1889" s="68" t="s">
        <v>73</v>
      </c>
      <c r="B1889" s="225">
        <v>63.51</v>
      </c>
    </row>
    <row r="1890" spans="1:2">
      <c r="A1890" s="68" t="s">
        <v>1810</v>
      </c>
      <c r="B1890" s="225">
        <v>98.86</v>
      </c>
    </row>
    <row r="1891" spans="1:2">
      <c r="A1891" s="68" t="s">
        <v>1811</v>
      </c>
      <c r="B1891" s="225">
        <v>85.66</v>
      </c>
    </row>
    <row r="1892" spans="1:2">
      <c r="A1892" s="68" t="s">
        <v>1812</v>
      </c>
      <c r="B1892" s="225">
        <v>132.96</v>
      </c>
    </row>
    <row r="1893" spans="1:2">
      <c r="A1893" s="68" t="s">
        <v>1813</v>
      </c>
      <c r="B1893" s="225">
        <v>115.2</v>
      </c>
    </row>
    <row r="1894" spans="1:2">
      <c r="A1894" s="68" t="s">
        <v>1814</v>
      </c>
      <c r="B1894" s="225">
        <v>165.35</v>
      </c>
    </row>
    <row r="1895" spans="1:2">
      <c r="A1895" s="68" t="s">
        <v>1815</v>
      </c>
      <c r="B1895" s="225">
        <v>143.27000000000001</v>
      </c>
    </row>
    <row r="1896" spans="1:2">
      <c r="A1896" s="68" t="s">
        <v>1816</v>
      </c>
      <c r="B1896" s="225">
        <v>127.84</v>
      </c>
    </row>
    <row r="1897" spans="1:2">
      <c r="A1897" s="68" t="s">
        <v>1817</v>
      </c>
      <c r="B1897" s="225">
        <v>110.77</v>
      </c>
    </row>
    <row r="1898" spans="1:2">
      <c r="A1898" s="68" t="s">
        <v>1818</v>
      </c>
      <c r="B1898" s="225">
        <v>161.94</v>
      </c>
    </row>
    <row r="1899" spans="1:2">
      <c r="A1899" s="68" t="s">
        <v>1819</v>
      </c>
      <c r="B1899" s="225">
        <v>140.31</v>
      </c>
    </row>
    <row r="1900" spans="1:2">
      <c r="A1900" s="68" t="s">
        <v>1820</v>
      </c>
      <c r="B1900" s="225">
        <v>187.51</v>
      </c>
    </row>
    <row r="1901" spans="1:2">
      <c r="A1901" s="68" t="s">
        <v>1821</v>
      </c>
      <c r="B1901" s="225">
        <v>162.47</v>
      </c>
    </row>
    <row r="1902" spans="1:2">
      <c r="A1902" s="68" t="s">
        <v>1822</v>
      </c>
      <c r="B1902" s="225">
        <v>221.6</v>
      </c>
    </row>
    <row r="1903" spans="1:2">
      <c r="A1903" s="68" t="s">
        <v>1823</v>
      </c>
      <c r="B1903" s="225">
        <v>192.01</v>
      </c>
    </row>
    <row r="1904" spans="1:2">
      <c r="A1904" s="68" t="s">
        <v>1824</v>
      </c>
      <c r="B1904" s="225">
        <v>255.69</v>
      </c>
    </row>
    <row r="1905" spans="1:2">
      <c r="A1905" s="68" t="s">
        <v>1825</v>
      </c>
      <c r="B1905" s="225">
        <v>221.55</v>
      </c>
    </row>
    <row r="1906" spans="1:2">
      <c r="A1906" s="68" t="s">
        <v>1826</v>
      </c>
      <c r="B1906" s="225">
        <v>81.819999999999993</v>
      </c>
    </row>
    <row r="1907" spans="1:2">
      <c r="A1907" s="68" t="s">
        <v>1827</v>
      </c>
      <c r="B1907" s="225">
        <v>70.89</v>
      </c>
    </row>
    <row r="1908" spans="1:2">
      <c r="A1908" s="68" t="s">
        <v>1828</v>
      </c>
      <c r="B1908" s="225">
        <v>95.46</v>
      </c>
    </row>
    <row r="1909" spans="1:2">
      <c r="A1909" s="68" t="s">
        <v>1829</v>
      </c>
      <c r="B1909" s="225">
        <v>82.71</v>
      </c>
    </row>
    <row r="1910" spans="1:2">
      <c r="A1910" s="68" t="s">
        <v>1830</v>
      </c>
      <c r="B1910" s="225">
        <v>153.41</v>
      </c>
    </row>
    <row r="1911" spans="1:2">
      <c r="A1911" s="68" t="s">
        <v>1831</v>
      </c>
      <c r="B1911" s="225">
        <v>132.93</v>
      </c>
    </row>
    <row r="1912" spans="1:2">
      <c r="A1912" s="68" t="s">
        <v>1832</v>
      </c>
      <c r="B1912" s="225">
        <v>187.51</v>
      </c>
    </row>
    <row r="1913" spans="1:2">
      <c r="A1913" s="68" t="s">
        <v>1833</v>
      </c>
      <c r="B1913" s="225">
        <v>162.47</v>
      </c>
    </row>
    <row r="1914" spans="1:2">
      <c r="A1914" s="68" t="s">
        <v>1834</v>
      </c>
      <c r="B1914" s="225">
        <v>221.6</v>
      </c>
    </row>
    <row r="1915" spans="1:2">
      <c r="A1915" s="68" t="s">
        <v>1835</v>
      </c>
      <c r="B1915" s="225">
        <v>192.01</v>
      </c>
    </row>
    <row r="1916" spans="1:2">
      <c r="A1916" s="68" t="s">
        <v>1836</v>
      </c>
      <c r="B1916" s="225">
        <v>93.75</v>
      </c>
    </row>
    <row r="1917" spans="1:2">
      <c r="A1917" s="68" t="s">
        <v>1837</v>
      </c>
      <c r="B1917" s="225">
        <v>81.23</v>
      </c>
    </row>
    <row r="1918" spans="1:2">
      <c r="A1918" s="68" t="s">
        <v>1838</v>
      </c>
      <c r="B1918" s="225">
        <v>170.46</v>
      </c>
    </row>
    <row r="1919" spans="1:2">
      <c r="A1919" s="68" t="s">
        <v>1839</v>
      </c>
      <c r="B1919" s="225">
        <v>147.69999999999999</v>
      </c>
    </row>
    <row r="1920" spans="1:2">
      <c r="A1920" s="68" t="s">
        <v>1840</v>
      </c>
      <c r="B1920" s="225">
        <v>255.69</v>
      </c>
    </row>
    <row r="1921" spans="1:2">
      <c r="A1921" s="68" t="s">
        <v>1841</v>
      </c>
      <c r="B1921" s="225">
        <v>221.55</v>
      </c>
    </row>
    <row r="1922" spans="1:2">
      <c r="A1922" s="68" t="s">
        <v>1842</v>
      </c>
      <c r="B1922" s="225">
        <v>306.83</v>
      </c>
    </row>
    <row r="1923" spans="1:2">
      <c r="A1923" s="68" t="s">
        <v>1843</v>
      </c>
      <c r="B1923" s="225">
        <v>265.86</v>
      </c>
    </row>
    <row r="1924" spans="1:2">
      <c r="A1924" s="68" t="s">
        <v>1844</v>
      </c>
      <c r="B1924" s="225">
        <v>357.97</v>
      </c>
    </row>
    <row r="1925" spans="1:2">
      <c r="A1925" s="68" t="s">
        <v>1845</v>
      </c>
      <c r="B1925" s="225">
        <v>310.17</v>
      </c>
    </row>
    <row r="1926" spans="1:2">
      <c r="A1926" s="68" t="s">
        <v>1846</v>
      </c>
      <c r="B1926" s="225">
        <v>46.11</v>
      </c>
    </row>
    <row r="1927" spans="1:2">
      <c r="A1927" s="68" t="s">
        <v>1847</v>
      </c>
      <c r="B1927" s="225">
        <v>39.950000000000003</v>
      </c>
    </row>
    <row r="1928" spans="1:2">
      <c r="A1928" s="68" t="s">
        <v>1848</v>
      </c>
      <c r="B1928" s="225">
        <v>122.83</v>
      </c>
    </row>
    <row r="1929" spans="1:2">
      <c r="A1929" s="68" t="s">
        <v>1849</v>
      </c>
      <c r="B1929" s="225">
        <v>106.44</v>
      </c>
    </row>
    <row r="1930" spans="1:2">
      <c r="A1930" s="68" t="s">
        <v>1850</v>
      </c>
      <c r="B1930" s="225">
        <v>110.55</v>
      </c>
    </row>
    <row r="1931" spans="1:2">
      <c r="A1931" s="68" t="s">
        <v>1851</v>
      </c>
      <c r="B1931" s="225">
        <v>95.8</v>
      </c>
    </row>
    <row r="1932" spans="1:2">
      <c r="A1932" s="68" t="s">
        <v>1852</v>
      </c>
      <c r="B1932" s="225">
        <v>41.49</v>
      </c>
    </row>
    <row r="1933" spans="1:2">
      <c r="A1933" s="68" t="s">
        <v>1853</v>
      </c>
      <c r="B1933" s="225">
        <v>35.96</v>
      </c>
    </row>
    <row r="1934" spans="1:2">
      <c r="A1934" s="68" t="s">
        <v>1854</v>
      </c>
      <c r="B1934" s="225">
        <v>40.909999999999997</v>
      </c>
    </row>
    <row r="1935" spans="1:2">
      <c r="A1935" s="68" t="s">
        <v>1855</v>
      </c>
      <c r="B1935" s="225">
        <v>35.44</v>
      </c>
    </row>
    <row r="1936" spans="1:2">
      <c r="A1936" s="68" t="s">
        <v>1856</v>
      </c>
      <c r="B1936" s="225">
        <v>55.4</v>
      </c>
    </row>
    <row r="1937" spans="1:2">
      <c r="A1937" s="68" t="s">
        <v>1857</v>
      </c>
      <c r="B1937" s="225">
        <v>48</v>
      </c>
    </row>
    <row r="1938" spans="1:2">
      <c r="A1938" s="68" t="s">
        <v>1858</v>
      </c>
      <c r="B1938" s="225">
        <v>177.46</v>
      </c>
    </row>
    <row r="1939" spans="1:2">
      <c r="A1939" s="68" t="s">
        <v>1859</v>
      </c>
      <c r="B1939" s="225">
        <v>154.33000000000001</v>
      </c>
    </row>
    <row r="1940" spans="1:2">
      <c r="A1940" s="68" t="s">
        <v>1860</v>
      </c>
      <c r="B1940" s="225">
        <v>41.93</v>
      </c>
    </row>
    <row r="1941" spans="1:2">
      <c r="A1941" s="68" t="s">
        <v>1861</v>
      </c>
      <c r="B1941" s="225">
        <v>36.33</v>
      </c>
    </row>
    <row r="1942" spans="1:2">
      <c r="A1942" s="68" t="s">
        <v>1862</v>
      </c>
      <c r="B1942" s="225">
        <v>89.49</v>
      </c>
    </row>
    <row r="1943" spans="1:2">
      <c r="A1943" s="68" t="s">
        <v>1863</v>
      </c>
      <c r="B1943" s="225">
        <v>77.540000000000006</v>
      </c>
    </row>
    <row r="1944" spans="1:2">
      <c r="A1944" s="68" t="s">
        <v>1864</v>
      </c>
      <c r="B1944" s="225">
        <v>8.52</v>
      </c>
    </row>
    <row r="1945" spans="1:2">
      <c r="A1945" s="68" t="s">
        <v>1865</v>
      </c>
      <c r="B1945" s="225">
        <v>7.38</v>
      </c>
    </row>
    <row r="1946" spans="1:2">
      <c r="A1946" s="68" t="s">
        <v>1866</v>
      </c>
      <c r="B1946" s="225">
        <v>17.89</v>
      </c>
    </row>
    <row r="1947" spans="1:2">
      <c r="A1947" s="68" t="s">
        <v>1867</v>
      </c>
      <c r="B1947" s="225">
        <v>15.5</v>
      </c>
    </row>
    <row r="1948" spans="1:2">
      <c r="A1948" s="68" t="s">
        <v>1868</v>
      </c>
      <c r="B1948" s="225">
        <v>71.59</v>
      </c>
    </row>
    <row r="1949" spans="1:2">
      <c r="A1949" s="68" t="s">
        <v>1869</v>
      </c>
      <c r="B1949" s="225">
        <v>62.03</v>
      </c>
    </row>
    <row r="1950" spans="1:2">
      <c r="A1950" s="68" t="s">
        <v>1870</v>
      </c>
      <c r="B1950" s="225">
        <v>92.05</v>
      </c>
    </row>
    <row r="1951" spans="1:2">
      <c r="A1951" s="68" t="s">
        <v>1871</v>
      </c>
      <c r="B1951" s="225">
        <v>79.75</v>
      </c>
    </row>
    <row r="1952" spans="1:2">
      <c r="A1952" s="68" t="s">
        <v>1872</v>
      </c>
      <c r="B1952" s="225">
        <v>122.73</v>
      </c>
    </row>
    <row r="1953" spans="1:2">
      <c r="A1953" s="68" t="s">
        <v>1873</v>
      </c>
      <c r="B1953" s="225">
        <v>106.34</v>
      </c>
    </row>
    <row r="1954" spans="1:2">
      <c r="A1954" s="68" t="s">
        <v>1874</v>
      </c>
      <c r="B1954" s="225">
        <v>107.9</v>
      </c>
    </row>
    <row r="1955" spans="1:2">
      <c r="A1955" s="68" t="s">
        <v>1875</v>
      </c>
      <c r="B1955" s="225">
        <v>93.49</v>
      </c>
    </row>
    <row r="1956" spans="1:2">
      <c r="A1956" s="68" t="s">
        <v>1876</v>
      </c>
      <c r="B1956" s="225">
        <v>196.03</v>
      </c>
    </row>
    <row r="1957" spans="1:2">
      <c r="A1957" s="68" t="s">
        <v>1877</v>
      </c>
      <c r="B1957" s="225">
        <v>169.85</v>
      </c>
    </row>
    <row r="1958" spans="1:2">
      <c r="A1958" s="68" t="s">
        <v>1878</v>
      </c>
      <c r="B1958" s="225">
        <v>215.33</v>
      </c>
    </row>
    <row r="1959" spans="1:2">
      <c r="A1959" s="68" t="s">
        <v>1879</v>
      </c>
      <c r="B1959" s="225">
        <v>200.53</v>
      </c>
    </row>
    <row r="1960" spans="1:2">
      <c r="A1960" s="68" t="s">
        <v>1880</v>
      </c>
      <c r="B1960" s="225">
        <v>208.84</v>
      </c>
    </row>
    <row r="1961" spans="1:2">
      <c r="A1961" s="68" t="s">
        <v>1881</v>
      </c>
      <c r="B1961" s="225">
        <v>180.97</v>
      </c>
    </row>
    <row r="1962" spans="1:2">
      <c r="A1962" s="68" t="s">
        <v>1882</v>
      </c>
      <c r="B1962" s="225">
        <v>215.24</v>
      </c>
    </row>
    <row r="1963" spans="1:2">
      <c r="A1963" s="68" t="s">
        <v>1883</v>
      </c>
      <c r="B1963" s="225">
        <v>186.51</v>
      </c>
    </row>
    <row r="1964" spans="1:2">
      <c r="A1964" s="68" t="s">
        <v>1884</v>
      </c>
      <c r="B1964" s="225">
        <v>223.33</v>
      </c>
    </row>
    <row r="1965" spans="1:2">
      <c r="A1965" s="68" t="s">
        <v>1885</v>
      </c>
      <c r="B1965" s="225">
        <v>193.53</v>
      </c>
    </row>
    <row r="1966" spans="1:2">
      <c r="A1966" s="68" t="s">
        <v>1886</v>
      </c>
      <c r="B1966" s="225">
        <v>229.73</v>
      </c>
    </row>
    <row r="1967" spans="1:2">
      <c r="A1967" s="68" t="s">
        <v>1887</v>
      </c>
      <c r="B1967" s="225">
        <v>199.07</v>
      </c>
    </row>
    <row r="1968" spans="1:2">
      <c r="A1968" s="68" t="s">
        <v>1888</v>
      </c>
      <c r="B1968" s="225">
        <v>240.38</v>
      </c>
    </row>
    <row r="1969" spans="1:2">
      <c r="A1969" s="68" t="s">
        <v>1889</v>
      </c>
      <c r="B1969" s="225">
        <v>208.3</v>
      </c>
    </row>
    <row r="1970" spans="1:2">
      <c r="A1970" s="68" t="s">
        <v>1890</v>
      </c>
      <c r="B1970" s="225">
        <v>362.28</v>
      </c>
    </row>
    <row r="1971" spans="1:2">
      <c r="A1971" s="68" t="s">
        <v>1891</v>
      </c>
      <c r="B1971" s="225">
        <v>313.93</v>
      </c>
    </row>
    <row r="1972" spans="1:2">
      <c r="A1972" s="68" t="s">
        <v>1892</v>
      </c>
      <c r="B1972" s="225">
        <v>373.36</v>
      </c>
    </row>
    <row r="1973" spans="1:2">
      <c r="A1973" s="68" t="s">
        <v>1893</v>
      </c>
      <c r="B1973" s="225">
        <v>323.52999999999997</v>
      </c>
    </row>
    <row r="1974" spans="1:2">
      <c r="A1974" s="68" t="s">
        <v>1894</v>
      </c>
      <c r="B1974" s="225">
        <v>387.85</v>
      </c>
    </row>
    <row r="1975" spans="1:2">
      <c r="A1975" s="68" t="s">
        <v>1895</v>
      </c>
      <c r="B1975" s="225">
        <v>336.09</v>
      </c>
    </row>
    <row r="1976" spans="1:2">
      <c r="A1976" s="68" t="s">
        <v>1896</v>
      </c>
      <c r="B1976" s="225">
        <v>398.51</v>
      </c>
    </row>
    <row r="1977" spans="1:2">
      <c r="A1977" s="68" t="s">
        <v>1897</v>
      </c>
      <c r="B1977" s="225">
        <v>345.32</v>
      </c>
    </row>
    <row r="1978" spans="1:2">
      <c r="A1978" s="68" t="s">
        <v>1898</v>
      </c>
      <c r="B1978" s="225">
        <v>416.84</v>
      </c>
    </row>
    <row r="1979" spans="1:2">
      <c r="A1979" s="68" t="s">
        <v>1899</v>
      </c>
      <c r="B1979" s="225">
        <v>361.2</v>
      </c>
    </row>
    <row r="1980" spans="1:2">
      <c r="A1980" s="68" t="s">
        <v>1900</v>
      </c>
      <c r="B1980" s="225">
        <v>119.34</v>
      </c>
    </row>
    <row r="1981" spans="1:2">
      <c r="A1981" s="68" t="s">
        <v>1901</v>
      </c>
      <c r="B1981" s="225">
        <v>103.41</v>
      </c>
    </row>
    <row r="1982" spans="1:2">
      <c r="A1982" s="68" t="s">
        <v>1902</v>
      </c>
      <c r="B1982" s="225">
        <v>253.6</v>
      </c>
    </row>
    <row r="1983" spans="1:2">
      <c r="A1983" s="68" t="s">
        <v>1903</v>
      </c>
      <c r="B1983" s="225">
        <v>219.75</v>
      </c>
    </row>
    <row r="1984" spans="1:2">
      <c r="A1984" s="68" t="s">
        <v>1904</v>
      </c>
      <c r="B1984" s="225">
        <v>272.88</v>
      </c>
    </row>
    <row r="1985" spans="1:2">
      <c r="A1985" s="68" t="s">
        <v>1905</v>
      </c>
      <c r="B1985" s="225">
        <v>236.44</v>
      </c>
    </row>
    <row r="1986" spans="1:2">
      <c r="A1986" s="68" t="s">
        <v>1906</v>
      </c>
      <c r="B1986" s="225">
        <v>235.58</v>
      </c>
    </row>
    <row r="1987" spans="1:2">
      <c r="A1987" s="68" t="s">
        <v>1907</v>
      </c>
      <c r="B1987" s="225">
        <v>204.12</v>
      </c>
    </row>
    <row r="1988" spans="1:2">
      <c r="A1988" s="68" t="s">
        <v>1908</v>
      </c>
      <c r="B1988" s="225">
        <v>183.47</v>
      </c>
    </row>
    <row r="1989" spans="1:2">
      <c r="A1989" s="68" t="s">
        <v>1909</v>
      </c>
      <c r="B1989" s="225">
        <v>168.54</v>
      </c>
    </row>
    <row r="1990" spans="1:2">
      <c r="A1990" s="68" t="s">
        <v>1910</v>
      </c>
      <c r="B1990" s="225">
        <v>204</v>
      </c>
    </row>
    <row r="1991" spans="1:2">
      <c r="A1991" s="68" t="s">
        <v>1911</v>
      </c>
      <c r="B1991" s="225">
        <v>188.71</v>
      </c>
    </row>
    <row r="1992" spans="1:2">
      <c r="A1992" s="68" t="s">
        <v>1912</v>
      </c>
      <c r="B1992" s="225">
        <v>118.88</v>
      </c>
    </row>
    <row r="1993" spans="1:2">
      <c r="A1993" s="68" t="s">
        <v>1913</v>
      </c>
      <c r="B1993" s="225">
        <v>108.65</v>
      </c>
    </row>
    <row r="1994" spans="1:2">
      <c r="A1994" s="68" t="s">
        <v>1914</v>
      </c>
      <c r="B1994" s="225">
        <v>122.47</v>
      </c>
    </row>
    <row r="1995" spans="1:2">
      <c r="A1995" s="68" t="s">
        <v>1915</v>
      </c>
      <c r="B1995" s="225">
        <v>111.94</v>
      </c>
    </row>
    <row r="1996" spans="1:2">
      <c r="A1996" s="68" t="s">
        <v>1916</v>
      </c>
      <c r="B1996" s="225">
        <v>127.17</v>
      </c>
    </row>
    <row r="1997" spans="1:2">
      <c r="A1997" s="68" t="s">
        <v>1917</v>
      </c>
      <c r="B1997" s="225">
        <v>116.23</v>
      </c>
    </row>
    <row r="1998" spans="1:2">
      <c r="A1998" s="68" t="s">
        <v>1918</v>
      </c>
      <c r="B1998" s="225">
        <v>130.74</v>
      </c>
    </row>
    <row r="1999" spans="1:2">
      <c r="A1999" s="68" t="s">
        <v>1919</v>
      </c>
      <c r="B1999" s="225">
        <v>119.5</v>
      </c>
    </row>
    <row r="2000" spans="1:2">
      <c r="A2000" s="68" t="s">
        <v>1920</v>
      </c>
      <c r="B2000" s="225">
        <v>136.72999999999999</v>
      </c>
    </row>
    <row r="2001" spans="1:2">
      <c r="A2001" s="68" t="s">
        <v>1921</v>
      </c>
      <c r="B2001" s="225">
        <v>124.98</v>
      </c>
    </row>
    <row r="2002" spans="1:2">
      <c r="A2002" s="68" t="s">
        <v>1922</v>
      </c>
      <c r="B2002" s="225">
        <v>80.069999999999993</v>
      </c>
    </row>
    <row r="2003" spans="1:2">
      <c r="A2003" s="68" t="s">
        <v>1923</v>
      </c>
      <c r="B2003" s="225">
        <v>78.02</v>
      </c>
    </row>
    <row r="2004" spans="1:2">
      <c r="A2004" s="68" t="s">
        <v>1924</v>
      </c>
      <c r="B2004" s="225">
        <v>110.54</v>
      </c>
    </row>
    <row r="2005" spans="1:2">
      <c r="A2005" s="68" t="s">
        <v>1925</v>
      </c>
      <c r="B2005" s="225">
        <v>108.35</v>
      </c>
    </row>
    <row r="2006" spans="1:2">
      <c r="A2006" s="68" t="s">
        <v>1926</v>
      </c>
      <c r="B2006" s="225">
        <v>138.35</v>
      </c>
    </row>
    <row r="2007" spans="1:2">
      <c r="A2007" s="68" t="s">
        <v>1927</v>
      </c>
      <c r="B2007" s="225">
        <v>126.86</v>
      </c>
    </row>
    <row r="2008" spans="1:2">
      <c r="A2008" s="68" t="s">
        <v>1928</v>
      </c>
      <c r="B2008" s="225">
        <v>142.52000000000001</v>
      </c>
    </row>
    <row r="2009" spans="1:2">
      <c r="A2009" s="68" t="s">
        <v>1929</v>
      </c>
      <c r="B2009" s="225">
        <v>130.68</v>
      </c>
    </row>
    <row r="2010" spans="1:2">
      <c r="A2010" s="68" t="s">
        <v>1930</v>
      </c>
      <c r="B2010" s="225">
        <v>148.06</v>
      </c>
    </row>
    <row r="2011" spans="1:2">
      <c r="A2011" s="68" t="s">
        <v>1931</v>
      </c>
      <c r="B2011" s="225">
        <v>135.76</v>
      </c>
    </row>
    <row r="2012" spans="1:2">
      <c r="A2012" s="68" t="s">
        <v>1932</v>
      </c>
      <c r="B2012" s="225">
        <v>152.22999999999999</v>
      </c>
    </row>
    <row r="2013" spans="1:2">
      <c r="A2013" s="68" t="s">
        <v>1933</v>
      </c>
      <c r="B2013" s="225">
        <v>139.58000000000001</v>
      </c>
    </row>
    <row r="2014" spans="1:2">
      <c r="A2014" s="68" t="s">
        <v>1934</v>
      </c>
      <c r="B2014" s="225">
        <v>159.12</v>
      </c>
    </row>
    <row r="2015" spans="1:2">
      <c r="A2015" s="68" t="s">
        <v>1935</v>
      </c>
      <c r="B2015" s="225">
        <v>145.91</v>
      </c>
    </row>
    <row r="2016" spans="1:2">
      <c r="A2016" s="68" t="s">
        <v>1936</v>
      </c>
      <c r="B2016" s="225">
        <v>79.7</v>
      </c>
    </row>
    <row r="2017" spans="1:2">
      <c r="A2017" s="68" t="s">
        <v>1937</v>
      </c>
      <c r="B2017" s="225">
        <v>77.52</v>
      </c>
    </row>
    <row r="2018" spans="1:2">
      <c r="A2018" s="68" t="s">
        <v>1938</v>
      </c>
      <c r="B2018" s="225">
        <v>57.24</v>
      </c>
    </row>
    <row r="2019" spans="1:2">
      <c r="A2019" s="68" t="s">
        <v>1939</v>
      </c>
      <c r="B2019" s="225">
        <v>55.29</v>
      </c>
    </row>
    <row r="2020" spans="1:2">
      <c r="A2020" s="68" t="s">
        <v>1940</v>
      </c>
      <c r="B2020" s="225">
        <v>116.02</v>
      </c>
    </row>
    <row r="2021" spans="1:2">
      <c r="A2021" s="68" t="s">
        <v>1941</v>
      </c>
      <c r="B2021" s="225">
        <v>101.78</v>
      </c>
    </row>
    <row r="2022" spans="1:2">
      <c r="A2022" s="68" t="s">
        <v>1942</v>
      </c>
      <c r="B2022" s="225">
        <v>90.85</v>
      </c>
    </row>
    <row r="2023" spans="1:2">
      <c r="A2023" s="68" t="s">
        <v>1943</v>
      </c>
      <c r="B2023" s="225">
        <v>80.319999999999993</v>
      </c>
    </row>
    <row r="2024" spans="1:2">
      <c r="A2024" s="68" t="s">
        <v>1944</v>
      </c>
      <c r="B2024" s="225">
        <v>140.12</v>
      </c>
    </row>
    <row r="2025" spans="1:2">
      <c r="A2025" s="68" t="s">
        <v>1945</v>
      </c>
      <c r="B2025" s="225">
        <v>126.88</v>
      </c>
    </row>
    <row r="2026" spans="1:2">
      <c r="A2026" s="68" t="s">
        <v>1946</v>
      </c>
      <c r="B2026" s="225">
        <v>277.77999999999997</v>
      </c>
    </row>
    <row r="2027" spans="1:2">
      <c r="A2027" s="68" t="s">
        <v>1947</v>
      </c>
      <c r="B2027" s="225">
        <v>256.66000000000003</v>
      </c>
    </row>
    <row r="2028" spans="1:2">
      <c r="A2028" s="68" t="s">
        <v>1948</v>
      </c>
      <c r="B2028" s="225">
        <v>173.74</v>
      </c>
    </row>
    <row r="2029" spans="1:2">
      <c r="A2029" s="68" t="s">
        <v>1949</v>
      </c>
      <c r="B2029" s="225">
        <v>159.11000000000001</v>
      </c>
    </row>
    <row r="2030" spans="1:2">
      <c r="A2030" s="68" t="s">
        <v>1950</v>
      </c>
      <c r="B2030" s="225">
        <v>178.92</v>
      </c>
    </row>
    <row r="2031" spans="1:2">
      <c r="A2031" s="68" t="s">
        <v>1951</v>
      </c>
      <c r="B2031" s="225">
        <v>163.86</v>
      </c>
    </row>
    <row r="2032" spans="1:2">
      <c r="A2032" s="68" t="s">
        <v>1952</v>
      </c>
      <c r="B2032" s="225">
        <v>186.45</v>
      </c>
    </row>
    <row r="2033" spans="1:2">
      <c r="A2033" s="68" t="s">
        <v>1953</v>
      </c>
      <c r="B2033" s="225">
        <v>170.76</v>
      </c>
    </row>
    <row r="2034" spans="1:2">
      <c r="A2034" s="68" t="s">
        <v>1954</v>
      </c>
      <c r="B2034" s="225">
        <v>191.26</v>
      </c>
    </row>
    <row r="2035" spans="1:2">
      <c r="A2035" s="68" t="s">
        <v>1955</v>
      </c>
      <c r="B2035" s="225">
        <v>175.17</v>
      </c>
    </row>
    <row r="2036" spans="1:2">
      <c r="A2036" s="68" t="s">
        <v>1956</v>
      </c>
      <c r="B2036" s="225">
        <v>199.55</v>
      </c>
    </row>
    <row r="2037" spans="1:2">
      <c r="A2037" s="68" t="s">
        <v>1957</v>
      </c>
      <c r="B2037" s="225">
        <v>182.73</v>
      </c>
    </row>
    <row r="2038" spans="1:2">
      <c r="A2038" s="68" t="s">
        <v>1958</v>
      </c>
      <c r="B2038" s="225">
        <v>526.78</v>
      </c>
    </row>
    <row r="2039" spans="1:2">
      <c r="A2039" s="68" t="s">
        <v>74</v>
      </c>
      <c r="B2039" s="225">
        <v>484.85</v>
      </c>
    </row>
    <row r="2040" spans="1:2">
      <c r="A2040" s="68" t="s">
        <v>1959</v>
      </c>
      <c r="B2040" s="225">
        <v>542.78</v>
      </c>
    </row>
    <row r="2041" spans="1:2">
      <c r="A2041" s="68" t="s">
        <v>1960</v>
      </c>
      <c r="B2041" s="225">
        <v>499.59</v>
      </c>
    </row>
    <row r="2042" spans="1:2">
      <c r="A2042" s="68" t="s">
        <v>1961</v>
      </c>
      <c r="B2042" s="225">
        <v>563.85</v>
      </c>
    </row>
    <row r="2043" spans="1:2">
      <c r="A2043" s="68" t="s">
        <v>1962</v>
      </c>
      <c r="B2043" s="225">
        <v>518.98</v>
      </c>
    </row>
    <row r="2044" spans="1:2">
      <c r="A2044" s="68" t="s">
        <v>1963</v>
      </c>
      <c r="B2044" s="225">
        <v>580.21</v>
      </c>
    </row>
    <row r="2045" spans="1:2">
      <c r="A2045" s="68" t="s">
        <v>1964</v>
      </c>
      <c r="B2045" s="225">
        <v>534.04999999999995</v>
      </c>
    </row>
    <row r="2046" spans="1:2">
      <c r="A2046" s="68" t="s">
        <v>1965</v>
      </c>
      <c r="B2046" s="225">
        <v>605.99</v>
      </c>
    </row>
    <row r="2047" spans="1:2">
      <c r="A2047" s="68" t="s">
        <v>1966</v>
      </c>
      <c r="B2047" s="225">
        <v>557.77</v>
      </c>
    </row>
    <row r="2048" spans="1:2">
      <c r="A2048" s="68" t="s">
        <v>1967</v>
      </c>
      <c r="B2048" s="225">
        <v>583.69000000000005</v>
      </c>
    </row>
    <row r="2049" spans="1:2">
      <c r="A2049" s="68" t="s">
        <v>1968</v>
      </c>
      <c r="B2049" s="225">
        <v>534.05999999999995</v>
      </c>
    </row>
    <row r="2050" spans="1:2">
      <c r="A2050" s="68" t="s">
        <v>1969</v>
      </c>
      <c r="B2050" s="225">
        <v>601.82000000000005</v>
      </c>
    </row>
    <row r="2051" spans="1:2">
      <c r="A2051" s="68" t="s">
        <v>1970</v>
      </c>
      <c r="B2051" s="225">
        <v>550.64</v>
      </c>
    </row>
    <row r="2052" spans="1:2">
      <c r="A2052" s="68" t="s">
        <v>1971</v>
      </c>
      <c r="B2052" s="225">
        <v>624.14</v>
      </c>
    </row>
    <row r="2053" spans="1:2">
      <c r="A2053" s="68" t="s">
        <v>1972</v>
      </c>
      <c r="B2053" s="225">
        <v>571.05999999999995</v>
      </c>
    </row>
    <row r="2054" spans="1:2">
      <c r="A2054" s="68" t="s">
        <v>1973</v>
      </c>
      <c r="B2054" s="225">
        <v>642.27</v>
      </c>
    </row>
    <row r="2055" spans="1:2">
      <c r="A2055" s="68" t="s">
        <v>1974</v>
      </c>
      <c r="B2055" s="225">
        <v>587.65</v>
      </c>
    </row>
    <row r="2056" spans="1:2">
      <c r="A2056" s="68" t="s">
        <v>1975</v>
      </c>
      <c r="B2056" s="225">
        <v>671.67</v>
      </c>
    </row>
    <row r="2057" spans="1:2">
      <c r="A2057" s="68" t="s">
        <v>1976</v>
      </c>
      <c r="B2057" s="225">
        <v>614.54</v>
      </c>
    </row>
    <row r="2058" spans="1:2">
      <c r="A2058" s="68" t="s">
        <v>191</v>
      </c>
      <c r="B2058" s="225">
        <v>1329.49</v>
      </c>
    </row>
    <row r="2059" spans="1:2">
      <c r="A2059" s="68" t="s">
        <v>215</v>
      </c>
      <c r="B2059" s="225">
        <v>1221.5899999999999</v>
      </c>
    </row>
    <row r="2060" spans="1:2">
      <c r="A2060" s="68" t="s">
        <v>1977</v>
      </c>
      <c r="B2060" s="225">
        <v>1389.54</v>
      </c>
    </row>
    <row r="2061" spans="1:2">
      <c r="A2061" s="68" t="s">
        <v>1978</v>
      </c>
      <c r="B2061" s="225">
        <v>1278.3699999999999</v>
      </c>
    </row>
    <row r="2062" spans="1:2">
      <c r="A2062" s="68" t="s">
        <v>1979</v>
      </c>
      <c r="B2062" s="225">
        <v>1444.43</v>
      </c>
    </row>
    <row r="2063" spans="1:2">
      <c r="A2063" s="68" t="s">
        <v>1980</v>
      </c>
      <c r="B2063" s="225">
        <v>1328.94</v>
      </c>
    </row>
    <row r="2064" spans="1:2">
      <c r="A2064" s="68" t="s">
        <v>1981</v>
      </c>
      <c r="B2064" s="225">
        <v>1485.92</v>
      </c>
    </row>
    <row r="2065" spans="1:2">
      <c r="A2065" s="68" t="s">
        <v>1982</v>
      </c>
      <c r="B2065" s="225">
        <v>1367.22</v>
      </c>
    </row>
    <row r="2066" spans="1:2">
      <c r="A2066" s="68" t="s">
        <v>1983</v>
      </c>
      <c r="B2066" s="225">
        <v>1554.21</v>
      </c>
    </row>
    <row r="2067" spans="1:2">
      <c r="A2067" s="68" t="s">
        <v>1984</v>
      </c>
      <c r="B2067" s="225">
        <v>1430.09</v>
      </c>
    </row>
    <row r="2068" spans="1:2">
      <c r="A2068" s="68" t="s">
        <v>1985</v>
      </c>
      <c r="B2068" s="225">
        <v>350.21</v>
      </c>
    </row>
    <row r="2069" spans="1:2">
      <c r="A2069" s="68" t="s">
        <v>1986</v>
      </c>
      <c r="B2069" s="225">
        <v>320.43</v>
      </c>
    </row>
    <row r="2070" spans="1:2">
      <c r="A2070" s="68" t="s">
        <v>1987</v>
      </c>
      <c r="B2070" s="225">
        <v>960.52</v>
      </c>
    </row>
    <row r="2071" spans="1:2">
      <c r="A2071" s="68" t="s">
        <v>1988</v>
      </c>
      <c r="B2071" s="225">
        <v>884.99</v>
      </c>
    </row>
    <row r="2072" spans="1:2">
      <c r="A2072" s="68" t="s">
        <v>1989</v>
      </c>
      <c r="B2072" s="225">
        <v>104.39</v>
      </c>
    </row>
    <row r="2073" spans="1:2">
      <c r="A2073" s="68" t="s">
        <v>1990</v>
      </c>
      <c r="B2073" s="225">
        <v>95.61</v>
      </c>
    </row>
    <row r="2074" spans="1:2">
      <c r="A2074" s="68" t="s">
        <v>1991</v>
      </c>
      <c r="B2074" s="225">
        <v>342.23</v>
      </c>
    </row>
    <row r="2075" spans="1:2">
      <c r="A2075" s="68" t="s">
        <v>1992</v>
      </c>
      <c r="B2075" s="225">
        <v>314.98</v>
      </c>
    </row>
    <row r="2076" spans="1:2">
      <c r="A2076" s="68" t="s">
        <v>1993</v>
      </c>
      <c r="B2076" s="225">
        <v>466.62</v>
      </c>
    </row>
    <row r="2077" spans="1:2">
      <c r="A2077" s="68" t="s">
        <v>1994</v>
      </c>
      <c r="B2077" s="225">
        <v>431.67</v>
      </c>
    </row>
    <row r="2078" spans="1:2">
      <c r="A2078" s="68" t="s">
        <v>1995</v>
      </c>
      <c r="B2078" s="225">
        <v>155.62</v>
      </c>
    </row>
    <row r="2079" spans="1:2">
      <c r="A2079" s="68" t="s">
        <v>1996</v>
      </c>
      <c r="B2079" s="225">
        <v>140.6</v>
      </c>
    </row>
    <row r="2080" spans="1:2">
      <c r="A2080" s="68" t="s">
        <v>1997</v>
      </c>
      <c r="B2080" s="225">
        <v>664.32</v>
      </c>
    </row>
    <row r="2081" spans="1:2">
      <c r="A2081" s="68" t="s">
        <v>1998</v>
      </c>
      <c r="B2081" s="225">
        <v>617.57000000000005</v>
      </c>
    </row>
    <row r="2082" spans="1:2">
      <c r="A2082" s="68" t="s">
        <v>1999</v>
      </c>
      <c r="B2082" s="225">
        <v>47.73</v>
      </c>
    </row>
    <row r="2083" spans="1:2">
      <c r="A2083" s="68" t="s">
        <v>2001</v>
      </c>
      <c r="B2083" s="225">
        <v>41.35</v>
      </c>
    </row>
    <row r="2084" spans="1:2">
      <c r="A2084" s="68" t="s">
        <v>2002</v>
      </c>
      <c r="B2084" s="225">
        <v>42.61</v>
      </c>
    </row>
    <row r="2085" spans="1:2">
      <c r="A2085" s="68" t="s">
        <v>2004</v>
      </c>
      <c r="B2085" s="225">
        <v>36.92</v>
      </c>
    </row>
    <row r="2086" spans="1:2">
      <c r="A2086" s="68" t="s">
        <v>2005</v>
      </c>
      <c r="B2086" s="225">
        <v>76.7</v>
      </c>
    </row>
    <row r="2087" spans="1:2">
      <c r="A2087" s="68" t="s">
        <v>156</v>
      </c>
      <c r="B2087" s="225">
        <v>66.459999999999994</v>
      </c>
    </row>
    <row r="2088" spans="1:2">
      <c r="A2088" s="68" t="s">
        <v>2006</v>
      </c>
      <c r="B2088" s="225">
        <v>139.65</v>
      </c>
    </row>
    <row r="2089" spans="1:2">
      <c r="A2089" s="68" t="s">
        <v>2007</v>
      </c>
      <c r="B2089" s="225">
        <v>123.25</v>
      </c>
    </row>
    <row r="2090" spans="1:2">
      <c r="A2090" s="68" t="s">
        <v>2008</v>
      </c>
      <c r="B2090" s="225">
        <v>143.9</v>
      </c>
    </row>
    <row r="2091" spans="1:2">
      <c r="A2091" s="68" t="s">
        <v>2009</v>
      </c>
      <c r="B2091" s="225">
        <v>127.01</v>
      </c>
    </row>
    <row r="2092" spans="1:2">
      <c r="A2092" s="68" t="s">
        <v>2010</v>
      </c>
      <c r="B2092" s="225">
        <v>148</v>
      </c>
    </row>
    <row r="2093" spans="1:2">
      <c r="A2093" s="68" t="s">
        <v>2011</v>
      </c>
      <c r="B2093" s="225">
        <v>130.62</v>
      </c>
    </row>
    <row r="2094" spans="1:2">
      <c r="A2094" s="68" t="s">
        <v>2012</v>
      </c>
      <c r="B2094" s="225">
        <v>152.31</v>
      </c>
    </row>
    <row r="2095" spans="1:2">
      <c r="A2095" s="68" t="s">
        <v>2013</v>
      </c>
      <c r="B2095" s="225">
        <v>134.43</v>
      </c>
    </row>
    <row r="2096" spans="1:2">
      <c r="A2096" s="68" t="s">
        <v>2014</v>
      </c>
      <c r="B2096" s="225">
        <v>155</v>
      </c>
    </row>
    <row r="2097" spans="1:2">
      <c r="A2097" s="68" t="s">
        <v>2015</v>
      </c>
      <c r="B2097" s="225">
        <v>136.80000000000001</v>
      </c>
    </row>
    <row r="2098" spans="1:2">
      <c r="A2098" s="68" t="s">
        <v>2016</v>
      </c>
      <c r="B2098" s="225">
        <v>171.32</v>
      </c>
    </row>
    <row r="2099" spans="1:2">
      <c r="A2099" s="68" t="s">
        <v>2017</v>
      </c>
      <c r="B2099" s="225">
        <v>151.16</v>
      </c>
    </row>
    <row r="2100" spans="1:2">
      <c r="A2100" s="68" t="s">
        <v>2018</v>
      </c>
      <c r="B2100" s="225">
        <v>182.86</v>
      </c>
    </row>
    <row r="2101" spans="1:2">
      <c r="A2101" s="68" t="s">
        <v>2019</v>
      </c>
      <c r="B2101" s="225">
        <v>161.41999999999999</v>
      </c>
    </row>
    <row r="2102" spans="1:2">
      <c r="A2102" s="68" t="s">
        <v>2020</v>
      </c>
      <c r="B2102" s="225">
        <v>193.55</v>
      </c>
    </row>
    <row r="2103" spans="1:2">
      <c r="A2103" s="68" t="s">
        <v>2021</v>
      </c>
      <c r="B2103" s="225">
        <v>170.87</v>
      </c>
    </row>
    <row r="2104" spans="1:2">
      <c r="A2104" s="68" t="s">
        <v>2022</v>
      </c>
      <c r="B2104" s="225">
        <v>203.86</v>
      </c>
    </row>
    <row r="2105" spans="1:2">
      <c r="A2105" s="68" t="s">
        <v>2023</v>
      </c>
      <c r="B2105" s="225">
        <v>179.97</v>
      </c>
    </row>
    <row r="2106" spans="1:2">
      <c r="A2106" s="68" t="s">
        <v>2024</v>
      </c>
      <c r="B2106" s="225">
        <v>219.68</v>
      </c>
    </row>
    <row r="2107" spans="1:2">
      <c r="A2107" s="68" t="s">
        <v>2025</v>
      </c>
      <c r="B2107" s="225">
        <v>193.93</v>
      </c>
    </row>
    <row r="2108" spans="1:2">
      <c r="A2108" s="68" t="s">
        <v>2026</v>
      </c>
      <c r="B2108" s="225">
        <v>45.04</v>
      </c>
    </row>
    <row r="2109" spans="1:2">
      <c r="A2109" s="68" t="s">
        <v>2027</v>
      </c>
      <c r="B2109" s="225">
        <v>39.299999999999997</v>
      </c>
    </row>
    <row r="2110" spans="1:2">
      <c r="A2110" s="68" t="s">
        <v>2028</v>
      </c>
      <c r="B2110" s="225">
        <v>8.9700000000000006</v>
      </c>
    </row>
    <row r="2111" spans="1:2">
      <c r="A2111" s="68" t="s">
        <v>2029</v>
      </c>
      <c r="B2111" s="225">
        <v>8.69</v>
      </c>
    </row>
    <row r="2112" spans="1:2">
      <c r="A2112" s="68" t="s">
        <v>2030</v>
      </c>
      <c r="B2112" s="225">
        <v>4.3499999999999996</v>
      </c>
    </row>
    <row r="2113" spans="1:2">
      <c r="A2113" s="68" t="s">
        <v>2031</v>
      </c>
      <c r="B2113" s="225">
        <v>4.24</v>
      </c>
    </row>
    <row r="2114" spans="1:2">
      <c r="A2114" s="68" t="s">
        <v>2032</v>
      </c>
      <c r="B2114" s="225">
        <v>3.01</v>
      </c>
    </row>
    <row r="2115" spans="1:2">
      <c r="A2115" s="68" t="s">
        <v>2033</v>
      </c>
      <c r="B2115" s="225">
        <v>2.96</v>
      </c>
    </row>
    <row r="2116" spans="1:2">
      <c r="A2116" s="68" t="s">
        <v>2034</v>
      </c>
      <c r="B2116" s="225">
        <v>7.38</v>
      </c>
    </row>
    <row r="2117" spans="1:2">
      <c r="A2117" s="68" t="s">
        <v>2035</v>
      </c>
      <c r="B2117" s="225">
        <v>7.03</v>
      </c>
    </row>
    <row r="2118" spans="1:2">
      <c r="A2118" s="68" t="s">
        <v>2036</v>
      </c>
      <c r="B2118" s="225">
        <v>6.76</v>
      </c>
    </row>
    <row r="2119" spans="1:2">
      <c r="A2119" s="68" t="s">
        <v>2037</v>
      </c>
      <c r="B2119" s="225">
        <v>6.42</v>
      </c>
    </row>
    <row r="2120" spans="1:2">
      <c r="A2120" s="68" t="s">
        <v>2038</v>
      </c>
      <c r="B2120" s="225">
        <v>14.77</v>
      </c>
    </row>
    <row r="2121" spans="1:2">
      <c r="A2121" s="68" t="s">
        <v>2039</v>
      </c>
      <c r="B2121" s="225">
        <v>14.48</v>
      </c>
    </row>
    <row r="2122" spans="1:2">
      <c r="A2122" s="68" t="s">
        <v>2040</v>
      </c>
      <c r="B2122" s="225">
        <v>16.78</v>
      </c>
    </row>
    <row r="2123" spans="1:2">
      <c r="A2123" s="68" t="s">
        <v>2041</v>
      </c>
      <c r="B2123" s="225">
        <v>16.46</v>
      </c>
    </row>
    <row r="2124" spans="1:2">
      <c r="A2124" s="68" t="s">
        <v>2042</v>
      </c>
      <c r="B2124" s="225">
        <v>18.11</v>
      </c>
    </row>
    <row r="2125" spans="1:2">
      <c r="A2125" s="68" t="s">
        <v>2043</v>
      </c>
      <c r="B2125" s="225">
        <v>17.78</v>
      </c>
    </row>
    <row r="2126" spans="1:2">
      <c r="A2126" s="68" t="s">
        <v>2044</v>
      </c>
      <c r="B2126" s="225">
        <v>20.78</v>
      </c>
    </row>
    <row r="2127" spans="1:2">
      <c r="A2127" s="68" t="s">
        <v>2045</v>
      </c>
      <c r="B2127" s="225">
        <v>20.41</v>
      </c>
    </row>
    <row r="2128" spans="1:2">
      <c r="A2128" s="68" t="s">
        <v>2046</v>
      </c>
      <c r="B2128" s="225">
        <v>23.68</v>
      </c>
    </row>
    <row r="2129" spans="1:2">
      <c r="A2129" s="68" t="s">
        <v>2047</v>
      </c>
      <c r="B2129" s="225">
        <v>23.26</v>
      </c>
    </row>
    <row r="2130" spans="1:2">
      <c r="A2130" s="68" t="s">
        <v>2048</v>
      </c>
      <c r="B2130" s="225">
        <v>32.58</v>
      </c>
    </row>
    <row r="2131" spans="1:2">
      <c r="A2131" s="68" t="s">
        <v>2049</v>
      </c>
      <c r="B2131" s="225">
        <v>32.04</v>
      </c>
    </row>
    <row r="2132" spans="1:2">
      <c r="A2132" s="68" t="s">
        <v>2050</v>
      </c>
      <c r="B2132" s="225">
        <v>43.71</v>
      </c>
    </row>
    <row r="2133" spans="1:2">
      <c r="A2133" s="68" t="s">
        <v>2051</v>
      </c>
      <c r="B2133" s="225">
        <v>43.02</v>
      </c>
    </row>
    <row r="2134" spans="1:2">
      <c r="A2134" s="68" t="s">
        <v>2052</v>
      </c>
      <c r="B2134" s="225">
        <v>54.83</v>
      </c>
    </row>
    <row r="2135" spans="1:2">
      <c r="A2135" s="68" t="s">
        <v>2053</v>
      </c>
      <c r="B2135" s="225">
        <v>54</v>
      </c>
    </row>
    <row r="2136" spans="1:2">
      <c r="A2136" s="68" t="s">
        <v>2054</v>
      </c>
      <c r="B2136" s="225">
        <v>65.959999999999994</v>
      </c>
    </row>
    <row r="2137" spans="1:2">
      <c r="A2137" s="68" t="s">
        <v>2055</v>
      </c>
      <c r="B2137" s="225">
        <v>64.97</v>
      </c>
    </row>
    <row r="2138" spans="1:2">
      <c r="A2138" s="68" t="s">
        <v>2056</v>
      </c>
      <c r="B2138" s="225">
        <v>77.09</v>
      </c>
    </row>
    <row r="2139" spans="1:2">
      <c r="A2139" s="68" t="s">
        <v>2057</v>
      </c>
      <c r="B2139" s="225">
        <v>75.95</v>
      </c>
    </row>
    <row r="2140" spans="1:2">
      <c r="A2140" s="68" t="s">
        <v>2058</v>
      </c>
      <c r="B2140" s="225">
        <v>29.76</v>
      </c>
    </row>
    <row r="2141" spans="1:2">
      <c r="A2141" s="68" t="s">
        <v>2059</v>
      </c>
      <c r="B2141" s="225">
        <v>27.99</v>
      </c>
    </row>
    <row r="2142" spans="1:2">
      <c r="A2142" s="68" t="s">
        <v>2060</v>
      </c>
      <c r="B2142" s="225">
        <v>38.04</v>
      </c>
    </row>
    <row r="2143" spans="1:2">
      <c r="A2143" s="68" t="s">
        <v>2061</v>
      </c>
      <c r="B2143" s="225">
        <v>35.74</v>
      </c>
    </row>
    <row r="2144" spans="1:2">
      <c r="A2144" s="68" t="s">
        <v>2062</v>
      </c>
      <c r="B2144" s="225">
        <v>19.7</v>
      </c>
    </row>
    <row r="2145" spans="1:2">
      <c r="A2145" s="68" t="s">
        <v>2063</v>
      </c>
      <c r="B2145" s="225">
        <v>19.13</v>
      </c>
    </row>
    <row r="2146" spans="1:2">
      <c r="A2146" s="68" t="s">
        <v>2064</v>
      </c>
      <c r="B2146" s="225">
        <v>24.2</v>
      </c>
    </row>
    <row r="2147" spans="1:2">
      <c r="A2147" s="68" t="s">
        <v>2065</v>
      </c>
      <c r="B2147" s="225">
        <v>23.32</v>
      </c>
    </row>
    <row r="2148" spans="1:2">
      <c r="A2148" s="68" t="s">
        <v>2066</v>
      </c>
      <c r="B2148" s="225">
        <v>22.78</v>
      </c>
    </row>
    <row r="2149" spans="1:2">
      <c r="A2149" s="68" t="s">
        <v>2067</v>
      </c>
      <c r="B2149" s="225">
        <v>19.88</v>
      </c>
    </row>
    <row r="2150" spans="1:2">
      <c r="A2150" s="68" t="s">
        <v>2068</v>
      </c>
      <c r="B2150" s="225">
        <v>2.4900000000000002</v>
      </c>
    </row>
    <row r="2151" spans="1:2">
      <c r="A2151" s="68" t="s">
        <v>2069</v>
      </c>
      <c r="B2151" s="225">
        <v>2.44</v>
      </c>
    </row>
    <row r="2152" spans="1:2">
      <c r="A2152" s="68" t="s">
        <v>2070</v>
      </c>
      <c r="B2152" s="225">
        <v>35.79</v>
      </c>
    </row>
    <row r="2153" spans="1:2">
      <c r="A2153" s="68" t="s">
        <v>2071</v>
      </c>
      <c r="B2153" s="225">
        <v>31.01</v>
      </c>
    </row>
    <row r="2154" spans="1:2">
      <c r="A2154" s="68" t="s">
        <v>2072</v>
      </c>
      <c r="B2154" s="225">
        <v>42.61</v>
      </c>
    </row>
    <row r="2155" spans="1:2">
      <c r="A2155" s="68" t="s">
        <v>2073</v>
      </c>
      <c r="B2155" s="225">
        <v>36.92</v>
      </c>
    </row>
    <row r="2156" spans="1:2">
      <c r="A2156" s="68" t="s">
        <v>2074</v>
      </c>
      <c r="B2156" s="225">
        <v>51.13</v>
      </c>
    </row>
    <row r="2157" spans="1:2">
      <c r="A2157" s="68" t="s">
        <v>2075</v>
      </c>
      <c r="B2157" s="225">
        <v>44.31</v>
      </c>
    </row>
    <row r="2158" spans="1:2">
      <c r="A2158" s="68" t="s">
        <v>2076</v>
      </c>
      <c r="B2158" s="225">
        <v>42.95</v>
      </c>
    </row>
    <row r="2159" spans="1:2">
      <c r="A2159" s="68" t="s">
        <v>2077</v>
      </c>
      <c r="B2159" s="225">
        <v>37.22</v>
      </c>
    </row>
    <row r="2160" spans="1:2">
      <c r="A2160" s="68" t="s">
        <v>2078</v>
      </c>
      <c r="B2160" s="225">
        <v>12.58</v>
      </c>
    </row>
    <row r="2161" spans="1:2">
      <c r="A2161" s="68" t="s">
        <v>2079</v>
      </c>
      <c r="B2161" s="225">
        <v>11.17</v>
      </c>
    </row>
    <row r="2162" spans="1:2">
      <c r="A2162" s="68" t="s">
        <v>2080</v>
      </c>
      <c r="B2162" s="225">
        <v>10.36</v>
      </c>
    </row>
    <row r="2163" spans="1:2">
      <c r="A2163" s="68" t="s">
        <v>2081</v>
      </c>
      <c r="B2163" s="225">
        <v>10.029999999999999</v>
      </c>
    </row>
    <row r="2164" spans="1:2">
      <c r="A2164" s="68" t="s">
        <v>2082</v>
      </c>
      <c r="B2164" s="225">
        <v>122.48</v>
      </c>
    </row>
    <row r="2165" spans="1:2">
      <c r="A2165" s="68" t="s">
        <v>2083</v>
      </c>
      <c r="B2165" s="225">
        <v>116.79</v>
      </c>
    </row>
    <row r="2166" spans="1:2">
      <c r="A2166" s="68" t="s">
        <v>2084</v>
      </c>
      <c r="B2166" s="225">
        <v>133.05000000000001</v>
      </c>
    </row>
    <row r="2167" spans="1:2">
      <c r="A2167" s="68" t="s">
        <v>75</v>
      </c>
      <c r="B2167" s="225">
        <v>125.95</v>
      </c>
    </row>
    <row r="2168" spans="1:2">
      <c r="A2168" s="68" t="s">
        <v>2085</v>
      </c>
      <c r="B2168" s="225">
        <v>164.21</v>
      </c>
    </row>
    <row r="2169" spans="1:2">
      <c r="A2169" s="68" t="s">
        <v>2086</v>
      </c>
      <c r="B2169" s="225">
        <v>158.52000000000001</v>
      </c>
    </row>
    <row r="2170" spans="1:2">
      <c r="A2170" s="68" t="s">
        <v>2087</v>
      </c>
      <c r="B2170" s="225">
        <v>171.03</v>
      </c>
    </row>
    <row r="2171" spans="1:2">
      <c r="A2171" s="68" t="s">
        <v>2088</v>
      </c>
      <c r="B2171" s="225">
        <v>164.43</v>
      </c>
    </row>
    <row r="2172" spans="1:2">
      <c r="A2172" s="68" t="s">
        <v>2089</v>
      </c>
      <c r="B2172" s="225">
        <v>146.11000000000001</v>
      </c>
    </row>
    <row r="2173" spans="1:2">
      <c r="A2173" s="68" t="s">
        <v>2090</v>
      </c>
      <c r="B2173" s="225">
        <v>140.41999999999999</v>
      </c>
    </row>
    <row r="2174" spans="1:2">
      <c r="A2174" s="68" t="s">
        <v>2091</v>
      </c>
      <c r="B2174" s="225">
        <v>152.93</v>
      </c>
    </row>
    <row r="2175" spans="1:2">
      <c r="A2175" s="68" t="s">
        <v>2092</v>
      </c>
      <c r="B2175" s="225">
        <v>146.33000000000001</v>
      </c>
    </row>
    <row r="2176" spans="1:2">
      <c r="A2176" s="68" t="s">
        <v>2093</v>
      </c>
      <c r="B2176" s="225">
        <v>20.71</v>
      </c>
    </row>
    <row r="2177" spans="1:2">
      <c r="A2177" s="68" t="s">
        <v>76</v>
      </c>
      <c r="B2177" s="225">
        <v>19.920000000000002</v>
      </c>
    </row>
    <row r="2178" spans="1:2">
      <c r="A2178" s="68" t="s">
        <v>2094</v>
      </c>
      <c r="B2178" s="225">
        <v>25.2</v>
      </c>
    </row>
    <row r="2179" spans="1:2">
      <c r="A2179" s="68" t="s">
        <v>77</v>
      </c>
      <c r="B2179" s="225">
        <v>24.24</v>
      </c>
    </row>
    <row r="2180" spans="1:2">
      <c r="A2180" s="68" t="s">
        <v>2095</v>
      </c>
      <c r="B2180" s="225">
        <v>8.18</v>
      </c>
    </row>
    <row r="2181" spans="1:2">
      <c r="A2181" s="68" t="s">
        <v>2096</v>
      </c>
      <c r="B2181" s="225">
        <v>7.87</v>
      </c>
    </row>
    <row r="2182" spans="1:2">
      <c r="A2182" s="68" t="s">
        <v>2097</v>
      </c>
      <c r="B2182" s="225">
        <v>9.91</v>
      </c>
    </row>
    <row r="2183" spans="1:2">
      <c r="A2183" s="68" t="s">
        <v>2098</v>
      </c>
      <c r="B2183" s="225">
        <v>9.5399999999999991</v>
      </c>
    </row>
    <row r="2184" spans="1:2">
      <c r="A2184" s="68" t="s">
        <v>2099</v>
      </c>
      <c r="B2184" s="225">
        <v>25.41</v>
      </c>
    </row>
    <row r="2185" spans="1:2">
      <c r="A2185" s="68" t="s">
        <v>2100</v>
      </c>
      <c r="B2185" s="225">
        <v>24.45</v>
      </c>
    </row>
    <row r="2186" spans="1:2">
      <c r="A2186" s="68" t="s">
        <v>2101</v>
      </c>
      <c r="B2186" s="225">
        <v>32.549999999999997</v>
      </c>
    </row>
    <row r="2187" spans="1:2">
      <c r="A2187" s="68" t="s">
        <v>2102</v>
      </c>
      <c r="B2187" s="225">
        <v>31.31</v>
      </c>
    </row>
    <row r="2188" spans="1:2">
      <c r="A2188" s="68" t="s">
        <v>2103</v>
      </c>
      <c r="B2188" s="225">
        <v>9.5399999999999991</v>
      </c>
    </row>
    <row r="2189" spans="1:2">
      <c r="A2189" s="68" t="s">
        <v>2104</v>
      </c>
      <c r="B2189" s="225">
        <v>9.17</v>
      </c>
    </row>
    <row r="2190" spans="1:2">
      <c r="A2190" s="68" t="s">
        <v>2105</v>
      </c>
      <c r="B2190" s="225">
        <v>12.16</v>
      </c>
    </row>
    <row r="2191" spans="1:2">
      <c r="A2191" s="68" t="s">
        <v>2106</v>
      </c>
      <c r="B2191" s="225">
        <v>11.7</v>
      </c>
    </row>
    <row r="2192" spans="1:2">
      <c r="A2192" s="68" t="s">
        <v>2107</v>
      </c>
      <c r="B2192" s="225">
        <v>14.97</v>
      </c>
    </row>
    <row r="2193" spans="1:2">
      <c r="A2193" s="68" t="s">
        <v>2108</v>
      </c>
      <c r="B2193" s="225">
        <v>14.57</v>
      </c>
    </row>
    <row r="2194" spans="1:2">
      <c r="A2194" s="68" t="s">
        <v>2109</v>
      </c>
      <c r="B2194" s="225">
        <v>17.190000000000001</v>
      </c>
    </row>
    <row r="2195" spans="1:2">
      <c r="A2195" s="68" t="s">
        <v>2110</v>
      </c>
      <c r="B2195" s="225">
        <v>16.739999999999998</v>
      </c>
    </row>
    <row r="2196" spans="1:2">
      <c r="A2196" s="68" t="s">
        <v>2111</v>
      </c>
      <c r="B2196" s="225">
        <v>19.579999999999998</v>
      </c>
    </row>
    <row r="2197" spans="1:2">
      <c r="A2197" s="68" t="s">
        <v>2112</v>
      </c>
      <c r="B2197" s="225">
        <v>19.02</v>
      </c>
    </row>
    <row r="2198" spans="1:2">
      <c r="A2198" s="68" t="s">
        <v>2113</v>
      </c>
      <c r="B2198" s="225">
        <v>24.44</v>
      </c>
    </row>
    <row r="2199" spans="1:2">
      <c r="A2199" s="68" t="s">
        <v>2114</v>
      </c>
      <c r="B2199" s="225">
        <v>23.75</v>
      </c>
    </row>
    <row r="2200" spans="1:2">
      <c r="A2200" s="68" t="s">
        <v>2115</v>
      </c>
      <c r="B2200" s="225">
        <v>5.81</v>
      </c>
    </row>
    <row r="2201" spans="1:2">
      <c r="A2201" s="68" t="s">
        <v>2116</v>
      </c>
      <c r="B2201" s="225">
        <v>5.66</v>
      </c>
    </row>
    <row r="2202" spans="1:2">
      <c r="A2202" s="68" t="s">
        <v>2117</v>
      </c>
      <c r="B2202" s="225">
        <v>6.58</v>
      </c>
    </row>
    <row r="2203" spans="1:2">
      <c r="A2203" s="68" t="s">
        <v>2118</v>
      </c>
      <c r="B2203" s="225">
        <v>6.41</v>
      </c>
    </row>
    <row r="2204" spans="1:2">
      <c r="A2204" s="68" t="s">
        <v>2119</v>
      </c>
      <c r="B2204" s="225">
        <v>8.26</v>
      </c>
    </row>
    <row r="2205" spans="1:2">
      <c r="A2205" s="68" t="s">
        <v>2120</v>
      </c>
      <c r="B2205" s="225">
        <v>8.0500000000000007</v>
      </c>
    </row>
    <row r="2206" spans="1:2">
      <c r="A2206" s="68" t="s">
        <v>2121</v>
      </c>
      <c r="B2206" s="225">
        <v>10.1</v>
      </c>
    </row>
    <row r="2207" spans="1:2">
      <c r="A2207" s="68" t="s">
        <v>2122</v>
      </c>
      <c r="B2207" s="225">
        <v>9.84</v>
      </c>
    </row>
    <row r="2208" spans="1:2">
      <c r="A2208" s="68" t="s">
        <v>2123</v>
      </c>
      <c r="B2208" s="225">
        <v>18.95</v>
      </c>
    </row>
    <row r="2209" spans="1:2">
      <c r="A2209" s="68" t="s">
        <v>2124</v>
      </c>
      <c r="B2209" s="225">
        <v>18.32</v>
      </c>
    </row>
    <row r="2210" spans="1:2">
      <c r="A2210" s="68" t="s">
        <v>2125</v>
      </c>
      <c r="B2210" s="225">
        <v>21.8</v>
      </c>
    </row>
    <row r="2211" spans="1:2">
      <c r="A2211" s="68" t="s">
        <v>2126</v>
      </c>
      <c r="B2211" s="225">
        <v>21.06</v>
      </c>
    </row>
    <row r="2212" spans="1:2">
      <c r="A2212" s="68" t="s">
        <v>2127</v>
      </c>
      <c r="B2212" s="225">
        <v>30.02</v>
      </c>
    </row>
    <row r="2213" spans="1:2">
      <c r="A2213" s="68" t="s">
        <v>2128</v>
      </c>
      <c r="B2213" s="225">
        <v>28.99</v>
      </c>
    </row>
    <row r="2214" spans="1:2">
      <c r="A2214" s="68" t="s">
        <v>2129</v>
      </c>
      <c r="B2214" s="225">
        <v>46.29</v>
      </c>
    </row>
    <row r="2215" spans="1:2">
      <c r="A2215" s="68" t="s">
        <v>2130</v>
      </c>
      <c r="B2215" s="225">
        <v>44.72</v>
      </c>
    </row>
    <row r="2216" spans="1:2">
      <c r="A2216" s="68" t="s">
        <v>2131</v>
      </c>
      <c r="B2216" s="225">
        <v>7.21</v>
      </c>
    </row>
    <row r="2217" spans="1:2">
      <c r="A2217" s="68" t="s">
        <v>2132</v>
      </c>
      <c r="B2217" s="225">
        <v>6.97</v>
      </c>
    </row>
    <row r="2218" spans="1:2">
      <c r="A2218" s="68" t="s">
        <v>2133</v>
      </c>
      <c r="B2218" s="225">
        <v>8.25</v>
      </c>
    </row>
    <row r="2219" spans="1:2">
      <c r="A2219" s="68" t="s">
        <v>2134</v>
      </c>
      <c r="B2219" s="225">
        <v>7.97</v>
      </c>
    </row>
    <row r="2220" spans="1:2">
      <c r="A2220" s="68" t="s">
        <v>2135</v>
      </c>
      <c r="B2220" s="225">
        <v>12.17</v>
      </c>
    </row>
    <row r="2221" spans="1:2">
      <c r="A2221" s="68" t="s">
        <v>2136</v>
      </c>
      <c r="B2221" s="225">
        <v>11.75</v>
      </c>
    </row>
    <row r="2222" spans="1:2">
      <c r="A2222" s="68" t="s">
        <v>2137</v>
      </c>
      <c r="B2222" s="225">
        <v>17.75</v>
      </c>
    </row>
    <row r="2223" spans="1:2">
      <c r="A2223" s="68" t="s">
        <v>2138</v>
      </c>
      <c r="B2223" s="225">
        <v>17.149999999999999</v>
      </c>
    </row>
    <row r="2224" spans="1:2">
      <c r="A2224" s="68" t="s">
        <v>2139</v>
      </c>
      <c r="B2224" s="225">
        <v>5.72</v>
      </c>
    </row>
    <row r="2225" spans="1:2">
      <c r="A2225" s="68" t="s">
        <v>2140</v>
      </c>
      <c r="B2225" s="225">
        <v>5.48</v>
      </c>
    </row>
    <row r="2226" spans="1:2">
      <c r="A2226" s="68" t="s">
        <v>2141</v>
      </c>
      <c r="B2226" s="225">
        <v>3.69</v>
      </c>
    </row>
    <row r="2227" spans="1:2">
      <c r="A2227" s="68" t="s">
        <v>2142</v>
      </c>
      <c r="B2227" s="225">
        <v>3.59</v>
      </c>
    </row>
    <row r="2228" spans="1:2">
      <c r="A2228" s="68" t="s">
        <v>2143</v>
      </c>
      <c r="B2228" s="225">
        <v>4.8099999999999996</v>
      </c>
    </row>
    <row r="2229" spans="1:2">
      <c r="A2229" s="68" t="s">
        <v>2144</v>
      </c>
      <c r="B2229" s="225">
        <v>4.6100000000000003</v>
      </c>
    </row>
    <row r="2230" spans="1:2">
      <c r="A2230" s="68" t="s">
        <v>2145</v>
      </c>
      <c r="B2230" s="225">
        <v>218.09</v>
      </c>
    </row>
    <row r="2231" spans="1:2">
      <c r="A2231" s="68" t="s">
        <v>2146</v>
      </c>
      <c r="B2231" s="225">
        <v>214.21</v>
      </c>
    </row>
    <row r="2232" spans="1:2">
      <c r="A2232" s="68" t="s">
        <v>2147</v>
      </c>
      <c r="B2232" s="225">
        <v>7.3</v>
      </c>
    </row>
    <row r="2233" spans="1:2">
      <c r="A2233" s="68" t="s">
        <v>78</v>
      </c>
      <c r="B2233" s="225">
        <v>7.1</v>
      </c>
    </row>
    <row r="2234" spans="1:2">
      <c r="A2234" s="68" t="s">
        <v>2148</v>
      </c>
      <c r="B2234" s="225">
        <v>6.29</v>
      </c>
    </row>
    <row r="2235" spans="1:2">
      <c r="A2235" s="68" t="s">
        <v>2149</v>
      </c>
      <c r="B2235" s="225">
        <v>6.2</v>
      </c>
    </row>
    <row r="2236" spans="1:2">
      <c r="A2236" s="68" t="s">
        <v>2150</v>
      </c>
      <c r="B2236" s="225">
        <v>2.2799999999999998</v>
      </c>
    </row>
    <row r="2237" spans="1:2">
      <c r="A2237" s="68" t="s">
        <v>2151</v>
      </c>
      <c r="B2237" s="225">
        <v>2.2400000000000002</v>
      </c>
    </row>
    <row r="2238" spans="1:2">
      <c r="A2238" s="68" t="s">
        <v>2152</v>
      </c>
      <c r="B2238" s="225">
        <v>4.0999999999999996</v>
      </c>
    </row>
    <row r="2239" spans="1:2">
      <c r="A2239" s="68" t="s">
        <v>2153</v>
      </c>
      <c r="B2239" s="225">
        <v>3.99</v>
      </c>
    </row>
    <row r="2240" spans="1:2">
      <c r="A2240" s="68" t="s">
        <v>2154</v>
      </c>
      <c r="B2240" s="225">
        <v>5.81</v>
      </c>
    </row>
    <row r="2241" spans="1:2">
      <c r="A2241" s="68" t="s">
        <v>2155</v>
      </c>
      <c r="B2241" s="225">
        <v>5.66</v>
      </c>
    </row>
    <row r="2242" spans="1:2">
      <c r="A2242" s="68" t="s">
        <v>2156</v>
      </c>
      <c r="B2242" s="225">
        <v>8.66</v>
      </c>
    </row>
    <row r="2243" spans="1:2">
      <c r="A2243" s="68" t="s">
        <v>2157</v>
      </c>
      <c r="B2243" s="225">
        <v>8.42</v>
      </c>
    </row>
    <row r="2244" spans="1:2">
      <c r="A2244" s="68" t="s">
        <v>2158</v>
      </c>
      <c r="B2244" s="225">
        <v>9.9499999999999993</v>
      </c>
    </row>
    <row r="2245" spans="1:2">
      <c r="A2245" s="68" t="s">
        <v>2159</v>
      </c>
      <c r="B2245" s="225">
        <v>9.7799999999999994</v>
      </c>
    </row>
    <row r="2246" spans="1:2">
      <c r="A2246" s="68" t="s">
        <v>2160</v>
      </c>
      <c r="B2246" s="225">
        <v>10.91</v>
      </c>
    </row>
    <row r="2247" spans="1:2">
      <c r="A2247" s="68" t="s">
        <v>2161</v>
      </c>
      <c r="B2247" s="225">
        <v>10.62</v>
      </c>
    </row>
    <row r="2248" spans="1:2">
      <c r="A2248" s="68" t="s">
        <v>2162</v>
      </c>
      <c r="B2248" s="225">
        <v>2.66</v>
      </c>
    </row>
    <row r="2249" spans="1:2">
      <c r="A2249" s="68" t="s">
        <v>79</v>
      </c>
      <c r="B2249" s="225">
        <v>2.58</v>
      </c>
    </row>
    <row r="2250" spans="1:2">
      <c r="A2250" s="68" t="s">
        <v>2163</v>
      </c>
      <c r="B2250" s="225">
        <v>2.04</v>
      </c>
    </row>
    <row r="2251" spans="1:2">
      <c r="A2251" s="68" t="s">
        <v>2164</v>
      </c>
      <c r="B2251" s="225">
        <v>2</v>
      </c>
    </row>
    <row r="2252" spans="1:2">
      <c r="A2252" s="68" t="s">
        <v>2165</v>
      </c>
      <c r="B2252" s="225">
        <v>1.56</v>
      </c>
    </row>
    <row r="2253" spans="1:2">
      <c r="A2253" s="68" t="s">
        <v>2166</v>
      </c>
      <c r="B2253" s="225">
        <v>1.53</v>
      </c>
    </row>
    <row r="2254" spans="1:2">
      <c r="A2254" s="68" t="s">
        <v>2167</v>
      </c>
      <c r="B2254" s="225">
        <v>2.39</v>
      </c>
    </row>
    <row r="2255" spans="1:2">
      <c r="A2255" s="68" t="s">
        <v>2168</v>
      </c>
      <c r="B2255" s="225">
        <v>2.34</v>
      </c>
    </row>
    <row r="2256" spans="1:2">
      <c r="A2256" s="68" t="s">
        <v>2169</v>
      </c>
      <c r="B2256" s="225">
        <v>2.19</v>
      </c>
    </row>
    <row r="2257" spans="1:2">
      <c r="A2257" s="68" t="s">
        <v>2170</v>
      </c>
      <c r="B2257" s="225">
        <v>2.15</v>
      </c>
    </row>
    <row r="2258" spans="1:2">
      <c r="A2258" s="68" t="s">
        <v>2171</v>
      </c>
      <c r="B2258" s="225">
        <v>4.16</v>
      </c>
    </row>
    <row r="2259" spans="1:2">
      <c r="A2259" s="68" t="s">
        <v>2172</v>
      </c>
      <c r="B2259" s="225">
        <v>4.13</v>
      </c>
    </row>
    <row r="2260" spans="1:2">
      <c r="A2260" s="68" t="s">
        <v>2173</v>
      </c>
      <c r="B2260" s="225">
        <v>3.63</v>
      </c>
    </row>
    <row r="2261" spans="1:2">
      <c r="A2261" s="68" t="s">
        <v>2174</v>
      </c>
      <c r="B2261" s="225">
        <v>3.49</v>
      </c>
    </row>
    <row r="2262" spans="1:2">
      <c r="A2262" s="68" t="s">
        <v>2175</v>
      </c>
      <c r="B2262" s="225">
        <v>5.83</v>
      </c>
    </row>
    <row r="2263" spans="1:2">
      <c r="A2263" s="68" t="s">
        <v>2176</v>
      </c>
      <c r="B2263" s="225">
        <v>5.76</v>
      </c>
    </row>
    <row r="2264" spans="1:2">
      <c r="A2264" s="68" t="s">
        <v>2177</v>
      </c>
      <c r="B2264" s="225">
        <v>5.73</v>
      </c>
    </row>
    <row r="2265" spans="1:2">
      <c r="A2265" s="68" t="s">
        <v>2178</v>
      </c>
      <c r="B2265" s="225">
        <v>5.62</v>
      </c>
    </row>
    <row r="2266" spans="1:2">
      <c r="A2266" s="68" t="s">
        <v>2179</v>
      </c>
      <c r="B2266" s="225">
        <v>11.16</v>
      </c>
    </row>
    <row r="2267" spans="1:2">
      <c r="A2267" s="68" t="s">
        <v>2180</v>
      </c>
      <c r="B2267" s="225">
        <v>11.03</v>
      </c>
    </row>
    <row r="2268" spans="1:2">
      <c r="A2268" s="68" t="s">
        <v>2181</v>
      </c>
      <c r="B2268" s="225">
        <v>4.38</v>
      </c>
    </row>
    <row r="2269" spans="1:2">
      <c r="A2269" s="68" t="s">
        <v>2182</v>
      </c>
      <c r="B2269" s="225">
        <v>4.22</v>
      </c>
    </row>
    <row r="2270" spans="1:2">
      <c r="A2270" s="68" t="s">
        <v>2183</v>
      </c>
      <c r="B2270" s="225">
        <v>4.04</v>
      </c>
    </row>
    <row r="2271" spans="1:2">
      <c r="A2271" s="68" t="s">
        <v>2184</v>
      </c>
      <c r="B2271" s="225">
        <v>3.93</v>
      </c>
    </row>
    <row r="2272" spans="1:2">
      <c r="A2272" s="68" t="s">
        <v>2185</v>
      </c>
      <c r="B2272" s="225">
        <v>2.4300000000000002</v>
      </c>
    </row>
    <row r="2273" spans="1:2">
      <c r="A2273" s="68" t="s">
        <v>2186</v>
      </c>
      <c r="B2273" s="225">
        <v>2.35</v>
      </c>
    </row>
    <row r="2274" spans="1:2">
      <c r="A2274" s="68" t="s">
        <v>2187</v>
      </c>
      <c r="B2274" s="225">
        <v>9.7899999999999991</v>
      </c>
    </row>
    <row r="2275" spans="1:2">
      <c r="A2275" s="68" t="s">
        <v>2188</v>
      </c>
      <c r="B2275" s="225">
        <v>9.44</v>
      </c>
    </row>
    <row r="2276" spans="1:2">
      <c r="A2276" s="68" t="s">
        <v>2189</v>
      </c>
      <c r="B2276" s="225">
        <v>13.96</v>
      </c>
    </row>
    <row r="2277" spans="1:2">
      <c r="A2277" s="68" t="s">
        <v>2190</v>
      </c>
      <c r="B2277" s="225">
        <v>13.47</v>
      </c>
    </row>
    <row r="2278" spans="1:2">
      <c r="A2278" s="68" t="s">
        <v>2191</v>
      </c>
      <c r="B2278" s="225">
        <v>14.48</v>
      </c>
    </row>
    <row r="2279" spans="1:2">
      <c r="A2279" s="68" t="s">
        <v>2192</v>
      </c>
      <c r="B2279" s="225">
        <v>13.96</v>
      </c>
    </row>
    <row r="2280" spans="1:2">
      <c r="A2280" s="68" t="s">
        <v>2193</v>
      </c>
      <c r="B2280" s="225">
        <v>20.18</v>
      </c>
    </row>
    <row r="2281" spans="1:2">
      <c r="A2281" s="68" t="s">
        <v>2194</v>
      </c>
      <c r="B2281" s="225">
        <v>19.46</v>
      </c>
    </row>
    <row r="2282" spans="1:2">
      <c r="A2282" s="68" t="s">
        <v>2195</v>
      </c>
      <c r="B2282" s="225">
        <v>5.33</v>
      </c>
    </row>
    <row r="2283" spans="1:2">
      <c r="A2283" s="68" t="s">
        <v>2196</v>
      </c>
      <c r="B2283" s="225">
        <v>5.27</v>
      </c>
    </row>
    <row r="2284" spans="1:2">
      <c r="A2284" s="68" t="s">
        <v>2197</v>
      </c>
      <c r="B2284" s="225">
        <v>6.22</v>
      </c>
    </row>
    <row r="2285" spans="1:2">
      <c r="A2285" s="68" t="s">
        <v>2198</v>
      </c>
      <c r="B2285" s="225">
        <v>6.15</v>
      </c>
    </row>
    <row r="2286" spans="1:2">
      <c r="A2286" s="68" t="s">
        <v>2199</v>
      </c>
      <c r="B2286" s="225">
        <v>7.11</v>
      </c>
    </row>
    <row r="2287" spans="1:2">
      <c r="A2287" s="68" t="s">
        <v>2200</v>
      </c>
      <c r="B2287" s="225">
        <v>7.03</v>
      </c>
    </row>
    <row r="2288" spans="1:2">
      <c r="A2288" s="68" t="s">
        <v>2201</v>
      </c>
      <c r="B2288" s="225">
        <v>7.99</v>
      </c>
    </row>
    <row r="2289" spans="1:2">
      <c r="A2289" s="68" t="s">
        <v>2202</v>
      </c>
      <c r="B2289" s="225">
        <v>7.9</v>
      </c>
    </row>
    <row r="2290" spans="1:2">
      <c r="A2290" s="68" t="s">
        <v>2203</v>
      </c>
      <c r="B2290" s="225">
        <v>8.9</v>
      </c>
    </row>
    <row r="2291" spans="1:2">
      <c r="A2291" s="68" t="s">
        <v>2204</v>
      </c>
      <c r="B2291" s="225">
        <v>8.8000000000000007</v>
      </c>
    </row>
    <row r="2292" spans="1:2">
      <c r="A2292" s="68" t="s">
        <v>2205</v>
      </c>
      <c r="B2292" s="225">
        <v>9.7799999999999994</v>
      </c>
    </row>
    <row r="2293" spans="1:2">
      <c r="A2293" s="68" t="s">
        <v>2206</v>
      </c>
      <c r="B2293" s="225">
        <v>9.67</v>
      </c>
    </row>
    <row r="2294" spans="1:2">
      <c r="A2294" s="68" t="s">
        <v>2207</v>
      </c>
      <c r="B2294" s="225">
        <v>10.7</v>
      </c>
    </row>
    <row r="2295" spans="1:2">
      <c r="A2295" s="68" t="s">
        <v>2208</v>
      </c>
      <c r="B2295" s="225">
        <v>10.58</v>
      </c>
    </row>
    <row r="2296" spans="1:2">
      <c r="A2296" s="68" t="s">
        <v>2209</v>
      </c>
      <c r="B2296" s="225">
        <v>11.53</v>
      </c>
    </row>
    <row r="2297" spans="1:2">
      <c r="A2297" s="68" t="s">
        <v>2210</v>
      </c>
      <c r="B2297" s="225">
        <v>11.4</v>
      </c>
    </row>
    <row r="2298" spans="1:2">
      <c r="A2298" s="68" t="s">
        <v>2211</v>
      </c>
      <c r="B2298" s="225">
        <v>12.5</v>
      </c>
    </row>
    <row r="2299" spans="1:2">
      <c r="A2299" s="68" t="s">
        <v>2212</v>
      </c>
      <c r="B2299" s="225">
        <v>12.36</v>
      </c>
    </row>
    <row r="2300" spans="1:2">
      <c r="A2300" s="68" t="s">
        <v>2213</v>
      </c>
      <c r="B2300" s="225">
        <v>13.4</v>
      </c>
    </row>
    <row r="2301" spans="1:2">
      <c r="A2301" s="68" t="s">
        <v>2214</v>
      </c>
      <c r="B2301" s="225">
        <v>13.25</v>
      </c>
    </row>
    <row r="2302" spans="1:2">
      <c r="A2302" s="68" t="s">
        <v>2215</v>
      </c>
      <c r="B2302" s="225">
        <v>14.3</v>
      </c>
    </row>
    <row r="2303" spans="1:2">
      <c r="A2303" s="68" t="s">
        <v>2216</v>
      </c>
      <c r="B2303" s="225">
        <v>14.14</v>
      </c>
    </row>
    <row r="2304" spans="1:2">
      <c r="A2304" s="68" t="s">
        <v>2217</v>
      </c>
      <c r="B2304" s="225">
        <v>15.18</v>
      </c>
    </row>
    <row r="2305" spans="1:2">
      <c r="A2305" s="68" t="s">
        <v>2218</v>
      </c>
      <c r="B2305" s="225">
        <v>15</v>
      </c>
    </row>
    <row r="2306" spans="1:2">
      <c r="A2306" s="68" t="s">
        <v>2219</v>
      </c>
      <c r="B2306" s="225">
        <v>15.99</v>
      </c>
    </row>
    <row r="2307" spans="1:2">
      <c r="A2307" s="68" t="s">
        <v>2220</v>
      </c>
      <c r="B2307" s="225">
        <v>15.81</v>
      </c>
    </row>
    <row r="2308" spans="1:2">
      <c r="A2308" s="68" t="s">
        <v>2221</v>
      </c>
      <c r="B2308" s="225">
        <v>16.899999999999999</v>
      </c>
    </row>
    <row r="2309" spans="1:2">
      <c r="A2309" s="68" t="s">
        <v>2222</v>
      </c>
      <c r="B2309" s="225">
        <v>16.71</v>
      </c>
    </row>
    <row r="2310" spans="1:2">
      <c r="A2310" s="68" t="s">
        <v>2223</v>
      </c>
      <c r="B2310" s="225">
        <v>17.920000000000002</v>
      </c>
    </row>
    <row r="2311" spans="1:2">
      <c r="A2311" s="68" t="s">
        <v>2224</v>
      </c>
      <c r="B2311" s="225">
        <v>17.72</v>
      </c>
    </row>
    <row r="2312" spans="1:2">
      <c r="A2312" s="68" t="s">
        <v>2225</v>
      </c>
      <c r="B2312" s="225">
        <v>18.829999999999998</v>
      </c>
    </row>
    <row r="2313" spans="1:2">
      <c r="A2313" s="68" t="s">
        <v>2226</v>
      </c>
      <c r="B2313" s="225">
        <v>18.61</v>
      </c>
    </row>
    <row r="2314" spans="1:2">
      <c r="A2314" s="68" t="s">
        <v>2227</v>
      </c>
      <c r="B2314" s="225">
        <v>19.57</v>
      </c>
    </row>
    <row r="2315" spans="1:2">
      <c r="A2315" s="68" t="s">
        <v>2228</v>
      </c>
      <c r="B2315" s="225">
        <v>19.350000000000001</v>
      </c>
    </row>
    <row r="2316" spans="1:2">
      <c r="A2316" s="68" t="s">
        <v>2229</v>
      </c>
      <c r="B2316" s="225">
        <v>20.38</v>
      </c>
    </row>
    <row r="2317" spans="1:2">
      <c r="A2317" s="68" t="s">
        <v>2230</v>
      </c>
      <c r="B2317" s="225">
        <v>20.149999999999999</v>
      </c>
    </row>
    <row r="2318" spans="1:2">
      <c r="A2318" s="68" t="s">
        <v>2231</v>
      </c>
      <c r="B2318" s="225">
        <v>21.56</v>
      </c>
    </row>
    <row r="2319" spans="1:2">
      <c r="A2319" s="68" t="s">
        <v>2232</v>
      </c>
      <c r="B2319" s="225">
        <v>21.31</v>
      </c>
    </row>
    <row r="2320" spans="1:2">
      <c r="A2320" s="68" t="s">
        <v>2233</v>
      </c>
      <c r="B2320" s="225">
        <v>22.2</v>
      </c>
    </row>
    <row r="2321" spans="1:2">
      <c r="A2321" s="68" t="s">
        <v>2234</v>
      </c>
      <c r="B2321" s="225">
        <v>21.95</v>
      </c>
    </row>
    <row r="2322" spans="1:2">
      <c r="A2322" s="68" t="s">
        <v>2235</v>
      </c>
      <c r="B2322" s="225">
        <v>23.24</v>
      </c>
    </row>
    <row r="2323" spans="1:2">
      <c r="A2323" s="68" t="s">
        <v>2236</v>
      </c>
      <c r="B2323" s="225">
        <v>22.98</v>
      </c>
    </row>
    <row r="2324" spans="1:2">
      <c r="A2324" s="68" t="s">
        <v>2237</v>
      </c>
      <c r="B2324" s="225">
        <v>23.99</v>
      </c>
    </row>
    <row r="2325" spans="1:2">
      <c r="A2325" s="68" t="s">
        <v>2238</v>
      </c>
      <c r="B2325" s="225">
        <v>23.72</v>
      </c>
    </row>
    <row r="2326" spans="1:2">
      <c r="A2326" s="68" t="s">
        <v>2239</v>
      </c>
      <c r="B2326" s="225">
        <v>25.21</v>
      </c>
    </row>
    <row r="2327" spans="1:2">
      <c r="A2327" s="68" t="s">
        <v>2240</v>
      </c>
      <c r="B2327" s="225">
        <v>24.93</v>
      </c>
    </row>
    <row r="2328" spans="1:2">
      <c r="A2328" s="68" t="s">
        <v>2241</v>
      </c>
      <c r="B2328" s="225">
        <v>10.75</v>
      </c>
    </row>
    <row r="2329" spans="1:2">
      <c r="A2329" s="68" t="s">
        <v>2242</v>
      </c>
      <c r="B2329" s="225">
        <v>10.65</v>
      </c>
    </row>
    <row r="2330" spans="1:2">
      <c r="A2330" s="68" t="s">
        <v>2243</v>
      </c>
      <c r="B2330" s="225">
        <v>12.4</v>
      </c>
    </row>
    <row r="2331" spans="1:2">
      <c r="A2331" s="68" t="s">
        <v>2244</v>
      </c>
      <c r="B2331" s="225">
        <v>12.29</v>
      </c>
    </row>
    <row r="2332" spans="1:2">
      <c r="A2332" s="68" t="s">
        <v>2245</v>
      </c>
      <c r="B2332" s="225">
        <v>14.12</v>
      </c>
    </row>
    <row r="2333" spans="1:2">
      <c r="A2333" s="68" t="s">
        <v>2246</v>
      </c>
      <c r="B2333" s="225">
        <v>13.99</v>
      </c>
    </row>
    <row r="2334" spans="1:2">
      <c r="A2334" s="68" t="s">
        <v>2247</v>
      </c>
      <c r="B2334" s="225">
        <v>15.73</v>
      </c>
    </row>
    <row r="2335" spans="1:2">
      <c r="A2335" s="68" t="s">
        <v>2248</v>
      </c>
      <c r="B2335" s="225">
        <v>15.59</v>
      </c>
    </row>
    <row r="2336" spans="1:2">
      <c r="A2336" s="68" t="s">
        <v>2249</v>
      </c>
      <c r="B2336" s="225">
        <v>17.489999999999998</v>
      </c>
    </row>
    <row r="2337" spans="1:2">
      <c r="A2337" s="68" t="s">
        <v>2250</v>
      </c>
      <c r="B2337" s="225">
        <v>17.34</v>
      </c>
    </row>
    <row r="2338" spans="1:2">
      <c r="A2338" s="68" t="s">
        <v>2251</v>
      </c>
      <c r="B2338" s="225">
        <v>19.05</v>
      </c>
    </row>
    <row r="2339" spans="1:2">
      <c r="A2339" s="68" t="s">
        <v>2252</v>
      </c>
      <c r="B2339" s="225">
        <v>18.89</v>
      </c>
    </row>
    <row r="2340" spans="1:2">
      <c r="A2340" s="68" t="s">
        <v>2253</v>
      </c>
      <c r="B2340" s="225">
        <v>20.74</v>
      </c>
    </row>
    <row r="2341" spans="1:2">
      <c r="A2341" s="68" t="s">
        <v>2254</v>
      </c>
      <c r="B2341" s="225">
        <v>20.56</v>
      </c>
    </row>
    <row r="2342" spans="1:2">
      <c r="A2342" s="68" t="s">
        <v>2255</v>
      </c>
      <c r="B2342" s="225">
        <v>22.53</v>
      </c>
    </row>
    <row r="2343" spans="1:2">
      <c r="A2343" s="68" t="s">
        <v>2256</v>
      </c>
      <c r="B2343" s="225">
        <v>22.34</v>
      </c>
    </row>
    <row r="2344" spans="1:2">
      <c r="A2344" s="68" t="s">
        <v>2257</v>
      </c>
      <c r="B2344" s="225">
        <v>24.16</v>
      </c>
    </row>
    <row r="2345" spans="1:2">
      <c r="A2345" s="68" t="s">
        <v>2258</v>
      </c>
      <c r="B2345" s="225">
        <v>23.95</v>
      </c>
    </row>
    <row r="2346" spans="1:2">
      <c r="A2346" s="68" t="s">
        <v>2259</v>
      </c>
      <c r="B2346" s="225">
        <v>25.76</v>
      </c>
    </row>
    <row r="2347" spans="1:2">
      <c r="A2347" s="68" t="s">
        <v>2260</v>
      </c>
      <c r="B2347" s="225">
        <v>25.53</v>
      </c>
    </row>
    <row r="2348" spans="1:2">
      <c r="A2348" s="68" t="s">
        <v>2261</v>
      </c>
      <c r="B2348" s="225">
        <v>27.57</v>
      </c>
    </row>
    <row r="2349" spans="1:2">
      <c r="A2349" s="68" t="s">
        <v>2262</v>
      </c>
      <c r="B2349" s="225">
        <v>27.33</v>
      </c>
    </row>
    <row r="2350" spans="1:2">
      <c r="A2350" s="68" t="s">
        <v>2263</v>
      </c>
      <c r="B2350" s="225">
        <v>29.3</v>
      </c>
    </row>
    <row r="2351" spans="1:2">
      <c r="A2351" s="68" t="s">
        <v>2264</v>
      </c>
      <c r="B2351" s="225">
        <v>29.04</v>
      </c>
    </row>
    <row r="2352" spans="1:2">
      <c r="A2352" s="68" t="s">
        <v>2265</v>
      </c>
      <c r="B2352" s="225">
        <v>30.84</v>
      </c>
    </row>
    <row r="2353" spans="1:2">
      <c r="A2353" s="68" t="s">
        <v>2266</v>
      </c>
      <c r="B2353" s="225">
        <v>30.57</v>
      </c>
    </row>
    <row r="2354" spans="1:2">
      <c r="A2354" s="68" t="s">
        <v>2267</v>
      </c>
      <c r="B2354" s="225">
        <v>32.549999999999997</v>
      </c>
    </row>
    <row r="2355" spans="1:2">
      <c r="A2355" s="68" t="s">
        <v>2268</v>
      </c>
      <c r="B2355" s="225">
        <v>32.270000000000003</v>
      </c>
    </row>
    <row r="2356" spans="1:2">
      <c r="A2356" s="68" t="s">
        <v>2269</v>
      </c>
      <c r="B2356" s="225">
        <v>34.47</v>
      </c>
    </row>
    <row r="2357" spans="1:2">
      <c r="A2357" s="68" t="s">
        <v>2270</v>
      </c>
      <c r="B2357" s="225">
        <v>34.17</v>
      </c>
    </row>
    <row r="2358" spans="1:2">
      <c r="A2358" s="68" t="s">
        <v>2271</v>
      </c>
      <c r="B2358" s="225">
        <v>36.06</v>
      </c>
    </row>
    <row r="2359" spans="1:2">
      <c r="A2359" s="68" t="s">
        <v>2272</v>
      </c>
      <c r="B2359" s="225">
        <v>35.75</v>
      </c>
    </row>
    <row r="2360" spans="1:2">
      <c r="A2360" s="68" t="s">
        <v>2273</v>
      </c>
      <c r="B2360" s="225">
        <v>37.81</v>
      </c>
    </row>
    <row r="2361" spans="1:2">
      <c r="A2361" s="68" t="s">
        <v>2274</v>
      </c>
      <c r="B2361" s="225">
        <v>37.479999999999997</v>
      </c>
    </row>
    <row r="2362" spans="1:2">
      <c r="A2362" s="68" t="s">
        <v>2275</v>
      </c>
      <c r="B2362" s="225">
        <v>39.07</v>
      </c>
    </row>
    <row r="2363" spans="1:2">
      <c r="A2363" s="68" t="s">
        <v>2276</v>
      </c>
      <c r="B2363" s="225">
        <v>38.729999999999997</v>
      </c>
    </row>
    <row r="2364" spans="1:2">
      <c r="A2364" s="68" t="s">
        <v>2277</v>
      </c>
      <c r="B2364" s="225">
        <v>41.12</v>
      </c>
    </row>
    <row r="2365" spans="1:2">
      <c r="A2365" s="68" t="s">
        <v>2278</v>
      </c>
      <c r="B2365" s="225">
        <v>40.76</v>
      </c>
    </row>
    <row r="2366" spans="1:2">
      <c r="A2366" s="68" t="s">
        <v>2279</v>
      </c>
      <c r="B2366" s="225">
        <v>42.62</v>
      </c>
    </row>
    <row r="2367" spans="1:2">
      <c r="A2367" s="68" t="s">
        <v>2280</v>
      </c>
      <c r="B2367" s="225">
        <v>42.25</v>
      </c>
    </row>
    <row r="2368" spans="1:2">
      <c r="A2368" s="68" t="s">
        <v>2281</v>
      </c>
      <c r="B2368" s="225">
        <v>44.23</v>
      </c>
    </row>
    <row r="2369" spans="1:2">
      <c r="A2369" s="68" t="s">
        <v>2282</v>
      </c>
      <c r="B2369" s="225">
        <v>43.84</v>
      </c>
    </row>
    <row r="2370" spans="1:2">
      <c r="A2370" s="68" t="s">
        <v>2283</v>
      </c>
      <c r="B2370" s="225">
        <v>45.96</v>
      </c>
    </row>
    <row r="2371" spans="1:2">
      <c r="A2371" s="68" t="s">
        <v>2284</v>
      </c>
      <c r="B2371" s="225">
        <v>45.56</v>
      </c>
    </row>
    <row r="2372" spans="1:2">
      <c r="A2372" s="68" t="s">
        <v>2285</v>
      </c>
      <c r="B2372" s="225">
        <v>47.84</v>
      </c>
    </row>
    <row r="2373" spans="1:2">
      <c r="A2373" s="68" t="s">
        <v>2286</v>
      </c>
      <c r="B2373" s="225">
        <v>47.43</v>
      </c>
    </row>
    <row r="2374" spans="1:2">
      <c r="A2374" s="68" t="s">
        <v>2287</v>
      </c>
      <c r="B2374" s="225">
        <v>0.88</v>
      </c>
    </row>
    <row r="2375" spans="1:2">
      <c r="A2375" s="68" t="s">
        <v>80</v>
      </c>
      <c r="B2375" s="225">
        <v>0.86</v>
      </c>
    </row>
    <row r="2376" spans="1:2">
      <c r="A2376" s="68" t="s">
        <v>2289</v>
      </c>
      <c r="B2376" s="225">
        <v>1.1100000000000001</v>
      </c>
    </row>
    <row r="2377" spans="1:2">
      <c r="A2377" s="68" t="s">
        <v>2290</v>
      </c>
      <c r="B2377" s="225">
        <v>1.0900000000000001</v>
      </c>
    </row>
    <row r="2378" spans="1:2">
      <c r="A2378" s="68" t="s">
        <v>2291</v>
      </c>
      <c r="B2378" s="225">
        <v>1.26</v>
      </c>
    </row>
    <row r="2379" spans="1:2">
      <c r="A2379" s="68" t="s">
        <v>2292</v>
      </c>
      <c r="B2379" s="225">
        <v>1.23</v>
      </c>
    </row>
    <row r="2380" spans="1:2">
      <c r="A2380" s="68" t="s">
        <v>2293</v>
      </c>
      <c r="B2380" s="225">
        <v>1.47</v>
      </c>
    </row>
    <row r="2381" spans="1:2">
      <c r="A2381" s="68" t="s">
        <v>2294</v>
      </c>
      <c r="B2381" s="225">
        <v>1.45</v>
      </c>
    </row>
    <row r="2382" spans="1:2">
      <c r="A2382" s="68" t="s">
        <v>2295</v>
      </c>
      <c r="B2382" s="225">
        <v>1.77</v>
      </c>
    </row>
    <row r="2383" spans="1:2">
      <c r="A2383" s="68" t="s">
        <v>2296</v>
      </c>
      <c r="B2383" s="225">
        <v>1.74</v>
      </c>
    </row>
    <row r="2384" spans="1:2">
      <c r="A2384" s="68" t="s">
        <v>2297</v>
      </c>
      <c r="B2384" s="225">
        <v>2.2000000000000002</v>
      </c>
    </row>
    <row r="2385" spans="1:2">
      <c r="A2385" s="68" t="s">
        <v>2298</v>
      </c>
      <c r="B2385" s="225">
        <v>2.16</v>
      </c>
    </row>
    <row r="2386" spans="1:2">
      <c r="A2386" s="68" t="s">
        <v>2299</v>
      </c>
      <c r="B2386" s="225">
        <v>2.95</v>
      </c>
    </row>
    <row r="2387" spans="1:2">
      <c r="A2387" s="68" t="s">
        <v>2300</v>
      </c>
      <c r="B2387" s="225">
        <v>2.9</v>
      </c>
    </row>
    <row r="2388" spans="1:2">
      <c r="A2388" s="68" t="s">
        <v>2301</v>
      </c>
      <c r="B2388" s="225">
        <v>4.43</v>
      </c>
    </row>
    <row r="2389" spans="1:2">
      <c r="A2389" s="68" t="s">
        <v>2302</v>
      </c>
      <c r="B2389" s="225">
        <v>4.3499999999999996</v>
      </c>
    </row>
    <row r="2390" spans="1:2">
      <c r="A2390" s="68" t="s">
        <v>2303</v>
      </c>
      <c r="B2390" s="225">
        <v>8.85</v>
      </c>
    </row>
    <row r="2391" spans="1:2">
      <c r="A2391" s="68" t="s">
        <v>2304</v>
      </c>
      <c r="B2391" s="225">
        <v>8.68</v>
      </c>
    </row>
    <row r="2392" spans="1:2">
      <c r="A2392" s="68" t="s">
        <v>2305</v>
      </c>
      <c r="B2392" s="225">
        <v>0.69</v>
      </c>
    </row>
    <row r="2393" spans="1:2">
      <c r="A2393" s="68" t="s">
        <v>2306</v>
      </c>
      <c r="B2393" s="225">
        <v>0.68</v>
      </c>
    </row>
    <row r="2394" spans="1:2">
      <c r="A2394" s="68" t="s">
        <v>2307</v>
      </c>
      <c r="B2394" s="225">
        <v>0.88</v>
      </c>
    </row>
    <row r="2395" spans="1:2">
      <c r="A2395" s="68" t="s">
        <v>2308</v>
      </c>
      <c r="B2395" s="225">
        <v>0.87</v>
      </c>
    </row>
    <row r="2396" spans="1:2">
      <c r="A2396" s="68" t="s">
        <v>2309</v>
      </c>
      <c r="B2396" s="225">
        <v>1.01</v>
      </c>
    </row>
    <row r="2397" spans="1:2">
      <c r="A2397" s="68" t="s">
        <v>2310</v>
      </c>
      <c r="B2397" s="225">
        <v>0.99</v>
      </c>
    </row>
    <row r="2398" spans="1:2">
      <c r="A2398" s="68" t="s">
        <v>2311</v>
      </c>
      <c r="B2398" s="225">
        <v>1.18</v>
      </c>
    </row>
    <row r="2399" spans="1:2">
      <c r="A2399" s="68" t="s">
        <v>2312</v>
      </c>
      <c r="B2399" s="225">
        <v>1.1599999999999999</v>
      </c>
    </row>
    <row r="2400" spans="1:2">
      <c r="A2400" s="68" t="s">
        <v>2313</v>
      </c>
      <c r="B2400" s="225">
        <v>1.41</v>
      </c>
    </row>
    <row r="2401" spans="1:2">
      <c r="A2401" s="68" t="s">
        <v>2314</v>
      </c>
      <c r="B2401" s="225">
        <v>1.39</v>
      </c>
    </row>
    <row r="2402" spans="1:2">
      <c r="A2402" s="68" t="s">
        <v>2315</v>
      </c>
      <c r="B2402" s="225">
        <v>1.75</v>
      </c>
    </row>
    <row r="2403" spans="1:2">
      <c r="A2403" s="68" t="s">
        <v>2316</v>
      </c>
      <c r="B2403" s="225">
        <v>1.72</v>
      </c>
    </row>
    <row r="2404" spans="1:2">
      <c r="A2404" s="68" t="s">
        <v>2317</v>
      </c>
      <c r="B2404" s="225">
        <v>2.34</v>
      </c>
    </row>
    <row r="2405" spans="1:2">
      <c r="A2405" s="68" t="s">
        <v>2318</v>
      </c>
      <c r="B2405" s="225">
        <v>2.2999999999999998</v>
      </c>
    </row>
    <row r="2406" spans="1:2">
      <c r="A2406" s="68" t="s">
        <v>2319</v>
      </c>
      <c r="B2406" s="225">
        <v>3.52</v>
      </c>
    </row>
    <row r="2407" spans="1:2">
      <c r="A2407" s="68" t="s">
        <v>2320</v>
      </c>
      <c r="B2407" s="225">
        <v>3.47</v>
      </c>
    </row>
    <row r="2408" spans="1:2">
      <c r="A2408" s="68" t="s">
        <v>2321</v>
      </c>
      <c r="B2408" s="225">
        <v>7.03</v>
      </c>
    </row>
    <row r="2409" spans="1:2">
      <c r="A2409" s="68" t="s">
        <v>2322</v>
      </c>
      <c r="B2409" s="225">
        <v>6.92</v>
      </c>
    </row>
    <row r="2410" spans="1:2">
      <c r="A2410" s="68" t="s">
        <v>2323</v>
      </c>
      <c r="B2410" s="225">
        <v>1.0900000000000001</v>
      </c>
    </row>
    <row r="2411" spans="1:2">
      <c r="A2411" s="68" t="s">
        <v>2324</v>
      </c>
      <c r="B2411" s="225">
        <v>1.06</v>
      </c>
    </row>
    <row r="2412" spans="1:2">
      <c r="A2412" s="68" t="s">
        <v>2325</v>
      </c>
      <c r="B2412" s="225">
        <v>1.39</v>
      </c>
    </row>
    <row r="2413" spans="1:2">
      <c r="A2413" s="68" t="s">
        <v>2326</v>
      </c>
      <c r="B2413" s="225">
        <v>1.33</v>
      </c>
    </row>
    <row r="2414" spans="1:2">
      <c r="A2414" s="68" t="s">
        <v>2327</v>
      </c>
      <c r="B2414" s="225">
        <v>1.57</v>
      </c>
    </row>
    <row r="2415" spans="1:2">
      <c r="A2415" s="68" t="s">
        <v>2328</v>
      </c>
      <c r="B2415" s="225">
        <v>1.51</v>
      </c>
    </row>
    <row r="2416" spans="1:2">
      <c r="A2416" s="68" t="s">
        <v>2329</v>
      </c>
      <c r="B2416" s="225">
        <v>1.84</v>
      </c>
    </row>
    <row r="2417" spans="1:2">
      <c r="A2417" s="68" t="s">
        <v>2330</v>
      </c>
      <c r="B2417" s="225">
        <v>1.77</v>
      </c>
    </row>
    <row r="2418" spans="1:2">
      <c r="A2418" s="68" t="s">
        <v>2331</v>
      </c>
      <c r="B2418" s="225">
        <v>2.21</v>
      </c>
    </row>
    <row r="2419" spans="1:2">
      <c r="A2419" s="68" t="s">
        <v>2332</v>
      </c>
      <c r="B2419" s="225">
        <v>2.14</v>
      </c>
    </row>
    <row r="2420" spans="1:2">
      <c r="A2420" s="68" t="s">
        <v>2333</v>
      </c>
      <c r="B2420" s="225">
        <v>2.75</v>
      </c>
    </row>
    <row r="2421" spans="1:2">
      <c r="A2421" s="68" t="s">
        <v>2334</v>
      </c>
      <c r="B2421" s="225">
        <v>2.65</v>
      </c>
    </row>
    <row r="2422" spans="1:2">
      <c r="A2422" s="68" t="s">
        <v>2335</v>
      </c>
      <c r="B2422" s="225">
        <v>3.69</v>
      </c>
    </row>
    <row r="2423" spans="1:2">
      <c r="A2423" s="68" t="s">
        <v>2336</v>
      </c>
      <c r="B2423" s="225">
        <v>3.56</v>
      </c>
    </row>
    <row r="2424" spans="1:2">
      <c r="A2424" s="68" t="s">
        <v>2337</v>
      </c>
      <c r="B2424" s="225">
        <v>5.6</v>
      </c>
    </row>
    <row r="2425" spans="1:2">
      <c r="A2425" s="68" t="s">
        <v>2338</v>
      </c>
      <c r="B2425" s="225">
        <v>5.4</v>
      </c>
    </row>
    <row r="2426" spans="1:2">
      <c r="A2426" s="68" t="s">
        <v>2339</v>
      </c>
      <c r="B2426" s="225">
        <v>11.09</v>
      </c>
    </row>
    <row r="2427" spans="1:2">
      <c r="A2427" s="68" t="s">
        <v>2340</v>
      </c>
      <c r="B2427" s="225">
        <v>10.7</v>
      </c>
    </row>
    <row r="2428" spans="1:2">
      <c r="A2428" s="68" t="s">
        <v>2341</v>
      </c>
      <c r="B2428" s="225">
        <v>0.88</v>
      </c>
    </row>
    <row r="2429" spans="1:2">
      <c r="A2429" s="68" t="s">
        <v>2342</v>
      </c>
      <c r="B2429" s="225">
        <v>0.86</v>
      </c>
    </row>
    <row r="2430" spans="1:2">
      <c r="A2430" s="68" t="s">
        <v>2343</v>
      </c>
      <c r="B2430" s="225">
        <v>1.1100000000000001</v>
      </c>
    </row>
    <row r="2431" spans="1:2">
      <c r="A2431" s="68" t="s">
        <v>2344</v>
      </c>
      <c r="B2431" s="225">
        <v>1.0900000000000001</v>
      </c>
    </row>
    <row r="2432" spans="1:2">
      <c r="A2432" s="68" t="s">
        <v>2345</v>
      </c>
      <c r="B2432" s="225">
        <v>1.25</v>
      </c>
    </row>
    <row r="2433" spans="1:2">
      <c r="A2433" s="68" t="s">
        <v>2346</v>
      </c>
      <c r="B2433" s="225">
        <v>1.23</v>
      </c>
    </row>
    <row r="2434" spans="1:2">
      <c r="A2434" s="68" t="s">
        <v>2347</v>
      </c>
      <c r="B2434" s="225">
        <v>1.46</v>
      </c>
    </row>
    <row r="2435" spans="1:2">
      <c r="A2435" s="68" t="s">
        <v>2348</v>
      </c>
      <c r="B2435" s="225">
        <v>1.44</v>
      </c>
    </row>
    <row r="2436" spans="1:2">
      <c r="A2436" s="68" t="s">
        <v>2349</v>
      </c>
      <c r="B2436" s="225">
        <v>1.77</v>
      </c>
    </row>
    <row r="2437" spans="1:2">
      <c r="A2437" s="68" t="s">
        <v>2350</v>
      </c>
      <c r="B2437" s="225">
        <v>1.73</v>
      </c>
    </row>
    <row r="2438" spans="1:2">
      <c r="A2438" s="68" t="s">
        <v>2351</v>
      </c>
      <c r="B2438" s="225">
        <v>2.21</v>
      </c>
    </row>
    <row r="2439" spans="1:2">
      <c r="A2439" s="68" t="s">
        <v>2352</v>
      </c>
      <c r="B2439" s="225">
        <v>2.17</v>
      </c>
    </row>
    <row r="2440" spans="1:2">
      <c r="A2440" s="68" t="s">
        <v>2353</v>
      </c>
      <c r="B2440" s="225">
        <v>2.95</v>
      </c>
    </row>
    <row r="2441" spans="1:2">
      <c r="A2441" s="68" t="s">
        <v>2354</v>
      </c>
      <c r="B2441" s="225">
        <v>2.9</v>
      </c>
    </row>
    <row r="2442" spans="1:2">
      <c r="A2442" s="68" t="s">
        <v>2355</v>
      </c>
      <c r="B2442" s="225">
        <v>4.42</v>
      </c>
    </row>
    <row r="2443" spans="1:2">
      <c r="A2443" s="68" t="s">
        <v>2356</v>
      </c>
      <c r="B2443" s="225">
        <v>4.34</v>
      </c>
    </row>
    <row r="2444" spans="1:2">
      <c r="A2444" s="68" t="s">
        <v>2357</v>
      </c>
      <c r="B2444" s="225">
        <v>8.85</v>
      </c>
    </row>
    <row r="2445" spans="1:2">
      <c r="A2445" s="68" t="s">
        <v>2358</v>
      </c>
      <c r="B2445" s="225">
        <v>8.69</v>
      </c>
    </row>
    <row r="2446" spans="1:2">
      <c r="A2446" s="68" t="s">
        <v>2359</v>
      </c>
      <c r="B2446" s="225">
        <v>0.73</v>
      </c>
    </row>
    <row r="2447" spans="1:2">
      <c r="A2447" s="68" t="s">
        <v>2360</v>
      </c>
      <c r="B2447" s="225">
        <v>0.72</v>
      </c>
    </row>
    <row r="2448" spans="1:2">
      <c r="A2448" s="68" t="s">
        <v>2361</v>
      </c>
      <c r="B2448" s="225">
        <v>0.93</v>
      </c>
    </row>
    <row r="2449" spans="1:2">
      <c r="A2449" s="68" t="s">
        <v>2362</v>
      </c>
      <c r="B2449" s="225">
        <v>0.92</v>
      </c>
    </row>
    <row r="2450" spans="1:2">
      <c r="A2450" s="68" t="s">
        <v>2363</v>
      </c>
      <c r="B2450" s="225">
        <v>1.06</v>
      </c>
    </row>
    <row r="2451" spans="1:2">
      <c r="A2451" s="68" t="s">
        <v>2364</v>
      </c>
      <c r="B2451" s="225">
        <v>1.05</v>
      </c>
    </row>
    <row r="2452" spans="1:2">
      <c r="A2452" s="68" t="s">
        <v>2365</v>
      </c>
      <c r="B2452" s="225">
        <v>1.24</v>
      </c>
    </row>
    <row r="2453" spans="1:2">
      <c r="A2453" s="68" t="s">
        <v>2366</v>
      </c>
      <c r="B2453" s="225">
        <v>1.22</v>
      </c>
    </row>
    <row r="2454" spans="1:2">
      <c r="A2454" s="68" t="s">
        <v>2367</v>
      </c>
      <c r="B2454" s="225">
        <v>1.49</v>
      </c>
    </row>
    <row r="2455" spans="1:2">
      <c r="A2455" s="68" t="s">
        <v>2368</v>
      </c>
      <c r="B2455" s="225">
        <v>1.47</v>
      </c>
    </row>
    <row r="2456" spans="1:2">
      <c r="A2456" s="68" t="s">
        <v>2369</v>
      </c>
      <c r="B2456" s="225">
        <v>1.84</v>
      </c>
    </row>
    <row r="2457" spans="1:2">
      <c r="A2457" s="68" t="s">
        <v>2370</v>
      </c>
      <c r="B2457" s="225">
        <v>1.82</v>
      </c>
    </row>
    <row r="2458" spans="1:2">
      <c r="A2458" s="68" t="s">
        <v>2371</v>
      </c>
      <c r="B2458" s="225">
        <v>2.4700000000000002</v>
      </c>
    </row>
    <row r="2459" spans="1:2">
      <c r="A2459" s="68" t="s">
        <v>2372</v>
      </c>
      <c r="B2459" s="225">
        <v>2.4300000000000002</v>
      </c>
    </row>
    <row r="2460" spans="1:2">
      <c r="A2460" s="68" t="s">
        <v>2373</v>
      </c>
      <c r="B2460" s="225">
        <v>3.78</v>
      </c>
    </row>
    <row r="2461" spans="1:2">
      <c r="A2461" s="68" t="s">
        <v>2374</v>
      </c>
      <c r="B2461" s="225">
        <v>3.73</v>
      </c>
    </row>
    <row r="2462" spans="1:2">
      <c r="A2462" s="68" t="s">
        <v>2375</v>
      </c>
      <c r="B2462" s="225">
        <v>7.41</v>
      </c>
    </row>
    <row r="2463" spans="1:2">
      <c r="A2463" s="68" t="s">
        <v>2376</v>
      </c>
      <c r="B2463" s="225">
        <v>7.3</v>
      </c>
    </row>
    <row r="2464" spans="1:2">
      <c r="A2464" s="68" t="s">
        <v>2377</v>
      </c>
      <c r="B2464" s="225">
        <v>0.52</v>
      </c>
    </row>
    <row r="2465" spans="1:2">
      <c r="A2465" s="68" t="s">
        <v>2378</v>
      </c>
      <c r="B2465" s="225">
        <v>0.51</v>
      </c>
    </row>
    <row r="2466" spans="1:2">
      <c r="A2466" s="68" t="s">
        <v>2379</v>
      </c>
      <c r="B2466" s="225">
        <v>0.63</v>
      </c>
    </row>
    <row r="2467" spans="1:2">
      <c r="A2467" s="68" t="s">
        <v>2380</v>
      </c>
      <c r="B2467" s="225">
        <v>0.62</v>
      </c>
    </row>
    <row r="2468" spans="1:2">
      <c r="A2468" s="68" t="s">
        <v>2381</v>
      </c>
      <c r="B2468" s="225">
        <v>0.74</v>
      </c>
    </row>
    <row r="2469" spans="1:2">
      <c r="A2469" s="68" t="s">
        <v>2382</v>
      </c>
      <c r="B2469" s="225">
        <v>0.73</v>
      </c>
    </row>
    <row r="2470" spans="1:2">
      <c r="A2470" s="68" t="s">
        <v>2383</v>
      </c>
      <c r="B2470" s="225">
        <v>0.85</v>
      </c>
    </row>
    <row r="2471" spans="1:2">
      <c r="A2471" s="68" t="s">
        <v>2384</v>
      </c>
      <c r="B2471" s="225">
        <v>0.83</v>
      </c>
    </row>
    <row r="2472" spans="1:2">
      <c r="A2472" s="68" t="s">
        <v>2385</v>
      </c>
      <c r="B2472" s="225">
        <v>1.02</v>
      </c>
    </row>
    <row r="2473" spans="1:2">
      <c r="A2473" s="68" t="s">
        <v>2386</v>
      </c>
      <c r="B2473" s="225">
        <v>1.01</v>
      </c>
    </row>
    <row r="2474" spans="1:2">
      <c r="A2474" s="68" t="s">
        <v>2387</v>
      </c>
      <c r="B2474" s="225">
        <v>1.28</v>
      </c>
    </row>
    <row r="2475" spans="1:2">
      <c r="A2475" s="68" t="s">
        <v>2388</v>
      </c>
      <c r="B2475" s="225">
        <v>1.26</v>
      </c>
    </row>
    <row r="2476" spans="1:2">
      <c r="A2476" s="68" t="s">
        <v>2389</v>
      </c>
      <c r="B2476" s="225">
        <v>1.7</v>
      </c>
    </row>
    <row r="2477" spans="1:2">
      <c r="A2477" s="68" t="s">
        <v>2390</v>
      </c>
      <c r="B2477" s="225">
        <v>1.67</v>
      </c>
    </row>
    <row r="2478" spans="1:2">
      <c r="A2478" s="68" t="s">
        <v>2391</v>
      </c>
      <c r="B2478" s="225">
        <v>2.57</v>
      </c>
    </row>
    <row r="2479" spans="1:2">
      <c r="A2479" s="68" t="s">
        <v>2392</v>
      </c>
      <c r="B2479" s="225">
        <v>2.5299999999999998</v>
      </c>
    </row>
    <row r="2480" spans="1:2">
      <c r="A2480" s="68" t="s">
        <v>2393</v>
      </c>
      <c r="B2480" s="225">
        <v>5.12</v>
      </c>
    </row>
    <row r="2481" spans="1:2">
      <c r="A2481" s="68" t="s">
        <v>2394</v>
      </c>
      <c r="B2481" s="225">
        <v>5.05</v>
      </c>
    </row>
    <row r="2482" spans="1:2">
      <c r="A2482" s="68" t="s">
        <v>2395</v>
      </c>
      <c r="B2482" s="225">
        <v>0.38</v>
      </c>
    </row>
    <row r="2483" spans="1:2">
      <c r="A2483" s="68" t="s">
        <v>2396</v>
      </c>
      <c r="B2483" s="225">
        <v>0.38</v>
      </c>
    </row>
    <row r="2484" spans="1:2">
      <c r="A2484" s="68" t="s">
        <v>2397</v>
      </c>
      <c r="B2484" s="225">
        <v>0.5</v>
      </c>
    </row>
    <row r="2485" spans="1:2">
      <c r="A2485" s="68" t="s">
        <v>2398</v>
      </c>
      <c r="B2485" s="225">
        <v>0.5</v>
      </c>
    </row>
    <row r="2486" spans="1:2">
      <c r="A2486" s="68" t="s">
        <v>2399</v>
      </c>
      <c r="B2486" s="225">
        <v>0.65</v>
      </c>
    </row>
    <row r="2487" spans="1:2">
      <c r="A2487" s="68" t="s">
        <v>2400</v>
      </c>
      <c r="B2487" s="225">
        <v>0.64</v>
      </c>
    </row>
    <row r="2488" spans="1:2">
      <c r="A2488" s="68" t="s">
        <v>2401</v>
      </c>
      <c r="B2488" s="225">
        <v>9.2100000000000009</v>
      </c>
    </row>
    <row r="2489" spans="1:2">
      <c r="A2489" s="68" t="s">
        <v>2402</v>
      </c>
      <c r="B2489" s="225">
        <v>8.57</v>
      </c>
    </row>
    <row r="2490" spans="1:2">
      <c r="A2490" s="68" t="s">
        <v>2403</v>
      </c>
      <c r="B2490" s="225">
        <v>30.1</v>
      </c>
    </row>
    <row r="2491" spans="1:2">
      <c r="A2491" s="68" t="s">
        <v>2405</v>
      </c>
      <c r="B2491" s="225">
        <v>29.2</v>
      </c>
    </row>
    <row r="2492" spans="1:2">
      <c r="A2492" s="68" t="s">
        <v>2406</v>
      </c>
      <c r="B2492" s="225">
        <v>2.09</v>
      </c>
    </row>
    <row r="2493" spans="1:2">
      <c r="A2493" s="68" t="s">
        <v>2407</v>
      </c>
      <c r="B2493" s="225">
        <v>2.0699999999999998</v>
      </c>
    </row>
    <row r="2494" spans="1:2">
      <c r="A2494" s="68" t="s">
        <v>2408</v>
      </c>
      <c r="B2494" s="225">
        <v>16.75</v>
      </c>
    </row>
    <row r="2495" spans="1:2">
      <c r="A2495" s="68" t="s">
        <v>2409</v>
      </c>
      <c r="B2495" s="225">
        <v>15.84</v>
      </c>
    </row>
    <row r="2496" spans="1:2">
      <c r="A2496" s="68" t="s">
        <v>2410</v>
      </c>
      <c r="B2496" s="225">
        <v>17.600000000000001</v>
      </c>
    </row>
    <row r="2497" spans="1:2">
      <c r="A2497" s="68" t="s">
        <v>2411</v>
      </c>
      <c r="B2497" s="225">
        <v>16.64</v>
      </c>
    </row>
    <row r="2498" spans="1:2">
      <c r="A2498" s="68" t="s">
        <v>2412</v>
      </c>
      <c r="B2498" s="225">
        <v>18.48</v>
      </c>
    </row>
    <row r="2499" spans="1:2">
      <c r="A2499" s="68" t="s">
        <v>2413</v>
      </c>
      <c r="B2499" s="225">
        <v>17.47</v>
      </c>
    </row>
    <row r="2500" spans="1:2">
      <c r="A2500" s="68" t="s">
        <v>2414</v>
      </c>
      <c r="B2500" s="225">
        <v>19.41</v>
      </c>
    </row>
    <row r="2501" spans="1:2">
      <c r="A2501" s="68" t="s">
        <v>2415</v>
      </c>
      <c r="B2501" s="225">
        <v>18.350000000000001</v>
      </c>
    </row>
    <row r="2502" spans="1:2">
      <c r="A2502" s="68" t="s">
        <v>2416</v>
      </c>
      <c r="B2502" s="225">
        <v>20.329999999999998</v>
      </c>
    </row>
    <row r="2503" spans="1:2">
      <c r="A2503" s="68" t="s">
        <v>2417</v>
      </c>
      <c r="B2503" s="225">
        <v>19.23</v>
      </c>
    </row>
    <row r="2504" spans="1:2">
      <c r="A2504" s="68" t="s">
        <v>2418</v>
      </c>
      <c r="B2504" s="225">
        <v>21.37</v>
      </c>
    </row>
    <row r="2505" spans="1:2">
      <c r="A2505" s="68" t="s">
        <v>2419</v>
      </c>
      <c r="B2505" s="225">
        <v>20.21</v>
      </c>
    </row>
    <row r="2506" spans="1:2">
      <c r="A2506" s="68" t="s">
        <v>2420</v>
      </c>
      <c r="B2506" s="225">
        <v>22.47</v>
      </c>
    </row>
    <row r="2507" spans="1:2">
      <c r="A2507" s="68" t="s">
        <v>2421</v>
      </c>
      <c r="B2507" s="225">
        <v>21.25</v>
      </c>
    </row>
    <row r="2508" spans="1:2">
      <c r="A2508" s="68" t="s">
        <v>2422</v>
      </c>
      <c r="B2508" s="225">
        <v>23.57</v>
      </c>
    </row>
    <row r="2509" spans="1:2">
      <c r="A2509" s="68" t="s">
        <v>2423</v>
      </c>
      <c r="B2509" s="225">
        <v>22.29</v>
      </c>
    </row>
    <row r="2510" spans="1:2">
      <c r="A2510" s="68" t="s">
        <v>2424</v>
      </c>
      <c r="B2510" s="225">
        <v>24.71</v>
      </c>
    </row>
    <row r="2511" spans="1:2">
      <c r="A2511" s="68" t="s">
        <v>2425</v>
      </c>
      <c r="B2511" s="225">
        <v>23.37</v>
      </c>
    </row>
    <row r="2512" spans="1:2">
      <c r="A2512" s="68" t="s">
        <v>2426</v>
      </c>
      <c r="B2512" s="225">
        <v>34.770000000000003</v>
      </c>
    </row>
    <row r="2513" spans="1:2">
      <c r="A2513" s="68" t="s">
        <v>2427</v>
      </c>
      <c r="B2513" s="225">
        <v>31.91</v>
      </c>
    </row>
    <row r="2514" spans="1:2">
      <c r="A2514" s="68" t="s">
        <v>2428</v>
      </c>
      <c r="B2514" s="225">
        <v>24.25</v>
      </c>
    </row>
    <row r="2515" spans="1:2">
      <c r="A2515" s="68" t="s">
        <v>2429</v>
      </c>
      <c r="B2515" s="225">
        <v>21.95</v>
      </c>
    </row>
    <row r="2516" spans="1:2">
      <c r="A2516" s="68" t="s">
        <v>2430</v>
      </c>
      <c r="B2516" s="225">
        <v>25.33</v>
      </c>
    </row>
    <row r="2517" spans="1:2">
      <c r="A2517" s="68" t="s">
        <v>2431</v>
      </c>
      <c r="B2517" s="225">
        <v>23.04</v>
      </c>
    </row>
    <row r="2518" spans="1:2">
      <c r="A2518" s="68" t="s">
        <v>2432</v>
      </c>
      <c r="B2518" s="225">
        <v>46.08</v>
      </c>
    </row>
    <row r="2519" spans="1:2">
      <c r="A2519" s="68" t="s">
        <v>2433</v>
      </c>
      <c r="B2519" s="225">
        <v>42.05</v>
      </c>
    </row>
    <row r="2520" spans="1:2">
      <c r="A2520" s="68" t="s">
        <v>2434</v>
      </c>
      <c r="B2520" s="225">
        <v>50.68</v>
      </c>
    </row>
    <row r="2521" spans="1:2">
      <c r="A2521" s="68" t="s">
        <v>2435</v>
      </c>
      <c r="B2521" s="225">
        <v>45.62</v>
      </c>
    </row>
    <row r="2522" spans="1:2">
      <c r="A2522" s="68" t="s">
        <v>2436</v>
      </c>
      <c r="B2522" s="225">
        <v>90.96</v>
      </c>
    </row>
    <row r="2523" spans="1:2">
      <c r="A2523" s="68" t="s">
        <v>2437</v>
      </c>
      <c r="B2523" s="225">
        <v>81.83</v>
      </c>
    </row>
    <row r="2524" spans="1:2">
      <c r="A2524" s="68" t="s">
        <v>2438</v>
      </c>
      <c r="B2524" s="225">
        <v>222.82</v>
      </c>
    </row>
    <row r="2525" spans="1:2">
      <c r="A2525" s="68" t="s">
        <v>2439</v>
      </c>
      <c r="B2525" s="225">
        <v>200.24</v>
      </c>
    </row>
    <row r="2526" spans="1:2">
      <c r="A2526" s="68" t="s">
        <v>2440</v>
      </c>
      <c r="B2526" s="225">
        <v>60.97</v>
      </c>
    </row>
    <row r="2527" spans="1:2">
      <c r="A2527" s="68" t="s">
        <v>2441</v>
      </c>
      <c r="B2527" s="225">
        <v>58.05</v>
      </c>
    </row>
    <row r="2528" spans="1:2">
      <c r="A2528" s="68" t="s">
        <v>2442</v>
      </c>
      <c r="B2528" s="225">
        <v>67.33</v>
      </c>
    </row>
    <row r="2529" spans="1:2">
      <c r="A2529" s="68" t="s">
        <v>2443</v>
      </c>
      <c r="B2529" s="225">
        <v>64.069999999999993</v>
      </c>
    </row>
    <row r="2530" spans="1:2">
      <c r="A2530" s="68" t="s">
        <v>2444</v>
      </c>
      <c r="B2530" s="225">
        <v>76.510000000000005</v>
      </c>
    </row>
    <row r="2531" spans="1:2">
      <c r="A2531" s="68" t="s">
        <v>2445</v>
      </c>
      <c r="B2531" s="225">
        <v>72.81</v>
      </c>
    </row>
    <row r="2532" spans="1:2">
      <c r="A2532" s="68" t="s">
        <v>2446</v>
      </c>
      <c r="B2532" s="225">
        <v>88.75</v>
      </c>
    </row>
    <row r="2533" spans="1:2">
      <c r="A2533" s="68" t="s">
        <v>2447</v>
      </c>
      <c r="B2533" s="225">
        <v>84.46</v>
      </c>
    </row>
    <row r="2534" spans="1:2">
      <c r="A2534" s="68" t="s">
        <v>2448</v>
      </c>
      <c r="B2534" s="225">
        <v>100.99</v>
      </c>
    </row>
    <row r="2535" spans="1:2">
      <c r="A2535" s="68" t="s">
        <v>2449</v>
      </c>
      <c r="B2535" s="225">
        <v>96.11</v>
      </c>
    </row>
    <row r="2536" spans="1:2">
      <c r="A2536" s="68" t="s">
        <v>2450</v>
      </c>
      <c r="B2536" s="225">
        <v>100.52</v>
      </c>
    </row>
    <row r="2537" spans="1:2">
      <c r="A2537" s="68" t="s">
        <v>2451</v>
      </c>
      <c r="B2537" s="225">
        <v>91.58</v>
      </c>
    </row>
    <row r="2538" spans="1:2">
      <c r="A2538" s="68" t="s">
        <v>2452</v>
      </c>
      <c r="B2538" s="225">
        <v>181.26</v>
      </c>
    </row>
    <row r="2539" spans="1:2">
      <c r="A2539" s="68" t="s">
        <v>2453</v>
      </c>
      <c r="B2539" s="225">
        <v>163.01</v>
      </c>
    </row>
    <row r="2540" spans="1:2">
      <c r="A2540" s="68" t="s">
        <v>2454</v>
      </c>
      <c r="B2540" s="225">
        <v>181.07</v>
      </c>
    </row>
    <row r="2541" spans="1:2">
      <c r="A2541" s="68" t="s">
        <v>2455</v>
      </c>
      <c r="B2541" s="225">
        <v>161.56</v>
      </c>
    </row>
    <row r="2542" spans="1:2">
      <c r="A2542" s="68" t="s">
        <v>2456</v>
      </c>
      <c r="B2542" s="225">
        <v>71.8</v>
      </c>
    </row>
    <row r="2543" spans="1:2">
      <c r="A2543" s="68" t="s">
        <v>2457</v>
      </c>
      <c r="B2543" s="225">
        <v>65.3</v>
      </c>
    </row>
    <row r="2544" spans="1:2">
      <c r="A2544" s="68" t="s">
        <v>2458</v>
      </c>
      <c r="B2544" s="225">
        <v>93.34</v>
      </c>
    </row>
    <row r="2545" spans="1:2">
      <c r="A2545" s="68" t="s">
        <v>2459</v>
      </c>
      <c r="B2545" s="225">
        <v>84.9</v>
      </c>
    </row>
    <row r="2546" spans="1:2">
      <c r="A2546" s="68" t="s">
        <v>2460</v>
      </c>
      <c r="B2546" s="225">
        <v>1.33</v>
      </c>
    </row>
    <row r="2547" spans="1:2">
      <c r="A2547" s="68" t="s">
        <v>81</v>
      </c>
      <c r="B2547" s="225">
        <v>1.29</v>
      </c>
    </row>
    <row r="2548" spans="1:2">
      <c r="A2548" s="68" t="s">
        <v>2461</v>
      </c>
      <c r="B2548" s="225">
        <v>1.17</v>
      </c>
    </row>
    <row r="2549" spans="1:2">
      <c r="A2549" s="68" t="s">
        <v>2462</v>
      </c>
      <c r="B2549" s="225">
        <v>1.1299999999999999</v>
      </c>
    </row>
    <row r="2550" spans="1:2">
      <c r="A2550" s="68" t="s">
        <v>2463</v>
      </c>
      <c r="B2550" s="225">
        <v>1.08</v>
      </c>
    </row>
    <row r="2551" spans="1:2">
      <c r="A2551" s="68" t="s">
        <v>2464</v>
      </c>
      <c r="B2551" s="225">
        <v>1.04</v>
      </c>
    </row>
    <row r="2552" spans="1:2">
      <c r="A2552" s="68" t="s">
        <v>2465</v>
      </c>
      <c r="B2552" s="225">
        <v>9.6199999999999992</v>
      </c>
    </row>
    <row r="2553" spans="1:2">
      <c r="A2553" s="68" t="s">
        <v>2466</v>
      </c>
      <c r="B2553" s="225">
        <v>9.23</v>
      </c>
    </row>
    <row r="2554" spans="1:2">
      <c r="A2554" s="68" t="s">
        <v>2467</v>
      </c>
      <c r="B2554" s="225">
        <v>7.11</v>
      </c>
    </row>
    <row r="2555" spans="1:2">
      <c r="A2555" s="68" t="s">
        <v>2468</v>
      </c>
      <c r="B2555" s="225">
        <v>6.87</v>
      </c>
    </row>
    <row r="2556" spans="1:2">
      <c r="A2556" s="68" t="s">
        <v>2469</v>
      </c>
      <c r="B2556" s="225">
        <v>6.41</v>
      </c>
    </row>
    <row r="2557" spans="1:2">
      <c r="A2557" s="68" t="s">
        <v>2470</v>
      </c>
      <c r="B2557" s="225">
        <v>6.21</v>
      </c>
    </row>
    <row r="2558" spans="1:2">
      <c r="A2558" s="68" t="s">
        <v>2471</v>
      </c>
      <c r="B2558" s="225">
        <v>6.04</v>
      </c>
    </row>
    <row r="2559" spans="1:2">
      <c r="A2559" s="68" t="s">
        <v>2472</v>
      </c>
      <c r="B2559" s="225">
        <v>5.86</v>
      </c>
    </row>
    <row r="2560" spans="1:2">
      <c r="A2560" s="68" t="s">
        <v>2473</v>
      </c>
      <c r="B2560" s="225">
        <v>5.88</v>
      </c>
    </row>
    <row r="2561" spans="1:2">
      <c r="A2561" s="68" t="s">
        <v>2474</v>
      </c>
      <c r="B2561" s="225">
        <v>5.71</v>
      </c>
    </row>
    <row r="2562" spans="1:2">
      <c r="A2562" s="68" t="s">
        <v>2475</v>
      </c>
      <c r="B2562" s="225">
        <v>4.07</v>
      </c>
    </row>
    <row r="2563" spans="1:2">
      <c r="A2563" s="68" t="s">
        <v>2476</v>
      </c>
      <c r="B2563" s="225">
        <v>3.96</v>
      </c>
    </row>
    <row r="2564" spans="1:2">
      <c r="A2564" s="68" t="s">
        <v>2477</v>
      </c>
      <c r="B2564" s="225">
        <v>4.58</v>
      </c>
    </row>
    <row r="2565" spans="1:2">
      <c r="A2565" s="68" t="s">
        <v>2478</v>
      </c>
      <c r="B2565" s="225">
        <v>4.5</v>
      </c>
    </row>
    <row r="2566" spans="1:2">
      <c r="A2566" s="68" t="s">
        <v>2479</v>
      </c>
      <c r="B2566" s="225">
        <v>3.78</v>
      </c>
    </row>
    <row r="2567" spans="1:2">
      <c r="A2567" s="68" t="s">
        <v>2480</v>
      </c>
      <c r="B2567" s="225">
        <v>3.72</v>
      </c>
    </row>
    <row r="2568" spans="1:2">
      <c r="A2568" s="68" t="s">
        <v>2481</v>
      </c>
      <c r="B2568" s="225">
        <v>7.25</v>
      </c>
    </row>
    <row r="2569" spans="1:2">
      <c r="A2569" s="68" t="s">
        <v>2482</v>
      </c>
      <c r="B2569" s="225">
        <v>6.94</v>
      </c>
    </row>
    <row r="2570" spans="1:2">
      <c r="A2570" s="68" t="s">
        <v>2483</v>
      </c>
      <c r="B2570" s="225">
        <v>5.0999999999999996</v>
      </c>
    </row>
    <row r="2571" spans="1:2">
      <c r="A2571" s="68" t="s">
        <v>2484</v>
      </c>
      <c r="B2571" s="225">
        <v>4.93</v>
      </c>
    </row>
    <row r="2572" spans="1:2">
      <c r="A2572" s="68" t="s">
        <v>2485</v>
      </c>
      <c r="B2572" s="225">
        <v>4.4000000000000004</v>
      </c>
    </row>
    <row r="2573" spans="1:2">
      <c r="A2573" s="68" t="s">
        <v>2486</v>
      </c>
      <c r="B2573" s="225">
        <v>4.28</v>
      </c>
    </row>
    <row r="2574" spans="1:2">
      <c r="A2574" s="68" t="s">
        <v>2487</v>
      </c>
      <c r="B2574" s="225">
        <v>4.03</v>
      </c>
    </row>
    <row r="2575" spans="1:2">
      <c r="A2575" s="68" t="s">
        <v>2488</v>
      </c>
      <c r="B2575" s="225">
        <v>3.92</v>
      </c>
    </row>
    <row r="2576" spans="1:2">
      <c r="A2576" s="68" t="s">
        <v>2489</v>
      </c>
      <c r="B2576" s="225">
        <v>3.87</v>
      </c>
    </row>
    <row r="2577" spans="1:2">
      <c r="A2577" s="68" t="s">
        <v>2490</v>
      </c>
      <c r="B2577" s="225">
        <v>3.77</v>
      </c>
    </row>
    <row r="2578" spans="1:2">
      <c r="A2578" s="68" t="s">
        <v>2491</v>
      </c>
      <c r="B2578" s="225">
        <v>2.4500000000000002</v>
      </c>
    </row>
    <row r="2579" spans="1:2">
      <c r="A2579" s="68" t="s">
        <v>2492</v>
      </c>
      <c r="B2579" s="225">
        <v>2.4</v>
      </c>
    </row>
    <row r="2580" spans="1:2">
      <c r="A2580" s="68" t="s">
        <v>2493</v>
      </c>
      <c r="B2580" s="225">
        <v>3.13</v>
      </c>
    </row>
    <row r="2581" spans="1:2">
      <c r="A2581" s="68" t="s">
        <v>2494</v>
      </c>
      <c r="B2581" s="225">
        <v>3.09</v>
      </c>
    </row>
    <row r="2582" spans="1:2">
      <c r="A2582" s="68" t="s">
        <v>2495</v>
      </c>
      <c r="B2582" s="225">
        <v>2.5</v>
      </c>
    </row>
    <row r="2583" spans="1:2">
      <c r="A2583" s="68" t="s">
        <v>2496</v>
      </c>
      <c r="B2583" s="225">
        <v>2.4700000000000002</v>
      </c>
    </row>
    <row r="2584" spans="1:2">
      <c r="A2584" s="68" t="s">
        <v>2497</v>
      </c>
      <c r="B2584" s="225">
        <v>75.83</v>
      </c>
    </row>
    <row r="2585" spans="1:2">
      <c r="A2585" s="68" t="s">
        <v>2498</v>
      </c>
      <c r="B2585" s="225">
        <v>70.52</v>
      </c>
    </row>
    <row r="2586" spans="1:2">
      <c r="A2586" s="68" t="s">
        <v>2499</v>
      </c>
      <c r="B2586" s="225">
        <v>47.16</v>
      </c>
    </row>
    <row r="2587" spans="1:2">
      <c r="A2587" s="68" t="s">
        <v>2500</v>
      </c>
      <c r="B2587" s="225">
        <v>41.85</v>
      </c>
    </row>
    <row r="2588" spans="1:2">
      <c r="A2588" s="68" t="s">
        <v>2501</v>
      </c>
      <c r="B2588" s="225">
        <v>260.22000000000003</v>
      </c>
    </row>
    <row r="2589" spans="1:2">
      <c r="A2589" s="68" t="s">
        <v>2502</v>
      </c>
      <c r="B2589" s="225">
        <v>258.86</v>
      </c>
    </row>
    <row r="2590" spans="1:2">
      <c r="A2590" s="68" t="s">
        <v>2503</v>
      </c>
      <c r="B2590" s="225">
        <v>1.59</v>
      </c>
    </row>
    <row r="2591" spans="1:2">
      <c r="A2591" s="68" t="s">
        <v>2504</v>
      </c>
      <c r="B2591" s="225">
        <v>1.59</v>
      </c>
    </row>
    <row r="2592" spans="1:2">
      <c r="A2592" s="68" t="s">
        <v>2505</v>
      </c>
      <c r="B2592" s="225">
        <v>1.19</v>
      </c>
    </row>
    <row r="2593" spans="1:2">
      <c r="A2593" s="68" t="s">
        <v>2506</v>
      </c>
      <c r="B2593" s="225">
        <v>1.19</v>
      </c>
    </row>
    <row r="2594" spans="1:2">
      <c r="A2594" s="68" t="s">
        <v>2507</v>
      </c>
      <c r="B2594" s="225">
        <v>1.77</v>
      </c>
    </row>
    <row r="2595" spans="1:2">
      <c r="A2595" s="68" t="s">
        <v>2508</v>
      </c>
      <c r="B2595" s="225">
        <v>1.77</v>
      </c>
    </row>
    <row r="2596" spans="1:2">
      <c r="A2596" s="68" t="s">
        <v>2509</v>
      </c>
      <c r="B2596" s="225">
        <v>1.28</v>
      </c>
    </row>
    <row r="2597" spans="1:2">
      <c r="A2597" s="68" t="s">
        <v>2510</v>
      </c>
      <c r="B2597" s="225">
        <v>1.28</v>
      </c>
    </row>
    <row r="2598" spans="1:2">
      <c r="A2598" s="68" t="s">
        <v>23878</v>
      </c>
      <c r="B2598" s="225">
        <v>1.97</v>
      </c>
    </row>
    <row r="2599" spans="1:2">
      <c r="A2599" s="68" t="s">
        <v>23879</v>
      </c>
      <c r="B2599" s="225">
        <v>1.97</v>
      </c>
    </row>
    <row r="2600" spans="1:2">
      <c r="A2600" s="68" t="s">
        <v>2511</v>
      </c>
      <c r="B2600" s="225">
        <v>1.38</v>
      </c>
    </row>
    <row r="2601" spans="1:2">
      <c r="A2601" s="68" t="s">
        <v>2512</v>
      </c>
      <c r="B2601" s="225">
        <v>1.38</v>
      </c>
    </row>
    <row r="2602" spans="1:2">
      <c r="A2602" s="68" t="s">
        <v>2513</v>
      </c>
      <c r="B2602" s="225">
        <v>0.52</v>
      </c>
    </row>
    <row r="2603" spans="1:2">
      <c r="A2603" s="68" t="s">
        <v>2514</v>
      </c>
      <c r="B2603" s="225">
        <v>0.49</v>
      </c>
    </row>
    <row r="2604" spans="1:2">
      <c r="A2604" s="68" t="s">
        <v>2515</v>
      </c>
      <c r="B2604" s="225">
        <v>38.979999999999997</v>
      </c>
    </row>
    <row r="2605" spans="1:2">
      <c r="A2605" s="68" t="s">
        <v>2516</v>
      </c>
      <c r="B2605" s="225">
        <v>37.1</v>
      </c>
    </row>
    <row r="2606" spans="1:2">
      <c r="A2606" s="68" t="s">
        <v>2517</v>
      </c>
      <c r="B2606" s="225">
        <v>1.19</v>
      </c>
    </row>
    <row r="2607" spans="1:2">
      <c r="A2607" s="68" t="s">
        <v>2518</v>
      </c>
      <c r="B2607" s="225">
        <v>1.1499999999999999</v>
      </c>
    </row>
    <row r="2608" spans="1:2">
      <c r="A2608" s="68" t="s">
        <v>2519</v>
      </c>
      <c r="B2608" s="225">
        <v>0.79</v>
      </c>
    </row>
    <row r="2609" spans="1:2">
      <c r="A2609" s="68" t="s">
        <v>2520</v>
      </c>
      <c r="B2609" s="225">
        <v>0.77</v>
      </c>
    </row>
    <row r="2610" spans="1:2">
      <c r="A2610" s="68" t="s">
        <v>2521</v>
      </c>
      <c r="B2610" s="225">
        <v>0.48</v>
      </c>
    </row>
    <row r="2611" spans="1:2">
      <c r="A2611" s="68" t="s">
        <v>2522</v>
      </c>
      <c r="B2611" s="225">
        <v>0.46</v>
      </c>
    </row>
    <row r="2612" spans="1:2">
      <c r="A2612" s="68" t="s">
        <v>2523</v>
      </c>
      <c r="B2612" s="225">
        <v>0.73</v>
      </c>
    </row>
    <row r="2613" spans="1:2">
      <c r="A2613" s="68" t="s">
        <v>2524</v>
      </c>
      <c r="B2613" s="225">
        <v>0.71</v>
      </c>
    </row>
    <row r="2614" spans="1:2">
      <c r="A2614" s="68" t="s">
        <v>2525</v>
      </c>
      <c r="B2614" s="225">
        <v>0.16</v>
      </c>
    </row>
    <row r="2615" spans="1:2">
      <c r="A2615" s="68" t="s">
        <v>2527</v>
      </c>
      <c r="B2615" s="225">
        <v>0.16</v>
      </c>
    </row>
    <row r="2616" spans="1:2">
      <c r="A2616" s="68" t="s">
        <v>2528</v>
      </c>
      <c r="B2616" s="225">
        <v>0.84</v>
      </c>
    </row>
    <row r="2617" spans="1:2">
      <c r="A2617" s="68" t="s">
        <v>2529</v>
      </c>
      <c r="B2617" s="225">
        <v>0.82</v>
      </c>
    </row>
    <row r="2618" spans="1:2">
      <c r="A2618" s="68" t="s">
        <v>2530</v>
      </c>
      <c r="B2618" s="225">
        <v>4.1500000000000004</v>
      </c>
    </row>
    <row r="2619" spans="1:2">
      <c r="A2619" s="68" t="s">
        <v>2531</v>
      </c>
      <c r="B2619" s="225">
        <v>4.07</v>
      </c>
    </row>
    <row r="2620" spans="1:2">
      <c r="A2620" s="68" t="s">
        <v>2532</v>
      </c>
      <c r="B2620" s="225">
        <v>0.84</v>
      </c>
    </row>
    <row r="2621" spans="1:2">
      <c r="A2621" s="68" t="s">
        <v>2533</v>
      </c>
      <c r="B2621" s="225">
        <v>0.77</v>
      </c>
    </row>
    <row r="2622" spans="1:2">
      <c r="A2622" s="68" t="s">
        <v>2534</v>
      </c>
      <c r="B2622" s="225">
        <v>16.23</v>
      </c>
    </row>
    <row r="2623" spans="1:2">
      <c r="A2623" s="68" t="s">
        <v>2535</v>
      </c>
      <c r="B2623" s="225">
        <v>14.9</v>
      </c>
    </row>
    <row r="2624" spans="1:2">
      <c r="A2624" s="68" t="s">
        <v>2536</v>
      </c>
      <c r="B2624" s="225">
        <v>157.9</v>
      </c>
    </row>
    <row r="2625" spans="1:2">
      <c r="A2625" s="68" t="s">
        <v>2537</v>
      </c>
      <c r="B2625" s="225">
        <v>145.76</v>
      </c>
    </row>
    <row r="2626" spans="1:2">
      <c r="A2626" s="68" t="s">
        <v>2538</v>
      </c>
      <c r="B2626" s="225">
        <v>15723.14</v>
      </c>
    </row>
    <row r="2627" spans="1:2">
      <c r="A2627" s="68" t="s">
        <v>2539</v>
      </c>
      <c r="B2627" s="225">
        <v>14917.75</v>
      </c>
    </row>
    <row r="2628" spans="1:2">
      <c r="A2628" s="68" t="s">
        <v>2540</v>
      </c>
      <c r="B2628" s="225">
        <v>22168.65</v>
      </c>
    </row>
    <row r="2629" spans="1:2">
      <c r="A2629" s="68" t="s">
        <v>2541</v>
      </c>
      <c r="B2629" s="225">
        <v>20989.59</v>
      </c>
    </row>
    <row r="2630" spans="1:2">
      <c r="A2630" s="68" t="s">
        <v>2542</v>
      </c>
      <c r="B2630" s="225">
        <v>27823.8</v>
      </c>
    </row>
    <row r="2631" spans="1:2">
      <c r="A2631" s="68" t="s">
        <v>2543</v>
      </c>
      <c r="B2631" s="225">
        <v>26248.47</v>
      </c>
    </row>
    <row r="2632" spans="1:2">
      <c r="A2632" s="68" t="s">
        <v>2544</v>
      </c>
      <c r="B2632" s="225">
        <v>34047.800000000003</v>
      </c>
    </row>
    <row r="2633" spans="1:2">
      <c r="A2633" s="68" t="s">
        <v>2545</v>
      </c>
      <c r="B2633" s="225">
        <v>31797.97</v>
      </c>
    </row>
    <row r="2634" spans="1:2">
      <c r="A2634" s="68" t="s">
        <v>2546</v>
      </c>
      <c r="B2634" s="225">
        <v>232.81</v>
      </c>
    </row>
    <row r="2635" spans="1:2">
      <c r="A2635" s="68" t="s">
        <v>2547</v>
      </c>
      <c r="B2635" s="225">
        <v>201.72</v>
      </c>
    </row>
    <row r="2636" spans="1:2">
      <c r="A2636" s="68" t="s">
        <v>2548</v>
      </c>
      <c r="B2636" s="225">
        <v>322.33999999999997</v>
      </c>
    </row>
    <row r="2637" spans="1:2">
      <c r="A2637" s="68" t="s">
        <v>2549</v>
      </c>
      <c r="B2637" s="225">
        <v>279.3</v>
      </c>
    </row>
    <row r="2638" spans="1:2">
      <c r="A2638" s="68" t="s">
        <v>2550</v>
      </c>
      <c r="B2638" s="225">
        <v>135.19999999999999</v>
      </c>
    </row>
    <row r="2639" spans="1:2">
      <c r="A2639" s="68" t="s">
        <v>2551</v>
      </c>
      <c r="B2639" s="225">
        <v>117.14</v>
      </c>
    </row>
    <row r="2640" spans="1:2">
      <c r="A2640" s="68" t="s">
        <v>2552</v>
      </c>
      <c r="B2640" s="225">
        <v>68.180000000000007</v>
      </c>
    </row>
    <row r="2641" spans="1:2">
      <c r="A2641" s="68" t="s">
        <v>2553</v>
      </c>
      <c r="B2641" s="225">
        <v>59.08</v>
      </c>
    </row>
    <row r="2642" spans="1:2">
      <c r="A2642" s="68" t="s">
        <v>2554</v>
      </c>
      <c r="B2642" s="225">
        <v>8.52</v>
      </c>
    </row>
    <row r="2643" spans="1:2">
      <c r="A2643" s="68" t="s">
        <v>2555</v>
      </c>
      <c r="B2643" s="225">
        <v>7.38</v>
      </c>
    </row>
    <row r="2644" spans="1:2">
      <c r="A2644" s="68" t="s">
        <v>2556</v>
      </c>
      <c r="B2644" s="225">
        <v>25.56</v>
      </c>
    </row>
    <row r="2645" spans="1:2">
      <c r="A2645" s="68" t="s">
        <v>2557</v>
      </c>
      <c r="B2645" s="225">
        <v>22.15</v>
      </c>
    </row>
    <row r="2646" spans="1:2">
      <c r="A2646" s="68" t="s">
        <v>2558</v>
      </c>
      <c r="B2646" s="225">
        <v>20.45</v>
      </c>
    </row>
    <row r="2647" spans="1:2">
      <c r="A2647" s="68" t="s">
        <v>2559</v>
      </c>
      <c r="B2647" s="225">
        <v>17.72</v>
      </c>
    </row>
    <row r="2648" spans="1:2">
      <c r="A2648" s="68" t="s">
        <v>2560</v>
      </c>
      <c r="B2648" s="225">
        <v>15.99</v>
      </c>
    </row>
    <row r="2649" spans="1:2">
      <c r="A2649" s="68" t="s">
        <v>2561</v>
      </c>
      <c r="B2649" s="225">
        <v>13.85</v>
      </c>
    </row>
    <row r="2650" spans="1:2">
      <c r="A2650" s="68" t="s">
        <v>2562</v>
      </c>
      <c r="B2650" s="225">
        <v>11.35</v>
      </c>
    </row>
    <row r="2651" spans="1:2">
      <c r="A2651" s="68" t="s">
        <v>2563</v>
      </c>
      <c r="B2651" s="225">
        <v>9.83</v>
      </c>
    </row>
    <row r="2652" spans="1:2">
      <c r="A2652" s="68" t="s">
        <v>2564</v>
      </c>
      <c r="B2652" s="225">
        <v>46.02</v>
      </c>
    </row>
    <row r="2653" spans="1:2">
      <c r="A2653" s="68" t="s">
        <v>2565</v>
      </c>
      <c r="B2653" s="225">
        <v>39.869999999999997</v>
      </c>
    </row>
    <row r="2654" spans="1:2">
      <c r="A2654" s="68" t="s">
        <v>2566</v>
      </c>
      <c r="B2654" s="225">
        <v>23.18</v>
      </c>
    </row>
    <row r="2655" spans="1:2">
      <c r="A2655" s="68" t="s">
        <v>2567</v>
      </c>
      <c r="B2655" s="225">
        <v>20.079999999999998</v>
      </c>
    </row>
    <row r="2656" spans="1:2">
      <c r="A2656" s="68" t="s">
        <v>2568</v>
      </c>
      <c r="B2656" s="225">
        <v>8.52</v>
      </c>
    </row>
    <row r="2657" spans="1:2">
      <c r="A2657" s="68" t="s">
        <v>2569</v>
      </c>
      <c r="B2657" s="225">
        <v>7.38</v>
      </c>
    </row>
    <row r="2658" spans="1:2">
      <c r="A2658" s="68" t="s">
        <v>2570</v>
      </c>
      <c r="B2658" s="225">
        <v>16.64</v>
      </c>
    </row>
    <row r="2659" spans="1:2">
      <c r="A2659" s="68" t="s">
        <v>2571</v>
      </c>
      <c r="B2659" s="225">
        <v>14.41</v>
      </c>
    </row>
    <row r="2660" spans="1:2">
      <c r="A2660" s="68" t="s">
        <v>2572</v>
      </c>
      <c r="B2660" s="225">
        <v>23.18</v>
      </c>
    </row>
    <row r="2661" spans="1:2">
      <c r="A2661" s="68" t="s">
        <v>2573</v>
      </c>
      <c r="B2661" s="225">
        <v>20.079999999999998</v>
      </c>
    </row>
    <row r="2662" spans="1:2">
      <c r="A2662" s="68" t="s">
        <v>2574</v>
      </c>
      <c r="B2662" s="225">
        <v>22.16</v>
      </c>
    </row>
    <row r="2663" spans="1:2">
      <c r="A2663" s="68" t="s">
        <v>2575</v>
      </c>
      <c r="B2663" s="225">
        <v>19.2</v>
      </c>
    </row>
    <row r="2664" spans="1:2">
      <c r="A2664" s="68" t="s">
        <v>2576</v>
      </c>
      <c r="B2664" s="225">
        <v>11.93</v>
      </c>
    </row>
    <row r="2665" spans="1:2">
      <c r="A2665" s="68" t="s">
        <v>2577</v>
      </c>
      <c r="B2665" s="225">
        <v>10.33</v>
      </c>
    </row>
    <row r="2666" spans="1:2">
      <c r="A2666" s="68" t="s">
        <v>2578</v>
      </c>
      <c r="B2666" s="225">
        <v>63.07</v>
      </c>
    </row>
    <row r="2667" spans="1:2">
      <c r="A2667" s="68" t="s">
        <v>2579</v>
      </c>
      <c r="B2667" s="225">
        <v>54.64</v>
      </c>
    </row>
    <row r="2668" spans="1:2">
      <c r="A2668" s="68" t="s">
        <v>2580</v>
      </c>
      <c r="B2668" s="225">
        <v>10.4</v>
      </c>
    </row>
    <row r="2669" spans="1:2">
      <c r="A2669" s="68" t="s">
        <v>2581</v>
      </c>
      <c r="B2669" s="225">
        <v>9.01</v>
      </c>
    </row>
    <row r="2670" spans="1:2">
      <c r="A2670" s="68" t="s">
        <v>2582</v>
      </c>
      <c r="B2670" s="225">
        <v>25.56</v>
      </c>
    </row>
    <row r="2671" spans="1:2">
      <c r="A2671" s="68" t="s">
        <v>2583</v>
      </c>
      <c r="B2671" s="225">
        <v>22.15</v>
      </c>
    </row>
    <row r="2672" spans="1:2">
      <c r="A2672" s="68" t="s">
        <v>2584</v>
      </c>
      <c r="B2672" s="225">
        <v>25.56</v>
      </c>
    </row>
    <row r="2673" spans="1:2">
      <c r="A2673" s="68" t="s">
        <v>2586</v>
      </c>
      <c r="B2673" s="225">
        <v>22.15</v>
      </c>
    </row>
    <row r="2674" spans="1:2">
      <c r="A2674" s="68" t="s">
        <v>2587</v>
      </c>
      <c r="B2674" s="225">
        <v>87.3</v>
      </c>
    </row>
    <row r="2675" spans="1:2">
      <c r="A2675" s="68" t="s">
        <v>2588</v>
      </c>
      <c r="B2675" s="225">
        <v>75.64</v>
      </c>
    </row>
    <row r="2676" spans="1:2">
      <c r="A2676" s="68" t="s">
        <v>2589</v>
      </c>
      <c r="B2676" s="225">
        <v>106.7</v>
      </c>
    </row>
    <row r="2677" spans="1:2">
      <c r="A2677" s="68" t="s">
        <v>2590</v>
      </c>
      <c r="B2677" s="225">
        <v>92.45</v>
      </c>
    </row>
    <row r="2678" spans="1:2">
      <c r="A2678" s="68" t="s">
        <v>2591</v>
      </c>
      <c r="B2678" s="225">
        <v>169.66</v>
      </c>
    </row>
    <row r="2679" spans="1:2">
      <c r="A2679" s="68" t="s">
        <v>2592</v>
      </c>
      <c r="B2679" s="225">
        <v>147.01</v>
      </c>
    </row>
    <row r="2680" spans="1:2">
      <c r="A2680" s="68" t="s">
        <v>2593</v>
      </c>
      <c r="B2680" s="225">
        <v>396.17</v>
      </c>
    </row>
    <row r="2681" spans="1:2">
      <c r="A2681" s="68" t="s">
        <v>2594</v>
      </c>
      <c r="B2681" s="225">
        <v>343.29</v>
      </c>
    </row>
    <row r="2682" spans="1:2">
      <c r="A2682" s="68" t="s">
        <v>2595</v>
      </c>
      <c r="B2682" s="225">
        <v>25.56</v>
      </c>
    </row>
    <row r="2683" spans="1:2">
      <c r="A2683" s="68" t="s">
        <v>2596</v>
      </c>
      <c r="B2683" s="225">
        <v>22.15</v>
      </c>
    </row>
    <row r="2684" spans="1:2">
      <c r="A2684" s="68" t="s">
        <v>2597</v>
      </c>
      <c r="B2684" s="225">
        <v>322.77</v>
      </c>
    </row>
    <row r="2685" spans="1:2">
      <c r="A2685" s="68" t="s">
        <v>2598</v>
      </c>
      <c r="B2685" s="225">
        <v>279.69</v>
      </c>
    </row>
    <row r="2686" spans="1:2">
      <c r="A2686" s="68" t="s">
        <v>2599</v>
      </c>
      <c r="B2686" s="225">
        <v>7.5</v>
      </c>
    </row>
    <row r="2687" spans="1:2">
      <c r="A2687" s="68" t="s">
        <v>2601</v>
      </c>
      <c r="B2687" s="225">
        <v>6.49</v>
      </c>
    </row>
    <row r="2688" spans="1:2">
      <c r="A2688" s="68" t="s">
        <v>2602</v>
      </c>
      <c r="B2688" s="225">
        <v>13.63</v>
      </c>
    </row>
    <row r="2689" spans="1:2">
      <c r="A2689" s="68" t="s">
        <v>2604</v>
      </c>
      <c r="B2689" s="225">
        <v>11.81</v>
      </c>
    </row>
    <row r="2690" spans="1:2">
      <c r="A2690" s="68" t="s">
        <v>2605</v>
      </c>
      <c r="B2690" s="225">
        <v>8.11</v>
      </c>
    </row>
    <row r="2691" spans="1:2">
      <c r="A2691" s="68" t="s">
        <v>2606</v>
      </c>
      <c r="B2691" s="225">
        <v>7.03</v>
      </c>
    </row>
    <row r="2692" spans="1:2">
      <c r="A2692" s="68" t="s">
        <v>2607</v>
      </c>
      <c r="B2692" s="225">
        <v>14.81</v>
      </c>
    </row>
    <row r="2693" spans="1:2">
      <c r="A2693" s="68" t="s">
        <v>2608</v>
      </c>
      <c r="B2693" s="225">
        <v>12.83</v>
      </c>
    </row>
    <row r="2694" spans="1:2">
      <c r="A2694" s="68" t="s">
        <v>2609</v>
      </c>
      <c r="B2694" s="225">
        <v>10.39</v>
      </c>
    </row>
    <row r="2695" spans="1:2">
      <c r="A2695" s="68" t="s">
        <v>2610</v>
      </c>
      <c r="B2695" s="225">
        <v>9</v>
      </c>
    </row>
    <row r="2696" spans="1:2">
      <c r="A2696" s="68" t="s">
        <v>2611</v>
      </c>
      <c r="B2696" s="225">
        <v>17.86</v>
      </c>
    </row>
    <row r="2697" spans="1:2">
      <c r="A2697" s="68" t="s">
        <v>2612</v>
      </c>
      <c r="B2697" s="225">
        <v>15.48</v>
      </c>
    </row>
    <row r="2698" spans="1:2">
      <c r="A2698" s="68" t="s">
        <v>2613</v>
      </c>
      <c r="B2698" s="225">
        <v>13.83</v>
      </c>
    </row>
    <row r="2699" spans="1:2">
      <c r="A2699" s="68" t="s">
        <v>2614</v>
      </c>
      <c r="B2699" s="225">
        <v>11.98</v>
      </c>
    </row>
    <row r="2700" spans="1:2">
      <c r="A2700" s="68" t="s">
        <v>2615</v>
      </c>
      <c r="B2700" s="225">
        <v>12.27</v>
      </c>
    </row>
    <row r="2701" spans="1:2">
      <c r="A2701" s="68" t="s">
        <v>2616</v>
      </c>
      <c r="B2701" s="225">
        <v>10.63</v>
      </c>
    </row>
    <row r="2702" spans="1:2">
      <c r="A2702" s="68" t="s">
        <v>2617</v>
      </c>
      <c r="B2702" s="225">
        <v>8.6</v>
      </c>
    </row>
    <row r="2703" spans="1:2">
      <c r="A2703" s="68" t="s">
        <v>2618</v>
      </c>
      <c r="B2703" s="225">
        <v>7.45</v>
      </c>
    </row>
    <row r="2704" spans="1:2">
      <c r="A2704" s="68" t="s">
        <v>2619</v>
      </c>
      <c r="B2704" s="225">
        <v>13.27</v>
      </c>
    </row>
    <row r="2705" spans="1:2">
      <c r="A2705" s="68" t="s">
        <v>2620</v>
      </c>
      <c r="B2705" s="225">
        <v>11.5</v>
      </c>
    </row>
    <row r="2706" spans="1:2">
      <c r="A2706" s="68" t="s">
        <v>2621</v>
      </c>
      <c r="B2706" s="225">
        <v>11.18</v>
      </c>
    </row>
    <row r="2707" spans="1:2">
      <c r="A2707" s="68" t="s">
        <v>2622</v>
      </c>
      <c r="B2707" s="225">
        <v>9.68</v>
      </c>
    </row>
    <row r="2708" spans="1:2">
      <c r="A2708" s="68" t="s">
        <v>2623</v>
      </c>
      <c r="B2708" s="225">
        <v>30.44</v>
      </c>
    </row>
    <row r="2709" spans="1:2">
      <c r="A2709" s="68" t="s">
        <v>2625</v>
      </c>
      <c r="B2709" s="225">
        <v>26.38</v>
      </c>
    </row>
    <row r="2710" spans="1:2">
      <c r="A2710" s="68" t="s">
        <v>2626</v>
      </c>
      <c r="B2710" s="225">
        <v>34.58</v>
      </c>
    </row>
    <row r="2711" spans="1:2">
      <c r="A2711" s="68" t="s">
        <v>2627</v>
      </c>
      <c r="B2711" s="225">
        <v>29.96</v>
      </c>
    </row>
    <row r="2712" spans="1:2">
      <c r="A2712" s="68" t="s">
        <v>2628</v>
      </c>
      <c r="B2712" s="225">
        <v>69.16</v>
      </c>
    </row>
    <row r="2713" spans="1:2">
      <c r="A2713" s="68" t="s">
        <v>2629</v>
      </c>
      <c r="B2713" s="225">
        <v>59.93</v>
      </c>
    </row>
    <row r="2714" spans="1:2">
      <c r="A2714" s="68" t="s">
        <v>2630</v>
      </c>
      <c r="B2714" s="225">
        <v>31.7</v>
      </c>
    </row>
    <row r="2715" spans="1:2">
      <c r="A2715" s="68" t="s">
        <v>2631</v>
      </c>
      <c r="B2715" s="225">
        <v>27.46</v>
      </c>
    </row>
    <row r="2716" spans="1:2">
      <c r="A2716" s="68" t="s">
        <v>2632</v>
      </c>
      <c r="B2716" s="225">
        <v>11.93</v>
      </c>
    </row>
    <row r="2717" spans="1:2">
      <c r="A2717" s="68" t="s">
        <v>2633</v>
      </c>
      <c r="B2717" s="225">
        <v>10.33</v>
      </c>
    </row>
    <row r="2718" spans="1:2">
      <c r="A2718" s="68" t="s">
        <v>2634</v>
      </c>
      <c r="B2718" s="225">
        <v>3355.35</v>
      </c>
    </row>
    <row r="2719" spans="1:2">
      <c r="A2719" s="68" t="s">
        <v>2635</v>
      </c>
      <c r="B2719" s="225">
        <v>2907.52</v>
      </c>
    </row>
    <row r="2720" spans="1:2">
      <c r="A2720" s="68" t="s">
        <v>2636</v>
      </c>
      <c r="B2720" s="225">
        <v>100.66</v>
      </c>
    </row>
    <row r="2721" spans="1:2">
      <c r="A2721" s="68" t="s">
        <v>2637</v>
      </c>
      <c r="B2721" s="225">
        <v>87.23</v>
      </c>
    </row>
    <row r="2722" spans="1:2">
      <c r="A2722" s="68" t="s">
        <v>2638</v>
      </c>
      <c r="B2722" s="225">
        <v>168.05</v>
      </c>
    </row>
    <row r="2723" spans="1:2">
      <c r="A2723" s="68" t="s">
        <v>2639</v>
      </c>
      <c r="B2723" s="225">
        <v>145.62</v>
      </c>
    </row>
    <row r="2724" spans="1:2">
      <c r="A2724" s="68" t="s">
        <v>2640</v>
      </c>
      <c r="B2724" s="225">
        <v>17.89</v>
      </c>
    </row>
    <row r="2725" spans="1:2">
      <c r="A2725" s="68" t="s">
        <v>2641</v>
      </c>
      <c r="B2725" s="225">
        <v>15.5</v>
      </c>
    </row>
    <row r="2726" spans="1:2">
      <c r="A2726" s="68" t="s">
        <v>2642</v>
      </c>
      <c r="B2726" s="225">
        <v>9.3699999999999992</v>
      </c>
    </row>
    <row r="2727" spans="1:2">
      <c r="A2727" s="68" t="s">
        <v>2644</v>
      </c>
      <c r="B2727" s="225">
        <v>8.1199999999999992</v>
      </c>
    </row>
    <row r="2728" spans="1:2">
      <c r="A2728" s="68" t="s">
        <v>2645</v>
      </c>
      <c r="B2728" s="225">
        <v>20.45</v>
      </c>
    </row>
    <row r="2729" spans="1:2">
      <c r="A2729" s="68" t="s">
        <v>2646</v>
      </c>
      <c r="B2729" s="225">
        <v>17.72</v>
      </c>
    </row>
    <row r="2730" spans="1:2">
      <c r="A2730" s="68" t="s">
        <v>2647</v>
      </c>
      <c r="B2730" s="225">
        <v>5.96</v>
      </c>
    </row>
    <row r="2731" spans="1:2">
      <c r="A2731" s="68" t="s">
        <v>2649</v>
      </c>
      <c r="B2731" s="225">
        <v>5.16</v>
      </c>
    </row>
    <row r="2732" spans="1:2">
      <c r="A2732" s="68" t="s">
        <v>2650</v>
      </c>
      <c r="B2732" s="225">
        <v>21.3</v>
      </c>
    </row>
    <row r="2733" spans="1:2">
      <c r="A2733" s="68" t="s">
        <v>2652</v>
      </c>
      <c r="B2733" s="225">
        <v>18.46</v>
      </c>
    </row>
    <row r="2734" spans="1:2">
      <c r="A2734" s="68" t="s">
        <v>2653</v>
      </c>
      <c r="B2734" s="225">
        <v>35.79</v>
      </c>
    </row>
    <row r="2735" spans="1:2">
      <c r="A2735" s="68" t="s">
        <v>2654</v>
      </c>
      <c r="B2735" s="225">
        <v>31.01</v>
      </c>
    </row>
    <row r="2736" spans="1:2">
      <c r="A2736" s="68" t="s">
        <v>23328</v>
      </c>
      <c r="B2736" s="225">
        <v>7.67</v>
      </c>
    </row>
    <row r="2737" spans="1:2">
      <c r="A2737" s="68" t="s">
        <v>23329</v>
      </c>
      <c r="B2737" s="225">
        <v>6.64</v>
      </c>
    </row>
    <row r="2738" spans="1:2">
      <c r="A2738" s="68" t="s">
        <v>2655</v>
      </c>
      <c r="B2738" s="225">
        <v>23.01</v>
      </c>
    </row>
    <row r="2739" spans="1:2">
      <c r="A2739" s="68" t="s">
        <v>2656</v>
      </c>
      <c r="B2739" s="225">
        <v>19.93</v>
      </c>
    </row>
    <row r="2740" spans="1:2">
      <c r="A2740" s="68" t="s">
        <v>2657</v>
      </c>
      <c r="B2740" s="225">
        <v>17.04</v>
      </c>
    </row>
    <row r="2741" spans="1:2">
      <c r="A2741" s="68" t="s">
        <v>2658</v>
      </c>
      <c r="B2741" s="225">
        <v>14.77</v>
      </c>
    </row>
    <row r="2742" spans="1:2">
      <c r="A2742" s="68" t="s">
        <v>2659</v>
      </c>
      <c r="B2742" s="225">
        <v>34.090000000000003</v>
      </c>
    </row>
    <row r="2743" spans="1:2">
      <c r="A2743" s="68" t="s">
        <v>2660</v>
      </c>
      <c r="B2743" s="225">
        <v>29.54</v>
      </c>
    </row>
    <row r="2744" spans="1:2">
      <c r="A2744" s="68" t="s">
        <v>2661</v>
      </c>
      <c r="B2744" s="225">
        <v>15.34</v>
      </c>
    </row>
    <row r="2745" spans="1:2">
      <c r="A2745" s="68" t="s">
        <v>2662</v>
      </c>
      <c r="B2745" s="225">
        <v>13.29</v>
      </c>
    </row>
    <row r="2746" spans="1:2">
      <c r="A2746" s="68" t="s">
        <v>2663</v>
      </c>
      <c r="B2746" s="225">
        <v>5.96</v>
      </c>
    </row>
    <row r="2747" spans="1:2">
      <c r="A2747" s="68" t="s">
        <v>2664</v>
      </c>
      <c r="B2747" s="225">
        <v>5.16</v>
      </c>
    </row>
    <row r="2748" spans="1:2">
      <c r="A2748" s="68" t="s">
        <v>2665</v>
      </c>
      <c r="B2748" s="225">
        <v>58.86</v>
      </c>
    </row>
    <row r="2749" spans="1:2">
      <c r="A2749" s="68" t="s">
        <v>2667</v>
      </c>
      <c r="B2749" s="225">
        <v>51.01</v>
      </c>
    </row>
    <row r="2750" spans="1:2">
      <c r="A2750" s="68" t="s">
        <v>2668</v>
      </c>
      <c r="B2750" s="225">
        <v>3.4</v>
      </c>
    </row>
    <row r="2751" spans="1:2">
      <c r="A2751" s="68" t="s">
        <v>2670</v>
      </c>
      <c r="B2751" s="225">
        <v>2.95</v>
      </c>
    </row>
    <row r="2752" spans="1:2">
      <c r="A2752" s="68" t="s">
        <v>2671</v>
      </c>
      <c r="B2752" s="225">
        <v>5.96</v>
      </c>
    </row>
    <row r="2753" spans="1:2">
      <c r="A2753" s="68" t="s">
        <v>2673</v>
      </c>
      <c r="B2753" s="225">
        <v>5.16</v>
      </c>
    </row>
    <row r="2754" spans="1:2">
      <c r="A2754" s="68" t="s">
        <v>2674</v>
      </c>
      <c r="B2754" s="225">
        <v>5.1100000000000003</v>
      </c>
    </row>
    <row r="2755" spans="1:2">
      <c r="A2755" s="68" t="s">
        <v>2675</v>
      </c>
      <c r="B2755" s="225">
        <v>4.43</v>
      </c>
    </row>
    <row r="2756" spans="1:2">
      <c r="A2756" s="68" t="s">
        <v>2676</v>
      </c>
      <c r="B2756" s="225">
        <v>11.93</v>
      </c>
    </row>
    <row r="2757" spans="1:2">
      <c r="A2757" s="68" t="s">
        <v>2677</v>
      </c>
      <c r="B2757" s="225">
        <v>10.33</v>
      </c>
    </row>
    <row r="2758" spans="1:2">
      <c r="A2758" s="68" t="s">
        <v>2678</v>
      </c>
      <c r="B2758" s="225">
        <v>8.52</v>
      </c>
    </row>
    <row r="2759" spans="1:2">
      <c r="A2759" s="68" t="s">
        <v>2679</v>
      </c>
      <c r="B2759" s="225">
        <v>7.38</v>
      </c>
    </row>
    <row r="2760" spans="1:2">
      <c r="A2760" s="68" t="s">
        <v>2680</v>
      </c>
      <c r="B2760" s="225">
        <v>57.63</v>
      </c>
    </row>
    <row r="2761" spans="1:2">
      <c r="A2761" s="68" t="s">
        <v>2682</v>
      </c>
      <c r="B2761" s="225">
        <v>49.94</v>
      </c>
    </row>
    <row r="2762" spans="1:2">
      <c r="A2762" s="68" t="s">
        <v>2683</v>
      </c>
      <c r="B2762" s="225">
        <v>2.13</v>
      </c>
    </row>
    <row r="2763" spans="1:2">
      <c r="A2763" s="68" t="s">
        <v>2685</v>
      </c>
      <c r="B2763" s="225">
        <v>1.84</v>
      </c>
    </row>
    <row r="2764" spans="1:2">
      <c r="A2764" s="68" t="s">
        <v>2686</v>
      </c>
      <c r="B2764" s="225">
        <v>6.39</v>
      </c>
    </row>
    <row r="2765" spans="1:2">
      <c r="A2765" s="68" t="s">
        <v>2688</v>
      </c>
      <c r="B2765" s="225">
        <v>5.53</v>
      </c>
    </row>
    <row r="2766" spans="1:2">
      <c r="A2766" s="68" t="s">
        <v>2689</v>
      </c>
      <c r="B2766" s="225">
        <v>13.63</v>
      </c>
    </row>
    <row r="2767" spans="1:2">
      <c r="A2767" s="68" t="s">
        <v>2690</v>
      </c>
      <c r="B2767" s="225">
        <v>11.81</v>
      </c>
    </row>
    <row r="2768" spans="1:2">
      <c r="A2768" s="68" t="s">
        <v>2691</v>
      </c>
      <c r="B2768" s="225">
        <v>1.19</v>
      </c>
    </row>
    <row r="2769" spans="1:2">
      <c r="A2769" s="68" t="s">
        <v>2693</v>
      </c>
      <c r="B2769" s="225">
        <v>1.03</v>
      </c>
    </row>
    <row r="2770" spans="1:2">
      <c r="A2770" s="68" t="s">
        <v>2694</v>
      </c>
      <c r="B2770" s="225">
        <v>11.93</v>
      </c>
    </row>
    <row r="2771" spans="1:2">
      <c r="A2771" s="68" t="s">
        <v>2695</v>
      </c>
      <c r="B2771" s="225">
        <v>10.33</v>
      </c>
    </row>
    <row r="2772" spans="1:2">
      <c r="A2772" s="68" t="s">
        <v>2696</v>
      </c>
      <c r="B2772" s="225">
        <v>8.52</v>
      </c>
    </row>
    <row r="2773" spans="1:2">
      <c r="A2773" s="68" t="s">
        <v>2697</v>
      </c>
      <c r="B2773" s="225">
        <v>7.38</v>
      </c>
    </row>
    <row r="2774" spans="1:2">
      <c r="A2774" s="68" t="s">
        <v>2698</v>
      </c>
      <c r="B2774" s="225">
        <v>9.3699999999999992</v>
      </c>
    </row>
    <row r="2775" spans="1:2">
      <c r="A2775" s="68" t="s">
        <v>2700</v>
      </c>
      <c r="B2775" s="225">
        <v>8.1199999999999992</v>
      </c>
    </row>
    <row r="2776" spans="1:2">
      <c r="A2776" s="68" t="s">
        <v>2701</v>
      </c>
      <c r="B2776" s="225">
        <v>39.200000000000003</v>
      </c>
    </row>
    <row r="2777" spans="1:2">
      <c r="A2777" s="68" t="s">
        <v>2702</v>
      </c>
      <c r="B2777" s="225">
        <v>33.97</v>
      </c>
    </row>
    <row r="2778" spans="1:2">
      <c r="A2778" s="68" t="s">
        <v>2703</v>
      </c>
      <c r="B2778" s="225">
        <v>25.56</v>
      </c>
    </row>
    <row r="2779" spans="1:2">
      <c r="A2779" s="68" t="s">
        <v>2704</v>
      </c>
      <c r="B2779" s="225">
        <v>22.15</v>
      </c>
    </row>
    <row r="2780" spans="1:2">
      <c r="A2780" s="68" t="s">
        <v>2705</v>
      </c>
      <c r="B2780" s="225">
        <v>3.4</v>
      </c>
    </row>
    <row r="2781" spans="1:2">
      <c r="A2781" s="68" t="s">
        <v>2706</v>
      </c>
      <c r="B2781" s="225">
        <v>2.95</v>
      </c>
    </row>
    <row r="2782" spans="1:2">
      <c r="A2782" s="68" t="s">
        <v>2707</v>
      </c>
      <c r="B2782" s="225">
        <v>9.3699999999999992</v>
      </c>
    </row>
    <row r="2783" spans="1:2">
      <c r="A2783" s="68" t="s">
        <v>2709</v>
      </c>
      <c r="B2783" s="225">
        <v>8.1199999999999992</v>
      </c>
    </row>
    <row r="2784" spans="1:2">
      <c r="A2784" s="68" t="s">
        <v>2710</v>
      </c>
      <c r="B2784" s="225">
        <v>9.3699999999999992</v>
      </c>
    </row>
    <row r="2785" spans="1:2">
      <c r="A2785" s="68" t="s">
        <v>2711</v>
      </c>
      <c r="B2785" s="225">
        <v>8.1199999999999992</v>
      </c>
    </row>
    <row r="2786" spans="1:2">
      <c r="A2786" s="68" t="s">
        <v>2712</v>
      </c>
      <c r="B2786" s="225">
        <v>7.67</v>
      </c>
    </row>
    <row r="2787" spans="1:2">
      <c r="A2787" s="68" t="s">
        <v>2713</v>
      </c>
      <c r="B2787" s="225">
        <v>6.64</v>
      </c>
    </row>
    <row r="2788" spans="1:2">
      <c r="A2788" s="68" t="s">
        <v>2714</v>
      </c>
      <c r="B2788" s="225">
        <v>1.7</v>
      </c>
    </row>
    <row r="2789" spans="1:2">
      <c r="A2789" s="68" t="s">
        <v>2716</v>
      </c>
      <c r="B2789" s="225">
        <v>1.47</v>
      </c>
    </row>
    <row r="2790" spans="1:2">
      <c r="A2790" s="68" t="s">
        <v>24193</v>
      </c>
      <c r="B2790" s="225">
        <v>25.43</v>
      </c>
    </row>
    <row r="2791" spans="1:2">
      <c r="A2791" s="68" t="s">
        <v>24194</v>
      </c>
      <c r="B2791" s="225">
        <v>22.04</v>
      </c>
    </row>
    <row r="2792" spans="1:2">
      <c r="A2792" s="68" t="s">
        <v>24195</v>
      </c>
      <c r="B2792" s="225">
        <v>41.57</v>
      </c>
    </row>
    <row r="2793" spans="1:2">
      <c r="A2793" s="68" t="s">
        <v>24196</v>
      </c>
      <c r="B2793" s="225">
        <v>36.020000000000003</v>
      </c>
    </row>
    <row r="2794" spans="1:2">
      <c r="A2794" s="68" t="s">
        <v>2717</v>
      </c>
      <c r="B2794" s="225">
        <v>35.880000000000003</v>
      </c>
    </row>
    <row r="2795" spans="1:2">
      <c r="A2795" s="68" t="s">
        <v>2719</v>
      </c>
      <c r="B2795" s="225">
        <v>31.09</v>
      </c>
    </row>
    <row r="2796" spans="1:2">
      <c r="A2796" s="68" t="s">
        <v>23880</v>
      </c>
      <c r="B2796" s="225">
        <v>32.35</v>
      </c>
    </row>
    <row r="2797" spans="1:2">
      <c r="A2797" s="68" t="s">
        <v>23881</v>
      </c>
      <c r="B2797" s="225">
        <v>28.03</v>
      </c>
    </row>
    <row r="2798" spans="1:2">
      <c r="A2798" s="68" t="s">
        <v>2720</v>
      </c>
      <c r="B2798" s="225">
        <v>37.06</v>
      </c>
    </row>
    <row r="2799" spans="1:2">
      <c r="A2799" s="68" t="s">
        <v>2722</v>
      </c>
      <c r="B2799" s="225">
        <v>32.11</v>
      </c>
    </row>
    <row r="2800" spans="1:2">
      <c r="A2800" s="68" t="s">
        <v>2723</v>
      </c>
      <c r="B2800" s="225">
        <v>40.270000000000003</v>
      </c>
    </row>
    <row r="2801" spans="1:2">
      <c r="A2801" s="68" t="s">
        <v>2725</v>
      </c>
      <c r="B2801" s="225">
        <v>34.9</v>
      </c>
    </row>
    <row r="2802" spans="1:2">
      <c r="A2802" s="68" t="s">
        <v>2726</v>
      </c>
      <c r="B2802" s="225">
        <v>21.47</v>
      </c>
    </row>
    <row r="2803" spans="1:2">
      <c r="A2803" s="68" t="s">
        <v>2728</v>
      </c>
      <c r="B2803" s="225">
        <v>18.61</v>
      </c>
    </row>
    <row r="2804" spans="1:2">
      <c r="A2804" s="68" t="s">
        <v>2729</v>
      </c>
      <c r="B2804" s="225">
        <v>0.28000000000000003</v>
      </c>
    </row>
    <row r="2805" spans="1:2">
      <c r="A2805" s="68" t="s">
        <v>2732</v>
      </c>
      <c r="B2805" s="225">
        <v>0.24</v>
      </c>
    </row>
    <row r="2806" spans="1:2">
      <c r="A2806" s="68" t="s">
        <v>2733</v>
      </c>
      <c r="B2806" s="225">
        <v>43.43</v>
      </c>
    </row>
    <row r="2807" spans="1:2">
      <c r="A2807" s="68" t="s">
        <v>2734</v>
      </c>
      <c r="B2807" s="225">
        <v>37.630000000000003</v>
      </c>
    </row>
    <row r="2808" spans="1:2">
      <c r="A2808" s="68" t="s">
        <v>2735</v>
      </c>
      <c r="B2808" s="225">
        <v>87.27</v>
      </c>
    </row>
    <row r="2809" spans="1:2">
      <c r="A2809" s="68" t="s">
        <v>2736</v>
      </c>
      <c r="B2809" s="225">
        <v>75.62</v>
      </c>
    </row>
    <row r="2810" spans="1:2">
      <c r="A2810" s="68" t="s">
        <v>2737</v>
      </c>
      <c r="B2810" s="225">
        <v>213.1</v>
      </c>
    </row>
    <row r="2811" spans="1:2">
      <c r="A2811" s="68" t="s">
        <v>2738</v>
      </c>
      <c r="B2811" s="225">
        <v>184.66</v>
      </c>
    </row>
    <row r="2812" spans="1:2">
      <c r="A2812" s="68" t="s">
        <v>2739</v>
      </c>
      <c r="B2812" s="225">
        <v>100.9</v>
      </c>
    </row>
    <row r="2813" spans="1:2">
      <c r="A2813" s="68" t="s">
        <v>2741</v>
      </c>
      <c r="B2813" s="225">
        <v>88.06</v>
      </c>
    </row>
    <row r="2814" spans="1:2">
      <c r="A2814" s="68" t="s">
        <v>2742</v>
      </c>
      <c r="B2814" s="225">
        <v>12.17</v>
      </c>
    </row>
    <row r="2815" spans="1:2">
      <c r="A2815" s="68" t="s">
        <v>2744</v>
      </c>
      <c r="B2815" s="225">
        <v>10.55</v>
      </c>
    </row>
    <row r="2816" spans="1:2">
      <c r="A2816" s="68" t="s">
        <v>2745</v>
      </c>
      <c r="B2816" s="225">
        <v>10.14</v>
      </c>
    </row>
    <row r="2817" spans="1:2">
      <c r="A2817" s="68" t="s">
        <v>2747</v>
      </c>
      <c r="B2817" s="225">
        <v>8.7899999999999991</v>
      </c>
    </row>
    <row r="2818" spans="1:2">
      <c r="A2818" s="68" t="s">
        <v>2748</v>
      </c>
      <c r="B2818" s="225">
        <v>2.5499999999999998</v>
      </c>
    </row>
    <row r="2819" spans="1:2">
      <c r="A2819" s="68" t="s">
        <v>2749</v>
      </c>
      <c r="B2819" s="225">
        <v>2.21</v>
      </c>
    </row>
    <row r="2820" spans="1:2">
      <c r="A2820" s="68" t="s">
        <v>2750</v>
      </c>
      <c r="B2820" s="225">
        <v>29.67</v>
      </c>
    </row>
    <row r="2821" spans="1:2">
      <c r="A2821" s="68" t="s">
        <v>2751</v>
      </c>
      <c r="B2821" s="225">
        <v>25.71</v>
      </c>
    </row>
    <row r="2822" spans="1:2">
      <c r="A2822" s="68" t="s">
        <v>2752</v>
      </c>
      <c r="B2822" s="225">
        <v>24.11</v>
      </c>
    </row>
    <row r="2823" spans="1:2">
      <c r="A2823" s="68" t="s">
        <v>2753</v>
      </c>
      <c r="B2823" s="225">
        <v>20.89</v>
      </c>
    </row>
    <row r="2824" spans="1:2">
      <c r="A2824" s="68" t="s">
        <v>2754</v>
      </c>
      <c r="B2824" s="225">
        <v>25.56</v>
      </c>
    </row>
    <row r="2825" spans="1:2">
      <c r="A2825" s="68" t="s">
        <v>2755</v>
      </c>
      <c r="B2825" s="225">
        <v>22.15</v>
      </c>
    </row>
    <row r="2826" spans="1:2">
      <c r="A2826" s="68" t="s">
        <v>2756</v>
      </c>
      <c r="B2826" s="225">
        <v>11.08</v>
      </c>
    </row>
    <row r="2827" spans="1:2">
      <c r="A2827" s="68" t="s">
        <v>2757</v>
      </c>
      <c r="B2827" s="225">
        <v>9.6</v>
      </c>
    </row>
    <row r="2828" spans="1:2">
      <c r="A2828" s="68" t="s">
        <v>2758</v>
      </c>
      <c r="B2828" s="225">
        <v>15.34</v>
      </c>
    </row>
    <row r="2829" spans="1:2">
      <c r="A2829" s="68" t="s">
        <v>2759</v>
      </c>
      <c r="B2829" s="225">
        <v>13.29</v>
      </c>
    </row>
    <row r="2830" spans="1:2">
      <c r="A2830" s="68" t="s">
        <v>2760</v>
      </c>
      <c r="B2830" s="225">
        <v>5.88</v>
      </c>
    </row>
    <row r="2831" spans="1:2">
      <c r="A2831" s="68" t="s">
        <v>2761</v>
      </c>
      <c r="B2831" s="225">
        <v>5.0999999999999996</v>
      </c>
    </row>
    <row r="2832" spans="1:2">
      <c r="A2832" s="68" t="s">
        <v>2762</v>
      </c>
      <c r="B2832" s="225">
        <v>22.16</v>
      </c>
    </row>
    <row r="2833" spans="1:2">
      <c r="A2833" s="68" t="s">
        <v>2763</v>
      </c>
      <c r="B2833" s="225">
        <v>19.2</v>
      </c>
    </row>
    <row r="2834" spans="1:2">
      <c r="A2834" s="68" t="s">
        <v>2764</v>
      </c>
      <c r="B2834" s="225">
        <v>18.75</v>
      </c>
    </row>
    <row r="2835" spans="1:2">
      <c r="A2835" s="68" t="s">
        <v>2765</v>
      </c>
      <c r="B2835" s="225">
        <v>16.239999999999998</v>
      </c>
    </row>
    <row r="2836" spans="1:2">
      <c r="A2836" s="68" t="s">
        <v>2766</v>
      </c>
      <c r="B2836" s="225">
        <v>8.52</v>
      </c>
    </row>
    <row r="2837" spans="1:2">
      <c r="A2837" s="68" t="s">
        <v>2767</v>
      </c>
      <c r="B2837" s="225">
        <v>7.38</v>
      </c>
    </row>
    <row r="2838" spans="1:2">
      <c r="A2838" s="68" t="s">
        <v>2768</v>
      </c>
      <c r="B2838" s="225">
        <v>5.88</v>
      </c>
    </row>
    <row r="2839" spans="1:2">
      <c r="A2839" s="68" t="s">
        <v>2770</v>
      </c>
      <c r="B2839" s="225">
        <v>5.0999999999999996</v>
      </c>
    </row>
    <row r="2840" spans="1:2">
      <c r="A2840" s="68" t="s">
        <v>2771</v>
      </c>
      <c r="B2840" s="225">
        <v>20.29</v>
      </c>
    </row>
    <row r="2841" spans="1:2">
      <c r="A2841" s="68" t="s">
        <v>2773</v>
      </c>
      <c r="B2841" s="225">
        <v>17.579999999999998</v>
      </c>
    </row>
    <row r="2842" spans="1:2">
      <c r="A2842" s="68" t="s">
        <v>2774</v>
      </c>
      <c r="B2842" s="225">
        <v>40.590000000000003</v>
      </c>
    </row>
    <row r="2843" spans="1:2">
      <c r="A2843" s="68" t="s">
        <v>2775</v>
      </c>
      <c r="B2843" s="225">
        <v>35.17</v>
      </c>
    </row>
    <row r="2844" spans="1:2">
      <c r="A2844" s="68" t="s">
        <v>2776</v>
      </c>
      <c r="B2844" s="225">
        <v>17.04</v>
      </c>
    </row>
    <row r="2845" spans="1:2">
      <c r="A2845" s="68" t="s">
        <v>2778</v>
      </c>
      <c r="B2845" s="225">
        <v>14.77</v>
      </c>
    </row>
    <row r="2846" spans="1:2">
      <c r="A2846" s="68" t="s">
        <v>2779</v>
      </c>
      <c r="B2846" s="225">
        <v>5.62</v>
      </c>
    </row>
    <row r="2847" spans="1:2">
      <c r="A2847" s="68" t="s">
        <v>2781</v>
      </c>
      <c r="B2847" s="225">
        <v>4.87</v>
      </c>
    </row>
    <row r="2848" spans="1:2">
      <c r="A2848" s="68" t="s">
        <v>2782</v>
      </c>
      <c r="B2848" s="225">
        <v>6.81</v>
      </c>
    </row>
    <row r="2849" spans="1:2">
      <c r="A2849" s="68" t="s">
        <v>2784</v>
      </c>
      <c r="B2849" s="225">
        <v>5.9</v>
      </c>
    </row>
    <row r="2850" spans="1:2">
      <c r="A2850" s="68" t="s">
        <v>2785</v>
      </c>
      <c r="B2850" s="225">
        <v>345.83</v>
      </c>
    </row>
    <row r="2851" spans="1:2">
      <c r="A2851" s="68" t="s">
        <v>2786</v>
      </c>
      <c r="B2851" s="225">
        <v>299.66000000000003</v>
      </c>
    </row>
    <row r="2852" spans="1:2">
      <c r="A2852" s="68" t="s">
        <v>2787</v>
      </c>
      <c r="B2852" s="225">
        <v>170.46</v>
      </c>
    </row>
    <row r="2853" spans="1:2">
      <c r="A2853" s="68" t="s">
        <v>2788</v>
      </c>
      <c r="B2853" s="225">
        <v>147.69999999999999</v>
      </c>
    </row>
    <row r="2854" spans="1:2">
      <c r="A2854" s="68" t="s">
        <v>2789</v>
      </c>
      <c r="B2854" s="225">
        <v>2.2599999999999998</v>
      </c>
    </row>
    <row r="2855" spans="1:2">
      <c r="A2855" s="68" t="s">
        <v>2791</v>
      </c>
      <c r="B2855" s="225">
        <v>1.96</v>
      </c>
    </row>
    <row r="2856" spans="1:2">
      <c r="A2856" s="68" t="s">
        <v>2792</v>
      </c>
      <c r="B2856" s="225">
        <v>68.180000000000007</v>
      </c>
    </row>
    <row r="2857" spans="1:2">
      <c r="A2857" s="68" t="s">
        <v>2793</v>
      </c>
      <c r="B2857" s="225">
        <v>59.08</v>
      </c>
    </row>
    <row r="2858" spans="1:2">
      <c r="A2858" s="68" t="s">
        <v>2794</v>
      </c>
      <c r="B2858" s="225">
        <v>63.59</v>
      </c>
    </row>
    <row r="2859" spans="1:2">
      <c r="A2859" s="68" t="s">
        <v>2795</v>
      </c>
      <c r="B2859" s="225">
        <v>55.11</v>
      </c>
    </row>
    <row r="2860" spans="1:2">
      <c r="A2860" s="68" t="s">
        <v>2796</v>
      </c>
      <c r="B2860" s="225">
        <v>34.5</v>
      </c>
    </row>
    <row r="2861" spans="1:2">
      <c r="A2861" s="68" t="s">
        <v>2797</v>
      </c>
      <c r="B2861" s="225">
        <v>29.89</v>
      </c>
    </row>
    <row r="2862" spans="1:2">
      <c r="A2862" s="68" t="s">
        <v>2798</v>
      </c>
      <c r="B2862" s="225">
        <v>6.13</v>
      </c>
    </row>
    <row r="2863" spans="1:2">
      <c r="A2863" s="68" t="s">
        <v>2800</v>
      </c>
      <c r="B2863" s="225">
        <v>5.31</v>
      </c>
    </row>
    <row r="2864" spans="1:2">
      <c r="A2864" s="68" t="s">
        <v>2801</v>
      </c>
      <c r="B2864" s="225">
        <v>103.99</v>
      </c>
    </row>
    <row r="2865" spans="1:2">
      <c r="A2865" s="68" t="s">
        <v>2802</v>
      </c>
      <c r="B2865" s="225">
        <v>92.96</v>
      </c>
    </row>
    <row r="2866" spans="1:2">
      <c r="A2866" s="68" t="s">
        <v>2803</v>
      </c>
      <c r="B2866" s="225">
        <v>19.600000000000001</v>
      </c>
    </row>
    <row r="2867" spans="1:2">
      <c r="A2867" s="68" t="s">
        <v>2804</v>
      </c>
      <c r="B2867" s="225">
        <v>16.98</v>
      </c>
    </row>
    <row r="2868" spans="1:2">
      <c r="A2868" s="68" t="s">
        <v>2805</v>
      </c>
      <c r="B2868" s="225">
        <v>23.86</v>
      </c>
    </row>
    <row r="2869" spans="1:2">
      <c r="A2869" s="68" t="s">
        <v>2806</v>
      </c>
      <c r="B2869" s="225">
        <v>20.67</v>
      </c>
    </row>
    <row r="2870" spans="1:2">
      <c r="A2870" s="68" t="s">
        <v>2807</v>
      </c>
      <c r="B2870" s="225">
        <v>28.12</v>
      </c>
    </row>
    <row r="2871" spans="1:2">
      <c r="A2871" s="68" t="s">
        <v>165</v>
      </c>
      <c r="B2871" s="225">
        <v>24.37</v>
      </c>
    </row>
    <row r="2872" spans="1:2">
      <c r="A2872" s="68" t="s">
        <v>2808</v>
      </c>
      <c r="B2872" s="225">
        <v>40.049999999999997</v>
      </c>
    </row>
    <row r="2873" spans="1:2">
      <c r="A2873" s="68" t="s">
        <v>2809</v>
      </c>
      <c r="B2873" s="225">
        <v>34.700000000000003</v>
      </c>
    </row>
    <row r="2874" spans="1:2">
      <c r="A2874" s="68" t="s">
        <v>2810</v>
      </c>
      <c r="B2874" s="225">
        <v>49.43</v>
      </c>
    </row>
    <row r="2875" spans="1:2">
      <c r="A2875" s="68" t="s">
        <v>2811</v>
      </c>
      <c r="B2875" s="225">
        <v>42.83</v>
      </c>
    </row>
    <row r="2876" spans="1:2">
      <c r="A2876" s="68" t="s">
        <v>2812</v>
      </c>
      <c r="B2876" s="225">
        <v>63.07</v>
      </c>
    </row>
    <row r="2877" spans="1:2">
      <c r="A2877" s="68" t="s">
        <v>2813</v>
      </c>
      <c r="B2877" s="225">
        <v>54.64</v>
      </c>
    </row>
    <row r="2878" spans="1:2">
      <c r="A2878" s="68" t="s">
        <v>2814</v>
      </c>
      <c r="B2878" s="225">
        <v>82.67</v>
      </c>
    </row>
    <row r="2879" spans="1:2">
      <c r="A2879" s="68" t="s">
        <v>2815</v>
      </c>
      <c r="B2879" s="225">
        <v>71.63</v>
      </c>
    </row>
    <row r="2880" spans="1:2">
      <c r="A2880" s="68" t="s">
        <v>23330</v>
      </c>
      <c r="B2880" s="225">
        <v>0.93</v>
      </c>
    </row>
    <row r="2881" spans="1:2">
      <c r="A2881" s="68" t="s">
        <v>23331</v>
      </c>
      <c r="B2881" s="225">
        <v>0.81</v>
      </c>
    </row>
    <row r="2882" spans="1:2">
      <c r="A2882" s="68" t="s">
        <v>23332</v>
      </c>
      <c r="B2882" s="225">
        <v>0.68</v>
      </c>
    </row>
    <row r="2883" spans="1:2">
      <c r="A2883" s="68" t="s">
        <v>23333</v>
      </c>
      <c r="B2883" s="225">
        <v>0.59</v>
      </c>
    </row>
    <row r="2884" spans="1:2">
      <c r="A2884" s="68" t="s">
        <v>2816</v>
      </c>
      <c r="B2884" s="225">
        <v>1.53</v>
      </c>
    </row>
    <row r="2885" spans="1:2">
      <c r="A2885" s="68" t="s">
        <v>2818</v>
      </c>
      <c r="B2885" s="225">
        <v>1.32</v>
      </c>
    </row>
    <row r="2886" spans="1:2">
      <c r="A2886" s="68" t="s">
        <v>2819</v>
      </c>
      <c r="B2886" s="225">
        <v>1.02</v>
      </c>
    </row>
    <row r="2887" spans="1:2">
      <c r="A2887" s="68" t="s">
        <v>2820</v>
      </c>
      <c r="B2887" s="225">
        <v>0.88</v>
      </c>
    </row>
    <row r="2888" spans="1:2">
      <c r="A2888" s="68" t="s">
        <v>2821</v>
      </c>
      <c r="B2888" s="225">
        <v>23.52</v>
      </c>
    </row>
    <row r="2889" spans="1:2">
      <c r="A2889" s="68" t="s">
        <v>2822</v>
      </c>
      <c r="B2889" s="225">
        <v>20.38</v>
      </c>
    </row>
    <row r="2890" spans="1:2">
      <c r="A2890" s="68" t="s">
        <v>2823</v>
      </c>
      <c r="B2890" s="225">
        <v>0.25</v>
      </c>
    </row>
    <row r="2891" spans="1:2">
      <c r="A2891" s="68" t="s">
        <v>2824</v>
      </c>
      <c r="B2891" s="225">
        <v>0.22</v>
      </c>
    </row>
    <row r="2892" spans="1:2">
      <c r="A2892" s="68" t="s">
        <v>2825</v>
      </c>
      <c r="B2892" s="225">
        <v>0.17</v>
      </c>
    </row>
    <row r="2893" spans="1:2">
      <c r="A2893" s="68" t="s">
        <v>2826</v>
      </c>
      <c r="B2893" s="225">
        <v>0.14000000000000001</v>
      </c>
    </row>
    <row r="2894" spans="1:2">
      <c r="A2894" s="68" t="s">
        <v>2827</v>
      </c>
      <c r="B2894" s="225">
        <v>25.56</v>
      </c>
    </row>
    <row r="2895" spans="1:2">
      <c r="A2895" s="68" t="s">
        <v>2829</v>
      </c>
      <c r="B2895" s="225">
        <v>22.15</v>
      </c>
    </row>
    <row r="2896" spans="1:2">
      <c r="A2896" s="68" t="s">
        <v>2830</v>
      </c>
      <c r="B2896" s="225">
        <v>19.600000000000001</v>
      </c>
    </row>
    <row r="2897" spans="1:2">
      <c r="A2897" s="68" t="s">
        <v>2831</v>
      </c>
      <c r="B2897" s="225">
        <v>16.98</v>
      </c>
    </row>
    <row r="2898" spans="1:2">
      <c r="A2898" s="68" t="s">
        <v>2832</v>
      </c>
      <c r="B2898" s="225">
        <v>1.1399999999999999</v>
      </c>
    </row>
    <row r="2899" spans="1:2">
      <c r="A2899" s="68" t="s">
        <v>2834</v>
      </c>
      <c r="B2899" s="225">
        <v>0.98</v>
      </c>
    </row>
    <row r="2900" spans="1:2">
      <c r="A2900" s="68" t="s">
        <v>2835</v>
      </c>
      <c r="B2900" s="225">
        <v>0.85</v>
      </c>
    </row>
    <row r="2901" spans="1:2">
      <c r="A2901" s="68" t="s">
        <v>2836</v>
      </c>
      <c r="B2901" s="225">
        <v>0.73</v>
      </c>
    </row>
    <row r="2902" spans="1:2">
      <c r="A2902" s="68" t="s">
        <v>2837</v>
      </c>
      <c r="B2902" s="225">
        <v>34.090000000000003</v>
      </c>
    </row>
    <row r="2903" spans="1:2">
      <c r="A2903" s="68" t="s">
        <v>2838</v>
      </c>
      <c r="B2903" s="225">
        <v>29.54</v>
      </c>
    </row>
    <row r="2904" spans="1:2">
      <c r="A2904" s="68" t="s">
        <v>2839</v>
      </c>
      <c r="B2904" s="225">
        <v>161.38</v>
      </c>
    </row>
    <row r="2905" spans="1:2">
      <c r="A2905" s="68" t="s">
        <v>2840</v>
      </c>
      <c r="B2905" s="225">
        <v>152.58000000000001</v>
      </c>
    </row>
    <row r="2906" spans="1:2">
      <c r="A2906" s="68" t="s">
        <v>2841</v>
      </c>
      <c r="B2906" s="225">
        <v>134.1</v>
      </c>
    </row>
    <row r="2907" spans="1:2">
      <c r="A2907" s="68" t="s">
        <v>2842</v>
      </c>
      <c r="B2907" s="225">
        <v>126.46</v>
      </c>
    </row>
    <row r="2908" spans="1:2">
      <c r="A2908" s="68" t="s">
        <v>2843</v>
      </c>
      <c r="B2908" s="225">
        <v>102.27</v>
      </c>
    </row>
    <row r="2909" spans="1:2">
      <c r="A2909" s="68" t="s">
        <v>2844</v>
      </c>
      <c r="B2909" s="225">
        <v>88.62</v>
      </c>
    </row>
    <row r="2910" spans="1:2">
      <c r="A2910" s="68" t="s">
        <v>2845</v>
      </c>
      <c r="B2910" s="225">
        <v>41.82</v>
      </c>
    </row>
    <row r="2911" spans="1:2">
      <c r="A2911" s="68" t="s">
        <v>2846</v>
      </c>
      <c r="B2911" s="225">
        <v>36.229999999999997</v>
      </c>
    </row>
    <row r="2912" spans="1:2">
      <c r="A2912" s="68" t="s">
        <v>2847</v>
      </c>
      <c r="B2912" s="225">
        <v>67.38</v>
      </c>
    </row>
    <row r="2913" spans="1:2">
      <c r="A2913" s="68" t="s">
        <v>2848</v>
      </c>
      <c r="B2913" s="225">
        <v>58.39</v>
      </c>
    </row>
    <row r="2914" spans="1:2">
      <c r="A2914" s="68" t="s">
        <v>2849</v>
      </c>
      <c r="B2914" s="225">
        <v>170.46</v>
      </c>
    </row>
    <row r="2915" spans="1:2">
      <c r="A2915" s="68" t="s">
        <v>2850</v>
      </c>
      <c r="B2915" s="225">
        <v>147.69999999999999</v>
      </c>
    </row>
    <row r="2916" spans="1:2">
      <c r="A2916" s="68" t="s">
        <v>2851</v>
      </c>
      <c r="B2916" s="225">
        <v>2.5499999999999998</v>
      </c>
    </row>
    <row r="2917" spans="1:2">
      <c r="A2917" s="68" t="s">
        <v>2852</v>
      </c>
      <c r="B2917" s="225">
        <v>2.21</v>
      </c>
    </row>
    <row r="2918" spans="1:2">
      <c r="A2918" s="68" t="s">
        <v>2853</v>
      </c>
      <c r="B2918" s="225">
        <v>12.04</v>
      </c>
    </row>
    <row r="2919" spans="1:2">
      <c r="A2919" s="68" t="s">
        <v>2855</v>
      </c>
      <c r="B2919" s="225">
        <v>10.43</v>
      </c>
    </row>
    <row r="2920" spans="1:2">
      <c r="A2920" s="68" t="s">
        <v>2856</v>
      </c>
      <c r="B2920" s="225">
        <v>5.95</v>
      </c>
    </row>
    <row r="2921" spans="1:2">
      <c r="A2921" s="68" t="s">
        <v>2858</v>
      </c>
      <c r="B2921" s="225">
        <v>5.16</v>
      </c>
    </row>
    <row r="2922" spans="1:2">
      <c r="A2922" s="68" t="s">
        <v>2859</v>
      </c>
      <c r="B2922" s="225">
        <v>7.94</v>
      </c>
    </row>
    <row r="2923" spans="1:2">
      <c r="A2923" s="68" t="s">
        <v>2860</v>
      </c>
      <c r="B2923" s="225">
        <v>6.88</v>
      </c>
    </row>
    <row r="2924" spans="1:2">
      <c r="A2924" s="68" t="s">
        <v>2861</v>
      </c>
      <c r="B2924" s="225">
        <v>5.56</v>
      </c>
    </row>
    <row r="2925" spans="1:2">
      <c r="A2925" s="68" t="s">
        <v>2863</v>
      </c>
      <c r="B2925" s="225">
        <v>4.8099999999999996</v>
      </c>
    </row>
    <row r="2926" spans="1:2">
      <c r="A2926" s="68" t="s">
        <v>2864</v>
      </c>
      <c r="B2926" s="225">
        <v>11.12</v>
      </c>
    </row>
    <row r="2927" spans="1:2">
      <c r="A2927" s="68" t="s">
        <v>2866</v>
      </c>
      <c r="B2927" s="225">
        <v>9.6300000000000008</v>
      </c>
    </row>
    <row r="2928" spans="1:2">
      <c r="A2928" s="68" t="s">
        <v>2867</v>
      </c>
      <c r="B2928" s="225">
        <v>3.33</v>
      </c>
    </row>
    <row r="2929" spans="1:2">
      <c r="A2929" s="68" t="s">
        <v>2869</v>
      </c>
      <c r="B2929" s="225">
        <v>2.89</v>
      </c>
    </row>
    <row r="2930" spans="1:2">
      <c r="A2930" s="68" t="s">
        <v>2870</v>
      </c>
      <c r="B2930" s="225">
        <v>4.96</v>
      </c>
    </row>
    <row r="2931" spans="1:2">
      <c r="A2931" s="68" t="s">
        <v>2872</v>
      </c>
      <c r="B2931" s="225">
        <v>4.3</v>
      </c>
    </row>
    <row r="2932" spans="1:2">
      <c r="A2932" s="68" t="s">
        <v>2873</v>
      </c>
      <c r="B2932" s="225">
        <v>6.95</v>
      </c>
    </row>
    <row r="2933" spans="1:2">
      <c r="A2933" s="68" t="s">
        <v>2875</v>
      </c>
      <c r="B2933" s="225">
        <v>6.02</v>
      </c>
    </row>
    <row r="2934" spans="1:2">
      <c r="A2934" s="68" t="s">
        <v>2876</v>
      </c>
      <c r="B2934" s="225">
        <v>5.95</v>
      </c>
    </row>
    <row r="2935" spans="1:2">
      <c r="A2935" s="68" t="s">
        <v>2878</v>
      </c>
      <c r="B2935" s="225">
        <v>5.16</v>
      </c>
    </row>
    <row r="2936" spans="1:2">
      <c r="A2936" s="68" t="s">
        <v>2879</v>
      </c>
      <c r="B2936" s="225">
        <v>5.95</v>
      </c>
    </row>
    <row r="2937" spans="1:2">
      <c r="A2937" s="68" t="s">
        <v>2881</v>
      </c>
      <c r="B2937" s="225">
        <v>5.16</v>
      </c>
    </row>
    <row r="2938" spans="1:2">
      <c r="A2938" s="68" t="s">
        <v>2882</v>
      </c>
      <c r="B2938" s="225">
        <v>13.5</v>
      </c>
    </row>
    <row r="2939" spans="1:2">
      <c r="A2939" s="68" t="s">
        <v>2884</v>
      </c>
      <c r="B2939" s="225">
        <v>11.7</v>
      </c>
    </row>
    <row r="2940" spans="1:2">
      <c r="A2940" s="68" t="s">
        <v>2885</v>
      </c>
      <c r="B2940" s="225">
        <v>11.91</v>
      </c>
    </row>
    <row r="2941" spans="1:2">
      <c r="A2941" s="68" t="s">
        <v>2886</v>
      </c>
      <c r="B2941" s="225">
        <v>10.32</v>
      </c>
    </row>
    <row r="2942" spans="1:2">
      <c r="A2942" s="68" t="s">
        <v>2887</v>
      </c>
      <c r="B2942" s="225">
        <v>11.12</v>
      </c>
    </row>
    <row r="2943" spans="1:2">
      <c r="A2943" s="68" t="s">
        <v>2888</v>
      </c>
      <c r="B2943" s="225">
        <v>9.6300000000000008</v>
      </c>
    </row>
    <row r="2944" spans="1:2">
      <c r="A2944" s="68" t="s">
        <v>2889</v>
      </c>
      <c r="B2944" s="225">
        <v>7.94</v>
      </c>
    </row>
    <row r="2945" spans="1:2">
      <c r="A2945" s="68" t="s">
        <v>2890</v>
      </c>
      <c r="B2945" s="225">
        <v>6.88</v>
      </c>
    </row>
    <row r="2946" spans="1:2">
      <c r="A2946" s="68" t="s">
        <v>2891</v>
      </c>
      <c r="B2946" s="225">
        <v>5.56</v>
      </c>
    </row>
    <row r="2947" spans="1:2">
      <c r="A2947" s="68" t="s">
        <v>2892</v>
      </c>
      <c r="B2947" s="225">
        <v>4.8099999999999996</v>
      </c>
    </row>
    <row r="2948" spans="1:2">
      <c r="A2948" s="68" t="s">
        <v>2893</v>
      </c>
      <c r="B2948" s="225">
        <v>1.87</v>
      </c>
    </row>
    <row r="2949" spans="1:2">
      <c r="A2949" s="68" t="s">
        <v>2895</v>
      </c>
      <c r="B2949" s="225">
        <v>1.62</v>
      </c>
    </row>
    <row r="2950" spans="1:2">
      <c r="A2950" s="68" t="s">
        <v>2896</v>
      </c>
      <c r="B2950" s="225">
        <v>24.71</v>
      </c>
    </row>
    <row r="2951" spans="1:2">
      <c r="A2951" s="68" t="s">
        <v>2897</v>
      </c>
      <c r="B2951" s="225">
        <v>21.41</v>
      </c>
    </row>
    <row r="2952" spans="1:2">
      <c r="A2952" s="68" t="s">
        <v>2898</v>
      </c>
      <c r="B2952" s="225">
        <v>68.180000000000007</v>
      </c>
    </row>
    <row r="2953" spans="1:2">
      <c r="A2953" s="68" t="s">
        <v>2899</v>
      </c>
      <c r="B2953" s="225">
        <v>59.08</v>
      </c>
    </row>
    <row r="2954" spans="1:2">
      <c r="A2954" s="68" t="s">
        <v>2900</v>
      </c>
      <c r="B2954" s="225">
        <v>6.95</v>
      </c>
    </row>
    <row r="2955" spans="1:2">
      <c r="A2955" s="68" t="s">
        <v>2902</v>
      </c>
      <c r="B2955" s="225">
        <v>6.02</v>
      </c>
    </row>
    <row r="2956" spans="1:2">
      <c r="A2956" s="68" t="s">
        <v>2903</v>
      </c>
      <c r="B2956" s="225">
        <v>7.54</v>
      </c>
    </row>
    <row r="2957" spans="1:2">
      <c r="A2957" s="68" t="s">
        <v>2905</v>
      </c>
      <c r="B2957" s="225">
        <v>6.53</v>
      </c>
    </row>
    <row r="2958" spans="1:2">
      <c r="A2958" s="68" t="s">
        <v>2906</v>
      </c>
      <c r="B2958" s="225">
        <v>315.75</v>
      </c>
    </row>
    <row r="2959" spans="1:2">
      <c r="A2959" s="68" t="s">
        <v>2907</v>
      </c>
      <c r="B2959" s="225">
        <v>274.52999999999997</v>
      </c>
    </row>
    <row r="2960" spans="1:2">
      <c r="A2960" s="68" t="s">
        <v>2908</v>
      </c>
      <c r="B2960" s="225">
        <v>473.63</v>
      </c>
    </row>
    <row r="2961" spans="1:2">
      <c r="A2961" s="68" t="s">
        <v>2909</v>
      </c>
      <c r="B2961" s="225">
        <v>411.79</v>
      </c>
    </row>
    <row r="2962" spans="1:2">
      <c r="A2962" s="68" t="s">
        <v>2910</v>
      </c>
      <c r="B2962" s="225">
        <v>688.16</v>
      </c>
    </row>
    <row r="2963" spans="1:2">
      <c r="A2963" s="68" t="s">
        <v>2911</v>
      </c>
      <c r="B2963" s="225">
        <v>598.32000000000005</v>
      </c>
    </row>
    <row r="2964" spans="1:2">
      <c r="A2964" s="68" t="s">
        <v>2912</v>
      </c>
      <c r="B2964" s="225">
        <v>947.26</v>
      </c>
    </row>
    <row r="2965" spans="1:2">
      <c r="A2965" s="68" t="s">
        <v>2913</v>
      </c>
      <c r="B2965" s="225">
        <v>823.58</v>
      </c>
    </row>
    <row r="2966" spans="1:2">
      <c r="A2966" s="68" t="s">
        <v>2914</v>
      </c>
      <c r="B2966" s="225">
        <v>23.54</v>
      </c>
    </row>
    <row r="2967" spans="1:2">
      <c r="A2967" s="68" t="s">
        <v>2915</v>
      </c>
      <c r="B2967" s="225">
        <v>20.399999999999999</v>
      </c>
    </row>
    <row r="2968" spans="1:2">
      <c r="A2968" s="68" t="s">
        <v>2916</v>
      </c>
      <c r="B2968" s="225">
        <v>58.42</v>
      </c>
    </row>
    <row r="2969" spans="1:2">
      <c r="A2969" s="68" t="s">
        <v>2918</v>
      </c>
      <c r="B2969" s="225">
        <v>50.62</v>
      </c>
    </row>
    <row r="2970" spans="1:2">
      <c r="A2970" s="68" t="s">
        <v>2919</v>
      </c>
      <c r="B2970" s="225">
        <v>292.10000000000002</v>
      </c>
    </row>
    <row r="2971" spans="1:2">
      <c r="A2971" s="68" t="s">
        <v>2920</v>
      </c>
      <c r="B2971" s="225">
        <v>253.13</v>
      </c>
    </row>
    <row r="2972" spans="1:2">
      <c r="A2972" s="68" t="s">
        <v>2921</v>
      </c>
      <c r="B2972" s="225">
        <v>97.36</v>
      </c>
    </row>
    <row r="2973" spans="1:2">
      <c r="A2973" s="68" t="s">
        <v>2922</v>
      </c>
      <c r="B2973" s="225">
        <v>84.37</v>
      </c>
    </row>
    <row r="2974" spans="1:2">
      <c r="A2974" s="68" t="s">
        <v>2923</v>
      </c>
      <c r="B2974" s="225">
        <v>97.36</v>
      </c>
    </row>
    <row r="2975" spans="1:2">
      <c r="A2975" s="68" t="s">
        <v>2924</v>
      </c>
      <c r="B2975" s="225">
        <v>84.37</v>
      </c>
    </row>
    <row r="2976" spans="1:2">
      <c r="A2976" s="68" t="s">
        <v>2925</v>
      </c>
      <c r="B2976" s="225">
        <v>194.73</v>
      </c>
    </row>
    <row r="2977" spans="1:2">
      <c r="A2977" s="68" t="s">
        <v>2926</v>
      </c>
      <c r="B2977" s="225">
        <v>168.75</v>
      </c>
    </row>
    <row r="2978" spans="1:2">
      <c r="A2978" s="68" t="s">
        <v>2927</v>
      </c>
      <c r="B2978" s="225">
        <v>12.05</v>
      </c>
    </row>
    <row r="2979" spans="1:2">
      <c r="A2979" s="68" t="s">
        <v>2928</v>
      </c>
      <c r="B2979" s="225">
        <v>10.75</v>
      </c>
    </row>
    <row r="2980" spans="1:2">
      <c r="A2980" s="68" t="s">
        <v>2929</v>
      </c>
      <c r="B2980" s="225">
        <v>12.54</v>
      </c>
    </row>
    <row r="2981" spans="1:2">
      <c r="A2981" s="68" t="s">
        <v>2930</v>
      </c>
      <c r="B2981" s="225">
        <v>11.18</v>
      </c>
    </row>
    <row r="2982" spans="1:2">
      <c r="A2982" s="68" t="s">
        <v>2931</v>
      </c>
      <c r="B2982" s="225">
        <v>13.99</v>
      </c>
    </row>
    <row r="2983" spans="1:2">
      <c r="A2983" s="68" t="s">
        <v>2932</v>
      </c>
      <c r="B2983" s="225">
        <v>12.53</v>
      </c>
    </row>
    <row r="2984" spans="1:2">
      <c r="A2984" s="68" t="s">
        <v>2933</v>
      </c>
      <c r="B2984" s="225">
        <v>18.09</v>
      </c>
    </row>
    <row r="2985" spans="1:2">
      <c r="A2985" s="68" t="s">
        <v>2934</v>
      </c>
      <c r="B2985" s="225">
        <v>16.25</v>
      </c>
    </row>
    <row r="2986" spans="1:2">
      <c r="A2986" s="68" t="s">
        <v>2935</v>
      </c>
      <c r="B2986" s="225">
        <v>35.65</v>
      </c>
    </row>
    <row r="2987" spans="1:2">
      <c r="A2987" s="68" t="s">
        <v>2936</v>
      </c>
      <c r="B2987" s="225">
        <v>31.97</v>
      </c>
    </row>
    <row r="2988" spans="1:2">
      <c r="A2988" s="68" t="s">
        <v>2937</v>
      </c>
      <c r="B2988" s="225">
        <v>34.090000000000003</v>
      </c>
    </row>
    <row r="2989" spans="1:2">
      <c r="A2989" s="68" t="s">
        <v>2940</v>
      </c>
      <c r="B2989" s="225">
        <v>29.54</v>
      </c>
    </row>
    <row r="2990" spans="1:2">
      <c r="A2990" s="68" t="s">
        <v>2941</v>
      </c>
      <c r="B2990" s="225">
        <v>76.7</v>
      </c>
    </row>
    <row r="2991" spans="1:2">
      <c r="A2991" s="68" t="s">
        <v>2943</v>
      </c>
      <c r="B2991" s="225">
        <v>66.459999999999994</v>
      </c>
    </row>
    <row r="2992" spans="1:2">
      <c r="A2992" s="68" t="s">
        <v>2944</v>
      </c>
      <c r="B2992" s="225">
        <v>2.41</v>
      </c>
    </row>
    <row r="2993" spans="1:2">
      <c r="A2993" s="68" t="s">
        <v>2945</v>
      </c>
      <c r="B2993" s="225">
        <v>2.36</v>
      </c>
    </row>
    <row r="2994" spans="1:2">
      <c r="A2994" s="68" t="s">
        <v>2946</v>
      </c>
      <c r="B2994" s="225">
        <v>11.77</v>
      </c>
    </row>
    <row r="2995" spans="1:2">
      <c r="A2995" s="68" t="s">
        <v>2947</v>
      </c>
      <c r="B2995" s="225">
        <v>10.199999999999999</v>
      </c>
    </row>
    <row r="2996" spans="1:2">
      <c r="A2996" s="68" t="s">
        <v>2948</v>
      </c>
      <c r="B2996" s="225">
        <v>23.54</v>
      </c>
    </row>
    <row r="2997" spans="1:2">
      <c r="A2997" s="68" t="s">
        <v>2949</v>
      </c>
      <c r="B2997" s="225">
        <v>20.399999999999999</v>
      </c>
    </row>
    <row r="2998" spans="1:2">
      <c r="A2998" s="68" t="s">
        <v>2950</v>
      </c>
      <c r="B2998" s="225">
        <v>47.09</v>
      </c>
    </row>
    <row r="2999" spans="1:2">
      <c r="A2999" s="68" t="s">
        <v>2951</v>
      </c>
      <c r="B2999" s="225">
        <v>40.799999999999997</v>
      </c>
    </row>
    <row r="3000" spans="1:2">
      <c r="A3000" s="68" t="s">
        <v>2952</v>
      </c>
      <c r="B3000" s="225">
        <v>105.95</v>
      </c>
    </row>
    <row r="3001" spans="1:2">
      <c r="A3001" s="68" t="s">
        <v>2953</v>
      </c>
      <c r="B3001" s="225">
        <v>91.81</v>
      </c>
    </row>
    <row r="3002" spans="1:2">
      <c r="A3002" s="68" t="s">
        <v>2954</v>
      </c>
      <c r="B3002" s="225">
        <v>8.24</v>
      </c>
    </row>
    <row r="3003" spans="1:2">
      <c r="A3003" s="68" t="s">
        <v>2956</v>
      </c>
      <c r="B3003" s="225">
        <v>7.14</v>
      </c>
    </row>
    <row r="3004" spans="1:2">
      <c r="A3004" s="68" t="s">
        <v>2957</v>
      </c>
      <c r="B3004" s="225">
        <v>14.12</v>
      </c>
    </row>
    <row r="3005" spans="1:2">
      <c r="A3005" s="68" t="s">
        <v>2959</v>
      </c>
      <c r="B3005" s="225">
        <v>12.24</v>
      </c>
    </row>
    <row r="3006" spans="1:2">
      <c r="A3006" s="68" t="s">
        <v>2960</v>
      </c>
      <c r="B3006" s="225">
        <v>23.01</v>
      </c>
    </row>
    <row r="3007" spans="1:2">
      <c r="A3007" s="68" t="s">
        <v>2961</v>
      </c>
      <c r="B3007" s="225">
        <v>19.93</v>
      </c>
    </row>
    <row r="3008" spans="1:2">
      <c r="A3008" s="68" t="s">
        <v>2962</v>
      </c>
      <c r="B3008" s="225">
        <v>25.56</v>
      </c>
    </row>
    <row r="3009" spans="1:2">
      <c r="A3009" s="68" t="s">
        <v>2963</v>
      </c>
      <c r="B3009" s="225">
        <v>22.15</v>
      </c>
    </row>
    <row r="3010" spans="1:2">
      <c r="A3010" s="68" t="s">
        <v>2964</v>
      </c>
      <c r="B3010" s="225">
        <v>7.56</v>
      </c>
    </row>
    <row r="3011" spans="1:2">
      <c r="A3011" s="68" t="s">
        <v>2965</v>
      </c>
      <c r="B3011" s="225">
        <v>6.7</v>
      </c>
    </row>
    <row r="3012" spans="1:2">
      <c r="A3012" s="68" t="s">
        <v>2966</v>
      </c>
      <c r="B3012" s="225">
        <v>2.42</v>
      </c>
    </row>
    <row r="3013" spans="1:2">
      <c r="A3013" s="68" t="s">
        <v>2967</v>
      </c>
      <c r="B3013" s="225">
        <v>2.09</v>
      </c>
    </row>
    <row r="3014" spans="1:2">
      <c r="A3014" s="68" t="s">
        <v>2968</v>
      </c>
      <c r="B3014" s="225">
        <v>57.15</v>
      </c>
    </row>
    <row r="3015" spans="1:2">
      <c r="A3015" s="68" t="s">
        <v>2970</v>
      </c>
      <c r="B3015" s="225">
        <v>49.52</v>
      </c>
    </row>
    <row r="3016" spans="1:2">
      <c r="A3016" s="68" t="s">
        <v>2971</v>
      </c>
      <c r="B3016" s="225">
        <v>58.57</v>
      </c>
    </row>
    <row r="3017" spans="1:2">
      <c r="A3017" s="68" t="s">
        <v>2973</v>
      </c>
      <c r="B3017" s="225">
        <v>50.76</v>
      </c>
    </row>
    <row r="3018" spans="1:2">
      <c r="A3018" s="68" t="s">
        <v>2974</v>
      </c>
      <c r="B3018" s="225">
        <v>67.150000000000006</v>
      </c>
    </row>
    <row r="3019" spans="1:2">
      <c r="A3019" s="68" t="s">
        <v>2976</v>
      </c>
      <c r="B3019" s="225">
        <v>58.19</v>
      </c>
    </row>
    <row r="3020" spans="1:2">
      <c r="A3020" s="68" t="s">
        <v>2977</v>
      </c>
      <c r="B3020" s="225">
        <v>70</v>
      </c>
    </row>
    <row r="3021" spans="1:2">
      <c r="A3021" s="68" t="s">
        <v>2979</v>
      </c>
      <c r="B3021" s="225">
        <v>60.66</v>
      </c>
    </row>
    <row r="3022" spans="1:2">
      <c r="A3022" s="68" t="s">
        <v>2980</v>
      </c>
      <c r="B3022" s="225">
        <v>87.15</v>
      </c>
    </row>
    <row r="3023" spans="1:2">
      <c r="A3023" s="68" t="s">
        <v>2982</v>
      </c>
      <c r="B3023" s="225">
        <v>75.52</v>
      </c>
    </row>
    <row r="3024" spans="1:2">
      <c r="A3024" s="68" t="s">
        <v>2983</v>
      </c>
      <c r="B3024" s="225">
        <v>34.770000000000003</v>
      </c>
    </row>
    <row r="3025" spans="1:2">
      <c r="A3025" s="68" t="s">
        <v>2984</v>
      </c>
      <c r="B3025" s="225">
        <v>31.43</v>
      </c>
    </row>
    <row r="3026" spans="1:2">
      <c r="A3026" s="68" t="s">
        <v>2985</v>
      </c>
      <c r="B3026" s="225">
        <v>36.67</v>
      </c>
    </row>
    <row r="3027" spans="1:2">
      <c r="A3027" s="68" t="s">
        <v>2986</v>
      </c>
      <c r="B3027" s="225">
        <v>33.340000000000003</v>
      </c>
    </row>
    <row r="3028" spans="1:2">
      <c r="A3028" s="68" t="s">
        <v>2987</v>
      </c>
      <c r="B3028" s="225">
        <v>34.26</v>
      </c>
    </row>
    <row r="3029" spans="1:2">
      <c r="A3029" s="68" t="s">
        <v>2988</v>
      </c>
      <c r="B3029" s="225">
        <v>30.93</v>
      </c>
    </row>
    <row r="3030" spans="1:2">
      <c r="A3030" s="68" t="s">
        <v>2989</v>
      </c>
      <c r="B3030" s="225">
        <v>36.67</v>
      </c>
    </row>
    <row r="3031" spans="1:2">
      <c r="A3031" s="68" t="s">
        <v>2990</v>
      </c>
      <c r="B3031" s="225">
        <v>33.340000000000003</v>
      </c>
    </row>
    <row r="3032" spans="1:2">
      <c r="A3032" s="68" t="s">
        <v>2991</v>
      </c>
      <c r="B3032" s="225">
        <v>12.03</v>
      </c>
    </row>
    <row r="3033" spans="1:2">
      <c r="A3033" s="68" t="s">
        <v>2992</v>
      </c>
      <c r="B3033" s="225">
        <v>11.19</v>
      </c>
    </row>
    <row r="3034" spans="1:2">
      <c r="A3034" s="68" t="s">
        <v>2993</v>
      </c>
      <c r="B3034" s="225">
        <v>21.27</v>
      </c>
    </row>
    <row r="3035" spans="1:2">
      <c r="A3035" s="68" t="s">
        <v>2994</v>
      </c>
      <c r="B3035" s="225">
        <v>18.43</v>
      </c>
    </row>
    <row r="3036" spans="1:2">
      <c r="A3036" s="68" t="s">
        <v>2995</v>
      </c>
      <c r="B3036" s="225">
        <v>0.9</v>
      </c>
    </row>
    <row r="3037" spans="1:2">
      <c r="A3037" s="68" t="s">
        <v>2996</v>
      </c>
      <c r="B3037" s="225">
        <v>0.78</v>
      </c>
    </row>
    <row r="3038" spans="1:2">
      <c r="A3038" s="68" t="s">
        <v>2997</v>
      </c>
      <c r="B3038" s="225">
        <v>12.71</v>
      </c>
    </row>
    <row r="3039" spans="1:2">
      <c r="A3039" s="68" t="s">
        <v>2998</v>
      </c>
      <c r="B3039" s="225">
        <v>11.02</v>
      </c>
    </row>
    <row r="3040" spans="1:2">
      <c r="A3040" s="68" t="s">
        <v>2999</v>
      </c>
      <c r="B3040" s="225">
        <v>20.36</v>
      </c>
    </row>
    <row r="3041" spans="1:2">
      <c r="A3041" s="68" t="s">
        <v>3000</v>
      </c>
      <c r="B3041" s="225">
        <v>17.649999999999999</v>
      </c>
    </row>
    <row r="3042" spans="1:2">
      <c r="A3042" s="68" t="s">
        <v>3001</v>
      </c>
      <c r="B3042" s="225">
        <v>25.47</v>
      </c>
    </row>
    <row r="3043" spans="1:2">
      <c r="A3043" s="68" t="s">
        <v>3002</v>
      </c>
      <c r="B3043" s="225">
        <v>22.07</v>
      </c>
    </row>
    <row r="3044" spans="1:2">
      <c r="A3044" s="68" t="s">
        <v>3003</v>
      </c>
      <c r="B3044" s="225">
        <v>155.1</v>
      </c>
    </row>
    <row r="3045" spans="1:2">
      <c r="A3045" s="68" t="s">
        <v>149</v>
      </c>
      <c r="B3045" s="225">
        <v>142.47999999999999</v>
      </c>
    </row>
    <row r="3046" spans="1:2">
      <c r="A3046" s="68" t="s">
        <v>3004</v>
      </c>
      <c r="B3046" s="225">
        <v>263.67</v>
      </c>
    </row>
    <row r="3047" spans="1:2">
      <c r="A3047" s="68" t="s">
        <v>3005</v>
      </c>
      <c r="B3047" s="225">
        <v>242.21</v>
      </c>
    </row>
    <row r="3048" spans="1:2">
      <c r="A3048" s="68" t="s">
        <v>3006</v>
      </c>
      <c r="B3048" s="225">
        <v>357</v>
      </c>
    </row>
    <row r="3049" spans="1:2">
      <c r="A3049" s="68" t="s">
        <v>3007</v>
      </c>
      <c r="B3049" s="225">
        <v>328.26</v>
      </c>
    </row>
    <row r="3050" spans="1:2">
      <c r="A3050" s="68" t="s">
        <v>3008</v>
      </c>
      <c r="B3050" s="225">
        <v>606.9</v>
      </c>
    </row>
    <row r="3051" spans="1:2">
      <c r="A3051" s="68" t="s">
        <v>3009</v>
      </c>
      <c r="B3051" s="225">
        <v>558.04</v>
      </c>
    </row>
    <row r="3052" spans="1:2">
      <c r="A3052" s="68" t="s">
        <v>3010</v>
      </c>
      <c r="B3052" s="225">
        <v>22.58</v>
      </c>
    </row>
    <row r="3053" spans="1:2">
      <c r="A3053" s="68" t="s">
        <v>3011</v>
      </c>
      <c r="B3053" s="225">
        <v>20.79</v>
      </c>
    </row>
    <row r="3054" spans="1:2">
      <c r="A3054" s="68" t="s">
        <v>3012</v>
      </c>
      <c r="B3054" s="225">
        <v>33.53</v>
      </c>
    </row>
    <row r="3055" spans="1:2">
      <c r="A3055" s="68" t="s">
        <v>3013</v>
      </c>
      <c r="B3055" s="225">
        <v>30.84</v>
      </c>
    </row>
    <row r="3056" spans="1:2">
      <c r="A3056" s="68" t="s">
        <v>3014</v>
      </c>
      <c r="B3056" s="225">
        <v>26.54</v>
      </c>
    </row>
    <row r="3057" spans="1:2">
      <c r="A3057" s="68" t="s">
        <v>3015</v>
      </c>
      <c r="B3057" s="225">
        <v>24.43</v>
      </c>
    </row>
    <row r="3058" spans="1:2">
      <c r="A3058" s="68" t="s">
        <v>3016</v>
      </c>
      <c r="B3058" s="225">
        <v>39.4</v>
      </c>
    </row>
    <row r="3059" spans="1:2">
      <c r="A3059" s="68" t="s">
        <v>157</v>
      </c>
      <c r="B3059" s="225">
        <v>36.24</v>
      </c>
    </row>
    <row r="3060" spans="1:2">
      <c r="A3060" s="68" t="s">
        <v>3017</v>
      </c>
      <c r="B3060" s="225">
        <v>24.17</v>
      </c>
    </row>
    <row r="3061" spans="1:2">
      <c r="A3061" s="68" t="s">
        <v>3018</v>
      </c>
      <c r="B3061" s="225">
        <v>22.2</v>
      </c>
    </row>
    <row r="3062" spans="1:2">
      <c r="A3062" s="68" t="s">
        <v>3019</v>
      </c>
      <c r="B3062" s="225">
        <v>30.24</v>
      </c>
    </row>
    <row r="3063" spans="1:2">
      <c r="A3063" s="68" t="s">
        <v>3020</v>
      </c>
      <c r="B3063" s="225">
        <v>27.78</v>
      </c>
    </row>
    <row r="3064" spans="1:2">
      <c r="A3064" s="68" t="s">
        <v>3021</v>
      </c>
      <c r="B3064" s="225">
        <v>42.3</v>
      </c>
    </row>
    <row r="3065" spans="1:2">
      <c r="A3065" s="68" t="s">
        <v>3022</v>
      </c>
      <c r="B3065" s="225">
        <v>38.85</v>
      </c>
    </row>
    <row r="3066" spans="1:2">
      <c r="A3066" s="68" t="s">
        <v>3023</v>
      </c>
      <c r="B3066" s="225">
        <v>52.93</v>
      </c>
    </row>
    <row r="3067" spans="1:2">
      <c r="A3067" s="68" t="s">
        <v>3024</v>
      </c>
      <c r="B3067" s="225">
        <v>48.62</v>
      </c>
    </row>
    <row r="3068" spans="1:2">
      <c r="A3068" s="68" t="s">
        <v>3025</v>
      </c>
      <c r="B3068" s="225">
        <v>813.99</v>
      </c>
    </row>
    <row r="3069" spans="1:2">
      <c r="A3069" s="68" t="s">
        <v>3026</v>
      </c>
      <c r="B3069" s="225">
        <v>746.97</v>
      </c>
    </row>
    <row r="3070" spans="1:2">
      <c r="A3070" s="68" t="s">
        <v>3027</v>
      </c>
      <c r="B3070" s="225">
        <v>11.38</v>
      </c>
    </row>
    <row r="3071" spans="1:2">
      <c r="A3071" s="68" t="s">
        <v>3028</v>
      </c>
      <c r="B3071" s="225">
        <v>10.48</v>
      </c>
    </row>
    <row r="3072" spans="1:2">
      <c r="A3072" s="68" t="s">
        <v>3029</v>
      </c>
      <c r="B3072" s="225">
        <v>117</v>
      </c>
    </row>
    <row r="3073" spans="1:2">
      <c r="A3073" s="68" t="s">
        <v>3030</v>
      </c>
      <c r="B3073" s="225">
        <v>107.48</v>
      </c>
    </row>
    <row r="3074" spans="1:2">
      <c r="A3074" s="68" t="s">
        <v>3031</v>
      </c>
      <c r="B3074" s="225">
        <v>103.4</v>
      </c>
    </row>
    <row r="3075" spans="1:2">
      <c r="A3075" s="68" t="s">
        <v>3032</v>
      </c>
      <c r="B3075" s="225">
        <v>94.98</v>
      </c>
    </row>
    <row r="3076" spans="1:2">
      <c r="A3076" s="68" t="s">
        <v>23882</v>
      </c>
      <c r="B3076" s="225">
        <v>12.02</v>
      </c>
    </row>
    <row r="3077" spans="1:2">
      <c r="A3077" s="68" t="s">
        <v>23883</v>
      </c>
      <c r="B3077" s="225">
        <v>11.07</v>
      </c>
    </row>
    <row r="3078" spans="1:2">
      <c r="A3078" s="68" t="s">
        <v>23884</v>
      </c>
      <c r="B3078" s="225">
        <v>14.42</v>
      </c>
    </row>
    <row r="3079" spans="1:2">
      <c r="A3079" s="68" t="s">
        <v>23885</v>
      </c>
      <c r="B3079" s="225">
        <v>13.28</v>
      </c>
    </row>
    <row r="3080" spans="1:2">
      <c r="A3080" s="68" t="s">
        <v>3033</v>
      </c>
      <c r="B3080" s="225">
        <v>42.62</v>
      </c>
    </row>
    <row r="3081" spans="1:2">
      <c r="A3081" s="68" t="s">
        <v>3034</v>
      </c>
      <c r="B3081" s="225">
        <v>41.83</v>
      </c>
    </row>
    <row r="3082" spans="1:2">
      <c r="A3082" s="68" t="s">
        <v>3035</v>
      </c>
      <c r="B3082" s="225">
        <v>35.96</v>
      </c>
    </row>
    <row r="3083" spans="1:2">
      <c r="A3083" s="68" t="s">
        <v>3036</v>
      </c>
      <c r="B3083" s="225">
        <v>32.56</v>
      </c>
    </row>
    <row r="3084" spans="1:2">
      <c r="A3084" s="68" t="s">
        <v>3037</v>
      </c>
      <c r="B3084" s="225">
        <v>15.26</v>
      </c>
    </row>
    <row r="3085" spans="1:2">
      <c r="A3085" s="68" t="s">
        <v>3038</v>
      </c>
      <c r="B3085" s="225">
        <v>14.04</v>
      </c>
    </row>
    <row r="3086" spans="1:2">
      <c r="A3086" s="68" t="s">
        <v>3039</v>
      </c>
      <c r="B3086" s="225">
        <v>55.47</v>
      </c>
    </row>
    <row r="3087" spans="1:2">
      <c r="A3087" s="68" t="s">
        <v>3040</v>
      </c>
      <c r="B3087" s="225">
        <v>49.56</v>
      </c>
    </row>
    <row r="3088" spans="1:2">
      <c r="A3088" s="68" t="s">
        <v>3041</v>
      </c>
      <c r="B3088" s="225">
        <v>60.3</v>
      </c>
    </row>
    <row r="3089" spans="1:2">
      <c r="A3089" s="68" t="s">
        <v>3042</v>
      </c>
      <c r="B3089" s="225">
        <v>55.19</v>
      </c>
    </row>
    <row r="3090" spans="1:2">
      <c r="A3090" s="68" t="s">
        <v>3043</v>
      </c>
      <c r="B3090" s="225">
        <v>368.56</v>
      </c>
    </row>
    <row r="3091" spans="1:2">
      <c r="A3091" s="68" t="s">
        <v>3044</v>
      </c>
      <c r="B3091" s="225">
        <v>339.47</v>
      </c>
    </row>
    <row r="3092" spans="1:2">
      <c r="A3092" s="68" t="s">
        <v>3045</v>
      </c>
      <c r="B3092" s="225">
        <v>50.86</v>
      </c>
    </row>
    <row r="3093" spans="1:2">
      <c r="A3093" s="68" t="s">
        <v>3046</v>
      </c>
      <c r="B3093" s="225">
        <v>48.45</v>
      </c>
    </row>
    <row r="3094" spans="1:2">
      <c r="A3094" s="68" t="s">
        <v>3047</v>
      </c>
      <c r="B3094" s="225">
        <v>47.49</v>
      </c>
    </row>
    <row r="3095" spans="1:2">
      <c r="A3095" s="68" t="s">
        <v>3048</v>
      </c>
      <c r="B3095" s="225">
        <v>46.06</v>
      </c>
    </row>
    <row r="3096" spans="1:2">
      <c r="A3096" s="68" t="s">
        <v>3049</v>
      </c>
      <c r="B3096" s="225">
        <v>2.2400000000000002</v>
      </c>
    </row>
    <row r="3097" spans="1:2">
      <c r="A3097" s="68" t="s">
        <v>3050</v>
      </c>
      <c r="B3097" s="225">
        <v>1.99</v>
      </c>
    </row>
    <row r="3098" spans="1:2">
      <c r="A3098" s="68" t="s">
        <v>3051</v>
      </c>
      <c r="B3098" s="225">
        <v>670.76</v>
      </c>
    </row>
    <row r="3099" spans="1:2">
      <c r="A3099" s="68" t="s">
        <v>3052</v>
      </c>
      <c r="B3099" s="225">
        <v>653.48</v>
      </c>
    </row>
    <row r="3100" spans="1:2">
      <c r="A3100" s="68" t="s">
        <v>3053</v>
      </c>
      <c r="B3100" s="225">
        <v>631.41999999999996</v>
      </c>
    </row>
    <row r="3101" spans="1:2">
      <c r="A3101" s="68" t="s">
        <v>3054</v>
      </c>
      <c r="B3101" s="225">
        <v>606.20000000000005</v>
      </c>
    </row>
    <row r="3102" spans="1:2">
      <c r="A3102" s="68" t="s">
        <v>3055</v>
      </c>
      <c r="B3102" s="225">
        <v>54.1</v>
      </c>
    </row>
    <row r="3103" spans="1:2">
      <c r="A3103" s="68" t="s">
        <v>3056</v>
      </c>
      <c r="B3103" s="225">
        <v>50.46</v>
      </c>
    </row>
    <row r="3104" spans="1:2">
      <c r="A3104" s="68" t="s">
        <v>3057</v>
      </c>
      <c r="B3104" s="225">
        <v>59.42</v>
      </c>
    </row>
    <row r="3105" spans="1:2">
      <c r="A3105" s="68" t="s">
        <v>3058</v>
      </c>
      <c r="B3105" s="225">
        <v>55.12</v>
      </c>
    </row>
    <row r="3106" spans="1:2">
      <c r="A3106" s="68" t="s">
        <v>3059</v>
      </c>
      <c r="B3106" s="225">
        <v>60.32</v>
      </c>
    </row>
    <row r="3107" spans="1:2">
      <c r="A3107" s="68" t="s">
        <v>3060</v>
      </c>
      <c r="B3107" s="225">
        <v>55.96</v>
      </c>
    </row>
    <row r="3108" spans="1:2">
      <c r="A3108" s="68" t="s">
        <v>3061</v>
      </c>
      <c r="B3108" s="225">
        <v>65.41</v>
      </c>
    </row>
    <row r="3109" spans="1:2">
      <c r="A3109" s="68" t="s">
        <v>3062</v>
      </c>
      <c r="B3109" s="225">
        <v>60.37</v>
      </c>
    </row>
    <row r="3110" spans="1:2">
      <c r="A3110" s="68" t="s">
        <v>3063</v>
      </c>
      <c r="B3110" s="225">
        <v>68.56</v>
      </c>
    </row>
    <row r="3111" spans="1:2">
      <c r="A3111" s="68" t="s">
        <v>3064</v>
      </c>
      <c r="B3111" s="225">
        <v>63.17</v>
      </c>
    </row>
    <row r="3112" spans="1:2">
      <c r="A3112" s="68" t="s">
        <v>3065</v>
      </c>
      <c r="B3112" s="225">
        <v>70.38</v>
      </c>
    </row>
    <row r="3113" spans="1:2">
      <c r="A3113" s="68" t="s">
        <v>3066</v>
      </c>
      <c r="B3113" s="225">
        <v>64.88</v>
      </c>
    </row>
    <row r="3114" spans="1:2">
      <c r="A3114" s="68" t="s">
        <v>3067</v>
      </c>
      <c r="B3114" s="225">
        <v>76.12</v>
      </c>
    </row>
    <row r="3115" spans="1:2">
      <c r="A3115" s="68" t="s">
        <v>3068</v>
      </c>
      <c r="B3115" s="225">
        <v>69.88</v>
      </c>
    </row>
    <row r="3116" spans="1:2">
      <c r="A3116" s="68" t="s">
        <v>3069</v>
      </c>
      <c r="B3116" s="225">
        <v>82</v>
      </c>
    </row>
    <row r="3117" spans="1:2">
      <c r="A3117" s="68" t="s">
        <v>3070</v>
      </c>
      <c r="B3117" s="225">
        <v>75.23</v>
      </c>
    </row>
    <row r="3118" spans="1:2">
      <c r="A3118" s="68" t="s">
        <v>3071</v>
      </c>
      <c r="B3118" s="225">
        <v>92.93</v>
      </c>
    </row>
    <row r="3119" spans="1:2">
      <c r="A3119" s="68" t="s">
        <v>3072</v>
      </c>
      <c r="B3119" s="225">
        <v>85.11</v>
      </c>
    </row>
    <row r="3120" spans="1:2">
      <c r="A3120" s="68" t="s">
        <v>3073</v>
      </c>
      <c r="B3120" s="225">
        <v>101.03</v>
      </c>
    </row>
    <row r="3121" spans="1:2">
      <c r="A3121" s="68" t="s">
        <v>3074</v>
      </c>
      <c r="B3121" s="225">
        <v>92.52</v>
      </c>
    </row>
    <row r="3122" spans="1:2">
      <c r="A3122" s="68" t="s">
        <v>3075</v>
      </c>
      <c r="B3122" s="225">
        <v>111.25</v>
      </c>
    </row>
    <row r="3123" spans="1:2">
      <c r="A3123" s="68" t="s">
        <v>3076</v>
      </c>
      <c r="B3123" s="225">
        <v>101.68</v>
      </c>
    </row>
    <row r="3124" spans="1:2">
      <c r="A3124" s="68" t="s">
        <v>3077</v>
      </c>
      <c r="B3124" s="225">
        <v>181.54</v>
      </c>
    </row>
    <row r="3125" spans="1:2">
      <c r="A3125" s="68" t="s">
        <v>3078</v>
      </c>
      <c r="B3125" s="225">
        <v>170.45</v>
      </c>
    </row>
    <row r="3126" spans="1:2">
      <c r="A3126" s="68" t="s">
        <v>3079</v>
      </c>
      <c r="B3126" s="225">
        <v>264.58</v>
      </c>
    </row>
    <row r="3127" spans="1:2">
      <c r="A3127" s="68" t="s">
        <v>3080</v>
      </c>
      <c r="B3127" s="225">
        <v>249.57</v>
      </c>
    </row>
    <row r="3128" spans="1:2">
      <c r="A3128" s="68" t="s">
        <v>3081</v>
      </c>
      <c r="B3128" s="225">
        <v>261.7</v>
      </c>
    </row>
    <row r="3129" spans="1:2">
      <c r="A3129" s="68" t="s">
        <v>82</v>
      </c>
      <c r="B3129" s="225">
        <v>240.24</v>
      </c>
    </row>
    <row r="3130" spans="1:2">
      <c r="A3130" s="68" t="s">
        <v>3082</v>
      </c>
      <c r="B3130" s="225">
        <v>270.23</v>
      </c>
    </row>
    <row r="3131" spans="1:2">
      <c r="A3131" s="68" t="s">
        <v>3083</v>
      </c>
      <c r="B3131" s="225">
        <v>248.77</v>
      </c>
    </row>
    <row r="3132" spans="1:2">
      <c r="A3132" s="68" t="s">
        <v>3084</v>
      </c>
      <c r="B3132" s="225">
        <v>393.63</v>
      </c>
    </row>
    <row r="3133" spans="1:2">
      <c r="A3133" s="68" t="s">
        <v>3085</v>
      </c>
      <c r="B3133" s="225">
        <v>359.25</v>
      </c>
    </row>
    <row r="3134" spans="1:2">
      <c r="A3134" s="68" t="s">
        <v>3086</v>
      </c>
      <c r="B3134" s="225">
        <v>596.66999999999996</v>
      </c>
    </row>
    <row r="3135" spans="1:2">
      <c r="A3135" s="68" t="s">
        <v>3087</v>
      </c>
      <c r="B3135" s="225">
        <v>569.94000000000005</v>
      </c>
    </row>
    <row r="3136" spans="1:2">
      <c r="A3136" s="68" t="s">
        <v>3088</v>
      </c>
      <c r="B3136" s="225">
        <v>620.46</v>
      </c>
    </row>
    <row r="3137" spans="1:2">
      <c r="A3137" s="68" t="s">
        <v>3089</v>
      </c>
      <c r="B3137" s="225">
        <v>591.69000000000005</v>
      </c>
    </row>
    <row r="3138" spans="1:2">
      <c r="A3138" s="68" t="s">
        <v>3090</v>
      </c>
      <c r="B3138" s="225">
        <v>76.7</v>
      </c>
    </row>
    <row r="3139" spans="1:2">
      <c r="A3139" s="68" t="s">
        <v>3091</v>
      </c>
      <c r="B3139" s="225">
        <v>66.459999999999994</v>
      </c>
    </row>
    <row r="3140" spans="1:2">
      <c r="A3140" s="68" t="s">
        <v>3092</v>
      </c>
      <c r="B3140" s="225">
        <v>152.08000000000001</v>
      </c>
    </row>
    <row r="3141" spans="1:2">
      <c r="A3141" s="68" t="s">
        <v>3093</v>
      </c>
      <c r="B3141" s="225">
        <v>138.04</v>
      </c>
    </row>
    <row r="3142" spans="1:2">
      <c r="A3142" s="68" t="s">
        <v>3094</v>
      </c>
      <c r="B3142" s="225">
        <v>75.37</v>
      </c>
    </row>
    <row r="3143" spans="1:2">
      <c r="A3143" s="68" t="s">
        <v>3095</v>
      </c>
      <c r="B3143" s="225">
        <v>71.569999999999993</v>
      </c>
    </row>
    <row r="3144" spans="1:2">
      <c r="A3144" s="68" t="s">
        <v>3096</v>
      </c>
      <c r="B3144" s="225">
        <v>109.02</v>
      </c>
    </row>
    <row r="3145" spans="1:2">
      <c r="A3145" s="68" t="s">
        <v>3097</v>
      </c>
      <c r="B3145" s="225">
        <v>103.9</v>
      </c>
    </row>
    <row r="3146" spans="1:2">
      <c r="A3146" s="68" t="s">
        <v>3098</v>
      </c>
      <c r="B3146" s="225">
        <v>142.80000000000001</v>
      </c>
    </row>
    <row r="3147" spans="1:2">
      <c r="A3147" s="68" t="s">
        <v>3099</v>
      </c>
      <c r="B3147" s="225">
        <v>136.47</v>
      </c>
    </row>
    <row r="3148" spans="1:2">
      <c r="A3148" s="68" t="s">
        <v>3100</v>
      </c>
      <c r="B3148" s="225">
        <v>177.65</v>
      </c>
    </row>
    <row r="3149" spans="1:2">
      <c r="A3149" s="68" t="s">
        <v>3101</v>
      </c>
      <c r="B3149" s="225">
        <v>160.19</v>
      </c>
    </row>
    <row r="3150" spans="1:2">
      <c r="A3150" s="68" t="s">
        <v>3102</v>
      </c>
      <c r="B3150" s="225">
        <v>211.3</v>
      </c>
    </row>
    <row r="3151" spans="1:2">
      <c r="A3151" s="68" t="s">
        <v>3103</v>
      </c>
      <c r="B3151" s="225">
        <v>192.52</v>
      </c>
    </row>
    <row r="3152" spans="1:2">
      <c r="A3152" s="68" t="s">
        <v>3104</v>
      </c>
      <c r="B3152" s="225">
        <v>245.08</v>
      </c>
    </row>
    <row r="3153" spans="1:2">
      <c r="A3153" s="68" t="s">
        <v>3105</v>
      </c>
      <c r="B3153" s="225">
        <v>225.09</v>
      </c>
    </row>
    <row r="3154" spans="1:2">
      <c r="A3154" s="68" t="s">
        <v>3106</v>
      </c>
      <c r="B3154" s="225">
        <v>637.91</v>
      </c>
    </row>
    <row r="3155" spans="1:2">
      <c r="A3155" s="68" t="s">
        <v>3107</v>
      </c>
      <c r="B3155" s="225">
        <v>558.99</v>
      </c>
    </row>
    <row r="3156" spans="1:2">
      <c r="A3156" s="68" t="s">
        <v>3108</v>
      </c>
      <c r="B3156" s="225">
        <v>671.55</v>
      </c>
    </row>
    <row r="3157" spans="1:2">
      <c r="A3157" s="68" t="s">
        <v>3109</v>
      </c>
      <c r="B3157" s="225">
        <v>591.32000000000005</v>
      </c>
    </row>
    <row r="3158" spans="1:2">
      <c r="A3158" s="68" t="s">
        <v>3110</v>
      </c>
      <c r="B3158" s="225">
        <v>705.34</v>
      </c>
    </row>
    <row r="3159" spans="1:2">
      <c r="A3159" s="68" t="s">
        <v>3111</v>
      </c>
      <c r="B3159" s="225">
        <v>623.88</v>
      </c>
    </row>
    <row r="3160" spans="1:2">
      <c r="A3160" s="68" t="s">
        <v>3112</v>
      </c>
      <c r="B3160" s="225">
        <v>6.57</v>
      </c>
    </row>
    <row r="3161" spans="1:2">
      <c r="A3161" s="68" t="s">
        <v>3113</v>
      </c>
      <c r="B3161" s="225">
        <v>6.28</v>
      </c>
    </row>
    <row r="3162" spans="1:2">
      <c r="A3162" s="68" t="s">
        <v>3114</v>
      </c>
      <c r="B3162" s="225">
        <v>38.06</v>
      </c>
    </row>
    <row r="3163" spans="1:2">
      <c r="A3163" s="68" t="s">
        <v>3115</v>
      </c>
      <c r="B3163" s="225">
        <v>32.979999999999997</v>
      </c>
    </row>
    <row r="3164" spans="1:2">
      <c r="A3164" s="68" t="s">
        <v>3116</v>
      </c>
      <c r="B3164" s="225">
        <v>106.58</v>
      </c>
    </row>
    <row r="3165" spans="1:2">
      <c r="A3165" s="68" t="s">
        <v>3117</v>
      </c>
      <c r="B3165" s="225">
        <v>92.34</v>
      </c>
    </row>
    <row r="3166" spans="1:2">
      <c r="A3166" s="68" t="s">
        <v>3118</v>
      </c>
      <c r="B3166" s="225">
        <v>59.38</v>
      </c>
    </row>
    <row r="3167" spans="1:2">
      <c r="A3167" s="68" t="s">
        <v>3119</v>
      </c>
      <c r="B3167" s="225">
        <v>51.45</v>
      </c>
    </row>
    <row r="3168" spans="1:2">
      <c r="A3168" s="68" t="s">
        <v>3120</v>
      </c>
      <c r="B3168" s="225">
        <v>30.45</v>
      </c>
    </row>
    <row r="3169" spans="1:2">
      <c r="A3169" s="68" t="s">
        <v>3121</v>
      </c>
      <c r="B3169" s="225">
        <v>26.38</v>
      </c>
    </row>
    <row r="3170" spans="1:2">
      <c r="A3170" s="68" t="s">
        <v>3122</v>
      </c>
      <c r="B3170" s="225">
        <v>18.46</v>
      </c>
    </row>
    <row r="3171" spans="1:2">
      <c r="A3171" s="68" t="s">
        <v>3123</v>
      </c>
      <c r="B3171" s="225">
        <v>17.77</v>
      </c>
    </row>
    <row r="3172" spans="1:2">
      <c r="A3172" s="68" t="s">
        <v>3124</v>
      </c>
      <c r="B3172" s="225">
        <v>1526.29</v>
      </c>
    </row>
    <row r="3173" spans="1:2">
      <c r="A3173" s="68" t="s">
        <v>3125</v>
      </c>
      <c r="B3173" s="225">
        <v>1338.42</v>
      </c>
    </row>
    <row r="3174" spans="1:2">
      <c r="A3174" s="68" t="s">
        <v>3126</v>
      </c>
      <c r="B3174" s="225">
        <v>10.34</v>
      </c>
    </row>
    <row r="3175" spans="1:2">
      <c r="A3175" s="68" t="s">
        <v>3127</v>
      </c>
      <c r="B3175" s="225">
        <v>9.5299999999999994</v>
      </c>
    </row>
    <row r="3176" spans="1:2">
      <c r="A3176" s="68" t="s">
        <v>3128</v>
      </c>
      <c r="B3176" s="225">
        <v>36.06</v>
      </c>
    </row>
    <row r="3177" spans="1:2">
      <c r="A3177" s="68" t="s">
        <v>3129</v>
      </c>
      <c r="B3177" s="225">
        <v>33.74</v>
      </c>
    </row>
    <row r="3178" spans="1:2">
      <c r="A3178" s="68" t="s">
        <v>3130</v>
      </c>
      <c r="B3178" s="225">
        <v>28.5</v>
      </c>
    </row>
    <row r="3179" spans="1:2">
      <c r="A3179" s="68" t="s">
        <v>3131</v>
      </c>
      <c r="B3179" s="225">
        <v>25.46</v>
      </c>
    </row>
    <row r="3180" spans="1:2">
      <c r="A3180" s="68" t="s">
        <v>3132</v>
      </c>
      <c r="B3180" s="225">
        <v>375.3</v>
      </c>
    </row>
    <row r="3181" spans="1:2">
      <c r="A3181" s="68" t="s">
        <v>3133</v>
      </c>
      <c r="B3181" s="225">
        <v>338</v>
      </c>
    </row>
    <row r="3182" spans="1:2">
      <c r="A3182" s="68" t="s">
        <v>3134</v>
      </c>
      <c r="B3182" s="225">
        <v>122.12</v>
      </c>
    </row>
    <row r="3183" spans="1:2">
      <c r="A3183" s="68" t="s">
        <v>3135</v>
      </c>
      <c r="B3183" s="225">
        <v>120.36</v>
      </c>
    </row>
    <row r="3184" spans="1:2">
      <c r="A3184" s="68" t="s">
        <v>3136</v>
      </c>
      <c r="B3184" s="225">
        <v>4.26</v>
      </c>
    </row>
    <row r="3185" spans="1:2">
      <c r="A3185" s="68" t="s">
        <v>3137</v>
      </c>
      <c r="B3185" s="225">
        <v>3.69</v>
      </c>
    </row>
    <row r="3186" spans="1:2">
      <c r="A3186" s="68" t="s">
        <v>3138</v>
      </c>
      <c r="B3186" s="225">
        <v>3.41</v>
      </c>
    </row>
    <row r="3187" spans="1:2">
      <c r="A3187" s="68" t="s">
        <v>3139</v>
      </c>
      <c r="B3187" s="225">
        <v>3.03</v>
      </c>
    </row>
    <row r="3188" spans="1:2">
      <c r="A3188" s="68" t="s">
        <v>3140</v>
      </c>
      <c r="B3188" s="225">
        <v>48.89</v>
      </c>
    </row>
    <row r="3189" spans="1:2">
      <c r="A3189" s="68" t="s">
        <v>3141</v>
      </c>
      <c r="B3189" s="225">
        <v>48.14</v>
      </c>
    </row>
    <row r="3190" spans="1:2">
      <c r="A3190" s="68" t="s">
        <v>3142</v>
      </c>
      <c r="B3190" s="225">
        <v>31.67</v>
      </c>
    </row>
    <row r="3191" spans="1:2">
      <c r="A3191" s="68" t="s">
        <v>3143</v>
      </c>
      <c r="B3191" s="225">
        <v>30.92</v>
      </c>
    </row>
    <row r="3192" spans="1:2">
      <c r="A3192" s="68" t="s">
        <v>3144</v>
      </c>
      <c r="B3192" s="225">
        <v>64.34</v>
      </c>
    </row>
    <row r="3193" spans="1:2">
      <c r="A3193" s="68" t="s">
        <v>3145</v>
      </c>
      <c r="B3193" s="225">
        <v>63.38</v>
      </c>
    </row>
    <row r="3194" spans="1:2">
      <c r="A3194" s="68" t="s">
        <v>3146</v>
      </c>
      <c r="B3194" s="225">
        <v>41.38</v>
      </c>
    </row>
    <row r="3195" spans="1:2">
      <c r="A3195" s="68" t="s">
        <v>3147</v>
      </c>
      <c r="B3195" s="225">
        <v>40.42</v>
      </c>
    </row>
    <row r="3196" spans="1:2">
      <c r="A3196" s="68" t="s">
        <v>3148</v>
      </c>
      <c r="B3196" s="225">
        <v>89.34</v>
      </c>
    </row>
    <row r="3197" spans="1:2">
      <c r="A3197" s="68" t="s">
        <v>3149</v>
      </c>
      <c r="B3197" s="225">
        <v>87.1</v>
      </c>
    </row>
    <row r="3198" spans="1:2">
      <c r="A3198" s="68" t="s">
        <v>3150</v>
      </c>
      <c r="B3198" s="225">
        <v>66.38</v>
      </c>
    </row>
    <row r="3199" spans="1:2">
      <c r="A3199" s="68" t="s">
        <v>3151</v>
      </c>
      <c r="B3199" s="225">
        <v>64.14</v>
      </c>
    </row>
    <row r="3200" spans="1:2">
      <c r="A3200" s="68" t="s">
        <v>3152</v>
      </c>
      <c r="B3200" s="225">
        <v>360.06</v>
      </c>
    </row>
    <row r="3201" spans="1:2">
      <c r="A3201" s="68" t="s">
        <v>3153</v>
      </c>
      <c r="B3201" s="225">
        <v>322.92</v>
      </c>
    </row>
    <row r="3202" spans="1:2">
      <c r="A3202" s="68" t="s">
        <v>3154</v>
      </c>
      <c r="B3202" s="225">
        <v>32.49</v>
      </c>
    </row>
    <row r="3203" spans="1:2">
      <c r="A3203" s="68" t="s">
        <v>3155</v>
      </c>
      <c r="B3203" s="225">
        <v>30.05</v>
      </c>
    </row>
    <row r="3204" spans="1:2">
      <c r="A3204" s="68" t="s">
        <v>3156</v>
      </c>
      <c r="B3204" s="225">
        <v>27.03</v>
      </c>
    </row>
    <row r="3205" spans="1:2">
      <c r="A3205" s="68" t="s">
        <v>3157</v>
      </c>
      <c r="B3205" s="225">
        <v>24.59</v>
      </c>
    </row>
    <row r="3206" spans="1:2">
      <c r="A3206" s="68" t="s">
        <v>3158</v>
      </c>
      <c r="B3206" s="225">
        <v>77.569999999999993</v>
      </c>
    </row>
    <row r="3207" spans="1:2">
      <c r="A3207" s="68" t="s">
        <v>3159</v>
      </c>
      <c r="B3207" s="225">
        <v>74.59</v>
      </c>
    </row>
    <row r="3208" spans="1:2">
      <c r="A3208" s="68" t="s">
        <v>3160</v>
      </c>
      <c r="B3208" s="225">
        <v>77.650000000000006</v>
      </c>
    </row>
    <row r="3209" spans="1:2">
      <c r="A3209" s="68" t="s">
        <v>3161</v>
      </c>
      <c r="B3209" s="225">
        <v>71.83</v>
      </c>
    </row>
    <row r="3210" spans="1:2">
      <c r="A3210" s="68" t="s">
        <v>3162</v>
      </c>
      <c r="B3210" s="225">
        <v>17.13</v>
      </c>
    </row>
    <row r="3211" spans="1:2">
      <c r="A3211" s="68" t="s">
        <v>3163</v>
      </c>
      <c r="B3211" s="225">
        <v>16.559999999999999</v>
      </c>
    </row>
    <row r="3212" spans="1:2">
      <c r="A3212" s="68" t="s">
        <v>3164</v>
      </c>
      <c r="B3212" s="225">
        <v>29.85</v>
      </c>
    </row>
    <row r="3213" spans="1:2">
      <c r="A3213" s="68" t="s">
        <v>3165</v>
      </c>
      <c r="B3213" s="225">
        <v>29.29</v>
      </c>
    </row>
    <row r="3214" spans="1:2">
      <c r="A3214" s="68" t="s">
        <v>3166</v>
      </c>
      <c r="B3214" s="225">
        <v>22.38</v>
      </c>
    </row>
    <row r="3215" spans="1:2">
      <c r="A3215" s="68" t="s">
        <v>3167</v>
      </c>
      <c r="B3215" s="225">
        <v>21.76</v>
      </c>
    </row>
    <row r="3216" spans="1:2">
      <c r="A3216" s="68" t="s">
        <v>3168</v>
      </c>
      <c r="B3216" s="225">
        <v>6.48</v>
      </c>
    </row>
    <row r="3217" spans="1:2">
      <c r="A3217" s="68" t="s">
        <v>3169</v>
      </c>
      <c r="B3217" s="225">
        <v>6.48</v>
      </c>
    </row>
    <row r="3218" spans="1:2">
      <c r="A3218" s="68" t="s">
        <v>3170</v>
      </c>
      <c r="B3218" s="225">
        <v>3.24</v>
      </c>
    </row>
    <row r="3219" spans="1:2">
      <c r="A3219" s="68" t="s">
        <v>3171</v>
      </c>
      <c r="B3219" s="225">
        <v>3.24</v>
      </c>
    </row>
    <row r="3220" spans="1:2">
      <c r="A3220" s="68" t="s">
        <v>3172</v>
      </c>
      <c r="B3220" s="225">
        <v>2.15</v>
      </c>
    </row>
    <row r="3221" spans="1:2">
      <c r="A3221" s="68" t="s">
        <v>3173</v>
      </c>
      <c r="B3221" s="225">
        <v>2.15</v>
      </c>
    </row>
    <row r="3222" spans="1:2">
      <c r="A3222" s="68" t="s">
        <v>3174</v>
      </c>
      <c r="B3222" s="225">
        <v>1.62</v>
      </c>
    </row>
    <row r="3223" spans="1:2">
      <c r="A3223" s="68" t="s">
        <v>3175</v>
      </c>
      <c r="B3223" s="225">
        <v>1.62</v>
      </c>
    </row>
    <row r="3224" spans="1:2">
      <c r="A3224" s="68" t="s">
        <v>3176</v>
      </c>
      <c r="B3224" s="225">
        <v>87.77</v>
      </c>
    </row>
    <row r="3225" spans="1:2">
      <c r="A3225" s="68" t="s">
        <v>3177</v>
      </c>
      <c r="B3225" s="225">
        <v>80.61</v>
      </c>
    </row>
    <row r="3226" spans="1:2">
      <c r="A3226" s="68" t="s">
        <v>3178</v>
      </c>
      <c r="B3226" s="225">
        <v>141.35</v>
      </c>
    </row>
    <row r="3227" spans="1:2">
      <c r="A3227" s="68" t="s">
        <v>3179</v>
      </c>
      <c r="B3227" s="225">
        <v>127.04</v>
      </c>
    </row>
    <row r="3228" spans="1:2">
      <c r="A3228" s="68" t="s">
        <v>3180</v>
      </c>
      <c r="B3228" s="225">
        <v>664.7</v>
      </c>
    </row>
    <row r="3229" spans="1:2">
      <c r="A3229" s="68" t="s">
        <v>3181</v>
      </c>
      <c r="B3229" s="225">
        <v>621.36</v>
      </c>
    </row>
    <row r="3230" spans="1:2">
      <c r="A3230" s="68" t="s">
        <v>3182</v>
      </c>
      <c r="B3230" s="225">
        <v>122.45</v>
      </c>
    </row>
    <row r="3231" spans="1:2">
      <c r="A3231" s="68" t="s">
        <v>3183</v>
      </c>
      <c r="B3231" s="225">
        <v>117.95</v>
      </c>
    </row>
    <row r="3232" spans="1:2">
      <c r="A3232" s="68" t="s">
        <v>3184</v>
      </c>
      <c r="B3232" s="225">
        <v>70.48</v>
      </c>
    </row>
    <row r="3233" spans="1:2">
      <c r="A3233" s="68" t="s">
        <v>3185</v>
      </c>
      <c r="B3233" s="225">
        <v>65.97</v>
      </c>
    </row>
    <row r="3234" spans="1:2">
      <c r="A3234" s="68" t="s">
        <v>3186</v>
      </c>
      <c r="B3234" s="225">
        <v>61.24</v>
      </c>
    </row>
    <row r="3235" spans="1:2">
      <c r="A3235" s="68" t="s">
        <v>3187</v>
      </c>
      <c r="B3235" s="225">
        <v>56.73</v>
      </c>
    </row>
    <row r="3236" spans="1:2">
      <c r="A3236" s="68" t="s">
        <v>3188</v>
      </c>
      <c r="B3236" s="225">
        <v>56.64</v>
      </c>
    </row>
    <row r="3237" spans="1:2">
      <c r="A3237" s="68" t="s">
        <v>3189</v>
      </c>
      <c r="B3237" s="225">
        <v>52.14</v>
      </c>
    </row>
    <row r="3238" spans="1:2">
      <c r="A3238" s="68" t="s">
        <v>3190</v>
      </c>
      <c r="B3238" s="225">
        <v>6.96</v>
      </c>
    </row>
    <row r="3239" spans="1:2">
      <c r="A3239" s="68" t="s">
        <v>3191</v>
      </c>
      <c r="B3239" s="225">
        <v>6.51</v>
      </c>
    </row>
    <row r="3240" spans="1:2">
      <c r="A3240" s="68" t="s">
        <v>23886</v>
      </c>
      <c r="B3240" s="225">
        <v>5.82</v>
      </c>
    </row>
    <row r="3241" spans="1:2">
      <c r="A3241" s="68" t="s">
        <v>23887</v>
      </c>
      <c r="B3241" s="225">
        <v>5.37</v>
      </c>
    </row>
    <row r="3242" spans="1:2">
      <c r="A3242" s="68" t="s">
        <v>3192</v>
      </c>
      <c r="B3242" s="225">
        <v>23.51</v>
      </c>
    </row>
    <row r="3243" spans="1:2">
      <c r="A3243" s="68" t="s">
        <v>3193</v>
      </c>
      <c r="B3243" s="225">
        <v>21.81</v>
      </c>
    </row>
    <row r="3244" spans="1:2">
      <c r="A3244" s="68" t="s">
        <v>23888</v>
      </c>
      <c r="B3244" s="225">
        <v>18.23</v>
      </c>
    </row>
    <row r="3245" spans="1:2">
      <c r="A3245" s="68" t="s">
        <v>23889</v>
      </c>
      <c r="B3245" s="225">
        <v>16.53</v>
      </c>
    </row>
    <row r="3246" spans="1:2">
      <c r="A3246" s="68" t="s">
        <v>3194</v>
      </c>
      <c r="B3246" s="225">
        <v>196.47</v>
      </c>
    </row>
    <row r="3247" spans="1:2">
      <c r="A3247" s="68" t="s">
        <v>3195</v>
      </c>
      <c r="B3247" s="225">
        <v>189.58</v>
      </c>
    </row>
    <row r="3248" spans="1:2">
      <c r="A3248" s="68" t="s">
        <v>23334</v>
      </c>
      <c r="B3248" s="225">
        <v>17.82</v>
      </c>
    </row>
    <row r="3249" spans="1:2">
      <c r="A3249" s="68" t="s">
        <v>23335</v>
      </c>
      <c r="B3249" s="225">
        <v>17.37</v>
      </c>
    </row>
    <row r="3250" spans="1:2">
      <c r="A3250" s="68" t="s">
        <v>3196</v>
      </c>
      <c r="B3250" s="225">
        <v>210.68</v>
      </c>
    </row>
    <row r="3251" spans="1:2">
      <c r="A3251" s="68" t="s">
        <v>3197</v>
      </c>
      <c r="B3251" s="225">
        <v>196.31</v>
      </c>
    </row>
    <row r="3252" spans="1:2">
      <c r="A3252" s="68" t="s">
        <v>23890</v>
      </c>
      <c r="B3252" s="225">
        <v>2.2599999999999998</v>
      </c>
    </row>
    <row r="3253" spans="1:2">
      <c r="A3253" s="68" t="s">
        <v>23891</v>
      </c>
      <c r="B3253" s="225">
        <v>2.2599999999999998</v>
      </c>
    </row>
    <row r="3254" spans="1:2">
      <c r="A3254" s="68" t="s">
        <v>23892</v>
      </c>
      <c r="B3254" s="225">
        <v>4.6900000000000004</v>
      </c>
    </row>
    <row r="3255" spans="1:2">
      <c r="A3255" s="68" t="s">
        <v>23893</v>
      </c>
      <c r="B3255" s="225">
        <v>4.24</v>
      </c>
    </row>
    <row r="3256" spans="1:2">
      <c r="A3256" s="68" t="s">
        <v>23894</v>
      </c>
      <c r="B3256" s="225">
        <v>17.09</v>
      </c>
    </row>
    <row r="3257" spans="1:2">
      <c r="A3257" s="68" t="s">
        <v>23895</v>
      </c>
      <c r="B3257" s="225">
        <v>15.4</v>
      </c>
    </row>
    <row r="3258" spans="1:2">
      <c r="A3258" s="68" t="s">
        <v>3198</v>
      </c>
      <c r="B3258" s="225">
        <v>8</v>
      </c>
    </row>
    <row r="3259" spans="1:2">
      <c r="A3259" s="68" t="s">
        <v>3199</v>
      </c>
      <c r="B3259" s="225">
        <v>8</v>
      </c>
    </row>
    <row r="3260" spans="1:2">
      <c r="A3260" s="68" t="s">
        <v>3200</v>
      </c>
      <c r="B3260" s="225">
        <v>20</v>
      </c>
    </row>
    <row r="3261" spans="1:2">
      <c r="A3261" s="68" t="s">
        <v>3202</v>
      </c>
      <c r="B3261" s="225">
        <v>20</v>
      </c>
    </row>
    <row r="3262" spans="1:2">
      <c r="A3262" s="68" t="s">
        <v>3203</v>
      </c>
      <c r="B3262" s="225">
        <v>11655.27</v>
      </c>
    </row>
    <row r="3263" spans="1:2">
      <c r="A3263" s="68" t="s">
        <v>3204</v>
      </c>
      <c r="B3263" s="225">
        <v>11033.48</v>
      </c>
    </row>
    <row r="3264" spans="1:2">
      <c r="A3264" s="68" t="s">
        <v>3205</v>
      </c>
      <c r="B3264" s="225">
        <v>20</v>
      </c>
    </row>
    <row r="3265" spans="1:2">
      <c r="A3265" s="68" t="s">
        <v>3206</v>
      </c>
      <c r="B3265" s="225">
        <v>20</v>
      </c>
    </row>
    <row r="3266" spans="1:2">
      <c r="A3266" s="68" t="s">
        <v>3207</v>
      </c>
      <c r="B3266" s="225">
        <v>32</v>
      </c>
    </row>
    <row r="3267" spans="1:2">
      <c r="A3267" s="68" t="s">
        <v>3208</v>
      </c>
      <c r="B3267" s="225">
        <v>32</v>
      </c>
    </row>
    <row r="3268" spans="1:2">
      <c r="A3268" s="68" t="s">
        <v>23896</v>
      </c>
      <c r="B3268" s="225">
        <v>417.87</v>
      </c>
    </row>
    <row r="3269" spans="1:2">
      <c r="A3269" s="68" t="s">
        <v>23897</v>
      </c>
      <c r="B3269" s="225">
        <v>417.87</v>
      </c>
    </row>
    <row r="3270" spans="1:2">
      <c r="A3270" s="68" t="s">
        <v>24029</v>
      </c>
      <c r="B3270" s="225">
        <v>1217.8699999999999</v>
      </c>
    </row>
    <row r="3271" spans="1:2">
      <c r="A3271" s="68" t="s">
        <v>24030</v>
      </c>
      <c r="B3271" s="225">
        <v>1217.8699999999999</v>
      </c>
    </row>
    <row r="3272" spans="1:2">
      <c r="A3272" s="68" t="s">
        <v>3209</v>
      </c>
      <c r="B3272" s="225">
        <v>50.34</v>
      </c>
    </row>
    <row r="3273" spans="1:2">
      <c r="A3273" s="68" t="s">
        <v>3210</v>
      </c>
      <c r="B3273" s="225">
        <v>50.34</v>
      </c>
    </row>
    <row r="3274" spans="1:2">
      <c r="A3274" s="68" t="s">
        <v>3211</v>
      </c>
      <c r="B3274" s="225">
        <v>350.02</v>
      </c>
    </row>
    <row r="3275" spans="1:2">
      <c r="A3275" s="68" t="s">
        <v>3212</v>
      </c>
      <c r="B3275" s="225">
        <v>350.02</v>
      </c>
    </row>
    <row r="3276" spans="1:2">
      <c r="A3276" s="68" t="s">
        <v>3213</v>
      </c>
      <c r="B3276" s="225">
        <v>6.81</v>
      </c>
    </row>
    <row r="3277" spans="1:2">
      <c r="A3277" s="68" t="s">
        <v>3214</v>
      </c>
      <c r="B3277" s="225">
        <v>5.9</v>
      </c>
    </row>
    <row r="3278" spans="1:2">
      <c r="A3278" s="68" t="s">
        <v>3215</v>
      </c>
      <c r="B3278" s="225">
        <v>32.43</v>
      </c>
    </row>
    <row r="3279" spans="1:2">
      <c r="A3279" s="68" t="s">
        <v>3216</v>
      </c>
      <c r="B3279" s="225">
        <v>28.1</v>
      </c>
    </row>
    <row r="3280" spans="1:2">
      <c r="A3280" s="68" t="s">
        <v>3217</v>
      </c>
      <c r="B3280" s="225">
        <v>3133</v>
      </c>
    </row>
    <row r="3281" spans="1:2">
      <c r="A3281" s="68" t="s">
        <v>3218</v>
      </c>
      <c r="B3281" s="225">
        <v>2714.84</v>
      </c>
    </row>
    <row r="3282" spans="1:2">
      <c r="A3282" s="68" t="s">
        <v>3219</v>
      </c>
      <c r="B3282" s="225">
        <v>97.29</v>
      </c>
    </row>
    <row r="3283" spans="1:2">
      <c r="A3283" s="68" t="s">
        <v>3220</v>
      </c>
      <c r="B3283" s="225">
        <v>84.3</v>
      </c>
    </row>
    <row r="3284" spans="1:2">
      <c r="A3284" s="68" t="s">
        <v>3221</v>
      </c>
      <c r="B3284" s="225">
        <v>821.22</v>
      </c>
    </row>
    <row r="3285" spans="1:2">
      <c r="A3285" s="68" t="s">
        <v>3222</v>
      </c>
      <c r="B3285" s="225">
        <v>720.72</v>
      </c>
    </row>
    <row r="3286" spans="1:2">
      <c r="A3286" s="68" t="s">
        <v>3223</v>
      </c>
      <c r="B3286" s="225">
        <v>2.73</v>
      </c>
    </row>
    <row r="3287" spans="1:2">
      <c r="A3287" s="68" t="s">
        <v>3224</v>
      </c>
      <c r="B3287" s="225">
        <v>2.37</v>
      </c>
    </row>
    <row r="3288" spans="1:2">
      <c r="A3288" s="68" t="s">
        <v>24031</v>
      </c>
      <c r="B3288" s="225">
        <v>1.21</v>
      </c>
    </row>
    <row r="3289" spans="1:2">
      <c r="A3289" s="68" t="s">
        <v>24032</v>
      </c>
      <c r="B3289" s="225">
        <v>1.05</v>
      </c>
    </row>
    <row r="3290" spans="1:2">
      <c r="A3290" s="68" t="s">
        <v>3225</v>
      </c>
      <c r="B3290" s="225">
        <v>0.56000000000000005</v>
      </c>
    </row>
    <row r="3291" spans="1:2">
      <c r="A3291" s="68" t="s">
        <v>3226</v>
      </c>
      <c r="B3291" s="225">
        <v>0.48</v>
      </c>
    </row>
    <row r="3292" spans="1:2">
      <c r="A3292" s="68" t="s">
        <v>3227</v>
      </c>
      <c r="B3292" s="225">
        <v>0.17</v>
      </c>
    </row>
    <row r="3293" spans="1:2">
      <c r="A3293" s="68" t="s">
        <v>3228</v>
      </c>
      <c r="B3293" s="225">
        <v>0.14000000000000001</v>
      </c>
    </row>
    <row r="3294" spans="1:2">
      <c r="A3294" s="68" t="s">
        <v>3229</v>
      </c>
      <c r="B3294" s="225">
        <v>51282.98</v>
      </c>
    </row>
    <row r="3295" spans="1:2">
      <c r="A3295" s="68" t="s">
        <v>3230</v>
      </c>
      <c r="B3295" s="225">
        <v>46334.81</v>
      </c>
    </row>
    <row r="3296" spans="1:2">
      <c r="A3296" s="68" t="s">
        <v>3231</v>
      </c>
      <c r="B3296" s="225">
        <v>257773.33</v>
      </c>
    </row>
    <row r="3297" spans="1:2">
      <c r="A3297" s="68" t="s">
        <v>3232</v>
      </c>
      <c r="B3297" s="225">
        <v>234716.02</v>
      </c>
    </row>
    <row r="3298" spans="1:2">
      <c r="A3298" s="68" t="s">
        <v>3233</v>
      </c>
      <c r="B3298" s="225">
        <v>4065.65</v>
      </c>
    </row>
    <row r="3299" spans="1:2">
      <c r="A3299" s="68" t="s">
        <v>3234</v>
      </c>
      <c r="B3299" s="225">
        <v>3522.68</v>
      </c>
    </row>
    <row r="3300" spans="1:2">
      <c r="A3300" s="68" t="s">
        <v>24033</v>
      </c>
      <c r="B3300" s="225">
        <v>55.97</v>
      </c>
    </row>
    <row r="3301" spans="1:2">
      <c r="A3301" s="68" t="s">
        <v>24034</v>
      </c>
      <c r="B3301" s="225">
        <v>48.5</v>
      </c>
    </row>
    <row r="3302" spans="1:2">
      <c r="A3302" s="68" t="s">
        <v>3235</v>
      </c>
      <c r="B3302" s="225">
        <v>65.41</v>
      </c>
    </row>
    <row r="3303" spans="1:2">
      <c r="A3303" s="68" t="s">
        <v>3236</v>
      </c>
      <c r="B3303" s="225">
        <v>64.510000000000005</v>
      </c>
    </row>
    <row r="3304" spans="1:2">
      <c r="A3304" s="68" t="s">
        <v>3237</v>
      </c>
      <c r="B3304" s="225">
        <v>80.31</v>
      </c>
    </row>
    <row r="3305" spans="1:2">
      <c r="A3305" s="68" t="s">
        <v>3238</v>
      </c>
      <c r="B3305" s="225">
        <v>78.510000000000005</v>
      </c>
    </row>
    <row r="3306" spans="1:2">
      <c r="A3306" s="68" t="s">
        <v>3239</v>
      </c>
      <c r="B3306" s="225">
        <v>196.85</v>
      </c>
    </row>
    <row r="3307" spans="1:2">
      <c r="A3307" s="68" t="s">
        <v>3240</v>
      </c>
      <c r="B3307" s="225">
        <v>194.17</v>
      </c>
    </row>
    <row r="3308" spans="1:2">
      <c r="A3308" s="68" t="s">
        <v>3241</v>
      </c>
      <c r="B3308" s="225">
        <v>339.9</v>
      </c>
    </row>
    <row r="3309" spans="1:2">
      <c r="A3309" s="68" t="s">
        <v>3242</v>
      </c>
      <c r="B3309" s="225">
        <v>339.9</v>
      </c>
    </row>
    <row r="3310" spans="1:2">
      <c r="A3310" s="68" t="s">
        <v>3243</v>
      </c>
      <c r="B3310" s="225">
        <v>339.9</v>
      </c>
    </row>
    <row r="3311" spans="1:2">
      <c r="A3311" s="68" t="s">
        <v>3244</v>
      </c>
      <c r="B3311" s="225">
        <v>339.9</v>
      </c>
    </row>
    <row r="3312" spans="1:2">
      <c r="A3312" s="68" t="s">
        <v>3245</v>
      </c>
      <c r="B3312" s="225">
        <v>1.07</v>
      </c>
    </row>
    <row r="3313" spans="1:2">
      <c r="A3313" s="68" t="s">
        <v>83</v>
      </c>
      <c r="B3313" s="225">
        <v>1.03</v>
      </c>
    </row>
    <row r="3314" spans="1:2">
      <c r="A3314" s="68" t="s">
        <v>3246</v>
      </c>
      <c r="B3314" s="225">
        <v>6.61</v>
      </c>
    </row>
    <row r="3315" spans="1:2">
      <c r="A3315" s="68" t="s">
        <v>3248</v>
      </c>
      <c r="B3315" s="225">
        <v>6.09</v>
      </c>
    </row>
    <row r="3316" spans="1:2">
      <c r="A3316" s="68" t="s">
        <v>3249</v>
      </c>
      <c r="B3316" s="225">
        <v>4.03</v>
      </c>
    </row>
    <row r="3317" spans="1:2">
      <c r="A3317" s="68" t="s">
        <v>3251</v>
      </c>
      <c r="B3317" s="225">
        <v>3.51</v>
      </c>
    </row>
    <row r="3318" spans="1:2">
      <c r="A3318" s="68" t="s">
        <v>3252</v>
      </c>
      <c r="B3318" s="225">
        <v>3.84</v>
      </c>
    </row>
    <row r="3319" spans="1:2">
      <c r="A3319" s="68" t="s">
        <v>3253</v>
      </c>
      <c r="B3319" s="225">
        <v>3.84</v>
      </c>
    </row>
    <row r="3320" spans="1:2">
      <c r="A3320" s="68" t="s">
        <v>3254</v>
      </c>
      <c r="B3320" s="225">
        <v>0.21</v>
      </c>
    </row>
    <row r="3321" spans="1:2">
      <c r="A3321" s="68" t="s">
        <v>3255</v>
      </c>
      <c r="B3321" s="225">
        <v>0.21</v>
      </c>
    </row>
    <row r="3322" spans="1:2">
      <c r="A3322" s="68" t="s">
        <v>3256</v>
      </c>
      <c r="B3322" s="225">
        <v>99.69</v>
      </c>
    </row>
    <row r="3323" spans="1:2">
      <c r="A3323" s="68" t="s">
        <v>3257</v>
      </c>
      <c r="B3323" s="225">
        <v>94.73</v>
      </c>
    </row>
    <row r="3324" spans="1:2">
      <c r="A3324" s="68" t="s">
        <v>3258</v>
      </c>
      <c r="B3324" s="225">
        <v>44.28</v>
      </c>
    </row>
    <row r="3325" spans="1:2">
      <c r="A3325" s="68" t="s">
        <v>3259</v>
      </c>
      <c r="B3325" s="225">
        <v>41.8</v>
      </c>
    </row>
    <row r="3326" spans="1:2">
      <c r="A3326" s="68" t="s">
        <v>3260</v>
      </c>
      <c r="B3326" s="225">
        <v>125.91</v>
      </c>
    </row>
    <row r="3327" spans="1:2">
      <c r="A3327" s="68" t="s">
        <v>3261</v>
      </c>
      <c r="B3327" s="225">
        <v>119.22</v>
      </c>
    </row>
    <row r="3328" spans="1:2">
      <c r="A3328" s="68" t="s">
        <v>3262</v>
      </c>
      <c r="B3328" s="225">
        <v>469.34</v>
      </c>
    </row>
    <row r="3329" spans="1:2">
      <c r="A3329" s="68" t="s">
        <v>3263</v>
      </c>
      <c r="B3329" s="225">
        <v>469.34</v>
      </c>
    </row>
    <row r="3330" spans="1:2">
      <c r="A3330" s="68" t="s">
        <v>3264</v>
      </c>
      <c r="B3330" s="225">
        <v>548.59</v>
      </c>
    </row>
    <row r="3331" spans="1:2">
      <c r="A3331" s="68" t="s">
        <v>3265</v>
      </c>
      <c r="B3331" s="225">
        <v>548.59</v>
      </c>
    </row>
    <row r="3332" spans="1:2">
      <c r="A3332" s="68" t="s">
        <v>3266</v>
      </c>
      <c r="B3332" s="225">
        <v>50.03</v>
      </c>
    </row>
    <row r="3333" spans="1:2">
      <c r="A3333" s="68" t="s">
        <v>3267</v>
      </c>
      <c r="B3333" s="225">
        <v>46.62</v>
      </c>
    </row>
    <row r="3334" spans="1:2">
      <c r="A3334" s="68" t="s">
        <v>3268</v>
      </c>
      <c r="B3334" s="225">
        <v>86.19</v>
      </c>
    </row>
    <row r="3335" spans="1:2">
      <c r="A3335" s="68" t="s">
        <v>166</v>
      </c>
      <c r="B3335" s="225">
        <v>79.87</v>
      </c>
    </row>
    <row r="3336" spans="1:2">
      <c r="A3336" s="68" t="s">
        <v>3269</v>
      </c>
      <c r="B3336" s="225">
        <v>5.79</v>
      </c>
    </row>
    <row r="3337" spans="1:2">
      <c r="A3337" s="68" t="s">
        <v>3270</v>
      </c>
      <c r="B3337" s="225">
        <v>5.0199999999999996</v>
      </c>
    </row>
    <row r="3338" spans="1:2">
      <c r="A3338" s="68" t="s">
        <v>3271</v>
      </c>
      <c r="B3338" s="225">
        <v>668.09</v>
      </c>
    </row>
    <row r="3339" spans="1:2">
      <c r="A3339" s="68" t="s">
        <v>3272</v>
      </c>
      <c r="B3339" s="225">
        <v>668.09</v>
      </c>
    </row>
    <row r="3340" spans="1:2">
      <c r="A3340" s="68" t="s">
        <v>3273</v>
      </c>
      <c r="B3340" s="225">
        <v>779.2</v>
      </c>
    </row>
    <row r="3341" spans="1:2">
      <c r="A3341" s="68" t="s">
        <v>3274</v>
      </c>
      <c r="B3341" s="225">
        <v>779.2</v>
      </c>
    </row>
    <row r="3342" spans="1:2">
      <c r="A3342" s="68" t="s">
        <v>3275</v>
      </c>
      <c r="B3342" s="225">
        <v>982.62</v>
      </c>
    </row>
    <row r="3343" spans="1:2">
      <c r="A3343" s="68" t="s">
        <v>3276</v>
      </c>
      <c r="B3343" s="225">
        <v>982.62</v>
      </c>
    </row>
    <row r="3344" spans="1:2">
      <c r="A3344" s="68" t="s">
        <v>3277</v>
      </c>
      <c r="B3344" s="225">
        <v>1226.9100000000001</v>
      </c>
    </row>
    <row r="3345" spans="1:2">
      <c r="A3345" s="68" t="s">
        <v>3278</v>
      </c>
      <c r="B3345" s="225">
        <v>1226.9100000000001</v>
      </c>
    </row>
    <row r="3346" spans="1:2">
      <c r="A3346" s="68" t="s">
        <v>3279</v>
      </c>
      <c r="B3346" s="225">
        <v>1547.42</v>
      </c>
    </row>
    <row r="3347" spans="1:2">
      <c r="A3347" s="68" t="s">
        <v>3280</v>
      </c>
      <c r="B3347" s="225">
        <v>1547.42</v>
      </c>
    </row>
    <row r="3348" spans="1:2">
      <c r="A3348" s="68" t="s">
        <v>3281</v>
      </c>
      <c r="B3348" s="225">
        <v>2145.7600000000002</v>
      </c>
    </row>
    <row r="3349" spans="1:2">
      <c r="A3349" s="68" t="s">
        <v>3282</v>
      </c>
      <c r="B3349" s="225">
        <v>2145.7600000000002</v>
      </c>
    </row>
    <row r="3350" spans="1:2">
      <c r="A3350" s="68" t="s">
        <v>3283</v>
      </c>
      <c r="B3350" s="225">
        <v>2393.08</v>
      </c>
    </row>
    <row r="3351" spans="1:2">
      <c r="A3351" s="68" t="s">
        <v>3284</v>
      </c>
      <c r="B3351" s="225">
        <v>2393.08</v>
      </c>
    </row>
    <row r="3352" spans="1:2">
      <c r="A3352" s="68" t="s">
        <v>3285</v>
      </c>
      <c r="B3352" s="225">
        <v>168932.2</v>
      </c>
    </row>
    <row r="3353" spans="1:2">
      <c r="A3353" s="68" t="s">
        <v>3286</v>
      </c>
      <c r="B3353" s="225">
        <v>168350.11</v>
      </c>
    </row>
    <row r="3354" spans="1:2">
      <c r="A3354" s="68" t="s">
        <v>3287</v>
      </c>
      <c r="B3354" s="225">
        <v>157106.62</v>
      </c>
    </row>
    <row r="3355" spans="1:2">
      <c r="A3355" s="68" t="s">
        <v>3288</v>
      </c>
      <c r="B3355" s="225">
        <v>156527.18</v>
      </c>
    </row>
    <row r="3356" spans="1:2">
      <c r="A3356" s="68" t="s">
        <v>3289</v>
      </c>
      <c r="B3356" s="225">
        <v>153981.70000000001</v>
      </c>
    </row>
    <row r="3357" spans="1:2">
      <c r="A3357" s="68" t="s">
        <v>3290</v>
      </c>
      <c r="B3357" s="225">
        <v>153403.41</v>
      </c>
    </row>
    <row r="3358" spans="1:2">
      <c r="A3358" s="68" t="s">
        <v>3291</v>
      </c>
      <c r="B3358" s="225">
        <v>133123.99</v>
      </c>
    </row>
    <row r="3359" spans="1:2">
      <c r="A3359" s="68" t="s">
        <v>3292</v>
      </c>
      <c r="B3359" s="225">
        <v>132547.12</v>
      </c>
    </row>
    <row r="3360" spans="1:2">
      <c r="A3360" s="68" t="s">
        <v>3293</v>
      </c>
      <c r="B3360" s="225">
        <v>128046.28</v>
      </c>
    </row>
    <row r="3361" spans="1:2">
      <c r="A3361" s="68" t="s">
        <v>3294</v>
      </c>
      <c r="B3361" s="225">
        <v>127470.82</v>
      </c>
    </row>
    <row r="3362" spans="1:2">
      <c r="A3362" s="68" t="s">
        <v>3295</v>
      </c>
      <c r="B3362" s="225">
        <v>76661.27</v>
      </c>
    </row>
    <row r="3363" spans="1:2">
      <c r="A3363" s="68" t="s">
        <v>3296</v>
      </c>
      <c r="B3363" s="225">
        <v>76188.350000000006</v>
      </c>
    </row>
    <row r="3364" spans="1:2">
      <c r="A3364" s="68" t="s">
        <v>3297</v>
      </c>
      <c r="B3364" s="225">
        <v>65955.960000000006</v>
      </c>
    </row>
    <row r="3365" spans="1:2">
      <c r="A3365" s="68" t="s">
        <v>3298</v>
      </c>
      <c r="B3365" s="225">
        <v>65577.460000000006</v>
      </c>
    </row>
    <row r="3366" spans="1:2">
      <c r="A3366" s="68" t="s">
        <v>3299</v>
      </c>
      <c r="B3366" s="225">
        <v>117327.27</v>
      </c>
    </row>
    <row r="3367" spans="1:2">
      <c r="A3367" s="68" t="s">
        <v>3300</v>
      </c>
      <c r="B3367" s="225">
        <v>116854.35</v>
      </c>
    </row>
    <row r="3368" spans="1:2">
      <c r="A3368" s="68" t="s">
        <v>3301</v>
      </c>
      <c r="B3368" s="225">
        <v>96631.96</v>
      </c>
    </row>
    <row r="3369" spans="1:2">
      <c r="A3369" s="68" t="s">
        <v>3302</v>
      </c>
      <c r="B3369" s="225">
        <v>96253.46</v>
      </c>
    </row>
    <row r="3370" spans="1:2">
      <c r="A3370" s="68" t="s">
        <v>3303</v>
      </c>
      <c r="B3370" s="225">
        <v>542.75</v>
      </c>
    </row>
    <row r="3371" spans="1:2">
      <c r="A3371" s="68" t="s">
        <v>3304</v>
      </c>
      <c r="B3371" s="225">
        <v>532.01</v>
      </c>
    </row>
    <row r="3372" spans="1:2">
      <c r="A3372" s="68" t="s">
        <v>3305</v>
      </c>
      <c r="B3372" s="225">
        <v>568.9</v>
      </c>
    </row>
    <row r="3373" spans="1:2">
      <c r="A3373" s="68" t="s">
        <v>3306</v>
      </c>
      <c r="B3373" s="225">
        <v>558.16</v>
      </c>
    </row>
    <row r="3374" spans="1:2">
      <c r="A3374" s="68" t="s">
        <v>3307</v>
      </c>
      <c r="B3374" s="225">
        <v>588.70000000000005</v>
      </c>
    </row>
    <row r="3375" spans="1:2">
      <c r="A3375" s="68" t="s">
        <v>3308</v>
      </c>
      <c r="B3375" s="225">
        <v>577.97</v>
      </c>
    </row>
    <row r="3376" spans="1:2">
      <c r="A3376" s="68" t="s">
        <v>3309</v>
      </c>
      <c r="B3376" s="225">
        <v>700.19</v>
      </c>
    </row>
    <row r="3377" spans="1:2">
      <c r="A3377" s="68" t="s">
        <v>3310</v>
      </c>
      <c r="B3377" s="225">
        <v>686.71</v>
      </c>
    </row>
    <row r="3378" spans="1:2">
      <c r="A3378" s="68" t="s">
        <v>3311</v>
      </c>
      <c r="B3378" s="225">
        <v>726.34</v>
      </c>
    </row>
    <row r="3379" spans="1:2">
      <c r="A3379" s="68" t="s">
        <v>3312</v>
      </c>
      <c r="B3379" s="225">
        <v>712.85</v>
      </c>
    </row>
    <row r="3380" spans="1:2">
      <c r="A3380" s="68" t="s">
        <v>3313</v>
      </c>
      <c r="B3380" s="225">
        <v>746.15</v>
      </c>
    </row>
    <row r="3381" spans="1:2">
      <c r="A3381" s="68" t="s">
        <v>3314</v>
      </c>
      <c r="B3381" s="225">
        <v>732.66</v>
      </c>
    </row>
    <row r="3382" spans="1:2">
      <c r="A3382" s="68" t="s">
        <v>3315</v>
      </c>
      <c r="B3382" s="225">
        <v>61.61</v>
      </c>
    </row>
    <row r="3383" spans="1:2">
      <c r="A3383" s="68" t="s">
        <v>3316</v>
      </c>
      <c r="B3383" s="225">
        <v>60.59</v>
      </c>
    </row>
    <row r="3384" spans="1:2">
      <c r="A3384" s="68" t="s">
        <v>194</v>
      </c>
      <c r="B3384" s="225">
        <v>92.02</v>
      </c>
    </row>
    <row r="3385" spans="1:2">
      <c r="A3385" s="68" t="s">
        <v>235</v>
      </c>
      <c r="B3385" s="225">
        <v>89.98</v>
      </c>
    </row>
    <row r="3386" spans="1:2">
      <c r="A3386" s="68" t="s">
        <v>3317</v>
      </c>
      <c r="B3386" s="225">
        <v>40.17</v>
      </c>
    </row>
    <row r="3387" spans="1:2">
      <c r="A3387" s="68" t="s">
        <v>3318</v>
      </c>
      <c r="B3387" s="225">
        <v>39.15</v>
      </c>
    </row>
    <row r="3388" spans="1:2">
      <c r="A3388" s="68" t="s">
        <v>3319</v>
      </c>
      <c r="B3388" s="225">
        <v>59.95</v>
      </c>
    </row>
    <row r="3389" spans="1:2">
      <c r="A3389" s="68" t="s">
        <v>3320</v>
      </c>
      <c r="B3389" s="225">
        <v>57.91</v>
      </c>
    </row>
    <row r="3390" spans="1:2">
      <c r="A3390" s="68" t="s">
        <v>3321</v>
      </c>
      <c r="B3390" s="225">
        <v>90.48</v>
      </c>
    </row>
    <row r="3391" spans="1:2">
      <c r="A3391" s="68" t="s">
        <v>3322</v>
      </c>
      <c r="B3391" s="225">
        <v>87.92</v>
      </c>
    </row>
    <row r="3392" spans="1:2">
      <c r="A3392" s="68" t="s">
        <v>3323</v>
      </c>
      <c r="B3392" s="225">
        <v>98.16</v>
      </c>
    </row>
    <row r="3393" spans="1:2">
      <c r="A3393" s="68" t="s">
        <v>3324</v>
      </c>
      <c r="B3393" s="225">
        <v>95.09</v>
      </c>
    </row>
    <row r="3394" spans="1:2">
      <c r="A3394" s="68" t="s">
        <v>3325</v>
      </c>
      <c r="B3394" s="225">
        <v>14.88</v>
      </c>
    </row>
    <row r="3395" spans="1:2">
      <c r="A3395" s="68" t="s">
        <v>3326</v>
      </c>
      <c r="B3395" s="225">
        <v>14.73</v>
      </c>
    </row>
    <row r="3396" spans="1:2">
      <c r="A3396" s="68" t="s">
        <v>3327</v>
      </c>
      <c r="B3396" s="225">
        <v>23.25</v>
      </c>
    </row>
    <row r="3397" spans="1:2">
      <c r="A3397" s="68" t="s">
        <v>3328</v>
      </c>
      <c r="B3397" s="225">
        <v>22.64</v>
      </c>
    </row>
    <row r="3398" spans="1:2">
      <c r="A3398" s="68" t="s">
        <v>3329</v>
      </c>
      <c r="B3398" s="225">
        <v>36.32</v>
      </c>
    </row>
    <row r="3399" spans="1:2">
      <c r="A3399" s="68" t="s">
        <v>3330</v>
      </c>
      <c r="B3399" s="225">
        <v>35.049999999999997</v>
      </c>
    </row>
    <row r="3400" spans="1:2">
      <c r="A3400" s="68" t="s">
        <v>3331</v>
      </c>
      <c r="B3400" s="225">
        <v>50.06</v>
      </c>
    </row>
    <row r="3401" spans="1:2">
      <c r="A3401" s="68" t="s">
        <v>3332</v>
      </c>
      <c r="B3401" s="225">
        <v>48.03</v>
      </c>
    </row>
    <row r="3402" spans="1:2">
      <c r="A3402" s="68" t="s">
        <v>3333</v>
      </c>
      <c r="B3402" s="225">
        <v>17.59</v>
      </c>
    </row>
    <row r="3403" spans="1:2">
      <c r="A3403" s="68" t="s">
        <v>3334</v>
      </c>
      <c r="B3403" s="225">
        <v>17.350000000000001</v>
      </c>
    </row>
    <row r="3404" spans="1:2">
      <c r="A3404" s="68" t="s">
        <v>3335</v>
      </c>
      <c r="B3404" s="225">
        <v>21.75</v>
      </c>
    </row>
    <row r="3405" spans="1:2">
      <c r="A3405" s="68" t="s">
        <v>3336</v>
      </c>
      <c r="B3405" s="225">
        <v>21.48</v>
      </c>
    </row>
    <row r="3406" spans="1:2">
      <c r="A3406" s="68" t="s">
        <v>3337</v>
      </c>
      <c r="B3406" s="225">
        <v>21.84</v>
      </c>
    </row>
    <row r="3407" spans="1:2">
      <c r="A3407" s="68" t="s">
        <v>3338</v>
      </c>
      <c r="B3407" s="225">
        <v>21.57</v>
      </c>
    </row>
    <row r="3408" spans="1:2">
      <c r="A3408" s="68" t="s">
        <v>3339</v>
      </c>
      <c r="B3408" s="225">
        <v>24.01</v>
      </c>
    </row>
    <row r="3409" spans="1:2">
      <c r="A3409" s="68" t="s">
        <v>3340</v>
      </c>
      <c r="B3409" s="225">
        <v>23.74</v>
      </c>
    </row>
    <row r="3410" spans="1:2">
      <c r="A3410" s="68" t="s">
        <v>3341</v>
      </c>
      <c r="B3410" s="225">
        <v>24.62</v>
      </c>
    </row>
    <row r="3411" spans="1:2">
      <c r="A3411" s="68" t="s">
        <v>3342</v>
      </c>
      <c r="B3411" s="225">
        <v>24.36</v>
      </c>
    </row>
    <row r="3412" spans="1:2">
      <c r="A3412" s="68" t="s">
        <v>3343</v>
      </c>
      <c r="B3412" s="225">
        <v>25.88</v>
      </c>
    </row>
    <row r="3413" spans="1:2">
      <c r="A3413" s="68" t="s">
        <v>3344</v>
      </c>
      <c r="B3413" s="225">
        <v>25.62</v>
      </c>
    </row>
    <row r="3414" spans="1:2">
      <c r="A3414" s="68" t="s">
        <v>3345</v>
      </c>
      <c r="B3414" s="225">
        <v>27.19</v>
      </c>
    </row>
    <row r="3415" spans="1:2">
      <c r="A3415" s="68" t="s">
        <v>3346</v>
      </c>
      <c r="B3415" s="225">
        <v>26.93</v>
      </c>
    </row>
    <row r="3416" spans="1:2">
      <c r="A3416" s="68" t="s">
        <v>3347</v>
      </c>
      <c r="B3416" s="225">
        <v>14.17</v>
      </c>
    </row>
    <row r="3417" spans="1:2">
      <c r="A3417" s="68" t="s">
        <v>3348</v>
      </c>
      <c r="B3417" s="225">
        <v>13.91</v>
      </c>
    </row>
    <row r="3418" spans="1:2">
      <c r="A3418" s="68" t="s">
        <v>3349</v>
      </c>
      <c r="B3418" s="225">
        <v>17.170000000000002</v>
      </c>
    </row>
    <row r="3419" spans="1:2">
      <c r="A3419" s="68" t="s">
        <v>3350</v>
      </c>
      <c r="B3419" s="225">
        <v>16.91</v>
      </c>
    </row>
    <row r="3420" spans="1:2">
      <c r="A3420" s="68" t="s">
        <v>3351</v>
      </c>
      <c r="B3420" s="225">
        <v>76.61</v>
      </c>
    </row>
    <row r="3421" spans="1:2">
      <c r="A3421" s="68" t="s">
        <v>3352</v>
      </c>
      <c r="B3421" s="225">
        <v>76.05</v>
      </c>
    </row>
    <row r="3422" spans="1:2">
      <c r="A3422" s="68" t="s">
        <v>34617</v>
      </c>
      <c r="B3422" s="225">
        <v>3.6</v>
      </c>
    </row>
    <row r="3423" spans="1:2">
      <c r="A3423" s="68" t="s">
        <v>34618</v>
      </c>
      <c r="B3423" s="225">
        <v>3.43</v>
      </c>
    </row>
    <row r="3424" spans="1:2">
      <c r="A3424" s="68" t="s">
        <v>34619</v>
      </c>
      <c r="B3424" s="225">
        <v>6.38</v>
      </c>
    </row>
    <row r="3425" spans="1:2">
      <c r="A3425" s="68" t="s">
        <v>34620</v>
      </c>
      <c r="B3425" s="225">
        <v>6.21</v>
      </c>
    </row>
    <row r="3426" spans="1:2">
      <c r="A3426" s="68" t="s">
        <v>3353</v>
      </c>
      <c r="B3426" s="225">
        <v>7.31</v>
      </c>
    </row>
    <row r="3427" spans="1:2">
      <c r="A3427" s="68" t="s">
        <v>3354</v>
      </c>
      <c r="B3427" s="225">
        <v>7.16</v>
      </c>
    </row>
    <row r="3428" spans="1:2">
      <c r="A3428" s="68" t="s">
        <v>3355</v>
      </c>
      <c r="B3428" s="225">
        <v>7.38</v>
      </c>
    </row>
    <row r="3429" spans="1:2">
      <c r="A3429" s="68" t="s">
        <v>3356</v>
      </c>
      <c r="B3429" s="225">
        <v>7.22</v>
      </c>
    </row>
    <row r="3430" spans="1:2">
      <c r="A3430" s="68" t="s">
        <v>3357</v>
      </c>
      <c r="B3430" s="225">
        <v>5.55</v>
      </c>
    </row>
    <row r="3431" spans="1:2">
      <c r="A3431" s="68" t="s">
        <v>3358</v>
      </c>
      <c r="B3431" s="225">
        <v>5.43</v>
      </c>
    </row>
    <row r="3432" spans="1:2">
      <c r="A3432" s="68" t="s">
        <v>3359</v>
      </c>
      <c r="B3432" s="225">
        <v>5.6</v>
      </c>
    </row>
    <row r="3433" spans="1:2">
      <c r="A3433" s="68" t="s">
        <v>3360</v>
      </c>
      <c r="B3433" s="225">
        <v>5.48</v>
      </c>
    </row>
    <row r="3434" spans="1:2">
      <c r="A3434" s="68" t="s">
        <v>3361</v>
      </c>
      <c r="B3434" s="225">
        <v>10.51</v>
      </c>
    </row>
    <row r="3435" spans="1:2">
      <c r="A3435" s="68" t="s">
        <v>3362</v>
      </c>
      <c r="B3435" s="225">
        <v>10.34</v>
      </c>
    </row>
    <row r="3436" spans="1:2">
      <c r="A3436" s="68" t="s">
        <v>3363</v>
      </c>
      <c r="B3436" s="225">
        <v>11.07</v>
      </c>
    </row>
    <row r="3437" spans="1:2">
      <c r="A3437" s="68" t="s">
        <v>3364</v>
      </c>
      <c r="B3437" s="225">
        <v>10.83</v>
      </c>
    </row>
    <row r="3438" spans="1:2">
      <c r="A3438" s="68" t="s">
        <v>3365</v>
      </c>
      <c r="B3438" s="225">
        <v>8.33</v>
      </c>
    </row>
    <row r="3439" spans="1:2">
      <c r="A3439" s="68" t="s">
        <v>3366</v>
      </c>
      <c r="B3439" s="225">
        <v>8.15</v>
      </c>
    </row>
    <row r="3440" spans="1:2">
      <c r="A3440" s="68" t="s">
        <v>3367</v>
      </c>
      <c r="B3440" s="225">
        <v>8.41</v>
      </c>
    </row>
    <row r="3441" spans="1:2">
      <c r="A3441" s="68" t="s">
        <v>3368</v>
      </c>
      <c r="B3441" s="225">
        <v>8.2200000000000006</v>
      </c>
    </row>
    <row r="3442" spans="1:2">
      <c r="A3442" s="68" t="s">
        <v>3369</v>
      </c>
      <c r="B3442" s="225">
        <v>106.47</v>
      </c>
    </row>
    <row r="3443" spans="1:2">
      <c r="A3443" s="68" t="s">
        <v>3370</v>
      </c>
      <c r="B3443" s="225">
        <v>98.95</v>
      </c>
    </row>
    <row r="3444" spans="1:2">
      <c r="A3444" s="68" t="s">
        <v>3371</v>
      </c>
      <c r="B3444" s="225">
        <v>101.14</v>
      </c>
    </row>
    <row r="3445" spans="1:2">
      <c r="A3445" s="68" t="s">
        <v>3372</v>
      </c>
      <c r="B3445" s="225">
        <v>94.01</v>
      </c>
    </row>
    <row r="3446" spans="1:2">
      <c r="A3446" s="68" t="s">
        <v>3373</v>
      </c>
      <c r="B3446" s="225">
        <v>133.09</v>
      </c>
    </row>
    <row r="3447" spans="1:2">
      <c r="A3447" s="68" t="s">
        <v>3374</v>
      </c>
      <c r="B3447" s="225">
        <v>123.69</v>
      </c>
    </row>
    <row r="3448" spans="1:2">
      <c r="A3448" s="68" t="s">
        <v>3375</v>
      </c>
      <c r="B3448" s="225">
        <v>126.43</v>
      </c>
    </row>
    <row r="3449" spans="1:2">
      <c r="A3449" s="68" t="s">
        <v>3376</v>
      </c>
      <c r="B3449" s="225">
        <v>117.51</v>
      </c>
    </row>
    <row r="3450" spans="1:2">
      <c r="A3450" s="68" t="s">
        <v>3377</v>
      </c>
      <c r="B3450" s="225">
        <v>179.69</v>
      </c>
    </row>
    <row r="3451" spans="1:2">
      <c r="A3451" s="68" t="s">
        <v>3378</v>
      </c>
      <c r="B3451" s="225">
        <v>167.17</v>
      </c>
    </row>
    <row r="3452" spans="1:2">
      <c r="A3452" s="68" t="s">
        <v>3379</v>
      </c>
      <c r="B3452" s="225">
        <v>170.71</v>
      </c>
    </row>
    <row r="3453" spans="1:2">
      <c r="A3453" s="68" t="s">
        <v>3380</v>
      </c>
      <c r="B3453" s="225">
        <v>158.81</v>
      </c>
    </row>
    <row r="3454" spans="1:2">
      <c r="A3454" s="68" t="s">
        <v>3381</v>
      </c>
      <c r="B3454" s="225">
        <v>301.74</v>
      </c>
    </row>
    <row r="3455" spans="1:2">
      <c r="A3455" s="68" t="s">
        <v>3382</v>
      </c>
      <c r="B3455" s="225">
        <v>279.82</v>
      </c>
    </row>
    <row r="3456" spans="1:2">
      <c r="A3456" s="68" t="s">
        <v>3383</v>
      </c>
      <c r="B3456" s="225">
        <v>286.64999999999998</v>
      </c>
    </row>
    <row r="3457" spans="1:2">
      <c r="A3457" s="68" t="s">
        <v>3384</v>
      </c>
      <c r="B3457" s="225">
        <v>265.83</v>
      </c>
    </row>
    <row r="3458" spans="1:2">
      <c r="A3458" s="68" t="s">
        <v>3385</v>
      </c>
      <c r="B3458" s="225">
        <v>402.29</v>
      </c>
    </row>
    <row r="3459" spans="1:2">
      <c r="A3459" s="68" t="s">
        <v>3386</v>
      </c>
      <c r="B3459" s="225">
        <v>373.07</v>
      </c>
    </row>
    <row r="3460" spans="1:2">
      <c r="A3460" s="68" t="s">
        <v>3387</v>
      </c>
      <c r="B3460" s="225">
        <v>382.17</v>
      </c>
    </row>
    <row r="3461" spans="1:2">
      <c r="A3461" s="68" t="s">
        <v>3388</v>
      </c>
      <c r="B3461" s="225">
        <v>354.42</v>
      </c>
    </row>
    <row r="3462" spans="1:2">
      <c r="A3462" s="68" t="s">
        <v>3389</v>
      </c>
      <c r="B3462" s="225">
        <v>523.1</v>
      </c>
    </row>
    <row r="3463" spans="1:2">
      <c r="A3463" s="68" t="s">
        <v>3390</v>
      </c>
      <c r="B3463" s="225">
        <v>485.12</v>
      </c>
    </row>
    <row r="3464" spans="1:2">
      <c r="A3464" s="68" t="s">
        <v>3391</v>
      </c>
      <c r="B3464" s="225">
        <v>496.95</v>
      </c>
    </row>
    <row r="3465" spans="1:2">
      <c r="A3465" s="68" t="s">
        <v>3392</v>
      </c>
      <c r="B3465" s="225">
        <v>460.86</v>
      </c>
    </row>
    <row r="3466" spans="1:2">
      <c r="A3466" s="68" t="s">
        <v>3393</v>
      </c>
      <c r="B3466" s="225">
        <v>39.909999999999997</v>
      </c>
    </row>
    <row r="3467" spans="1:2">
      <c r="A3467" s="68" t="s">
        <v>3394</v>
      </c>
      <c r="B3467" s="225">
        <v>37.96</v>
      </c>
    </row>
    <row r="3468" spans="1:2">
      <c r="A3468" s="68" t="s">
        <v>3395</v>
      </c>
      <c r="B3468" s="225">
        <v>45.89</v>
      </c>
    </row>
    <row r="3469" spans="1:2">
      <c r="A3469" s="68" t="s">
        <v>3396</v>
      </c>
      <c r="B3469" s="225">
        <v>43.66</v>
      </c>
    </row>
    <row r="3470" spans="1:2">
      <c r="A3470" s="68" t="s">
        <v>3397</v>
      </c>
      <c r="B3470" s="225">
        <v>53.63</v>
      </c>
    </row>
    <row r="3471" spans="1:2">
      <c r="A3471" s="68" t="s">
        <v>3398</v>
      </c>
      <c r="B3471" s="225">
        <v>51.15</v>
      </c>
    </row>
    <row r="3472" spans="1:2">
      <c r="A3472" s="68" t="s">
        <v>3399</v>
      </c>
      <c r="B3472" s="225">
        <v>61.68</v>
      </c>
    </row>
    <row r="3473" spans="1:2">
      <c r="A3473" s="68" t="s">
        <v>3400</v>
      </c>
      <c r="B3473" s="225">
        <v>58.82</v>
      </c>
    </row>
    <row r="3474" spans="1:2">
      <c r="A3474" s="68" t="s">
        <v>3401</v>
      </c>
      <c r="B3474" s="225">
        <v>84.37</v>
      </c>
    </row>
    <row r="3475" spans="1:2">
      <c r="A3475" s="68" t="s">
        <v>3402</v>
      </c>
      <c r="B3475" s="225">
        <v>79.56</v>
      </c>
    </row>
    <row r="3476" spans="1:2">
      <c r="A3476" s="68" t="s">
        <v>3403</v>
      </c>
      <c r="B3476" s="225">
        <v>97.02</v>
      </c>
    </row>
    <row r="3477" spans="1:2">
      <c r="A3477" s="68" t="s">
        <v>3404</v>
      </c>
      <c r="B3477" s="225">
        <v>91.5</v>
      </c>
    </row>
    <row r="3478" spans="1:2">
      <c r="A3478" s="68" t="s">
        <v>3405</v>
      </c>
      <c r="B3478" s="225">
        <v>155.36000000000001</v>
      </c>
    </row>
    <row r="3479" spans="1:2">
      <c r="A3479" s="68" t="s">
        <v>3406</v>
      </c>
      <c r="B3479" s="225">
        <v>145.30000000000001</v>
      </c>
    </row>
    <row r="3480" spans="1:2">
      <c r="A3480" s="68" t="s">
        <v>3407</v>
      </c>
      <c r="B3480" s="225">
        <v>178.66</v>
      </c>
    </row>
    <row r="3481" spans="1:2">
      <c r="A3481" s="68" t="s">
        <v>3408</v>
      </c>
      <c r="B3481" s="225">
        <v>167.09</v>
      </c>
    </row>
    <row r="3482" spans="1:2">
      <c r="A3482" s="68" t="s">
        <v>3409</v>
      </c>
      <c r="B3482" s="225">
        <v>6.92</v>
      </c>
    </row>
    <row r="3483" spans="1:2">
      <c r="A3483" s="68" t="s">
        <v>3411</v>
      </c>
      <c r="B3483" s="225">
        <v>6.55</v>
      </c>
    </row>
    <row r="3484" spans="1:2">
      <c r="A3484" s="68" t="s">
        <v>3412</v>
      </c>
      <c r="B3484" s="225">
        <v>7.66</v>
      </c>
    </row>
    <row r="3485" spans="1:2">
      <c r="A3485" s="68" t="s">
        <v>3414</v>
      </c>
      <c r="B3485" s="225">
        <v>7.26</v>
      </c>
    </row>
    <row r="3486" spans="1:2">
      <c r="A3486" s="68" t="s">
        <v>3415</v>
      </c>
      <c r="B3486" s="225">
        <v>8.36</v>
      </c>
    </row>
    <row r="3487" spans="1:2">
      <c r="A3487" s="68" t="s">
        <v>3417</v>
      </c>
      <c r="B3487" s="225">
        <v>7.92</v>
      </c>
    </row>
    <row r="3488" spans="1:2">
      <c r="A3488" s="68" t="s">
        <v>3418</v>
      </c>
      <c r="B3488" s="225">
        <v>9.74</v>
      </c>
    </row>
    <row r="3489" spans="1:2">
      <c r="A3489" s="68" t="s">
        <v>3420</v>
      </c>
      <c r="B3489" s="225">
        <v>9.25</v>
      </c>
    </row>
    <row r="3490" spans="1:2">
      <c r="A3490" s="68" t="s">
        <v>3421</v>
      </c>
      <c r="B3490" s="225">
        <v>12.35</v>
      </c>
    </row>
    <row r="3491" spans="1:2">
      <c r="A3491" s="68" t="s">
        <v>3423</v>
      </c>
      <c r="B3491" s="225">
        <v>11.77</v>
      </c>
    </row>
    <row r="3492" spans="1:2">
      <c r="A3492" s="68" t="s">
        <v>3424</v>
      </c>
      <c r="B3492" s="225">
        <v>4.67</v>
      </c>
    </row>
    <row r="3493" spans="1:2">
      <c r="A3493" s="68" t="s">
        <v>3425</v>
      </c>
      <c r="B3493" s="225">
        <v>4.21</v>
      </c>
    </row>
    <row r="3494" spans="1:2">
      <c r="A3494" s="68" t="s">
        <v>3426</v>
      </c>
      <c r="B3494" s="225">
        <v>5.71</v>
      </c>
    </row>
    <row r="3495" spans="1:2">
      <c r="A3495" s="68" t="s">
        <v>3427</v>
      </c>
      <c r="B3495" s="225">
        <v>5.17</v>
      </c>
    </row>
    <row r="3496" spans="1:2">
      <c r="A3496" s="68" t="s">
        <v>3428</v>
      </c>
      <c r="B3496" s="225">
        <v>7.4</v>
      </c>
    </row>
    <row r="3497" spans="1:2">
      <c r="A3497" s="68" t="s">
        <v>3429</v>
      </c>
      <c r="B3497" s="225">
        <v>6.72</v>
      </c>
    </row>
    <row r="3498" spans="1:2">
      <c r="A3498" s="68" t="s">
        <v>3430</v>
      </c>
      <c r="B3498" s="225">
        <v>9.23</v>
      </c>
    </row>
    <row r="3499" spans="1:2">
      <c r="A3499" s="68" t="s">
        <v>3431</v>
      </c>
      <c r="B3499" s="225">
        <v>8.41</v>
      </c>
    </row>
    <row r="3500" spans="1:2">
      <c r="A3500" s="68" t="s">
        <v>3432</v>
      </c>
      <c r="B3500" s="225">
        <v>7.1</v>
      </c>
    </row>
    <row r="3501" spans="1:2">
      <c r="A3501" s="68" t="s">
        <v>3433</v>
      </c>
      <c r="B3501" s="225">
        <v>6.35</v>
      </c>
    </row>
    <row r="3502" spans="1:2">
      <c r="A3502" s="68" t="s">
        <v>3434</v>
      </c>
      <c r="B3502" s="225">
        <v>9.18</v>
      </c>
    </row>
    <row r="3503" spans="1:2">
      <c r="A3503" s="68" t="s">
        <v>3435</v>
      </c>
      <c r="B3503" s="225">
        <v>8.2200000000000006</v>
      </c>
    </row>
    <row r="3504" spans="1:2">
      <c r="A3504" s="68" t="s">
        <v>3436</v>
      </c>
      <c r="B3504" s="225">
        <v>14.25</v>
      </c>
    </row>
    <row r="3505" spans="1:2">
      <c r="A3505" s="68" t="s">
        <v>3437</v>
      </c>
      <c r="B3505" s="225">
        <v>12.74</v>
      </c>
    </row>
    <row r="3506" spans="1:2">
      <c r="A3506" s="68" t="s">
        <v>3438</v>
      </c>
      <c r="B3506" s="225">
        <v>19.77</v>
      </c>
    </row>
    <row r="3507" spans="1:2">
      <c r="A3507" s="68" t="s">
        <v>3439</v>
      </c>
      <c r="B3507" s="225">
        <v>17.649999999999999</v>
      </c>
    </row>
    <row r="3508" spans="1:2">
      <c r="A3508" s="68" t="s">
        <v>3440</v>
      </c>
      <c r="B3508" s="225">
        <v>23.13</v>
      </c>
    </row>
    <row r="3509" spans="1:2">
      <c r="A3509" s="68" t="s">
        <v>3441</v>
      </c>
      <c r="B3509" s="225">
        <v>20.73</v>
      </c>
    </row>
    <row r="3510" spans="1:2">
      <c r="A3510" s="68" t="s">
        <v>3442</v>
      </c>
      <c r="B3510" s="225">
        <v>30.39</v>
      </c>
    </row>
    <row r="3511" spans="1:2">
      <c r="A3511" s="68" t="s">
        <v>3443</v>
      </c>
      <c r="B3511" s="225">
        <v>27.37</v>
      </c>
    </row>
    <row r="3512" spans="1:2">
      <c r="A3512" s="68" t="s">
        <v>3444</v>
      </c>
      <c r="B3512" s="225">
        <v>14.93</v>
      </c>
    </row>
    <row r="3513" spans="1:2">
      <c r="A3513" s="68" t="s">
        <v>3445</v>
      </c>
      <c r="B3513" s="225">
        <v>14.93</v>
      </c>
    </row>
    <row r="3514" spans="1:2">
      <c r="A3514" s="68" t="s">
        <v>3446</v>
      </c>
      <c r="B3514" s="225">
        <v>20.16</v>
      </c>
    </row>
    <row r="3515" spans="1:2">
      <c r="A3515" s="68" t="s">
        <v>3447</v>
      </c>
      <c r="B3515" s="225">
        <v>20.16</v>
      </c>
    </row>
    <row r="3516" spans="1:2">
      <c r="A3516" s="68" t="s">
        <v>3448</v>
      </c>
      <c r="B3516" s="225">
        <v>27.1</v>
      </c>
    </row>
    <row r="3517" spans="1:2">
      <c r="A3517" s="68" t="s">
        <v>3449</v>
      </c>
      <c r="B3517" s="225">
        <v>27.1</v>
      </c>
    </row>
    <row r="3518" spans="1:2">
      <c r="A3518" s="68" t="s">
        <v>3450</v>
      </c>
      <c r="B3518" s="225">
        <v>29.66</v>
      </c>
    </row>
    <row r="3519" spans="1:2">
      <c r="A3519" s="68" t="s">
        <v>3451</v>
      </c>
      <c r="B3519" s="225">
        <v>29.66</v>
      </c>
    </row>
    <row r="3520" spans="1:2">
      <c r="A3520" s="68" t="s">
        <v>3452</v>
      </c>
      <c r="B3520" s="225">
        <v>58.39</v>
      </c>
    </row>
    <row r="3521" spans="1:2">
      <c r="A3521" s="68" t="s">
        <v>3453</v>
      </c>
      <c r="B3521" s="225">
        <v>58.39</v>
      </c>
    </row>
    <row r="3522" spans="1:2">
      <c r="A3522" s="68" t="s">
        <v>3454</v>
      </c>
      <c r="B3522" s="225">
        <v>63.84</v>
      </c>
    </row>
    <row r="3523" spans="1:2">
      <c r="A3523" s="68" t="s">
        <v>3455</v>
      </c>
      <c r="B3523" s="225">
        <v>63.84</v>
      </c>
    </row>
    <row r="3524" spans="1:2">
      <c r="A3524" s="68" t="s">
        <v>3456</v>
      </c>
      <c r="B3524" s="225">
        <v>70.150000000000006</v>
      </c>
    </row>
    <row r="3525" spans="1:2">
      <c r="A3525" s="68" t="s">
        <v>3457</v>
      </c>
      <c r="B3525" s="225">
        <v>70.150000000000006</v>
      </c>
    </row>
    <row r="3526" spans="1:2">
      <c r="A3526" s="68" t="s">
        <v>3458</v>
      </c>
      <c r="B3526" s="225">
        <v>80.52</v>
      </c>
    </row>
    <row r="3527" spans="1:2">
      <c r="A3527" s="68" t="s">
        <v>3459</v>
      </c>
      <c r="B3527" s="225">
        <v>80.52</v>
      </c>
    </row>
    <row r="3528" spans="1:2">
      <c r="A3528" s="68" t="s">
        <v>3460</v>
      </c>
      <c r="B3528" s="225">
        <v>456.67</v>
      </c>
    </row>
    <row r="3529" spans="1:2">
      <c r="A3529" s="68" t="s">
        <v>3462</v>
      </c>
      <c r="B3529" s="225">
        <v>436.18</v>
      </c>
    </row>
    <row r="3530" spans="1:2">
      <c r="A3530" s="68" t="s">
        <v>3463</v>
      </c>
      <c r="B3530" s="225">
        <v>167.3</v>
      </c>
    </row>
    <row r="3531" spans="1:2">
      <c r="A3531" s="68" t="s">
        <v>3464</v>
      </c>
      <c r="B3531" s="225">
        <v>158.19999999999999</v>
      </c>
    </row>
    <row r="3532" spans="1:2">
      <c r="A3532" s="68" t="s">
        <v>3465</v>
      </c>
      <c r="B3532" s="225">
        <v>201.39</v>
      </c>
    </row>
    <row r="3533" spans="1:2">
      <c r="A3533" s="68" t="s">
        <v>3466</v>
      </c>
      <c r="B3533" s="225">
        <v>187.74</v>
      </c>
    </row>
    <row r="3534" spans="1:2">
      <c r="A3534" s="68" t="s">
        <v>3467</v>
      </c>
      <c r="B3534" s="225">
        <v>102.27</v>
      </c>
    </row>
    <row r="3535" spans="1:2">
      <c r="A3535" s="68" t="s">
        <v>3468</v>
      </c>
      <c r="B3535" s="225">
        <v>88.62</v>
      </c>
    </row>
    <row r="3536" spans="1:2">
      <c r="A3536" s="68" t="s">
        <v>3469</v>
      </c>
      <c r="B3536" s="225">
        <v>43.91</v>
      </c>
    </row>
    <row r="3537" spans="1:2">
      <c r="A3537" s="68" t="s">
        <v>3470</v>
      </c>
      <c r="B3537" s="225">
        <v>42.33</v>
      </c>
    </row>
    <row r="3538" spans="1:2">
      <c r="A3538" s="68" t="s">
        <v>3471</v>
      </c>
      <c r="B3538" s="225">
        <v>34.799999999999997</v>
      </c>
    </row>
    <row r="3539" spans="1:2">
      <c r="A3539" s="68" t="s">
        <v>3472</v>
      </c>
      <c r="B3539" s="225">
        <v>33.42</v>
      </c>
    </row>
    <row r="3540" spans="1:2">
      <c r="A3540" s="68" t="s">
        <v>3473</v>
      </c>
      <c r="B3540" s="225">
        <v>64.599999999999994</v>
      </c>
    </row>
    <row r="3541" spans="1:2">
      <c r="A3541" s="68" t="s">
        <v>3474</v>
      </c>
      <c r="B3541" s="225">
        <v>62.29</v>
      </c>
    </row>
    <row r="3542" spans="1:2">
      <c r="A3542" s="68" t="s">
        <v>3475</v>
      </c>
      <c r="B3542" s="225">
        <v>33.020000000000003</v>
      </c>
    </row>
    <row r="3543" spans="1:2">
      <c r="A3543" s="68" t="s">
        <v>3476</v>
      </c>
      <c r="B3543" s="225">
        <v>31.05</v>
      </c>
    </row>
    <row r="3544" spans="1:2">
      <c r="A3544" s="68" t="s">
        <v>3477</v>
      </c>
      <c r="B3544" s="225">
        <v>44.01</v>
      </c>
    </row>
    <row r="3545" spans="1:2">
      <c r="A3545" s="68" t="s">
        <v>3478</v>
      </c>
      <c r="B3545" s="225">
        <v>41.39</v>
      </c>
    </row>
    <row r="3546" spans="1:2">
      <c r="A3546" s="68" t="s">
        <v>3479</v>
      </c>
      <c r="B3546" s="225">
        <v>45.01</v>
      </c>
    </row>
    <row r="3547" spans="1:2">
      <c r="A3547" s="68" t="s">
        <v>3480</v>
      </c>
      <c r="B3547" s="225">
        <v>41.73</v>
      </c>
    </row>
    <row r="3548" spans="1:2">
      <c r="A3548" s="68" t="s">
        <v>3481</v>
      </c>
      <c r="B3548" s="225">
        <v>56.76</v>
      </c>
    </row>
    <row r="3549" spans="1:2">
      <c r="A3549" s="68" t="s">
        <v>3482</v>
      </c>
      <c r="B3549" s="225">
        <v>54.68</v>
      </c>
    </row>
    <row r="3550" spans="1:2">
      <c r="A3550" s="68" t="s">
        <v>3483</v>
      </c>
      <c r="B3550" s="225">
        <v>34.51</v>
      </c>
    </row>
    <row r="3551" spans="1:2">
      <c r="A3551" s="68" t="s">
        <v>3484</v>
      </c>
      <c r="B3551" s="225">
        <v>33.119999999999997</v>
      </c>
    </row>
    <row r="3552" spans="1:2">
      <c r="A3552" s="68" t="s">
        <v>3485</v>
      </c>
      <c r="B3552" s="225">
        <v>283.23</v>
      </c>
    </row>
    <row r="3553" spans="1:2">
      <c r="A3553" s="68" t="s">
        <v>3486</v>
      </c>
      <c r="B3553" s="225">
        <v>275.24</v>
      </c>
    </row>
    <row r="3554" spans="1:2">
      <c r="A3554" s="68" t="s">
        <v>3487</v>
      </c>
      <c r="B3554" s="225">
        <v>38.22</v>
      </c>
    </row>
    <row r="3555" spans="1:2">
      <c r="A3555" s="68" t="s">
        <v>3488</v>
      </c>
      <c r="B3555" s="225">
        <v>36.909999999999997</v>
      </c>
    </row>
    <row r="3556" spans="1:2">
      <c r="A3556" s="68" t="s">
        <v>3489</v>
      </c>
      <c r="B3556" s="225">
        <v>162.68</v>
      </c>
    </row>
    <row r="3557" spans="1:2">
      <c r="A3557" s="68" t="s">
        <v>3490</v>
      </c>
      <c r="B3557" s="225">
        <v>159.19</v>
      </c>
    </row>
    <row r="3558" spans="1:2">
      <c r="A3558" s="68" t="s">
        <v>3491</v>
      </c>
      <c r="B3558" s="225">
        <v>42.34</v>
      </c>
    </row>
    <row r="3559" spans="1:2">
      <c r="A3559" s="68" t="s">
        <v>3492</v>
      </c>
      <c r="B3559" s="225">
        <v>40.880000000000003</v>
      </c>
    </row>
    <row r="3560" spans="1:2">
      <c r="A3560" s="68" t="s">
        <v>3493</v>
      </c>
      <c r="B3560" s="225">
        <v>208.61</v>
      </c>
    </row>
    <row r="3561" spans="1:2">
      <c r="A3561" s="68" t="s">
        <v>3494</v>
      </c>
      <c r="B3561" s="225">
        <v>194.47</v>
      </c>
    </row>
    <row r="3562" spans="1:2">
      <c r="A3562" s="68" t="s">
        <v>3495</v>
      </c>
      <c r="B3562" s="225">
        <v>12.97</v>
      </c>
    </row>
    <row r="3563" spans="1:2">
      <c r="A3563" s="68" t="s">
        <v>3496</v>
      </c>
      <c r="B3563" s="225">
        <v>12.01</v>
      </c>
    </row>
    <row r="3564" spans="1:2">
      <c r="A3564" s="68" t="s">
        <v>3497</v>
      </c>
      <c r="B3564" s="225">
        <v>30.91</v>
      </c>
    </row>
    <row r="3565" spans="1:2">
      <c r="A3565" s="68" t="s">
        <v>3498</v>
      </c>
      <c r="B3565" s="225">
        <v>28.76</v>
      </c>
    </row>
    <row r="3566" spans="1:2">
      <c r="A3566" s="68" t="s">
        <v>3499</v>
      </c>
      <c r="B3566" s="225">
        <v>1556.75</v>
      </c>
    </row>
    <row r="3567" spans="1:2">
      <c r="A3567" s="68" t="s">
        <v>3500</v>
      </c>
      <c r="B3567" s="225">
        <v>1449.21</v>
      </c>
    </row>
    <row r="3568" spans="1:2">
      <c r="A3568" s="68" t="s">
        <v>3501</v>
      </c>
      <c r="B3568" s="225">
        <v>79.69</v>
      </c>
    </row>
    <row r="3569" spans="1:2">
      <c r="A3569" s="68" t="s">
        <v>3502</v>
      </c>
      <c r="B3569" s="225">
        <v>75.33</v>
      </c>
    </row>
    <row r="3570" spans="1:2">
      <c r="A3570" s="68" t="s">
        <v>3503</v>
      </c>
      <c r="B3570" s="225">
        <v>106.55</v>
      </c>
    </row>
    <row r="3571" spans="1:2">
      <c r="A3571" s="68" t="s">
        <v>3504</v>
      </c>
      <c r="B3571" s="225">
        <v>101.4</v>
      </c>
    </row>
    <row r="3572" spans="1:2">
      <c r="A3572" s="68" t="s">
        <v>3505</v>
      </c>
      <c r="B3572" s="225">
        <v>39.700000000000003</v>
      </c>
    </row>
    <row r="3573" spans="1:2">
      <c r="A3573" s="68" t="s">
        <v>3506</v>
      </c>
      <c r="B3573" s="225">
        <v>36.71</v>
      </c>
    </row>
    <row r="3574" spans="1:2">
      <c r="A3574" s="68" t="s">
        <v>3507</v>
      </c>
      <c r="B3574" s="225">
        <v>253.61</v>
      </c>
    </row>
    <row r="3575" spans="1:2">
      <c r="A3575" s="68" t="s">
        <v>3508</v>
      </c>
      <c r="B3575" s="225">
        <v>244.51</v>
      </c>
    </row>
    <row r="3576" spans="1:2">
      <c r="A3576" s="68" t="s">
        <v>3509</v>
      </c>
      <c r="B3576" s="225">
        <v>36.92</v>
      </c>
    </row>
    <row r="3577" spans="1:2">
      <c r="A3577" s="68" t="s">
        <v>3510</v>
      </c>
      <c r="B3577" s="225">
        <v>33.94</v>
      </c>
    </row>
    <row r="3578" spans="1:2">
      <c r="A3578" s="68" t="s">
        <v>3511</v>
      </c>
      <c r="B3578" s="225">
        <v>39.64</v>
      </c>
    </row>
    <row r="3579" spans="1:2">
      <c r="A3579" s="68" t="s">
        <v>3512</v>
      </c>
      <c r="B3579" s="225">
        <v>36.25</v>
      </c>
    </row>
    <row r="3580" spans="1:2">
      <c r="A3580" s="68" t="s">
        <v>3513</v>
      </c>
      <c r="B3580" s="225">
        <v>53.68</v>
      </c>
    </row>
    <row r="3581" spans="1:2">
      <c r="A3581" s="68" t="s">
        <v>3514</v>
      </c>
      <c r="B3581" s="225">
        <v>49.72</v>
      </c>
    </row>
    <row r="3582" spans="1:2">
      <c r="A3582" s="68" t="s">
        <v>3515</v>
      </c>
      <c r="B3582" s="225">
        <v>19.510000000000002</v>
      </c>
    </row>
    <row r="3583" spans="1:2">
      <c r="A3583" s="68" t="s">
        <v>3516</v>
      </c>
      <c r="B3583" s="225">
        <v>17.309999999999999</v>
      </c>
    </row>
    <row r="3584" spans="1:2">
      <c r="A3584" s="68" t="s">
        <v>3517</v>
      </c>
      <c r="B3584" s="225">
        <v>45</v>
      </c>
    </row>
    <row r="3585" spans="1:2">
      <c r="A3585" s="68" t="s">
        <v>3518</v>
      </c>
      <c r="B3585" s="225">
        <v>45</v>
      </c>
    </row>
    <row r="3586" spans="1:2">
      <c r="A3586" s="68" t="s">
        <v>3519</v>
      </c>
      <c r="B3586" s="225">
        <v>5.1100000000000003</v>
      </c>
    </row>
    <row r="3587" spans="1:2">
      <c r="A3587" s="68" t="s">
        <v>3521</v>
      </c>
      <c r="B3587" s="225">
        <v>4.63</v>
      </c>
    </row>
    <row r="3588" spans="1:2">
      <c r="A3588" s="68" t="s">
        <v>3522</v>
      </c>
      <c r="B3588" s="225">
        <v>2.02</v>
      </c>
    </row>
    <row r="3589" spans="1:2">
      <c r="A3589" s="68" t="s">
        <v>3524</v>
      </c>
      <c r="B3589" s="225">
        <v>1.78</v>
      </c>
    </row>
    <row r="3590" spans="1:2">
      <c r="A3590" s="68" t="s">
        <v>3525</v>
      </c>
      <c r="B3590" s="225">
        <v>2.54</v>
      </c>
    </row>
    <row r="3591" spans="1:2">
      <c r="A3591" s="68" t="s">
        <v>3527</v>
      </c>
      <c r="B3591" s="225">
        <v>2.25</v>
      </c>
    </row>
    <row r="3592" spans="1:2">
      <c r="A3592" s="68" t="s">
        <v>3528</v>
      </c>
      <c r="B3592" s="225">
        <v>427.16</v>
      </c>
    </row>
    <row r="3593" spans="1:2">
      <c r="A3593" s="68" t="s">
        <v>3529</v>
      </c>
      <c r="B3593" s="225">
        <v>422.45</v>
      </c>
    </row>
    <row r="3594" spans="1:2">
      <c r="A3594" s="68" t="s">
        <v>3530</v>
      </c>
      <c r="B3594" s="225">
        <v>1042.92</v>
      </c>
    </row>
    <row r="3595" spans="1:2">
      <c r="A3595" s="68" t="s">
        <v>3531</v>
      </c>
      <c r="B3595" s="225">
        <v>1038.21</v>
      </c>
    </row>
    <row r="3596" spans="1:2">
      <c r="A3596" s="68" t="s">
        <v>3532</v>
      </c>
      <c r="B3596" s="225">
        <v>1256.23</v>
      </c>
    </row>
    <row r="3597" spans="1:2">
      <c r="A3597" s="68" t="s">
        <v>3533</v>
      </c>
      <c r="B3597" s="225">
        <v>1249.95</v>
      </c>
    </row>
    <row r="3598" spans="1:2">
      <c r="A3598" s="68" t="s">
        <v>3534</v>
      </c>
      <c r="B3598" s="225">
        <v>0.62</v>
      </c>
    </row>
    <row r="3599" spans="1:2">
      <c r="A3599" s="68" t="s">
        <v>3536</v>
      </c>
      <c r="B3599" s="225">
        <v>0.62</v>
      </c>
    </row>
    <row r="3600" spans="1:2">
      <c r="A3600" s="68" t="s">
        <v>3537</v>
      </c>
      <c r="B3600" s="225">
        <v>36.700000000000003</v>
      </c>
    </row>
    <row r="3601" spans="1:2">
      <c r="A3601" s="68" t="s">
        <v>3538</v>
      </c>
      <c r="B3601" s="225">
        <v>36.08</v>
      </c>
    </row>
    <row r="3602" spans="1:2">
      <c r="A3602" s="68" t="s">
        <v>3541</v>
      </c>
      <c r="B3602" s="225">
        <v>79.7</v>
      </c>
    </row>
    <row r="3603" spans="1:2">
      <c r="A3603" s="68" t="s">
        <v>3542</v>
      </c>
      <c r="B3603" s="225">
        <v>79.08</v>
      </c>
    </row>
    <row r="3604" spans="1:2">
      <c r="A3604" s="68" t="s">
        <v>3543</v>
      </c>
      <c r="B3604" s="225">
        <v>1224.68</v>
      </c>
    </row>
    <row r="3605" spans="1:2">
      <c r="A3605" s="68" t="s">
        <v>3544</v>
      </c>
      <c r="B3605" s="225">
        <v>1222.5999999999999</v>
      </c>
    </row>
    <row r="3606" spans="1:2">
      <c r="A3606" s="68" t="s">
        <v>3545</v>
      </c>
      <c r="B3606" s="225">
        <v>1608.18</v>
      </c>
    </row>
    <row r="3607" spans="1:2">
      <c r="A3607" s="68" t="s">
        <v>3546</v>
      </c>
      <c r="B3607" s="225">
        <v>1578.48</v>
      </c>
    </row>
    <row r="3608" spans="1:2">
      <c r="A3608" s="68" t="s">
        <v>3547</v>
      </c>
      <c r="B3608" s="225">
        <v>254.95</v>
      </c>
    </row>
    <row r="3609" spans="1:2">
      <c r="A3609" s="68" t="s">
        <v>3548</v>
      </c>
      <c r="B3609" s="225">
        <v>252.5</v>
      </c>
    </row>
    <row r="3610" spans="1:2">
      <c r="A3610" s="68" t="s">
        <v>23336</v>
      </c>
      <c r="B3610" s="225">
        <v>10.23</v>
      </c>
    </row>
    <row r="3611" spans="1:2">
      <c r="A3611" s="68" t="s">
        <v>23337</v>
      </c>
      <c r="B3611" s="225">
        <v>9.61</v>
      </c>
    </row>
    <row r="3612" spans="1:2">
      <c r="A3612" s="68" t="s">
        <v>23338</v>
      </c>
      <c r="B3612" s="225">
        <v>35.6</v>
      </c>
    </row>
    <row r="3613" spans="1:2">
      <c r="A3613" s="68" t="s">
        <v>23339</v>
      </c>
      <c r="B3613" s="225">
        <v>34.979999999999997</v>
      </c>
    </row>
    <row r="3614" spans="1:2">
      <c r="A3614" s="68" t="s">
        <v>23340</v>
      </c>
      <c r="B3614" s="225">
        <v>12.94</v>
      </c>
    </row>
    <row r="3615" spans="1:2">
      <c r="A3615" s="68" t="s">
        <v>23341</v>
      </c>
      <c r="B3615" s="225">
        <v>12.32</v>
      </c>
    </row>
    <row r="3616" spans="1:2">
      <c r="A3616" s="68" t="s">
        <v>23342</v>
      </c>
      <c r="B3616" s="225">
        <v>12.26</v>
      </c>
    </row>
    <row r="3617" spans="1:2">
      <c r="A3617" s="68" t="s">
        <v>23343</v>
      </c>
      <c r="B3617" s="225">
        <v>11.64</v>
      </c>
    </row>
    <row r="3618" spans="1:2">
      <c r="A3618" s="68" t="s">
        <v>23344</v>
      </c>
      <c r="B3618" s="225">
        <v>10.57</v>
      </c>
    </row>
    <row r="3619" spans="1:2">
      <c r="A3619" s="68" t="s">
        <v>23345</v>
      </c>
      <c r="B3619" s="225">
        <v>9.9499999999999993</v>
      </c>
    </row>
    <row r="3620" spans="1:2">
      <c r="A3620" s="68" t="s">
        <v>23346</v>
      </c>
      <c r="B3620" s="225">
        <v>48.99</v>
      </c>
    </row>
    <row r="3621" spans="1:2">
      <c r="A3621" s="68" t="s">
        <v>23347</v>
      </c>
      <c r="B3621" s="225">
        <v>48.37</v>
      </c>
    </row>
    <row r="3622" spans="1:2">
      <c r="A3622" s="68" t="s">
        <v>23348</v>
      </c>
      <c r="B3622" s="225">
        <v>14.18</v>
      </c>
    </row>
    <row r="3623" spans="1:2">
      <c r="A3623" s="68" t="s">
        <v>23349</v>
      </c>
      <c r="B3623" s="225">
        <v>13.56</v>
      </c>
    </row>
    <row r="3624" spans="1:2">
      <c r="A3624" s="68" t="s">
        <v>23350</v>
      </c>
      <c r="B3624" s="225">
        <v>16.03</v>
      </c>
    </row>
    <row r="3625" spans="1:2">
      <c r="A3625" s="68" t="s">
        <v>23351</v>
      </c>
      <c r="B3625" s="225">
        <v>15.41</v>
      </c>
    </row>
    <row r="3626" spans="1:2">
      <c r="A3626" s="68" t="s">
        <v>23352</v>
      </c>
      <c r="B3626" s="225">
        <v>12.94</v>
      </c>
    </row>
    <row r="3627" spans="1:2">
      <c r="A3627" s="68" t="s">
        <v>23353</v>
      </c>
      <c r="B3627" s="225">
        <v>12.32</v>
      </c>
    </row>
    <row r="3628" spans="1:2">
      <c r="A3628" s="68" t="s">
        <v>3549</v>
      </c>
      <c r="B3628" s="225">
        <v>99.2</v>
      </c>
    </row>
    <row r="3629" spans="1:2">
      <c r="A3629" s="68" t="s">
        <v>3550</v>
      </c>
      <c r="B3629" s="225">
        <v>97.31</v>
      </c>
    </row>
    <row r="3630" spans="1:2">
      <c r="A3630" s="68" t="s">
        <v>3553</v>
      </c>
      <c r="B3630" s="225">
        <v>163.55000000000001</v>
      </c>
    </row>
    <row r="3631" spans="1:2">
      <c r="A3631" s="68" t="s">
        <v>3554</v>
      </c>
      <c r="B3631" s="225">
        <v>161.66</v>
      </c>
    </row>
    <row r="3632" spans="1:2">
      <c r="A3632" s="68" t="s">
        <v>3555</v>
      </c>
      <c r="B3632" s="225">
        <v>274.2</v>
      </c>
    </row>
    <row r="3633" spans="1:2">
      <c r="A3633" s="68" t="s">
        <v>3556</v>
      </c>
      <c r="B3633" s="225">
        <v>272.31</v>
      </c>
    </row>
    <row r="3634" spans="1:2">
      <c r="A3634" s="68" t="s">
        <v>35721</v>
      </c>
      <c r="B3634" s="225">
        <v>283.02999999999997</v>
      </c>
    </row>
    <row r="3635" spans="1:2">
      <c r="A3635" s="68" t="s">
        <v>35722</v>
      </c>
      <c r="B3635" s="225">
        <v>281.14</v>
      </c>
    </row>
    <row r="3636" spans="1:2">
      <c r="A3636" s="68" t="s">
        <v>3557</v>
      </c>
      <c r="B3636" s="225">
        <v>75.84</v>
      </c>
    </row>
    <row r="3637" spans="1:2">
      <c r="A3637" s="68" t="s">
        <v>3558</v>
      </c>
      <c r="B3637" s="225">
        <v>73.95</v>
      </c>
    </row>
    <row r="3638" spans="1:2">
      <c r="A3638" s="68" t="s">
        <v>3559</v>
      </c>
      <c r="B3638" s="225">
        <v>126.21</v>
      </c>
    </row>
    <row r="3639" spans="1:2">
      <c r="A3639" s="68" t="s">
        <v>3560</v>
      </c>
      <c r="B3639" s="225">
        <v>124.32</v>
      </c>
    </row>
    <row r="3640" spans="1:2">
      <c r="A3640" s="68" t="s">
        <v>3561</v>
      </c>
      <c r="B3640" s="225">
        <v>73.11</v>
      </c>
    </row>
    <row r="3641" spans="1:2">
      <c r="A3641" s="68" t="s">
        <v>3562</v>
      </c>
      <c r="B3641" s="225">
        <v>72.03</v>
      </c>
    </row>
    <row r="3642" spans="1:2">
      <c r="A3642" s="68" t="s">
        <v>3563</v>
      </c>
      <c r="B3642" s="225">
        <v>20.329999999999998</v>
      </c>
    </row>
    <row r="3643" spans="1:2">
      <c r="A3643" s="68" t="s">
        <v>3564</v>
      </c>
      <c r="B3643" s="225">
        <v>19.52</v>
      </c>
    </row>
    <row r="3644" spans="1:2">
      <c r="A3644" s="68" t="s">
        <v>3565</v>
      </c>
      <c r="B3644" s="225">
        <v>91.77</v>
      </c>
    </row>
    <row r="3645" spans="1:2">
      <c r="A3645" s="68" t="s">
        <v>3566</v>
      </c>
      <c r="B3645" s="225">
        <v>90.2</v>
      </c>
    </row>
    <row r="3646" spans="1:2">
      <c r="A3646" s="68" t="s">
        <v>23354</v>
      </c>
      <c r="B3646" s="225">
        <v>896.58</v>
      </c>
    </row>
    <row r="3647" spans="1:2">
      <c r="A3647" s="68" t="s">
        <v>23355</v>
      </c>
      <c r="B3647" s="225">
        <v>895.96</v>
      </c>
    </row>
    <row r="3648" spans="1:2">
      <c r="A3648" s="68" t="s">
        <v>23356</v>
      </c>
      <c r="B3648" s="225">
        <v>35.46</v>
      </c>
    </row>
    <row r="3649" spans="1:2">
      <c r="A3649" s="68" t="s">
        <v>23357</v>
      </c>
      <c r="B3649" s="225">
        <v>33.89</v>
      </c>
    </row>
    <row r="3650" spans="1:2">
      <c r="A3650" s="68" t="s">
        <v>3567</v>
      </c>
      <c r="B3650" s="225">
        <v>1.28</v>
      </c>
    </row>
    <row r="3651" spans="1:2">
      <c r="A3651" s="68" t="s">
        <v>3568</v>
      </c>
      <c r="B3651" s="225">
        <v>1.1399999999999999</v>
      </c>
    </row>
    <row r="3652" spans="1:2">
      <c r="A3652" s="68" t="s">
        <v>3569</v>
      </c>
      <c r="B3652" s="225">
        <v>1.27</v>
      </c>
    </row>
    <row r="3653" spans="1:2">
      <c r="A3653" s="68" t="s">
        <v>3570</v>
      </c>
      <c r="B3653" s="225">
        <v>1.1399999999999999</v>
      </c>
    </row>
    <row r="3654" spans="1:2">
      <c r="A3654" s="68" t="s">
        <v>3571</v>
      </c>
      <c r="B3654" s="225">
        <v>1.68</v>
      </c>
    </row>
    <row r="3655" spans="1:2">
      <c r="A3655" s="68" t="s">
        <v>3572</v>
      </c>
      <c r="B3655" s="225">
        <v>1.65</v>
      </c>
    </row>
    <row r="3656" spans="1:2">
      <c r="A3656" s="68" t="s">
        <v>3573</v>
      </c>
      <c r="B3656" s="225">
        <v>2.29</v>
      </c>
    </row>
    <row r="3657" spans="1:2">
      <c r="A3657" s="68" t="s">
        <v>3574</v>
      </c>
      <c r="B3657" s="225">
        <v>2.06</v>
      </c>
    </row>
    <row r="3658" spans="1:2">
      <c r="A3658" s="68" t="s">
        <v>34621</v>
      </c>
      <c r="B3658" s="225">
        <v>850.32</v>
      </c>
    </row>
    <row r="3659" spans="1:2">
      <c r="A3659" s="68" t="s">
        <v>34622</v>
      </c>
      <c r="B3659" s="225">
        <v>850.32</v>
      </c>
    </row>
    <row r="3660" spans="1:2">
      <c r="A3660" s="68" t="s">
        <v>3575</v>
      </c>
      <c r="B3660" s="225">
        <v>193.27</v>
      </c>
    </row>
    <row r="3661" spans="1:2">
      <c r="A3661" s="68" t="s">
        <v>3576</v>
      </c>
      <c r="B3661" s="225">
        <v>182.85</v>
      </c>
    </row>
    <row r="3662" spans="1:2">
      <c r="A3662" s="68" t="s">
        <v>3577</v>
      </c>
      <c r="B3662" s="225">
        <v>251.87</v>
      </c>
    </row>
    <row r="3663" spans="1:2">
      <c r="A3663" s="68" t="s">
        <v>3578</v>
      </c>
      <c r="B3663" s="225">
        <v>238.97</v>
      </c>
    </row>
    <row r="3664" spans="1:2">
      <c r="A3664" s="68" t="s">
        <v>3579</v>
      </c>
      <c r="B3664" s="225">
        <v>162.38999999999999</v>
      </c>
    </row>
    <row r="3665" spans="1:2">
      <c r="A3665" s="68" t="s">
        <v>3580</v>
      </c>
      <c r="B3665" s="225">
        <v>155.62</v>
      </c>
    </row>
    <row r="3666" spans="1:2">
      <c r="A3666" s="68" t="s">
        <v>3581</v>
      </c>
      <c r="B3666" s="225">
        <v>222.33</v>
      </c>
    </row>
    <row r="3667" spans="1:2">
      <c r="A3667" s="68" t="s">
        <v>3582</v>
      </c>
      <c r="B3667" s="225">
        <v>214.92</v>
      </c>
    </row>
    <row r="3668" spans="1:2">
      <c r="A3668" s="68" t="s">
        <v>3583</v>
      </c>
      <c r="B3668" s="225">
        <v>280.08</v>
      </c>
    </row>
    <row r="3669" spans="1:2">
      <c r="A3669" s="68" t="s">
        <v>3584</v>
      </c>
      <c r="B3669" s="225">
        <v>262.68</v>
      </c>
    </row>
    <row r="3670" spans="1:2">
      <c r="A3670" s="68" t="s">
        <v>3585</v>
      </c>
      <c r="B3670" s="225">
        <v>528.07000000000005</v>
      </c>
    </row>
    <row r="3671" spans="1:2">
      <c r="A3671" s="68" t="s">
        <v>3586</v>
      </c>
      <c r="B3671" s="225">
        <v>501.41</v>
      </c>
    </row>
    <row r="3672" spans="1:2">
      <c r="A3672" s="68" t="s">
        <v>3587</v>
      </c>
      <c r="B3672" s="225">
        <v>82.39</v>
      </c>
    </row>
    <row r="3673" spans="1:2">
      <c r="A3673" s="68" t="s">
        <v>3588</v>
      </c>
      <c r="B3673" s="225">
        <v>77.97</v>
      </c>
    </row>
    <row r="3674" spans="1:2">
      <c r="A3674" s="68" t="s">
        <v>3589</v>
      </c>
      <c r="B3674" s="225">
        <v>92.42</v>
      </c>
    </row>
    <row r="3675" spans="1:2">
      <c r="A3675" s="68" t="s">
        <v>3590</v>
      </c>
      <c r="B3675" s="225">
        <v>88</v>
      </c>
    </row>
    <row r="3676" spans="1:2">
      <c r="A3676" s="68" t="s">
        <v>3591</v>
      </c>
      <c r="B3676" s="225">
        <v>142.52000000000001</v>
      </c>
    </row>
    <row r="3677" spans="1:2">
      <c r="A3677" s="68" t="s">
        <v>3592</v>
      </c>
      <c r="B3677" s="225">
        <v>138.1</v>
      </c>
    </row>
    <row r="3678" spans="1:2">
      <c r="A3678" s="68" t="s">
        <v>3593</v>
      </c>
      <c r="B3678" s="225">
        <v>109.17</v>
      </c>
    </row>
    <row r="3679" spans="1:2">
      <c r="A3679" s="68" t="s">
        <v>3594</v>
      </c>
      <c r="B3679" s="225">
        <v>102.78</v>
      </c>
    </row>
    <row r="3680" spans="1:2">
      <c r="A3680" s="68" t="s">
        <v>3595</v>
      </c>
      <c r="B3680" s="225">
        <v>119.25</v>
      </c>
    </row>
    <row r="3681" spans="1:2">
      <c r="A3681" s="68" t="s">
        <v>3596</v>
      </c>
      <c r="B3681" s="225">
        <v>112.85</v>
      </c>
    </row>
    <row r="3682" spans="1:2">
      <c r="A3682" s="68" t="s">
        <v>3597</v>
      </c>
      <c r="B3682" s="225">
        <v>169.65</v>
      </c>
    </row>
    <row r="3683" spans="1:2">
      <c r="A3683" s="68" t="s">
        <v>3598</v>
      </c>
      <c r="B3683" s="225">
        <v>163.25</v>
      </c>
    </row>
    <row r="3684" spans="1:2">
      <c r="A3684" s="68" t="s">
        <v>3599</v>
      </c>
      <c r="B3684" s="225">
        <v>125.49</v>
      </c>
    </row>
    <row r="3685" spans="1:2">
      <c r="A3685" s="68" t="s">
        <v>3600</v>
      </c>
      <c r="B3685" s="225">
        <v>117.73</v>
      </c>
    </row>
    <row r="3686" spans="1:2">
      <c r="A3686" s="68" t="s">
        <v>3601</v>
      </c>
      <c r="B3686" s="225">
        <v>135.41999999999999</v>
      </c>
    </row>
    <row r="3687" spans="1:2">
      <c r="A3687" s="68" t="s">
        <v>3602</v>
      </c>
      <c r="B3687" s="225">
        <v>127.65</v>
      </c>
    </row>
    <row r="3688" spans="1:2">
      <c r="A3688" s="68" t="s">
        <v>3603</v>
      </c>
      <c r="B3688" s="225">
        <v>185</v>
      </c>
    </row>
    <row r="3689" spans="1:2">
      <c r="A3689" s="68" t="s">
        <v>3604</v>
      </c>
      <c r="B3689" s="225">
        <v>177.24</v>
      </c>
    </row>
    <row r="3690" spans="1:2">
      <c r="A3690" s="68" t="s">
        <v>3605</v>
      </c>
      <c r="B3690" s="225">
        <v>90.39</v>
      </c>
    </row>
    <row r="3691" spans="1:2">
      <c r="A3691" s="68" t="s">
        <v>3606</v>
      </c>
      <c r="B3691" s="225">
        <v>85.43</v>
      </c>
    </row>
    <row r="3692" spans="1:2">
      <c r="A3692" s="68" t="s">
        <v>3607</v>
      </c>
      <c r="B3692" s="225">
        <v>100.41</v>
      </c>
    </row>
    <row r="3693" spans="1:2">
      <c r="A3693" s="68" t="s">
        <v>3608</v>
      </c>
      <c r="B3693" s="225">
        <v>95.46</v>
      </c>
    </row>
    <row r="3694" spans="1:2">
      <c r="A3694" s="68" t="s">
        <v>3609</v>
      </c>
      <c r="B3694" s="225">
        <v>150.51</v>
      </c>
    </row>
    <row r="3695" spans="1:2">
      <c r="A3695" s="68" t="s">
        <v>3610</v>
      </c>
      <c r="B3695" s="225">
        <v>145.56</v>
      </c>
    </row>
    <row r="3696" spans="1:2">
      <c r="A3696" s="68" t="s">
        <v>3611</v>
      </c>
      <c r="B3696" s="225">
        <v>123.4</v>
      </c>
    </row>
    <row r="3697" spans="1:2">
      <c r="A3697" s="68" t="s">
        <v>3612</v>
      </c>
      <c r="B3697" s="225">
        <v>116.33</v>
      </c>
    </row>
    <row r="3698" spans="1:2">
      <c r="A3698" s="68" t="s">
        <v>3613</v>
      </c>
      <c r="B3698" s="225">
        <v>133.47</v>
      </c>
    </row>
    <row r="3699" spans="1:2">
      <c r="A3699" s="68" t="s">
        <v>3614</v>
      </c>
      <c r="B3699" s="225">
        <v>126.4</v>
      </c>
    </row>
    <row r="3700" spans="1:2">
      <c r="A3700" s="68" t="s">
        <v>3615</v>
      </c>
      <c r="B3700" s="225">
        <v>183.88</v>
      </c>
    </row>
    <row r="3701" spans="1:2">
      <c r="A3701" s="68" t="s">
        <v>3616</v>
      </c>
      <c r="B3701" s="225">
        <v>176.81</v>
      </c>
    </row>
    <row r="3702" spans="1:2">
      <c r="A3702" s="68" t="s">
        <v>3617</v>
      </c>
      <c r="B3702" s="225">
        <v>141.57</v>
      </c>
    </row>
    <row r="3703" spans="1:2">
      <c r="A3703" s="68" t="s">
        <v>3618</v>
      </c>
      <c r="B3703" s="225">
        <v>133.02000000000001</v>
      </c>
    </row>
    <row r="3704" spans="1:2">
      <c r="A3704" s="68" t="s">
        <v>3619</v>
      </c>
      <c r="B3704" s="225">
        <v>151.5</v>
      </c>
    </row>
    <row r="3705" spans="1:2">
      <c r="A3705" s="68" t="s">
        <v>3620</v>
      </c>
      <c r="B3705" s="225">
        <v>142.94999999999999</v>
      </c>
    </row>
    <row r="3706" spans="1:2">
      <c r="A3706" s="68" t="s">
        <v>3621</v>
      </c>
      <c r="B3706" s="225">
        <v>201.08</v>
      </c>
    </row>
    <row r="3707" spans="1:2">
      <c r="A3707" s="68" t="s">
        <v>3622</v>
      </c>
      <c r="B3707" s="225">
        <v>192.53</v>
      </c>
    </row>
    <row r="3708" spans="1:2">
      <c r="A3708" s="68" t="s">
        <v>3623</v>
      </c>
      <c r="B3708" s="225">
        <v>31.44</v>
      </c>
    </row>
    <row r="3709" spans="1:2">
      <c r="A3709" s="68" t="s">
        <v>3624</v>
      </c>
      <c r="B3709" s="225">
        <v>31.1</v>
      </c>
    </row>
    <row r="3710" spans="1:2">
      <c r="A3710" s="68" t="s">
        <v>3625</v>
      </c>
      <c r="B3710" s="225">
        <v>50.68</v>
      </c>
    </row>
    <row r="3711" spans="1:2">
      <c r="A3711" s="68" t="s">
        <v>3626</v>
      </c>
      <c r="B3711" s="225">
        <v>50.17</v>
      </c>
    </row>
    <row r="3712" spans="1:2">
      <c r="A3712" s="68" t="s">
        <v>3627</v>
      </c>
      <c r="B3712" s="225">
        <v>45.46</v>
      </c>
    </row>
    <row r="3713" spans="1:2">
      <c r="A3713" s="68" t="s">
        <v>3628</v>
      </c>
      <c r="B3713" s="225">
        <v>44.82</v>
      </c>
    </row>
    <row r="3714" spans="1:2">
      <c r="A3714" s="68" t="s">
        <v>3629</v>
      </c>
      <c r="B3714" s="225">
        <v>41.16</v>
      </c>
    </row>
    <row r="3715" spans="1:2">
      <c r="A3715" s="68" t="s">
        <v>3630</v>
      </c>
      <c r="B3715" s="225">
        <v>40.67</v>
      </c>
    </row>
    <row r="3716" spans="1:2">
      <c r="A3716" s="68" t="s">
        <v>3631</v>
      </c>
      <c r="B3716" s="225">
        <v>60.61</v>
      </c>
    </row>
    <row r="3717" spans="1:2">
      <c r="A3717" s="68" t="s">
        <v>3632</v>
      </c>
      <c r="B3717" s="225">
        <v>60.02</v>
      </c>
    </row>
    <row r="3718" spans="1:2">
      <c r="A3718" s="68" t="s">
        <v>3633</v>
      </c>
      <c r="B3718" s="225">
        <v>57.35</v>
      </c>
    </row>
    <row r="3719" spans="1:2">
      <c r="A3719" s="68" t="s">
        <v>3634</v>
      </c>
      <c r="B3719" s="225">
        <v>56.58</v>
      </c>
    </row>
    <row r="3720" spans="1:2">
      <c r="A3720" s="68" t="s">
        <v>3635</v>
      </c>
      <c r="B3720" s="225">
        <v>84.7</v>
      </c>
    </row>
    <row r="3721" spans="1:2">
      <c r="A3721" s="68" t="s">
        <v>3636</v>
      </c>
      <c r="B3721" s="225">
        <v>77.56</v>
      </c>
    </row>
    <row r="3722" spans="1:2">
      <c r="A3722" s="68" t="s">
        <v>3637</v>
      </c>
      <c r="B3722" s="225">
        <v>249.31</v>
      </c>
    </row>
    <row r="3723" spans="1:2">
      <c r="A3723" s="68" t="s">
        <v>3638</v>
      </c>
      <c r="B3723" s="225">
        <v>230.71</v>
      </c>
    </row>
    <row r="3724" spans="1:2">
      <c r="A3724" s="68" t="s">
        <v>234</v>
      </c>
      <c r="B3724" s="225">
        <v>311.91000000000003</v>
      </c>
    </row>
    <row r="3725" spans="1:2">
      <c r="A3725" s="68" t="s">
        <v>3639</v>
      </c>
      <c r="B3725" s="225">
        <v>289.33999999999997</v>
      </c>
    </row>
    <row r="3726" spans="1:2">
      <c r="A3726" s="68" t="s">
        <v>3640</v>
      </c>
      <c r="B3726" s="225">
        <v>256.39</v>
      </c>
    </row>
    <row r="3727" spans="1:2">
      <c r="A3727" s="68" t="s">
        <v>3641</v>
      </c>
      <c r="B3727" s="225">
        <v>236.71</v>
      </c>
    </row>
    <row r="3728" spans="1:2">
      <c r="A3728" s="68" t="s">
        <v>3642</v>
      </c>
      <c r="B3728" s="225">
        <v>308.31</v>
      </c>
    </row>
    <row r="3729" spans="1:2">
      <c r="A3729" s="68" t="s">
        <v>3643</v>
      </c>
      <c r="B3729" s="225">
        <v>284.91000000000003</v>
      </c>
    </row>
    <row r="3730" spans="1:2">
      <c r="A3730" s="68" t="s">
        <v>3644</v>
      </c>
      <c r="B3730" s="225">
        <v>166.63</v>
      </c>
    </row>
    <row r="3731" spans="1:2">
      <c r="A3731" s="68" t="s">
        <v>3645</v>
      </c>
      <c r="B3731" s="225">
        <v>151.24</v>
      </c>
    </row>
    <row r="3732" spans="1:2">
      <c r="A3732" s="68" t="s">
        <v>3646</v>
      </c>
      <c r="B3732" s="225">
        <v>168.03</v>
      </c>
    </row>
    <row r="3733" spans="1:2">
      <c r="A3733" s="68" t="s">
        <v>3647</v>
      </c>
      <c r="B3733" s="225">
        <v>152.08000000000001</v>
      </c>
    </row>
    <row r="3734" spans="1:2">
      <c r="A3734" s="68" t="s">
        <v>3648</v>
      </c>
      <c r="B3734" s="225">
        <v>207.73</v>
      </c>
    </row>
    <row r="3735" spans="1:2">
      <c r="A3735" s="68" t="s">
        <v>3649</v>
      </c>
      <c r="B3735" s="225">
        <v>192.08</v>
      </c>
    </row>
    <row r="3736" spans="1:2">
      <c r="A3736" s="68" t="s">
        <v>3650</v>
      </c>
      <c r="B3736" s="225">
        <v>259.66000000000003</v>
      </c>
    </row>
    <row r="3737" spans="1:2">
      <c r="A3737" s="68" t="s">
        <v>3651</v>
      </c>
      <c r="B3737" s="225">
        <v>240.1</v>
      </c>
    </row>
    <row r="3738" spans="1:2">
      <c r="A3738" s="68" t="s">
        <v>3652</v>
      </c>
      <c r="B3738" s="225">
        <v>218.11</v>
      </c>
    </row>
    <row r="3739" spans="1:2">
      <c r="A3739" s="68" t="s">
        <v>3653</v>
      </c>
      <c r="B3739" s="225">
        <v>201.69</v>
      </c>
    </row>
    <row r="3740" spans="1:2">
      <c r="A3740" s="68" t="s">
        <v>3654</v>
      </c>
      <c r="B3740" s="225">
        <v>280.43</v>
      </c>
    </row>
    <row r="3741" spans="1:2">
      <c r="A3741" s="68" t="s">
        <v>3655</v>
      </c>
      <c r="B3741" s="225">
        <v>259.31</v>
      </c>
    </row>
    <row r="3742" spans="1:2">
      <c r="A3742" s="68" t="s">
        <v>3656</v>
      </c>
      <c r="B3742" s="225">
        <v>139.59</v>
      </c>
    </row>
    <row r="3743" spans="1:2">
      <c r="A3743" s="68" t="s">
        <v>3657</v>
      </c>
      <c r="B3743" s="225">
        <v>126.77</v>
      </c>
    </row>
    <row r="3744" spans="1:2">
      <c r="A3744" s="68" t="s">
        <v>3658</v>
      </c>
      <c r="B3744" s="225">
        <v>141.19999999999999</v>
      </c>
    </row>
    <row r="3745" spans="1:2">
      <c r="A3745" s="68" t="s">
        <v>3659</v>
      </c>
      <c r="B3745" s="225">
        <v>127.92</v>
      </c>
    </row>
    <row r="3746" spans="1:2">
      <c r="A3746" s="68" t="s">
        <v>3660</v>
      </c>
      <c r="B3746" s="225">
        <v>166.91</v>
      </c>
    </row>
    <row r="3747" spans="1:2">
      <c r="A3747" s="68" t="s">
        <v>3661</v>
      </c>
      <c r="B3747" s="225">
        <v>152.78</v>
      </c>
    </row>
    <row r="3748" spans="1:2">
      <c r="A3748" s="68" t="s">
        <v>3662</v>
      </c>
      <c r="B3748" s="225">
        <v>193.7</v>
      </c>
    </row>
    <row r="3749" spans="1:2">
      <c r="A3749" s="68" t="s">
        <v>3663</v>
      </c>
      <c r="B3749" s="225">
        <v>179.57</v>
      </c>
    </row>
    <row r="3750" spans="1:2">
      <c r="A3750" s="68" t="s">
        <v>3664</v>
      </c>
      <c r="B3750" s="225">
        <v>270.95999999999998</v>
      </c>
    </row>
    <row r="3751" spans="1:2">
      <c r="A3751" s="68" t="s">
        <v>3665</v>
      </c>
      <c r="B3751" s="225">
        <v>257.10000000000002</v>
      </c>
    </row>
    <row r="3752" spans="1:2">
      <c r="A3752" s="68" t="s">
        <v>3666</v>
      </c>
      <c r="B3752" s="225">
        <v>129.01</v>
      </c>
    </row>
    <row r="3753" spans="1:2">
      <c r="A3753" s="68" t="s">
        <v>3667</v>
      </c>
      <c r="B3753" s="225">
        <v>118.21</v>
      </c>
    </row>
    <row r="3754" spans="1:2">
      <c r="A3754" s="68" t="s">
        <v>3668</v>
      </c>
      <c r="B3754" s="225">
        <v>70.78</v>
      </c>
    </row>
    <row r="3755" spans="1:2">
      <c r="A3755" s="68" t="s">
        <v>3669</v>
      </c>
      <c r="B3755" s="225">
        <v>63.95</v>
      </c>
    </row>
    <row r="3756" spans="1:2">
      <c r="A3756" s="68" t="s">
        <v>3670</v>
      </c>
      <c r="B3756" s="225">
        <v>69.69</v>
      </c>
    </row>
    <row r="3757" spans="1:2">
      <c r="A3757" s="68" t="s">
        <v>3671</v>
      </c>
      <c r="B3757" s="225">
        <v>68.94</v>
      </c>
    </row>
    <row r="3758" spans="1:2">
      <c r="A3758" s="68" t="s">
        <v>3672</v>
      </c>
      <c r="B3758" s="225">
        <v>119.1</v>
      </c>
    </row>
    <row r="3759" spans="1:2">
      <c r="A3759" s="68" t="s">
        <v>3673</v>
      </c>
      <c r="B3759" s="225">
        <v>110.78</v>
      </c>
    </row>
    <row r="3760" spans="1:2">
      <c r="A3760" s="68" t="s">
        <v>3674</v>
      </c>
      <c r="B3760" s="225">
        <v>71.23</v>
      </c>
    </row>
    <row r="3761" spans="1:2">
      <c r="A3761" s="68" t="s">
        <v>3675</v>
      </c>
      <c r="B3761" s="225">
        <v>69.25</v>
      </c>
    </row>
    <row r="3762" spans="1:2">
      <c r="A3762" s="68" t="s">
        <v>3676</v>
      </c>
      <c r="B3762" s="225">
        <v>98.09</v>
      </c>
    </row>
    <row r="3763" spans="1:2">
      <c r="A3763" s="68" t="s">
        <v>3677</v>
      </c>
      <c r="B3763" s="225">
        <v>95.55</v>
      </c>
    </row>
    <row r="3764" spans="1:2">
      <c r="A3764" s="68" t="s">
        <v>3678</v>
      </c>
      <c r="B3764" s="225">
        <v>174</v>
      </c>
    </row>
    <row r="3765" spans="1:2">
      <c r="A3765" s="68" t="s">
        <v>3679</v>
      </c>
      <c r="B3765" s="225">
        <v>166.18</v>
      </c>
    </row>
    <row r="3766" spans="1:2">
      <c r="A3766" s="68" t="s">
        <v>23358</v>
      </c>
      <c r="B3766" s="225">
        <v>6.2</v>
      </c>
    </row>
    <row r="3767" spans="1:2">
      <c r="A3767" s="68" t="s">
        <v>23359</v>
      </c>
      <c r="B3767" s="225">
        <v>6.2</v>
      </c>
    </row>
    <row r="3768" spans="1:2">
      <c r="A3768" s="68" t="s">
        <v>23360</v>
      </c>
      <c r="B3768" s="225">
        <v>14</v>
      </c>
    </row>
    <row r="3769" spans="1:2">
      <c r="A3769" s="68" t="s">
        <v>23361</v>
      </c>
      <c r="B3769" s="225">
        <v>14</v>
      </c>
    </row>
    <row r="3770" spans="1:2">
      <c r="A3770" s="68" t="s">
        <v>23362</v>
      </c>
      <c r="B3770" s="225">
        <v>240</v>
      </c>
    </row>
    <row r="3771" spans="1:2">
      <c r="A3771" s="68" t="s">
        <v>23363</v>
      </c>
      <c r="B3771" s="225">
        <v>240</v>
      </c>
    </row>
    <row r="3772" spans="1:2">
      <c r="A3772" s="68" t="s">
        <v>23364</v>
      </c>
      <c r="B3772" s="225">
        <v>6.96</v>
      </c>
    </row>
    <row r="3773" spans="1:2">
      <c r="A3773" s="68" t="s">
        <v>23365</v>
      </c>
      <c r="B3773" s="225">
        <v>6.96</v>
      </c>
    </row>
    <row r="3774" spans="1:2">
      <c r="A3774" s="68" t="s">
        <v>3680</v>
      </c>
      <c r="B3774" s="225">
        <v>29.68</v>
      </c>
    </row>
    <row r="3775" spans="1:2">
      <c r="A3775" s="68" t="s">
        <v>3681</v>
      </c>
      <c r="B3775" s="225">
        <v>29.68</v>
      </c>
    </row>
    <row r="3776" spans="1:2">
      <c r="A3776" s="68" t="s">
        <v>3682</v>
      </c>
      <c r="B3776" s="225">
        <v>6580</v>
      </c>
    </row>
    <row r="3777" spans="1:2">
      <c r="A3777" s="68" t="s">
        <v>3683</v>
      </c>
      <c r="B3777" s="225">
        <v>5974</v>
      </c>
    </row>
    <row r="3778" spans="1:2">
      <c r="A3778" s="68" t="s">
        <v>3684</v>
      </c>
      <c r="B3778" s="225">
        <v>4963</v>
      </c>
    </row>
    <row r="3779" spans="1:2">
      <c r="A3779" s="68" t="s">
        <v>3685</v>
      </c>
      <c r="B3779" s="225">
        <v>4963</v>
      </c>
    </row>
    <row r="3780" spans="1:2">
      <c r="A3780" s="68" t="s">
        <v>3727</v>
      </c>
      <c r="B3780" s="225">
        <v>3067.68</v>
      </c>
    </row>
    <row r="3781" spans="1:2">
      <c r="A3781" s="68" t="s">
        <v>3728</v>
      </c>
      <c r="B3781" s="225">
        <v>2659.36</v>
      </c>
    </row>
    <row r="3782" spans="1:2">
      <c r="A3782" s="68" t="s">
        <v>3729</v>
      </c>
      <c r="B3782" s="225">
        <v>5566.88</v>
      </c>
    </row>
    <row r="3783" spans="1:2">
      <c r="A3783" s="68" t="s">
        <v>3731</v>
      </c>
      <c r="B3783" s="225">
        <v>4822.3999999999996</v>
      </c>
    </row>
    <row r="3784" spans="1:2">
      <c r="A3784" s="68" t="s">
        <v>3732</v>
      </c>
      <c r="B3784" s="225">
        <v>4331.3599999999997</v>
      </c>
    </row>
    <row r="3785" spans="1:2">
      <c r="A3785" s="68" t="s">
        <v>3733</v>
      </c>
      <c r="B3785" s="225">
        <v>3754.08</v>
      </c>
    </row>
    <row r="3786" spans="1:2">
      <c r="A3786" s="68" t="s">
        <v>3734</v>
      </c>
      <c r="B3786" s="225">
        <v>4023.36</v>
      </c>
    </row>
    <row r="3787" spans="1:2">
      <c r="A3787" s="68" t="s">
        <v>3735</v>
      </c>
      <c r="B3787" s="225">
        <v>3486.56</v>
      </c>
    </row>
    <row r="3788" spans="1:2">
      <c r="A3788" s="68" t="s">
        <v>3736</v>
      </c>
      <c r="B3788" s="225">
        <v>4023.36</v>
      </c>
    </row>
    <row r="3789" spans="1:2">
      <c r="A3789" s="68" t="s">
        <v>3737</v>
      </c>
      <c r="B3789" s="225">
        <v>3486.56</v>
      </c>
    </row>
    <row r="3790" spans="1:2">
      <c r="A3790" s="68" t="s">
        <v>3738</v>
      </c>
      <c r="B3790" s="225">
        <v>4331.3599999999997</v>
      </c>
    </row>
    <row r="3791" spans="1:2">
      <c r="A3791" s="68" t="s">
        <v>3739</v>
      </c>
      <c r="B3791" s="225">
        <v>3754.08</v>
      </c>
    </row>
    <row r="3792" spans="1:2">
      <c r="A3792" s="68" t="s">
        <v>3740</v>
      </c>
      <c r="B3792" s="225">
        <v>4023.36</v>
      </c>
    </row>
    <row r="3793" spans="1:2">
      <c r="A3793" s="68" t="s">
        <v>3741</v>
      </c>
      <c r="B3793" s="225">
        <v>3486.56</v>
      </c>
    </row>
    <row r="3794" spans="1:2">
      <c r="A3794" s="68" t="s">
        <v>3742</v>
      </c>
      <c r="B3794" s="225">
        <v>4023.36</v>
      </c>
    </row>
    <row r="3795" spans="1:2">
      <c r="A3795" s="68" t="s">
        <v>3743</v>
      </c>
      <c r="B3795" s="225">
        <v>3486.56</v>
      </c>
    </row>
    <row r="3796" spans="1:2">
      <c r="A3796" s="68" t="s">
        <v>3744</v>
      </c>
      <c r="B3796" s="225">
        <v>4023.36</v>
      </c>
    </row>
    <row r="3797" spans="1:2">
      <c r="A3797" s="68" t="s">
        <v>3745</v>
      </c>
      <c r="B3797" s="225">
        <v>3486.56</v>
      </c>
    </row>
    <row r="3798" spans="1:2">
      <c r="A3798" s="68" t="s">
        <v>3746</v>
      </c>
      <c r="B3798" s="225">
        <v>4023.36</v>
      </c>
    </row>
    <row r="3799" spans="1:2">
      <c r="A3799" s="68" t="s">
        <v>3747</v>
      </c>
      <c r="B3799" s="225">
        <v>3486.56</v>
      </c>
    </row>
    <row r="3800" spans="1:2">
      <c r="A3800" s="68" t="s">
        <v>3748</v>
      </c>
      <c r="B3800" s="225">
        <v>4023.36</v>
      </c>
    </row>
    <row r="3801" spans="1:2">
      <c r="A3801" s="68" t="s">
        <v>3749</v>
      </c>
      <c r="B3801" s="225">
        <v>3486.56</v>
      </c>
    </row>
    <row r="3802" spans="1:2">
      <c r="A3802" s="68" t="s">
        <v>3750</v>
      </c>
      <c r="B3802" s="225">
        <v>4331.3599999999997</v>
      </c>
    </row>
    <row r="3803" spans="1:2">
      <c r="A3803" s="68" t="s">
        <v>3751</v>
      </c>
      <c r="B3803" s="225">
        <v>3754.08</v>
      </c>
    </row>
    <row r="3804" spans="1:2">
      <c r="A3804" s="68" t="s">
        <v>3752</v>
      </c>
      <c r="B3804" s="225">
        <v>4023.36</v>
      </c>
    </row>
    <row r="3805" spans="1:2">
      <c r="A3805" s="68" t="s">
        <v>3753</v>
      </c>
      <c r="B3805" s="225">
        <v>3486.56</v>
      </c>
    </row>
    <row r="3806" spans="1:2">
      <c r="A3806" s="68" t="s">
        <v>3754</v>
      </c>
      <c r="B3806" s="225">
        <v>4023.36</v>
      </c>
    </row>
    <row r="3807" spans="1:2">
      <c r="A3807" s="68" t="s">
        <v>3755</v>
      </c>
      <c r="B3807" s="225">
        <v>3486.56</v>
      </c>
    </row>
    <row r="3808" spans="1:2">
      <c r="A3808" s="68" t="s">
        <v>3756</v>
      </c>
      <c r="B3808" s="225">
        <v>2912.8</v>
      </c>
    </row>
    <row r="3809" spans="1:2">
      <c r="A3809" s="68" t="s">
        <v>3757</v>
      </c>
      <c r="B3809" s="225">
        <v>2523.84</v>
      </c>
    </row>
    <row r="3810" spans="1:2">
      <c r="A3810" s="68" t="s">
        <v>3758</v>
      </c>
      <c r="B3810" s="225">
        <v>2912.8</v>
      </c>
    </row>
    <row r="3811" spans="1:2">
      <c r="A3811" s="68" t="s">
        <v>3759</v>
      </c>
      <c r="B3811" s="225">
        <v>2523.84</v>
      </c>
    </row>
    <row r="3812" spans="1:2">
      <c r="A3812" s="68" t="s">
        <v>3760</v>
      </c>
      <c r="B3812" s="225">
        <v>4331.3599999999997</v>
      </c>
    </row>
    <row r="3813" spans="1:2">
      <c r="A3813" s="68" t="s">
        <v>3761</v>
      </c>
      <c r="B3813" s="225">
        <v>3754.08</v>
      </c>
    </row>
    <row r="3814" spans="1:2">
      <c r="A3814" s="68" t="s">
        <v>3762</v>
      </c>
      <c r="B3814" s="225">
        <v>4023.36</v>
      </c>
    </row>
    <row r="3815" spans="1:2">
      <c r="A3815" s="68" t="s">
        <v>3763</v>
      </c>
      <c r="B3815" s="225">
        <v>3486.56</v>
      </c>
    </row>
    <row r="3816" spans="1:2">
      <c r="A3816" s="68" t="s">
        <v>3764</v>
      </c>
      <c r="B3816" s="225">
        <v>4023.36</v>
      </c>
    </row>
    <row r="3817" spans="1:2">
      <c r="A3817" s="68" t="s">
        <v>3765</v>
      </c>
      <c r="B3817" s="225">
        <v>3486.56</v>
      </c>
    </row>
    <row r="3818" spans="1:2">
      <c r="A3818" s="68" t="s">
        <v>3766</v>
      </c>
      <c r="B3818" s="225">
        <v>3769.92</v>
      </c>
    </row>
    <row r="3819" spans="1:2">
      <c r="A3819" s="68" t="s">
        <v>3767</v>
      </c>
      <c r="B3819" s="225">
        <v>3266.56</v>
      </c>
    </row>
    <row r="3820" spans="1:2">
      <c r="A3820" s="68" t="s">
        <v>3768</v>
      </c>
      <c r="B3820" s="225">
        <v>4519.68</v>
      </c>
    </row>
    <row r="3821" spans="1:2">
      <c r="A3821" s="68" t="s">
        <v>3769</v>
      </c>
      <c r="B3821" s="225">
        <v>3916</v>
      </c>
    </row>
    <row r="3822" spans="1:2">
      <c r="A3822" s="68" t="s">
        <v>3770</v>
      </c>
      <c r="B3822" s="225">
        <v>4762.5600000000004</v>
      </c>
    </row>
    <row r="3823" spans="1:2">
      <c r="A3823" s="68" t="s">
        <v>3771</v>
      </c>
      <c r="B3823" s="225">
        <v>4127.2</v>
      </c>
    </row>
    <row r="3824" spans="1:2">
      <c r="A3824" s="68" t="s">
        <v>3772</v>
      </c>
      <c r="B3824" s="225">
        <v>4762.5600000000004</v>
      </c>
    </row>
    <row r="3825" spans="1:2">
      <c r="A3825" s="68" t="s">
        <v>3773</v>
      </c>
      <c r="B3825" s="225">
        <v>4127.2</v>
      </c>
    </row>
    <row r="3826" spans="1:2">
      <c r="A3826" s="68" t="s">
        <v>3774</v>
      </c>
      <c r="B3826" s="225">
        <v>3067.68</v>
      </c>
    </row>
    <row r="3827" spans="1:2">
      <c r="A3827" s="68" t="s">
        <v>3775</v>
      </c>
      <c r="B3827" s="225">
        <v>2659.36</v>
      </c>
    </row>
    <row r="3828" spans="1:2">
      <c r="A3828" s="68" t="s">
        <v>3776</v>
      </c>
      <c r="B3828" s="225">
        <v>1326</v>
      </c>
    </row>
    <row r="3829" spans="1:2">
      <c r="A3829" s="68" t="s">
        <v>3777</v>
      </c>
      <c r="B3829" s="225">
        <v>1148.4000000000001</v>
      </c>
    </row>
    <row r="3830" spans="1:2">
      <c r="A3830" s="68" t="s">
        <v>3778</v>
      </c>
      <c r="B3830" s="225">
        <v>3067.68</v>
      </c>
    </row>
    <row r="3831" spans="1:2">
      <c r="A3831" s="68" t="s">
        <v>3779</v>
      </c>
      <c r="B3831" s="225">
        <v>2659.36</v>
      </c>
    </row>
    <row r="3832" spans="1:2">
      <c r="A3832" s="68" t="s">
        <v>3780</v>
      </c>
      <c r="B3832" s="225">
        <v>5566.88</v>
      </c>
    </row>
    <row r="3833" spans="1:2">
      <c r="A3833" s="68" t="s">
        <v>3781</v>
      </c>
      <c r="B3833" s="225">
        <v>4822.3999999999996</v>
      </c>
    </row>
    <row r="3834" spans="1:2">
      <c r="A3834" s="68" t="s">
        <v>3782</v>
      </c>
      <c r="B3834" s="225">
        <v>6698.56</v>
      </c>
    </row>
    <row r="3835" spans="1:2">
      <c r="A3835" s="68" t="s">
        <v>3783</v>
      </c>
      <c r="B3835" s="225">
        <v>5804.48</v>
      </c>
    </row>
    <row r="3836" spans="1:2">
      <c r="A3836" s="68" t="s">
        <v>3784</v>
      </c>
      <c r="B3836" s="225">
        <v>9201.2800000000007</v>
      </c>
    </row>
    <row r="3837" spans="1:2">
      <c r="A3837" s="68" t="s">
        <v>3785</v>
      </c>
      <c r="B3837" s="225">
        <v>7972.8</v>
      </c>
    </row>
    <row r="3838" spans="1:2">
      <c r="A3838" s="68" t="s">
        <v>3786</v>
      </c>
      <c r="B3838" s="225">
        <v>6698.56</v>
      </c>
    </row>
    <row r="3839" spans="1:2">
      <c r="A3839" s="68" t="s">
        <v>3787</v>
      </c>
      <c r="B3839" s="225">
        <v>5804.48</v>
      </c>
    </row>
    <row r="3840" spans="1:2">
      <c r="A3840" s="68" t="s">
        <v>3788</v>
      </c>
      <c r="B3840" s="225">
        <v>16524.64</v>
      </c>
    </row>
    <row r="3841" spans="1:2">
      <c r="A3841" s="68" t="s">
        <v>3789</v>
      </c>
      <c r="B3841" s="225">
        <v>14317.6</v>
      </c>
    </row>
    <row r="3842" spans="1:2">
      <c r="A3842" s="68" t="s">
        <v>3790</v>
      </c>
      <c r="B3842" s="225">
        <v>33047.519999999997</v>
      </c>
    </row>
    <row r="3843" spans="1:2">
      <c r="A3843" s="68" t="s">
        <v>3791</v>
      </c>
      <c r="B3843" s="225">
        <v>28636.959999999999</v>
      </c>
    </row>
    <row r="3844" spans="1:2">
      <c r="A3844" s="68" t="s">
        <v>3792</v>
      </c>
      <c r="B3844" s="225">
        <v>38005.440000000002</v>
      </c>
    </row>
    <row r="3845" spans="1:2">
      <c r="A3845" s="68" t="s">
        <v>3793</v>
      </c>
      <c r="B3845" s="225">
        <v>32931.360000000001</v>
      </c>
    </row>
    <row r="3846" spans="1:2">
      <c r="A3846" s="68" t="s">
        <v>3794</v>
      </c>
      <c r="B3846" s="225">
        <v>5566.88</v>
      </c>
    </row>
    <row r="3847" spans="1:2">
      <c r="A3847" s="68" t="s">
        <v>3796</v>
      </c>
      <c r="B3847" s="225">
        <v>4822.3999999999996</v>
      </c>
    </row>
    <row r="3848" spans="1:2">
      <c r="A3848" s="68" t="s">
        <v>3797</v>
      </c>
      <c r="B3848" s="225">
        <v>3685.44</v>
      </c>
    </row>
    <row r="3849" spans="1:2">
      <c r="A3849" s="68" t="s">
        <v>3798</v>
      </c>
      <c r="B3849" s="225">
        <v>3192.64</v>
      </c>
    </row>
    <row r="3850" spans="1:2">
      <c r="A3850" s="68" t="s">
        <v>3799</v>
      </c>
      <c r="B3850" s="225">
        <v>6427.52</v>
      </c>
    </row>
    <row r="3851" spans="1:2">
      <c r="A3851" s="68" t="s">
        <v>3800</v>
      </c>
      <c r="B3851" s="225">
        <v>5568.64</v>
      </c>
    </row>
    <row r="3852" spans="1:2">
      <c r="A3852" s="68" t="s">
        <v>3801</v>
      </c>
      <c r="B3852" s="225">
        <v>4762.5600000000004</v>
      </c>
    </row>
    <row r="3853" spans="1:2">
      <c r="A3853" s="68" t="s">
        <v>3802</v>
      </c>
      <c r="B3853" s="225">
        <v>4127.2</v>
      </c>
    </row>
    <row r="3854" spans="1:2">
      <c r="A3854" s="68" t="s">
        <v>23366</v>
      </c>
      <c r="B3854" s="225">
        <v>23328.799999999999</v>
      </c>
    </row>
    <row r="3855" spans="1:2">
      <c r="A3855" s="68" t="s">
        <v>23367</v>
      </c>
      <c r="B3855" s="225">
        <v>20213.599999999999</v>
      </c>
    </row>
    <row r="3856" spans="1:2">
      <c r="A3856" s="68" t="s">
        <v>3803</v>
      </c>
      <c r="B3856" s="225">
        <v>3685.44</v>
      </c>
    </row>
    <row r="3857" spans="1:2">
      <c r="A3857" s="68" t="s">
        <v>3804</v>
      </c>
      <c r="B3857" s="225">
        <v>3192.64</v>
      </c>
    </row>
    <row r="3858" spans="1:2">
      <c r="A3858" s="68" t="s">
        <v>3805</v>
      </c>
      <c r="B3858" s="225">
        <v>3685.44</v>
      </c>
    </row>
    <row r="3859" spans="1:2">
      <c r="A3859" s="68" t="s">
        <v>3806</v>
      </c>
      <c r="B3859" s="225">
        <v>3192.64</v>
      </c>
    </row>
    <row r="3860" spans="1:2">
      <c r="A3860" s="68" t="s">
        <v>3807</v>
      </c>
      <c r="B3860" s="225">
        <v>4023.36</v>
      </c>
    </row>
    <row r="3861" spans="1:2">
      <c r="A3861" s="68" t="s">
        <v>3808</v>
      </c>
      <c r="B3861" s="225">
        <v>3486.56</v>
      </c>
    </row>
    <row r="3862" spans="1:2">
      <c r="A3862" s="68" t="s">
        <v>3809</v>
      </c>
      <c r="B3862" s="225">
        <v>4023.36</v>
      </c>
    </row>
    <row r="3863" spans="1:2">
      <c r="A3863" s="68" t="s">
        <v>3810</v>
      </c>
      <c r="B3863" s="225">
        <v>3486.56</v>
      </c>
    </row>
    <row r="3864" spans="1:2">
      <c r="A3864" s="68" t="s">
        <v>3811</v>
      </c>
      <c r="B3864" s="225">
        <v>5566.88</v>
      </c>
    </row>
    <row r="3865" spans="1:2">
      <c r="A3865" s="68" t="s">
        <v>3812</v>
      </c>
      <c r="B3865" s="225">
        <v>4822.3999999999996</v>
      </c>
    </row>
    <row r="3866" spans="1:2">
      <c r="A3866" s="68" t="s">
        <v>3813</v>
      </c>
      <c r="B3866" s="225">
        <v>4023.36</v>
      </c>
    </row>
    <row r="3867" spans="1:2">
      <c r="A3867" s="68" t="s">
        <v>3814</v>
      </c>
      <c r="B3867" s="225">
        <v>3486.56</v>
      </c>
    </row>
    <row r="3868" spans="1:2">
      <c r="A3868" s="68" t="s">
        <v>3815</v>
      </c>
      <c r="B3868" s="225">
        <v>6698.56</v>
      </c>
    </row>
    <row r="3869" spans="1:2">
      <c r="A3869" s="68" t="s">
        <v>3816</v>
      </c>
      <c r="B3869" s="225">
        <v>5804.48</v>
      </c>
    </row>
    <row r="3870" spans="1:2">
      <c r="A3870" s="68" t="s">
        <v>3817</v>
      </c>
      <c r="B3870" s="225">
        <v>5566.88</v>
      </c>
    </row>
    <row r="3871" spans="1:2">
      <c r="A3871" s="68" t="s">
        <v>3818</v>
      </c>
      <c r="B3871" s="225">
        <v>4822.3999999999996</v>
      </c>
    </row>
    <row r="3872" spans="1:2">
      <c r="A3872" s="68" t="s">
        <v>3819</v>
      </c>
      <c r="B3872" s="225">
        <v>3067.68</v>
      </c>
    </row>
    <row r="3873" spans="1:2">
      <c r="A3873" s="68" t="s">
        <v>3820</v>
      </c>
      <c r="B3873" s="225">
        <v>2659.36</v>
      </c>
    </row>
    <row r="3874" spans="1:2">
      <c r="A3874" s="68" t="s">
        <v>3821</v>
      </c>
      <c r="B3874" s="225">
        <v>5566.88</v>
      </c>
    </row>
    <row r="3875" spans="1:2">
      <c r="A3875" s="68" t="s">
        <v>3822</v>
      </c>
      <c r="B3875" s="225">
        <v>4822.3999999999996</v>
      </c>
    </row>
    <row r="3876" spans="1:2">
      <c r="A3876" s="68" t="s">
        <v>3823</v>
      </c>
      <c r="B3876" s="225">
        <v>4023.36</v>
      </c>
    </row>
    <row r="3877" spans="1:2">
      <c r="A3877" s="68" t="s">
        <v>3824</v>
      </c>
      <c r="B3877" s="225">
        <v>3486.56</v>
      </c>
    </row>
    <row r="3878" spans="1:2">
      <c r="A3878" s="68" t="s">
        <v>3825</v>
      </c>
      <c r="B3878" s="225">
        <v>4331.3599999999997</v>
      </c>
    </row>
    <row r="3879" spans="1:2">
      <c r="A3879" s="68" t="s">
        <v>3826</v>
      </c>
      <c r="B3879" s="225">
        <v>3754.08</v>
      </c>
    </row>
    <row r="3880" spans="1:2">
      <c r="A3880" s="68" t="s">
        <v>3827</v>
      </c>
      <c r="B3880" s="225">
        <v>4331.3599999999997</v>
      </c>
    </row>
    <row r="3881" spans="1:2">
      <c r="A3881" s="68" t="s">
        <v>3828</v>
      </c>
      <c r="B3881" s="225">
        <v>3754.08</v>
      </c>
    </row>
    <row r="3882" spans="1:2">
      <c r="A3882" s="68" t="s">
        <v>3829</v>
      </c>
      <c r="B3882" s="225">
        <v>4519.68</v>
      </c>
    </row>
    <row r="3883" spans="1:2">
      <c r="A3883" s="68" t="s">
        <v>3830</v>
      </c>
      <c r="B3883" s="225">
        <v>3916</v>
      </c>
    </row>
    <row r="3884" spans="1:2">
      <c r="A3884" s="68" t="s">
        <v>3831</v>
      </c>
      <c r="B3884" s="225">
        <v>4023.36</v>
      </c>
    </row>
    <row r="3885" spans="1:2">
      <c r="A3885" s="68" t="s">
        <v>3832</v>
      </c>
      <c r="B3885" s="225">
        <v>3486.56</v>
      </c>
    </row>
    <row r="3886" spans="1:2">
      <c r="A3886" s="68" t="s">
        <v>3833</v>
      </c>
      <c r="B3886" s="225">
        <v>3662.56</v>
      </c>
    </row>
    <row r="3887" spans="1:2">
      <c r="A3887" s="68" t="s">
        <v>3834</v>
      </c>
      <c r="B3887" s="225">
        <v>3173.28</v>
      </c>
    </row>
    <row r="3888" spans="1:2">
      <c r="A3888" s="68" t="s">
        <v>3835</v>
      </c>
      <c r="B3888" s="225">
        <v>2258.08</v>
      </c>
    </row>
    <row r="3889" spans="1:2">
      <c r="A3889" s="68" t="s">
        <v>3836</v>
      </c>
      <c r="B3889" s="225">
        <v>1957.12</v>
      </c>
    </row>
    <row r="3890" spans="1:2">
      <c r="A3890" s="68" t="s">
        <v>3837</v>
      </c>
      <c r="B3890" s="225">
        <v>4762.5600000000004</v>
      </c>
    </row>
    <row r="3891" spans="1:2">
      <c r="A3891" s="68" t="s">
        <v>3838</v>
      </c>
      <c r="B3891" s="225">
        <v>4127.2</v>
      </c>
    </row>
    <row r="3892" spans="1:2">
      <c r="A3892" s="68" t="s">
        <v>3839</v>
      </c>
      <c r="B3892" s="225">
        <v>7316.32</v>
      </c>
    </row>
    <row r="3893" spans="1:2">
      <c r="A3893" s="68" t="s">
        <v>3840</v>
      </c>
      <c r="B3893" s="225">
        <v>6339.52</v>
      </c>
    </row>
    <row r="3894" spans="1:2">
      <c r="A3894" s="68" t="s">
        <v>3841</v>
      </c>
      <c r="B3894" s="225">
        <v>4331.3599999999997</v>
      </c>
    </row>
    <row r="3895" spans="1:2">
      <c r="A3895" s="68" t="s">
        <v>3842</v>
      </c>
      <c r="B3895" s="225">
        <v>3754.08</v>
      </c>
    </row>
    <row r="3896" spans="1:2">
      <c r="A3896" s="68" t="s">
        <v>3843</v>
      </c>
      <c r="B3896" s="225">
        <v>9201.2800000000007</v>
      </c>
    </row>
    <row r="3897" spans="1:2">
      <c r="A3897" s="68" t="s">
        <v>3844</v>
      </c>
      <c r="B3897" s="225">
        <v>7972.8</v>
      </c>
    </row>
    <row r="3898" spans="1:2">
      <c r="A3898" s="68" t="s">
        <v>3845</v>
      </c>
      <c r="B3898" s="225">
        <v>6698.56</v>
      </c>
    </row>
    <row r="3899" spans="1:2">
      <c r="A3899" s="68" t="s">
        <v>3846</v>
      </c>
      <c r="B3899" s="225">
        <v>5804.48</v>
      </c>
    </row>
    <row r="3900" spans="1:2">
      <c r="A3900" s="68" t="s">
        <v>3847</v>
      </c>
      <c r="B3900" s="225">
        <v>16524.64</v>
      </c>
    </row>
    <row r="3901" spans="1:2">
      <c r="A3901" s="68" t="s">
        <v>3848</v>
      </c>
      <c r="B3901" s="225">
        <v>14317.6</v>
      </c>
    </row>
    <row r="3902" spans="1:2">
      <c r="A3902" s="68" t="s">
        <v>3849</v>
      </c>
      <c r="B3902" s="225">
        <v>6698.56</v>
      </c>
    </row>
    <row r="3903" spans="1:2">
      <c r="A3903" s="68" t="s">
        <v>3850</v>
      </c>
      <c r="B3903" s="225">
        <v>5804.48</v>
      </c>
    </row>
    <row r="3904" spans="1:2">
      <c r="A3904" s="68" t="s">
        <v>3851</v>
      </c>
      <c r="B3904" s="225">
        <v>6698.56</v>
      </c>
    </row>
    <row r="3905" spans="1:2">
      <c r="A3905" s="68" t="s">
        <v>3852</v>
      </c>
      <c r="B3905" s="225">
        <v>5804.48</v>
      </c>
    </row>
    <row r="3906" spans="1:2">
      <c r="A3906" s="68" t="s">
        <v>3853</v>
      </c>
      <c r="B3906" s="225">
        <v>3685.44</v>
      </c>
    </row>
    <row r="3907" spans="1:2">
      <c r="A3907" s="68" t="s">
        <v>3854</v>
      </c>
      <c r="B3907" s="225">
        <v>3192.64</v>
      </c>
    </row>
    <row r="3908" spans="1:2">
      <c r="A3908" s="68" t="s">
        <v>3855</v>
      </c>
      <c r="B3908" s="225">
        <v>6698.56</v>
      </c>
    </row>
    <row r="3909" spans="1:2">
      <c r="A3909" s="68" t="s">
        <v>3856</v>
      </c>
      <c r="B3909" s="225">
        <v>5804.48</v>
      </c>
    </row>
    <row r="3910" spans="1:2">
      <c r="A3910" s="68" t="s">
        <v>3857</v>
      </c>
      <c r="B3910" s="225">
        <v>6698.56</v>
      </c>
    </row>
    <row r="3911" spans="1:2">
      <c r="A3911" s="68" t="s">
        <v>3858</v>
      </c>
      <c r="B3911" s="225">
        <v>5804.48</v>
      </c>
    </row>
    <row r="3912" spans="1:2">
      <c r="A3912" s="68" t="s">
        <v>3859</v>
      </c>
      <c r="B3912" s="225">
        <v>16524.64</v>
      </c>
    </row>
    <row r="3913" spans="1:2">
      <c r="A3913" s="68" t="s">
        <v>3860</v>
      </c>
      <c r="B3913" s="225">
        <v>14317.6</v>
      </c>
    </row>
    <row r="3914" spans="1:2">
      <c r="A3914" s="68" t="s">
        <v>3861</v>
      </c>
      <c r="B3914" s="225">
        <v>4762.5600000000004</v>
      </c>
    </row>
    <row r="3915" spans="1:2">
      <c r="A3915" s="68" t="s">
        <v>3862</v>
      </c>
      <c r="B3915" s="225">
        <v>4127.2</v>
      </c>
    </row>
    <row r="3916" spans="1:2">
      <c r="A3916" s="68" t="s">
        <v>3863</v>
      </c>
      <c r="B3916" s="225">
        <v>3685.44</v>
      </c>
    </row>
    <row r="3917" spans="1:2">
      <c r="A3917" s="68" t="s">
        <v>3865</v>
      </c>
      <c r="B3917" s="225">
        <v>3192.64</v>
      </c>
    </row>
    <row r="3918" spans="1:2">
      <c r="A3918" s="68" t="s">
        <v>3866</v>
      </c>
      <c r="B3918" s="225">
        <v>4331.3599999999997</v>
      </c>
    </row>
    <row r="3919" spans="1:2">
      <c r="A3919" s="68" t="s">
        <v>3867</v>
      </c>
      <c r="B3919" s="225">
        <v>3754.08</v>
      </c>
    </row>
    <row r="3920" spans="1:2">
      <c r="A3920" s="68" t="s">
        <v>3868</v>
      </c>
      <c r="B3920" s="225">
        <v>4331.3599999999997</v>
      </c>
    </row>
    <row r="3921" spans="1:2">
      <c r="A3921" s="68" t="s">
        <v>3869</v>
      </c>
      <c r="B3921" s="225">
        <v>3754.08</v>
      </c>
    </row>
    <row r="3922" spans="1:2">
      <c r="A3922" s="68" t="s">
        <v>3870</v>
      </c>
      <c r="B3922" s="225">
        <v>2912.8</v>
      </c>
    </row>
    <row r="3923" spans="1:2">
      <c r="A3923" s="68" t="s">
        <v>3871</v>
      </c>
      <c r="B3923" s="225">
        <v>2523.84</v>
      </c>
    </row>
    <row r="3924" spans="1:2">
      <c r="A3924" s="68" t="s">
        <v>3872</v>
      </c>
      <c r="B3924" s="225">
        <v>2912.8</v>
      </c>
    </row>
    <row r="3925" spans="1:2">
      <c r="A3925" s="68" t="s">
        <v>3873</v>
      </c>
      <c r="B3925" s="225">
        <v>2523.84</v>
      </c>
    </row>
    <row r="3926" spans="1:2">
      <c r="A3926" s="68" t="s">
        <v>3874</v>
      </c>
      <c r="B3926" s="225">
        <v>14383.06</v>
      </c>
    </row>
    <row r="3927" spans="1:2">
      <c r="A3927" s="68" t="s">
        <v>3875</v>
      </c>
      <c r="B3927" s="225">
        <v>12468.62</v>
      </c>
    </row>
    <row r="3928" spans="1:2">
      <c r="A3928" s="68" t="s">
        <v>3876</v>
      </c>
      <c r="B3928" s="225">
        <v>28766.12</v>
      </c>
    </row>
    <row r="3929" spans="1:2">
      <c r="A3929" s="68" t="s">
        <v>3877</v>
      </c>
      <c r="B3929" s="225">
        <v>24937.24</v>
      </c>
    </row>
    <row r="3930" spans="1:2">
      <c r="A3930" s="68" t="s">
        <v>3878</v>
      </c>
      <c r="B3930" s="225">
        <v>43149.18</v>
      </c>
    </row>
    <row r="3931" spans="1:2">
      <c r="A3931" s="68" t="s">
        <v>3879</v>
      </c>
      <c r="B3931" s="225">
        <v>37405.86</v>
      </c>
    </row>
    <row r="3932" spans="1:2">
      <c r="A3932" s="68" t="s">
        <v>23368</v>
      </c>
      <c r="B3932" s="225">
        <v>57532.24</v>
      </c>
    </row>
    <row r="3933" spans="1:2">
      <c r="A3933" s="68" t="s">
        <v>23369</v>
      </c>
      <c r="B3933" s="225">
        <v>49874.48</v>
      </c>
    </row>
    <row r="3934" spans="1:2">
      <c r="A3934" s="68" t="s">
        <v>3880</v>
      </c>
      <c r="B3934" s="225">
        <v>11145.96</v>
      </c>
    </row>
    <row r="3935" spans="1:2">
      <c r="A3935" s="68" t="s">
        <v>3881</v>
      </c>
      <c r="B3935" s="225">
        <v>9662.39</v>
      </c>
    </row>
    <row r="3936" spans="1:2">
      <c r="A3936" s="68" t="s">
        <v>3882</v>
      </c>
      <c r="B3936" s="225">
        <v>22291.919999999998</v>
      </c>
    </row>
    <row r="3937" spans="1:2">
      <c r="A3937" s="68" t="s">
        <v>3883</v>
      </c>
      <c r="B3937" s="225">
        <v>19324.78</v>
      </c>
    </row>
    <row r="3938" spans="1:2">
      <c r="A3938" s="68" t="s">
        <v>3884</v>
      </c>
      <c r="B3938" s="225">
        <v>33437.879999999997</v>
      </c>
    </row>
    <row r="3939" spans="1:2">
      <c r="A3939" s="68" t="s">
        <v>3885</v>
      </c>
      <c r="B3939" s="225">
        <v>28987.17</v>
      </c>
    </row>
    <row r="3940" spans="1:2">
      <c r="A3940" s="68" t="s">
        <v>23370</v>
      </c>
      <c r="B3940" s="225">
        <v>44583.839999999997</v>
      </c>
    </row>
    <row r="3941" spans="1:2">
      <c r="A3941" s="68" t="s">
        <v>23371</v>
      </c>
      <c r="B3941" s="225">
        <v>38649.56</v>
      </c>
    </row>
    <row r="3942" spans="1:2">
      <c r="A3942" s="68" t="s">
        <v>3886</v>
      </c>
      <c r="B3942" s="225">
        <v>9014</v>
      </c>
    </row>
    <row r="3943" spans="1:2">
      <c r="A3943" s="68" t="s">
        <v>3887</v>
      </c>
      <c r="B3943" s="225">
        <v>7811</v>
      </c>
    </row>
    <row r="3944" spans="1:2">
      <c r="A3944" s="68" t="s">
        <v>3888</v>
      </c>
      <c r="B3944" s="225">
        <v>16256.24</v>
      </c>
    </row>
    <row r="3945" spans="1:2">
      <c r="A3945" s="68" t="s">
        <v>3889</v>
      </c>
      <c r="B3945" s="225">
        <v>14085.99</v>
      </c>
    </row>
    <row r="3946" spans="1:2">
      <c r="A3946" s="68" t="s">
        <v>3890</v>
      </c>
      <c r="B3946" s="225">
        <v>32512.48</v>
      </c>
    </row>
    <row r="3947" spans="1:2">
      <c r="A3947" s="68" t="s">
        <v>3891</v>
      </c>
      <c r="B3947" s="225">
        <v>28171.98</v>
      </c>
    </row>
    <row r="3948" spans="1:2">
      <c r="A3948" s="68" t="s">
        <v>3892</v>
      </c>
      <c r="B3948" s="225">
        <v>48768.72</v>
      </c>
    </row>
    <row r="3949" spans="1:2">
      <c r="A3949" s="68" t="s">
        <v>3893</v>
      </c>
      <c r="B3949" s="225">
        <v>42257.97</v>
      </c>
    </row>
    <row r="3950" spans="1:2">
      <c r="A3950" s="68" t="s">
        <v>3894</v>
      </c>
      <c r="B3950" s="225">
        <v>65024.97</v>
      </c>
    </row>
    <row r="3951" spans="1:2">
      <c r="A3951" s="68" t="s">
        <v>3895</v>
      </c>
      <c r="B3951" s="225">
        <v>56343.97</v>
      </c>
    </row>
    <row r="3952" spans="1:2">
      <c r="A3952" s="68" t="s">
        <v>3896</v>
      </c>
      <c r="B3952" s="225">
        <v>12597.55</v>
      </c>
    </row>
    <row r="3953" spans="1:2">
      <c r="A3953" s="68" t="s">
        <v>3897</v>
      </c>
      <c r="B3953" s="225">
        <v>10915.75</v>
      </c>
    </row>
    <row r="3954" spans="1:2">
      <c r="A3954" s="68" t="s">
        <v>3898</v>
      </c>
      <c r="B3954" s="225">
        <v>25195.11</v>
      </c>
    </row>
    <row r="3955" spans="1:2">
      <c r="A3955" s="68" t="s">
        <v>3899</v>
      </c>
      <c r="B3955" s="225">
        <v>21831.5</v>
      </c>
    </row>
    <row r="3956" spans="1:2">
      <c r="A3956" s="68" t="s">
        <v>3900</v>
      </c>
      <c r="B3956" s="225">
        <v>37792.67</v>
      </c>
    </row>
    <row r="3957" spans="1:2">
      <c r="A3957" s="68" t="s">
        <v>3901</v>
      </c>
      <c r="B3957" s="225">
        <v>32747.25</v>
      </c>
    </row>
    <row r="3958" spans="1:2">
      <c r="A3958" s="68" t="s">
        <v>3902</v>
      </c>
      <c r="B3958" s="225">
        <v>50390.23</v>
      </c>
    </row>
    <row r="3959" spans="1:2">
      <c r="A3959" s="68" t="s">
        <v>3903</v>
      </c>
      <c r="B3959" s="225">
        <v>43663.01</v>
      </c>
    </row>
    <row r="3960" spans="1:2">
      <c r="A3960" s="68" t="s">
        <v>3904</v>
      </c>
      <c r="B3960" s="225">
        <v>4612</v>
      </c>
    </row>
    <row r="3961" spans="1:2">
      <c r="A3961" s="68" t="s">
        <v>3905</v>
      </c>
      <c r="B3961" s="225">
        <v>4124</v>
      </c>
    </row>
    <row r="3962" spans="1:2">
      <c r="A3962" s="68" t="s">
        <v>3906</v>
      </c>
      <c r="B3962" s="225">
        <v>28.31</v>
      </c>
    </row>
    <row r="3963" spans="1:2">
      <c r="A3963" s="68" t="s">
        <v>3907</v>
      </c>
      <c r="B3963" s="225">
        <v>24.57</v>
      </c>
    </row>
    <row r="3964" spans="1:2">
      <c r="A3964" s="68" t="s">
        <v>3908</v>
      </c>
      <c r="B3964" s="225">
        <v>41.44</v>
      </c>
    </row>
    <row r="3965" spans="1:2">
      <c r="A3965" s="68" t="s">
        <v>3909</v>
      </c>
      <c r="B3965" s="225">
        <v>35.99</v>
      </c>
    </row>
    <row r="3966" spans="1:2">
      <c r="A3966" s="68" t="s">
        <v>3910</v>
      </c>
      <c r="B3966" s="225">
        <v>58.39</v>
      </c>
    </row>
    <row r="3967" spans="1:2">
      <c r="A3967" s="68" t="s">
        <v>3911</v>
      </c>
      <c r="B3967" s="225">
        <v>51.18</v>
      </c>
    </row>
    <row r="3968" spans="1:2">
      <c r="A3968" s="68" t="s">
        <v>3912</v>
      </c>
      <c r="B3968" s="225">
        <v>74.81</v>
      </c>
    </row>
    <row r="3969" spans="1:2">
      <c r="A3969" s="68" t="s">
        <v>3913</v>
      </c>
      <c r="B3969" s="225">
        <v>65.75</v>
      </c>
    </row>
    <row r="3970" spans="1:2">
      <c r="A3970" s="68" t="s">
        <v>3914</v>
      </c>
      <c r="B3970" s="225">
        <v>88.12</v>
      </c>
    </row>
    <row r="3971" spans="1:2">
      <c r="A3971" s="68" t="s">
        <v>3915</v>
      </c>
      <c r="B3971" s="225">
        <v>77.47</v>
      </c>
    </row>
    <row r="3972" spans="1:2">
      <c r="A3972" s="68" t="s">
        <v>3916</v>
      </c>
      <c r="B3972" s="225">
        <v>41.91</v>
      </c>
    </row>
    <row r="3973" spans="1:2">
      <c r="A3973" s="68" t="s">
        <v>3917</v>
      </c>
      <c r="B3973" s="225">
        <v>36.74</v>
      </c>
    </row>
    <row r="3974" spans="1:2">
      <c r="A3974" s="68" t="s">
        <v>3918</v>
      </c>
      <c r="B3974" s="225">
        <v>62.16</v>
      </c>
    </row>
    <row r="3975" spans="1:2">
      <c r="A3975" s="68" t="s">
        <v>3919</v>
      </c>
      <c r="B3975" s="225">
        <v>54.48</v>
      </c>
    </row>
    <row r="3976" spans="1:2">
      <c r="A3976" s="68" t="s">
        <v>3920</v>
      </c>
      <c r="B3976" s="225">
        <v>77.400000000000006</v>
      </c>
    </row>
    <row r="3977" spans="1:2">
      <c r="A3977" s="68" t="s">
        <v>3921</v>
      </c>
      <c r="B3977" s="225">
        <v>68.03</v>
      </c>
    </row>
    <row r="3978" spans="1:2">
      <c r="A3978" s="68" t="s">
        <v>3922</v>
      </c>
      <c r="B3978" s="225">
        <v>96.47</v>
      </c>
    </row>
    <row r="3979" spans="1:2">
      <c r="A3979" s="68" t="s">
        <v>3923</v>
      </c>
      <c r="B3979" s="225">
        <v>84.75</v>
      </c>
    </row>
    <row r="3980" spans="1:2">
      <c r="A3980" s="68" t="s">
        <v>3924</v>
      </c>
      <c r="B3980" s="225">
        <v>112.34</v>
      </c>
    </row>
    <row r="3981" spans="1:2">
      <c r="A3981" s="68" t="s">
        <v>3925</v>
      </c>
      <c r="B3981" s="225">
        <v>98.84</v>
      </c>
    </row>
    <row r="3982" spans="1:2">
      <c r="A3982" s="68" t="s">
        <v>3926</v>
      </c>
      <c r="B3982" s="225">
        <v>138.59</v>
      </c>
    </row>
    <row r="3983" spans="1:2">
      <c r="A3983" s="68" t="s">
        <v>3927</v>
      </c>
      <c r="B3983" s="225">
        <v>121.96</v>
      </c>
    </row>
    <row r="3984" spans="1:2">
      <c r="A3984" s="68" t="s">
        <v>3928</v>
      </c>
      <c r="B3984" s="225">
        <v>160.49</v>
      </c>
    </row>
    <row r="3985" spans="1:2">
      <c r="A3985" s="68" t="s">
        <v>3929</v>
      </c>
      <c r="B3985" s="225">
        <v>141.34</v>
      </c>
    </row>
    <row r="3986" spans="1:2">
      <c r="A3986" s="68" t="s">
        <v>3930</v>
      </c>
      <c r="B3986" s="225">
        <v>242.38</v>
      </c>
    </row>
    <row r="3987" spans="1:2">
      <c r="A3987" s="68" t="s">
        <v>3931</v>
      </c>
      <c r="B3987" s="225">
        <v>220.49</v>
      </c>
    </row>
    <row r="3988" spans="1:2">
      <c r="A3988" s="68" t="s">
        <v>3932</v>
      </c>
      <c r="B3988" s="225">
        <v>268.69</v>
      </c>
    </row>
    <row r="3989" spans="1:2">
      <c r="A3989" s="68" t="s">
        <v>3933</v>
      </c>
      <c r="B3989" s="225">
        <v>244.8</v>
      </c>
    </row>
    <row r="3990" spans="1:2">
      <c r="A3990" s="68" t="s">
        <v>3934</v>
      </c>
      <c r="B3990" s="225">
        <v>302.8</v>
      </c>
    </row>
    <row r="3991" spans="1:2">
      <c r="A3991" s="68" t="s">
        <v>3935</v>
      </c>
      <c r="B3991" s="225">
        <v>275.87</v>
      </c>
    </row>
    <row r="3992" spans="1:2">
      <c r="A3992" s="68" t="s">
        <v>3936</v>
      </c>
      <c r="B3992" s="225">
        <v>367.77</v>
      </c>
    </row>
    <row r="3993" spans="1:2">
      <c r="A3993" s="68" t="s">
        <v>3937</v>
      </c>
      <c r="B3993" s="225">
        <v>334.01</v>
      </c>
    </row>
    <row r="3994" spans="1:2">
      <c r="A3994" s="68" t="s">
        <v>3938</v>
      </c>
      <c r="B3994" s="225">
        <v>436.36</v>
      </c>
    </row>
    <row r="3995" spans="1:2">
      <c r="A3995" s="68" t="s">
        <v>3939</v>
      </c>
      <c r="B3995" s="225">
        <v>395.47</v>
      </c>
    </row>
    <row r="3996" spans="1:2">
      <c r="A3996" s="68" t="s">
        <v>3940</v>
      </c>
      <c r="B3996" s="225">
        <v>486.68</v>
      </c>
    </row>
    <row r="3997" spans="1:2">
      <c r="A3997" s="68" t="s">
        <v>3941</v>
      </c>
      <c r="B3997" s="225">
        <v>440.53</v>
      </c>
    </row>
    <row r="3998" spans="1:2">
      <c r="A3998" s="68" t="s">
        <v>3942</v>
      </c>
      <c r="B3998" s="225">
        <v>29.68</v>
      </c>
    </row>
    <row r="3999" spans="1:2">
      <c r="A3999" s="68" t="s">
        <v>3943</v>
      </c>
      <c r="B3999" s="225">
        <v>26.22</v>
      </c>
    </row>
    <row r="4000" spans="1:2">
      <c r="A4000" s="68" t="s">
        <v>3944</v>
      </c>
      <c r="B4000" s="225">
        <v>39.94</v>
      </c>
    </row>
    <row r="4001" spans="1:2">
      <c r="A4001" s="68" t="s">
        <v>3945</v>
      </c>
      <c r="B4001" s="225">
        <v>35.119999999999997</v>
      </c>
    </row>
    <row r="4002" spans="1:2">
      <c r="A4002" s="68" t="s">
        <v>3946</v>
      </c>
      <c r="B4002" s="225">
        <v>55.82</v>
      </c>
    </row>
    <row r="4003" spans="1:2">
      <c r="A4003" s="68" t="s">
        <v>3947</v>
      </c>
      <c r="B4003" s="225">
        <v>49.2</v>
      </c>
    </row>
    <row r="4004" spans="1:2">
      <c r="A4004" s="68" t="s">
        <v>3948</v>
      </c>
      <c r="B4004" s="225">
        <v>66.849999999999994</v>
      </c>
    </row>
    <row r="4005" spans="1:2">
      <c r="A4005" s="68" t="s">
        <v>3949</v>
      </c>
      <c r="B4005" s="225">
        <v>58.91</v>
      </c>
    </row>
    <row r="4006" spans="1:2">
      <c r="A4006" s="68" t="s">
        <v>3950</v>
      </c>
      <c r="B4006" s="225">
        <v>79.78</v>
      </c>
    </row>
    <row r="4007" spans="1:2">
      <c r="A4007" s="68" t="s">
        <v>3951</v>
      </c>
      <c r="B4007" s="225">
        <v>70.34</v>
      </c>
    </row>
    <row r="4008" spans="1:2">
      <c r="A4008" s="68" t="s">
        <v>3952</v>
      </c>
      <c r="B4008" s="225">
        <v>97.34</v>
      </c>
    </row>
    <row r="4009" spans="1:2">
      <c r="A4009" s="68" t="s">
        <v>3953</v>
      </c>
      <c r="B4009" s="225">
        <v>85.83</v>
      </c>
    </row>
    <row r="4010" spans="1:2">
      <c r="A4010" s="68" t="s">
        <v>3954</v>
      </c>
      <c r="B4010" s="225">
        <v>113.79</v>
      </c>
    </row>
    <row r="4011" spans="1:2">
      <c r="A4011" s="68" t="s">
        <v>3955</v>
      </c>
      <c r="B4011" s="225">
        <v>100.4</v>
      </c>
    </row>
    <row r="4012" spans="1:2">
      <c r="A4012" s="68" t="s">
        <v>3956</v>
      </c>
      <c r="B4012" s="225">
        <v>186.75</v>
      </c>
    </row>
    <row r="4013" spans="1:2">
      <c r="A4013" s="68" t="s">
        <v>3957</v>
      </c>
      <c r="B4013" s="225">
        <v>171.82</v>
      </c>
    </row>
    <row r="4014" spans="1:2">
      <c r="A4014" s="68" t="s">
        <v>3958</v>
      </c>
      <c r="B4014" s="225">
        <v>206.39</v>
      </c>
    </row>
    <row r="4015" spans="1:2">
      <c r="A4015" s="68" t="s">
        <v>3959</v>
      </c>
      <c r="B4015" s="225">
        <v>190.27</v>
      </c>
    </row>
    <row r="4016" spans="1:2">
      <c r="A4016" s="68" t="s">
        <v>3960</v>
      </c>
      <c r="B4016" s="225">
        <v>234.67</v>
      </c>
    </row>
    <row r="4017" spans="1:2">
      <c r="A4017" s="68" t="s">
        <v>3961</v>
      </c>
      <c r="B4017" s="225">
        <v>216.21</v>
      </c>
    </row>
    <row r="4018" spans="1:2">
      <c r="A4018" s="68" t="s">
        <v>3962</v>
      </c>
      <c r="B4018" s="225">
        <v>278.88</v>
      </c>
    </row>
    <row r="4019" spans="1:2">
      <c r="A4019" s="68" t="s">
        <v>3963</v>
      </c>
      <c r="B4019" s="225">
        <v>255.95</v>
      </c>
    </row>
    <row r="4020" spans="1:2">
      <c r="A4020" s="68" t="s">
        <v>3964</v>
      </c>
      <c r="B4020" s="225">
        <v>325.2</v>
      </c>
    </row>
    <row r="4021" spans="1:2">
      <c r="A4021" s="68" t="s">
        <v>3965</v>
      </c>
      <c r="B4021" s="225">
        <v>298.38</v>
      </c>
    </row>
    <row r="4022" spans="1:2">
      <c r="A4022" s="68" t="s">
        <v>3966</v>
      </c>
      <c r="B4022" s="225">
        <v>371.52</v>
      </c>
    </row>
    <row r="4023" spans="1:2">
      <c r="A4023" s="68" t="s">
        <v>3967</v>
      </c>
      <c r="B4023" s="225">
        <v>340.8</v>
      </c>
    </row>
    <row r="4024" spans="1:2">
      <c r="A4024" s="68" t="s">
        <v>3968</v>
      </c>
      <c r="B4024" s="225">
        <v>4.67</v>
      </c>
    </row>
    <row r="4025" spans="1:2">
      <c r="A4025" s="68" t="s">
        <v>3969</v>
      </c>
      <c r="B4025" s="225">
        <v>4.05</v>
      </c>
    </row>
    <row r="4026" spans="1:2">
      <c r="A4026" s="68" t="s">
        <v>3970</v>
      </c>
      <c r="B4026" s="225">
        <v>5.42</v>
      </c>
    </row>
    <row r="4027" spans="1:2">
      <c r="A4027" s="68" t="s">
        <v>3971</v>
      </c>
      <c r="B4027" s="225">
        <v>4.6900000000000004</v>
      </c>
    </row>
    <row r="4028" spans="1:2">
      <c r="A4028" s="68" t="s">
        <v>3972</v>
      </c>
      <c r="B4028" s="225">
        <v>6.25</v>
      </c>
    </row>
    <row r="4029" spans="1:2">
      <c r="A4029" s="68" t="s">
        <v>3973</v>
      </c>
      <c r="B4029" s="225">
        <v>5.41</v>
      </c>
    </row>
    <row r="4030" spans="1:2">
      <c r="A4030" s="68" t="s">
        <v>3974</v>
      </c>
      <c r="B4030" s="225">
        <v>7.17</v>
      </c>
    </row>
    <row r="4031" spans="1:2">
      <c r="A4031" s="68" t="s">
        <v>3975</v>
      </c>
      <c r="B4031" s="225">
        <v>6.21</v>
      </c>
    </row>
    <row r="4032" spans="1:2">
      <c r="A4032" s="68" t="s">
        <v>3976</v>
      </c>
      <c r="B4032" s="225">
        <v>8.17</v>
      </c>
    </row>
    <row r="4033" spans="1:2">
      <c r="A4033" s="68" t="s">
        <v>3977</v>
      </c>
      <c r="B4033" s="225">
        <v>7.08</v>
      </c>
    </row>
    <row r="4034" spans="1:2">
      <c r="A4034" s="68" t="s">
        <v>3978</v>
      </c>
      <c r="B4034" s="225">
        <v>9.26</v>
      </c>
    </row>
    <row r="4035" spans="1:2">
      <c r="A4035" s="68" t="s">
        <v>3979</v>
      </c>
      <c r="B4035" s="225">
        <v>8.02</v>
      </c>
    </row>
    <row r="4036" spans="1:2">
      <c r="A4036" s="68" t="s">
        <v>3980</v>
      </c>
      <c r="B4036" s="225">
        <v>23.56</v>
      </c>
    </row>
    <row r="4037" spans="1:2">
      <c r="A4037" s="68" t="s">
        <v>3981</v>
      </c>
      <c r="B4037" s="225">
        <v>20.49</v>
      </c>
    </row>
    <row r="4038" spans="1:2">
      <c r="A4038" s="68" t="s">
        <v>3982</v>
      </c>
      <c r="B4038" s="225">
        <v>28.21</v>
      </c>
    </row>
    <row r="4039" spans="1:2">
      <c r="A4039" s="68" t="s">
        <v>3983</v>
      </c>
      <c r="B4039" s="225">
        <v>24.53</v>
      </c>
    </row>
    <row r="4040" spans="1:2">
      <c r="A4040" s="68" t="s">
        <v>3984</v>
      </c>
      <c r="B4040" s="225">
        <v>32.97</v>
      </c>
    </row>
    <row r="4041" spans="1:2">
      <c r="A4041" s="68" t="s">
        <v>3985</v>
      </c>
      <c r="B4041" s="225">
        <v>28.68</v>
      </c>
    </row>
    <row r="4042" spans="1:2">
      <c r="A4042" s="68" t="s">
        <v>3986</v>
      </c>
      <c r="B4042" s="225">
        <v>42.18</v>
      </c>
    </row>
    <row r="4043" spans="1:2">
      <c r="A4043" s="68" t="s">
        <v>3987</v>
      </c>
      <c r="B4043" s="225">
        <v>36.72</v>
      </c>
    </row>
    <row r="4044" spans="1:2">
      <c r="A4044" s="68" t="s">
        <v>3988</v>
      </c>
      <c r="B4044" s="225">
        <v>47.31</v>
      </c>
    </row>
    <row r="4045" spans="1:2">
      <c r="A4045" s="68" t="s">
        <v>3989</v>
      </c>
      <c r="B4045" s="225">
        <v>41.21</v>
      </c>
    </row>
    <row r="4046" spans="1:2">
      <c r="A4046" s="68" t="s">
        <v>3990</v>
      </c>
      <c r="B4046" s="225">
        <v>15.6</v>
      </c>
    </row>
    <row r="4047" spans="1:2">
      <c r="A4047" s="68" t="s">
        <v>3991</v>
      </c>
      <c r="B4047" s="225">
        <v>13.51</v>
      </c>
    </row>
    <row r="4048" spans="1:2">
      <c r="A4048" s="68" t="s">
        <v>3992</v>
      </c>
      <c r="B4048" s="225">
        <v>18.920000000000002</v>
      </c>
    </row>
    <row r="4049" spans="1:2">
      <c r="A4049" s="68" t="s">
        <v>3993</v>
      </c>
      <c r="B4049" s="225">
        <v>16.399999999999999</v>
      </c>
    </row>
    <row r="4050" spans="1:2">
      <c r="A4050" s="68" t="s">
        <v>3994</v>
      </c>
      <c r="B4050" s="225">
        <v>22.59</v>
      </c>
    </row>
    <row r="4051" spans="1:2">
      <c r="A4051" s="68" t="s">
        <v>3995</v>
      </c>
      <c r="B4051" s="225">
        <v>19.579999999999998</v>
      </c>
    </row>
    <row r="4052" spans="1:2">
      <c r="A4052" s="68" t="s">
        <v>3996</v>
      </c>
      <c r="B4052" s="225">
        <v>26.6</v>
      </c>
    </row>
    <row r="4053" spans="1:2">
      <c r="A4053" s="68" t="s">
        <v>3997</v>
      </c>
      <c r="B4053" s="225">
        <v>23.05</v>
      </c>
    </row>
    <row r="4054" spans="1:2">
      <c r="A4054" s="68" t="s">
        <v>3998</v>
      </c>
      <c r="B4054" s="225">
        <v>30.96</v>
      </c>
    </row>
    <row r="4055" spans="1:2">
      <c r="A4055" s="68" t="s">
        <v>3999</v>
      </c>
      <c r="B4055" s="225">
        <v>26.82</v>
      </c>
    </row>
    <row r="4056" spans="1:2">
      <c r="A4056" s="68" t="s">
        <v>4000</v>
      </c>
      <c r="B4056" s="225">
        <v>33.81</v>
      </c>
    </row>
    <row r="4057" spans="1:2">
      <c r="A4057" s="68" t="s">
        <v>4001</v>
      </c>
      <c r="B4057" s="225">
        <v>29.37</v>
      </c>
    </row>
    <row r="4058" spans="1:2">
      <c r="A4058" s="68" t="s">
        <v>4002</v>
      </c>
      <c r="B4058" s="225">
        <v>42.01</v>
      </c>
    </row>
    <row r="4059" spans="1:2">
      <c r="A4059" s="68" t="s">
        <v>4003</v>
      </c>
      <c r="B4059" s="225">
        <v>36.479999999999997</v>
      </c>
    </row>
    <row r="4060" spans="1:2">
      <c r="A4060" s="68" t="s">
        <v>4004</v>
      </c>
      <c r="B4060" s="225">
        <v>58.52</v>
      </c>
    </row>
    <row r="4061" spans="1:2">
      <c r="A4061" s="68" t="s">
        <v>4005</v>
      </c>
      <c r="B4061" s="225">
        <v>50.81</v>
      </c>
    </row>
    <row r="4062" spans="1:2">
      <c r="A4062" s="68" t="s">
        <v>4006</v>
      </c>
      <c r="B4062" s="225">
        <v>66.83</v>
      </c>
    </row>
    <row r="4063" spans="1:2">
      <c r="A4063" s="68" t="s">
        <v>4007</v>
      </c>
      <c r="B4063" s="225">
        <v>58.04</v>
      </c>
    </row>
    <row r="4064" spans="1:2">
      <c r="A4064" s="68" t="s">
        <v>4008</v>
      </c>
      <c r="B4064" s="225">
        <v>19.399999999999999</v>
      </c>
    </row>
    <row r="4065" spans="1:2">
      <c r="A4065" s="68" t="s">
        <v>4009</v>
      </c>
      <c r="B4065" s="225">
        <v>16.850000000000001</v>
      </c>
    </row>
    <row r="4066" spans="1:2">
      <c r="A4066" s="68" t="s">
        <v>4010</v>
      </c>
      <c r="B4066" s="225">
        <v>27</v>
      </c>
    </row>
    <row r="4067" spans="1:2">
      <c r="A4067" s="68" t="s">
        <v>4011</v>
      </c>
      <c r="B4067" s="225">
        <v>23.46</v>
      </c>
    </row>
    <row r="4068" spans="1:2">
      <c r="A4068" s="68" t="s">
        <v>4012</v>
      </c>
      <c r="B4068" s="225">
        <v>33.119999999999997</v>
      </c>
    </row>
    <row r="4069" spans="1:2">
      <c r="A4069" s="68" t="s">
        <v>4013</v>
      </c>
      <c r="B4069" s="225">
        <v>28.78</v>
      </c>
    </row>
    <row r="4070" spans="1:2">
      <c r="A4070" s="68" t="s">
        <v>4014</v>
      </c>
      <c r="B4070" s="225">
        <v>36.82</v>
      </c>
    </row>
    <row r="4071" spans="1:2">
      <c r="A4071" s="68" t="s">
        <v>4015</v>
      </c>
      <c r="B4071" s="225">
        <v>31.98</v>
      </c>
    </row>
    <row r="4072" spans="1:2">
      <c r="A4072" s="68" t="s">
        <v>4016</v>
      </c>
      <c r="B4072" s="225">
        <v>36.78</v>
      </c>
    </row>
    <row r="4073" spans="1:2">
      <c r="A4073" s="68" t="s">
        <v>4017</v>
      </c>
      <c r="B4073" s="225">
        <v>31.94</v>
      </c>
    </row>
    <row r="4074" spans="1:2">
      <c r="A4074" s="68" t="s">
        <v>4018</v>
      </c>
      <c r="B4074" s="225">
        <v>41.96</v>
      </c>
    </row>
    <row r="4075" spans="1:2">
      <c r="A4075" s="68" t="s">
        <v>4019</v>
      </c>
      <c r="B4075" s="225">
        <v>36.46</v>
      </c>
    </row>
    <row r="4076" spans="1:2">
      <c r="A4076" s="68" t="s">
        <v>4020</v>
      </c>
      <c r="B4076" s="225">
        <v>51.97</v>
      </c>
    </row>
    <row r="4077" spans="1:2">
      <c r="A4077" s="68" t="s">
        <v>4021</v>
      </c>
      <c r="B4077" s="225">
        <v>45.17</v>
      </c>
    </row>
    <row r="4078" spans="1:2">
      <c r="A4078" s="68" t="s">
        <v>4022</v>
      </c>
      <c r="B4078" s="225">
        <v>57.07</v>
      </c>
    </row>
    <row r="4079" spans="1:2">
      <c r="A4079" s="68" t="s">
        <v>4023</v>
      </c>
      <c r="B4079" s="225">
        <v>49.62</v>
      </c>
    </row>
    <row r="4080" spans="1:2">
      <c r="A4080" s="68" t="s">
        <v>4024</v>
      </c>
      <c r="B4080" s="225">
        <v>77.099999999999994</v>
      </c>
    </row>
    <row r="4081" spans="1:2">
      <c r="A4081" s="68" t="s">
        <v>4025</v>
      </c>
      <c r="B4081" s="225">
        <v>67.03</v>
      </c>
    </row>
    <row r="4082" spans="1:2">
      <c r="A4082" s="68" t="s">
        <v>4026</v>
      </c>
      <c r="B4082" s="225">
        <v>13.31</v>
      </c>
    </row>
    <row r="4083" spans="1:2">
      <c r="A4083" s="68" t="s">
        <v>4027</v>
      </c>
      <c r="B4083" s="225">
        <v>11.53</v>
      </c>
    </row>
    <row r="4084" spans="1:2">
      <c r="A4084" s="68" t="s">
        <v>4028</v>
      </c>
      <c r="B4084" s="225">
        <v>16.510000000000002</v>
      </c>
    </row>
    <row r="4085" spans="1:2">
      <c r="A4085" s="68" t="s">
        <v>4029</v>
      </c>
      <c r="B4085" s="225">
        <v>14.31</v>
      </c>
    </row>
    <row r="4086" spans="1:2">
      <c r="A4086" s="68" t="s">
        <v>4030</v>
      </c>
      <c r="B4086" s="225">
        <v>22.65</v>
      </c>
    </row>
    <row r="4087" spans="1:2">
      <c r="A4087" s="68" t="s">
        <v>4031</v>
      </c>
      <c r="B4087" s="225">
        <v>19.63</v>
      </c>
    </row>
    <row r="4088" spans="1:2">
      <c r="A4088" s="68" t="s">
        <v>4032</v>
      </c>
      <c r="B4088" s="225">
        <v>26.85</v>
      </c>
    </row>
    <row r="4089" spans="1:2">
      <c r="A4089" s="68" t="s">
        <v>4033</v>
      </c>
      <c r="B4089" s="225">
        <v>23.26</v>
      </c>
    </row>
    <row r="4090" spans="1:2">
      <c r="A4090" s="68" t="s">
        <v>4034</v>
      </c>
      <c r="B4090" s="225">
        <v>31.58</v>
      </c>
    </row>
    <row r="4091" spans="1:2">
      <c r="A4091" s="68" t="s">
        <v>4035</v>
      </c>
      <c r="B4091" s="225">
        <v>27.37</v>
      </c>
    </row>
    <row r="4092" spans="1:2">
      <c r="A4092" s="68" t="s">
        <v>4036</v>
      </c>
      <c r="B4092" s="225">
        <v>37.72</v>
      </c>
    </row>
    <row r="4093" spans="1:2">
      <c r="A4093" s="68" t="s">
        <v>4037</v>
      </c>
      <c r="B4093" s="225">
        <v>32.68</v>
      </c>
    </row>
    <row r="4094" spans="1:2">
      <c r="A4094" s="68" t="s">
        <v>4038</v>
      </c>
      <c r="B4094" s="225">
        <v>44.36</v>
      </c>
    </row>
    <row r="4095" spans="1:2">
      <c r="A4095" s="68" t="s">
        <v>4039</v>
      </c>
      <c r="B4095" s="225">
        <v>38.44</v>
      </c>
    </row>
    <row r="4096" spans="1:2">
      <c r="A4096" s="68" t="s">
        <v>4040</v>
      </c>
      <c r="B4096" s="225">
        <v>50.96</v>
      </c>
    </row>
    <row r="4097" spans="1:2">
      <c r="A4097" s="68" t="s">
        <v>4041</v>
      </c>
      <c r="B4097" s="225">
        <v>44.16</v>
      </c>
    </row>
    <row r="4098" spans="1:2">
      <c r="A4098" s="68" t="s">
        <v>4042</v>
      </c>
      <c r="B4098" s="225">
        <v>59.89</v>
      </c>
    </row>
    <row r="4099" spans="1:2">
      <c r="A4099" s="68" t="s">
        <v>4043</v>
      </c>
      <c r="B4099" s="225">
        <v>51.9</v>
      </c>
    </row>
    <row r="4100" spans="1:2">
      <c r="A4100" s="68" t="s">
        <v>4044</v>
      </c>
      <c r="B4100" s="225">
        <v>71.94</v>
      </c>
    </row>
    <row r="4101" spans="1:2">
      <c r="A4101" s="68" t="s">
        <v>4045</v>
      </c>
      <c r="B4101" s="225">
        <v>62.34</v>
      </c>
    </row>
    <row r="4102" spans="1:2">
      <c r="A4102" s="68" t="s">
        <v>4046</v>
      </c>
      <c r="B4102" s="225">
        <v>104.88</v>
      </c>
    </row>
    <row r="4103" spans="1:2">
      <c r="A4103" s="68" t="s">
        <v>4047</v>
      </c>
      <c r="B4103" s="225">
        <v>90.88</v>
      </c>
    </row>
    <row r="4104" spans="1:2">
      <c r="A4104" s="68" t="s">
        <v>4048</v>
      </c>
      <c r="B4104" s="225">
        <v>135.6</v>
      </c>
    </row>
    <row r="4105" spans="1:2">
      <c r="A4105" s="68" t="s">
        <v>4049</v>
      </c>
      <c r="B4105" s="225">
        <v>117.51</v>
      </c>
    </row>
    <row r="4106" spans="1:2">
      <c r="A4106" s="68" t="s">
        <v>4050</v>
      </c>
      <c r="B4106" s="225">
        <v>159.34</v>
      </c>
    </row>
    <row r="4107" spans="1:2">
      <c r="A4107" s="68" t="s">
        <v>4051</v>
      </c>
      <c r="B4107" s="225">
        <v>138.07</v>
      </c>
    </row>
    <row r="4108" spans="1:2">
      <c r="A4108" s="68" t="s">
        <v>4052</v>
      </c>
      <c r="B4108" s="225">
        <v>232.09</v>
      </c>
    </row>
    <row r="4109" spans="1:2">
      <c r="A4109" s="68" t="s">
        <v>4053</v>
      </c>
      <c r="B4109" s="225">
        <v>201.12</v>
      </c>
    </row>
    <row r="4110" spans="1:2">
      <c r="A4110" s="68" t="s">
        <v>4054</v>
      </c>
      <c r="B4110" s="225">
        <v>322.01</v>
      </c>
    </row>
    <row r="4111" spans="1:2">
      <c r="A4111" s="68" t="s">
        <v>4055</v>
      </c>
      <c r="B4111" s="225">
        <v>279.04000000000002</v>
      </c>
    </row>
    <row r="4112" spans="1:2">
      <c r="A4112" s="68" t="s">
        <v>4056</v>
      </c>
      <c r="B4112" s="225">
        <v>14.39</v>
      </c>
    </row>
    <row r="4113" spans="1:2">
      <c r="A4113" s="68" t="s">
        <v>4057</v>
      </c>
      <c r="B4113" s="225">
        <v>12.47</v>
      </c>
    </row>
    <row r="4114" spans="1:2">
      <c r="A4114" s="68" t="s">
        <v>4058</v>
      </c>
      <c r="B4114" s="225">
        <v>16.34</v>
      </c>
    </row>
    <row r="4115" spans="1:2">
      <c r="A4115" s="68" t="s">
        <v>4059</v>
      </c>
      <c r="B4115" s="225">
        <v>14.16</v>
      </c>
    </row>
    <row r="4116" spans="1:2">
      <c r="A4116" s="68" t="s">
        <v>4060</v>
      </c>
      <c r="B4116" s="225">
        <v>18.02</v>
      </c>
    </row>
    <row r="4117" spans="1:2">
      <c r="A4117" s="68" t="s">
        <v>4061</v>
      </c>
      <c r="B4117" s="225">
        <v>15.61</v>
      </c>
    </row>
    <row r="4118" spans="1:2">
      <c r="A4118" s="68" t="s">
        <v>4062</v>
      </c>
      <c r="B4118" s="225">
        <v>24.57</v>
      </c>
    </row>
    <row r="4119" spans="1:2">
      <c r="A4119" s="68" t="s">
        <v>4063</v>
      </c>
      <c r="B4119" s="225">
        <v>21.29</v>
      </c>
    </row>
    <row r="4120" spans="1:2">
      <c r="A4120" s="68" t="s">
        <v>4064</v>
      </c>
      <c r="B4120" s="225">
        <v>29.17</v>
      </c>
    </row>
    <row r="4121" spans="1:2">
      <c r="A4121" s="68" t="s">
        <v>4065</v>
      </c>
      <c r="B4121" s="225">
        <v>25.28</v>
      </c>
    </row>
    <row r="4122" spans="1:2">
      <c r="A4122" s="68" t="s">
        <v>4066</v>
      </c>
      <c r="B4122" s="225">
        <v>34.35</v>
      </c>
    </row>
    <row r="4123" spans="1:2">
      <c r="A4123" s="68" t="s">
        <v>4067</v>
      </c>
      <c r="B4123" s="225">
        <v>29.77</v>
      </c>
    </row>
    <row r="4124" spans="1:2">
      <c r="A4124" s="68" t="s">
        <v>4068</v>
      </c>
      <c r="B4124" s="225">
        <v>40.909999999999997</v>
      </c>
    </row>
    <row r="4125" spans="1:2">
      <c r="A4125" s="68" t="s">
        <v>4069</v>
      </c>
      <c r="B4125" s="225">
        <v>35.450000000000003</v>
      </c>
    </row>
    <row r="4126" spans="1:2">
      <c r="A4126" s="68" t="s">
        <v>4070</v>
      </c>
      <c r="B4126" s="225">
        <v>48.08</v>
      </c>
    </row>
    <row r="4127" spans="1:2">
      <c r="A4127" s="68" t="s">
        <v>4071</v>
      </c>
      <c r="B4127" s="225">
        <v>41.66</v>
      </c>
    </row>
    <row r="4128" spans="1:2">
      <c r="A4128" s="68" t="s">
        <v>4072</v>
      </c>
      <c r="B4128" s="225">
        <v>55.38</v>
      </c>
    </row>
    <row r="4129" spans="1:2">
      <c r="A4129" s="68" t="s">
        <v>4073</v>
      </c>
      <c r="B4129" s="225">
        <v>47.99</v>
      </c>
    </row>
    <row r="4130" spans="1:2">
      <c r="A4130" s="68" t="s">
        <v>4074</v>
      </c>
      <c r="B4130" s="225">
        <v>78.180000000000007</v>
      </c>
    </row>
    <row r="4131" spans="1:2">
      <c r="A4131" s="68" t="s">
        <v>4075</v>
      </c>
      <c r="B4131" s="225">
        <v>67.75</v>
      </c>
    </row>
    <row r="4132" spans="1:2">
      <c r="A4132" s="68" t="s">
        <v>4076</v>
      </c>
      <c r="B4132" s="225">
        <v>90.05</v>
      </c>
    </row>
    <row r="4133" spans="1:2">
      <c r="A4133" s="68" t="s">
        <v>4077</v>
      </c>
      <c r="B4133" s="225">
        <v>78.040000000000006</v>
      </c>
    </row>
    <row r="4134" spans="1:2">
      <c r="A4134" s="68" t="s">
        <v>4078</v>
      </c>
      <c r="B4134" s="225">
        <v>94.73</v>
      </c>
    </row>
    <row r="4135" spans="1:2">
      <c r="A4135" s="68" t="s">
        <v>4079</v>
      </c>
      <c r="B4135" s="225">
        <v>82.09</v>
      </c>
    </row>
    <row r="4136" spans="1:2">
      <c r="A4136" s="68" t="s">
        <v>4080</v>
      </c>
      <c r="B4136" s="225">
        <v>99.49</v>
      </c>
    </row>
    <row r="4137" spans="1:2">
      <c r="A4137" s="68" t="s">
        <v>4081</v>
      </c>
      <c r="B4137" s="225">
        <v>86.21</v>
      </c>
    </row>
    <row r="4138" spans="1:2">
      <c r="A4138" s="68" t="s">
        <v>4082</v>
      </c>
      <c r="B4138" s="225">
        <v>7.87</v>
      </c>
    </row>
    <row r="4139" spans="1:2">
      <c r="A4139" s="68" t="s">
        <v>4083</v>
      </c>
      <c r="B4139" s="225">
        <v>6.82</v>
      </c>
    </row>
    <row r="4140" spans="1:2">
      <c r="A4140" s="68" t="s">
        <v>4084</v>
      </c>
      <c r="B4140" s="225">
        <v>10.8</v>
      </c>
    </row>
    <row r="4141" spans="1:2">
      <c r="A4141" s="68" t="s">
        <v>167</v>
      </c>
      <c r="B4141" s="225">
        <v>9.35</v>
      </c>
    </row>
    <row r="4142" spans="1:2">
      <c r="A4142" s="68" t="s">
        <v>4085</v>
      </c>
      <c r="B4142" s="225">
        <v>13.72</v>
      </c>
    </row>
    <row r="4143" spans="1:2">
      <c r="A4143" s="68" t="s">
        <v>4086</v>
      </c>
      <c r="B4143" s="225">
        <v>11.89</v>
      </c>
    </row>
    <row r="4144" spans="1:2">
      <c r="A4144" s="68" t="s">
        <v>4087</v>
      </c>
      <c r="B4144" s="225">
        <v>16.649999999999999</v>
      </c>
    </row>
    <row r="4145" spans="1:2">
      <c r="A4145" s="68" t="s">
        <v>4088</v>
      </c>
      <c r="B4145" s="225">
        <v>14.42</v>
      </c>
    </row>
    <row r="4146" spans="1:2">
      <c r="A4146" s="68" t="s">
        <v>4089</v>
      </c>
      <c r="B4146" s="225">
        <v>19.57</v>
      </c>
    </row>
    <row r="4147" spans="1:2">
      <c r="A4147" s="68" t="s">
        <v>4090</v>
      </c>
      <c r="B4147" s="225">
        <v>16.96</v>
      </c>
    </row>
    <row r="4148" spans="1:2">
      <c r="A4148" s="68" t="s">
        <v>4091</v>
      </c>
      <c r="B4148" s="225">
        <v>22.49</v>
      </c>
    </row>
    <row r="4149" spans="1:2">
      <c r="A4149" s="68" t="s">
        <v>4092</v>
      </c>
      <c r="B4149" s="225">
        <v>19.489999999999998</v>
      </c>
    </row>
    <row r="4150" spans="1:2">
      <c r="A4150" s="68" t="s">
        <v>4093</v>
      </c>
      <c r="B4150" s="225">
        <v>25.42</v>
      </c>
    </row>
    <row r="4151" spans="1:2">
      <c r="A4151" s="68" t="s">
        <v>4094</v>
      </c>
      <c r="B4151" s="225">
        <v>22.03</v>
      </c>
    </row>
    <row r="4152" spans="1:2">
      <c r="A4152" s="68" t="s">
        <v>4095</v>
      </c>
      <c r="B4152" s="225">
        <v>2.69</v>
      </c>
    </row>
    <row r="4153" spans="1:2">
      <c r="A4153" s="68" t="s">
        <v>4096</v>
      </c>
      <c r="B4153" s="225">
        <v>2.35</v>
      </c>
    </row>
    <row r="4154" spans="1:2">
      <c r="A4154" s="68" t="s">
        <v>4097</v>
      </c>
      <c r="B4154" s="225">
        <v>4.67</v>
      </c>
    </row>
    <row r="4155" spans="1:2">
      <c r="A4155" s="68" t="s">
        <v>4098</v>
      </c>
      <c r="B4155" s="225">
        <v>4.07</v>
      </c>
    </row>
    <row r="4156" spans="1:2">
      <c r="A4156" s="68" t="s">
        <v>4099</v>
      </c>
      <c r="B4156" s="225">
        <v>6.29</v>
      </c>
    </row>
    <row r="4157" spans="1:2">
      <c r="A4157" s="68" t="s">
        <v>4100</v>
      </c>
      <c r="B4157" s="225">
        <v>5.48</v>
      </c>
    </row>
    <row r="4158" spans="1:2">
      <c r="A4158" s="68" t="s">
        <v>4101</v>
      </c>
      <c r="B4158" s="225">
        <v>9.5399999999999991</v>
      </c>
    </row>
    <row r="4159" spans="1:2">
      <c r="A4159" s="68" t="s">
        <v>4102</v>
      </c>
      <c r="B4159" s="225">
        <v>8.31</v>
      </c>
    </row>
    <row r="4160" spans="1:2">
      <c r="A4160" s="68" t="s">
        <v>4103</v>
      </c>
      <c r="B4160" s="225">
        <v>13.33</v>
      </c>
    </row>
    <row r="4161" spans="1:2">
      <c r="A4161" s="68" t="s">
        <v>4104</v>
      </c>
      <c r="B4161" s="225">
        <v>11.63</v>
      </c>
    </row>
    <row r="4162" spans="1:2">
      <c r="A4162" s="68" t="s">
        <v>4105</v>
      </c>
      <c r="B4162" s="225">
        <v>17.170000000000002</v>
      </c>
    </row>
    <row r="4163" spans="1:2">
      <c r="A4163" s="68" t="s">
        <v>4106</v>
      </c>
      <c r="B4163" s="225">
        <v>14.99</v>
      </c>
    </row>
    <row r="4164" spans="1:2">
      <c r="A4164" s="68" t="s">
        <v>4107</v>
      </c>
      <c r="B4164" s="225">
        <v>21.22</v>
      </c>
    </row>
    <row r="4165" spans="1:2">
      <c r="A4165" s="68" t="s">
        <v>4108</v>
      </c>
      <c r="B4165" s="225">
        <v>18.55</v>
      </c>
    </row>
    <row r="4166" spans="1:2">
      <c r="A4166" s="68" t="s">
        <v>4109</v>
      </c>
      <c r="B4166" s="225">
        <v>28.21</v>
      </c>
    </row>
    <row r="4167" spans="1:2">
      <c r="A4167" s="68" t="s">
        <v>4110</v>
      </c>
      <c r="B4167" s="225">
        <v>24.69</v>
      </c>
    </row>
    <row r="4168" spans="1:2">
      <c r="A4168" s="68" t="s">
        <v>4111</v>
      </c>
      <c r="B4168" s="225">
        <v>35.200000000000003</v>
      </c>
    </row>
    <row r="4169" spans="1:2">
      <c r="A4169" s="68" t="s">
        <v>4112</v>
      </c>
      <c r="B4169" s="225">
        <v>30.83</v>
      </c>
    </row>
    <row r="4170" spans="1:2">
      <c r="A4170" s="68" t="s">
        <v>4113</v>
      </c>
      <c r="B4170" s="225">
        <v>6.49</v>
      </c>
    </row>
    <row r="4171" spans="1:2">
      <c r="A4171" s="68" t="s">
        <v>4114</v>
      </c>
      <c r="B4171" s="225">
        <v>5.62</v>
      </c>
    </row>
    <row r="4172" spans="1:2">
      <c r="A4172" s="68" t="s">
        <v>4115</v>
      </c>
      <c r="B4172" s="225">
        <v>9.74</v>
      </c>
    </row>
    <row r="4173" spans="1:2">
      <c r="A4173" s="68" t="s">
        <v>4116</v>
      </c>
      <c r="B4173" s="225">
        <v>8.44</v>
      </c>
    </row>
    <row r="4174" spans="1:2">
      <c r="A4174" s="68" t="s">
        <v>4117</v>
      </c>
      <c r="B4174" s="225">
        <v>12.98</v>
      </c>
    </row>
    <row r="4175" spans="1:2">
      <c r="A4175" s="68" t="s">
        <v>4118</v>
      </c>
      <c r="B4175" s="225">
        <v>11.25</v>
      </c>
    </row>
    <row r="4176" spans="1:2">
      <c r="A4176" s="68" t="s">
        <v>4119</v>
      </c>
      <c r="B4176" s="225">
        <v>16.23</v>
      </c>
    </row>
    <row r="4177" spans="1:2">
      <c r="A4177" s="68" t="s">
        <v>4120</v>
      </c>
      <c r="B4177" s="225">
        <v>14.06</v>
      </c>
    </row>
    <row r="4178" spans="1:2">
      <c r="A4178" s="68" t="s">
        <v>4121</v>
      </c>
      <c r="B4178" s="225">
        <v>19.48</v>
      </c>
    </row>
    <row r="4179" spans="1:2">
      <c r="A4179" s="68" t="s">
        <v>4122</v>
      </c>
      <c r="B4179" s="225">
        <v>16.88</v>
      </c>
    </row>
    <row r="4180" spans="1:2">
      <c r="A4180" s="68" t="s">
        <v>4123</v>
      </c>
      <c r="B4180" s="225">
        <v>22.73</v>
      </c>
    </row>
    <row r="4181" spans="1:2">
      <c r="A4181" s="68" t="s">
        <v>4124</v>
      </c>
      <c r="B4181" s="225">
        <v>19.690000000000001</v>
      </c>
    </row>
    <row r="4182" spans="1:2">
      <c r="A4182" s="68" t="s">
        <v>4125</v>
      </c>
      <c r="B4182" s="225">
        <v>25.97</v>
      </c>
    </row>
    <row r="4183" spans="1:2">
      <c r="A4183" s="68" t="s">
        <v>4126</v>
      </c>
      <c r="B4183" s="225">
        <v>22.51</v>
      </c>
    </row>
    <row r="4184" spans="1:2">
      <c r="A4184" s="68" t="s">
        <v>4127</v>
      </c>
      <c r="B4184" s="225">
        <v>29.22</v>
      </c>
    </row>
    <row r="4185" spans="1:2">
      <c r="A4185" s="68" t="s">
        <v>4128</v>
      </c>
      <c r="B4185" s="225">
        <v>25.32</v>
      </c>
    </row>
    <row r="4186" spans="1:2">
      <c r="A4186" s="68" t="s">
        <v>4129</v>
      </c>
      <c r="B4186" s="225">
        <v>32.47</v>
      </c>
    </row>
    <row r="4187" spans="1:2">
      <c r="A4187" s="68" t="s">
        <v>4130</v>
      </c>
      <c r="B4187" s="225">
        <v>28.13</v>
      </c>
    </row>
    <row r="4188" spans="1:2">
      <c r="A4188" s="68" t="s">
        <v>4131</v>
      </c>
      <c r="B4188" s="225">
        <v>38.96</v>
      </c>
    </row>
    <row r="4189" spans="1:2">
      <c r="A4189" s="68" t="s">
        <v>4132</v>
      </c>
      <c r="B4189" s="225">
        <v>33.76</v>
      </c>
    </row>
    <row r="4190" spans="1:2">
      <c r="A4190" s="68" t="s">
        <v>4133</v>
      </c>
      <c r="B4190" s="225">
        <v>1.54</v>
      </c>
    </row>
    <row r="4191" spans="1:2">
      <c r="A4191" s="68" t="s">
        <v>4134</v>
      </c>
      <c r="B4191" s="225">
        <v>1.33</v>
      </c>
    </row>
    <row r="4192" spans="1:2">
      <c r="A4192" s="68" t="s">
        <v>4135</v>
      </c>
      <c r="B4192" s="225">
        <v>1.7</v>
      </c>
    </row>
    <row r="4193" spans="1:2">
      <c r="A4193" s="68" t="s">
        <v>4136</v>
      </c>
      <c r="B4193" s="225">
        <v>1.47</v>
      </c>
    </row>
    <row r="4194" spans="1:2">
      <c r="A4194" s="68" t="s">
        <v>4137</v>
      </c>
      <c r="B4194" s="225">
        <v>2.02</v>
      </c>
    </row>
    <row r="4195" spans="1:2">
      <c r="A4195" s="68" t="s">
        <v>4138</v>
      </c>
      <c r="B4195" s="225">
        <v>1.75</v>
      </c>
    </row>
    <row r="4196" spans="1:2">
      <c r="A4196" s="68" t="s">
        <v>4139</v>
      </c>
      <c r="B4196" s="225">
        <v>2.4300000000000002</v>
      </c>
    </row>
    <row r="4197" spans="1:2">
      <c r="A4197" s="68" t="s">
        <v>4140</v>
      </c>
      <c r="B4197" s="225">
        <v>2.11</v>
      </c>
    </row>
    <row r="4198" spans="1:2">
      <c r="A4198" s="68" t="s">
        <v>4141</v>
      </c>
      <c r="B4198" s="225">
        <v>2.67</v>
      </c>
    </row>
    <row r="4199" spans="1:2">
      <c r="A4199" s="68" t="s">
        <v>4142</v>
      </c>
      <c r="B4199" s="225">
        <v>2.3199999999999998</v>
      </c>
    </row>
    <row r="4200" spans="1:2">
      <c r="A4200" s="68" t="s">
        <v>4143</v>
      </c>
      <c r="B4200" s="225">
        <v>3.45</v>
      </c>
    </row>
    <row r="4201" spans="1:2">
      <c r="A4201" s="68" t="s">
        <v>4144</v>
      </c>
      <c r="B4201" s="225">
        <v>2.98</v>
      </c>
    </row>
    <row r="4202" spans="1:2">
      <c r="A4202" s="68" t="s">
        <v>4145</v>
      </c>
      <c r="B4202" s="225">
        <v>4.42</v>
      </c>
    </row>
    <row r="4203" spans="1:2">
      <c r="A4203" s="68" t="s">
        <v>4146</v>
      </c>
      <c r="B4203" s="225">
        <v>3.83</v>
      </c>
    </row>
    <row r="4204" spans="1:2">
      <c r="A4204" s="68" t="s">
        <v>4147</v>
      </c>
      <c r="B4204" s="225">
        <v>1553.91</v>
      </c>
    </row>
    <row r="4205" spans="1:2">
      <c r="A4205" s="68" t="s">
        <v>4148</v>
      </c>
      <c r="B4205" s="225">
        <v>1349</v>
      </c>
    </row>
    <row r="4206" spans="1:2">
      <c r="A4206" s="68" t="s">
        <v>4149</v>
      </c>
      <c r="B4206" s="225">
        <v>767.63</v>
      </c>
    </row>
    <row r="4207" spans="1:2">
      <c r="A4207" s="68" t="s">
        <v>4150</v>
      </c>
      <c r="B4207" s="225">
        <v>666.5</v>
      </c>
    </row>
    <row r="4208" spans="1:2">
      <c r="A4208" s="68" t="s">
        <v>4151</v>
      </c>
      <c r="B4208" s="225">
        <v>399.8</v>
      </c>
    </row>
    <row r="4209" spans="1:2">
      <c r="A4209" s="68" t="s">
        <v>4152</v>
      </c>
      <c r="B4209" s="225">
        <v>347.15</v>
      </c>
    </row>
    <row r="4210" spans="1:2">
      <c r="A4210" s="68" t="s">
        <v>4153</v>
      </c>
      <c r="B4210" s="225">
        <v>39.85</v>
      </c>
    </row>
    <row r="4211" spans="1:2">
      <c r="A4211" s="68" t="s">
        <v>4154</v>
      </c>
      <c r="B4211" s="225">
        <v>35.130000000000003</v>
      </c>
    </row>
    <row r="4212" spans="1:2">
      <c r="A4212" s="68" t="s">
        <v>4155</v>
      </c>
      <c r="B4212" s="225">
        <v>49.55</v>
      </c>
    </row>
    <row r="4213" spans="1:2">
      <c r="A4213" s="68" t="s">
        <v>4156</v>
      </c>
      <c r="B4213" s="225">
        <v>43.69</v>
      </c>
    </row>
    <row r="4214" spans="1:2">
      <c r="A4214" s="68" t="s">
        <v>4157</v>
      </c>
      <c r="B4214" s="225">
        <v>146.24</v>
      </c>
    </row>
    <row r="4215" spans="1:2">
      <c r="A4215" s="68" t="s">
        <v>4158</v>
      </c>
      <c r="B4215" s="225">
        <v>137.62</v>
      </c>
    </row>
    <row r="4216" spans="1:2">
      <c r="A4216" s="68" t="s">
        <v>4159</v>
      </c>
      <c r="B4216" s="225">
        <v>161.56</v>
      </c>
    </row>
    <row r="4217" spans="1:2">
      <c r="A4217" s="68" t="s">
        <v>4160</v>
      </c>
      <c r="B4217" s="225">
        <v>152.88999999999999</v>
      </c>
    </row>
    <row r="4218" spans="1:2">
      <c r="A4218" s="68" t="s">
        <v>4161</v>
      </c>
      <c r="B4218" s="225">
        <v>192.86</v>
      </c>
    </row>
    <row r="4219" spans="1:2">
      <c r="A4219" s="68" t="s">
        <v>4162</v>
      </c>
      <c r="B4219" s="225">
        <v>182.48</v>
      </c>
    </row>
    <row r="4220" spans="1:2">
      <c r="A4220" s="68" t="s">
        <v>4163</v>
      </c>
      <c r="B4220" s="225">
        <v>207.21</v>
      </c>
    </row>
    <row r="4221" spans="1:2">
      <c r="A4221" s="68" t="s">
        <v>4164</v>
      </c>
      <c r="B4221" s="225">
        <v>195.49</v>
      </c>
    </row>
    <row r="4222" spans="1:2">
      <c r="A4222" s="68" t="s">
        <v>4165</v>
      </c>
      <c r="B4222" s="225">
        <v>221.86</v>
      </c>
    </row>
    <row r="4223" spans="1:2">
      <c r="A4223" s="68" t="s">
        <v>4166</v>
      </c>
      <c r="B4223" s="225">
        <v>209.32</v>
      </c>
    </row>
    <row r="4224" spans="1:2">
      <c r="A4224" s="68" t="s">
        <v>4167</v>
      </c>
      <c r="B4224" s="225">
        <v>48.41</v>
      </c>
    </row>
    <row r="4225" spans="1:2">
      <c r="A4225" s="68" t="s">
        <v>4168</v>
      </c>
      <c r="B4225" s="225">
        <v>42.55</v>
      </c>
    </row>
    <row r="4226" spans="1:2">
      <c r="A4226" s="68" t="s">
        <v>4169</v>
      </c>
      <c r="B4226" s="225">
        <v>49.67</v>
      </c>
    </row>
    <row r="4227" spans="1:2">
      <c r="A4227" s="68" t="s">
        <v>4170</v>
      </c>
      <c r="B4227" s="225">
        <v>43.79</v>
      </c>
    </row>
    <row r="4228" spans="1:2">
      <c r="A4228" s="68" t="s">
        <v>4171</v>
      </c>
      <c r="B4228" s="225">
        <v>145.4</v>
      </c>
    </row>
    <row r="4229" spans="1:2">
      <c r="A4229" s="68" t="s">
        <v>4172</v>
      </c>
      <c r="B4229" s="225">
        <v>136.81</v>
      </c>
    </row>
    <row r="4230" spans="1:2">
      <c r="A4230" s="68" t="s">
        <v>4173</v>
      </c>
      <c r="B4230" s="225">
        <v>160.86000000000001</v>
      </c>
    </row>
    <row r="4231" spans="1:2">
      <c r="A4231" s="68" t="s">
        <v>4174</v>
      </c>
      <c r="B4231" s="225">
        <v>152.22999999999999</v>
      </c>
    </row>
    <row r="4232" spans="1:2">
      <c r="A4232" s="68" t="s">
        <v>4175</v>
      </c>
      <c r="B4232" s="225">
        <v>194.02</v>
      </c>
    </row>
    <row r="4233" spans="1:2">
      <c r="A4233" s="68" t="s">
        <v>4176</v>
      </c>
      <c r="B4233" s="225">
        <v>183.58</v>
      </c>
    </row>
    <row r="4234" spans="1:2">
      <c r="A4234" s="68" t="s">
        <v>4177</v>
      </c>
      <c r="B4234" s="225">
        <v>10.72</v>
      </c>
    </row>
    <row r="4235" spans="1:2">
      <c r="A4235" s="68" t="s">
        <v>4178</v>
      </c>
      <c r="B4235" s="225">
        <v>9.4499999999999993</v>
      </c>
    </row>
    <row r="4236" spans="1:2">
      <c r="A4236" s="68" t="s">
        <v>4179</v>
      </c>
      <c r="B4236" s="225">
        <v>41.75</v>
      </c>
    </row>
    <row r="4237" spans="1:2">
      <c r="A4237" s="68" t="s">
        <v>4180</v>
      </c>
      <c r="B4237" s="225">
        <v>36.299999999999997</v>
      </c>
    </row>
    <row r="4238" spans="1:2">
      <c r="A4238" s="68" t="s">
        <v>4181</v>
      </c>
      <c r="B4238" s="225">
        <v>166.23</v>
      </c>
    </row>
    <row r="4239" spans="1:2">
      <c r="A4239" s="68" t="s">
        <v>4182</v>
      </c>
      <c r="B4239" s="225">
        <v>144.47</v>
      </c>
    </row>
    <row r="4240" spans="1:2">
      <c r="A4240" s="68" t="s">
        <v>4183</v>
      </c>
      <c r="B4240" s="225">
        <v>229.55</v>
      </c>
    </row>
    <row r="4241" spans="1:2">
      <c r="A4241" s="68" t="s">
        <v>4184</v>
      </c>
      <c r="B4241" s="225">
        <v>199.34</v>
      </c>
    </row>
    <row r="4242" spans="1:2">
      <c r="A4242" s="68" t="s">
        <v>4185</v>
      </c>
      <c r="B4242" s="225">
        <v>83.11</v>
      </c>
    </row>
    <row r="4243" spans="1:2">
      <c r="A4243" s="68" t="s">
        <v>4186</v>
      </c>
      <c r="B4243" s="225">
        <v>72.23</v>
      </c>
    </row>
    <row r="4244" spans="1:2">
      <c r="A4244" s="68" t="s">
        <v>4187</v>
      </c>
      <c r="B4244" s="225">
        <v>83.11</v>
      </c>
    </row>
    <row r="4245" spans="1:2">
      <c r="A4245" s="68" t="s">
        <v>4188</v>
      </c>
      <c r="B4245" s="225">
        <v>72.23</v>
      </c>
    </row>
    <row r="4246" spans="1:2">
      <c r="A4246" s="68" t="s">
        <v>4189</v>
      </c>
      <c r="B4246" s="225">
        <v>166.23</v>
      </c>
    </row>
    <row r="4247" spans="1:2">
      <c r="A4247" s="68" t="s">
        <v>4190</v>
      </c>
      <c r="B4247" s="225">
        <v>144.47</v>
      </c>
    </row>
    <row r="4248" spans="1:2">
      <c r="A4248" s="68" t="s">
        <v>4191</v>
      </c>
      <c r="B4248" s="225">
        <v>249.34</v>
      </c>
    </row>
    <row r="4249" spans="1:2">
      <c r="A4249" s="68" t="s">
        <v>4192</v>
      </c>
      <c r="B4249" s="225">
        <v>216.71</v>
      </c>
    </row>
    <row r="4250" spans="1:2">
      <c r="A4250" s="68" t="s">
        <v>4193</v>
      </c>
      <c r="B4250" s="225">
        <v>421.36</v>
      </c>
    </row>
    <row r="4251" spans="1:2">
      <c r="A4251" s="68" t="s">
        <v>4194</v>
      </c>
      <c r="B4251" s="225">
        <v>366.85</v>
      </c>
    </row>
    <row r="4252" spans="1:2">
      <c r="A4252" s="68" t="s">
        <v>4195</v>
      </c>
      <c r="B4252" s="225">
        <v>108.62</v>
      </c>
    </row>
    <row r="4253" spans="1:2">
      <c r="A4253" s="68" t="s">
        <v>4196</v>
      </c>
      <c r="B4253" s="225">
        <v>94.47</v>
      </c>
    </row>
    <row r="4254" spans="1:2">
      <c r="A4254" s="68" t="s">
        <v>4197</v>
      </c>
      <c r="B4254" s="225">
        <v>62.81</v>
      </c>
    </row>
    <row r="4255" spans="1:2">
      <c r="A4255" s="68" t="s">
        <v>4198</v>
      </c>
      <c r="B4255" s="225">
        <v>54.65</v>
      </c>
    </row>
    <row r="4256" spans="1:2">
      <c r="A4256" s="68" t="s">
        <v>4199</v>
      </c>
      <c r="B4256" s="225">
        <v>4.25</v>
      </c>
    </row>
    <row r="4257" spans="1:2">
      <c r="A4257" s="68" t="s">
        <v>4200</v>
      </c>
      <c r="B4257" s="225">
        <v>3.72</v>
      </c>
    </row>
    <row r="4258" spans="1:2">
      <c r="A4258" s="68" t="s">
        <v>4201</v>
      </c>
      <c r="B4258" s="225">
        <v>6.9</v>
      </c>
    </row>
    <row r="4259" spans="1:2">
      <c r="A4259" s="68" t="s">
        <v>4202</v>
      </c>
      <c r="B4259" s="225">
        <v>6.03</v>
      </c>
    </row>
    <row r="4260" spans="1:2">
      <c r="A4260" s="68" t="s">
        <v>4203</v>
      </c>
      <c r="B4260" s="225">
        <v>10.029999999999999</v>
      </c>
    </row>
    <row r="4261" spans="1:2">
      <c r="A4261" s="68" t="s">
        <v>4204</v>
      </c>
      <c r="B4261" s="225">
        <v>8.76</v>
      </c>
    </row>
    <row r="4262" spans="1:2">
      <c r="A4262" s="68" t="s">
        <v>4205</v>
      </c>
      <c r="B4262" s="225">
        <v>16.47</v>
      </c>
    </row>
    <row r="4263" spans="1:2">
      <c r="A4263" s="68" t="s">
        <v>4206</v>
      </c>
      <c r="B4263" s="225">
        <v>14.38</v>
      </c>
    </row>
    <row r="4264" spans="1:2">
      <c r="A4264" s="68" t="s">
        <v>4207</v>
      </c>
      <c r="B4264" s="225">
        <v>24.71</v>
      </c>
    </row>
    <row r="4265" spans="1:2">
      <c r="A4265" s="68" t="s">
        <v>4208</v>
      </c>
      <c r="B4265" s="225">
        <v>21.55</v>
      </c>
    </row>
    <row r="4266" spans="1:2">
      <c r="A4266" s="68" t="s">
        <v>4209</v>
      </c>
      <c r="B4266" s="225">
        <v>32.229999999999997</v>
      </c>
    </row>
    <row r="4267" spans="1:2">
      <c r="A4267" s="68" t="s">
        <v>4210</v>
      </c>
      <c r="B4267" s="225">
        <v>28.12</v>
      </c>
    </row>
    <row r="4268" spans="1:2">
      <c r="A4268" s="68" t="s">
        <v>4211</v>
      </c>
      <c r="B4268" s="225">
        <v>35.67</v>
      </c>
    </row>
    <row r="4269" spans="1:2">
      <c r="A4269" s="68" t="s">
        <v>4212</v>
      </c>
      <c r="B4269" s="225">
        <v>31.62</v>
      </c>
    </row>
    <row r="4270" spans="1:2">
      <c r="A4270" s="68" t="s">
        <v>4213</v>
      </c>
      <c r="B4270" s="225">
        <v>41.37</v>
      </c>
    </row>
    <row r="4271" spans="1:2">
      <c r="A4271" s="68" t="s">
        <v>4214</v>
      </c>
      <c r="B4271" s="225">
        <v>36.67</v>
      </c>
    </row>
    <row r="4272" spans="1:2">
      <c r="A4272" s="68" t="s">
        <v>4215</v>
      </c>
      <c r="B4272" s="225">
        <v>48.32</v>
      </c>
    </row>
    <row r="4273" spans="1:2">
      <c r="A4273" s="68" t="s">
        <v>4216</v>
      </c>
      <c r="B4273" s="225">
        <v>42.85</v>
      </c>
    </row>
    <row r="4274" spans="1:2">
      <c r="A4274" s="68" t="s">
        <v>4217</v>
      </c>
      <c r="B4274" s="225">
        <v>61.5</v>
      </c>
    </row>
    <row r="4275" spans="1:2">
      <c r="A4275" s="68" t="s">
        <v>4218</v>
      </c>
      <c r="B4275" s="225">
        <v>55.12</v>
      </c>
    </row>
    <row r="4276" spans="1:2">
      <c r="A4276" s="68" t="s">
        <v>4219</v>
      </c>
      <c r="B4276" s="225">
        <v>61.65</v>
      </c>
    </row>
    <row r="4277" spans="1:2">
      <c r="A4277" s="68" t="s">
        <v>4220</v>
      </c>
      <c r="B4277" s="225">
        <v>54.69</v>
      </c>
    </row>
    <row r="4278" spans="1:2">
      <c r="A4278" s="68" t="s">
        <v>4221</v>
      </c>
      <c r="B4278" s="225">
        <v>75.540000000000006</v>
      </c>
    </row>
    <row r="4279" spans="1:2">
      <c r="A4279" s="68" t="s">
        <v>4222</v>
      </c>
      <c r="B4279" s="225">
        <v>67.06</v>
      </c>
    </row>
    <row r="4280" spans="1:2">
      <c r="A4280" s="68" t="s">
        <v>4223</v>
      </c>
      <c r="B4280" s="225">
        <v>111.54</v>
      </c>
    </row>
    <row r="4281" spans="1:2">
      <c r="A4281" s="68" t="s">
        <v>4224</v>
      </c>
      <c r="B4281" s="225">
        <v>101.78</v>
      </c>
    </row>
    <row r="4282" spans="1:2">
      <c r="A4282" s="68" t="s">
        <v>4225</v>
      </c>
      <c r="B4282" s="225">
        <v>132.71</v>
      </c>
    </row>
    <row r="4283" spans="1:2">
      <c r="A4283" s="68" t="s">
        <v>4226</v>
      </c>
      <c r="B4283" s="225">
        <v>121.16</v>
      </c>
    </row>
    <row r="4284" spans="1:2">
      <c r="A4284" s="68" t="s">
        <v>4227</v>
      </c>
      <c r="B4284" s="225">
        <v>158.83000000000001</v>
      </c>
    </row>
    <row r="4285" spans="1:2">
      <c r="A4285" s="68" t="s">
        <v>4228</v>
      </c>
      <c r="B4285" s="225">
        <v>145.16999999999999</v>
      </c>
    </row>
    <row r="4286" spans="1:2">
      <c r="A4286" s="68" t="s">
        <v>4229</v>
      </c>
      <c r="B4286" s="225">
        <v>185.08</v>
      </c>
    </row>
    <row r="4287" spans="1:2">
      <c r="A4287" s="68" t="s">
        <v>4230</v>
      </c>
      <c r="B4287" s="225">
        <v>169.28</v>
      </c>
    </row>
    <row r="4288" spans="1:2">
      <c r="A4288" s="68" t="s">
        <v>4231</v>
      </c>
      <c r="B4288" s="225">
        <v>230.05</v>
      </c>
    </row>
    <row r="4289" spans="1:2">
      <c r="A4289" s="68" t="s">
        <v>4232</v>
      </c>
      <c r="B4289" s="225">
        <v>210.43</v>
      </c>
    </row>
    <row r="4290" spans="1:2">
      <c r="A4290" s="68" t="s">
        <v>4233</v>
      </c>
      <c r="B4290" s="225">
        <v>2.87</v>
      </c>
    </row>
    <row r="4291" spans="1:2">
      <c r="A4291" s="68" t="s">
        <v>4234</v>
      </c>
      <c r="B4291" s="225">
        <v>2.52</v>
      </c>
    </row>
    <row r="4292" spans="1:2">
      <c r="A4292" s="68" t="s">
        <v>4235</v>
      </c>
      <c r="B4292" s="225">
        <v>4.68</v>
      </c>
    </row>
    <row r="4293" spans="1:2">
      <c r="A4293" s="68" t="s">
        <v>4236</v>
      </c>
      <c r="B4293" s="225">
        <v>4.1100000000000003</v>
      </c>
    </row>
    <row r="4294" spans="1:2">
      <c r="A4294" s="68" t="s">
        <v>4237</v>
      </c>
      <c r="B4294" s="225">
        <v>6.92</v>
      </c>
    </row>
    <row r="4295" spans="1:2">
      <c r="A4295" s="68" t="s">
        <v>4238</v>
      </c>
      <c r="B4295" s="225">
        <v>6.07</v>
      </c>
    </row>
    <row r="4296" spans="1:2">
      <c r="A4296" s="68" t="s">
        <v>4239</v>
      </c>
      <c r="B4296" s="225">
        <v>11.55</v>
      </c>
    </row>
    <row r="4297" spans="1:2">
      <c r="A4297" s="68" t="s">
        <v>4240</v>
      </c>
      <c r="B4297" s="225">
        <v>10.11</v>
      </c>
    </row>
    <row r="4298" spans="1:2">
      <c r="A4298" s="68" t="s">
        <v>4241</v>
      </c>
      <c r="B4298" s="225">
        <v>17.63</v>
      </c>
    </row>
    <row r="4299" spans="1:2">
      <c r="A4299" s="68" t="s">
        <v>4242</v>
      </c>
      <c r="B4299" s="225">
        <v>15.42</v>
      </c>
    </row>
    <row r="4300" spans="1:2">
      <c r="A4300" s="68" t="s">
        <v>4243</v>
      </c>
      <c r="B4300" s="225">
        <v>23.17</v>
      </c>
    </row>
    <row r="4301" spans="1:2">
      <c r="A4301" s="68" t="s">
        <v>4244</v>
      </c>
      <c r="B4301" s="225">
        <v>20.27</v>
      </c>
    </row>
    <row r="4302" spans="1:2">
      <c r="A4302" s="68" t="s">
        <v>4245</v>
      </c>
      <c r="B4302" s="225">
        <v>26.84</v>
      </c>
    </row>
    <row r="4303" spans="1:2">
      <c r="A4303" s="68" t="s">
        <v>4246</v>
      </c>
      <c r="B4303" s="225">
        <v>23.97</v>
      </c>
    </row>
    <row r="4304" spans="1:2">
      <c r="A4304" s="68" t="s">
        <v>4247</v>
      </c>
      <c r="B4304" s="225">
        <v>31.7</v>
      </c>
    </row>
    <row r="4305" spans="1:2">
      <c r="A4305" s="68" t="s">
        <v>4248</v>
      </c>
      <c r="B4305" s="225">
        <v>28.31</v>
      </c>
    </row>
    <row r="4306" spans="1:2">
      <c r="A4306" s="68" t="s">
        <v>4249</v>
      </c>
      <c r="B4306" s="225">
        <v>36.549999999999997</v>
      </c>
    </row>
    <row r="4307" spans="1:2">
      <c r="A4307" s="68" t="s">
        <v>4250</v>
      </c>
      <c r="B4307" s="225">
        <v>32.65</v>
      </c>
    </row>
    <row r="4308" spans="1:2">
      <c r="A4308" s="68" t="s">
        <v>4251</v>
      </c>
      <c r="B4308" s="225">
        <v>41.74</v>
      </c>
    </row>
    <row r="4309" spans="1:2">
      <c r="A4309" s="68" t="s">
        <v>4252</v>
      </c>
      <c r="B4309" s="225">
        <v>37.299999999999997</v>
      </c>
    </row>
    <row r="4310" spans="1:2">
      <c r="A4310" s="68" t="s">
        <v>4253</v>
      </c>
      <c r="B4310" s="225">
        <v>46.93</v>
      </c>
    </row>
    <row r="4311" spans="1:2">
      <c r="A4311" s="68" t="s">
        <v>4254</v>
      </c>
      <c r="B4311" s="225">
        <v>41.95</v>
      </c>
    </row>
    <row r="4312" spans="1:2">
      <c r="A4312" s="68" t="s">
        <v>4255</v>
      </c>
      <c r="B4312" s="225">
        <v>57.89</v>
      </c>
    </row>
    <row r="4313" spans="1:2">
      <c r="A4313" s="68" t="s">
        <v>4256</v>
      </c>
      <c r="B4313" s="225">
        <v>51.76</v>
      </c>
    </row>
    <row r="4314" spans="1:2">
      <c r="A4314" s="68" t="s">
        <v>4257</v>
      </c>
      <c r="B4314" s="225">
        <v>90.42</v>
      </c>
    </row>
    <row r="4315" spans="1:2">
      <c r="A4315" s="68" t="s">
        <v>4258</v>
      </c>
      <c r="B4315" s="225">
        <v>83.47</v>
      </c>
    </row>
    <row r="4316" spans="1:2">
      <c r="A4316" s="68" t="s">
        <v>4259</v>
      </c>
      <c r="B4316" s="225">
        <v>108.49</v>
      </c>
    </row>
    <row r="4317" spans="1:2">
      <c r="A4317" s="68" t="s">
        <v>4260</v>
      </c>
      <c r="B4317" s="225">
        <v>100.17</v>
      </c>
    </row>
    <row r="4318" spans="1:2">
      <c r="A4318" s="68" t="s">
        <v>4261</v>
      </c>
      <c r="B4318" s="225">
        <v>130.97999999999999</v>
      </c>
    </row>
    <row r="4319" spans="1:2">
      <c r="A4319" s="68" t="s">
        <v>4262</v>
      </c>
      <c r="B4319" s="225">
        <v>121.04</v>
      </c>
    </row>
    <row r="4320" spans="1:2">
      <c r="A4320" s="68" t="s">
        <v>4263</v>
      </c>
      <c r="B4320" s="225">
        <v>153.6</v>
      </c>
    </row>
    <row r="4321" spans="1:2">
      <c r="A4321" s="68" t="s">
        <v>4264</v>
      </c>
      <c r="B4321" s="225">
        <v>142.01</v>
      </c>
    </row>
    <row r="4322" spans="1:2">
      <c r="A4322" s="68" t="s">
        <v>4265</v>
      </c>
      <c r="B4322" s="225">
        <v>192.01</v>
      </c>
    </row>
    <row r="4323" spans="1:2">
      <c r="A4323" s="68" t="s">
        <v>4266</v>
      </c>
      <c r="B4323" s="225">
        <v>177.47</v>
      </c>
    </row>
    <row r="4324" spans="1:2">
      <c r="A4324" s="68" t="s">
        <v>4267</v>
      </c>
      <c r="B4324" s="225">
        <v>9.86</v>
      </c>
    </row>
    <row r="4325" spans="1:2">
      <c r="A4325" s="68" t="s">
        <v>4268</v>
      </c>
      <c r="B4325" s="225">
        <v>8.59</v>
      </c>
    </row>
    <row r="4326" spans="1:2">
      <c r="A4326" s="68" t="s">
        <v>4269</v>
      </c>
      <c r="B4326" s="225">
        <v>16.25</v>
      </c>
    </row>
    <row r="4327" spans="1:2">
      <c r="A4327" s="68" t="s">
        <v>4270</v>
      </c>
      <c r="B4327" s="225">
        <v>14.16</v>
      </c>
    </row>
    <row r="4328" spans="1:2">
      <c r="A4328" s="68" t="s">
        <v>4271</v>
      </c>
      <c r="B4328" s="225">
        <v>24.43</v>
      </c>
    </row>
    <row r="4329" spans="1:2">
      <c r="A4329" s="68" t="s">
        <v>4272</v>
      </c>
      <c r="B4329" s="225">
        <v>21.28</v>
      </c>
    </row>
    <row r="4330" spans="1:2">
      <c r="A4330" s="68" t="s">
        <v>4273</v>
      </c>
      <c r="B4330" s="225">
        <v>31.86</v>
      </c>
    </row>
    <row r="4331" spans="1:2">
      <c r="A4331" s="68" t="s">
        <v>4274</v>
      </c>
      <c r="B4331" s="225">
        <v>27.75</v>
      </c>
    </row>
    <row r="4332" spans="1:2">
      <c r="A4332" s="68" t="s">
        <v>4275</v>
      </c>
      <c r="B4332" s="225">
        <v>35.18</v>
      </c>
    </row>
    <row r="4333" spans="1:2">
      <c r="A4333" s="68" t="s">
        <v>4276</v>
      </c>
      <c r="B4333" s="225">
        <v>31.14</v>
      </c>
    </row>
    <row r="4334" spans="1:2">
      <c r="A4334" s="68" t="s">
        <v>4277</v>
      </c>
      <c r="B4334" s="225">
        <v>8.11</v>
      </c>
    </row>
    <row r="4335" spans="1:2">
      <c r="A4335" s="68" t="s">
        <v>4278</v>
      </c>
      <c r="B4335" s="225">
        <v>7.03</v>
      </c>
    </row>
    <row r="4336" spans="1:2">
      <c r="A4336" s="68" t="s">
        <v>4279</v>
      </c>
      <c r="B4336" s="225">
        <v>12.17</v>
      </c>
    </row>
    <row r="4337" spans="1:2">
      <c r="A4337" s="68" t="s">
        <v>4280</v>
      </c>
      <c r="B4337" s="225">
        <v>10.55</v>
      </c>
    </row>
    <row r="4338" spans="1:2">
      <c r="A4338" s="68" t="s">
        <v>4281</v>
      </c>
      <c r="B4338" s="225">
        <v>16.23</v>
      </c>
    </row>
    <row r="4339" spans="1:2">
      <c r="A4339" s="68" t="s">
        <v>4282</v>
      </c>
      <c r="B4339" s="225">
        <v>14.06</v>
      </c>
    </row>
    <row r="4340" spans="1:2">
      <c r="A4340" s="68" t="s">
        <v>4283</v>
      </c>
      <c r="B4340" s="225">
        <v>20.29</v>
      </c>
    </row>
    <row r="4341" spans="1:2">
      <c r="A4341" s="68" t="s">
        <v>4284</v>
      </c>
      <c r="B4341" s="225">
        <v>17.579999999999998</v>
      </c>
    </row>
    <row r="4342" spans="1:2">
      <c r="A4342" s="68" t="s">
        <v>4285</v>
      </c>
      <c r="B4342" s="225">
        <v>24.35</v>
      </c>
    </row>
    <row r="4343" spans="1:2">
      <c r="A4343" s="68" t="s">
        <v>4286</v>
      </c>
      <c r="B4343" s="225">
        <v>21.1</v>
      </c>
    </row>
    <row r="4344" spans="1:2">
      <c r="A4344" s="68" t="s">
        <v>4287</v>
      </c>
      <c r="B4344" s="225">
        <v>28.41</v>
      </c>
    </row>
    <row r="4345" spans="1:2">
      <c r="A4345" s="68" t="s">
        <v>4288</v>
      </c>
      <c r="B4345" s="225">
        <v>24.62</v>
      </c>
    </row>
    <row r="4346" spans="1:2">
      <c r="A4346" s="68" t="s">
        <v>4289</v>
      </c>
      <c r="B4346" s="225">
        <v>32.47</v>
      </c>
    </row>
    <row r="4347" spans="1:2">
      <c r="A4347" s="68" t="s">
        <v>4290</v>
      </c>
      <c r="B4347" s="225">
        <v>28.13</v>
      </c>
    </row>
    <row r="4348" spans="1:2">
      <c r="A4348" s="68" t="s">
        <v>4291</v>
      </c>
      <c r="B4348" s="225">
        <v>36.53</v>
      </c>
    </row>
    <row r="4349" spans="1:2">
      <c r="A4349" s="68" t="s">
        <v>4292</v>
      </c>
      <c r="B4349" s="225">
        <v>31.65</v>
      </c>
    </row>
    <row r="4350" spans="1:2">
      <c r="A4350" s="68" t="s">
        <v>4293</v>
      </c>
      <c r="B4350" s="225">
        <v>40.590000000000003</v>
      </c>
    </row>
    <row r="4351" spans="1:2">
      <c r="A4351" s="68" t="s">
        <v>4294</v>
      </c>
      <c r="B4351" s="225">
        <v>35.17</v>
      </c>
    </row>
    <row r="4352" spans="1:2">
      <c r="A4352" s="68" t="s">
        <v>4295</v>
      </c>
      <c r="B4352" s="225">
        <v>44.65</v>
      </c>
    </row>
    <row r="4353" spans="1:2">
      <c r="A4353" s="68" t="s">
        <v>4296</v>
      </c>
      <c r="B4353" s="225">
        <v>38.69</v>
      </c>
    </row>
    <row r="4354" spans="1:2">
      <c r="A4354" s="68" t="s">
        <v>4297</v>
      </c>
      <c r="B4354" s="225">
        <v>48.71</v>
      </c>
    </row>
    <row r="4355" spans="1:2">
      <c r="A4355" s="68" t="s">
        <v>4298</v>
      </c>
      <c r="B4355" s="225">
        <v>42.2</v>
      </c>
    </row>
    <row r="4356" spans="1:2">
      <c r="A4356" s="68" t="s">
        <v>4299</v>
      </c>
      <c r="B4356" s="225">
        <v>52.76</v>
      </c>
    </row>
    <row r="4357" spans="1:2">
      <c r="A4357" s="68" t="s">
        <v>4300</v>
      </c>
      <c r="B4357" s="225">
        <v>45.72</v>
      </c>
    </row>
    <row r="4358" spans="1:2">
      <c r="A4358" s="68" t="s">
        <v>4301</v>
      </c>
      <c r="B4358" s="225">
        <v>56.82</v>
      </c>
    </row>
    <row r="4359" spans="1:2">
      <c r="A4359" s="68" t="s">
        <v>4302</v>
      </c>
      <c r="B4359" s="225">
        <v>49.24</v>
      </c>
    </row>
    <row r="4360" spans="1:2">
      <c r="A4360" s="68" t="s">
        <v>4303</v>
      </c>
      <c r="B4360" s="225">
        <v>60.88</v>
      </c>
    </row>
    <row r="4361" spans="1:2">
      <c r="A4361" s="68" t="s">
        <v>4304</v>
      </c>
      <c r="B4361" s="225">
        <v>52.76</v>
      </c>
    </row>
    <row r="4362" spans="1:2">
      <c r="A4362" s="68" t="s">
        <v>4305</v>
      </c>
      <c r="B4362" s="225">
        <v>64.94</v>
      </c>
    </row>
    <row r="4363" spans="1:2">
      <c r="A4363" s="68" t="s">
        <v>4306</v>
      </c>
      <c r="B4363" s="225">
        <v>56.27</v>
      </c>
    </row>
    <row r="4364" spans="1:2">
      <c r="A4364" s="68" t="s">
        <v>4307</v>
      </c>
      <c r="B4364" s="225">
        <v>69</v>
      </c>
    </row>
    <row r="4365" spans="1:2">
      <c r="A4365" s="68" t="s">
        <v>4308</v>
      </c>
      <c r="B4365" s="225">
        <v>59.79</v>
      </c>
    </row>
    <row r="4366" spans="1:2">
      <c r="A4366" s="68" t="s">
        <v>4309</v>
      </c>
      <c r="B4366" s="225">
        <v>77.12</v>
      </c>
    </row>
    <row r="4367" spans="1:2">
      <c r="A4367" s="68" t="s">
        <v>4310</v>
      </c>
      <c r="B4367" s="225">
        <v>66.83</v>
      </c>
    </row>
    <row r="4368" spans="1:2">
      <c r="A4368" s="68" t="s">
        <v>4311</v>
      </c>
      <c r="B4368" s="225">
        <v>20.29</v>
      </c>
    </row>
    <row r="4369" spans="1:2">
      <c r="A4369" s="68" t="s">
        <v>4312</v>
      </c>
      <c r="B4369" s="225">
        <v>17.579999999999998</v>
      </c>
    </row>
    <row r="4370" spans="1:2">
      <c r="A4370" s="68" t="s">
        <v>4313</v>
      </c>
      <c r="B4370" s="225">
        <v>30.03</v>
      </c>
    </row>
    <row r="4371" spans="1:2">
      <c r="A4371" s="68" t="s">
        <v>4314</v>
      </c>
      <c r="B4371" s="225">
        <v>26.02</v>
      </c>
    </row>
    <row r="4372" spans="1:2">
      <c r="A4372" s="68" t="s">
        <v>4315</v>
      </c>
      <c r="B4372" s="225">
        <v>39.369999999999997</v>
      </c>
    </row>
    <row r="4373" spans="1:2">
      <c r="A4373" s="68" t="s">
        <v>4316</v>
      </c>
      <c r="B4373" s="225">
        <v>34.11</v>
      </c>
    </row>
    <row r="4374" spans="1:2">
      <c r="A4374" s="68" t="s">
        <v>4317</v>
      </c>
      <c r="B4374" s="225">
        <v>58.45</v>
      </c>
    </row>
    <row r="4375" spans="1:2">
      <c r="A4375" s="68" t="s">
        <v>4318</v>
      </c>
      <c r="B4375" s="225">
        <v>50.65</v>
      </c>
    </row>
    <row r="4376" spans="1:2">
      <c r="A4376" s="68" t="s">
        <v>4319</v>
      </c>
      <c r="B4376" s="225">
        <v>75.900000000000006</v>
      </c>
    </row>
    <row r="4377" spans="1:2">
      <c r="A4377" s="68" t="s">
        <v>4320</v>
      </c>
      <c r="B4377" s="225">
        <v>65.77</v>
      </c>
    </row>
    <row r="4378" spans="1:2">
      <c r="A4378" s="68" t="s">
        <v>4321</v>
      </c>
      <c r="B4378" s="225">
        <v>92.95</v>
      </c>
    </row>
    <row r="4379" spans="1:2">
      <c r="A4379" s="68" t="s">
        <v>4322</v>
      </c>
      <c r="B4379" s="225">
        <v>80.540000000000006</v>
      </c>
    </row>
    <row r="4380" spans="1:2">
      <c r="A4380" s="68" t="s">
        <v>4323</v>
      </c>
      <c r="B4380" s="225">
        <v>109.19</v>
      </c>
    </row>
    <row r="4381" spans="1:2">
      <c r="A4381" s="68" t="s">
        <v>4324</v>
      </c>
      <c r="B4381" s="225">
        <v>94.61</v>
      </c>
    </row>
    <row r="4382" spans="1:2">
      <c r="A4382" s="68" t="s">
        <v>4325</v>
      </c>
      <c r="B4382" s="225">
        <v>124.21</v>
      </c>
    </row>
    <row r="4383" spans="1:2">
      <c r="A4383" s="68" t="s">
        <v>4326</v>
      </c>
      <c r="B4383" s="225">
        <v>107.63</v>
      </c>
    </row>
    <row r="4384" spans="1:2">
      <c r="A4384" s="68" t="s">
        <v>4327</v>
      </c>
      <c r="B4384" s="225">
        <v>138.41</v>
      </c>
    </row>
    <row r="4385" spans="1:2">
      <c r="A4385" s="68" t="s">
        <v>4328</v>
      </c>
      <c r="B4385" s="225">
        <v>119.94</v>
      </c>
    </row>
    <row r="4386" spans="1:2">
      <c r="A4386" s="68" t="s">
        <v>4329</v>
      </c>
      <c r="B4386" s="225">
        <v>152.22</v>
      </c>
    </row>
    <row r="4387" spans="1:2">
      <c r="A4387" s="68" t="s">
        <v>4330</v>
      </c>
      <c r="B4387" s="225">
        <v>131.9</v>
      </c>
    </row>
    <row r="4388" spans="1:2">
      <c r="A4388" s="68" t="s">
        <v>4331</v>
      </c>
      <c r="B4388" s="225">
        <v>164.8</v>
      </c>
    </row>
    <row r="4389" spans="1:2">
      <c r="A4389" s="68" t="s">
        <v>4332</v>
      </c>
      <c r="B4389" s="225">
        <v>142.80000000000001</v>
      </c>
    </row>
    <row r="4390" spans="1:2">
      <c r="A4390" s="68" t="s">
        <v>4333</v>
      </c>
      <c r="B4390" s="225">
        <v>187.94</v>
      </c>
    </row>
    <row r="4391" spans="1:2">
      <c r="A4391" s="68" t="s">
        <v>4334</v>
      </c>
      <c r="B4391" s="225">
        <v>162.85</v>
      </c>
    </row>
    <row r="4392" spans="1:2">
      <c r="A4392" s="68" t="s">
        <v>4335</v>
      </c>
      <c r="B4392" s="225">
        <v>207.42</v>
      </c>
    </row>
    <row r="4393" spans="1:2">
      <c r="A4393" s="68" t="s">
        <v>4336</v>
      </c>
      <c r="B4393" s="225">
        <v>179.74</v>
      </c>
    </row>
    <row r="4394" spans="1:2">
      <c r="A4394" s="68" t="s">
        <v>4337</v>
      </c>
      <c r="B4394" s="225">
        <v>216.76</v>
      </c>
    </row>
    <row r="4395" spans="1:2">
      <c r="A4395" s="68" t="s">
        <v>4338</v>
      </c>
      <c r="B4395" s="225">
        <v>187.83</v>
      </c>
    </row>
    <row r="4396" spans="1:2">
      <c r="A4396" s="68" t="s">
        <v>4339</v>
      </c>
      <c r="B4396" s="225">
        <v>223.66</v>
      </c>
    </row>
    <row r="4397" spans="1:2">
      <c r="A4397" s="68" t="s">
        <v>4340</v>
      </c>
      <c r="B4397" s="225">
        <v>193.81</v>
      </c>
    </row>
    <row r="4398" spans="1:2">
      <c r="A4398" s="68" t="s">
        <v>4341</v>
      </c>
      <c r="B4398" s="225">
        <v>245.58</v>
      </c>
    </row>
    <row r="4399" spans="1:2">
      <c r="A4399" s="68" t="s">
        <v>4342</v>
      </c>
      <c r="B4399" s="225">
        <v>212.8</v>
      </c>
    </row>
    <row r="4400" spans="1:2">
      <c r="A4400" s="68" t="s">
        <v>4343</v>
      </c>
      <c r="B4400" s="225">
        <v>254.51</v>
      </c>
    </row>
    <row r="4401" spans="1:2">
      <c r="A4401" s="68" t="s">
        <v>4344</v>
      </c>
      <c r="B4401" s="225">
        <v>220.54</v>
      </c>
    </row>
    <row r="4402" spans="1:2">
      <c r="A4402" s="68" t="s">
        <v>4345</v>
      </c>
      <c r="B4402" s="225">
        <v>25.39</v>
      </c>
    </row>
    <row r="4403" spans="1:2">
      <c r="A4403" s="68" t="s">
        <v>4346</v>
      </c>
      <c r="B4403" s="225">
        <v>22</v>
      </c>
    </row>
    <row r="4404" spans="1:2">
      <c r="A4404" s="68" t="s">
        <v>4347</v>
      </c>
      <c r="B4404" s="225">
        <v>36.68</v>
      </c>
    </row>
    <row r="4405" spans="1:2">
      <c r="A4405" s="68" t="s">
        <v>4348</v>
      </c>
      <c r="B4405" s="225">
        <v>31.79</v>
      </c>
    </row>
    <row r="4406" spans="1:2">
      <c r="A4406" s="68" t="s">
        <v>4349</v>
      </c>
      <c r="B4406" s="225">
        <v>127.05</v>
      </c>
    </row>
    <row r="4407" spans="1:2">
      <c r="A4407" s="68" t="s">
        <v>4350</v>
      </c>
      <c r="B4407" s="225">
        <v>119.87</v>
      </c>
    </row>
    <row r="4408" spans="1:2">
      <c r="A4408" s="68" t="s">
        <v>4351</v>
      </c>
      <c r="B4408" s="225">
        <v>19.329999999999998</v>
      </c>
    </row>
    <row r="4409" spans="1:2">
      <c r="A4409" s="68" t="s">
        <v>4352</v>
      </c>
      <c r="B4409" s="225">
        <v>16.75</v>
      </c>
    </row>
    <row r="4410" spans="1:2">
      <c r="A4410" s="68" t="s">
        <v>4353</v>
      </c>
      <c r="B4410" s="225">
        <v>23.91</v>
      </c>
    </row>
    <row r="4411" spans="1:2">
      <c r="A4411" s="68" t="s">
        <v>4354</v>
      </c>
      <c r="B4411" s="225">
        <v>20.72</v>
      </c>
    </row>
    <row r="4412" spans="1:2">
      <c r="A4412" s="68" t="s">
        <v>4355</v>
      </c>
      <c r="B4412" s="225">
        <v>26.87</v>
      </c>
    </row>
    <row r="4413" spans="1:2">
      <c r="A4413" s="68" t="s">
        <v>4356</v>
      </c>
      <c r="B4413" s="225">
        <v>23.29</v>
      </c>
    </row>
    <row r="4414" spans="1:2">
      <c r="A4414" s="68" t="s">
        <v>4357</v>
      </c>
      <c r="B4414" s="225">
        <v>31.27</v>
      </c>
    </row>
    <row r="4415" spans="1:2">
      <c r="A4415" s="68" t="s">
        <v>4358</v>
      </c>
      <c r="B4415" s="225">
        <v>27.1</v>
      </c>
    </row>
    <row r="4416" spans="1:2">
      <c r="A4416" s="68" t="s">
        <v>4359</v>
      </c>
      <c r="B4416" s="225">
        <v>34.17</v>
      </c>
    </row>
    <row r="4417" spans="1:2">
      <c r="A4417" s="68" t="s">
        <v>4360</v>
      </c>
      <c r="B4417" s="225">
        <v>29.61</v>
      </c>
    </row>
    <row r="4418" spans="1:2">
      <c r="A4418" s="68" t="s">
        <v>4361</v>
      </c>
      <c r="B4418" s="225">
        <v>63.99</v>
      </c>
    </row>
    <row r="4419" spans="1:2">
      <c r="A4419" s="68" t="s">
        <v>4362</v>
      </c>
      <c r="B4419" s="225">
        <v>56.44</v>
      </c>
    </row>
    <row r="4420" spans="1:2">
      <c r="A4420" s="68" t="s">
        <v>4363</v>
      </c>
      <c r="B4420" s="225">
        <v>81.64</v>
      </c>
    </row>
    <row r="4421" spans="1:2">
      <c r="A4421" s="68" t="s">
        <v>4364</v>
      </c>
      <c r="B4421" s="225">
        <v>71.94</v>
      </c>
    </row>
    <row r="4422" spans="1:2">
      <c r="A4422" s="68" t="s">
        <v>4365</v>
      </c>
      <c r="B4422" s="225">
        <v>84.04</v>
      </c>
    </row>
    <row r="4423" spans="1:2">
      <c r="A4423" s="68" t="s">
        <v>4366</v>
      </c>
      <c r="B4423" s="225">
        <v>74.319999999999993</v>
      </c>
    </row>
    <row r="4424" spans="1:2">
      <c r="A4424" s="68" t="s">
        <v>4367</v>
      </c>
      <c r="B4424" s="225">
        <v>196.52</v>
      </c>
    </row>
    <row r="4425" spans="1:2">
      <c r="A4425" s="68" t="s">
        <v>4368</v>
      </c>
      <c r="B4425" s="225">
        <v>182.19</v>
      </c>
    </row>
    <row r="4426" spans="1:2">
      <c r="A4426" s="68" t="s">
        <v>4369</v>
      </c>
      <c r="B4426" s="225">
        <v>226.54</v>
      </c>
    </row>
    <row r="4427" spans="1:2">
      <c r="A4427" s="68" t="s">
        <v>4370</v>
      </c>
      <c r="B4427" s="225">
        <v>212.17</v>
      </c>
    </row>
    <row r="4428" spans="1:2">
      <c r="A4428" s="68" t="s">
        <v>4371</v>
      </c>
      <c r="B4428" s="225">
        <v>276.56</v>
      </c>
    </row>
    <row r="4429" spans="1:2">
      <c r="A4429" s="68" t="s">
        <v>4372</v>
      </c>
      <c r="B4429" s="225">
        <v>259.27</v>
      </c>
    </row>
    <row r="4430" spans="1:2">
      <c r="A4430" s="68" t="s">
        <v>4373</v>
      </c>
      <c r="B4430" s="225">
        <v>299.97000000000003</v>
      </c>
    </row>
    <row r="4431" spans="1:2">
      <c r="A4431" s="68" t="s">
        <v>4374</v>
      </c>
      <c r="B4431" s="225">
        <v>280.58999999999997</v>
      </c>
    </row>
    <row r="4432" spans="1:2">
      <c r="A4432" s="68" t="s">
        <v>4375</v>
      </c>
      <c r="B4432" s="225">
        <v>302.35000000000002</v>
      </c>
    </row>
    <row r="4433" spans="1:2">
      <c r="A4433" s="68" t="s">
        <v>4376</v>
      </c>
      <c r="B4433" s="225">
        <v>282.94</v>
      </c>
    </row>
    <row r="4434" spans="1:2">
      <c r="A4434" s="68" t="s">
        <v>4377</v>
      </c>
      <c r="B4434" s="225">
        <v>330.23</v>
      </c>
    </row>
    <row r="4435" spans="1:2">
      <c r="A4435" s="68" t="s">
        <v>4378</v>
      </c>
      <c r="B4435" s="225">
        <v>307.39</v>
      </c>
    </row>
    <row r="4436" spans="1:2">
      <c r="A4436" s="68" t="s">
        <v>4379</v>
      </c>
      <c r="B4436" s="225">
        <v>358.48</v>
      </c>
    </row>
    <row r="4437" spans="1:2">
      <c r="A4437" s="68" t="s">
        <v>4380</v>
      </c>
      <c r="B4437" s="225">
        <v>333.65</v>
      </c>
    </row>
    <row r="4438" spans="1:2">
      <c r="A4438" s="68" t="s">
        <v>4381</v>
      </c>
      <c r="B4438" s="225">
        <v>390.86</v>
      </c>
    </row>
    <row r="4439" spans="1:2">
      <c r="A4439" s="68" t="s">
        <v>4382</v>
      </c>
      <c r="B4439" s="225">
        <v>362.15</v>
      </c>
    </row>
    <row r="4440" spans="1:2">
      <c r="A4440" s="68" t="s">
        <v>4383</v>
      </c>
      <c r="B4440" s="225">
        <v>431.24</v>
      </c>
    </row>
    <row r="4441" spans="1:2">
      <c r="A4441" s="68" t="s">
        <v>4384</v>
      </c>
      <c r="B4441" s="225">
        <v>400.08</v>
      </c>
    </row>
    <row r="4442" spans="1:2">
      <c r="A4442" s="68" t="s">
        <v>4385</v>
      </c>
      <c r="B4442" s="225">
        <v>475.05</v>
      </c>
    </row>
    <row r="4443" spans="1:2">
      <c r="A4443" s="68" t="s">
        <v>4386</v>
      </c>
      <c r="B4443" s="225">
        <v>439.64</v>
      </c>
    </row>
    <row r="4444" spans="1:2">
      <c r="A4444" s="68" t="s">
        <v>4387</v>
      </c>
      <c r="B4444" s="225">
        <v>520.89</v>
      </c>
    </row>
    <row r="4445" spans="1:2">
      <c r="A4445" s="68" t="s">
        <v>4388</v>
      </c>
      <c r="B4445" s="225">
        <v>482.67</v>
      </c>
    </row>
    <row r="4446" spans="1:2">
      <c r="A4446" s="68" t="s">
        <v>4389</v>
      </c>
      <c r="B4446" s="225">
        <v>604.12</v>
      </c>
    </row>
    <row r="4447" spans="1:2">
      <c r="A4447" s="68" t="s">
        <v>4390</v>
      </c>
      <c r="B4447" s="225">
        <v>557.84</v>
      </c>
    </row>
    <row r="4448" spans="1:2">
      <c r="A4448" s="68" t="s">
        <v>4391</v>
      </c>
      <c r="B4448" s="225">
        <v>684.52</v>
      </c>
    </row>
    <row r="4449" spans="1:2">
      <c r="A4449" s="68" t="s">
        <v>4392</v>
      </c>
      <c r="B4449" s="225">
        <v>630.87</v>
      </c>
    </row>
    <row r="4450" spans="1:2">
      <c r="A4450" s="68" t="s">
        <v>4393</v>
      </c>
      <c r="B4450" s="225">
        <v>727.14</v>
      </c>
    </row>
    <row r="4451" spans="1:2">
      <c r="A4451" s="68" t="s">
        <v>4394</v>
      </c>
      <c r="B4451" s="225">
        <v>671.77</v>
      </c>
    </row>
    <row r="4452" spans="1:2">
      <c r="A4452" s="68" t="s">
        <v>4395</v>
      </c>
      <c r="B4452" s="225">
        <v>29.8</v>
      </c>
    </row>
    <row r="4453" spans="1:2">
      <c r="A4453" s="68" t="s">
        <v>4396</v>
      </c>
      <c r="B4453" s="225">
        <v>25.82</v>
      </c>
    </row>
    <row r="4454" spans="1:2">
      <c r="A4454" s="68" t="s">
        <v>4397</v>
      </c>
      <c r="B4454" s="225">
        <v>29.84</v>
      </c>
    </row>
    <row r="4455" spans="1:2">
      <c r="A4455" s="68" t="s">
        <v>4398</v>
      </c>
      <c r="B4455" s="225">
        <v>25.86</v>
      </c>
    </row>
    <row r="4456" spans="1:2">
      <c r="A4456" s="68" t="s">
        <v>4399</v>
      </c>
      <c r="B4456" s="225">
        <v>32.81</v>
      </c>
    </row>
    <row r="4457" spans="1:2">
      <c r="A4457" s="68" t="s">
        <v>4400</v>
      </c>
      <c r="B4457" s="225">
        <v>28.43</v>
      </c>
    </row>
    <row r="4458" spans="1:2">
      <c r="A4458" s="68" t="s">
        <v>4401</v>
      </c>
      <c r="B4458" s="225">
        <v>32.85</v>
      </c>
    </row>
    <row r="4459" spans="1:2">
      <c r="A4459" s="68" t="s">
        <v>4402</v>
      </c>
      <c r="B4459" s="225">
        <v>28.47</v>
      </c>
    </row>
    <row r="4460" spans="1:2">
      <c r="A4460" s="68" t="s">
        <v>4403</v>
      </c>
      <c r="B4460" s="225">
        <v>32.85</v>
      </c>
    </row>
    <row r="4461" spans="1:2">
      <c r="A4461" s="68" t="s">
        <v>4404</v>
      </c>
      <c r="B4461" s="225">
        <v>28.47</v>
      </c>
    </row>
    <row r="4462" spans="1:2">
      <c r="A4462" s="68" t="s">
        <v>4405</v>
      </c>
      <c r="B4462" s="225">
        <v>44.32</v>
      </c>
    </row>
    <row r="4463" spans="1:2">
      <c r="A4463" s="68" t="s">
        <v>4406</v>
      </c>
      <c r="B4463" s="225">
        <v>38.4</v>
      </c>
    </row>
    <row r="4464" spans="1:2">
      <c r="A4464" s="68" t="s">
        <v>4407</v>
      </c>
      <c r="B4464" s="225">
        <v>44.32</v>
      </c>
    </row>
    <row r="4465" spans="1:2">
      <c r="A4465" s="68" t="s">
        <v>4408</v>
      </c>
      <c r="B4465" s="225">
        <v>38.4</v>
      </c>
    </row>
    <row r="4466" spans="1:2">
      <c r="A4466" s="68" t="s">
        <v>4409</v>
      </c>
      <c r="B4466" s="225">
        <v>47.34</v>
      </c>
    </row>
    <row r="4467" spans="1:2">
      <c r="A4467" s="68" t="s">
        <v>4410</v>
      </c>
      <c r="B4467" s="225">
        <v>41.03</v>
      </c>
    </row>
    <row r="4468" spans="1:2">
      <c r="A4468" s="68" t="s">
        <v>4411</v>
      </c>
      <c r="B4468" s="225">
        <v>50.37</v>
      </c>
    </row>
    <row r="4469" spans="1:2">
      <c r="A4469" s="68" t="s">
        <v>4412</v>
      </c>
      <c r="B4469" s="225">
        <v>43.65</v>
      </c>
    </row>
    <row r="4470" spans="1:2">
      <c r="A4470" s="68" t="s">
        <v>4413</v>
      </c>
      <c r="B4470" s="225">
        <v>50.43</v>
      </c>
    </row>
    <row r="4471" spans="1:2">
      <c r="A4471" s="68" t="s">
        <v>4414</v>
      </c>
      <c r="B4471" s="225">
        <v>43.7</v>
      </c>
    </row>
    <row r="4472" spans="1:2">
      <c r="A4472" s="68" t="s">
        <v>4415</v>
      </c>
      <c r="B4472" s="225">
        <v>138.63999999999999</v>
      </c>
    </row>
    <row r="4473" spans="1:2">
      <c r="A4473" s="68" t="s">
        <v>4416</v>
      </c>
      <c r="B4473" s="225">
        <v>129.79</v>
      </c>
    </row>
    <row r="4474" spans="1:2">
      <c r="A4474" s="68" t="s">
        <v>4417</v>
      </c>
      <c r="B4474" s="225">
        <v>141.81</v>
      </c>
    </row>
    <row r="4475" spans="1:2">
      <c r="A4475" s="68" t="s">
        <v>4418</v>
      </c>
      <c r="B4475" s="225">
        <v>132.56</v>
      </c>
    </row>
    <row r="4476" spans="1:2">
      <c r="A4476" s="68" t="s">
        <v>4419</v>
      </c>
      <c r="B4476" s="225">
        <v>144.11000000000001</v>
      </c>
    </row>
    <row r="4477" spans="1:2">
      <c r="A4477" s="68" t="s">
        <v>4420</v>
      </c>
      <c r="B4477" s="225">
        <v>134.74</v>
      </c>
    </row>
    <row r="4478" spans="1:2">
      <c r="A4478" s="68" t="s">
        <v>4421</v>
      </c>
      <c r="B4478" s="225">
        <v>150.54</v>
      </c>
    </row>
    <row r="4479" spans="1:2">
      <c r="A4479" s="68" t="s">
        <v>4422</v>
      </c>
      <c r="B4479" s="225">
        <v>140.36000000000001</v>
      </c>
    </row>
    <row r="4480" spans="1:2">
      <c r="A4480" s="68" t="s">
        <v>4423</v>
      </c>
      <c r="B4480" s="225">
        <v>154.21</v>
      </c>
    </row>
    <row r="4481" spans="1:2">
      <c r="A4481" s="68" t="s">
        <v>4424</v>
      </c>
      <c r="B4481" s="225">
        <v>143.6</v>
      </c>
    </row>
    <row r="4482" spans="1:2">
      <c r="A4482" s="68" t="s">
        <v>4425</v>
      </c>
      <c r="B4482" s="225">
        <v>158.57</v>
      </c>
    </row>
    <row r="4483" spans="1:2">
      <c r="A4483" s="68" t="s">
        <v>4426</v>
      </c>
      <c r="B4483" s="225">
        <v>147.5</v>
      </c>
    </row>
    <row r="4484" spans="1:2">
      <c r="A4484" s="68" t="s">
        <v>4427</v>
      </c>
      <c r="B4484" s="225">
        <v>172.74</v>
      </c>
    </row>
    <row r="4485" spans="1:2">
      <c r="A4485" s="68" t="s">
        <v>4428</v>
      </c>
      <c r="B4485" s="225">
        <v>159.97</v>
      </c>
    </row>
    <row r="4486" spans="1:2">
      <c r="A4486" s="68" t="s">
        <v>4429</v>
      </c>
      <c r="B4486" s="225">
        <v>178.01</v>
      </c>
    </row>
    <row r="4487" spans="1:2">
      <c r="A4487" s="68" t="s">
        <v>4430</v>
      </c>
      <c r="B4487" s="225">
        <v>164.72</v>
      </c>
    </row>
    <row r="4488" spans="1:2">
      <c r="A4488" s="68" t="s">
        <v>4431</v>
      </c>
      <c r="B4488" s="225">
        <v>26.41</v>
      </c>
    </row>
    <row r="4489" spans="1:2">
      <c r="A4489" s="68" t="s">
        <v>4432</v>
      </c>
      <c r="B4489" s="225">
        <v>23.51</v>
      </c>
    </row>
    <row r="4490" spans="1:2">
      <c r="A4490" s="68" t="s">
        <v>4433</v>
      </c>
      <c r="B4490" s="225">
        <v>26.99</v>
      </c>
    </row>
    <row r="4491" spans="1:2">
      <c r="A4491" s="68" t="s">
        <v>4434</v>
      </c>
      <c r="B4491" s="225">
        <v>24.01</v>
      </c>
    </row>
    <row r="4492" spans="1:2">
      <c r="A4492" s="68" t="s">
        <v>4435</v>
      </c>
      <c r="B4492" s="225">
        <v>27.8</v>
      </c>
    </row>
    <row r="4493" spans="1:2">
      <c r="A4493" s="68" t="s">
        <v>4436</v>
      </c>
      <c r="B4493" s="225">
        <v>24.74</v>
      </c>
    </row>
    <row r="4494" spans="1:2">
      <c r="A4494" s="68" t="s">
        <v>4437</v>
      </c>
      <c r="B4494" s="225">
        <v>28.61</v>
      </c>
    </row>
    <row r="4495" spans="1:2">
      <c r="A4495" s="68" t="s">
        <v>4438</v>
      </c>
      <c r="B4495" s="225">
        <v>25.47</v>
      </c>
    </row>
    <row r="4496" spans="1:2">
      <c r="A4496" s="68" t="s">
        <v>4439</v>
      </c>
      <c r="B4496" s="225">
        <v>29.42</v>
      </c>
    </row>
    <row r="4497" spans="1:2">
      <c r="A4497" s="68" t="s">
        <v>4440</v>
      </c>
      <c r="B4497" s="225">
        <v>26.19</v>
      </c>
    </row>
    <row r="4498" spans="1:2">
      <c r="A4498" s="68" t="s">
        <v>4441</v>
      </c>
      <c r="B4498" s="225">
        <v>30.23</v>
      </c>
    </row>
    <row r="4499" spans="1:2">
      <c r="A4499" s="68" t="s">
        <v>4442</v>
      </c>
      <c r="B4499" s="225">
        <v>26.92</v>
      </c>
    </row>
    <row r="4500" spans="1:2">
      <c r="A4500" s="68" t="s">
        <v>4443</v>
      </c>
      <c r="B4500" s="225">
        <v>31.04</v>
      </c>
    </row>
    <row r="4501" spans="1:2">
      <c r="A4501" s="68" t="s">
        <v>4444</v>
      </c>
      <c r="B4501" s="225">
        <v>27.65</v>
      </c>
    </row>
    <row r="4502" spans="1:2">
      <c r="A4502" s="68" t="s">
        <v>4445</v>
      </c>
      <c r="B4502" s="225">
        <v>31.85</v>
      </c>
    </row>
    <row r="4503" spans="1:2">
      <c r="A4503" s="68" t="s">
        <v>4446</v>
      </c>
      <c r="B4503" s="225">
        <v>28.37</v>
      </c>
    </row>
    <row r="4504" spans="1:2">
      <c r="A4504" s="68" t="s">
        <v>4447</v>
      </c>
      <c r="B4504" s="225">
        <v>38.61</v>
      </c>
    </row>
    <row r="4505" spans="1:2">
      <c r="A4505" s="68" t="s">
        <v>4448</v>
      </c>
      <c r="B4505" s="225">
        <v>34.68</v>
      </c>
    </row>
    <row r="4506" spans="1:2">
      <c r="A4506" s="68" t="s">
        <v>4449</v>
      </c>
      <c r="B4506" s="225">
        <v>51.08</v>
      </c>
    </row>
    <row r="4507" spans="1:2">
      <c r="A4507" s="68" t="s">
        <v>4450</v>
      </c>
      <c r="B4507" s="225">
        <v>46.4</v>
      </c>
    </row>
    <row r="4508" spans="1:2">
      <c r="A4508" s="68" t="s">
        <v>4451</v>
      </c>
      <c r="B4508" s="225">
        <v>60.67</v>
      </c>
    </row>
    <row r="4509" spans="1:2">
      <c r="A4509" s="68" t="s">
        <v>4452</v>
      </c>
      <c r="B4509" s="225">
        <v>55.88</v>
      </c>
    </row>
    <row r="4510" spans="1:2">
      <c r="A4510" s="68" t="s">
        <v>4453</v>
      </c>
      <c r="B4510" s="225">
        <v>83.14</v>
      </c>
    </row>
    <row r="4511" spans="1:2">
      <c r="A4511" s="68" t="s">
        <v>4454</v>
      </c>
      <c r="B4511" s="225">
        <v>77.36</v>
      </c>
    </row>
    <row r="4512" spans="1:2">
      <c r="A4512" s="68" t="s">
        <v>4455</v>
      </c>
      <c r="B4512" s="225">
        <v>195.99</v>
      </c>
    </row>
    <row r="4513" spans="1:2">
      <c r="A4513" s="68" t="s">
        <v>4456</v>
      </c>
      <c r="B4513" s="225">
        <v>189.48</v>
      </c>
    </row>
    <row r="4514" spans="1:2">
      <c r="A4514" s="68" t="s">
        <v>4457</v>
      </c>
      <c r="B4514" s="225">
        <v>250.82</v>
      </c>
    </row>
    <row r="4515" spans="1:2">
      <c r="A4515" s="68" t="s">
        <v>4458</v>
      </c>
      <c r="B4515" s="225">
        <v>244.2</v>
      </c>
    </row>
    <row r="4516" spans="1:2">
      <c r="A4516" s="68" t="s">
        <v>4459</v>
      </c>
      <c r="B4516" s="225">
        <v>320.45</v>
      </c>
    </row>
    <row r="4517" spans="1:2">
      <c r="A4517" s="68" t="s">
        <v>4460</v>
      </c>
      <c r="B4517" s="225">
        <v>312.51</v>
      </c>
    </row>
    <row r="4518" spans="1:2">
      <c r="A4518" s="68" t="s">
        <v>4461</v>
      </c>
      <c r="B4518" s="225">
        <v>394.65</v>
      </c>
    </row>
    <row r="4519" spans="1:2">
      <c r="A4519" s="68" t="s">
        <v>4462</v>
      </c>
      <c r="B4519" s="225">
        <v>385.21</v>
      </c>
    </row>
    <row r="4520" spans="1:2">
      <c r="A4520" s="68" t="s">
        <v>4463</v>
      </c>
      <c r="B4520" s="225">
        <v>492.17</v>
      </c>
    </row>
    <row r="4521" spans="1:2">
      <c r="A4521" s="68" t="s">
        <v>4464</v>
      </c>
      <c r="B4521" s="225">
        <v>480.66</v>
      </c>
    </row>
    <row r="4522" spans="1:2">
      <c r="A4522" s="68" t="s">
        <v>4465</v>
      </c>
      <c r="B4522" s="225">
        <v>689.13</v>
      </c>
    </row>
    <row r="4523" spans="1:2">
      <c r="A4523" s="68" t="s">
        <v>4466</v>
      </c>
      <c r="B4523" s="225">
        <v>675.74</v>
      </c>
    </row>
    <row r="4524" spans="1:2">
      <c r="A4524" s="68" t="s">
        <v>4467</v>
      </c>
      <c r="B4524" s="225">
        <v>762.61</v>
      </c>
    </row>
    <row r="4525" spans="1:2">
      <c r="A4525" s="68" t="s">
        <v>4468</v>
      </c>
      <c r="B4525" s="225">
        <v>747.68</v>
      </c>
    </row>
    <row r="4526" spans="1:2">
      <c r="A4526" s="68" t="s">
        <v>4469</v>
      </c>
      <c r="B4526" s="225">
        <v>1019.67</v>
      </c>
    </row>
    <row r="4527" spans="1:2">
      <c r="A4527" s="68" t="s">
        <v>4470</v>
      </c>
      <c r="B4527" s="225">
        <v>1001.21</v>
      </c>
    </row>
    <row r="4528" spans="1:2">
      <c r="A4528" s="68" t="s">
        <v>4471</v>
      </c>
      <c r="B4528" s="225">
        <v>1583.88</v>
      </c>
    </row>
    <row r="4529" spans="1:2">
      <c r="A4529" s="68" t="s">
        <v>4472</v>
      </c>
      <c r="B4529" s="225">
        <v>1560.95</v>
      </c>
    </row>
    <row r="4530" spans="1:2">
      <c r="A4530" s="68" t="s">
        <v>4473</v>
      </c>
      <c r="B4530" s="225">
        <v>2507.0700000000002</v>
      </c>
    </row>
    <row r="4531" spans="1:2">
      <c r="A4531" s="68" t="s">
        <v>4474</v>
      </c>
      <c r="B4531" s="225">
        <v>2479.13</v>
      </c>
    </row>
    <row r="4532" spans="1:2">
      <c r="A4532" s="68" t="s">
        <v>4475</v>
      </c>
      <c r="B4532" s="225">
        <v>2841</v>
      </c>
    </row>
    <row r="4533" spans="1:2">
      <c r="A4533" s="68" t="s">
        <v>4476</v>
      </c>
      <c r="B4533" s="225">
        <v>2810.48</v>
      </c>
    </row>
    <row r="4534" spans="1:2">
      <c r="A4534" s="68" t="s">
        <v>4477</v>
      </c>
      <c r="B4534" s="225">
        <v>184.94</v>
      </c>
    </row>
    <row r="4535" spans="1:2">
      <c r="A4535" s="68" t="s">
        <v>4478</v>
      </c>
      <c r="B4535" s="225">
        <v>180.12</v>
      </c>
    </row>
    <row r="4536" spans="1:2">
      <c r="A4536" s="68" t="s">
        <v>4479</v>
      </c>
      <c r="B4536" s="225">
        <v>260.82</v>
      </c>
    </row>
    <row r="4537" spans="1:2">
      <c r="A4537" s="68" t="s">
        <v>4480</v>
      </c>
      <c r="B4537" s="225">
        <v>254.2</v>
      </c>
    </row>
    <row r="4538" spans="1:2">
      <c r="A4538" s="68" t="s">
        <v>4481</v>
      </c>
      <c r="B4538" s="225">
        <v>320.45</v>
      </c>
    </row>
    <row r="4539" spans="1:2">
      <c r="A4539" s="68" t="s">
        <v>4482</v>
      </c>
      <c r="B4539" s="225">
        <v>312.51</v>
      </c>
    </row>
    <row r="4540" spans="1:2">
      <c r="A4540" s="68" t="s">
        <v>4483</v>
      </c>
      <c r="B4540" s="225">
        <v>456.54</v>
      </c>
    </row>
    <row r="4541" spans="1:2">
      <c r="A4541" s="68" t="s">
        <v>4484</v>
      </c>
      <c r="B4541" s="225">
        <v>447.1</v>
      </c>
    </row>
    <row r="4542" spans="1:2">
      <c r="A4542" s="68" t="s">
        <v>4485</v>
      </c>
      <c r="B4542" s="225">
        <v>581.91999999999996</v>
      </c>
    </row>
    <row r="4543" spans="1:2">
      <c r="A4543" s="68" t="s">
        <v>4486</v>
      </c>
      <c r="B4543" s="225">
        <v>570.41</v>
      </c>
    </row>
    <row r="4544" spans="1:2">
      <c r="A4544" s="68" t="s">
        <v>4487</v>
      </c>
      <c r="B4544" s="225">
        <v>713.25</v>
      </c>
    </row>
    <row r="4545" spans="1:2">
      <c r="A4545" s="68" t="s">
        <v>4488</v>
      </c>
      <c r="B4545" s="225">
        <v>699.86</v>
      </c>
    </row>
    <row r="4546" spans="1:2">
      <c r="A4546" s="68" t="s">
        <v>4489</v>
      </c>
      <c r="B4546" s="225">
        <v>851.42</v>
      </c>
    </row>
    <row r="4547" spans="1:2">
      <c r="A4547" s="68" t="s">
        <v>4490</v>
      </c>
      <c r="B4547" s="225">
        <v>836.49</v>
      </c>
    </row>
    <row r="4548" spans="1:2">
      <c r="A4548" s="68" t="s">
        <v>4491</v>
      </c>
      <c r="B4548" s="225">
        <v>1233.78</v>
      </c>
    </row>
    <row r="4549" spans="1:2">
      <c r="A4549" s="68" t="s">
        <v>4492</v>
      </c>
      <c r="B4549" s="225">
        <v>1215.32</v>
      </c>
    </row>
    <row r="4550" spans="1:2">
      <c r="A4550" s="68" t="s">
        <v>4493</v>
      </c>
      <c r="B4550" s="225">
        <v>1623.88</v>
      </c>
    </row>
    <row r="4551" spans="1:2">
      <c r="A4551" s="68" t="s">
        <v>4494</v>
      </c>
      <c r="B4551" s="225">
        <v>1600.95</v>
      </c>
    </row>
    <row r="4552" spans="1:2">
      <c r="A4552" s="68" t="s">
        <v>4495</v>
      </c>
      <c r="B4552" s="225">
        <v>194.94</v>
      </c>
    </row>
    <row r="4553" spans="1:2">
      <c r="A4553" s="68" t="s">
        <v>4496</v>
      </c>
      <c r="B4553" s="225">
        <v>190.12</v>
      </c>
    </row>
    <row r="4554" spans="1:2">
      <c r="A4554" s="68" t="s">
        <v>4497</v>
      </c>
      <c r="B4554" s="225">
        <v>270.82</v>
      </c>
    </row>
    <row r="4555" spans="1:2">
      <c r="A4555" s="68" t="s">
        <v>4498</v>
      </c>
      <c r="B4555" s="225">
        <v>264.2</v>
      </c>
    </row>
    <row r="4556" spans="1:2">
      <c r="A4556" s="68" t="s">
        <v>4499</v>
      </c>
      <c r="B4556" s="225">
        <v>385.16</v>
      </c>
    </row>
    <row r="4557" spans="1:2">
      <c r="A4557" s="68" t="s">
        <v>4500</v>
      </c>
      <c r="B4557" s="225">
        <v>377.22</v>
      </c>
    </row>
    <row r="4558" spans="1:2">
      <c r="A4558" s="68" t="s">
        <v>4501</v>
      </c>
      <c r="B4558" s="225">
        <v>461.81</v>
      </c>
    </row>
    <row r="4559" spans="1:2">
      <c r="A4559" s="68" t="s">
        <v>4502</v>
      </c>
      <c r="B4559" s="225">
        <v>452.37</v>
      </c>
    </row>
    <row r="4560" spans="1:2">
      <c r="A4560" s="68" t="s">
        <v>4503</v>
      </c>
      <c r="B4560" s="225">
        <v>611.95000000000005</v>
      </c>
    </row>
    <row r="4561" spans="1:2">
      <c r="A4561" s="68" t="s">
        <v>4504</v>
      </c>
      <c r="B4561" s="225">
        <v>600.44000000000005</v>
      </c>
    </row>
    <row r="4562" spans="1:2">
      <c r="A4562" s="68" t="s">
        <v>4505</v>
      </c>
      <c r="B4562" s="225">
        <v>722.72</v>
      </c>
    </row>
    <row r="4563" spans="1:2">
      <c r="A4563" s="68" t="s">
        <v>4506</v>
      </c>
      <c r="B4563" s="225">
        <v>709.33</v>
      </c>
    </row>
    <row r="4564" spans="1:2">
      <c r="A4564" s="68" t="s">
        <v>4507</v>
      </c>
      <c r="B4564" s="225">
        <v>860.91</v>
      </c>
    </row>
    <row r="4565" spans="1:2">
      <c r="A4565" s="68" t="s">
        <v>4508</v>
      </c>
      <c r="B4565" s="225">
        <v>845.98</v>
      </c>
    </row>
    <row r="4566" spans="1:2">
      <c r="A4566" s="68" t="s">
        <v>4509</v>
      </c>
      <c r="B4566" s="225">
        <v>1155.1500000000001</v>
      </c>
    </row>
    <row r="4567" spans="1:2">
      <c r="A4567" s="68" t="s">
        <v>4510</v>
      </c>
      <c r="B4567" s="225">
        <v>1136.69</v>
      </c>
    </row>
    <row r="4568" spans="1:2">
      <c r="A4568" s="68" t="s">
        <v>4511</v>
      </c>
      <c r="B4568" s="225">
        <v>1793.88</v>
      </c>
    </row>
    <row r="4569" spans="1:2">
      <c r="A4569" s="68" t="s">
        <v>4512</v>
      </c>
      <c r="B4569" s="225">
        <v>1770.95</v>
      </c>
    </row>
    <row r="4570" spans="1:2">
      <c r="A4570" s="68" t="s">
        <v>4513</v>
      </c>
      <c r="B4570" s="225">
        <v>51.89</v>
      </c>
    </row>
    <row r="4571" spans="1:2">
      <c r="A4571" s="68" t="s">
        <v>4514</v>
      </c>
      <c r="B4571" s="225">
        <v>49.36</v>
      </c>
    </row>
    <row r="4572" spans="1:2">
      <c r="A4572" s="68" t="s">
        <v>4515</v>
      </c>
      <c r="B4572" s="225">
        <v>73.19</v>
      </c>
    </row>
    <row r="4573" spans="1:2">
      <c r="A4573" s="68" t="s">
        <v>4516</v>
      </c>
      <c r="B4573" s="225">
        <v>68.290000000000006</v>
      </c>
    </row>
    <row r="4574" spans="1:2">
      <c r="A4574" s="68" t="s">
        <v>4517</v>
      </c>
      <c r="B4574" s="225">
        <v>106.03</v>
      </c>
    </row>
    <row r="4575" spans="1:2">
      <c r="A4575" s="68" t="s">
        <v>4518</v>
      </c>
      <c r="B4575" s="225">
        <v>97.99</v>
      </c>
    </row>
    <row r="4576" spans="1:2">
      <c r="A4576" s="68" t="s">
        <v>4519</v>
      </c>
      <c r="B4576" s="225">
        <v>152.80000000000001</v>
      </c>
    </row>
    <row r="4577" spans="1:2">
      <c r="A4577" s="68" t="s">
        <v>4520</v>
      </c>
      <c r="B4577" s="225">
        <v>140.54</v>
      </c>
    </row>
    <row r="4578" spans="1:2">
      <c r="A4578" s="68" t="s">
        <v>4521</v>
      </c>
      <c r="B4578" s="225">
        <v>446.95</v>
      </c>
    </row>
    <row r="4579" spans="1:2">
      <c r="A4579" s="68" t="s">
        <v>4522</v>
      </c>
      <c r="B4579" s="225">
        <v>435.04</v>
      </c>
    </row>
    <row r="4580" spans="1:2">
      <c r="A4580" s="68" t="s">
        <v>4523</v>
      </c>
      <c r="B4580" s="225">
        <v>614.33000000000004</v>
      </c>
    </row>
    <row r="4581" spans="1:2">
      <c r="A4581" s="68" t="s">
        <v>4524</v>
      </c>
      <c r="B4581" s="225">
        <v>597.63</v>
      </c>
    </row>
    <row r="4582" spans="1:2">
      <c r="A4582" s="68" t="s">
        <v>4525</v>
      </c>
      <c r="B4582" s="225">
        <v>69.98</v>
      </c>
    </row>
    <row r="4583" spans="1:2">
      <c r="A4583" s="68" t="s">
        <v>4526</v>
      </c>
      <c r="B4583" s="225">
        <v>65.849999999999994</v>
      </c>
    </row>
    <row r="4584" spans="1:2">
      <c r="A4584" s="68" t="s">
        <v>4527</v>
      </c>
      <c r="B4584" s="225">
        <v>85.83</v>
      </c>
    </row>
    <row r="4585" spans="1:2">
      <c r="A4585" s="68" t="s">
        <v>4528</v>
      </c>
      <c r="B4585" s="225">
        <v>80.38</v>
      </c>
    </row>
    <row r="4586" spans="1:2">
      <c r="A4586" s="68" t="s">
        <v>4529</v>
      </c>
      <c r="B4586" s="225">
        <v>125.74</v>
      </c>
    </row>
    <row r="4587" spans="1:2">
      <c r="A4587" s="68" t="s">
        <v>4530</v>
      </c>
      <c r="B4587" s="225">
        <v>118.53</v>
      </c>
    </row>
    <row r="4588" spans="1:2">
      <c r="A4588" s="68" t="s">
        <v>4531</v>
      </c>
      <c r="B4588" s="225">
        <v>175.83</v>
      </c>
    </row>
    <row r="4589" spans="1:2">
      <c r="A4589" s="68" t="s">
        <v>4532</v>
      </c>
      <c r="B4589" s="225">
        <v>166.77</v>
      </c>
    </row>
    <row r="4590" spans="1:2">
      <c r="A4590" s="68" t="s">
        <v>4533</v>
      </c>
      <c r="B4590" s="225">
        <v>224.5</v>
      </c>
    </row>
    <row r="4591" spans="1:2">
      <c r="A4591" s="68" t="s">
        <v>4534</v>
      </c>
      <c r="B4591" s="225">
        <v>213.85</v>
      </c>
    </row>
    <row r="4592" spans="1:2">
      <c r="A4592" s="68" t="s">
        <v>4535</v>
      </c>
      <c r="B4592" s="225">
        <v>106.31</v>
      </c>
    </row>
    <row r="4593" spans="1:2">
      <c r="A4593" s="68" t="s">
        <v>4536</v>
      </c>
      <c r="B4593" s="225">
        <v>102.57</v>
      </c>
    </row>
    <row r="4594" spans="1:2">
      <c r="A4594" s="68" t="s">
        <v>4537</v>
      </c>
      <c r="B4594" s="225">
        <v>128.03</v>
      </c>
    </row>
    <row r="4595" spans="1:2">
      <c r="A4595" s="68" t="s">
        <v>4538</v>
      </c>
      <c r="B4595" s="225">
        <v>122.58</v>
      </c>
    </row>
    <row r="4596" spans="1:2">
      <c r="A4596" s="68" t="s">
        <v>4539</v>
      </c>
      <c r="B4596" s="225">
        <v>165.04</v>
      </c>
    </row>
    <row r="4597" spans="1:2">
      <c r="A4597" s="68" t="s">
        <v>4540</v>
      </c>
      <c r="B4597" s="225">
        <v>157.83000000000001</v>
      </c>
    </row>
    <row r="4598" spans="1:2">
      <c r="A4598" s="68" t="s">
        <v>4541</v>
      </c>
      <c r="B4598" s="225">
        <v>238.09</v>
      </c>
    </row>
    <row r="4599" spans="1:2">
      <c r="A4599" s="68" t="s">
        <v>4542</v>
      </c>
      <c r="B4599" s="225">
        <v>229.03</v>
      </c>
    </row>
    <row r="4600" spans="1:2">
      <c r="A4600" s="68" t="s">
        <v>4543</v>
      </c>
      <c r="B4600" s="225">
        <v>295.05</v>
      </c>
    </row>
    <row r="4601" spans="1:2">
      <c r="A4601" s="68" t="s">
        <v>4544</v>
      </c>
      <c r="B4601" s="225">
        <v>284.39999999999998</v>
      </c>
    </row>
    <row r="4602" spans="1:2">
      <c r="A4602" s="68" t="s">
        <v>4545</v>
      </c>
      <c r="B4602" s="225">
        <v>152.65</v>
      </c>
    </row>
    <row r="4603" spans="1:2">
      <c r="A4603" s="68" t="s">
        <v>4546</v>
      </c>
      <c r="B4603" s="225">
        <v>146.91999999999999</v>
      </c>
    </row>
    <row r="4604" spans="1:2">
      <c r="A4604" s="68" t="s">
        <v>4547</v>
      </c>
      <c r="B4604" s="225">
        <v>178.61</v>
      </c>
    </row>
    <row r="4605" spans="1:2">
      <c r="A4605" s="68" t="s">
        <v>84</v>
      </c>
      <c r="B4605" s="225">
        <v>171.4</v>
      </c>
    </row>
    <row r="4606" spans="1:2">
      <c r="A4606" s="68" t="s">
        <v>4548</v>
      </c>
      <c r="B4606" s="225">
        <v>243.81</v>
      </c>
    </row>
    <row r="4607" spans="1:2">
      <c r="A4607" s="68" t="s">
        <v>85</v>
      </c>
      <c r="B4607" s="225">
        <v>234.75</v>
      </c>
    </row>
    <row r="4608" spans="1:2">
      <c r="A4608" s="68" t="s">
        <v>4549</v>
      </c>
      <c r="B4608" s="225">
        <v>258.12</v>
      </c>
    </row>
    <row r="4609" spans="1:2">
      <c r="A4609" s="68" t="s">
        <v>4550</v>
      </c>
      <c r="B4609" s="225">
        <v>247.47</v>
      </c>
    </row>
    <row r="4610" spans="1:2">
      <c r="A4610" s="68" t="s">
        <v>4551</v>
      </c>
      <c r="B4610" s="225">
        <v>334.84</v>
      </c>
    </row>
    <row r="4611" spans="1:2">
      <c r="A4611" s="68" t="s">
        <v>86</v>
      </c>
      <c r="B4611" s="225">
        <v>322.52999999999997</v>
      </c>
    </row>
    <row r="4612" spans="1:2">
      <c r="A4612" s="68" t="s">
        <v>4552</v>
      </c>
      <c r="B4612" s="225">
        <v>406.14</v>
      </c>
    </row>
    <row r="4613" spans="1:2">
      <c r="A4613" s="68" t="s">
        <v>4553</v>
      </c>
      <c r="B4613" s="225">
        <v>392.16</v>
      </c>
    </row>
    <row r="4614" spans="1:2">
      <c r="A4614" s="68" t="s">
        <v>4554</v>
      </c>
      <c r="B4614" s="225">
        <v>524.49</v>
      </c>
    </row>
    <row r="4615" spans="1:2">
      <c r="A4615" s="68" t="s">
        <v>87</v>
      </c>
      <c r="B4615" s="225">
        <v>505.8</v>
      </c>
    </row>
    <row r="4616" spans="1:2">
      <c r="A4616" s="68" t="s">
        <v>4555</v>
      </c>
      <c r="B4616" s="225">
        <v>606.92999999999995</v>
      </c>
    </row>
    <row r="4617" spans="1:2">
      <c r="A4617" s="68" t="s">
        <v>137</v>
      </c>
      <c r="B4617" s="225">
        <v>586.37</v>
      </c>
    </row>
    <row r="4618" spans="1:2">
      <c r="A4618" s="68" t="s">
        <v>4556</v>
      </c>
      <c r="B4618" s="225">
        <v>730.09</v>
      </c>
    </row>
    <row r="4619" spans="1:2">
      <c r="A4619" s="68" t="s">
        <v>4557</v>
      </c>
      <c r="B4619" s="225">
        <v>706.59</v>
      </c>
    </row>
    <row r="4620" spans="1:2">
      <c r="A4620" s="68" t="s">
        <v>4558</v>
      </c>
      <c r="B4620" s="225">
        <v>819.13</v>
      </c>
    </row>
    <row r="4621" spans="1:2">
      <c r="A4621" s="68" t="s">
        <v>138</v>
      </c>
      <c r="B4621" s="225">
        <v>792.75</v>
      </c>
    </row>
    <row r="4622" spans="1:2">
      <c r="A4622" s="68" t="s">
        <v>4559</v>
      </c>
      <c r="B4622" s="225">
        <v>1160.8900000000001</v>
      </c>
    </row>
    <row r="4623" spans="1:2">
      <c r="A4623" s="68" t="s">
        <v>4560</v>
      </c>
      <c r="B4623" s="225">
        <v>1127.51</v>
      </c>
    </row>
    <row r="4624" spans="1:2">
      <c r="A4624" s="68" t="s">
        <v>4563</v>
      </c>
      <c r="B4624" s="225">
        <v>2475.71</v>
      </c>
    </row>
    <row r="4625" spans="1:2">
      <c r="A4625" s="68" t="s">
        <v>4564</v>
      </c>
      <c r="B4625" s="225">
        <v>2430.75</v>
      </c>
    </row>
    <row r="4626" spans="1:2">
      <c r="A4626" s="68" t="s">
        <v>4565</v>
      </c>
      <c r="B4626" s="225">
        <v>134.88</v>
      </c>
    </row>
    <row r="4627" spans="1:2">
      <c r="A4627" s="68" t="s">
        <v>4566</v>
      </c>
      <c r="B4627" s="225">
        <v>129.15</v>
      </c>
    </row>
    <row r="4628" spans="1:2">
      <c r="A4628" s="68" t="s">
        <v>4567</v>
      </c>
      <c r="B4628" s="225">
        <v>152.88999999999999</v>
      </c>
    </row>
    <row r="4629" spans="1:2">
      <c r="A4629" s="68" t="s">
        <v>4568</v>
      </c>
      <c r="B4629" s="225">
        <v>145.68</v>
      </c>
    </row>
    <row r="4630" spans="1:2">
      <c r="A4630" s="68" t="s">
        <v>4569</v>
      </c>
      <c r="B4630" s="225">
        <v>262.33</v>
      </c>
    </row>
    <row r="4631" spans="1:2">
      <c r="A4631" s="68" t="s">
        <v>4570</v>
      </c>
      <c r="B4631" s="225">
        <v>253.27</v>
      </c>
    </row>
    <row r="4632" spans="1:2">
      <c r="A4632" s="68" t="s">
        <v>4571</v>
      </c>
      <c r="B4632" s="225">
        <v>294.62</v>
      </c>
    </row>
    <row r="4633" spans="1:2">
      <c r="A4633" s="68" t="s">
        <v>4572</v>
      </c>
      <c r="B4633" s="225">
        <v>283.97000000000003</v>
      </c>
    </row>
    <row r="4634" spans="1:2">
      <c r="A4634" s="68" t="s">
        <v>4573</v>
      </c>
      <c r="B4634" s="225">
        <v>328.84</v>
      </c>
    </row>
    <row r="4635" spans="1:2">
      <c r="A4635" s="68" t="s">
        <v>4574</v>
      </c>
      <c r="B4635" s="225">
        <v>316.52999999999997</v>
      </c>
    </row>
    <row r="4636" spans="1:2">
      <c r="A4636" s="68" t="s">
        <v>4575</v>
      </c>
      <c r="B4636" s="225">
        <v>393.14</v>
      </c>
    </row>
    <row r="4637" spans="1:2">
      <c r="A4637" s="68" t="s">
        <v>4576</v>
      </c>
      <c r="B4637" s="225">
        <v>379.16</v>
      </c>
    </row>
    <row r="4638" spans="1:2">
      <c r="A4638" s="68" t="s">
        <v>4577</v>
      </c>
      <c r="B4638" s="225">
        <v>485.06</v>
      </c>
    </row>
    <row r="4639" spans="1:2">
      <c r="A4639" s="68" t="s">
        <v>4578</v>
      </c>
      <c r="B4639" s="225">
        <v>466.37</v>
      </c>
    </row>
    <row r="4640" spans="1:2">
      <c r="A4640" s="68" t="s">
        <v>4579</v>
      </c>
      <c r="B4640" s="225">
        <v>639.94000000000005</v>
      </c>
    </row>
    <row r="4641" spans="1:2">
      <c r="A4641" s="68" t="s">
        <v>4580</v>
      </c>
      <c r="B4641" s="225">
        <v>619.38</v>
      </c>
    </row>
    <row r="4642" spans="1:2">
      <c r="A4642" s="68" t="s">
        <v>4583</v>
      </c>
      <c r="B4642" s="225">
        <v>822.41</v>
      </c>
    </row>
    <row r="4643" spans="1:2">
      <c r="A4643" s="68" t="s">
        <v>4584</v>
      </c>
      <c r="B4643" s="225">
        <v>796.03</v>
      </c>
    </row>
    <row r="4644" spans="1:2">
      <c r="A4644" s="68" t="s">
        <v>4585</v>
      </c>
      <c r="B4644" s="225">
        <v>1132.03</v>
      </c>
    </row>
    <row r="4645" spans="1:2">
      <c r="A4645" s="68" t="s">
        <v>4586</v>
      </c>
      <c r="B4645" s="225">
        <v>1098.6500000000001</v>
      </c>
    </row>
    <row r="4646" spans="1:2">
      <c r="A4646" s="68" t="s">
        <v>4589</v>
      </c>
      <c r="B4646" s="225">
        <v>2717.08</v>
      </c>
    </row>
    <row r="4647" spans="1:2">
      <c r="A4647" s="68" t="s">
        <v>4590</v>
      </c>
      <c r="B4647" s="225">
        <v>2672.12</v>
      </c>
    </row>
    <row r="4648" spans="1:2">
      <c r="A4648" s="68" t="s">
        <v>4591</v>
      </c>
      <c r="B4648" s="225">
        <v>178.31</v>
      </c>
    </row>
    <row r="4649" spans="1:2">
      <c r="A4649" s="68" t="s">
        <v>4592</v>
      </c>
      <c r="B4649" s="225">
        <v>172.58</v>
      </c>
    </row>
    <row r="4650" spans="1:2">
      <c r="A4650" s="68" t="s">
        <v>4593</v>
      </c>
      <c r="B4650" s="225">
        <v>203.61</v>
      </c>
    </row>
    <row r="4651" spans="1:2">
      <c r="A4651" s="68" t="s">
        <v>4594</v>
      </c>
      <c r="B4651" s="225">
        <v>196.4</v>
      </c>
    </row>
    <row r="4652" spans="1:2">
      <c r="A4652" s="68" t="s">
        <v>4595</v>
      </c>
      <c r="B4652" s="225">
        <v>269.83</v>
      </c>
    </row>
    <row r="4653" spans="1:2">
      <c r="A4653" s="68" t="s">
        <v>4596</v>
      </c>
      <c r="B4653" s="225">
        <v>260.77</v>
      </c>
    </row>
    <row r="4654" spans="1:2">
      <c r="A4654" s="68" t="s">
        <v>4597</v>
      </c>
      <c r="B4654" s="225">
        <v>349.94</v>
      </c>
    </row>
    <row r="4655" spans="1:2">
      <c r="A4655" s="68" t="s">
        <v>4598</v>
      </c>
      <c r="B4655" s="225">
        <v>339.29</v>
      </c>
    </row>
    <row r="4656" spans="1:2">
      <c r="A4656" s="68" t="s">
        <v>4599</v>
      </c>
      <c r="B4656" s="225">
        <v>484.55</v>
      </c>
    </row>
    <row r="4657" spans="1:2">
      <c r="A4657" s="68" t="s">
        <v>4600</v>
      </c>
      <c r="B4657" s="225">
        <v>472.24</v>
      </c>
    </row>
    <row r="4658" spans="1:2">
      <c r="A4658" s="68" t="s">
        <v>4601</v>
      </c>
      <c r="B4658" s="225">
        <v>555</v>
      </c>
    </row>
    <row r="4659" spans="1:2">
      <c r="A4659" s="68" t="s">
        <v>4602</v>
      </c>
      <c r="B4659" s="225">
        <v>541.02</v>
      </c>
    </row>
    <row r="4660" spans="1:2">
      <c r="A4660" s="68" t="s">
        <v>4605</v>
      </c>
      <c r="B4660" s="225">
        <v>983.69</v>
      </c>
    </row>
    <row r="4661" spans="1:2">
      <c r="A4661" s="68" t="s">
        <v>4606</v>
      </c>
      <c r="B4661" s="225">
        <v>963.13</v>
      </c>
    </row>
    <row r="4662" spans="1:2">
      <c r="A4662" s="68" t="s">
        <v>4609</v>
      </c>
      <c r="B4662" s="225">
        <v>1391.67</v>
      </c>
    </row>
    <row r="4663" spans="1:2">
      <c r="A4663" s="68" t="s">
        <v>4610</v>
      </c>
      <c r="B4663" s="225">
        <v>1365.29</v>
      </c>
    </row>
    <row r="4664" spans="1:2">
      <c r="A4664" s="68" t="s">
        <v>4611</v>
      </c>
      <c r="B4664" s="225">
        <v>1785.56</v>
      </c>
    </row>
    <row r="4665" spans="1:2">
      <c r="A4665" s="68" t="s">
        <v>4612</v>
      </c>
      <c r="B4665" s="225">
        <v>1752.18</v>
      </c>
    </row>
    <row r="4666" spans="1:2">
      <c r="A4666" s="68" t="s">
        <v>4617</v>
      </c>
      <c r="B4666" s="225">
        <v>186.31</v>
      </c>
    </row>
    <row r="4667" spans="1:2">
      <c r="A4667" s="68" t="s">
        <v>4618</v>
      </c>
      <c r="B4667" s="225">
        <v>180.58</v>
      </c>
    </row>
    <row r="4668" spans="1:2">
      <c r="A4668" s="68" t="s">
        <v>4619</v>
      </c>
      <c r="B4668" s="225">
        <v>216.88</v>
      </c>
    </row>
    <row r="4669" spans="1:2">
      <c r="A4669" s="68" t="s">
        <v>4620</v>
      </c>
      <c r="B4669" s="225">
        <v>209.2</v>
      </c>
    </row>
    <row r="4670" spans="1:2">
      <c r="A4670" s="68" t="s">
        <v>4621</v>
      </c>
      <c r="B4670" s="225">
        <v>282.92</v>
      </c>
    </row>
    <row r="4671" spans="1:2">
      <c r="A4671" s="68" t="s">
        <v>4622</v>
      </c>
      <c r="B4671" s="225">
        <v>273.55</v>
      </c>
    </row>
    <row r="4672" spans="1:2">
      <c r="A4672" s="68" t="s">
        <v>4623</v>
      </c>
      <c r="B4672" s="225">
        <v>371.29</v>
      </c>
    </row>
    <row r="4673" spans="1:2">
      <c r="A4673" s="68" t="s">
        <v>4624</v>
      </c>
      <c r="B4673" s="225">
        <v>359.57</v>
      </c>
    </row>
    <row r="4674" spans="1:2">
      <c r="A4674" s="68" t="s">
        <v>4625</v>
      </c>
      <c r="B4674" s="225">
        <v>482.34</v>
      </c>
    </row>
    <row r="4675" spans="1:2">
      <c r="A4675" s="68" t="s">
        <v>4626</v>
      </c>
      <c r="B4675" s="225">
        <v>468.84</v>
      </c>
    </row>
    <row r="4676" spans="1:2">
      <c r="A4676" s="68" t="s">
        <v>4627</v>
      </c>
      <c r="B4676" s="225">
        <v>592.95000000000005</v>
      </c>
    </row>
    <row r="4677" spans="1:2">
      <c r="A4677" s="68" t="s">
        <v>4628</v>
      </c>
      <c r="B4677" s="225">
        <v>576.32000000000005</v>
      </c>
    </row>
    <row r="4678" spans="1:2">
      <c r="A4678" s="68" t="s">
        <v>4629</v>
      </c>
      <c r="B4678" s="225">
        <v>734.78</v>
      </c>
    </row>
    <row r="4679" spans="1:2">
      <c r="A4679" s="68" t="s">
        <v>4630</v>
      </c>
      <c r="B4679" s="225">
        <v>715.63</v>
      </c>
    </row>
    <row r="4680" spans="1:2">
      <c r="A4680" s="68" t="s">
        <v>4631</v>
      </c>
      <c r="B4680" s="225">
        <v>1035.6300000000001</v>
      </c>
    </row>
    <row r="4681" spans="1:2">
      <c r="A4681" s="68" t="s">
        <v>4632</v>
      </c>
      <c r="B4681" s="225">
        <v>1013.74</v>
      </c>
    </row>
    <row r="4682" spans="1:2">
      <c r="A4682" s="68" t="s">
        <v>4633</v>
      </c>
      <c r="B4682" s="225">
        <v>1143.0899999999999</v>
      </c>
    </row>
    <row r="4683" spans="1:2">
      <c r="A4683" s="68" t="s">
        <v>4634</v>
      </c>
      <c r="B4683" s="225">
        <v>1119.2</v>
      </c>
    </row>
    <row r="4684" spans="1:2">
      <c r="A4684" s="68" t="s">
        <v>4635</v>
      </c>
      <c r="B4684" s="225">
        <v>1444.84</v>
      </c>
    </row>
    <row r="4685" spans="1:2">
      <c r="A4685" s="68" t="s">
        <v>4636</v>
      </c>
      <c r="B4685" s="225">
        <v>1417.91</v>
      </c>
    </row>
    <row r="4686" spans="1:2">
      <c r="A4686" s="68" t="s">
        <v>4637</v>
      </c>
      <c r="B4686" s="225">
        <v>1833.94</v>
      </c>
    </row>
    <row r="4687" spans="1:2">
      <c r="A4687" s="68" t="s">
        <v>4638</v>
      </c>
      <c r="B4687" s="225">
        <v>1800.18</v>
      </c>
    </row>
    <row r="4688" spans="1:2">
      <c r="A4688" s="68" t="s">
        <v>4643</v>
      </c>
      <c r="B4688" s="225">
        <v>812.84</v>
      </c>
    </row>
    <row r="4689" spans="1:2">
      <c r="A4689" s="68" t="s">
        <v>4644</v>
      </c>
      <c r="B4689" s="225">
        <v>756.82</v>
      </c>
    </row>
    <row r="4690" spans="1:2">
      <c r="A4690" s="68" t="s">
        <v>4645</v>
      </c>
      <c r="B4690" s="225">
        <v>918.2</v>
      </c>
    </row>
    <row r="4691" spans="1:2">
      <c r="A4691" s="68" t="s">
        <v>4646</v>
      </c>
      <c r="B4691" s="225">
        <v>859.15</v>
      </c>
    </row>
    <row r="4692" spans="1:2">
      <c r="A4692" s="68" t="s">
        <v>4647</v>
      </c>
      <c r="B4692" s="225">
        <v>6174.51</v>
      </c>
    </row>
    <row r="4693" spans="1:2">
      <c r="A4693" s="68" t="s">
        <v>4648</v>
      </c>
      <c r="B4693" s="225">
        <v>5976.8</v>
      </c>
    </row>
    <row r="4694" spans="1:2">
      <c r="A4694" s="68" t="s">
        <v>4649</v>
      </c>
      <c r="B4694" s="225">
        <v>6396.54</v>
      </c>
    </row>
    <row r="4695" spans="1:2">
      <c r="A4695" s="68" t="s">
        <v>4650</v>
      </c>
      <c r="B4695" s="225">
        <v>6181.45</v>
      </c>
    </row>
    <row r="4696" spans="1:2">
      <c r="A4696" s="68" t="s">
        <v>4651</v>
      </c>
      <c r="B4696" s="225">
        <v>7137.46</v>
      </c>
    </row>
    <row r="4697" spans="1:2">
      <c r="A4697" s="68" t="s">
        <v>4652</v>
      </c>
      <c r="B4697" s="225">
        <v>6899.51</v>
      </c>
    </row>
    <row r="4698" spans="1:2">
      <c r="A4698" s="68" t="s">
        <v>4653</v>
      </c>
      <c r="B4698" s="225">
        <v>11000.09</v>
      </c>
    </row>
    <row r="4699" spans="1:2">
      <c r="A4699" s="68" t="s">
        <v>4654</v>
      </c>
      <c r="B4699" s="225">
        <v>10557.21</v>
      </c>
    </row>
    <row r="4700" spans="1:2">
      <c r="A4700" s="68" t="s">
        <v>4655</v>
      </c>
      <c r="B4700" s="225">
        <v>9368.5</v>
      </c>
    </row>
    <row r="4701" spans="1:2">
      <c r="A4701" s="68" t="s">
        <v>4656</v>
      </c>
      <c r="B4701" s="225">
        <v>9079.34</v>
      </c>
    </row>
    <row r="4702" spans="1:2">
      <c r="A4702" s="68" t="s">
        <v>4657</v>
      </c>
      <c r="B4702" s="225">
        <v>11665.71</v>
      </c>
    </row>
    <row r="4703" spans="1:2">
      <c r="A4703" s="68" t="s">
        <v>4658</v>
      </c>
      <c r="B4703" s="225">
        <v>11291.3</v>
      </c>
    </row>
    <row r="4704" spans="1:2">
      <c r="A4704" s="68" t="s">
        <v>4659</v>
      </c>
      <c r="B4704" s="225">
        <v>11684.98</v>
      </c>
    </row>
    <row r="4705" spans="1:2">
      <c r="A4705" s="68" t="s">
        <v>4660</v>
      </c>
      <c r="B4705" s="225">
        <v>11309.91</v>
      </c>
    </row>
    <row r="4706" spans="1:2">
      <c r="A4706" s="68" t="s">
        <v>4661</v>
      </c>
      <c r="B4706" s="225">
        <v>17595.55</v>
      </c>
    </row>
    <row r="4707" spans="1:2">
      <c r="A4707" s="68" t="s">
        <v>4662</v>
      </c>
      <c r="B4707" s="225">
        <v>16892.7</v>
      </c>
    </row>
    <row r="4708" spans="1:2">
      <c r="A4708" s="68" t="s">
        <v>4663</v>
      </c>
      <c r="B4708" s="225">
        <v>13036.49</v>
      </c>
    </row>
    <row r="4709" spans="1:2">
      <c r="A4709" s="68" t="s">
        <v>4664</v>
      </c>
      <c r="B4709" s="225">
        <v>12651.49</v>
      </c>
    </row>
    <row r="4710" spans="1:2">
      <c r="A4710" s="68" t="s">
        <v>4665</v>
      </c>
      <c r="B4710" s="225">
        <v>14492.85</v>
      </c>
    </row>
    <row r="4711" spans="1:2">
      <c r="A4711" s="68" t="s">
        <v>4666</v>
      </c>
      <c r="B4711" s="225">
        <v>14034.15</v>
      </c>
    </row>
    <row r="4712" spans="1:2">
      <c r="A4712" s="68" t="s">
        <v>4667</v>
      </c>
      <c r="B4712" s="225">
        <v>15378.51</v>
      </c>
    </row>
    <row r="4713" spans="1:2">
      <c r="A4713" s="68" t="s">
        <v>4668</v>
      </c>
      <c r="B4713" s="225">
        <v>14892.3</v>
      </c>
    </row>
    <row r="4714" spans="1:2">
      <c r="A4714" s="68" t="s">
        <v>4669</v>
      </c>
      <c r="B4714" s="225">
        <v>23208.42</v>
      </c>
    </row>
    <row r="4715" spans="1:2">
      <c r="A4715" s="68" t="s">
        <v>4670</v>
      </c>
      <c r="B4715" s="225">
        <v>22285.73</v>
      </c>
    </row>
    <row r="4716" spans="1:2">
      <c r="A4716" s="68" t="s">
        <v>4671</v>
      </c>
      <c r="B4716" s="225">
        <v>3356.74</v>
      </c>
    </row>
    <row r="4717" spans="1:2">
      <c r="A4717" s="68" t="s">
        <v>4672</v>
      </c>
      <c r="B4717" s="225">
        <v>3129.63</v>
      </c>
    </row>
    <row r="4718" spans="1:2">
      <c r="A4718" s="68" t="s">
        <v>217</v>
      </c>
      <c r="B4718" s="225">
        <v>4222.26</v>
      </c>
    </row>
    <row r="4719" spans="1:2">
      <c r="A4719" s="68" t="s">
        <v>4673</v>
      </c>
      <c r="B4719" s="225">
        <v>3937.63</v>
      </c>
    </row>
    <row r="4720" spans="1:2">
      <c r="A4720" s="68" t="s">
        <v>4674</v>
      </c>
      <c r="B4720" s="225">
        <v>5412.93</v>
      </c>
    </row>
    <row r="4721" spans="1:2">
      <c r="A4721" s="68" t="s">
        <v>4675</v>
      </c>
      <c r="B4721" s="225">
        <v>5048.3500000000004</v>
      </c>
    </row>
    <row r="4722" spans="1:2">
      <c r="A4722" s="68" t="s">
        <v>220</v>
      </c>
      <c r="B4722" s="225">
        <v>5900.64</v>
      </c>
    </row>
    <row r="4723" spans="1:2">
      <c r="A4723" s="68" t="s">
        <v>4676</v>
      </c>
      <c r="B4723" s="225">
        <v>5502.44</v>
      </c>
    </row>
    <row r="4724" spans="1:2">
      <c r="A4724" s="68" t="s">
        <v>4677</v>
      </c>
      <c r="B4724" s="225">
        <v>6766.16</v>
      </c>
    </row>
    <row r="4725" spans="1:2">
      <c r="A4725" s="68" t="s">
        <v>4678</v>
      </c>
      <c r="B4725" s="225">
        <v>6310.44</v>
      </c>
    </row>
    <row r="4726" spans="1:2">
      <c r="A4726" s="68" t="s">
        <v>223</v>
      </c>
      <c r="B4726" s="225">
        <v>7579.01</v>
      </c>
    </row>
    <row r="4727" spans="1:2">
      <c r="A4727" s="68" t="s">
        <v>4679</v>
      </c>
      <c r="B4727" s="225">
        <v>7067.26</v>
      </c>
    </row>
    <row r="4728" spans="1:2">
      <c r="A4728" s="68" t="s">
        <v>225</v>
      </c>
      <c r="B4728" s="225">
        <v>8444.5300000000007</v>
      </c>
    </row>
    <row r="4729" spans="1:2">
      <c r="A4729" s="68" t="s">
        <v>4680</v>
      </c>
      <c r="B4729" s="225">
        <v>7875.26</v>
      </c>
    </row>
    <row r="4730" spans="1:2">
      <c r="A4730" s="68" t="s">
        <v>4681</v>
      </c>
      <c r="B4730" s="225">
        <v>9310.06</v>
      </c>
    </row>
    <row r="4731" spans="1:2">
      <c r="A4731" s="68" t="s">
        <v>4682</v>
      </c>
      <c r="B4731" s="225">
        <v>8683.25</v>
      </c>
    </row>
    <row r="4732" spans="1:2">
      <c r="A4732" s="68" t="s">
        <v>4683</v>
      </c>
      <c r="B4732" s="225">
        <v>42.46</v>
      </c>
    </row>
    <row r="4733" spans="1:2">
      <c r="A4733" s="68" t="s">
        <v>4684</v>
      </c>
      <c r="B4733" s="225">
        <v>39.39</v>
      </c>
    </row>
    <row r="4734" spans="1:2">
      <c r="A4734" s="68" t="s">
        <v>4685</v>
      </c>
      <c r="B4734" s="225">
        <v>57.61</v>
      </c>
    </row>
    <row r="4735" spans="1:2">
      <c r="A4735" s="68" t="s">
        <v>4686</v>
      </c>
      <c r="B4735" s="225">
        <v>53.93</v>
      </c>
    </row>
    <row r="4736" spans="1:2">
      <c r="A4736" s="68" t="s">
        <v>4687</v>
      </c>
      <c r="B4736" s="225">
        <v>79.17</v>
      </c>
    </row>
    <row r="4737" spans="1:2">
      <c r="A4737" s="68" t="s">
        <v>4688</v>
      </c>
      <c r="B4737" s="225">
        <v>74.88</v>
      </c>
    </row>
    <row r="4738" spans="1:2">
      <c r="A4738" s="68" t="s">
        <v>4689</v>
      </c>
      <c r="B4738" s="225">
        <v>128.28</v>
      </c>
    </row>
    <row r="4739" spans="1:2">
      <c r="A4739" s="68" t="s">
        <v>4690</v>
      </c>
      <c r="B4739" s="225">
        <v>122.82</v>
      </c>
    </row>
    <row r="4740" spans="1:2">
      <c r="A4740" s="68" t="s">
        <v>4691</v>
      </c>
      <c r="B4740" s="225">
        <v>162.81</v>
      </c>
    </row>
    <row r="4741" spans="1:2">
      <c r="A4741" s="68" t="s">
        <v>4692</v>
      </c>
      <c r="B4741" s="225">
        <v>156.71</v>
      </c>
    </row>
    <row r="4742" spans="1:2">
      <c r="A4742" s="68" t="s">
        <v>4693</v>
      </c>
      <c r="B4742" s="225">
        <v>294.10000000000002</v>
      </c>
    </row>
    <row r="4743" spans="1:2">
      <c r="A4743" s="68" t="s">
        <v>4694</v>
      </c>
      <c r="B4743" s="225">
        <v>282.27</v>
      </c>
    </row>
    <row r="4744" spans="1:2">
      <c r="A4744" s="68" t="s">
        <v>4695</v>
      </c>
      <c r="B4744" s="225">
        <v>49.17</v>
      </c>
    </row>
    <row r="4745" spans="1:2">
      <c r="A4745" s="68" t="s">
        <v>4696</v>
      </c>
      <c r="B4745" s="225">
        <v>47.08</v>
      </c>
    </row>
    <row r="4746" spans="1:2">
      <c r="A4746" s="68" t="s">
        <v>4697</v>
      </c>
      <c r="B4746" s="225">
        <v>178.78</v>
      </c>
    </row>
    <row r="4747" spans="1:2">
      <c r="A4747" s="68" t="s">
        <v>4698</v>
      </c>
      <c r="B4747" s="225">
        <v>171.57</v>
      </c>
    </row>
    <row r="4748" spans="1:2">
      <c r="A4748" s="68" t="s">
        <v>4699</v>
      </c>
      <c r="B4748" s="225">
        <v>31.98</v>
      </c>
    </row>
    <row r="4749" spans="1:2">
      <c r="A4749" s="68" t="s">
        <v>4700</v>
      </c>
      <c r="B4749" s="225">
        <v>30.59</v>
      </c>
    </row>
    <row r="4750" spans="1:2">
      <c r="A4750" s="68" t="s">
        <v>4701</v>
      </c>
      <c r="B4750" s="225">
        <v>122.3</v>
      </c>
    </row>
    <row r="4751" spans="1:2">
      <c r="A4751" s="68" t="s">
        <v>4702</v>
      </c>
      <c r="B4751" s="225">
        <v>117.55</v>
      </c>
    </row>
    <row r="4752" spans="1:2">
      <c r="A4752" s="68" t="s">
        <v>4703</v>
      </c>
      <c r="B4752" s="225">
        <v>182.22</v>
      </c>
    </row>
    <row r="4753" spans="1:2">
      <c r="A4753" s="68" t="s">
        <v>4704</v>
      </c>
      <c r="B4753" s="225">
        <v>171.84</v>
      </c>
    </row>
    <row r="4754" spans="1:2">
      <c r="A4754" s="68" t="s">
        <v>4705</v>
      </c>
      <c r="B4754" s="225">
        <v>112.52</v>
      </c>
    </row>
    <row r="4755" spans="1:2">
      <c r="A4755" s="68" t="s">
        <v>4706</v>
      </c>
      <c r="B4755" s="225">
        <v>104.34</v>
      </c>
    </row>
    <row r="4756" spans="1:2">
      <c r="A4756" s="68" t="s">
        <v>4707</v>
      </c>
      <c r="B4756" s="225">
        <v>255.02</v>
      </c>
    </row>
    <row r="4757" spans="1:2">
      <c r="A4757" s="68" t="s">
        <v>4708</v>
      </c>
      <c r="B4757" s="225">
        <v>242.22</v>
      </c>
    </row>
    <row r="4758" spans="1:2">
      <c r="A4758" s="68" t="s">
        <v>4709</v>
      </c>
      <c r="B4758" s="225">
        <v>145.07</v>
      </c>
    </row>
    <row r="4759" spans="1:2">
      <c r="A4759" s="68" t="s">
        <v>4710</v>
      </c>
      <c r="B4759" s="225">
        <v>135.12</v>
      </c>
    </row>
    <row r="4760" spans="1:2">
      <c r="A4760" s="68" t="s">
        <v>4711</v>
      </c>
      <c r="B4760" s="225">
        <v>410.78</v>
      </c>
    </row>
    <row r="4761" spans="1:2">
      <c r="A4761" s="68" t="s">
        <v>4712</v>
      </c>
      <c r="B4761" s="225">
        <v>394.87</v>
      </c>
    </row>
    <row r="4762" spans="1:2">
      <c r="A4762" s="68" t="s">
        <v>4713</v>
      </c>
      <c r="B4762" s="225">
        <v>183.54</v>
      </c>
    </row>
    <row r="4763" spans="1:2">
      <c r="A4763" s="68" t="s">
        <v>4714</v>
      </c>
      <c r="B4763" s="225">
        <v>171.85</v>
      </c>
    </row>
    <row r="4764" spans="1:2">
      <c r="A4764" s="68" t="s">
        <v>4715</v>
      </c>
      <c r="B4764" s="225">
        <v>1005.3</v>
      </c>
    </row>
    <row r="4765" spans="1:2">
      <c r="A4765" s="68" t="s">
        <v>4716</v>
      </c>
      <c r="B4765" s="225">
        <v>985.31</v>
      </c>
    </row>
    <row r="4766" spans="1:2">
      <c r="A4766" s="68" t="s">
        <v>4717</v>
      </c>
      <c r="B4766" s="225">
        <v>249.55</v>
      </c>
    </row>
    <row r="4767" spans="1:2">
      <c r="A4767" s="68" t="s">
        <v>4718</v>
      </c>
      <c r="B4767" s="225">
        <v>235.58</v>
      </c>
    </row>
    <row r="4768" spans="1:2">
      <c r="A4768" s="68" t="s">
        <v>4719</v>
      </c>
      <c r="B4768" s="225">
        <v>1481.86</v>
      </c>
    </row>
    <row r="4769" spans="1:2">
      <c r="A4769" s="68" t="s">
        <v>4720</v>
      </c>
      <c r="B4769" s="225">
        <v>1458.22</v>
      </c>
    </row>
    <row r="4770" spans="1:2">
      <c r="A4770" s="68" t="s">
        <v>4721</v>
      </c>
      <c r="B4770" s="225">
        <v>307.36</v>
      </c>
    </row>
    <row r="4771" spans="1:2">
      <c r="A4771" s="68" t="s">
        <v>4722</v>
      </c>
      <c r="B4771" s="225">
        <v>291.29000000000002</v>
      </c>
    </row>
    <row r="4772" spans="1:2">
      <c r="A4772" s="68" t="s">
        <v>4723</v>
      </c>
      <c r="B4772" s="225">
        <v>83.84</v>
      </c>
    </row>
    <row r="4773" spans="1:2">
      <c r="A4773" s="68" t="s">
        <v>4724</v>
      </c>
      <c r="B4773" s="225">
        <v>80.900000000000006</v>
      </c>
    </row>
    <row r="4774" spans="1:2">
      <c r="A4774" s="68" t="s">
        <v>4725</v>
      </c>
      <c r="B4774" s="225">
        <v>114.78</v>
      </c>
    </row>
    <row r="4775" spans="1:2">
      <c r="A4775" s="68" t="s">
        <v>4726</v>
      </c>
      <c r="B4775" s="225">
        <v>111.1</v>
      </c>
    </row>
    <row r="4776" spans="1:2">
      <c r="A4776" s="68" t="s">
        <v>4727</v>
      </c>
      <c r="B4776" s="225">
        <v>36.76</v>
      </c>
    </row>
    <row r="4777" spans="1:2">
      <c r="A4777" s="68" t="s">
        <v>4728</v>
      </c>
      <c r="B4777" s="225">
        <v>32.369999999999997</v>
      </c>
    </row>
    <row r="4778" spans="1:2">
      <c r="A4778" s="68" t="s">
        <v>4729</v>
      </c>
      <c r="B4778" s="225">
        <v>46.28</v>
      </c>
    </row>
    <row r="4779" spans="1:2">
      <c r="A4779" s="68" t="s">
        <v>4730</v>
      </c>
      <c r="B4779" s="225">
        <v>40.74</v>
      </c>
    </row>
    <row r="4780" spans="1:2">
      <c r="A4780" s="68" t="s">
        <v>4731</v>
      </c>
      <c r="B4780" s="225">
        <v>62.92</v>
      </c>
    </row>
    <row r="4781" spans="1:2">
      <c r="A4781" s="68" t="s">
        <v>4732</v>
      </c>
      <c r="B4781" s="225">
        <v>55.39</v>
      </c>
    </row>
    <row r="4782" spans="1:2">
      <c r="A4782" s="68" t="s">
        <v>4733</v>
      </c>
      <c r="B4782" s="225">
        <v>77.52</v>
      </c>
    </row>
    <row r="4783" spans="1:2">
      <c r="A4783" s="68" t="s">
        <v>4734</v>
      </c>
      <c r="B4783" s="225">
        <v>68.22</v>
      </c>
    </row>
    <row r="4784" spans="1:2">
      <c r="A4784" s="68" t="s">
        <v>4735</v>
      </c>
      <c r="B4784" s="225">
        <v>83.21</v>
      </c>
    </row>
    <row r="4785" spans="1:2">
      <c r="A4785" s="68" t="s">
        <v>4736</v>
      </c>
      <c r="B4785" s="225">
        <v>73.260000000000005</v>
      </c>
    </row>
    <row r="4786" spans="1:2">
      <c r="A4786" s="68" t="s">
        <v>4737</v>
      </c>
      <c r="B4786" s="225">
        <v>94.77</v>
      </c>
    </row>
    <row r="4787" spans="1:2">
      <c r="A4787" s="68" t="s">
        <v>4738</v>
      </c>
      <c r="B4787" s="225">
        <v>83.43</v>
      </c>
    </row>
    <row r="4788" spans="1:2">
      <c r="A4788" s="68" t="s">
        <v>4739</v>
      </c>
      <c r="B4788" s="225">
        <v>112.53</v>
      </c>
    </row>
    <row r="4789" spans="1:2">
      <c r="A4789" s="68" t="s">
        <v>4740</v>
      </c>
      <c r="B4789" s="225">
        <v>99.11</v>
      </c>
    </row>
    <row r="4790" spans="1:2">
      <c r="A4790" s="68" t="s">
        <v>4741</v>
      </c>
      <c r="B4790" s="225">
        <v>56.34</v>
      </c>
    </row>
    <row r="4791" spans="1:2">
      <c r="A4791" s="68" t="s">
        <v>4742</v>
      </c>
      <c r="B4791" s="225">
        <v>50.7</v>
      </c>
    </row>
    <row r="4792" spans="1:2">
      <c r="A4792" s="68" t="s">
        <v>4743</v>
      </c>
      <c r="B4792" s="225">
        <v>75.290000000000006</v>
      </c>
    </row>
    <row r="4793" spans="1:2">
      <c r="A4793" s="68" t="s">
        <v>4744</v>
      </c>
      <c r="B4793" s="225">
        <v>67.709999999999994</v>
      </c>
    </row>
    <row r="4794" spans="1:2">
      <c r="A4794" s="68" t="s">
        <v>4745</v>
      </c>
      <c r="B4794" s="225">
        <v>115.66</v>
      </c>
    </row>
    <row r="4795" spans="1:2">
      <c r="A4795" s="68" t="s">
        <v>4746</v>
      </c>
      <c r="B4795" s="225">
        <v>104.28</v>
      </c>
    </row>
    <row r="4796" spans="1:2">
      <c r="A4796" s="68" t="s">
        <v>4747</v>
      </c>
      <c r="B4796" s="225">
        <v>180.89</v>
      </c>
    </row>
    <row r="4797" spans="1:2">
      <c r="A4797" s="68" t="s">
        <v>4748</v>
      </c>
      <c r="B4797" s="225">
        <v>162.69</v>
      </c>
    </row>
    <row r="4798" spans="1:2">
      <c r="A4798" s="68" t="s">
        <v>4749</v>
      </c>
      <c r="B4798" s="225">
        <v>234.4</v>
      </c>
    </row>
    <row r="4799" spans="1:2">
      <c r="A4799" s="68" t="s">
        <v>4750</v>
      </c>
      <c r="B4799" s="225">
        <v>210.79</v>
      </c>
    </row>
    <row r="4800" spans="1:2">
      <c r="A4800" s="68" t="s">
        <v>4751</v>
      </c>
      <c r="B4800" s="225">
        <v>287.81</v>
      </c>
    </row>
    <row r="4801" spans="1:2">
      <c r="A4801" s="68" t="s">
        <v>4752</v>
      </c>
      <c r="B4801" s="225">
        <v>258.97000000000003</v>
      </c>
    </row>
    <row r="4802" spans="1:2">
      <c r="A4802" s="68" t="s">
        <v>4753</v>
      </c>
      <c r="B4802" s="225">
        <v>113.49</v>
      </c>
    </row>
    <row r="4803" spans="1:2">
      <c r="A4803" s="68" t="s">
        <v>4754</v>
      </c>
      <c r="B4803" s="225">
        <v>102.11</v>
      </c>
    </row>
    <row r="4804" spans="1:2">
      <c r="A4804" s="68" t="s">
        <v>4755</v>
      </c>
      <c r="B4804" s="225">
        <v>147.62</v>
      </c>
    </row>
    <row r="4805" spans="1:2">
      <c r="A4805" s="68" t="s">
        <v>4756</v>
      </c>
      <c r="B4805" s="225">
        <v>132.99</v>
      </c>
    </row>
    <row r="4806" spans="1:2">
      <c r="A4806" s="68" t="s">
        <v>4757</v>
      </c>
      <c r="B4806" s="225">
        <v>230.38</v>
      </c>
    </row>
    <row r="4807" spans="1:2">
      <c r="A4807" s="68" t="s">
        <v>4758</v>
      </c>
      <c r="B4807" s="225">
        <v>207.9</v>
      </c>
    </row>
    <row r="4808" spans="1:2">
      <c r="A4808" s="68" t="s">
        <v>4759</v>
      </c>
      <c r="B4808" s="225">
        <v>361.78</v>
      </c>
    </row>
    <row r="4809" spans="1:2">
      <c r="A4809" s="68" t="s">
        <v>4760</v>
      </c>
      <c r="B4809" s="225">
        <v>325.38</v>
      </c>
    </row>
    <row r="4810" spans="1:2">
      <c r="A4810" s="68" t="s">
        <v>4761</v>
      </c>
      <c r="B4810" s="225">
        <v>469.88</v>
      </c>
    </row>
    <row r="4811" spans="1:2">
      <c r="A4811" s="68" t="s">
        <v>4762</v>
      </c>
      <c r="B4811" s="225">
        <v>422.68</v>
      </c>
    </row>
    <row r="4812" spans="1:2">
      <c r="A4812" s="68" t="s">
        <v>4763</v>
      </c>
      <c r="B4812" s="225">
        <v>574.54</v>
      </c>
    </row>
    <row r="4813" spans="1:2">
      <c r="A4813" s="68" t="s">
        <v>4764</v>
      </c>
      <c r="B4813" s="225">
        <v>516.85</v>
      </c>
    </row>
    <row r="4814" spans="1:2">
      <c r="A4814" s="68" t="s">
        <v>4765</v>
      </c>
      <c r="B4814" s="225">
        <v>113.49</v>
      </c>
    </row>
    <row r="4815" spans="1:2">
      <c r="A4815" s="68" t="s">
        <v>4766</v>
      </c>
      <c r="B4815" s="225">
        <v>102.11</v>
      </c>
    </row>
    <row r="4816" spans="1:2">
      <c r="A4816" s="68" t="s">
        <v>4767</v>
      </c>
      <c r="B4816" s="225">
        <v>148.71</v>
      </c>
    </row>
    <row r="4817" spans="1:2">
      <c r="A4817" s="68" t="s">
        <v>4768</v>
      </c>
      <c r="B4817" s="225">
        <v>134.08000000000001</v>
      </c>
    </row>
    <row r="4818" spans="1:2">
      <c r="A4818" s="68" t="s">
        <v>4769</v>
      </c>
      <c r="B4818" s="225">
        <v>228.35</v>
      </c>
    </row>
    <row r="4819" spans="1:2">
      <c r="A4819" s="68" t="s">
        <v>4770</v>
      </c>
      <c r="B4819" s="225">
        <v>206.14</v>
      </c>
    </row>
    <row r="4820" spans="1:2">
      <c r="A4820" s="68" t="s">
        <v>4771</v>
      </c>
      <c r="B4820" s="225">
        <v>155.51</v>
      </c>
    </row>
    <row r="4821" spans="1:2">
      <c r="A4821" s="68" t="s">
        <v>4772</v>
      </c>
      <c r="B4821" s="225">
        <v>141.43</v>
      </c>
    </row>
    <row r="4822" spans="1:2">
      <c r="A4822" s="68" t="s">
        <v>4773</v>
      </c>
      <c r="B4822" s="225">
        <v>200.45</v>
      </c>
    </row>
    <row r="4823" spans="1:2">
      <c r="A4823" s="68" t="s">
        <v>4774</v>
      </c>
      <c r="B4823" s="225">
        <v>180.95</v>
      </c>
    </row>
    <row r="4824" spans="1:2">
      <c r="A4824" s="68" t="s">
        <v>4775</v>
      </c>
      <c r="B4824" s="225">
        <v>334.36</v>
      </c>
    </row>
    <row r="4825" spans="1:2">
      <c r="A4825" s="68" t="s">
        <v>4776</v>
      </c>
      <c r="B4825" s="225">
        <v>305.11</v>
      </c>
    </row>
    <row r="4826" spans="1:2">
      <c r="A4826" s="68" t="s">
        <v>4777</v>
      </c>
      <c r="B4826" s="225">
        <v>549.20000000000005</v>
      </c>
    </row>
    <row r="4827" spans="1:2">
      <c r="A4827" s="68" t="s">
        <v>4778</v>
      </c>
      <c r="B4827" s="225">
        <v>501.99</v>
      </c>
    </row>
    <row r="4828" spans="1:2">
      <c r="A4828" s="68" t="s">
        <v>4779</v>
      </c>
      <c r="B4828" s="225">
        <v>755.5</v>
      </c>
    </row>
    <row r="4829" spans="1:2">
      <c r="A4829" s="68" t="s">
        <v>4780</v>
      </c>
      <c r="B4829" s="225">
        <v>694.11</v>
      </c>
    </row>
    <row r="4830" spans="1:2">
      <c r="A4830" s="68" t="s">
        <v>4781</v>
      </c>
      <c r="B4830" s="225">
        <v>905.13</v>
      </c>
    </row>
    <row r="4831" spans="1:2">
      <c r="A4831" s="68" t="s">
        <v>4782</v>
      </c>
      <c r="B4831" s="225">
        <v>829.85</v>
      </c>
    </row>
    <row r="4832" spans="1:2">
      <c r="A4832" s="68" t="s">
        <v>4783</v>
      </c>
      <c r="B4832" s="225">
        <v>163.66999999999999</v>
      </c>
    </row>
    <row r="4833" spans="1:2">
      <c r="A4833" s="68" t="s">
        <v>4784</v>
      </c>
      <c r="B4833" s="225">
        <v>162.09</v>
      </c>
    </row>
    <row r="4834" spans="1:2">
      <c r="A4834" s="68" t="s">
        <v>4785</v>
      </c>
      <c r="B4834" s="225">
        <v>199.26</v>
      </c>
    </row>
    <row r="4835" spans="1:2">
      <c r="A4835" s="68" t="s">
        <v>4786</v>
      </c>
      <c r="B4835" s="225">
        <v>197.14</v>
      </c>
    </row>
    <row r="4836" spans="1:2">
      <c r="A4836" s="68" t="s">
        <v>4787</v>
      </c>
      <c r="B4836" s="225">
        <v>227.58</v>
      </c>
    </row>
    <row r="4837" spans="1:2">
      <c r="A4837" s="68" t="s">
        <v>4788</v>
      </c>
      <c r="B4837" s="225">
        <v>224.91</v>
      </c>
    </row>
    <row r="4838" spans="1:2">
      <c r="A4838" s="68" t="s">
        <v>4789</v>
      </c>
      <c r="B4838" s="225">
        <v>296.33999999999997</v>
      </c>
    </row>
    <row r="4839" spans="1:2">
      <c r="A4839" s="68" t="s">
        <v>4790</v>
      </c>
      <c r="B4839" s="225">
        <v>293.39999999999998</v>
      </c>
    </row>
    <row r="4840" spans="1:2">
      <c r="A4840" s="68" t="s">
        <v>4791</v>
      </c>
      <c r="B4840" s="225">
        <v>331.75</v>
      </c>
    </row>
    <row r="4841" spans="1:2">
      <c r="A4841" s="68" t="s">
        <v>4792</v>
      </c>
      <c r="B4841" s="225">
        <v>328.54</v>
      </c>
    </row>
    <row r="4842" spans="1:2">
      <c r="A4842" s="68" t="s">
        <v>4793</v>
      </c>
      <c r="B4842" s="225">
        <v>591.70000000000005</v>
      </c>
    </row>
    <row r="4843" spans="1:2">
      <c r="A4843" s="68" t="s">
        <v>4794</v>
      </c>
      <c r="B4843" s="225">
        <v>587.95000000000005</v>
      </c>
    </row>
    <row r="4844" spans="1:2">
      <c r="A4844" s="68" t="s">
        <v>4795</v>
      </c>
      <c r="B4844" s="225">
        <v>967.54</v>
      </c>
    </row>
    <row r="4845" spans="1:2">
      <c r="A4845" s="68" t="s">
        <v>4796</v>
      </c>
      <c r="B4845" s="225">
        <v>963.25</v>
      </c>
    </row>
    <row r="4846" spans="1:2">
      <c r="A4846" s="68" t="s">
        <v>4797</v>
      </c>
      <c r="B4846" s="225">
        <v>1609.5</v>
      </c>
    </row>
    <row r="4847" spans="1:2">
      <c r="A4847" s="68" t="s">
        <v>4798</v>
      </c>
      <c r="B4847" s="225">
        <v>1604.67</v>
      </c>
    </row>
    <row r="4848" spans="1:2">
      <c r="A4848" s="68" t="s">
        <v>4799</v>
      </c>
      <c r="B4848" s="225">
        <v>4201.6099999999997</v>
      </c>
    </row>
    <row r="4849" spans="1:2">
      <c r="A4849" s="68" t="s">
        <v>4800</v>
      </c>
      <c r="B4849" s="225">
        <v>4196.24</v>
      </c>
    </row>
    <row r="4850" spans="1:2">
      <c r="A4850" s="68" t="s">
        <v>4801</v>
      </c>
      <c r="B4850" s="225">
        <v>5111.92</v>
      </c>
    </row>
    <row r="4851" spans="1:2">
      <c r="A4851" s="68" t="s">
        <v>4802</v>
      </c>
      <c r="B4851" s="225">
        <v>5106.01</v>
      </c>
    </row>
    <row r="4852" spans="1:2">
      <c r="A4852" s="68" t="s">
        <v>4803</v>
      </c>
      <c r="B4852" s="225">
        <v>6887.5</v>
      </c>
    </row>
    <row r="4853" spans="1:2">
      <c r="A4853" s="68" t="s">
        <v>4804</v>
      </c>
      <c r="B4853" s="225">
        <v>6881.05</v>
      </c>
    </row>
    <row r="4854" spans="1:2">
      <c r="A4854" s="68" t="s">
        <v>4805</v>
      </c>
      <c r="B4854" s="225">
        <v>245.28</v>
      </c>
    </row>
    <row r="4855" spans="1:2">
      <c r="A4855" s="68" t="s">
        <v>4806</v>
      </c>
      <c r="B4855" s="225">
        <v>242.62</v>
      </c>
    </row>
    <row r="4856" spans="1:2">
      <c r="A4856" s="68" t="s">
        <v>4807</v>
      </c>
      <c r="B4856" s="225">
        <v>379.07</v>
      </c>
    </row>
    <row r="4857" spans="1:2">
      <c r="A4857" s="68" t="s">
        <v>4808</v>
      </c>
      <c r="B4857" s="225">
        <v>375.86</v>
      </c>
    </row>
    <row r="4858" spans="1:2">
      <c r="A4858" s="68" t="s">
        <v>4809</v>
      </c>
      <c r="B4858" s="225">
        <v>165.38</v>
      </c>
    </row>
    <row r="4859" spans="1:2">
      <c r="A4859" s="68" t="s">
        <v>4810</v>
      </c>
      <c r="B4859" s="225">
        <v>164.79</v>
      </c>
    </row>
    <row r="4860" spans="1:2">
      <c r="A4860" s="68" t="s">
        <v>4811</v>
      </c>
      <c r="B4860" s="225">
        <v>233.62</v>
      </c>
    </row>
    <row r="4861" spans="1:2">
      <c r="A4861" s="68" t="s">
        <v>4812</v>
      </c>
      <c r="B4861" s="225">
        <v>232.78</v>
      </c>
    </row>
    <row r="4862" spans="1:2">
      <c r="A4862" s="68" t="s">
        <v>4813</v>
      </c>
      <c r="B4862" s="225">
        <v>321.18</v>
      </c>
    </row>
    <row r="4863" spans="1:2">
      <c r="A4863" s="68" t="s">
        <v>4814</v>
      </c>
      <c r="B4863" s="225">
        <v>320.22000000000003</v>
      </c>
    </row>
    <row r="4864" spans="1:2">
      <c r="A4864" s="68" t="s">
        <v>4815</v>
      </c>
      <c r="B4864" s="225">
        <v>379.36</v>
      </c>
    </row>
    <row r="4865" spans="1:2">
      <c r="A4865" s="68" t="s">
        <v>4816</v>
      </c>
      <c r="B4865" s="225">
        <v>378.49</v>
      </c>
    </row>
    <row r="4866" spans="1:2">
      <c r="A4866" s="68" t="s">
        <v>4817</v>
      </c>
      <c r="B4866" s="225">
        <v>383.9</v>
      </c>
    </row>
    <row r="4867" spans="1:2">
      <c r="A4867" s="68" t="s">
        <v>4818</v>
      </c>
      <c r="B4867" s="225">
        <v>382.63</v>
      </c>
    </row>
    <row r="4868" spans="1:2">
      <c r="A4868" s="68" t="s">
        <v>4819</v>
      </c>
      <c r="B4868" s="225">
        <v>460.89</v>
      </c>
    </row>
    <row r="4869" spans="1:2">
      <c r="A4869" s="68" t="s">
        <v>4820</v>
      </c>
      <c r="B4869" s="225">
        <v>458.8</v>
      </c>
    </row>
    <row r="4870" spans="1:2">
      <c r="A4870" s="68" t="s">
        <v>4821</v>
      </c>
      <c r="B4870" s="225">
        <v>565.65</v>
      </c>
    </row>
    <row r="4871" spans="1:2">
      <c r="A4871" s="68" t="s">
        <v>4822</v>
      </c>
      <c r="B4871" s="225">
        <v>562.49</v>
      </c>
    </row>
    <row r="4872" spans="1:2">
      <c r="A4872" s="68" t="s">
        <v>4823</v>
      </c>
      <c r="B4872" s="225">
        <v>695.61</v>
      </c>
    </row>
    <row r="4873" spans="1:2">
      <c r="A4873" s="68" t="s">
        <v>4824</v>
      </c>
      <c r="B4873" s="225">
        <v>691.5</v>
      </c>
    </row>
    <row r="4874" spans="1:2">
      <c r="A4874" s="68" t="s">
        <v>4825</v>
      </c>
      <c r="B4874" s="225">
        <v>818.59</v>
      </c>
    </row>
    <row r="4875" spans="1:2">
      <c r="A4875" s="68" t="s">
        <v>4826</v>
      </c>
      <c r="B4875" s="225">
        <v>814.54</v>
      </c>
    </row>
    <row r="4876" spans="1:2">
      <c r="A4876" s="68" t="s">
        <v>4827</v>
      </c>
      <c r="B4876" s="225">
        <v>1117.26</v>
      </c>
    </row>
    <row r="4877" spans="1:2">
      <c r="A4877" s="68" t="s">
        <v>4828</v>
      </c>
      <c r="B4877" s="225">
        <v>1111.79</v>
      </c>
    </row>
    <row r="4878" spans="1:2">
      <c r="A4878" s="68" t="s">
        <v>4829</v>
      </c>
      <c r="B4878" s="225">
        <v>1436.91</v>
      </c>
    </row>
    <row r="4879" spans="1:2">
      <c r="A4879" s="68" t="s">
        <v>4830</v>
      </c>
      <c r="B4879" s="225">
        <v>1429.95</v>
      </c>
    </row>
    <row r="4880" spans="1:2">
      <c r="A4880" s="68" t="s">
        <v>4831</v>
      </c>
      <c r="B4880" s="225">
        <v>1859.37</v>
      </c>
    </row>
    <row r="4881" spans="1:2">
      <c r="A4881" s="68" t="s">
        <v>4832</v>
      </c>
      <c r="B4881" s="225">
        <v>1850.89</v>
      </c>
    </row>
    <row r="4882" spans="1:2">
      <c r="A4882" s="68" t="s">
        <v>4833</v>
      </c>
      <c r="B4882" s="225">
        <v>2601.0300000000002</v>
      </c>
    </row>
    <row r="4883" spans="1:2">
      <c r="A4883" s="68" t="s">
        <v>4834</v>
      </c>
      <c r="B4883" s="225">
        <v>2591.13</v>
      </c>
    </row>
    <row r="4884" spans="1:2">
      <c r="A4884" s="68" t="s">
        <v>4835</v>
      </c>
      <c r="B4884" s="225">
        <v>3109.73</v>
      </c>
    </row>
    <row r="4885" spans="1:2">
      <c r="A4885" s="68" t="s">
        <v>4836</v>
      </c>
      <c r="B4885" s="225">
        <v>3098.42</v>
      </c>
    </row>
    <row r="4886" spans="1:2">
      <c r="A4886" s="68" t="s">
        <v>4837</v>
      </c>
      <c r="B4886" s="225">
        <v>3635.33</v>
      </c>
    </row>
    <row r="4887" spans="1:2">
      <c r="A4887" s="68" t="s">
        <v>4838</v>
      </c>
      <c r="B4887" s="225">
        <v>3622.61</v>
      </c>
    </row>
    <row r="4888" spans="1:2">
      <c r="A4888" s="68" t="s">
        <v>4839</v>
      </c>
      <c r="B4888" s="225">
        <v>4234.09</v>
      </c>
    </row>
    <row r="4889" spans="1:2">
      <c r="A4889" s="68" t="s">
        <v>4840</v>
      </c>
      <c r="B4889" s="225">
        <v>4219.96</v>
      </c>
    </row>
    <row r="4890" spans="1:2">
      <c r="A4890" s="68" t="s">
        <v>4841</v>
      </c>
      <c r="B4890" s="225">
        <v>5522.44</v>
      </c>
    </row>
    <row r="4891" spans="1:2">
      <c r="A4891" s="68" t="s">
        <v>4842</v>
      </c>
      <c r="B4891" s="225">
        <v>5505.74</v>
      </c>
    </row>
    <row r="4892" spans="1:2">
      <c r="A4892" s="68" t="s">
        <v>4843</v>
      </c>
      <c r="B4892" s="225">
        <v>430.8</v>
      </c>
    </row>
    <row r="4893" spans="1:2">
      <c r="A4893" s="68" t="s">
        <v>4844</v>
      </c>
      <c r="B4893" s="225">
        <v>428.71</v>
      </c>
    </row>
    <row r="4894" spans="1:2">
      <c r="A4894" s="68" t="s">
        <v>4845</v>
      </c>
      <c r="B4894" s="225">
        <v>520.03</v>
      </c>
    </row>
    <row r="4895" spans="1:2">
      <c r="A4895" s="68" t="s">
        <v>4846</v>
      </c>
      <c r="B4895" s="225">
        <v>516.87</v>
      </c>
    </row>
    <row r="4896" spans="1:2">
      <c r="A4896" s="68" t="s">
        <v>4847</v>
      </c>
      <c r="B4896" s="225">
        <v>639.95000000000005</v>
      </c>
    </row>
    <row r="4897" spans="1:2">
      <c r="A4897" s="68" t="s">
        <v>4848</v>
      </c>
      <c r="B4897" s="225">
        <v>635.84</v>
      </c>
    </row>
    <row r="4898" spans="1:2">
      <c r="A4898" s="68" t="s">
        <v>4849</v>
      </c>
      <c r="B4898" s="225">
        <v>726.68</v>
      </c>
    </row>
    <row r="4899" spans="1:2">
      <c r="A4899" s="68" t="s">
        <v>4850</v>
      </c>
      <c r="B4899" s="225">
        <v>722.63</v>
      </c>
    </row>
    <row r="4900" spans="1:2">
      <c r="A4900" s="68" t="s">
        <v>4851</v>
      </c>
      <c r="B4900" s="225">
        <v>1021.15</v>
      </c>
    </row>
    <row r="4901" spans="1:2">
      <c r="A4901" s="68" t="s">
        <v>4852</v>
      </c>
      <c r="B4901" s="225">
        <v>1015.68</v>
      </c>
    </row>
    <row r="4902" spans="1:2">
      <c r="A4902" s="68" t="s">
        <v>4853</v>
      </c>
      <c r="B4902" s="225">
        <v>1274.6500000000001</v>
      </c>
    </row>
    <row r="4903" spans="1:2">
      <c r="A4903" s="68" t="s">
        <v>4854</v>
      </c>
      <c r="B4903" s="225">
        <v>1267.69</v>
      </c>
    </row>
    <row r="4904" spans="1:2">
      <c r="A4904" s="68" t="s">
        <v>4855</v>
      </c>
      <c r="B4904" s="225">
        <v>1633.16</v>
      </c>
    </row>
    <row r="4905" spans="1:2">
      <c r="A4905" s="68" t="s">
        <v>4856</v>
      </c>
      <c r="B4905" s="225">
        <v>1626.11</v>
      </c>
    </row>
    <row r="4906" spans="1:2">
      <c r="A4906" s="68" t="s">
        <v>4857</v>
      </c>
      <c r="B4906" s="225">
        <v>2305.4</v>
      </c>
    </row>
    <row r="4907" spans="1:2">
      <c r="A4907" s="68" t="s">
        <v>4858</v>
      </c>
      <c r="B4907" s="225">
        <v>2297.17</v>
      </c>
    </row>
    <row r="4908" spans="1:2">
      <c r="A4908" s="68" t="s">
        <v>4859</v>
      </c>
      <c r="B4908" s="225">
        <v>2674.56</v>
      </c>
    </row>
    <row r="4909" spans="1:2">
      <c r="A4909" s="68" t="s">
        <v>4860</v>
      </c>
      <c r="B4909" s="225">
        <v>2665.16</v>
      </c>
    </row>
    <row r="4910" spans="1:2">
      <c r="A4910" s="68" t="s">
        <v>4861</v>
      </c>
      <c r="B4910" s="225">
        <v>3087.02</v>
      </c>
    </row>
    <row r="4911" spans="1:2">
      <c r="A4911" s="68" t="s">
        <v>4862</v>
      </c>
      <c r="B4911" s="225">
        <v>3076.46</v>
      </c>
    </row>
    <row r="4912" spans="1:2">
      <c r="A4912" s="68" t="s">
        <v>4863</v>
      </c>
      <c r="B4912" s="225">
        <v>3622.85</v>
      </c>
    </row>
    <row r="4913" spans="1:2">
      <c r="A4913" s="68" t="s">
        <v>4864</v>
      </c>
      <c r="B4913" s="225">
        <v>3611.11</v>
      </c>
    </row>
    <row r="4914" spans="1:2">
      <c r="A4914" s="68" t="s">
        <v>4865</v>
      </c>
      <c r="B4914" s="225">
        <v>4806.62</v>
      </c>
    </row>
    <row r="4915" spans="1:2">
      <c r="A4915" s="68" t="s">
        <v>4866</v>
      </c>
      <c r="B4915" s="225">
        <v>4792.54</v>
      </c>
    </row>
    <row r="4916" spans="1:2">
      <c r="A4916" s="68" t="s">
        <v>4867</v>
      </c>
      <c r="B4916" s="225">
        <v>275.20999999999998</v>
      </c>
    </row>
    <row r="4917" spans="1:2">
      <c r="A4917" s="68" t="s">
        <v>4868</v>
      </c>
      <c r="B4917" s="225">
        <v>259.04000000000002</v>
      </c>
    </row>
    <row r="4918" spans="1:2">
      <c r="A4918" s="68" t="s">
        <v>4869</v>
      </c>
      <c r="B4918" s="225">
        <v>136.91</v>
      </c>
    </row>
    <row r="4919" spans="1:2">
      <c r="A4919" s="68" t="s">
        <v>4870</v>
      </c>
      <c r="B4919" s="225">
        <v>129.43</v>
      </c>
    </row>
    <row r="4920" spans="1:2">
      <c r="A4920" s="68" t="s">
        <v>4871</v>
      </c>
      <c r="B4920" s="225">
        <v>641</v>
      </c>
    </row>
    <row r="4921" spans="1:2">
      <c r="A4921" s="68" t="s">
        <v>4872</v>
      </c>
      <c r="B4921" s="225">
        <v>621.14</v>
      </c>
    </row>
    <row r="4922" spans="1:2">
      <c r="A4922" s="68" t="s">
        <v>4873</v>
      </c>
      <c r="B4922" s="225">
        <v>189.76</v>
      </c>
    </row>
    <row r="4923" spans="1:2">
      <c r="A4923" s="68" t="s">
        <v>4874</v>
      </c>
      <c r="B4923" s="225">
        <v>180.74</v>
      </c>
    </row>
    <row r="4924" spans="1:2">
      <c r="A4924" s="68" t="s">
        <v>4875</v>
      </c>
      <c r="B4924" s="225">
        <v>1150.19</v>
      </c>
    </row>
    <row r="4925" spans="1:2">
      <c r="A4925" s="68" t="s">
        <v>4876</v>
      </c>
      <c r="B4925" s="225">
        <v>1126.6500000000001</v>
      </c>
    </row>
    <row r="4926" spans="1:2">
      <c r="A4926" s="68" t="s">
        <v>4877</v>
      </c>
      <c r="B4926" s="225">
        <v>254.03</v>
      </c>
    </row>
    <row r="4927" spans="1:2">
      <c r="A4927" s="68" t="s">
        <v>4878</v>
      </c>
      <c r="B4927" s="225">
        <v>243.49</v>
      </c>
    </row>
    <row r="4928" spans="1:2">
      <c r="A4928" s="68" t="s">
        <v>4879</v>
      </c>
      <c r="B4928" s="225">
        <v>2194.5500000000002</v>
      </c>
    </row>
    <row r="4929" spans="1:2">
      <c r="A4929" s="68" t="s">
        <v>4880</v>
      </c>
      <c r="B4929" s="225">
        <v>2180.9699999999998</v>
      </c>
    </row>
    <row r="4930" spans="1:2">
      <c r="A4930" s="68" t="s">
        <v>4881</v>
      </c>
      <c r="B4930" s="225">
        <v>347.16</v>
      </c>
    </row>
    <row r="4931" spans="1:2">
      <c r="A4931" s="68" t="s">
        <v>4882</v>
      </c>
      <c r="B4931" s="225">
        <v>335.1</v>
      </c>
    </row>
    <row r="4932" spans="1:2">
      <c r="A4932" s="68" t="s">
        <v>4883</v>
      </c>
      <c r="B4932" s="225">
        <v>4567.63</v>
      </c>
    </row>
    <row r="4933" spans="1:2">
      <c r="A4933" s="68" t="s">
        <v>4884</v>
      </c>
      <c r="B4933" s="225">
        <v>4551.9799999999996</v>
      </c>
    </row>
    <row r="4934" spans="1:2">
      <c r="A4934" s="68" t="s">
        <v>4885</v>
      </c>
      <c r="B4934" s="225">
        <v>490.64</v>
      </c>
    </row>
    <row r="4935" spans="1:2">
      <c r="A4935" s="68" t="s">
        <v>4886</v>
      </c>
      <c r="B4935" s="225">
        <v>476.72</v>
      </c>
    </row>
    <row r="4936" spans="1:2">
      <c r="A4936" s="68" t="s">
        <v>4887</v>
      </c>
      <c r="B4936" s="225">
        <v>33.81</v>
      </c>
    </row>
    <row r="4937" spans="1:2">
      <c r="A4937" s="68" t="s">
        <v>4888</v>
      </c>
      <c r="B4937" s="225">
        <v>31.73</v>
      </c>
    </row>
    <row r="4938" spans="1:2">
      <c r="A4938" s="68" t="s">
        <v>4889</v>
      </c>
      <c r="B4938" s="225">
        <v>34.630000000000003</v>
      </c>
    </row>
    <row r="4939" spans="1:2">
      <c r="A4939" s="68" t="s">
        <v>4890</v>
      </c>
      <c r="B4939" s="225">
        <v>32.520000000000003</v>
      </c>
    </row>
    <row r="4940" spans="1:2">
      <c r="A4940" s="68" t="s">
        <v>4891</v>
      </c>
      <c r="B4940" s="225">
        <v>78.8</v>
      </c>
    </row>
    <row r="4941" spans="1:2">
      <c r="A4941" s="68" t="s">
        <v>4892</v>
      </c>
      <c r="B4941" s="225">
        <v>75.930000000000007</v>
      </c>
    </row>
    <row r="4942" spans="1:2">
      <c r="A4942" s="68" t="s">
        <v>4893</v>
      </c>
      <c r="B4942" s="225">
        <v>86.84</v>
      </c>
    </row>
    <row r="4943" spans="1:2">
      <c r="A4943" s="68" t="s">
        <v>4894</v>
      </c>
      <c r="B4943" s="225">
        <v>83</v>
      </c>
    </row>
    <row r="4944" spans="1:2">
      <c r="A4944" s="68" t="s">
        <v>4895</v>
      </c>
      <c r="B4944" s="225">
        <v>88.79</v>
      </c>
    </row>
    <row r="4945" spans="1:2">
      <c r="A4945" s="68" t="s">
        <v>4896</v>
      </c>
      <c r="B4945" s="225">
        <v>84.85</v>
      </c>
    </row>
    <row r="4946" spans="1:2">
      <c r="A4946" s="68" t="s">
        <v>4897</v>
      </c>
      <c r="B4946" s="225">
        <v>160.86000000000001</v>
      </c>
    </row>
    <row r="4947" spans="1:2">
      <c r="A4947" s="68" t="s">
        <v>4898</v>
      </c>
      <c r="B4947" s="225">
        <v>155.65</v>
      </c>
    </row>
    <row r="4948" spans="1:2">
      <c r="A4948" s="68" t="s">
        <v>4899</v>
      </c>
      <c r="B4948" s="225">
        <v>175.68</v>
      </c>
    </row>
    <row r="4949" spans="1:2">
      <c r="A4949" s="68" t="s">
        <v>4900</v>
      </c>
      <c r="B4949" s="225">
        <v>170.45</v>
      </c>
    </row>
    <row r="4950" spans="1:2">
      <c r="A4950" s="68" t="s">
        <v>4901</v>
      </c>
      <c r="B4950" s="225">
        <v>223.62</v>
      </c>
    </row>
    <row r="4951" spans="1:2">
      <c r="A4951" s="68" t="s">
        <v>4902</v>
      </c>
      <c r="B4951" s="225">
        <v>217.46</v>
      </c>
    </row>
    <row r="4952" spans="1:2">
      <c r="A4952" s="68" t="s">
        <v>4903</v>
      </c>
      <c r="B4952" s="225">
        <v>299.57</v>
      </c>
    </row>
    <row r="4953" spans="1:2">
      <c r="A4953" s="68" t="s">
        <v>4904</v>
      </c>
      <c r="B4953" s="225">
        <v>292.66000000000003</v>
      </c>
    </row>
    <row r="4954" spans="1:2">
      <c r="A4954" s="68" t="s">
        <v>4905</v>
      </c>
      <c r="B4954" s="225">
        <v>348.46</v>
      </c>
    </row>
    <row r="4955" spans="1:2">
      <c r="A4955" s="68" t="s">
        <v>4906</v>
      </c>
      <c r="B4955" s="225">
        <v>340.98</v>
      </c>
    </row>
    <row r="4956" spans="1:2">
      <c r="A4956" s="68" t="s">
        <v>4907</v>
      </c>
      <c r="B4956" s="225">
        <v>353.67</v>
      </c>
    </row>
    <row r="4957" spans="1:2">
      <c r="A4957" s="68" t="s">
        <v>4908</v>
      </c>
      <c r="B4957" s="225">
        <v>345.62</v>
      </c>
    </row>
    <row r="4958" spans="1:2">
      <c r="A4958" s="68" t="s">
        <v>4909</v>
      </c>
      <c r="B4958" s="225">
        <v>443.63</v>
      </c>
    </row>
    <row r="4959" spans="1:2">
      <c r="A4959" s="68" t="s">
        <v>4910</v>
      </c>
      <c r="B4959" s="225">
        <v>434.85</v>
      </c>
    </row>
    <row r="4960" spans="1:2">
      <c r="A4960" s="68" t="s">
        <v>4911</v>
      </c>
      <c r="B4960" s="225">
        <v>513.77</v>
      </c>
    </row>
    <row r="4961" spans="1:2">
      <c r="A4961" s="68" t="s">
        <v>4912</v>
      </c>
      <c r="B4961" s="225">
        <v>503.71</v>
      </c>
    </row>
    <row r="4962" spans="1:2">
      <c r="A4962" s="68" t="s">
        <v>4913</v>
      </c>
      <c r="B4962" s="225">
        <v>978.76</v>
      </c>
    </row>
    <row r="4963" spans="1:2">
      <c r="A4963" s="68" t="s">
        <v>4914</v>
      </c>
      <c r="B4963" s="225">
        <v>967.8</v>
      </c>
    </row>
    <row r="4964" spans="1:2">
      <c r="A4964" s="68" t="s">
        <v>4915</v>
      </c>
      <c r="B4964" s="225">
        <v>1128.92</v>
      </c>
    </row>
    <row r="4965" spans="1:2">
      <c r="A4965" s="68" t="s">
        <v>4916</v>
      </c>
      <c r="B4965" s="225">
        <v>1116.55</v>
      </c>
    </row>
    <row r="4966" spans="1:2">
      <c r="A4966" s="68" t="s">
        <v>4917</v>
      </c>
      <c r="B4966" s="225">
        <v>1303.68</v>
      </c>
    </row>
    <row r="4967" spans="1:2">
      <c r="A4967" s="68" t="s">
        <v>4918</v>
      </c>
      <c r="B4967" s="225">
        <v>1290.28</v>
      </c>
    </row>
    <row r="4968" spans="1:2">
      <c r="A4968" s="68" t="s">
        <v>4919</v>
      </c>
      <c r="B4968" s="225">
        <v>1843.64</v>
      </c>
    </row>
    <row r="4969" spans="1:2">
      <c r="A4969" s="68" t="s">
        <v>4920</v>
      </c>
      <c r="B4969" s="225">
        <v>1827.49</v>
      </c>
    </row>
    <row r="4970" spans="1:2">
      <c r="A4970" s="68" t="s">
        <v>4921</v>
      </c>
      <c r="B4970" s="225">
        <v>33.81</v>
      </c>
    </row>
    <row r="4971" spans="1:2">
      <c r="A4971" s="68" t="s">
        <v>4922</v>
      </c>
      <c r="B4971" s="225">
        <v>31.73</v>
      </c>
    </row>
    <row r="4972" spans="1:2">
      <c r="A4972" s="68" t="s">
        <v>4923</v>
      </c>
      <c r="B4972" s="225">
        <v>34.630000000000003</v>
      </c>
    </row>
    <row r="4973" spans="1:2">
      <c r="A4973" s="68" t="s">
        <v>4924</v>
      </c>
      <c r="B4973" s="225">
        <v>32.520000000000003</v>
      </c>
    </row>
    <row r="4974" spans="1:2">
      <c r="A4974" s="68" t="s">
        <v>4925</v>
      </c>
      <c r="B4974" s="225">
        <v>57.44</v>
      </c>
    </row>
    <row r="4975" spans="1:2">
      <c r="A4975" s="68" t="s">
        <v>4926</v>
      </c>
      <c r="B4975" s="225">
        <v>54.57</v>
      </c>
    </row>
    <row r="4976" spans="1:2">
      <c r="A4976" s="68" t="s">
        <v>4927</v>
      </c>
      <c r="B4976" s="225">
        <v>86.84</v>
      </c>
    </row>
    <row r="4977" spans="1:2">
      <c r="A4977" s="68" t="s">
        <v>4928</v>
      </c>
      <c r="B4977" s="225">
        <v>83</v>
      </c>
    </row>
    <row r="4978" spans="1:2">
      <c r="A4978" s="68" t="s">
        <v>4929</v>
      </c>
      <c r="B4978" s="225">
        <v>122.38</v>
      </c>
    </row>
    <row r="4979" spans="1:2">
      <c r="A4979" s="68" t="s">
        <v>4930</v>
      </c>
      <c r="B4979" s="225">
        <v>117.52</v>
      </c>
    </row>
    <row r="4980" spans="1:2">
      <c r="A4980" s="68" t="s">
        <v>4931</v>
      </c>
      <c r="B4980" s="225">
        <v>214.9</v>
      </c>
    </row>
    <row r="4981" spans="1:2">
      <c r="A4981" s="68" t="s">
        <v>4932</v>
      </c>
      <c r="B4981" s="225">
        <v>209.15</v>
      </c>
    </row>
    <row r="4982" spans="1:2">
      <c r="A4982" s="68" t="s">
        <v>4933</v>
      </c>
      <c r="B4982" s="225">
        <v>229.73</v>
      </c>
    </row>
    <row r="4983" spans="1:2">
      <c r="A4983" s="68" t="s">
        <v>4934</v>
      </c>
      <c r="B4983" s="225">
        <v>223.96</v>
      </c>
    </row>
    <row r="4984" spans="1:2">
      <c r="A4984" s="68" t="s">
        <v>4935</v>
      </c>
      <c r="B4984" s="225">
        <v>365.95</v>
      </c>
    </row>
    <row r="4985" spans="1:2">
      <c r="A4985" s="68" t="s">
        <v>4936</v>
      </c>
      <c r="B4985" s="225">
        <v>358.49</v>
      </c>
    </row>
    <row r="4986" spans="1:2">
      <c r="A4986" s="68" t="s">
        <v>4937</v>
      </c>
      <c r="B4986" s="225">
        <v>433.12</v>
      </c>
    </row>
    <row r="4987" spans="1:2">
      <c r="A4987" s="68" t="s">
        <v>4938</v>
      </c>
      <c r="B4987" s="225">
        <v>424.69</v>
      </c>
    </row>
    <row r="4988" spans="1:2">
      <c r="A4988" s="68" t="s">
        <v>4939</v>
      </c>
      <c r="B4988" s="225">
        <v>814.93</v>
      </c>
    </row>
    <row r="4989" spans="1:2">
      <c r="A4989" s="68" t="s">
        <v>4940</v>
      </c>
      <c r="B4989" s="225">
        <v>805.52</v>
      </c>
    </row>
    <row r="4990" spans="1:2">
      <c r="A4990" s="68" t="s">
        <v>4941</v>
      </c>
      <c r="B4990" s="225">
        <v>827.42</v>
      </c>
    </row>
    <row r="4991" spans="1:2">
      <c r="A4991" s="68" t="s">
        <v>4942</v>
      </c>
      <c r="B4991" s="225">
        <v>817.26</v>
      </c>
    </row>
    <row r="4992" spans="1:2">
      <c r="A4992" s="68" t="s">
        <v>4943</v>
      </c>
      <c r="B4992" s="225">
        <v>1106.6099999999999</v>
      </c>
    </row>
    <row r="4993" spans="1:2">
      <c r="A4993" s="68" t="s">
        <v>4944</v>
      </c>
      <c r="B4993" s="225">
        <v>1094.9000000000001</v>
      </c>
    </row>
    <row r="4994" spans="1:2">
      <c r="A4994" s="68" t="s">
        <v>4945</v>
      </c>
      <c r="B4994" s="225">
        <v>1388.79</v>
      </c>
    </row>
    <row r="4995" spans="1:2">
      <c r="A4995" s="68" t="s">
        <v>4946</v>
      </c>
      <c r="B4995" s="225">
        <v>1376.2</v>
      </c>
    </row>
    <row r="4996" spans="1:2">
      <c r="A4996" s="68" t="s">
        <v>4947</v>
      </c>
      <c r="B4996" s="225">
        <v>1607.6</v>
      </c>
    </row>
    <row r="4997" spans="1:2">
      <c r="A4997" s="68" t="s">
        <v>4948</v>
      </c>
      <c r="B4997" s="225">
        <v>1593.3</v>
      </c>
    </row>
    <row r="4998" spans="1:2">
      <c r="A4998" s="68" t="s">
        <v>4949</v>
      </c>
      <c r="B4998" s="225">
        <v>1937.15</v>
      </c>
    </row>
    <row r="4999" spans="1:2">
      <c r="A4999" s="68" t="s">
        <v>4950</v>
      </c>
      <c r="B4999" s="225">
        <v>1921.82</v>
      </c>
    </row>
    <row r="5000" spans="1:2">
      <c r="A5000" s="68" t="s">
        <v>4951</v>
      </c>
      <c r="B5000" s="225">
        <v>3642.18</v>
      </c>
    </row>
    <row r="5001" spans="1:2">
      <c r="A5001" s="68" t="s">
        <v>4952</v>
      </c>
      <c r="B5001" s="225">
        <v>3622.72</v>
      </c>
    </row>
    <row r="5002" spans="1:2">
      <c r="A5002" s="68" t="s">
        <v>4953</v>
      </c>
      <c r="B5002" s="225">
        <v>2.81</v>
      </c>
    </row>
    <row r="5003" spans="1:2">
      <c r="A5003" s="68" t="s">
        <v>4954</v>
      </c>
      <c r="B5003" s="225">
        <v>2.4300000000000002</v>
      </c>
    </row>
    <row r="5004" spans="1:2">
      <c r="A5004" s="68" t="s">
        <v>4955</v>
      </c>
      <c r="B5004" s="225">
        <v>10</v>
      </c>
    </row>
    <row r="5005" spans="1:2">
      <c r="A5005" s="68" t="s">
        <v>4956</v>
      </c>
      <c r="B5005" s="225">
        <v>9.5500000000000007</v>
      </c>
    </row>
    <row r="5006" spans="1:2">
      <c r="A5006" s="68" t="s">
        <v>4957</v>
      </c>
      <c r="B5006" s="225">
        <v>10</v>
      </c>
    </row>
    <row r="5007" spans="1:2">
      <c r="A5007" s="68" t="s">
        <v>4958</v>
      </c>
      <c r="B5007" s="225">
        <v>9.5500000000000007</v>
      </c>
    </row>
    <row r="5008" spans="1:2">
      <c r="A5008" s="68" t="s">
        <v>4959</v>
      </c>
      <c r="B5008" s="225">
        <v>10.17</v>
      </c>
    </row>
    <row r="5009" spans="1:2">
      <c r="A5009" s="68" t="s">
        <v>4960</v>
      </c>
      <c r="B5009" s="225">
        <v>9.7100000000000009</v>
      </c>
    </row>
    <row r="5010" spans="1:2">
      <c r="A5010" s="68" t="s">
        <v>4961</v>
      </c>
      <c r="B5010" s="225">
        <v>10.17</v>
      </c>
    </row>
    <row r="5011" spans="1:2">
      <c r="A5011" s="68" t="s">
        <v>4962</v>
      </c>
      <c r="B5011" s="225">
        <v>9.7100000000000009</v>
      </c>
    </row>
    <row r="5012" spans="1:2">
      <c r="A5012" s="68" t="s">
        <v>4963</v>
      </c>
      <c r="B5012" s="225">
        <v>10.57</v>
      </c>
    </row>
    <row r="5013" spans="1:2">
      <c r="A5013" s="68" t="s">
        <v>4964</v>
      </c>
      <c r="B5013" s="225">
        <v>10.1</v>
      </c>
    </row>
    <row r="5014" spans="1:2">
      <c r="A5014" s="68" t="s">
        <v>4965</v>
      </c>
      <c r="B5014" s="225">
        <v>10.61</v>
      </c>
    </row>
    <row r="5015" spans="1:2">
      <c r="A5015" s="68" t="s">
        <v>4966</v>
      </c>
      <c r="B5015" s="225">
        <v>10.130000000000001</v>
      </c>
    </row>
    <row r="5016" spans="1:2">
      <c r="A5016" s="68" t="s">
        <v>4967</v>
      </c>
      <c r="B5016" s="225">
        <v>10.78</v>
      </c>
    </row>
    <row r="5017" spans="1:2">
      <c r="A5017" s="68" t="s">
        <v>4968</v>
      </c>
      <c r="B5017" s="225">
        <v>10.29</v>
      </c>
    </row>
    <row r="5018" spans="1:2">
      <c r="A5018" s="68" t="s">
        <v>4969</v>
      </c>
      <c r="B5018" s="225">
        <v>10.82</v>
      </c>
    </row>
    <row r="5019" spans="1:2">
      <c r="A5019" s="68" t="s">
        <v>4970</v>
      </c>
      <c r="B5019" s="225">
        <v>10.33</v>
      </c>
    </row>
    <row r="5020" spans="1:2">
      <c r="A5020" s="68" t="s">
        <v>4971</v>
      </c>
      <c r="B5020" s="225">
        <v>10.99</v>
      </c>
    </row>
    <row r="5021" spans="1:2">
      <c r="A5021" s="68" t="s">
        <v>4972</v>
      </c>
      <c r="B5021" s="225">
        <v>10.49</v>
      </c>
    </row>
    <row r="5022" spans="1:2">
      <c r="A5022" s="68" t="s">
        <v>4973</v>
      </c>
      <c r="B5022" s="225">
        <v>11.39</v>
      </c>
    </row>
    <row r="5023" spans="1:2">
      <c r="A5023" s="68" t="s">
        <v>4974</v>
      </c>
      <c r="B5023" s="225">
        <v>10.88</v>
      </c>
    </row>
    <row r="5024" spans="1:2">
      <c r="A5024" s="68" t="s">
        <v>4975</v>
      </c>
      <c r="B5024" s="225">
        <v>11.84</v>
      </c>
    </row>
    <row r="5025" spans="1:2">
      <c r="A5025" s="68" t="s">
        <v>4976</v>
      </c>
      <c r="B5025" s="225">
        <v>11.3</v>
      </c>
    </row>
    <row r="5026" spans="1:2">
      <c r="A5026" s="68" t="s">
        <v>4977</v>
      </c>
      <c r="B5026" s="225">
        <v>12.45</v>
      </c>
    </row>
    <row r="5027" spans="1:2">
      <c r="A5027" s="68" t="s">
        <v>4978</v>
      </c>
      <c r="B5027" s="225">
        <v>11.89</v>
      </c>
    </row>
    <row r="5028" spans="1:2">
      <c r="A5028" s="68" t="s">
        <v>4979</v>
      </c>
      <c r="B5028" s="225">
        <v>12.83</v>
      </c>
    </row>
    <row r="5029" spans="1:2">
      <c r="A5029" s="68" t="s">
        <v>4980</v>
      </c>
      <c r="B5029" s="225">
        <v>12.24</v>
      </c>
    </row>
    <row r="5030" spans="1:2">
      <c r="A5030" s="68" t="s">
        <v>4981</v>
      </c>
      <c r="B5030" s="225">
        <v>13.56</v>
      </c>
    </row>
    <row r="5031" spans="1:2">
      <c r="A5031" s="68" t="s">
        <v>4982</v>
      </c>
      <c r="B5031" s="225">
        <v>12.94</v>
      </c>
    </row>
    <row r="5032" spans="1:2">
      <c r="A5032" s="68" t="s">
        <v>4983</v>
      </c>
      <c r="B5032" s="225">
        <v>14.17</v>
      </c>
    </row>
    <row r="5033" spans="1:2">
      <c r="A5033" s="68" t="s">
        <v>4984</v>
      </c>
      <c r="B5033" s="225">
        <v>13.53</v>
      </c>
    </row>
    <row r="5034" spans="1:2">
      <c r="A5034" s="68" t="s">
        <v>4985</v>
      </c>
      <c r="B5034" s="225">
        <v>15.97</v>
      </c>
    </row>
    <row r="5035" spans="1:2">
      <c r="A5035" s="68" t="s">
        <v>4986</v>
      </c>
      <c r="B5035" s="225">
        <v>15.24</v>
      </c>
    </row>
    <row r="5036" spans="1:2">
      <c r="A5036" s="68" t="s">
        <v>4987</v>
      </c>
      <c r="B5036" s="225">
        <v>33.770000000000003</v>
      </c>
    </row>
    <row r="5037" spans="1:2">
      <c r="A5037" s="68" t="s">
        <v>4988</v>
      </c>
      <c r="B5037" s="225">
        <v>31.69</v>
      </c>
    </row>
    <row r="5038" spans="1:2">
      <c r="A5038" s="68" t="s">
        <v>4989</v>
      </c>
      <c r="B5038" s="225">
        <v>34.76</v>
      </c>
    </row>
    <row r="5039" spans="1:2">
      <c r="A5039" s="68" t="s">
        <v>4990</v>
      </c>
      <c r="B5039" s="225">
        <v>32.630000000000003</v>
      </c>
    </row>
    <row r="5040" spans="1:2">
      <c r="A5040" s="68" t="s">
        <v>4991</v>
      </c>
      <c r="B5040" s="225">
        <v>61.49</v>
      </c>
    </row>
    <row r="5041" spans="1:2">
      <c r="A5041" s="68" t="s">
        <v>4992</v>
      </c>
      <c r="B5041" s="225">
        <v>58.08</v>
      </c>
    </row>
    <row r="5042" spans="1:2">
      <c r="A5042" s="68" t="s">
        <v>4993</v>
      </c>
      <c r="B5042" s="225">
        <v>87.36</v>
      </c>
    </row>
    <row r="5043" spans="1:2">
      <c r="A5043" s="68" t="s">
        <v>4994</v>
      </c>
      <c r="B5043" s="225">
        <v>83.45</v>
      </c>
    </row>
    <row r="5044" spans="1:2">
      <c r="A5044" s="68" t="s">
        <v>4995</v>
      </c>
      <c r="B5044" s="225">
        <v>124.54</v>
      </c>
    </row>
    <row r="5045" spans="1:2">
      <c r="A5045" s="68" t="s">
        <v>4996</v>
      </c>
      <c r="B5045" s="225">
        <v>120.24</v>
      </c>
    </row>
    <row r="5046" spans="1:2">
      <c r="A5046" s="68" t="s">
        <v>4997</v>
      </c>
      <c r="B5046" s="225">
        <v>161.19</v>
      </c>
    </row>
    <row r="5047" spans="1:2">
      <c r="A5047" s="68" t="s">
        <v>4998</v>
      </c>
      <c r="B5047" s="225">
        <v>155.96</v>
      </c>
    </row>
    <row r="5048" spans="1:2">
      <c r="A5048" s="68" t="s">
        <v>4999</v>
      </c>
      <c r="B5048" s="225">
        <v>176.7</v>
      </c>
    </row>
    <row r="5049" spans="1:2">
      <c r="A5049" s="68" t="s">
        <v>5000</v>
      </c>
      <c r="B5049" s="225">
        <v>171.43</v>
      </c>
    </row>
    <row r="5050" spans="1:2">
      <c r="A5050" s="68" t="s">
        <v>5001</v>
      </c>
      <c r="B5050" s="225">
        <v>225.81</v>
      </c>
    </row>
    <row r="5051" spans="1:2">
      <c r="A5051" s="68" t="s">
        <v>5002</v>
      </c>
      <c r="B5051" s="225">
        <v>219.54</v>
      </c>
    </row>
    <row r="5052" spans="1:2">
      <c r="A5052" s="68" t="s">
        <v>5003</v>
      </c>
      <c r="B5052" s="225">
        <v>302.2</v>
      </c>
    </row>
    <row r="5053" spans="1:2">
      <c r="A5053" s="68" t="s">
        <v>5004</v>
      </c>
      <c r="B5053" s="225">
        <v>295.17</v>
      </c>
    </row>
    <row r="5054" spans="1:2">
      <c r="A5054" s="68" t="s">
        <v>5005</v>
      </c>
      <c r="B5054" s="225">
        <v>352.49</v>
      </c>
    </row>
    <row r="5055" spans="1:2">
      <c r="A5055" s="68" t="s">
        <v>5006</v>
      </c>
      <c r="B5055" s="225">
        <v>344.82</v>
      </c>
    </row>
    <row r="5056" spans="1:2">
      <c r="A5056" s="68" t="s">
        <v>5007</v>
      </c>
      <c r="B5056" s="225">
        <v>359.49</v>
      </c>
    </row>
    <row r="5057" spans="1:2">
      <c r="A5057" s="68" t="s">
        <v>5008</v>
      </c>
      <c r="B5057" s="225">
        <v>351.18</v>
      </c>
    </row>
    <row r="5058" spans="1:2">
      <c r="A5058" s="68" t="s">
        <v>5009</v>
      </c>
      <c r="B5058" s="225">
        <v>452.43</v>
      </c>
    </row>
    <row r="5059" spans="1:2">
      <c r="A5059" s="68" t="s">
        <v>5010</v>
      </c>
      <c r="B5059" s="225">
        <v>443.25</v>
      </c>
    </row>
    <row r="5060" spans="1:2">
      <c r="A5060" s="68" t="s">
        <v>5011</v>
      </c>
      <c r="B5060" s="225">
        <v>528.4</v>
      </c>
    </row>
    <row r="5061" spans="1:2">
      <c r="A5061" s="68" t="s">
        <v>5012</v>
      </c>
      <c r="B5061" s="225">
        <v>517.66999999999996</v>
      </c>
    </row>
    <row r="5062" spans="1:2">
      <c r="A5062" s="68" t="s">
        <v>5013</v>
      </c>
      <c r="B5062" s="225">
        <v>995.43</v>
      </c>
    </row>
    <row r="5063" spans="1:2">
      <c r="A5063" s="68" t="s">
        <v>5014</v>
      </c>
      <c r="B5063" s="225">
        <v>983.7</v>
      </c>
    </row>
    <row r="5064" spans="1:2">
      <c r="A5064" s="68" t="s">
        <v>5015</v>
      </c>
      <c r="B5064" s="225">
        <v>1153.6500000000001</v>
      </c>
    </row>
    <row r="5065" spans="1:2">
      <c r="A5065" s="68" t="s">
        <v>5016</v>
      </c>
      <c r="B5065" s="225">
        <v>1140.1500000000001</v>
      </c>
    </row>
    <row r="5066" spans="1:2">
      <c r="A5066" s="68" t="s">
        <v>5017</v>
      </c>
      <c r="B5066" s="225">
        <v>1390.65</v>
      </c>
    </row>
    <row r="5067" spans="1:2">
      <c r="A5067" s="68" t="s">
        <v>5018</v>
      </c>
      <c r="B5067" s="225">
        <v>1374.97</v>
      </c>
    </row>
    <row r="5068" spans="1:2">
      <c r="A5068" s="68" t="s">
        <v>5019</v>
      </c>
      <c r="B5068" s="225">
        <v>1956.4</v>
      </c>
    </row>
    <row r="5069" spans="1:2">
      <c r="A5069" s="68" t="s">
        <v>5020</v>
      </c>
      <c r="B5069" s="225">
        <v>1937.14</v>
      </c>
    </row>
    <row r="5070" spans="1:2">
      <c r="A5070" s="68" t="s">
        <v>5021</v>
      </c>
      <c r="B5070" s="225">
        <v>33.770000000000003</v>
      </c>
    </row>
    <row r="5071" spans="1:2">
      <c r="A5071" s="68" t="s">
        <v>5022</v>
      </c>
      <c r="B5071" s="225">
        <v>31.69</v>
      </c>
    </row>
    <row r="5072" spans="1:2">
      <c r="A5072" s="68" t="s">
        <v>5023</v>
      </c>
      <c r="B5072" s="225">
        <v>34.76</v>
      </c>
    </row>
    <row r="5073" spans="1:2">
      <c r="A5073" s="68" t="s">
        <v>5024</v>
      </c>
      <c r="B5073" s="225">
        <v>32.630000000000003</v>
      </c>
    </row>
    <row r="5074" spans="1:2">
      <c r="A5074" s="68" t="s">
        <v>5025</v>
      </c>
      <c r="B5074" s="225">
        <v>61.49</v>
      </c>
    </row>
    <row r="5075" spans="1:2">
      <c r="A5075" s="68" t="s">
        <v>5026</v>
      </c>
      <c r="B5075" s="225">
        <v>58.08</v>
      </c>
    </row>
    <row r="5076" spans="1:2">
      <c r="A5076" s="68" t="s">
        <v>5027</v>
      </c>
      <c r="B5076" s="225">
        <v>87.36</v>
      </c>
    </row>
    <row r="5077" spans="1:2">
      <c r="A5077" s="68" t="s">
        <v>5028</v>
      </c>
      <c r="B5077" s="225">
        <v>83.45</v>
      </c>
    </row>
    <row r="5078" spans="1:2">
      <c r="A5078" s="68" t="s">
        <v>5029</v>
      </c>
      <c r="B5078" s="225">
        <v>158.22999999999999</v>
      </c>
    </row>
    <row r="5079" spans="1:2">
      <c r="A5079" s="68" t="s">
        <v>5030</v>
      </c>
      <c r="B5079" s="225">
        <v>152.93</v>
      </c>
    </row>
    <row r="5080" spans="1:2">
      <c r="A5080" s="68" t="s">
        <v>5031</v>
      </c>
      <c r="B5080" s="225">
        <v>215.47</v>
      </c>
    </row>
    <row r="5081" spans="1:2">
      <c r="A5081" s="68" t="s">
        <v>5032</v>
      </c>
      <c r="B5081" s="225">
        <v>209.7</v>
      </c>
    </row>
    <row r="5082" spans="1:2">
      <c r="A5082" s="68" t="s">
        <v>5033</v>
      </c>
      <c r="B5082" s="225">
        <v>227.63</v>
      </c>
    </row>
    <row r="5083" spans="1:2">
      <c r="A5083" s="68" t="s">
        <v>5034</v>
      </c>
      <c r="B5083" s="225">
        <v>221.89</v>
      </c>
    </row>
    <row r="5084" spans="1:2">
      <c r="A5084" s="68" t="s">
        <v>5035</v>
      </c>
      <c r="B5084" s="225">
        <v>293.99</v>
      </c>
    </row>
    <row r="5085" spans="1:2">
      <c r="A5085" s="68" t="s">
        <v>5036</v>
      </c>
      <c r="B5085" s="225">
        <v>287.32</v>
      </c>
    </row>
    <row r="5086" spans="1:2">
      <c r="A5086" s="68" t="s">
        <v>5037</v>
      </c>
      <c r="B5086" s="225">
        <v>369.34</v>
      </c>
    </row>
    <row r="5087" spans="1:2">
      <c r="A5087" s="68" t="s">
        <v>5038</v>
      </c>
      <c r="B5087" s="225">
        <v>361.73</v>
      </c>
    </row>
    <row r="5088" spans="1:2">
      <c r="A5088" s="68" t="s">
        <v>5039</v>
      </c>
      <c r="B5088" s="225">
        <v>437.83</v>
      </c>
    </row>
    <row r="5089" spans="1:2">
      <c r="A5089" s="68" t="s">
        <v>5040</v>
      </c>
      <c r="B5089" s="225">
        <v>429.19</v>
      </c>
    </row>
    <row r="5090" spans="1:2">
      <c r="A5090" s="68" t="s">
        <v>5041</v>
      </c>
      <c r="B5090" s="225">
        <v>820.75</v>
      </c>
    </row>
    <row r="5091" spans="1:2">
      <c r="A5091" s="68" t="s">
        <v>5042</v>
      </c>
      <c r="B5091" s="225">
        <v>811.07</v>
      </c>
    </row>
    <row r="5092" spans="1:2">
      <c r="A5092" s="68" t="s">
        <v>5043</v>
      </c>
      <c r="B5092" s="225">
        <v>936.43</v>
      </c>
    </row>
    <row r="5093" spans="1:2">
      <c r="A5093" s="68" t="s">
        <v>5044</v>
      </c>
      <c r="B5093" s="225">
        <v>927.24</v>
      </c>
    </row>
    <row r="5094" spans="1:2">
      <c r="A5094" s="68" t="s">
        <v>5045</v>
      </c>
      <c r="B5094" s="225">
        <v>1120.96</v>
      </c>
    </row>
    <row r="5095" spans="1:2">
      <c r="A5095" s="68" t="s">
        <v>5046</v>
      </c>
      <c r="B5095" s="225">
        <v>1108.5899999999999</v>
      </c>
    </row>
    <row r="5096" spans="1:2">
      <c r="A5096" s="68" t="s">
        <v>5047</v>
      </c>
      <c r="B5096" s="225">
        <v>1406.14</v>
      </c>
    </row>
    <row r="5097" spans="1:2">
      <c r="A5097" s="68" t="s">
        <v>5048</v>
      </c>
      <c r="B5097" s="225">
        <v>1392.82</v>
      </c>
    </row>
    <row r="5098" spans="1:2">
      <c r="A5098" s="68" t="s">
        <v>5049</v>
      </c>
      <c r="B5098" s="225">
        <v>1632.38</v>
      </c>
    </row>
    <row r="5099" spans="1:2">
      <c r="A5099" s="68" t="s">
        <v>5050</v>
      </c>
      <c r="B5099" s="225">
        <v>1616.96</v>
      </c>
    </row>
    <row r="5100" spans="1:2">
      <c r="A5100" s="68" t="s">
        <v>5051</v>
      </c>
      <c r="B5100" s="225">
        <v>1966.12</v>
      </c>
    </row>
    <row r="5101" spans="1:2">
      <c r="A5101" s="68" t="s">
        <v>5052</v>
      </c>
      <c r="B5101" s="225">
        <v>1949.47</v>
      </c>
    </row>
    <row r="5102" spans="1:2">
      <c r="A5102" s="68" t="s">
        <v>5053</v>
      </c>
      <c r="B5102" s="225">
        <v>3729.78</v>
      </c>
    </row>
    <row r="5103" spans="1:2">
      <c r="A5103" s="68" t="s">
        <v>5054</v>
      </c>
      <c r="B5103" s="225">
        <v>3707.7</v>
      </c>
    </row>
    <row r="5104" spans="1:2">
      <c r="A5104" s="68" t="s">
        <v>5055</v>
      </c>
      <c r="B5104" s="225">
        <v>35.01</v>
      </c>
    </row>
    <row r="5105" spans="1:2">
      <c r="A5105" s="68" t="s">
        <v>5056</v>
      </c>
      <c r="B5105" s="225">
        <v>32.85</v>
      </c>
    </row>
    <row r="5106" spans="1:2">
      <c r="A5106" s="68" t="s">
        <v>5057</v>
      </c>
      <c r="B5106" s="225">
        <v>61.71</v>
      </c>
    </row>
    <row r="5107" spans="1:2">
      <c r="A5107" s="68" t="s">
        <v>5058</v>
      </c>
      <c r="B5107" s="225">
        <v>58.27</v>
      </c>
    </row>
    <row r="5108" spans="1:2">
      <c r="A5108" s="68" t="s">
        <v>5059</v>
      </c>
      <c r="B5108" s="225">
        <v>87.14</v>
      </c>
    </row>
    <row r="5109" spans="1:2">
      <c r="A5109" s="68" t="s">
        <v>5060</v>
      </c>
      <c r="B5109" s="225">
        <v>83.26</v>
      </c>
    </row>
    <row r="5110" spans="1:2">
      <c r="A5110" s="68" t="s">
        <v>5061</v>
      </c>
      <c r="B5110" s="225">
        <v>124.38</v>
      </c>
    </row>
    <row r="5111" spans="1:2">
      <c r="A5111" s="68" t="s">
        <v>5062</v>
      </c>
      <c r="B5111" s="225">
        <v>120.08</v>
      </c>
    </row>
    <row r="5112" spans="1:2">
      <c r="A5112" s="68" t="s">
        <v>5063</v>
      </c>
      <c r="B5112" s="225">
        <v>160.97999999999999</v>
      </c>
    </row>
    <row r="5113" spans="1:2">
      <c r="A5113" s="68" t="s">
        <v>5064</v>
      </c>
      <c r="B5113" s="225">
        <v>155.77000000000001</v>
      </c>
    </row>
    <row r="5114" spans="1:2">
      <c r="A5114" s="68" t="s">
        <v>5065</v>
      </c>
      <c r="B5114" s="225">
        <v>176.09</v>
      </c>
    </row>
    <row r="5115" spans="1:2">
      <c r="A5115" s="68" t="s">
        <v>5066</v>
      </c>
      <c r="B5115" s="225">
        <v>170.84</v>
      </c>
    </row>
    <row r="5116" spans="1:2">
      <c r="A5116" s="68" t="s">
        <v>5067</v>
      </c>
      <c r="B5116" s="225">
        <v>223.79</v>
      </c>
    </row>
    <row r="5117" spans="1:2">
      <c r="A5117" s="68" t="s">
        <v>5068</v>
      </c>
      <c r="B5117" s="225">
        <v>217.61</v>
      </c>
    </row>
    <row r="5118" spans="1:2">
      <c r="A5118" s="68" t="s">
        <v>5069</v>
      </c>
      <c r="B5118" s="225">
        <v>299.97000000000003</v>
      </c>
    </row>
    <row r="5119" spans="1:2">
      <c r="A5119" s="68" t="s">
        <v>5070</v>
      </c>
      <c r="B5119" s="225">
        <v>293.05</v>
      </c>
    </row>
    <row r="5120" spans="1:2">
      <c r="A5120" s="68" t="s">
        <v>5071</v>
      </c>
      <c r="B5120" s="225">
        <v>348.65</v>
      </c>
    </row>
    <row r="5121" spans="1:2">
      <c r="A5121" s="68" t="s">
        <v>5072</v>
      </c>
      <c r="B5121" s="225">
        <v>341.16</v>
      </c>
    </row>
    <row r="5122" spans="1:2">
      <c r="A5122" s="68" t="s">
        <v>5073</v>
      </c>
      <c r="B5122" s="225">
        <v>354.31</v>
      </c>
    </row>
    <row r="5123" spans="1:2">
      <c r="A5123" s="68" t="s">
        <v>5074</v>
      </c>
      <c r="B5123" s="225">
        <v>346.23</v>
      </c>
    </row>
    <row r="5124" spans="1:2">
      <c r="A5124" s="68" t="s">
        <v>5075</v>
      </c>
      <c r="B5124" s="225">
        <v>444.99</v>
      </c>
    </row>
    <row r="5125" spans="1:2">
      <c r="A5125" s="68" t="s">
        <v>5076</v>
      </c>
      <c r="B5125" s="225">
        <v>436.15</v>
      </c>
    </row>
    <row r="5126" spans="1:2">
      <c r="A5126" s="68" t="s">
        <v>5077</v>
      </c>
      <c r="B5126" s="225">
        <v>515.21</v>
      </c>
    </row>
    <row r="5127" spans="1:2">
      <c r="A5127" s="68" t="s">
        <v>5078</v>
      </c>
      <c r="B5127" s="225">
        <v>505.07</v>
      </c>
    </row>
    <row r="5128" spans="1:2">
      <c r="A5128" s="68" t="s">
        <v>5079</v>
      </c>
      <c r="B5128" s="225">
        <v>983.51</v>
      </c>
    </row>
    <row r="5129" spans="1:2">
      <c r="A5129" s="68" t="s">
        <v>5080</v>
      </c>
      <c r="B5129" s="225">
        <v>972.35</v>
      </c>
    </row>
    <row r="5130" spans="1:2">
      <c r="A5130" s="68" t="s">
        <v>5081</v>
      </c>
      <c r="B5130" s="225">
        <v>1134.26</v>
      </c>
    </row>
    <row r="5131" spans="1:2">
      <c r="A5131" s="68" t="s">
        <v>5082</v>
      </c>
      <c r="B5131" s="225">
        <v>1121.6400000000001</v>
      </c>
    </row>
    <row r="5132" spans="1:2">
      <c r="A5132" s="68" t="s">
        <v>5083</v>
      </c>
      <c r="B5132" s="225">
        <v>1309.28</v>
      </c>
    </row>
    <row r="5133" spans="1:2">
      <c r="A5133" s="68" t="s">
        <v>5084</v>
      </c>
      <c r="B5133" s="225">
        <v>1295.6199999999999</v>
      </c>
    </row>
    <row r="5134" spans="1:2">
      <c r="A5134" s="68" t="s">
        <v>5085</v>
      </c>
      <c r="B5134" s="225">
        <v>1855.06</v>
      </c>
    </row>
    <row r="5135" spans="1:2">
      <c r="A5135" s="68" t="s">
        <v>5086</v>
      </c>
      <c r="B5135" s="225">
        <v>1838.38</v>
      </c>
    </row>
    <row r="5136" spans="1:2">
      <c r="A5136" s="68" t="s">
        <v>5087</v>
      </c>
      <c r="B5136" s="225">
        <v>38.950000000000003</v>
      </c>
    </row>
    <row r="5137" spans="1:2">
      <c r="A5137" s="68" t="s">
        <v>5088</v>
      </c>
      <c r="B5137" s="225">
        <v>36.26</v>
      </c>
    </row>
    <row r="5138" spans="1:2">
      <c r="A5138" s="68" t="s">
        <v>5089</v>
      </c>
      <c r="B5138" s="225">
        <v>61.83</v>
      </c>
    </row>
    <row r="5139" spans="1:2">
      <c r="A5139" s="68" t="s">
        <v>5090</v>
      </c>
      <c r="B5139" s="225">
        <v>58.37</v>
      </c>
    </row>
    <row r="5140" spans="1:2">
      <c r="A5140" s="68" t="s">
        <v>5091</v>
      </c>
      <c r="B5140" s="225">
        <v>86.96</v>
      </c>
    </row>
    <row r="5141" spans="1:2">
      <c r="A5141" s="68" t="s">
        <v>5092</v>
      </c>
      <c r="B5141" s="225">
        <v>83.1</v>
      </c>
    </row>
    <row r="5142" spans="1:2">
      <c r="A5142" s="68" t="s">
        <v>5093</v>
      </c>
      <c r="B5142" s="225">
        <v>158.13</v>
      </c>
    </row>
    <row r="5143" spans="1:2">
      <c r="A5143" s="68" t="s">
        <v>5094</v>
      </c>
      <c r="B5143" s="225">
        <v>152.91999999999999</v>
      </c>
    </row>
    <row r="5144" spans="1:2">
      <c r="A5144" s="68" t="s">
        <v>5095</v>
      </c>
      <c r="B5144" s="225">
        <v>215.46</v>
      </c>
    </row>
    <row r="5145" spans="1:2">
      <c r="A5145" s="68" t="s">
        <v>5096</v>
      </c>
      <c r="B5145" s="225">
        <v>209.68</v>
      </c>
    </row>
    <row r="5146" spans="1:2">
      <c r="A5146" s="68" t="s">
        <v>5097</v>
      </c>
      <c r="B5146" s="225">
        <v>229.93</v>
      </c>
    </row>
    <row r="5147" spans="1:2">
      <c r="A5147" s="68" t="s">
        <v>5098</v>
      </c>
      <c r="B5147" s="225">
        <v>224.14</v>
      </c>
    </row>
    <row r="5148" spans="1:2">
      <c r="A5148" s="68" t="s">
        <v>5099</v>
      </c>
      <c r="B5148" s="225">
        <v>293.73</v>
      </c>
    </row>
    <row r="5149" spans="1:2">
      <c r="A5149" s="68" t="s">
        <v>5100</v>
      </c>
      <c r="B5149" s="225">
        <v>287.10000000000002</v>
      </c>
    </row>
    <row r="5150" spans="1:2">
      <c r="A5150" s="68" t="s">
        <v>5101</v>
      </c>
      <c r="B5150" s="225">
        <v>366.38</v>
      </c>
    </row>
    <row r="5151" spans="1:2">
      <c r="A5151" s="68" t="s">
        <v>5102</v>
      </c>
      <c r="B5151" s="225">
        <v>358.91</v>
      </c>
    </row>
    <row r="5152" spans="1:2">
      <c r="A5152" s="68" t="s">
        <v>5103</v>
      </c>
      <c r="B5152" s="225">
        <v>434.09</v>
      </c>
    </row>
    <row r="5153" spans="1:2">
      <c r="A5153" s="68" t="s">
        <v>5104</v>
      </c>
      <c r="B5153" s="225">
        <v>425.63</v>
      </c>
    </row>
    <row r="5154" spans="1:2">
      <c r="A5154" s="68" t="s">
        <v>5105</v>
      </c>
      <c r="B5154" s="225">
        <v>815.97</v>
      </c>
    </row>
    <row r="5155" spans="1:2">
      <c r="A5155" s="68" t="s">
        <v>5106</v>
      </c>
      <c r="B5155" s="225">
        <v>806.51</v>
      </c>
    </row>
    <row r="5156" spans="1:2">
      <c r="A5156" s="68" t="s">
        <v>5107</v>
      </c>
      <c r="B5156" s="225">
        <v>938.73</v>
      </c>
    </row>
    <row r="5157" spans="1:2">
      <c r="A5157" s="68" t="s">
        <v>5108</v>
      </c>
      <c r="B5157" s="225">
        <v>928.52</v>
      </c>
    </row>
    <row r="5158" spans="1:2">
      <c r="A5158" s="68" t="s">
        <v>5109</v>
      </c>
      <c r="B5158" s="225">
        <v>1108.67</v>
      </c>
    </row>
    <row r="5159" spans="1:2">
      <c r="A5159" s="68" t="s">
        <v>5110</v>
      </c>
      <c r="B5159" s="225">
        <v>1096.8699999999999</v>
      </c>
    </row>
    <row r="5160" spans="1:2">
      <c r="A5160" s="68" t="s">
        <v>5111</v>
      </c>
      <c r="B5160" s="225">
        <v>1394.14</v>
      </c>
    </row>
    <row r="5161" spans="1:2">
      <c r="A5161" s="68" t="s">
        <v>5112</v>
      </c>
      <c r="B5161" s="225">
        <v>1381.31</v>
      </c>
    </row>
    <row r="5162" spans="1:2">
      <c r="A5162" s="68" t="s">
        <v>5113</v>
      </c>
      <c r="B5162" s="225">
        <v>1615.44</v>
      </c>
    </row>
    <row r="5163" spans="1:2">
      <c r="A5163" s="68" t="s">
        <v>5114</v>
      </c>
      <c r="B5163" s="225">
        <v>1600.82</v>
      </c>
    </row>
    <row r="5164" spans="1:2">
      <c r="A5164" s="68" t="s">
        <v>5115</v>
      </c>
      <c r="B5164" s="225">
        <v>1943.37</v>
      </c>
    </row>
    <row r="5165" spans="1:2">
      <c r="A5165" s="68" t="s">
        <v>5116</v>
      </c>
      <c r="B5165" s="225">
        <v>1927.74</v>
      </c>
    </row>
    <row r="5166" spans="1:2">
      <c r="A5166" s="68" t="s">
        <v>5117</v>
      </c>
      <c r="B5166" s="225">
        <v>3654.66</v>
      </c>
    </row>
    <row r="5167" spans="1:2">
      <c r="A5167" s="68" t="s">
        <v>5118</v>
      </c>
      <c r="B5167" s="225">
        <v>3634.63</v>
      </c>
    </row>
    <row r="5168" spans="1:2">
      <c r="A5168" s="68" t="s">
        <v>5119</v>
      </c>
      <c r="B5168" s="225">
        <v>107.93</v>
      </c>
    </row>
    <row r="5169" spans="1:2">
      <c r="A5169" s="68" t="s">
        <v>5120</v>
      </c>
      <c r="B5169" s="225">
        <v>104.35</v>
      </c>
    </row>
    <row r="5170" spans="1:2">
      <c r="A5170" s="68" t="s">
        <v>5121</v>
      </c>
      <c r="B5170" s="225">
        <v>196.97</v>
      </c>
    </row>
    <row r="5171" spans="1:2">
      <c r="A5171" s="68" t="s">
        <v>5122</v>
      </c>
      <c r="B5171" s="225">
        <v>192.6</v>
      </c>
    </row>
    <row r="5172" spans="1:2">
      <c r="A5172" s="68" t="s">
        <v>5123</v>
      </c>
      <c r="B5172" s="225">
        <v>303.79000000000002</v>
      </c>
    </row>
    <row r="5173" spans="1:2">
      <c r="A5173" s="68" t="s">
        <v>5124</v>
      </c>
      <c r="B5173" s="225">
        <v>299.07</v>
      </c>
    </row>
    <row r="5174" spans="1:2">
      <c r="A5174" s="68" t="s">
        <v>5125</v>
      </c>
      <c r="B5174" s="225">
        <v>408.12</v>
      </c>
    </row>
    <row r="5175" spans="1:2">
      <c r="A5175" s="68" t="s">
        <v>5126</v>
      </c>
      <c r="B5175" s="225">
        <v>401.29</v>
      </c>
    </row>
    <row r="5176" spans="1:2">
      <c r="A5176" s="68" t="s">
        <v>5127</v>
      </c>
      <c r="B5176" s="225">
        <v>709.74</v>
      </c>
    </row>
    <row r="5177" spans="1:2">
      <c r="A5177" s="68" t="s">
        <v>5128</v>
      </c>
      <c r="B5177" s="225">
        <v>701.18</v>
      </c>
    </row>
    <row r="5178" spans="1:2">
      <c r="A5178" s="68" t="s">
        <v>5129</v>
      </c>
      <c r="B5178" s="225">
        <v>923.19</v>
      </c>
    </row>
    <row r="5179" spans="1:2">
      <c r="A5179" s="68" t="s">
        <v>5130</v>
      </c>
      <c r="B5179" s="225">
        <v>913.63</v>
      </c>
    </row>
    <row r="5180" spans="1:2">
      <c r="A5180" s="68" t="s">
        <v>5131</v>
      </c>
      <c r="B5180" s="225">
        <v>1342.69</v>
      </c>
    </row>
    <row r="5181" spans="1:2">
      <c r="A5181" s="68" t="s">
        <v>5132</v>
      </c>
      <c r="B5181" s="225">
        <v>1332.42</v>
      </c>
    </row>
    <row r="5182" spans="1:2">
      <c r="A5182" s="68" t="s">
        <v>5133</v>
      </c>
      <c r="B5182" s="225">
        <v>1684.89</v>
      </c>
    </row>
    <row r="5183" spans="1:2">
      <c r="A5183" s="68" t="s">
        <v>5134</v>
      </c>
      <c r="B5183" s="225">
        <v>1673.42</v>
      </c>
    </row>
    <row r="5184" spans="1:2">
      <c r="A5184" s="68" t="s">
        <v>5135</v>
      </c>
      <c r="B5184" s="225">
        <v>2868.32</v>
      </c>
    </row>
    <row r="5185" spans="1:2">
      <c r="A5185" s="68" t="s">
        <v>5136</v>
      </c>
      <c r="B5185" s="225">
        <v>2856.13</v>
      </c>
    </row>
    <row r="5186" spans="1:2">
      <c r="A5186" s="68" t="s">
        <v>5137</v>
      </c>
      <c r="B5186" s="225">
        <v>3405.3</v>
      </c>
    </row>
    <row r="5187" spans="1:2">
      <c r="A5187" s="68" t="s">
        <v>5138</v>
      </c>
      <c r="B5187" s="225">
        <v>3391.68</v>
      </c>
    </row>
    <row r="5188" spans="1:2">
      <c r="A5188" s="68" t="s">
        <v>5139</v>
      </c>
      <c r="B5188" s="225">
        <v>4763.4399999999996</v>
      </c>
    </row>
    <row r="5189" spans="1:2">
      <c r="A5189" s="68" t="s">
        <v>5140</v>
      </c>
      <c r="B5189" s="225">
        <v>4748.78</v>
      </c>
    </row>
    <row r="5190" spans="1:2">
      <c r="A5190" s="68" t="s">
        <v>5141</v>
      </c>
      <c r="B5190" s="225">
        <v>6119.42</v>
      </c>
    </row>
    <row r="5191" spans="1:2">
      <c r="A5191" s="68" t="s">
        <v>5142</v>
      </c>
      <c r="B5191" s="225">
        <v>6103.24</v>
      </c>
    </row>
    <row r="5192" spans="1:2">
      <c r="A5192" s="68" t="s">
        <v>5143</v>
      </c>
      <c r="B5192" s="225">
        <v>11519.48</v>
      </c>
    </row>
    <row r="5193" spans="1:2">
      <c r="A5193" s="68" t="s">
        <v>5144</v>
      </c>
      <c r="B5193" s="225">
        <v>11502.09</v>
      </c>
    </row>
    <row r="5194" spans="1:2">
      <c r="A5194" s="68" t="s">
        <v>5145</v>
      </c>
      <c r="B5194" s="225">
        <v>15618.19</v>
      </c>
    </row>
    <row r="5195" spans="1:2">
      <c r="A5195" s="68" t="s">
        <v>5146</v>
      </c>
      <c r="B5195" s="225">
        <v>15597.51</v>
      </c>
    </row>
    <row r="5196" spans="1:2">
      <c r="A5196" s="68" t="s">
        <v>5147</v>
      </c>
      <c r="B5196" s="225">
        <v>107.93</v>
      </c>
    </row>
    <row r="5197" spans="1:2">
      <c r="A5197" s="68" t="s">
        <v>5148</v>
      </c>
      <c r="B5197" s="225">
        <v>104.35</v>
      </c>
    </row>
    <row r="5198" spans="1:2">
      <c r="A5198" s="68" t="s">
        <v>5149</v>
      </c>
      <c r="B5198" s="225">
        <v>193.27</v>
      </c>
    </row>
    <row r="5199" spans="1:2">
      <c r="A5199" s="68" t="s">
        <v>5150</v>
      </c>
      <c r="B5199" s="225">
        <v>188.9</v>
      </c>
    </row>
    <row r="5200" spans="1:2">
      <c r="A5200" s="68" t="s">
        <v>5151</v>
      </c>
      <c r="B5200" s="225">
        <v>302.61</v>
      </c>
    </row>
    <row r="5201" spans="1:2">
      <c r="A5201" s="68" t="s">
        <v>5152</v>
      </c>
      <c r="B5201" s="225">
        <v>297.89999999999998</v>
      </c>
    </row>
    <row r="5202" spans="1:2">
      <c r="A5202" s="68" t="s">
        <v>5153</v>
      </c>
      <c r="B5202" s="225">
        <v>442.4</v>
      </c>
    </row>
    <row r="5203" spans="1:2">
      <c r="A5203" s="68" t="s">
        <v>5154</v>
      </c>
      <c r="B5203" s="225">
        <v>436.72</v>
      </c>
    </row>
    <row r="5204" spans="1:2">
      <c r="A5204" s="68" t="s">
        <v>5155</v>
      </c>
      <c r="B5204" s="225">
        <v>725.63</v>
      </c>
    </row>
    <row r="5205" spans="1:2">
      <c r="A5205" s="68" t="s">
        <v>5156</v>
      </c>
      <c r="B5205" s="225">
        <v>718.3</v>
      </c>
    </row>
    <row r="5206" spans="1:2">
      <c r="A5206" s="68" t="s">
        <v>5157</v>
      </c>
      <c r="B5206" s="225">
        <v>996.74</v>
      </c>
    </row>
    <row r="5207" spans="1:2">
      <c r="A5207" s="68" t="s">
        <v>5158</v>
      </c>
      <c r="B5207" s="225">
        <v>987.67</v>
      </c>
    </row>
    <row r="5208" spans="1:2">
      <c r="A5208" s="68" t="s">
        <v>5159</v>
      </c>
      <c r="B5208" s="225">
        <v>1374.36</v>
      </c>
    </row>
    <row r="5209" spans="1:2">
      <c r="A5209" s="68" t="s">
        <v>5160</v>
      </c>
      <c r="B5209" s="225">
        <v>1364.12</v>
      </c>
    </row>
    <row r="5210" spans="1:2">
      <c r="A5210" s="68" t="s">
        <v>5161</v>
      </c>
      <c r="B5210" s="225">
        <v>2242.5100000000002</v>
      </c>
    </row>
    <row r="5211" spans="1:2">
      <c r="A5211" s="68" t="s">
        <v>5162</v>
      </c>
      <c r="B5211" s="225">
        <v>2231.73</v>
      </c>
    </row>
    <row r="5212" spans="1:2">
      <c r="A5212" s="68" t="s">
        <v>5163</v>
      </c>
      <c r="B5212" s="225">
        <v>3906.31</v>
      </c>
    </row>
    <row r="5213" spans="1:2">
      <c r="A5213" s="68" t="s">
        <v>5164</v>
      </c>
      <c r="B5213" s="225">
        <v>3893.57</v>
      </c>
    </row>
    <row r="5214" spans="1:2">
      <c r="A5214" s="68" t="s">
        <v>5165</v>
      </c>
      <c r="B5214" s="225">
        <v>4459.7700000000004</v>
      </c>
    </row>
    <row r="5215" spans="1:2">
      <c r="A5215" s="68" t="s">
        <v>5166</v>
      </c>
      <c r="B5215" s="225">
        <v>4446.3100000000004</v>
      </c>
    </row>
    <row r="5216" spans="1:2">
      <c r="A5216" s="68" t="s">
        <v>5167</v>
      </c>
      <c r="B5216" s="225">
        <v>5400.98</v>
      </c>
    </row>
    <row r="5217" spans="1:2">
      <c r="A5217" s="68" t="s">
        <v>5168</v>
      </c>
      <c r="B5217" s="225">
        <v>5385.83</v>
      </c>
    </row>
    <row r="5218" spans="1:2">
      <c r="A5218" s="68" t="s">
        <v>5169</v>
      </c>
      <c r="B5218" s="225">
        <v>11578.65</v>
      </c>
    </row>
    <row r="5219" spans="1:2">
      <c r="A5219" s="68" t="s">
        <v>5170</v>
      </c>
      <c r="B5219" s="225">
        <v>11562.46</v>
      </c>
    </row>
    <row r="5220" spans="1:2">
      <c r="A5220" s="68" t="s">
        <v>5171</v>
      </c>
      <c r="B5220" s="225">
        <v>13525.44</v>
      </c>
    </row>
    <row r="5221" spans="1:2">
      <c r="A5221" s="68" t="s">
        <v>5172</v>
      </c>
      <c r="B5221" s="225">
        <v>13507.49</v>
      </c>
    </row>
    <row r="5222" spans="1:2">
      <c r="A5222" s="68" t="s">
        <v>5173</v>
      </c>
      <c r="B5222" s="225">
        <v>16611.52</v>
      </c>
    </row>
    <row r="5223" spans="1:2">
      <c r="A5223" s="68" t="s">
        <v>5174</v>
      </c>
      <c r="B5223" s="225">
        <v>16592.349999999999</v>
      </c>
    </row>
    <row r="5224" spans="1:2">
      <c r="A5224" s="68" t="s">
        <v>5175</v>
      </c>
      <c r="B5224" s="225">
        <v>28346.63</v>
      </c>
    </row>
    <row r="5225" spans="1:2">
      <c r="A5225" s="68" t="s">
        <v>5176</v>
      </c>
      <c r="B5225" s="225">
        <v>28322.89</v>
      </c>
    </row>
    <row r="5226" spans="1:2">
      <c r="A5226" s="68" t="s">
        <v>5177</v>
      </c>
      <c r="B5226" s="225">
        <v>92.7</v>
      </c>
    </row>
    <row r="5227" spans="1:2">
      <c r="A5227" s="68" t="s">
        <v>5178</v>
      </c>
      <c r="B5227" s="225">
        <v>90.51</v>
      </c>
    </row>
    <row r="5228" spans="1:2">
      <c r="A5228" s="68" t="s">
        <v>5179</v>
      </c>
      <c r="B5228" s="225">
        <v>92.67</v>
      </c>
    </row>
    <row r="5229" spans="1:2">
      <c r="A5229" s="68" t="s">
        <v>5180</v>
      </c>
      <c r="B5229" s="225">
        <v>90.56</v>
      </c>
    </row>
    <row r="5230" spans="1:2">
      <c r="A5230" s="68" t="s">
        <v>5181</v>
      </c>
      <c r="B5230" s="225">
        <v>302.08</v>
      </c>
    </row>
    <row r="5231" spans="1:2">
      <c r="A5231" s="68" t="s">
        <v>5182</v>
      </c>
      <c r="B5231" s="225">
        <v>299.20999999999998</v>
      </c>
    </row>
    <row r="5232" spans="1:2">
      <c r="A5232" s="68" t="s">
        <v>5183</v>
      </c>
      <c r="B5232" s="225">
        <v>310.12</v>
      </c>
    </row>
    <row r="5233" spans="1:2">
      <c r="A5233" s="68" t="s">
        <v>5184</v>
      </c>
      <c r="B5233" s="225">
        <v>306.27999999999997</v>
      </c>
    </row>
    <row r="5234" spans="1:2">
      <c r="A5234" s="68" t="s">
        <v>5185</v>
      </c>
      <c r="B5234" s="225">
        <v>312.07</v>
      </c>
    </row>
    <row r="5235" spans="1:2">
      <c r="A5235" s="68" t="s">
        <v>5186</v>
      </c>
      <c r="B5235" s="225">
        <v>308.13</v>
      </c>
    </row>
    <row r="5236" spans="1:2">
      <c r="A5236" s="68" t="s">
        <v>5187</v>
      </c>
      <c r="B5236" s="225">
        <v>495.78</v>
      </c>
    </row>
    <row r="5237" spans="1:2">
      <c r="A5237" s="68" t="s">
        <v>5188</v>
      </c>
      <c r="B5237" s="225">
        <v>490.57</v>
      </c>
    </row>
    <row r="5238" spans="1:2">
      <c r="A5238" s="68" t="s">
        <v>5189</v>
      </c>
      <c r="B5238" s="225">
        <v>510.6</v>
      </c>
    </row>
    <row r="5239" spans="1:2">
      <c r="A5239" s="68" t="s">
        <v>5190</v>
      </c>
      <c r="B5239" s="225">
        <v>505.37</v>
      </c>
    </row>
    <row r="5240" spans="1:2">
      <c r="A5240" s="68" t="s">
        <v>5191</v>
      </c>
      <c r="B5240" s="225">
        <v>670.18</v>
      </c>
    </row>
    <row r="5241" spans="1:2">
      <c r="A5241" s="68" t="s">
        <v>5192</v>
      </c>
      <c r="B5241" s="225">
        <v>664.02</v>
      </c>
    </row>
    <row r="5242" spans="1:2">
      <c r="A5242" s="68" t="s">
        <v>5193</v>
      </c>
      <c r="B5242" s="225">
        <v>1427.66</v>
      </c>
    </row>
    <row r="5243" spans="1:2">
      <c r="A5243" s="68" t="s">
        <v>5194</v>
      </c>
      <c r="B5243" s="225">
        <v>1420.74</v>
      </c>
    </row>
    <row r="5244" spans="1:2">
      <c r="A5244" s="68" t="s">
        <v>5195</v>
      </c>
      <c r="B5244" s="225">
        <v>1759.76</v>
      </c>
    </row>
    <row r="5245" spans="1:2">
      <c r="A5245" s="68" t="s">
        <v>5196</v>
      </c>
      <c r="B5245" s="225">
        <v>1752.09</v>
      </c>
    </row>
    <row r="5246" spans="1:2">
      <c r="A5246" s="68" t="s">
        <v>5197</v>
      </c>
      <c r="B5246" s="225">
        <v>1763.78</v>
      </c>
    </row>
    <row r="5247" spans="1:2">
      <c r="A5247" s="68" t="s">
        <v>5198</v>
      </c>
      <c r="B5247" s="225">
        <v>1755.73</v>
      </c>
    </row>
    <row r="5248" spans="1:2">
      <c r="A5248" s="68" t="s">
        <v>5199</v>
      </c>
      <c r="B5248" s="225">
        <v>3732.87</v>
      </c>
    </row>
    <row r="5249" spans="1:2">
      <c r="A5249" s="68" t="s">
        <v>5200</v>
      </c>
      <c r="B5249" s="225">
        <v>3724.09</v>
      </c>
    </row>
    <row r="5250" spans="1:2">
      <c r="A5250" s="68" t="s">
        <v>5201</v>
      </c>
      <c r="B5250" s="225">
        <v>4460.8599999999997</v>
      </c>
    </row>
    <row r="5251" spans="1:2">
      <c r="A5251" s="68" t="s">
        <v>5202</v>
      </c>
      <c r="B5251" s="225">
        <v>4450.8</v>
      </c>
    </row>
    <row r="5252" spans="1:2">
      <c r="A5252" s="68" t="s">
        <v>5203</v>
      </c>
      <c r="B5252" s="225">
        <v>5244.53</v>
      </c>
    </row>
    <row r="5253" spans="1:2">
      <c r="A5253" s="68" t="s">
        <v>5204</v>
      </c>
      <c r="B5253" s="225">
        <v>5233.58</v>
      </c>
    </row>
    <row r="5254" spans="1:2">
      <c r="A5254" s="68" t="s">
        <v>5205</v>
      </c>
      <c r="B5254" s="225">
        <v>6105.65</v>
      </c>
    </row>
    <row r="5255" spans="1:2">
      <c r="A5255" s="68" t="s">
        <v>5206</v>
      </c>
      <c r="B5255" s="225">
        <v>6093.29</v>
      </c>
    </row>
    <row r="5256" spans="1:2">
      <c r="A5256" s="68" t="s">
        <v>5207</v>
      </c>
      <c r="B5256" s="225">
        <v>9796.2999999999993</v>
      </c>
    </row>
    <row r="5257" spans="1:2">
      <c r="A5257" s="68" t="s">
        <v>5208</v>
      </c>
      <c r="B5257" s="225">
        <v>9782.89</v>
      </c>
    </row>
    <row r="5258" spans="1:2">
      <c r="A5258" s="68" t="s">
        <v>5209</v>
      </c>
      <c r="B5258" s="225">
        <v>10327.23</v>
      </c>
    </row>
    <row r="5259" spans="1:2">
      <c r="A5259" s="68" t="s">
        <v>5210</v>
      </c>
      <c r="B5259" s="225">
        <v>10311.08</v>
      </c>
    </row>
    <row r="5260" spans="1:2">
      <c r="A5260" s="68" t="s">
        <v>5211</v>
      </c>
      <c r="B5260" s="225">
        <v>91.81</v>
      </c>
    </row>
    <row r="5261" spans="1:2">
      <c r="A5261" s="68" t="s">
        <v>5212</v>
      </c>
      <c r="B5261" s="225">
        <v>89.73</v>
      </c>
    </row>
    <row r="5262" spans="1:2">
      <c r="A5262" s="68" t="s">
        <v>5213</v>
      </c>
      <c r="B5262" s="225">
        <v>92.8</v>
      </c>
    </row>
    <row r="5263" spans="1:2">
      <c r="A5263" s="68" t="s">
        <v>5214</v>
      </c>
      <c r="B5263" s="225">
        <v>90.67</v>
      </c>
    </row>
    <row r="5264" spans="1:2">
      <c r="A5264" s="68" t="s">
        <v>5215</v>
      </c>
      <c r="B5264" s="225">
        <v>177.57</v>
      </c>
    </row>
    <row r="5265" spans="1:2">
      <c r="A5265" s="68" t="s">
        <v>5216</v>
      </c>
      <c r="B5265" s="225">
        <v>174.16</v>
      </c>
    </row>
    <row r="5266" spans="1:2">
      <c r="A5266" s="68" t="s">
        <v>5217</v>
      </c>
      <c r="B5266" s="225">
        <v>310.64</v>
      </c>
    </row>
    <row r="5267" spans="1:2">
      <c r="A5267" s="68" t="s">
        <v>5218</v>
      </c>
      <c r="B5267" s="225">
        <v>306.73</v>
      </c>
    </row>
    <row r="5268" spans="1:2">
      <c r="A5268" s="68" t="s">
        <v>5219</v>
      </c>
      <c r="B5268" s="225">
        <v>347.82</v>
      </c>
    </row>
    <row r="5269" spans="1:2">
      <c r="A5269" s="68" t="s">
        <v>5220</v>
      </c>
      <c r="B5269" s="225">
        <v>343.52</v>
      </c>
    </row>
    <row r="5270" spans="1:2">
      <c r="A5270" s="68" t="s">
        <v>5221</v>
      </c>
      <c r="B5270" s="225">
        <v>496.11</v>
      </c>
    </row>
    <row r="5271" spans="1:2">
      <c r="A5271" s="68" t="s">
        <v>5222</v>
      </c>
      <c r="B5271" s="225">
        <v>490.88</v>
      </c>
    </row>
    <row r="5272" spans="1:2">
      <c r="A5272" s="68" t="s">
        <v>5223</v>
      </c>
      <c r="B5272" s="225">
        <v>511.62</v>
      </c>
    </row>
    <row r="5273" spans="1:2">
      <c r="A5273" s="68" t="s">
        <v>5224</v>
      </c>
      <c r="B5273" s="225">
        <v>506.35</v>
      </c>
    </row>
    <row r="5274" spans="1:2">
      <c r="A5274" s="68" t="s">
        <v>5225</v>
      </c>
      <c r="B5274" s="225">
        <v>672.37</v>
      </c>
    </row>
    <row r="5275" spans="1:2">
      <c r="A5275" s="68" t="s">
        <v>5226</v>
      </c>
      <c r="B5275" s="225">
        <v>666.1</v>
      </c>
    </row>
    <row r="5276" spans="1:2">
      <c r="A5276" s="68" t="s">
        <v>5227</v>
      </c>
      <c r="B5276" s="225">
        <v>1430.29</v>
      </c>
    </row>
    <row r="5277" spans="1:2">
      <c r="A5277" s="68" t="s">
        <v>5228</v>
      </c>
      <c r="B5277" s="225">
        <v>1423.25</v>
      </c>
    </row>
    <row r="5278" spans="1:2">
      <c r="A5278" s="68" t="s">
        <v>5229</v>
      </c>
      <c r="B5278" s="225">
        <v>1763.04</v>
      </c>
    </row>
    <row r="5279" spans="1:2">
      <c r="A5279" s="68" t="s">
        <v>5230</v>
      </c>
      <c r="B5279" s="225">
        <v>1755.23</v>
      </c>
    </row>
    <row r="5280" spans="1:2">
      <c r="A5280" s="68" t="s">
        <v>5231</v>
      </c>
      <c r="B5280" s="225">
        <v>1769.6</v>
      </c>
    </row>
    <row r="5281" spans="1:2">
      <c r="A5281" s="68" t="s">
        <v>5232</v>
      </c>
      <c r="B5281" s="225">
        <v>1761.29</v>
      </c>
    </row>
    <row r="5282" spans="1:2">
      <c r="A5282" s="68" t="s">
        <v>5233</v>
      </c>
      <c r="B5282" s="225">
        <v>3741.67</v>
      </c>
    </row>
    <row r="5283" spans="1:2">
      <c r="A5283" s="68" t="s">
        <v>5234</v>
      </c>
      <c r="B5283" s="225">
        <v>3732.49</v>
      </c>
    </row>
    <row r="5284" spans="1:2">
      <c r="A5284" s="68" t="s">
        <v>5235</v>
      </c>
      <c r="B5284" s="225">
        <v>4475.49</v>
      </c>
    </row>
    <row r="5285" spans="1:2">
      <c r="A5285" s="68" t="s">
        <v>5236</v>
      </c>
      <c r="B5285" s="225">
        <v>4464.76</v>
      </c>
    </row>
    <row r="5286" spans="1:2">
      <c r="A5286" s="68" t="s">
        <v>5237</v>
      </c>
      <c r="B5286" s="225">
        <v>5261.2</v>
      </c>
    </row>
    <row r="5287" spans="1:2">
      <c r="A5287" s="68" t="s">
        <v>5238</v>
      </c>
      <c r="B5287" s="225">
        <v>5249.47</v>
      </c>
    </row>
    <row r="5288" spans="1:2">
      <c r="A5288" s="68" t="s">
        <v>5239</v>
      </c>
      <c r="B5288" s="225">
        <v>6130.39</v>
      </c>
    </row>
    <row r="5289" spans="1:2">
      <c r="A5289" s="68" t="s">
        <v>5240</v>
      </c>
      <c r="B5289" s="225">
        <v>6116.89</v>
      </c>
    </row>
    <row r="5290" spans="1:2">
      <c r="A5290" s="68" t="s">
        <v>5241</v>
      </c>
      <c r="B5290" s="225">
        <v>9883.26</v>
      </c>
    </row>
    <row r="5291" spans="1:2">
      <c r="A5291" s="68" t="s">
        <v>5242</v>
      </c>
      <c r="B5291" s="225">
        <v>9867.58</v>
      </c>
    </row>
    <row r="5292" spans="1:2">
      <c r="A5292" s="68" t="s">
        <v>5243</v>
      </c>
      <c r="B5292" s="225">
        <v>10439.99</v>
      </c>
    </row>
    <row r="5293" spans="1:2">
      <c r="A5293" s="68" t="s">
        <v>5244</v>
      </c>
      <c r="B5293" s="225">
        <v>10420.719999999999</v>
      </c>
    </row>
    <row r="5294" spans="1:2">
      <c r="A5294" s="68" t="s">
        <v>5245</v>
      </c>
      <c r="B5294" s="225">
        <v>3306.14</v>
      </c>
    </row>
    <row r="5295" spans="1:2">
      <c r="A5295" s="68" t="s">
        <v>5246</v>
      </c>
      <c r="B5295" s="225">
        <v>3126.15</v>
      </c>
    </row>
    <row r="5296" spans="1:2">
      <c r="A5296" s="68" t="s">
        <v>5247</v>
      </c>
      <c r="B5296" s="225">
        <v>3464.12</v>
      </c>
    </row>
    <row r="5297" spans="1:2">
      <c r="A5297" s="68" t="s">
        <v>5248</v>
      </c>
      <c r="B5297" s="225">
        <v>3274.3</v>
      </c>
    </row>
    <row r="5298" spans="1:2">
      <c r="A5298" s="68" t="s">
        <v>5249</v>
      </c>
      <c r="B5298" s="225">
        <v>3866.51</v>
      </c>
    </row>
    <row r="5299" spans="1:2">
      <c r="A5299" s="68" t="s">
        <v>5250</v>
      </c>
      <c r="B5299" s="225">
        <v>3657.58</v>
      </c>
    </row>
    <row r="5300" spans="1:2">
      <c r="A5300" s="68" t="s">
        <v>5251</v>
      </c>
      <c r="B5300" s="225">
        <v>4294.66</v>
      </c>
    </row>
    <row r="5301" spans="1:2">
      <c r="A5301" s="68" t="s">
        <v>5252</v>
      </c>
      <c r="B5301" s="225">
        <v>4059.82</v>
      </c>
    </row>
    <row r="5302" spans="1:2">
      <c r="A5302" s="68" t="s">
        <v>5253</v>
      </c>
      <c r="B5302" s="225">
        <v>4672.9799999999996</v>
      </c>
    </row>
    <row r="5303" spans="1:2">
      <c r="A5303" s="68" t="s">
        <v>5254</v>
      </c>
      <c r="B5303" s="225">
        <v>4415.88</v>
      </c>
    </row>
    <row r="5304" spans="1:2">
      <c r="A5304" s="68" t="s">
        <v>5255</v>
      </c>
      <c r="B5304" s="225">
        <v>5369.56</v>
      </c>
    </row>
    <row r="5305" spans="1:2">
      <c r="A5305" s="68" t="s">
        <v>5256</v>
      </c>
      <c r="B5305" s="225">
        <v>5073.18</v>
      </c>
    </row>
    <row r="5306" spans="1:2">
      <c r="A5306" s="68" t="s">
        <v>5257</v>
      </c>
      <c r="B5306" s="225">
        <v>5935.13</v>
      </c>
    </row>
    <row r="5307" spans="1:2">
      <c r="A5307" s="68" t="s">
        <v>5258</v>
      </c>
      <c r="B5307" s="225">
        <v>5607.83</v>
      </c>
    </row>
    <row r="5308" spans="1:2">
      <c r="A5308" s="68" t="s">
        <v>5259</v>
      </c>
      <c r="B5308" s="225">
        <v>6544.45</v>
      </c>
    </row>
    <row r="5309" spans="1:2">
      <c r="A5309" s="68" t="s">
        <v>5260</v>
      </c>
      <c r="B5309" s="225">
        <v>6186.18</v>
      </c>
    </row>
    <row r="5310" spans="1:2">
      <c r="A5310" s="68" t="s">
        <v>5261</v>
      </c>
      <c r="B5310" s="225">
        <v>7298.14</v>
      </c>
    </row>
    <row r="5311" spans="1:2">
      <c r="A5311" s="68" t="s">
        <v>5262</v>
      </c>
      <c r="B5311" s="225">
        <v>6899.21</v>
      </c>
    </row>
    <row r="5312" spans="1:2">
      <c r="A5312" s="68" t="s">
        <v>5263</v>
      </c>
      <c r="B5312" s="225">
        <v>2406.8200000000002</v>
      </c>
    </row>
    <row r="5313" spans="1:2">
      <c r="A5313" s="68" t="s">
        <v>5264</v>
      </c>
      <c r="B5313" s="225">
        <v>2273.3200000000002</v>
      </c>
    </row>
    <row r="5314" spans="1:2">
      <c r="A5314" s="68" t="s">
        <v>5265</v>
      </c>
      <c r="B5314" s="225">
        <v>2771.98</v>
      </c>
    </row>
    <row r="5315" spans="1:2">
      <c r="A5315" s="68" t="s">
        <v>88</v>
      </c>
      <c r="B5315" s="225">
        <v>2620.96</v>
      </c>
    </row>
    <row r="5316" spans="1:2">
      <c r="A5316" s="68" t="s">
        <v>5266</v>
      </c>
      <c r="B5316" s="225">
        <v>3018.67</v>
      </c>
    </row>
    <row r="5317" spans="1:2">
      <c r="A5317" s="68" t="s">
        <v>89</v>
      </c>
      <c r="B5317" s="225">
        <v>2854.48</v>
      </c>
    </row>
    <row r="5318" spans="1:2">
      <c r="A5318" s="68" t="s">
        <v>5267</v>
      </c>
      <c r="B5318" s="225">
        <v>3405.57</v>
      </c>
    </row>
    <row r="5319" spans="1:2">
      <c r="A5319" s="68" t="s">
        <v>5268</v>
      </c>
      <c r="B5319" s="225">
        <v>3217.58</v>
      </c>
    </row>
    <row r="5320" spans="1:2">
      <c r="A5320" s="68" t="s">
        <v>5269</v>
      </c>
      <c r="B5320" s="225">
        <v>3972.9</v>
      </c>
    </row>
    <row r="5321" spans="1:2">
      <c r="A5321" s="68" t="s">
        <v>90</v>
      </c>
      <c r="B5321" s="225">
        <v>3755.09</v>
      </c>
    </row>
    <row r="5322" spans="1:2">
      <c r="A5322" s="68" t="s">
        <v>5270</v>
      </c>
      <c r="B5322" s="225">
        <v>4385</v>
      </c>
    </row>
    <row r="5323" spans="1:2">
      <c r="A5323" s="68" t="s">
        <v>145</v>
      </c>
      <c r="B5323" s="225">
        <v>4140.54</v>
      </c>
    </row>
    <row r="5324" spans="1:2">
      <c r="A5324" s="68" t="s">
        <v>5271</v>
      </c>
      <c r="B5324" s="225">
        <v>4754.5200000000004</v>
      </c>
    </row>
    <row r="5325" spans="1:2">
      <c r="A5325" s="68" t="s">
        <v>5272</v>
      </c>
      <c r="B5325" s="225">
        <v>4490.1499999999996</v>
      </c>
    </row>
    <row r="5326" spans="1:2">
      <c r="A5326" s="68" t="s">
        <v>5273</v>
      </c>
      <c r="B5326" s="225">
        <v>5114.71</v>
      </c>
    </row>
    <row r="5327" spans="1:2">
      <c r="A5327" s="68" t="s">
        <v>146</v>
      </c>
      <c r="B5327" s="225">
        <v>4830.92</v>
      </c>
    </row>
    <row r="5328" spans="1:2">
      <c r="A5328" s="68" t="s">
        <v>5274</v>
      </c>
      <c r="B5328" s="225">
        <v>2293.38</v>
      </c>
    </row>
    <row r="5329" spans="1:2">
      <c r="A5329" s="68" t="s">
        <v>5275</v>
      </c>
      <c r="B5329" s="225">
        <v>2154.06</v>
      </c>
    </row>
    <row r="5330" spans="1:2">
      <c r="A5330" s="68" t="s">
        <v>5276</v>
      </c>
      <c r="B5330" s="225">
        <v>2100.39</v>
      </c>
    </row>
    <row r="5331" spans="1:2">
      <c r="A5331" s="68" t="s">
        <v>5277</v>
      </c>
      <c r="B5331" s="225">
        <v>1973.68</v>
      </c>
    </row>
    <row r="5332" spans="1:2">
      <c r="A5332" s="68" t="s">
        <v>5278</v>
      </c>
      <c r="B5332" s="225">
        <v>1991.28</v>
      </c>
    </row>
    <row r="5333" spans="1:2">
      <c r="A5333" s="68" t="s">
        <v>5279</v>
      </c>
      <c r="B5333" s="225">
        <v>1869.95</v>
      </c>
    </row>
    <row r="5334" spans="1:2">
      <c r="A5334" s="68" t="s">
        <v>5280</v>
      </c>
      <c r="B5334" s="225">
        <v>1749.15</v>
      </c>
    </row>
    <row r="5335" spans="1:2">
      <c r="A5335" s="68" t="s">
        <v>5281</v>
      </c>
      <c r="B5335" s="225">
        <v>1644.45</v>
      </c>
    </row>
    <row r="5336" spans="1:2">
      <c r="A5336" s="68" t="s">
        <v>5282</v>
      </c>
      <c r="B5336" s="225">
        <v>1679.18</v>
      </c>
    </row>
    <row r="5337" spans="1:2">
      <c r="A5337" s="68" t="s">
        <v>5283</v>
      </c>
      <c r="B5337" s="225">
        <v>1578.08</v>
      </c>
    </row>
    <row r="5338" spans="1:2">
      <c r="A5338" s="68" t="s">
        <v>5284</v>
      </c>
      <c r="B5338" s="225">
        <v>5149.45</v>
      </c>
    </row>
    <row r="5339" spans="1:2">
      <c r="A5339" s="68" t="s">
        <v>5285</v>
      </c>
      <c r="B5339" s="225">
        <v>4731.6899999999996</v>
      </c>
    </row>
    <row r="5340" spans="1:2">
      <c r="A5340" s="68" t="s">
        <v>5286</v>
      </c>
      <c r="B5340" s="225">
        <v>5646.53</v>
      </c>
    </row>
    <row r="5341" spans="1:2">
      <c r="A5341" s="68" t="s">
        <v>5287</v>
      </c>
      <c r="B5341" s="225">
        <v>5188.16</v>
      </c>
    </row>
    <row r="5342" spans="1:2">
      <c r="A5342" s="68" t="s">
        <v>5288</v>
      </c>
      <c r="B5342" s="225">
        <v>6177.29</v>
      </c>
    </row>
    <row r="5343" spans="1:2">
      <c r="A5343" s="68" t="s">
        <v>5289</v>
      </c>
      <c r="B5343" s="225">
        <v>5678.6</v>
      </c>
    </row>
    <row r="5344" spans="1:2">
      <c r="A5344" s="68" t="s">
        <v>5290</v>
      </c>
      <c r="B5344" s="225">
        <v>6726.74</v>
      </c>
    </row>
    <row r="5345" spans="1:2">
      <c r="A5345" s="68" t="s">
        <v>5291</v>
      </c>
      <c r="B5345" s="225">
        <v>6186.26</v>
      </c>
    </row>
    <row r="5346" spans="1:2">
      <c r="A5346" s="68" t="s">
        <v>5292</v>
      </c>
      <c r="B5346" s="225">
        <v>7474.87</v>
      </c>
    </row>
    <row r="5347" spans="1:2">
      <c r="A5347" s="68" t="s">
        <v>5293</v>
      </c>
      <c r="B5347" s="225">
        <v>6871.72</v>
      </c>
    </row>
    <row r="5348" spans="1:2">
      <c r="A5348" s="68" t="s">
        <v>5294</v>
      </c>
      <c r="B5348" s="225">
        <v>8183.36</v>
      </c>
    </row>
    <row r="5349" spans="1:2">
      <c r="A5349" s="68" t="s">
        <v>5295</v>
      </c>
      <c r="B5349" s="225">
        <v>7517.84</v>
      </c>
    </row>
    <row r="5350" spans="1:2">
      <c r="A5350" s="68" t="s">
        <v>5296</v>
      </c>
      <c r="B5350" s="225">
        <v>8328.41</v>
      </c>
    </row>
    <row r="5351" spans="1:2">
      <c r="A5351" s="68" t="s">
        <v>5297</v>
      </c>
      <c r="B5351" s="225">
        <v>7657.24</v>
      </c>
    </row>
    <row r="5352" spans="1:2">
      <c r="A5352" s="68" t="s">
        <v>5298</v>
      </c>
      <c r="B5352" s="225">
        <v>8482.5</v>
      </c>
    </row>
    <row r="5353" spans="1:2">
      <c r="A5353" s="68" t="s">
        <v>5299</v>
      </c>
      <c r="B5353" s="225">
        <v>7804.54</v>
      </c>
    </row>
    <row r="5354" spans="1:2">
      <c r="A5354" s="68" t="s">
        <v>5300</v>
      </c>
      <c r="B5354" s="225">
        <v>8850.2099999999991</v>
      </c>
    </row>
    <row r="5355" spans="1:2">
      <c r="A5355" s="68" t="s">
        <v>5301</v>
      </c>
      <c r="B5355" s="225">
        <v>8155.45</v>
      </c>
    </row>
    <row r="5356" spans="1:2">
      <c r="A5356" s="68" t="s">
        <v>5302</v>
      </c>
      <c r="B5356" s="225">
        <v>9218.59</v>
      </c>
    </row>
    <row r="5357" spans="1:2">
      <c r="A5357" s="68" t="s">
        <v>5303</v>
      </c>
      <c r="B5357" s="225">
        <v>8489.73</v>
      </c>
    </row>
    <row r="5358" spans="1:2">
      <c r="A5358" s="68" t="s">
        <v>5304</v>
      </c>
      <c r="B5358" s="225">
        <v>9622.26</v>
      </c>
    </row>
    <row r="5359" spans="1:2">
      <c r="A5359" s="68" t="s">
        <v>5305</v>
      </c>
      <c r="B5359" s="225">
        <v>8859.5300000000007</v>
      </c>
    </row>
    <row r="5360" spans="1:2">
      <c r="A5360" s="68" t="s">
        <v>5306</v>
      </c>
      <c r="B5360" s="225">
        <v>10027.74</v>
      </c>
    </row>
    <row r="5361" spans="1:2">
      <c r="A5361" s="68" t="s">
        <v>5307</v>
      </c>
      <c r="B5361" s="225">
        <v>9230.91</v>
      </c>
    </row>
    <row r="5362" spans="1:2">
      <c r="A5362" s="68" t="s">
        <v>5308</v>
      </c>
      <c r="B5362" s="225">
        <v>10433.120000000001</v>
      </c>
    </row>
    <row r="5363" spans="1:2">
      <c r="A5363" s="68" t="s">
        <v>5309</v>
      </c>
      <c r="B5363" s="225">
        <v>9602.19</v>
      </c>
    </row>
    <row r="5364" spans="1:2">
      <c r="A5364" s="68" t="s">
        <v>5310</v>
      </c>
      <c r="B5364" s="225">
        <v>10799.79</v>
      </c>
    </row>
    <row r="5365" spans="1:2">
      <c r="A5365" s="68" t="s">
        <v>5311</v>
      </c>
      <c r="B5365" s="225">
        <v>9934.99</v>
      </c>
    </row>
    <row r="5366" spans="1:2">
      <c r="A5366" s="68" t="s">
        <v>5312</v>
      </c>
      <c r="B5366" s="225">
        <v>11205.17</v>
      </c>
    </row>
    <row r="5367" spans="1:2">
      <c r="A5367" s="68" t="s">
        <v>5313</v>
      </c>
      <c r="B5367" s="225">
        <v>10306.27</v>
      </c>
    </row>
    <row r="5368" spans="1:2">
      <c r="A5368" s="68" t="s">
        <v>5314</v>
      </c>
      <c r="B5368" s="225">
        <v>11610.64</v>
      </c>
    </row>
    <row r="5369" spans="1:2">
      <c r="A5369" s="68" t="s">
        <v>5315</v>
      </c>
      <c r="B5369" s="225">
        <v>10677.64</v>
      </c>
    </row>
    <row r="5370" spans="1:2">
      <c r="A5370" s="68" t="s">
        <v>5316</v>
      </c>
      <c r="B5370" s="225">
        <v>12014.32</v>
      </c>
    </row>
    <row r="5371" spans="1:2">
      <c r="A5371" s="68" t="s">
        <v>5317</v>
      </c>
      <c r="B5371" s="225">
        <v>11047.44</v>
      </c>
    </row>
    <row r="5372" spans="1:2">
      <c r="A5372" s="68" t="s">
        <v>5318</v>
      </c>
      <c r="B5372" s="225">
        <v>6346.4</v>
      </c>
    </row>
    <row r="5373" spans="1:2">
      <c r="A5373" s="68" t="s">
        <v>5319</v>
      </c>
      <c r="B5373" s="225">
        <v>5832.48</v>
      </c>
    </row>
    <row r="5374" spans="1:2">
      <c r="A5374" s="68" t="s">
        <v>5320</v>
      </c>
      <c r="B5374" s="225">
        <v>6919.18</v>
      </c>
    </row>
    <row r="5375" spans="1:2">
      <c r="A5375" s="68" t="s">
        <v>5321</v>
      </c>
      <c r="B5375" s="225">
        <v>6361.6</v>
      </c>
    </row>
    <row r="5376" spans="1:2">
      <c r="A5376" s="68" t="s">
        <v>5322</v>
      </c>
      <c r="B5376" s="225">
        <v>7492.19</v>
      </c>
    </row>
    <row r="5377" spans="1:2">
      <c r="A5377" s="68" t="s">
        <v>5323</v>
      </c>
      <c r="B5377" s="225">
        <v>6890.98</v>
      </c>
    </row>
    <row r="5378" spans="1:2">
      <c r="A5378" s="68" t="s">
        <v>5324</v>
      </c>
      <c r="B5378" s="225">
        <v>8274.33</v>
      </c>
    </row>
    <row r="5379" spans="1:2">
      <c r="A5379" s="68" t="s">
        <v>5325</v>
      </c>
      <c r="B5379" s="225">
        <v>7605.6</v>
      </c>
    </row>
    <row r="5380" spans="1:2">
      <c r="A5380" s="68" t="s">
        <v>5326</v>
      </c>
      <c r="B5380" s="225">
        <v>9062.23</v>
      </c>
    </row>
    <row r="5381" spans="1:2">
      <c r="A5381" s="68" t="s">
        <v>5327</v>
      </c>
      <c r="B5381" s="225">
        <v>8325.9500000000007</v>
      </c>
    </row>
    <row r="5382" spans="1:2">
      <c r="A5382" s="68" t="s">
        <v>5328</v>
      </c>
      <c r="B5382" s="225">
        <v>9431.6</v>
      </c>
    </row>
    <row r="5383" spans="1:2">
      <c r="A5383" s="68" t="s">
        <v>5329</v>
      </c>
      <c r="B5383" s="225">
        <v>8673.43</v>
      </c>
    </row>
    <row r="5384" spans="1:2">
      <c r="A5384" s="68" t="s">
        <v>5330</v>
      </c>
      <c r="B5384" s="225">
        <v>9727.41</v>
      </c>
    </row>
    <row r="5385" spans="1:2">
      <c r="A5385" s="68" t="s">
        <v>5331</v>
      </c>
      <c r="B5385" s="225">
        <v>8943.99</v>
      </c>
    </row>
    <row r="5386" spans="1:2">
      <c r="A5386" s="68" t="s">
        <v>5332</v>
      </c>
      <c r="B5386" s="225">
        <v>10125.719999999999</v>
      </c>
    </row>
    <row r="5387" spans="1:2">
      <c r="A5387" s="68" t="s">
        <v>5333</v>
      </c>
      <c r="B5387" s="225">
        <v>9309.68</v>
      </c>
    </row>
    <row r="5388" spans="1:2">
      <c r="A5388" s="68" t="s">
        <v>5334</v>
      </c>
      <c r="B5388" s="225">
        <v>10219.209999999999</v>
      </c>
    </row>
    <row r="5389" spans="1:2">
      <c r="A5389" s="68" t="s">
        <v>5335</v>
      </c>
      <c r="B5389" s="225">
        <v>9412.2800000000007</v>
      </c>
    </row>
    <row r="5390" spans="1:2">
      <c r="A5390" s="68" t="s">
        <v>5336</v>
      </c>
      <c r="B5390" s="225">
        <v>10622.88</v>
      </c>
    </row>
    <row r="5391" spans="1:2">
      <c r="A5391" s="68" t="s">
        <v>5337</v>
      </c>
      <c r="B5391" s="225">
        <v>9782.09</v>
      </c>
    </row>
    <row r="5392" spans="1:2">
      <c r="A5392" s="68" t="s">
        <v>5338</v>
      </c>
      <c r="B5392" s="225">
        <v>11028.36</v>
      </c>
    </row>
    <row r="5393" spans="1:2">
      <c r="A5393" s="68" t="s">
        <v>5339</v>
      </c>
      <c r="B5393" s="225">
        <v>10153.459999999999</v>
      </c>
    </row>
    <row r="5394" spans="1:2">
      <c r="A5394" s="68" t="s">
        <v>5340</v>
      </c>
      <c r="B5394" s="225">
        <v>11396.74</v>
      </c>
    </row>
    <row r="5395" spans="1:2">
      <c r="A5395" s="68" t="s">
        <v>5341</v>
      </c>
      <c r="B5395" s="225">
        <v>10487.74</v>
      </c>
    </row>
    <row r="5396" spans="1:2">
      <c r="A5396" s="68" t="s">
        <v>5342</v>
      </c>
      <c r="B5396" s="225">
        <v>11800.41</v>
      </c>
    </row>
    <row r="5397" spans="1:2">
      <c r="A5397" s="68" t="s">
        <v>5343</v>
      </c>
      <c r="B5397" s="225">
        <v>10857.54</v>
      </c>
    </row>
    <row r="5398" spans="1:2">
      <c r="A5398" s="68" t="s">
        <v>5344</v>
      </c>
      <c r="B5398" s="225">
        <v>12205.79</v>
      </c>
    </row>
    <row r="5399" spans="1:2">
      <c r="A5399" s="68" t="s">
        <v>5345</v>
      </c>
      <c r="B5399" s="225">
        <v>11228.82</v>
      </c>
    </row>
    <row r="5400" spans="1:2">
      <c r="A5400" s="68" t="s">
        <v>5346</v>
      </c>
      <c r="B5400" s="225">
        <v>12611.26</v>
      </c>
    </row>
    <row r="5401" spans="1:2">
      <c r="A5401" s="68" t="s">
        <v>5347</v>
      </c>
      <c r="B5401" s="225">
        <v>11600.19</v>
      </c>
    </row>
    <row r="5402" spans="1:2">
      <c r="A5402" s="68" t="s">
        <v>5348</v>
      </c>
      <c r="B5402" s="225">
        <v>12977.94</v>
      </c>
    </row>
    <row r="5403" spans="1:2">
      <c r="A5403" s="68" t="s">
        <v>5349</v>
      </c>
      <c r="B5403" s="225">
        <v>11932.99</v>
      </c>
    </row>
    <row r="5404" spans="1:2">
      <c r="A5404" s="68" t="s">
        <v>5350</v>
      </c>
      <c r="B5404" s="225">
        <v>7227.92</v>
      </c>
    </row>
    <row r="5405" spans="1:2">
      <c r="A5405" s="68" t="s">
        <v>5351</v>
      </c>
      <c r="B5405" s="225">
        <v>6641.71</v>
      </c>
    </row>
    <row r="5406" spans="1:2">
      <c r="A5406" s="68" t="s">
        <v>5352</v>
      </c>
      <c r="B5406" s="225">
        <v>7854.91</v>
      </c>
    </row>
    <row r="5407" spans="1:2">
      <c r="A5407" s="68" t="s">
        <v>5353</v>
      </c>
      <c r="B5407" s="225">
        <v>7220.11</v>
      </c>
    </row>
    <row r="5408" spans="1:2">
      <c r="A5408" s="68" t="s">
        <v>5354</v>
      </c>
      <c r="B5408" s="225">
        <v>8441.34</v>
      </c>
    </row>
    <row r="5409" spans="1:2">
      <c r="A5409" s="68" t="s">
        <v>5355</v>
      </c>
      <c r="B5409" s="225">
        <v>7758.7</v>
      </c>
    </row>
    <row r="5410" spans="1:2">
      <c r="A5410" s="68" t="s">
        <v>5356</v>
      </c>
      <c r="B5410" s="225">
        <v>9112.11</v>
      </c>
    </row>
    <row r="5411" spans="1:2">
      <c r="A5411" s="68" t="s">
        <v>5357</v>
      </c>
      <c r="B5411" s="225">
        <v>8375.33</v>
      </c>
    </row>
    <row r="5412" spans="1:2">
      <c r="A5412" s="68" t="s">
        <v>5358</v>
      </c>
      <c r="B5412" s="225">
        <v>9970.9</v>
      </c>
    </row>
    <row r="5413" spans="1:2">
      <c r="A5413" s="68" t="s">
        <v>5359</v>
      </c>
      <c r="B5413" s="225">
        <v>9161.65</v>
      </c>
    </row>
    <row r="5414" spans="1:2">
      <c r="A5414" s="68" t="s">
        <v>5360</v>
      </c>
      <c r="B5414" s="225">
        <v>10570.7</v>
      </c>
    </row>
    <row r="5415" spans="1:2">
      <c r="A5415" s="68" t="s">
        <v>5361</v>
      </c>
      <c r="B5415" s="225">
        <v>9725.31</v>
      </c>
    </row>
    <row r="5416" spans="1:2">
      <c r="A5416" s="68" t="s">
        <v>5362</v>
      </c>
      <c r="B5416" s="225">
        <v>10805.78</v>
      </c>
    </row>
    <row r="5417" spans="1:2">
      <c r="A5417" s="68" t="s">
        <v>5363</v>
      </c>
      <c r="B5417" s="225">
        <v>9931.66</v>
      </c>
    </row>
    <row r="5418" spans="1:2">
      <c r="A5418" s="68" t="s">
        <v>5364</v>
      </c>
      <c r="B5418" s="225">
        <v>11090.99</v>
      </c>
    </row>
    <row r="5419" spans="1:2">
      <c r="A5419" s="68" t="s">
        <v>5365</v>
      </c>
      <c r="B5419" s="225">
        <v>10197.040000000001</v>
      </c>
    </row>
    <row r="5420" spans="1:2">
      <c r="A5420" s="68" t="s">
        <v>5366</v>
      </c>
      <c r="B5420" s="225">
        <v>11460.74</v>
      </c>
    </row>
    <row r="5421" spans="1:2">
      <c r="A5421" s="68" t="s">
        <v>5367</v>
      </c>
      <c r="B5421" s="225">
        <v>10549.79</v>
      </c>
    </row>
    <row r="5422" spans="1:2">
      <c r="A5422" s="68" t="s">
        <v>5368</v>
      </c>
      <c r="B5422" s="225">
        <v>11864.32</v>
      </c>
    </row>
    <row r="5423" spans="1:2">
      <c r="A5423" s="68" t="s">
        <v>5369</v>
      </c>
      <c r="B5423" s="225">
        <v>10919.49</v>
      </c>
    </row>
    <row r="5424" spans="1:2">
      <c r="A5424" s="68" t="s">
        <v>5370</v>
      </c>
      <c r="B5424" s="225">
        <v>12232.79</v>
      </c>
    </row>
    <row r="5425" spans="1:2">
      <c r="A5425" s="68" t="s">
        <v>5371</v>
      </c>
      <c r="B5425" s="225">
        <v>11253.87</v>
      </c>
    </row>
    <row r="5426" spans="1:2">
      <c r="A5426" s="68" t="s">
        <v>5372</v>
      </c>
      <c r="B5426" s="225">
        <v>12635.11</v>
      </c>
    </row>
    <row r="5427" spans="1:2">
      <c r="A5427" s="68" t="s">
        <v>5373</v>
      </c>
      <c r="B5427" s="225">
        <v>11622.09</v>
      </c>
    </row>
    <row r="5428" spans="1:2">
      <c r="A5428" s="68" t="s">
        <v>5374</v>
      </c>
      <c r="B5428" s="225">
        <v>13041.84</v>
      </c>
    </row>
    <row r="5429" spans="1:2">
      <c r="A5429" s="68" t="s">
        <v>5375</v>
      </c>
      <c r="B5429" s="225">
        <v>11994.95</v>
      </c>
    </row>
    <row r="5430" spans="1:2">
      <c r="A5430" s="68" t="s">
        <v>5376</v>
      </c>
      <c r="B5430" s="225">
        <v>13447.22</v>
      </c>
    </row>
    <row r="5431" spans="1:2">
      <c r="A5431" s="68" t="s">
        <v>5377</v>
      </c>
      <c r="B5431" s="225">
        <v>12366.23</v>
      </c>
    </row>
    <row r="5432" spans="1:2">
      <c r="A5432" s="68" t="s">
        <v>5378</v>
      </c>
      <c r="B5432" s="225">
        <v>13814.66</v>
      </c>
    </row>
    <row r="5433" spans="1:2">
      <c r="A5433" s="68" t="s">
        <v>5379</v>
      </c>
      <c r="B5433" s="225">
        <v>12699.57</v>
      </c>
    </row>
    <row r="5434" spans="1:2">
      <c r="A5434" s="68" t="s">
        <v>5380</v>
      </c>
      <c r="B5434" s="225">
        <v>14219.58</v>
      </c>
    </row>
    <row r="5435" spans="1:2">
      <c r="A5435" s="68" t="s">
        <v>5381</v>
      </c>
      <c r="B5435" s="225">
        <v>13070.61</v>
      </c>
    </row>
    <row r="5436" spans="1:2">
      <c r="A5436" s="68" t="s">
        <v>5382</v>
      </c>
      <c r="B5436" s="225">
        <v>8635.5300000000007</v>
      </c>
    </row>
    <row r="5437" spans="1:2">
      <c r="A5437" s="68" t="s">
        <v>5383</v>
      </c>
      <c r="B5437" s="225">
        <v>7934.09</v>
      </c>
    </row>
    <row r="5438" spans="1:2">
      <c r="A5438" s="68" t="s">
        <v>5384</v>
      </c>
      <c r="B5438" s="225">
        <v>9308.7900000000009</v>
      </c>
    </row>
    <row r="5439" spans="1:2">
      <c r="A5439" s="68" t="s">
        <v>5385</v>
      </c>
      <c r="B5439" s="225">
        <v>8555.48</v>
      </c>
    </row>
    <row r="5440" spans="1:2">
      <c r="A5440" s="68" t="s">
        <v>5386</v>
      </c>
      <c r="B5440" s="225">
        <v>9981.9599999999991</v>
      </c>
    </row>
    <row r="5441" spans="1:2">
      <c r="A5441" s="68" t="s">
        <v>5387</v>
      </c>
      <c r="B5441" s="225">
        <v>9176.7800000000007</v>
      </c>
    </row>
    <row r="5442" spans="1:2">
      <c r="A5442" s="68" t="s">
        <v>5388</v>
      </c>
      <c r="B5442" s="225">
        <v>10897.8</v>
      </c>
    </row>
    <row r="5443" spans="1:2">
      <c r="A5443" s="68" t="s">
        <v>5389</v>
      </c>
      <c r="B5443" s="225">
        <v>10015.23</v>
      </c>
    </row>
    <row r="5444" spans="1:2">
      <c r="A5444" s="68" t="s">
        <v>5390</v>
      </c>
      <c r="B5444" s="225">
        <v>11838.21</v>
      </c>
    </row>
    <row r="5445" spans="1:2">
      <c r="A5445" s="68" t="s">
        <v>5391</v>
      </c>
      <c r="B5445" s="225">
        <v>10878.48</v>
      </c>
    </row>
    <row r="5446" spans="1:2">
      <c r="A5446" s="68" t="s">
        <v>5392</v>
      </c>
      <c r="B5446" s="225">
        <v>12007.32</v>
      </c>
    </row>
    <row r="5447" spans="1:2">
      <c r="A5447" s="68" t="s">
        <v>5393</v>
      </c>
      <c r="B5447" s="225">
        <v>11038.81</v>
      </c>
    </row>
    <row r="5448" spans="1:2">
      <c r="A5448" s="68" t="s">
        <v>5394</v>
      </c>
      <c r="B5448" s="225">
        <v>12072.83</v>
      </c>
    </row>
    <row r="5449" spans="1:2">
      <c r="A5449" s="68" t="s">
        <v>5395</v>
      </c>
      <c r="B5449" s="225">
        <v>11100.68</v>
      </c>
    </row>
    <row r="5450" spans="1:2">
      <c r="A5450" s="68" t="s">
        <v>5396</v>
      </c>
      <c r="B5450" s="225">
        <v>12441.71</v>
      </c>
    </row>
    <row r="5451" spans="1:2">
      <c r="A5451" s="68" t="s">
        <v>5397</v>
      </c>
      <c r="B5451" s="225">
        <v>11452.72</v>
      </c>
    </row>
    <row r="5452" spans="1:2">
      <c r="A5452" s="68" t="s">
        <v>5398</v>
      </c>
      <c r="B5452" s="225">
        <v>12810.08</v>
      </c>
    </row>
    <row r="5453" spans="1:2">
      <c r="A5453" s="68" t="s">
        <v>5399</v>
      </c>
      <c r="B5453" s="225">
        <v>11787</v>
      </c>
    </row>
    <row r="5454" spans="1:2">
      <c r="A5454" s="68" t="s">
        <v>5400</v>
      </c>
      <c r="B5454" s="225">
        <v>13215.46</v>
      </c>
    </row>
    <row r="5455" spans="1:2">
      <c r="A5455" s="68" t="s">
        <v>5401</v>
      </c>
      <c r="B5455" s="225">
        <v>12158.28</v>
      </c>
    </row>
    <row r="5456" spans="1:2">
      <c r="A5456" s="68" t="s">
        <v>5402</v>
      </c>
      <c r="B5456" s="225">
        <v>13619.23</v>
      </c>
    </row>
    <row r="5457" spans="1:2">
      <c r="A5457" s="68" t="s">
        <v>5403</v>
      </c>
      <c r="B5457" s="225">
        <v>12528.17</v>
      </c>
    </row>
    <row r="5458" spans="1:2">
      <c r="A5458" s="68" t="s">
        <v>5404</v>
      </c>
      <c r="B5458" s="225">
        <v>14024.61</v>
      </c>
    </row>
    <row r="5459" spans="1:2">
      <c r="A5459" s="68" t="s">
        <v>5405</v>
      </c>
      <c r="B5459" s="225">
        <v>12899.45</v>
      </c>
    </row>
    <row r="5460" spans="1:2">
      <c r="A5460" s="68" t="s">
        <v>5406</v>
      </c>
      <c r="B5460" s="225">
        <v>14392.99</v>
      </c>
    </row>
    <row r="5461" spans="1:2">
      <c r="A5461" s="68" t="s">
        <v>5407</v>
      </c>
      <c r="B5461" s="225">
        <v>13233.73</v>
      </c>
    </row>
    <row r="5462" spans="1:2">
      <c r="A5462" s="68" t="s">
        <v>5408</v>
      </c>
      <c r="B5462" s="225">
        <v>14796.67</v>
      </c>
    </row>
    <row r="5463" spans="1:2">
      <c r="A5463" s="68" t="s">
        <v>5409</v>
      </c>
      <c r="B5463" s="225">
        <v>13603.53</v>
      </c>
    </row>
    <row r="5464" spans="1:2">
      <c r="A5464" s="68" t="s">
        <v>5410</v>
      </c>
      <c r="B5464" s="225">
        <v>15202.14</v>
      </c>
    </row>
    <row r="5465" spans="1:2">
      <c r="A5465" s="68" t="s">
        <v>5411</v>
      </c>
      <c r="B5465" s="225">
        <v>13974.9</v>
      </c>
    </row>
    <row r="5466" spans="1:2">
      <c r="A5466" s="68" t="s">
        <v>5412</v>
      </c>
      <c r="B5466" s="225">
        <v>9712.81</v>
      </c>
    </row>
    <row r="5467" spans="1:2">
      <c r="A5467" s="68" t="s">
        <v>5413</v>
      </c>
      <c r="B5467" s="225">
        <v>8920.44</v>
      </c>
    </row>
    <row r="5468" spans="1:2">
      <c r="A5468" s="68" t="s">
        <v>5414</v>
      </c>
      <c r="B5468" s="225">
        <v>10422.66</v>
      </c>
    </row>
    <row r="5469" spans="1:2">
      <c r="A5469" s="68" t="s">
        <v>5415</v>
      </c>
      <c r="B5469" s="225">
        <v>9574.93</v>
      </c>
    </row>
    <row r="5470" spans="1:2">
      <c r="A5470" s="68" t="s">
        <v>5416</v>
      </c>
      <c r="B5470" s="225">
        <v>11144.85</v>
      </c>
    </row>
    <row r="5471" spans="1:2">
      <c r="A5471" s="68" t="s">
        <v>5417</v>
      </c>
      <c r="B5471" s="225">
        <v>10240.94</v>
      </c>
    </row>
    <row r="5472" spans="1:2">
      <c r="A5472" s="68" t="s">
        <v>5418</v>
      </c>
      <c r="B5472" s="225">
        <v>11834.65</v>
      </c>
    </row>
    <row r="5473" spans="1:2">
      <c r="A5473" s="68" t="s">
        <v>5419</v>
      </c>
      <c r="B5473" s="225">
        <v>10874.28</v>
      </c>
    </row>
    <row r="5474" spans="1:2">
      <c r="A5474" s="68" t="s">
        <v>5420</v>
      </c>
      <c r="B5474" s="225">
        <v>12864.3</v>
      </c>
    </row>
    <row r="5475" spans="1:2">
      <c r="A5475" s="68" t="s">
        <v>5421</v>
      </c>
      <c r="B5475" s="225">
        <v>11821.6</v>
      </c>
    </row>
    <row r="5476" spans="1:2">
      <c r="A5476" s="68" t="s">
        <v>5422</v>
      </c>
      <c r="B5476" s="225">
        <v>13325.51</v>
      </c>
    </row>
    <row r="5477" spans="1:2">
      <c r="A5477" s="68" t="s">
        <v>5423</v>
      </c>
      <c r="B5477" s="225">
        <v>12254.17</v>
      </c>
    </row>
    <row r="5478" spans="1:2">
      <c r="A5478" s="68" t="s">
        <v>5424</v>
      </c>
      <c r="B5478" s="225">
        <v>13557.4</v>
      </c>
    </row>
    <row r="5479" spans="1:2">
      <c r="A5479" s="68" t="s">
        <v>5425</v>
      </c>
      <c r="B5479" s="225">
        <v>12459.97</v>
      </c>
    </row>
    <row r="5480" spans="1:2">
      <c r="A5480" s="68" t="s">
        <v>5426</v>
      </c>
      <c r="B5480" s="225">
        <v>14044.71</v>
      </c>
    </row>
    <row r="5481" spans="1:2">
      <c r="A5481" s="68" t="s">
        <v>5427</v>
      </c>
      <c r="B5481" s="225">
        <v>12906.49</v>
      </c>
    </row>
    <row r="5482" spans="1:2">
      <c r="A5482" s="68" t="s">
        <v>5428</v>
      </c>
      <c r="B5482" s="225">
        <v>14065.23</v>
      </c>
    </row>
    <row r="5483" spans="1:2">
      <c r="A5483" s="68" t="s">
        <v>5429</v>
      </c>
      <c r="B5483" s="225">
        <v>12942.85</v>
      </c>
    </row>
    <row r="5484" spans="1:2">
      <c r="A5484" s="68" t="s">
        <v>5430</v>
      </c>
      <c r="B5484" s="225">
        <v>14469.42</v>
      </c>
    </row>
    <row r="5485" spans="1:2">
      <c r="A5485" s="68" t="s">
        <v>5431</v>
      </c>
      <c r="B5485" s="225">
        <v>13313.17</v>
      </c>
    </row>
    <row r="5486" spans="1:2">
      <c r="A5486" s="68" t="s">
        <v>5432</v>
      </c>
      <c r="B5486" s="225">
        <v>14874.8</v>
      </c>
    </row>
    <row r="5487" spans="1:2">
      <c r="A5487" s="68" t="s">
        <v>5433</v>
      </c>
      <c r="B5487" s="225">
        <v>13684.45</v>
      </c>
    </row>
    <row r="5488" spans="1:2">
      <c r="A5488" s="68" t="s">
        <v>5434</v>
      </c>
      <c r="B5488" s="225">
        <v>15243.18</v>
      </c>
    </row>
    <row r="5489" spans="1:2">
      <c r="A5489" s="68" t="s">
        <v>5435</v>
      </c>
      <c r="B5489" s="225">
        <v>14018.73</v>
      </c>
    </row>
    <row r="5490" spans="1:2">
      <c r="A5490" s="68" t="s">
        <v>5436</v>
      </c>
      <c r="B5490" s="225">
        <v>15646.95</v>
      </c>
    </row>
    <row r="5491" spans="1:2">
      <c r="A5491" s="68" t="s">
        <v>5437</v>
      </c>
      <c r="B5491" s="225">
        <v>14388.62</v>
      </c>
    </row>
    <row r="5492" spans="1:2">
      <c r="A5492" s="68" t="s">
        <v>5438</v>
      </c>
      <c r="B5492" s="225">
        <v>16052.33</v>
      </c>
    </row>
    <row r="5493" spans="1:2">
      <c r="A5493" s="68" t="s">
        <v>5439</v>
      </c>
      <c r="B5493" s="225">
        <v>14759.9</v>
      </c>
    </row>
    <row r="5494" spans="1:2">
      <c r="A5494" s="68" t="s">
        <v>5440</v>
      </c>
      <c r="B5494" s="225">
        <v>16457.71</v>
      </c>
    </row>
    <row r="5495" spans="1:2">
      <c r="A5495" s="68" t="s">
        <v>5441</v>
      </c>
      <c r="B5495" s="225">
        <v>15131.18</v>
      </c>
    </row>
    <row r="5496" spans="1:2">
      <c r="A5496" s="68" t="s">
        <v>5442</v>
      </c>
      <c r="B5496" s="225">
        <v>11549.45</v>
      </c>
    </row>
    <row r="5497" spans="1:2">
      <c r="A5497" s="68" t="s">
        <v>5443</v>
      </c>
      <c r="B5497" s="225">
        <v>10558.28</v>
      </c>
    </row>
    <row r="5498" spans="1:2">
      <c r="A5498" s="68" t="s">
        <v>5444</v>
      </c>
      <c r="B5498" s="225">
        <v>11801.57</v>
      </c>
    </row>
    <row r="5499" spans="1:2">
      <c r="A5499" s="68" t="s">
        <v>5445</v>
      </c>
      <c r="B5499" s="225">
        <v>10798.9</v>
      </c>
    </row>
    <row r="5500" spans="1:2">
      <c r="A5500" s="68" t="s">
        <v>5446</v>
      </c>
      <c r="B5500" s="225">
        <v>12641.88</v>
      </c>
    </row>
    <row r="5501" spans="1:2">
      <c r="A5501" s="68" t="s">
        <v>5447</v>
      </c>
      <c r="B5501" s="225">
        <v>11544.91</v>
      </c>
    </row>
    <row r="5502" spans="1:2">
      <c r="A5502" s="68" t="s">
        <v>5448</v>
      </c>
      <c r="B5502" s="225">
        <v>12854.33</v>
      </c>
    </row>
    <row r="5503" spans="1:2">
      <c r="A5503" s="68" t="s">
        <v>5449</v>
      </c>
      <c r="B5503" s="225">
        <v>11813.26</v>
      </c>
    </row>
    <row r="5504" spans="1:2">
      <c r="A5504" s="68" t="s">
        <v>5450</v>
      </c>
      <c r="B5504" s="225">
        <v>13942.52</v>
      </c>
    </row>
    <row r="5505" spans="1:2">
      <c r="A5505" s="68" t="s">
        <v>5451</v>
      </c>
      <c r="B5505" s="225">
        <v>12814.25</v>
      </c>
    </row>
    <row r="5506" spans="1:2">
      <c r="A5506" s="68" t="s">
        <v>5452</v>
      </c>
      <c r="B5506" s="225">
        <v>14748.87</v>
      </c>
    </row>
    <row r="5507" spans="1:2">
      <c r="A5507" s="68" t="s">
        <v>5453</v>
      </c>
      <c r="B5507" s="225">
        <v>13560.04</v>
      </c>
    </row>
    <row r="5508" spans="1:2">
      <c r="A5508" s="68" t="s">
        <v>5454</v>
      </c>
      <c r="B5508" s="225">
        <v>14855.01</v>
      </c>
    </row>
    <row r="5509" spans="1:2">
      <c r="A5509" s="68" t="s">
        <v>5455</v>
      </c>
      <c r="B5509" s="225">
        <v>13650.42</v>
      </c>
    </row>
    <row r="5510" spans="1:2">
      <c r="A5510" s="68" t="s">
        <v>5456</v>
      </c>
      <c r="B5510" s="225">
        <v>15210.43</v>
      </c>
    </row>
    <row r="5511" spans="1:2">
      <c r="A5511" s="68" t="s">
        <v>5457</v>
      </c>
      <c r="B5511" s="225">
        <v>13982.06</v>
      </c>
    </row>
    <row r="5512" spans="1:2">
      <c r="A5512" s="68" t="s">
        <v>5458</v>
      </c>
      <c r="B5512" s="225">
        <v>15379.4</v>
      </c>
    </row>
    <row r="5513" spans="1:2">
      <c r="A5513" s="68" t="s">
        <v>5459</v>
      </c>
      <c r="B5513" s="225">
        <v>14150.54</v>
      </c>
    </row>
    <row r="5514" spans="1:2">
      <c r="A5514" s="68" t="s">
        <v>5460</v>
      </c>
      <c r="B5514" s="225">
        <v>15673.74</v>
      </c>
    </row>
    <row r="5515" spans="1:2">
      <c r="A5515" s="68" t="s">
        <v>5461</v>
      </c>
      <c r="B5515" s="225">
        <v>14410.9</v>
      </c>
    </row>
    <row r="5516" spans="1:2">
      <c r="A5516" s="68" t="s">
        <v>5462</v>
      </c>
      <c r="B5516" s="225">
        <v>16120.76</v>
      </c>
    </row>
    <row r="5517" spans="1:2">
      <c r="A5517" s="68" t="s">
        <v>5463</v>
      </c>
      <c r="B5517" s="225">
        <v>14828.06</v>
      </c>
    </row>
    <row r="5518" spans="1:2">
      <c r="A5518" s="68" t="s">
        <v>5464</v>
      </c>
      <c r="B5518" s="225">
        <v>16487.330000000002</v>
      </c>
    </row>
    <row r="5519" spans="1:2">
      <c r="A5519" s="68" t="s">
        <v>5465</v>
      </c>
      <c r="B5519" s="225">
        <v>15165.72</v>
      </c>
    </row>
    <row r="5520" spans="1:2">
      <c r="A5520" s="68" t="s">
        <v>5466</v>
      </c>
      <c r="B5520" s="225">
        <v>16961.689999999999</v>
      </c>
    </row>
    <row r="5521" spans="1:2">
      <c r="A5521" s="68" t="s">
        <v>5467</v>
      </c>
      <c r="B5521" s="225">
        <v>15596.78</v>
      </c>
    </row>
    <row r="5522" spans="1:2">
      <c r="A5522" s="68" t="s">
        <v>5468</v>
      </c>
      <c r="B5522" s="225">
        <v>17367.07</v>
      </c>
    </row>
    <row r="5523" spans="1:2">
      <c r="A5523" s="68" t="s">
        <v>5469</v>
      </c>
      <c r="B5523" s="225">
        <v>15968.06</v>
      </c>
    </row>
    <row r="5524" spans="1:2">
      <c r="A5524" s="68" t="s">
        <v>5470</v>
      </c>
      <c r="B5524" s="225">
        <v>17750.29</v>
      </c>
    </row>
    <row r="5525" spans="1:2">
      <c r="A5525" s="68" t="s">
        <v>5471</v>
      </c>
      <c r="B5525" s="225">
        <v>16315.19</v>
      </c>
    </row>
    <row r="5526" spans="1:2">
      <c r="A5526" s="68" t="s">
        <v>5472</v>
      </c>
      <c r="B5526" s="225">
        <v>12911.5</v>
      </c>
    </row>
    <row r="5527" spans="1:2">
      <c r="A5527" s="68" t="s">
        <v>5473</v>
      </c>
      <c r="B5527" s="225">
        <v>11784.44</v>
      </c>
    </row>
    <row r="5528" spans="1:2">
      <c r="A5528" s="68" t="s">
        <v>5474</v>
      </c>
      <c r="B5528" s="225">
        <v>13145.08</v>
      </c>
    </row>
    <row r="5529" spans="1:2">
      <c r="A5529" s="68" t="s">
        <v>5475</v>
      </c>
      <c r="B5529" s="225">
        <v>11987.48</v>
      </c>
    </row>
    <row r="5530" spans="1:2">
      <c r="A5530" s="68" t="s">
        <v>5476</v>
      </c>
      <c r="B5530" s="225">
        <v>13310.8</v>
      </c>
    </row>
    <row r="5531" spans="1:2">
      <c r="A5531" s="68" t="s">
        <v>5477</v>
      </c>
      <c r="B5531" s="225">
        <v>12136.32</v>
      </c>
    </row>
    <row r="5532" spans="1:2">
      <c r="A5532" s="68" t="s">
        <v>5478</v>
      </c>
      <c r="B5532" s="225">
        <v>14105.85</v>
      </c>
    </row>
    <row r="5533" spans="1:2">
      <c r="A5533" s="68" t="s">
        <v>5479</v>
      </c>
      <c r="B5533" s="225">
        <v>12953.12</v>
      </c>
    </row>
    <row r="5534" spans="1:2">
      <c r="A5534" s="68" t="s">
        <v>5480</v>
      </c>
      <c r="B5534" s="225">
        <v>15020.74</v>
      </c>
    </row>
    <row r="5535" spans="1:2">
      <c r="A5535" s="68" t="s">
        <v>5481</v>
      </c>
      <c r="B5535" s="225">
        <v>13806.9</v>
      </c>
    </row>
    <row r="5536" spans="1:2">
      <c r="A5536" s="68" t="s">
        <v>5482</v>
      </c>
      <c r="B5536" s="225">
        <v>16134.28</v>
      </c>
    </row>
    <row r="5537" spans="1:2">
      <c r="A5537" s="68" t="s">
        <v>5483</v>
      </c>
      <c r="B5537" s="225">
        <v>14827.95</v>
      </c>
    </row>
    <row r="5538" spans="1:2">
      <c r="A5538" s="68" t="s">
        <v>5484</v>
      </c>
      <c r="B5538" s="225">
        <v>16213.11</v>
      </c>
    </row>
    <row r="5539" spans="1:2">
      <c r="A5539" s="68" t="s">
        <v>5485</v>
      </c>
      <c r="B5539" s="225">
        <v>14901.36</v>
      </c>
    </row>
    <row r="5540" spans="1:2">
      <c r="A5540" s="68" t="s">
        <v>5486</v>
      </c>
      <c r="B5540" s="225">
        <v>16302.16</v>
      </c>
    </row>
    <row r="5541" spans="1:2">
      <c r="A5541" s="68" t="s">
        <v>5487</v>
      </c>
      <c r="B5541" s="225">
        <v>14983.64</v>
      </c>
    </row>
    <row r="5542" spans="1:2">
      <c r="A5542" s="68" t="s">
        <v>5488</v>
      </c>
      <c r="B5542" s="225">
        <v>16670.07</v>
      </c>
    </row>
    <row r="5543" spans="1:2">
      <c r="A5543" s="68" t="s">
        <v>5489</v>
      </c>
      <c r="B5543" s="225">
        <v>15334.74</v>
      </c>
    </row>
    <row r="5544" spans="1:2">
      <c r="A5544" s="68" t="s">
        <v>5490</v>
      </c>
      <c r="B5544" s="225">
        <v>17038.45</v>
      </c>
    </row>
    <row r="5545" spans="1:2">
      <c r="A5545" s="68" t="s">
        <v>5491</v>
      </c>
      <c r="B5545" s="225">
        <v>15669.02</v>
      </c>
    </row>
    <row r="5546" spans="1:2">
      <c r="A5546" s="68" t="s">
        <v>5492</v>
      </c>
      <c r="B5546" s="225">
        <v>17380.259999999998</v>
      </c>
    </row>
    <row r="5547" spans="1:2">
      <c r="A5547" s="68" t="s">
        <v>5493</v>
      </c>
      <c r="B5547" s="225">
        <v>15985.21</v>
      </c>
    </row>
    <row r="5548" spans="1:2">
      <c r="A5548" s="68" t="s">
        <v>5494</v>
      </c>
      <c r="B5548" s="225">
        <v>17849.3</v>
      </c>
    </row>
    <row r="5549" spans="1:2">
      <c r="A5549" s="68" t="s">
        <v>5495</v>
      </c>
      <c r="B5549" s="225">
        <v>16411.669999999998</v>
      </c>
    </row>
    <row r="5550" spans="1:2">
      <c r="A5550" s="68" t="s">
        <v>5496</v>
      </c>
      <c r="B5550" s="225">
        <v>18252.98</v>
      </c>
    </row>
    <row r="5551" spans="1:2">
      <c r="A5551" s="68" t="s">
        <v>5497</v>
      </c>
      <c r="B5551" s="225">
        <v>16781.48</v>
      </c>
    </row>
    <row r="5552" spans="1:2">
      <c r="A5552" s="68" t="s">
        <v>5498</v>
      </c>
      <c r="B5552" s="225">
        <v>18621.36</v>
      </c>
    </row>
    <row r="5553" spans="1:2">
      <c r="A5553" s="68" t="s">
        <v>5499</v>
      </c>
      <c r="B5553" s="225">
        <v>17115.75</v>
      </c>
    </row>
    <row r="5554" spans="1:2">
      <c r="A5554" s="68" t="s">
        <v>5500</v>
      </c>
      <c r="B5554" s="225">
        <v>19026.259999999998</v>
      </c>
    </row>
    <row r="5555" spans="1:2">
      <c r="A5555" s="68" t="s">
        <v>5501</v>
      </c>
      <c r="B5555" s="225">
        <v>17486.62</v>
      </c>
    </row>
    <row r="5556" spans="1:2">
      <c r="A5556" s="68" t="s">
        <v>5502</v>
      </c>
      <c r="B5556" s="225">
        <v>17236.189999999999</v>
      </c>
    </row>
    <row r="5557" spans="1:2">
      <c r="A5557" s="68" t="s">
        <v>5503</v>
      </c>
      <c r="B5557" s="225">
        <v>15819.17</v>
      </c>
    </row>
    <row r="5558" spans="1:2">
      <c r="A5558" s="68" t="s">
        <v>5504</v>
      </c>
      <c r="B5558" s="225">
        <v>19120.82</v>
      </c>
    </row>
    <row r="5559" spans="1:2">
      <c r="A5559" s="68" t="s">
        <v>5505</v>
      </c>
      <c r="B5559" s="225">
        <v>17568.36</v>
      </c>
    </row>
    <row r="5560" spans="1:2">
      <c r="A5560" s="68" t="s">
        <v>5506</v>
      </c>
      <c r="B5560" s="225">
        <v>20946.88</v>
      </c>
    </row>
    <row r="5561" spans="1:2">
      <c r="A5561" s="68" t="s">
        <v>5507</v>
      </c>
      <c r="B5561" s="225">
        <v>19244.22</v>
      </c>
    </row>
    <row r="5562" spans="1:2">
      <c r="A5562" s="68" t="s">
        <v>5508</v>
      </c>
      <c r="B5562" s="225">
        <v>23545.99</v>
      </c>
    </row>
    <row r="5563" spans="1:2">
      <c r="A5563" s="68" t="s">
        <v>5509</v>
      </c>
      <c r="B5563" s="225">
        <v>21629.06</v>
      </c>
    </row>
    <row r="5564" spans="1:2">
      <c r="A5564" s="68" t="s">
        <v>5510</v>
      </c>
      <c r="B5564" s="225">
        <v>23875.119999999999</v>
      </c>
    </row>
    <row r="5565" spans="1:2">
      <c r="A5565" s="68" t="s">
        <v>5511</v>
      </c>
      <c r="B5565" s="225">
        <v>21955.31</v>
      </c>
    </row>
    <row r="5566" spans="1:2">
      <c r="A5566" s="68" t="s">
        <v>5512</v>
      </c>
      <c r="B5566" s="225">
        <v>23977.4</v>
      </c>
    </row>
    <row r="5567" spans="1:2">
      <c r="A5567" s="68" t="s">
        <v>5513</v>
      </c>
      <c r="B5567" s="225">
        <v>22049.119999999999</v>
      </c>
    </row>
    <row r="5568" spans="1:2">
      <c r="A5568" s="68" t="s">
        <v>5514</v>
      </c>
      <c r="B5568" s="225">
        <v>24224.52</v>
      </c>
    </row>
    <row r="5569" spans="1:2">
      <c r="A5569" s="68" t="s">
        <v>5515</v>
      </c>
      <c r="B5569" s="225">
        <v>22247.74</v>
      </c>
    </row>
    <row r="5570" spans="1:2">
      <c r="A5570" s="68" t="s">
        <v>5516</v>
      </c>
      <c r="B5570" s="225">
        <v>24746.32</v>
      </c>
    </row>
    <row r="5571" spans="1:2">
      <c r="A5571" s="68" t="s">
        <v>5517</v>
      </c>
      <c r="B5571" s="225">
        <v>22720.06</v>
      </c>
    </row>
    <row r="5572" spans="1:2">
      <c r="A5572" s="68" t="s">
        <v>5518</v>
      </c>
      <c r="B5572" s="225">
        <v>25139.599999999999</v>
      </c>
    </row>
    <row r="5573" spans="1:2">
      <c r="A5573" s="68" t="s">
        <v>5519</v>
      </c>
      <c r="B5573" s="225">
        <v>23076.06</v>
      </c>
    </row>
    <row r="5574" spans="1:2">
      <c r="A5574" s="68" t="s">
        <v>5520</v>
      </c>
      <c r="B5574" s="225">
        <v>25753.040000000001</v>
      </c>
    </row>
    <row r="5575" spans="1:2">
      <c r="A5575" s="68" t="s">
        <v>5521</v>
      </c>
      <c r="B5575" s="225">
        <v>23627.8</v>
      </c>
    </row>
    <row r="5576" spans="1:2">
      <c r="A5576" s="68" t="s">
        <v>5522</v>
      </c>
      <c r="B5576" s="225">
        <v>26278.16</v>
      </c>
    </row>
    <row r="5577" spans="1:2">
      <c r="A5577" s="68" t="s">
        <v>5523</v>
      </c>
      <c r="B5577" s="225">
        <v>24103.77</v>
      </c>
    </row>
    <row r="5578" spans="1:2">
      <c r="A5578" s="68" t="s">
        <v>5524</v>
      </c>
      <c r="B5578" s="225">
        <v>26837.279999999999</v>
      </c>
    </row>
    <row r="5579" spans="1:2">
      <c r="A5579" s="68" t="s">
        <v>5525</v>
      </c>
      <c r="B5579" s="225">
        <v>24607.64</v>
      </c>
    </row>
    <row r="5580" spans="1:2">
      <c r="A5580" s="68" t="s">
        <v>5526</v>
      </c>
      <c r="B5580" s="225">
        <v>27322.3</v>
      </c>
    </row>
    <row r="5581" spans="1:2">
      <c r="A5581" s="68" t="s">
        <v>5527</v>
      </c>
      <c r="B5581" s="225">
        <v>25043.14</v>
      </c>
    </row>
    <row r="5582" spans="1:2">
      <c r="A5582" s="68" t="s">
        <v>5528</v>
      </c>
      <c r="B5582" s="225">
        <v>3316.32</v>
      </c>
    </row>
    <row r="5583" spans="1:2">
      <c r="A5583" s="68" t="s">
        <v>5529</v>
      </c>
      <c r="B5583" s="225">
        <v>3158.54</v>
      </c>
    </row>
    <row r="5584" spans="1:2">
      <c r="A5584" s="68" t="s">
        <v>5530</v>
      </c>
      <c r="B5584" s="225">
        <v>3482.01</v>
      </c>
    </row>
    <row r="5585" spans="1:2">
      <c r="A5585" s="68" t="s">
        <v>5531</v>
      </c>
      <c r="B5585" s="225">
        <v>3310.82</v>
      </c>
    </row>
    <row r="5586" spans="1:2">
      <c r="A5586" s="68" t="s">
        <v>5532</v>
      </c>
      <c r="B5586" s="225">
        <v>3819.45</v>
      </c>
    </row>
    <row r="5587" spans="1:2">
      <c r="A5587" s="68" t="s">
        <v>5533</v>
      </c>
      <c r="B5587" s="225">
        <v>3637.82</v>
      </c>
    </row>
    <row r="5588" spans="1:2">
      <c r="A5588" s="68" t="s">
        <v>5534</v>
      </c>
      <c r="B5588" s="225">
        <v>4274.63</v>
      </c>
    </row>
    <row r="5589" spans="1:2">
      <c r="A5589" s="68" t="s">
        <v>5535</v>
      </c>
      <c r="B5589" s="225">
        <v>4066.41</v>
      </c>
    </row>
    <row r="5590" spans="1:2">
      <c r="A5590" s="68" t="s">
        <v>5536</v>
      </c>
      <c r="B5590" s="225">
        <v>4784.2299999999996</v>
      </c>
    </row>
    <row r="5591" spans="1:2">
      <c r="A5591" s="68" t="s">
        <v>5537</v>
      </c>
      <c r="B5591" s="225">
        <v>4545.51</v>
      </c>
    </row>
    <row r="5592" spans="1:2">
      <c r="A5592" s="68" t="s">
        <v>5538</v>
      </c>
      <c r="B5592" s="225">
        <v>589.91999999999996</v>
      </c>
    </row>
    <row r="5593" spans="1:2">
      <c r="A5593" s="68" t="s">
        <v>5539</v>
      </c>
      <c r="B5593" s="225">
        <v>555.91</v>
      </c>
    </row>
    <row r="5594" spans="1:2">
      <c r="A5594" s="68" t="s">
        <v>5540</v>
      </c>
      <c r="B5594" s="225">
        <v>706.85</v>
      </c>
    </row>
    <row r="5595" spans="1:2">
      <c r="A5595" s="68" t="s">
        <v>5541</v>
      </c>
      <c r="B5595" s="225">
        <v>664.91</v>
      </c>
    </row>
    <row r="5596" spans="1:2">
      <c r="A5596" s="68" t="s">
        <v>5542</v>
      </c>
      <c r="B5596" s="225">
        <v>1037.27</v>
      </c>
    </row>
    <row r="5597" spans="1:2">
      <c r="A5597" s="68" t="s">
        <v>5543</v>
      </c>
      <c r="B5597" s="225">
        <v>977.19</v>
      </c>
    </row>
    <row r="5598" spans="1:2">
      <c r="A5598" s="68" t="s">
        <v>5544</v>
      </c>
      <c r="B5598" s="225">
        <v>1357.78</v>
      </c>
    </row>
    <row r="5599" spans="1:2">
      <c r="A5599" s="68" t="s">
        <v>5545</v>
      </c>
      <c r="B5599" s="225">
        <v>1277.42</v>
      </c>
    </row>
    <row r="5600" spans="1:2">
      <c r="A5600" s="68" t="s">
        <v>5546</v>
      </c>
      <c r="B5600" s="225">
        <v>2128.65</v>
      </c>
    </row>
    <row r="5601" spans="1:2">
      <c r="A5601" s="68" t="s">
        <v>5547</v>
      </c>
      <c r="B5601" s="225">
        <v>1998.98</v>
      </c>
    </row>
    <row r="5602" spans="1:2">
      <c r="A5602" s="68" t="s">
        <v>5548</v>
      </c>
      <c r="B5602" s="225">
        <v>704.72</v>
      </c>
    </row>
    <row r="5603" spans="1:2">
      <c r="A5603" s="68" t="s">
        <v>5549</v>
      </c>
      <c r="B5603" s="225">
        <v>665.93</v>
      </c>
    </row>
    <row r="5604" spans="1:2">
      <c r="A5604" s="68" t="s">
        <v>5550</v>
      </c>
      <c r="B5604" s="225">
        <v>857.85</v>
      </c>
    </row>
    <row r="5605" spans="1:2">
      <c r="A5605" s="68" t="s">
        <v>5551</v>
      </c>
      <c r="B5605" s="225">
        <v>808.63</v>
      </c>
    </row>
    <row r="5606" spans="1:2">
      <c r="A5606" s="68" t="s">
        <v>5552</v>
      </c>
      <c r="B5606" s="225">
        <v>1202.99</v>
      </c>
    </row>
    <row r="5607" spans="1:2">
      <c r="A5607" s="68" t="s">
        <v>5553</v>
      </c>
      <c r="B5607" s="225">
        <v>1135.8699999999999</v>
      </c>
    </row>
    <row r="5608" spans="1:2">
      <c r="A5608" s="68" t="s">
        <v>5554</v>
      </c>
      <c r="B5608" s="225">
        <v>1523.5</v>
      </c>
    </row>
    <row r="5609" spans="1:2">
      <c r="A5609" s="68" t="s">
        <v>5555</v>
      </c>
      <c r="B5609" s="225">
        <v>1436.1</v>
      </c>
    </row>
    <row r="5610" spans="1:2">
      <c r="A5610" s="68" t="s">
        <v>5556</v>
      </c>
      <c r="B5610" s="225">
        <v>2443.9299999999998</v>
      </c>
    </row>
    <row r="5611" spans="1:2">
      <c r="A5611" s="68" t="s">
        <v>5557</v>
      </c>
      <c r="B5611" s="225">
        <v>2302.63</v>
      </c>
    </row>
    <row r="5612" spans="1:2">
      <c r="A5612" s="68" t="s">
        <v>5558</v>
      </c>
      <c r="B5612" s="225">
        <v>2475.9</v>
      </c>
    </row>
    <row r="5613" spans="1:2">
      <c r="A5613" s="68" t="s">
        <v>5559</v>
      </c>
      <c r="B5613" s="225">
        <v>2367.0700000000002</v>
      </c>
    </row>
    <row r="5614" spans="1:2">
      <c r="A5614" s="68" t="s">
        <v>5560</v>
      </c>
      <c r="B5614" s="225">
        <v>1663.81</v>
      </c>
    </row>
    <row r="5615" spans="1:2">
      <c r="A5615" s="68" t="s">
        <v>91</v>
      </c>
      <c r="B5615" s="225">
        <v>1592.1</v>
      </c>
    </row>
    <row r="5616" spans="1:2">
      <c r="A5616" s="68" t="s">
        <v>5561</v>
      </c>
      <c r="B5616" s="225">
        <v>1982.79</v>
      </c>
    </row>
    <row r="5617" spans="1:2">
      <c r="A5617" s="68" t="s">
        <v>5562</v>
      </c>
      <c r="B5617" s="225">
        <v>1905.67</v>
      </c>
    </row>
    <row r="5618" spans="1:2">
      <c r="A5618" s="68" t="s">
        <v>5563</v>
      </c>
      <c r="B5618" s="225">
        <v>1740.52</v>
      </c>
    </row>
    <row r="5619" spans="1:2">
      <c r="A5619" s="68" t="s">
        <v>5564</v>
      </c>
      <c r="B5619" s="225">
        <v>1658.57</v>
      </c>
    </row>
    <row r="5620" spans="1:2">
      <c r="A5620" s="68" t="s">
        <v>5565</v>
      </c>
      <c r="B5620" s="225">
        <v>422.3</v>
      </c>
    </row>
    <row r="5621" spans="1:2">
      <c r="A5621" s="68" t="s">
        <v>5566</v>
      </c>
      <c r="B5621" s="225">
        <v>398.34</v>
      </c>
    </row>
    <row r="5622" spans="1:2">
      <c r="A5622" s="68" t="s">
        <v>5567</v>
      </c>
      <c r="B5622" s="225">
        <v>814.32</v>
      </c>
    </row>
    <row r="5623" spans="1:2">
      <c r="A5623" s="68" t="s">
        <v>5568</v>
      </c>
      <c r="B5623" s="225">
        <v>772.46</v>
      </c>
    </row>
    <row r="5624" spans="1:2">
      <c r="A5624" s="68" t="s">
        <v>5569</v>
      </c>
      <c r="B5624" s="225">
        <v>968.19</v>
      </c>
    </row>
    <row r="5625" spans="1:2">
      <c r="A5625" s="68" t="s">
        <v>5570</v>
      </c>
      <c r="B5625" s="225">
        <v>918.94</v>
      </c>
    </row>
    <row r="5626" spans="1:2">
      <c r="A5626" s="68" t="s">
        <v>5571</v>
      </c>
      <c r="B5626" s="225">
        <v>410.22</v>
      </c>
    </row>
    <row r="5627" spans="1:2">
      <c r="A5627" s="68" t="s">
        <v>5572</v>
      </c>
      <c r="B5627" s="225">
        <v>390.5</v>
      </c>
    </row>
    <row r="5628" spans="1:2">
      <c r="A5628" s="68" t="s">
        <v>5573</v>
      </c>
      <c r="B5628" s="225">
        <v>564.08000000000004</v>
      </c>
    </row>
    <row r="5629" spans="1:2">
      <c r="A5629" s="68" t="s">
        <v>5574</v>
      </c>
      <c r="B5629" s="225">
        <v>536.97</v>
      </c>
    </row>
    <row r="5630" spans="1:2">
      <c r="A5630" s="68" t="s">
        <v>5575</v>
      </c>
      <c r="B5630" s="225">
        <v>717.66</v>
      </c>
    </row>
    <row r="5631" spans="1:2">
      <c r="A5631" s="68" t="s">
        <v>5576</v>
      </c>
      <c r="B5631" s="225">
        <v>683.19</v>
      </c>
    </row>
    <row r="5632" spans="1:2">
      <c r="A5632" s="68" t="s">
        <v>5577</v>
      </c>
      <c r="B5632" s="225">
        <v>258.04000000000002</v>
      </c>
    </row>
    <row r="5633" spans="1:2">
      <c r="A5633" s="68" t="s">
        <v>5578</v>
      </c>
      <c r="B5633" s="225">
        <v>241.85</v>
      </c>
    </row>
    <row r="5634" spans="1:2">
      <c r="A5634" s="68" t="s">
        <v>5579</v>
      </c>
      <c r="B5634" s="225">
        <v>359.67</v>
      </c>
    </row>
    <row r="5635" spans="1:2">
      <c r="A5635" s="68" t="s">
        <v>5580</v>
      </c>
      <c r="B5635" s="225">
        <v>337.97</v>
      </c>
    </row>
    <row r="5636" spans="1:2">
      <c r="A5636" s="68" t="s">
        <v>5581</v>
      </c>
      <c r="B5636" s="225">
        <v>456.38</v>
      </c>
    </row>
    <row r="5637" spans="1:2">
      <c r="A5637" s="68" t="s">
        <v>5582</v>
      </c>
      <c r="B5637" s="225">
        <v>429.66</v>
      </c>
    </row>
    <row r="5638" spans="1:2">
      <c r="A5638" s="68" t="s">
        <v>5583</v>
      </c>
      <c r="B5638" s="225">
        <v>174.36</v>
      </c>
    </row>
    <row r="5639" spans="1:2">
      <c r="A5639" s="68" t="s">
        <v>5584</v>
      </c>
      <c r="B5639" s="225">
        <v>166.23</v>
      </c>
    </row>
    <row r="5640" spans="1:2">
      <c r="A5640" s="68" t="s">
        <v>5585</v>
      </c>
      <c r="B5640" s="225">
        <v>290.43</v>
      </c>
    </row>
    <row r="5641" spans="1:2">
      <c r="A5641" s="68" t="s">
        <v>5586</v>
      </c>
      <c r="B5641" s="225">
        <v>275.35000000000002</v>
      </c>
    </row>
    <row r="5642" spans="1:2">
      <c r="A5642" s="68" t="s">
        <v>5587</v>
      </c>
      <c r="B5642" s="225">
        <v>387.43</v>
      </c>
    </row>
    <row r="5643" spans="1:2">
      <c r="A5643" s="68" t="s">
        <v>5588</v>
      </c>
      <c r="B5643" s="225">
        <v>367.31</v>
      </c>
    </row>
    <row r="5644" spans="1:2">
      <c r="A5644" s="68" t="s">
        <v>227</v>
      </c>
      <c r="B5644" s="225">
        <v>2479.62</v>
      </c>
    </row>
    <row r="5645" spans="1:2">
      <c r="A5645" s="68" t="s">
        <v>5589</v>
      </c>
      <c r="B5645" s="225">
        <v>2369.84</v>
      </c>
    </row>
    <row r="5646" spans="1:2">
      <c r="A5646" s="68" t="s">
        <v>228</v>
      </c>
      <c r="B5646" s="225">
        <v>2613.83</v>
      </c>
    </row>
    <row r="5647" spans="1:2">
      <c r="A5647" s="68" t="s">
        <v>5590</v>
      </c>
      <c r="B5647" s="225">
        <v>2500.11</v>
      </c>
    </row>
    <row r="5648" spans="1:2">
      <c r="A5648" s="68" t="s">
        <v>5591</v>
      </c>
      <c r="B5648" s="225">
        <v>2958.3</v>
      </c>
    </row>
    <row r="5649" spans="1:2">
      <c r="A5649" s="68" t="s">
        <v>5592</v>
      </c>
      <c r="B5649" s="225">
        <v>2830.02</v>
      </c>
    </row>
    <row r="5650" spans="1:2">
      <c r="A5650" s="68" t="s">
        <v>229</v>
      </c>
      <c r="B5650" s="225">
        <v>3262.99</v>
      </c>
    </row>
    <row r="5651" spans="1:2">
      <c r="A5651" s="68" t="s">
        <v>5593</v>
      </c>
      <c r="B5651" s="225">
        <v>3120.4</v>
      </c>
    </row>
    <row r="5652" spans="1:2">
      <c r="A5652" s="68" t="s">
        <v>5594</v>
      </c>
      <c r="B5652" s="225">
        <v>3676.78</v>
      </c>
    </row>
    <row r="5653" spans="1:2">
      <c r="A5653" s="68" t="s">
        <v>5595</v>
      </c>
      <c r="B5653" s="225">
        <v>3507.36</v>
      </c>
    </row>
    <row r="5654" spans="1:2">
      <c r="A5654" s="68" t="s">
        <v>230</v>
      </c>
      <c r="B5654" s="225">
        <v>4031.75</v>
      </c>
    </row>
    <row r="5655" spans="1:2">
      <c r="A5655" s="68" t="s">
        <v>5596</v>
      </c>
      <c r="B5655" s="225">
        <v>3844.72</v>
      </c>
    </row>
    <row r="5656" spans="1:2">
      <c r="A5656" s="68" t="s">
        <v>231</v>
      </c>
      <c r="B5656" s="225">
        <v>5229.66</v>
      </c>
    </row>
    <row r="5657" spans="1:2">
      <c r="A5657" s="68" t="s">
        <v>5597</v>
      </c>
      <c r="B5657" s="225">
        <v>4984.84</v>
      </c>
    </row>
    <row r="5658" spans="1:2">
      <c r="A5658" s="68" t="s">
        <v>5598</v>
      </c>
      <c r="B5658" s="225">
        <v>872.04</v>
      </c>
    </row>
    <row r="5659" spans="1:2">
      <c r="A5659" s="68" t="s">
        <v>5599</v>
      </c>
      <c r="B5659" s="225">
        <v>843.49</v>
      </c>
    </row>
    <row r="5660" spans="1:2">
      <c r="A5660" s="68" t="s">
        <v>5600</v>
      </c>
      <c r="B5660" s="225">
        <v>3252.32</v>
      </c>
    </row>
    <row r="5661" spans="1:2">
      <c r="A5661" s="68" t="s">
        <v>195</v>
      </c>
      <c r="B5661" s="225">
        <v>3141.98</v>
      </c>
    </row>
    <row r="5662" spans="1:2">
      <c r="A5662" s="68" t="s">
        <v>5601</v>
      </c>
      <c r="B5662" s="225">
        <v>565.75</v>
      </c>
    </row>
    <row r="5663" spans="1:2">
      <c r="A5663" s="68" t="s">
        <v>5602</v>
      </c>
      <c r="B5663" s="225">
        <v>521.24</v>
      </c>
    </row>
    <row r="5664" spans="1:2">
      <c r="A5664" s="68" t="s">
        <v>5603</v>
      </c>
      <c r="B5664" s="225">
        <v>431.92</v>
      </c>
    </row>
    <row r="5665" spans="1:2">
      <c r="A5665" s="68" t="s">
        <v>5604</v>
      </c>
      <c r="B5665" s="225">
        <v>403.66</v>
      </c>
    </row>
    <row r="5666" spans="1:2">
      <c r="A5666" s="68" t="s">
        <v>5605</v>
      </c>
      <c r="B5666" s="225">
        <v>431.82</v>
      </c>
    </row>
    <row r="5667" spans="1:2">
      <c r="A5667" s="68" t="s">
        <v>5606</v>
      </c>
      <c r="B5667" s="225">
        <v>398.42</v>
      </c>
    </row>
    <row r="5668" spans="1:2">
      <c r="A5668" s="68" t="s">
        <v>5607</v>
      </c>
      <c r="B5668" s="225">
        <v>473.11</v>
      </c>
    </row>
    <row r="5669" spans="1:2">
      <c r="A5669" s="68" t="s">
        <v>5608</v>
      </c>
      <c r="B5669" s="225">
        <v>462.23</v>
      </c>
    </row>
    <row r="5670" spans="1:2">
      <c r="A5670" s="68" t="s">
        <v>5609</v>
      </c>
      <c r="B5670" s="225">
        <v>387.11</v>
      </c>
    </row>
    <row r="5671" spans="1:2">
      <c r="A5671" s="68" t="s">
        <v>5610</v>
      </c>
      <c r="B5671" s="225">
        <v>376.23</v>
      </c>
    </row>
    <row r="5672" spans="1:2">
      <c r="A5672" s="68" t="s">
        <v>5611</v>
      </c>
      <c r="B5672" s="225">
        <v>415.11</v>
      </c>
    </row>
    <row r="5673" spans="1:2">
      <c r="A5673" s="68" t="s">
        <v>168</v>
      </c>
      <c r="B5673" s="225">
        <v>404.23</v>
      </c>
    </row>
    <row r="5674" spans="1:2">
      <c r="A5674" s="68" t="s">
        <v>5612</v>
      </c>
      <c r="B5674" s="225">
        <v>370.49</v>
      </c>
    </row>
    <row r="5675" spans="1:2">
      <c r="A5675" s="68" t="s">
        <v>5613</v>
      </c>
      <c r="B5675" s="225">
        <v>361.79</v>
      </c>
    </row>
    <row r="5676" spans="1:2">
      <c r="A5676" s="68" t="s">
        <v>5614</v>
      </c>
      <c r="B5676" s="225">
        <v>363.11</v>
      </c>
    </row>
    <row r="5677" spans="1:2">
      <c r="A5677" s="68" t="s">
        <v>5615</v>
      </c>
      <c r="B5677" s="225">
        <v>352.23</v>
      </c>
    </row>
    <row r="5678" spans="1:2">
      <c r="A5678" s="68" t="s">
        <v>5616</v>
      </c>
      <c r="B5678" s="225">
        <v>473.11</v>
      </c>
    </row>
    <row r="5679" spans="1:2">
      <c r="A5679" s="68" t="s">
        <v>5617</v>
      </c>
      <c r="B5679" s="225">
        <v>462.23</v>
      </c>
    </row>
    <row r="5680" spans="1:2">
      <c r="A5680" s="68" t="s">
        <v>5618</v>
      </c>
      <c r="B5680" s="225">
        <v>73.75</v>
      </c>
    </row>
    <row r="5681" spans="1:2">
      <c r="A5681" s="68" t="s">
        <v>5619</v>
      </c>
      <c r="B5681" s="225">
        <v>68.3</v>
      </c>
    </row>
    <row r="5682" spans="1:2">
      <c r="A5682" s="68" t="s">
        <v>5620</v>
      </c>
      <c r="B5682" s="225">
        <v>194.94</v>
      </c>
    </row>
    <row r="5683" spans="1:2">
      <c r="A5683" s="68" t="s">
        <v>5621</v>
      </c>
      <c r="B5683" s="225">
        <v>189.49</v>
      </c>
    </row>
    <row r="5684" spans="1:2">
      <c r="A5684" s="68" t="s">
        <v>5622</v>
      </c>
      <c r="B5684" s="225">
        <v>486.72</v>
      </c>
    </row>
    <row r="5685" spans="1:2">
      <c r="A5685" s="68" t="s">
        <v>5623</v>
      </c>
      <c r="B5685" s="225">
        <v>472.57</v>
      </c>
    </row>
    <row r="5686" spans="1:2">
      <c r="A5686" s="68" t="s">
        <v>5624</v>
      </c>
      <c r="B5686" s="225">
        <v>498.62</v>
      </c>
    </row>
    <row r="5687" spans="1:2">
      <c r="A5687" s="68" t="s">
        <v>5625</v>
      </c>
      <c r="B5687" s="225">
        <v>484.47</v>
      </c>
    </row>
    <row r="5688" spans="1:2">
      <c r="A5688" s="68" t="s">
        <v>5628</v>
      </c>
      <c r="B5688" s="225">
        <v>398.49</v>
      </c>
    </row>
    <row r="5689" spans="1:2">
      <c r="A5689" s="68" t="s">
        <v>5629</v>
      </c>
      <c r="B5689" s="225">
        <v>389.79</v>
      </c>
    </row>
    <row r="5690" spans="1:2">
      <c r="A5690" s="68" t="s">
        <v>5630</v>
      </c>
      <c r="B5690" s="225">
        <v>3615.96</v>
      </c>
    </row>
    <row r="5691" spans="1:2">
      <c r="A5691" s="68" t="s">
        <v>5631</v>
      </c>
      <c r="B5691" s="225">
        <v>3581.16</v>
      </c>
    </row>
    <row r="5692" spans="1:2">
      <c r="A5692" s="68" t="s">
        <v>5632</v>
      </c>
      <c r="B5692" s="225">
        <v>261.81</v>
      </c>
    </row>
    <row r="5693" spans="1:2">
      <c r="A5693" s="68" t="s">
        <v>5633</v>
      </c>
      <c r="B5693" s="225">
        <v>253.65</v>
      </c>
    </row>
    <row r="5694" spans="1:2">
      <c r="A5694" s="68" t="s">
        <v>5634</v>
      </c>
      <c r="B5694" s="225">
        <v>533.70000000000005</v>
      </c>
    </row>
    <row r="5695" spans="1:2">
      <c r="A5695" s="68" t="s">
        <v>5635</v>
      </c>
      <c r="B5695" s="225">
        <v>524.44000000000005</v>
      </c>
    </row>
    <row r="5696" spans="1:2">
      <c r="A5696" s="68" t="s">
        <v>5636</v>
      </c>
      <c r="B5696" s="225">
        <v>564.86</v>
      </c>
    </row>
    <row r="5697" spans="1:2">
      <c r="A5697" s="68" t="s">
        <v>5637</v>
      </c>
      <c r="B5697" s="225">
        <v>548.54</v>
      </c>
    </row>
    <row r="5698" spans="1:2">
      <c r="A5698" s="68" t="s">
        <v>5638</v>
      </c>
      <c r="B5698" s="225">
        <v>296.49</v>
      </c>
    </row>
    <row r="5699" spans="1:2">
      <c r="A5699" s="68" t="s">
        <v>5639</v>
      </c>
      <c r="B5699" s="225">
        <v>287.79000000000002</v>
      </c>
    </row>
    <row r="5700" spans="1:2">
      <c r="A5700" s="68" t="s">
        <v>5640</v>
      </c>
      <c r="B5700" s="225">
        <v>557.72</v>
      </c>
    </row>
    <row r="5701" spans="1:2">
      <c r="A5701" s="68" t="s">
        <v>5641</v>
      </c>
      <c r="B5701" s="225">
        <v>546.86</v>
      </c>
    </row>
    <row r="5702" spans="1:2">
      <c r="A5702" s="68" t="s">
        <v>5642</v>
      </c>
      <c r="B5702" s="225">
        <v>92.72</v>
      </c>
    </row>
    <row r="5703" spans="1:2">
      <c r="A5703" s="68" t="s">
        <v>5643</v>
      </c>
      <c r="B5703" s="225">
        <v>92.36</v>
      </c>
    </row>
    <row r="5704" spans="1:2">
      <c r="A5704" s="68" t="s">
        <v>5644</v>
      </c>
      <c r="B5704" s="225">
        <v>100.72</v>
      </c>
    </row>
    <row r="5705" spans="1:2">
      <c r="A5705" s="68" t="s">
        <v>5645</v>
      </c>
      <c r="B5705" s="225">
        <v>100.36</v>
      </c>
    </row>
    <row r="5706" spans="1:2">
      <c r="A5706" s="68" t="s">
        <v>5646</v>
      </c>
      <c r="B5706" s="225">
        <v>127.72</v>
      </c>
    </row>
    <row r="5707" spans="1:2">
      <c r="A5707" s="68" t="s">
        <v>5647</v>
      </c>
      <c r="B5707" s="225">
        <v>127.36</v>
      </c>
    </row>
    <row r="5708" spans="1:2">
      <c r="A5708" s="68" t="s">
        <v>5648</v>
      </c>
      <c r="B5708" s="225">
        <v>228.82</v>
      </c>
    </row>
    <row r="5709" spans="1:2">
      <c r="A5709" s="68" t="s">
        <v>5649</v>
      </c>
      <c r="B5709" s="225">
        <v>228.46</v>
      </c>
    </row>
    <row r="5710" spans="1:2">
      <c r="A5710" s="68" t="s">
        <v>5650</v>
      </c>
      <c r="B5710" s="225">
        <v>252.81</v>
      </c>
    </row>
    <row r="5711" spans="1:2">
      <c r="A5711" s="68" t="s">
        <v>5651</v>
      </c>
      <c r="B5711" s="225">
        <v>244.65</v>
      </c>
    </row>
    <row r="5712" spans="1:2">
      <c r="A5712" s="68" t="s">
        <v>5652</v>
      </c>
      <c r="B5712" s="225">
        <v>778.01</v>
      </c>
    </row>
    <row r="5713" spans="1:2">
      <c r="A5713" s="68" t="s">
        <v>5653</v>
      </c>
      <c r="B5713" s="225">
        <v>769.83</v>
      </c>
    </row>
    <row r="5714" spans="1:2">
      <c r="A5714" s="68" t="s">
        <v>5654</v>
      </c>
      <c r="B5714" s="225">
        <v>94.18</v>
      </c>
    </row>
    <row r="5715" spans="1:2">
      <c r="A5715" s="68" t="s">
        <v>5655</v>
      </c>
      <c r="B5715" s="225">
        <v>86.56</v>
      </c>
    </row>
    <row r="5716" spans="1:2">
      <c r="A5716" s="68" t="s">
        <v>5658</v>
      </c>
      <c r="B5716" s="225">
        <v>423.11</v>
      </c>
    </row>
    <row r="5717" spans="1:2">
      <c r="A5717" s="68" t="s">
        <v>92</v>
      </c>
      <c r="B5717" s="225">
        <v>412.23</v>
      </c>
    </row>
    <row r="5718" spans="1:2">
      <c r="A5718" s="68" t="s">
        <v>5659</v>
      </c>
      <c r="B5718" s="225">
        <v>238.43</v>
      </c>
    </row>
    <row r="5719" spans="1:2">
      <c r="A5719" s="68" t="s">
        <v>5660</v>
      </c>
      <c r="B5719" s="225">
        <v>230.27</v>
      </c>
    </row>
    <row r="5720" spans="1:2">
      <c r="A5720" s="68" t="s">
        <v>5661</v>
      </c>
      <c r="B5720" s="225">
        <v>295.86</v>
      </c>
    </row>
    <row r="5721" spans="1:2">
      <c r="A5721" s="68" t="s">
        <v>5662</v>
      </c>
      <c r="B5721" s="225">
        <v>287.33</v>
      </c>
    </row>
    <row r="5722" spans="1:2">
      <c r="A5722" s="68" t="s">
        <v>5663</v>
      </c>
      <c r="B5722" s="225">
        <v>462.74</v>
      </c>
    </row>
    <row r="5723" spans="1:2">
      <c r="A5723" s="68" t="s">
        <v>5664</v>
      </c>
      <c r="B5723" s="225">
        <v>451.98</v>
      </c>
    </row>
    <row r="5724" spans="1:2">
      <c r="A5724" s="68" t="s">
        <v>5665</v>
      </c>
      <c r="B5724" s="225">
        <v>543.79999999999995</v>
      </c>
    </row>
    <row r="5725" spans="1:2">
      <c r="A5725" s="68" t="s">
        <v>5666</v>
      </c>
      <c r="B5725" s="225">
        <v>531.51</v>
      </c>
    </row>
    <row r="5726" spans="1:2">
      <c r="A5726" s="68" t="s">
        <v>5667</v>
      </c>
      <c r="B5726" s="225">
        <v>1032.33</v>
      </c>
    </row>
    <row r="5727" spans="1:2">
      <c r="A5727" s="68" t="s">
        <v>170</v>
      </c>
      <c r="B5727" s="225">
        <v>1017.77</v>
      </c>
    </row>
    <row r="5728" spans="1:2">
      <c r="A5728" s="68" t="s">
        <v>5668</v>
      </c>
      <c r="B5728" s="225">
        <v>1084.3599999999999</v>
      </c>
    </row>
    <row r="5729" spans="1:2">
      <c r="A5729" s="68" t="s">
        <v>5669</v>
      </c>
      <c r="B5729" s="225">
        <v>1068.4000000000001</v>
      </c>
    </row>
    <row r="5730" spans="1:2">
      <c r="A5730" s="68" t="s">
        <v>5670</v>
      </c>
      <c r="B5730" s="225">
        <v>1214.6199999999999</v>
      </c>
    </row>
    <row r="5731" spans="1:2">
      <c r="A5731" s="68" t="s">
        <v>5671</v>
      </c>
      <c r="B5731" s="225">
        <v>1196.46</v>
      </c>
    </row>
    <row r="5732" spans="1:2">
      <c r="A5732" s="68" t="s">
        <v>5672</v>
      </c>
      <c r="B5732" s="225">
        <v>1254.46</v>
      </c>
    </row>
    <row r="5733" spans="1:2">
      <c r="A5733" s="68" t="s">
        <v>5673</v>
      </c>
      <c r="B5733" s="225">
        <v>1235.56</v>
      </c>
    </row>
    <row r="5734" spans="1:2">
      <c r="A5734" s="68" t="s">
        <v>5674</v>
      </c>
      <c r="B5734" s="225">
        <v>1248.8900000000001</v>
      </c>
    </row>
    <row r="5735" spans="1:2">
      <c r="A5735" s="68" t="s">
        <v>5675</v>
      </c>
      <c r="B5735" s="225">
        <v>1229.3</v>
      </c>
    </row>
    <row r="5736" spans="1:2">
      <c r="A5736" s="68" t="s">
        <v>5676</v>
      </c>
      <c r="B5736" s="225">
        <v>1387.4</v>
      </c>
    </row>
    <row r="5737" spans="1:2">
      <c r="A5737" s="68" t="s">
        <v>5677</v>
      </c>
      <c r="B5737" s="225">
        <v>1366.29</v>
      </c>
    </row>
    <row r="5738" spans="1:2">
      <c r="A5738" s="68" t="s">
        <v>5678</v>
      </c>
      <c r="B5738" s="225">
        <v>1510.65</v>
      </c>
    </row>
    <row r="5739" spans="1:2">
      <c r="A5739" s="68" t="s">
        <v>5679</v>
      </c>
      <c r="B5739" s="225">
        <v>1486.64</v>
      </c>
    </row>
    <row r="5740" spans="1:2">
      <c r="A5740" s="68" t="s">
        <v>5680</v>
      </c>
      <c r="B5740" s="225">
        <v>1612.16</v>
      </c>
    </row>
    <row r="5741" spans="1:2">
      <c r="A5741" s="68" t="s">
        <v>5681</v>
      </c>
      <c r="B5741" s="225">
        <v>1588.16</v>
      </c>
    </row>
    <row r="5742" spans="1:2">
      <c r="A5742" s="68" t="s">
        <v>5682</v>
      </c>
      <c r="B5742" s="225">
        <v>1760.77</v>
      </c>
    </row>
    <row r="5743" spans="1:2">
      <c r="A5743" s="68" t="s">
        <v>5683</v>
      </c>
      <c r="B5743" s="225">
        <v>1730.91</v>
      </c>
    </row>
    <row r="5744" spans="1:2">
      <c r="A5744" s="68" t="s">
        <v>5684</v>
      </c>
      <c r="B5744" s="225">
        <v>1929.69</v>
      </c>
    </row>
    <row r="5745" spans="1:2">
      <c r="A5745" s="68" t="s">
        <v>5685</v>
      </c>
      <c r="B5745" s="225">
        <v>1896.96</v>
      </c>
    </row>
    <row r="5746" spans="1:2">
      <c r="A5746" s="68" t="s">
        <v>5686</v>
      </c>
      <c r="B5746" s="225">
        <v>2102.71</v>
      </c>
    </row>
    <row r="5747" spans="1:2">
      <c r="A5747" s="68" t="s">
        <v>5687</v>
      </c>
      <c r="B5747" s="225">
        <v>2066.9899999999998</v>
      </c>
    </row>
    <row r="5748" spans="1:2">
      <c r="A5748" s="68" t="s">
        <v>5688</v>
      </c>
      <c r="B5748" s="225">
        <v>2290.7199999999998</v>
      </c>
    </row>
    <row r="5749" spans="1:2">
      <c r="A5749" s="68" t="s">
        <v>5689</v>
      </c>
      <c r="B5749" s="225">
        <v>2249.59</v>
      </c>
    </row>
    <row r="5750" spans="1:2">
      <c r="A5750" s="68" t="s">
        <v>5690</v>
      </c>
      <c r="B5750" s="225">
        <v>2444.64</v>
      </c>
    </row>
    <row r="5751" spans="1:2">
      <c r="A5751" s="68" t="s">
        <v>5691</v>
      </c>
      <c r="B5751" s="225">
        <v>2403.08</v>
      </c>
    </row>
    <row r="5752" spans="1:2">
      <c r="A5752" s="68" t="s">
        <v>5692</v>
      </c>
      <c r="B5752" s="225">
        <v>2613.56</v>
      </c>
    </row>
    <row r="5753" spans="1:2">
      <c r="A5753" s="68" t="s">
        <v>5693</v>
      </c>
      <c r="B5753" s="225">
        <v>2569.13</v>
      </c>
    </row>
    <row r="5754" spans="1:2">
      <c r="A5754" s="68" t="s">
        <v>5694</v>
      </c>
      <c r="B5754" s="225">
        <v>2786.58</v>
      </c>
    </row>
    <row r="5755" spans="1:2">
      <c r="A5755" s="68" t="s">
        <v>5695</v>
      </c>
      <c r="B5755" s="225">
        <v>2739.16</v>
      </c>
    </row>
    <row r="5756" spans="1:2">
      <c r="A5756" s="68" t="s">
        <v>5696</v>
      </c>
      <c r="B5756" s="225">
        <v>2761.95</v>
      </c>
    </row>
    <row r="5757" spans="1:2">
      <c r="A5757" s="68" t="s">
        <v>5697</v>
      </c>
      <c r="B5757" s="225">
        <v>2711.66</v>
      </c>
    </row>
    <row r="5758" spans="1:2">
      <c r="A5758" s="68" t="s">
        <v>5698</v>
      </c>
      <c r="B5758" s="225">
        <v>3128.35</v>
      </c>
    </row>
    <row r="5759" spans="1:2">
      <c r="A5759" s="68" t="s">
        <v>5699</v>
      </c>
      <c r="B5759" s="225">
        <v>3075.09</v>
      </c>
    </row>
    <row r="5760" spans="1:2">
      <c r="A5760" s="68" t="s">
        <v>5700</v>
      </c>
      <c r="B5760" s="225">
        <v>3297.44</v>
      </c>
    </row>
    <row r="5761" spans="1:2">
      <c r="A5761" s="68" t="s">
        <v>5701</v>
      </c>
      <c r="B5761" s="225">
        <v>3241.29</v>
      </c>
    </row>
    <row r="5762" spans="1:2">
      <c r="A5762" s="68" t="s">
        <v>5702</v>
      </c>
      <c r="B5762" s="225">
        <v>3472.57</v>
      </c>
    </row>
    <row r="5763" spans="1:2">
      <c r="A5763" s="68" t="s">
        <v>5703</v>
      </c>
      <c r="B5763" s="225">
        <v>3413.16</v>
      </c>
    </row>
    <row r="5764" spans="1:2">
      <c r="A5764" s="68" t="s">
        <v>5704</v>
      </c>
      <c r="B5764" s="225">
        <v>3639.37</v>
      </c>
    </row>
    <row r="5765" spans="1:2">
      <c r="A5765" s="68" t="s">
        <v>5705</v>
      </c>
      <c r="B5765" s="225">
        <v>3577.37</v>
      </c>
    </row>
    <row r="5766" spans="1:2">
      <c r="A5766" s="68" t="s">
        <v>5706</v>
      </c>
      <c r="B5766" s="225">
        <v>3811.92</v>
      </c>
    </row>
    <row r="5767" spans="1:2">
      <c r="A5767" s="68" t="s">
        <v>5707</v>
      </c>
      <c r="B5767" s="225">
        <v>3747</v>
      </c>
    </row>
    <row r="5768" spans="1:2">
      <c r="A5768" s="68" t="s">
        <v>5708</v>
      </c>
      <c r="B5768" s="225">
        <v>3981.31</v>
      </c>
    </row>
    <row r="5769" spans="1:2">
      <c r="A5769" s="68" t="s">
        <v>5709</v>
      </c>
      <c r="B5769" s="225">
        <v>3913.46</v>
      </c>
    </row>
    <row r="5770" spans="1:2">
      <c r="A5770" s="68" t="s">
        <v>5710</v>
      </c>
      <c r="B5770" s="225">
        <v>4154.32</v>
      </c>
    </row>
    <row r="5771" spans="1:2">
      <c r="A5771" s="68" t="s">
        <v>5711</v>
      </c>
      <c r="B5771" s="225">
        <v>4083.49</v>
      </c>
    </row>
    <row r="5772" spans="1:2">
      <c r="A5772" s="68" t="s">
        <v>5712</v>
      </c>
      <c r="B5772" s="225">
        <v>4323.24</v>
      </c>
    </row>
    <row r="5773" spans="1:2">
      <c r="A5773" s="68" t="s">
        <v>5713</v>
      </c>
      <c r="B5773" s="225">
        <v>4249.54</v>
      </c>
    </row>
    <row r="5774" spans="1:2">
      <c r="A5774" s="68" t="s">
        <v>5714</v>
      </c>
      <c r="B5774" s="225">
        <v>120.9</v>
      </c>
    </row>
    <row r="5775" spans="1:2">
      <c r="A5775" s="68" t="s">
        <v>171</v>
      </c>
      <c r="B5775" s="225">
        <v>118.19</v>
      </c>
    </row>
    <row r="5776" spans="1:2">
      <c r="A5776" s="68" t="s">
        <v>5715</v>
      </c>
      <c r="B5776" s="225">
        <v>478.77</v>
      </c>
    </row>
    <row r="5777" spans="1:2">
      <c r="A5777" s="68" t="s">
        <v>5716</v>
      </c>
      <c r="B5777" s="225">
        <v>473.79</v>
      </c>
    </row>
    <row r="5778" spans="1:2">
      <c r="A5778" s="68" t="s">
        <v>5717</v>
      </c>
      <c r="B5778" s="225">
        <v>918.94</v>
      </c>
    </row>
    <row r="5779" spans="1:2">
      <c r="A5779" s="68" t="s">
        <v>5718</v>
      </c>
      <c r="B5779" s="225">
        <v>909.46</v>
      </c>
    </row>
    <row r="5780" spans="1:2">
      <c r="A5780" s="68" t="s">
        <v>5719</v>
      </c>
      <c r="B5780" s="225">
        <v>1454.08</v>
      </c>
    </row>
    <row r="5781" spans="1:2">
      <c r="A5781" s="68" t="s">
        <v>5720</v>
      </c>
      <c r="B5781" s="225">
        <v>1441.89</v>
      </c>
    </row>
    <row r="5782" spans="1:2">
      <c r="A5782" s="68" t="s">
        <v>5721</v>
      </c>
      <c r="B5782" s="225">
        <v>322.01</v>
      </c>
    </row>
    <row r="5783" spans="1:2">
      <c r="A5783" s="68" t="s">
        <v>5722</v>
      </c>
      <c r="B5783" s="225">
        <v>312.29000000000002</v>
      </c>
    </row>
    <row r="5784" spans="1:2">
      <c r="A5784" s="68" t="s">
        <v>5723</v>
      </c>
      <c r="B5784" s="225">
        <v>506.26</v>
      </c>
    </row>
    <row r="5785" spans="1:2">
      <c r="A5785" s="68" t="s">
        <v>5724</v>
      </c>
      <c r="B5785" s="225">
        <v>488.5</v>
      </c>
    </row>
    <row r="5786" spans="1:2">
      <c r="A5786" s="68" t="s">
        <v>5725</v>
      </c>
      <c r="B5786" s="225">
        <v>669.99</v>
      </c>
    </row>
    <row r="5787" spans="1:2">
      <c r="A5787" s="68" t="s">
        <v>5726</v>
      </c>
      <c r="B5787" s="225">
        <v>645.39</v>
      </c>
    </row>
    <row r="5788" spans="1:2">
      <c r="A5788" s="68" t="s">
        <v>5727</v>
      </c>
      <c r="B5788" s="225">
        <v>1201.44</v>
      </c>
    </row>
    <row r="5789" spans="1:2">
      <c r="A5789" s="68" t="s">
        <v>5728</v>
      </c>
      <c r="B5789" s="225">
        <v>1168.96</v>
      </c>
    </row>
    <row r="5790" spans="1:2">
      <c r="A5790" s="68" t="s">
        <v>5729</v>
      </c>
      <c r="B5790" s="225">
        <v>445.22</v>
      </c>
    </row>
    <row r="5791" spans="1:2">
      <c r="A5791" s="68" t="s">
        <v>5730</v>
      </c>
      <c r="B5791" s="225">
        <v>435.5</v>
      </c>
    </row>
    <row r="5792" spans="1:2">
      <c r="A5792" s="68" t="s">
        <v>5731</v>
      </c>
      <c r="B5792" s="225">
        <v>629.47</v>
      </c>
    </row>
    <row r="5793" spans="1:2">
      <c r="A5793" s="68" t="s">
        <v>5732</v>
      </c>
      <c r="B5793" s="225">
        <v>611.71</v>
      </c>
    </row>
    <row r="5794" spans="1:2">
      <c r="A5794" s="68" t="s">
        <v>5733</v>
      </c>
      <c r="B5794" s="225">
        <v>793.2</v>
      </c>
    </row>
    <row r="5795" spans="1:2">
      <c r="A5795" s="68" t="s">
        <v>5734</v>
      </c>
      <c r="B5795" s="225">
        <v>768.6</v>
      </c>
    </row>
    <row r="5796" spans="1:2">
      <c r="A5796" s="68" t="s">
        <v>5735</v>
      </c>
      <c r="B5796" s="225">
        <v>1324.65</v>
      </c>
    </row>
    <row r="5797" spans="1:2">
      <c r="A5797" s="68" t="s">
        <v>5736</v>
      </c>
      <c r="B5797" s="225">
        <v>1292.17</v>
      </c>
    </row>
    <row r="5798" spans="1:2">
      <c r="A5798" s="68" t="s">
        <v>5737</v>
      </c>
      <c r="B5798" s="225">
        <v>256.56</v>
      </c>
    </row>
    <row r="5799" spans="1:2">
      <c r="A5799" s="68" t="s">
        <v>5738</v>
      </c>
      <c r="B5799" s="225">
        <v>247</v>
      </c>
    </row>
    <row r="5800" spans="1:2">
      <c r="A5800" s="68" t="s">
        <v>5739</v>
      </c>
      <c r="B5800" s="225">
        <v>225.15</v>
      </c>
    </row>
    <row r="5801" spans="1:2">
      <c r="A5801" s="68" t="s">
        <v>5740</v>
      </c>
      <c r="B5801" s="225">
        <v>219.62</v>
      </c>
    </row>
    <row r="5802" spans="1:2">
      <c r="A5802" s="68" t="s">
        <v>5741</v>
      </c>
      <c r="B5802" s="225">
        <v>125.67</v>
      </c>
    </row>
    <row r="5803" spans="1:2">
      <c r="A5803" s="68" t="s">
        <v>5742</v>
      </c>
      <c r="B5803" s="225">
        <v>122.88</v>
      </c>
    </row>
    <row r="5804" spans="1:2">
      <c r="A5804" s="68" t="s">
        <v>5743</v>
      </c>
      <c r="B5804" s="225">
        <v>2180.96</v>
      </c>
    </row>
    <row r="5805" spans="1:2">
      <c r="A5805" s="68" t="s">
        <v>5744</v>
      </c>
      <c r="B5805" s="225">
        <v>2024.77</v>
      </c>
    </row>
    <row r="5806" spans="1:2">
      <c r="A5806" s="68" t="s">
        <v>5745</v>
      </c>
      <c r="B5806" s="225">
        <v>1178.98</v>
      </c>
    </row>
    <row r="5807" spans="1:2">
      <c r="A5807" s="68" t="s">
        <v>5746</v>
      </c>
      <c r="B5807" s="225">
        <v>1092.4000000000001</v>
      </c>
    </row>
    <row r="5808" spans="1:2">
      <c r="A5808" s="68" t="s">
        <v>5747</v>
      </c>
      <c r="B5808" s="225">
        <v>1545.43</v>
      </c>
    </row>
    <row r="5809" spans="1:2">
      <c r="A5809" s="68" t="s">
        <v>5748</v>
      </c>
      <c r="B5809" s="225">
        <v>1433.09</v>
      </c>
    </row>
    <row r="5810" spans="1:2">
      <c r="A5810" s="68" t="s">
        <v>5749</v>
      </c>
      <c r="B5810" s="225">
        <v>2957.59</v>
      </c>
    </row>
    <row r="5811" spans="1:2">
      <c r="A5811" s="68" t="s">
        <v>5750</v>
      </c>
      <c r="B5811" s="225">
        <v>2750.4</v>
      </c>
    </row>
    <row r="5812" spans="1:2">
      <c r="A5812" s="68" t="s">
        <v>5751</v>
      </c>
      <c r="B5812" s="225">
        <v>3798.75</v>
      </c>
    </row>
    <row r="5813" spans="1:2">
      <c r="A5813" s="68" t="s">
        <v>5752</v>
      </c>
      <c r="B5813" s="225">
        <v>3535.93</v>
      </c>
    </row>
    <row r="5814" spans="1:2">
      <c r="A5814" s="68" t="s">
        <v>5753</v>
      </c>
      <c r="B5814" s="225">
        <v>20.99</v>
      </c>
    </row>
    <row r="5815" spans="1:2">
      <c r="A5815" s="68" t="s">
        <v>5754</v>
      </c>
      <c r="B5815" s="225">
        <v>18.3</v>
      </c>
    </row>
    <row r="5816" spans="1:2">
      <c r="A5816" s="68" t="s">
        <v>5755</v>
      </c>
      <c r="B5816" s="225">
        <v>32.39</v>
      </c>
    </row>
    <row r="5817" spans="1:2">
      <c r="A5817" s="68" t="s">
        <v>5756</v>
      </c>
      <c r="B5817" s="225">
        <v>28.29</v>
      </c>
    </row>
    <row r="5818" spans="1:2">
      <c r="A5818" s="68" t="s">
        <v>5757</v>
      </c>
      <c r="B5818" s="225">
        <v>39.18</v>
      </c>
    </row>
    <row r="5819" spans="1:2">
      <c r="A5819" s="68" t="s">
        <v>5758</v>
      </c>
      <c r="B5819" s="225">
        <v>34.29</v>
      </c>
    </row>
    <row r="5820" spans="1:2">
      <c r="A5820" s="68" t="s">
        <v>5759</v>
      </c>
      <c r="B5820" s="225">
        <v>35.53</v>
      </c>
    </row>
    <row r="5821" spans="1:2">
      <c r="A5821" s="68" t="s">
        <v>5760</v>
      </c>
      <c r="B5821" s="225">
        <v>33.47</v>
      </c>
    </row>
    <row r="5822" spans="1:2">
      <c r="A5822" s="68" t="s">
        <v>5761</v>
      </c>
      <c r="B5822" s="225">
        <v>39.590000000000003</v>
      </c>
    </row>
    <row r="5823" spans="1:2">
      <c r="A5823" s="68" t="s">
        <v>5762</v>
      </c>
      <c r="B5823" s="225">
        <v>37.270000000000003</v>
      </c>
    </row>
    <row r="5824" spans="1:2">
      <c r="A5824" s="68" t="s">
        <v>5763</v>
      </c>
      <c r="B5824" s="225">
        <v>42.25</v>
      </c>
    </row>
    <row r="5825" spans="1:2">
      <c r="A5825" s="68" t="s">
        <v>5764</v>
      </c>
      <c r="B5825" s="225">
        <v>39.75</v>
      </c>
    </row>
    <row r="5826" spans="1:2">
      <c r="A5826" s="68" t="s">
        <v>5765</v>
      </c>
      <c r="B5826" s="225">
        <v>46.35</v>
      </c>
    </row>
    <row r="5827" spans="1:2">
      <c r="A5827" s="68" t="s">
        <v>5766</v>
      </c>
      <c r="B5827" s="225">
        <v>43.59</v>
      </c>
    </row>
    <row r="5828" spans="1:2">
      <c r="A5828" s="68" t="s">
        <v>5767</v>
      </c>
      <c r="B5828" s="225">
        <v>48.62</v>
      </c>
    </row>
    <row r="5829" spans="1:2">
      <c r="A5829" s="68" t="s">
        <v>5768</v>
      </c>
      <c r="B5829" s="225">
        <v>45.73</v>
      </c>
    </row>
    <row r="5830" spans="1:2">
      <c r="A5830" s="68" t="s">
        <v>5769</v>
      </c>
      <c r="B5830" s="225">
        <v>54.1</v>
      </c>
    </row>
    <row r="5831" spans="1:2">
      <c r="A5831" s="68" t="s">
        <v>5770</v>
      </c>
      <c r="B5831" s="225">
        <v>50.81</v>
      </c>
    </row>
    <row r="5832" spans="1:2">
      <c r="A5832" s="68" t="s">
        <v>5771</v>
      </c>
      <c r="B5832" s="225">
        <v>56.87</v>
      </c>
    </row>
    <row r="5833" spans="1:2">
      <c r="A5833" s="68" t="s">
        <v>5772</v>
      </c>
      <c r="B5833" s="225">
        <v>53.39</v>
      </c>
    </row>
    <row r="5834" spans="1:2">
      <c r="A5834" s="68" t="s">
        <v>5773</v>
      </c>
      <c r="B5834" s="225">
        <v>61.04</v>
      </c>
    </row>
    <row r="5835" spans="1:2">
      <c r="A5835" s="68" t="s">
        <v>5774</v>
      </c>
      <c r="B5835" s="225">
        <v>57.29</v>
      </c>
    </row>
    <row r="5836" spans="1:2">
      <c r="A5836" s="68" t="s">
        <v>5775</v>
      </c>
      <c r="B5836" s="225">
        <v>37.659999999999997</v>
      </c>
    </row>
    <row r="5837" spans="1:2">
      <c r="A5837" s="68" t="s">
        <v>5776</v>
      </c>
      <c r="B5837" s="225">
        <v>35.450000000000003</v>
      </c>
    </row>
    <row r="5838" spans="1:2">
      <c r="A5838" s="68" t="s">
        <v>5777</v>
      </c>
      <c r="B5838" s="225">
        <v>42.38</v>
      </c>
    </row>
    <row r="5839" spans="1:2">
      <c r="A5839" s="68" t="s">
        <v>5778</v>
      </c>
      <c r="B5839" s="225">
        <v>39.869999999999997</v>
      </c>
    </row>
    <row r="5840" spans="1:2">
      <c r="A5840" s="68" t="s">
        <v>5779</v>
      </c>
      <c r="B5840" s="225">
        <v>45.71</v>
      </c>
    </row>
    <row r="5841" spans="1:2">
      <c r="A5841" s="68" t="s">
        <v>5780</v>
      </c>
      <c r="B5841" s="225">
        <v>42.96</v>
      </c>
    </row>
    <row r="5842" spans="1:2">
      <c r="A5842" s="68" t="s">
        <v>5781</v>
      </c>
      <c r="B5842" s="225">
        <v>50.53</v>
      </c>
    </row>
    <row r="5843" spans="1:2">
      <c r="A5843" s="68" t="s">
        <v>5782</v>
      </c>
      <c r="B5843" s="225">
        <v>47.47</v>
      </c>
    </row>
    <row r="5844" spans="1:2">
      <c r="A5844" s="68" t="s">
        <v>5783</v>
      </c>
      <c r="B5844" s="225">
        <v>53.99</v>
      </c>
    </row>
    <row r="5845" spans="1:2">
      <c r="A5845" s="68" t="s">
        <v>5784</v>
      </c>
      <c r="B5845" s="225">
        <v>50.69</v>
      </c>
    </row>
    <row r="5846" spans="1:2">
      <c r="A5846" s="68" t="s">
        <v>5785</v>
      </c>
      <c r="B5846" s="225">
        <v>59.69</v>
      </c>
    </row>
    <row r="5847" spans="1:2">
      <c r="A5847" s="68" t="s">
        <v>5786</v>
      </c>
      <c r="B5847" s="225">
        <v>56.01</v>
      </c>
    </row>
    <row r="5848" spans="1:2">
      <c r="A5848" s="68" t="s">
        <v>5787</v>
      </c>
      <c r="B5848" s="225">
        <v>62.89</v>
      </c>
    </row>
    <row r="5849" spans="1:2">
      <c r="A5849" s="68" t="s">
        <v>5788</v>
      </c>
      <c r="B5849" s="225">
        <v>58.98</v>
      </c>
    </row>
    <row r="5850" spans="1:2">
      <c r="A5850" s="68" t="s">
        <v>5789</v>
      </c>
      <c r="B5850" s="225">
        <v>68.41</v>
      </c>
    </row>
    <row r="5851" spans="1:2">
      <c r="A5851" s="68" t="s">
        <v>5790</v>
      </c>
      <c r="B5851" s="225">
        <v>64.14</v>
      </c>
    </row>
    <row r="5852" spans="1:2">
      <c r="A5852" s="68" t="s">
        <v>5791</v>
      </c>
      <c r="B5852" s="225">
        <v>74.930000000000007</v>
      </c>
    </row>
    <row r="5853" spans="1:2">
      <c r="A5853" s="68" t="s">
        <v>5792</v>
      </c>
      <c r="B5853" s="225">
        <v>70.2</v>
      </c>
    </row>
    <row r="5854" spans="1:2">
      <c r="A5854" s="68" t="s">
        <v>5793</v>
      </c>
      <c r="B5854" s="225">
        <v>147.1</v>
      </c>
    </row>
    <row r="5855" spans="1:2">
      <c r="A5855" s="68" t="s">
        <v>5794</v>
      </c>
      <c r="B5855" s="225">
        <v>134.24</v>
      </c>
    </row>
    <row r="5856" spans="1:2">
      <c r="A5856" s="68" t="s">
        <v>5795</v>
      </c>
      <c r="B5856" s="225">
        <v>154.02000000000001</v>
      </c>
    </row>
    <row r="5857" spans="1:2">
      <c r="A5857" s="68" t="s">
        <v>5796</v>
      </c>
      <c r="B5857" s="225">
        <v>140.66999999999999</v>
      </c>
    </row>
    <row r="5858" spans="1:2">
      <c r="A5858" s="68" t="s">
        <v>5797</v>
      </c>
      <c r="B5858" s="225">
        <v>84.95</v>
      </c>
    </row>
    <row r="5859" spans="1:2">
      <c r="A5859" s="68" t="s">
        <v>5798</v>
      </c>
      <c r="B5859" s="225">
        <v>78.23</v>
      </c>
    </row>
    <row r="5860" spans="1:2">
      <c r="A5860" s="68" t="s">
        <v>5799</v>
      </c>
      <c r="B5860" s="225">
        <v>88.08</v>
      </c>
    </row>
    <row r="5861" spans="1:2">
      <c r="A5861" s="68" t="s">
        <v>5800</v>
      </c>
      <c r="B5861" s="225">
        <v>81.09</v>
      </c>
    </row>
    <row r="5862" spans="1:2">
      <c r="A5862" s="68" t="s">
        <v>5801</v>
      </c>
      <c r="B5862" s="225">
        <v>95.84</v>
      </c>
    </row>
    <row r="5863" spans="1:2">
      <c r="A5863" s="68" t="s">
        <v>5802</v>
      </c>
      <c r="B5863" s="225">
        <v>88.27</v>
      </c>
    </row>
    <row r="5864" spans="1:2">
      <c r="A5864" s="68" t="s">
        <v>5803</v>
      </c>
      <c r="B5864" s="225">
        <v>100.15</v>
      </c>
    </row>
    <row r="5865" spans="1:2">
      <c r="A5865" s="68" t="s">
        <v>5804</v>
      </c>
      <c r="B5865" s="225">
        <v>92.28</v>
      </c>
    </row>
    <row r="5866" spans="1:2">
      <c r="A5866" s="68" t="s">
        <v>5805</v>
      </c>
      <c r="B5866" s="225">
        <v>125.14</v>
      </c>
    </row>
    <row r="5867" spans="1:2">
      <c r="A5867" s="68" t="s">
        <v>5806</v>
      </c>
      <c r="B5867" s="225">
        <v>114.74</v>
      </c>
    </row>
    <row r="5868" spans="1:2">
      <c r="A5868" s="68" t="s">
        <v>5807</v>
      </c>
      <c r="B5868" s="225">
        <v>154.68</v>
      </c>
    </row>
    <row r="5869" spans="1:2">
      <c r="A5869" s="68" t="s">
        <v>5808</v>
      </c>
      <c r="B5869" s="225">
        <v>141.33000000000001</v>
      </c>
    </row>
    <row r="5870" spans="1:2">
      <c r="A5870" s="68" t="s">
        <v>5809</v>
      </c>
      <c r="B5870" s="225">
        <v>164.75</v>
      </c>
    </row>
    <row r="5871" spans="1:2">
      <c r="A5871" s="68" t="s">
        <v>5810</v>
      </c>
      <c r="B5871" s="225">
        <v>150.69</v>
      </c>
    </row>
    <row r="5872" spans="1:2">
      <c r="A5872" s="68" t="s">
        <v>5811</v>
      </c>
      <c r="B5872" s="225">
        <v>173.46</v>
      </c>
    </row>
    <row r="5873" spans="1:2">
      <c r="A5873" s="68" t="s">
        <v>5812</v>
      </c>
      <c r="B5873" s="225">
        <v>158.80000000000001</v>
      </c>
    </row>
    <row r="5874" spans="1:2">
      <c r="A5874" s="68" t="s">
        <v>5813</v>
      </c>
      <c r="B5874" s="225">
        <v>191.55</v>
      </c>
    </row>
    <row r="5875" spans="1:2">
      <c r="A5875" s="68" t="s">
        <v>5814</v>
      </c>
      <c r="B5875" s="225">
        <v>175.39</v>
      </c>
    </row>
    <row r="5876" spans="1:2">
      <c r="A5876" s="68" t="s">
        <v>5815</v>
      </c>
      <c r="B5876" s="225">
        <v>209.82</v>
      </c>
    </row>
    <row r="5877" spans="1:2">
      <c r="A5877" s="68" t="s">
        <v>5816</v>
      </c>
      <c r="B5877" s="225">
        <v>192.15</v>
      </c>
    </row>
    <row r="5878" spans="1:2">
      <c r="A5878" s="68" t="s">
        <v>5817</v>
      </c>
      <c r="B5878" s="225">
        <v>244.42</v>
      </c>
    </row>
    <row r="5879" spans="1:2">
      <c r="A5879" s="68" t="s">
        <v>5818</v>
      </c>
      <c r="B5879" s="225">
        <v>223.99</v>
      </c>
    </row>
    <row r="5880" spans="1:2">
      <c r="A5880" s="68" t="s">
        <v>5819</v>
      </c>
      <c r="B5880" s="225">
        <v>101.43</v>
      </c>
    </row>
    <row r="5881" spans="1:2">
      <c r="A5881" s="68" t="s">
        <v>5820</v>
      </c>
      <c r="B5881" s="225">
        <v>93.39</v>
      </c>
    </row>
    <row r="5882" spans="1:2">
      <c r="A5882" s="68" t="s">
        <v>5821</v>
      </c>
      <c r="B5882" s="225">
        <v>110.41</v>
      </c>
    </row>
    <row r="5883" spans="1:2">
      <c r="A5883" s="68" t="s">
        <v>5822</v>
      </c>
      <c r="B5883" s="225">
        <v>101.71</v>
      </c>
    </row>
    <row r="5884" spans="1:2">
      <c r="A5884" s="68" t="s">
        <v>5823</v>
      </c>
      <c r="B5884" s="225">
        <v>121.46</v>
      </c>
    </row>
    <row r="5885" spans="1:2">
      <c r="A5885" s="68" t="s">
        <v>5824</v>
      </c>
      <c r="B5885" s="225">
        <v>111.93</v>
      </c>
    </row>
    <row r="5886" spans="1:2">
      <c r="A5886" s="68" t="s">
        <v>5825</v>
      </c>
      <c r="B5886" s="225">
        <v>133</v>
      </c>
    </row>
    <row r="5887" spans="1:2">
      <c r="A5887" s="68" t="s">
        <v>5826</v>
      </c>
      <c r="B5887" s="225">
        <v>122.6</v>
      </c>
    </row>
    <row r="5888" spans="1:2">
      <c r="A5888" s="68" t="s">
        <v>5827</v>
      </c>
      <c r="B5888" s="225">
        <v>157.47999999999999</v>
      </c>
    </row>
    <row r="5889" spans="1:2">
      <c r="A5889" s="68" t="s">
        <v>5828</v>
      </c>
      <c r="B5889" s="225">
        <v>144.59</v>
      </c>
    </row>
    <row r="5890" spans="1:2">
      <c r="A5890" s="68" t="s">
        <v>5829</v>
      </c>
      <c r="B5890" s="225">
        <v>193.01</v>
      </c>
    </row>
    <row r="5891" spans="1:2">
      <c r="A5891" s="68" t="s">
        <v>5830</v>
      </c>
      <c r="B5891" s="225">
        <v>176.71</v>
      </c>
    </row>
    <row r="5892" spans="1:2">
      <c r="A5892" s="68" t="s">
        <v>5831</v>
      </c>
      <c r="B5892" s="225">
        <v>209.9</v>
      </c>
    </row>
    <row r="5893" spans="1:2">
      <c r="A5893" s="68" t="s">
        <v>5832</v>
      </c>
      <c r="B5893" s="225">
        <v>192.38</v>
      </c>
    </row>
    <row r="5894" spans="1:2">
      <c r="A5894" s="68" t="s">
        <v>5833</v>
      </c>
      <c r="B5894" s="225">
        <v>249.11</v>
      </c>
    </row>
    <row r="5895" spans="1:2">
      <c r="A5895" s="68" t="s">
        <v>5834</v>
      </c>
      <c r="B5895" s="225">
        <v>228.28</v>
      </c>
    </row>
    <row r="5896" spans="1:2">
      <c r="A5896" s="68" t="s">
        <v>5835</v>
      </c>
      <c r="B5896" s="225">
        <v>264.2</v>
      </c>
    </row>
    <row r="5897" spans="1:2">
      <c r="A5897" s="68" t="s">
        <v>5836</v>
      </c>
      <c r="B5897" s="225">
        <v>242.27</v>
      </c>
    </row>
    <row r="5898" spans="1:2">
      <c r="A5898" s="68" t="s">
        <v>5837</v>
      </c>
      <c r="B5898" s="225">
        <v>305.35000000000002</v>
      </c>
    </row>
    <row r="5899" spans="1:2">
      <c r="A5899" s="68" t="s">
        <v>5838</v>
      </c>
      <c r="B5899" s="225">
        <v>279.64</v>
      </c>
    </row>
    <row r="5900" spans="1:2">
      <c r="A5900" s="68" t="s">
        <v>5839</v>
      </c>
      <c r="B5900" s="225">
        <v>335.53</v>
      </c>
    </row>
    <row r="5901" spans="1:2">
      <c r="A5901" s="68" t="s">
        <v>5840</v>
      </c>
      <c r="B5901" s="225">
        <v>307.63</v>
      </c>
    </row>
    <row r="5902" spans="1:2">
      <c r="A5902" s="68" t="s">
        <v>5841</v>
      </c>
      <c r="B5902" s="225">
        <v>384.24</v>
      </c>
    </row>
    <row r="5903" spans="1:2">
      <c r="A5903" s="68" t="s">
        <v>5842</v>
      </c>
      <c r="B5903" s="225">
        <v>351.51</v>
      </c>
    </row>
    <row r="5904" spans="1:2">
      <c r="A5904" s="68" t="s">
        <v>5843</v>
      </c>
      <c r="B5904" s="225">
        <v>414.42</v>
      </c>
    </row>
    <row r="5905" spans="1:2">
      <c r="A5905" s="68" t="s">
        <v>5844</v>
      </c>
      <c r="B5905" s="225">
        <v>379.49</v>
      </c>
    </row>
    <row r="5906" spans="1:2">
      <c r="A5906" s="68" t="s">
        <v>5845</v>
      </c>
      <c r="B5906" s="225">
        <v>547.94000000000005</v>
      </c>
    </row>
    <row r="5907" spans="1:2">
      <c r="A5907" s="68" t="s">
        <v>5846</v>
      </c>
      <c r="B5907" s="225">
        <v>501.78</v>
      </c>
    </row>
    <row r="5908" spans="1:2">
      <c r="A5908" s="68" t="s">
        <v>5847</v>
      </c>
      <c r="B5908" s="225">
        <v>678.94</v>
      </c>
    </row>
    <row r="5909" spans="1:2">
      <c r="A5909" s="68" t="s">
        <v>5848</v>
      </c>
      <c r="B5909" s="225">
        <v>621.79</v>
      </c>
    </row>
    <row r="5910" spans="1:2">
      <c r="A5910" s="68" t="s">
        <v>5849</v>
      </c>
      <c r="B5910" s="225">
        <v>150.19</v>
      </c>
    </row>
    <row r="5911" spans="1:2">
      <c r="A5911" s="68" t="s">
        <v>5850</v>
      </c>
      <c r="B5911" s="225">
        <v>140.54</v>
      </c>
    </row>
    <row r="5912" spans="1:2">
      <c r="A5912" s="68" t="s">
        <v>5851</v>
      </c>
      <c r="B5912" s="225">
        <v>245.12</v>
      </c>
    </row>
    <row r="5913" spans="1:2">
      <c r="A5913" s="68" t="s">
        <v>5852</v>
      </c>
      <c r="B5913" s="225">
        <v>224.56</v>
      </c>
    </row>
    <row r="5914" spans="1:2">
      <c r="A5914" s="68" t="s">
        <v>5853</v>
      </c>
      <c r="B5914" s="225">
        <v>266.12</v>
      </c>
    </row>
    <row r="5915" spans="1:2">
      <c r="A5915" s="68" t="s">
        <v>5854</v>
      </c>
      <c r="B5915" s="225">
        <v>244.13</v>
      </c>
    </row>
    <row r="5916" spans="1:2">
      <c r="A5916" s="68" t="s">
        <v>5855</v>
      </c>
      <c r="B5916" s="225">
        <v>303.57</v>
      </c>
    </row>
    <row r="5917" spans="1:2">
      <c r="A5917" s="68" t="s">
        <v>5856</v>
      </c>
      <c r="B5917" s="225">
        <v>278.51</v>
      </c>
    </row>
    <row r="5918" spans="1:2">
      <c r="A5918" s="68" t="s">
        <v>5857</v>
      </c>
      <c r="B5918" s="225">
        <v>323.69</v>
      </c>
    </row>
    <row r="5919" spans="1:2">
      <c r="A5919" s="68" t="s">
        <v>5858</v>
      </c>
      <c r="B5919" s="225">
        <v>297.16000000000003</v>
      </c>
    </row>
    <row r="5920" spans="1:2">
      <c r="A5920" s="68" t="s">
        <v>5859</v>
      </c>
      <c r="B5920" s="225">
        <v>369.09</v>
      </c>
    </row>
    <row r="5921" spans="1:2">
      <c r="A5921" s="68" t="s">
        <v>5860</v>
      </c>
      <c r="B5921" s="225">
        <v>338.4</v>
      </c>
    </row>
    <row r="5922" spans="1:2">
      <c r="A5922" s="68" t="s">
        <v>5861</v>
      </c>
      <c r="B5922" s="225">
        <v>413.34</v>
      </c>
    </row>
    <row r="5923" spans="1:2">
      <c r="A5923" s="68" t="s">
        <v>5862</v>
      </c>
      <c r="B5923" s="225">
        <v>379.43</v>
      </c>
    </row>
    <row r="5924" spans="1:2">
      <c r="A5924" s="68" t="s">
        <v>5863</v>
      </c>
      <c r="B5924" s="225">
        <v>510.61</v>
      </c>
    </row>
    <row r="5925" spans="1:2">
      <c r="A5925" s="68" t="s">
        <v>5864</v>
      </c>
      <c r="B5925" s="225">
        <v>468.22</v>
      </c>
    </row>
    <row r="5926" spans="1:2">
      <c r="A5926" s="68" t="s">
        <v>5865</v>
      </c>
      <c r="B5926" s="225">
        <v>596.27</v>
      </c>
    </row>
    <row r="5927" spans="1:2">
      <c r="A5927" s="68" t="s">
        <v>5866</v>
      </c>
      <c r="B5927" s="225">
        <v>546.86</v>
      </c>
    </row>
    <row r="5928" spans="1:2">
      <c r="A5928" s="68" t="s">
        <v>5867</v>
      </c>
      <c r="B5928" s="225">
        <v>604.32000000000005</v>
      </c>
    </row>
    <row r="5929" spans="1:2">
      <c r="A5929" s="68" t="s">
        <v>5868</v>
      </c>
      <c r="B5929" s="225">
        <v>554.32000000000005</v>
      </c>
    </row>
    <row r="5930" spans="1:2">
      <c r="A5930" s="68" t="s">
        <v>5869</v>
      </c>
      <c r="B5930" s="225">
        <v>664.05</v>
      </c>
    </row>
    <row r="5931" spans="1:2">
      <c r="A5931" s="68" t="s">
        <v>5870</v>
      </c>
      <c r="B5931" s="225">
        <v>609.29</v>
      </c>
    </row>
    <row r="5932" spans="1:2">
      <c r="A5932" s="68" t="s">
        <v>5871</v>
      </c>
      <c r="B5932" s="225">
        <v>817.05</v>
      </c>
    </row>
    <row r="5933" spans="1:2">
      <c r="A5933" s="68" t="s">
        <v>5872</v>
      </c>
      <c r="B5933" s="225">
        <v>749.88</v>
      </c>
    </row>
    <row r="5934" spans="1:2">
      <c r="A5934" s="68" t="s">
        <v>5873</v>
      </c>
      <c r="B5934" s="225">
        <v>717.89</v>
      </c>
    </row>
    <row r="5935" spans="1:2">
      <c r="A5935" s="68" t="s">
        <v>5874</v>
      </c>
      <c r="B5935" s="225">
        <v>659.65</v>
      </c>
    </row>
    <row r="5936" spans="1:2">
      <c r="A5936" s="68" t="s">
        <v>5875</v>
      </c>
      <c r="B5936" s="225">
        <v>790.91</v>
      </c>
    </row>
    <row r="5937" spans="1:2">
      <c r="A5937" s="68" t="s">
        <v>5876</v>
      </c>
      <c r="B5937" s="225">
        <v>726.94</v>
      </c>
    </row>
    <row r="5938" spans="1:2">
      <c r="A5938" s="68" t="s">
        <v>5877</v>
      </c>
      <c r="B5938" s="225">
        <v>975.32</v>
      </c>
    </row>
    <row r="5939" spans="1:2">
      <c r="A5939" s="68" t="s">
        <v>5878</v>
      </c>
      <c r="B5939" s="225">
        <v>896.66</v>
      </c>
    </row>
    <row r="5940" spans="1:2">
      <c r="A5940" s="68" t="s">
        <v>5879</v>
      </c>
      <c r="B5940" s="225">
        <v>21.08</v>
      </c>
    </row>
    <row r="5941" spans="1:2">
      <c r="A5941" s="68" t="s">
        <v>5880</v>
      </c>
      <c r="B5941" s="225">
        <v>19.88</v>
      </c>
    </row>
    <row r="5942" spans="1:2">
      <c r="A5942" s="68" t="s">
        <v>5881</v>
      </c>
      <c r="B5942" s="225">
        <v>23.07</v>
      </c>
    </row>
    <row r="5943" spans="1:2">
      <c r="A5943" s="68" t="s">
        <v>5882</v>
      </c>
      <c r="B5943" s="225">
        <v>21.74</v>
      </c>
    </row>
    <row r="5944" spans="1:2">
      <c r="A5944" s="68" t="s">
        <v>5883</v>
      </c>
      <c r="B5944" s="225">
        <v>24.46</v>
      </c>
    </row>
    <row r="5945" spans="1:2">
      <c r="A5945" s="68" t="s">
        <v>5884</v>
      </c>
      <c r="B5945" s="225">
        <v>23.02</v>
      </c>
    </row>
    <row r="5946" spans="1:2">
      <c r="A5946" s="68" t="s">
        <v>5885</v>
      </c>
      <c r="B5946" s="225">
        <v>25.37</v>
      </c>
    </row>
    <row r="5947" spans="1:2">
      <c r="A5947" s="68" t="s">
        <v>5886</v>
      </c>
      <c r="B5947" s="225">
        <v>23.9</v>
      </c>
    </row>
    <row r="5948" spans="1:2">
      <c r="A5948" s="68" t="s">
        <v>5887</v>
      </c>
      <c r="B5948" s="225">
        <v>28.24</v>
      </c>
    </row>
    <row r="5949" spans="1:2">
      <c r="A5949" s="68" t="s">
        <v>5888</v>
      </c>
      <c r="B5949" s="225">
        <v>26.57</v>
      </c>
    </row>
    <row r="5950" spans="1:2">
      <c r="A5950" s="68" t="s">
        <v>5889</v>
      </c>
      <c r="B5950" s="225">
        <v>30.78</v>
      </c>
    </row>
    <row r="5951" spans="1:2">
      <c r="A5951" s="68" t="s">
        <v>5890</v>
      </c>
      <c r="B5951" s="225">
        <v>28.94</v>
      </c>
    </row>
    <row r="5952" spans="1:2">
      <c r="A5952" s="68" t="s">
        <v>5891</v>
      </c>
      <c r="B5952" s="225">
        <v>31.52</v>
      </c>
    </row>
    <row r="5953" spans="1:2">
      <c r="A5953" s="68" t="s">
        <v>5892</v>
      </c>
      <c r="B5953" s="225">
        <v>29.58</v>
      </c>
    </row>
    <row r="5954" spans="1:2">
      <c r="A5954" s="68" t="s">
        <v>5893</v>
      </c>
      <c r="B5954" s="225">
        <v>34.409999999999997</v>
      </c>
    </row>
    <row r="5955" spans="1:2">
      <c r="A5955" s="68" t="s">
        <v>5894</v>
      </c>
      <c r="B5955" s="225">
        <v>32.32</v>
      </c>
    </row>
    <row r="5956" spans="1:2">
      <c r="A5956" s="68" t="s">
        <v>5895</v>
      </c>
      <c r="B5956" s="225">
        <v>22.15</v>
      </c>
    </row>
    <row r="5957" spans="1:2">
      <c r="A5957" s="68" t="s">
        <v>5896</v>
      </c>
      <c r="B5957" s="225">
        <v>20.87</v>
      </c>
    </row>
    <row r="5958" spans="1:2">
      <c r="A5958" s="68" t="s">
        <v>5897</v>
      </c>
      <c r="B5958" s="225">
        <v>24.46</v>
      </c>
    </row>
    <row r="5959" spans="1:2">
      <c r="A5959" s="68" t="s">
        <v>5898</v>
      </c>
      <c r="B5959" s="225">
        <v>23.02</v>
      </c>
    </row>
    <row r="5960" spans="1:2">
      <c r="A5960" s="68" t="s">
        <v>5899</v>
      </c>
      <c r="B5960" s="225">
        <v>26.19</v>
      </c>
    </row>
    <row r="5961" spans="1:2">
      <c r="A5961" s="68" t="s">
        <v>5900</v>
      </c>
      <c r="B5961" s="225">
        <v>24.63</v>
      </c>
    </row>
    <row r="5962" spans="1:2">
      <c r="A5962" s="68" t="s">
        <v>5901</v>
      </c>
      <c r="B5962" s="225">
        <v>27.1</v>
      </c>
    </row>
    <row r="5963" spans="1:2">
      <c r="A5963" s="68" t="s">
        <v>5902</v>
      </c>
      <c r="B5963" s="225">
        <v>25.5</v>
      </c>
    </row>
    <row r="5964" spans="1:2">
      <c r="A5964" s="68" t="s">
        <v>5903</v>
      </c>
      <c r="B5964" s="225">
        <v>30.69</v>
      </c>
    </row>
    <row r="5965" spans="1:2">
      <c r="A5965" s="68" t="s">
        <v>5904</v>
      </c>
      <c r="B5965" s="225">
        <v>28.84</v>
      </c>
    </row>
    <row r="5966" spans="1:2">
      <c r="A5966" s="68" t="s">
        <v>5905</v>
      </c>
      <c r="B5966" s="225">
        <v>33.549999999999997</v>
      </c>
    </row>
    <row r="5967" spans="1:2">
      <c r="A5967" s="68" t="s">
        <v>5906</v>
      </c>
      <c r="B5967" s="225">
        <v>31.51</v>
      </c>
    </row>
    <row r="5968" spans="1:2">
      <c r="A5968" s="68" t="s">
        <v>5907</v>
      </c>
      <c r="B5968" s="225">
        <v>35.549999999999997</v>
      </c>
    </row>
    <row r="5969" spans="1:2">
      <c r="A5969" s="68" t="s">
        <v>5908</v>
      </c>
      <c r="B5969" s="225">
        <v>33.369999999999997</v>
      </c>
    </row>
    <row r="5970" spans="1:2">
      <c r="A5970" s="68" t="s">
        <v>5909</v>
      </c>
      <c r="B5970" s="225">
        <v>37.950000000000003</v>
      </c>
    </row>
    <row r="5971" spans="1:2">
      <c r="A5971" s="68" t="s">
        <v>5910</v>
      </c>
      <c r="B5971" s="225">
        <v>35.6</v>
      </c>
    </row>
    <row r="5972" spans="1:2">
      <c r="A5972" s="68" t="s">
        <v>5911</v>
      </c>
      <c r="B5972" s="225">
        <v>41.41</v>
      </c>
    </row>
    <row r="5973" spans="1:2">
      <c r="A5973" s="68" t="s">
        <v>5912</v>
      </c>
      <c r="B5973" s="225">
        <v>38.83</v>
      </c>
    </row>
    <row r="5974" spans="1:2">
      <c r="A5974" s="68" t="s">
        <v>5913</v>
      </c>
      <c r="B5974" s="225">
        <v>85.58</v>
      </c>
    </row>
    <row r="5975" spans="1:2">
      <c r="A5975" s="68" t="s">
        <v>5914</v>
      </c>
      <c r="B5975" s="225">
        <v>77.989999999999995</v>
      </c>
    </row>
    <row r="5976" spans="1:2">
      <c r="A5976" s="68" t="s">
        <v>5915</v>
      </c>
      <c r="B5976" s="225">
        <v>89.04</v>
      </c>
    </row>
    <row r="5977" spans="1:2">
      <c r="A5977" s="68" t="s">
        <v>5916</v>
      </c>
      <c r="B5977" s="225">
        <v>81.2</v>
      </c>
    </row>
    <row r="5978" spans="1:2">
      <c r="A5978" s="68" t="s">
        <v>5917</v>
      </c>
      <c r="B5978" s="225">
        <v>46</v>
      </c>
    </row>
    <row r="5979" spans="1:2">
      <c r="A5979" s="68" t="s">
        <v>5918</v>
      </c>
      <c r="B5979" s="225">
        <v>42.26</v>
      </c>
    </row>
    <row r="5980" spans="1:2">
      <c r="A5980" s="68" t="s">
        <v>5919</v>
      </c>
      <c r="B5980" s="225">
        <v>50.85</v>
      </c>
    </row>
    <row r="5981" spans="1:2">
      <c r="A5981" s="68" t="s">
        <v>5920</v>
      </c>
      <c r="B5981" s="225">
        <v>46.77</v>
      </c>
    </row>
    <row r="5982" spans="1:2">
      <c r="A5982" s="68" t="s">
        <v>5921</v>
      </c>
      <c r="B5982" s="225">
        <v>54.6</v>
      </c>
    </row>
    <row r="5983" spans="1:2">
      <c r="A5983" s="68" t="s">
        <v>5922</v>
      </c>
      <c r="B5983" s="225">
        <v>50.25</v>
      </c>
    </row>
    <row r="5984" spans="1:2">
      <c r="A5984" s="68" t="s">
        <v>5923</v>
      </c>
      <c r="B5984" s="225">
        <v>57.29</v>
      </c>
    </row>
    <row r="5985" spans="1:2">
      <c r="A5985" s="68" t="s">
        <v>5924</v>
      </c>
      <c r="B5985" s="225">
        <v>52.75</v>
      </c>
    </row>
    <row r="5986" spans="1:2">
      <c r="A5986" s="68" t="s">
        <v>5925</v>
      </c>
      <c r="B5986" s="225">
        <v>78.23</v>
      </c>
    </row>
    <row r="5987" spans="1:2">
      <c r="A5987" s="68" t="s">
        <v>5926</v>
      </c>
      <c r="B5987" s="225">
        <v>71.33</v>
      </c>
    </row>
    <row r="5988" spans="1:2">
      <c r="A5988" s="68" t="s">
        <v>5927</v>
      </c>
      <c r="B5988" s="225">
        <v>89.43</v>
      </c>
    </row>
    <row r="5989" spans="1:2">
      <c r="A5989" s="68" t="s">
        <v>5928</v>
      </c>
      <c r="B5989" s="225">
        <v>81.599999999999994</v>
      </c>
    </row>
    <row r="5990" spans="1:2">
      <c r="A5990" s="68" t="s">
        <v>5929</v>
      </c>
      <c r="B5990" s="225">
        <v>94.1</v>
      </c>
    </row>
    <row r="5991" spans="1:2">
      <c r="A5991" s="68" t="s">
        <v>5930</v>
      </c>
      <c r="B5991" s="225">
        <v>85.94</v>
      </c>
    </row>
    <row r="5992" spans="1:2">
      <c r="A5992" s="68" t="s">
        <v>5931</v>
      </c>
      <c r="B5992" s="225">
        <v>98.78</v>
      </c>
    </row>
    <row r="5993" spans="1:2">
      <c r="A5993" s="68" t="s">
        <v>5932</v>
      </c>
      <c r="B5993" s="225">
        <v>90.29</v>
      </c>
    </row>
    <row r="5994" spans="1:2">
      <c r="A5994" s="68" t="s">
        <v>5933</v>
      </c>
      <c r="B5994" s="225">
        <v>109</v>
      </c>
    </row>
    <row r="5995" spans="1:2">
      <c r="A5995" s="68" t="s">
        <v>5934</v>
      </c>
      <c r="B5995" s="225">
        <v>99.66</v>
      </c>
    </row>
    <row r="5996" spans="1:2">
      <c r="A5996" s="68" t="s">
        <v>5935</v>
      </c>
      <c r="B5996" s="225">
        <v>119.22</v>
      </c>
    </row>
    <row r="5997" spans="1:2">
      <c r="A5997" s="68" t="s">
        <v>5936</v>
      </c>
      <c r="B5997" s="225">
        <v>109.01</v>
      </c>
    </row>
    <row r="5998" spans="1:2">
      <c r="A5998" s="68" t="s">
        <v>5937</v>
      </c>
      <c r="B5998" s="225">
        <v>138.33000000000001</v>
      </c>
    </row>
    <row r="5999" spans="1:2">
      <c r="A5999" s="68" t="s">
        <v>5938</v>
      </c>
      <c r="B5999" s="225">
        <v>126.58</v>
      </c>
    </row>
    <row r="6000" spans="1:2">
      <c r="A6000" s="68" t="s">
        <v>5939</v>
      </c>
      <c r="B6000" s="225">
        <v>57.45</v>
      </c>
    </row>
    <row r="6001" spans="1:2">
      <c r="A6001" s="68" t="s">
        <v>5940</v>
      </c>
      <c r="B6001" s="225">
        <v>52.86</v>
      </c>
    </row>
    <row r="6002" spans="1:2">
      <c r="A6002" s="68" t="s">
        <v>5941</v>
      </c>
      <c r="B6002" s="225">
        <v>62.08</v>
      </c>
    </row>
    <row r="6003" spans="1:2">
      <c r="A6003" s="68" t="s">
        <v>5942</v>
      </c>
      <c r="B6003" s="225">
        <v>57.14</v>
      </c>
    </row>
    <row r="6004" spans="1:2">
      <c r="A6004" s="68" t="s">
        <v>5943</v>
      </c>
      <c r="B6004" s="225">
        <v>67.290000000000006</v>
      </c>
    </row>
    <row r="6005" spans="1:2">
      <c r="A6005" s="68" t="s">
        <v>5944</v>
      </c>
      <c r="B6005" s="225">
        <v>61.96</v>
      </c>
    </row>
    <row r="6006" spans="1:2">
      <c r="A6006" s="68" t="s">
        <v>5945</v>
      </c>
      <c r="B6006" s="225">
        <v>76.72</v>
      </c>
    </row>
    <row r="6007" spans="1:2">
      <c r="A6007" s="68" t="s">
        <v>5946</v>
      </c>
      <c r="B6007" s="225">
        <v>70.61</v>
      </c>
    </row>
    <row r="6008" spans="1:2">
      <c r="A6008" s="68" t="s">
        <v>5947</v>
      </c>
      <c r="B6008" s="225">
        <v>94.22</v>
      </c>
    </row>
    <row r="6009" spans="1:2">
      <c r="A6009" s="68" t="s">
        <v>5948</v>
      </c>
      <c r="B6009" s="225">
        <v>86.09</v>
      </c>
    </row>
    <row r="6010" spans="1:2">
      <c r="A6010" s="68" t="s">
        <v>5949</v>
      </c>
      <c r="B6010" s="225">
        <v>108.59</v>
      </c>
    </row>
    <row r="6011" spans="1:2">
      <c r="A6011" s="68" t="s">
        <v>5950</v>
      </c>
      <c r="B6011" s="225">
        <v>99.28</v>
      </c>
    </row>
    <row r="6012" spans="1:2">
      <c r="A6012" s="68" t="s">
        <v>5951</v>
      </c>
      <c r="B6012" s="225">
        <v>116.44</v>
      </c>
    </row>
    <row r="6013" spans="1:2">
      <c r="A6013" s="68" t="s">
        <v>5952</v>
      </c>
      <c r="B6013" s="225">
        <v>106.56</v>
      </c>
    </row>
    <row r="6014" spans="1:2">
      <c r="A6014" s="68" t="s">
        <v>5953</v>
      </c>
      <c r="B6014" s="225">
        <v>139.54</v>
      </c>
    </row>
    <row r="6015" spans="1:2">
      <c r="A6015" s="68" t="s">
        <v>5954</v>
      </c>
      <c r="B6015" s="225">
        <v>127.7</v>
      </c>
    </row>
    <row r="6016" spans="1:2">
      <c r="A6016" s="68" t="s">
        <v>5955</v>
      </c>
      <c r="B6016" s="225">
        <v>145.58000000000001</v>
      </c>
    </row>
    <row r="6017" spans="1:2">
      <c r="A6017" s="68" t="s">
        <v>5956</v>
      </c>
      <c r="B6017" s="225">
        <v>133.30000000000001</v>
      </c>
    </row>
    <row r="6018" spans="1:2">
      <c r="A6018" s="68" t="s">
        <v>5957</v>
      </c>
      <c r="B6018" s="225">
        <v>169.58</v>
      </c>
    </row>
    <row r="6019" spans="1:2">
      <c r="A6019" s="68" t="s">
        <v>5958</v>
      </c>
      <c r="B6019" s="225">
        <v>155.06</v>
      </c>
    </row>
    <row r="6020" spans="1:2">
      <c r="A6020" s="68" t="s">
        <v>5959</v>
      </c>
      <c r="B6020" s="225">
        <v>184.06</v>
      </c>
    </row>
    <row r="6021" spans="1:2">
      <c r="A6021" s="68" t="s">
        <v>5960</v>
      </c>
      <c r="B6021" s="225">
        <v>168.5</v>
      </c>
    </row>
    <row r="6022" spans="1:2">
      <c r="A6022" s="68" t="s">
        <v>5961</v>
      </c>
      <c r="B6022" s="225">
        <v>213.98</v>
      </c>
    </row>
    <row r="6023" spans="1:2">
      <c r="A6023" s="68" t="s">
        <v>5962</v>
      </c>
      <c r="B6023" s="225">
        <v>195.44</v>
      </c>
    </row>
    <row r="6024" spans="1:2">
      <c r="A6024" s="68" t="s">
        <v>5963</v>
      </c>
      <c r="B6024" s="225">
        <v>229.07</v>
      </c>
    </row>
    <row r="6025" spans="1:2">
      <c r="A6025" s="68" t="s">
        <v>5964</v>
      </c>
      <c r="B6025" s="225">
        <v>209.43</v>
      </c>
    </row>
    <row r="6026" spans="1:2">
      <c r="A6026" s="68" t="s">
        <v>5965</v>
      </c>
      <c r="B6026" s="225">
        <v>302.49</v>
      </c>
    </row>
    <row r="6027" spans="1:2">
      <c r="A6027" s="68" t="s">
        <v>5966</v>
      </c>
      <c r="B6027" s="225">
        <v>276.55</v>
      </c>
    </row>
    <row r="6028" spans="1:2">
      <c r="A6028" s="68" t="s">
        <v>5967</v>
      </c>
      <c r="B6028" s="225">
        <v>374.49</v>
      </c>
    </row>
    <row r="6029" spans="1:2">
      <c r="A6029" s="68" t="s">
        <v>5968</v>
      </c>
      <c r="B6029" s="225">
        <v>342.42</v>
      </c>
    </row>
    <row r="6030" spans="1:2">
      <c r="A6030" s="68" t="s">
        <v>5969</v>
      </c>
      <c r="B6030" s="225">
        <v>80.459999999999994</v>
      </c>
    </row>
    <row r="6031" spans="1:2">
      <c r="A6031" s="68" t="s">
        <v>5970</v>
      </c>
      <c r="B6031" s="225">
        <v>75.39</v>
      </c>
    </row>
    <row r="6032" spans="1:2">
      <c r="A6032" s="68" t="s">
        <v>5971</v>
      </c>
      <c r="B6032" s="225">
        <v>137.08000000000001</v>
      </c>
    </row>
    <row r="6033" spans="1:2">
      <c r="A6033" s="68" t="s">
        <v>5972</v>
      </c>
      <c r="B6033" s="225">
        <v>125.42</v>
      </c>
    </row>
    <row r="6034" spans="1:2">
      <c r="A6034" s="68" t="s">
        <v>5973</v>
      </c>
      <c r="B6034" s="225">
        <v>147.54</v>
      </c>
    </row>
    <row r="6035" spans="1:2">
      <c r="A6035" s="68" t="s">
        <v>5974</v>
      </c>
      <c r="B6035" s="225">
        <v>135.12</v>
      </c>
    </row>
    <row r="6036" spans="1:2">
      <c r="A6036" s="68" t="s">
        <v>5975</v>
      </c>
      <c r="B6036" s="225">
        <v>168.38</v>
      </c>
    </row>
    <row r="6037" spans="1:2">
      <c r="A6037" s="68" t="s">
        <v>5976</v>
      </c>
      <c r="B6037" s="225">
        <v>154.27000000000001</v>
      </c>
    </row>
    <row r="6038" spans="1:2">
      <c r="A6038" s="68" t="s">
        <v>5977</v>
      </c>
      <c r="B6038" s="225">
        <v>176.42</v>
      </c>
    </row>
    <row r="6039" spans="1:2">
      <c r="A6039" s="68" t="s">
        <v>5978</v>
      </c>
      <c r="B6039" s="225">
        <v>161.72999999999999</v>
      </c>
    </row>
    <row r="6040" spans="1:2">
      <c r="A6040" s="68" t="s">
        <v>5979</v>
      </c>
      <c r="B6040" s="225">
        <v>204.84</v>
      </c>
    </row>
    <row r="6041" spans="1:2">
      <c r="A6041" s="68" t="s">
        <v>5980</v>
      </c>
      <c r="B6041" s="225">
        <v>187.55</v>
      </c>
    </row>
    <row r="6042" spans="1:2">
      <c r="A6042" s="68" t="s">
        <v>5981</v>
      </c>
      <c r="B6042" s="225">
        <v>224.15</v>
      </c>
    </row>
    <row r="6043" spans="1:2">
      <c r="A6043" s="68" t="s">
        <v>5982</v>
      </c>
      <c r="B6043" s="225">
        <v>205.45</v>
      </c>
    </row>
    <row r="6044" spans="1:2">
      <c r="A6044" s="68" t="s">
        <v>5983</v>
      </c>
      <c r="B6044" s="225">
        <v>279.42</v>
      </c>
    </row>
    <row r="6045" spans="1:2">
      <c r="A6045" s="68" t="s">
        <v>5984</v>
      </c>
      <c r="B6045" s="225">
        <v>255.83</v>
      </c>
    </row>
    <row r="6046" spans="1:2">
      <c r="A6046" s="68" t="s">
        <v>5985</v>
      </c>
      <c r="B6046" s="225">
        <v>325.33999999999997</v>
      </c>
    </row>
    <row r="6047" spans="1:2">
      <c r="A6047" s="68" t="s">
        <v>5986</v>
      </c>
      <c r="B6047" s="225">
        <v>297.89</v>
      </c>
    </row>
    <row r="6048" spans="1:2">
      <c r="A6048" s="68" t="s">
        <v>5987</v>
      </c>
      <c r="B6048" s="225">
        <v>329.36</v>
      </c>
    </row>
    <row r="6049" spans="1:2">
      <c r="A6049" s="68" t="s">
        <v>5988</v>
      </c>
      <c r="B6049" s="225">
        <v>301.62</v>
      </c>
    </row>
    <row r="6050" spans="1:2">
      <c r="A6050" s="68" t="s">
        <v>5989</v>
      </c>
      <c r="B6050" s="225">
        <v>359.49</v>
      </c>
    </row>
    <row r="6051" spans="1:2">
      <c r="A6051" s="68" t="s">
        <v>5990</v>
      </c>
      <c r="B6051" s="225">
        <v>329.31</v>
      </c>
    </row>
    <row r="6052" spans="1:2">
      <c r="A6052" s="68" t="s">
        <v>5991</v>
      </c>
      <c r="B6052" s="225">
        <v>442.01</v>
      </c>
    </row>
    <row r="6053" spans="1:2">
      <c r="A6053" s="68" t="s">
        <v>5992</v>
      </c>
      <c r="B6053" s="225">
        <v>405.04</v>
      </c>
    </row>
    <row r="6054" spans="1:2">
      <c r="A6054" s="68" t="s">
        <v>5993</v>
      </c>
      <c r="B6054" s="225">
        <v>386.15</v>
      </c>
    </row>
    <row r="6055" spans="1:2">
      <c r="A6055" s="68" t="s">
        <v>5994</v>
      </c>
      <c r="B6055" s="225">
        <v>354.29</v>
      </c>
    </row>
    <row r="6056" spans="1:2">
      <c r="A6056" s="68" t="s">
        <v>5995</v>
      </c>
      <c r="B6056" s="225">
        <v>422.32</v>
      </c>
    </row>
    <row r="6057" spans="1:2">
      <c r="A6057" s="68" t="s">
        <v>5996</v>
      </c>
      <c r="B6057" s="225">
        <v>387.58</v>
      </c>
    </row>
    <row r="6058" spans="1:2">
      <c r="A6058" s="68" t="s">
        <v>5997</v>
      </c>
      <c r="B6058" s="225">
        <v>520.54</v>
      </c>
    </row>
    <row r="6059" spans="1:2">
      <c r="A6059" s="68" t="s">
        <v>5998</v>
      </c>
      <c r="B6059" s="225">
        <v>477.87</v>
      </c>
    </row>
    <row r="6060" spans="1:2">
      <c r="A6060" s="68" t="s">
        <v>5999</v>
      </c>
      <c r="B6060" s="225">
        <v>10.85</v>
      </c>
    </row>
    <row r="6061" spans="1:2">
      <c r="A6061" s="68" t="s">
        <v>6000</v>
      </c>
      <c r="B6061" s="225">
        <v>9.51</v>
      </c>
    </row>
    <row r="6062" spans="1:2">
      <c r="A6062" s="68" t="s">
        <v>6001</v>
      </c>
      <c r="B6062" s="225">
        <v>20.21</v>
      </c>
    </row>
    <row r="6063" spans="1:2">
      <c r="A6063" s="68" t="s">
        <v>6002</v>
      </c>
      <c r="B6063" s="225">
        <v>17.739999999999998</v>
      </c>
    </row>
    <row r="6064" spans="1:2">
      <c r="A6064" s="68" t="s">
        <v>6003</v>
      </c>
      <c r="B6064" s="225">
        <v>24.97</v>
      </c>
    </row>
    <row r="6065" spans="1:2">
      <c r="A6065" s="68" t="s">
        <v>6004</v>
      </c>
      <c r="B6065" s="225">
        <v>21.98</v>
      </c>
    </row>
    <row r="6066" spans="1:2">
      <c r="A6066" s="68" t="s">
        <v>6005</v>
      </c>
      <c r="B6066" s="225">
        <v>151.80000000000001</v>
      </c>
    </row>
    <row r="6067" spans="1:2">
      <c r="A6067" s="68" t="s">
        <v>6006</v>
      </c>
      <c r="B6067" s="225">
        <v>137.94999999999999</v>
      </c>
    </row>
    <row r="6068" spans="1:2">
      <c r="A6068" s="68" t="s">
        <v>6007</v>
      </c>
      <c r="B6068" s="225">
        <v>187.38</v>
      </c>
    </row>
    <row r="6069" spans="1:2">
      <c r="A6069" s="68" t="s">
        <v>6008</v>
      </c>
      <c r="B6069" s="225">
        <v>170.96</v>
      </c>
    </row>
    <row r="6070" spans="1:2">
      <c r="A6070" s="68" t="s">
        <v>6009</v>
      </c>
      <c r="B6070" s="225">
        <v>220.68</v>
      </c>
    </row>
    <row r="6071" spans="1:2">
      <c r="A6071" s="68" t="s">
        <v>6010</v>
      </c>
      <c r="B6071" s="225">
        <v>201.94</v>
      </c>
    </row>
    <row r="6072" spans="1:2">
      <c r="A6072" s="68" t="s">
        <v>6011</v>
      </c>
      <c r="B6072" s="225">
        <v>258.72000000000003</v>
      </c>
    </row>
    <row r="6073" spans="1:2">
      <c r="A6073" s="68" t="s">
        <v>6012</v>
      </c>
      <c r="B6073" s="225">
        <v>237.01</v>
      </c>
    </row>
    <row r="6074" spans="1:2">
      <c r="A6074" s="68" t="s">
        <v>6013</v>
      </c>
      <c r="B6074" s="225">
        <v>292.97000000000003</v>
      </c>
    </row>
    <row r="6075" spans="1:2">
      <c r="A6075" s="68" t="s">
        <v>6014</v>
      </c>
      <c r="B6075" s="225">
        <v>268.85000000000002</v>
      </c>
    </row>
    <row r="6076" spans="1:2">
      <c r="A6076" s="68" t="s">
        <v>6015</v>
      </c>
      <c r="B6076" s="225">
        <v>332.02</v>
      </c>
    </row>
    <row r="6077" spans="1:2">
      <c r="A6077" s="68" t="s">
        <v>6016</v>
      </c>
      <c r="B6077" s="225">
        <v>304.81</v>
      </c>
    </row>
    <row r="6078" spans="1:2">
      <c r="A6078" s="68" t="s">
        <v>6017</v>
      </c>
      <c r="B6078" s="225">
        <v>366.39</v>
      </c>
    </row>
    <row r="6079" spans="1:2">
      <c r="A6079" s="68" t="s">
        <v>6018</v>
      </c>
      <c r="B6079" s="225">
        <v>336.77</v>
      </c>
    </row>
    <row r="6080" spans="1:2">
      <c r="A6080" s="68" t="s">
        <v>6019</v>
      </c>
      <c r="B6080" s="225">
        <v>402.28</v>
      </c>
    </row>
    <row r="6081" spans="1:2">
      <c r="A6081" s="68" t="s">
        <v>6020</v>
      </c>
      <c r="B6081" s="225">
        <v>369.98</v>
      </c>
    </row>
    <row r="6082" spans="1:2">
      <c r="A6082" s="68" t="s">
        <v>6021</v>
      </c>
      <c r="B6082" s="225">
        <v>177.13</v>
      </c>
    </row>
    <row r="6083" spans="1:2">
      <c r="A6083" s="68" t="s">
        <v>6022</v>
      </c>
      <c r="B6083" s="225">
        <v>161.51</v>
      </c>
    </row>
    <row r="6084" spans="1:2">
      <c r="A6084" s="68" t="s">
        <v>6023</v>
      </c>
      <c r="B6084" s="225">
        <v>221.31</v>
      </c>
    </row>
    <row r="6085" spans="1:2">
      <c r="A6085" s="68" t="s">
        <v>6024</v>
      </c>
      <c r="B6085" s="225">
        <v>202.53</v>
      </c>
    </row>
    <row r="6086" spans="1:2">
      <c r="A6086" s="68" t="s">
        <v>6025</v>
      </c>
      <c r="B6086" s="225">
        <v>262.95</v>
      </c>
    </row>
    <row r="6087" spans="1:2">
      <c r="A6087" s="68" t="s">
        <v>6026</v>
      </c>
      <c r="B6087" s="225">
        <v>241.26</v>
      </c>
    </row>
    <row r="6088" spans="1:2">
      <c r="A6088" s="68" t="s">
        <v>6027</v>
      </c>
      <c r="B6088" s="225">
        <v>309.33</v>
      </c>
    </row>
    <row r="6089" spans="1:2">
      <c r="A6089" s="68" t="s">
        <v>6028</v>
      </c>
      <c r="B6089" s="225">
        <v>284.08999999999997</v>
      </c>
    </row>
    <row r="6090" spans="1:2">
      <c r="A6090" s="68" t="s">
        <v>6029</v>
      </c>
      <c r="B6090" s="225">
        <v>352.31</v>
      </c>
    </row>
    <row r="6091" spans="1:2">
      <c r="A6091" s="68" t="s">
        <v>6030</v>
      </c>
      <c r="B6091" s="225">
        <v>324.06</v>
      </c>
    </row>
    <row r="6092" spans="1:2">
      <c r="A6092" s="68" t="s">
        <v>6031</v>
      </c>
      <c r="B6092" s="225">
        <v>399.72</v>
      </c>
    </row>
    <row r="6093" spans="1:2">
      <c r="A6093" s="68" t="s">
        <v>6032</v>
      </c>
      <c r="B6093" s="225">
        <v>367.79</v>
      </c>
    </row>
    <row r="6094" spans="1:2">
      <c r="A6094" s="68" t="s">
        <v>6033</v>
      </c>
      <c r="B6094" s="225">
        <v>442.71</v>
      </c>
    </row>
    <row r="6095" spans="1:2">
      <c r="A6095" s="68" t="s">
        <v>6034</v>
      </c>
      <c r="B6095" s="225">
        <v>407.77</v>
      </c>
    </row>
    <row r="6096" spans="1:2">
      <c r="A6096" s="68" t="s">
        <v>6035</v>
      </c>
      <c r="B6096" s="225">
        <v>487.04</v>
      </c>
    </row>
    <row r="6097" spans="1:2">
      <c r="A6097" s="68" t="s">
        <v>6036</v>
      </c>
      <c r="B6097" s="225">
        <v>448.83</v>
      </c>
    </row>
    <row r="6098" spans="1:2">
      <c r="A6098" s="68" t="s">
        <v>6037</v>
      </c>
      <c r="B6098" s="225">
        <v>583.22</v>
      </c>
    </row>
    <row r="6099" spans="1:2">
      <c r="A6099" s="68" t="s">
        <v>6038</v>
      </c>
      <c r="B6099" s="225">
        <v>538.88</v>
      </c>
    </row>
    <row r="6100" spans="1:2">
      <c r="A6100" s="68" t="s">
        <v>6039</v>
      </c>
      <c r="B6100" s="225">
        <v>700.94</v>
      </c>
    </row>
    <row r="6101" spans="1:2">
      <c r="A6101" s="68" t="s">
        <v>6040</v>
      </c>
      <c r="B6101" s="225">
        <v>646.65</v>
      </c>
    </row>
    <row r="6102" spans="1:2">
      <c r="A6102" s="68" t="s">
        <v>6041</v>
      </c>
      <c r="B6102" s="225">
        <v>805.71</v>
      </c>
    </row>
    <row r="6103" spans="1:2">
      <c r="A6103" s="68" t="s">
        <v>6042</v>
      </c>
      <c r="B6103" s="225">
        <v>743.22</v>
      </c>
    </row>
    <row r="6104" spans="1:2">
      <c r="A6104" s="68" t="s">
        <v>6043</v>
      </c>
      <c r="B6104" s="225">
        <v>427.97</v>
      </c>
    </row>
    <row r="6105" spans="1:2">
      <c r="A6105" s="68" t="s">
        <v>6044</v>
      </c>
      <c r="B6105" s="225">
        <v>392.79</v>
      </c>
    </row>
    <row r="6106" spans="1:2">
      <c r="A6106" s="68" t="s">
        <v>6045</v>
      </c>
      <c r="B6106" s="225">
        <v>486</v>
      </c>
    </row>
    <row r="6107" spans="1:2">
      <c r="A6107" s="68" t="s">
        <v>6046</v>
      </c>
      <c r="B6107" s="225">
        <v>446.81</v>
      </c>
    </row>
    <row r="6108" spans="1:2">
      <c r="A6108" s="68" t="s">
        <v>6047</v>
      </c>
      <c r="B6108" s="225">
        <v>549.96</v>
      </c>
    </row>
    <row r="6109" spans="1:2">
      <c r="A6109" s="68" t="s">
        <v>6048</v>
      </c>
      <c r="B6109" s="225">
        <v>505.85</v>
      </c>
    </row>
    <row r="6110" spans="1:2">
      <c r="A6110" s="68" t="s">
        <v>6049</v>
      </c>
      <c r="B6110" s="225">
        <v>607.99</v>
      </c>
    </row>
    <row r="6111" spans="1:2">
      <c r="A6111" s="68" t="s">
        <v>6050</v>
      </c>
      <c r="B6111" s="225">
        <v>559.87</v>
      </c>
    </row>
    <row r="6112" spans="1:2">
      <c r="A6112" s="68" t="s">
        <v>6051</v>
      </c>
      <c r="B6112" s="225">
        <v>672.22</v>
      </c>
    </row>
    <row r="6113" spans="1:2">
      <c r="A6113" s="68" t="s">
        <v>6052</v>
      </c>
      <c r="B6113" s="225">
        <v>619.15</v>
      </c>
    </row>
    <row r="6114" spans="1:2">
      <c r="A6114" s="68" t="s">
        <v>6053</v>
      </c>
      <c r="B6114" s="225">
        <v>825.1</v>
      </c>
    </row>
    <row r="6115" spans="1:2">
      <c r="A6115" s="68" t="s">
        <v>6054</v>
      </c>
      <c r="B6115" s="225">
        <v>760.86</v>
      </c>
    </row>
    <row r="6116" spans="1:2">
      <c r="A6116" s="68" t="s">
        <v>6055</v>
      </c>
      <c r="B6116" s="225">
        <v>941.03</v>
      </c>
    </row>
    <row r="6117" spans="1:2">
      <c r="A6117" s="68" t="s">
        <v>6056</v>
      </c>
      <c r="B6117" s="225">
        <v>868.87</v>
      </c>
    </row>
    <row r="6118" spans="1:2">
      <c r="A6118" s="68" t="s">
        <v>6057</v>
      </c>
      <c r="B6118" s="225">
        <v>1069.6300000000001</v>
      </c>
    </row>
    <row r="6119" spans="1:2">
      <c r="A6119" s="68" t="s">
        <v>6058</v>
      </c>
      <c r="B6119" s="225">
        <v>988.09</v>
      </c>
    </row>
    <row r="6120" spans="1:2">
      <c r="A6120" s="68" t="s">
        <v>6059</v>
      </c>
      <c r="B6120" s="225">
        <v>1190.01</v>
      </c>
    </row>
    <row r="6121" spans="1:2">
      <c r="A6121" s="68" t="s">
        <v>6060</v>
      </c>
      <c r="B6121" s="225">
        <v>1099.8599999999999</v>
      </c>
    </row>
    <row r="6122" spans="1:2">
      <c r="A6122" s="68" t="s">
        <v>6061</v>
      </c>
      <c r="B6122" s="225">
        <v>1330.16</v>
      </c>
    </row>
    <row r="6123" spans="1:2">
      <c r="A6123" s="68" t="s">
        <v>6062</v>
      </c>
      <c r="B6123" s="225">
        <v>1229.27</v>
      </c>
    </row>
    <row r="6124" spans="1:2">
      <c r="A6124" s="68" t="s">
        <v>6063</v>
      </c>
      <c r="B6124" s="225">
        <v>1566.64</v>
      </c>
    </row>
    <row r="6125" spans="1:2">
      <c r="A6125" s="68" t="s">
        <v>6064</v>
      </c>
      <c r="B6125" s="225">
        <v>1449.13</v>
      </c>
    </row>
    <row r="6126" spans="1:2">
      <c r="A6126" s="68" t="s">
        <v>6065</v>
      </c>
      <c r="B6126" s="225">
        <v>650.95000000000005</v>
      </c>
    </row>
    <row r="6127" spans="1:2">
      <c r="A6127" s="68" t="s">
        <v>6066</v>
      </c>
      <c r="B6127" s="225">
        <v>599.15</v>
      </c>
    </row>
    <row r="6128" spans="1:2">
      <c r="A6128" s="68" t="s">
        <v>6067</v>
      </c>
      <c r="B6128" s="225">
        <v>755.94</v>
      </c>
    </row>
    <row r="6129" spans="1:2">
      <c r="A6129" s="68" t="s">
        <v>6068</v>
      </c>
      <c r="B6129" s="225">
        <v>696.08</v>
      </c>
    </row>
    <row r="6130" spans="1:2">
      <c r="A6130" s="68" t="s">
        <v>6069</v>
      </c>
      <c r="B6130" s="225">
        <v>857.94</v>
      </c>
    </row>
    <row r="6131" spans="1:2">
      <c r="A6131" s="68" t="s">
        <v>6070</v>
      </c>
      <c r="B6131" s="225">
        <v>790.26</v>
      </c>
    </row>
    <row r="6132" spans="1:2">
      <c r="A6132" s="68" t="s">
        <v>6071</v>
      </c>
      <c r="B6132" s="225">
        <v>959.33</v>
      </c>
    </row>
    <row r="6133" spans="1:2">
      <c r="A6133" s="68" t="s">
        <v>6072</v>
      </c>
      <c r="B6133" s="225">
        <v>884.08</v>
      </c>
    </row>
    <row r="6134" spans="1:2">
      <c r="A6134" s="68" t="s">
        <v>6073</v>
      </c>
      <c r="B6134" s="225">
        <v>1057.52</v>
      </c>
    </row>
    <row r="6135" spans="1:2">
      <c r="A6135" s="68" t="s">
        <v>6074</v>
      </c>
      <c r="B6135" s="225">
        <v>974.95</v>
      </c>
    </row>
    <row r="6136" spans="1:2">
      <c r="A6136" s="68" t="s">
        <v>6075</v>
      </c>
      <c r="B6136" s="225">
        <v>1286.98</v>
      </c>
    </row>
    <row r="6137" spans="1:2">
      <c r="A6137" s="68" t="s">
        <v>6076</v>
      </c>
      <c r="B6137" s="225">
        <v>1187.42</v>
      </c>
    </row>
    <row r="6138" spans="1:2">
      <c r="A6138" s="68" t="s">
        <v>6077</v>
      </c>
      <c r="B6138" s="225">
        <v>1478.49</v>
      </c>
    </row>
    <row r="6139" spans="1:2">
      <c r="A6139" s="68" t="s">
        <v>6078</v>
      </c>
      <c r="B6139" s="225">
        <v>1365.13</v>
      </c>
    </row>
    <row r="6140" spans="1:2">
      <c r="A6140" s="68" t="s">
        <v>6079</v>
      </c>
      <c r="B6140" s="225">
        <v>1702.37</v>
      </c>
    </row>
    <row r="6141" spans="1:2">
      <c r="A6141" s="68" t="s">
        <v>6080</v>
      </c>
      <c r="B6141" s="225">
        <v>1571.92</v>
      </c>
    </row>
    <row r="6142" spans="1:2">
      <c r="A6142" s="68" t="s">
        <v>6081</v>
      </c>
      <c r="B6142" s="225">
        <v>1890.84</v>
      </c>
    </row>
    <row r="6143" spans="1:2">
      <c r="A6143" s="68" t="s">
        <v>6082</v>
      </c>
      <c r="B6143" s="225">
        <v>1746.8</v>
      </c>
    </row>
    <row r="6144" spans="1:2">
      <c r="A6144" s="68" t="s">
        <v>6083</v>
      </c>
      <c r="B6144" s="225">
        <v>2125.58</v>
      </c>
    </row>
    <row r="6145" spans="1:2">
      <c r="A6145" s="68" t="s">
        <v>6084</v>
      </c>
      <c r="B6145" s="225">
        <v>1963.02</v>
      </c>
    </row>
    <row r="6146" spans="1:2">
      <c r="A6146" s="68" t="s">
        <v>6085</v>
      </c>
      <c r="B6146" s="225">
        <v>2508.61</v>
      </c>
    </row>
    <row r="6147" spans="1:2">
      <c r="A6147" s="68" t="s">
        <v>6086</v>
      </c>
      <c r="B6147" s="225">
        <v>2318.4299999999998</v>
      </c>
    </row>
    <row r="6148" spans="1:2">
      <c r="A6148" s="68" t="s">
        <v>6087</v>
      </c>
      <c r="B6148" s="225">
        <v>2729.1</v>
      </c>
    </row>
    <row r="6149" spans="1:2">
      <c r="A6149" s="68" t="s">
        <v>6088</v>
      </c>
      <c r="B6149" s="225">
        <v>2521.79</v>
      </c>
    </row>
    <row r="6150" spans="1:2">
      <c r="A6150" s="68" t="s">
        <v>6089</v>
      </c>
      <c r="B6150" s="225">
        <v>3109.11</v>
      </c>
    </row>
    <row r="6151" spans="1:2">
      <c r="A6151" s="68" t="s">
        <v>6090</v>
      </c>
      <c r="B6151" s="225">
        <v>2874.41</v>
      </c>
    </row>
    <row r="6152" spans="1:2">
      <c r="A6152" s="68" t="s">
        <v>6091</v>
      </c>
      <c r="B6152" s="225">
        <v>4106.1400000000003</v>
      </c>
    </row>
    <row r="6153" spans="1:2">
      <c r="A6153" s="68" t="s">
        <v>6092</v>
      </c>
      <c r="B6153" s="225">
        <v>3797.66</v>
      </c>
    </row>
    <row r="6154" spans="1:2">
      <c r="A6154" s="68" t="s">
        <v>6093</v>
      </c>
      <c r="B6154" s="225">
        <v>5100.09</v>
      </c>
    </row>
    <row r="6155" spans="1:2">
      <c r="A6155" s="68" t="s">
        <v>6094</v>
      </c>
      <c r="B6155" s="225">
        <v>4718.08</v>
      </c>
    </row>
    <row r="6156" spans="1:2">
      <c r="A6156" s="68" t="s">
        <v>6095</v>
      </c>
      <c r="B6156" s="225">
        <v>1489.66</v>
      </c>
    </row>
    <row r="6157" spans="1:2">
      <c r="A6157" s="68" t="s">
        <v>6096</v>
      </c>
      <c r="B6157" s="225">
        <v>1368.98</v>
      </c>
    </row>
    <row r="6158" spans="1:2">
      <c r="A6158" s="68" t="s">
        <v>6097</v>
      </c>
      <c r="B6158" s="225">
        <v>1810.37</v>
      </c>
    </row>
    <row r="6159" spans="1:2">
      <c r="A6159" s="68" t="s">
        <v>6098</v>
      </c>
      <c r="B6159" s="225">
        <v>1664.85</v>
      </c>
    </row>
    <row r="6160" spans="1:2">
      <c r="A6160" s="68" t="s">
        <v>6099</v>
      </c>
      <c r="B6160" s="225">
        <v>2065.7399999999998</v>
      </c>
    </row>
    <row r="6161" spans="1:2">
      <c r="A6161" s="68" t="s">
        <v>6100</v>
      </c>
      <c r="B6161" s="225">
        <v>1901.81</v>
      </c>
    </row>
    <row r="6162" spans="1:2">
      <c r="A6162" s="68" t="s">
        <v>6101</v>
      </c>
      <c r="B6162" s="225">
        <v>2366.16</v>
      </c>
    </row>
    <row r="6163" spans="1:2">
      <c r="A6163" s="68" t="s">
        <v>6102</v>
      </c>
      <c r="B6163" s="225">
        <v>2178.7399999999998</v>
      </c>
    </row>
    <row r="6164" spans="1:2">
      <c r="A6164" s="68" t="s">
        <v>6103</v>
      </c>
      <c r="B6164" s="225">
        <v>2617.48</v>
      </c>
    </row>
    <row r="6165" spans="1:2">
      <c r="A6165" s="68" t="s">
        <v>6104</v>
      </c>
      <c r="B6165" s="225">
        <v>2411.9499999999998</v>
      </c>
    </row>
    <row r="6166" spans="1:2">
      <c r="A6166" s="68" t="s">
        <v>6105</v>
      </c>
      <c r="B6166" s="225">
        <v>2922.71</v>
      </c>
    </row>
    <row r="6167" spans="1:2">
      <c r="A6167" s="68" t="s">
        <v>6106</v>
      </c>
      <c r="B6167" s="225">
        <v>2693.25</v>
      </c>
    </row>
    <row r="6168" spans="1:2">
      <c r="A6168" s="68" t="s">
        <v>6107</v>
      </c>
      <c r="B6168" s="225">
        <v>3433.44</v>
      </c>
    </row>
    <row r="6169" spans="1:2">
      <c r="A6169" s="68" t="s">
        <v>6108</v>
      </c>
      <c r="B6169" s="225">
        <v>3167.16</v>
      </c>
    </row>
    <row r="6170" spans="1:2">
      <c r="A6170" s="68" t="s">
        <v>6109</v>
      </c>
      <c r="B6170" s="225">
        <v>4282.04</v>
      </c>
    </row>
    <row r="6171" spans="1:2">
      <c r="A6171" s="68" t="s">
        <v>6110</v>
      </c>
      <c r="B6171" s="225">
        <v>3950.36</v>
      </c>
    </row>
    <row r="6172" spans="1:2">
      <c r="A6172" s="68" t="s">
        <v>6111</v>
      </c>
      <c r="B6172" s="225">
        <v>4996.33</v>
      </c>
    </row>
    <row r="6173" spans="1:2">
      <c r="A6173" s="68" t="s">
        <v>6112</v>
      </c>
      <c r="B6173" s="225">
        <v>4609.28</v>
      </c>
    </row>
    <row r="6174" spans="1:2">
      <c r="A6174" s="68" t="s">
        <v>6113</v>
      </c>
      <c r="B6174" s="225">
        <v>5126.03</v>
      </c>
    </row>
    <row r="6175" spans="1:2">
      <c r="A6175" s="68" t="s">
        <v>6114</v>
      </c>
      <c r="B6175" s="225">
        <v>4729.63</v>
      </c>
    </row>
    <row r="6176" spans="1:2">
      <c r="A6176" s="68" t="s">
        <v>6115</v>
      </c>
      <c r="B6176" s="225">
        <v>5687.3</v>
      </c>
    </row>
    <row r="6177" spans="1:2">
      <c r="A6177" s="68" t="s">
        <v>6116</v>
      </c>
      <c r="B6177" s="225">
        <v>5247.79</v>
      </c>
    </row>
    <row r="6178" spans="1:2">
      <c r="A6178" s="68" t="s">
        <v>6117</v>
      </c>
      <c r="B6178" s="225">
        <v>7103.38</v>
      </c>
    </row>
    <row r="6179" spans="1:2">
      <c r="A6179" s="68" t="s">
        <v>6118</v>
      </c>
      <c r="B6179" s="225">
        <v>6555.02</v>
      </c>
    </row>
    <row r="6180" spans="1:2">
      <c r="A6180" s="68" t="s">
        <v>6119</v>
      </c>
      <c r="B6180" s="225">
        <v>6500.5</v>
      </c>
    </row>
    <row r="6181" spans="1:2">
      <c r="A6181" s="68" t="s">
        <v>6120</v>
      </c>
      <c r="B6181" s="225">
        <v>6004.94</v>
      </c>
    </row>
    <row r="6182" spans="1:2">
      <c r="A6182" s="68" t="s">
        <v>6121</v>
      </c>
      <c r="B6182" s="225">
        <v>7213.67</v>
      </c>
    </row>
    <row r="6183" spans="1:2">
      <c r="A6183" s="68" t="s">
        <v>6122</v>
      </c>
      <c r="B6183" s="225">
        <v>6664.05</v>
      </c>
    </row>
    <row r="6184" spans="1:2">
      <c r="A6184" s="68" t="s">
        <v>6123</v>
      </c>
      <c r="B6184" s="225">
        <v>9013.0400000000009</v>
      </c>
    </row>
    <row r="6185" spans="1:2">
      <c r="A6185" s="68" t="s">
        <v>6124</v>
      </c>
      <c r="B6185" s="225">
        <v>8326.94</v>
      </c>
    </row>
    <row r="6186" spans="1:2">
      <c r="A6186" s="68" t="s">
        <v>6125</v>
      </c>
      <c r="B6186" s="225">
        <v>80.77</v>
      </c>
    </row>
    <row r="6187" spans="1:2">
      <c r="A6187" s="68" t="s">
        <v>6126</v>
      </c>
      <c r="B6187" s="225">
        <v>74.13</v>
      </c>
    </row>
    <row r="6188" spans="1:2">
      <c r="A6188" s="68" t="s">
        <v>6127</v>
      </c>
      <c r="B6188" s="225">
        <v>107.68</v>
      </c>
    </row>
    <row r="6189" spans="1:2">
      <c r="A6189" s="68" t="s">
        <v>6128</v>
      </c>
      <c r="B6189" s="225">
        <v>98.83</v>
      </c>
    </row>
    <row r="6190" spans="1:2">
      <c r="A6190" s="68" t="s">
        <v>6129</v>
      </c>
      <c r="B6190" s="225">
        <v>134.62</v>
      </c>
    </row>
    <row r="6191" spans="1:2">
      <c r="A6191" s="68" t="s">
        <v>6130</v>
      </c>
      <c r="B6191" s="225">
        <v>123.56</v>
      </c>
    </row>
    <row r="6192" spans="1:2">
      <c r="A6192" s="68" t="s">
        <v>6131</v>
      </c>
      <c r="B6192" s="225">
        <v>161.49</v>
      </c>
    </row>
    <row r="6193" spans="1:2">
      <c r="A6193" s="68" t="s">
        <v>6132</v>
      </c>
      <c r="B6193" s="225">
        <v>148.22</v>
      </c>
    </row>
    <row r="6194" spans="1:2">
      <c r="A6194" s="68" t="s">
        <v>6133</v>
      </c>
      <c r="B6194" s="225">
        <v>215.5</v>
      </c>
    </row>
    <row r="6195" spans="1:2">
      <c r="A6195" s="68" t="s">
        <v>6134</v>
      </c>
      <c r="B6195" s="225">
        <v>197.79</v>
      </c>
    </row>
    <row r="6196" spans="1:2">
      <c r="A6196" s="68" t="s">
        <v>6135</v>
      </c>
      <c r="B6196" s="225">
        <v>242.46</v>
      </c>
    </row>
    <row r="6197" spans="1:2">
      <c r="A6197" s="68" t="s">
        <v>6136</v>
      </c>
      <c r="B6197" s="225">
        <v>222.54</v>
      </c>
    </row>
    <row r="6198" spans="1:2">
      <c r="A6198" s="68" t="s">
        <v>6137</v>
      </c>
      <c r="B6198" s="225">
        <v>269</v>
      </c>
    </row>
    <row r="6199" spans="1:2">
      <c r="A6199" s="68" t="s">
        <v>6138</v>
      </c>
      <c r="B6199" s="225">
        <v>246.91</v>
      </c>
    </row>
    <row r="6200" spans="1:2">
      <c r="A6200" s="68" t="s">
        <v>6139</v>
      </c>
      <c r="B6200" s="225">
        <v>322.57</v>
      </c>
    </row>
    <row r="6201" spans="1:2">
      <c r="A6201" s="68" t="s">
        <v>6140</v>
      </c>
      <c r="B6201" s="225">
        <v>296.06</v>
      </c>
    </row>
    <row r="6202" spans="1:2">
      <c r="A6202" s="68" t="s">
        <v>6141</v>
      </c>
      <c r="B6202" s="225">
        <v>377.04</v>
      </c>
    </row>
    <row r="6203" spans="1:2">
      <c r="A6203" s="68" t="s">
        <v>6142</v>
      </c>
      <c r="B6203" s="225">
        <v>346.06</v>
      </c>
    </row>
    <row r="6204" spans="1:2">
      <c r="A6204" s="68" t="s">
        <v>6143</v>
      </c>
      <c r="B6204" s="225">
        <v>93.74</v>
      </c>
    </row>
    <row r="6205" spans="1:2">
      <c r="A6205" s="68" t="s">
        <v>6144</v>
      </c>
      <c r="B6205" s="225">
        <v>86.19</v>
      </c>
    </row>
    <row r="6206" spans="1:2">
      <c r="A6206" s="68" t="s">
        <v>6145</v>
      </c>
      <c r="B6206" s="225">
        <v>124.95</v>
      </c>
    </row>
    <row r="6207" spans="1:2">
      <c r="A6207" s="68" t="s">
        <v>6146</v>
      </c>
      <c r="B6207" s="225">
        <v>114.88</v>
      </c>
    </row>
    <row r="6208" spans="1:2">
      <c r="A6208" s="68" t="s">
        <v>6147</v>
      </c>
      <c r="B6208" s="225">
        <v>156.22</v>
      </c>
    </row>
    <row r="6209" spans="1:2">
      <c r="A6209" s="68" t="s">
        <v>6148</v>
      </c>
      <c r="B6209" s="225">
        <v>143.63</v>
      </c>
    </row>
    <row r="6210" spans="1:2">
      <c r="A6210" s="68" t="s">
        <v>6149</v>
      </c>
      <c r="B6210" s="225">
        <v>187.41</v>
      </c>
    </row>
    <row r="6211" spans="1:2">
      <c r="A6211" s="68" t="s">
        <v>6150</v>
      </c>
      <c r="B6211" s="225">
        <v>172.31</v>
      </c>
    </row>
    <row r="6212" spans="1:2">
      <c r="A6212" s="68" t="s">
        <v>6151</v>
      </c>
      <c r="B6212" s="225">
        <v>218.86</v>
      </c>
    </row>
    <row r="6213" spans="1:2">
      <c r="A6213" s="68" t="s">
        <v>6152</v>
      </c>
      <c r="B6213" s="225">
        <v>201.22</v>
      </c>
    </row>
    <row r="6214" spans="1:2">
      <c r="A6214" s="68" t="s">
        <v>6153</v>
      </c>
      <c r="B6214" s="225">
        <v>250.05</v>
      </c>
    </row>
    <row r="6215" spans="1:2">
      <c r="A6215" s="68" t="s">
        <v>6154</v>
      </c>
      <c r="B6215" s="225">
        <v>229.9</v>
      </c>
    </row>
    <row r="6216" spans="1:2">
      <c r="A6216" s="68" t="s">
        <v>6155</v>
      </c>
      <c r="B6216" s="225">
        <v>281.32</v>
      </c>
    </row>
    <row r="6217" spans="1:2">
      <c r="A6217" s="68" t="s">
        <v>6156</v>
      </c>
      <c r="B6217" s="225">
        <v>258.64999999999998</v>
      </c>
    </row>
    <row r="6218" spans="1:2">
      <c r="A6218" s="68" t="s">
        <v>6157</v>
      </c>
      <c r="B6218" s="225">
        <v>312.2</v>
      </c>
    </row>
    <row r="6219" spans="1:2">
      <c r="A6219" s="68" t="s">
        <v>6158</v>
      </c>
      <c r="B6219" s="225">
        <v>287.06</v>
      </c>
    </row>
    <row r="6220" spans="1:2">
      <c r="A6220" s="68" t="s">
        <v>6159</v>
      </c>
      <c r="B6220" s="225">
        <v>375.04</v>
      </c>
    </row>
    <row r="6221" spans="1:2">
      <c r="A6221" s="68" t="s">
        <v>6160</v>
      </c>
      <c r="B6221" s="225">
        <v>344.81</v>
      </c>
    </row>
    <row r="6222" spans="1:2">
      <c r="A6222" s="68" t="s">
        <v>6161</v>
      </c>
      <c r="B6222" s="225">
        <v>437.5</v>
      </c>
    </row>
    <row r="6223" spans="1:2">
      <c r="A6223" s="68" t="s">
        <v>6162</v>
      </c>
      <c r="B6223" s="225">
        <v>402.24</v>
      </c>
    </row>
    <row r="6224" spans="1:2">
      <c r="A6224" s="68" t="s">
        <v>6163</v>
      </c>
      <c r="B6224" s="225">
        <v>500</v>
      </c>
    </row>
    <row r="6225" spans="1:2">
      <c r="A6225" s="68" t="s">
        <v>6164</v>
      </c>
      <c r="B6225" s="225">
        <v>459.7</v>
      </c>
    </row>
    <row r="6226" spans="1:2">
      <c r="A6226" s="68" t="s">
        <v>6165</v>
      </c>
      <c r="B6226" s="225">
        <v>232.17</v>
      </c>
    </row>
    <row r="6227" spans="1:2">
      <c r="A6227" s="68" t="s">
        <v>6166</v>
      </c>
      <c r="B6227" s="225">
        <v>214.05</v>
      </c>
    </row>
    <row r="6228" spans="1:2">
      <c r="A6228" s="68" t="s">
        <v>6167</v>
      </c>
      <c r="B6228" s="225">
        <v>271.05</v>
      </c>
    </row>
    <row r="6229" spans="1:2">
      <c r="A6229" s="68" t="s">
        <v>6168</v>
      </c>
      <c r="B6229" s="225">
        <v>249.9</v>
      </c>
    </row>
    <row r="6230" spans="1:2">
      <c r="A6230" s="68" t="s">
        <v>6169</v>
      </c>
      <c r="B6230" s="225">
        <v>309.73</v>
      </c>
    </row>
    <row r="6231" spans="1:2">
      <c r="A6231" s="68" t="s">
        <v>6170</v>
      </c>
      <c r="B6231" s="225">
        <v>285.55</v>
      </c>
    </row>
    <row r="6232" spans="1:2">
      <c r="A6232" s="68" t="s">
        <v>6171</v>
      </c>
      <c r="B6232" s="225">
        <v>348.48</v>
      </c>
    </row>
    <row r="6233" spans="1:2">
      <c r="A6233" s="68" t="s">
        <v>6172</v>
      </c>
      <c r="B6233" s="225">
        <v>321.27999999999997</v>
      </c>
    </row>
    <row r="6234" spans="1:2">
      <c r="A6234" s="68" t="s">
        <v>6173</v>
      </c>
      <c r="B6234" s="225">
        <v>387.17</v>
      </c>
    </row>
    <row r="6235" spans="1:2">
      <c r="A6235" s="68" t="s">
        <v>6174</v>
      </c>
      <c r="B6235" s="225">
        <v>356.95</v>
      </c>
    </row>
    <row r="6236" spans="1:2">
      <c r="A6236" s="68" t="s">
        <v>6175</v>
      </c>
      <c r="B6236" s="225">
        <v>464.57</v>
      </c>
    </row>
    <row r="6237" spans="1:2">
      <c r="A6237" s="68" t="s">
        <v>6176</v>
      </c>
      <c r="B6237" s="225">
        <v>428.31</v>
      </c>
    </row>
    <row r="6238" spans="1:2">
      <c r="A6238" s="68" t="s">
        <v>6177</v>
      </c>
      <c r="B6238" s="225">
        <v>541.62</v>
      </c>
    </row>
    <row r="6239" spans="1:2">
      <c r="A6239" s="68" t="s">
        <v>6178</v>
      </c>
      <c r="B6239" s="225">
        <v>499.36</v>
      </c>
    </row>
    <row r="6240" spans="1:2">
      <c r="A6240" s="68" t="s">
        <v>6179</v>
      </c>
      <c r="B6240" s="225">
        <v>619.36</v>
      </c>
    </row>
    <row r="6241" spans="1:2">
      <c r="A6241" s="68" t="s">
        <v>6180</v>
      </c>
      <c r="B6241" s="225">
        <v>571.02</v>
      </c>
    </row>
    <row r="6242" spans="1:2">
      <c r="A6242" s="68" t="s">
        <v>6181</v>
      </c>
      <c r="B6242" s="225">
        <v>696.71</v>
      </c>
    </row>
    <row r="6243" spans="1:2">
      <c r="A6243" s="68" t="s">
        <v>6182</v>
      </c>
      <c r="B6243" s="225">
        <v>642.32000000000005</v>
      </c>
    </row>
    <row r="6244" spans="1:2">
      <c r="A6244" s="68" t="s">
        <v>6183</v>
      </c>
      <c r="B6244" s="225">
        <v>775.03</v>
      </c>
    </row>
    <row r="6245" spans="1:2">
      <c r="A6245" s="68" t="s">
        <v>6184</v>
      </c>
      <c r="B6245" s="225">
        <v>714.59</v>
      </c>
    </row>
    <row r="6246" spans="1:2">
      <c r="A6246" s="68" t="s">
        <v>6185</v>
      </c>
      <c r="B6246" s="225">
        <v>929.1</v>
      </c>
    </row>
    <row r="6247" spans="1:2">
      <c r="A6247" s="68" t="s">
        <v>6186</v>
      </c>
      <c r="B6247" s="225">
        <v>856.58</v>
      </c>
    </row>
    <row r="6248" spans="1:2">
      <c r="A6248" s="68" t="s">
        <v>6187</v>
      </c>
      <c r="B6248" s="225">
        <v>348.22</v>
      </c>
    </row>
    <row r="6249" spans="1:2">
      <c r="A6249" s="68" t="s">
        <v>6188</v>
      </c>
      <c r="B6249" s="225">
        <v>321.18</v>
      </c>
    </row>
    <row r="6250" spans="1:2">
      <c r="A6250" s="68" t="s">
        <v>6189</v>
      </c>
      <c r="B6250" s="225">
        <v>406.64</v>
      </c>
    </row>
    <row r="6251" spans="1:2">
      <c r="A6251" s="68" t="s">
        <v>6190</v>
      </c>
      <c r="B6251" s="225">
        <v>375.07</v>
      </c>
    </row>
    <row r="6252" spans="1:2">
      <c r="A6252" s="68" t="s">
        <v>6191</v>
      </c>
      <c r="B6252" s="225">
        <v>464.64</v>
      </c>
    </row>
    <row r="6253" spans="1:2">
      <c r="A6253" s="68" t="s">
        <v>6192</v>
      </c>
      <c r="B6253" s="225">
        <v>428.57</v>
      </c>
    </row>
    <row r="6254" spans="1:2">
      <c r="A6254" s="68" t="s">
        <v>6193</v>
      </c>
      <c r="B6254" s="225">
        <v>522.70000000000005</v>
      </c>
    </row>
    <row r="6255" spans="1:2">
      <c r="A6255" s="68" t="s">
        <v>6194</v>
      </c>
      <c r="B6255" s="225">
        <v>482.12</v>
      </c>
    </row>
    <row r="6256" spans="1:2">
      <c r="A6256" s="68" t="s">
        <v>6195</v>
      </c>
      <c r="B6256" s="225">
        <v>580.75</v>
      </c>
    </row>
    <row r="6257" spans="1:2">
      <c r="A6257" s="68" t="s">
        <v>6196</v>
      </c>
      <c r="B6257" s="225">
        <v>535.66</v>
      </c>
    </row>
    <row r="6258" spans="1:2">
      <c r="A6258" s="68" t="s">
        <v>6197</v>
      </c>
      <c r="B6258" s="225">
        <v>696.85</v>
      </c>
    </row>
    <row r="6259" spans="1:2">
      <c r="A6259" s="68" t="s">
        <v>6198</v>
      </c>
      <c r="B6259" s="225">
        <v>642.75</v>
      </c>
    </row>
    <row r="6260" spans="1:2">
      <c r="A6260" s="68" t="s">
        <v>6199</v>
      </c>
      <c r="B6260" s="225">
        <v>812.9</v>
      </c>
    </row>
    <row r="6261" spans="1:2">
      <c r="A6261" s="68" t="s">
        <v>6200</v>
      </c>
      <c r="B6261" s="225">
        <v>749.79</v>
      </c>
    </row>
    <row r="6262" spans="1:2">
      <c r="A6262" s="68" t="s">
        <v>6201</v>
      </c>
      <c r="B6262" s="225">
        <v>929</v>
      </c>
    </row>
    <row r="6263" spans="1:2">
      <c r="A6263" s="68" t="s">
        <v>6202</v>
      </c>
      <c r="B6263" s="225">
        <v>856.88</v>
      </c>
    </row>
    <row r="6264" spans="1:2">
      <c r="A6264" s="68" t="s">
        <v>6203</v>
      </c>
      <c r="B6264" s="225">
        <v>1045.07</v>
      </c>
    </row>
    <row r="6265" spans="1:2">
      <c r="A6265" s="68" t="s">
        <v>6204</v>
      </c>
      <c r="B6265" s="225">
        <v>963.94</v>
      </c>
    </row>
    <row r="6266" spans="1:2">
      <c r="A6266" s="68" t="s">
        <v>6205</v>
      </c>
      <c r="B6266" s="225">
        <v>1161.5</v>
      </c>
    </row>
    <row r="6267" spans="1:2">
      <c r="A6267" s="68" t="s">
        <v>6206</v>
      </c>
      <c r="B6267" s="225">
        <v>1071.32</v>
      </c>
    </row>
    <row r="6268" spans="1:2">
      <c r="A6268" s="68" t="s">
        <v>6207</v>
      </c>
      <c r="B6268" s="225">
        <v>1393.67</v>
      </c>
    </row>
    <row r="6269" spans="1:2">
      <c r="A6269" s="68" t="s">
        <v>6208</v>
      </c>
      <c r="B6269" s="225">
        <v>1285.47</v>
      </c>
    </row>
    <row r="6270" spans="1:2">
      <c r="A6270" s="68" t="s">
        <v>6209</v>
      </c>
      <c r="B6270" s="225">
        <v>1509.76</v>
      </c>
    </row>
    <row r="6271" spans="1:2">
      <c r="A6271" s="68" t="s">
        <v>6210</v>
      </c>
      <c r="B6271" s="225">
        <v>1392.55</v>
      </c>
    </row>
    <row r="6272" spans="1:2">
      <c r="A6272" s="68" t="s">
        <v>6211</v>
      </c>
      <c r="B6272" s="225">
        <v>1741.93</v>
      </c>
    </row>
    <row r="6273" spans="1:2">
      <c r="A6273" s="68" t="s">
        <v>6212</v>
      </c>
      <c r="B6273" s="225">
        <v>1606.69</v>
      </c>
    </row>
    <row r="6274" spans="1:2">
      <c r="A6274" s="68" t="s">
        <v>6213</v>
      </c>
      <c r="B6274" s="225">
        <v>2322.67</v>
      </c>
    </row>
    <row r="6275" spans="1:2">
      <c r="A6275" s="68" t="s">
        <v>6214</v>
      </c>
      <c r="B6275" s="225">
        <v>2142.35</v>
      </c>
    </row>
    <row r="6276" spans="1:2">
      <c r="A6276" s="68" t="s">
        <v>6215</v>
      </c>
      <c r="B6276" s="225">
        <v>2903.43</v>
      </c>
    </row>
    <row r="6277" spans="1:2">
      <c r="A6277" s="68" t="s">
        <v>6216</v>
      </c>
      <c r="B6277" s="225">
        <v>2678.02</v>
      </c>
    </row>
    <row r="6278" spans="1:2">
      <c r="A6278" s="68" t="s">
        <v>6217</v>
      </c>
      <c r="B6278" s="225">
        <v>741.59</v>
      </c>
    </row>
    <row r="6279" spans="1:2">
      <c r="A6279" s="68" t="s">
        <v>6218</v>
      </c>
      <c r="B6279" s="225">
        <v>684.82</v>
      </c>
    </row>
    <row r="6280" spans="1:2">
      <c r="A6280" s="68" t="s">
        <v>6219</v>
      </c>
      <c r="B6280" s="225">
        <v>889.83</v>
      </c>
    </row>
    <row r="6281" spans="1:2">
      <c r="A6281" s="68" t="s">
        <v>6220</v>
      </c>
      <c r="B6281" s="225">
        <v>821.71</v>
      </c>
    </row>
    <row r="6282" spans="1:2">
      <c r="A6282" s="68" t="s">
        <v>6221</v>
      </c>
      <c r="B6282" s="225">
        <v>1038.04</v>
      </c>
    </row>
    <row r="6283" spans="1:2">
      <c r="A6283" s="68" t="s">
        <v>6222</v>
      </c>
      <c r="B6283" s="225">
        <v>958.58</v>
      </c>
    </row>
    <row r="6284" spans="1:2">
      <c r="A6284" s="68" t="s">
        <v>6223</v>
      </c>
      <c r="B6284" s="225">
        <v>1186.28</v>
      </c>
    </row>
    <row r="6285" spans="1:2">
      <c r="A6285" s="68" t="s">
        <v>6224</v>
      </c>
      <c r="B6285" s="225">
        <v>1095.46</v>
      </c>
    </row>
    <row r="6286" spans="1:2">
      <c r="A6286" s="68" t="s">
        <v>6225</v>
      </c>
      <c r="B6286" s="225">
        <v>1334.5</v>
      </c>
    </row>
    <row r="6287" spans="1:2">
      <c r="A6287" s="68" t="s">
        <v>6226</v>
      </c>
      <c r="B6287" s="225">
        <v>1232.3399999999999</v>
      </c>
    </row>
    <row r="6288" spans="1:2">
      <c r="A6288" s="68" t="s">
        <v>6227</v>
      </c>
      <c r="B6288" s="225">
        <v>1483.22</v>
      </c>
    </row>
    <row r="6289" spans="1:2">
      <c r="A6289" s="68" t="s">
        <v>6228</v>
      </c>
      <c r="B6289" s="225">
        <v>1369.67</v>
      </c>
    </row>
    <row r="6290" spans="1:2">
      <c r="A6290" s="68" t="s">
        <v>6229</v>
      </c>
      <c r="B6290" s="225">
        <v>1779.68</v>
      </c>
    </row>
    <row r="6291" spans="1:2">
      <c r="A6291" s="68" t="s">
        <v>6230</v>
      </c>
      <c r="B6291" s="225">
        <v>1643.44</v>
      </c>
    </row>
    <row r="6292" spans="1:2">
      <c r="A6292" s="68" t="s">
        <v>6231</v>
      </c>
      <c r="B6292" s="225">
        <v>2224.39</v>
      </c>
    </row>
    <row r="6293" spans="1:2">
      <c r="A6293" s="68" t="s">
        <v>6232</v>
      </c>
      <c r="B6293" s="225">
        <v>2054.11</v>
      </c>
    </row>
    <row r="6294" spans="1:2">
      <c r="A6294" s="68" t="s">
        <v>6233</v>
      </c>
      <c r="B6294" s="225">
        <v>2595.39</v>
      </c>
    </row>
    <row r="6295" spans="1:2">
      <c r="A6295" s="68" t="s">
        <v>6234</v>
      </c>
      <c r="B6295" s="225">
        <v>2396.71</v>
      </c>
    </row>
    <row r="6296" spans="1:2">
      <c r="A6296" s="68" t="s">
        <v>6235</v>
      </c>
      <c r="B6296" s="225">
        <v>2669.52</v>
      </c>
    </row>
    <row r="6297" spans="1:2">
      <c r="A6297" s="68" t="s">
        <v>6236</v>
      </c>
      <c r="B6297" s="225">
        <v>2465.16</v>
      </c>
    </row>
    <row r="6298" spans="1:2">
      <c r="A6298" s="68" t="s">
        <v>6237</v>
      </c>
      <c r="B6298" s="225">
        <v>2965.96</v>
      </c>
    </row>
    <row r="6299" spans="1:2">
      <c r="A6299" s="68" t="s">
        <v>6238</v>
      </c>
      <c r="B6299" s="225">
        <v>2738.91</v>
      </c>
    </row>
    <row r="6300" spans="1:2">
      <c r="A6300" s="68" t="s">
        <v>6239</v>
      </c>
      <c r="B6300" s="225">
        <v>3707.56</v>
      </c>
    </row>
    <row r="6301" spans="1:2">
      <c r="A6301" s="68" t="s">
        <v>6240</v>
      </c>
      <c r="B6301" s="225">
        <v>3423.74</v>
      </c>
    </row>
    <row r="6302" spans="1:2">
      <c r="A6302" s="68" t="s">
        <v>6241</v>
      </c>
      <c r="B6302" s="225">
        <v>3363.08</v>
      </c>
    </row>
    <row r="6303" spans="1:2">
      <c r="A6303" s="68" t="s">
        <v>6242</v>
      </c>
      <c r="B6303" s="225">
        <v>3108.36</v>
      </c>
    </row>
    <row r="6304" spans="1:2">
      <c r="A6304" s="68" t="s">
        <v>6243</v>
      </c>
      <c r="B6304" s="225">
        <v>3736.57</v>
      </c>
    </row>
    <row r="6305" spans="1:2">
      <c r="A6305" s="68" t="s">
        <v>6244</v>
      </c>
      <c r="B6305" s="225">
        <v>3453.56</v>
      </c>
    </row>
    <row r="6306" spans="1:2">
      <c r="A6306" s="68" t="s">
        <v>6245</v>
      </c>
      <c r="B6306" s="225">
        <v>4670.92</v>
      </c>
    </row>
    <row r="6307" spans="1:2">
      <c r="A6307" s="68" t="s">
        <v>6246</v>
      </c>
      <c r="B6307" s="225">
        <v>4317.1400000000003</v>
      </c>
    </row>
    <row r="6308" spans="1:2">
      <c r="A6308" s="68" t="s">
        <v>6247</v>
      </c>
      <c r="B6308" s="225">
        <v>233.55</v>
      </c>
    </row>
    <row r="6309" spans="1:2">
      <c r="A6309" s="68" t="s">
        <v>6248</v>
      </c>
      <c r="B6309" s="225">
        <v>220.58</v>
      </c>
    </row>
    <row r="6310" spans="1:2">
      <c r="A6310" s="68" t="s">
        <v>6249</v>
      </c>
      <c r="B6310" s="225">
        <v>245.78</v>
      </c>
    </row>
    <row r="6311" spans="1:2">
      <c r="A6311" s="68" t="s">
        <v>6250</v>
      </c>
      <c r="B6311" s="225">
        <v>232.17</v>
      </c>
    </row>
    <row r="6312" spans="1:2">
      <c r="A6312" s="68" t="s">
        <v>6251</v>
      </c>
      <c r="B6312" s="225">
        <v>188.69</v>
      </c>
    </row>
    <row r="6313" spans="1:2">
      <c r="A6313" s="68" t="s">
        <v>6252</v>
      </c>
      <c r="B6313" s="225">
        <v>177.03</v>
      </c>
    </row>
    <row r="6314" spans="1:2">
      <c r="A6314" s="68" t="s">
        <v>6253</v>
      </c>
      <c r="B6314" s="225">
        <v>166.26</v>
      </c>
    </row>
    <row r="6315" spans="1:2">
      <c r="A6315" s="68" t="s">
        <v>6254</v>
      </c>
      <c r="B6315" s="225">
        <v>155.30000000000001</v>
      </c>
    </row>
    <row r="6316" spans="1:2">
      <c r="A6316" s="68" t="s">
        <v>6255</v>
      </c>
      <c r="B6316" s="225">
        <v>158.57</v>
      </c>
    </row>
    <row r="6317" spans="1:2">
      <c r="A6317" s="68" t="s">
        <v>6256</v>
      </c>
      <c r="B6317" s="225">
        <v>144.63999999999999</v>
      </c>
    </row>
    <row r="6318" spans="1:2">
      <c r="A6318" s="68" t="s">
        <v>6257</v>
      </c>
      <c r="B6318" s="225">
        <v>198.01</v>
      </c>
    </row>
    <row r="6319" spans="1:2">
      <c r="A6319" s="68" t="s">
        <v>6258</v>
      </c>
      <c r="B6319" s="225">
        <v>181.29</v>
      </c>
    </row>
    <row r="6320" spans="1:2">
      <c r="A6320" s="68" t="s">
        <v>6259</v>
      </c>
      <c r="B6320" s="225">
        <v>246.21</v>
      </c>
    </row>
    <row r="6321" spans="1:2">
      <c r="A6321" s="68" t="s">
        <v>6260</v>
      </c>
      <c r="B6321" s="225">
        <v>225.48</v>
      </c>
    </row>
    <row r="6322" spans="1:2">
      <c r="A6322" s="68" t="s">
        <v>6261</v>
      </c>
      <c r="B6322" s="225">
        <v>342.35</v>
      </c>
    </row>
    <row r="6323" spans="1:2">
      <c r="A6323" s="68" t="s">
        <v>6262</v>
      </c>
      <c r="B6323" s="225">
        <v>314.82</v>
      </c>
    </row>
    <row r="6324" spans="1:2">
      <c r="A6324" s="68" t="s">
        <v>6263</v>
      </c>
      <c r="B6324" s="225">
        <v>397.13</v>
      </c>
    </row>
    <row r="6325" spans="1:2">
      <c r="A6325" s="68" t="s">
        <v>6264</v>
      </c>
      <c r="B6325" s="225">
        <v>365.31</v>
      </c>
    </row>
    <row r="6326" spans="1:2">
      <c r="A6326" s="68" t="s">
        <v>6265</v>
      </c>
      <c r="B6326" s="225">
        <v>460.32</v>
      </c>
    </row>
    <row r="6327" spans="1:2">
      <c r="A6327" s="68" t="s">
        <v>6266</v>
      </c>
      <c r="B6327" s="225">
        <v>423.08</v>
      </c>
    </row>
    <row r="6328" spans="1:2">
      <c r="A6328" s="68" t="s">
        <v>6267</v>
      </c>
      <c r="B6328" s="225">
        <v>667.55</v>
      </c>
    </row>
    <row r="6329" spans="1:2">
      <c r="A6329" s="68" t="s">
        <v>6268</v>
      </c>
      <c r="B6329" s="225">
        <v>615.70000000000005</v>
      </c>
    </row>
    <row r="6330" spans="1:2">
      <c r="A6330" s="68" t="s">
        <v>6269</v>
      </c>
      <c r="B6330" s="225">
        <v>735.27</v>
      </c>
    </row>
    <row r="6331" spans="1:2">
      <c r="A6331" s="68" t="s">
        <v>6270</v>
      </c>
      <c r="B6331" s="225">
        <v>678.51</v>
      </c>
    </row>
    <row r="6332" spans="1:2">
      <c r="A6332" s="68" t="s">
        <v>6271</v>
      </c>
      <c r="B6332" s="225">
        <v>874.27</v>
      </c>
    </row>
    <row r="6333" spans="1:2">
      <c r="A6333" s="68" t="s">
        <v>6272</v>
      </c>
      <c r="B6333" s="225">
        <v>807.32</v>
      </c>
    </row>
    <row r="6334" spans="1:2">
      <c r="A6334" s="68" t="s">
        <v>6273</v>
      </c>
      <c r="B6334" s="225">
        <v>1630.03</v>
      </c>
    </row>
    <row r="6335" spans="1:2">
      <c r="A6335" s="68" t="s">
        <v>6274</v>
      </c>
      <c r="B6335" s="225">
        <v>1505.35</v>
      </c>
    </row>
    <row r="6336" spans="1:2">
      <c r="A6336" s="68" t="s">
        <v>6275</v>
      </c>
      <c r="B6336" s="225">
        <v>1941.22</v>
      </c>
    </row>
    <row r="6337" spans="1:2">
      <c r="A6337" s="68" t="s">
        <v>6276</v>
      </c>
      <c r="B6337" s="225">
        <v>1797.88</v>
      </c>
    </row>
    <row r="6338" spans="1:2">
      <c r="A6338" s="68" t="s">
        <v>6277</v>
      </c>
      <c r="B6338" s="225">
        <v>2171.4</v>
      </c>
    </row>
    <row r="6339" spans="1:2">
      <c r="A6339" s="68" t="s">
        <v>6278</v>
      </c>
      <c r="B6339" s="225">
        <v>2010.57</v>
      </c>
    </row>
    <row r="6340" spans="1:2">
      <c r="A6340" s="68" t="s">
        <v>6279</v>
      </c>
      <c r="B6340" s="225">
        <v>3129.85</v>
      </c>
    </row>
    <row r="6341" spans="1:2">
      <c r="A6341" s="68" t="s">
        <v>6280</v>
      </c>
      <c r="B6341" s="225">
        <v>2898.96</v>
      </c>
    </row>
    <row r="6342" spans="1:2">
      <c r="A6342" s="68" t="s">
        <v>6281</v>
      </c>
      <c r="B6342" s="225">
        <v>3734.24</v>
      </c>
    </row>
    <row r="6343" spans="1:2">
      <c r="A6343" s="68" t="s">
        <v>6282</v>
      </c>
      <c r="B6343" s="225">
        <v>3457.97</v>
      </c>
    </row>
    <row r="6344" spans="1:2">
      <c r="A6344" s="68" t="s">
        <v>6283</v>
      </c>
      <c r="B6344" s="225">
        <v>4048.12</v>
      </c>
    </row>
    <row r="6345" spans="1:2">
      <c r="A6345" s="68" t="s">
        <v>6284</v>
      </c>
      <c r="B6345" s="225">
        <v>3747.64</v>
      </c>
    </row>
    <row r="6346" spans="1:2">
      <c r="A6346" s="68" t="s">
        <v>6285</v>
      </c>
      <c r="B6346" s="225">
        <v>5958.38</v>
      </c>
    </row>
    <row r="6347" spans="1:2">
      <c r="A6347" s="68" t="s">
        <v>6286</v>
      </c>
      <c r="B6347" s="225">
        <v>5518.31</v>
      </c>
    </row>
    <row r="6348" spans="1:2">
      <c r="A6348" s="68" t="s">
        <v>6287</v>
      </c>
      <c r="B6348" s="225">
        <v>7909.73</v>
      </c>
    </row>
    <row r="6349" spans="1:2">
      <c r="A6349" s="68" t="s">
        <v>6288</v>
      </c>
      <c r="B6349" s="225">
        <v>7324.34</v>
      </c>
    </row>
    <row r="6350" spans="1:2">
      <c r="A6350" s="68" t="s">
        <v>6289</v>
      </c>
      <c r="B6350" s="225">
        <v>9881.7800000000007</v>
      </c>
    </row>
    <row r="6351" spans="1:2">
      <c r="A6351" s="68" t="s">
        <v>6290</v>
      </c>
      <c r="B6351" s="225">
        <v>9148.6299999999992</v>
      </c>
    </row>
    <row r="6352" spans="1:2">
      <c r="A6352" s="68" t="s">
        <v>6291</v>
      </c>
      <c r="B6352" s="225">
        <v>243.33</v>
      </c>
    </row>
    <row r="6353" spans="1:2">
      <c r="A6353" s="68" t="s">
        <v>6292</v>
      </c>
      <c r="B6353" s="225">
        <v>222.92</v>
      </c>
    </row>
    <row r="6354" spans="1:2">
      <c r="A6354" s="68" t="s">
        <v>6293</v>
      </c>
      <c r="B6354" s="225">
        <v>312.95</v>
      </c>
    </row>
    <row r="6355" spans="1:2">
      <c r="A6355" s="68" t="s">
        <v>6294</v>
      </c>
      <c r="B6355" s="225">
        <v>286.73</v>
      </c>
    </row>
    <row r="6356" spans="1:2">
      <c r="A6356" s="68" t="s">
        <v>6295</v>
      </c>
      <c r="B6356" s="225">
        <v>362.95</v>
      </c>
    </row>
    <row r="6357" spans="1:2">
      <c r="A6357" s="68" t="s">
        <v>6296</v>
      </c>
      <c r="B6357" s="225">
        <v>332.38</v>
      </c>
    </row>
    <row r="6358" spans="1:2">
      <c r="A6358" s="68" t="s">
        <v>6297</v>
      </c>
      <c r="B6358" s="225">
        <v>441.44</v>
      </c>
    </row>
    <row r="6359" spans="1:2">
      <c r="A6359" s="68" t="s">
        <v>6298</v>
      </c>
      <c r="B6359" s="225">
        <v>404.23</v>
      </c>
    </row>
    <row r="6360" spans="1:2">
      <c r="A6360" s="68" t="s">
        <v>6299</v>
      </c>
      <c r="B6360" s="225">
        <v>586.32000000000005</v>
      </c>
    </row>
    <row r="6361" spans="1:2">
      <c r="A6361" s="68" t="s">
        <v>6300</v>
      </c>
      <c r="B6361" s="225">
        <v>537.36</v>
      </c>
    </row>
    <row r="6362" spans="1:2">
      <c r="A6362" s="68" t="s">
        <v>6301</v>
      </c>
      <c r="B6362" s="225">
        <v>686.11</v>
      </c>
    </row>
    <row r="6363" spans="1:2">
      <c r="A6363" s="68" t="s">
        <v>6302</v>
      </c>
      <c r="B6363" s="225">
        <v>628.75</v>
      </c>
    </row>
    <row r="6364" spans="1:2">
      <c r="A6364" s="68" t="s">
        <v>6303</v>
      </c>
      <c r="B6364" s="225">
        <v>836.89</v>
      </c>
    </row>
    <row r="6365" spans="1:2">
      <c r="A6365" s="68" t="s">
        <v>6304</v>
      </c>
      <c r="B6365" s="225">
        <v>767.76</v>
      </c>
    </row>
    <row r="6366" spans="1:2">
      <c r="A6366" s="68" t="s">
        <v>6305</v>
      </c>
      <c r="B6366" s="225">
        <v>796.7</v>
      </c>
    </row>
    <row r="6367" spans="1:2">
      <c r="A6367" s="68" t="s">
        <v>6306</v>
      </c>
      <c r="B6367" s="225">
        <v>730.23</v>
      </c>
    </row>
    <row r="6368" spans="1:2">
      <c r="A6368" s="68" t="s">
        <v>6307</v>
      </c>
      <c r="B6368" s="225">
        <v>1061.81</v>
      </c>
    </row>
    <row r="6369" spans="1:2">
      <c r="A6369" s="68" t="s">
        <v>6308</v>
      </c>
      <c r="B6369" s="225">
        <v>974.62</v>
      </c>
    </row>
    <row r="6370" spans="1:2">
      <c r="A6370" s="68" t="s">
        <v>6309</v>
      </c>
      <c r="B6370" s="225">
        <v>1243.52</v>
      </c>
    </row>
    <row r="6371" spans="1:2">
      <c r="A6371" s="68" t="s">
        <v>6310</v>
      </c>
      <c r="B6371" s="225">
        <v>1141.02</v>
      </c>
    </row>
    <row r="6372" spans="1:2">
      <c r="A6372" s="68" t="s">
        <v>6311</v>
      </c>
      <c r="B6372" s="225">
        <v>1617.05</v>
      </c>
    </row>
    <row r="6373" spans="1:2">
      <c r="A6373" s="68" t="s">
        <v>6312</v>
      </c>
      <c r="B6373" s="225">
        <v>1485.85</v>
      </c>
    </row>
    <row r="6374" spans="1:2">
      <c r="A6374" s="68" t="s">
        <v>6313</v>
      </c>
      <c r="B6374" s="225">
        <v>1821.31</v>
      </c>
    </row>
    <row r="6375" spans="1:2">
      <c r="A6375" s="68" t="s">
        <v>6314</v>
      </c>
      <c r="B6375" s="225">
        <v>1673.76</v>
      </c>
    </row>
    <row r="6376" spans="1:2">
      <c r="A6376" s="68" t="s">
        <v>6315</v>
      </c>
      <c r="B6376" s="225">
        <v>554.25</v>
      </c>
    </row>
    <row r="6377" spans="1:2">
      <c r="A6377" s="68" t="s">
        <v>6316</v>
      </c>
      <c r="B6377" s="225">
        <v>506.4</v>
      </c>
    </row>
    <row r="6378" spans="1:2">
      <c r="A6378" s="68" t="s">
        <v>6317</v>
      </c>
      <c r="B6378" s="225">
        <v>713.34</v>
      </c>
    </row>
    <row r="6379" spans="1:2">
      <c r="A6379" s="68" t="s">
        <v>6318</v>
      </c>
      <c r="B6379" s="225">
        <v>651.85</v>
      </c>
    </row>
    <row r="6380" spans="1:2">
      <c r="A6380" s="68" t="s">
        <v>6319</v>
      </c>
      <c r="B6380" s="225">
        <v>962.76</v>
      </c>
    </row>
    <row r="6381" spans="1:2">
      <c r="A6381" s="68" t="s">
        <v>6320</v>
      </c>
      <c r="B6381" s="225">
        <v>881.07</v>
      </c>
    </row>
    <row r="6382" spans="1:2">
      <c r="A6382" s="68" t="s">
        <v>6321</v>
      </c>
      <c r="B6382" s="225">
        <v>1168.71</v>
      </c>
    </row>
    <row r="6383" spans="1:2">
      <c r="A6383" s="68" t="s">
        <v>6322</v>
      </c>
      <c r="B6383" s="225">
        <v>1069.45</v>
      </c>
    </row>
    <row r="6384" spans="1:2">
      <c r="A6384" s="68" t="s">
        <v>6323</v>
      </c>
      <c r="B6384" s="225">
        <v>1631.24</v>
      </c>
    </row>
    <row r="6385" spans="1:2">
      <c r="A6385" s="68" t="s">
        <v>6324</v>
      </c>
      <c r="B6385" s="225">
        <v>1494.9</v>
      </c>
    </row>
    <row r="6386" spans="1:2">
      <c r="A6386" s="68" t="s">
        <v>6325</v>
      </c>
      <c r="B6386" s="225">
        <v>1901.27</v>
      </c>
    </row>
    <row r="6387" spans="1:2">
      <c r="A6387" s="68" t="s">
        <v>6326</v>
      </c>
      <c r="B6387" s="225">
        <v>1742.06</v>
      </c>
    </row>
    <row r="6388" spans="1:2">
      <c r="A6388" s="68" t="s">
        <v>6327</v>
      </c>
      <c r="B6388" s="225">
        <v>2480.98</v>
      </c>
    </row>
    <row r="6389" spans="1:2">
      <c r="A6389" s="68" t="s">
        <v>6328</v>
      </c>
      <c r="B6389" s="225">
        <v>2276.96</v>
      </c>
    </row>
    <row r="6390" spans="1:2">
      <c r="A6390" s="68" t="s">
        <v>6329</v>
      </c>
      <c r="B6390" s="225">
        <v>2717.67</v>
      </c>
    </row>
    <row r="6391" spans="1:2">
      <c r="A6391" s="68" t="s">
        <v>6330</v>
      </c>
      <c r="B6391" s="225">
        <v>2494.5500000000002</v>
      </c>
    </row>
    <row r="6392" spans="1:2">
      <c r="A6392" s="68" t="s">
        <v>6331</v>
      </c>
      <c r="B6392" s="225">
        <v>3191.21</v>
      </c>
    </row>
    <row r="6393" spans="1:2">
      <c r="A6393" s="68" t="s">
        <v>6332</v>
      </c>
      <c r="B6393" s="225">
        <v>2929.33</v>
      </c>
    </row>
    <row r="6394" spans="1:2">
      <c r="A6394" s="68" t="s">
        <v>6333</v>
      </c>
      <c r="B6394" s="225">
        <v>4156.9799999999996</v>
      </c>
    </row>
    <row r="6395" spans="1:2">
      <c r="A6395" s="68" t="s">
        <v>6334</v>
      </c>
      <c r="B6395" s="225">
        <v>3820.44</v>
      </c>
    </row>
    <row r="6396" spans="1:2">
      <c r="A6396" s="68" t="s">
        <v>6335</v>
      </c>
      <c r="B6396" s="225">
        <v>5573.31</v>
      </c>
    </row>
    <row r="6397" spans="1:2">
      <c r="A6397" s="68" t="s">
        <v>6336</v>
      </c>
      <c r="B6397" s="225">
        <v>5129.4399999999996</v>
      </c>
    </row>
    <row r="6398" spans="1:2">
      <c r="A6398" s="68" t="s">
        <v>6337</v>
      </c>
      <c r="B6398" s="225">
        <v>6302.04</v>
      </c>
    </row>
    <row r="6399" spans="1:2">
      <c r="A6399" s="68" t="s">
        <v>6338</v>
      </c>
      <c r="B6399" s="225">
        <v>5800.96</v>
      </c>
    </row>
    <row r="6400" spans="1:2">
      <c r="A6400" s="68" t="s">
        <v>6339</v>
      </c>
      <c r="B6400" s="225">
        <v>5267.43</v>
      </c>
    </row>
    <row r="6401" spans="1:2">
      <c r="A6401" s="68" t="s">
        <v>6340</v>
      </c>
      <c r="B6401" s="225">
        <v>4821.46</v>
      </c>
    </row>
    <row r="6402" spans="1:2">
      <c r="A6402" s="68" t="s">
        <v>6341</v>
      </c>
      <c r="B6402" s="225">
        <v>14755.51</v>
      </c>
    </row>
    <row r="6403" spans="1:2">
      <c r="A6403" s="68" t="s">
        <v>6342</v>
      </c>
      <c r="B6403" s="225">
        <v>13783.15</v>
      </c>
    </row>
    <row r="6404" spans="1:2">
      <c r="A6404" s="68" t="s">
        <v>6343</v>
      </c>
      <c r="B6404" s="225">
        <v>84.22</v>
      </c>
    </row>
    <row r="6405" spans="1:2">
      <c r="A6405" s="68" t="s">
        <v>6344</v>
      </c>
      <c r="B6405" s="225">
        <v>82.58</v>
      </c>
    </row>
    <row r="6406" spans="1:2">
      <c r="A6406" s="68" t="s">
        <v>6345</v>
      </c>
      <c r="B6406" s="225">
        <v>49.33</v>
      </c>
    </row>
    <row r="6407" spans="1:2">
      <c r="A6407" s="68" t="s">
        <v>6346</v>
      </c>
      <c r="B6407" s="225">
        <v>46.71</v>
      </c>
    </row>
    <row r="6408" spans="1:2">
      <c r="A6408" s="68" t="s">
        <v>6347</v>
      </c>
      <c r="B6408" s="225">
        <v>78.59</v>
      </c>
    </row>
    <row r="6409" spans="1:2">
      <c r="A6409" s="68" t="s">
        <v>6348</v>
      </c>
      <c r="B6409" s="225">
        <v>75.31</v>
      </c>
    </row>
    <row r="6410" spans="1:2">
      <c r="A6410" s="68" t="s">
        <v>6349</v>
      </c>
      <c r="B6410" s="225">
        <v>148.25</v>
      </c>
    </row>
    <row r="6411" spans="1:2">
      <c r="A6411" s="68" t="s">
        <v>6350</v>
      </c>
      <c r="B6411" s="225">
        <v>144.65</v>
      </c>
    </row>
    <row r="6412" spans="1:2">
      <c r="A6412" s="68" t="s">
        <v>6351</v>
      </c>
      <c r="B6412" s="225">
        <v>336.54</v>
      </c>
    </row>
    <row r="6413" spans="1:2">
      <c r="A6413" s="68" t="s">
        <v>6352</v>
      </c>
      <c r="B6413" s="225">
        <v>331.62</v>
      </c>
    </row>
    <row r="6414" spans="1:2">
      <c r="A6414" s="68" t="s">
        <v>6353</v>
      </c>
      <c r="B6414" s="225">
        <v>31.16</v>
      </c>
    </row>
    <row r="6415" spans="1:2">
      <c r="A6415" s="68" t="s">
        <v>6354</v>
      </c>
      <c r="B6415" s="225">
        <v>29.85</v>
      </c>
    </row>
    <row r="6416" spans="1:2">
      <c r="A6416" s="68" t="s">
        <v>6355</v>
      </c>
      <c r="B6416" s="225">
        <v>44.79</v>
      </c>
    </row>
    <row r="6417" spans="1:2">
      <c r="A6417" s="68" t="s">
        <v>6356</v>
      </c>
      <c r="B6417" s="225">
        <v>43.15</v>
      </c>
    </row>
    <row r="6418" spans="1:2">
      <c r="A6418" s="68" t="s">
        <v>6357</v>
      </c>
      <c r="B6418" s="225">
        <v>79.069999999999993</v>
      </c>
    </row>
    <row r="6419" spans="1:2">
      <c r="A6419" s="68" t="s">
        <v>6358</v>
      </c>
      <c r="B6419" s="225">
        <v>76.62</v>
      </c>
    </row>
    <row r="6420" spans="1:2">
      <c r="A6420" s="68" t="s">
        <v>6359</v>
      </c>
      <c r="B6420" s="225">
        <v>273.74</v>
      </c>
    </row>
    <row r="6421" spans="1:2">
      <c r="A6421" s="68" t="s">
        <v>6360</v>
      </c>
      <c r="B6421" s="225">
        <v>270.45999999999998</v>
      </c>
    </row>
    <row r="6422" spans="1:2">
      <c r="A6422" s="68" t="s">
        <v>6361</v>
      </c>
      <c r="B6422" s="225">
        <v>62.96</v>
      </c>
    </row>
    <row r="6423" spans="1:2">
      <c r="A6423" s="68" t="s">
        <v>6362</v>
      </c>
      <c r="B6423" s="225">
        <v>60.01</v>
      </c>
    </row>
    <row r="6424" spans="1:2">
      <c r="A6424" s="68" t="s">
        <v>6363</v>
      </c>
      <c r="B6424" s="225">
        <v>80.239999999999995</v>
      </c>
    </row>
    <row r="6425" spans="1:2">
      <c r="A6425" s="68" t="s">
        <v>6364</v>
      </c>
      <c r="B6425" s="225">
        <v>76.47</v>
      </c>
    </row>
    <row r="6426" spans="1:2">
      <c r="A6426" s="68" t="s">
        <v>6365</v>
      </c>
      <c r="B6426" s="225">
        <v>85.87</v>
      </c>
    </row>
    <row r="6427" spans="1:2">
      <c r="A6427" s="68" t="s">
        <v>6366</v>
      </c>
      <c r="B6427" s="225">
        <v>81.77</v>
      </c>
    </row>
    <row r="6428" spans="1:2">
      <c r="A6428" s="68" t="s">
        <v>6367</v>
      </c>
      <c r="B6428" s="225">
        <v>91.52</v>
      </c>
    </row>
    <row r="6429" spans="1:2">
      <c r="A6429" s="68" t="s">
        <v>6368</v>
      </c>
      <c r="B6429" s="225">
        <v>86.94</v>
      </c>
    </row>
    <row r="6430" spans="1:2">
      <c r="A6430" s="68" t="s">
        <v>6369</v>
      </c>
      <c r="B6430" s="225">
        <v>99.15</v>
      </c>
    </row>
    <row r="6431" spans="1:2">
      <c r="A6431" s="68" t="s">
        <v>6370</v>
      </c>
      <c r="B6431" s="225">
        <v>94.24</v>
      </c>
    </row>
    <row r="6432" spans="1:2">
      <c r="A6432" s="68" t="s">
        <v>6371</v>
      </c>
      <c r="B6432" s="225">
        <v>99.8</v>
      </c>
    </row>
    <row r="6433" spans="1:2">
      <c r="A6433" s="68" t="s">
        <v>6372</v>
      </c>
      <c r="B6433" s="225">
        <v>94.4</v>
      </c>
    </row>
    <row r="6434" spans="1:2">
      <c r="A6434" s="68" t="s">
        <v>6373</v>
      </c>
      <c r="B6434" s="225">
        <v>106.03</v>
      </c>
    </row>
    <row r="6435" spans="1:2">
      <c r="A6435" s="68" t="s">
        <v>6374</v>
      </c>
      <c r="B6435" s="225">
        <v>100.3</v>
      </c>
    </row>
    <row r="6436" spans="1:2">
      <c r="A6436" s="68" t="s">
        <v>6375</v>
      </c>
      <c r="B6436" s="225">
        <v>29664.31</v>
      </c>
    </row>
    <row r="6437" spans="1:2">
      <c r="A6437" s="68" t="s">
        <v>6376</v>
      </c>
      <c r="B6437" s="225">
        <v>27365.13</v>
      </c>
    </row>
    <row r="6438" spans="1:2">
      <c r="A6438" s="68" t="s">
        <v>6377</v>
      </c>
      <c r="B6438" s="225">
        <v>48946.11</v>
      </c>
    </row>
    <row r="6439" spans="1:2">
      <c r="A6439" s="68" t="s">
        <v>6378</v>
      </c>
      <c r="B6439" s="225">
        <v>45152.47</v>
      </c>
    </row>
    <row r="6440" spans="1:2">
      <c r="A6440" s="68" t="s">
        <v>6379</v>
      </c>
      <c r="B6440" s="225">
        <v>415.14</v>
      </c>
    </row>
    <row r="6441" spans="1:2">
      <c r="A6441" s="68" t="s">
        <v>6380</v>
      </c>
      <c r="B6441" s="225">
        <v>415.14</v>
      </c>
    </row>
    <row r="6442" spans="1:2">
      <c r="A6442" s="68" t="s">
        <v>6381</v>
      </c>
      <c r="B6442" s="225">
        <v>470.19</v>
      </c>
    </row>
    <row r="6443" spans="1:2">
      <c r="A6443" s="68" t="s">
        <v>6382</v>
      </c>
      <c r="B6443" s="225">
        <v>470.19</v>
      </c>
    </row>
    <row r="6444" spans="1:2">
      <c r="A6444" s="68" t="s">
        <v>6383</v>
      </c>
      <c r="B6444" s="225">
        <v>572.02</v>
      </c>
    </row>
    <row r="6445" spans="1:2">
      <c r="A6445" s="68" t="s">
        <v>6384</v>
      </c>
      <c r="B6445" s="225">
        <v>572.02</v>
      </c>
    </row>
    <row r="6446" spans="1:2">
      <c r="A6446" s="68" t="s">
        <v>6385</v>
      </c>
      <c r="B6446" s="225">
        <v>644.63</v>
      </c>
    </row>
    <row r="6447" spans="1:2">
      <c r="A6447" s="68" t="s">
        <v>6386</v>
      </c>
      <c r="B6447" s="225">
        <v>644.63</v>
      </c>
    </row>
    <row r="6448" spans="1:2">
      <c r="A6448" s="68" t="s">
        <v>6387</v>
      </c>
      <c r="B6448" s="225">
        <v>880.44</v>
      </c>
    </row>
    <row r="6449" spans="1:2">
      <c r="A6449" s="68" t="s">
        <v>6388</v>
      </c>
      <c r="B6449" s="225">
        <v>880.44</v>
      </c>
    </row>
    <row r="6450" spans="1:2">
      <c r="A6450" s="68" t="s">
        <v>6389</v>
      </c>
      <c r="B6450" s="225">
        <v>1126.08</v>
      </c>
    </row>
    <row r="6451" spans="1:2">
      <c r="A6451" s="68" t="s">
        <v>6390</v>
      </c>
      <c r="B6451" s="225">
        <v>1126.08</v>
      </c>
    </row>
    <row r="6452" spans="1:2">
      <c r="A6452" s="68" t="s">
        <v>6391</v>
      </c>
      <c r="B6452" s="225">
        <v>1333.64</v>
      </c>
    </row>
    <row r="6453" spans="1:2">
      <c r="A6453" s="68" t="s">
        <v>6392</v>
      </c>
      <c r="B6453" s="225">
        <v>1333.64</v>
      </c>
    </row>
    <row r="6454" spans="1:2">
      <c r="A6454" s="68" t="s">
        <v>6393</v>
      </c>
      <c r="B6454" s="225">
        <v>1915.63</v>
      </c>
    </row>
    <row r="6455" spans="1:2">
      <c r="A6455" s="68" t="s">
        <v>6394</v>
      </c>
      <c r="B6455" s="225">
        <v>1915.63</v>
      </c>
    </row>
    <row r="6456" spans="1:2">
      <c r="A6456" s="68" t="s">
        <v>6395</v>
      </c>
      <c r="B6456" s="225">
        <v>2605.58</v>
      </c>
    </row>
    <row r="6457" spans="1:2">
      <c r="A6457" s="68" t="s">
        <v>6396</v>
      </c>
      <c r="B6457" s="225">
        <v>2605.58</v>
      </c>
    </row>
    <row r="6458" spans="1:2">
      <c r="A6458" s="68" t="s">
        <v>6397</v>
      </c>
      <c r="B6458" s="225">
        <v>4234.09</v>
      </c>
    </row>
    <row r="6459" spans="1:2">
      <c r="A6459" s="68" t="s">
        <v>6398</v>
      </c>
      <c r="B6459" s="225">
        <v>4234.09</v>
      </c>
    </row>
    <row r="6460" spans="1:2">
      <c r="A6460" s="68" t="s">
        <v>6399</v>
      </c>
      <c r="B6460" s="225">
        <v>14.53</v>
      </c>
    </row>
    <row r="6461" spans="1:2">
      <c r="A6461" s="68" t="s">
        <v>6400</v>
      </c>
      <c r="B6461" s="225">
        <v>13.51</v>
      </c>
    </row>
    <row r="6462" spans="1:2">
      <c r="A6462" s="68" t="s">
        <v>6401</v>
      </c>
      <c r="B6462" s="225">
        <v>23.62</v>
      </c>
    </row>
    <row r="6463" spans="1:2">
      <c r="A6463" s="68" t="s">
        <v>6402</v>
      </c>
      <c r="B6463" s="225">
        <v>22.3</v>
      </c>
    </row>
    <row r="6464" spans="1:2">
      <c r="A6464" s="68" t="s">
        <v>6403</v>
      </c>
      <c r="B6464" s="225">
        <v>16.309999999999999</v>
      </c>
    </row>
    <row r="6465" spans="1:2">
      <c r="A6465" s="68" t="s">
        <v>6404</v>
      </c>
      <c r="B6465" s="225">
        <v>15.28</v>
      </c>
    </row>
    <row r="6466" spans="1:2">
      <c r="A6466" s="68" t="s">
        <v>6405</v>
      </c>
      <c r="B6466" s="225">
        <v>27.16</v>
      </c>
    </row>
    <row r="6467" spans="1:2">
      <c r="A6467" s="68" t="s">
        <v>6406</v>
      </c>
      <c r="B6467" s="225">
        <v>25.84</v>
      </c>
    </row>
    <row r="6468" spans="1:2">
      <c r="A6468" s="68" t="s">
        <v>6407</v>
      </c>
      <c r="B6468" s="225">
        <v>17.829999999999998</v>
      </c>
    </row>
    <row r="6469" spans="1:2">
      <c r="A6469" s="68" t="s">
        <v>6408</v>
      </c>
      <c r="B6469" s="225">
        <v>16.809999999999999</v>
      </c>
    </row>
    <row r="6470" spans="1:2">
      <c r="A6470" s="68" t="s">
        <v>6409</v>
      </c>
      <c r="B6470" s="225">
        <v>30.22</v>
      </c>
    </row>
    <row r="6471" spans="1:2">
      <c r="A6471" s="68" t="s">
        <v>6410</v>
      </c>
      <c r="B6471" s="225">
        <v>28.9</v>
      </c>
    </row>
    <row r="6472" spans="1:2">
      <c r="A6472" s="68" t="s">
        <v>6411</v>
      </c>
      <c r="B6472" s="225">
        <v>18.399999999999999</v>
      </c>
    </row>
    <row r="6473" spans="1:2">
      <c r="A6473" s="68" t="s">
        <v>6412</v>
      </c>
      <c r="B6473" s="225">
        <v>17.38</v>
      </c>
    </row>
    <row r="6474" spans="1:2">
      <c r="A6474" s="68" t="s">
        <v>6413</v>
      </c>
      <c r="B6474" s="225">
        <v>31.36</v>
      </c>
    </row>
    <row r="6475" spans="1:2">
      <c r="A6475" s="68" t="s">
        <v>6414</v>
      </c>
      <c r="B6475" s="225">
        <v>30.04</v>
      </c>
    </row>
    <row r="6476" spans="1:2">
      <c r="A6476" s="68" t="s">
        <v>6415</v>
      </c>
      <c r="B6476" s="225">
        <v>22.72</v>
      </c>
    </row>
    <row r="6477" spans="1:2">
      <c r="A6477" s="68" t="s">
        <v>6416</v>
      </c>
      <c r="B6477" s="225">
        <v>21.7</v>
      </c>
    </row>
    <row r="6478" spans="1:2">
      <c r="A6478" s="68" t="s">
        <v>6417</v>
      </c>
      <c r="B6478" s="225">
        <v>39.99</v>
      </c>
    </row>
    <row r="6479" spans="1:2">
      <c r="A6479" s="68" t="s">
        <v>6418</v>
      </c>
      <c r="B6479" s="225">
        <v>38.67</v>
      </c>
    </row>
    <row r="6480" spans="1:2">
      <c r="A6480" s="68" t="s">
        <v>6419</v>
      </c>
      <c r="B6480" s="225">
        <v>31.91</v>
      </c>
    </row>
    <row r="6481" spans="1:2">
      <c r="A6481" s="68" t="s">
        <v>6420</v>
      </c>
      <c r="B6481" s="225">
        <v>30.89</v>
      </c>
    </row>
    <row r="6482" spans="1:2">
      <c r="A6482" s="68" t="s">
        <v>6421</v>
      </c>
      <c r="B6482" s="225">
        <v>58.37</v>
      </c>
    </row>
    <row r="6483" spans="1:2">
      <c r="A6483" s="68" t="s">
        <v>6422</v>
      </c>
      <c r="B6483" s="225">
        <v>57.05</v>
      </c>
    </row>
    <row r="6484" spans="1:2">
      <c r="A6484" s="68" t="s">
        <v>6423</v>
      </c>
      <c r="B6484" s="225">
        <v>35.450000000000003</v>
      </c>
    </row>
    <row r="6485" spans="1:2">
      <c r="A6485" s="68" t="s">
        <v>6424</v>
      </c>
      <c r="B6485" s="225">
        <v>34.42</v>
      </c>
    </row>
    <row r="6486" spans="1:2">
      <c r="A6486" s="68" t="s">
        <v>6425</v>
      </c>
      <c r="B6486" s="225">
        <v>65.44</v>
      </c>
    </row>
    <row r="6487" spans="1:2">
      <c r="A6487" s="68" t="s">
        <v>6426</v>
      </c>
      <c r="B6487" s="225">
        <v>64.12</v>
      </c>
    </row>
    <row r="6488" spans="1:2">
      <c r="A6488" s="68" t="s">
        <v>6427</v>
      </c>
      <c r="B6488" s="225">
        <v>15.13</v>
      </c>
    </row>
    <row r="6489" spans="1:2">
      <c r="A6489" s="68" t="s">
        <v>6428</v>
      </c>
      <c r="B6489" s="225">
        <v>14.11</v>
      </c>
    </row>
    <row r="6490" spans="1:2">
      <c r="A6490" s="68" t="s">
        <v>6429</v>
      </c>
      <c r="B6490" s="225">
        <v>24.82</v>
      </c>
    </row>
    <row r="6491" spans="1:2">
      <c r="A6491" s="68" t="s">
        <v>6430</v>
      </c>
      <c r="B6491" s="225">
        <v>23.5</v>
      </c>
    </row>
    <row r="6492" spans="1:2">
      <c r="A6492" s="68" t="s">
        <v>6431</v>
      </c>
      <c r="B6492" s="225">
        <v>17.440000000000001</v>
      </c>
    </row>
    <row r="6493" spans="1:2">
      <c r="A6493" s="68" t="s">
        <v>6432</v>
      </c>
      <c r="B6493" s="225">
        <v>16.41</v>
      </c>
    </row>
    <row r="6494" spans="1:2">
      <c r="A6494" s="68" t="s">
        <v>6433</v>
      </c>
      <c r="B6494" s="225">
        <v>29.42</v>
      </c>
    </row>
    <row r="6495" spans="1:2">
      <c r="A6495" s="68" t="s">
        <v>6434</v>
      </c>
      <c r="B6495" s="225">
        <v>28.1</v>
      </c>
    </row>
    <row r="6496" spans="1:2">
      <c r="A6496" s="68" t="s">
        <v>6435</v>
      </c>
      <c r="B6496" s="225">
        <v>25.15</v>
      </c>
    </row>
    <row r="6497" spans="1:2">
      <c r="A6497" s="68" t="s">
        <v>6436</v>
      </c>
      <c r="B6497" s="225">
        <v>24.13</v>
      </c>
    </row>
    <row r="6498" spans="1:2">
      <c r="A6498" s="68" t="s">
        <v>6437</v>
      </c>
      <c r="B6498" s="225">
        <v>44.86</v>
      </c>
    </row>
    <row r="6499" spans="1:2">
      <c r="A6499" s="68" t="s">
        <v>6438</v>
      </c>
      <c r="B6499" s="225">
        <v>43.54</v>
      </c>
    </row>
    <row r="6500" spans="1:2">
      <c r="A6500" s="68" t="s">
        <v>6439</v>
      </c>
      <c r="B6500" s="225">
        <v>28.58</v>
      </c>
    </row>
    <row r="6501" spans="1:2">
      <c r="A6501" s="68" t="s">
        <v>6440</v>
      </c>
      <c r="B6501" s="225">
        <v>27.56</v>
      </c>
    </row>
    <row r="6502" spans="1:2">
      <c r="A6502" s="68" t="s">
        <v>6441</v>
      </c>
      <c r="B6502" s="225">
        <v>51.72</v>
      </c>
    </row>
    <row r="6503" spans="1:2">
      <c r="A6503" s="68" t="s">
        <v>6442</v>
      </c>
      <c r="B6503" s="225">
        <v>50.4</v>
      </c>
    </row>
    <row r="6504" spans="1:2">
      <c r="A6504" s="68" t="s">
        <v>6443</v>
      </c>
      <c r="B6504" s="225">
        <v>45.37</v>
      </c>
    </row>
    <row r="6505" spans="1:2">
      <c r="A6505" s="68" t="s">
        <v>6444</v>
      </c>
      <c r="B6505" s="225">
        <v>44.35</v>
      </c>
    </row>
    <row r="6506" spans="1:2">
      <c r="A6506" s="68" t="s">
        <v>6445</v>
      </c>
      <c r="B6506" s="225">
        <v>85.29</v>
      </c>
    </row>
    <row r="6507" spans="1:2">
      <c r="A6507" s="68" t="s">
        <v>6446</v>
      </c>
      <c r="B6507" s="225">
        <v>83.97</v>
      </c>
    </row>
    <row r="6508" spans="1:2">
      <c r="A6508" s="68" t="s">
        <v>6447</v>
      </c>
      <c r="B6508" s="225">
        <v>70</v>
      </c>
    </row>
    <row r="6509" spans="1:2">
      <c r="A6509" s="68" t="s">
        <v>6448</v>
      </c>
      <c r="B6509" s="225">
        <v>68.98</v>
      </c>
    </row>
    <row r="6510" spans="1:2">
      <c r="A6510" s="68" t="s">
        <v>6449</v>
      </c>
      <c r="B6510" s="225">
        <v>134.55000000000001</v>
      </c>
    </row>
    <row r="6511" spans="1:2">
      <c r="A6511" s="68" t="s">
        <v>6450</v>
      </c>
      <c r="B6511" s="225">
        <v>133.22999999999999</v>
      </c>
    </row>
    <row r="6512" spans="1:2">
      <c r="A6512" s="68" t="s">
        <v>6451</v>
      </c>
      <c r="B6512" s="225">
        <v>93.58</v>
      </c>
    </row>
    <row r="6513" spans="1:2">
      <c r="A6513" s="68" t="s">
        <v>6452</v>
      </c>
      <c r="B6513" s="225">
        <v>92.55</v>
      </c>
    </row>
    <row r="6514" spans="1:2">
      <c r="A6514" s="68" t="s">
        <v>6453</v>
      </c>
      <c r="B6514" s="225">
        <v>181.7</v>
      </c>
    </row>
    <row r="6515" spans="1:2">
      <c r="A6515" s="68" t="s">
        <v>6454</v>
      </c>
      <c r="B6515" s="225">
        <v>180.38</v>
      </c>
    </row>
    <row r="6516" spans="1:2">
      <c r="A6516" s="68" t="s">
        <v>6455</v>
      </c>
      <c r="B6516" s="225">
        <v>152.04</v>
      </c>
    </row>
    <row r="6517" spans="1:2">
      <c r="A6517" s="68" t="s">
        <v>6456</v>
      </c>
      <c r="B6517" s="225">
        <v>151.01</v>
      </c>
    </row>
    <row r="6518" spans="1:2">
      <c r="A6518" s="68" t="s">
        <v>6457</v>
      </c>
      <c r="B6518" s="225">
        <v>298.62</v>
      </c>
    </row>
    <row r="6519" spans="1:2">
      <c r="A6519" s="68" t="s">
        <v>6458</v>
      </c>
      <c r="B6519" s="225">
        <v>297.3</v>
      </c>
    </row>
    <row r="6520" spans="1:2">
      <c r="A6520" s="68" t="s">
        <v>6459</v>
      </c>
      <c r="B6520" s="225">
        <v>630.42999999999995</v>
      </c>
    </row>
    <row r="6521" spans="1:2">
      <c r="A6521" s="68" t="s">
        <v>6460</v>
      </c>
      <c r="B6521" s="225">
        <v>603.1</v>
      </c>
    </row>
    <row r="6522" spans="1:2">
      <c r="A6522" s="68" t="s">
        <v>6461</v>
      </c>
      <c r="B6522" s="225">
        <v>784.16</v>
      </c>
    </row>
    <row r="6523" spans="1:2">
      <c r="A6523" s="68" t="s">
        <v>6462</v>
      </c>
      <c r="B6523" s="225">
        <v>755.87</v>
      </c>
    </row>
    <row r="6524" spans="1:2">
      <c r="A6524" s="68" t="s">
        <v>6463</v>
      </c>
      <c r="B6524" s="225">
        <v>765.06</v>
      </c>
    </row>
    <row r="6525" spans="1:2">
      <c r="A6525" s="68" t="s">
        <v>6464</v>
      </c>
      <c r="B6525" s="225">
        <v>737.56</v>
      </c>
    </row>
    <row r="6526" spans="1:2">
      <c r="A6526" s="68" t="s">
        <v>6465</v>
      </c>
      <c r="B6526" s="225">
        <v>908.06</v>
      </c>
    </row>
    <row r="6527" spans="1:2">
      <c r="A6527" s="68" t="s">
        <v>6466</v>
      </c>
      <c r="B6527" s="225">
        <v>879.77</v>
      </c>
    </row>
    <row r="6528" spans="1:2">
      <c r="A6528" s="68" t="s">
        <v>6467</v>
      </c>
      <c r="B6528" s="225">
        <v>720.66</v>
      </c>
    </row>
    <row r="6529" spans="1:2">
      <c r="A6529" s="68" t="s">
        <v>6468</v>
      </c>
      <c r="B6529" s="225">
        <v>693.33</v>
      </c>
    </row>
    <row r="6530" spans="1:2">
      <c r="A6530" s="68" t="s">
        <v>6469</v>
      </c>
      <c r="B6530" s="225">
        <v>936.76</v>
      </c>
    </row>
    <row r="6531" spans="1:2">
      <c r="A6531" s="68" t="s">
        <v>6470</v>
      </c>
      <c r="B6531" s="225">
        <v>908.47</v>
      </c>
    </row>
    <row r="6532" spans="1:2">
      <c r="A6532" s="68" t="s">
        <v>6471</v>
      </c>
      <c r="B6532" s="225">
        <v>729.88</v>
      </c>
    </row>
    <row r="6533" spans="1:2">
      <c r="A6533" s="68" t="s">
        <v>6472</v>
      </c>
      <c r="B6533" s="225">
        <v>706.32</v>
      </c>
    </row>
    <row r="6534" spans="1:2">
      <c r="A6534" s="68" t="s">
        <v>6473</v>
      </c>
      <c r="B6534" s="225">
        <v>307.62</v>
      </c>
    </row>
    <row r="6535" spans="1:2">
      <c r="A6535" s="68" t="s">
        <v>6474</v>
      </c>
      <c r="B6535" s="225">
        <v>298.37</v>
      </c>
    </row>
    <row r="6536" spans="1:2">
      <c r="A6536" s="68" t="s">
        <v>6475</v>
      </c>
      <c r="B6536" s="225">
        <v>270.97000000000003</v>
      </c>
    </row>
    <row r="6537" spans="1:2">
      <c r="A6537" s="68" t="s">
        <v>6476</v>
      </c>
      <c r="B6537" s="225">
        <v>263.85000000000002</v>
      </c>
    </row>
    <row r="6538" spans="1:2">
      <c r="A6538" s="68" t="s">
        <v>6477</v>
      </c>
      <c r="B6538" s="225">
        <v>844.56</v>
      </c>
    </row>
    <row r="6539" spans="1:2">
      <c r="A6539" s="68" t="s">
        <v>6478</v>
      </c>
      <c r="B6539" s="225">
        <v>817.23</v>
      </c>
    </row>
    <row r="6540" spans="1:2">
      <c r="A6540" s="68" t="s">
        <v>6479</v>
      </c>
      <c r="B6540" s="225">
        <v>1060.6600000000001</v>
      </c>
    </row>
    <row r="6541" spans="1:2">
      <c r="A6541" s="68" t="s">
        <v>6480</v>
      </c>
      <c r="B6541" s="225">
        <v>1032.3699999999999</v>
      </c>
    </row>
    <row r="6542" spans="1:2">
      <c r="A6542" s="68" t="s">
        <v>6481</v>
      </c>
      <c r="B6542" s="225">
        <v>853.78</v>
      </c>
    </row>
    <row r="6543" spans="1:2">
      <c r="A6543" s="68" t="s">
        <v>6482</v>
      </c>
      <c r="B6543" s="225">
        <v>830.22</v>
      </c>
    </row>
    <row r="6544" spans="1:2">
      <c r="A6544" s="68" t="s">
        <v>6483</v>
      </c>
      <c r="B6544" s="225">
        <v>344.79</v>
      </c>
    </row>
    <row r="6545" spans="1:2">
      <c r="A6545" s="68" t="s">
        <v>6484</v>
      </c>
      <c r="B6545" s="225">
        <v>335.54</v>
      </c>
    </row>
    <row r="6546" spans="1:2">
      <c r="A6546" s="68" t="s">
        <v>6485</v>
      </c>
      <c r="B6546" s="225">
        <v>299.47000000000003</v>
      </c>
    </row>
    <row r="6547" spans="1:2">
      <c r="A6547" s="68" t="s">
        <v>6486</v>
      </c>
      <c r="B6547" s="225">
        <v>292.35000000000002</v>
      </c>
    </row>
    <row r="6548" spans="1:2">
      <c r="A6548" s="68" t="s">
        <v>6487</v>
      </c>
      <c r="B6548" s="225">
        <v>102.85</v>
      </c>
    </row>
    <row r="6549" spans="1:2">
      <c r="A6549" s="68" t="s">
        <v>6488</v>
      </c>
      <c r="B6549" s="225">
        <v>96.98</v>
      </c>
    </row>
    <row r="6550" spans="1:2">
      <c r="A6550" s="68" t="s">
        <v>6489</v>
      </c>
      <c r="B6550" s="225">
        <v>27.27</v>
      </c>
    </row>
    <row r="6551" spans="1:2">
      <c r="A6551" s="68" t="s">
        <v>6490</v>
      </c>
      <c r="B6551" s="225">
        <v>24.88</v>
      </c>
    </row>
    <row r="6552" spans="1:2">
      <c r="A6552" s="68" t="s">
        <v>6491</v>
      </c>
      <c r="B6552" s="225">
        <v>37.630000000000003</v>
      </c>
    </row>
    <row r="6553" spans="1:2">
      <c r="A6553" s="68" t="s">
        <v>6492</v>
      </c>
      <c r="B6553" s="225">
        <v>34.65</v>
      </c>
    </row>
    <row r="6554" spans="1:2">
      <c r="A6554" s="68" t="s">
        <v>6493</v>
      </c>
      <c r="B6554" s="225">
        <v>43.48</v>
      </c>
    </row>
    <row r="6555" spans="1:2">
      <c r="A6555" s="68" t="s">
        <v>6494</v>
      </c>
      <c r="B6555" s="225">
        <v>39.92</v>
      </c>
    </row>
    <row r="6556" spans="1:2">
      <c r="A6556" s="68" t="s">
        <v>6495</v>
      </c>
      <c r="B6556" s="225">
        <v>18.010000000000002</v>
      </c>
    </row>
    <row r="6557" spans="1:2">
      <c r="A6557" s="68" t="s">
        <v>6496</v>
      </c>
      <c r="B6557" s="225">
        <v>16.87</v>
      </c>
    </row>
    <row r="6558" spans="1:2">
      <c r="A6558" s="68" t="s">
        <v>6497</v>
      </c>
      <c r="B6558" s="225">
        <v>23</v>
      </c>
    </row>
    <row r="6559" spans="1:2">
      <c r="A6559" s="68" t="s">
        <v>6498</v>
      </c>
      <c r="B6559" s="225">
        <v>21.86</v>
      </c>
    </row>
    <row r="6560" spans="1:2">
      <c r="A6560" s="68" t="s">
        <v>6499</v>
      </c>
      <c r="B6560" s="225">
        <v>24.37</v>
      </c>
    </row>
    <row r="6561" spans="1:2">
      <c r="A6561" s="68" t="s">
        <v>6500</v>
      </c>
      <c r="B6561" s="225">
        <v>23.23</v>
      </c>
    </row>
    <row r="6562" spans="1:2">
      <c r="A6562" s="68" t="s">
        <v>6501</v>
      </c>
      <c r="B6562" s="225">
        <v>21.1</v>
      </c>
    </row>
    <row r="6563" spans="1:2">
      <c r="A6563" s="68" t="s">
        <v>6502</v>
      </c>
      <c r="B6563" s="225">
        <v>20.190000000000001</v>
      </c>
    </row>
    <row r="6564" spans="1:2">
      <c r="A6564" s="68" t="s">
        <v>6503</v>
      </c>
      <c r="B6564" s="225">
        <v>22.32</v>
      </c>
    </row>
    <row r="6565" spans="1:2">
      <c r="A6565" s="68" t="s">
        <v>6504</v>
      </c>
      <c r="B6565" s="225">
        <v>21.41</v>
      </c>
    </row>
    <row r="6566" spans="1:2">
      <c r="A6566" s="68" t="s">
        <v>6505</v>
      </c>
      <c r="B6566" s="225">
        <v>151.86000000000001</v>
      </c>
    </row>
    <row r="6567" spans="1:2">
      <c r="A6567" s="68" t="s">
        <v>6506</v>
      </c>
      <c r="B6567" s="225">
        <v>146.16999999999999</v>
      </c>
    </row>
    <row r="6568" spans="1:2">
      <c r="A6568" s="68" t="s">
        <v>6507</v>
      </c>
      <c r="B6568" s="225">
        <v>10.78</v>
      </c>
    </row>
    <row r="6569" spans="1:2">
      <c r="A6569" s="68" t="s">
        <v>6508</v>
      </c>
      <c r="B6569" s="225">
        <v>9.64</v>
      </c>
    </row>
    <row r="6570" spans="1:2">
      <c r="A6570" s="68" t="s">
        <v>6509</v>
      </c>
      <c r="B6570" s="225">
        <v>80.97</v>
      </c>
    </row>
    <row r="6571" spans="1:2">
      <c r="A6571" s="68" t="s">
        <v>6510</v>
      </c>
      <c r="B6571" s="225">
        <v>74.14</v>
      </c>
    </row>
    <row r="6572" spans="1:2">
      <c r="A6572" s="68" t="s">
        <v>6511</v>
      </c>
      <c r="B6572" s="225">
        <v>142.06</v>
      </c>
    </row>
    <row r="6573" spans="1:2">
      <c r="A6573" s="68" t="s">
        <v>6512</v>
      </c>
      <c r="B6573" s="225">
        <v>136.37</v>
      </c>
    </row>
    <row r="6574" spans="1:2">
      <c r="A6574" s="68" t="s">
        <v>6513</v>
      </c>
      <c r="B6574" s="225">
        <v>154.19999999999999</v>
      </c>
    </row>
    <row r="6575" spans="1:2">
      <c r="A6575" s="68" t="s">
        <v>6514</v>
      </c>
      <c r="B6575" s="225">
        <v>147.37</v>
      </c>
    </row>
    <row r="6576" spans="1:2">
      <c r="A6576" s="68" t="s">
        <v>6515</v>
      </c>
      <c r="B6576" s="225">
        <v>137.97</v>
      </c>
    </row>
    <row r="6577" spans="1:2">
      <c r="A6577" s="68" t="s">
        <v>6516</v>
      </c>
      <c r="B6577" s="225">
        <v>132.27000000000001</v>
      </c>
    </row>
    <row r="6578" spans="1:2">
      <c r="A6578" s="68" t="s">
        <v>6517</v>
      </c>
      <c r="B6578" s="225">
        <v>399.51</v>
      </c>
    </row>
    <row r="6579" spans="1:2">
      <c r="A6579" s="68" t="s">
        <v>6518</v>
      </c>
      <c r="B6579" s="225">
        <v>393.82</v>
      </c>
    </row>
    <row r="6580" spans="1:2">
      <c r="A6580" s="68" t="s">
        <v>6519</v>
      </c>
      <c r="B6580" s="225">
        <v>143.12</v>
      </c>
    </row>
    <row r="6581" spans="1:2">
      <c r="A6581" s="68" t="s">
        <v>6520</v>
      </c>
      <c r="B6581" s="225">
        <v>138.57</v>
      </c>
    </row>
    <row r="6582" spans="1:2">
      <c r="A6582" s="68" t="s">
        <v>6521</v>
      </c>
      <c r="B6582" s="225">
        <v>177.21</v>
      </c>
    </row>
    <row r="6583" spans="1:2">
      <c r="A6583" s="68" t="s">
        <v>6522</v>
      </c>
      <c r="B6583" s="225">
        <v>168.11</v>
      </c>
    </row>
    <row r="6584" spans="1:2">
      <c r="A6584" s="68" t="s">
        <v>6523</v>
      </c>
      <c r="B6584" s="225">
        <v>281.42</v>
      </c>
    </row>
    <row r="6585" spans="1:2">
      <c r="A6585" s="68" t="s">
        <v>6524</v>
      </c>
      <c r="B6585" s="225">
        <v>275.35000000000002</v>
      </c>
    </row>
    <row r="6586" spans="1:2">
      <c r="A6586" s="68" t="s">
        <v>6525</v>
      </c>
      <c r="B6586" s="225">
        <v>167.3</v>
      </c>
    </row>
    <row r="6587" spans="1:2">
      <c r="A6587" s="68" t="s">
        <v>6526</v>
      </c>
      <c r="B6587" s="225">
        <v>158.19999999999999</v>
      </c>
    </row>
    <row r="6588" spans="1:2">
      <c r="A6588" s="68" t="s">
        <v>6527</v>
      </c>
      <c r="B6588" s="225">
        <v>383.25</v>
      </c>
    </row>
    <row r="6589" spans="1:2">
      <c r="A6589" s="68" t="s">
        <v>6528</v>
      </c>
      <c r="B6589" s="225">
        <v>344.76</v>
      </c>
    </row>
    <row r="6590" spans="1:2">
      <c r="A6590" s="68" t="s">
        <v>6529</v>
      </c>
      <c r="B6590" s="225">
        <v>138.13</v>
      </c>
    </row>
    <row r="6591" spans="1:2">
      <c r="A6591" s="68" t="s">
        <v>6530</v>
      </c>
      <c r="B6591" s="225">
        <v>131.31</v>
      </c>
    </row>
    <row r="6592" spans="1:2">
      <c r="A6592" s="68" t="s">
        <v>6531</v>
      </c>
      <c r="B6592" s="225">
        <v>132.13</v>
      </c>
    </row>
    <row r="6593" spans="1:2">
      <c r="A6593" s="68" t="s">
        <v>6533</v>
      </c>
      <c r="B6593" s="225">
        <v>126.44</v>
      </c>
    </row>
    <row r="6594" spans="1:2">
      <c r="A6594" s="68" t="s">
        <v>6534</v>
      </c>
      <c r="B6594" s="225">
        <v>172.52</v>
      </c>
    </row>
    <row r="6595" spans="1:2">
      <c r="A6595" s="68" t="s">
        <v>6535</v>
      </c>
      <c r="B6595" s="225">
        <v>163.41999999999999</v>
      </c>
    </row>
    <row r="6596" spans="1:2">
      <c r="A6596" s="68" t="s">
        <v>6536</v>
      </c>
      <c r="B6596" s="225">
        <v>167.18</v>
      </c>
    </row>
    <row r="6597" spans="1:2">
      <c r="A6597" s="68" t="s">
        <v>6537</v>
      </c>
      <c r="B6597" s="225">
        <v>158.08000000000001</v>
      </c>
    </row>
    <row r="6598" spans="1:2">
      <c r="A6598" s="68" t="s">
        <v>6538</v>
      </c>
      <c r="B6598" s="225">
        <v>168.08</v>
      </c>
    </row>
    <row r="6599" spans="1:2">
      <c r="A6599" s="68" t="s">
        <v>6539</v>
      </c>
      <c r="B6599" s="225">
        <v>158.97</v>
      </c>
    </row>
    <row r="6600" spans="1:2">
      <c r="A6600" s="68" t="s">
        <v>6540</v>
      </c>
      <c r="B6600" s="225">
        <v>414.32</v>
      </c>
    </row>
    <row r="6601" spans="1:2">
      <c r="A6601" s="68" t="s">
        <v>6541</v>
      </c>
      <c r="B6601" s="225">
        <v>397.13</v>
      </c>
    </row>
    <row r="6602" spans="1:2">
      <c r="A6602" s="68" t="s">
        <v>6542</v>
      </c>
      <c r="B6602" s="225">
        <v>1278.6300000000001</v>
      </c>
    </row>
    <row r="6603" spans="1:2">
      <c r="A6603" s="68" t="s">
        <v>6543</v>
      </c>
      <c r="B6603" s="225">
        <v>1224.1099999999999</v>
      </c>
    </row>
    <row r="6604" spans="1:2">
      <c r="A6604" s="68" t="s">
        <v>6544</v>
      </c>
      <c r="B6604" s="225">
        <v>108.97</v>
      </c>
    </row>
    <row r="6605" spans="1:2">
      <c r="A6605" s="68" t="s">
        <v>159</v>
      </c>
      <c r="B6605" s="225">
        <v>104.42</v>
      </c>
    </row>
    <row r="6606" spans="1:2">
      <c r="A6606" s="68" t="s">
        <v>6545</v>
      </c>
      <c r="B6606" s="225">
        <v>5.62</v>
      </c>
    </row>
    <row r="6607" spans="1:2">
      <c r="A6607" s="68" t="s">
        <v>6546</v>
      </c>
      <c r="B6607" s="225">
        <v>4.87</v>
      </c>
    </row>
    <row r="6608" spans="1:2">
      <c r="A6608" s="68" t="s">
        <v>6547</v>
      </c>
      <c r="B6608" s="225">
        <v>20.21</v>
      </c>
    </row>
    <row r="6609" spans="1:2">
      <c r="A6609" s="68" t="s">
        <v>6548</v>
      </c>
      <c r="B6609" s="225">
        <v>19.010000000000002</v>
      </c>
    </row>
    <row r="6610" spans="1:2">
      <c r="A6610" s="68" t="s">
        <v>6549</v>
      </c>
      <c r="B6610" s="225">
        <v>30.55</v>
      </c>
    </row>
    <row r="6611" spans="1:2">
      <c r="A6611" s="68" t="s">
        <v>6550</v>
      </c>
      <c r="B6611" s="225">
        <v>29.27</v>
      </c>
    </row>
    <row r="6612" spans="1:2">
      <c r="A6612" s="68" t="s">
        <v>6551</v>
      </c>
      <c r="B6612" s="225">
        <v>32.47</v>
      </c>
    </row>
    <row r="6613" spans="1:2">
      <c r="A6613" s="68" t="s">
        <v>6552</v>
      </c>
      <c r="B6613" s="225">
        <v>31.11</v>
      </c>
    </row>
    <row r="6614" spans="1:2">
      <c r="A6614" s="68" t="s">
        <v>6553</v>
      </c>
      <c r="B6614" s="225">
        <v>57.8</v>
      </c>
    </row>
    <row r="6615" spans="1:2">
      <c r="A6615" s="68" t="s">
        <v>6554</v>
      </c>
      <c r="B6615" s="225">
        <v>56.3</v>
      </c>
    </row>
    <row r="6616" spans="1:2">
      <c r="A6616" s="68" t="s">
        <v>6555</v>
      </c>
      <c r="B6616" s="225">
        <v>61.07</v>
      </c>
    </row>
    <row r="6617" spans="1:2">
      <c r="A6617" s="68" t="s">
        <v>6556</v>
      </c>
      <c r="B6617" s="225">
        <v>59.41</v>
      </c>
    </row>
    <row r="6618" spans="1:2">
      <c r="A6618" s="68" t="s">
        <v>6557</v>
      </c>
      <c r="B6618" s="225">
        <v>75.069999999999993</v>
      </c>
    </row>
    <row r="6619" spans="1:2">
      <c r="A6619" s="68" t="s">
        <v>6558</v>
      </c>
      <c r="B6619" s="225">
        <v>73.260000000000005</v>
      </c>
    </row>
    <row r="6620" spans="1:2">
      <c r="A6620" s="68" t="s">
        <v>6559</v>
      </c>
      <c r="B6620" s="225">
        <v>45.43</v>
      </c>
    </row>
    <row r="6621" spans="1:2">
      <c r="A6621" s="68" t="s">
        <v>6560</v>
      </c>
      <c r="B6621" s="225">
        <v>44.07</v>
      </c>
    </row>
    <row r="6622" spans="1:2">
      <c r="A6622" s="68" t="s">
        <v>6561</v>
      </c>
      <c r="B6622" s="225">
        <v>63.46</v>
      </c>
    </row>
    <row r="6623" spans="1:2">
      <c r="A6623" s="68" t="s">
        <v>6562</v>
      </c>
      <c r="B6623" s="225">
        <v>61.96</v>
      </c>
    </row>
    <row r="6624" spans="1:2">
      <c r="A6624" s="68" t="s">
        <v>6563</v>
      </c>
      <c r="B6624" s="225">
        <v>82.88</v>
      </c>
    </row>
    <row r="6625" spans="1:2">
      <c r="A6625" s="68" t="s">
        <v>6564</v>
      </c>
      <c r="B6625" s="225">
        <v>81.22</v>
      </c>
    </row>
    <row r="6626" spans="1:2">
      <c r="A6626" s="68" t="s">
        <v>6565</v>
      </c>
      <c r="B6626" s="225">
        <v>6.88</v>
      </c>
    </row>
    <row r="6627" spans="1:2">
      <c r="A6627" s="68" t="s">
        <v>6566</v>
      </c>
      <c r="B6627" s="225">
        <v>6.72</v>
      </c>
    </row>
    <row r="6628" spans="1:2">
      <c r="A6628" s="68" t="s">
        <v>6567</v>
      </c>
      <c r="B6628" s="225">
        <v>9.7100000000000009</v>
      </c>
    </row>
    <row r="6629" spans="1:2">
      <c r="A6629" s="68" t="s">
        <v>6568</v>
      </c>
      <c r="B6629" s="225">
        <v>9.5500000000000007</v>
      </c>
    </row>
    <row r="6630" spans="1:2">
      <c r="A6630" s="68" t="s">
        <v>6569</v>
      </c>
      <c r="B6630" s="225">
        <v>12.14</v>
      </c>
    </row>
    <row r="6631" spans="1:2">
      <c r="A6631" s="68" t="s">
        <v>6570</v>
      </c>
      <c r="B6631" s="225">
        <v>12.03</v>
      </c>
    </row>
    <row r="6632" spans="1:2">
      <c r="A6632" s="68" t="s">
        <v>6571</v>
      </c>
      <c r="B6632" s="225">
        <v>10.52</v>
      </c>
    </row>
    <row r="6633" spans="1:2">
      <c r="A6633" s="68" t="s">
        <v>6572</v>
      </c>
      <c r="B6633" s="225">
        <v>10.25</v>
      </c>
    </row>
    <row r="6634" spans="1:2">
      <c r="A6634" s="68" t="s">
        <v>6573</v>
      </c>
      <c r="B6634" s="225">
        <v>17.41</v>
      </c>
    </row>
    <row r="6635" spans="1:2">
      <c r="A6635" s="68" t="s">
        <v>6574</v>
      </c>
      <c r="B6635" s="225">
        <v>16.600000000000001</v>
      </c>
    </row>
    <row r="6636" spans="1:2">
      <c r="A6636" s="68" t="s">
        <v>6575</v>
      </c>
      <c r="B6636" s="225">
        <v>16.61</v>
      </c>
    </row>
    <row r="6637" spans="1:2">
      <c r="A6637" s="68" t="s">
        <v>6576</v>
      </c>
      <c r="B6637" s="225">
        <v>15.53</v>
      </c>
    </row>
    <row r="6638" spans="1:2">
      <c r="A6638" s="68" t="s">
        <v>6577</v>
      </c>
      <c r="B6638" s="225">
        <v>16.61</v>
      </c>
    </row>
    <row r="6639" spans="1:2">
      <c r="A6639" s="68" t="s">
        <v>6578</v>
      </c>
      <c r="B6639" s="225">
        <v>15.53</v>
      </c>
    </row>
    <row r="6640" spans="1:2">
      <c r="A6640" s="68" t="s">
        <v>6579</v>
      </c>
      <c r="B6640" s="225">
        <v>5.82</v>
      </c>
    </row>
    <row r="6641" spans="1:2">
      <c r="A6641" s="68" t="s">
        <v>6580</v>
      </c>
      <c r="B6641" s="225">
        <v>5.55</v>
      </c>
    </row>
    <row r="6642" spans="1:2">
      <c r="A6642" s="68" t="s">
        <v>6581</v>
      </c>
      <c r="B6642" s="225">
        <v>6.91</v>
      </c>
    </row>
    <row r="6643" spans="1:2">
      <c r="A6643" s="68" t="s">
        <v>6582</v>
      </c>
      <c r="B6643" s="225">
        <v>6.59</v>
      </c>
    </row>
    <row r="6644" spans="1:2">
      <c r="A6644" s="68" t="s">
        <v>6583</v>
      </c>
      <c r="B6644" s="225">
        <v>9.5</v>
      </c>
    </row>
    <row r="6645" spans="1:2">
      <c r="A6645" s="68" t="s">
        <v>6584</v>
      </c>
      <c r="B6645" s="225">
        <v>9.15</v>
      </c>
    </row>
    <row r="6646" spans="1:2">
      <c r="A6646" s="68" t="s">
        <v>6585</v>
      </c>
      <c r="B6646" s="225">
        <v>13.14</v>
      </c>
    </row>
    <row r="6647" spans="1:2">
      <c r="A6647" s="68" t="s">
        <v>6586</v>
      </c>
      <c r="B6647" s="225">
        <v>12.76</v>
      </c>
    </row>
    <row r="6648" spans="1:2">
      <c r="A6648" s="68" t="s">
        <v>6587</v>
      </c>
      <c r="B6648" s="225">
        <v>18.440000000000001</v>
      </c>
    </row>
    <row r="6649" spans="1:2">
      <c r="A6649" s="68" t="s">
        <v>6588</v>
      </c>
      <c r="B6649" s="225">
        <v>18.03</v>
      </c>
    </row>
    <row r="6650" spans="1:2">
      <c r="A6650" s="68" t="s">
        <v>6589</v>
      </c>
      <c r="B6650" s="225">
        <v>5.0999999999999996</v>
      </c>
    </row>
    <row r="6651" spans="1:2">
      <c r="A6651" s="68" t="s">
        <v>6590</v>
      </c>
      <c r="B6651" s="225">
        <v>4.8600000000000003</v>
      </c>
    </row>
    <row r="6652" spans="1:2">
      <c r="A6652" s="68" t="s">
        <v>6591</v>
      </c>
      <c r="B6652" s="225">
        <v>27.09</v>
      </c>
    </row>
    <row r="6653" spans="1:2">
      <c r="A6653" s="68" t="s">
        <v>6592</v>
      </c>
      <c r="B6653" s="225">
        <v>26.52</v>
      </c>
    </row>
    <row r="6654" spans="1:2">
      <c r="A6654" s="68" t="s">
        <v>6593</v>
      </c>
      <c r="B6654" s="225">
        <v>29.31</v>
      </c>
    </row>
    <row r="6655" spans="1:2">
      <c r="A6655" s="68" t="s">
        <v>6594</v>
      </c>
      <c r="B6655" s="225">
        <v>28.44</v>
      </c>
    </row>
    <row r="6656" spans="1:2">
      <c r="A6656" s="68" t="s">
        <v>6595</v>
      </c>
      <c r="B6656" s="225">
        <v>36.01</v>
      </c>
    </row>
    <row r="6657" spans="1:2">
      <c r="A6657" s="68" t="s">
        <v>6596</v>
      </c>
      <c r="B6657" s="225">
        <v>35.119999999999997</v>
      </c>
    </row>
    <row r="6658" spans="1:2">
      <c r="A6658" s="68" t="s">
        <v>6597</v>
      </c>
      <c r="B6658" s="225">
        <v>36.18</v>
      </c>
    </row>
    <row r="6659" spans="1:2">
      <c r="A6659" s="68" t="s">
        <v>6598</v>
      </c>
      <c r="B6659" s="225">
        <v>35.270000000000003</v>
      </c>
    </row>
    <row r="6660" spans="1:2">
      <c r="A6660" s="68" t="s">
        <v>6599</v>
      </c>
      <c r="B6660" s="225">
        <v>46.14</v>
      </c>
    </row>
    <row r="6661" spans="1:2">
      <c r="A6661" s="68" t="s">
        <v>6600</v>
      </c>
      <c r="B6661" s="225">
        <v>45.21</v>
      </c>
    </row>
    <row r="6662" spans="1:2">
      <c r="A6662" s="68" t="s">
        <v>6601</v>
      </c>
      <c r="B6662" s="225">
        <v>46.31</v>
      </c>
    </row>
    <row r="6663" spans="1:2">
      <c r="A6663" s="68" t="s">
        <v>6602</v>
      </c>
      <c r="B6663" s="225">
        <v>45.35</v>
      </c>
    </row>
    <row r="6664" spans="1:2">
      <c r="A6664" s="68" t="s">
        <v>6603</v>
      </c>
      <c r="B6664" s="225">
        <v>56.27</v>
      </c>
    </row>
    <row r="6665" spans="1:2">
      <c r="A6665" s="68" t="s">
        <v>6604</v>
      </c>
      <c r="B6665" s="225">
        <v>55.29</v>
      </c>
    </row>
    <row r="6666" spans="1:2">
      <c r="A6666" s="68" t="s">
        <v>6605</v>
      </c>
      <c r="B6666" s="225">
        <v>56.78</v>
      </c>
    </row>
    <row r="6667" spans="1:2">
      <c r="A6667" s="68" t="s">
        <v>6606</v>
      </c>
      <c r="B6667" s="225">
        <v>55.73</v>
      </c>
    </row>
    <row r="6668" spans="1:2">
      <c r="A6668" s="68" t="s">
        <v>6607</v>
      </c>
      <c r="B6668" s="225">
        <v>67.08</v>
      </c>
    </row>
    <row r="6669" spans="1:2">
      <c r="A6669" s="68" t="s">
        <v>6608</v>
      </c>
      <c r="B6669" s="225">
        <v>65.959999999999994</v>
      </c>
    </row>
    <row r="6670" spans="1:2">
      <c r="A6670" s="68" t="s">
        <v>6609</v>
      </c>
      <c r="B6670" s="225">
        <v>83.73</v>
      </c>
    </row>
    <row r="6671" spans="1:2">
      <c r="A6671" s="68" t="s">
        <v>6610</v>
      </c>
      <c r="B6671" s="225">
        <v>82.57</v>
      </c>
    </row>
    <row r="6672" spans="1:2">
      <c r="A6672" s="68" t="s">
        <v>6611</v>
      </c>
      <c r="B6672" s="225">
        <v>116.7</v>
      </c>
    </row>
    <row r="6673" spans="1:2">
      <c r="A6673" s="68" t="s">
        <v>6612</v>
      </c>
      <c r="B6673" s="225">
        <v>115.5</v>
      </c>
    </row>
    <row r="6674" spans="1:2">
      <c r="A6674" s="68" t="s">
        <v>6613</v>
      </c>
      <c r="B6674" s="225">
        <v>149.85</v>
      </c>
    </row>
    <row r="6675" spans="1:2">
      <c r="A6675" s="68" t="s">
        <v>6614</v>
      </c>
      <c r="B6675" s="225">
        <v>148.57</v>
      </c>
    </row>
    <row r="6676" spans="1:2">
      <c r="A6676" s="68" t="s">
        <v>6615</v>
      </c>
      <c r="B6676" s="225">
        <v>54.47</v>
      </c>
    </row>
    <row r="6677" spans="1:2">
      <c r="A6677" s="68" t="s">
        <v>6616</v>
      </c>
      <c r="B6677" s="225">
        <v>53.15</v>
      </c>
    </row>
    <row r="6678" spans="1:2">
      <c r="A6678" s="68" t="s">
        <v>6617</v>
      </c>
      <c r="B6678" s="225">
        <v>73.319999999999993</v>
      </c>
    </row>
    <row r="6679" spans="1:2">
      <c r="A6679" s="68" t="s">
        <v>6618</v>
      </c>
      <c r="B6679" s="225">
        <v>71.95</v>
      </c>
    </row>
    <row r="6680" spans="1:2">
      <c r="A6680" s="68" t="s">
        <v>6619</v>
      </c>
      <c r="B6680" s="225">
        <v>87.59</v>
      </c>
    </row>
    <row r="6681" spans="1:2">
      <c r="A6681" s="68" t="s">
        <v>6620</v>
      </c>
      <c r="B6681" s="225">
        <v>86.11</v>
      </c>
    </row>
    <row r="6682" spans="1:2">
      <c r="A6682" s="68" t="s">
        <v>6621</v>
      </c>
      <c r="B6682" s="225">
        <v>102.8</v>
      </c>
    </row>
    <row r="6683" spans="1:2">
      <c r="A6683" s="68" t="s">
        <v>6622</v>
      </c>
      <c r="B6683" s="225">
        <v>101.28</v>
      </c>
    </row>
    <row r="6684" spans="1:2">
      <c r="A6684" s="68" t="s">
        <v>6623</v>
      </c>
      <c r="B6684" s="225">
        <v>127.03</v>
      </c>
    </row>
    <row r="6685" spans="1:2">
      <c r="A6685" s="68" t="s">
        <v>6624</v>
      </c>
      <c r="B6685" s="225">
        <v>125.46</v>
      </c>
    </row>
    <row r="6686" spans="1:2">
      <c r="A6686" s="68" t="s">
        <v>6625</v>
      </c>
      <c r="B6686" s="225">
        <v>146.11000000000001</v>
      </c>
    </row>
    <row r="6687" spans="1:2">
      <c r="A6687" s="68" t="s">
        <v>6626</v>
      </c>
      <c r="B6687" s="225">
        <v>144.47</v>
      </c>
    </row>
    <row r="6688" spans="1:2">
      <c r="A6688" s="68" t="s">
        <v>6627</v>
      </c>
      <c r="B6688" s="225">
        <v>213.55</v>
      </c>
    </row>
    <row r="6689" spans="1:2">
      <c r="A6689" s="68" t="s">
        <v>6628</v>
      </c>
      <c r="B6689" s="225">
        <v>211.85</v>
      </c>
    </row>
    <row r="6690" spans="1:2">
      <c r="A6690" s="68" t="s">
        <v>6629</v>
      </c>
      <c r="B6690" s="225">
        <v>280.81</v>
      </c>
    </row>
    <row r="6691" spans="1:2">
      <c r="A6691" s="68" t="s">
        <v>6630</v>
      </c>
      <c r="B6691" s="225">
        <v>279.06</v>
      </c>
    </row>
    <row r="6692" spans="1:2">
      <c r="A6692" s="68" t="s">
        <v>6631</v>
      </c>
      <c r="B6692" s="225">
        <v>26.37</v>
      </c>
    </row>
    <row r="6693" spans="1:2">
      <c r="A6693" s="68" t="s">
        <v>6632</v>
      </c>
      <c r="B6693" s="225">
        <v>25.49</v>
      </c>
    </row>
    <row r="6694" spans="1:2">
      <c r="A6694" s="68" t="s">
        <v>6633</v>
      </c>
      <c r="B6694" s="225">
        <v>47.05</v>
      </c>
    </row>
    <row r="6695" spans="1:2">
      <c r="A6695" s="68" t="s">
        <v>6634</v>
      </c>
      <c r="B6695" s="225">
        <v>45.69</v>
      </c>
    </row>
    <row r="6696" spans="1:2">
      <c r="A6696" s="68" t="s">
        <v>6635</v>
      </c>
      <c r="B6696" s="225">
        <v>45.96</v>
      </c>
    </row>
    <row r="6697" spans="1:2">
      <c r="A6697" s="68" t="s">
        <v>6636</v>
      </c>
      <c r="B6697" s="225">
        <v>44.59</v>
      </c>
    </row>
    <row r="6698" spans="1:2">
      <c r="A6698" s="68" t="s">
        <v>6637</v>
      </c>
      <c r="B6698" s="225">
        <v>49.03</v>
      </c>
    </row>
    <row r="6699" spans="1:2">
      <c r="A6699" s="68" t="s">
        <v>6638</v>
      </c>
      <c r="B6699" s="225">
        <v>47.66</v>
      </c>
    </row>
    <row r="6700" spans="1:2">
      <c r="A6700" s="68" t="s">
        <v>6639</v>
      </c>
      <c r="B6700" s="225">
        <v>68.12</v>
      </c>
    </row>
    <row r="6701" spans="1:2">
      <c r="A6701" s="68" t="s">
        <v>6640</v>
      </c>
      <c r="B6701" s="225">
        <v>65.38</v>
      </c>
    </row>
    <row r="6702" spans="1:2">
      <c r="A6702" s="68" t="s">
        <v>6641</v>
      </c>
      <c r="B6702" s="225">
        <v>68.91</v>
      </c>
    </row>
    <row r="6703" spans="1:2">
      <c r="A6703" s="68" t="s">
        <v>6642</v>
      </c>
      <c r="B6703" s="225">
        <v>66.17</v>
      </c>
    </row>
    <row r="6704" spans="1:2">
      <c r="A6704" s="68" t="s">
        <v>6643</v>
      </c>
      <c r="B6704" s="225">
        <v>49.79</v>
      </c>
    </row>
    <row r="6705" spans="1:2">
      <c r="A6705" s="68" t="s">
        <v>6644</v>
      </c>
      <c r="B6705" s="225">
        <v>48.43</v>
      </c>
    </row>
    <row r="6706" spans="1:2">
      <c r="A6706" s="68" t="s">
        <v>6645</v>
      </c>
      <c r="B6706" s="225">
        <v>73.7</v>
      </c>
    </row>
    <row r="6707" spans="1:2">
      <c r="A6707" s="68" t="s">
        <v>6646</v>
      </c>
      <c r="B6707" s="225">
        <v>70.97</v>
      </c>
    </row>
    <row r="6708" spans="1:2">
      <c r="A6708" s="68" t="s">
        <v>6647</v>
      </c>
      <c r="B6708" s="225">
        <v>79.430000000000007</v>
      </c>
    </row>
    <row r="6709" spans="1:2">
      <c r="A6709" s="68" t="s">
        <v>6648</v>
      </c>
      <c r="B6709" s="225">
        <v>75.78</v>
      </c>
    </row>
    <row r="6710" spans="1:2">
      <c r="A6710" s="68" t="s">
        <v>6649</v>
      </c>
      <c r="B6710" s="225">
        <v>90.78</v>
      </c>
    </row>
    <row r="6711" spans="1:2">
      <c r="A6711" s="68" t="s">
        <v>6650</v>
      </c>
      <c r="B6711" s="225">
        <v>89.3</v>
      </c>
    </row>
    <row r="6712" spans="1:2">
      <c r="A6712" s="68" t="s">
        <v>6651</v>
      </c>
      <c r="B6712" s="225">
        <v>70.27</v>
      </c>
    </row>
    <row r="6713" spans="1:2">
      <c r="A6713" s="68" t="s">
        <v>6652</v>
      </c>
      <c r="B6713" s="225">
        <v>66.760000000000005</v>
      </c>
    </row>
    <row r="6714" spans="1:2">
      <c r="A6714" s="68" t="s">
        <v>6653</v>
      </c>
      <c r="B6714" s="225">
        <v>45.39</v>
      </c>
    </row>
    <row r="6715" spans="1:2">
      <c r="A6715" s="68" t="s">
        <v>93</v>
      </c>
      <c r="B6715" s="225">
        <v>45.05</v>
      </c>
    </row>
    <row r="6716" spans="1:2">
      <c r="A6716" s="68" t="s">
        <v>6654</v>
      </c>
      <c r="B6716" s="225">
        <v>212.82</v>
      </c>
    </row>
    <row r="6717" spans="1:2">
      <c r="A6717" s="68" t="s">
        <v>6655</v>
      </c>
      <c r="B6717" s="225">
        <v>198.23</v>
      </c>
    </row>
    <row r="6718" spans="1:2">
      <c r="A6718" s="68" t="s">
        <v>6656</v>
      </c>
      <c r="B6718" s="225">
        <v>627.12</v>
      </c>
    </row>
    <row r="6719" spans="1:2">
      <c r="A6719" s="68" t="s">
        <v>6657</v>
      </c>
      <c r="B6719" s="225">
        <v>627.12</v>
      </c>
    </row>
    <row r="6720" spans="1:2">
      <c r="A6720" s="68" t="s">
        <v>6658</v>
      </c>
      <c r="B6720" s="225">
        <v>736.97</v>
      </c>
    </row>
    <row r="6721" spans="1:2">
      <c r="A6721" s="68" t="s">
        <v>6659</v>
      </c>
      <c r="B6721" s="225">
        <v>736.97</v>
      </c>
    </row>
    <row r="6722" spans="1:2">
      <c r="A6722" s="68" t="s">
        <v>6660</v>
      </c>
      <c r="B6722" s="225">
        <v>816.2</v>
      </c>
    </row>
    <row r="6723" spans="1:2">
      <c r="A6723" s="68" t="s">
        <v>6661</v>
      </c>
      <c r="B6723" s="225">
        <v>816.2</v>
      </c>
    </row>
    <row r="6724" spans="1:2">
      <c r="A6724" s="68" t="s">
        <v>6662</v>
      </c>
      <c r="B6724" s="225">
        <v>907.28</v>
      </c>
    </row>
    <row r="6725" spans="1:2">
      <c r="A6725" s="68" t="s">
        <v>6663</v>
      </c>
      <c r="B6725" s="225">
        <v>907.28</v>
      </c>
    </row>
    <row r="6726" spans="1:2">
      <c r="A6726" s="68" t="s">
        <v>6664</v>
      </c>
      <c r="B6726" s="225">
        <v>992.64</v>
      </c>
    </row>
    <row r="6727" spans="1:2">
      <c r="A6727" s="68" t="s">
        <v>6665</v>
      </c>
      <c r="B6727" s="225">
        <v>992.64</v>
      </c>
    </row>
    <row r="6728" spans="1:2">
      <c r="A6728" s="68" t="s">
        <v>6666</v>
      </c>
      <c r="B6728" s="225">
        <v>1080.56</v>
      </c>
    </row>
    <row r="6729" spans="1:2">
      <c r="A6729" s="68" t="s">
        <v>6667</v>
      </c>
      <c r="B6729" s="225">
        <v>1080.56</v>
      </c>
    </row>
    <row r="6730" spans="1:2">
      <c r="A6730" s="68" t="s">
        <v>6668</v>
      </c>
      <c r="B6730" s="225">
        <v>1181.33</v>
      </c>
    </row>
    <row r="6731" spans="1:2">
      <c r="A6731" s="68" t="s">
        <v>6669</v>
      </c>
      <c r="B6731" s="225">
        <v>1181.33</v>
      </c>
    </row>
    <row r="6732" spans="1:2">
      <c r="A6732" s="68" t="s">
        <v>6670</v>
      </c>
      <c r="B6732" s="225">
        <v>1272.6099999999999</v>
      </c>
    </row>
    <row r="6733" spans="1:2">
      <c r="A6733" s="68" t="s">
        <v>6671</v>
      </c>
      <c r="B6733" s="225">
        <v>1272.6099999999999</v>
      </c>
    </row>
    <row r="6734" spans="1:2">
      <c r="A6734" s="68" t="s">
        <v>6672</v>
      </c>
      <c r="B6734" s="225">
        <v>1360.93</v>
      </c>
    </row>
    <row r="6735" spans="1:2">
      <c r="A6735" s="68" t="s">
        <v>6673</v>
      </c>
      <c r="B6735" s="225">
        <v>1360.93</v>
      </c>
    </row>
    <row r="6736" spans="1:2">
      <c r="A6736" s="68" t="s">
        <v>6674</v>
      </c>
      <c r="B6736" s="225">
        <v>1449.45</v>
      </c>
    </row>
    <row r="6737" spans="1:2">
      <c r="A6737" s="68" t="s">
        <v>6675</v>
      </c>
      <c r="B6737" s="225">
        <v>1449.45</v>
      </c>
    </row>
    <row r="6738" spans="1:2">
      <c r="A6738" s="68" t="s">
        <v>6676</v>
      </c>
      <c r="B6738" s="225">
        <v>806.91</v>
      </c>
    </row>
    <row r="6739" spans="1:2">
      <c r="A6739" s="68" t="s">
        <v>6677</v>
      </c>
      <c r="B6739" s="225">
        <v>806.91</v>
      </c>
    </row>
    <row r="6740" spans="1:2">
      <c r="A6740" s="68" t="s">
        <v>6678</v>
      </c>
      <c r="B6740" s="225">
        <v>889.11</v>
      </c>
    </row>
    <row r="6741" spans="1:2">
      <c r="A6741" s="68" t="s">
        <v>6679</v>
      </c>
      <c r="B6741" s="225">
        <v>889.11</v>
      </c>
    </row>
    <row r="6742" spans="1:2">
      <c r="A6742" s="68" t="s">
        <v>6680</v>
      </c>
      <c r="B6742" s="225">
        <v>983.35</v>
      </c>
    </row>
    <row r="6743" spans="1:2">
      <c r="A6743" s="68" t="s">
        <v>6681</v>
      </c>
      <c r="B6743" s="225">
        <v>983.35</v>
      </c>
    </row>
    <row r="6744" spans="1:2">
      <c r="A6744" s="68" t="s">
        <v>6682</v>
      </c>
      <c r="B6744" s="225">
        <v>1071.8699999999999</v>
      </c>
    </row>
    <row r="6745" spans="1:2">
      <c r="A6745" s="68" t="s">
        <v>6683</v>
      </c>
      <c r="B6745" s="225">
        <v>1071.8699999999999</v>
      </c>
    </row>
    <row r="6746" spans="1:2">
      <c r="A6746" s="68" t="s">
        <v>6684</v>
      </c>
      <c r="B6746" s="225">
        <v>1157.1300000000001</v>
      </c>
    </row>
    <row r="6747" spans="1:2">
      <c r="A6747" s="68" t="s">
        <v>6685</v>
      </c>
      <c r="B6747" s="225">
        <v>1157.1300000000001</v>
      </c>
    </row>
    <row r="6748" spans="1:2">
      <c r="A6748" s="68" t="s">
        <v>6686</v>
      </c>
      <c r="B6748" s="225">
        <v>1257.2</v>
      </c>
    </row>
    <row r="6749" spans="1:2">
      <c r="A6749" s="68" t="s">
        <v>6687</v>
      </c>
      <c r="B6749" s="225">
        <v>1257.2</v>
      </c>
    </row>
    <row r="6750" spans="1:2">
      <c r="A6750" s="68" t="s">
        <v>6688</v>
      </c>
      <c r="B6750" s="225">
        <v>1354.8</v>
      </c>
    </row>
    <row r="6751" spans="1:2">
      <c r="A6751" s="68" t="s">
        <v>6689</v>
      </c>
      <c r="B6751" s="225">
        <v>1354.8</v>
      </c>
    </row>
    <row r="6752" spans="1:2">
      <c r="A6752" s="68" t="s">
        <v>6690</v>
      </c>
      <c r="B6752" s="225">
        <v>1449.45</v>
      </c>
    </row>
    <row r="6753" spans="1:2">
      <c r="A6753" s="68" t="s">
        <v>6691</v>
      </c>
      <c r="B6753" s="225">
        <v>1449.45</v>
      </c>
    </row>
    <row r="6754" spans="1:2">
      <c r="A6754" s="68" t="s">
        <v>6692</v>
      </c>
      <c r="B6754" s="225">
        <v>1537.57</v>
      </c>
    </row>
    <row r="6755" spans="1:2">
      <c r="A6755" s="68" t="s">
        <v>6693</v>
      </c>
      <c r="B6755" s="225">
        <v>1537.57</v>
      </c>
    </row>
    <row r="6756" spans="1:2">
      <c r="A6756" s="68" t="s">
        <v>6694</v>
      </c>
      <c r="B6756" s="225">
        <v>1637.94</v>
      </c>
    </row>
    <row r="6757" spans="1:2">
      <c r="A6757" s="68" t="s">
        <v>6695</v>
      </c>
      <c r="B6757" s="225">
        <v>1637.94</v>
      </c>
    </row>
    <row r="6758" spans="1:2">
      <c r="A6758" s="68" t="s">
        <v>6696</v>
      </c>
      <c r="B6758" s="225">
        <v>83.31</v>
      </c>
    </row>
    <row r="6759" spans="1:2">
      <c r="A6759" s="68" t="s">
        <v>6697</v>
      </c>
      <c r="B6759" s="225">
        <v>83.31</v>
      </c>
    </row>
    <row r="6760" spans="1:2">
      <c r="A6760" s="68" t="s">
        <v>6698</v>
      </c>
      <c r="B6760" s="225">
        <v>1660.23</v>
      </c>
    </row>
    <row r="6761" spans="1:2">
      <c r="A6761" s="68" t="s">
        <v>6699</v>
      </c>
      <c r="B6761" s="225">
        <v>1529.22</v>
      </c>
    </row>
    <row r="6762" spans="1:2">
      <c r="A6762" s="68" t="s">
        <v>6700</v>
      </c>
      <c r="B6762" s="225">
        <v>1878.23</v>
      </c>
    </row>
    <row r="6763" spans="1:2">
      <c r="A6763" s="68" t="s">
        <v>6701</v>
      </c>
      <c r="B6763" s="225">
        <v>1733.47</v>
      </c>
    </row>
    <row r="6764" spans="1:2">
      <c r="A6764" s="68" t="s">
        <v>6702</v>
      </c>
      <c r="B6764" s="225">
        <v>2265.46</v>
      </c>
    </row>
    <row r="6765" spans="1:2">
      <c r="A6765" s="68" t="s">
        <v>6703</v>
      </c>
      <c r="B6765" s="225">
        <v>2093.4699999999998</v>
      </c>
    </row>
    <row r="6766" spans="1:2">
      <c r="A6766" s="68" t="s">
        <v>6704</v>
      </c>
      <c r="B6766" s="225">
        <v>1890.39</v>
      </c>
    </row>
    <row r="6767" spans="1:2">
      <c r="A6767" s="68" t="s">
        <v>6705</v>
      </c>
      <c r="B6767" s="225">
        <v>1753.95</v>
      </c>
    </row>
    <row r="6768" spans="1:2">
      <c r="A6768" s="68" t="s">
        <v>6706</v>
      </c>
      <c r="B6768" s="225">
        <v>2268.44</v>
      </c>
    </row>
    <row r="6769" spans="1:2">
      <c r="A6769" s="68" t="s">
        <v>6707</v>
      </c>
      <c r="B6769" s="225">
        <v>2104.73</v>
      </c>
    </row>
    <row r="6770" spans="1:2">
      <c r="A6770" s="68" t="s">
        <v>6708</v>
      </c>
      <c r="B6770" s="225">
        <v>2835.59</v>
      </c>
    </row>
    <row r="6771" spans="1:2">
      <c r="A6771" s="68" t="s">
        <v>6709</v>
      </c>
      <c r="B6771" s="225">
        <v>2630.94</v>
      </c>
    </row>
    <row r="6772" spans="1:2">
      <c r="A6772" s="68" t="s">
        <v>6710</v>
      </c>
      <c r="B6772" s="225">
        <v>3780.78</v>
      </c>
    </row>
    <row r="6773" spans="1:2">
      <c r="A6773" s="68" t="s">
        <v>6711</v>
      </c>
      <c r="B6773" s="225">
        <v>3507.91</v>
      </c>
    </row>
    <row r="6774" spans="1:2">
      <c r="A6774" s="68" t="s">
        <v>6712</v>
      </c>
      <c r="B6774" s="225">
        <v>4725.9799999999996</v>
      </c>
    </row>
    <row r="6775" spans="1:2">
      <c r="A6775" s="68" t="s">
        <v>6713</v>
      </c>
      <c r="B6775" s="225">
        <v>4384.8999999999996</v>
      </c>
    </row>
    <row r="6776" spans="1:2">
      <c r="A6776" s="68" t="s">
        <v>6714</v>
      </c>
      <c r="B6776" s="225">
        <v>1382.74</v>
      </c>
    </row>
    <row r="6777" spans="1:2">
      <c r="A6777" s="68" t="s">
        <v>6715</v>
      </c>
      <c r="B6777" s="225">
        <v>1234.9100000000001</v>
      </c>
    </row>
    <row r="6778" spans="1:2">
      <c r="A6778" s="68" t="s">
        <v>6716</v>
      </c>
      <c r="B6778" s="225">
        <v>374.76</v>
      </c>
    </row>
    <row r="6779" spans="1:2">
      <c r="A6779" s="68" t="s">
        <v>6717</v>
      </c>
      <c r="B6779" s="225">
        <v>336.01</v>
      </c>
    </row>
    <row r="6780" spans="1:2">
      <c r="A6780" s="68" t="s">
        <v>6718</v>
      </c>
      <c r="B6780" s="225">
        <v>160.69</v>
      </c>
    </row>
    <row r="6781" spans="1:2">
      <c r="A6781" s="68" t="s">
        <v>6719</v>
      </c>
      <c r="B6781" s="225">
        <v>160.69</v>
      </c>
    </row>
    <row r="6782" spans="1:2">
      <c r="A6782" s="68" t="s">
        <v>6720</v>
      </c>
      <c r="B6782" s="225">
        <v>226.96</v>
      </c>
    </row>
    <row r="6783" spans="1:2">
      <c r="A6783" s="68" t="s">
        <v>6721</v>
      </c>
      <c r="B6783" s="225">
        <v>226.96</v>
      </c>
    </row>
    <row r="6784" spans="1:2">
      <c r="A6784" s="68" t="s">
        <v>6722</v>
      </c>
      <c r="B6784" s="225">
        <v>313.61</v>
      </c>
    </row>
    <row r="6785" spans="1:2">
      <c r="A6785" s="68" t="s">
        <v>6723</v>
      </c>
      <c r="B6785" s="225">
        <v>313.61</v>
      </c>
    </row>
    <row r="6786" spans="1:2">
      <c r="A6786" s="68" t="s">
        <v>6724</v>
      </c>
      <c r="B6786" s="225">
        <v>372.46</v>
      </c>
    </row>
    <row r="6787" spans="1:2">
      <c r="A6787" s="68" t="s">
        <v>6725</v>
      </c>
      <c r="B6787" s="225">
        <v>372.46</v>
      </c>
    </row>
    <row r="6788" spans="1:2">
      <c r="A6788" s="68" t="s">
        <v>6726</v>
      </c>
      <c r="B6788" s="225">
        <v>373.87</v>
      </c>
    </row>
    <row r="6789" spans="1:2">
      <c r="A6789" s="68" t="s">
        <v>6727</v>
      </c>
      <c r="B6789" s="225">
        <v>373.87</v>
      </c>
    </row>
    <row r="6790" spans="1:2">
      <c r="A6790" s="68" t="s">
        <v>6728</v>
      </c>
      <c r="B6790" s="225">
        <v>444.42</v>
      </c>
    </row>
    <row r="6791" spans="1:2">
      <c r="A6791" s="68" t="s">
        <v>6729</v>
      </c>
      <c r="B6791" s="225">
        <v>444.42</v>
      </c>
    </row>
    <row r="6792" spans="1:2">
      <c r="A6792" s="68" t="s">
        <v>6730</v>
      </c>
      <c r="B6792" s="225">
        <v>540.94000000000005</v>
      </c>
    </row>
    <row r="6793" spans="1:2">
      <c r="A6793" s="68" t="s">
        <v>6731</v>
      </c>
      <c r="B6793" s="225">
        <v>540.94000000000005</v>
      </c>
    </row>
    <row r="6794" spans="1:2">
      <c r="A6794" s="68" t="s">
        <v>6732</v>
      </c>
      <c r="B6794" s="225">
        <v>663.38</v>
      </c>
    </row>
    <row r="6795" spans="1:2">
      <c r="A6795" s="68" t="s">
        <v>6733</v>
      </c>
      <c r="B6795" s="225">
        <v>663.38</v>
      </c>
    </row>
    <row r="6796" spans="1:2">
      <c r="A6796" s="68" t="s">
        <v>6734</v>
      </c>
      <c r="B6796" s="225">
        <v>782.92</v>
      </c>
    </row>
    <row r="6797" spans="1:2">
      <c r="A6797" s="68" t="s">
        <v>6735</v>
      </c>
      <c r="B6797" s="225">
        <v>782.92</v>
      </c>
    </row>
    <row r="6798" spans="1:2">
      <c r="A6798" s="68" t="s">
        <v>6736</v>
      </c>
      <c r="B6798" s="225">
        <v>1022.19</v>
      </c>
    </row>
    <row r="6799" spans="1:2">
      <c r="A6799" s="68" t="s">
        <v>6737</v>
      </c>
      <c r="B6799" s="225">
        <v>1022.19</v>
      </c>
    </row>
    <row r="6800" spans="1:2">
      <c r="A6800" s="68" t="s">
        <v>6738</v>
      </c>
      <c r="B6800" s="225">
        <v>1068.94</v>
      </c>
    </row>
    <row r="6801" spans="1:2">
      <c r="A6801" s="68" t="s">
        <v>6739</v>
      </c>
      <c r="B6801" s="225">
        <v>1068.94</v>
      </c>
    </row>
    <row r="6802" spans="1:2">
      <c r="A6802" s="68" t="s">
        <v>6740</v>
      </c>
      <c r="B6802" s="225">
        <v>1251.0899999999999</v>
      </c>
    </row>
    <row r="6803" spans="1:2">
      <c r="A6803" s="68" t="s">
        <v>6741</v>
      </c>
      <c r="B6803" s="225">
        <v>1251.0899999999999</v>
      </c>
    </row>
    <row r="6804" spans="1:2">
      <c r="A6804" s="68" t="s">
        <v>6742</v>
      </c>
      <c r="B6804" s="225">
        <v>1375.26</v>
      </c>
    </row>
    <row r="6805" spans="1:2">
      <c r="A6805" s="68" t="s">
        <v>6743</v>
      </c>
      <c r="B6805" s="225">
        <v>1375.26</v>
      </c>
    </row>
    <row r="6806" spans="1:2">
      <c r="A6806" s="68" t="s">
        <v>6744</v>
      </c>
      <c r="B6806" s="225">
        <v>1783.83</v>
      </c>
    </row>
    <row r="6807" spans="1:2">
      <c r="A6807" s="68" t="s">
        <v>6745</v>
      </c>
      <c r="B6807" s="225">
        <v>1783.83</v>
      </c>
    </row>
    <row r="6808" spans="1:2">
      <c r="A6808" s="68" t="s">
        <v>6746</v>
      </c>
      <c r="B6808" s="225">
        <v>2512.94</v>
      </c>
    </row>
    <row r="6809" spans="1:2">
      <c r="A6809" s="68" t="s">
        <v>6747</v>
      </c>
      <c r="B6809" s="225">
        <v>2512.94</v>
      </c>
    </row>
    <row r="6810" spans="1:2">
      <c r="A6810" s="68" t="s">
        <v>6748</v>
      </c>
      <c r="B6810" s="225">
        <v>3009.1</v>
      </c>
    </row>
    <row r="6811" spans="1:2">
      <c r="A6811" s="68" t="s">
        <v>6749</v>
      </c>
      <c r="B6811" s="225">
        <v>3009.1</v>
      </c>
    </row>
    <row r="6812" spans="1:2">
      <c r="A6812" s="68" t="s">
        <v>6750</v>
      </c>
      <c r="B6812" s="225">
        <v>3522.16</v>
      </c>
    </row>
    <row r="6813" spans="1:2">
      <c r="A6813" s="68" t="s">
        <v>6751</v>
      </c>
      <c r="B6813" s="225">
        <v>3522.16</v>
      </c>
    </row>
    <row r="6814" spans="1:2">
      <c r="A6814" s="68" t="s">
        <v>6752</v>
      </c>
      <c r="B6814" s="225">
        <v>4108.78</v>
      </c>
    </row>
    <row r="6815" spans="1:2">
      <c r="A6815" s="68" t="s">
        <v>6753</v>
      </c>
      <c r="B6815" s="225">
        <v>4108.78</v>
      </c>
    </row>
    <row r="6816" spans="1:2">
      <c r="A6816" s="68" t="s">
        <v>6754</v>
      </c>
      <c r="B6816" s="225">
        <v>5385.8</v>
      </c>
    </row>
    <row r="6817" spans="1:2">
      <c r="A6817" s="68" t="s">
        <v>6755</v>
      </c>
      <c r="B6817" s="225">
        <v>5385.8</v>
      </c>
    </row>
    <row r="6818" spans="1:2">
      <c r="A6818" s="68" t="s">
        <v>6756</v>
      </c>
      <c r="B6818" s="225">
        <v>414.33</v>
      </c>
    </row>
    <row r="6819" spans="1:2">
      <c r="A6819" s="68" t="s">
        <v>6757</v>
      </c>
      <c r="B6819" s="225">
        <v>414.33</v>
      </c>
    </row>
    <row r="6820" spans="1:2">
      <c r="A6820" s="68" t="s">
        <v>6758</v>
      </c>
      <c r="B6820" s="225">
        <v>495.32</v>
      </c>
    </row>
    <row r="6821" spans="1:2">
      <c r="A6821" s="68" t="s">
        <v>6759</v>
      </c>
      <c r="B6821" s="225">
        <v>495.32</v>
      </c>
    </row>
    <row r="6822" spans="1:2">
      <c r="A6822" s="68" t="s">
        <v>6760</v>
      </c>
      <c r="B6822" s="225">
        <v>607.72</v>
      </c>
    </row>
    <row r="6823" spans="1:2">
      <c r="A6823" s="68" t="s">
        <v>6761</v>
      </c>
      <c r="B6823" s="225">
        <v>607.72</v>
      </c>
    </row>
    <row r="6824" spans="1:2">
      <c r="A6824" s="68" t="s">
        <v>6762</v>
      </c>
      <c r="B6824" s="225">
        <v>691.01</v>
      </c>
    </row>
    <row r="6825" spans="1:2">
      <c r="A6825" s="68" t="s">
        <v>6763</v>
      </c>
      <c r="B6825" s="225">
        <v>691.01</v>
      </c>
    </row>
    <row r="6826" spans="1:2">
      <c r="A6826" s="68" t="s">
        <v>6764</v>
      </c>
      <c r="B6826" s="225">
        <v>911.7</v>
      </c>
    </row>
    <row r="6827" spans="1:2">
      <c r="A6827" s="68" t="s">
        <v>6765</v>
      </c>
      <c r="B6827" s="225">
        <v>911.7</v>
      </c>
    </row>
    <row r="6828" spans="1:2">
      <c r="A6828" s="68" t="s">
        <v>6766</v>
      </c>
      <c r="B6828" s="225">
        <v>972.83</v>
      </c>
    </row>
    <row r="6829" spans="1:2">
      <c r="A6829" s="68" t="s">
        <v>6767</v>
      </c>
      <c r="B6829" s="225">
        <v>972.83</v>
      </c>
    </row>
    <row r="6830" spans="1:2">
      <c r="A6830" s="68" t="s">
        <v>6768</v>
      </c>
      <c r="B6830" s="225">
        <v>1139</v>
      </c>
    </row>
    <row r="6831" spans="1:2">
      <c r="A6831" s="68" t="s">
        <v>6769</v>
      </c>
      <c r="B6831" s="225">
        <v>1139</v>
      </c>
    </row>
    <row r="6832" spans="1:2">
      <c r="A6832" s="68" t="s">
        <v>6770</v>
      </c>
      <c r="B6832" s="225">
        <v>1213</v>
      </c>
    </row>
    <row r="6833" spans="1:2">
      <c r="A6833" s="68" t="s">
        <v>6771</v>
      </c>
      <c r="B6833" s="225">
        <v>1213</v>
      </c>
    </row>
    <row r="6834" spans="1:2">
      <c r="A6834" s="68" t="s">
        <v>6772</v>
      </c>
      <c r="B6834" s="225">
        <v>1568.36</v>
      </c>
    </row>
    <row r="6835" spans="1:2">
      <c r="A6835" s="68" t="s">
        <v>6773</v>
      </c>
      <c r="B6835" s="225">
        <v>1568.36</v>
      </c>
    </row>
    <row r="6836" spans="1:2">
      <c r="A6836" s="68" t="s">
        <v>6774</v>
      </c>
      <c r="B6836" s="225">
        <v>2229.84</v>
      </c>
    </row>
    <row r="6837" spans="1:2">
      <c r="A6837" s="68" t="s">
        <v>6775</v>
      </c>
      <c r="B6837" s="225">
        <v>2229.84</v>
      </c>
    </row>
    <row r="6838" spans="1:2">
      <c r="A6838" s="68" t="s">
        <v>6776</v>
      </c>
      <c r="B6838" s="225">
        <v>2588.25</v>
      </c>
    </row>
    <row r="6839" spans="1:2">
      <c r="A6839" s="68" t="s">
        <v>6777</v>
      </c>
      <c r="B6839" s="225">
        <v>2588.25</v>
      </c>
    </row>
    <row r="6840" spans="1:2">
      <c r="A6840" s="68" t="s">
        <v>6778</v>
      </c>
      <c r="B6840" s="225">
        <v>2990.01</v>
      </c>
    </row>
    <row r="6841" spans="1:2">
      <c r="A6841" s="68" t="s">
        <v>6779</v>
      </c>
      <c r="B6841" s="225">
        <v>2990.01</v>
      </c>
    </row>
    <row r="6842" spans="1:2">
      <c r="A6842" s="68" t="s">
        <v>6780</v>
      </c>
      <c r="B6842" s="225">
        <v>3515.06</v>
      </c>
    </row>
    <row r="6843" spans="1:2">
      <c r="A6843" s="68" t="s">
        <v>6781</v>
      </c>
      <c r="B6843" s="225">
        <v>3515.06</v>
      </c>
    </row>
    <row r="6844" spans="1:2">
      <c r="A6844" s="68" t="s">
        <v>6782</v>
      </c>
      <c r="B6844" s="225">
        <v>4677.24</v>
      </c>
    </row>
    <row r="6845" spans="1:2">
      <c r="A6845" s="68" t="s">
        <v>6783</v>
      </c>
      <c r="B6845" s="225">
        <v>4677.24</v>
      </c>
    </row>
    <row r="6846" spans="1:2">
      <c r="A6846" s="68" t="s">
        <v>6784</v>
      </c>
      <c r="B6846" s="225">
        <v>411.01</v>
      </c>
    </row>
    <row r="6847" spans="1:2">
      <c r="A6847" s="68" t="s">
        <v>6785</v>
      </c>
      <c r="B6847" s="225">
        <v>411.01</v>
      </c>
    </row>
    <row r="6848" spans="1:2">
      <c r="A6848" s="68" t="s">
        <v>6786</v>
      </c>
      <c r="B6848" s="225">
        <v>411.15</v>
      </c>
    </row>
    <row r="6849" spans="1:2">
      <c r="A6849" s="68" t="s">
        <v>6787</v>
      </c>
      <c r="B6849" s="225">
        <v>411.15</v>
      </c>
    </row>
    <row r="6850" spans="1:2">
      <c r="A6850" s="68" t="s">
        <v>6788</v>
      </c>
      <c r="B6850" s="225">
        <v>474.59</v>
      </c>
    </row>
    <row r="6851" spans="1:2">
      <c r="A6851" s="68" t="s">
        <v>6789</v>
      </c>
      <c r="B6851" s="225">
        <v>474.59</v>
      </c>
    </row>
    <row r="6852" spans="1:2">
      <c r="A6852" s="68" t="s">
        <v>6790</v>
      </c>
      <c r="B6852" s="225">
        <v>555.07000000000005</v>
      </c>
    </row>
    <row r="6853" spans="1:2">
      <c r="A6853" s="68" t="s">
        <v>6791</v>
      </c>
      <c r="B6853" s="225">
        <v>555.07000000000005</v>
      </c>
    </row>
    <row r="6854" spans="1:2">
      <c r="A6854" s="68" t="s">
        <v>6792</v>
      </c>
      <c r="B6854" s="225">
        <v>688.84</v>
      </c>
    </row>
    <row r="6855" spans="1:2">
      <c r="A6855" s="68" t="s">
        <v>6793</v>
      </c>
      <c r="B6855" s="225">
        <v>688.84</v>
      </c>
    </row>
    <row r="6856" spans="1:2">
      <c r="A6856" s="68" t="s">
        <v>6794</v>
      </c>
      <c r="B6856" s="225">
        <v>777.64</v>
      </c>
    </row>
    <row r="6857" spans="1:2">
      <c r="A6857" s="68" t="s">
        <v>6795</v>
      </c>
      <c r="B6857" s="225">
        <v>777.64</v>
      </c>
    </row>
    <row r="6858" spans="1:2">
      <c r="A6858" s="68" t="s">
        <v>6796</v>
      </c>
      <c r="B6858" s="225">
        <v>1039.5899999999999</v>
      </c>
    </row>
    <row r="6859" spans="1:2">
      <c r="A6859" s="68" t="s">
        <v>6797</v>
      </c>
      <c r="B6859" s="225">
        <v>1039.5899999999999</v>
      </c>
    </row>
    <row r="6860" spans="1:2">
      <c r="A6860" s="68" t="s">
        <v>6798</v>
      </c>
      <c r="B6860" s="225">
        <v>1136.97</v>
      </c>
    </row>
    <row r="6861" spans="1:2">
      <c r="A6861" s="68" t="s">
        <v>6799</v>
      </c>
      <c r="B6861" s="225">
        <v>1136.97</v>
      </c>
    </row>
    <row r="6862" spans="1:2">
      <c r="A6862" s="68" t="s">
        <v>6800</v>
      </c>
      <c r="B6862" s="225">
        <v>1301.3800000000001</v>
      </c>
    </row>
    <row r="6863" spans="1:2">
      <c r="A6863" s="68" t="s">
        <v>6801</v>
      </c>
      <c r="B6863" s="225">
        <v>1301.3800000000001</v>
      </c>
    </row>
    <row r="6864" spans="1:2">
      <c r="A6864" s="68" t="s">
        <v>6802</v>
      </c>
      <c r="B6864" s="225">
        <v>1397.78</v>
      </c>
    </row>
    <row r="6865" spans="1:2">
      <c r="A6865" s="68" t="s">
        <v>6803</v>
      </c>
      <c r="B6865" s="225">
        <v>1397.78</v>
      </c>
    </row>
    <row r="6866" spans="1:2">
      <c r="A6866" s="68" t="s">
        <v>6804</v>
      </c>
      <c r="B6866" s="225">
        <v>1855.49</v>
      </c>
    </row>
    <row r="6867" spans="1:2">
      <c r="A6867" s="68" t="s">
        <v>6805</v>
      </c>
      <c r="B6867" s="225">
        <v>1855.49</v>
      </c>
    </row>
    <row r="6868" spans="1:2">
      <c r="A6868" s="68" t="s">
        <v>6806</v>
      </c>
      <c r="B6868" s="225">
        <v>2709.13</v>
      </c>
    </row>
    <row r="6869" spans="1:2">
      <c r="A6869" s="68" t="s">
        <v>6807</v>
      </c>
      <c r="B6869" s="225">
        <v>2709.13</v>
      </c>
    </row>
    <row r="6870" spans="1:2">
      <c r="A6870" s="68" t="s">
        <v>6808</v>
      </c>
      <c r="B6870" s="225">
        <v>3173.13</v>
      </c>
    </row>
    <row r="6871" spans="1:2">
      <c r="A6871" s="68" t="s">
        <v>6809</v>
      </c>
      <c r="B6871" s="225">
        <v>3173.13</v>
      </c>
    </row>
    <row r="6872" spans="1:2">
      <c r="A6872" s="68" t="s">
        <v>6810</v>
      </c>
      <c r="B6872" s="225">
        <v>3773.06</v>
      </c>
    </row>
    <row r="6873" spans="1:2">
      <c r="A6873" s="68" t="s">
        <v>6811</v>
      </c>
      <c r="B6873" s="225">
        <v>3773.06</v>
      </c>
    </row>
    <row r="6874" spans="1:2">
      <c r="A6874" s="68" t="s">
        <v>6812</v>
      </c>
      <c r="B6874" s="225">
        <v>4422.9399999999996</v>
      </c>
    </row>
    <row r="6875" spans="1:2">
      <c r="A6875" s="68" t="s">
        <v>6813</v>
      </c>
      <c r="B6875" s="225">
        <v>4422.9399999999996</v>
      </c>
    </row>
    <row r="6876" spans="1:2">
      <c r="A6876" s="68" t="s">
        <v>6814</v>
      </c>
      <c r="B6876" s="225">
        <v>6192.29</v>
      </c>
    </row>
    <row r="6877" spans="1:2">
      <c r="A6877" s="68" t="s">
        <v>6815</v>
      </c>
      <c r="B6877" s="225">
        <v>6192.29</v>
      </c>
    </row>
    <row r="6878" spans="1:2">
      <c r="A6878" s="68" t="s">
        <v>6816</v>
      </c>
      <c r="B6878" s="225">
        <v>1364</v>
      </c>
    </row>
    <row r="6879" spans="1:2">
      <c r="A6879" s="68" t="s">
        <v>6817</v>
      </c>
      <c r="B6879" s="225">
        <v>1364</v>
      </c>
    </row>
    <row r="6880" spans="1:2">
      <c r="A6880" s="68" t="s">
        <v>6818</v>
      </c>
      <c r="B6880" s="225">
        <v>1518.2</v>
      </c>
    </row>
    <row r="6881" spans="1:2">
      <c r="A6881" s="68" t="s">
        <v>6819</v>
      </c>
      <c r="B6881" s="225">
        <v>1518.2</v>
      </c>
    </row>
    <row r="6882" spans="1:2">
      <c r="A6882" s="68" t="s">
        <v>6820</v>
      </c>
      <c r="B6882" s="225">
        <v>1873.53</v>
      </c>
    </row>
    <row r="6883" spans="1:2">
      <c r="A6883" s="68" t="s">
        <v>6821</v>
      </c>
      <c r="B6883" s="225">
        <v>1873.53</v>
      </c>
    </row>
    <row r="6884" spans="1:2">
      <c r="A6884" s="68" t="s">
        <v>6822</v>
      </c>
      <c r="B6884" s="225">
        <v>2263.39</v>
      </c>
    </row>
    <row r="6885" spans="1:2">
      <c r="A6885" s="68" t="s">
        <v>6823</v>
      </c>
      <c r="B6885" s="225">
        <v>2263.39</v>
      </c>
    </row>
    <row r="6886" spans="1:2">
      <c r="A6886" s="68" t="s">
        <v>6824</v>
      </c>
      <c r="B6886" s="225">
        <v>2676.27</v>
      </c>
    </row>
    <row r="6887" spans="1:2">
      <c r="A6887" s="68" t="s">
        <v>6825</v>
      </c>
      <c r="B6887" s="225">
        <v>2676.27</v>
      </c>
    </row>
    <row r="6888" spans="1:2">
      <c r="A6888" s="68" t="s">
        <v>6826</v>
      </c>
      <c r="B6888" s="225">
        <v>3277.72</v>
      </c>
    </row>
    <row r="6889" spans="1:2">
      <c r="A6889" s="68" t="s">
        <v>6827</v>
      </c>
      <c r="B6889" s="225">
        <v>3277.72</v>
      </c>
    </row>
    <row r="6890" spans="1:2">
      <c r="A6890" s="68" t="s">
        <v>6828</v>
      </c>
      <c r="B6890" s="225">
        <v>3809.47</v>
      </c>
    </row>
    <row r="6891" spans="1:2">
      <c r="A6891" s="68" t="s">
        <v>6829</v>
      </c>
      <c r="B6891" s="225">
        <v>3809.47</v>
      </c>
    </row>
    <row r="6892" spans="1:2">
      <c r="A6892" s="68" t="s">
        <v>6830</v>
      </c>
      <c r="B6892" s="225">
        <v>4286.54</v>
      </c>
    </row>
    <row r="6893" spans="1:2">
      <c r="A6893" s="68" t="s">
        <v>6831</v>
      </c>
      <c r="B6893" s="225">
        <v>4286.54</v>
      </c>
    </row>
    <row r="6894" spans="1:2">
      <c r="A6894" s="68" t="s">
        <v>6832</v>
      </c>
      <c r="B6894" s="225">
        <v>5251.25</v>
      </c>
    </row>
    <row r="6895" spans="1:2">
      <c r="A6895" s="68" t="s">
        <v>6833</v>
      </c>
      <c r="B6895" s="225">
        <v>5251.25</v>
      </c>
    </row>
    <row r="6896" spans="1:2">
      <c r="A6896" s="68" t="s">
        <v>6834</v>
      </c>
      <c r="B6896" s="225">
        <v>5596.42</v>
      </c>
    </row>
    <row r="6897" spans="1:2">
      <c r="A6897" s="68" t="s">
        <v>6835</v>
      </c>
      <c r="B6897" s="225">
        <v>5596.42</v>
      </c>
    </row>
    <row r="6898" spans="1:2">
      <c r="A6898" s="68" t="s">
        <v>6836</v>
      </c>
      <c r="B6898" s="225">
        <v>6778.46</v>
      </c>
    </row>
    <row r="6899" spans="1:2">
      <c r="A6899" s="68" t="s">
        <v>6837</v>
      </c>
      <c r="B6899" s="225">
        <v>6778.46</v>
      </c>
    </row>
    <row r="6900" spans="1:2">
      <c r="A6900" s="68" t="s">
        <v>6838</v>
      </c>
      <c r="B6900" s="225">
        <v>15069.65</v>
      </c>
    </row>
    <row r="6901" spans="1:2">
      <c r="A6901" s="68" t="s">
        <v>6839</v>
      </c>
      <c r="B6901" s="225">
        <v>15069.65</v>
      </c>
    </row>
    <row r="6902" spans="1:2">
      <c r="A6902" s="68" t="s">
        <v>6840</v>
      </c>
      <c r="B6902" s="225">
        <v>19135.169999999998</v>
      </c>
    </row>
    <row r="6903" spans="1:2">
      <c r="A6903" s="68" t="s">
        <v>6841</v>
      </c>
      <c r="B6903" s="225">
        <v>19135.169999999998</v>
      </c>
    </row>
    <row r="6904" spans="1:2">
      <c r="A6904" s="68" t="s">
        <v>6842</v>
      </c>
      <c r="B6904" s="225">
        <v>27796.91</v>
      </c>
    </row>
    <row r="6905" spans="1:2">
      <c r="A6905" s="68" t="s">
        <v>6843</v>
      </c>
      <c r="B6905" s="225">
        <v>27796.91</v>
      </c>
    </row>
    <row r="6906" spans="1:2">
      <c r="A6906" s="68" t="s">
        <v>6844</v>
      </c>
      <c r="B6906" s="225">
        <v>28837.96</v>
      </c>
    </row>
    <row r="6907" spans="1:2">
      <c r="A6907" s="68" t="s">
        <v>6845</v>
      </c>
      <c r="B6907" s="225">
        <v>28837.96</v>
      </c>
    </row>
    <row r="6908" spans="1:2">
      <c r="A6908" s="68" t="s">
        <v>6846</v>
      </c>
      <c r="B6908" s="225">
        <v>41360.57</v>
      </c>
    </row>
    <row r="6909" spans="1:2">
      <c r="A6909" s="68" t="s">
        <v>6847</v>
      </c>
      <c r="B6909" s="225">
        <v>41360.57</v>
      </c>
    </row>
    <row r="6910" spans="1:2">
      <c r="A6910" s="68" t="s">
        <v>6848</v>
      </c>
      <c r="B6910" s="225">
        <v>1364</v>
      </c>
    </row>
    <row r="6911" spans="1:2">
      <c r="A6911" s="68" t="s">
        <v>6849</v>
      </c>
      <c r="B6911" s="225">
        <v>1364</v>
      </c>
    </row>
    <row r="6912" spans="1:2">
      <c r="A6912" s="68" t="s">
        <v>6850</v>
      </c>
      <c r="B6912" s="225">
        <v>1518.2</v>
      </c>
    </row>
    <row r="6913" spans="1:2">
      <c r="A6913" s="68" t="s">
        <v>6851</v>
      </c>
      <c r="B6913" s="225">
        <v>1518.2</v>
      </c>
    </row>
    <row r="6914" spans="1:2">
      <c r="A6914" s="68" t="s">
        <v>6852</v>
      </c>
      <c r="B6914" s="225">
        <v>1873.53</v>
      </c>
    </row>
    <row r="6915" spans="1:2">
      <c r="A6915" s="68" t="s">
        <v>6853</v>
      </c>
      <c r="B6915" s="225">
        <v>1873.53</v>
      </c>
    </row>
    <row r="6916" spans="1:2">
      <c r="A6916" s="68" t="s">
        <v>6854</v>
      </c>
      <c r="B6916" s="225">
        <v>2264.31</v>
      </c>
    </row>
    <row r="6917" spans="1:2">
      <c r="A6917" s="68" t="s">
        <v>6855</v>
      </c>
      <c r="B6917" s="225">
        <v>2264.31</v>
      </c>
    </row>
    <row r="6918" spans="1:2">
      <c r="A6918" s="68" t="s">
        <v>6856</v>
      </c>
      <c r="B6918" s="225">
        <v>2737.8</v>
      </c>
    </row>
    <row r="6919" spans="1:2">
      <c r="A6919" s="68" t="s">
        <v>6857</v>
      </c>
      <c r="B6919" s="225">
        <v>2737.8</v>
      </c>
    </row>
    <row r="6920" spans="1:2">
      <c r="A6920" s="68" t="s">
        <v>6858</v>
      </c>
      <c r="B6920" s="225">
        <v>3328.23</v>
      </c>
    </row>
    <row r="6921" spans="1:2">
      <c r="A6921" s="68" t="s">
        <v>6859</v>
      </c>
      <c r="B6921" s="225">
        <v>3328.23</v>
      </c>
    </row>
    <row r="6922" spans="1:2">
      <c r="A6922" s="68" t="s">
        <v>6860</v>
      </c>
      <c r="B6922" s="225">
        <v>3863.86</v>
      </c>
    </row>
    <row r="6923" spans="1:2">
      <c r="A6923" s="68" t="s">
        <v>6861</v>
      </c>
      <c r="B6923" s="225">
        <v>3863.86</v>
      </c>
    </row>
    <row r="6924" spans="1:2">
      <c r="A6924" s="68" t="s">
        <v>6862</v>
      </c>
      <c r="B6924" s="225">
        <v>4545.3500000000004</v>
      </c>
    </row>
    <row r="6925" spans="1:2">
      <c r="A6925" s="68" t="s">
        <v>6863</v>
      </c>
      <c r="B6925" s="225">
        <v>4545.3500000000004</v>
      </c>
    </row>
    <row r="6926" spans="1:2">
      <c r="A6926" s="68" t="s">
        <v>6864</v>
      </c>
      <c r="B6926" s="225">
        <v>5569.11</v>
      </c>
    </row>
    <row r="6927" spans="1:2">
      <c r="A6927" s="68" t="s">
        <v>6865</v>
      </c>
      <c r="B6927" s="225">
        <v>5569.11</v>
      </c>
    </row>
    <row r="6928" spans="1:2">
      <c r="A6928" s="68" t="s">
        <v>6866</v>
      </c>
      <c r="B6928" s="225">
        <v>6460.45</v>
      </c>
    </row>
    <row r="6929" spans="1:2">
      <c r="A6929" s="68" t="s">
        <v>6867</v>
      </c>
      <c r="B6929" s="225">
        <v>6460.45</v>
      </c>
    </row>
    <row r="6930" spans="1:2">
      <c r="A6930" s="68" t="s">
        <v>6868</v>
      </c>
      <c r="B6930" s="225">
        <v>8872.77</v>
      </c>
    </row>
    <row r="6931" spans="1:2">
      <c r="A6931" s="68" t="s">
        <v>6869</v>
      </c>
      <c r="B6931" s="225">
        <v>8872.77</v>
      </c>
    </row>
    <row r="6932" spans="1:2">
      <c r="A6932" s="68" t="s">
        <v>6870</v>
      </c>
      <c r="B6932" s="225">
        <v>15477.16</v>
      </c>
    </row>
    <row r="6933" spans="1:2">
      <c r="A6933" s="68" t="s">
        <v>6871</v>
      </c>
      <c r="B6933" s="225">
        <v>15477.16</v>
      </c>
    </row>
    <row r="6934" spans="1:2">
      <c r="A6934" s="68" t="s">
        <v>6872</v>
      </c>
      <c r="B6934" s="225">
        <v>27821.03</v>
      </c>
    </row>
    <row r="6935" spans="1:2">
      <c r="A6935" s="68" t="s">
        <v>6873</v>
      </c>
      <c r="B6935" s="225">
        <v>27821.03</v>
      </c>
    </row>
    <row r="6936" spans="1:2">
      <c r="A6936" s="68" t="s">
        <v>6874</v>
      </c>
      <c r="B6936" s="225">
        <v>36862.97</v>
      </c>
    </row>
    <row r="6937" spans="1:2">
      <c r="A6937" s="68" t="s">
        <v>6875</v>
      </c>
      <c r="B6937" s="225">
        <v>36862.97</v>
      </c>
    </row>
    <row r="6938" spans="1:2">
      <c r="A6938" s="68" t="s">
        <v>6876</v>
      </c>
      <c r="B6938" s="225">
        <v>50623.34</v>
      </c>
    </row>
    <row r="6939" spans="1:2">
      <c r="A6939" s="68" t="s">
        <v>6877</v>
      </c>
      <c r="B6939" s="225">
        <v>50623.34</v>
      </c>
    </row>
    <row r="6940" spans="1:2">
      <c r="A6940" s="68" t="s">
        <v>6878</v>
      </c>
      <c r="B6940" s="225">
        <v>30057.01</v>
      </c>
    </row>
    <row r="6941" spans="1:2">
      <c r="A6941" s="68" t="s">
        <v>6879</v>
      </c>
      <c r="B6941" s="225">
        <v>30057.01</v>
      </c>
    </row>
    <row r="6942" spans="1:2">
      <c r="A6942" s="68" t="s">
        <v>6880</v>
      </c>
      <c r="B6942" s="225">
        <v>36862.97</v>
      </c>
    </row>
    <row r="6943" spans="1:2">
      <c r="A6943" s="68" t="s">
        <v>6881</v>
      </c>
      <c r="B6943" s="225">
        <v>36862.97</v>
      </c>
    </row>
    <row r="6944" spans="1:2">
      <c r="A6944" s="68" t="s">
        <v>6882</v>
      </c>
      <c r="B6944" s="225">
        <v>54719</v>
      </c>
    </row>
    <row r="6945" spans="1:2">
      <c r="A6945" s="68" t="s">
        <v>6883</v>
      </c>
      <c r="B6945" s="225">
        <v>54719</v>
      </c>
    </row>
    <row r="6946" spans="1:2">
      <c r="A6946" s="68" t="s">
        <v>6884</v>
      </c>
      <c r="B6946" s="225">
        <v>38318.269999999997</v>
      </c>
    </row>
    <row r="6947" spans="1:2">
      <c r="A6947" s="68" t="s">
        <v>6885</v>
      </c>
      <c r="B6947" s="225">
        <v>38318.269999999997</v>
      </c>
    </row>
    <row r="6948" spans="1:2">
      <c r="A6948" s="68" t="s">
        <v>6886</v>
      </c>
      <c r="B6948" s="225">
        <v>48409.18</v>
      </c>
    </row>
    <row r="6949" spans="1:2">
      <c r="A6949" s="68" t="s">
        <v>6887</v>
      </c>
      <c r="B6949" s="225">
        <v>48409.18</v>
      </c>
    </row>
    <row r="6950" spans="1:2">
      <c r="A6950" s="68" t="s">
        <v>6888</v>
      </c>
      <c r="B6950" s="225">
        <v>59331.33</v>
      </c>
    </row>
    <row r="6951" spans="1:2">
      <c r="A6951" s="68" t="s">
        <v>6889</v>
      </c>
      <c r="B6951" s="225">
        <v>59331.33</v>
      </c>
    </row>
    <row r="6952" spans="1:2">
      <c r="A6952" s="68" t="s">
        <v>6890</v>
      </c>
      <c r="B6952" s="225">
        <v>55848.07</v>
      </c>
    </row>
    <row r="6953" spans="1:2">
      <c r="A6953" s="68" t="s">
        <v>6891</v>
      </c>
      <c r="B6953" s="225">
        <v>55848.07</v>
      </c>
    </row>
    <row r="6954" spans="1:2">
      <c r="A6954" s="68" t="s">
        <v>6892</v>
      </c>
      <c r="B6954" s="225">
        <v>65146.99</v>
      </c>
    </row>
    <row r="6955" spans="1:2">
      <c r="A6955" s="68" t="s">
        <v>6893</v>
      </c>
      <c r="B6955" s="225">
        <v>65146.99</v>
      </c>
    </row>
    <row r="6956" spans="1:2">
      <c r="A6956" s="68" t="s">
        <v>6894</v>
      </c>
      <c r="B6956" s="225">
        <v>81593.87</v>
      </c>
    </row>
    <row r="6957" spans="1:2">
      <c r="A6957" s="68" t="s">
        <v>6895</v>
      </c>
      <c r="B6957" s="225">
        <v>81593.87</v>
      </c>
    </row>
    <row r="6958" spans="1:2">
      <c r="A6958" s="68" t="s">
        <v>6896</v>
      </c>
      <c r="B6958" s="225">
        <v>983.68</v>
      </c>
    </row>
    <row r="6959" spans="1:2">
      <c r="A6959" s="68" t="s">
        <v>6897</v>
      </c>
      <c r="B6959" s="225">
        <v>983.68</v>
      </c>
    </row>
    <row r="6960" spans="1:2">
      <c r="A6960" s="68" t="s">
        <v>6898</v>
      </c>
      <c r="B6960" s="225">
        <v>1075.58</v>
      </c>
    </row>
    <row r="6961" spans="1:2">
      <c r="A6961" s="68" t="s">
        <v>6899</v>
      </c>
      <c r="B6961" s="225">
        <v>1075.58</v>
      </c>
    </row>
    <row r="6962" spans="1:2">
      <c r="A6962" s="68" t="s">
        <v>6900</v>
      </c>
      <c r="B6962" s="225">
        <v>1308.8900000000001</v>
      </c>
    </row>
    <row r="6963" spans="1:2">
      <c r="A6963" s="68" t="s">
        <v>6901</v>
      </c>
      <c r="B6963" s="225">
        <v>1308.8900000000001</v>
      </c>
    </row>
    <row r="6964" spans="1:2">
      <c r="A6964" s="68" t="s">
        <v>6902</v>
      </c>
      <c r="B6964" s="225">
        <v>1588.95</v>
      </c>
    </row>
    <row r="6965" spans="1:2">
      <c r="A6965" s="68" t="s">
        <v>6903</v>
      </c>
      <c r="B6965" s="225">
        <v>1588.95</v>
      </c>
    </row>
    <row r="6966" spans="1:2">
      <c r="A6966" s="68" t="s">
        <v>6904</v>
      </c>
      <c r="B6966" s="225">
        <v>1881.84</v>
      </c>
    </row>
    <row r="6967" spans="1:2">
      <c r="A6967" s="68" t="s">
        <v>6905</v>
      </c>
      <c r="B6967" s="225">
        <v>1881.84</v>
      </c>
    </row>
    <row r="6968" spans="1:2">
      <c r="A6968" s="68" t="s">
        <v>6906</v>
      </c>
      <c r="B6968" s="225">
        <v>2260.56</v>
      </c>
    </row>
    <row r="6969" spans="1:2">
      <c r="A6969" s="68" t="s">
        <v>6907</v>
      </c>
      <c r="B6969" s="225">
        <v>2260.56</v>
      </c>
    </row>
    <row r="6970" spans="1:2">
      <c r="A6970" s="68" t="s">
        <v>6908</v>
      </c>
      <c r="B6970" s="225">
        <v>2606.9499999999998</v>
      </c>
    </row>
    <row r="6971" spans="1:2">
      <c r="A6971" s="68" t="s">
        <v>6909</v>
      </c>
      <c r="B6971" s="225">
        <v>2606.9499999999998</v>
      </c>
    </row>
    <row r="6972" spans="1:2">
      <c r="A6972" s="68" t="s">
        <v>6910</v>
      </c>
      <c r="B6972" s="225">
        <v>2964.05</v>
      </c>
    </row>
    <row r="6973" spans="1:2">
      <c r="A6973" s="68" t="s">
        <v>6911</v>
      </c>
      <c r="B6973" s="225">
        <v>2964.05</v>
      </c>
    </row>
    <row r="6974" spans="1:2">
      <c r="A6974" s="68" t="s">
        <v>6912</v>
      </c>
      <c r="B6974" s="225">
        <v>3547.39</v>
      </c>
    </row>
    <row r="6975" spans="1:2">
      <c r="A6975" s="68" t="s">
        <v>6913</v>
      </c>
      <c r="B6975" s="225">
        <v>3547.39</v>
      </c>
    </row>
    <row r="6976" spans="1:2">
      <c r="A6976" s="68" t="s">
        <v>6914</v>
      </c>
      <c r="B6976" s="225">
        <v>3821.63</v>
      </c>
    </row>
    <row r="6977" spans="1:2">
      <c r="A6977" s="68" t="s">
        <v>6915</v>
      </c>
      <c r="B6977" s="225">
        <v>3821.63</v>
      </c>
    </row>
    <row r="6978" spans="1:2">
      <c r="A6978" s="68" t="s">
        <v>6916</v>
      </c>
      <c r="B6978" s="225">
        <v>4682.74</v>
      </c>
    </row>
    <row r="6979" spans="1:2">
      <c r="A6979" s="68" t="s">
        <v>6917</v>
      </c>
      <c r="B6979" s="225">
        <v>4682.74</v>
      </c>
    </row>
    <row r="6980" spans="1:2">
      <c r="A6980" s="68" t="s">
        <v>6918</v>
      </c>
      <c r="B6980" s="225">
        <v>9377.2900000000009</v>
      </c>
    </row>
    <row r="6981" spans="1:2">
      <c r="A6981" s="68" t="s">
        <v>6919</v>
      </c>
      <c r="B6981" s="225">
        <v>9377.2900000000009</v>
      </c>
    </row>
    <row r="6982" spans="1:2">
      <c r="A6982" s="68" t="s">
        <v>6920</v>
      </c>
      <c r="B6982" s="225">
        <v>11873.2</v>
      </c>
    </row>
    <row r="6983" spans="1:2">
      <c r="A6983" s="68" t="s">
        <v>6921</v>
      </c>
      <c r="B6983" s="225">
        <v>11873.2</v>
      </c>
    </row>
    <row r="6984" spans="1:2">
      <c r="A6984" s="68" t="s">
        <v>6922</v>
      </c>
      <c r="B6984" s="225">
        <v>18286.53</v>
      </c>
    </row>
    <row r="6985" spans="1:2">
      <c r="A6985" s="68" t="s">
        <v>6923</v>
      </c>
      <c r="B6985" s="225">
        <v>18286.53</v>
      </c>
    </row>
    <row r="6986" spans="1:2">
      <c r="A6986" s="68" t="s">
        <v>6924</v>
      </c>
      <c r="B6986" s="225">
        <v>19248.439999999999</v>
      </c>
    </row>
    <row r="6987" spans="1:2">
      <c r="A6987" s="68" t="s">
        <v>6925</v>
      </c>
      <c r="B6987" s="225">
        <v>19248.439999999999</v>
      </c>
    </row>
    <row r="6988" spans="1:2">
      <c r="A6988" s="68" t="s">
        <v>6926</v>
      </c>
      <c r="B6988" s="225">
        <v>26474.21</v>
      </c>
    </row>
    <row r="6989" spans="1:2">
      <c r="A6989" s="68" t="s">
        <v>6927</v>
      </c>
      <c r="B6989" s="225">
        <v>26474.21</v>
      </c>
    </row>
    <row r="6990" spans="1:2">
      <c r="A6990" s="68" t="s">
        <v>6928</v>
      </c>
      <c r="B6990" s="225">
        <v>983.68</v>
      </c>
    </row>
    <row r="6991" spans="1:2">
      <c r="A6991" s="68" t="s">
        <v>6929</v>
      </c>
      <c r="B6991" s="225">
        <v>983.68</v>
      </c>
    </row>
    <row r="6992" spans="1:2">
      <c r="A6992" s="68" t="s">
        <v>6930</v>
      </c>
      <c r="B6992" s="225">
        <v>1075.58</v>
      </c>
    </row>
    <row r="6993" spans="1:2">
      <c r="A6993" s="68" t="s">
        <v>6931</v>
      </c>
      <c r="B6993" s="225">
        <v>1075.58</v>
      </c>
    </row>
    <row r="6994" spans="1:2">
      <c r="A6994" s="68" t="s">
        <v>6932</v>
      </c>
      <c r="B6994" s="225">
        <v>1308.8900000000001</v>
      </c>
    </row>
    <row r="6995" spans="1:2">
      <c r="A6995" s="68" t="s">
        <v>6933</v>
      </c>
      <c r="B6995" s="225">
        <v>1308.8900000000001</v>
      </c>
    </row>
    <row r="6996" spans="1:2">
      <c r="A6996" s="68" t="s">
        <v>6934</v>
      </c>
      <c r="B6996" s="225">
        <v>1589.42</v>
      </c>
    </row>
    <row r="6997" spans="1:2">
      <c r="A6997" s="68" t="s">
        <v>6935</v>
      </c>
      <c r="B6997" s="225">
        <v>1589.42</v>
      </c>
    </row>
    <row r="6998" spans="1:2">
      <c r="A6998" s="68" t="s">
        <v>6936</v>
      </c>
      <c r="B6998" s="225">
        <v>1912.66</v>
      </c>
    </row>
    <row r="6999" spans="1:2">
      <c r="A6999" s="68" t="s">
        <v>6937</v>
      </c>
      <c r="B6999" s="225">
        <v>1912.66</v>
      </c>
    </row>
    <row r="7000" spans="1:2">
      <c r="A7000" s="68" t="s">
        <v>6938</v>
      </c>
      <c r="B7000" s="225">
        <v>2285.8000000000002</v>
      </c>
    </row>
    <row r="7001" spans="1:2">
      <c r="A7001" s="68" t="s">
        <v>6939</v>
      </c>
      <c r="B7001" s="225">
        <v>2285.8000000000002</v>
      </c>
    </row>
    <row r="7002" spans="1:2">
      <c r="A7002" s="68" t="s">
        <v>6940</v>
      </c>
      <c r="B7002" s="225">
        <v>2634.12</v>
      </c>
    </row>
    <row r="7003" spans="1:2">
      <c r="A7003" s="68" t="s">
        <v>6941</v>
      </c>
      <c r="B7003" s="225">
        <v>2634.12</v>
      </c>
    </row>
    <row r="7004" spans="1:2">
      <c r="A7004" s="68" t="s">
        <v>6942</v>
      </c>
      <c r="B7004" s="225">
        <v>3093.44</v>
      </c>
    </row>
    <row r="7005" spans="1:2">
      <c r="A7005" s="68" t="s">
        <v>6943</v>
      </c>
      <c r="B7005" s="225">
        <v>3093.44</v>
      </c>
    </row>
    <row r="7006" spans="1:2">
      <c r="A7006" s="68" t="s">
        <v>6944</v>
      </c>
      <c r="B7006" s="225">
        <v>3709.15</v>
      </c>
    </row>
    <row r="7007" spans="1:2">
      <c r="A7007" s="68" t="s">
        <v>6945</v>
      </c>
      <c r="B7007" s="225">
        <v>3709.15</v>
      </c>
    </row>
    <row r="7008" spans="1:2">
      <c r="A7008" s="68" t="s">
        <v>6946</v>
      </c>
      <c r="B7008" s="225">
        <v>4250.78</v>
      </c>
    </row>
    <row r="7009" spans="1:2">
      <c r="A7009" s="68" t="s">
        <v>6947</v>
      </c>
      <c r="B7009" s="225">
        <v>4250.78</v>
      </c>
    </row>
    <row r="7010" spans="1:2">
      <c r="A7010" s="68" t="s">
        <v>6948</v>
      </c>
      <c r="B7010" s="225">
        <v>5829.31</v>
      </c>
    </row>
    <row r="7011" spans="1:2">
      <c r="A7011" s="68" t="s">
        <v>6949</v>
      </c>
      <c r="B7011" s="225">
        <v>5829.31</v>
      </c>
    </row>
    <row r="7012" spans="1:2">
      <c r="A7012" s="68" t="s">
        <v>6950</v>
      </c>
      <c r="B7012" s="225">
        <v>10067.35</v>
      </c>
    </row>
    <row r="7013" spans="1:2">
      <c r="A7013" s="68" t="s">
        <v>6951</v>
      </c>
      <c r="B7013" s="225">
        <v>10067.35</v>
      </c>
    </row>
    <row r="7014" spans="1:2">
      <c r="A7014" s="68" t="s">
        <v>6952</v>
      </c>
      <c r="B7014" s="225">
        <v>1014.3</v>
      </c>
    </row>
    <row r="7015" spans="1:2">
      <c r="A7015" s="68" t="s">
        <v>6953</v>
      </c>
      <c r="B7015" s="225">
        <v>1014.3</v>
      </c>
    </row>
    <row r="7016" spans="1:2">
      <c r="A7016" s="68" t="s">
        <v>6954</v>
      </c>
      <c r="B7016" s="225">
        <v>1116.01</v>
      </c>
    </row>
    <row r="7017" spans="1:2">
      <c r="A7017" s="68" t="s">
        <v>6955</v>
      </c>
      <c r="B7017" s="225">
        <v>1116.01</v>
      </c>
    </row>
    <row r="7018" spans="1:2">
      <c r="A7018" s="68" t="s">
        <v>6956</v>
      </c>
      <c r="B7018" s="225">
        <v>1361.68</v>
      </c>
    </row>
    <row r="7019" spans="1:2">
      <c r="A7019" s="68" t="s">
        <v>6957</v>
      </c>
      <c r="B7019" s="225">
        <v>1361.68</v>
      </c>
    </row>
    <row r="7020" spans="1:2">
      <c r="A7020" s="68" t="s">
        <v>6958</v>
      </c>
      <c r="B7020" s="225">
        <v>1662.5</v>
      </c>
    </row>
    <row r="7021" spans="1:2">
      <c r="A7021" s="68" t="s">
        <v>6959</v>
      </c>
      <c r="B7021" s="225">
        <v>1662.5</v>
      </c>
    </row>
    <row r="7022" spans="1:2">
      <c r="A7022" s="68" t="s">
        <v>6960</v>
      </c>
      <c r="B7022" s="225">
        <v>1982.91</v>
      </c>
    </row>
    <row r="7023" spans="1:2">
      <c r="A7023" s="68" t="s">
        <v>6961</v>
      </c>
      <c r="B7023" s="225">
        <v>1982.91</v>
      </c>
    </row>
    <row r="7024" spans="1:2">
      <c r="A7024" s="68" t="s">
        <v>6962</v>
      </c>
      <c r="B7024" s="225">
        <v>2399.1</v>
      </c>
    </row>
    <row r="7025" spans="1:2">
      <c r="A7025" s="68" t="s">
        <v>6963</v>
      </c>
      <c r="B7025" s="225">
        <v>2399.1</v>
      </c>
    </row>
    <row r="7026" spans="1:2">
      <c r="A7026" s="68" t="s">
        <v>6964</v>
      </c>
      <c r="B7026" s="225">
        <v>2795.23</v>
      </c>
    </row>
    <row r="7027" spans="1:2">
      <c r="A7027" s="68" t="s">
        <v>6965</v>
      </c>
      <c r="B7027" s="225">
        <v>2795.23</v>
      </c>
    </row>
    <row r="7028" spans="1:2">
      <c r="A7028" s="68" t="s">
        <v>6966</v>
      </c>
      <c r="B7028" s="225">
        <v>3170.98</v>
      </c>
    </row>
    <row r="7029" spans="1:2">
      <c r="A7029" s="68" t="s">
        <v>6967</v>
      </c>
      <c r="B7029" s="225">
        <v>3170.98</v>
      </c>
    </row>
    <row r="7030" spans="1:2">
      <c r="A7030" s="68" t="s">
        <v>6968</v>
      </c>
      <c r="B7030" s="225">
        <v>3820.7</v>
      </c>
    </row>
    <row r="7031" spans="1:2">
      <c r="A7031" s="68" t="s">
        <v>6969</v>
      </c>
      <c r="B7031" s="225">
        <v>3820.7</v>
      </c>
    </row>
    <row r="7032" spans="1:2">
      <c r="A7032" s="68" t="s">
        <v>6970</v>
      </c>
      <c r="B7032" s="225">
        <v>4128.55</v>
      </c>
    </row>
    <row r="7033" spans="1:2">
      <c r="A7033" s="68" t="s">
        <v>6971</v>
      </c>
      <c r="B7033" s="225">
        <v>4128.55</v>
      </c>
    </row>
    <row r="7034" spans="1:2">
      <c r="A7034" s="68" t="s">
        <v>6972</v>
      </c>
      <c r="B7034" s="225">
        <v>5105.93</v>
      </c>
    </row>
    <row r="7035" spans="1:2">
      <c r="A7035" s="68" t="s">
        <v>6973</v>
      </c>
      <c r="B7035" s="225">
        <v>5105.93</v>
      </c>
    </row>
    <row r="7036" spans="1:2">
      <c r="A7036" s="68" t="s">
        <v>6974</v>
      </c>
      <c r="B7036" s="225">
        <v>10019.27</v>
      </c>
    </row>
    <row r="7037" spans="1:2">
      <c r="A7037" s="68" t="s">
        <v>6975</v>
      </c>
      <c r="B7037" s="225">
        <v>10019.27</v>
      </c>
    </row>
    <row r="7038" spans="1:2">
      <c r="A7038" s="68" t="s">
        <v>6976</v>
      </c>
      <c r="B7038" s="225">
        <v>12675.58</v>
      </c>
    </row>
    <row r="7039" spans="1:2">
      <c r="A7039" s="68" t="s">
        <v>6977</v>
      </c>
      <c r="B7039" s="225">
        <v>12675.58</v>
      </c>
    </row>
    <row r="7040" spans="1:2">
      <c r="A7040" s="68" t="s">
        <v>6978</v>
      </c>
      <c r="B7040" s="225">
        <v>19280.36</v>
      </c>
    </row>
    <row r="7041" spans="1:2">
      <c r="A7041" s="68" t="s">
        <v>6979</v>
      </c>
      <c r="B7041" s="225">
        <v>19280.36</v>
      </c>
    </row>
    <row r="7042" spans="1:2">
      <c r="A7042" s="68" t="s">
        <v>6980</v>
      </c>
      <c r="B7042" s="225">
        <v>20481.2</v>
      </c>
    </row>
    <row r="7043" spans="1:2">
      <c r="A7043" s="68" t="s">
        <v>6981</v>
      </c>
      <c r="B7043" s="225">
        <v>20481.2</v>
      </c>
    </row>
    <row r="7044" spans="1:2">
      <c r="A7044" s="68" t="s">
        <v>6982</v>
      </c>
      <c r="B7044" s="225">
        <v>28293.759999999998</v>
      </c>
    </row>
    <row r="7045" spans="1:2">
      <c r="A7045" s="68" t="s">
        <v>6983</v>
      </c>
      <c r="B7045" s="225">
        <v>28293.759999999998</v>
      </c>
    </row>
    <row r="7046" spans="1:2">
      <c r="A7046" s="68" t="s">
        <v>6984</v>
      </c>
      <c r="B7046" s="225">
        <v>1014.3</v>
      </c>
    </row>
    <row r="7047" spans="1:2">
      <c r="A7047" s="68" t="s">
        <v>6985</v>
      </c>
      <c r="B7047" s="225">
        <v>1014.3</v>
      </c>
    </row>
    <row r="7048" spans="1:2">
      <c r="A7048" s="68" t="s">
        <v>6986</v>
      </c>
      <c r="B7048" s="225">
        <v>1116.01</v>
      </c>
    </row>
    <row r="7049" spans="1:2">
      <c r="A7049" s="68" t="s">
        <v>6987</v>
      </c>
      <c r="B7049" s="225">
        <v>1116.01</v>
      </c>
    </row>
    <row r="7050" spans="1:2">
      <c r="A7050" s="68" t="s">
        <v>6988</v>
      </c>
      <c r="B7050" s="225">
        <v>1361.68</v>
      </c>
    </row>
    <row r="7051" spans="1:2">
      <c r="A7051" s="68" t="s">
        <v>6989</v>
      </c>
      <c r="B7051" s="225">
        <v>1361.68</v>
      </c>
    </row>
    <row r="7052" spans="1:2">
      <c r="A7052" s="68" t="s">
        <v>6990</v>
      </c>
      <c r="B7052" s="225">
        <v>1662.96</v>
      </c>
    </row>
    <row r="7053" spans="1:2">
      <c r="A7053" s="68" t="s">
        <v>6991</v>
      </c>
      <c r="B7053" s="225">
        <v>1662.96</v>
      </c>
    </row>
    <row r="7054" spans="1:2">
      <c r="A7054" s="68" t="s">
        <v>6992</v>
      </c>
      <c r="B7054" s="225">
        <v>2013.72</v>
      </c>
    </row>
    <row r="7055" spans="1:2">
      <c r="A7055" s="68" t="s">
        <v>6993</v>
      </c>
      <c r="B7055" s="225">
        <v>2013.72</v>
      </c>
    </row>
    <row r="7056" spans="1:2">
      <c r="A7056" s="68" t="s">
        <v>6994</v>
      </c>
      <c r="B7056" s="225">
        <v>2424.37</v>
      </c>
    </row>
    <row r="7057" spans="1:2">
      <c r="A7057" s="68" t="s">
        <v>6995</v>
      </c>
      <c r="B7057" s="225">
        <v>2424.37</v>
      </c>
    </row>
    <row r="7058" spans="1:2">
      <c r="A7058" s="68" t="s">
        <v>6996</v>
      </c>
      <c r="B7058" s="225">
        <v>2822.41</v>
      </c>
    </row>
    <row r="7059" spans="1:2">
      <c r="A7059" s="68" t="s">
        <v>6997</v>
      </c>
      <c r="B7059" s="225">
        <v>2822.41</v>
      </c>
    </row>
    <row r="7060" spans="1:2">
      <c r="A7060" s="68" t="s">
        <v>6998</v>
      </c>
      <c r="B7060" s="225">
        <v>3300.37</v>
      </c>
    </row>
    <row r="7061" spans="1:2">
      <c r="A7061" s="68" t="s">
        <v>6999</v>
      </c>
      <c r="B7061" s="225">
        <v>3300.37</v>
      </c>
    </row>
    <row r="7062" spans="1:2">
      <c r="A7062" s="68" t="s">
        <v>7000</v>
      </c>
      <c r="B7062" s="225">
        <v>3982.46</v>
      </c>
    </row>
    <row r="7063" spans="1:2">
      <c r="A7063" s="68" t="s">
        <v>7001</v>
      </c>
      <c r="B7063" s="225">
        <v>3982.46</v>
      </c>
    </row>
    <row r="7064" spans="1:2">
      <c r="A7064" s="68" t="s">
        <v>7002</v>
      </c>
      <c r="B7064" s="225">
        <v>4557.6899999999996</v>
      </c>
    </row>
    <row r="7065" spans="1:2">
      <c r="A7065" s="68" t="s">
        <v>7003</v>
      </c>
      <c r="B7065" s="225">
        <v>4557.6899999999996</v>
      </c>
    </row>
    <row r="7066" spans="1:2">
      <c r="A7066" s="68" t="s">
        <v>7004</v>
      </c>
      <c r="B7066" s="225">
        <v>6246.83</v>
      </c>
    </row>
    <row r="7067" spans="1:2">
      <c r="A7067" s="68" t="s">
        <v>7005</v>
      </c>
      <c r="B7067" s="225">
        <v>6246.83</v>
      </c>
    </row>
    <row r="7068" spans="1:2">
      <c r="A7068" s="68" t="s">
        <v>7006</v>
      </c>
      <c r="B7068" s="225">
        <v>10703.61</v>
      </c>
    </row>
    <row r="7069" spans="1:2">
      <c r="A7069" s="68" t="s">
        <v>7007</v>
      </c>
      <c r="B7069" s="225">
        <v>10703.61</v>
      </c>
    </row>
    <row r="7070" spans="1:2">
      <c r="A7070" s="68" t="s">
        <v>7008</v>
      </c>
      <c r="B7070" s="225">
        <v>336.28</v>
      </c>
    </row>
    <row r="7071" spans="1:2">
      <c r="A7071" s="68" t="s">
        <v>7009</v>
      </c>
      <c r="B7071" s="225">
        <v>336.28</v>
      </c>
    </row>
    <row r="7072" spans="1:2">
      <c r="A7072" s="68" t="s">
        <v>7010</v>
      </c>
      <c r="B7072" s="225">
        <v>355.33</v>
      </c>
    </row>
    <row r="7073" spans="1:2">
      <c r="A7073" s="68" t="s">
        <v>7011</v>
      </c>
      <c r="B7073" s="225">
        <v>355.33</v>
      </c>
    </row>
    <row r="7074" spans="1:2">
      <c r="A7074" s="68" t="s">
        <v>7012</v>
      </c>
      <c r="B7074" s="225">
        <v>452.94</v>
      </c>
    </row>
    <row r="7075" spans="1:2">
      <c r="A7075" s="68" t="s">
        <v>7013</v>
      </c>
      <c r="B7075" s="225">
        <v>452.94</v>
      </c>
    </row>
    <row r="7076" spans="1:2">
      <c r="A7076" s="68" t="s">
        <v>7014</v>
      </c>
      <c r="B7076" s="225">
        <v>588</v>
      </c>
    </row>
    <row r="7077" spans="1:2">
      <c r="A7077" s="68" t="s">
        <v>7015</v>
      </c>
      <c r="B7077" s="225">
        <v>588</v>
      </c>
    </row>
    <row r="7078" spans="1:2">
      <c r="A7078" s="68" t="s">
        <v>7016</v>
      </c>
      <c r="B7078" s="225">
        <v>753.24</v>
      </c>
    </row>
    <row r="7079" spans="1:2">
      <c r="A7079" s="68" t="s">
        <v>7017</v>
      </c>
      <c r="B7079" s="225">
        <v>753.24</v>
      </c>
    </row>
    <row r="7080" spans="1:2">
      <c r="A7080" s="68" t="s">
        <v>7018</v>
      </c>
      <c r="B7080" s="225">
        <v>903.29</v>
      </c>
    </row>
    <row r="7081" spans="1:2">
      <c r="A7081" s="68" t="s">
        <v>7019</v>
      </c>
      <c r="B7081" s="225">
        <v>903.29</v>
      </c>
    </row>
    <row r="7082" spans="1:2">
      <c r="A7082" s="68" t="s">
        <v>7020</v>
      </c>
      <c r="B7082" s="225">
        <v>1060.71</v>
      </c>
    </row>
    <row r="7083" spans="1:2">
      <c r="A7083" s="68" t="s">
        <v>7021</v>
      </c>
      <c r="B7083" s="225">
        <v>1060.71</v>
      </c>
    </row>
    <row r="7084" spans="1:2">
      <c r="A7084" s="68" t="s">
        <v>7022</v>
      </c>
      <c r="B7084" s="225">
        <v>1168.48</v>
      </c>
    </row>
    <row r="7085" spans="1:2">
      <c r="A7085" s="68" t="s">
        <v>7023</v>
      </c>
      <c r="B7085" s="225">
        <v>1168.48</v>
      </c>
    </row>
    <row r="7086" spans="1:2">
      <c r="A7086" s="68" t="s">
        <v>7024</v>
      </c>
      <c r="B7086" s="225">
        <v>1364.78</v>
      </c>
    </row>
    <row r="7087" spans="1:2">
      <c r="A7087" s="68" t="s">
        <v>7025</v>
      </c>
      <c r="B7087" s="225">
        <v>1364.78</v>
      </c>
    </row>
    <row r="7088" spans="1:2">
      <c r="A7088" s="68" t="s">
        <v>7026</v>
      </c>
      <c r="B7088" s="225">
        <v>1530.92</v>
      </c>
    </row>
    <row r="7089" spans="1:2">
      <c r="A7089" s="68" t="s">
        <v>7027</v>
      </c>
      <c r="B7089" s="225">
        <v>1530.92</v>
      </c>
    </row>
    <row r="7090" spans="1:2">
      <c r="A7090" s="68" t="s">
        <v>7028</v>
      </c>
      <c r="B7090" s="225">
        <v>1980.35</v>
      </c>
    </row>
    <row r="7091" spans="1:2">
      <c r="A7091" s="68" t="s">
        <v>7029</v>
      </c>
      <c r="B7091" s="225">
        <v>1980.35</v>
      </c>
    </row>
    <row r="7092" spans="1:2">
      <c r="A7092" s="68" t="s">
        <v>7030</v>
      </c>
      <c r="B7092" s="225">
        <v>2684.41</v>
      </c>
    </row>
    <row r="7093" spans="1:2">
      <c r="A7093" s="68" t="s">
        <v>7031</v>
      </c>
      <c r="B7093" s="225">
        <v>2684.41</v>
      </c>
    </row>
    <row r="7094" spans="1:2">
      <c r="A7094" s="68" t="s">
        <v>7032</v>
      </c>
      <c r="B7094" s="225">
        <v>3208.47</v>
      </c>
    </row>
    <row r="7095" spans="1:2">
      <c r="A7095" s="68" t="s">
        <v>7033</v>
      </c>
      <c r="B7095" s="225">
        <v>3208.47</v>
      </c>
    </row>
    <row r="7096" spans="1:2">
      <c r="A7096" s="68" t="s">
        <v>7034</v>
      </c>
      <c r="B7096" s="225">
        <v>4946.82</v>
      </c>
    </row>
    <row r="7097" spans="1:2">
      <c r="A7097" s="68" t="s">
        <v>7035</v>
      </c>
      <c r="B7097" s="225">
        <v>4946.82</v>
      </c>
    </row>
    <row r="7098" spans="1:2">
      <c r="A7098" s="68" t="s">
        <v>7036</v>
      </c>
      <c r="B7098" s="225">
        <v>5829.65</v>
      </c>
    </row>
    <row r="7099" spans="1:2">
      <c r="A7099" s="68" t="s">
        <v>7037</v>
      </c>
      <c r="B7099" s="225">
        <v>5829.65</v>
      </c>
    </row>
    <row r="7100" spans="1:2">
      <c r="A7100" s="68" t="s">
        <v>7038</v>
      </c>
      <c r="B7100" s="225">
        <v>7752.94</v>
      </c>
    </row>
    <row r="7101" spans="1:2">
      <c r="A7101" s="68" t="s">
        <v>7039</v>
      </c>
      <c r="B7101" s="225">
        <v>7752.94</v>
      </c>
    </row>
    <row r="7102" spans="1:2">
      <c r="A7102" s="68" t="s">
        <v>7040</v>
      </c>
      <c r="B7102" s="225">
        <v>336.28</v>
      </c>
    </row>
    <row r="7103" spans="1:2">
      <c r="A7103" s="68" t="s">
        <v>7041</v>
      </c>
      <c r="B7103" s="225">
        <v>336.28</v>
      </c>
    </row>
    <row r="7104" spans="1:2">
      <c r="A7104" s="68" t="s">
        <v>7042</v>
      </c>
      <c r="B7104" s="225">
        <v>355.33</v>
      </c>
    </row>
    <row r="7105" spans="1:2">
      <c r="A7105" s="68" t="s">
        <v>7043</v>
      </c>
      <c r="B7105" s="225">
        <v>355.33</v>
      </c>
    </row>
    <row r="7106" spans="1:2">
      <c r="A7106" s="68" t="s">
        <v>7044</v>
      </c>
      <c r="B7106" s="225">
        <v>452.94</v>
      </c>
    </row>
    <row r="7107" spans="1:2">
      <c r="A7107" s="68" t="s">
        <v>7045</v>
      </c>
      <c r="B7107" s="225">
        <v>452.94</v>
      </c>
    </row>
    <row r="7108" spans="1:2">
      <c r="A7108" s="68" t="s">
        <v>7046</v>
      </c>
      <c r="B7108" s="225">
        <v>588</v>
      </c>
    </row>
    <row r="7109" spans="1:2">
      <c r="A7109" s="68" t="s">
        <v>7047</v>
      </c>
      <c r="B7109" s="225">
        <v>588</v>
      </c>
    </row>
    <row r="7110" spans="1:2">
      <c r="A7110" s="68" t="s">
        <v>7048</v>
      </c>
      <c r="B7110" s="225">
        <v>753.31</v>
      </c>
    </row>
    <row r="7111" spans="1:2">
      <c r="A7111" s="68" t="s">
        <v>7049</v>
      </c>
      <c r="B7111" s="225">
        <v>753.31</v>
      </c>
    </row>
    <row r="7112" spans="1:2">
      <c r="A7112" s="68" t="s">
        <v>7050</v>
      </c>
      <c r="B7112" s="225">
        <v>903.3</v>
      </c>
    </row>
    <row r="7113" spans="1:2">
      <c r="A7113" s="68" t="s">
        <v>7051</v>
      </c>
      <c r="B7113" s="225">
        <v>903.3</v>
      </c>
    </row>
    <row r="7114" spans="1:2">
      <c r="A7114" s="68" t="s">
        <v>7052</v>
      </c>
      <c r="B7114" s="225">
        <v>1060.68</v>
      </c>
    </row>
    <row r="7115" spans="1:2">
      <c r="A7115" s="68" t="s">
        <v>7053</v>
      </c>
      <c r="B7115" s="225">
        <v>1060.68</v>
      </c>
    </row>
    <row r="7116" spans="1:2">
      <c r="A7116" s="68" t="s">
        <v>7054</v>
      </c>
      <c r="B7116" s="225">
        <v>1168.5</v>
      </c>
    </row>
    <row r="7117" spans="1:2">
      <c r="A7117" s="68" t="s">
        <v>7055</v>
      </c>
      <c r="B7117" s="225">
        <v>1168.5</v>
      </c>
    </row>
    <row r="7118" spans="1:2">
      <c r="A7118" s="68" t="s">
        <v>7056</v>
      </c>
      <c r="B7118" s="225">
        <v>1364.79</v>
      </c>
    </row>
    <row r="7119" spans="1:2">
      <c r="A7119" s="68" t="s">
        <v>7057</v>
      </c>
      <c r="B7119" s="225">
        <v>1364.79</v>
      </c>
    </row>
    <row r="7120" spans="1:2">
      <c r="A7120" s="68" t="s">
        <v>7058</v>
      </c>
      <c r="B7120" s="225">
        <v>1530.94</v>
      </c>
    </row>
    <row r="7121" spans="1:2">
      <c r="A7121" s="68" t="s">
        <v>7059</v>
      </c>
      <c r="B7121" s="225">
        <v>1530.94</v>
      </c>
    </row>
    <row r="7122" spans="1:2">
      <c r="A7122" s="68" t="s">
        <v>7060</v>
      </c>
      <c r="B7122" s="225">
        <v>2173.5</v>
      </c>
    </row>
    <row r="7123" spans="1:2">
      <c r="A7123" s="68" t="s">
        <v>7061</v>
      </c>
      <c r="B7123" s="225">
        <v>2173.5</v>
      </c>
    </row>
    <row r="7124" spans="1:2">
      <c r="A7124" s="68" t="s">
        <v>7062</v>
      </c>
      <c r="B7124" s="225">
        <v>3476.86</v>
      </c>
    </row>
    <row r="7125" spans="1:2">
      <c r="A7125" s="68" t="s">
        <v>7063</v>
      </c>
      <c r="B7125" s="225">
        <v>3476.86</v>
      </c>
    </row>
    <row r="7126" spans="1:2">
      <c r="A7126" s="68" t="s">
        <v>7064</v>
      </c>
      <c r="B7126" s="225">
        <v>22802.31</v>
      </c>
    </row>
    <row r="7127" spans="1:2">
      <c r="A7127" s="68" t="s">
        <v>7065</v>
      </c>
      <c r="B7127" s="225">
        <v>22802.31</v>
      </c>
    </row>
    <row r="7128" spans="1:2">
      <c r="A7128" s="68" t="s">
        <v>7066</v>
      </c>
      <c r="B7128" s="225">
        <v>24662.14</v>
      </c>
    </row>
    <row r="7129" spans="1:2">
      <c r="A7129" s="68" t="s">
        <v>7067</v>
      </c>
      <c r="B7129" s="225">
        <v>24662.14</v>
      </c>
    </row>
    <row r="7130" spans="1:2">
      <c r="A7130" s="68" t="s">
        <v>7068</v>
      </c>
      <c r="B7130" s="225">
        <v>21013.06</v>
      </c>
    </row>
    <row r="7131" spans="1:2">
      <c r="A7131" s="68" t="s">
        <v>7069</v>
      </c>
      <c r="B7131" s="225">
        <v>21013.06</v>
      </c>
    </row>
    <row r="7132" spans="1:2">
      <c r="A7132" s="68" t="s">
        <v>7070</v>
      </c>
      <c r="B7132" s="225">
        <v>25735.8</v>
      </c>
    </row>
    <row r="7133" spans="1:2">
      <c r="A7133" s="68" t="s">
        <v>7071</v>
      </c>
      <c r="B7133" s="225">
        <v>25735.8</v>
      </c>
    </row>
    <row r="7134" spans="1:2">
      <c r="A7134" s="68" t="s">
        <v>7072</v>
      </c>
      <c r="B7134" s="225">
        <v>1384.67</v>
      </c>
    </row>
    <row r="7135" spans="1:2">
      <c r="A7135" s="68" t="s">
        <v>7073</v>
      </c>
      <c r="B7135" s="225">
        <v>1384.67</v>
      </c>
    </row>
    <row r="7136" spans="1:2">
      <c r="A7136" s="68" t="s">
        <v>7074</v>
      </c>
      <c r="B7136" s="225">
        <v>1540.81</v>
      </c>
    </row>
    <row r="7137" spans="1:2">
      <c r="A7137" s="68" t="s">
        <v>7075</v>
      </c>
      <c r="B7137" s="225">
        <v>1540.81</v>
      </c>
    </row>
    <row r="7138" spans="1:2">
      <c r="A7138" s="68" t="s">
        <v>7076</v>
      </c>
      <c r="B7138" s="225">
        <v>1904.79</v>
      </c>
    </row>
    <row r="7139" spans="1:2">
      <c r="A7139" s="68" t="s">
        <v>7077</v>
      </c>
      <c r="B7139" s="225">
        <v>1904.79</v>
      </c>
    </row>
    <row r="7140" spans="1:2">
      <c r="A7140" s="68" t="s">
        <v>7078</v>
      </c>
      <c r="B7140" s="225">
        <v>2292.63</v>
      </c>
    </row>
    <row r="7141" spans="1:2">
      <c r="A7141" s="68" t="s">
        <v>7079</v>
      </c>
      <c r="B7141" s="225">
        <v>2292.63</v>
      </c>
    </row>
    <row r="7142" spans="1:2">
      <c r="A7142" s="68" t="s">
        <v>7080</v>
      </c>
      <c r="B7142" s="225">
        <v>2795.86</v>
      </c>
    </row>
    <row r="7143" spans="1:2">
      <c r="A7143" s="68" t="s">
        <v>7081</v>
      </c>
      <c r="B7143" s="225">
        <v>2795.86</v>
      </c>
    </row>
    <row r="7144" spans="1:2">
      <c r="A7144" s="68" t="s">
        <v>7082</v>
      </c>
      <c r="B7144" s="225">
        <v>3331.18</v>
      </c>
    </row>
    <row r="7145" spans="1:2">
      <c r="A7145" s="68" t="s">
        <v>7083</v>
      </c>
      <c r="B7145" s="225">
        <v>3331.18</v>
      </c>
    </row>
    <row r="7146" spans="1:2">
      <c r="A7146" s="68" t="s">
        <v>7084</v>
      </c>
      <c r="B7146" s="225">
        <v>3892.4</v>
      </c>
    </row>
    <row r="7147" spans="1:2">
      <c r="A7147" s="68" t="s">
        <v>7085</v>
      </c>
      <c r="B7147" s="225">
        <v>3892.4</v>
      </c>
    </row>
    <row r="7148" spans="1:2">
      <c r="A7148" s="68" t="s">
        <v>7086</v>
      </c>
      <c r="B7148" s="225">
        <v>4393.3100000000004</v>
      </c>
    </row>
    <row r="7149" spans="1:2">
      <c r="A7149" s="68" t="s">
        <v>7087</v>
      </c>
      <c r="B7149" s="225">
        <v>4393.3100000000004</v>
      </c>
    </row>
    <row r="7150" spans="1:2">
      <c r="A7150" s="68" t="s">
        <v>7088</v>
      </c>
      <c r="B7150" s="225">
        <v>5356.92</v>
      </c>
    </row>
    <row r="7151" spans="1:2">
      <c r="A7151" s="68" t="s">
        <v>7089</v>
      </c>
      <c r="B7151" s="225">
        <v>5356.92</v>
      </c>
    </row>
    <row r="7152" spans="1:2">
      <c r="A7152" s="68" t="s">
        <v>7090</v>
      </c>
      <c r="B7152" s="225">
        <v>5716.85</v>
      </c>
    </row>
    <row r="7153" spans="1:2">
      <c r="A7153" s="68" t="s">
        <v>7091</v>
      </c>
      <c r="B7153" s="225">
        <v>5716.85</v>
      </c>
    </row>
    <row r="7154" spans="1:2">
      <c r="A7154" s="68" t="s">
        <v>7092</v>
      </c>
      <c r="B7154" s="225">
        <v>6959.18</v>
      </c>
    </row>
    <row r="7155" spans="1:2">
      <c r="A7155" s="68" t="s">
        <v>7093</v>
      </c>
      <c r="B7155" s="225">
        <v>6959.18</v>
      </c>
    </row>
    <row r="7156" spans="1:2">
      <c r="A7156" s="68" t="s">
        <v>7094</v>
      </c>
      <c r="B7156" s="225">
        <v>15284.62</v>
      </c>
    </row>
    <row r="7157" spans="1:2">
      <c r="A7157" s="68" t="s">
        <v>7095</v>
      </c>
      <c r="B7157" s="225">
        <v>15284.62</v>
      </c>
    </row>
    <row r="7158" spans="1:2">
      <c r="A7158" s="68" t="s">
        <v>7096</v>
      </c>
      <c r="B7158" s="225">
        <v>19399.849999999999</v>
      </c>
    </row>
    <row r="7159" spans="1:2">
      <c r="A7159" s="68" t="s">
        <v>7097</v>
      </c>
      <c r="B7159" s="225">
        <v>19399.849999999999</v>
      </c>
    </row>
    <row r="7160" spans="1:2">
      <c r="A7160" s="68" t="s">
        <v>7098</v>
      </c>
      <c r="B7160" s="225">
        <v>28115.77</v>
      </c>
    </row>
    <row r="7161" spans="1:2">
      <c r="A7161" s="68" t="s">
        <v>7099</v>
      </c>
      <c r="B7161" s="225">
        <v>28115.77</v>
      </c>
    </row>
    <row r="7162" spans="1:2">
      <c r="A7162" s="68" t="s">
        <v>7100</v>
      </c>
      <c r="B7162" s="225">
        <v>29221.15</v>
      </c>
    </row>
    <row r="7163" spans="1:2">
      <c r="A7163" s="68" t="s">
        <v>7101</v>
      </c>
      <c r="B7163" s="225">
        <v>29221.15</v>
      </c>
    </row>
    <row r="7164" spans="1:2">
      <c r="A7164" s="68" t="s">
        <v>7102</v>
      </c>
      <c r="B7164" s="225">
        <v>41879.019999999997</v>
      </c>
    </row>
    <row r="7165" spans="1:2">
      <c r="A7165" s="68" t="s">
        <v>7103</v>
      </c>
      <c r="B7165" s="225">
        <v>41879.019999999997</v>
      </c>
    </row>
    <row r="7166" spans="1:2">
      <c r="A7166" s="68" t="s">
        <v>7104</v>
      </c>
      <c r="B7166" s="225">
        <v>1384.67</v>
      </c>
    </row>
    <row r="7167" spans="1:2">
      <c r="A7167" s="68" t="s">
        <v>7105</v>
      </c>
      <c r="B7167" s="225">
        <v>1384.67</v>
      </c>
    </row>
    <row r="7168" spans="1:2">
      <c r="A7168" s="68" t="s">
        <v>7106</v>
      </c>
      <c r="B7168" s="225">
        <v>1540.81</v>
      </c>
    </row>
    <row r="7169" spans="1:2">
      <c r="A7169" s="68" t="s">
        <v>7107</v>
      </c>
      <c r="B7169" s="225">
        <v>1540.81</v>
      </c>
    </row>
    <row r="7170" spans="1:2">
      <c r="A7170" s="68" t="s">
        <v>7108</v>
      </c>
      <c r="B7170" s="225">
        <v>1904.79</v>
      </c>
    </row>
    <row r="7171" spans="1:2">
      <c r="A7171" s="68" t="s">
        <v>7109</v>
      </c>
      <c r="B7171" s="225">
        <v>1904.79</v>
      </c>
    </row>
    <row r="7172" spans="1:2">
      <c r="A7172" s="68" t="s">
        <v>7110</v>
      </c>
      <c r="B7172" s="225">
        <v>2293.5500000000002</v>
      </c>
    </row>
    <row r="7173" spans="1:2">
      <c r="A7173" s="68" t="s">
        <v>7111</v>
      </c>
      <c r="B7173" s="225">
        <v>2293.5500000000002</v>
      </c>
    </row>
    <row r="7174" spans="1:2">
      <c r="A7174" s="68" t="s">
        <v>7112</v>
      </c>
      <c r="B7174" s="225">
        <v>2787.46</v>
      </c>
    </row>
    <row r="7175" spans="1:2">
      <c r="A7175" s="68" t="s">
        <v>7113</v>
      </c>
      <c r="B7175" s="225">
        <v>2787.46</v>
      </c>
    </row>
    <row r="7176" spans="1:2">
      <c r="A7176" s="68" t="s">
        <v>7114</v>
      </c>
      <c r="B7176" s="225">
        <v>3381.7</v>
      </c>
    </row>
    <row r="7177" spans="1:2">
      <c r="A7177" s="68" t="s">
        <v>7115</v>
      </c>
      <c r="B7177" s="225">
        <v>3381.7</v>
      </c>
    </row>
    <row r="7178" spans="1:2">
      <c r="A7178" s="68" t="s">
        <v>7116</v>
      </c>
      <c r="B7178" s="225">
        <v>3946.79</v>
      </c>
    </row>
    <row r="7179" spans="1:2">
      <c r="A7179" s="68" t="s">
        <v>7117</v>
      </c>
      <c r="B7179" s="225">
        <v>3946.79</v>
      </c>
    </row>
    <row r="7180" spans="1:2">
      <c r="A7180" s="68" t="s">
        <v>7118</v>
      </c>
      <c r="B7180" s="225">
        <v>4652.13</v>
      </c>
    </row>
    <row r="7181" spans="1:2">
      <c r="A7181" s="68" t="s">
        <v>7119</v>
      </c>
      <c r="B7181" s="225">
        <v>4652.13</v>
      </c>
    </row>
    <row r="7182" spans="1:2">
      <c r="A7182" s="68" t="s">
        <v>7120</v>
      </c>
      <c r="B7182" s="225">
        <v>5674.8</v>
      </c>
    </row>
    <row r="7183" spans="1:2">
      <c r="A7183" s="68" t="s">
        <v>7121</v>
      </c>
      <c r="B7183" s="225">
        <v>5674.8</v>
      </c>
    </row>
    <row r="7184" spans="1:2">
      <c r="A7184" s="68" t="s">
        <v>7122</v>
      </c>
      <c r="B7184" s="225">
        <v>6580.91</v>
      </c>
    </row>
    <row r="7185" spans="1:2">
      <c r="A7185" s="68" t="s">
        <v>7123</v>
      </c>
      <c r="B7185" s="225">
        <v>6580.91</v>
      </c>
    </row>
    <row r="7186" spans="1:2">
      <c r="A7186" s="68" t="s">
        <v>7124</v>
      </c>
      <c r="B7186" s="225">
        <v>8979.59</v>
      </c>
    </row>
    <row r="7187" spans="1:2">
      <c r="A7187" s="68" t="s">
        <v>7125</v>
      </c>
      <c r="B7187" s="225">
        <v>8979.59</v>
      </c>
    </row>
    <row r="7188" spans="1:2">
      <c r="A7188" s="68" t="s">
        <v>7126</v>
      </c>
      <c r="B7188" s="225">
        <v>15693.78</v>
      </c>
    </row>
    <row r="7189" spans="1:2">
      <c r="A7189" s="68" t="s">
        <v>7127</v>
      </c>
      <c r="B7189" s="225">
        <v>15693.78</v>
      </c>
    </row>
    <row r="7190" spans="1:2">
      <c r="A7190" s="68" t="s">
        <v>7128</v>
      </c>
      <c r="B7190" s="225">
        <v>21804.880000000001</v>
      </c>
    </row>
    <row r="7191" spans="1:2">
      <c r="A7191" s="68" t="s">
        <v>7129</v>
      </c>
      <c r="B7191" s="225">
        <v>21804.880000000001</v>
      </c>
    </row>
    <row r="7192" spans="1:2">
      <c r="A7192" s="68" t="s">
        <v>7130</v>
      </c>
      <c r="B7192" s="225">
        <v>27988.959999999999</v>
      </c>
    </row>
    <row r="7193" spans="1:2">
      <c r="A7193" s="68" t="s">
        <v>7131</v>
      </c>
      <c r="B7193" s="225">
        <v>27988.959999999999</v>
      </c>
    </row>
    <row r="7194" spans="1:2">
      <c r="A7194" s="68" t="s">
        <v>7132</v>
      </c>
      <c r="B7194" s="225">
        <v>41431.18</v>
      </c>
    </row>
    <row r="7195" spans="1:2">
      <c r="A7195" s="68" t="s">
        <v>7133</v>
      </c>
      <c r="B7195" s="225">
        <v>41431.18</v>
      </c>
    </row>
    <row r="7196" spans="1:2">
      <c r="A7196" s="68" t="s">
        <v>7134</v>
      </c>
      <c r="B7196" s="225">
        <v>30798.3</v>
      </c>
    </row>
    <row r="7197" spans="1:2">
      <c r="A7197" s="68" t="s">
        <v>7135</v>
      </c>
      <c r="B7197" s="225">
        <v>30798.3</v>
      </c>
    </row>
    <row r="7198" spans="1:2">
      <c r="A7198" s="68" t="s">
        <v>7136</v>
      </c>
      <c r="B7198" s="225">
        <v>30963.51</v>
      </c>
    </row>
    <row r="7199" spans="1:2">
      <c r="A7199" s="68" t="s">
        <v>7137</v>
      </c>
      <c r="B7199" s="225">
        <v>30963.51</v>
      </c>
    </row>
    <row r="7200" spans="1:2">
      <c r="A7200" s="68" t="s">
        <v>7138</v>
      </c>
      <c r="B7200" s="225">
        <v>44826.81</v>
      </c>
    </row>
    <row r="7201" spans="1:2">
      <c r="A7201" s="68" t="s">
        <v>7139</v>
      </c>
      <c r="B7201" s="225">
        <v>44826.81</v>
      </c>
    </row>
    <row r="7202" spans="1:2">
      <c r="A7202" s="68" t="s">
        <v>7140</v>
      </c>
      <c r="B7202" s="225">
        <v>31423.18</v>
      </c>
    </row>
    <row r="7203" spans="1:2">
      <c r="A7203" s="68" t="s">
        <v>7141</v>
      </c>
      <c r="B7203" s="225">
        <v>31423.18</v>
      </c>
    </row>
    <row r="7204" spans="1:2">
      <c r="A7204" s="68" t="s">
        <v>7142</v>
      </c>
      <c r="B7204" s="225">
        <v>39789.550000000003</v>
      </c>
    </row>
    <row r="7205" spans="1:2">
      <c r="A7205" s="68" t="s">
        <v>7143</v>
      </c>
      <c r="B7205" s="225">
        <v>39789.550000000003</v>
      </c>
    </row>
    <row r="7206" spans="1:2">
      <c r="A7206" s="68" t="s">
        <v>7144</v>
      </c>
      <c r="B7206" s="225">
        <v>53084.46</v>
      </c>
    </row>
    <row r="7207" spans="1:2">
      <c r="A7207" s="68" t="s">
        <v>7145</v>
      </c>
      <c r="B7207" s="225">
        <v>53084.46</v>
      </c>
    </row>
    <row r="7208" spans="1:2">
      <c r="A7208" s="68" t="s">
        <v>7146</v>
      </c>
      <c r="B7208" s="225">
        <v>47095.62</v>
      </c>
    </row>
    <row r="7209" spans="1:2">
      <c r="A7209" s="68" t="s">
        <v>7147</v>
      </c>
      <c r="B7209" s="225">
        <v>47095.62</v>
      </c>
    </row>
    <row r="7210" spans="1:2">
      <c r="A7210" s="68" t="s">
        <v>7148</v>
      </c>
      <c r="B7210" s="225">
        <v>54463.8</v>
      </c>
    </row>
    <row r="7211" spans="1:2">
      <c r="A7211" s="68" t="s">
        <v>7149</v>
      </c>
      <c r="B7211" s="225">
        <v>54463.8</v>
      </c>
    </row>
    <row r="7212" spans="1:2">
      <c r="A7212" s="68" t="s">
        <v>7150</v>
      </c>
      <c r="B7212" s="225">
        <v>68335.94</v>
      </c>
    </row>
    <row r="7213" spans="1:2">
      <c r="A7213" s="68" t="s">
        <v>7151</v>
      </c>
      <c r="B7213" s="225">
        <v>68335.94</v>
      </c>
    </row>
    <row r="7214" spans="1:2">
      <c r="A7214" s="68" t="s">
        <v>7152</v>
      </c>
      <c r="B7214" s="225">
        <v>1044.3399999999999</v>
      </c>
    </row>
    <row r="7215" spans="1:2">
      <c r="A7215" s="68" t="s">
        <v>7153</v>
      </c>
      <c r="B7215" s="225">
        <v>1044.3399999999999</v>
      </c>
    </row>
    <row r="7216" spans="1:2">
      <c r="A7216" s="68" t="s">
        <v>7154</v>
      </c>
      <c r="B7216" s="225">
        <v>1098.24</v>
      </c>
    </row>
    <row r="7217" spans="1:2">
      <c r="A7217" s="68" t="s">
        <v>7155</v>
      </c>
      <c r="B7217" s="225">
        <v>1098.24</v>
      </c>
    </row>
    <row r="7218" spans="1:2">
      <c r="A7218" s="68" t="s">
        <v>7156</v>
      </c>
      <c r="B7218" s="225">
        <v>1345.83</v>
      </c>
    </row>
    <row r="7219" spans="1:2">
      <c r="A7219" s="68" t="s">
        <v>7157</v>
      </c>
      <c r="B7219" s="225">
        <v>1345.83</v>
      </c>
    </row>
    <row r="7220" spans="1:2">
      <c r="A7220" s="68" t="s">
        <v>7158</v>
      </c>
      <c r="B7220" s="225">
        <v>1623.86</v>
      </c>
    </row>
    <row r="7221" spans="1:2">
      <c r="A7221" s="68" t="s">
        <v>7159</v>
      </c>
      <c r="B7221" s="225">
        <v>1623.86</v>
      </c>
    </row>
    <row r="7222" spans="1:2">
      <c r="A7222" s="68" t="s">
        <v>7160</v>
      </c>
      <c r="B7222" s="225">
        <v>1931.42</v>
      </c>
    </row>
    <row r="7223" spans="1:2">
      <c r="A7223" s="68" t="s">
        <v>7161</v>
      </c>
      <c r="B7223" s="225">
        <v>1931.42</v>
      </c>
    </row>
    <row r="7224" spans="1:2">
      <c r="A7224" s="68" t="s">
        <v>7162</v>
      </c>
      <c r="B7224" s="225">
        <v>2319.67</v>
      </c>
    </row>
    <row r="7225" spans="1:2">
      <c r="A7225" s="68" t="s">
        <v>7163</v>
      </c>
      <c r="B7225" s="225">
        <v>2319.67</v>
      </c>
    </row>
    <row r="7226" spans="1:2">
      <c r="A7226" s="68" t="s">
        <v>7164</v>
      </c>
      <c r="B7226" s="225">
        <v>2695.55</v>
      </c>
    </row>
    <row r="7227" spans="1:2">
      <c r="A7227" s="68" t="s">
        <v>7165</v>
      </c>
      <c r="B7227" s="225">
        <v>2695.55</v>
      </c>
    </row>
    <row r="7228" spans="1:2">
      <c r="A7228" s="68" t="s">
        <v>7166</v>
      </c>
      <c r="B7228" s="225">
        <v>3070.81</v>
      </c>
    </row>
    <row r="7229" spans="1:2">
      <c r="A7229" s="68" t="s">
        <v>7167</v>
      </c>
      <c r="B7229" s="225">
        <v>3070.81</v>
      </c>
    </row>
    <row r="7230" spans="1:2">
      <c r="A7230" s="68" t="s">
        <v>7168</v>
      </c>
      <c r="B7230" s="225">
        <v>3658.78</v>
      </c>
    </row>
    <row r="7231" spans="1:2">
      <c r="A7231" s="68" t="s">
        <v>7169</v>
      </c>
      <c r="B7231" s="225">
        <v>3658.78</v>
      </c>
    </row>
    <row r="7232" spans="1:2">
      <c r="A7232" s="68" t="s">
        <v>7170</v>
      </c>
      <c r="B7232" s="225">
        <v>3942.07</v>
      </c>
    </row>
    <row r="7233" spans="1:2">
      <c r="A7233" s="68" t="s">
        <v>7171</v>
      </c>
      <c r="B7233" s="225">
        <v>3942.07</v>
      </c>
    </row>
    <row r="7234" spans="1:2">
      <c r="A7234" s="68" t="s">
        <v>7172</v>
      </c>
      <c r="B7234" s="225">
        <v>4869.1400000000003</v>
      </c>
    </row>
    <row r="7235" spans="1:2">
      <c r="A7235" s="68" t="s">
        <v>7173</v>
      </c>
      <c r="B7235" s="225">
        <v>4869.1400000000003</v>
      </c>
    </row>
    <row r="7236" spans="1:2">
      <c r="A7236" s="68" t="s">
        <v>7174</v>
      </c>
      <c r="B7236" s="225">
        <v>9597.9500000000007</v>
      </c>
    </row>
    <row r="7237" spans="1:2">
      <c r="A7237" s="68" t="s">
        <v>7175</v>
      </c>
      <c r="B7237" s="225">
        <v>9597.9500000000007</v>
      </c>
    </row>
    <row r="7238" spans="1:2">
      <c r="A7238" s="68" t="s">
        <v>7176</v>
      </c>
      <c r="B7238" s="225">
        <v>12137.8</v>
      </c>
    </row>
    <row r="7239" spans="1:2">
      <c r="A7239" s="68" t="s">
        <v>7177</v>
      </c>
      <c r="B7239" s="225">
        <v>12137.8</v>
      </c>
    </row>
    <row r="7240" spans="1:2">
      <c r="A7240" s="68" t="s">
        <v>7178</v>
      </c>
      <c r="B7240" s="225">
        <v>18611.080000000002</v>
      </c>
    </row>
    <row r="7241" spans="1:2">
      <c r="A7241" s="68" t="s">
        <v>7179</v>
      </c>
      <c r="B7241" s="225">
        <v>18611.080000000002</v>
      </c>
    </row>
    <row r="7242" spans="1:2">
      <c r="A7242" s="68" t="s">
        <v>7180</v>
      </c>
      <c r="B7242" s="225">
        <v>19631.66</v>
      </c>
    </row>
    <row r="7243" spans="1:2">
      <c r="A7243" s="68" t="s">
        <v>7181</v>
      </c>
      <c r="B7243" s="225">
        <v>19631.66</v>
      </c>
    </row>
    <row r="7244" spans="1:2">
      <c r="A7244" s="68" t="s">
        <v>7182</v>
      </c>
      <c r="B7244" s="225">
        <v>26992.69</v>
      </c>
    </row>
    <row r="7245" spans="1:2">
      <c r="A7245" s="68" t="s">
        <v>7183</v>
      </c>
      <c r="B7245" s="225">
        <v>26992.69</v>
      </c>
    </row>
    <row r="7246" spans="1:2">
      <c r="A7246" s="68" t="s">
        <v>7184</v>
      </c>
      <c r="B7246" s="225">
        <v>1004.34</v>
      </c>
    </row>
    <row r="7247" spans="1:2">
      <c r="A7247" s="68" t="s">
        <v>7185</v>
      </c>
      <c r="B7247" s="225">
        <v>1004.34</v>
      </c>
    </row>
    <row r="7248" spans="1:2">
      <c r="A7248" s="68" t="s">
        <v>7186</v>
      </c>
      <c r="B7248" s="225">
        <v>1098.24</v>
      </c>
    </row>
    <row r="7249" spans="1:2">
      <c r="A7249" s="68" t="s">
        <v>7187</v>
      </c>
      <c r="B7249" s="225">
        <v>1098.24</v>
      </c>
    </row>
    <row r="7250" spans="1:2">
      <c r="A7250" s="68" t="s">
        <v>7188</v>
      </c>
      <c r="B7250" s="225">
        <v>1345.83</v>
      </c>
    </row>
    <row r="7251" spans="1:2">
      <c r="A7251" s="68" t="s">
        <v>7189</v>
      </c>
      <c r="B7251" s="225">
        <v>1345.83</v>
      </c>
    </row>
    <row r="7252" spans="1:2">
      <c r="A7252" s="68" t="s">
        <v>7190</v>
      </c>
      <c r="B7252" s="225">
        <v>1624.32</v>
      </c>
    </row>
    <row r="7253" spans="1:2">
      <c r="A7253" s="68" t="s">
        <v>7191</v>
      </c>
      <c r="B7253" s="225">
        <v>1624.32</v>
      </c>
    </row>
    <row r="7254" spans="1:2">
      <c r="A7254" s="68" t="s">
        <v>7192</v>
      </c>
      <c r="B7254" s="225">
        <v>1962.22</v>
      </c>
    </row>
    <row r="7255" spans="1:2">
      <c r="A7255" s="68" t="s">
        <v>7193</v>
      </c>
      <c r="B7255" s="225">
        <v>1962.22</v>
      </c>
    </row>
    <row r="7256" spans="1:2">
      <c r="A7256" s="68" t="s">
        <v>7194</v>
      </c>
      <c r="B7256" s="225">
        <v>2344.9299999999998</v>
      </c>
    </row>
    <row r="7257" spans="1:2">
      <c r="A7257" s="68" t="s">
        <v>7195</v>
      </c>
      <c r="B7257" s="225">
        <v>2344.9299999999998</v>
      </c>
    </row>
    <row r="7258" spans="1:2">
      <c r="A7258" s="68" t="s">
        <v>7196</v>
      </c>
      <c r="B7258" s="225">
        <v>2722.74</v>
      </c>
    </row>
    <row r="7259" spans="1:2">
      <c r="A7259" s="68" t="s">
        <v>7197</v>
      </c>
      <c r="B7259" s="225">
        <v>2722.74</v>
      </c>
    </row>
    <row r="7260" spans="1:2">
      <c r="A7260" s="68" t="s">
        <v>7198</v>
      </c>
      <c r="B7260" s="225">
        <v>3200.17</v>
      </c>
    </row>
    <row r="7261" spans="1:2">
      <c r="A7261" s="68" t="s">
        <v>7199</v>
      </c>
      <c r="B7261" s="225">
        <v>3200.17</v>
      </c>
    </row>
    <row r="7262" spans="1:2">
      <c r="A7262" s="68" t="s">
        <v>7200</v>
      </c>
      <c r="B7262" s="225">
        <v>3814.83</v>
      </c>
    </row>
    <row r="7263" spans="1:2">
      <c r="A7263" s="68" t="s">
        <v>7201</v>
      </c>
      <c r="B7263" s="225">
        <v>3814.83</v>
      </c>
    </row>
    <row r="7264" spans="1:2">
      <c r="A7264" s="68" t="s">
        <v>7202</v>
      </c>
      <c r="B7264" s="225">
        <v>4376.91</v>
      </c>
    </row>
    <row r="7265" spans="1:2">
      <c r="A7265" s="68" t="s">
        <v>7203</v>
      </c>
      <c r="B7265" s="225">
        <v>4376.91</v>
      </c>
    </row>
    <row r="7266" spans="1:2">
      <c r="A7266" s="68" t="s">
        <v>7204</v>
      </c>
      <c r="B7266" s="225">
        <v>5873.68</v>
      </c>
    </row>
    <row r="7267" spans="1:2">
      <c r="A7267" s="68" t="s">
        <v>7205</v>
      </c>
      <c r="B7267" s="225">
        <v>5873.68</v>
      </c>
    </row>
    <row r="7268" spans="1:2">
      <c r="A7268" s="68" t="s">
        <v>7206</v>
      </c>
      <c r="B7268" s="225">
        <v>10283.99</v>
      </c>
    </row>
    <row r="7269" spans="1:2">
      <c r="A7269" s="68" t="s">
        <v>7207</v>
      </c>
      <c r="B7269" s="225">
        <v>10283.99</v>
      </c>
    </row>
    <row r="7270" spans="1:2">
      <c r="A7270" s="68" t="s">
        <v>7208</v>
      </c>
      <c r="B7270" s="225">
        <v>1031.28</v>
      </c>
    </row>
    <row r="7271" spans="1:2">
      <c r="A7271" s="68" t="s">
        <v>7209</v>
      </c>
      <c r="B7271" s="225">
        <v>1031.28</v>
      </c>
    </row>
    <row r="7272" spans="1:2">
      <c r="A7272" s="68" t="s">
        <v>7210</v>
      </c>
      <c r="B7272" s="225">
        <v>1034.68</v>
      </c>
    </row>
    <row r="7273" spans="1:2">
      <c r="A7273" s="68" t="s">
        <v>7211</v>
      </c>
      <c r="B7273" s="225">
        <v>1034.68</v>
      </c>
    </row>
    <row r="7274" spans="1:2">
      <c r="A7274" s="68" t="s">
        <v>7212</v>
      </c>
      <c r="B7274" s="225">
        <v>1405.02</v>
      </c>
    </row>
    <row r="7275" spans="1:2">
      <c r="A7275" s="68" t="s">
        <v>7213</v>
      </c>
      <c r="B7275" s="225">
        <v>1405.02</v>
      </c>
    </row>
    <row r="7276" spans="1:2">
      <c r="A7276" s="68" t="s">
        <v>7214</v>
      </c>
      <c r="B7276" s="225">
        <v>1704.96</v>
      </c>
    </row>
    <row r="7277" spans="1:2">
      <c r="A7277" s="68" t="s">
        <v>7215</v>
      </c>
      <c r="B7277" s="225">
        <v>1704.96</v>
      </c>
    </row>
    <row r="7278" spans="1:2">
      <c r="A7278" s="68" t="s">
        <v>7216</v>
      </c>
      <c r="B7278" s="225">
        <v>2061.58</v>
      </c>
    </row>
    <row r="7279" spans="1:2">
      <c r="A7279" s="68" t="s">
        <v>7217</v>
      </c>
      <c r="B7279" s="225">
        <v>2061.58</v>
      </c>
    </row>
    <row r="7280" spans="1:2">
      <c r="A7280" s="68" t="s">
        <v>7218</v>
      </c>
      <c r="B7280" s="225">
        <v>2465.41</v>
      </c>
    </row>
    <row r="7281" spans="1:2">
      <c r="A7281" s="68" t="s">
        <v>7219</v>
      </c>
      <c r="B7281" s="225">
        <v>2465.41</v>
      </c>
    </row>
    <row r="7282" spans="1:2">
      <c r="A7282" s="68" t="s">
        <v>7220</v>
      </c>
      <c r="B7282" s="225">
        <v>2893.42</v>
      </c>
    </row>
    <row r="7283" spans="1:2">
      <c r="A7283" s="68" t="s">
        <v>7221</v>
      </c>
      <c r="B7283" s="225">
        <v>2893.42</v>
      </c>
    </row>
    <row r="7284" spans="1:2">
      <c r="A7284" s="68" t="s">
        <v>7222</v>
      </c>
      <c r="B7284" s="225">
        <v>3293.29</v>
      </c>
    </row>
    <row r="7285" spans="1:2">
      <c r="A7285" s="68" t="s">
        <v>7223</v>
      </c>
      <c r="B7285" s="225">
        <v>3293.29</v>
      </c>
    </row>
    <row r="7286" spans="1:2">
      <c r="A7286" s="68" t="s">
        <v>7224</v>
      </c>
      <c r="B7286" s="225">
        <v>3943.95</v>
      </c>
    </row>
    <row r="7287" spans="1:2">
      <c r="A7287" s="68" t="s">
        <v>7225</v>
      </c>
      <c r="B7287" s="225">
        <v>3943.95</v>
      </c>
    </row>
    <row r="7288" spans="1:2">
      <c r="A7288" s="68" t="s">
        <v>7226</v>
      </c>
      <c r="B7288" s="225">
        <v>4267.53</v>
      </c>
    </row>
    <row r="7289" spans="1:2">
      <c r="A7289" s="68" t="s">
        <v>7227</v>
      </c>
      <c r="B7289" s="225">
        <v>4267.53</v>
      </c>
    </row>
    <row r="7290" spans="1:2">
      <c r="A7290" s="68" t="s">
        <v>7228</v>
      </c>
      <c r="B7290" s="225">
        <v>5340.13</v>
      </c>
    </row>
    <row r="7291" spans="1:2">
      <c r="A7291" s="68" t="s">
        <v>7229</v>
      </c>
      <c r="B7291" s="225">
        <v>5340.13</v>
      </c>
    </row>
    <row r="7292" spans="1:2">
      <c r="A7292" s="68" t="s">
        <v>7230</v>
      </c>
      <c r="B7292" s="225">
        <v>10264.15</v>
      </c>
    </row>
    <row r="7293" spans="1:2">
      <c r="A7293" s="68" t="s">
        <v>7231</v>
      </c>
      <c r="B7293" s="225">
        <v>10264.15</v>
      </c>
    </row>
    <row r="7294" spans="1:2">
      <c r="A7294" s="68" t="s">
        <v>7232</v>
      </c>
      <c r="B7294" s="225">
        <v>13008.03</v>
      </c>
    </row>
    <row r="7295" spans="1:2">
      <c r="A7295" s="68" t="s">
        <v>7233</v>
      </c>
      <c r="B7295" s="225">
        <v>13008.03</v>
      </c>
    </row>
    <row r="7296" spans="1:2">
      <c r="A7296" s="68" t="s">
        <v>7234</v>
      </c>
      <c r="B7296" s="225">
        <v>19724</v>
      </c>
    </row>
    <row r="7297" spans="1:2">
      <c r="A7297" s="68" t="s">
        <v>7235</v>
      </c>
      <c r="B7297" s="225">
        <v>19724</v>
      </c>
    </row>
    <row r="7298" spans="1:2">
      <c r="A7298" s="68" t="s">
        <v>7236</v>
      </c>
      <c r="B7298" s="225">
        <v>21675.74</v>
      </c>
    </row>
    <row r="7299" spans="1:2">
      <c r="A7299" s="68" t="s">
        <v>7237</v>
      </c>
      <c r="B7299" s="225">
        <v>21675.74</v>
      </c>
    </row>
    <row r="7300" spans="1:2">
      <c r="A7300" s="68" t="s">
        <v>7238</v>
      </c>
      <c r="B7300" s="225">
        <v>28922.99</v>
      </c>
    </row>
    <row r="7301" spans="1:2">
      <c r="A7301" s="68" t="s">
        <v>7239</v>
      </c>
      <c r="B7301" s="225">
        <v>28922.99</v>
      </c>
    </row>
    <row r="7302" spans="1:2">
      <c r="A7302" s="68" t="s">
        <v>7240</v>
      </c>
      <c r="B7302" s="225">
        <v>1031.28</v>
      </c>
    </row>
    <row r="7303" spans="1:2">
      <c r="A7303" s="68" t="s">
        <v>7241</v>
      </c>
      <c r="B7303" s="225">
        <v>1031.28</v>
      </c>
    </row>
    <row r="7304" spans="1:2">
      <c r="A7304" s="68" t="s">
        <v>7242</v>
      </c>
      <c r="B7304" s="225">
        <v>1134.68</v>
      </c>
    </row>
    <row r="7305" spans="1:2">
      <c r="A7305" s="68" t="s">
        <v>7243</v>
      </c>
      <c r="B7305" s="225">
        <v>1134.68</v>
      </c>
    </row>
    <row r="7306" spans="1:2">
      <c r="A7306" s="68" t="s">
        <v>7244</v>
      </c>
      <c r="B7306" s="225">
        <v>1405.02</v>
      </c>
    </row>
    <row r="7307" spans="1:2">
      <c r="A7307" s="68" t="s">
        <v>7245</v>
      </c>
      <c r="B7307" s="225">
        <v>1405.02</v>
      </c>
    </row>
    <row r="7308" spans="1:2">
      <c r="A7308" s="68" t="s">
        <v>7246</v>
      </c>
      <c r="B7308" s="225">
        <v>1705.41</v>
      </c>
    </row>
    <row r="7309" spans="1:2">
      <c r="A7309" s="68" t="s">
        <v>7247</v>
      </c>
      <c r="B7309" s="225">
        <v>1705.41</v>
      </c>
    </row>
    <row r="7310" spans="1:2">
      <c r="A7310" s="68" t="s">
        <v>7248</v>
      </c>
      <c r="B7310" s="225">
        <v>2082.9499999999998</v>
      </c>
    </row>
    <row r="7311" spans="1:2">
      <c r="A7311" s="68" t="s">
        <v>7249</v>
      </c>
      <c r="B7311" s="225">
        <v>2082.9499999999998</v>
      </c>
    </row>
    <row r="7312" spans="1:2">
      <c r="A7312" s="68" t="s">
        <v>7250</v>
      </c>
      <c r="B7312" s="225">
        <v>2490.19</v>
      </c>
    </row>
    <row r="7313" spans="1:2">
      <c r="A7313" s="68" t="s">
        <v>7251</v>
      </c>
      <c r="B7313" s="225">
        <v>2490.19</v>
      </c>
    </row>
    <row r="7314" spans="1:2">
      <c r="A7314" s="68" t="s">
        <v>7252</v>
      </c>
      <c r="B7314" s="225">
        <v>2920.61</v>
      </c>
    </row>
    <row r="7315" spans="1:2">
      <c r="A7315" s="68" t="s">
        <v>7253</v>
      </c>
      <c r="B7315" s="225">
        <v>2920.61</v>
      </c>
    </row>
    <row r="7316" spans="1:2">
      <c r="A7316" s="68" t="s">
        <v>7254</v>
      </c>
      <c r="B7316" s="225">
        <v>3421.78</v>
      </c>
    </row>
    <row r="7317" spans="1:2">
      <c r="A7317" s="68" t="s">
        <v>7255</v>
      </c>
      <c r="B7317" s="225">
        <v>3421.78</v>
      </c>
    </row>
    <row r="7318" spans="1:2">
      <c r="A7318" s="68" t="s">
        <v>7256</v>
      </c>
      <c r="B7318" s="225">
        <v>4105.49</v>
      </c>
    </row>
    <row r="7319" spans="1:2">
      <c r="A7319" s="68" t="s">
        <v>7257</v>
      </c>
      <c r="B7319" s="225">
        <v>4105.49</v>
      </c>
    </row>
    <row r="7320" spans="1:2">
      <c r="A7320" s="68" t="s">
        <v>7258</v>
      </c>
      <c r="B7320" s="225">
        <v>4696.4399999999996</v>
      </c>
    </row>
    <row r="7321" spans="1:2">
      <c r="A7321" s="68" t="s">
        <v>7259</v>
      </c>
      <c r="B7321" s="225">
        <v>4696.4399999999996</v>
      </c>
    </row>
    <row r="7322" spans="1:2">
      <c r="A7322" s="68" t="s">
        <v>7260</v>
      </c>
      <c r="B7322" s="225">
        <v>6350.09</v>
      </c>
    </row>
    <row r="7323" spans="1:2">
      <c r="A7323" s="68" t="s">
        <v>7261</v>
      </c>
      <c r="B7323" s="225">
        <v>6350.09</v>
      </c>
    </row>
    <row r="7324" spans="1:2">
      <c r="A7324" s="68" t="s">
        <v>7262</v>
      </c>
      <c r="B7324" s="225">
        <v>10950.18</v>
      </c>
    </row>
    <row r="7325" spans="1:2">
      <c r="A7325" s="68" t="s">
        <v>7263</v>
      </c>
      <c r="B7325" s="225">
        <v>10950.18</v>
      </c>
    </row>
    <row r="7326" spans="1:2">
      <c r="A7326" s="68" t="s">
        <v>7264</v>
      </c>
      <c r="B7326" s="225">
        <v>345.55</v>
      </c>
    </row>
    <row r="7327" spans="1:2">
      <c r="A7327" s="68" t="s">
        <v>7265</v>
      </c>
      <c r="B7327" s="225">
        <v>345.55</v>
      </c>
    </row>
    <row r="7328" spans="1:2">
      <c r="A7328" s="68" t="s">
        <v>7266</v>
      </c>
      <c r="B7328" s="225">
        <v>372.3</v>
      </c>
    </row>
    <row r="7329" spans="1:2">
      <c r="A7329" s="68" t="s">
        <v>7267</v>
      </c>
      <c r="B7329" s="225">
        <v>372.3</v>
      </c>
    </row>
    <row r="7330" spans="1:2">
      <c r="A7330" s="68" t="s">
        <v>7268</v>
      </c>
      <c r="B7330" s="225">
        <v>489.92</v>
      </c>
    </row>
    <row r="7331" spans="1:2">
      <c r="A7331" s="68" t="s">
        <v>7269</v>
      </c>
      <c r="B7331" s="225">
        <v>489.92</v>
      </c>
    </row>
    <row r="7332" spans="1:2">
      <c r="A7332" s="68" t="s">
        <v>7270</v>
      </c>
      <c r="B7332" s="225">
        <v>628.64</v>
      </c>
    </row>
    <row r="7333" spans="1:2">
      <c r="A7333" s="68" t="s">
        <v>7271</v>
      </c>
      <c r="B7333" s="225">
        <v>628.64</v>
      </c>
    </row>
    <row r="7334" spans="1:2">
      <c r="A7334" s="68" t="s">
        <v>7272</v>
      </c>
      <c r="B7334" s="225">
        <v>802.85</v>
      </c>
    </row>
    <row r="7335" spans="1:2">
      <c r="A7335" s="68" t="s">
        <v>7273</v>
      </c>
      <c r="B7335" s="225">
        <v>802.85</v>
      </c>
    </row>
    <row r="7336" spans="1:2">
      <c r="A7336" s="68" t="s">
        <v>7274</v>
      </c>
      <c r="B7336" s="225">
        <v>956.75</v>
      </c>
    </row>
    <row r="7337" spans="1:2">
      <c r="A7337" s="68" t="s">
        <v>7275</v>
      </c>
      <c r="B7337" s="225">
        <v>956.75</v>
      </c>
    </row>
    <row r="7338" spans="1:2">
      <c r="A7338" s="68" t="s">
        <v>7276</v>
      </c>
      <c r="B7338" s="225">
        <v>1143.6400000000001</v>
      </c>
    </row>
    <row r="7339" spans="1:2">
      <c r="A7339" s="68" t="s">
        <v>7277</v>
      </c>
      <c r="B7339" s="225">
        <v>1143.6400000000001</v>
      </c>
    </row>
    <row r="7340" spans="1:2">
      <c r="A7340" s="68" t="s">
        <v>7278</v>
      </c>
      <c r="B7340" s="225">
        <v>1275.1300000000001</v>
      </c>
    </row>
    <row r="7341" spans="1:2">
      <c r="A7341" s="68" t="s">
        <v>7279</v>
      </c>
      <c r="B7341" s="225">
        <v>1275.1300000000001</v>
      </c>
    </row>
    <row r="7342" spans="1:2">
      <c r="A7342" s="68" t="s">
        <v>7280</v>
      </c>
      <c r="B7342" s="225">
        <v>1470.56</v>
      </c>
    </row>
    <row r="7343" spans="1:2">
      <c r="A7343" s="68" t="s">
        <v>7281</v>
      </c>
      <c r="B7343" s="225">
        <v>1470.56</v>
      </c>
    </row>
    <row r="7344" spans="1:2">
      <c r="A7344" s="68" t="s">
        <v>7282</v>
      </c>
      <c r="B7344" s="225">
        <v>1651.46</v>
      </c>
    </row>
    <row r="7345" spans="1:2">
      <c r="A7345" s="68" t="s">
        <v>7283</v>
      </c>
      <c r="B7345" s="225">
        <v>1651.46</v>
      </c>
    </row>
    <row r="7346" spans="1:2">
      <c r="A7346" s="68" t="s">
        <v>7284</v>
      </c>
      <c r="B7346" s="225">
        <v>2161.08</v>
      </c>
    </row>
    <row r="7347" spans="1:2">
      <c r="A7347" s="68" t="s">
        <v>7285</v>
      </c>
      <c r="B7347" s="225">
        <v>2161.08</v>
      </c>
    </row>
    <row r="7348" spans="1:2">
      <c r="A7348" s="68" t="s">
        <v>7286</v>
      </c>
      <c r="B7348" s="225">
        <v>2905.03</v>
      </c>
    </row>
    <row r="7349" spans="1:2">
      <c r="A7349" s="68" t="s">
        <v>7287</v>
      </c>
      <c r="B7349" s="225">
        <v>2905.03</v>
      </c>
    </row>
    <row r="7350" spans="1:2">
      <c r="A7350" s="68" t="s">
        <v>7288</v>
      </c>
      <c r="B7350" s="225">
        <v>3467.46</v>
      </c>
    </row>
    <row r="7351" spans="1:2">
      <c r="A7351" s="68" t="s">
        <v>7289</v>
      </c>
      <c r="B7351" s="225">
        <v>3467.46</v>
      </c>
    </row>
    <row r="7352" spans="1:2">
      <c r="A7352" s="68" t="s">
        <v>7290</v>
      </c>
      <c r="B7352" s="225">
        <v>5271.28</v>
      </c>
    </row>
    <row r="7353" spans="1:2">
      <c r="A7353" s="68" t="s">
        <v>7291</v>
      </c>
      <c r="B7353" s="225">
        <v>5271.28</v>
      </c>
    </row>
    <row r="7354" spans="1:2">
      <c r="A7354" s="68" t="s">
        <v>7292</v>
      </c>
      <c r="B7354" s="225">
        <v>6207.26</v>
      </c>
    </row>
    <row r="7355" spans="1:2">
      <c r="A7355" s="68" t="s">
        <v>7293</v>
      </c>
      <c r="B7355" s="225">
        <v>6207.26</v>
      </c>
    </row>
    <row r="7356" spans="1:2">
      <c r="A7356" s="68" t="s">
        <v>7294</v>
      </c>
      <c r="B7356" s="225">
        <v>8265.75</v>
      </c>
    </row>
    <row r="7357" spans="1:2">
      <c r="A7357" s="68" t="s">
        <v>7295</v>
      </c>
      <c r="B7357" s="225">
        <v>8265.75</v>
      </c>
    </row>
    <row r="7358" spans="1:2">
      <c r="A7358" s="68" t="s">
        <v>7296</v>
      </c>
      <c r="B7358" s="225">
        <v>345.55</v>
      </c>
    </row>
    <row r="7359" spans="1:2">
      <c r="A7359" s="68" t="s">
        <v>7297</v>
      </c>
      <c r="B7359" s="225">
        <v>345.55</v>
      </c>
    </row>
    <row r="7360" spans="1:2">
      <c r="A7360" s="68" t="s">
        <v>7298</v>
      </c>
      <c r="B7360" s="225">
        <v>372.3</v>
      </c>
    </row>
    <row r="7361" spans="1:2">
      <c r="A7361" s="68" t="s">
        <v>7299</v>
      </c>
      <c r="B7361" s="225">
        <v>372.3</v>
      </c>
    </row>
    <row r="7362" spans="1:2">
      <c r="A7362" s="68" t="s">
        <v>7300</v>
      </c>
      <c r="B7362" s="225">
        <v>489.92</v>
      </c>
    </row>
    <row r="7363" spans="1:2">
      <c r="A7363" s="68" t="s">
        <v>7301</v>
      </c>
      <c r="B7363" s="225">
        <v>489.92</v>
      </c>
    </row>
    <row r="7364" spans="1:2">
      <c r="A7364" s="68" t="s">
        <v>7302</v>
      </c>
      <c r="B7364" s="225">
        <v>628.62</v>
      </c>
    </row>
    <row r="7365" spans="1:2">
      <c r="A7365" s="68" t="s">
        <v>7303</v>
      </c>
      <c r="B7365" s="225">
        <v>628.62</v>
      </c>
    </row>
    <row r="7366" spans="1:2">
      <c r="A7366" s="68" t="s">
        <v>7304</v>
      </c>
      <c r="B7366" s="225">
        <v>802.86</v>
      </c>
    </row>
    <row r="7367" spans="1:2">
      <c r="A7367" s="68" t="s">
        <v>7305</v>
      </c>
      <c r="B7367" s="225">
        <v>802.86</v>
      </c>
    </row>
    <row r="7368" spans="1:2">
      <c r="A7368" s="68" t="s">
        <v>7306</v>
      </c>
      <c r="B7368" s="225">
        <v>956.74</v>
      </c>
    </row>
    <row r="7369" spans="1:2">
      <c r="A7369" s="68" t="s">
        <v>7307</v>
      </c>
      <c r="B7369" s="225">
        <v>956.74</v>
      </c>
    </row>
    <row r="7370" spans="1:2">
      <c r="A7370" s="68" t="s">
        <v>7308</v>
      </c>
      <c r="B7370" s="225">
        <v>1143.6099999999999</v>
      </c>
    </row>
    <row r="7371" spans="1:2">
      <c r="A7371" s="68" t="s">
        <v>7309</v>
      </c>
      <c r="B7371" s="225">
        <v>1143.6099999999999</v>
      </c>
    </row>
    <row r="7372" spans="1:2">
      <c r="A7372" s="68" t="s">
        <v>7310</v>
      </c>
      <c r="B7372" s="225">
        <v>1275.1300000000001</v>
      </c>
    </row>
    <row r="7373" spans="1:2">
      <c r="A7373" s="68" t="s">
        <v>7311</v>
      </c>
      <c r="B7373" s="225">
        <v>1275.1300000000001</v>
      </c>
    </row>
    <row r="7374" spans="1:2">
      <c r="A7374" s="68" t="s">
        <v>7312</v>
      </c>
      <c r="B7374" s="225">
        <v>1470.54</v>
      </c>
    </row>
    <row r="7375" spans="1:2">
      <c r="A7375" s="68" t="s">
        <v>7313</v>
      </c>
      <c r="B7375" s="225">
        <v>1470.54</v>
      </c>
    </row>
    <row r="7376" spans="1:2">
      <c r="A7376" s="68" t="s">
        <v>7314</v>
      </c>
      <c r="B7376" s="225">
        <v>1651.46</v>
      </c>
    </row>
    <row r="7377" spans="1:2">
      <c r="A7377" s="68" t="s">
        <v>7315</v>
      </c>
      <c r="B7377" s="225">
        <v>1651.46</v>
      </c>
    </row>
    <row r="7378" spans="1:2">
      <c r="A7378" s="68" t="s">
        <v>7316</v>
      </c>
      <c r="B7378" s="225">
        <v>2161.1</v>
      </c>
    </row>
    <row r="7379" spans="1:2">
      <c r="A7379" s="68" t="s">
        <v>7317</v>
      </c>
      <c r="B7379" s="225">
        <v>2161.1</v>
      </c>
    </row>
    <row r="7380" spans="1:2">
      <c r="A7380" s="68" t="s">
        <v>7318</v>
      </c>
      <c r="B7380" s="225">
        <v>3699.12</v>
      </c>
    </row>
    <row r="7381" spans="1:2">
      <c r="A7381" s="68" t="s">
        <v>7319</v>
      </c>
      <c r="B7381" s="225">
        <v>3699.12</v>
      </c>
    </row>
    <row r="7382" spans="1:2">
      <c r="A7382" s="68" t="s">
        <v>7320</v>
      </c>
      <c r="B7382" s="225">
        <v>19626.3</v>
      </c>
    </row>
    <row r="7383" spans="1:2">
      <c r="A7383" s="68" t="s">
        <v>7321</v>
      </c>
      <c r="B7383" s="225">
        <v>19626.3</v>
      </c>
    </row>
    <row r="7384" spans="1:2">
      <c r="A7384" s="68" t="s">
        <v>7322</v>
      </c>
      <c r="B7384" s="225">
        <v>14028.51</v>
      </c>
    </row>
    <row r="7385" spans="1:2">
      <c r="A7385" s="68" t="s">
        <v>7323</v>
      </c>
      <c r="B7385" s="225">
        <v>14028.51</v>
      </c>
    </row>
    <row r="7386" spans="1:2">
      <c r="A7386" s="68" t="s">
        <v>7324</v>
      </c>
      <c r="B7386" s="225">
        <v>21661.279999999999</v>
      </c>
    </row>
    <row r="7387" spans="1:2">
      <c r="A7387" s="68" t="s">
        <v>7325</v>
      </c>
      <c r="B7387" s="225">
        <v>21661.279999999999</v>
      </c>
    </row>
    <row r="7388" spans="1:2">
      <c r="A7388" s="68" t="s">
        <v>7326</v>
      </c>
      <c r="B7388" s="225">
        <v>21240.32</v>
      </c>
    </row>
    <row r="7389" spans="1:2">
      <c r="A7389" s="68" t="s">
        <v>7327</v>
      </c>
      <c r="B7389" s="225">
        <v>21240.32</v>
      </c>
    </row>
    <row r="7390" spans="1:2">
      <c r="A7390" s="68" t="s">
        <v>7328</v>
      </c>
      <c r="B7390" s="225">
        <v>11.97</v>
      </c>
    </row>
    <row r="7391" spans="1:2">
      <c r="A7391" s="68" t="s">
        <v>7329</v>
      </c>
      <c r="B7391" s="225">
        <v>11.97</v>
      </c>
    </row>
    <row r="7392" spans="1:2">
      <c r="A7392" s="68" t="s">
        <v>7330</v>
      </c>
      <c r="B7392" s="225">
        <v>15.3</v>
      </c>
    </row>
    <row r="7393" spans="1:2">
      <c r="A7393" s="68" t="s">
        <v>7331</v>
      </c>
      <c r="B7393" s="225">
        <v>15.3</v>
      </c>
    </row>
    <row r="7394" spans="1:2">
      <c r="A7394" s="68" t="s">
        <v>7332</v>
      </c>
      <c r="B7394" s="225">
        <v>23.73</v>
      </c>
    </row>
    <row r="7395" spans="1:2">
      <c r="A7395" s="68" t="s">
        <v>7333</v>
      </c>
      <c r="B7395" s="225">
        <v>23.73</v>
      </c>
    </row>
    <row r="7396" spans="1:2">
      <c r="A7396" s="68" t="s">
        <v>7334</v>
      </c>
      <c r="B7396" s="225">
        <v>35.1</v>
      </c>
    </row>
    <row r="7397" spans="1:2">
      <c r="A7397" s="68" t="s">
        <v>7335</v>
      </c>
      <c r="B7397" s="225">
        <v>35.1</v>
      </c>
    </row>
    <row r="7398" spans="1:2">
      <c r="A7398" s="68" t="s">
        <v>7336</v>
      </c>
      <c r="B7398" s="225">
        <v>45.3</v>
      </c>
    </row>
    <row r="7399" spans="1:2">
      <c r="A7399" s="68" t="s">
        <v>7337</v>
      </c>
      <c r="B7399" s="225">
        <v>45.3</v>
      </c>
    </row>
    <row r="7400" spans="1:2">
      <c r="A7400" s="68" t="s">
        <v>7338</v>
      </c>
      <c r="B7400" s="225">
        <v>56.4</v>
      </c>
    </row>
    <row r="7401" spans="1:2">
      <c r="A7401" s="68" t="s">
        <v>7339</v>
      </c>
      <c r="B7401" s="225">
        <v>56.4</v>
      </c>
    </row>
    <row r="7402" spans="1:2">
      <c r="A7402" s="68" t="s">
        <v>7340</v>
      </c>
      <c r="B7402" s="225">
        <v>72.599999999999994</v>
      </c>
    </row>
    <row r="7403" spans="1:2">
      <c r="A7403" s="68" t="s">
        <v>7341</v>
      </c>
      <c r="B7403" s="225">
        <v>72.599999999999994</v>
      </c>
    </row>
    <row r="7404" spans="1:2">
      <c r="A7404" s="68" t="s">
        <v>7342</v>
      </c>
      <c r="B7404" s="225">
        <v>92.1</v>
      </c>
    </row>
    <row r="7405" spans="1:2">
      <c r="A7405" s="68" t="s">
        <v>7343</v>
      </c>
      <c r="B7405" s="225">
        <v>92.1</v>
      </c>
    </row>
    <row r="7406" spans="1:2">
      <c r="A7406" s="68" t="s">
        <v>7344</v>
      </c>
      <c r="B7406" s="225">
        <v>115.2</v>
      </c>
    </row>
    <row r="7407" spans="1:2">
      <c r="A7407" s="68" t="s">
        <v>7345</v>
      </c>
      <c r="B7407" s="225">
        <v>115.2</v>
      </c>
    </row>
    <row r="7408" spans="1:2">
      <c r="A7408" s="68" t="s">
        <v>7346</v>
      </c>
      <c r="B7408" s="225">
        <v>143.1</v>
      </c>
    </row>
    <row r="7409" spans="1:2">
      <c r="A7409" s="68" t="s">
        <v>7347</v>
      </c>
      <c r="B7409" s="225">
        <v>143.1</v>
      </c>
    </row>
    <row r="7410" spans="1:2">
      <c r="A7410" s="68" t="s">
        <v>7348</v>
      </c>
      <c r="B7410" s="225">
        <v>177.6</v>
      </c>
    </row>
    <row r="7411" spans="1:2">
      <c r="A7411" s="68" t="s">
        <v>7349</v>
      </c>
      <c r="B7411" s="225">
        <v>177.6</v>
      </c>
    </row>
    <row r="7412" spans="1:2">
      <c r="A7412" s="68" t="s">
        <v>7350</v>
      </c>
      <c r="B7412" s="225">
        <v>222</v>
      </c>
    </row>
    <row r="7413" spans="1:2">
      <c r="A7413" s="68" t="s">
        <v>7351</v>
      </c>
      <c r="B7413" s="225">
        <v>222</v>
      </c>
    </row>
    <row r="7414" spans="1:2">
      <c r="A7414" s="68" t="s">
        <v>7352</v>
      </c>
      <c r="B7414" s="225">
        <v>282.33</v>
      </c>
    </row>
    <row r="7415" spans="1:2">
      <c r="A7415" s="68" t="s">
        <v>7353</v>
      </c>
      <c r="B7415" s="225">
        <v>282.33</v>
      </c>
    </row>
    <row r="7416" spans="1:2">
      <c r="A7416" s="68" t="s">
        <v>7354</v>
      </c>
      <c r="B7416" s="225">
        <v>361.11</v>
      </c>
    </row>
    <row r="7417" spans="1:2">
      <c r="A7417" s="68" t="s">
        <v>7355</v>
      </c>
      <c r="B7417" s="225">
        <v>361.11</v>
      </c>
    </row>
    <row r="7418" spans="1:2">
      <c r="A7418" s="68" t="s">
        <v>7356</v>
      </c>
      <c r="B7418" s="225">
        <v>453.81</v>
      </c>
    </row>
    <row r="7419" spans="1:2">
      <c r="A7419" s="68" t="s">
        <v>7357</v>
      </c>
      <c r="B7419" s="225">
        <v>453.81</v>
      </c>
    </row>
    <row r="7420" spans="1:2">
      <c r="A7420" s="68" t="s">
        <v>7358</v>
      </c>
      <c r="B7420" s="225">
        <v>574.79999999999995</v>
      </c>
    </row>
    <row r="7421" spans="1:2">
      <c r="A7421" s="68" t="s">
        <v>7359</v>
      </c>
      <c r="B7421" s="225">
        <v>574.79999999999995</v>
      </c>
    </row>
    <row r="7422" spans="1:2">
      <c r="A7422" s="68" t="s">
        <v>7360</v>
      </c>
      <c r="B7422" s="225">
        <v>708.3</v>
      </c>
    </row>
    <row r="7423" spans="1:2">
      <c r="A7423" s="68" t="s">
        <v>7361</v>
      </c>
      <c r="B7423" s="225">
        <v>708.3</v>
      </c>
    </row>
    <row r="7424" spans="1:2">
      <c r="A7424" s="68" t="s">
        <v>7362</v>
      </c>
      <c r="B7424" s="225">
        <v>889.92</v>
      </c>
    </row>
    <row r="7425" spans="1:2">
      <c r="A7425" s="68" t="s">
        <v>7363</v>
      </c>
      <c r="B7425" s="225">
        <v>889.92</v>
      </c>
    </row>
    <row r="7426" spans="1:2">
      <c r="A7426" s="68" t="s">
        <v>7364</v>
      </c>
      <c r="B7426" s="225">
        <v>1126.6199999999999</v>
      </c>
    </row>
    <row r="7427" spans="1:2">
      <c r="A7427" s="68" t="s">
        <v>7365</v>
      </c>
      <c r="B7427" s="225">
        <v>1126.6199999999999</v>
      </c>
    </row>
    <row r="7428" spans="1:2">
      <c r="A7428" s="68" t="s">
        <v>7366</v>
      </c>
      <c r="B7428" s="225">
        <v>1815.21</v>
      </c>
    </row>
    <row r="7429" spans="1:2">
      <c r="A7429" s="68" t="s">
        <v>7367</v>
      </c>
      <c r="B7429" s="225">
        <v>1815.21</v>
      </c>
    </row>
    <row r="7430" spans="1:2">
      <c r="A7430" s="68" t="s">
        <v>7368</v>
      </c>
      <c r="B7430" s="225">
        <v>2295.48</v>
      </c>
    </row>
    <row r="7431" spans="1:2">
      <c r="A7431" s="68" t="s">
        <v>7369</v>
      </c>
      <c r="B7431" s="225">
        <v>2295.48</v>
      </c>
    </row>
    <row r="7432" spans="1:2">
      <c r="A7432" s="68" t="s">
        <v>7370</v>
      </c>
      <c r="B7432" s="225">
        <v>2836.26</v>
      </c>
    </row>
    <row r="7433" spans="1:2">
      <c r="A7433" s="68" t="s">
        <v>7371</v>
      </c>
      <c r="B7433" s="225">
        <v>2836.26</v>
      </c>
    </row>
    <row r="7434" spans="1:2">
      <c r="A7434" s="68" t="s">
        <v>7372</v>
      </c>
      <c r="B7434" s="225">
        <v>4079.19</v>
      </c>
    </row>
    <row r="7435" spans="1:2">
      <c r="A7435" s="68" t="s">
        <v>7373</v>
      </c>
      <c r="B7435" s="225">
        <v>4079.19</v>
      </c>
    </row>
    <row r="7436" spans="1:2">
      <c r="A7436" s="68" t="s">
        <v>7374</v>
      </c>
      <c r="B7436" s="225">
        <v>5.76</v>
      </c>
    </row>
    <row r="7437" spans="1:2">
      <c r="A7437" s="68" t="s">
        <v>7375</v>
      </c>
      <c r="B7437" s="225">
        <v>5.76</v>
      </c>
    </row>
    <row r="7438" spans="1:2">
      <c r="A7438" s="68" t="s">
        <v>7376</v>
      </c>
      <c r="B7438" s="225">
        <v>8.6999999999999993</v>
      </c>
    </row>
    <row r="7439" spans="1:2">
      <c r="A7439" s="68" t="s">
        <v>7377</v>
      </c>
      <c r="B7439" s="225">
        <v>8.6999999999999993</v>
      </c>
    </row>
    <row r="7440" spans="1:2">
      <c r="A7440" s="68" t="s">
        <v>7378</v>
      </c>
      <c r="B7440" s="225">
        <v>13.41</v>
      </c>
    </row>
    <row r="7441" spans="1:2">
      <c r="A7441" s="68" t="s">
        <v>7379</v>
      </c>
      <c r="B7441" s="225">
        <v>13.41</v>
      </c>
    </row>
    <row r="7442" spans="1:2">
      <c r="A7442" s="68" t="s">
        <v>7380</v>
      </c>
      <c r="B7442" s="225">
        <v>30.18</v>
      </c>
    </row>
    <row r="7443" spans="1:2">
      <c r="A7443" s="68" t="s">
        <v>7381</v>
      </c>
      <c r="B7443" s="225">
        <v>30.18</v>
      </c>
    </row>
    <row r="7444" spans="1:2">
      <c r="A7444" s="68" t="s">
        <v>7382</v>
      </c>
      <c r="B7444" s="225">
        <v>43.38</v>
      </c>
    </row>
    <row r="7445" spans="1:2">
      <c r="A7445" s="68" t="s">
        <v>7383</v>
      </c>
      <c r="B7445" s="225">
        <v>43.38</v>
      </c>
    </row>
    <row r="7446" spans="1:2">
      <c r="A7446" s="68" t="s">
        <v>7384</v>
      </c>
      <c r="B7446" s="225">
        <v>64.56</v>
      </c>
    </row>
    <row r="7447" spans="1:2">
      <c r="A7447" s="68" t="s">
        <v>7385</v>
      </c>
      <c r="B7447" s="225">
        <v>64.56</v>
      </c>
    </row>
    <row r="7448" spans="1:2">
      <c r="A7448" s="68" t="s">
        <v>7386</v>
      </c>
      <c r="B7448" s="225">
        <v>83.31</v>
      </c>
    </row>
    <row r="7449" spans="1:2">
      <c r="A7449" s="68" t="s">
        <v>7387</v>
      </c>
      <c r="B7449" s="225">
        <v>83.31</v>
      </c>
    </row>
    <row r="7450" spans="1:2">
      <c r="A7450" s="68" t="s">
        <v>7388</v>
      </c>
      <c r="B7450" s="225">
        <v>103.38</v>
      </c>
    </row>
    <row r="7451" spans="1:2">
      <c r="A7451" s="68" t="s">
        <v>7389</v>
      </c>
      <c r="B7451" s="225">
        <v>103.38</v>
      </c>
    </row>
    <row r="7452" spans="1:2">
      <c r="A7452" s="68" t="s">
        <v>7390</v>
      </c>
      <c r="B7452" s="225">
        <v>134.94</v>
      </c>
    </row>
    <row r="7453" spans="1:2">
      <c r="A7453" s="68" t="s">
        <v>7391</v>
      </c>
      <c r="B7453" s="225">
        <v>134.94</v>
      </c>
    </row>
    <row r="7454" spans="1:2">
      <c r="A7454" s="68" t="s">
        <v>7392</v>
      </c>
      <c r="B7454" s="225">
        <v>170.67</v>
      </c>
    </row>
    <row r="7455" spans="1:2">
      <c r="A7455" s="68" t="s">
        <v>7393</v>
      </c>
      <c r="B7455" s="225">
        <v>170.67</v>
      </c>
    </row>
    <row r="7456" spans="1:2">
      <c r="A7456" s="68" t="s">
        <v>7394</v>
      </c>
      <c r="B7456" s="225">
        <v>210.63</v>
      </c>
    </row>
    <row r="7457" spans="1:2">
      <c r="A7457" s="68" t="s">
        <v>7395</v>
      </c>
      <c r="B7457" s="225">
        <v>210.63</v>
      </c>
    </row>
    <row r="7458" spans="1:2">
      <c r="A7458" s="68" t="s">
        <v>7396</v>
      </c>
      <c r="B7458" s="225">
        <v>267.12</v>
      </c>
    </row>
    <row r="7459" spans="1:2">
      <c r="A7459" s="68" t="s">
        <v>7397</v>
      </c>
      <c r="B7459" s="225">
        <v>267.12</v>
      </c>
    </row>
    <row r="7460" spans="1:2">
      <c r="A7460" s="68" t="s">
        <v>7398</v>
      </c>
      <c r="B7460" s="225">
        <v>329.37</v>
      </c>
    </row>
    <row r="7461" spans="1:2">
      <c r="A7461" s="68" t="s">
        <v>7399</v>
      </c>
      <c r="B7461" s="225">
        <v>329.37</v>
      </c>
    </row>
    <row r="7462" spans="1:2">
      <c r="A7462" s="68" t="s">
        <v>7400</v>
      </c>
      <c r="B7462" s="225">
        <v>411.3</v>
      </c>
    </row>
    <row r="7463" spans="1:2">
      <c r="A7463" s="68" t="s">
        <v>7401</v>
      </c>
      <c r="B7463" s="225">
        <v>411.3</v>
      </c>
    </row>
    <row r="7464" spans="1:2">
      <c r="A7464" s="68" t="s">
        <v>7402</v>
      </c>
      <c r="B7464" s="225">
        <v>520.86</v>
      </c>
    </row>
    <row r="7465" spans="1:2">
      <c r="A7465" s="68" t="s">
        <v>7403</v>
      </c>
      <c r="B7465" s="225">
        <v>520.86</v>
      </c>
    </row>
    <row r="7466" spans="1:2">
      <c r="A7466" s="68" t="s">
        <v>7404</v>
      </c>
      <c r="B7466" s="225">
        <v>662.88</v>
      </c>
    </row>
    <row r="7467" spans="1:2">
      <c r="A7467" s="68" t="s">
        <v>7405</v>
      </c>
      <c r="B7467" s="225">
        <v>662.88</v>
      </c>
    </row>
    <row r="7468" spans="1:2">
      <c r="A7468" s="68" t="s">
        <v>7406</v>
      </c>
      <c r="B7468" s="225">
        <v>840.96</v>
      </c>
    </row>
    <row r="7469" spans="1:2">
      <c r="A7469" s="68" t="s">
        <v>7407</v>
      </c>
      <c r="B7469" s="225">
        <v>840.96</v>
      </c>
    </row>
    <row r="7470" spans="1:2">
      <c r="A7470" s="68" t="s">
        <v>7408</v>
      </c>
      <c r="B7470" s="225">
        <v>1061.49</v>
      </c>
    </row>
    <row r="7471" spans="1:2">
      <c r="A7471" s="68" t="s">
        <v>7409</v>
      </c>
      <c r="B7471" s="225">
        <v>1061.49</v>
      </c>
    </row>
    <row r="7472" spans="1:2">
      <c r="A7472" s="68" t="s">
        <v>7410</v>
      </c>
      <c r="B7472" s="225">
        <v>1311.54</v>
      </c>
    </row>
    <row r="7473" spans="1:2">
      <c r="A7473" s="68" t="s">
        <v>7411</v>
      </c>
      <c r="B7473" s="225">
        <v>1311.54</v>
      </c>
    </row>
    <row r="7474" spans="1:2">
      <c r="A7474" s="68" t="s">
        <v>7412</v>
      </c>
      <c r="B7474" s="225">
        <v>1643.01</v>
      </c>
    </row>
    <row r="7475" spans="1:2">
      <c r="A7475" s="68" t="s">
        <v>7413</v>
      </c>
      <c r="B7475" s="225">
        <v>1643.01</v>
      </c>
    </row>
    <row r="7476" spans="1:2">
      <c r="A7476" s="68" t="s">
        <v>7414</v>
      </c>
      <c r="B7476" s="225">
        <v>2080.98</v>
      </c>
    </row>
    <row r="7477" spans="1:2">
      <c r="A7477" s="68" t="s">
        <v>7415</v>
      </c>
      <c r="B7477" s="225">
        <v>2080.98</v>
      </c>
    </row>
    <row r="7478" spans="1:2">
      <c r="A7478" s="68" t="s">
        <v>7416</v>
      </c>
      <c r="B7478" s="225">
        <v>3354.45</v>
      </c>
    </row>
    <row r="7479" spans="1:2">
      <c r="A7479" s="68" t="s">
        <v>7417</v>
      </c>
      <c r="B7479" s="225">
        <v>3354.45</v>
      </c>
    </row>
    <row r="7480" spans="1:2">
      <c r="A7480" s="68" t="s">
        <v>7418</v>
      </c>
      <c r="B7480" s="225">
        <v>3.36</v>
      </c>
    </row>
    <row r="7481" spans="1:2">
      <c r="A7481" s="68" t="s">
        <v>7419</v>
      </c>
      <c r="B7481" s="225">
        <v>3.36</v>
      </c>
    </row>
    <row r="7482" spans="1:2">
      <c r="A7482" s="68" t="s">
        <v>7420</v>
      </c>
      <c r="B7482" s="225">
        <v>5.13</v>
      </c>
    </row>
    <row r="7483" spans="1:2">
      <c r="A7483" s="68" t="s">
        <v>7421</v>
      </c>
      <c r="B7483" s="225">
        <v>5.13</v>
      </c>
    </row>
    <row r="7484" spans="1:2">
      <c r="A7484" s="68" t="s">
        <v>7422</v>
      </c>
      <c r="B7484" s="225">
        <v>8.25</v>
      </c>
    </row>
    <row r="7485" spans="1:2">
      <c r="A7485" s="68" t="s">
        <v>7423</v>
      </c>
      <c r="B7485" s="225">
        <v>8.25</v>
      </c>
    </row>
    <row r="7486" spans="1:2">
      <c r="A7486" s="68" t="s">
        <v>7424</v>
      </c>
      <c r="B7486" s="225">
        <v>12.75</v>
      </c>
    </row>
    <row r="7487" spans="1:2">
      <c r="A7487" s="68" t="s">
        <v>7425</v>
      </c>
      <c r="B7487" s="225">
        <v>12.75</v>
      </c>
    </row>
    <row r="7488" spans="1:2">
      <c r="A7488" s="68" t="s">
        <v>7426</v>
      </c>
      <c r="B7488" s="225">
        <v>19.8</v>
      </c>
    </row>
    <row r="7489" spans="1:2">
      <c r="A7489" s="68" t="s">
        <v>7427</v>
      </c>
      <c r="B7489" s="225">
        <v>19.8</v>
      </c>
    </row>
    <row r="7490" spans="1:2">
      <c r="A7490" s="68" t="s">
        <v>7428</v>
      </c>
      <c r="B7490" s="225">
        <v>44.25</v>
      </c>
    </row>
    <row r="7491" spans="1:2">
      <c r="A7491" s="68" t="s">
        <v>7429</v>
      </c>
      <c r="B7491" s="225">
        <v>44.25</v>
      </c>
    </row>
    <row r="7492" spans="1:2">
      <c r="A7492" s="68" t="s">
        <v>7430</v>
      </c>
      <c r="B7492" s="225">
        <v>63.33</v>
      </c>
    </row>
    <row r="7493" spans="1:2">
      <c r="A7493" s="68" t="s">
        <v>7431</v>
      </c>
      <c r="B7493" s="225">
        <v>63.33</v>
      </c>
    </row>
    <row r="7494" spans="1:2">
      <c r="A7494" s="68" t="s">
        <v>7432</v>
      </c>
      <c r="B7494" s="225">
        <v>93.83</v>
      </c>
    </row>
    <row r="7495" spans="1:2">
      <c r="A7495" s="68" t="s">
        <v>7433</v>
      </c>
      <c r="B7495" s="225">
        <v>93.83</v>
      </c>
    </row>
    <row r="7496" spans="1:2">
      <c r="A7496" s="68" t="s">
        <v>7434</v>
      </c>
      <c r="B7496" s="225">
        <v>121.86</v>
      </c>
    </row>
    <row r="7497" spans="1:2">
      <c r="A7497" s="68" t="s">
        <v>7435</v>
      </c>
      <c r="B7497" s="225">
        <v>121.86</v>
      </c>
    </row>
    <row r="7498" spans="1:2">
      <c r="A7498" s="68" t="s">
        <v>7436</v>
      </c>
      <c r="B7498" s="225">
        <v>152.91</v>
      </c>
    </row>
    <row r="7499" spans="1:2">
      <c r="A7499" s="68" t="s">
        <v>7437</v>
      </c>
      <c r="B7499" s="225">
        <v>152.91</v>
      </c>
    </row>
    <row r="7500" spans="1:2">
      <c r="A7500" s="68" t="s">
        <v>7438</v>
      </c>
      <c r="B7500" s="225">
        <v>199.38</v>
      </c>
    </row>
    <row r="7501" spans="1:2">
      <c r="A7501" s="68" t="s">
        <v>7439</v>
      </c>
      <c r="B7501" s="225">
        <v>199.38</v>
      </c>
    </row>
    <row r="7502" spans="1:2">
      <c r="A7502" s="68" t="s">
        <v>7440</v>
      </c>
      <c r="B7502" s="225">
        <v>252.03</v>
      </c>
    </row>
    <row r="7503" spans="1:2">
      <c r="A7503" s="68" t="s">
        <v>7441</v>
      </c>
      <c r="B7503" s="225">
        <v>252.03</v>
      </c>
    </row>
    <row r="7504" spans="1:2">
      <c r="A7504" s="68" t="s">
        <v>7442</v>
      </c>
      <c r="B7504" s="225">
        <v>310.8</v>
      </c>
    </row>
    <row r="7505" spans="1:2">
      <c r="A7505" s="68" t="s">
        <v>7443</v>
      </c>
      <c r="B7505" s="225">
        <v>310.8</v>
      </c>
    </row>
    <row r="7506" spans="1:2">
      <c r="A7506" s="68" t="s">
        <v>7444</v>
      </c>
      <c r="B7506" s="225">
        <v>393.36</v>
      </c>
    </row>
    <row r="7507" spans="1:2">
      <c r="A7507" s="68" t="s">
        <v>7445</v>
      </c>
      <c r="B7507" s="225">
        <v>393.36</v>
      </c>
    </row>
    <row r="7508" spans="1:2">
      <c r="A7508" s="68" t="s">
        <v>7446</v>
      </c>
      <c r="B7508" s="225">
        <v>485.64</v>
      </c>
    </row>
    <row r="7509" spans="1:2">
      <c r="A7509" s="68" t="s">
        <v>7447</v>
      </c>
      <c r="B7509" s="225">
        <v>485.64</v>
      </c>
    </row>
    <row r="7510" spans="1:2">
      <c r="A7510" s="68" t="s">
        <v>7448</v>
      </c>
      <c r="B7510" s="225">
        <v>608.58000000000004</v>
      </c>
    </row>
    <row r="7511" spans="1:2">
      <c r="A7511" s="68" t="s">
        <v>7449</v>
      </c>
      <c r="B7511" s="225">
        <v>608.58000000000004</v>
      </c>
    </row>
    <row r="7512" spans="1:2">
      <c r="A7512" s="68" t="s">
        <v>7450</v>
      </c>
      <c r="B7512" s="225">
        <v>770.1</v>
      </c>
    </row>
    <row r="7513" spans="1:2">
      <c r="A7513" s="68" t="s">
        <v>7451</v>
      </c>
      <c r="B7513" s="225">
        <v>770.1</v>
      </c>
    </row>
    <row r="7514" spans="1:2">
      <c r="A7514" s="68" t="s">
        <v>7452</v>
      </c>
      <c r="B7514" s="225">
        <v>977.19</v>
      </c>
    </row>
    <row r="7515" spans="1:2">
      <c r="A7515" s="68" t="s">
        <v>7453</v>
      </c>
      <c r="B7515" s="225">
        <v>977.19</v>
      </c>
    </row>
    <row r="7516" spans="1:2">
      <c r="A7516" s="68" t="s">
        <v>7454</v>
      </c>
      <c r="B7516" s="225">
        <v>1240.3499999999999</v>
      </c>
    </row>
    <row r="7517" spans="1:2">
      <c r="A7517" s="68" t="s">
        <v>7455</v>
      </c>
      <c r="B7517" s="225">
        <v>1240.3499999999999</v>
      </c>
    </row>
    <row r="7518" spans="1:2">
      <c r="A7518" s="68" t="s">
        <v>7456</v>
      </c>
      <c r="B7518" s="225">
        <v>1570.23</v>
      </c>
    </row>
    <row r="7519" spans="1:2">
      <c r="A7519" s="68" t="s">
        <v>7457</v>
      </c>
      <c r="B7519" s="225">
        <v>1570.23</v>
      </c>
    </row>
    <row r="7520" spans="1:2">
      <c r="A7520" s="68" t="s">
        <v>7458</v>
      </c>
      <c r="B7520" s="225">
        <v>1937.12</v>
      </c>
    </row>
    <row r="7521" spans="1:2">
      <c r="A7521" s="68" t="s">
        <v>7459</v>
      </c>
      <c r="B7521" s="225">
        <v>1937.12</v>
      </c>
    </row>
    <row r="7522" spans="1:2">
      <c r="A7522" s="68" t="s">
        <v>7460</v>
      </c>
      <c r="B7522" s="225">
        <v>2430.27</v>
      </c>
    </row>
    <row r="7523" spans="1:2">
      <c r="A7523" s="68" t="s">
        <v>7461</v>
      </c>
      <c r="B7523" s="225">
        <v>2430.27</v>
      </c>
    </row>
    <row r="7524" spans="1:2">
      <c r="A7524" s="68" t="s">
        <v>7462</v>
      </c>
      <c r="B7524" s="225">
        <v>23.92</v>
      </c>
    </row>
    <row r="7525" spans="1:2">
      <c r="A7525" s="68" t="s">
        <v>7463</v>
      </c>
      <c r="B7525" s="225">
        <v>23.92</v>
      </c>
    </row>
    <row r="7526" spans="1:2">
      <c r="A7526" s="68" t="s">
        <v>7464</v>
      </c>
      <c r="B7526" s="225">
        <v>28.35</v>
      </c>
    </row>
    <row r="7527" spans="1:2">
      <c r="A7527" s="68" t="s">
        <v>7465</v>
      </c>
      <c r="B7527" s="225">
        <v>28.35</v>
      </c>
    </row>
    <row r="7528" spans="1:2">
      <c r="A7528" s="68" t="s">
        <v>7466</v>
      </c>
      <c r="B7528" s="225">
        <v>44.68</v>
      </c>
    </row>
    <row r="7529" spans="1:2">
      <c r="A7529" s="68" t="s">
        <v>7467</v>
      </c>
      <c r="B7529" s="225">
        <v>44.68</v>
      </c>
    </row>
    <row r="7530" spans="1:2">
      <c r="A7530" s="68" t="s">
        <v>7468</v>
      </c>
      <c r="B7530" s="225">
        <v>69.239999999999995</v>
      </c>
    </row>
    <row r="7531" spans="1:2">
      <c r="A7531" s="68" t="s">
        <v>7469</v>
      </c>
      <c r="B7531" s="225">
        <v>69.239999999999995</v>
      </c>
    </row>
    <row r="7532" spans="1:2">
      <c r="A7532" s="68" t="s">
        <v>7470</v>
      </c>
      <c r="B7532" s="225">
        <v>79.11</v>
      </c>
    </row>
    <row r="7533" spans="1:2">
      <c r="A7533" s="68" t="s">
        <v>7471</v>
      </c>
      <c r="B7533" s="225">
        <v>79.11</v>
      </c>
    </row>
    <row r="7534" spans="1:2">
      <c r="A7534" s="68" t="s">
        <v>7472</v>
      </c>
      <c r="B7534" s="225">
        <v>99.27</v>
      </c>
    </row>
    <row r="7535" spans="1:2">
      <c r="A7535" s="68" t="s">
        <v>7473</v>
      </c>
      <c r="B7535" s="225">
        <v>99.27</v>
      </c>
    </row>
    <row r="7536" spans="1:2">
      <c r="A7536" s="68" t="s">
        <v>7474</v>
      </c>
      <c r="B7536" s="225">
        <v>121.14</v>
      </c>
    </row>
    <row r="7537" spans="1:2">
      <c r="A7537" s="68" t="s">
        <v>7475</v>
      </c>
      <c r="B7537" s="225">
        <v>121.14</v>
      </c>
    </row>
    <row r="7538" spans="1:2">
      <c r="A7538" s="68" t="s">
        <v>7476</v>
      </c>
      <c r="B7538" s="225">
        <v>154.26</v>
      </c>
    </row>
    <row r="7539" spans="1:2">
      <c r="A7539" s="68" t="s">
        <v>7477</v>
      </c>
      <c r="B7539" s="225">
        <v>154.26</v>
      </c>
    </row>
    <row r="7540" spans="1:2">
      <c r="A7540" s="68" t="s">
        <v>7478</v>
      </c>
      <c r="B7540" s="225">
        <v>207.19</v>
      </c>
    </row>
    <row r="7541" spans="1:2">
      <c r="A7541" s="68" t="s">
        <v>7479</v>
      </c>
      <c r="B7541" s="225">
        <v>207.19</v>
      </c>
    </row>
    <row r="7542" spans="1:2">
      <c r="A7542" s="68" t="s">
        <v>7480</v>
      </c>
      <c r="B7542" s="225">
        <v>307.08999999999997</v>
      </c>
    </row>
    <row r="7543" spans="1:2">
      <c r="A7543" s="68" t="s">
        <v>7481</v>
      </c>
      <c r="B7543" s="225">
        <v>307.08999999999997</v>
      </c>
    </row>
    <row r="7544" spans="1:2">
      <c r="A7544" s="68" t="s">
        <v>7482</v>
      </c>
      <c r="B7544" s="225">
        <v>319.87</v>
      </c>
    </row>
    <row r="7545" spans="1:2">
      <c r="A7545" s="68" t="s">
        <v>7483</v>
      </c>
      <c r="B7545" s="225">
        <v>319.87</v>
      </c>
    </row>
    <row r="7546" spans="1:2">
      <c r="A7546" s="68" t="s">
        <v>7484</v>
      </c>
      <c r="B7546" s="225">
        <v>379.9</v>
      </c>
    </row>
    <row r="7547" spans="1:2">
      <c r="A7547" s="68" t="s">
        <v>7485</v>
      </c>
      <c r="B7547" s="225">
        <v>379.9</v>
      </c>
    </row>
    <row r="7548" spans="1:2">
      <c r="A7548" s="68" t="s">
        <v>7486</v>
      </c>
      <c r="B7548" s="225">
        <v>807</v>
      </c>
    </row>
    <row r="7549" spans="1:2">
      <c r="A7549" s="68" t="s">
        <v>7487</v>
      </c>
      <c r="B7549" s="225">
        <v>807</v>
      </c>
    </row>
    <row r="7550" spans="1:2">
      <c r="A7550" s="68" t="s">
        <v>7488</v>
      </c>
      <c r="B7550" s="225">
        <v>822.84</v>
      </c>
    </row>
    <row r="7551" spans="1:2">
      <c r="A7551" s="68" t="s">
        <v>7489</v>
      </c>
      <c r="B7551" s="225">
        <v>822.84</v>
      </c>
    </row>
    <row r="7552" spans="1:2">
      <c r="A7552" s="68" t="s">
        <v>7490</v>
      </c>
      <c r="B7552" s="225">
        <v>845.13</v>
      </c>
    </row>
    <row r="7553" spans="1:2">
      <c r="A7553" s="68" t="s">
        <v>7491</v>
      </c>
      <c r="B7553" s="225">
        <v>845.13</v>
      </c>
    </row>
    <row r="7554" spans="1:2">
      <c r="A7554" s="68" t="s">
        <v>7492</v>
      </c>
      <c r="B7554" s="225">
        <v>875.97</v>
      </c>
    </row>
    <row r="7555" spans="1:2">
      <c r="A7555" s="68" t="s">
        <v>7493</v>
      </c>
      <c r="B7555" s="225">
        <v>875.97</v>
      </c>
    </row>
    <row r="7556" spans="1:2">
      <c r="A7556" s="68" t="s">
        <v>7494</v>
      </c>
      <c r="B7556" s="225">
        <v>995.34</v>
      </c>
    </row>
    <row r="7557" spans="1:2">
      <c r="A7557" s="68" t="s">
        <v>7495</v>
      </c>
      <c r="B7557" s="225">
        <v>995.34</v>
      </c>
    </row>
    <row r="7558" spans="1:2">
      <c r="A7558" s="68" t="s">
        <v>7496</v>
      </c>
      <c r="B7558" s="225">
        <v>2016.24</v>
      </c>
    </row>
    <row r="7559" spans="1:2">
      <c r="A7559" s="68" t="s">
        <v>7497</v>
      </c>
      <c r="B7559" s="225">
        <v>2016.24</v>
      </c>
    </row>
    <row r="7560" spans="1:2">
      <c r="A7560" s="68" t="s">
        <v>7498</v>
      </c>
      <c r="B7560" s="225">
        <v>2092.23</v>
      </c>
    </row>
    <row r="7561" spans="1:2">
      <c r="A7561" s="68" t="s">
        <v>7499</v>
      </c>
      <c r="B7561" s="225">
        <v>2092.23</v>
      </c>
    </row>
    <row r="7562" spans="1:2">
      <c r="A7562" s="68" t="s">
        <v>7500</v>
      </c>
      <c r="B7562" s="225">
        <v>4314.09</v>
      </c>
    </row>
    <row r="7563" spans="1:2">
      <c r="A7563" s="68" t="s">
        <v>7501</v>
      </c>
      <c r="B7563" s="225">
        <v>4314.09</v>
      </c>
    </row>
    <row r="7564" spans="1:2">
      <c r="A7564" s="68" t="s">
        <v>7502</v>
      </c>
      <c r="B7564" s="225">
        <v>4847.3100000000004</v>
      </c>
    </row>
    <row r="7565" spans="1:2">
      <c r="A7565" s="68" t="s">
        <v>7503</v>
      </c>
      <c r="B7565" s="225">
        <v>4847.3100000000004</v>
      </c>
    </row>
    <row r="7566" spans="1:2">
      <c r="A7566" s="68" t="s">
        <v>7504</v>
      </c>
      <c r="B7566" s="225">
        <v>8993.07</v>
      </c>
    </row>
    <row r="7567" spans="1:2">
      <c r="A7567" s="68" t="s">
        <v>7505</v>
      </c>
      <c r="B7567" s="225">
        <v>8993.07</v>
      </c>
    </row>
    <row r="7568" spans="1:2">
      <c r="A7568" s="68" t="s">
        <v>7506</v>
      </c>
      <c r="B7568" s="225">
        <v>9530.52</v>
      </c>
    </row>
    <row r="7569" spans="1:2">
      <c r="A7569" s="68" t="s">
        <v>7507</v>
      </c>
      <c r="B7569" s="225">
        <v>9530.52</v>
      </c>
    </row>
    <row r="7570" spans="1:2">
      <c r="A7570" s="68" t="s">
        <v>7508</v>
      </c>
      <c r="B7570" s="225">
        <v>22.71</v>
      </c>
    </row>
    <row r="7571" spans="1:2">
      <c r="A7571" s="68" t="s">
        <v>7509</v>
      </c>
      <c r="B7571" s="225">
        <v>22.71</v>
      </c>
    </row>
    <row r="7572" spans="1:2">
      <c r="A7572" s="68" t="s">
        <v>7510</v>
      </c>
      <c r="B7572" s="225">
        <v>26.8</v>
      </c>
    </row>
    <row r="7573" spans="1:2">
      <c r="A7573" s="68" t="s">
        <v>7511</v>
      </c>
      <c r="B7573" s="225">
        <v>26.8</v>
      </c>
    </row>
    <row r="7574" spans="1:2">
      <c r="A7574" s="68" t="s">
        <v>7512</v>
      </c>
      <c r="B7574" s="225">
        <v>35.520000000000003</v>
      </c>
    </row>
    <row r="7575" spans="1:2">
      <c r="A7575" s="68" t="s">
        <v>7513</v>
      </c>
      <c r="B7575" s="225">
        <v>35.520000000000003</v>
      </c>
    </row>
    <row r="7576" spans="1:2">
      <c r="A7576" s="68" t="s">
        <v>7514</v>
      </c>
      <c r="B7576" s="225">
        <v>55.44</v>
      </c>
    </row>
    <row r="7577" spans="1:2">
      <c r="A7577" s="68" t="s">
        <v>7515</v>
      </c>
      <c r="B7577" s="225">
        <v>55.44</v>
      </c>
    </row>
    <row r="7578" spans="1:2">
      <c r="A7578" s="68" t="s">
        <v>7516</v>
      </c>
      <c r="B7578" s="225">
        <v>66.69</v>
      </c>
    </row>
    <row r="7579" spans="1:2">
      <c r="A7579" s="68" t="s">
        <v>7517</v>
      </c>
      <c r="B7579" s="225">
        <v>66.69</v>
      </c>
    </row>
    <row r="7580" spans="1:2">
      <c r="A7580" s="68" t="s">
        <v>7518</v>
      </c>
      <c r="B7580" s="225">
        <v>84.84</v>
      </c>
    </row>
    <row r="7581" spans="1:2">
      <c r="A7581" s="68" t="s">
        <v>7519</v>
      </c>
      <c r="B7581" s="225">
        <v>84.84</v>
      </c>
    </row>
    <row r="7582" spans="1:2">
      <c r="A7582" s="68" t="s">
        <v>7520</v>
      </c>
      <c r="B7582" s="225">
        <v>98.91</v>
      </c>
    </row>
    <row r="7583" spans="1:2">
      <c r="A7583" s="68" t="s">
        <v>7521</v>
      </c>
      <c r="B7583" s="225">
        <v>98.91</v>
      </c>
    </row>
    <row r="7584" spans="1:2">
      <c r="A7584" s="68" t="s">
        <v>7522</v>
      </c>
      <c r="B7584" s="225">
        <v>138.76</v>
      </c>
    </row>
    <row r="7585" spans="1:2">
      <c r="A7585" s="68" t="s">
        <v>7523</v>
      </c>
      <c r="B7585" s="225">
        <v>138.76</v>
      </c>
    </row>
    <row r="7586" spans="1:2">
      <c r="A7586" s="68" t="s">
        <v>7524</v>
      </c>
      <c r="B7586" s="225">
        <v>174.28</v>
      </c>
    </row>
    <row r="7587" spans="1:2">
      <c r="A7587" s="68" t="s">
        <v>7525</v>
      </c>
      <c r="B7587" s="225">
        <v>174.28</v>
      </c>
    </row>
    <row r="7588" spans="1:2">
      <c r="A7588" s="68" t="s">
        <v>7526</v>
      </c>
      <c r="B7588" s="225">
        <v>190.12</v>
      </c>
    </row>
    <row r="7589" spans="1:2">
      <c r="A7589" s="68" t="s">
        <v>7527</v>
      </c>
      <c r="B7589" s="225">
        <v>190.12</v>
      </c>
    </row>
    <row r="7590" spans="1:2">
      <c r="A7590" s="68" t="s">
        <v>7528</v>
      </c>
      <c r="B7590" s="225">
        <v>351.51</v>
      </c>
    </row>
    <row r="7591" spans="1:2">
      <c r="A7591" s="68" t="s">
        <v>7529</v>
      </c>
      <c r="B7591" s="225">
        <v>351.51</v>
      </c>
    </row>
    <row r="7592" spans="1:2">
      <c r="A7592" s="68" t="s">
        <v>7530</v>
      </c>
      <c r="B7592" s="225">
        <v>416.11</v>
      </c>
    </row>
    <row r="7593" spans="1:2">
      <c r="A7593" s="68" t="s">
        <v>7531</v>
      </c>
      <c r="B7593" s="225">
        <v>416.11</v>
      </c>
    </row>
    <row r="7594" spans="1:2">
      <c r="A7594" s="68" t="s">
        <v>7532</v>
      </c>
      <c r="B7594" s="225">
        <v>601.38</v>
      </c>
    </row>
    <row r="7595" spans="1:2">
      <c r="A7595" s="68" t="s">
        <v>7533</v>
      </c>
      <c r="B7595" s="225">
        <v>601.38</v>
      </c>
    </row>
    <row r="7596" spans="1:2">
      <c r="A7596" s="68" t="s">
        <v>7534</v>
      </c>
      <c r="B7596" s="225">
        <v>1062</v>
      </c>
    </row>
    <row r="7597" spans="1:2">
      <c r="A7597" s="68" t="s">
        <v>7535</v>
      </c>
      <c r="B7597" s="225">
        <v>1062</v>
      </c>
    </row>
    <row r="7598" spans="1:2">
      <c r="A7598" s="68" t="s">
        <v>7536</v>
      </c>
      <c r="B7598" s="225">
        <v>1314</v>
      </c>
    </row>
    <row r="7599" spans="1:2">
      <c r="A7599" s="68" t="s">
        <v>7537</v>
      </c>
      <c r="B7599" s="225">
        <v>1314</v>
      </c>
    </row>
    <row r="7600" spans="1:2">
      <c r="A7600" s="68" t="s">
        <v>7538</v>
      </c>
      <c r="B7600" s="225">
        <v>2550</v>
      </c>
    </row>
    <row r="7601" spans="1:2">
      <c r="A7601" s="68" t="s">
        <v>7539</v>
      </c>
      <c r="B7601" s="225">
        <v>2550</v>
      </c>
    </row>
    <row r="7602" spans="1:2">
      <c r="A7602" s="68" t="s">
        <v>7540</v>
      </c>
      <c r="B7602" s="225">
        <v>2827.5</v>
      </c>
    </row>
    <row r="7603" spans="1:2">
      <c r="A7603" s="68" t="s">
        <v>7541</v>
      </c>
      <c r="B7603" s="225">
        <v>2827.5</v>
      </c>
    </row>
    <row r="7604" spans="1:2">
      <c r="A7604" s="68" t="s">
        <v>7542</v>
      </c>
      <c r="B7604" s="225">
        <v>3360</v>
      </c>
    </row>
    <row r="7605" spans="1:2">
      <c r="A7605" s="68" t="s">
        <v>7543</v>
      </c>
      <c r="B7605" s="225">
        <v>3360</v>
      </c>
    </row>
    <row r="7606" spans="1:2">
      <c r="A7606" s="68" t="s">
        <v>7544</v>
      </c>
      <c r="B7606" s="225">
        <v>3640.5</v>
      </c>
    </row>
    <row r="7607" spans="1:2">
      <c r="A7607" s="68" t="s">
        <v>7545</v>
      </c>
      <c r="B7607" s="225">
        <v>3640.5</v>
      </c>
    </row>
    <row r="7608" spans="1:2">
      <c r="A7608" s="68" t="s">
        <v>7546</v>
      </c>
      <c r="B7608" s="225">
        <v>11455.5</v>
      </c>
    </row>
    <row r="7609" spans="1:2">
      <c r="A7609" s="68" t="s">
        <v>7547</v>
      </c>
      <c r="B7609" s="225">
        <v>11455.5</v>
      </c>
    </row>
    <row r="7610" spans="1:2">
      <c r="A7610" s="68" t="s">
        <v>7548</v>
      </c>
      <c r="B7610" s="225">
        <v>28.03</v>
      </c>
    </row>
    <row r="7611" spans="1:2">
      <c r="A7611" s="68" t="s">
        <v>7549</v>
      </c>
      <c r="B7611" s="225">
        <v>28.03</v>
      </c>
    </row>
    <row r="7612" spans="1:2">
      <c r="A7612" s="68" t="s">
        <v>7550</v>
      </c>
      <c r="B7612" s="225">
        <v>32.94</v>
      </c>
    </row>
    <row r="7613" spans="1:2">
      <c r="A7613" s="68" t="s">
        <v>7551</v>
      </c>
      <c r="B7613" s="225">
        <v>32.94</v>
      </c>
    </row>
    <row r="7614" spans="1:2">
      <c r="A7614" s="68" t="s">
        <v>7552</v>
      </c>
      <c r="B7614" s="225">
        <v>45.13</v>
      </c>
    </row>
    <row r="7615" spans="1:2">
      <c r="A7615" s="68" t="s">
        <v>7553</v>
      </c>
      <c r="B7615" s="225">
        <v>45.13</v>
      </c>
    </row>
    <row r="7616" spans="1:2">
      <c r="A7616" s="68" t="s">
        <v>7554</v>
      </c>
      <c r="B7616" s="225">
        <v>53.37</v>
      </c>
    </row>
    <row r="7617" spans="1:2">
      <c r="A7617" s="68" t="s">
        <v>7555</v>
      </c>
      <c r="B7617" s="225">
        <v>53.37</v>
      </c>
    </row>
    <row r="7618" spans="1:2">
      <c r="A7618" s="68" t="s">
        <v>7556</v>
      </c>
      <c r="B7618" s="225">
        <v>69.72</v>
      </c>
    </row>
    <row r="7619" spans="1:2">
      <c r="A7619" s="68" t="s">
        <v>7557</v>
      </c>
      <c r="B7619" s="225">
        <v>69.72</v>
      </c>
    </row>
    <row r="7620" spans="1:2">
      <c r="A7620" s="68" t="s">
        <v>7558</v>
      </c>
      <c r="B7620" s="225">
        <v>89.85</v>
      </c>
    </row>
    <row r="7621" spans="1:2">
      <c r="A7621" s="68" t="s">
        <v>7559</v>
      </c>
      <c r="B7621" s="225">
        <v>89.85</v>
      </c>
    </row>
    <row r="7622" spans="1:2">
      <c r="A7622" s="68" t="s">
        <v>7560</v>
      </c>
      <c r="B7622" s="225">
        <v>104.13</v>
      </c>
    </row>
    <row r="7623" spans="1:2">
      <c r="A7623" s="68" t="s">
        <v>7561</v>
      </c>
      <c r="B7623" s="225">
        <v>104.13</v>
      </c>
    </row>
    <row r="7624" spans="1:2">
      <c r="A7624" s="68" t="s">
        <v>7562</v>
      </c>
      <c r="B7624" s="225">
        <v>144.13</v>
      </c>
    </row>
    <row r="7625" spans="1:2">
      <c r="A7625" s="68" t="s">
        <v>7563</v>
      </c>
      <c r="B7625" s="225">
        <v>144.13</v>
      </c>
    </row>
    <row r="7626" spans="1:2">
      <c r="A7626" s="68" t="s">
        <v>7564</v>
      </c>
      <c r="B7626" s="225">
        <v>177.3</v>
      </c>
    </row>
    <row r="7627" spans="1:2">
      <c r="A7627" s="68" t="s">
        <v>7565</v>
      </c>
      <c r="B7627" s="225">
        <v>177.3</v>
      </c>
    </row>
    <row r="7628" spans="1:2">
      <c r="A7628" s="68" t="s">
        <v>7566</v>
      </c>
      <c r="B7628" s="225">
        <v>214.92</v>
      </c>
    </row>
    <row r="7629" spans="1:2">
      <c r="A7629" s="68" t="s">
        <v>7567</v>
      </c>
      <c r="B7629" s="225">
        <v>214.92</v>
      </c>
    </row>
    <row r="7630" spans="1:2">
      <c r="A7630" s="68" t="s">
        <v>7568</v>
      </c>
      <c r="B7630" s="225">
        <v>404.37</v>
      </c>
    </row>
    <row r="7631" spans="1:2">
      <c r="A7631" s="68" t="s">
        <v>7569</v>
      </c>
      <c r="B7631" s="225">
        <v>404.37</v>
      </c>
    </row>
    <row r="7632" spans="1:2">
      <c r="A7632" s="68" t="s">
        <v>7570</v>
      </c>
      <c r="B7632" s="225">
        <v>648</v>
      </c>
    </row>
    <row r="7633" spans="1:2">
      <c r="A7633" s="68" t="s">
        <v>7571</v>
      </c>
      <c r="B7633" s="225">
        <v>648</v>
      </c>
    </row>
    <row r="7634" spans="1:2">
      <c r="A7634" s="68" t="s">
        <v>7572</v>
      </c>
      <c r="B7634" s="225">
        <v>807</v>
      </c>
    </row>
    <row r="7635" spans="1:2">
      <c r="A7635" s="68" t="s">
        <v>7573</v>
      </c>
      <c r="B7635" s="225">
        <v>807</v>
      </c>
    </row>
    <row r="7636" spans="1:2">
      <c r="A7636" s="68" t="s">
        <v>7574</v>
      </c>
      <c r="B7636" s="225">
        <v>1062</v>
      </c>
    </row>
    <row r="7637" spans="1:2">
      <c r="A7637" s="68" t="s">
        <v>7575</v>
      </c>
      <c r="B7637" s="225">
        <v>1062</v>
      </c>
    </row>
    <row r="7638" spans="1:2">
      <c r="A7638" s="68" t="s">
        <v>7576</v>
      </c>
      <c r="B7638" s="225">
        <v>1314</v>
      </c>
    </row>
    <row r="7639" spans="1:2">
      <c r="A7639" s="68" t="s">
        <v>7577</v>
      </c>
      <c r="B7639" s="225">
        <v>1314</v>
      </c>
    </row>
    <row r="7640" spans="1:2">
      <c r="A7640" s="68" t="s">
        <v>7578</v>
      </c>
      <c r="B7640" s="225">
        <v>2550</v>
      </c>
    </row>
    <row r="7641" spans="1:2">
      <c r="A7641" s="68" t="s">
        <v>7579</v>
      </c>
      <c r="B7641" s="225">
        <v>2550</v>
      </c>
    </row>
    <row r="7642" spans="1:2">
      <c r="A7642" s="68" t="s">
        <v>7580</v>
      </c>
      <c r="B7642" s="225">
        <v>2827.5</v>
      </c>
    </row>
    <row r="7643" spans="1:2">
      <c r="A7643" s="68" t="s">
        <v>7581</v>
      </c>
      <c r="B7643" s="225">
        <v>2827.5</v>
      </c>
    </row>
    <row r="7644" spans="1:2">
      <c r="A7644" s="68" t="s">
        <v>7582</v>
      </c>
      <c r="B7644" s="225">
        <v>3360</v>
      </c>
    </row>
    <row r="7645" spans="1:2">
      <c r="A7645" s="68" t="s">
        <v>7583</v>
      </c>
      <c r="B7645" s="225">
        <v>3360</v>
      </c>
    </row>
    <row r="7646" spans="1:2">
      <c r="A7646" s="68" t="s">
        <v>7584</v>
      </c>
      <c r="B7646" s="225">
        <v>8.16</v>
      </c>
    </row>
    <row r="7647" spans="1:2">
      <c r="A7647" s="68" t="s">
        <v>7585</v>
      </c>
      <c r="B7647" s="225">
        <v>8.16</v>
      </c>
    </row>
    <row r="7648" spans="1:2">
      <c r="A7648" s="68" t="s">
        <v>7586</v>
      </c>
      <c r="B7648" s="225">
        <v>12.57</v>
      </c>
    </row>
    <row r="7649" spans="1:2">
      <c r="A7649" s="68" t="s">
        <v>7587</v>
      </c>
      <c r="B7649" s="225">
        <v>12.57</v>
      </c>
    </row>
    <row r="7650" spans="1:2">
      <c r="A7650" s="68" t="s">
        <v>7588</v>
      </c>
      <c r="B7650" s="225">
        <v>8.7899999999999991</v>
      </c>
    </row>
    <row r="7651" spans="1:2">
      <c r="A7651" s="68" t="s">
        <v>7589</v>
      </c>
      <c r="B7651" s="225">
        <v>8.7899999999999991</v>
      </c>
    </row>
    <row r="7652" spans="1:2">
      <c r="A7652" s="68" t="s">
        <v>7590</v>
      </c>
      <c r="B7652" s="225">
        <v>14.73</v>
      </c>
    </row>
    <row r="7653" spans="1:2">
      <c r="A7653" s="68" t="s">
        <v>7591</v>
      </c>
      <c r="B7653" s="225">
        <v>14.73</v>
      </c>
    </row>
    <row r="7654" spans="1:2">
      <c r="A7654" s="68" t="s">
        <v>7592</v>
      </c>
      <c r="B7654" s="225">
        <v>20.62</v>
      </c>
    </row>
    <row r="7655" spans="1:2">
      <c r="A7655" s="68" t="s">
        <v>7593</v>
      </c>
      <c r="B7655" s="225">
        <v>20.62</v>
      </c>
    </row>
    <row r="7656" spans="1:2">
      <c r="A7656" s="68" t="s">
        <v>7594</v>
      </c>
      <c r="B7656" s="225">
        <v>33.18</v>
      </c>
    </row>
    <row r="7657" spans="1:2">
      <c r="A7657" s="68" t="s">
        <v>7595</v>
      </c>
      <c r="B7657" s="225">
        <v>33.18</v>
      </c>
    </row>
    <row r="7658" spans="1:2">
      <c r="A7658" s="68" t="s">
        <v>7596</v>
      </c>
      <c r="B7658" s="225">
        <v>34.979999999999997</v>
      </c>
    </row>
    <row r="7659" spans="1:2">
      <c r="A7659" s="68" t="s">
        <v>7597</v>
      </c>
      <c r="B7659" s="225">
        <v>34.979999999999997</v>
      </c>
    </row>
    <row r="7660" spans="1:2">
      <c r="A7660" s="68" t="s">
        <v>7598</v>
      </c>
      <c r="B7660" s="225">
        <v>36.119999999999997</v>
      </c>
    </row>
    <row r="7661" spans="1:2">
      <c r="A7661" s="68" t="s">
        <v>7599</v>
      </c>
      <c r="B7661" s="225">
        <v>36.119999999999997</v>
      </c>
    </row>
    <row r="7662" spans="1:2">
      <c r="A7662" s="68" t="s">
        <v>7600</v>
      </c>
      <c r="B7662" s="225">
        <v>42.35</v>
      </c>
    </row>
    <row r="7663" spans="1:2">
      <c r="A7663" s="68" t="s">
        <v>7601</v>
      </c>
      <c r="B7663" s="225">
        <v>42.35</v>
      </c>
    </row>
    <row r="7664" spans="1:2">
      <c r="A7664" s="68" t="s">
        <v>7602</v>
      </c>
      <c r="B7664" s="225">
        <v>115.53</v>
      </c>
    </row>
    <row r="7665" spans="1:2">
      <c r="A7665" s="68" t="s">
        <v>7603</v>
      </c>
      <c r="B7665" s="225">
        <v>115.53</v>
      </c>
    </row>
    <row r="7666" spans="1:2">
      <c r="A7666" s="68" t="s">
        <v>7604</v>
      </c>
      <c r="B7666" s="225">
        <v>123.76</v>
      </c>
    </row>
    <row r="7667" spans="1:2">
      <c r="A7667" s="68" t="s">
        <v>7605</v>
      </c>
      <c r="B7667" s="225">
        <v>123.76</v>
      </c>
    </row>
    <row r="7668" spans="1:2">
      <c r="A7668" s="68" t="s">
        <v>7606</v>
      </c>
      <c r="B7668" s="225">
        <v>167.46</v>
      </c>
    </row>
    <row r="7669" spans="1:2">
      <c r="A7669" s="68" t="s">
        <v>7607</v>
      </c>
      <c r="B7669" s="225">
        <v>167.46</v>
      </c>
    </row>
    <row r="7670" spans="1:2">
      <c r="A7670" s="68" t="s">
        <v>7608</v>
      </c>
      <c r="B7670" s="225">
        <v>145.94999999999999</v>
      </c>
    </row>
    <row r="7671" spans="1:2">
      <c r="A7671" s="68" t="s">
        <v>7609</v>
      </c>
      <c r="B7671" s="225">
        <v>145.94999999999999</v>
      </c>
    </row>
    <row r="7672" spans="1:2">
      <c r="A7672" s="68" t="s">
        <v>7610</v>
      </c>
      <c r="B7672" s="225">
        <v>280.98</v>
      </c>
    </row>
    <row r="7673" spans="1:2">
      <c r="A7673" s="68" t="s">
        <v>7611</v>
      </c>
      <c r="B7673" s="225">
        <v>280.98</v>
      </c>
    </row>
    <row r="7674" spans="1:2">
      <c r="A7674" s="68" t="s">
        <v>7612</v>
      </c>
      <c r="B7674" s="225">
        <v>311.47000000000003</v>
      </c>
    </row>
    <row r="7675" spans="1:2">
      <c r="A7675" s="68" t="s">
        <v>7613</v>
      </c>
      <c r="B7675" s="225">
        <v>311.47000000000003</v>
      </c>
    </row>
    <row r="7676" spans="1:2">
      <c r="A7676" s="68" t="s">
        <v>7614</v>
      </c>
      <c r="B7676" s="225">
        <v>752.22</v>
      </c>
    </row>
    <row r="7677" spans="1:2">
      <c r="A7677" s="68" t="s">
        <v>7615</v>
      </c>
      <c r="B7677" s="225">
        <v>752.22</v>
      </c>
    </row>
    <row r="7678" spans="1:2">
      <c r="A7678" s="68" t="s">
        <v>7616</v>
      </c>
      <c r="B7678" s="225">
        <v>790.18</v>
      </c>
    </row>
    <row r="7679" spans="1:2">
      <c r="A7679" s="68" t="s">
        <v>7617</v>
      </c>
      <c r="B7679" s="225">
        <v>790.18</v>
      </c>
    </row>
    <row r="7680" spans="1:2">
      <c r="A7680" s="68" t="s">
        <v>7618</v>
      </c>
      <c r="B7680" s="225">
        <v>1163.6199999999999</v>
      </c>
    </row>
    <row r="7681" spans="1:2">
      <c r="A7681" s="68" t="s">
        <v>7619</v>
      </c>
      <c r="B7681" s="225">
        <v>1163.6199999999999</v>
      </c>
    </row>
    <row r="7682" spans="1:2">
      <c r="A7682" s="68" t="s">
        <v>7620</v>
      </c>
      <c r="B7682" s="225">
        <v>1845.66</v>
      </c>
    </row>
    <row r="7683" spans="1:2">
      <c r="A7683" s="68" t="s">
        <v>7621</v>
      </c>
      <c r="B7683" s="225">
        <v>1845.66</v>
      </c>
    </row>
    <row r="7684" spans="1:2">
      <c r="A7684" s="68" t="s">
        <v>7622</v>
      </c>
      <c r="B7684" s="225">
        <v>36.82</v>
      </c>
    </row>
    <row r="7685" spans="1:2">
      <c r="A7685" s="68" t="s">
        <v>7623</v>
      </c>
      <c r="B7685" s="225">
        <v>36.82</v>
      </c>
    </row>
    <row r="7686" spans="1:2">
      <c r="A7686" s="68" t="s">
        <v>7624</v>
      </c>
      <c r="B7686" s="225">
        <v>73.95</v>
      </c>
    </row>
    <row r="7687" spans="1:2">
      <c r="A7687" s="68" t="s">
        <v>7625</v>
      </c>
      <c r="B7687" s="225">
        <v>73.95</v>
      </c>
    </row>
    <row r="7688" spans="1:2">
      <c r="A7688" s="68" t="s">
        <v>7626</v>
      </c>
      <c r="B7688" s="225">
        <v>392.78</v>
      </c>
    </row>
    <row r="7689" spans="1:2">
      <c r="A7689" s="68" t="s">
        <v>7627</v>
      </c>
      <c r="B7689" s="225">
        <v>392.78</v>
      </c>
    </row>
    <row r="7690" spans="1:2">
      <c r="A7690" s="68" t="s">
        <v>7628</v>
      </c>
      <c r="B7690" s="225">
        <v>458.32</v>
      </c>
    </row>
    <row r="7691" spans="1:2">
      <c r="A7691" s="68" t="s">
        <v>7629</v>
      </c>
      <c r="B7691" s="225">
        <v>458.32</v>
      </c>
    </row>
    <row r="7692" spans="1:2">
      <c r="A7692" s="68" t="s">
        <v>7630</v>
      </c>
      <c r="B7692" s="225">
        <v>479.76</v>
      </c>
    </row>
    <row r="7693" spans="1:2">
      <c r="A7693" s="68" t="s">
        <v>7631</v>
      </c>
      <c r="B7693" s="225">
        <v>479.76</v>
      </c>
    </row>
    <row r="7694" spans="1:2">
      <c r="A7694" s="68" t="s">
        <v>7632</v>
      </c>
      <c r="B7694" s="225">
        <v>577.86</v>
      </c>
    </row>
    <row r="7695" spans="1:2">
      <c r="A7695" s="68" t="s">
        <v>7633</v>
      </c>
      <c r="B7695" s="225">
        <v>577.86</v>
      </c>
    </row>
    <row r="7696" spans="1:2">
      <c r="A7696" s="68" t="s">
        <v>7634</v>
      </c>
      <c r="B7696" s="225">
        <v>685.04</v>
      </c>
    </row>
    <row r="7697" spans="1:2">
      <c r="A7697" s="68" t="s">
        <v>7635</v>
      </c>
      <c r="B7697" s="225">
        <v>685.04</v>
      </c>
    </row>
    <row r="7698" spans="1:2">
      <c r="A7698" s="68" t="s">
        <v>7636</v>
      </c>
      <c r="B7698" s="225">
        <v>810.74</v>
      </c>
    </row>
    <row r="7699" spans="1:2">
      <c r="A7699" s="68" t="s">
        <v>7637</v>
      </c>
      <c r="B7699" s="225">
        <v>810.74</v>
      </c>
    </row>
    <row r="7700" spans="1:2">
      <c r="A7700" s="68" t="s">
        <v>7638</v>
      </c>
      <c r="B7700" s="225">
        <v>1081.33</v>
      </c>
    </row>
    <row r="7701" spans="1:2">
      <c r="A7701" s="68" t="s">
        <v>7639</v>
      </c>
      <c r="B7701" s="225">
        <v>1081.33</v>
      </c>
    </row>
    <row r="7702" spans="1:2">
      <c r="A7702" s="68" t="s">
        <v>7640</v>
      </c>
      <c r="B7702" s="225">
        <v>1487.04</v>
      </c>
    </row>
    <row r="7703" spans="1:2">
      <c r="A7703" s="68" t="s">
        <v>7641</v>
      </c>
      <c r="B7703" s="225">
        <v>1487.04</v>
      </c>
    </row>
    <row r="7704" spans="1:2">
      <c r="A7704" s="68" t="s">
        <v>7642</v>
      </c>
      <c r="B7704" s="225">
        <v>1882.65</v>
      </c>
    </row>
    <row r="7705" spans="1:2">
      <c r="A7705" s="68" t="s">
        <v>7643</v>
      </c>
      <c r="B7705" s="225">
        <v>1882.65</v>
      </c>
    </row>
    <row r="7706" spans="1:2">
      <c r="A7706" s="68" t="s">
        <v>7644</v>
      </c>
      <c r="B7706" s="225">
        <v>2338.48</v>
      </c>
    </row>
    <row r="7707" spans="1:2">
      <c r="A7707" s="68" t="s">
        <v>7645</v>
      </c>
      <c r="B7707" s="225">
        <v>2338.48</v>
      </c>
    </row>
    <row r="7708" spans="1:2">
      <c r="A7708" s="68" t="s">
        <v>7646</v>
      </c>
      <c r="B7708" s="225">
        <v>2860.11</v>
      </c>
    </row>
    <row r="7709" spans="1:2">
      <c r="A7709" s="68" t="s">
        <v>7647</v>
      </c>
      <c r="B7709" s="225">
        <v>2860.11</v>
      </c>
    </row>
    <row r="7710" spans="1:2">
      <c r="A7710" s="68" t="s">
        <v>7648</v>
      </c>
      <c r="B7710" s="225">
        <v>3375.19</v>
      </c>
    </row>
    <row r="7711" spans="1:2">
      <c r="A7711" s="68" t="s">
        <v>7649</v>
      </c>
      <c r="B7711" s="225">
        <v>3375.19</v>
      </c>
    </row>
    <row r="7712" spans="1:2">
      <c r="A7712" s="68" t="s">
        <v>7650</v>
      </c>
      <c r="B7712" s="225">
        <v>4662.5200000000004</v>
      </c>
    </row>
    <row r="7713" spans="1:2">
      <c r="A7713" s="68" t="s">
        <v>7651</v>
      </c>
      <c r="B7713" s="225">
        <v>4662.5200000000004</v>
      </c>
    </row>
    <row r="7714" spans="1:2">
      <c r="A7714" s="68" t="s">
        <v>7652</v>
      </c>
      <c r="B7714" s="225">
        <v>4725.59</v>
      </c>
    </row>
    <row r="7715" spans="1:2">
      <c r="A7715" s="68" t="s">
        <v>7653</v>
      </c>
      <c r="B7715" s="225">
        <v>4725.59</v>
      </c>
    </row>
    <row r="7716" spans="1:2">
      <c r="A7716" s="68" t="s">
        <v>7654</v>
      </c>
      <c r="B7716" s="225">
        <v>5254.48</v>
      </c>
    </row>
    <row r="7717" spans="1:2">
      <c r="A7717" s="68" t="s">
        <v>7655</v>
      </c>
      <c r="B7717" s="225">
        <v>5254.48</v>
      </c>
    </row>
    <row r="7718" spans="1:2">
      <c r="A7718" s="68" t="s">
        <v>7656</v>
      </c>
      <c r="B7718" s="225">
        <v>5999.99</v>
      </c>
    </row>
    <row r="7719" spans="1:2">
      <c r="A7719" s="68" t="s">
        <v>7657</v>
      </c>
      <c r="B7719" s="225">
        <v>5999.99</v>
      </c>
    </row>
    <row r="7720" spans="1:2">
      <c r="A7720" s="68" t="s">
        <v>7658</v>
      </c>
      <c r="B7720" s="225">
        <v>46.2</v>
      </c>
    </row>
    <row r="7721" spans="1:2">
      <c r="A7721" s="68" t="s">
        <v>7659</v>
      </c>
      <c r="B7721" s="225">
        <v>46.2</v>
      </c>
    </row>
    <row r="7722" spans="1:2">
      <c r="A7722" s="68" t="s">
        <v>7660</v>
      </c>
      <c r="B7722" s="225">
        <v>95.61</v>
      </c>
    </row>
    <row r="7723" spans="1:2">
      <c r="A7723" s="68" t="s">
        <v>7661</v>
      </c>
      <c r="B7723" s="225">
        <v>95.61</v>
      </c>
    </row>
    <row r="7724" spans="1:2">
      <c r="A7724" s="68" t="s">
        <v>7662</v>
      </c>
      <c r="B7724" s="225">
        <v>396.18</v>
      </c>
    </row>
    <row r="7725" spans="1:2">
      <c r="A7725" s="68" t="s">
        <v>7663</v>
      </c>
      <c r="B7725" s="225">
        <v>396.18</v>
      </c>
    </row>
    <row r="7726" spans="1:2">
      <c r="A7726" s="68" t="s">
        <v>7664</v>
      </c>
      <c r="B7726" s="225">
        <v>461.72</v>
      </c>
    </row>
    <row r="7727" spans="1:2">
      <c r="A7727" s="68" t="s">
        <v>7665</v>
      </c>
      <c r="B7727" s="225">
        <v>461.72</v>
      </c>
    </row>
    <row r="7728" spans="1:2">
      <c r="A7728" s="68" t="s">
        <v>7666</v>
      </c>
      <c r="B7728" s="225">
        <v>482.44</v>
      </c>
    </row>
    <row r="7729" spans="1:2">
      <c r="A7729" s="68" t="s">
        <v>7667</v>
      </c>
      <c r="B7729" s="225">
        <v>482.44</v>
      </c>
    </row>
    <row r="7730" spans="1:2">
      <c r="A7730" s="68" t="s">
        <v>7668</v>
      </c>
      <c r="B7730" s="225">
        <v>580.53</v>
      </c>
    </row>
    <row r="7731" spans="1:2">
      <c r="A7731" s="68" t="s">
        <v>7669</v>
      </c>
      <c r="B7731" s="225">
        <v>580.53</v>
      </c>
    </row>
    <row r="7732" spans="1:2">
      <c r="A7732" s="68" t="s">
        <v>7670</v>
      </c>
      <c r="B7732" s="225">
        <v>687.71</v>
      </c>
    </row>
    <row r="7733" spans="1:2">
      <c r="A7733" s="68" t="s">
        <v>7671</v>
      </c>
      <c r="B7733" s="225">
        <v>687.71</v>
      </c>
    </row>
    <row r="7734" spans="1:2">
      <c r="A7734" s="68" t="s">
        <v>7672</v>
      </c>
      <c r="B7734" s="225">
        <v>813.42</v>
      </c>
    </row>
    <row r="7735" spans="1:2">
      <c r="A7735" s="68" t="s">
        <v>7673</v>
      </c>
      <c r="B7735" s="225">
        <v>813.42</v>
      </c>
    </row>
    <row r="7736" spans="1:2">
      <c r="A7736" s="68" t="s">
        <v>7674</v>
      </c>
      <c r="B7736" s="225">
        <v>1084</v>
      </c>
    </row>
    <row r="7737" spans="1:2">
      <c r="A7737" s="68" t="s">
        <v>7675</v>
      </c>
      <c r="B7737" s="225">
        <v>1084</v>
      </c>
    </row>
    <row r="7738" spans="1:2">
      <c r="A7738" s="68" t="s">
        <v>7676</v>
      </c>
      <c r="B7738" s="225">
        <v>1489.72</v>
      </c>
    </row>
    <row r="7739" spans="1:2">
      <c r="A7739" s="68" t="s">
        <v>7677</v>
      </c>
      <c r="B7739" s="225">
        <v>1489.72</v>
      </c>
    </row>
    <row r="7740" spans="1:2">
      <c r="A7740" s="68" t="s">
        <v>7678</v>
      </c>
      <c r="B7740" s="225">
        <v>1885.33</v>
      </c>
    </row>
    <row r="7741" spans="1:2">
      <c r="A7741" s="68" t="s">
        <v>7679</v>
      </c>
      <c r="B7741" s="225">
        <v>1885.33</v>
      </c>
    </row>
    <row r="7742" spans="1:2">
      <c r="A7742" s="68" t="s">
        <v>7680</v>
      </c>
      <c r="B7742" s="225">
        <v>2341.15</v>
      </c>
    </row>
    <row r="7743" spans="1:2">
      <c r="A7743" s="68" t="s">
        <v>7681</v>
      </c>
      <c r="B7743" s="225">
        <v>2341.15</v>
      </c>
    </row>
    <row r="7744" spans="1:2">
      <c r="A7744" s="68" t="s">
        <v>7682</v>
      </c>
      <c r="B7744" s="225">
        <v>2862.79</v>
      </c>
    </row>
    <row r="7745" spans="1:2">
      <c r="A7745" s="68" t="s">
        <v>7683</v>
      </c>
      <c r="B7745" s="225">
        <v>2862.79</v>
      </c>
    </row>
    <row r="7746" spans="1:2">
      <c r="A7746" s="68" t="s">
        <v>7684</v>
      </c>
      <c r="B7746" s="225">
        <v>3377.86</v>
      </c>
    </row>
    <row r="7747" spans="1:2">
      <c r="A7747" s="68" t="s">
        <v>7685</v>
      </c>
      <c r="B7747" s="225">
        <v>3377.86</v>
      </c>
    </row>
    <row r="7748" spans="1:2">
      <c r="A7748" s="68" t="s">
        <v>7686</v>
      </c>
      <c r="B7748" s="225">
        <v>4665.1899999999996</v>
      </c>
    </row>
    <row r="7749" spans="1:2">
      <c r="A7749" s="68" t="s">
        <v>7687</v>
      </c>
      <c r="B7749" s="225">
        <v>4665.1899999999996</v>
      </c>
    </row>
    <row r="7750" spans="1:2">
      <c r="A7750" s="68" t="s">
        <v>7688</v>
      </c>
      <c r="B7750" s="225">
        <v>5762.92</v>
      </c>
    </row>
    <row r="7751" spans="1:2">
      <c r="A7751" s="68" t="s">
        <v>7689</v>
      </c>
      <c r="B7751" s="225">
        <v>5762.92</v>
      </c>
    </row>
    <row r="7752" spans="1:2">
      <c r="A7752" s="68" t="s">
        <v>7690</v>
      </c>
      <c r="B7752" s="225">
        <v>6409.7</v>
      </c>
    </row>
    <row r="7753" spans="1:2">
      <c r="A7753" s="68" t="s">
        <v>7691</v>
      </c>
      <c r="B7753" s="225">
        <v>6409.7</v>
      </c>
    </row>
    <row r="7754" spans="1:2">
      <c r="A7754" s="68" t="s">
        <v>7692</v>
      </c>
      <c r="B7754" s="225">
        <v>7339.1</v>
      </c>
    </row>
    <row r="7755" spans="1:2">
      <c r="A7755" s="68" t="s">
        <v>7693</v>
      </c>
      <c r="B7755" s="225">
        <v>7339.1</v>
      </c>
    </row>
    <row r="7756" spans="1:2">
      <c r="A7756" s="68" t="s">
        <v>7694</v>
      </c>
      <c r="B7756" s="225">
        <v>46.54</v>
      </c>
    </row>
    <row r="7757" spans="1:2">
      <c r="A7757" s="68" t="s">
        <v>7695</v>
      </c>
      <c r="B7757" s="225">
        <v>46.54</v>
      </c>
    </row>
    <row r="7758" spans="1:2">
      <c r="A7758" s="68" t="s">
        <v>7696</v>
      </c>
      <c r="B7758" s="225">
        <v>111.49</v>
      </c>
    </row>
    <row r="7759" spans="1:2">
      <c r="A7759" s="68" t="s">
        <v>7697</v>
      </c>
      <c r="B7759" s="225">
        <v>111.49</v>
      </c>
    </row>
    <row r="7760" spans="1:2">
      <c r="A7760" s="68" t="s">
        <v>7698</v>
      </c>
      <c r="B7760" s="225">
        <v>406.36</v>
      </c>
    </row>
    <row r="7761" spans="1:2">
      <c r="A7761" s="68" t="s">
        <v>7699</v>
      </c>
      <c r="B7761" s="225">
        <v>406.36</v>
      </c>
    </row>
    <row r="7762" spans="1:2">
      <c r="A7762" s="68" t="s">
        <v>7700</v>
      </c>
      <c r="B7762" s="225">
        <v>471.9</v>
      </c>
    </row>
    <row r="7763" spans="1:2">
      <c r="A7763" s="68" t="s">
        <v>7701</v>
      </c>
      <c r="B7763" s="225">
        <v>471.9</v>
      </c>
    </row>
    <row r="7764" spans="1:2">
      <c r="A7764" s="68" t="s">
        <v>7702</v>
      </c>
      <c r="B7764" s="225">
        <v>490.47</v>
      </c>
    </row>
    <row r="7765" spans="1:2">
      <c r="A7765" s="68" t="s">
        <v>7703</v>
      </c>
      <c r="B7765" s="225">
        <v>490.47</v>
      </c>
    </row>
    <row r="7766" spans="1:2">
      <c r="A7766" s="68" t="s">
        <v>7704</v>
      </c>
      <c r="B7766" s="225">
        <v>588.55999999999995</v>
      </c>
    </row>
    <row r="7767" spans="1:2">
      <c r="A7767" s="68" t="s">
        <v>7705</v>
      </c>
      <c r="B7767" s="225">
        <v>588.55999999999995</v>
      </c>
    </row>
    <row r="7768" spans="1:2">
      <c r="A7768" s="68" t="s">
        <v>7706</v>
      </c>
      <c r="B7768" s="225">
        <v>695.74</v>
      </c>
    </row>
    <row r="7769" spans="1:2">
      <c r="A7769" s="68" t="s">
        <v>7707</v>
      </c>
      <c r="B7769" s="225">
        <v>695.74</v>
      </c>
    </row>
    <row r="7770" spans="1:2">
      <c r="A7770" s="68" t="s">
        <v>7708</v>
      </c>
      <c r="B7770" s="225">
        <v>821.45</v>
      </c>
    </row>
    <row r="7771" spans="1:2">
      <c r="A7771" s="68" t="s">
        <v>7709</v>
      </c>
      <c r="B7771" s="225">
        <v>821.45</v>
      </c>
    </row>
    <row r="7772" spans="1:2">
      <c r="A7772" s="68" t="s">
        <v>7710</v>
      </c>
      <c r="B7772" s="225">
        <v>1092.03</v>
      </c>
    </row>
    <row r="7773" spans="1:2">
      <c r="A7773" s="68" t="s">
        <v>7711</v>
      </c>
      <c r="B7773" s="225">
        <v>1092.03</v>
      </c>
    </row>
    <row r="7774" spans="1:2">
      <c r="A7774" s="68" t="s">
        <v>7712</v>
      </c>
      <c r="B7774" s="225">
        <v>1497.75</v>
      </c>
    </row>
    <row r="7775" spans="1:2">
      <c r="A7775" s="68" t="s">
        <v>7713</v>
      </c>
      <c r="B7775" s="225">
        <v>1497.75</v>
      </c>
    </row>
    <row r="7776" spans="1:2">
      <c r="A7776" s="68" t="s">
        <v>7714</v>
      </c>
      <c r="B7776" s="225">
        <v>1893.36</v>
      </c>
    </row>
    <row r="7777" spans="1:2">
      <c r="A7777" s="68" t="s">
        <v>7715</v>
      </c>
      <c r="B7777" s="225">
        <v>1893.36</v>
      </c>
    </row>
    <row r="7778" spans="1:2">
      <c r="A7778" s="68" t="s">
        <v>7716</v>
      </c>
      <c r="B7778" s="225">
        <v>2349.1799999999998</v>
      </c>
    </row>
    <row r="7779" spans="1:2">
      <c r="A7779" s="68" t="s">
        <v>7717</v>
      </c>
      <c r="B7779" s="225">
        <v>2349.1799999999998</v>
      </c>
    </row>
    <row r="7780" spans="1:2">
      <c r="A7780" s="68" t="s">
        <v>7718</v>
      </c>
      <c r="B7780" s="225">
        <v>2870.81</v>
      </c>
    </row>
    <row r="7781" spans="1:2">
      <c r="A7781" s="68" t="s">
        <v>7719</v>
      </c>
      <c r="B7781" s="225">
        <v>2870.81</v>
      </c>
    </row>
    <row r="7782" spans="1:2">
      <c r="A7782" s="68" t="s">
        <v>7720</v>
      </c>
      <c r="B7782" s="225">
        <v>3385.89</v>
      </c>
    </row>
    <row r="7783" spans="1:2">
      <c r="A7783" s="68" t="s">
        <v>7721</v>
      </c>
      <c r="B7783" s="225">
        <v>3385.89</v>
      </c>
    </row>
    <row r="7784" spans="1:2">
      <c r="A7784" s="68" t="s">
        <v>7722</v>
      </c>
      <c r="B7784" s="225">
        <v>4673.22</v>
      </c>
    </row>
    <row r="7785" spans="1:2">
      <c r="A7785" s="68" t="s">
        <v>7723</v>
      </c>
      <c r="B7785" s="225">
        <v>4673.22</v>
      </c>
    </row>
    <row r="7786" spans="1:2">
      <c r="A7786" s="68" t="s">
        <v>7724</v>
      </c>
      <c r="B7786" s="225">
        <v>6262.42</v>
      </c>
    </row>
    <row r="7787" spans="1:2">
      <c r="A7787" s="68" t="s">
        <v>7725</v>
      </c>
      <c r="B7787" s="225">
        <v>6262.42</v>
      </c>
    </row>
    <row r="7788" spans="1:2">
      <c r="A7788" s="68" t="s">
        <v>7726</v>
      </c>
      <c r="B7788" s="225">
        <v>7002.83</v>
      </c>
    </row>
    <row r="7789" spans="1:2">
      <c r="A7789" s="68" t="s">
        <v>7727</v>
      </c>
      <c r="B7789" s="225">
        <v>7002.83</v>
      </c>
    </row>
    <row r="7790" spans="1:2">
      <c r="A7790" s="68" t="s">
        <v>7728</v>
      </c>
      <c r="B7790" s="225">
        <v>8018.22</v>
      </c>
    </row>
    <row r="7791" spans="1:2">
      <c r="A7791" s="68" t="s">
        <v>7729</v>
      </c>
      <c r="B7791" s="225">
        <v>8018.22</v>
      </c>
    </row>
    <row r="7792" spans="1:2">
      <c r="A7792" s="68" t="s">
        <v>7730</v>
      </c>
      <c r="B7792" s="225">
        <v>38.200000000000003</v>
      </c>
    </row>
    <row r="7793" spans="1:2">
      <c r="A7793" s="68" t="s">
        <v>7731</v>
      </c>
      <c r="B7793" s="225">
        <v>38.200000000000003</v>
      </c>
    </row>
    <row r="7794" spans="1:2">
      <c r="A7794" s="68" t="s">
        <v>7732</v>
      </c>
      <c r="B7794" s="225">
        <v>76.78</v>
      </c>
    </row>
    <row r="7795" spans="1:2">
      <c r="A7795" s="68" t="s">
        <v>7733</v>
      </c>
      <c r="B7795" s="225">
        <v>76.78</v>
      </c>
    </row>
    <row r="7796" spans="1:2">
      <c r="A7796" s="68" t="s">
        <v>7734</v>
      </c>
      <c r="B7796" s="225">
        <v>399.57</v>
      </c>
    </row>
    <row r="7797" spans="1:2">
      <c r="A7797" s="68" t="s">
        <v>7735</v>
      </c>
      <c r="B7797" s="225">
        <v>399.57</v>
      </c>
    </row>
    <row r="7798" spans="1:2">
      <c r="A7798" s="68" t="s">
        <v>7736</v>
      </c>
      <c r="B7798" s="225">
        <v>469.87</v>
      </c>
    </row>
    <row r="7799" spans="1:2">
      <c r="A7799" s="68" t="s">
        <v>7737</v>
      </c>
      <c r="B7799" s="225">
        <v>469.87</v>
      </c>
    </row>
    <row r="7800" spans="1:2">
      <c r="A7800" s="68" t="s">
        <v>7738</v>
      </c>
      <c r="B7800" s="225">
        <v>492.07</v>
      </c>
    </row>
    <row r="7801" spans="1:2">
      <c r="A7801" s="68" t="s">
        <v>7739</v>
      </c>
      <c r="B7801" s="225">
        <v>492.07</v>
      </c>
    </row>
    <row r="7802" spans="1:2">
      <c r="A7802" s="68" t="s">
        <v>7740</v>
      </c>
      <c r="B7802" s="225">
        <v>594.98</v>
      </c>
    </row>
    <row r="7803" spans="1:2">
      <c r="A7803" s="68" t="s">
        <v>7741</v>
      </c>
      <c r="B7803" s="225">
        <v>594.98</v>
      </c>
    </row>
    <row r="7804" spans="1:2">
      <c r="A7804" s="68" t="s">
        <v>7742</v>
      </c>
      <c r="B7804" s="225">
        <v>707.51</v>
      </c>
    </row>
    <row r="7805" spans="1:2">
      <c r="A7805" s="68" t="s">
        <v>7743</v>
      </c>
      <c r="B7805" s="225">
        <v>707.51</v>
      </c>
    </row>
    <row r="7806" spans="1:2">
      <c r="A7806" s="68" t="s">
        <v>7744</v>
      </c>
      <c r="B7806" s="225">
        <v>839.11</v>
      </c>
    </row>
    <row r="7807" spans="1:2">
      <c r="A7807" s="68" t="s">
        <v>7745</v>
      </c>
      <c r="B7807" s="225">
        <v>839.11</v>
      </c>
    </row>
    <row r="7808" spans="1:2">
      <c r="A7808" s="68" t="s">
        <v>7746</v>
      </c>
      <c r="B7808" s="225">
        <v>1125.21</v>
      </c>
    </row>
    <row r="7809" spans="1:2">
      <c r="A7809" s="68" t="s">
        <v>7747</v>
      </c>
      <c r="B7809" s="225">
        <v>1125.21</v>
      </c>
    </row>
    <row r="7810" spans="1:2">
      <c r="A7810" s="68" t="s">
        <v>7748</v>
      </c>
      <c r="B7810" s="225">
        <v>1548.59</v>
      </c>
    </row>
    <row r="7811" spans="1:2">
      <c r="A7811" s="68" t="s">
        <v>7749</v>
      </c>
      <c r="B7811" s="225">
        <v>1548.59</v>
      </c>
    </row>
    <row r="7812" spans="1:2">
      <c r="A7812" s="68" t="s">
        <v>7750</v>
      </c>
      <c r="B7812" s="225">
        <v>1936.17</v>
      </c>
    </row>
    <row r="7813" spans="1:2">
      <c r="A7813" s="68" t="s">
        <v>7751</v>
      </c>
      <c r="B7813" s="225">
        <v>1936.17</v>
      </c>
    </row>
    <row r="7814" spans="1:2">
      <c r="A7814" s="68" t="s">
        <v>7752</v>
      </c>
      <c r="B7814" s="225">
        <v>2446.0500000000002</v>
      </c>
    </row>
    <row r="7815" spans="1:2">
      <c r="A7815" s="68" t="s">
        <v>7753</v>
      </c>
      <c r="B7815" s="225">
        <v>2446.0500000000002</v>
      </c>
    </row>
    <row r="7816" spans="1:2">
      <c r="A7816" s="68" t="s">
        <v>7754</v>
      </c>
      <c r="B7816" s="225">
        <v>2994.44</v>
      </c>
    </row>
    <row r="7817" spans="1:2">
      <c r="A7817" s="68" t="s">
        <v>7755</v>
      </c>
      <c r="B7817" s="225">
        <v>2994.44</v>
      </c>
    </row>
    <row r="7818" spans="1:2">
      <c r="A7818" s="68" t="s">
        <v>7756</v>
      </c>
      <c r="B7818" s="225">
        <v>3564.64</v>
      </c>
    </row>
    <row r="7819" spans="1:2">
      <c r="A7819" s="68" t="s">
        <v>7757</v>
      </c>
      <c r="B7819" s="225">
        <v>3564.64</v>
      </c>
    </row>
    <row r="7820" spans="1:2">
      <c r="A7820" s="68" t="s">
        <v>7758</v>
      </c>
      <c r="B7820" s="225">
        <v>4899.0600000000004</v>
      </c>
    </row>
    <row r="7821" spans="1:2">
      <c r="A7821" s="68" t="s">
        <v>7759</v>
      </c>
      <c r="B7821" s="225">
        <v>4899.0600000000004</v>
      </c>
    </row>
    <row r="7822" spans="1:2">
      <c r="A7822" s="68" t="s">
        <v>7760</v>
      </c>
      <c r="B7822" s="225">
        <v>5644.15</v>
      </c>
    </row>
    <row r="7823" spans="1:2">
      <c r="A7823" s="68" t="s">
        <v>7761</v>
      </c>
      <c r="B7823" s="225">
        <v>5644.15</v>
      </c>
    </row>
    <row r="7824" spans="1:2">
      <c r="A7824" s="68" t="s">
        <v>7762</v>
      </c>
      <c r="B7824" s="225">
        <v>6132</v>
      </c>
    </row>
    <row r="7825" spans="1:2">
      <c r="A7825" s="68" t="s">
        <v>7763</v>
      </c>
      <c r="B7825" s="225">
        <v>6132</v>
      </c>
    </row>
    <row r="7826" spans="1:2">
      <c r="A7826" s="68" t="s">
        <v>7764</v>
      </c>
      <c r="B7826" s="225">
        <v>7227.79</v>
      </c>
    </row>
    <row r="7827" spans="1:2">
      <c r="A7827" s="68" t="s">
        <v>7765</v>
      </c>
      <c r="B7827" s="225">
        <v>7227.79</v>
      </c>
    </row>
    <row r="7828" spans="1:2">
      <c r="A7828" s="68" t="s">
        <v>7766</v>
      </c>
      <c r="B7828" s="225">
        <v>46.22</v>
      </c>
    </row>
    <row r="7829" spans="1:2">
      <c r="A7829" s="68" t="s">
        <v>7767</v>
      </c>
      <c r="B7829" s="225">
        <v>46.22</v>
      </c>
    </row>
    <row r="7830" spans="1:2">
      <c r="A7830" s="68" t="s">
        <v>7768</v>
      </c>
      <c r="B7830" s="225">
        <v>108.7</v>
      </c>
    </row>
    <row r="7831" spans="1:2">
      <c r="A7831" s="68" t="s">
        <v>7769</v>
      </c>
      <c r="B7831" s="225">
        <v>108.7</v>
      </c>
    </row>
    <row r="7832" spans="1:2">
      <c r="A7832" s="68" t="s">
        <v>7770</v>
      </c>
      <c r="B7832" s="225">
        <v>402.97</v>
      </c>
    </row>
    <row r="7833" spans="1:2">
      <c r="A7833" s="68" t="s">
        <v>7771</v>
      </c>
      <c r="B7833" s="225">
        <v>402.97</v>
      </c>
    </row>
    <row r="7834" spans="1:2">
      <c r="A7834" s="68" t="s">
        <v>7772</v>
      </c>
      <c r="B7834" s="225">
        <v>473.26</v>
      </c>
    </row>
    <row r="7835" spans="1:2">
      <c r="A7835" s="68" t="s">
        <v>7773</v>
      </c>
      <c r="B7835" s="225">
        <v>473.26</v>
      </c>
    </row>
    <row r="7836" spans="1:2">
      <c r="A7836" s="68" t="s">
        <v>7774</v>
      </c>
      <c r="B7836" s="225">
        <v>494.75</v>
      </c>
    </row>
    <row r="7837" spans="1:2">
      <c r="A7837" s="68" t="s">
        <v>7775</v>
      </c>
      <c r="B7837" s="225">
        <v>494.75</v>
      </c>
    </row>
    <row r="7838" spans="1:2">
      <c r="A7838" s="68" t="s">
        <v>7776</v>
      </c>
      <c r="B7838" s="225">
        <v>597.66</v>
      </c>
    </row>
    <row r="7839" spans="1:2">
      <c r="A7839" s="68" t="s">
        <v>7777</v>
      </c>
      <c r="B7839" s="225">
        <v>597.66</v>
      </c>
    </row>
    <row r="7840" spans="1:2">
      <c r="A7840" s="68" t="s">
        <v>7778</v>
      </c>
      <c r="B7840" s="225">
        <v>710.19</v>
      </c>
    </row>
    <row r="7841" spans="1:2">
      <c r="A7841" s="68" t="s">
        <v>7779</v>
      </c>
      <c r="B7841" s="225">
        <v>710.19</v>
      </c>
    </row>
    <row r="7842" spans="1:2">
      <c r="A7842" s="68" t="s">
        <v>7780</v>
      </c>
      <c r="B7842" s="225">
        <v>841.78</v>
      </c>
    </row>
    <row r="7843" spans="1:2">
      <c r="A7843" s="68" t="s">
        <v>7781</v>
      </c>
      <c r="B7843" s="225">
        <v>841.78</v>
      </c>
    </row>
    <row r="7844" spans="1:2">
      <c r="A7844" s="68" t="s">
        <v>7782</v>
      </c>
      <c r="B7844" s="225">
        <v>1127.8900000000001</v>
      </c>
    </row>
    <row r="7845" spans="1:2">
      <c r="A7845" s="68" t="s">
        <v>7783</v>
      </c>
      <c r="B7845" s="225">
        <v>1127.8900000000001</v>
      </c>
    </row>
    <row r="7846" spans="1:2">
      <c r="A7846" s="68" t="s">
        <v>7784</v>
      </c>
      <c r="B7846" s="225">
        <v>1551.26</v>
      </c>
    </row>
    <row r="7847" spans="1:2">
      <c r="A7847" s="68" t="s">
        <v>7785</v>
      </c>
      <c r="B7847" s="225">
        <v>1551.26</v>
      </c>
    </row>
    <row r="7848" spans="1:2">
      <c r="A7848" s="68" t="s">
        <v>7786</v>
      </c>
      <c r="B7848" s="225">
        <v>1938.85</v>
      </c>
    </row>
    <row r="7849" spans="1:2">
      <c r="A7849" s="68" t="s">
        <v>7787</v>
      </c>
      <c r="B7849" s="225">
        <v>1938.85</v>
      </c>
    </row>
    <row r="7850" spans="1:2">
      <c r="A7850" s="68" t="s">
        <v>7788</v>
      </c>
      <c r="B7850" s="225">
        <v>2448.7199999999998</v>
      </c>
    </row>
    <row r="7851" spans="1:2">
      <c r="A7851" s="68" t="s">
        <v>7789</v>
      </c>
      <c r="B7851" s="225">
        <v>2448.7199999999998</v>
      </c>
    </row>
    <row r="7852" spans="1:2">
      <c r="A7852" s="68" t="s">
        <v>7790</v>
      </c>
      <c r="B7852" s="225">
        <v>2997.11</v>
      </c>
    </row>
    <row r="7853" spans="1:2">
      <c r="A7853" s="68" t="s">
        <v>7791</v>
      </c>
      <c r="B7853" s="225">
        <v>2997.11</v>
      </c>
    </row>
    <row r="7854" spans="1:2">
      <c r="A7854" s="68" t="s">
        <v>7792</v>
      </c>
      <c r="B7854" s="225">
        <v>3567.31</v>
      </c>
    </row>
    <row r="7855" spans="1:2">
      <c r="A7855" s="68" t="s">
        <v>7793</v>
      </c>
      <c r="B7855" s="225">
        <v>3567.31</v>
      </c>
    </row>
    <row r="7856" spans="1:2">
      <c r="A7856" s="68" t="s">
        <v>7794</v>
      </c>
      <c r="B7856" s="225">
        <v>4901.74</v>
      </c>
    </row>
    <row r="7857" spans="1:2">
      <c r="A7857" s="68" t="s">
        <v>7795</v>
      </c>
      <c r="B7857" s="225">
        <v>4901.74</v>
      </c>
    </row>
    <row r="7858" spans="1:2">
      <c r="A7858" s="68" t="s">
        <v>7796</v>
      </c>
      <c r="B7858" s="225">
        <v>6518.8</v>
      </c>
    </row>
    <row r="7859" spans="1:2">
      <c r="A7859" s="68" t="s">
        <v>7797</v>
      </c>
      <c r="B7859" s="225">
        <v>6518.8</v>
      </c>
    </row>
    <row r="7860" spans="1:2">
      <c r="A7860" s="68" t="s">
        <v>7798</v>
      </c>
      <c r="B7860" s="225">
        <v>7290.6</v>
      </c>
    </row>
    <row r="7861" spans="1:2">
      <c r="A7861" s="68" t="s">
        <v>7799</v>
      </c>
      <c r="B7861" s="225">
        <v>7290.6</v>
      </c>
    </row>
    <row r="7862" spans="1:2">
      <c r="A7862" s="68" t="s">
        <v>7800</v>
      </c>
      <c r="B7862" s="225">
        <v>8296.01</v>
      </c>
    </row>
    <row r="7863" spans="1:2">
      <c r="A7863" s="68" t="s">
        <v>7801</v>
      </c>
      <c r="B7863" s="225">
        <v>8296.01</v>
      </c>
    </row>
    <row r="7864" spans="1:2">
      <c r="A7864" s="68" t="s">
        <v>7802</v>
      </c>
      <c r="B7864" s="225">
        <v>48.54</v>
      </c>
    </row>
    <row r="7865" spans="1:2">
      <c r="A7865" s="68" t="s">
        <v>7803</v>
      </c>
      <c r="B7865" s="225">
        <v>48.54</v>
      </c>
    </row>
    <row r="7866" spans="1:2">
      <c r="A7866" s="68" t="s">
        <v>7804</v>
      </c>
      <c r="B7866" s="225">
        <v>122.49</v>
      </c>
    </row>
    <row r="7867" spans="1:2">
      <c r="A7867" s="68" t="s">
        <v>7805</v>
      </c>
      <c r="B7867" s="225">
        <v>122.49</v>
      </c>
    </row>
    <row r="7868" spans="1:2">
      <c r="A7868" s="68" t="s">
        <v>7806</v>
      </c>
      <c r="B7868" s="225">
        <v>413.15</v>
      </c>
    </row>
    <row r="7869" spans="1:2">
      <c r="A7869" s="68" t="s">
        <v>7807</v>
      </c>
      <c r="B7869" s="225">
        <v>413.15</v>
      </c>
    </row>
    <row r="7870" spans="1:2">
      <c r="A7870" s="68" t="s">
        <v>7808</v>
      </c>
      <c r="B7870" s="225">
        <v>483.45</v>
      </c>
    </row>
    <row r="7871" spans="1:2">
      <c r="A7871" s="68" t="s">
        <v>7809</v>
      </c>
      <c r="B7871" s="225">
        <v>483.45</v>
      </c>
    </row>
    <row r="7872" spans="1:2">
      <c r="A7872" s="68" t="s">
        <v>7810</v>
      </c>
      <c r="B7872" s="225">
        <v>502.77</v>
      </c>
    </row>
    <row r="7873" spans="1:2">
      <c r="A7873" s="68" t="s">
        <v>7811</v>
      </c>
      <c r="B7873" s="225">
        <v>502.77</v>
      </c>
    </row>
    <row r="7874" spans="1:2">
      <c r="A7874" s="68" t="s">
        <v>7812</v>
      </c>
      <c r="B7874" s="225">
        <v>605.69000000000005</v>
      </c>
    </row>
    <row r="7875" spans="1:2">
      <c r="A7875" s="68" t="s">
        <v>7813</v>
      </c>
      <c r="B7875" s="225">
        <v>605.69000000000005</v>
      </c>
    </row>
    <row r="7876" spans="1:2">
      <c r="A7876" s="68" t="s">
        <v>7814</v>
      </c>
      <c r="B7876" s="225">
        <v>718.22</v>
      </c>
    </row>
    <row r="7877" spans="1:2">
      <c r="A7877" s="68" t="s">
        <v>7815</v>
      </c>
      <c r="B7877" s="225">
        <v>718.22</v>
      </c>
    </row>
    <row r="7878" spans="1:2">
      <c r="A7878" s="68" t="s">
        <v>7816</v>
      </c>
      <c r="B7878" s="225">
        <v>849.81</v>
      </c>
    </row>
    <row r="7879" spans="1:2">
      <c r="A7879" s="68" t="s">
        <v>7817</v>
      </c>
      <c r="B7879" s="225">
        <v>849.81</v>
      </c>
    </row>
    <row r="7880" spans="1:2">
      <c r="A7880" s="68" t="s">
        <v>7818</v>
      </c>
      <c r="B7880" s="225">
        <v>1135.92</v>
      </c>
    </row>
    <row r="7881" spans="1:2">
      <c r="A7881" s="68" t="s">
        <v>7819</v>
      </c>
      <c r="B7881" s="225">
        <v>1135.92</v>
      </c>
    </row>
    <row r="7882" spans="1:2">
      <c r="A7882" s="68" t="s">
        <v>7820</v>
      </c>
      <c r="B7882" s="225">
        <v>1559.29</v>
      </c>
    </row>
    <row r="7883" spans="1:2">
      <c r="A7883" s="68" t="s">
        <v>7821</v>
      </c>
      <c r="B7883" s="225">
        <v>1559.29</v>
      </c>
    </row>
    <row r="7884" spans="1:2">
      <c r="A7884" s="68" t="s">
        <v>7822</v>
      </c>
      <c r="B7884" s="225">
        <v>1945.87</v>
      </c>
    </row>
    <row r="7885" spans="1:2">
      <c r="A7885" s="68" t="s">
        <v>7823</v>
      </c>
      <c r="B7885" s="225">
        <v>1945.87</v>
      </c>
    </row>
    <row r="7886" spans="1:2">
      <c r="A7886" s="68" t="s">
        <v>7824</v>
      </c>
      <c r="B7886" s="225">
        <v>2456.75</v>
      </c>
    </row>
    <row r="7887" spans="1:2">
      <c r="A7887" s="68" t="s">
        <v>7825</v>
      </c>
      <c r="B7887" s="225">
        <v>2456.75</v>
      </c>
    </row>
    <row r="7888" spans="1:2">
      <c r="A7888" s="68" t="s">
        <v>7826</v>
      </c>
      <c r="B7888" s="225">
        <v>3005.14</v>
      </c>
    </row>
    <row r="7889" spans="1:2">
      <c r="A7889" s="68" t="s">
        <v>7827</v>
      </c>
      <c r="B7889" s="225">
        <v>3005.14</v>
      </c>
    </row>
    <row r="7890" spans="1:2">
      <c r="A7890" s="68" t="s">
        <v>7828</v>
      </c>
      <c r="B7890" s="225">
        <v>3575.34</v>
      </c>
    </row>
    <row r="7891" spans="1:2">
      <c r="A7891" s="68" t="s">
        <v>7829</v>
      </c>
      <c r="B7891" s="225">
        <v>3575.34</v>
      </c>
    </row>
    <row r="7892" spans="1:2">
      <c r="A7892" s="68" t="s">
        <v>7830</v>
      </c>
      <c r="B7892" s="225">
        <v>4909.7700000000004</v>
      </c>
    </row>
    <row r="7893" spans="1:2">
      <c r="A7893" s="68" t="s">
        <v>7831</v>
      </c>
      <c r="B7893" s="225">
        <v>4909.7700000000004</v>
      </c>
    </row>
    <row r="7894" spans="1:2">
      <c r="A7894" s="68" t="s">
        <v>7832</v>
      </c>
      <c r="B7894" s="225">
        <v>7135.92</v>
      </c>
    </row>
    <row r="7895" spans="1:2">
      <c r="A7895" s="68" t="s">
        <v>7833</v>
      </c>
      <c r="B7895" s="225">
        <v>7135.92</v>
      </c>
    </row>
    <row r="7896" spans="1:2">
      <c r="A7896" s="68" t="s">
        <v>7834</v>
      </c>
      <c r="B7896" s="225">
        <v>8003.48</v>
      </c>
    </row>
    <row r="7897" spans="1:2">
      <c r="A7897" s="68" t="s">
        <v>7835</v>
      </c>
      <c r="B7897" s="225">
        <v>8003.48</v>
      </c>
    </row>
    <row r="7898" spans="1:2">
      <c r="A7898" s="68" t="s">
        <v>7836</v>
      </c>
      <c r="B7898" s="225">
        <v>9123.92</v>
      </c>
    </row>
    <row r="7899" spans="1:2">
      <c r="A7899" s="68" t="s">
        <v>7837</v>
      </c>
      <c r="B7899" s="225">
        <v>9123.92</v>
      </c>
    </row>
    <row r="7900" spans="1:2">
      <c r="A7900" s="68" t="s">
        <v>7838</v>
      </c>
      <c r="B7900" s="225">
        <v>142.85</v>
      </c>
    </row>
    <row r="7901" spans="1:2">
      <c r="A7901" s="68" t="s">
        <v>7839</v>
      </c>
      <c r="B7901" s="225">
        <v>142.85</v>
      </c>
    </row>
    <row r="7902" spans="1:2">
      <c r="A7902" s="68" t="s">
        <v>7840</v>
      </c>
      <c r="B7902" s="225">
        <v>195</v>
      </c>
    </row>
    <row r="7903" spans="1:2">
      <c r="A7903" s="68" t="s">
        <v>7841</v>
      </c>
      <c r="B7903" s="225">
        <v>195</v>
      </c>
    </row>
    <row r="7904" spans="1:2">
      <c r="A7904" s="68" t="s">
        <v>7842</v>
      </c>
      <c r="B7904" s="225">
        <v>253.6</v>
      </c>
    </row>
    <row r="7905" spans="1:2">
      <c r="A7905" s="68" t="s">
        <v>7843</v>
      </c>
      <c r="B7905" s="225">
        <v>253.6</v>
      </c>
    </row>
    <row r="7906" spans="1:2">
      <c r="A7906" s="68" t="s">
        <v>7844</v>
      </c>
      <c r="B7906" s="225">
        <v>314.87</v>
      </c>
    </row>
    <row r="7907" spans="1:2">
      <c r="A7907" s="68" t="s">
        <v>7845</v>
      </c>
      <c r="B7907" s="225">
        <v>314.87</v>
      </c>
    </row>
    <row r="7908" spans="1:2">
      <c r="A7908" s="68" t="s">
        <v>7846</v>
      </c>
      <c r="B7908" s="225">
        <v>394.83</v>
      </c>
    </row>
    <row r="7909" spans="1:2">
      <c r="A7909" s="68" t="s">
        <v>7847</v>
      </c>
      <c r="B7909" s="225">
        <v>394.83</v>
      </c>
    </row>
    <row r="7910" spans="1:2">
      <c r="A7910" s="68" t="s">
        <v>7848</v>
      </c>
      <c r="B7910" s="225">
        <v>575.34</v>
      </c>
    </row>
    <row r="7911" spans="1:2">
      <c r="A7911" s="68" t="s">
        <v>7849</v>
      </c>
      <c r="B7911" s="225">
        <v>575.34</v>
      </c>
    </row>
    <row r="7912" spans="1:2">
      <c r="A7912" s="68" t="s">
        <v>7850</v>
      </c>
      <c r="B7912" s="225">
        <v>575.86</v>
      </c>
    </row>
    <row r="7913" spans="1:2">
      <c r="A7913" s="68" t="s">
        <v>7851</v>
      </c>
      <c r="B7913" s="225">
        <v>575.86</v>
      </c>
    </row>
    <row r="7914" spans="1:2">
      <c r="A7914" s="68" t="s">
        <v>7852</v>
      </c>
      <c r="B7914" s="225">
        <v>785</v>
      </c>
    </row>
    <row r="7915" spans="1:2">
      <c r="A7915" s="68" t="s">
        <v>7853</v>
      </c>
      <c r="B7915" s="225">
        <v>785</v>
      </c>
    </row>
    <row r="7916" spans="1:2">
      <c r="A7916" s="68" t="s">
        <v>7854</v>
      </c>
      <c r="B7916" s="225">
        <v>1305</v>
      </c>
    </row>
    <row r="7917" spans="1:2">
      <c r="A7917" s="68" t="s">
        <v>7855</v>
      </c>
      <c r="B7917" s="225">
        <v>1305</v>
      </c>
    </row>
    <row r="7918" spans="1:2">
      <c r="A7918" s="68" t="s">
        <v>7856</v>
      </c>
      <c r="B7918" s="225">
        <v>2173.48</v>
      </c>
    </row>
    <row r="7919" spans="1:2">
      <c r="A7919" s="68" t="s">
        <v>7857</v>
      </c>
      <c r="B7919" s="225">
        <v>2173.48</v>
      </c>
    </row>
    <row r="7920" spans="1:2">
      <c r="A7920" s="68" t="s">
        <v>7858</v>
      </c>
      <c r="B7920" s="225">
        <v>2470.9499999999998</v>
      </c>
    </row>
    <row r="7921" spans="1:2">
      <c r="A7921" s="68" t="s">
        <v>7859</v>
      </c>
      <c r="B7921" s="225">
        <v>2470.9499999999998</v>
      </c>
    </row>
    <row r="7922" spans="1:2">
      <c r="A7922" s="68" t="s">
        <v>7860</v>
      </c>
      <c r="B7922" s="225">
        <v>145</v>
      </c>
    </row>
    <row r="7923" spans="1:2">
      <c r="A7923" s="68" t="s">
        <v>7861</v>
      </c>
      <c r="B7923" s="225">
        <v>145</v>
      </c>
    </row>
    <row r="7924" spans="1:2">
      <c r="A7924" s="68" t="s">
        <v>7862</v>
      </c>
      <c r="B7924" s="225">
        <v>205</v>
      </c>
    </row>
    <row r="7925" spans="1:2">
      <c r="A7925" s="68" t="s">
        <v>7863</v>
      </c>
      <c r="B7925" s="225">
        <v>205</v>
      </c>
    </row>
    <row r="7926" spans="1:2">
      <c r="A7926" s="68" t="s">
        <v>7864</v>
      </c>
      <c r="B7926" s="225">
        <v>253.6</v>
      </c>
    </row>
    <row r="7927" spans="1:2">
      <c r="A7927" s="68" t="s">
        <v>7865</v>
      </c>
      <c r="B7927" s="225">
        <v>253.6</v>
      </c>
    </row>
    <row r="7928" spans="1:2">
      <c r="A7928" s="68" t="s">
        <v>7866</v>
      </c>
      <c r="B7928" s="225">
        <v>376.76</v>
      </c>
    </row>
    <row r="7929" spans="1:2">
      <c r="A7929" s="68" t="s">
        <v>7867</v>
      </c>
      <c r="B7929" s="225">
        <v>376.76</v>
      </c>
    </row>
    <row r="7930" spans="1:2">
      <c r="A7930" s="68" t="s">
        <v>7868</v>
      </c>
      <c r="B7930" s="225">
        <v>484.58</v>
      </c>
    </row>
    <row r="7931" spans="1:2">
      <c r="A7931" s="68" t="s">
        <v>7869</v>
      </c>
      <c r="B7931" s="225">
        <v>484.58</v>
      </c>
    </row>
    <row r="7932" spans="1:2">
      <c r="A7932" s="68" t="s">
        <v>7870</v>
      </c>
      <c r="B7932" s="225">
        <v>599.46</v>
      </c>
    </row>
    <row r="7933" spans="1:2">
      <c r="A7933" s="68" t="s">
        <v>7871</v>
      </c>
      <c r="B7933" s="225">
        <v>599.46</v>
      </c>
    </row>
    <row r="7934" spans="1:2">
      <c r="A7934" s="68" t="s">
        <v>7872</v>
      </c>
      <c r="B7934" s="225">
        <v>664.67</v>
      </c>
    </row>
    <row r="7935" spans="1:2">
      <c r="A7935" s="68" t="s">
        <v>7873</v>
      </c>
      <c r="B7935" s="225">
        <v>664.67</v>
      </c>
    </row>
    <row r="7936" spans="1:2">
      <c r="A7936" s="68" t="s">
        <v>7874</v>
      </c>
      <c r="B7936" s="225">
        <v>999.11</v>
      </c>
    </row>
    <row r="7937" spans="1:2">
      <c r="A7937" s="68" t="s">
        <v>7875</v>
      </c>
      <c r="B7937" s="225">
        <v>999.11</v>
      </c>
    </row>
    <row r="7938" spans="1:2">
      <c r="A7938" s="68" t="s">
        <v>7876</v>
      </c>
      <c r="B7938" s="225">
        <v>1345</v>
      </c>
    </row>
    <row r="7939" spans="1:2">
      <c r="A7939" s="68" t="s">
        <v>7877</v>
      </c>
      <c r="B7939" s="225">
        <v>1345</v>
      </c>
    </row>
    <row r="7940" spans="1:2">
      <c r="A7940" s="68" t="s">
        <v>7878</v>
      </c>
      <c r="B7940" s="225">
        <v>155</v>
      </c>
    </row>
    <row r="7941" spans="1:2">
      <c r="A7941" s="68" t="s">
        <v>7879</v>
      </c>
      <c r="B7941" s="225">
        <v>155</v>
      </c>
    </row>
    <row r="7942" spans="1:2">
      <c r="A7942" s="68" t="s">
        <v>7880</v>
      </c>
      <c r="B7942" s="225">
        <v>215</v>
      </c>
    </row>
    <row r="7943" spans="1:2">
      <c r="A7943" s="68" t="s">
        <v>7881</v>
      </c>
      <c r="B7943" s="225">
        <v>215</v>
      </c>
    </row>
    <row r="7944" spans="1:2">
      <c r="A7944" s="68" t="s">
        <v>7882</v>
      </c>
      <c r="B7944" s="225">
        <v>318.31</v>
      </c>
    </row>
    <row r="7945" spans="1:2">
      <c r="A7945" s="68" t="s">
        <v>7883</v>
      </c>
      <c r="B7945" s="225">
        <v>318.31</v>
      </c>
    </row>
    <row r="7946" spans="1:2">
      <c r="A7946" s="68" t="s">
        <v>7884</v>
      </c>
      <c r="B7946" s="225">
        <v>382.03</v>
      </c>
    </row>
    <row r="7947" spans="1:2">
      <c r="A7947" s="68" t="s">
        <v>7885</v>
      </c>
      <c r="B7947" s="225">
        <v>382.03</v>
      </c>
    </row>
    <row r="7948" spans="1:2">
      <c r="A7948" s="68" t="s">
        <v>7886</v>
      </c>
      <c r="B7948" s="225">
        <v>514.61</v>
      </c>
    </row>
    <row r="7949" spans="1:2">
      <c r="A7949" s="68" t="s">
        <v>7887</v>
      </c>
      <c r="B7949" s="225">
        <v>514.61</v>
      </c>
    </row>
    <row r="7950" spans="1:2">
      <c r="A7950" s="68" t="s">
        <v>7888</v>
      </c>
      <c r="B7950" s="225">
        <v>608.92999999999995</v>
      </c>
    </row>
    <row r="7951" spans="1:2">
      <c r="A7951" s="68" t="s">
        <v>7889</v>
      </c>
      <c r="B7951" s="225">
        <v>608.92999999999995</v>
      </c>
    </row>
    <row r="7952" spans="1:2">
      <c r="A7952" s="68" t="s">
        <v>7890</v>
      </c>
      <c r="B7952" s="225">
        <v>674.16</v>
      </c>
    </row>
    <row r="7953" spans="1:2">
      <c r="A7953" s="68" t="s">
        <v>7891</v>
      </c>
      <c r="B7953" s="225">
        <v>674.16</v>
      </c>
    </row>
    <row r="7954" spans="1:2">
      <c r="A7954" s="68" t="s">
        <v>7892</v>
      </c>
      <c r="B7954" s="225">
        <v>920.48</v>
      </c>
    </row>
    <row r="7955" spans="1:2">
      <c r="A7955" s="68" t="s">
        <v>7893</v>
      </c>
      <c r="B7955" s="225">
        <v>920.48</v>
      </c>
    </row>
    <row r="7956" spans="1:2">
      <c r="A7956" s="68" t="s">
        <v>7894</v>
      </c>
      <c r="B7956" s="225">
        <v>1515</v>
      </c>
    </row>
    <row r="7957" spans="1:2">
      <c r="A7957" s="68" t="s">
        <v>7895</v>
      </c>
      <c r="B7957" s="225">
        <v>1515</v>
      </c>
    </row>
    <row r="7958" spans="1:2">
      <c r="A7958" s="68" t="s">
        <v>7896</v>
      </c>
      <c r="B7958" s="225">
        <v>106.34</v>
      </c>
    </row>
    <row r="7959" spans="1:2">
      <c r="A7959" s="68" t="s">
        <v>7897</v>
      </c>
      <c r="B7959" s="225">
        <v>106.34</v>
      </c>
    </row>
    <row r="7960" spans="1:2">
      <c r="A7960" s="68" t="s">
        <v>7898</v>
      </c>
      <c r="B7960" s="225">
        <v>120.22</v>
      </c>
    </row>
    <row r="7961" spans="1:2">
      <c r="A7961" s="68" t="s">
        <v>7899</v>
      </c>
      <c r="B7961" s="225">
        <v>120.22</v>
      </c>
    </row>
    <row r="7962" spans="1:2">
      <c r="A7962" s="68" t="s">
        <v>7900</v>
      </c>
      <c r="B7962" s="225">
        <v>169</v>
      </c>
    </row>
    <row r="7963" spans="1:2">
      <c r="A7963" s="68" t="s">
        <v>7901</v>
      </c>
      <c r="B7963" s="225">
        <v>169</v>
      </c>
    </row>
    <row r="7964" spans="1:2">
      <c r="A7964" s="68" t="s">
        <v>7902</v>
      </c>
      <c r="B7964" s="225">
        <v>170</v>
      </c>
    </row>
    <row r="7965" spans="1:2">
      <c r="A7965" s="68" t="s">
        <v>7903</v>
      </c>
      <c r="B7965" s="225">
        <v>170</v>
      </c>
    </row>
    <row r="7966" spans="1:2">
      <c r="A7966" s="68" t="s">
        <v>7904</v>
      </c>
      <c r="B7966" s="225">
        <v>231.71</v>
      </c>
    </row>
    <row r="7967" spans="1:2">
      <c r="A7967" s="68" t="s">
        <v>7905</v>
      </c>
      <c r="B7967" s="225">
        <v>231.71</v>
      </c>
    </row>
    <row r="7968" spans="1:2">
      <c r="A7968" s="68" t="s">
        <v>7906</v>
      </c>
      <c r="B7968" s="225">
        <v>288</v>
      </c>
    </row>
    <row r="7969" spans="1:2">
      <c r="A7969" s="68" t="s">
        <v>7907</v>
      </c>
      <c r="B7969" s="225">
        <v>288</v>
      </c>
    </row>
    <row r="7970" spans="1:2">
      <c r="A7970" s="68" t="s">
        <v>7908</v>
      </c>
      <c r="B7970" s="225">
        <v>368</v>
      </c>
    </row>
    <row r="7971" spans="1:2">
      <c r="A7971" s="68" t="s">
        <v>7909</v>
      </c>
      <c r="B7971" s="225">
        <v>368</v>
      </c>
    </row>
    <row r="7972" spans="1:2">
      <c r="A7972" s="68" t="s">
        <v>7910</v>
      </c>
      <c r="B7972" s="225">
        <v>384.99</v>
      </c>
    </row>
    <row r="7973" spans="1:2">
      <c r="A7973" s="68" t="s">
        <v>7911</v>
      </c>
      <c r="B7973" s="225">
        <v>384.99</v>
      </c>
    </row>
    <row r="7974" spans="1:2">
      <c r="A7974" s="68" t="s">
        <v>7912</v>
      </c>
      <c r="B7974" s="225">
        <v>531</v>
      </c>
    </row>
    <row r="7975" spans="1:2">
      <c r="A7975" s="68" t="s">
        <v>7913</v>
      </c>
      <c r="B7975" s="225">
        <v>531</v>
      </c>
    </row>
    <row r="7976" spans="1:2">
      <c r="A7976" s="68" t="s">
        <v>7914</v>
      </c>
      <c r="B7976" s="225">
        <v>796</v>
      </c>
    </row>
    <row r="7977" spans="1:2">
      <c r="A7977" s="68" t="s">
        <v>7915</v>
      </c>
      <c r="B7977" s="225">
        <v>796</v>
      </c>
    </row>
    <row r="7978" spans="1:2">
      <c r="A7978" s="68" t="s">
        <v>7916</v>
      </c>
      <c r="B7978" s="225">
        <v>88.57</v>
      </c>
    </row>
    <row r="7979" spans="1:2">
      <c r="A7979" s="68" t="s">
        <v>7917</v>
      </c>
      <c r="B7979" s="225">
        <v>88.57</v>
      </c>
    </row>
    <row r="7980" spans="1:2">
      <c r="A7980" s="68" t="s">
        <v>7918</v>
      </c>
      <c r="B7980" s="225">
        <v>94.5</v>
      </c>
    </row>
    <row r="7981" spans="1:2">
      <c r="A7981" s="68" t="s">
        <v>7919</v>
      </c>
      <c r="B7981" s="225">
        <v>94.5</v>
      </c>
    </row>
    <row r="7982" spans="1:2">
      <c r="A7982" s="68" t="s">
        <v>7920</v>
      </c>
      <c r="B7982" s="225">
        <v>187.52</v>
      </c>
    </row>
    <row r="7983" spans="1:2">
      <c r="A7983" s="68" t="s">
        <v>7921</v>
      </c>
      <c r="B7983" s="225">
        <v>187.52</v>
      </c>
    </row>
    <row r="7984" spans="1:2">
      <c r="A7984" s="68" t="s">
        <v>7922</v>
      </c>
      <c r="B7984" s="225">
        <v>206.5</v>
      </c>
    </row>
    <row r="7985" spans="1:2">
      <c r="A7985" s="68" t="s">
        <v>7923</v>
      </c>
      <c r="B7985" s="225">
        <v>206.5</v>
      </c>
    </row>
    <row r="7986" spans="1:2">
      <c r="A7986" s="68" t="s">
        <v>7924</v>
      </c>
      <c r="B7986" s="225">
        <v>225.71</v>
      </c>
    </row>
    <row r="7987" spans="1:2">
      <c r="A7987" s="68" t="s">
        <v>7925</v>
      </c>
      <c r="B7987" s="225">
        <v>225.71</v>
      </c>
    </row>
    <row r="7988" spans="1:2">
      <c r="A7988" s="68" t="s">
        <v>7926</v>
      </c>
      <c r="B7988" s="225">
        <v>275</v>
      </c>
    </row>
    <row r="7989" spans="1:2">
      <c r="A7989" s="68" t="s">
        <v>7927</v>
      </c>
      <c r="B7989" s="225">
        <v>275</v>
      </c>
    </row>
    <row r="7990" spans="1:2">
      <c r="A7990" s="68" t="s">
        <v>7928</v>
      </c>
      <c r="B7990" s="225">
        <v>328.57</v>
      </c>
    </row>
    <row r="7991" spans="1:2">
      <c r="A7991" s="68" t="s">
        <v>7929</v>
      </c>
      <c r="B7991" s="225">
        <v>328.57</v>
      </c>
    </row>
    <row r="7992" spans="1:2">
      <c r="A7992" s="68" t="s">
        <v>7930</v>
      </c>
      <c r="B7992" s="225">
        <v>418</v>
      </c>
    </row>
    <row r="7993" spans="1:2">
      <c r="A7993" s="68" t="s">
        <v>7931</v>
      </c>
      <c r="B7993" s="225">
        <v>418</v>
      </c>
    </row>
    <row r="7994" spans="1:2">
      <c r="A7994" s="68" t="s">
        <v>7932</v>
      </c>
      <c r="B7994" s="225">
        <v>534.28</v>
      </c>
    </row>
    <row r="7995" spans="1:2">
      <c r="A7995" s="68" t="s">
        <v>7933</v>
      </c>
      <c r="B7995" s="225">
        <v>534.28</v>
      </c>
    </row>
    <row r="7996" spans="1:2">
      <c r="A7996" s="68" t="s">
        <v>7934</v>
      </c>
      <c r="B7996" s="225">
        <v>767.14</v>
      </c>
    </row>
    <row r="7997" spans="1:2">
      <c r="A7997" s="68" t="s">
        <v>7935</v>
      </c>
      <c r="B7997" s="225">
        <v>767.14</v>
      </c>
    </row>
    <row r="7998" spans="1:2">
      <c r="A7998" s="68" t="s">
        <v>7936</v>
      </c>
      <c r="B7998" s="225">
        <v>132</v>
      </c>
    </row>
    <row r="7999" spans="1:2">
      <c r="A7999" s="68" t="s">
        <v>7937</v>
      </c>
      <c r="B7999" s="225">
        <v>132</v>
      </c>
    </row>
    <row r="8000" spans="1:2">
      <c r="A8000" s="68" t="s">
        <v>7938</v>
      </c>
      <c r="B8000" s="225">
        <v>145.22</v>
      </c>
    </row>
    <row r="8001" spans="1:2">
      <c r="A8001" s="68" t="s">
        <v>7939</v>
      </c>
      <c r="B8001" s="225">
        <v>145.22</v>
      </c>
    </row>
    <row r="8002" spans="1:2">
      <c r="A8002" s="68" t="s">
        <v>7940</v>
      </c>
      <c r="B8002" s="225">
        <v>195.02</v>
      </c>
    </row>
    <row r="8003" spans="1:2">
      <c r="A8003" s="68" t="s">
        <v>7941</v>
      </c>
      <c r="B8003" s="225">
        <v>195.02</v>
      </c>
    </row>
    <row r="8004" spans="1:2">
      <c r="A8004" s="68" t="s">
        <v>7942</v>
      </c>
      <c r="B8004" s="225">
        <v>261.82</v>
      </c>
    </row>
    <row r="8005" spans="1:2">
      <c r="A8005" s="68" t="s">
        <v>7943</v>
      </c>
      <c r="B8005" s="225">
        <v>261.82</v>
      </c>
    </row>
    <row r="8006" spans="1:2">
      <c r="A8006" s="68" t="s">
        <v>7944</v>
      </c>
      <c r="B8006" s="225">
        <v>381.42</v>
      </c>
    </row>
    <row r="8007" spans="1:2">
      <c r="A8007" s="68" t="s">
        <v>7945</v>
      </c>
      <c r="B8007" s="225">
        <v>381.42</v>
      </c>
    </row>
    <row r="8008" spans="1:2">
      <c r="A8008" s="68" t="s">
        <v>7946</v>
      </c>
      <c r="B8008" s="225">
        <v>436.86</v>
      </c>
    </row>
    <row r="8009" spans="1:2">
      <c r="A8009" s="68" t="s">
        <v>7947</v>
      </c>
      <c r="B8009" s="225">
        <v>436.86</v>
      </c>
    </row>
    <row r="8010" spans="1:2">
      <c r="A8010" s="68" t="s">
        <v>7950</v>
      </c>
      <c r="B8010" s="225">
        <v>761.75</v>
      </c>
    </row>
    <row r="8011" spans="1:2">
      <c r="A8011" s="68" t="s">
        <v>7951</v>
      </c>
      <c r="B8011" s="225">
        <v>761.75</v>
      </c>
    </row>
    <row r="8012" spans="1:2">
      <c r="A8012" s="68" t="s">
        <v>7952</v>
      </c>
      <c r="B8012" s="225">
        <v>1103.54</v>
      </c>
    </row>
    <row r="8013" spans="1:2">
      <c r="A8013" s="68" t="s">
        <v>7953</v>
      </c>
      <c r="B8013" s="225">
        <v>1103.54</v>
      </c>
    </row>
    <row r="8014" spans="1:2">
      <c r="A8014" s="68" t="s">
        <v>7954</v>
      </c>
      <c r="B8014" s="225">
        <v>1420.67</v>
      </c>
    </row>
    <row r="8015" spans="1:2">
      <c r="A8015" s="68" t="s">
        <v>7955</v>
      </c>
      <c r="B8015" s="225">
        <v>1420.67</v>
      </c>
    </row>
    <row r="8016" spans="1:2">
      <c r="A8016" s="68" t="s">
        <v>7956</v>
      </c>
      <c r="B8016" s="225">
        <v>140</v>
      </c>
    </row>
    <row r="8017" spans="1:2">
      <c r="A8017" s="68" t="s">
        <v>7957</v>
      </c>
      <c r="B8017" s="225">
        <v>140</v>
      </c>
    </row>
    <row r="8018" spans="1:2">
      <c r="A8018" s="68" t="s">
        <v>7958</v>
      </c>
      <c r="B8018" s="225">
        <v>154.72</v>
      </c>
    </row>
    <row r="8019" spans="1:2">
      <c r="A8019" s="68" t="s">
        <v>7959</v>
      </c>
      <c r="B8019" s="225">
        <v>154.72</v>
      </c>
    </row>
    <row r="8020" spans="1:2">
      <c r="A8020" s="68" t="s">
        <v>7960</v>
      </c>
      <c r="B8020" s="225">
        <v>205.52</v>
      </c>
    </row>
    <row r="8021" spans="1:2">
      <c r="A8021" s="68" t="s">
        <v>7961</v>
      </c>
      <c r="B8021" s="225">
        <v>205.52</v>
      </c>
    </row>
    <row r="8022" spans="1:2">
      <c r="A8022" s="68" t="s">
        <v>7962</v>
      </c>
      <c r="B8022" s="225">
        <v>274.82</v>
      </c>
    </row>
    <row r="8023" spans="1:2">
      <c r="A8023" s="68" t="s">
        <v>7963</v>
      </c>
      <c r="B8023" s="225">
        <v>274.82</v>
      </c>
    </row>
    <row r="8024" spans="1:2">
      <c r="A8024" s="68" t="s">
        <v>7964</v>
      </c>
      <c r="B8024" s="225">
        <v>370</v>
      </c>
    </row>
    <row r="8025" spans="1:2">
      <c r="A8025" s="68" t="s">
        <v>7965</v>
      </c>
      <c r="B8025" s="225">
        <v>370</v>
      </c>
    </row>
    <row r="8026" spans="1:2">
      <c r="A8026" s="68" t="s">
        <v>7966</v>
      </c>
      <c r="B8026" s="225">
        <v>454.36</v>
      </c>
    </row>
    <row r="8027" spans="1:2">
      <c r="A8027" s="68" t="s">
        <v>7967</v>
      </c>
      <c r="B8027" s="225">
        <v>454.36</v>
      </c>
    </row>
    <row r="8028" spans="1:2">
      <c r="A8028" s="68" t="s">
        <v>7968</v>
      </c>
      <c r="B8028" s="225">
        <v>574.28</v>
      </c>
    </row>
    <row r="8029" spans="1:2">
      <c r="A8029" s="68" t="s">
        <v>7969</v>
      </c>
      <c r="B8029" s="225">
        <v>574.28</v>
      </c>
    </row>
    <row r="8030" spans="1:2">
      <c r="A8030" s="68" t="s">
        <v>7970</v>
      </c>
      <c r="B8030" s="225">
        <v>793.25</v>
      </c>
    </row>
    <row r="8031" spans="1:2">
      <c r="A8031" s="68" t="s">
        <v>7971</v>
      </c>
      <c r="B8031" s="225">
        <v>793.25</v>
      </c>
    </row>
    <row r="8032" spans="1:2">
      <c r="A8032" s="68" t="s">
        <v>7972</v>
      </c>
      <c r="B8032" s="225">
        <v>1142.04</v>
      </c>
    </row>
    <row r="8033" spans="1:2">
      <c r="A8033" s="68" t="s">
        <v>7973</v>
      </c>
      <c r="B8033" s="225">
        <v>1142.04</v>
      </c>
    </row>
    <row r="8034" spans="1:2">
      <c r="A8034" s="68" t="s">
        <v>7974</v>
      </c>
      <c r="B8034" s="225">
        <v>1466.17</v>
      </c>
    </row>
    <row r="8035" spans="1:2">
      <c r="A8035" s="68" t="s">
        <v>7975</v>
      </c>
      <c r="B8035" s="225">
        <v>1466.17</v>
      </c>
    </row>
    <row r="8036" spans="1:2">
      <c r="A8036" s="68" t="s">
        <v>7976</v>
      </c>
      <c r="B8036" s="225">
        <v>24.34</v>
      </c>
    </row>
    <row r="8037" spans="1:2">
      <c r="A8037" s="68" t="s">
        <v>7977</v>
      </c>
      <c r="B8037" s="225">
        <v>24.34</v>
      </c>
    </row>
    <row r="8038" spans="1:2">
      <c r="A8038" s="68" t="s">
        <v>7978</v>
      </c>
      <c r="B8038" s="225">
        <v>46.69</v>
      </c>
    </row>
    <row r="8039" spans="1:2">
      <c r="A8039" s="68" t="s">
        <v>7979</v>
      </c>
      <c r="B8039" s="225">
        <v>46.69</v>
      </c>
    </row>
    <row r="8040" spans="1:2">
      <c r="A8040" s="68" t="s">
        <v>7980</v>
      </c>
      <c r="B8040" s="225">
        <v>71.33</v>
      </c>
    </row>
    <row r="8041" spans="1:2">
      <c r="A8041" s="68" t="s">
        <v>7981</v>
      </c>
      <c r="B8041" s="225">
        <v>71.33</v>
      </c>
    </row>
    <row r="8042" spans="1:2">
      <c r="A8042" s="68" t="s">
        <v>7982</v>
      </c>
      <c r="B8042" s="225">
        <v>21.67</v>
      </c>
    </row>
    <row r="8043" spans="1:2">
      <c r="A8043" s="68" t="s">
        <v>7983</v>
      </c>
      <c r="B8043" s="225">
        <v>21.67</v>
      </c>
    </row>
    <row r="8044" spans="1:2">
      <c r="A8044" s="68" t="s">
        <v>7984</v>
      </c>
      <c r="B8044" s="225">
        <v>45.21</v>
      </c>
    </row>
    <row r="8045" spans="1:2">
      <c r="A8045" s="68" t="s">
        <v>7985</v>
      </c>
      <c r="B8045" s="225">
        <v>45.21</v>
      </c>
    </row>
    <row r="8046" spans="1:2">
      <c r="A8046" s="68" t="s">
        <v>7986</v>
      </c>
      <c r="B8046" s="225">
        <v>95.64</v>
      </c>
    </row>
    <row r="8047" spans="1:2">
      <c r="A8047" s="68" t="s">
        <v>7987</v>
      </c>
      <c r="B8047" s="225">
        <v>95.64</v>
      </c>
    </row>
    <row r="8048" spans="1:2">
      <c r="A8048" s="68" t="s">
        <v>7988</v>
      </c>
      <c r="B8048" s="225">
        <v>20.86</v>
      </c>
    </row>
    <row r="8049" spans="1:2">
      <c r="A8049" s="68" t="s">
        <v>7989</v>
      </c>
      <c r="B8049" s="225">
        <v>20.86</v>
      </c>
    </row>
    <row r="8050" spans="1:2">
      <c r="A8050" s="68" t="s">
        <v>7990</v>
      </c>
      <c r="B8050" s="225">
        <v>50.02</v>
      </c>
    </row>
    <row r="8051" spans="1:2">
      <c r="A8051" s="68" t="s">
        <v>7991</v>
      </c>
      <c r="B8051" s="225">
        <v>50.02</v>
      </c>
    </row>
    <row r="8052" spans="1:2">
      <c r="A8052" s="68" t="s">
        <v>7992</v>
      </c>
      <c r="B8052" s="225">
        <v>85.13</v>
      </c>
    </row>
    <row r="8053" spans="1:2">
      <c r="A8053" s="68" t="s">
        <v>7993</v>
      </c>
      <c r="B8053" s="225">
        <v>85.13</v>
      </c>
    </row>
    <row r="8054" spans="1:2">
      <c r="A8054" s="68" t="s">
        <v>7994</v>
      </c>
      <c r="B8054" s="225">
        <v>17.98</v>
      </c>
    </row>
    <row r="8055" spans="1:2">
      <c r="A8055" s="68" t="s">
        <v>7995</v>
      </c>
      <c r="B8055" s="225">
        <v>17.98</v>
      </c>
    </row>
    <row r="8056" spans="1:2">
      <c r="A8056" s="68" t="s">
        <v>7998</v>
      </c>
      <c r="B8056" s="225">
        <v>9.32</v>
      </c>
    </row>
    <row r="8057" spans="1:2">
      <c r="A8057" s="68" t="s">
        <v>7999</v>
      </c>
      <c r="B8057" s="225">
        <v>9.32</v>
      </c>
    </row>
    <row r="8058" spans="1:2">
      <c r="A8058" s="68" t="s">
        <v>8000</v>
      </c>
      <c r="B8058" s="225">
        <v>14.7</v>
      </c>
    </row>
    <row r="8059" spans="1:2">
      <c r="A8059" s="68" t="s">
        <v>8001</v>
      </c>
      <c r="B8059" s="225">
        <v>14.7</v>
      </c>
    </row>
    <row r="8060" spans="1:2">
      <c r="A8060" s="68" t="s">
        <v>8002</v>
      </c>
      <c r="B8060" s="225">
        <v>37.17</v>
      </c>
    </row>
    <row r="8061" spans="1:2">
      <c r="A8061" s="68" t="s">
        <v>8003</v>
      </c>
      <c r="B8061" s="225">
        <v>37.17</v>
      </c>
    </row>
    <row r="8062" spans="1:2">
      <c r="A8062" s="68" t="s">
        <v>8004</v>
      </c>
      <c r="B8062" s="225">
        <v>45.47</v>
      </c>
    </row>
    <row r="8063" spans="1:2">
      <c r="A8063" s="68" t="s">
        <v>8005</v>
      </c>
      <c r="B8063" s="225">
        <v>45.47</v>
      </c>
    </row>
    <row r="8064" spans="1:2">
      <c r="A8064" s="68" t="s">
        <v>8006</v>
      </c>
      <c r="B8064" s="225">
        <v>77.400000000000006</v>
      </c>
    </row>
    <row r="8065" spans="1:2">
      <c r="A8065" s="68" t="s">
        <v>8007</v>
      </c>
      <c r="B8065" s="225">
        <v>77.400000000000006</v>
      </c>
    </row>
    <row r="8066" spans="1:2">
      <c r="A8066" s="68" t="s">
        <v>8008</v>
      </c>
      <c r="B8066" s="225">
        <v>75.150000000000006</v>
      </c>
    </row>
    <row r="8067" spans="1:2">
      <c r="A8067" s="68" t="s">
        <v>8009</v>
      </c>
      <c r="B8067" s="225">
        <v>75.150000000000006</v>
      </c>
    </row>
    <row r="8068" spans="1:2">
      <c r="A8068" s="68" t="s">
        <v>8010</v>
      </c>
      <c r="B8068" s="225">
        <v>170.65</v>
      </c>
    </row>
    <row r="8069" spans="1:2">
      <c r="A8069" s="68" t="s">
        <v>8011</v>
      </c>
      <c r="B8069" s="225">
        <v>170.65</v>
      </c>
    </row>
    <row r="8070" spans="1:2">
      <c r="A8070" s="68" t="s">
        <v>8012</v>
      </c>
      <c r="B8070" s="225">
        <v>20.98</v>
      </c>
    </row>
    <row r="8071" spans="1:2">
      <c r="A8071" s="68" t="s">
        <v>8013</v>
      </c>
      <c r="B8071" s="225">
        <v>20.98</v>
      </c>
    </row>
    <row r="8072" spans="1:2">
      <c r="A8072" s="68" t="s">
        <v>8014</v>
      </c>
      <c r="B8072" s="225">
        <v>45.83</v>
      </c>
    </row>
    <row r="8073" spans="1:2">
      <c r="A8073" s="68" t="s">
        <v>8015</v>
      </c>
      <c r="B8073" s="225">
        <v>45.83</v>
      </c>
    </row>
    <row r="8074" spans="1:2">
      <c r="A8074" s="68" t="s">
        <v>8016</v>
      </c>
      <c r="B8074" s="225">
        <v>81.64</v>
      </c>
    </row>
    <row r="8075" spans="1:2">
      <c r="A8075" s="68" t="s">
        <v>8017</v>
      </c>
      <c r="B8075" s="225">
        <v>81.64</v>
      </c>
    </row>
    <row r="8076" spans="1:2">
      <c r="A8076" s="68" t="s">
        <v>8018</v>
      </c>
      <c r="B8076" s="225">
        <v>23.71</v>
      </c>
    </row>
    <row r="8077" spans="1:2">
      <c r="A8077" s="68" t="s">
        <v>8019</v>
      </c>
      <c r="B8077" s="225">
        <v>23.71</v>
      </c>
    </row>
    <row r="8078" spans="1:2">
      <c r="A8078" s="68" t="s">
        <v>8020</v>
      </c>
      <c r="B8078" s="225">
        <v>49.54</v>
      </c>
    </row>
    <row r="8079" spans="1:2">
      <c r="A8079" s="68" t="s">
        <v>8021</v>
      </c>
      <c r="B8079" s="225">
        <v>49.54</v>
      </c>
    </row>
    <row r="8080" spans="1:2">
      <c r="A8080" s="68" t="s">
        <v>8022</v>
      </c>
      <c r="B8080" s="225">
        <v>97.2</v>
      </c>
    </row>
    <row r="8081" spans="1:2">
      <c r="A8081" s="68" t="s">
        <v>8023</v>
      </c>
      <c r="B8081" s="225">
        <v>97.2</v>
      </c>
    </row>
    <row r="8082" spans="1:2">
      <c r="A8082" s="68" t="s">
        <v>8024</v>
      </c>
      <c r="B8082" s="225">
        <v>42.44</v>
      </c>
    </row>
    <row r="8083" spans="1:2">
      <c r="A8083" s="68" t="s">
        <v>8025</v>
      </c>
      <c r="B8083" s="225">
        <v>42.44</v>
      </c>
    </row>
    <row r="8084" spans="1:2">
      <c r="A8084" s="68" t="s">
        <v>8026</v>
      </c>
      <c r="B8084" s="225">
        <v>47.61</v>
      </c>
    </row>
    <row r="8085" spans="1:2">
      <c r="A8085" s="68" t="s">
        <v>8027</v>
      </c>
      <c r="B8085" s="225">
        <v>47.61</v>
      </c>
    </row>
    <row r="8086" spans="1:2">
      <c r="A8086" s="68" t="s">
        <v>8028</v>
      </c>
      <c r="B8086" s="225">
        <v>189.31</v>
      </c>
    </row>
    <row r="8087" spans="1:2">
      <c r="A8087" s="68" t="s">
        <v>8029</v>
      </c>
      <c r="B8087" s="225">
        <v>189.31</v>
      </c>
    </row>
    <row r="8088" spans="1:2">
      <c r="A8088" s="68" t="s">
        <v>8030</v>
      </c>
      <c r="B8088" s="225">
        <v>45.61</v>
      </c>
    </row>
    <row r="8089" spans="1:2">
      <c r="A8089" s="68" t="s">
        <v>8031</v>
      </c>
      <c r="B8089" s="225">
        <v>45.61</v>
      </c>
    </row>
    <row r="8090" spans="1:2">
      <c r="A8090" s="68" t="s">
        <v>8032</v>
      </c>
      <c r="B8090" s="225">
        <v>144.05000000000001</v>
      </c>
    </row>
    <row r="8091" spans="1:2">
      <c r="A8091" s="68" t="s">
        <v>8033</v>
      </c>
      <c r="B8091" s="225">
        <v>144.05000000000001</v>
      </c>
    </row>
    <row r="8092" spans="1:2">
      <c r="A8092" s="68" t="s">
        <v>8034</v>
      </c>
      <c r="B8092" s="225">
        <v>224.28</v>
      </c>
    </row>
    <row r="8093" spans="1:2">
      <c r="A8093" s="68" t="s">
        <v>8035</v>
      </c>
      <c r="B8093" s="225">
        <v>224.28</v>
      </c>
    </row>
    <row r="8094" spans="1:2">
      <c r="A8094" s="68" t="s">
        <v>8036</v>
      </c>
      <c r="B8094" s="225">
        <v>83.6</v>
      </c>
    </row>
    <row r="8095" spans="1:2">
      <c r="A8095" s="68" t="s">
        <v>8037</v>
      </c>
      <c r="B8095" s="225">
        <v>83.6</v>
      </c>
    </row>
    <row r="8096" spans="1:2">
      <c r="A8096" s="68" t="s">
        <v>8038</v>
      </c>
      <c r="B8096" s="225">
        <v>127.65</v>
      </c>
    </row>
    <row r="8097" spans="1:2">
      <c r="A8097" s="68" t="s">
        <v>8039</v>
      </c>
      <c r="B8097" s="225">
        <v>127.65</v>
      </c>
    </row>
    <row r="8098" spans="1:2">
      <c r="A8098" s="68" t="s">
        <v>8040</v>
      </c>
      <c r="B8098" s="225">
        <v>187.58</v>
      </c>
    </row>
    <row r="8099" spans="1:2">
      <c r="A8099" s="68" t="s">
        <v>8041</v>
      </c>
      <c r="B8099" s="225">
        <v>187.58</v>
      </c>
    </row>
    <row r="8100" spans="1:2">
      <c r="A8100" s="68" t="s">
        <v>8042</v>
      </c>
      <c r="B8100" s="225">
        <v>10.55</v>
      </c>
    </row>
    <row r="8101" spans="1:2">
      <c r="A8101" s="68" t="s">
        <v>8043</v>
      </c>
      <c r="B8101" s="225">
        <v>10.55</v>
      </c>
    </row>
    <row r="8102" spans="1:2">
      <c r="A8102" s="68" t="s">
        <v>8044</v>
      </c>
      <c r="B8102" s="225">
        <v>49.1</v>
      </c>
    </row>
    <row r="8103" spans="1:2">
      <c r="A8103" s="68" t="s">
        <v>8045</v>
      </c>
      <c r="B8103" s="225">
        <v>49.1</v>
      </c>
    </row>
    <row r="8104" spans="1:2">
      <c r="A8104" s="68" t="s">
        <v>8046</v>
      </c>
      <c r="B8104" s="225">
        <v>33.409999999999997</v>
      </c>
    </row>
    <row r="8105" spans="1:2">
      <c r="A8105" s="68" t="s">
        <v>8047</v>
      </c>
      <c r="B8105" s="225">
        <v>33.409999999999997</v>
      </c>
    </row>
    <row r="8106" spans="1:2">
      <c r="A8106" s="68" t="s">
        <v>8048</v>
      </c>
      <c r="B8106" s="225">
        <v>21.72</v>
      </c>
    </row>
    <row r="8107" spans="1:2">
      <c r="A8107" s="68" t="s">
        <v>8049</v>
      </c>
      <c r="B8107" s="225">
        <v>21.72</v>
      </c>
    </row>
    <row r="8108" spans="1:2">
      <c r="A8108" s="68" t="s">
        <v>8050</v>
      </c>
      <c r="B8108" s="225">
        <v>35.11</v>
      </c>
    </row>
    <row r="8109" spans="1:2">
      <c r="A8109" s="68" t="s">
        <v>8051</v>
      </c>
      <c r="B8109" s="225">
        <v>35.11</v>
      </c>
    </row>
    <row r="8110" spans="1:2">
      <c r="A8110" s="68" t="s">
        <v>8052</v>
      </c>
      <c r="B8110" s="225">
        <v>62.91</v>
      </c>
    </row>
    <row r="8111" spans="1:2">
      <c r="A8111" s="68" t="s">
        <v>8053</v>
      </c>
      <c r="B8111" s="225">
        <v>62.91</v>
      </c>
    </row>
    <row r="8112" spans="1:2">
      <c r="A8112" s="68" t="s">
        <v>8054</v>
      </c>
      <c r="B8112" s="225">
        <v>17.82</v>
      </c>
    </row>
    <row r="8113" spans="1:2">
      <c r="A8113" s="68" t="s">
        <v>8055</v>
      </c>
      <c r="B8113" s="225">
        <v>17.82</v>
      </c>
    </row>
    <row r="8114" spans="1:2">
      <c r="A8114" s="68" t="s">
        <v>8056</v>
      </c>
      <c r="B8114" s="225">
        <v>21.74</v>
      </c>
    </row>
    <row r="8115" spans="1:2">
      <c r="A8115" s="68" t="s">
        <v>8057</v>
      </c>
      <c r="B8115" s="225">
        <v>21.74</v>
      </c>
    </row>
    <row r="8116" spans="1:2">
      <c r="A8116" s="68" t="s">
        <v>8058</v>
      </c>
      <c r="B8116" s="225">
        <v>50.2</v>
      </c>
    </row>
    <row r="8117" spans="1:2">
      <c r="A8117" s="68" t="s">
        <v>8059</v>
      </c>
      <c r="B8117" s="225">
        <v>50.2</v>
      </c>
    </row>
    <row r="8118" spans="1:2">
      <c r="A8118" s="68" t="s">
        <v>8060</v>
      </c>
      <c r="B8118" s="225">
        <v>34.450000000000003</v>
      </c>
    </row>
    <row r="8119" spans="1:2">
      <c r="A8119" s="68" t="s">
        <v>8061</v>
      </c>
      <c r="B8119" s="225">
        <v>34.450000000000003</v>
      </c>
    </row>
    <row r="8120" spans="1:2">
      <c r="A8120" s="68" t="s">
        <v>8062</v>
      </c>
      <c r="B8120" s="225">
        <v>64.23</v>
      </c>
    </row>
    <row r="8121" spans="1:2">
      <c r="A8121" s="68" t="s">
        <v>8063</v>
      </c>
      <c r="B8121" s="225">
        <v>64.23</v>
      </c>
    </row>
    <row r="8122" spans="1:2">
      <c r="A8122" s="68" t="s">
        <v>8064</v>
      </c>
      <c r="B8122" s="225">
        <v>66.08</v>
      </c>
    </row>
    <row r="8123" spans="1:2">
      <c r="A8123" s="68" t="s">
        <v>8065</v>
      </c>
      <c r="B8123" s="225">
        <v>66.08</v>
      </c>
    </row>
    <row r="8124" spans="1:2">
      <c r="A8124" s="68" t="s">
        <v>8066</v>
      </c>
      <c r="B8124" s="225">
        <v>100.61</v>
      </c>
    </row>
    <row r="8125" spans="1:2">
      <c r="A8125" s="68" t="s">
        <v>8067</v>
      </c>
      <c r="B8125" s="225">
        <v>100.61</v>
      </c>
    </row>
    <row r="8126" spans="1:2">
      <c r="A8126" s="68" t="s">
        <v>8068</v>
      </c>
      <c r="B8126" s="225">
        <v>119.15</v>
      </c>
    </row>
    <row r="8127" spans="1:2">
      <c r="A8127" s="68" t="s">
        <v>8069</v>
      </c>
      <c r="B8127" s="225">
        <v>119.15</v>
      </c>
    </row>
    <row r="8128" spans="1:2">
      <c r="A8128" s="68" t="s">
        <v>8070</v>
      </c>
      <c r="B8128" s="225">
        <v>109.89</v>
      </c>
    </row>
    <row r="8129" spans="1:2">
      <c r="A8129" s="68" t="s">
        <v>8071</v>
      </c>
      <c r="B8129" s="225">
        <v>109.89</v>
      </c>
    </row>
    <row r="8130" spans="1:2">
      <c r="A8130" s="68" t="s">
        <v>8072</v>
      </c>
      <c r="B8130" s="225">
        <v>9.0399999999999991</v>
      </c>
    </row>
    <row r="8131" spans="1:2">
      <c r="A8131" s="68" t="s">
        <v>8073</v>
      </c>
      <c r="B8131" s="225">
        <v>9.0399999999999991</v>
      </c>
    </row>
    <row r="8132" spans="1:2">
      <c r="A8132" s="68" t="s">
        <v>8074</v>
      </c>
      <c r="B8132" s="225">
        <v>14.86</v>
      </c>
    </row>
    <row r="8133" spans="1:2">
      <c r="A8133" s="68" t="s">
        <v>8075</v>
      </c>
      <c r="B8133" s="225">
        <v>14.86</v>
      </c>
    </row>
    <row r="8134" spans="1:2">
      <c r="A8134" s="68" t="s">
        <v>8076</v>
      </c>
      <c r="B8134" s="225">
        <v>53.57</v>
      </c>
    </row>
    <row r="8135" spans="1:2">
      <c r="A8135" s="68" t="s">
        <v>8077</v>
      </c>
      <c r="B8135" s="225">
        <v>53.57</v>
      </c>
    </row>
    <row r="8136" spans="1:2">
      <c r="A8136" s="68" t="s">
        <v>8078</v>
      </c>
      <c r="B8136" s="225">
        <v>134.05000000000001</v>
      </c>
    </row>
    <row r="8137" spans="1:2">
      <c r="A8137" s="68" t="s">
        <v>8079</v>
      </c>
      <c r="B8137" s="225">
        <v>134.05000000000001</v>
      </c>
    </row>
    <row r="8138" spans="1:2">
      <c r="A8138" s="68" t="s">
        <v>8080</v>
      </c>
      <c r="B8138" s="225">
        <v>244.31</v>
      </c>
    </row>
    <row r="8139" spans="1:2">
      <c r="A8139" s="68" t="s">
        <v>8081</v>
      </c>
      <c r="B8139" s="225">
        <v>244.31</v>
      </c>
    </row>
    <row r="8140" spans="1:2">
      <c r="A8140" s="68" t="s">
        <v>8082</v>
      </c>
      <c r="B8140" s="225">
        <v>371.93</v>
      </c>
    </row>
    <row r="8141" spans="1:2">
      <c r="A8141" s="68" t="s">
        <v>8083</v>
      </c>
      <c r="B8141" s="225">
        <v>371.93</v>
      </c>
    </row>
    <row r="8142" spans="1:2">
      <c r="A8142" s="68" t="s">
        <v>8084</v>
      </c>
      <c r="B8142" s="225">
        <v>528.14</v>
      </c>
    </row>
    <row r="8143" spans="1:2">
      <c r="A8143" s="68" t="s">
        <v>8085</v>
      </c>
      <c r="B8143" s="225">
        <v>528.14</v>
      </c>
    </row>
    <row r="8144" spans="1:2">
      <c r="A8144" s="68" t="s">
        <v>8086</v>
      </c>
      <c r="B8144" s="225">
        <v>862.3</v>
      </c>
    </row>
    <row r="8145" spans="1:2">
      <c r="A8145" s="68" t="s">
        <v>8087</v>
      </c>
      <c r="B8145" s="225">
        <v>862.3</v>
      </c>
    </row>
    <row r="8146" spans="1:2">
      <c r="A8146" s="68" t="s">
        <v>8088</v>
      </c>
      <c r="B8146" s="225">
        <v>1311.27</v>
      </c>
    </row>
    <row r="8147" spans="1:2">
      <c r="A8147" s="68" t="s">
        <v>8089</v>
      </c>
      <c r="B8147" s="225">
        <v>1311.27</v>
      </c>
    </row>
    <row r="8148" spans="1:2">
      <c r="A8148" s="68" t="s">
        <v>8090</v>
      </c>
      <c r="B8148" s="225">
        <v>59.98</v>
      </c>
    </row>
    <row r="8149" spans="1:2">
      <c r="A8149" s="68" t="s">
        <v>8091</v>
      </c>
      <c r="B8149" s="225">
        <v>59.98</v>
      </c>
    </row>
    <row r="8150" spans="1:2">
      <c r="A8150" s="68" t="s">
        <v>8092</v>
      </c>
      <c r="B8150" s="225">
        <v>132.38</v>
      </c>
    </row>
    <row r="8151" spans="1:2">
      <c r="A8151" s="68" t="s">
        <v>8093</v>
      </c>
      <c r="B8151" s="225">
        <v>132.38</v>
      </c>
    </row>
    <row r="8152" spans="1:2">
      <c r="A8152" s="68" t="s">
        <v>8094</v>
      </c>
      <c r="B8152" s="225">
        <v>236.13</v>
      </c>
    </row>
    <row r="8153" spans="1:2">
      <c r="A8153" s="68" t="s">
        <v>8095</v>
      </c>
      <c r="B8153" s="225">
        <v>236.13</v>
      </c>
    </row>
    <row r="8154" spans="1:2">
      <c r="A8154" s="68" t="s">
        <v>8096</v>
      </c>
      <c r="B8154" s="225">
        <v>430.1</v>
      </c>
    </row>
    <row r="8155" spans="1:2">
      <c r="A8155" s="68" t="s">
        <v>8097</v>
      </c>
      <c r="B8155" s="225">
        <v>430.1</v>
      </c>
    </row>
    <row r="8156" spans="1:2">
      <c r="A8156" s="68" t="s">
        <v>8098</v>
      </c>
      <c r="B8156" s="225">
        <v>590.33000000000004</v>
      </c>
    </row>
    <row r="8157" spans="1:2">
      <c r="A8157" s="68" t="s">
        <v>8099</v>
      </c>
      <c r="B8157" s="225">
        <v>590.33000000000004</v>
      </c>
    </row>
    <row r="8158" spans="1:2">
      <c r="A8158" s="68" t="s">
        <v>8100</v>
      </c>
      <c r="B8158" s="225">
        <v>8.43</v>
      </c>
    </row>
    <row r="8159" spans="1:2">
      <c r="A8159" s="68" t="s">
        <v>8101</v>
      </c>
      <c r="B8159" s="225">
        <v>8.43</v>
      </c>
    </row>
    <row r="8160" spans="1:2">
      <c r="A8160" s="68" t="s">
        <v>8102</v>
      </c>
      <c r="B8160" s="225">
        <v>9.67</v>
      </c>
    </row>
    <row r="8161" spans="1:2">
      <c r="A8161" s="68" t="s">
        <v>8103</v>
      </c>
      <c r="B8161" s="225">
        <v>9.67</v>
      </c>
    </row>
    <row r="8162" spans="1:2">
      <c r="A8162" s="68" t="s">
        <v>8104</v>
      </c>
      <c r="B8162" s="225">
        <v>20.54</v>
      </c>
    </row>
    <row r="8163" spans="1:2">
      <c r="A8163" s="68" t="s">
        <v>8105</v>
      </c>
      <c r="B8163" s="225">
        <v>20.54</v>
      </c>
    </row>
    <row r="8164" spans="1:2">
      <c r="A8164" s="68" t="s">
        <v>8106</v>
      </c>
      <c r="B8164" s="225">
        <v>35.67</v>
      </c>
    </row>
    <row r="8165" spans="1:2">
      <c r="A8165" s="68" t="s">
        <v>8107</v>
      </c>
      <c r="B8165" s="225">
        <v>35.67</v>
      </c>
    </row>
    <row r="8166" spans="1:2">
      <c r="A8166" s="68" t="s">
        <v>8108</v>
      </c>
      <c r="B8166" s="225">
        <v>37.75</v>
      </c>
    </row>
    <row r="8167" spans="1:2">
      <c r="A8167" s="68" t="s">
        <v>8109</v>
      </c>
      <c r="B8167" s="225">
        <v>37.75</v>
      </c>
    </row>
    <row r="8168" spans="1:2">
      <c r="A8168" s="68" t="s">
        <v>8110</v>
      </c>
      <c r="B8168" s="225">
        <v>80.430000000000007</v>
      </c>
    </row>
    <row r="8169" spans="1:2">
      <c r="A8169" s="68" t="s">
        <v>8111</v>
      </c>
      <c r="B8169" s="225">
        <v>80.430000000000007</v>
      </c>
    </row>
    <row r="8170" spans="1:2">
      <c r="A8170" s="68" t="s">
        <v>8112</v>
      </c>
      <c r="B8170" s="225">
        <v>99.06</v>
      </c>
    </row>
    <row r="8171" spans="1:2">
      <c r="A8171" s="68" t="s">
        <v>8113</v>
      </c>
      <c r="B8171" s="225">
        <v>99.06</v>
      </c>
    </row>
    <row r="8172" spans="1:2">
      <c r="A8172" s="68" t="s">
        <v>8114</v>
      </c>
      <c r="B8172" s="225">
        <v>2.75</v>
      </c>
    </row>
    <row r="8173" spans="1:2">
      <c r="A8173" s="68" t="s">
        <v>8115</v>
      </c>
      <c r="B8173" s="225">
        <v>2.75</v>
      </c>
    </row>
    <row r="8174" spans="1:2">
      <c r="A8174" s="68" t="s">
        <v>8116</v>
      </c>
      <c r="B8174" s="225">
        <v>3.43</v>
      </c>
    </row>
    <row r="8175" spans="1:2">
      <c r="A8175" s="68" t="s">
        <v>8117</v>
      </c>
      <c r="B8175" s="225">
        <v>3.43</v>
      </c>
    </row>
    <row r="8176" spans="1:2">
      <c r="A8176" s="68" t="s">
        <v>8118</v>
      </c>
      <c r="B8176" s="225">
        <v>9.26</v>
      </c>
    </row>
    <row r="8177" spans="1:2">
      <c r="A8177" s="68" t="s">
        <v>8119</v>
      </c>
      <c r="B8177" s="225">
        <v>9.26</v>
      </c>
    </row>
    <row r="8178" spans="1:2">
      <c r="A8178" s="68" t="s">
        <v>8120</v>
      </c>
      <c r="B8178" s="225">
        <v>12.89</v>
      </c>
    </row>
    <row r="8179" spans="1:2">
      <c r="A8179" s="68" t="s">
        <v>8121</v>
      </c>
      <c r="B8179" s="225">
        <v>12.89</v>
      </c>
    </row>
    <row r="8180" spans="1:2">
      <c r="A8180" s="68" t="s">
        <v>8122</v>
      </c>
      <c r="B8180" s="225">
        <v>13.01</v>
      </c>
    </row>
    <row r="8181" spans="1:2">
      <c r="A8181" s="68" t="s">
        <v>8123</v>
      </c>
      <c r="B8181" s="225">
        <v>13.01</v>
      </c>
    </row>
    <row r="8182" spans="1:2">
      <c r="A8182" s="68" t="s">
        <v>8124</v>
      </c>
      <c r="B8182" s="225">
        <v>24.17</v>
      </c>
    </row>
    <row r="8183" spans="1:2">
      <c r="A8183" s="68" t="s">
        <v>8125</v>
      </c>
      <c r="B8183" s="225">
        <v>24.17</v>
      </c>
    </row>
    <row r="8184" spans="1:2">
      <c r="A8184" s="68" t="s">
        <v>8126</v>
      </c>
      <c r="B8184" s="225">
        <v>41.4</v>
      </c>
    </row>
    <row r="8185" spans="1:2">
      <c r="A8185" s="68" t="s">
        <v>8127</v>
      </c>
      <c r="B8185" s="225">
        <v>41.4</v>
      </c>
    </row>
    <row r="8186" spans="1:2">
      <c r="A8186" s="68" t="s">
        <v>8128</v>
      </c>
      <c r="B8186" s="225">
        <v>52.73</v>
      </c>
    </row>
    <row r="8187" spans="1:2">
      <c r="A8187" s="68" t="s">
        <v>8129</v>
      </c>
      <c r="B8187" s="225">
        <v>52.73</v>
      </c>
    </row>
    <row r="8188" spans="1:2">
      <c r="A8188" s="68" t="s">
        <v>8130</v>
      </c>
      <c r="B8188" s="225">
        <v>86.39</v>
      </c>
    </row>
    <row r="8189" spans="1:2">
      <c r="A8189" s="68" t="s">
        <v>8131</v>
      </c>
      <c r="B8189" s="225">
        <v>86.39</v>
      </c>
    </row>
    <row r="8190" spans="1:2">
      <c r="A8190" s="68" t="s">
        <v>8132</v>
      </c>
      <c r="B8190" s="225">
        <v>34.25</v>
      </c>
    </row>
    <row r="8191" spans="1:2">
      <c r="A8191" s="68" t="s">
        <v>8133</v>
      </c>
      <c r="B8191" s="225">
        <v>34.25</v>
      </c>
    </row>
    <row r="8192" spans="1:2">
      <c r="A8192" s="68" t="s">
        <v>8134</v>
      </c>
      <c r="B8192" s="225">
        <v>64.27</v>
      </c>
    </row>
    <row r="8193" spans="1:2">
      <c r="A8193" s="68" t="s">
        <v>172</v>
      </c>
      <c r="B8193" s="225">
        <v>64.27</v>
      </c>
    </row>
    <row r="8194" spans="1:2">
      <c r="A8194" s="68" t="s">
        <v>8135</v>
      </c>
      <c r="B8194" s="225">
        <v>106.2</v>
      </c>
    </row>
    <row r="8195" spans="1:2">
      <c r="A8195" s="68" t="s">
        <v>8136</v>
      </c>
      <c r="B8195" s="225">
        <v>106.2</v>
      </c>
    </row>
    <row r="8196" spans="1:2">
      <c r="A8196" s="68" t="s">
        <v>8137</v>
      </c>
      <c r="B8196" s="225">
        <v>176.99</v>
      </c>
    </row>
    <row r="8197" spans="1:2">
      <c r="A8197" s="68" t="s">
        <v>8138</v>
      </c>
      <c r="B8197" s="225">
        <v>176.99</v>
      </c>
    </row>
    <row r="8198" spans="1:2">
      <c r="A8198" s="68" t="s">
        <v>8139</v>
      </c>
      <c r="B8198" s="225">
        <v>291.76</v>
      </c>
    </row>
    <row r="8199" spans="1:2">
      <c r="A8199" s="68" t="s">
        <v>8140</v>
      </c>
      <c r="B8199" s="225">
        <v>291.76</v>
      </c>
    </row>
    <row r="8200" spans="1:2">
      <c r="A8200" s="68" t="s">
        <v>8141</v>
      </c>
      <c r="B8200" s="225">
        <v>333</v>
      </c>
    </row>
    <row r="8201" spans="1:2">
      <c r="A8201" s="68" t="s">
        <v>8142</v>
      </c>
      <c r="B8201" s="225">
        <v>333</v>
      </c>
    </row>
    <row r="8202" spans="1:2">
      <c r="A8202" s="68" t="s">
        <v>8143</v>
      </c>
      <c r="B8202" s="225">
        <v>441.13</v>
      </c>
    </row>
    <row r="8203" spans="1:2">
      <c r="A8203" s="68" t="s">
        <v>8144</v>
      </c>
      <c r="B8203" s="225">
        <v>441.13</v>
      </c>
    </row>
    <row r="8204" spans="1:2">
      <c r="A8204" s="68" t="s">
        <v>8145</v>
      </c>
      <c r="B8204" s="225">
        <v>41.33</v>
      </c>
    </row>
    <row r="8205" spans="1:2">
      <c r="A8205" s="68" t="s">
        <v>8146</v>
      </c>
      <c r="B8205" s="225">
        <v>41.33</v>
      </c>
    </row>
    <row r="8206" spans="1:2">
      <c r="A8206" s="68" t="s">
        <v>8147</v>
      </c>
      <c r="B8206" s="225">
        <v>152.38</v>
      </c>
    </row>
    <row r="8207" spans="1:2">
      <c r="A8207" s="68" t="s">
        <v>8148</v>
      </c>
      <c r="B8207" s="225">
        <v>152.38</v>
      </c>
    </row>
    <row r="8208" spans="1:2">
      <c r="A8208" s="68" t="s">
        <v>8149</v>
      </c>
      <c r="B8208" s="225">
        <v>23.94</v>
      </c>
    </row>
    <row r="8209" spans="1:2">
      <c r="A8209" s="68" t="s">
        <v>8150</v>
      </c>
      <c r="B8209" s="225">
        <v>23.94</v>
      </c>
    </row>
    <row r="8210" spans="1:2">
      <c r="A8210" s="68" t="s">
        <v>8151</v>
      </c>
      <c r="B8210" s="225">
        <v>84.27</v>
      </c>
    </row>
    <row r="8211" spans="1:2">
      <c r="A8211" s="68" t="s">
        <v>8152</v>
      </c>
      <c r="B8211" s="225">
        <v>84.27</v>
      </c>
    </row>
    <row r="8212" spans="1:2">
      <c r="A8212" s="68" t="s">
        <v>8153</v>
      </c>
      <c r="B8212" s="225">
        <v>28.54</v>
      </c>
    </row>
    <row r="8213" spans="1:2">
      <c r="A8213" s="68" t="s">
        <v>8154</v>
      </c>
      <c r="B8213" s="225">
        <v>28.54</v>
      </c>
    </row>
    <row r="8214" spans="1:2">
      <c r="A8214" s="68" t="s">
        <v>8155</v>
      </c>
      <c r="B8214" s="225">
        <v>144.72999999999999</v>
      </c>
    </row>
    <row r="8215" spans="1:2">
      <c r="A8215" s="68" t="s">
        <v>8156</v>
      </c>
      <c r="B8215" s="225">
        <v>144.72999999999999</v>
      </c>
    </row>
    <row r="8216" spans="1:2">
      <c r="A8216" s="68" t="s">
        <v>8157</v>
      </c>
      <c r="B8216" s="225">
        <v>4.74</v>
      </c>
    </row>
    <row r="8217" spans="1:2">
      <c r="A8217" s="68" t="s">
        <v>8158</v>
      </c>
      <c r="B8217" s="225">
        <v>4.74</v>
      </c>
    </row>
    <row r="8218" spans="1:2">
      <c r="A8218" s="68" t="s">
        <v>8161</v>
      </c>
      <c r="B8218" s="225">
        <v>35.19</v>
      </c>
    </row>
    <row r="8219" spans="1:2">
      <c r="A8219" s="68" t="s">
        <v>173</v>
      </c>
      <c r="B8219" s="225">
        <v>35.19</v>
      </c>
    </row>
    <row r="8220" spans="1:2">
      <c r="A8220" s="68" t="s">
        <v>8162</v>
      </c>
      <c r="B8220" s="225">
        <v>68.77</v>
      </c>
    </row>
    <row r="8221" spans="1:2">
      <c r="A8221" s="68" t="s">
        <v>8163</v>
      </c>
      <c r="B8221" s="225">
        <v>68.77</v>
      </c>
    </row>
    <row r="8222" spans="1:2">
      <c r="A8222" s="68" t="s">
        <v>8166</v>
      </c>
      <c r="B8222" s="225">
        <v>52.84</v>
      </c>
    </row>
    <row r="8223" spans="1:2">
      <c r="A8223" s="68" t="s">
        <v>8167</v>
      </c>
      <c r="B8223" s="225">
        <v>52.84</v>
      </c>
    </row>
    <row r="8224" spans="1:2">
      <c r="A8224" s="68" t="s">
        <v>8168</v>
      </c>
      <c r="B8224" s="225">
        <v>83.88</v>
      </c>
    </row>
    <row r="8225" spans="1:2">
      <c r="A8225" s="68" t="s">
        <v>8169</v>
      </c>
      <c r="B8225" s="225">
        <v>83.88</v>
      </c>
    </row>
    <row r="8226" spans="1:2">
      <c r="A8226" s="68" t="s">
        <v>8170</v>
      </c>
      <c r="B8226" s="225">
        <v>113</v>
      </c>
    </row>
    <row r="8227" spans="1:2">
      <c r="A8227" s="68" t="s">
        <v>8171</v>
      </c>
      <c r="B8227" s="225">
        <v>113</v>
      </c>
    </row>
    <row r="8228" spans="1:2">
      <c r="A8228" s="68" t="s">
        <v>8172</v>
      </c>
      <c r="B8228" s="225">
        <v>150</v>
      </c>
    </row>
    <row r="8229" spans="1:2">
      <c r="A8229" s="68" t="s">
        <v>8173</v>
      </c>
      <c r="B8229" s="225">
        <v>150</v>
      </c>
    </row>
    <row r="8230" spans="1:2">
      <c r="A8230" s="68" t="s">
        <v>8174</v>
      </c>
      <c r="B8230" s="225">
        <v>233</v>
      </c>
    </row>
    <row r="8231" spans="1:2">
      <c r="A8231" s="68" t="s">
        <v>8175</v>
      </c>
      <c r="B8231" s="225">
        <v>233</v>
      </c>
    </row>
    <row r="8232" spans="1:2">
      <c r="A8232" s="68" t="s">
        <v>8176</v>
      </c>
      <c r="B8232" s="225">
        <v>280</v>
      </c>
    </row>
    <row r="8233" spans="1:2">
      <c r="A8233" s="68" t="s">
        <v>8177</v>
      </c>
      <c r="B8233" s="225">
        <v>280</v>
      </c>
    </row>
    <row r="8234" spans="1:2">
      <c r="A8234" s="68" t="s">
        <v>8178</v>
      </c>
      <c r="B8234" s="225">
        <v>426</v>
      </c>
    </row>
    <row r="8235" spans="1:2">
      <c r="A8235" s="68" t="s">
        <v>8179</v>
      </c>
      <c r="B8235" s="225">
        <v>426</v>
      </c>
    </row>
    <row r="8236" spans="1:2">
      <c r="A8236" s="68" t="s">
        <v>8180</v>
      </c>
      <c r="B8236" s="225">
        <v>487</v>
      </c>
    </row>
    <row r="8237" spans="1:2">
      <c r="A8237" s="68" t="s">
        <v>8181</v>
      </c>
      <c r="B8237" s="225">
        <v>487</v>
      </c>
    </row>
    <row r="8238" spans="1:2">
      <c r="A8238" s="68" t="s">
        <v>8182</v>
      </c>
      <c r="B8238" s="225">
        <v>563</v>
      </c>
    </row>
    <row r="8239" spans="1:2">
      <c r="A8239" s="68" t="s">
        <v>8183</v>
      </c>
      <c r="B8239" s="225">
        <v>563</v>
      </c>
    </row>
    <row r="8240" spans="1:2">
      <c r="A8240" s="68" t="s">
        <v>8184</v>
      </c>
      <c r="B8240" s="225">
        <v>795</v>
      </c>
    </row>
    <row r="8241" spans="1:2">
      <c r="A8241" s="68" t="s">
        <v>8185</v>
      </c>
      <c r="B8241" s="225">
        <v>795</v>
      </c>
    </row>
    <row r="8242" spans="1:2">
      <c r="A8242" s="68" t="s">
        <v>8186</v>
      </c>
      <c r="B8242" s="225">
        <v>906</v>
      </c>
    </row>
    <row r="8243" spans="1:2">
      <c r="A8243" s="68" t="s">
        <v>8187</v>
      </c>
      <c r="B8243" s="225">
        <v>906</v>
      </c>
    </row>
    <row r="8244" spans="1:2">
      <c r="A8244" s="68" t="s">
        <v>8188</v>
      </c>
      <c r="B8244" s="225">
        <v>988</v>
      </c>
    </row>
    <row r="8245" spans="1:2">
      <c r="A8245" s="68" t="s">
        <v>8189</v>
      </c>
      <c r="B8245" s="225">
        <v>988</v>
      </c>
    </row>
    <row r="8246" spans="1:2">
      <c r="A8246" s="68" t="s">
        <v>8190</v>
      </c>
      <c r="B8246" s="225">
        <v>1535</v>
      </c>
    </row>
    <row r="8247" spans="1:2">
      <c r="A8247" s="68" t="s">
        <v>8191</v>
      </c>
      <c r="B8247" s="225">
        <v>1535</v>
      </c>
    </row>
    <row r="8248" spans="1:2">
      <c r="A8248" s="68" t="s">
        <v>8192</v>
      </c>
      <c r="B8248" s="225">
        <v>1964</v>
      </c>
    </row>
    <row r="8249" spans="1:2">
      <c r="A8249" s="68" t="s">
        <v>8193</v>
      </c>
      <c r="B8249" s="225">
        <v>1964</v>
      </c>
    </row>
    <row r="8250" spans="1:2">
      <c r="A8250" s="68" t="s">
        <v>8194</v>
      </c>
      <c r="B8250" s="225">
        <v>2182</v>
      </c>
    </row>
    <row r="8251" spans="1:2">
      <c r="A8251" s="68" t="s">
        <v>8195</v>
      </c>
      <c r="B8251" s="225">
        <v>2182</v>
      </c>
    </row>
    <row r="8252" spans="1:2">
      <c r="A8252" s="68" t="s">
        <v>8196</v>
      </c>
      <c r="B8252" s="225">
        <v>3426</v>
      </c>
    </row>
    <row r="8253" spans="1:2">
      <c r="A8253" s="68" t="s">
        <v>8197</v>
      </c>
      <c r="B8253" s="225">
        <v>3426</v>
      </c>
    </row>
    <row r="8254" spans="1:2">
      <c r="A8254" s="68" t="s">
        <v>8198</v>
      </c>
      <c r="B8254" s="225">
        <v>5166</v>
      </c>
    </row>
    <row r="8255" spans="1:2">
      <c r="A8255" s="68" t="s">
        <v>8199</v>
      </c>
      <c r="B8255" s="225">
        <v>5166</v>
      </c>
    </row>
    <row r="8256" spans="1:2">
      <c r="A8256" s="68" t="s">
        <v>8200</v>
      </c>
      <c r="B8256" s="225">
        <v>23.71</v>
      </c>
    </row>
    <row r="8257" spans="1:2">
      <c r="A8257" s="68" t="s">
        <v>8201</v>
      </c>
      <c r="B8257" s="225">
        <v>23.71</v>
      </c>
    </row>
    <row r="8258" spans="1:2">
      <c r="A8258" s="68" t="s">
        <v>8202</v>
      </c>
      <c r="B8258" s="225">
        <v>49.54</v>
      </c>
    </row>
    <row r="8259" spans="1:2">
      <c r="A8259" s="68" t="s">
        <v>8203</v>
      </c>
      <c r="B8259" s="225">
        <v>49.54</v>
      </c>
    </row>
    <row r="8260" spans="1:2">
      <c r="A8260" s="68" t="s">
        <v>8204</v>
      </c>
      <c r="B8260" s="225">
        <v>97.2</v>
      </c>
    </row>
    <row r="8261" spans="1:2">
      <c r="A8261" s="68" t="s">
        <v>8205</v>
      </c>
      <c r="B8261" s="225">
        <v>97.2</v>
      </c>
    </row>
    <row r="8262" spans="1:2">
      <c r="A8262" s="68" t="s">
        <v>8206</v>
      </c>
      <c r="B8262" s="225">
        <v>34.450000000000003</v>
      </c>
    </row>
    <row r="8263" spans="1:2">
      <c r="A8263" s="68" t="s">
        <v>8207</v>
      </c>
      <c r="B8263" s="225">
        <v>34.450000000000003</v>
      </c>
    </row>
    <row r="8264" spans="1:2">
      <c r="A8264" s="68" t="s">
        <v>8208</v>
      </c>
      <c r="B8264" s="225">
        <v>66.08</v>
      </c>
    </row>
    <row r="8265" spans="1:2">
      <c r="A8265" s="68" t="s">
        <v>8209</v>
      </c>
      <c r="B8265" s="225">
        <v>66.08</v>
      </c>
    </row>
    <row r="8266" spans="1:2">
      <c r="A8266" s="68" t="s">
        <v>8210</v>
      </c>
      <c r="B8266" s="225">
        <v>109.89</v>
      </c>
    </row>
    <row r="8267" spans="1:2">
      <c r="A8267" s="68" t="s">
        <v>8211</v>
      </c>
      <c r="B8267" s="225">
        <v>109.89</v>
      </c>
    </row>
    <row r="8268" spans="1:2">
      <c r="A8268" s="68" t="s">
        <v>8212</v>
      </c>
      <c r="B8268" s="225">
        <v>18</v>
      </c>
    </row>
    <row r="8269" spans="1:2">
      <c r="A8269" s="68" t="s">
        <v>8213</v>
      </c>
      <c r="B8269" s="225">
        <v>18</v>
      </c>
    </row>
    <row r="8270" spans="1:2">
      <c r="A8270" s="68" t="s">
        <v>8214</v>
      </c>
      <c r="B8270" s="225">
        <v>28</v>
      </c>
    </row>
    <row r="8271" spans="1:2">
      <c r="A8271" s="68" t="s">
        <v>8215</v>
      </c>
      <c r="B8271" s="225">
        <v>28</v>
      </c>
    </row>
    <row r="8272" spans="1:2">
      <c r="A8272" s="68" t="s">
        <v>8216</v>
      </c>
      <c r="B8272" s="225">
        <v>44</v>
      </c>
    </row>
    <row r="8273" spans="1:2">
      <c r="A8273" s="68" t="s">
        <v>8217</v>
      </c>
      <c r="B8273" s="225">
        <v>44</v>
      </c>
    </row>
    <row r="8274" spans="1:2">
      <c r="A8274" s="68" t="s">
        <v>8218</v>
      </c>
      <c r="B8274" s="225">
        <v>82</v>
      </c>
    </row>
    <row r="8275" spans="1:2">
      <c r="A8275" s="68" t="s">
        <v>8219</v>
      </c>
      <c r="B8275" s="225">
        <v>82</v>
      </c>
    </row>
    <row r="8276" spans="1:2">
      <c r="A8276" s="68" t="s">
        <v>8220</v>
      </c>
      <c r="B8276" s="225">
        <v>110</v>
      </c>
    </row>
    <row r="8277" spans="1:2">
      <c r="A8277" s="68" t="s">
        <v>8221</v>
      </c>
      <c r="B8277" s="225">
        <v>110</v>
      </c>
    </row>
    <row r="8278" spans="1:2">
      <c r="A8278" s="68" t="s">
        <v>8222</v>
      </c>
      <c r="B8278" s="225">
        <v>330.18</v>
      </c>
    </row>
    <row r="8279" spans="1:2">
      <c r="A8279" s="68" t="s">
        <v>8223</v>
      </c>
      <c r="B8279" s="225">
        <v>296.92</v>
      </c>
    </row>
    <row r="8280" spans="1:2">
      <c r="A8280" s="68" t="s">
        <v>8224</v>
      </c>
      <c r="B8280" s="225">
        <v>374.39</v>
      </c>
    </row>
    <row r="8281" spans="1:2">
      <c r="A8281" s="68" t="s">
        <v>8225</v>
      </c>
      <c r="B8281" s="225">
        <v>335.22</v>
      </c>
    </row>
    <row r="8282" spans="1:2">
      <c r="A8282" s="68" t="s">
        <v>8226</v>
      </c>
      <c r="B8282" s="225">
        <v>1671.63</v>
      </c>
    </row>
    <row r="8283" spans="1:2">
      <c r="A8283" s="68" t="s">
        <v>8227</v>
      </c>
      <c r="B8283" s="225">
        <v>1459.3</v>
      </c>
    </row>
    <row r="8284" spans="1:2">
      <c r="A8284" s="68" t="s">
        <v>8228</v>
      </c>
      <c r="B8284" s="225">
        <v>1995.68</v>
      </c>
    </row>
    <row r="8285" spans="1:2">
      <c r="A8285" s="68" t="s">
        <v>8229</v>
      </c>
      <c r="B8285" s="225">
        <v>1740.09</v>
      </c>
    </row>
    <row r="8286" spans="1:2">
      <c r="A8286" s="68" t="s">
        <v>8230</v>
      </c>
      <c r="B8286" s="225">
        <v>2136.7399999999998</v>
      </c>
    </row>
    <row r="8287" spans="1:2">
      <c r="A8287" s="68" t="s">
        <v>8231</v>
      </c>
      <c r="B8287" s="225">
        <v>1862.32</v>
      </c>
    </row>
    <row r="8288" spans="1:2">
      <c r="A8288" s="68" t="s">
        <v>8232</v>
      </c>
      <c r="B8288" s="225">
        <v>2205.36</v>
      </c>
    </row>
    <row r="8289" spans="1:2">
      <c r="A8289" s="68" t="s">
        <v>8233</v>
      </c>
      <c r="B8289" s="225">
        <v>1921.78</v>
      </c>
    </row>
    <row r="8290" spans="1:2">
      <c r="A8290" s="68" t="s">
        <v>8234</v>
      </c>
      <c r="B8290" s="225">
        <v>134.32</v>
      </c>
    </row>
    <row r="8291" spans="1:2">
      <c r="A8291" s="68" t="s">
        <v>8235</v>
      </c>
      <c r="B8291" s="225">
        <v>116.39</v>
      </c>
    </row>
    <row r="8292" spans="1:2">
      <c r="A8292" s="68" t="s">
        <v>8236</v>
      </c>
      <c r="B8292" s="225">
        <v>160.97</v>
      </c>
    </row>
    <row r="8293" spans="1:2">
      <c r="A8293" s="68" t="s">
        <v>8237</v>
      </c>
      <c r="B8293" s="225">
        <v>139.49</v>
      </c>
    </row>
    <row r="8294" spans="1:2">
      <c r="A8294" s="68" t="s">
        <v>8238</v>
      </c>
      <c r="B8294" s="225">
        <v>549.98</v>
      </c>
    </row>
    <row r="8295" spans="1:2">
      <c r="A8295" s="68" t="s">
        <v>8239</v>
      </c>
      <c r="B8295" s="225">
        <v>476.57</v>
      </c>
    </row>
    <row r="8296" spans="1:2">
      <c r="A8296" s="68" t="s">
        <v>8240</v>
      </c>
      <c r="B8296" s="225">
        <v>664.09</v>
      </c>
    </row>
    <row r="8297" spans="1:2">
      <c r="A8297" s="68" t="s">
        <v>8241</v>
      </c>
      <c r="B8297" s="225">
        <v>575.46</v>
      </c>
    </row>
    <row r="8298" spans="1:2">
      <c r="A8298" s="68" t="s">
        <v>8242</v>
      </c>
      <c r="B8298" s="225">
        <v>713.6</v>
      </c>
    </row>
    <row r="8299" spans="1:2">
      <c r="A8299" s="68" t="s">
        <v>8243</v>
      </c>
      <c r="B8299" s="225">
        <v>618.36</v>
      </c>
    </row>
    <row r="8300" spans="1:2">
      <c r="A8300" s="68" t="s">
        <v>8244</v>
      </c>
      <c r="B8300" s="225">
        <v>737.73</v>
      </c>
    </row>
    <row r="8301" spans="1:2">
      <c r="A8301" s="68" t="s">
        <v>8245</v>
      </c>
      <c r="B8301" s="225">
        <v>639.27</v>
      </c>
    </row>
    <row r="8302" spans="1:2">
      <c r="A8302" s="68" t="s">
        <v>8246</v>
      </c>
      <c r="B8302" s="225">
        <v>1080.25</v>
      </c>
    </row>
    <row r="8303" spans="1:2">
      <c r="A8303" s="68" t="s">
        <v>8247</v>
      </c>
      <c r="B8303" s="225">
        <v>949.16</v>
      </c>
    </row>
    <row r="8304" spans="1:2">
      <c r="A8304" s="68" t="s">
        <v>8248</v>
      </c>
      <c r="B8304" s="225">
        <v>2540.11</v>
      </c>
    </row>
    <row r="8305" spans="1:2">
      <c r="A8305" s="68" t="s">
        <v>8249</v>
      </c>
      <c r="B8305" s="225">
        <v>2540.11</v>
      </c>
    </row>
    <row r="8306" spans="1:2">
      <c r="A8306" s="68" t="s">
        <v>8250</v>
      </c>
      <c r="B8306" s="225">
        <v>1476.72</v>
      </c>
    </row>
    <row r="8307" spans="1:2">
      <c r="A8307" s="68" t="s">
        <v>8251</v>
      </c>
      <c r="B8307" s="225">
        <v>1476.72</v>
      </c>
    </row>
    <row r="8308" spans="1:2">
      <c r="A8308" s="68" t="s">
        <v>8252</v>
      </c>
      <c r="B8308" s="225">
        <v>2213.7199999999998</v>
      </c>
    </row>
    <row r="8309" spans="1:2">
      <c r="A8309" s="68" t="s">
        <v>8253</v>
      </c>
      <c r="B8309" s="225">
        <v>2213.7199999999998</v>
      </c>
    </row>
    <row r="8310" spans="1:2">
      <c r="A8310" s="68" t="s">
        <v>8254</v>
      </c>
      <c r="B8310" s="225">
        <v>2163</v>
      </c>
    </row>
    <row r="8311" spans="1:2">
      <c r="A8311" s="68" t="s">
        <v>8255</v>
      </c>
      <c r="B8311" s="225">
        <v>2163</v>
      </c>
    </row>
    <row r="8312" spans="1:2">
      <c r="A8312" s="68" t="s">
        <v>8256</v>
      </c>
      <c r="B8312" s="225">
        <v>2164.94</v>
      </c>
    </row>
    <row r="8313" spans="1:2">
      <c r="A8313" s="68" t="s">
        <v>8257</v>
      </c>
      <c r="B8313" s="225">
        <v>2164.94</v>
      </c>
    </row>
    <row r="8314" spans="1:2">
      <c r="A8314" s="68" t="s">
        <v>8258</v>
      </c>
      <c r="B8314" s="225">
        <v>2163</v>
      </c>
    </row>
    <row r="8315" spans="1:2">
      <c r="A8315" s="68" t="s">
        <v>8259</v>
      </c>
      <c r="B8315" s="225">
        <v>2163</v>
      </c>
    </row>
    <row r="8316" spans="1:2">
      <c r="A8316" s="68" t="s">
        <v>8260</v>
      </c>
      <c r="B8316" s="225">
        <v>798.41</v>
      </c>
    </row>
    <row r="8317" spans="1:2">
      <c r="A8317" s="68" t="s">
        <v>8262</v>
      </c>
      <c r="B8317" s="225">
        <v>777.93</v>
      </c>
    </row>
    <row r="8318" spans="1:2">
      <c r="A8318" s="68" t="s">
        <v>8263</v>
      </c>
      <c r="B8318" s="225">
        <v>2503.41</v>
      </c>
    </row>
    <row r="8319" spans="1:2">
      <c r="A8319" s="68" t="s">
        <v>8265</v>
      </c>
      <c r="B8319" s="225">
        <v>2482.9299999999998</v>
      </c>
    </row>
    <row r="8320" spans="1:2">
      <c r="A8320" s="68" t="s">
        <v>8266</v>
      </c>
      <c r="B8320" s="225">
        <v>740.81</v>
      </c>
    </row>
    <row r="8321" spans="1:2">
      <c r="A8321" s="68" t="s">
        <v>8268</v>
      </c>
      <c r="B8321" s="225">
        <v>720.33</v>
      </c>
    </row>
    <row r="8322" spans="1:2">
      <c r="A8322" s="68" t="s">
        <v>8269</v>
      </c>
      <c r="B8322" s="225">
        <v>1231.31</v>
      </c>
    </row>
    <row r="8323" spans="1:2">
      <c r="A8323" s="68" t="s">
        <v>8271</v>
      </c>
      <c r="B8323" s="225">
        <v>1210.82</v>
      </c>
    </row>
    <row r="8324" spans="1:2">
      <c r="A8324" s="68" t="s">
        <v>8272</v>
      </c>
      <c r="B8324" s="225">
        <v>1622.11</v>
      </c>
    </row>
    <row r="8325" spans="1:2">
      <c r="A8325" s="68" t="s">
        <v>8274</v>
      </c>
      <c r="B8325" s="225">
        <v>1601.63</v>
      </c>
    </row>
    <row r="8326" spans="1:2">
      <c r="A8326" s="68" t="s">
        <v>8275</v>
      </c>
      <c r="B8326" s="225">
        <v>669.88</v>
      </c>
    </row>
    <row r="8327" spans="1:2">
      <c r="A8327" s="68" t="s">
        <v>8277</v>
      </c>
      <c r="B8327" s="225">
        <v>644.84</v>
      </c>
    </row>
    <row r="8328" spans="1:2">
      <c r="A8328" s="68" t="s">
        <v>8278</v>
      </c>
      <c r="B8328" s="225">
        <v>627.74</v>
      </c>
    </row>
    <row r="8329" spans="1:2">
      <c r="A8329" s="68" t="s">
        <v>8280</v>
      </c>
      <c r="B8329" s="225">
        <v>602.71</v>
      </c>
    </row>
    <row r="8330" spans="1:2">
      <c r="A8330" s="68" t="s">
        <v>8281</v>
      </c>
      <c r="B8330" s="225">
        <v>590.55999999999995</v>
      </c>
    </row>
    <row r="8331" spans="1:2">
      <c r="A8331" s="68" t="s">
        <v>8283</v>
      </c>
      <c r="B8331" s="225">
        <v>565.52</v>
      </c>
    </row>
    <row r="8332" spans="1:2">
      <c r="A8332" s="68" t="s">
        <v>8284</v>
      </c>
      <c r="B8332" s="225">
        <v>532.04999999999995</v>
      </c>
    </row>
    <row r="8333" spans="1:2">
      <c r="A8333" s="68" t="s">
        <v>8286</v>
      </c>
      <c r="B8333" s="225">
        <v>507.01</v>
      </c>
    </row>
    <row r="8334" spans="1:2">
      <c r="A8334" s="68" t="s">
        <v>8287</v>
      </c>
      <c r="B8334" s="225">
        <v>502.69</v>
      </c>
    </row>
    <row r="8335" spans="1:2">
      <c r="A8335" s="68" t="s">
        <v>8289</v>
      </c>
      <c r="B8335" s="225">
        <v>477.65</v>
      </c>
    </row>
    <row r="8336" spans="1:2">
      <c r="A8336" s="68" t="s">
        <v>8290</v>
      </c>
      <c r="B8336" s="225">
        <v>476.56</v>
      </c>
    </row>
    <row r="8337" spans="1:2">
      <c r="A8337" s="68" t="s">
        <v>8292</v>
      </c>
      <c r="B8337" s="225">
        <v>451.52</v>
      </c>
    </row>
    <row r="8338" spans="1:2">
      <c r="A8338" s="68" t="s">
        <v>8293</v>
      </c>
      <c r="B8338" s="225">
        <v>458.69</v>
      </c>
    </row>
    <row r="8339" spans="1:2">
      <c r="A8339" s="68" t="s">
        <v>8295</v>
      </c>
      <c r="B8339" s="225">
        <v>433.65</v>
      </c>
    </row>
    <row r="8340" spans="1:2">
      <c r="A8340" s="68" t="s">
        <v>8296</v>
      </c>
      <c r="B8340" s="225">
        <v>434.54</v>
      </c>
    </row>
    <row r="8341" spans="1:2">
      <c r="A8341" s="68" t="s">
        <v>8298</v>
      </c>
      <c r="B8341" s="225">
        <v>409.5</v>
      </c>
    </row>
    <row r="8342" spans="1:2">
      <c r="A8342" s="68" t="s">
        <v>8299</v>
      </c>
      <c r="B8342" s="225">
        <v>475.73</v>
      </c>
    </row>
    <row r="8343" spans="1:2">
      <c r="A8343" s="68" t="s">
        <v>8300</v>
      </c>
      <c r="B8343" s="225">
        <v>450.7</v>
      </c>
    </row>
    <row r="8344" spans="1:2">
      <c r="A8344" s="68" t="s">
        <v>8301</v>
      </c>
      <c r="B8344" s="225">
        <v>440.38</v>
      </c>
    </row>
    <row r="8345" spans="1:2">
      <c r="A8345" s="68" t="s">
        <v>8302</v>
      </c>
      <c r="B8345" s="225">
        <v>415.34</v>
      </c>
    </row>
    <row r="8346" spans="1:2">
      <c r="A8346" s="68" t="s">
        <v>8303</v>
      </c>
      <c r="B8346" s="225">
        <v>588.33000000000004</v>
      </c>
    </row>
    <row r="8347" spans="1:2">
      <c r="A8347" s="68" t="s">
        <v>8304</v>
      </c>
      <c r="B8347" s="225">
        <v>563.29</v>
      </c>
    </row>
    <row r="8348" spans="1:2">
      <c r="A8348" s="68" t="s">
        <v>8305</v>
      </c>
      <c r="B8348" s="225">
        <v>545.27</v>
      </c>
    </row>
    <row r="8349" spans="1:2">
      <c r="A8349" s="68" t="s">
        <v>8306</v>
      </c>
      <c r="B8349" s="225">
        <v>520.23</v>
      </c>
    </row>
    <row r="8350" spans="1:2">
      <c r="A8350" s="68" t="s">
        <v>8307</v>
      </c>
      <c r="B8350" s="225">
        <v>853.71</v>
      </c>
    </row>
    <row r="8351" spans="1:2">
      <c r="A8351" s="68" t="s">
        <v>8308</v>
      </c>
      <c r="B8351" s="225">
        <v>828.67</v>
      </c>
    </row>
    <row r="8352" spans="1:2">
      <c r="A8352" s="68" t="s">
        <v>8309</v>
      </c>
      <c r="B8352" s="225">
        <v>518.58000000000004</v>
      </c>
    </row>
    <row r="8353" spans="1:2">
      <c r="A8353" s="68" t="s">
        <v>8311</v>
      </c>
      <c r="B8353" s="225">
        <v>493.54</v>
      </c>
    </row>
    <row r="8354" spans="1:2">
      <c r="A8354" s="68" t="s">
        <v>8312</v>
      </c>
      <c r="B8354" s="225">
        <v>424.17</v>
      </c>
    </row>
    <row r="8355" spans="1:2">
      <c r="A8355" s="68" t="s">
        <v>8314</v>
      </c>
      <c r="B8355" s="225">
        <v>399.13</v>
      </c>
    </row>
    <row r="8356" spans="1:2">
      <c r="A8356" s="68" t="s">
        <v>8315</v>
      </c>
      <c r="B8356" s="225">
        <v>380.53</v>
      </c>
    </row>
    <row r="8357" spans="1:2">
      <c r="A8357" s="68" t="s">
        <v>8317</v>
      </c>
      <c r="B8357" s="225">
        <v>355.49</v>
      </c>
    </row>
    <row r="8358" spans="1:2">
      <c r="A8358" s="68" t="s">
        <v>8318</v>
      </c>
      <c r="B8358" s="225">
        <v>356.93</v>
      </c>
    </row>
    <row r="8359" spans="1:2">
      <c r="A8359" s="68" t="s">
        <v>8320</v>
      </c>
      <c r="B8359" s="225">
        <v>331.9</v>
      </c>
    </row>
    <row r="8360" spans="1:2">
      <c r="A8360" s="68" t="s">
        <v>8321</v>
      </c>
      <c r="B8360" s="225">
        <v>419</v>
      </c>
    </row>
    <row r="8361" spans="1:2">
      <c r="A8361" s="68" t="s">
        <v>8322</v>
      </c>
      <c r="B8361" s="225">
        <v>393.97</v>
      </c>
    </row>
    <row r="8362" spans="1:2">
      <c r="A8362" s="68" t="s">
        <v>8323</v>
      </c>
      <c r="B8362" s="225">
        <v>452.58</v>
      </c>
    </row>
    <row r="8363" spans="1:2">
      <c r="A8363" s="68" t="s">
        <v>8324</v>
      </c>
      <c r="B8363" s="225">
        <v>427.54</v>
      </c>
    </row>
    <row r="8364" spans="1:2">
      <c r="A8364" s="68" t="s">
        <v>8325</v>
      </c>
      <c r="B8364" s="225">
        <v>433.22</v>
      </c>
    </row>
    <row r="8365" spans="1:2">
      <c r="A8365" s="68" t="s">
        <v>8326</v>
      </c>
      <c r="B8365" s="225">
        <v>408.18</v>
      </c>
    </row>
    <row r="8366" spans="1:2">
      <c r="A8366" s="68" t="s">
        <v>8327</v>
      </c>
      <c r="B8366" s="225">
        <v>446.63</v>
      </c>
    </row>
    <row r="8367" spans="1:2">
      <c r="A8367" s="68" t="s">
        <v>8328</v>
      </c>
      <c r="B8367" s="225">
        <v>421.59</v>
      </c>
    </row>
    <row r="8368" spans="1:2">
      <c r="A8368" s="68" t="s">
        <v>8329</v>
      </c>
      <c r="B8368" s="225">
        <v>467.11</v>
      </c>
    </row>
    <row r="8369" spans="1:2">
      <c r="A8369" s="68" t="s">
        <v>8330</v>
      </c>
      <c r="B8369" s="225">
        <v>442.08</v>
      </c>
    </row>
    <row r="8370" spans="1:2">
      <c r="A8370" s="68" t="s">
        <v>8331</v>
      </c>
      <c r="B8370" s="225">
        <v>569.05999999999995</v>
      </c>
    </row>
    <row r="8371" spans="1:2">
      <c r="A8371" s="68" t="s">
        <v>8332</v>
      </c>
      <c r="B8371" s="225">
        <v>544.02</v>
      </c>
    </row>
    <row r="8372" spans="1:2">
      <c r="A8372" s="68" t="s">
        <v>8333</v>
      </c>
      <c r="B8372" s="225">
        <v>460.7</v>
      </c>
    </row>
    <row r="8373" spans="1:2">
      <c r="A8373" s="68" t="s">
        <v>8334</v>
      </c>
      <c r="B8373" s="225">
        <v>435.66</v>
      </c>
    </row>
    <row r="8374" spans="1:2">
      <c r="A8374" s="68" t="s">
        <v>8335</v>
      </c>
      <c r="B8374" s="225">
        <v>418.51</v>
      </c>
    </row>
    <row r="8375" spans="1:2">
      <c r="A8375" s="68" t="s">
        <v>8336</v>
      </c>
      <c r="B8375" s="225">
        <v>393.47</v>
      </c>
    </row>
    <row r="8376" spans="1:2">
      <c r="A8376" s="68" t="s">
        <v>8337</v>
      </c>
      <c r="B8376" s="225">
        <v>748.45</v>
      </c>
    </row>
    <row r="8377" spans="1:2">
      <c r="A8377" s="68" t="s">
        <v>8338</v>
      </c>
      <c r="B8377" s="225">
        <v>723.41</v>
      </c>
    </row>
    <row r="8378" spans="1:2">
      <c r="A8378" s="68" t="s">
        <v>8339</v>
      </c>
      <c r="B8378" s="225">
        <v>525.22</v>
      </c>
    </row>
    <row r="8379" spans="1:2">
      <c r="A8379" s="68" t="s">
        <v>8341</v>
      </c>
      <c r="B8379" s="225">
        <v>520.66999999999996</v>
      </c>
    </row>
    <row r="8380" spans="1:2">
      <c r="A8380" s="68" t="s">
        <v>8342</v>
      </c>
      <c r="B8380" s="225">
        <v>487.86</v>
      </c>
    </row>
    <row r="8381" spans="1:2">
      <c r="A8381" s="68" t="s">
        <v>8344</v>
      </c>
      <c r="B8381" s="225">
        <v>482.67</v>
      </c>
    </row>
    <row r="8382" spans="1:2">
      <c r="A8382" s="68" t="s">
        <v>8345</v>
      </c>
      <c r="B8382" s="225">
        <v>455.27</v>
      </c>
    </row>
    <row r="8383" spans="1:2">
      <c r="A8383" s="68" t="s">
        <v>8347</v>
      </c>
      <c r="B8383" s="225">
        <v>449.47</v>
      </c>
    </row>
    <row r="8384" spans="1:2">
      <c r="A8384" s="68" t="s">
        <v>8348</v>
      </c>
      <c r="B8384" s="225">
        <v>406.14</v>
      </c>
    </row>
    <row r="8385" spans="1:2">
      <c r="A8385" s="68" t="s">
        <v>8350</v>
      </c>
      <c r="B8385" s="225">
        <v>399.09</v>
      </c>
    </row>
    <row r="8386" spans="1:2">
      <c r="A8386" s="68" t="s">
        <v>8351</v>
      </c>
      <c r="B8386" s="225">
        <v>386.15</v>
      </c>
    </row>
    <row r="8387" spans="1:2">
      <c r="A8387" s="68" t="s">
        <v>8353</v>
      </c>
      <c r="B8387" s="225">
        <v>377.85</v>
      </c>
    </row>
    <row r="8388" spans="1:2">
      <c r="A8388" s="68" t="s">
        <v>8354</v>
      </c>
      <c r="B8388" s="225">
        <v>369.4</v>
      </c>
    </row>
    <row r="8389" spans="1:2">
      <c r="A8389" s="68" t="s">
        <v>8356</v>
      </c>
      <c r="B8389" s="225">
        <v>359.85</v>
      </c>
    </row>
    <row r="8390" spans="1:2">
      <c r="A8390" s="68" t="s">
        <v>8357</v>
      </c>
      <c r="B8390" s="225">
        <v>360.05</v>
      </c>
    </row>
    <row r="8391" spans="1:2">
      <c r="A8391" s="68" t="s">
        <v>8359</v>
      </c>
      <c r="B8391" s="225">
        <v>349.36</v>
      </c>
    </row>
    <row r="8392" spans="1:2">
      <c r="A8392" s="68" t="s">
        <v>8360</v>
      </c>
      <c r="B8392" s="225">
        <v>354.66</v>
      </c>
    </row>
    <row r="8393" spans="1:2">
      <c r="A8393" s="68" t="s">
        <v>8362</v>
      </c>
      <c r="B8393" s="225">
        <v>341.46</v>
      </c>
    </row>
    <row r="8394" spans="1:2">
      <c r="A8394" s="68" t="s">
        <v>8363</v>
      </c>
      <c r="B8394" s="225">
        <v>349.82</v>
      </c>
    </row>
    <row r="8395" spans="1:2">
      <c r="A8395" s="68" t="s">
        <v>8364</v>
      </c>
      <c r="B8395" s="225">
        <v>342.77</v>
      </c>
    </row>
    <row r="8396" spans="1:2">
      <c r="A8396" s="68" t="s">
        <v>8365</v>
      </c>
      <c r="B8396" s="225">
        <v>323.85000000000002</v>
      </c>
    </row>
    <row r="8397" spans="1:2">
      <c r="A8397" s="68" t="s">
        <v>8366</v>
      </c>
      <c r="B8397" s="225">
        <v>315.55</v>
      </c>
    </row>
    <row r="8398" spans="1:2">
      <c r="A8398" s="68" t="s">
        <v>8367</v>
      </c>
      <c r="B8398" s="225">
        <v>509.3</v>
      </c>
    </row>
    <row r="8399" spans="1:2">
      <c r="A8399" s="68" t="s">
        <v>8368</v>
      </c>
      <c r="B8399" s="225">
        <v>495.99</v>
      </c>
    </row>
    <row r="8400" spans="1:2">
      <c r="A8400" s="68" t="s">
        <v>8369</v>
      </c>
      <c r="B8400" s="225">
        <v>494.36</v>
      </c>
    </row>
    <row r="8401" spans="1:2">
      <c r="A8401" s="68" t="s">
        <v>8370</v>
      </c>
      <c r="B8401" s="225">
        <v>477.3</v>
      </c>
    </row>
    <row r="8402" spans="1:2">
      <c r="A8402" s="68" t="s">
        <v>8371</v>
      </c>
      <c r="B8402" s="225">
        <v>737.17</v>
      </c>
    </row>
    <row r="8403" spans="1:2">
      <c r="A8403" s="68" t="s">
        <v>8372</v>
      </c>
      <c r="B8403" s="225">
        <v>728.87</v>
      </c>
    </row>
    <row r="8404" spans="1:2">
      <c r="A8404" s="68" t="s">
        <v>8373</v>
      </c>
      <c r="B8404" s="225">
        <v>366.97</v>
      </c>
    </row>
    <row r="8405" spans="1:2">
      <c r="A8405" s="68" t="s">
        <v>8374</v>
      </c>
      <c r="B8405" s="225">
        <v>356.28</v>
      </c>
    </row>
    <row r="8406" spans="1:2">
      <c r="A8406" s="68" t="s">
        <v>8375</v>
      </c>
      <c r="B8406" s="225">
        <v>405.26</v>
      </c>
    </row>
    <row r="8407" spans="1:2">
      <c r="A8407" s="68" t="s">
        <v>8376</v>
      </c>
      <c r="B8407" s="225">
        <v>395.25</v>
      </c>
    </row>
    <row r="8408" spans="1:2">
      <c r="A8408" s="68" t="s">
        <v>8377</v>
      </c>
      <c r="B8408" s="225">
        <v>335.5</v>
      </c>
    </row>
    <row r="8409" spans="1:2">
      <c r="A8409" s="68" t="s">
        <v>8378</v>
      </c>
      <c r="B8409" s="225">
        <v>323.22000000000003</v>
      </c>
    </row>
    <row r="8410" spans="1:2">
      <c r="A8410" s="68" t="s">
        <v>8379</v>
      </c>
      <c r="B8410" s="225">
        <v>383.29</v>
      </c>
    </row>
    <row r="8411" spans="1:2">
      <c r="A8411" s="68" t="s">
        <v>8381</v>
      </c>
      <c r="B8411" s="225">
        <v>377.49</v>
      </c>
    </row>
    <row r="8412" spans="1:2">
      <c r="A8412" s="68" t="s">
        <v>8382</v>
      </c>
      <c r="B8412" s="225">
        <v>307.64</v>
      </c>
    </row>
    <row r="8413" spans="1:2">
      <c r="A8413" s="68" t="s">
        <v>8384</v>
      </c>
      <c r="B8413" s="225">
        <v>299.33</v>
      </c>
    </row>
    <row r="8414" spans="1:2">
      <c r="A8414" s="68" t="s">
        <v>8385</v>
      </c>
      <c r="B8414" s="225">
        <v>281.33999999999997</v>
      </c>
    </row>
    <row r="8415" spans="1:2">
      <c r="A8415" s="68" t="s">
        <v>8387</v>
      </c>
      <c r="B8415" s="225">
        <v>270.64999999999998</v>
      </c>
    </row>
    <row r="8416" spans="1:2">
      <c r="A8416" s="68" t="s">
        <v>8388</v>
      </c>
      <c r="B8416" s="225">
        <v>277.05</v>
      </c>
    </row>
    <row r="8417" spans="1:2">
      <c r="A8417" s="68" t="s">
        <v>8390</v>
      </c>
      <c r="B8417" s="225">
        <v>263.85000000000002</v>
      </c>
    </row>
    <row r="8418" spans="1:2">
      <c r="A8418" s="68" t="s">
        <v>8391</v>
      </c>
      <c r="B8418" s="225">
        <v>354.07</v>
      </c>
    </row>
    <row r="8419" spans="1:2">
      <c r="A8419" s="68" t="s">
        <v>8392</v>
      </c>
      <c r="B8419" s="225">
        <v>345.77</v>
      </c>
    </row>
    <row r="8420" spans="1:2">
      <c r="A8420" s="68" t="s">
        <v>8393</v>
      </c>
      <c r="B8420" s="225">
        <v>345.42</v>
      </c>
    </row>
    <row r="8421" spans="1:2">
      <c r="A8421" s="68" t="s">
        <v>8394</v>
      </c>
      <c r="B8421" s="225">
        <v>335.86</v>
      </c>
    </row>
    <row r="8422" spans="1:2">
      <c r="A8422" s="68" t="s">
        <v>8395</v>
      </c>
      <c r="B8422" s="225">
        <v>334.59</v>
      </c>
    </row>
    <row r="8423" spans="1:2">
      <c r="A8423" s="68" t="s">
        <v>8396</v>
      </c>
      <c r="B8423" s="225">
        <v>323.89</v>
      </c>
    </row>
    <row r="8424" spans="1:2">
      <c r="A8424" s="68" t="s">
        <v>8397</v>
      </c>
      <c r="B8424" s="225">
        <v>340.94</v>
      </c>
    </row>
    <row r="8425" spans="1:2">
      <c r="A8425" s="68" t="s">
        <v>8398</v>
      </c>
      <c r="B8425" s="225">
        <v>327.75</v>
      </c>
    </row>
    <row r="8426" spans="1:2">
      <c r="A8426" s="68" t="s">
        <v>8399</v>
      </c>
      <c r="B8426" s="225">
        <v>405.98</v>
      </c>
    </row>
    <row r="8427" spans="1:2">
      <c r="A8427" s="68" t="s">
        <v>8400</v>
      </c>
      <c r="B8427" s="225">
        <v>390.28</v>
      </c>
    </row>
    <row r="8428" spans="1:2">
      <c r="A8428" s="68" t="s">
        <v>8401</v>
      </c>
      <c r="B8428" s="225">
        <v>433.77</v>
      </c>
    </row>
    <row r="8429" spans="1:2">
      <c r="A8429" s="68" t="s">
        <v>8402</v>
      </c>
      <c r="B8429" s="225">
        <v>427.97</v>
      </c>
    </row>
    <row r="8430" spans="1:2">
      <c r="A8430" s="68" t="s">
        <v>8403</v>
      </c>
      <c r="B8430" s="225">
        <v>344.16</v>
      </c>
    </row>
    <row r="8431" spans="1:2">
      <c r="A8431" s="68" t="s">
        <v>8404</v>
      </c>
      <c r="B8431" s="225">
        <v>335.86</v>
      </c>
    </row>
    <row r="8432" spans="1:2">
      <c r="A8432" s="68" t="s">
        <v>8405</v>
      </c>
      <c r="B8432" s="225">
        <v>319.87</v>
      </c>
    </row>
    <row r="8433" spans="1:2">
      <c r="A8433" s="68" t="s">
        <v>8406</v>
      </c>
      <c r="B8433" s="225">
        <v>309.18</v>
      </c>
    </row>
    <row r="8434" spans="1:2">
      <c r="A8434" s="68" t="s">
        <v>8407</v>
      </c>
      <c r="B8434" s="225">
        <v>188.49</v>
      </c>
    </row>
    <row r="8435" spans="1:2">
      <c r="A8435" s="68" t="s">
        <v>8408</v>
      </c>
      <c r="B8435" s="225">
        <v>183.31</v>
      </c>
    </row>
    <row r="8436" spans="1:2">
      <c r="A8436" s="68" t="s">
        <v>24035</v>
      </c>
      <c r="B8436" s="225">
        <v>1010.13</v>
      </c>
    </row>
    <row r="8437" spans="1:2">
      <c r="A8437" s="68" t="s">
        <v>24036</v>
      </c>
      <c r="B8437" s="225">
        <v>981.62</v>
      </c>
    </row>
    <row r="8438" spans="1:2">
      <c r="A8438" s="68" t="s">
        <v>8409</v>
      </c>
      <c r="B8438" s="225">
        <v>661.48</v>
      </c>
    </row>
    <row r="8439" spans="1:2">
      <c r="A8439" s="68" t="s">
        <v>8410</v>
      </c>
      <c r="B8439" s="225">
        <v>635.9</v>
      </c>
    </row>
    <row r="8440" spans="1:2">
      <c r="A8440" s="68" t="s">
        <v>24037</v>
      </c>
      <c r="B8440" s="225">
        <v>640.33000000000004</v>
      </c>
    </row>
    <row r="8441" spans="1:2">
      <c r="A8441" s="68" t="s">
        <v>24038</v>
      </c>
      <c r="B8441" s="225">
        <v>606.86</v>
      </c>
    </row>
    <row r="8442" spans="1:2">
      <c r="A8442" s="68" t="s">
        <v>8411</v>
      </c>
      <c r="B8442" s="225">
        <v>52.79</v>
      </c>
    </row>
    <row r="8443" spans="1:2">
      <c r="A8443" s="68" t="s">
        <v>8412</v>
      </c>
      <c r="B8443" s="225">
        <v>48.47</v>
      </c>
    </row>
    <row r="8444" spans="1:2">
      <c r="A8444" s="68" t="s">
        <v>8413</v>
      </c>
      <c r="B8444" s="225">
        <v>17.59</v>
      </c>
    </row>
    <row r="8445" spans="1:2">
      <c r="A8445" s="68" t="s">
        <v>8414</v>
      </c>
      <c r="B8445" s="225">
        <v>15.24</v>
      </c>
    </row>
    <row r="8446" spans="1:2">
      <c r="A8446" s="68" t="s">
        <v>8415</v>
      </c>
      <c r="B8446" s="225">
        <v>152.77000000000001</v>
      </c>
    </row>
    <row r="8447" spans="1:2">
      <c r="A8447" s="68" t="s">
        <v>8416</v>
      </c>
      <c r="B8447" s="225">
        <v>149.85</v>
      </c>
    </row>
    <row r="8448" spans="1:2">
      <c r="A8448" s="68" t="s">
        <v>8417</v>
      </c>
      <c r="B8448" s="225">
        <v>62.81</v>
      </c>
    </row>
    <row r="8449" spans="1:2">
      <c r="A8449" s="68" t="s">
        <v>8418</v>
      </c>
      <c r="B8449" s="225">
        <v>60.46</v>
      </c>
    </row>
    <row r="8450" spans="1:2">
      <c r="A8450" s="68" t="s">
        <v>8419</v>
      </c>
      <c r="B8450" s="225">
        <v>605.51</v>
      </c>
    </row>
    <row r="8451" spans="1:2">
      <c r="A8451" s="68" t="s">
        <v>8420</v>
      </c>
      <c r="B8451" s="225">
        <v>580.47</v>
      </c>
    </row>
    <row r="8452" spans="1:2">
      <c r="A8452" s="68" t="s">
        <v>8421</v>
      </c>
      <c r="B8452" s="225">
        <v>1769.36</v>
      </c>
    </row>
    <row r="8453" spans="1:2">
      <c r="A8453" s="68" t="s">
        <v>8422</v>
      </c>
      <c r="B8453" s="225">
        <v>1744.32</v>
      </c>
    </row>
    <row r="8454" spans="1:2">
      <c r="A8454" s="68" t="s">
        <v>8423</v>
      </c>
      <c r="B8454" s="225">
        <v>121.9</v>
      </c>
    </row>
    <row r="8455" spans="1:2">
      <c r="A8455" s="68" t="s">
        <v>8424</v>
      </c>
      <c r="B8455" s="225">
        <v>121.56</v>
      </c>
    </row>
    <row r="8456" spans="1:2">
      <c r="A8456" s="68" t="s">
        <v>8425</v>
      </c>
      <c r="B8456" s="225">
        <v>134.44999999999999</v>
      </c>
    </row>
    <row r="8457" spans="1:2">
      <c r="A8457" s="68" t="s">
        <v>8426</v>
      </c>
      <c r="B8457" s="225">
        <v>133.85</v>
      </c>
    </row>
    <row r="8458" spans="1:2">
      <c r="A8458" s="68" t="s">
        <v>8427</v>
      </c>
      <c r="B8458" s="225">
        <v>167.88</v>
      </c>
    </row>
    <row r="8459" spans="1:2">
      <c r="A8459" s="68" t="s">
        <v>8428</v>
      </c>
      <c r="B8459" s="225">
        <v>167.29</v>
      </c>
    </row>
    <row r="8460" spans="1:2">
      <c r="A8460" s="68" t="s">
        <v>8429</v>
      </c>
      <c r="B8460" s="225">
        <v>91.99</v>
      </c>
    </row>
    <row r="8461" spans="1:2">
      <c r="A8461" s="68" t="s">
        <v>8430</v>
      </c>
      <c r="B8461" s="225">
        <v>91.39</v>
      </c>
    </row>
    <row r="8462" spans="1:2">
      <c r="A8462" s="68" t="s">
        <v>8431</v>
      </c>
      <c r="B8462" s="225">
        <v>88.17</v>
      </c>
    </row>
    <row r="8463" spans="1:2">
      <c r="A8463" s="68" t="s">
        <v>8432</v>
      </c>
      <c r="B8463" s="225">
        <v>87.73</v>
      </c>
    </row>
    <row r="8464" spans="1:2">
      <c r="A8464" s="68" t="s">
        <v>8433</v>
      </c>
      <c r="B8464" s="225">
        <v>88.17</v>
      </c>
    </row>
    <row r="8465" spans="1:2">
      <c r="A8465" s="68" t="s">
        <v>8434</v>
      </c>
      <c r="B8465" s="225">
        <v>87.73</v>
      </c>
    </row>
    <row r="8466" spans="1:2">
      <c r="A8466" s="68" t="s">
        <v>8435</v>
      </c>
      <c r="B8466" s="225">
        <v>175.76</v>
      </c>
    </row>
    <row r="8467" spans="1:2">
      <c r="A8467" s="68" t="s">
        <v>8436</v>
      </c>
      <c r="B8467" s="225">
        <v>173.23</v>
      </c>
    </row>
    <row r="8468" spans="1:2">
      <c r="A8468" s="68" t="s">
        <v>8437</v>
      </c>
      <c r="B8468" s="225">
        <v>12.42</v>
      </c>
    </row>
    <row r="8469" spans="1:2">
      <c r="A8469" s="68" t="s">
        <v>8438</v>
      </c>
      <c r="B8469" s="225">
        <v>11.95</v>
      </c>
    </row>
    <row r="8470" spans="1:2">
      <c r="A8470" s="68" t="s">
        <v>8439</v>
      </c>
      <c r="B8470" s="225">
        <v>10.67</v>
      </c>
    </row>
    <row r="8471" spans="1:2">
      <c r="A8471" s="68" t="s">
        <v>8440</v>
      </c>
      <c r="B8471" s="225">
        <v>10.28</v>
      </c>
    </row>
    <row r="8472" spans="1:2">
      <c r="A8472" s="68" t="s">
        <v>8441</v>
      </c>
      <c r="B8472" s="225">
        <v>128.5</v>
      </c>
    </row>
    <row r="8473" spans="1:2">
      <c r="A8473" s="68" t="s">
        <v>8442</v>
      </c>
      <c r="B8473" s="225">
        <v>128.1</v>
      </c>
    </row>
    <row r="8474" spans="1:2">
      <c r="A8474" s="68" t="s">
        <v>23372</v>
      </c>
      <c r="B8474" s="225">
        <v>95.97</v>
      </c>
    </row>
    <row r="8475" spans="1:2">
      <c r="A8475" s="68" t="s">
        <v>23373</v>
      </c>
      <c r="B8475" s="225">
        <v>94.34</v>
      </c>
    </row>
    <row r="8476" spans="1:2">
      <c r="A8476" s="68" t="s">
        <v>23374</v>
      </c>
      <c r="B8476" s="225">
        <v>107.09</v>
      </c>
    </row>
    <row r="8477" spans="1:2">
      <c r="A8477" s="68" t="s">
        <v>23375</v>
      </c>
      <c r="B8477" s="225">
        <v>105.12</v>
      </c>
    </row>
    <row r="8478" spans="1:2">
      <c r="A8478" s="68" t="s">
        <v>8443</v>
      </c>
      <c r="B8478" s="225">
        <v>59.74</v>
      </c>
    </row>
    <row r="8479" spans="1:2">
      <c r="A8479" s="68" t="s">
        <v>8444</v>
      </c>
      <c r="B8479" s="225">
        <v>59.31</v>
      </c>
    </row>
    <row r="8480" spans="1:2">
      <c r="A8480" s="68" t="s">
        <v>8445</v>
      </c>
      <c r="B8480" s="225">
        <v>47.96</v>
      </c>
    </row>
    <row r="8481" spans="1:2">
      <c r="A8481" s="68" t="s">
        <v>8446</v>
      </c>
      <c r="B8481" s="225">
        <v>47.53</v>
      </c>
    </row>
    <row r="8482" spans="1:2">
      <c r="A8482" s="68" t="s">
        <v>8447</v>
      </c>
      <c r="B8482" s="225">
        <v>9.68</v>
      </c>
    </row>
    <row r="8483" spans="1:2">
      <c r="A8483" s="68" t="s">
        <v>8448</v>
      </c>
      <c r="B8483" s="225">
        <v>9.19</v>
      </c>
    </row>
    <row r="8484" spans="1:2">
      <c r="A8484" s="68" t="s">
        <v>8449</v>
      </c>
      <c r="B8484" s="225">
        <v>11.63</v>
      </c>
    </row>
    <row r="8485" spans="1:2">
      <c r="A8485" s="68" t="s">
        <v>8450</v>
      </c>
      <c r="B8485" s="225">
        <v>11.12</v>
      </c>
    </row>
    <row r="8486" spans="1:2">
      <c r="A8486" s="68" t="s">
        <v>8451</v>
      </c>
      <c r="B8486" s="225">
        <v>16.34</v>
      </c>
    </row>
    <row r="8487" spans="1:2">
      <c r="A8487" s="68" t="s">
        <v>8452</v>
      </c>
      <c r="B8487" s="225">
        <v>15.71</v>
      </c>
    </row>
    <row r="8488" spans="1:2">
      <c r="A8488" s="68" t="s">
        <v>8453</v>
      </c>
      <c r="B8488" s="225">
        <v>386.51</v>
      </c>
    </row>
    <row r="8489" spans="1:2">
      <c r="A8489" s="68" t="s">
        <v>8454</v>
      </c>
      <c r="B8489" s="225">
        <v>386</v>
      </c>
    </row>
    <row r="8490" spans="1:2">
      <c r="A8490" s="68" t="s">
        <v>8455</v>
      </c>
      <c r="B8490" s="225">
        <v>589.94000000000005</v>
      </c>
    </row>
    <row r="8491" spans="1:2">
      <c r="A8491" s="68" t="s">
        <v>8456</v>
      </c>
      <c r="B8491" s="225">
        <v>562.54999999999995</v>
      </c>
    </row>
    <row r="8492" spans="1:2">
      <c r="A8492" s="68" t="s">
        <v>8457</v>
      </c>
      <c r="B8492" s="225">
        <v>570.25</v>
      </c>
    </row>
    <row r="8493" spans="1:2">
      <c r="A8493" s="68" t="s">
        <v>8458</v>
      </c>
      <c r="B8493" s="225">
        <v>542.92999999999995</v>
      </c>
    </row>
    <row r="8494" spans="1:2">
      <c r="A8494" s="68" t="s">
        <v>8459</v>
      </c>
      <c r="B8494" s="225">
        <v>555.76</v>
      </c>
    </row>
    <row r="8495" spans="1:2">
      <c r="A8495" s="68" t="s">
        <v>8460</v>
      </c>
      <c r="B8495" s="225">
        <v>528.54</v>
      </c>
    </row>
    <row r="8496" spans="1:2">
      <c r="A8496" s="68" t="s">
        <v>8461</v>
      </c>
      <c r="B8496" s="225">
        <v>90.14</v>
      </c>
    </row>
    <row r="8497" spans="1:2">
      <c r="A8497" s="68" t="s">
        <v>8462</v>
      </c>
      <c r="B8497" s="225">
        <v>82.97</v>
      </c>
    </row>
    <row r="8498" spans="1:2">
      <c r="A8498" s="68" t="s">
        <v>8463</v>
      </c>
      <c r="B8498" s="225">
        <v>86.88</v>
      </c>
    </row>
    <row r="8499" spans="1:2">
      <c r="A8499" s="68" t="s">
        <v>8464</v>
      </c>
      <c r="B8499" s="225">
        <v>79.709999999999994</v>
      </c>
    </row>
    <row r="8500" spans="1:2">
      <c r="A8500" s="68" t="s">
        <v>8465</v>
      </c>
      <c r="B8500" s="225">
        <v>64.72</v>
      </c>
    </row>
    <row r="8501" spans="1:2">
      <c r="A8501" s="68" t="s">
        <v>8466</v>
      </c>
      <c r="B8501" s="225">
        <v>60.51</v>
      </c>
    </row>
    <row r="8502" spans="1:2">
      <c r="A8502" s="68" t="s">
        <v>8467</v>
      </c>
      <c r="B8502" s="225">
        <v>67.98</v>
      </c>
    </row>
    <row r="8503" spans="1:2">
      <c r="A8503" s="68" t="s">
        <v>8468</v>
      </c>
      <c r="B8503" s="225">
        <v>63.77</v>
      </c>
    </row>
    <row r="8504" spans="1:2">
      <c r="A8504" s="68" t="s">
        <v>8469</v>
      </c>
      <c r="B8504" s="225">
        <v>9.4700000000000006</v>
      </c>
    </row>
    <row r="8505" spans="1:2">
      <c r="A8505" s="68" t="s">
        <v>8470</v>
      </c>
      <c r="B8505" s="225">
        <v>8.33</v>
      </c>
    </row>
    <row r="8506" spans="1:2">
      <c r="A8506" s="68" t="s">
        <v>8471</v>
      </c>
      <c r="B8506" s="225">
        <v>9.94</v>
      </c>
    </row>
    <row r="8507" spans="1:2">
      <c r="A8507" s="68" t="s">
        <v>8472</v>
      </c>
      <c r="B8507" s="225">
        <v>8.8000000000000007</v>
      </c>
    </row>
    <row r="8508" spans="1:2">
      <c r="A8508" s="68" t="s">
        <v>8473</v>
      </c>
      <c r="B8508" s="225">
        <v>35.43</v>
      </c>
    </row>
    <row r="8509" spans="1:2">
      <c r="A8509" s="68" t="s">
        <v>8474</v>
      </c>
      <c r="B8509" s="225">
        <v>34.29</v>
      </c>
    </row>
    <row r="8510" spans="1:2">
      <c r="A8510" s="68" t="s">
        <v>8475</v>
      </c>
      <c r="B8510" s="225">
        <v>24.59</v>
      </c>
    </row>
    <row r="8511" spans="1:2">
      <c r="A8511" s="68" t="s">
        <v>8476</v>
      </c>
      <c r="B8511" s="225">
        <v>22.55</v>
      </c>
    </row>
    <row r="8512" spans="1:2">
      <c r="A8512" s="68" t="s">
        <v>8477</v>
      </c>
      <c r="B8512" s="225">
        <v>68.099999999999994</v>
      </c>
    </row>
    <row r="8513" spans="1:2">
      <c r="A8513" s="68" t="s">
        <v>8478</v>
      </c>
      <c r="B8513" s="225">
        <v>60.78</v>
      </c>
    </row>
    <row r="8514" spans="1:2">
      <c r="A8514" s="68" t="s">
        <v>8479</v>
      </c>
      <c r="B8514" s="225">
        <v>45.94</v>
      </c>
    </row>
    <row r="8515" spans="1:2">
      <c r="A8515" s="68" t="s">
        <v>8480</v>
      </c>
      <c r="B8515" s="225">
        <v>41.58</v>
      </c>
    </row>
    <row r="8516" spans="1:2">
      <c r="A8516" s="68" t="s">
        <v>8481</v>
      </c>
      <c r="B8516" s="225">
        <v>51.45</v>
      </c>
    </row>
    <row r="8517" spans="1:2">
      <c r="A8517" s="68" t="s">
        <v>8482</v>
      </c>
      <c r="B8517" s="225">
        <v>45.41</v>
      </c>
    </row>
    <row r="8518" spans="1:2">
      <c r="A8518" s="68" t="s">
        <v>8483</v>
      </c>
      <c r="B8518" s="225">
        <v>36.11</v>
      </c>
    </row>
    <row r="8519" spans="1:2">
      <c r="A8519" s="68" t="s">
        <v>8484</v>
      </c>
      <c r="B8519" s="225">
        <v>32.119999999999997</v>
      </c>
    </row>
    <row r="8520" spans="1:2">
      <c r="A8520" s="68" t="s">
        <v>8485</v>
      </c>
      <c r="B8520" s="225">
        <v>91.51</v>
      </c>
    </row>
    <row r="8521" spans="1:2">
      <c r="A8521" s="68" t="s">
        <v>8486</v>
      </c>
      <c r="B8521" s="225">
        <v>86.9</v>
      </c>
    </row>
    <row r="8522" spans="1:2">
      <c r="A8522" s="68" t="s">
        <v>8487</v>
      </c>
      <c r="B8522" s="225">
        <v>110.29</v>
      </c>
    </row>
    <row r="8523" spans="1:2">
      <c r="A8523" s="68" t="s">
        <v>8488</v>
      </c>
      <c r="B8523" s="225">
        <v>105.83</v>
      </c>
    </row>
    <row r="8524" spans="1:2">
      <c r="A8524" s="68" t="s">
        <v>8489</v>
      </c>
      <c r="B8524" s="225">
        <v>86.35</v>
      </c>
    </row>
    <row r="8525" spans="1:2">
      <c r="A8525" s="68" t="s">
        <v>8490</v>
      </c>
      <c r="B8525" s="225">
        <v>81.88</v>
      </c>
    </row>
    <row r="8526" spans="1:2">
      <c r="A8526" s="68" t="s">
        <v>8491</v>
      </c>
      <c r="B8526" s="225">
        <v>149.58000000000001</v>
      </c>
    </row>
    <row r="8527" spans="1:2">
      <c r="A8527" s="68" t="s">
        <v>8492</v>
      </c>
      <c r="B8527" s="225">
        <v>143.84</v>
      </c>
    </row>
    <row r="8528" spans="1:2">
      <c r="A8528" s="68" t="s">
        <v>8493</v>
      </c>
      <c r="B8528" s="225">
        <v>28.15</v>
      </c>
    </row>
    <row r="8529" spans="1:2">
      <c r="A8529" s="68" t="s">
        <v>8494</v>
      </c>
      <c r="B8529" s="225">
        <v>25.8</v>
      </c>
    </row>
    <row r="8530" spans="1:2">
      <c r="A8530" s="68" t="s">
        <v>8495</v>
      </c>
      <c r="B8530" s="225">
        <v>61.19</v>
      </c>
    </row>
    <row r="8531" spans="1:2">
      <c r="A8531" s="68" t="s">
        <v>8496</v>
      </c>
      <c r="B8531" s="225">
        <v>58.51</v>
      </c>
    </row>
    <row r="8532" spans="1:2">
      <c r="A8532" s="68" t="s">
        <v>8497</v>
      </c>
      <c r="B8532" s="225">
        <v>56.95</v>
      </c>
    </row>
    <row r="8533" spans="1:2">
      <c r="A8533" s="68" t="s">
        <v>8499</v>
      </c>
      <c r="B8533" s="225">
        <v>49.39</v>
      </c>
    </row>
    <row r="8534" spans="1:2">
      <c r="A8534" s="68" t="s">
        <v>8500</v>
      </c>
      <c r="B8534" s="225">
        <v>48.42</v>
      </c>
    </row>
    <row r="8535" spans="1:2">
      <c r="A8535" s="68" t="s">
        <v>8502</v>
      </c>
      <c r="B8535" s="225">
        <v>42</v>
      </c>
    </row>
    <row r="8536" spans="1:2">
      <c r="A8536" s="68" t="s">
        <v>8503</v>
      </c>
      <c r="B8536" s="225">
        <v>45.01</v>
      </c>
    </row>
    <row r="8537" spans="1:2">
      <c r="A8537" s="68" t="s">
        <v>8505</v>
      </c>
      <c r="B8537" s="225">
        <v>39.049999999999997</v>
      </c>
    </row>
    <row r="8538" spans="1:2">
      <c r="A8538" s="68" t="s">
        <v>8506</v>
      </c>
      <c r="B8538" s="225">
        <v>39.9</v>
      </c>
    </row>
    <row r="8539" spans="1:2">
      <c r="A8539" s="68" t="s">
        <v>8508</v>
      </c>
      <c r="B8539" s="225">
        <v>34.619999999999997</v>
      </c>
    </row>
    <row r="8540" spans="1:2">
      <c r="A8540" s="68" t="s">
        <v>8509</v>
      </c>
      <c r="B8540" s="225">
        <v>44.86</v>
      </c>
    </row>
    <row r="8541" spans="1:2">
      <c r="A8541" s="68" t="s">
        <v>8510</v>
      </c>
      <c r="B8541" s="225">
        <v>41.92</v>
      </c>
    </row>
    <row r="8542" spans="1:2">
      <c r="A8542" s="68" t="s">
        <v>8511</v>
      </c>
      <c r="B8542" s="225">
        <v>89.38</v>
      </c>
    </row>
    <row r="8543" spans="1:2">
      <c r="A8543" s="68" t="s">
        <v>8512</v>
      </c>
      <c r="B8543" s="225">
        <v>85.9</v>
      </c>
    </row>
    <row r="8544" spans="1:2">
      <c r="A8544" s="68" t="s">
        <v>8513</v>
      </c>
      <c r="B8544" s="225">
        <v>89.38</v>
      </c>
    </row>
    <row r="8545" spans="1:2">
      <c r="A8545" s="68" t="s">
        <v>8514</v>
      </c>
      <c r="B8545" s="225">
        <v>85.9</v>
      </c>
    </row>
    <row r="8546" spans="1:2">
      <c r="A8546" s="68" t="s">
        <v>8515</v>
      </c>
      <c r="B8546" s="225">
        <v>6.34</v>
      </c>
    </row>
    <row r="8547" spans="1:2">
      <c r="A8547" s="68" t="s">
        <v>8516</v>
      </c>
      <c r="B8547" s="225">
        <v>6.25</v>
      </c>
    </row>
    <row r="8548" spans="1:2">
      <c r="A8548" s="68" t="s">
        <v>8517</v>
      </c>
      <c r="B8548" s="225">
        <v>15.1</v>
      </c>
    </row>
    <row r="8549" spans="1:2">
      <c r="A8549" s="68" t="s">
        <v>8518</v>
      </c>
      <c r="B8549" s="225">
        <v>14.96</v>
      </c>
    </row>
    <row r="8550" spans="1:2">
      <c r="A8550" s="68" t="s">
        <v>8519</v>
      </c>
      <c r="B8550" s="225">
        <v>20.22</v>
      </c>
    </row>
    <row r="8551" spans="1:2">
      <c r="A8551" s="68" t="s">
        <v>8520</v>
      </c>
      <c r="B8551" s="225">
        <v>19.989999999999998</v>
      </c>
    </row>
    <row r="8552" spans="1:2">
      <c r="A8552" s="68" t="s">
        <v>8521</v>
      </c>
      <c r="B8552" s="225">
        <v>511.34</v>
      </c>
    </row>
    <row r="8553" spans="1:2">
      <c r="A8553" s="68" t="s">
        <v>8522</v>
      </c>
      <c r="B8553" s="225">
        <v>509.46</v>
      </c>
    </row>
    <row r="8554" spans="1:2">
      <c r="A8554" s="68" t="s">
        <v>8523</v>
      </c>
      <c r="B8554" s="225">
        <v>786.22</v>
      </c>
    </row>
    <row r="8555" spans="1:2">
      <c r="A8555" s="68" t="s">
        <v>8524</v>
      </c>
      <c r="B8555" s="225">
        <v>782.05</v>
      </c>
    </row>
    <row r="8556" spans="1:2">
      <c r="A8556" s="68" t="s">
        <v>8525</v>
      </c>
      <c r="B8556" s="225">
        <v>5.93</v>
      </c>
    </row>
    <row r="8557" spans="1:2">
      <c r="A8557" s="68" t="s">
        <v>8526</v>
      </c>
      <c r="B8557" s="225">
        <v>5.9</v>
      </c>
    </row>
    <row r="8558" spans="1:2">
      <c r="A8558" s="68" t="s">
        <v>8527</v>
      </c>
      <c r="B8558" s="225">
        <v>533.25</v>
      </c>
    </row>
    <row r="8559" spans="1:2">
      <c r="A8559" s="68" t="s">
        <v>8528</v>
      </c>
      <c r="B8559" s="225">
        <v>520.12</v>
      </c>
    </row>
    <row r="8560" spans="1:2">
      <c r="A8560" s="68" t="s">
        <v>8529</v>
      </c>
      <c r="B8560" s="225">
        <v>12.95</v>
      </c>
    </row>
    <row r="8561" spans="1:2">
      <c r="A8561" s="68" t="s">
        <v>8530</v>
      </c>
      <c r="B8561" s="225">
        <v>12.87</v>
      </c>
    </row>
    <row r="8562" spans="1:2">
      <c r="A8562" s="68" t="s">
        <v>8531</v>
      </c>
      <c r="B8562" s="225">
        <v>12.34</v>
      </c>
    </row>
    <row r="8563" spans="1:2">
      <c r="A8563" s="68" t="s">
        <v>8532</v>
      </c>
      <c r="B8563" s="225">
        <v>11.97</v>
      </c>
    </row>
    <row r="8564" spans="1:2">
      <c r="A8564" s="68" t="s">
        <v>8533</v>
      </c>
      <c r="B8564" s="225">
        <v>33.47</v>
      </c>
    </row>
    <row r="8565" spans="1:2">
      <c r="A8565" s="68" t="s">
        <v>8534</v>
      </c>
      <c r="B8565" s="225">
        <v>33.42</v>
      </c>
    </row>
    <row r="8566" spans="1:2">
      <c r="A8566" s="68" t="s">
        <v>8535</v>
      </c>
      <c r="B8566" s="225">
        <v>83.3</v>
      </c>
    </row>
    <row r="8567" spans="1:2">
      <c r="A8567" s="68" t="s">
        <v>8536</v>
      </c>
      <c r="B8567" s="225">
        <v>82.71</v>
      </c>
    </row>
    <row r="8568" spans="1:2">
      <c r="A8568" s="68" t="s">
        <v>8537</v>
      </c>
      <c r="B8568" s="225">
        <v>101.79</v>
      </c>
    </row>
    <row r="8569" spans="1:2">
      <c r="A8569" s="68" t="s">
        <v>8538</v>
      </c>
      <c r="B8569" s="225">
        <v>101.02</v>
      </c>
    </row>
    <row r="8570" spans="1:2">
      <c r="A8570" s="68" t="s">
        <v>23376</v>
      </c>
      <c r="B8570" s="225">
        <v>90.28</v>
      </c>
    </row>
    <row r="8571" spans="1:2">
      <c r="A8571" s="68" t="s">
        <v>23377</v>
      </c>
      <c r="B8571" s="225">
        <v>89.42</v>
      </c>
    </row>
    <row r="8572" spans="1:2">
      <c r="A8572" s="68" t="s">
        <v>24123</v>
      </c>
      <c r="B8572" s="225">
        <v>431.38</v>
      </c>
    </row>
    <row r="8573" spans="1:2">
      <c r="A8573" s="68" t="s">
        <v>24124</v>
      </c>
      <c r="B8573" s="225">
        <v>427.82</v>
      </c>
    </row>
    <row r="8574" spans="1:2">
      <c r="A8574" s="68" t="s">
        <v>24125</v>
      </c>
      <c r="B8574" s="225">
        <v>100.76</v>
      </c>
    </row>
    <row r="8575" spans="1:2">
      <c r="A8575" s="68" t="s">
        <v>24126</v>
      </c>
      <c r="B8575" s="225">
        <v>97.19</v>
      </c>
    </row>
    <row r="8576" spans="1:2">
      <c r="A8576" s="68" t="s">
        <v>24127</v>
      </c>
      <c r="B8576" s="225">
        <v>413.87</v>
      </c>
    </row>
    <row r="8577" spans="1:2">
      <c r="A8577" s="68" t="s">
        <v>24128</v>
      </c>
      <c r="B8577" s="225">
        <v>411.58</v>
      </c>
    </row>
    <row r="8578" spans="1:2">
      <c r="A8578" s="68" t="s">
        <v>24129</v>
      </c>
      <c r="B8578" s="225">
        <v>83.24</v>
      </c>
    </row>
    <row r="8579" spans="1:2">
      <c r="A8579" s="68" t="s">
        <v>24130</v>
      </c>
      <c r="B8579" s="225">
        <v>80.959999999999994</v>
      </c>
    </row>
    <row r="8580" spans="1:2">
      <c r="A8580" s="68" t="s">
        <v>24131</v>
      </c>
      <c r="B8580" s="225">
        <v>526.57000000000005</v>
      </c>
    </row>
    <row r="8581" spans="1:2">
      <c r="A8581" s="68" t="s">
        <v>24132</v>
      </c>
      <c r="B8581" s="225">
        <v>522.48</v>
      </c>
    </row>
    <row r="8582" spans="1:2">
      <c r="A8582" s="68" t="s">
        <v>24133</v>
      </c>
      <c r="B8582" s="225">
        <v>509.06</v>
      </c>
    </row>
    <row r="8583" spans="1:2">
      <c r="A8583" s="68" t="s">
        <v>24134</v>
      </c>
      <c r="B8583" s="225">
        <v>506.25</v>
      </c>
    </row>
    <row r="8584" spans="1:2">
      <c r="A8584" s="68" t="s">
        <v>8539</v>
      </c>
      <c r="B8584" s="225">
        <v>79.349999999999994</v>
      </c>
    </row>
    <row r="8585" spans="1:2">
      <c r="A8585" s="68" t="s">
        <v>8540</v>
      </c>
      <c r="B8585" s="225">
        <v>79.010000000000005</v>
      </c>
    </row>
    <row r="8586" spans="1:2">
      <c r="A8586" s="68" t="s">
        <v>8541</v>
      </c>
      <c r="B8586" s="225">
        <v>91.18</v>
      </c>
    </row>
    <row r="8587" spans="1:2">
      <c r="A8587" s="68" t="s">
        <v>8542</v>
      </c>
      <c r="B8587" s="225">
        <v>90.84</v>
      </c>
    </row>
    <row r="8588" spans="1:2">
      <c r="A8588" s="68" t="s">
        <v>8543</v>
      </c>
      <c r="B8588" s="225">
        <v>445.06</v>
      </c>
    </row>
    <row r="8589" spans="1:2">
      <c r="A8589" s="68" t="s">
        <v>8544</v>
      </c>
      <c r="B8589" s="225">
        <v>441.86</v>
      </c>
    </row>
    <row r="8590" spans="1:2">
      <c r="A8590" s="68" t="s">
        <v>8545</v>
      </c>
      <c r="B8590" s="225">
        <v>20.22</v>
      </c>
    </row>
    <row r="8591" spans="1:2">
      <c r="A8591" s="68" t="s">
        <v>8546</v>
      </c>
      <c r="B8591" s="225">
        <v>20.13</v>
      </c>
    </row>
    <row r="8592" spans="1:2">
      <c r="A8592" s="68" t="s">
        <v>8547</v>
      </c>
      <c r="B8592" s="225">
        <v>2.98</v>
      </c>
    </row>
    <row r="8593" spans="1:2">
      <c r="A8593" s="68" t="s">
        <v>8548</v>
      </c>
      <c r="B8593" s="225">
        <v>2.92</v>
      </c>
    </row>
    <row r="8594" spans="1:2">
      <c r="A8594" s="68" t="s">
        <v>8549</v>
      </c>
      <c r="B8594" s="225">
        <v>14.1</v>
      </c>
    </row>
    <row r="8595" spans="1:2">
      <c r="A8595" s="68" t="s">
        <v>8550</v>
      </c>
      <c r="B8595" s="225">
        <v>14.06</v>
      </c>
    </row>
    <row r="8596" spans="1:2">
      <c r="A8596" s="68" t="s">
        <v>8551</v>
      </c>
      <c r="B8596" s="225">
        <v>56.57</v>
      </c>
    </row>
    <row r="8597" spans="1:2">
      <c r="A8597" s="68" t="s">
        <v>8552</v>
      </c>
      <c r="B8597" s="225">
        <v>56.24</v>
      </c>
    </row>
    <row r="8598" spans="1:2">
      <c r="A8598" s="68" t="s">
        <v>8553</v>
      </c>
      <c r="B8598" s="225">
        <v>77.67</v>
      </c>
    </row>
    <row r="8599" spans="1:2">
      <c r="A8599" s="68" t="s">
        <v>8554</v>
      </c>
      <c r="B8599" s="225">
        <v>77.28</v>
      </c>
    </row>
    <row r="8600" spans="1:2">
      <c r="A8600" s="68" t="s">
        <v>8555</v>
      </c>
      <c r="B8600" s="225">
        <v>7.7</v>
      </c>
    </row>
    <row r="8601" spans="1:2">
      <c r="A8601" s="68" t="s">
        <v>8556</v>
      </c>
      <c r="B8601" s="225">
        <v>7.36</v>
      </c>
    </row>
    <row r="8602" spans="1:2">
      <c r="A8602" s="68" t="s">
        <v>8557</v>
      </c>
      <c r="B8602" s="225">
        <v>11.94</v>
      </c>
    </row>
    <row r="8603" spans="1:2">
      <c r="A8603" s="68" t="s">
        <v>8558</v>
      </c>
      <c r="B8603" s="225">
        <v>11.48</v>
      </c>
    </row>
    <row r="8604" spans="1:2">
      <c r="A8604" s="68" t="s">
        <v>8559</v>
      </c>
      <c r="B8604" s="225">
        <v>404.75</v>
      </c>
    </row>
    <row r="8605" spans="1:2">
      <c r="A8605" s="68" t="s">
        <v>8560</v>
      </c>
      <c r="B8605" s="225">
        <v>402.3</v>
      </c>
    </row>
    <row r="8606" spans="1:2">
      <c r="A8606" s="68" t="s">
        <v>8561</v>
      </c>
      <c r="B8606" s="225">
        <v>14.02</v>
      </c>
    </row>
    <row r="8607" spans="1:2">
      <c r="A8607" s="68" t="s">
        <v>8562</v>
      </c>
      <c r="B8607" s="225">
        <v>13.52</v>
      </c>
    </row>
    <row r="8608" spans="1:2">
      <c r="A8608" s="68" t="s">
        <v>8563</v>
      </c>
      <c r="B8608" s="225">
        <v>14.2</v>
      </c>
    </row>
    <row r="8609" spans="1:2">
      <c r="A8609" s="68" t="s">
        <v>8564</v>
      </c>
      <c r="B8609" s="225">
        <v>13.7</v>
      </c>
    </row>
    <row r="8610" spans="1:2">
      <c r="A8610" s="68" t="s">
        <v>8565</v>
      </c>
      <c r="B8610" s="225">
        <v>69.19</v>
      </c>
    </row>
    <row r="8611" spans="1:2">
      <c r="A8611" s="68" t="s">
        <v>8566</v>
      </c>
      <c r="B8611" s="225">
        <v>68.69</v>
      </c>
    </row>
    <row r="8612" spans="1:2">
      <c r="A8612" s="68" t="s">
        <v>8567</v>
      </c>
      <c r="B8612" s="225">
        <v>68.83</v>
      </c>
    </row>
    <row r="8613" spans="1:2">
      <c r="A8613" s="68" t="s">
        <v>8568</v>
      </c>
      <c r="B8613" s="225">
        <v>68.33</v>
      </c>
    </row>
    <row r="8614" spans="1:2">
      <c r="A8614" s="68" t="s">
        <v>8569</v>
      </c>
      <c r="B8614" s="225">
        <v>87.97</v>
      </c>
    </row>
    <row r="8615" spans="1:2">
      <c r="A8615" s="68" t="s">
        <v>8570</v>
      </c>
      <c r="B8615" s="225">
        <v>85.72</v>
      </c>
    </row>
    <row r="8616" spans="1:2">
      <c r="A8616" s="68" t="s">
        <v>8571</v>
      </c>
      <c r="B8616" s="225">
        <v>4385.4799999999996</v>
      </c>
    </row>
    <row r="8617" spans="1:2">
      <c r="A8617" s="68" t="s">
        <v>8572</v>
      </c>
      <c r="B8617" s="225">
        <v>4384.3100000000004</v>
      </c>
    </row>
    <row r="8618" spans="1:2">
      <c r="A8618" s="68" t="s">
        <v>8575</v>
      </c>
      <c r="B8618" s="225">
        <v>5394.15</v>
      </c>
    </row>
    <row r="8619" spans="1:2">
      <c r="A8619" s="68" t="s">
        <v>8576</v>
      </c>
      <c r="B8619" s="225">
        <v>5392.7</v>
      </c>
    </row>
    <row r="8620" spans="1:2">
      <c r="A8620" s="68" t="s">
        <v>8577</v>
      </c>
      <c r="B8620" s="225">
        <v>511.07</v>
      </c>
    </row>
    <row r="8621" spans="1:2">
      <c r="A8621" s="68" t="s">
        <v>8578</v>
      </c>
      <c r="B8621" s="225">
        <v>509.42</v>
      </c>
    </row>
    <row r="8622" spans="1:2">
      <c r="A8622" s="68" t="s">
        <v>8579</v>
      </c>
      <c r="B8622" s="225">
        <v>10650.81</v>
      </c>
    </row>
    <row r="8623" spans="1:2">
      <c r="A8623" s="68" t="s">
        <v>8580</v>
      </c>
      <c r="B8623" s="225">
        <v>9935.43</v>
      </c>
    </row>
    <row r="8624" spans="1:2">
      <c r="A8624" s="68" t="s">
        <v>8581</v>
      </c>
      <c r="B8624" s="225">
        <v>1163.06</v>
      </c>
    </row>
    <row r="8625" spans="1:2">
      <c r="A8625" s="68" t="s">
        <v>8582</v>
      </c>
      <c r="B8625" s="225">
        <v>1153.8</v>
      </c>
    </row>
    <row r="8626" spans="1:2">
      <c r="A8626" s="68" t="s">
        <v>8583</v>
      </c>
      <c r="B8626" s="225">
        <v>904.9</v>
      </c>
    </row>
    <row r="8627" spans="1:2">
      <c r="A8627" s="68" t="s">
        <v>8584</v>
      </c>
      <c r="B8627" s="225">
        <v>899.57</v>
      </c>
    </row>
    <row r="8628" spans="1:2">
      <c r="A8628" s="68" t="s">
        <v>8585</v>
      </c>
      <c r="B8628" s="225">
        <v>435.54</v>
      </c>
    </row>
    <row r="8629" spans="1:2">
      <c r="A8629" s="68" t="s">
        <v>8586</v>
      </c>
      <c r="B8629" s="225">
        <v>432.33</v>
      </c>
    </row>
    <row r="8630" spans="1:2">
      <c r="A8630" s="68" t="s">
        <v>8587</v>
      </c>
      <c r="B8630" s="225">
        <v>405.36</v>
      </c>
    </row>
    <row r="8631" spans="1:2">
      <c r="A8631" s="68" t="s">
        <v>8588</v>
      </c>
      <c r="B8631" s="225">
        <v>403.26</v>
      </c>
    </row>
    <row r="8632" spans="1:2">
      <c r="A8632" s="68" t="s">
        <v>8589</v>
      </c>
      <c r="B8632" s="225">
        <v>269.48</v>
      </c>
    </row>
    <row r="8633" spans="1:2">
      <c r="A8633" s="68" t="s">
        <v>8590</v>
      </c>
      <c r="B8633" s="225">
        <v>247.9</v>
      </c>
    </row>
    <row r="8634" spans="1:2">
      <c r="A8634" s="68" t="s">
        <v>8591</v>
      </c>
      <c r="B8634" s="225">
        <v>11.41</v>
      </c>
    </row>
    <row r="8635" spans="1:2">
      <c r="A8635" s="68" t="s">
        <v>8592</v>
      </c>
      <c r="B8635" s="225">
        <v>10.7</v>
      </c>
    </row>
    <row r="8636" spans="1:2">
      <c r="A8636" s="68" t="s">
        <v>8593</v>
      </c>
      <c r="B8636" s="225">
        <v>82.05</v>
      </c>
    </row>
    <row r="8637" spans="1:2">
      <c r="A8637" s="68" t="s">
        <v>8594</v>
      </c>
      <c r="B8637" s="225">
        <v>81.34</v>
      </c>
    </row>
    <row r="8638" spans="1:2">
      <c r="A8638" s="68" t="s">
        <v>8595</v>
      </c>
      <c r="B8638" s="225">
        <v>83.4</v>
      </c>
    </row>
    <row r="8639" spans="1:2">
      <c r="A8639" s="68" t="s">
        <v>8596</v>
      </c>
      <c r="B8639" s="225">
        <v>82.68</v>
      </c>
    </row>
    <row r="8640" spans="1:2">
      <c r="A8640" s="68" t="s">
        <v>8597</v>
      </c>
      <c r="B8640" s="225">
        <v>46.44</v>
      </c>
    </row>
    <row r="8641" spans="1:2">
      <c r="A8641" s="68" t="s">
        <v>8598</v>
      </c>
      <c r="B8641" s="225">
        <v>40.630000000000003</v>
      </c>
    </row>
    <row r="8642" spans="1:2">
      <c r="A8642" s="68" t="s">
        <v>8599</v>
      </c>
      <c r="B8642" s="225">
        <v>117.09</v>
      </c>
    </row>
    <row r="8643" spans="1:2">
      <c r="A8643" s="68" t="s">
        <v>8600</v>
      </c>
      <c r="B8643" s="225">
        <v>111.27</v>
      </c>
    </row>
    <row r="8644" spans="1:2">
      <c r="A8644" s="68" t="s">
        <v>8601</v>
      </c>
      <c r="B8644" s="225">
        <v>20.55</v>
      </c>
    </row>
    <row r="8645" spans="1:2">
      <c r="A8645" s="68" t="s">
        <v>8602</v>
      </c>
      <c r="B8645" s="225">
        <v>20.49</v>
      </c>
    </row>
    <row r="8646" spans="1:2">
      <c r="A8646" s="68" t="s">
        <v>8603</v>
      </c>
      <c r="B8646" s="225">
        <v>22.62</v>
      </c>
    </row>
    <row r="8647" spans="1:2">
      <c r="A8647" s="68" t="s">
        <v>8604</v>
      </c>
      <c r="B8647" s="225">
        <v>19.77</v>
      </c>
    </row>
    <row r="8648" spans="1:2">
      <c r="A8648" s="68" t="s">
        <v>8605</v>
      </c>
      <c r="B8648" s="225">
        <v>7.57</v>
      </c>
    </row>
    <row r="8649" spans="1:2">
      <c r="A8649" s="68" t="s">
        <v>8606</v>
      </c>
      <c r="B8649" s="225">
        <v>6.66</v>
      </c>
    </row>
    <row r="8650" spans="1:2">
      <c r="A8650" s="68" t="s">
        <v>8607</v>
      </c>
      <c r="B8650" s="225">
        <v>40.42</v>
      </c>
    </row>
    <row r="8651" spans="1:2">
      <c r="A8651" s="68" t="s">
        <v>8608</v>
      </c>
      <c r="B8651" s="225">
        <v>35.799999999999997</v>
      </c>
    </row>
    <row r="8652" spans="1:2">
      <c r="A8652" s="68" t="s">
        <v>8609</v>
      </c>
      <c r="B8652" s="225">
        <v>57.3</v>
      </c>
    </row>
    <row r="8653" spans="1:2">
      <c r="A8653" s="68" t="s">
        <v>8610</v>
      </c>
      <c r="B8653" s="225">
        <v>56.16</v>
      </c>
    </row>
    <row r="8654" spans="1:2">
      <c r="A8654" s="68" t="s">
        <v>8611</v>
      </c>
      <c r="B8654" s="225">
        <v>15.05</v>
      </c>
    </row>
    <row r="8655" spans="1:2">
      <c r="A8655" s="68" t="s">
        <v>8612</v>
      </c>
      <c r="B8655" s="225">
        <v>13.52</v>
      </c>
    </row>
    <row r="8656" spans="1:2">
      <c r="A8656" s="68" t="s">
        <v>8613</v>
      </c>
      <c r="B8656" s="225">
        <v>4.82</v>
      </c>
    </row>
    <row r="8657" spans="1:2">
      <c r="A8657" s="68" t="s">
        <v>8614</v>
      </c>
      <c r="B8657" s="225">
        <v>4.3600000000000003</v>
      </c>
    </row>
    <row r="8658" spans="1:2">
      <c r="A8658" s="68" t="s">
        <v>8615</v>
      </c>
      <c r="B8658" s="225">
        <v>93.2</v>
      </c>
    </row>
    <row r="8659" spans="1:2">
      <c r="A8659" s="68" t="s">
        <v>8616</v>
      </c>
      <c r="B8659" s="225">
        <v>90.07</v>
      </c>
    </row>
    <row r="8660" spans="1:2">
      <c r="A8660" s="68" t="s">
        <v>8617</v>
      </c>
      <c r="B8660" s="225">
        <v>103.61</v>
      </c>
    </row>
    <row r="8661" spans="1:2">
      <c r="A8661" s="68" t="s">
        <v>8618</v>
      </c>
      <c r="B8661" s="225">
        <v>100.44</v>
      </c>
    </row>
    <row r="8662" spans="1:2">
      <c r="A8662" s="68" t="s">
        <v>8619</v>
      </c>
      <c r="B8662" s="225">
        <v>121.63</v>
      </c>
    </row>
    <row r="8663" spans="1:2">
      <c r="A8663" s="68" t="s">
        <v>8620</v>
      </c>
      <c r="B8663" s="225">
        <v>118.3</v>
      </c>
    </row>
    <row r="8664" spans="1:2">
      <c r="A8664" s="68" t="s">
        <v>8621</v>
      </c>
      <c r="B8664" s="225">
        <v>147.88</v>
      </c>
    </row>
    <row r="8665" spans="1:2">
      <c r="A8665" s="68" t="s">
        <v>8622</v>
      </c>
      <c r="B8665" s="225">
        <v>144.55000000000001</v>
      </c>
    </row>
    <row r="8666" spans="1:2">
      <c r="A8666" s="68" t="s">
        <v>8623</v>
      </c>
      <c r="B8666" s="225">
        <v>105.43</v>
      </c>
    </row>
    <row r="8667" spans="1:2">
      <c r="A8667" s="68" t="s">
        <v>8624</v>
      </c>
      <c r="B8667" s="225">
        <v>102.31</v>
      </c>
    </row>
    <row r="8668" spans="1:2">
      <c r="A8668" s="68" t="s">
        <v>8625</v>
      </c>
      <c r="B8668" s="225">
        <v>114.54</v>
      </c>
    </row>
    <row r="8669" spans="1:2">
      <c r="A8669" s="68" t="s">
        <v>8626</v>
      </c>
      <c r="B8669" s="225">
        <v>111.37</v>
      </c>
    </row>
    <row r="8670" spans="1:2">
      <c r="A8670" s="68" t="s">
        <v>8627</v>
      </c>
      <c r="B8670" s="225">
        <v>132.65</v>
      </c>
    </row>
    <row r="8671" spans="1:2">
      <c r="A8671" s="68" t="s">
        <v>8628</v>
      </c>
      <c r="B8671" s="225">
        <v>129.32</v>
      </c>
    </row>
    <row r="8672" spans="1:2">
      <c r="A8672" s="68" t="s">
        <v>8629</v>
      </c>
      <c r="B8672" s="225">
        <v>63.93</v>
      </c>
    </row>
    <row r="8673" spans="1:2">
      <c r="A8673" s="68" t="s">
        <v>8630</v>
      </c>
      <c r="B8673" s="225">
        <v>60.96</v>
      </c>
    </row>
    <row r="8674" spans="1:2">
      <c r="A8674" s="68" t="s">
        <v>8631</v>
      </c>
      <c r="B8674" s="225">
        <v>72.45</v>
      </c>
    </row>
    <row r="8675" spans="1:2">
      <c r="A8675" s="68" t="s">
        <v>8632</v>
      </c>
      <c r="B8675" s="225">
        <v>68.349999999999994</v>
      </c>
    </row>
    <row r="8676" spans="1:2">
      <c r="A8676" s="68" t="s">
        <v>8633</v>
      </c>
      <c r="B8676" s="225">
        <v>50.55</v>
      </c>
    </row>
    <row r="8677" spans="1:2">
      <c r="A8677" s="68" t="s">
        <v>8634</v>
      </c>
      <c r="B8677" s="225">
        <v>46.82</v>
      </c>
    </row>
    <row r="8678" spans="1:2">
      <c r="A8678" s="68" t="s">
        <v>8635</v>
      </c>
      <c r="B8678" s="225">
        <v>1.34</v>
      </c>
    </row>
    <row r="8679" spans="1:2">
      <c r="A8679" s="68" t="s">
        <v>196</v>
      </c>
      <c r="B8679" s="225">
        <v>1.29</v>
      </c>
    </row>
    <row r="8680" spans="1:2">
      <c r="A8680" s="68" t="s">
        <v>8636</v>
      </c>
      <c r="B8680" s="225">
        <v>5.67</v>
      </c>
    </row>
    <row r="8681" spans="1:2">
      <c r="A8681" s="68" t="s">
        <v>8637</v>
      </c>
      <c r="B8681" s="225">
        <v>5.45</v>
      </c>
    </row>
    <row r="8682" spans="1:2">
      <c r="A8682" s="68" t="s">
        <v>8638</v>
      </c>
      <c r="B8682" s="225">
        <v>2.89</v>
      </c>
    </row>
    <row r="8683" spans="1:2">
      <c r="A8683" s="68" t="s">
        <v>8639</v>
      </c>
      <c r="B8683" s="225">
        <v>2.82</v>
      </c>
    </row>
    <row r="8684" spans="1:2">
      <c r="A8684" s="68" t="s">
        <v>8640</v>
      </c>
      <c r="B8684" s="225">
        <v>1022.32</v>
      </c>
    </row>
    <row r="8685" spans="1:2">
      <c r="A8685" s="68" t="s">
        <v>8641</v>
      </c>
      <c r="B8685" s="225">
        <v>1014.14</v>
      </c>
    </row>
    <row r="8686" spans="1:2">
      <c r="A8686" s="68" t="s">
        <v>8642</v>
      </c>
      <c r="B8686" s="225">
        <v>43.14</v>
      </c>
    </row>
    <row r="8687" spans="1:2">
      <c r="A8687" s="68" t="s">
        <v>8643</v>
      </c>
      <c r="B8687" s="225">
        <v>37.380000000000003</v>
      </c>
    </row>
    <row r="8688" spans="1:2">
      <c r="A8688" s="68" t="s">
        <v>8644</v>
      </c>
      <c r="B8688" s="225">
        <v>9.64</v>
      </c>
    </row>
    <row r="8689" spans="1:2">
      <c r="A8689" s="68" t="s">
        <v>8645</v>
      </c>
      <c r="B8689" s="225">
        <v>9.6199999999999992</v>
      </c>
    </row>
    <row r="8690" spans="1:2">
      <c r="A8690" s="68" t="s">
        <v>8646</v>
      </c>
      <c r="B8690" s="225">
        <v>2.1</v>
      </c>
    </row>
    <row r="8691" spans="1:2">
      <c r="A8691" s="68" t="s">
        <v>8647</v>
      </c>
      <c r="B8691" s="225">
        <v>2.09</v>
      </c>
    </row>
    <row r="8692" spans="1:2">
      <c r="A8692" s="68" t="s">
        <v>8649</v>
      </c>
      <c r="B8692" s="225">
        <v>2.12</v>
      </c>
    </row>
    <row r="8693" spans="1:2">
      <c r="A8693" s="68" t="s">
        <v>197</v>
      </c>
      <c r="B8693" s="225">
        <v>2.11</v>
      </c>
    </row>
    <row r="8694" spans="1:2">
      <c r="A8694" s="68" t="s">
        <v>8650</v>
      </c>
      <c r="B8694" s="225">
        <v>102.77</v>
      </c>
    </row>
    <row r="8695" spans="1:2">
      <c r="A8695" s="68" t="s">
        <v>8651</v>
      </c>
      <c r="B8695" s="225">
        <v>94.89</v>
      </c>
    </row>
    <row r="8696" spans="1:2">
      <c r="A8696" s="68" t="s">
        <v>8652</v>
      </c>
      <c r="B8696" s="225">
        <v>113.04</v>
      </c>
    </row>
    <row r="8697" spans="1:2">
      <c r="A8697" s="68" t="s">
        <v>8653</v>
      </c>
      <c r="B8697" s="225">
        <v>104.38</v>
      </c>
    </row>
    <row r="8698" spans="1:2">
      <c r="A8698" s="68" t="s">
        <v>8654</v>
      </c>
      <c r="B8698" s="225">
        <v>99.42</v>
      </c>
    </row>
    <row r="8699" spans="1:2">
      <c r="A8699" s="68" t="s">
        <v>8655</v>
      </c>
      <c r="B8699" s="225">
        <v>89.94</v>
      </c>
    </row>
    <row r="8700" spans="1:2">
      <c r="A8700" s="68" t="s">
        <v>8656</v>
      </c>
      <c r="B8700" s="225">
        <v>70.14</v>
      </c>
    </row>
    <row r="8701" spans="1:2">
      <c r="A8701" s="68" t="s">
        <v>8657</v>
      </c>
      <c r="B8701" s="225">
        <v>64.73</v>
      </c>
    </row>
    <row r="8702" spans="1:2">
      <c r="A8702" s="68" t="s">
        <v>8658</v>
      </c>
      <c r="B8702" s="225">
        <v>77.150000000000006</v>
      </c>
    </row>
    <row r="8703" spans="1:2">
      <c r="A8703" s="68" t="s">
        <v>8659</v>
      </c>
      <c r="B8703" s="225">
        <v>71.2</v>
      </c>
    </row>
    <row r="8704" spans="1:2">
      <c r="A8704" s="68" t="s">
        <v>8660</v>
      </c>
      <c r="B8704" s="225">
        <v>67.56</v>
      </c>
    </row>
    <row r="8705" spans="1:2">
      <c r="A8705" s="68" t="s">
        <v>198</v>
      </c>
      <c r="B8705" s="225">
        <v>61.13</v>
      </c>
    </row>
    <row r="8706" spans="1:2">
      <c r="A8706" s="68" t="s">
        <v>8661</v>
      </c>
      <c r="B8706" s="225">
        <v>138.94</v>
      </c>
    </row>
    <row r="8707" spans="1:2">
      <c r="A8707" s="68" t="s">
        <v>95</v>
      </c>
      <c r="B8707" s="225">
        <v>129.28</v>
      </c>
    </row>
    <row r="8708" spans="1:2">
      <c r="A8708" s="68" t="s">
        <v>8662</v>
      </c>
      <c r="B8708" s="225">
        <v>126.21</v>
      </c>
    </row>
    <row r="8709" spans="1:2">
      <c r="A8709" s="68" t="s">
        <v>8663</v>
      </c>
      <c r="B8709" s="225">
        <v>117.43</v>
      </c>
    </row>
    <row r="8710" spans="1:2">
      <c r="A8710" s="68" t="s">
        <v>8664</v>
      </c>
      <c r="B8710" s="225">
        <v>122.77</v>
      </c>
    </row>
    <row r="8711" spans="1:2">
      <c r="A8711" s="68" t="s">
        <v>8665</v>
      </c>
      <c r="B8711" s="225">
        <v>113.26</v>
      </c>
    </row>
    <row r="8712" spans="1:2">
      <c r="A8712" s="68" t="s">
        <v>8666</v>
      </c>
      <c r="B8712" s="225">
        <v>135.05000000000001</v>
      </c>
    </row>
    <row r="8713" spans="1:2">
      <c r="A8713" s="68" t="s">
        <v>8667</v>
      </c>
      <c r="B8713" s="225">
        <v>124.58</v>
      </c>
    </row>
    <row r="8714" spans="1:2">
      <c r="A8714" s="68" t="s">
        <v>8668</v>
      </c>
      <c r="B8714" s="225">
        <v>156.22999999999999</v>
      </c>
    </row>
    <row r="8715" spans="1:2">
      <c r="A8715" s="68" t="s">
        <v>8669</v>
      </c>
      <c r="B8715" s="225">
        <v>146.57</v>
      </c>
    </row>
    <row r="8716" spans="1:2">
      <c r="A8716" s="68" t="s">
        <v>8670</v>
      </c>
      <c r="B8716" s="225">
        <v>142.03</v>
      </c>
    </row>
    <row r="8717" spans="1:2">
      <c r="A8717" s="68" t="s">
        <v>8671</v>
      </c>
      <c r="B8717" s="225">
        <v>133.24</v>
      </c>
    </row>
    <row r="8718" spans="1:2">
      <c r="A8718" s="68" t="s">
        <v>8672</v>
      </c>
      <c r="B8718" s="225">
        <v>138.58000000000001</v>
      </c>
    </row>
    <row r="8719" spans="1:2">
      <c r="A8719" s="68" t="s">
        <v>8673</v>
      </c>
      <c r="B8719" s="225">
        <v>129.07</v>
      </c>
    </row>
    <row r="8720" spans="1:2">
      <c r="A8720" s="68" t="s">
        <v>8674</v>
      </c>
      <c r="B8720" s="225">
        <v>152.44</v>
      </c>
    </row>
    <row r="8721" spans="1:2">
      <c r="A8721" s="68" t="s">
        <v>8675</v>
      </c>
      <c r="B8721" s="225">
        <v>141.97999999999999</v>
      </c>
    </row>
    <row r="8722" spans="1:2">
      <c r="A8722" s="68" t="s">
        <v>8676</v>
      </c>
      <c r="B8722" s="225">
        <v>173.02</v>
      </c>
    </row>
    <row r="8723" spans="1:2">
      <c r="A8723" s="68" t="s">
        <v>8677</v>
      </c>
      <c r="B8723" s="225">
        <v>163.36000000000001</v>
      </c>
    </row>
    <row r="8724" spans="1:2">
      <c r="A8724" s="68" t="s">
        <v>8678</v>
      </c>
      <c r="B8724" s="225">
        <v>157.29</v>
      </c>
    </row>
    <row r="8725" spans="1:2">
      <c r="A8725" s="68" t="s">
        <v>8679</v>
      </c>
      <c r="B8725" s="225">
        <v>148.51</v>
      </c>
    </row>
    <row r="8726" spans="1:2">
      <c r="A8726" s="68" t="s">
        <v>8680</v>
      </c>
      <c r="B8726" s="225">
        <v>158.56</v>
      </c>
    </row>
    <row r="8727" spans="1:2">
      <c r="A8727" s="68" t="s">
        <v>8681</v>
      </c>
      <c r="B8727" s="225">
        <v>148.41</v>
      </c>
    </row>
    <row r="8728" spans="1:2">
      <c r="A8728" s="68" t="s">
        <v>8682</v>
      </c>
      <c r="B8728" s="225">
        <v>169.23</v>
      </c>
    </row>
    <row r="8729" spans="1:2">
      <c r="A8729" s="68" t="s">
        <v>8683</v>
      </c>
      <c r="B8729" s="225">
        <v>158.77000000000001</v>
      </c>
    </row>
    <row r="8730" spans="1:2">
      <c r="A8730" s="68" t="s">
        <v>8684</v>
      </c>
      <c r="B8730" s="225">
        <v>109.74</v>
      </c>
    </row>
    <row r="8731" spans="1:2">
      <c r="A8731" s="68" t="s">
        <v>8685</v>
      </c>
      <c r="B8731" s="225">
        <v>101.94</v>
      </c>
    </row>
    <row r="8732" spans="1:2">
      <c r="A8732" s="68" t="s">
        <v>8686</v>
      </c>
      <c r="B8732" s="225">
        <v>99.77</v>
      </c>
    </row>
    <row r="8733" spans="1:2">
      <c r="A8733" s="68" t="s">
        <v>8687</v>
      </c>
      <c r="B8733" s="225">
        <v>92.67</v>
      </c>
    </row>
    <row r="8734" spans="1:2">
      <c r="A8734" s="68" t="s">
        <v>8688</v>
      </c>
      <c r="B8734" s="225">
        <v>99.24</v>
      </c>
    </row>
    <row r="8735" spans="1:2">
      <c r="A8735" s="68" t="s">
        <v>8689</v>
      </c>
      <c r="B8735" s="225">
        <v>91.49</v>
      </c>
    </row>
    <row r="8736" spans="1:2">
      <c r="A8736" s="68" t="s">
        <v>8690</v>
      </c>
      <c r="B8736" s="225">
        <v>90.22</v>
      </c>
    </row>
    <row r="8737" spans="1:2">
      <c r="A8737" s="68" t="s">
        <v>8691</v>
      </c>
      <c r="B8737" s="225">
        <v>83.18</v>
      </c>
    </row>
    <row r="8738" spans="1:2">
      <c r="A8738" s="68" t="s">
        <v>8692</v>
      </c>
      <c r="B8738" s="225">
        <v>117.12</v>
      </c>
    </row>
    <row r="8739" spans="1:2">
      <c r="A8739" s="68" t="s">
        <v>8693</v>
      </c>
      <c r="B8739" s="225">
        <v>109.32</v>
      </c>
    </row>
    <row r="8740" spans="1:2">
      <c r="A8740" s="68" t="s">
        <v>8694</v>
      </c>
      <c r="B8740" s="225">
        <v>106.47</v>
      </c>
    </row>
    <row r="8741" spans="1:2">
      <c r="A8741" s="68" t="s">
        <v>8695</v>
      </c>
      <c r="B8741" s="225">
        <v>99.38</v>
      </c>
    </row>
    <row r="8742" spans="1:2">
      <c r="A8742" s="68" t="s">
        <v>8696</v>
      </c>
      <c r="B8742" s="225">
        <v>106.62</v>
      </c>
    </row>
    <row r="8743" spans="1:2">
      <c r="A8743" s="68" t="s">
        <v>8697</v>
      </c>
      <c r="B8743" s="225">
        <v>98.87</v>
      </c>
    </row>
    <row r="8744" spans="1:2">
      <c r="A8744" s="68" t="s">
        <v>8698</v>
      </c>
      <c r="B8744" s="225">
        <v>96.93</v>
      </c>
    </row>
    <row r="8745" spans="1:2">
      <c r="A8745" s="68" t="s">
        <v>8699</v>
      </c>
      <c r="B8745" s="225">
        <v>89.89</v>
      </c>
    </row>
    <row r="8746" spans="1:2">
      <c r="A8746" s="68" t="s">
        <v>8700</v>
      </c>
      <c r="B8746" s="225">
        <v>129.09</v>
      </c>
    </row>
    <row r="8747" spans="1:2">
      <c r="A8747" s="68" t="s">
        <v>8701</v>
      </c>
      <c r="B8747" s="225">
        <v>121.28</v>
      </c>
    </row>
    <row r="8748" spans="1:2">
      <c r="A8748" s="68" t="s">
        <v>8702</v>
      </c>
      <c r="B8748" s="225">
        <v>117.35</v>
      </c>
    </row>
    <row r="8749" spans="1:2">
      <c r="A8749" s="68" t="s">
        <v>8703</v>
      </c>
      <c r="B8749" s="225">
        <v>110.26</v>
      </c>
    </row>
    <row r="8750" spans="1:2">
      <c r="A8750" s="68" t="s">
        <v>8704</v>
      </c>
      <c r="B8750" s="225">
        <v>118.59</v>
      </c>
    </row>
    <row r="8751" spans="1:2">
      <c r="A8751" s="68" t="s">
        <v>8705</v>
      </c>
      <c r="B8751" s="225">
        <v>110.84</v>
      </c>
    </row>
    <row r="8752" spans="1:2">
      <c r="A8752" s="68" t="s">
        <v>8706</v>
      </c>
      <c r="B8752" s="225">
        <v>107.81</v>
      </c>
    </row>
    <row r="8753" spans="1:2">
      <c r="A8753" s="68" t="s">
        <v>8707</v>
      </c>
      <c r="B8753" s="225">
        <v>100.76</v>
      </c>
    </row>
    <row r="8754" spans="1:2">
      <c r="A8754" s="68" t="s">
        <v>8708</v>
      </c>
      <c r="B8754" s="225">
        <v>242.56</v>
      </c>
    </row>
    <row r="8755" spans="1:2">
      <c r="A8755" s="68" t="s">
        <v>8709</v>
      </c>
      <c r="B8755" s="225">
        <v>228.62</v>
      </c>
    </row>
    <row r="8756" spans="1:2">
      <c r="A8756" s="68" t="s">
        <v>8710</v>
      </c>
      <c r="B8756" s="225">
        <v>28.62</v>
      </c>
    </row>
    <row r="8757" spans="1:2">
      <c r="A8757" s="68" t="s">
        <v>8711</v>
      </c>
      <c r="B8757" s="225">
        <v>26.2</v>
      </c>
    </row>
    <row r="8758" spans="1:2">
      <c r="A8758" s="68" t="s">
        <v>8712</v>
      </c>
      <c r="B8758" s="225">
        <v>1465.87</v>
      </c>
    </row>
    <row r="8759" spans="1:2">
      <c r="A8759" s="68" t="s">
        <v>8713</v>
      </c>
      <c r="B8759" s="225">
        <v>1424.61</v>
      </c>
    </row>
    <row r="8760" spans="1:2">
      <c r="A8760" s="68" t="s">
        <v>8714</v>
      </c>
      <c r="B8760" s="225">
        <v>1800.92</v>
      </c>
    </row>
    <row r="8761" spans="1:2">
      <c r="A8761" s="68" t="s">
        <v>8715</v>
      </c>
      <c r="B8761" s="225">
        <v>1722.81</v>
      </c>
    </row>
    <row r="8762" spans="1:2">
      <c r="A8762" s="68" t="s">
        <v>8716</v>
      </c>
      <c r="B8762" s="225">
        <v>1721.53</v>
      </c>
    </row>
    <row r="8763" spans="1:2">
      <c r="A8763" s="68" t="s">
        <v>8717</v>
      </c>
      <c r="B8763" s="225">
        <v>1643.83</v>
      </c>
    </row>
    <row r="8764" spans="1:2">
      <c r="A8764" s="68" t="s">
        <v>8718</v>
      </c>
      <c r="B8764" s="225">
        <v>7.36</v>
      </c>
    </row>
    <row r="8765" spans="1:2">
      <c r="A8765" s="68" t="s">
        <v>8719</v>
      </c>
      <c r="B8765" s="225">
        <v>7.14</v>
      </c>
    </row>
    <row r="8766" spans="1:2">
      <c r="A8766" s="68" t="s">
        <v>8720</v>
      </c>
      <c r="B8766" s="225">
        <v>69.44</v>
      </c>
    </row>
    <row r="8767" spans="1:2">
      <c r="A8767" s="68" t="s">
        <v>8721</v>
      </c>
      <c r="B8767" s="225">
        <v>66.22</v>
      </c>
    </row>
    <row r="8768" spans="1:2">
      <c r="A8768" s="68" t="s">
        <v>8722</v>
      </c>
      <c r="B8768" s="225">
        <v>208.36</v>
      </c>
    </row>
    <row r="8769" spans="1:2">
      <c r="A8769" s="68" t="s">
        <v>8723</v>
      </c>
      <c r="B8769" s="225">
        <v>194.16</v>
      </c>
    </row>
    <row r="8770" spans="1:2">
      <c r="A8770" s="68" t="s">
        <v>8724</v>
      </c>
      <c r="B8770" s="225">
        <v>315.49</v>
      </c>
    </row>
    <row r="8771" spans="1:2">
      <c r="A8771" s="68" t="s">
        <v>8725</v>
      </c>
      <c r="B8771" s="225">
        <v>298.3</v>
      </c>
    </row>
    <row r="8772" spans="1:2">
      <c r="A8772" s="68" t="s">
        <v>8726</v>
      </c>
      <c r="B8772" s="225">
        <v>315.49</v>
      </c>
    </row>
    <row r="8773" spans="1:2">
      <c r="A8773" s="68" t="s">
        <v>8727</v>
      </c>
      <c r="B8773" s="225">
        <v>298.3</v>
      </c>
    </row>
    <row r="8774" spans="1:2">
      <c r="A8774" s="68" t="s">
        <v>8728</v>
      </c>
      <c r="B8774" s="225">
        <v>743.84</v>
      </c>
    </row>
    <row r="8775" spans="1:2">
      <c r="A8775" s="68" t="s">
        <v>8729</v>
      </c>
      <c r="B8775" s="225">
        <v>687.69</v>
      </c>
    </row>
    <row r="8776" spans="1:2">
      <c r="A8776" s="68" t="s">
        <v>8730</v>
      </c>
      <c r="B8776" s="225">
        <v>707.96</v>
      </c>
    </row>
    <row r="8777" spans="1:2">
      <c r="A8777" s="68" t="s">
        <v>8731</v>
      </c>
      <c r="B8777" s="225">
        <v>653.41999999999996</v>
      </c>
    </row>
    <row r="8778" spans="1:2">
      <c r="A8778" s="68" t="s">
        <v>8732</v>
      </c>
      <c r="B8778" s="225">
        <v>86.56</v>
      </c>
    </row>
    <row r="8779" spans="1:2">
      <c r="A8779" s="68" t="s">
        <v>96</v>
      </c>
      <c r="B8779" s="225">
        <v>86.3</v>
      </c>
    </row>
    <row r="8780" spans="1:2">
      <c r="A8780" s="68" t="s">
        <v>8733</v>
      </c>
      <c r="B8780" s="225">
        <v>123.73</v>
      </c>
    </row>
    <row r="8781" spans="1:2">
      <c r="A8781" s="68" t="s">
        <v>8734</v>
      </c>
      <c r="B8781" s="225">
        <v>118.04</v>
      </c>
    </row>
    <row r="8782" spans="1:2">
      <c r="A8782" s="68" t="s">
        <v>8735</v>
      </c>
      <c r="B8782" s="225">
        <v>128.94</v>
      </c>
    </row>
    <row r="8783" spans="1:2">
      <c r="A8783" s="68" t="s">
        <v>8736</v>
      </c>
      <c r="B8783" s="225">
        <v>128.68</v>
      </c>
    </row>
    <row r="8784" spans="1:2">
      <c r="A8784" s="68" t="s">
        <v>8737</v>
      </c>
      <c r="B8784" s="225">
        <v>166.11</v>
      </c>
    </row>
    <row r="8785" spans="1:2">
      <c r="A8785" s="68" t="s">
        <v>8738</v>
      </c>
      <c r="B8785" s="225">
        <v>160.41999999999999</v>
      </c>
    </row>
    <row r="8786" spans="1:2">
      <c r="A8786" s="68" t="s">
        <v>24135</v>
      </c>
      <c r="B8786" s="225">
        <v>17.510000000000002</v>
      </c>
    </row>
    <row r="8787" spans="1:2">
      <c r="A8787" s="68" t="s">
        <v>24136</v>
      </c>
      <c r="B8787" s="225">
        <v>16.23</v>
      </c>
    </row>
    <row r="8788" spans="1:2">
      <c r="A8788" s="68" t="s">
        <v>24137</v>
      </c>
      <c r="B8788" s="225">
        <v>14.77</v>
      </c>
    </row>
    <row r="8789" spans="1:2">
      <c r="A8789" s="68" t="s">
        <v>24138</v>
      </c>
      <c r="B8789" s="225">
        <v>13.56</v>
      </c>
    </row>
    <row r="8790" spans="1:2">
      <c r="A8790" s="68" t="s">
        <v>24139</v>
      </c>
      <c r="B8790" s="225">
        <v>17.21</v>
      </c>
    </row>
    <row r="8791" spans="1:2">
      <c r="A8791" s="68" t="s">
        <v>24140</v>
      </c>
      <c r="B8791" s="225">
        <v>15.93</v>
      </c>
    </row>
    <row r="8792" spans="1:2">
      <c r="A8792" s="68" t="s">
        <v>24141</v>
      </c>
      <c r="B8792" s="225">
        <v>12.36</v>
      </c>
    </row>
    <row r="8793" spans="1:2">
      <c r="A8793" s="68" t="s">
        <v>24142</v>
      </c>
      <c r="B8793" s="225">
        <v>11.26</v>
      </c>
    </row>
    <row r="8794" spans="1:2">
      <c r="A8794" s="68" t="s">
        <v>8739</v>
      </c>
      <c r="B8794" s="225">
        <v>149.77000000000001</v>
      </c>
    </row>
    <row r="8795" spans="1:2">
      <c r="A8795" s="68" t="s">
        <v>8740</v>
      </c>
      <c r="B8795" s="225">
        <v>141.19</v>
      </c>
    </row>
    <row r="8796" spans="1:2">
      <c r="A8796" s="68" t="s">
        <v>8741</v>
      </c>
      <c r="B8796" s="225">
        <v>40.42</v>
      </c>
    </row>
    <row r="8797" spans="1:2">
      <c r="A8797" s="68" t="s">
        <v>8742</v>
      </c>
      <c r="B8797" s="225">
        <v>38.97</v>
      </c>
    </row>
    <row r="8798" spans="1:2">
      <c r="A8798" s="68" t="s">
        <v>8743</v>
      </c>
      <c r="B8798" s="225">
        <v>33.89</v>
      </c>
    </row>
    <row r="8799" spans="1:2">
      <c r="A8799" s="68" t="s">
        <v>8744</v>
      </c>
      <c r="B8799" s="225">
        <v>32.67</v>
      </c>
    </row>
    <row r="8800" spans="1:2">
      <c r="A8800" s="68" t="s">
        <v>8745</v>
      </c>
      <c r="B8800" s="225">
        <v>24.75</v>
      </c>
    </row>
    <row r="8801" spans="1:2">
      <c r="A8801" s="68" t="s">
        <v>8746</v>
      </c>
      <c r="B8801" s="225">
        <v>23.85</v>
      </c>
    </row>
    <row r="8802" spans="1:2">
      <c r="A8802" s="68" t="s">
        <v>8747</v>
      </c>
      <c r="B8802" s="225">
        <v>20.25</v>
      </c>
    </row>
    <row r="8803" spans="1:2">
      <c r="A8803" s="68" t="s">
        <v>8748</v>
      </c>
      <c r="B8803" s="225">
        <v>19.53</v>
      </c>
    </row>
    <row r="8804" spans="1:2">
      <c r="A8804" s="68" t="s">
        <v>8749</v>
      </c>
      <c r="B8804" s="225">
        <v>19.82</v>
      </c>
    </row>
    <row r="8805" spans="1:2">
      <c r="A8805" s="68" t="s">
        <v>8750</v>
      </c>
      <c r="B8805" s="225">
        <v>19.11</v>
      </c>
    </row>
    <row r="8806" spans="1:2">
      <c r="A8806" s="68" t="s">
        <v>8751</v>
      </c>
      <c r="B8806" s="225">
        <v>8.84</v>
      </c>
    </row>
    <row r="8807" spans="1:2">
      <c r="A8807" s="68" t="s">
        <v>8752</v>
      </c>
      <c r="B8807" s="225">
        <v>8.52</v>
      </c>
    </row>
    <row r="8808" spans="1:2">
      <c r="A8808" s="68" t="s">
        <v>8753</v>
      </c>
      <c r="B8808" s="225">
        <v>96.83</v>
      </c>
    </row>
    <row r="8809" spans="1:2">
      <c r="A8809" s="68" t="s">
        <v>8754</v>
      </c>
      <c r="B8809" s="225">
        <v>95.19</v>
      </c>
    </row>
    <row r="8810" spans="1:2">
      <c r="A8810" s="68" t="s">
        <v>8755</v>
      </c>
      <c r="B8810" s="225">
        <v>85.56</v>
      </c>
    </row>
    <row r="8811" spans="1:2">
      <c r="A8811" s="68" t="s">
        <v>8756</v>
      </c>
      <c r="B8811" s="225">
        <v>83.92</v>
      </c>
    </row>
    <row r="8812" spans="1:2">
      <c r="A8812" s="68" t="s">
        <v>8757</v>
      </c>
      <c r="B8812" s="225">
        <v>14.68</v>
      </c>
    </row>
    <row r="8813" spans="1:2">
      <c r="A8813" s="68" t="s">
        <v>8758</v>
      </c>
      <c r="B8813" s="225">
        <v>13.78</v>
      </c>
    </row>
    <row r="8814" spans="1:2">
      <c r="A8814" s="68" t="s">
        <v>8759</v>
      </c>
      <c r="B8814" s="225">
        <v>18.04</v>
      </c>
    </row>
    <row r="8815" spans="1:2">
      <c r="A8815" s="68" t="s">
        <v>8760</v>
      </c>
      <c r="B8815" s="225">
        <v>16.7</v>
      </c>
    </row>
    <row r="8816" spans="1:2">
      <c r="A8816" s="68" t="s">
        <v>8761</v>
      </c>
      <c r="B8816" s="225">
        <v>14.17</v>
      </c>
    </row>
    <row r="8817" spans="1:2">
      <c r="A8817" s="68" t="s">
        <v>8762</v>
      </c>
      <c r="B8817" s="225">
        <v>13.27</v>
      </c>
    </row>
    <row r="8818" spans="1:2">
      <c r="A8818" s="68" t="s">
        <v>8763</v>
      </c>
      <c r="B8818" s="225">
        <v>16.559999999999999</v>
      </c>
    </row>
    <row r="8819" spans="1:2">
      <c r="A8819" s="68" t="s">
        <v>8764</v>
      </c>
      <c r="B8819" s="225">
        <v>15.41</v>
      </c>
    </row>
    <row r="8820" spans="1:2">
      <c r="A8820" s="68" t="s">
        <v>8765</v>
      </c>
      <c r="B8820" s="225">
        <v>11.33</v>
      </c>
    </row>
    <row r="8821" spans="1:2">
      <c r="A8821" s="68" t="s">
        <v>8766</v>
      </c>
      <c r="B8821" s="225">
        <v>10.71</v>
      </c>
    </row>
    <row r="8822" spans="1:2">
      <c r="A8822" s="68" t="s">
        <v>8767</v>
      </c>
      <c r="B8822" s="225">
        <v>16.04</v>
      </c>
    </row>
    <row r="8823" spans="1:2">
      <c r="A8823" s="68" t="s">
        <v>8768</v>
      </c>
      <c r="B8823" s="225">
        <v>14.79</v>
      </c>
    </row>
    <row r="8824" spans="1:2">
      <c r="A8824" s="68" t="s">
        <v>8769</v>
      </c>
      <c r="B8824" s="225">
        <v>12.27</v>
      </c>
    </row>
    <row r="8825" spans="1:2">
      <c r="A8825" s="68" t="s">
        <v>8770</v>
      </c>
      <c r="B8825" s="225">
        <v>11.52</v>
      </c>
    </row>
    <row r="8826" spans="1:2">
      <c r="A8826" s="68" t="s">
        <v>8771</v>
      </c>
      <c r="B8826" s="225">
        <v>10.82</v>
      </c>
    </row>
    <row r="8827" spans="1:2">
      <c r="A8827" s="68" t="s">
        <v>8772</v>
      </c>
      <c r="B8827" s="225">
        <v>10.199999999999999</v>
      </c>
    </row>
    <row r="8828" spans="1:2">
      <c r="A8828" s="68" t="s">
        <v>8773</v>
      </c>
      <c r="B8828" s="225">
        <v>7.87</v>
      </c>
    </row>
    <row r="8829" spans="1:2">
      <c r="A8829" s="68" t="s">
        <v>8775</v>
      </c>
      <c r="B8829" s="225">
        <v>7.78</v>
      </c>
    </row>
    <row r="8830" spans="1:2">
      <c r="A8830" s="68" t="s">
        <v>8776</v>
      </c>
      <c r="B8830" s="225">
        <v>11.28</v>
      </c>
    </row>
    <row r="8831" spans="1:2">
      <c r="A8831" s="68" t="s">
        <v>8777</v>
      </c>
      <c r="B8831" s="225">
        <v>10.4</v>
      </c>
    </row>
    <row r="8832" spans="1:2">
      <c r="A8832" s="68" t="s">
        <v>8778</v>
      </c>
      <c r="B8832" s="225">
        <v>26.94</v>
      </c>
    </row>
    <row r="8833" spans="1:2">
      <c r="A8833" s="68" t="s">
        <v>8779</v>
      </c>
      <c r="B8833" s="225">
        <v>26.16</v>
      </c>
    </row>
    <row r="8834" spans="1:2">
      <c r="A8834" s="68" t="s">
        <v>8780</v>
      </c>
      <c r="B8834" s="225">
        <v>12.89</v>
      </c>
    </row>
    <row r="8835" spans="1:2">
      <c r="A8835" s="68" t="s">
        <v>8781</v>
      </c>
      <c r="B8835" s="225">
        <v>11.92</v>
      </c>
    </row>
    <row r="8836" spans="1:2">
      <c r="A8836" s="68" t="s">
        <v>8782</v>
      </c>
      <c r="B8836" s="225">
        <v>27.81</v>
      </c>
    </row>
    <row r="8837" spans="1:2">
      <c r="A8837" s="68" t="s">
        <v>8783</v>
      </c>
      <c r="B8837" s="225">
        <v>25.97</v>
      </c>
    </row>
    <row r="8838" spans="1:2">
      <c r="A8838" s="68" t="s">
        <v>8784</v>
      </c>
      <c r="B8838" s="225">
        <v>52.92</v>
      </c>
    </row>
    <row r="8839" spans="1:2">
      <c r="A8839" s="68" t="s">
        <v>8785</v>
      </c>
      <c r="B8839" s="225">
        <v>51.08</v>
      </c>
    </row>
    <row r="8840" spans="1:2">
      <c r="A8840" s="68" t="s">
        <v>8786</v>
      </c>
      <c r="B8840" s="225">
        <v>5.55</v>
      </c>
    </row>
    <row r="8841" spans="1:2">
      <c r="A8841" s="68" t="s">
        <v>8787</v>
      </c>
      <c r="B8841" s="225">
        <v>4.82</v>
      </c>
    </row>
    <row r="8842" spans="1:2">
      <c r="A8842" s="68" t="s">
        <v>8788</v>
      </c>
      <c r="B8842" s="225">
        <v>5.55</v>
      </c>
    </row>
    <row r="8843" spans="1:2">
      <c r="A8843" s="68" t="s">
        <v>8789</v>
      </c>
      <c r="B8843" s="225">
        <v>4.82</v>
      </c>
    </row>
    <row r="8844" spans="1:2">
      <c r="A8844" s="68" t="s">
        <v>8790</v>
      </c>
      <c r="B8844" s="225">
        <v>21.36</v>
      </c>
    </row>
    <row r="8845" spans="1:2">
      <c r="A8845" s="68" t="s">
        <v>8791</v>
      </c>
      <c r="B8845" s="225">
        <v>20.91</v>
      </c>
    </row>
    <row r="8846" spans="1:2">
      <c r="A8846" s="68" t="s">
        <v>8792</v>
      </c>
      <c r="B8846" s="225">
        <v>97.18</v>
      </c>
    </row>
    <row r="8847" spans="1:2">
      <c r="A8847" s="68" t="s">
        <v>8793</v>
      </c>
      <c r="B8847" s="225">
        <v>97.13</v>
      </c>
    </row>
    <row r="8848" spans="1:2">
      <c r="A8848" s="68" t="s">
        <v>8794</v>
      </c>
      <c r="B8848" s="225">
        <v>51.3</v>
      </c>
    </row>
    <row r="8849" spans="1:2">
      <c r="A8849" s="68" t="s">
        <v>8795</v>
      </c>
      <c r="B8849" s="225">
        <v>47.57</v>
      </c>
    </row>
    <row r="8850" spans="1:2">
      <c r="A8850" s="68" t="s">
        <v>8796</v>
      </c>
      <c r="B8850" s="225">
        <v>6.72</v>
      </c>
    </row>
    <row r="8851" spans="1:2">
      <c r="A8851" s="68" t="s">
        <v>8797</v>
      </c>
      <c r="B8851" s="225">
        <v>5.82</v>
      </c>
    </row>
    <row r="8852" spans="1:2">
      <c r="A8852" s="68" t="s">
        <v>8798</v>
      </c>
      <c r="B8852" s="225">
        <v>6.05</v>
      </c>
    </row>
    <row r="8853" spans="1:2">
      <c r="A8853" s="68" t="s">
        <v>8799</v>
      </c>
      <c r="B8853" s="225">
        <v>5.24</v>
      </c>
    </row>
    <row r="8854" spans="1:2">
      <c r="A8854" s="68" t="s">
        <v>8800</v>
      </c>
      <c r="B8854" s="225">
        <v>4.7</v>
      </c>
    </row>
    <row r="8855" spans="1:2">
      <c r="A8855" s="68" t="s">
        <v>8801</v>
      </c>
      <c r="B8855" s="225">
        <v>4.08</v>
      </c>
    </row>
    <row r="8856" spans="1:2">
      <c r="A8856" s="68" t="s">
        <v>8802</v>
      </c>
      <c r="B8856" s="225">
        <v>2.15</v>
      </c>
    </row>
    <row r="8857" spans="1:2">
      <c r="A8857" s="68" t="s">
        <v>8803</v>
      </c>
      <c r="B8857" s="225">
        <v>1.86</v>
      </c>
    </row>
    <row r="8858" spans="1:2">
      <c r="A8858" s="68" t="s">
        <v>8804</v>
      </c>
      <c r="B8858" s="225">
        <v>3.6</v>
      </c>
    </row>
    <row r="8859" spans="1:2">
      <c r="A8859" s="68" t="s">
        <v>8805</v>
      </c>
      <c r="B8859" s="225">
        <v>3.6</v>
      </c>
    </row>
    <row r="8860" spans="1:2">
      <c r="A8860" s="68" t="s">
        <v>8806</v>
      </c>
      <c r="B8860" s="225">
        <v>7.2</v>
      </c>
    </row>
    <row r="8861" spans="1:2">
      <c r="A8861" s="68" t="s">
        <v>8807</v>
      </c>
      <c r="B8861" s="225">
        <v>7.2</v>
      </c>
    </row>
    <row r="8862" spans="1:2">
      <c r="A8862" s="68" t="s">
        <v>8808</v>
      </c>
      <c r="B8862" s="225">
        <v>10.8</v>
      </c>
    </row>
    <row r="8863" spans="1:2">
      <c r="A8863" s="68" t="s">
        <v>8809</v>
      </c>
      <c r="B8863" s="225">
        <v>10.8</v>
      </c>
    </row>
    <row r="8864" spans="1:2">
      <c r="A8864" s="68" t="s">
        <v>8810</v>
      </c>
      <c r="B8864" s="225">
        <v>14.4</v>
      </c>
    </row>
    <row r="8865" spans="1:2">
      <c r="A8865" s="68" t="s">
        <v>8811</v>
      </c>
      <c r="B8865" s="225">
        <v>14.4</v>
      </c>
    </row>
    <row r="8866" spans="1:2">
      <c r="A8866" s="68" t="s">
        <v>8812</v>
      </c>
      <c r="B8866" s="225">
        <v>22.5</v>
      </c>
    </row>
    <row r="8867" spans="1:2">
      <c r="A8867" s="68" t="s">
        <v>8813</v>
      </c>
      <c r="B8867" s="225">
        <v>22.5</v>
      </c>
    </row>
    <row r="8868" spans="1:2">
      <c r="A8868" s="68" t="s">
        <v>8814</v>
      </c>
      <c r="B8868" s="225">
        <v>22.22</v>
      </c>
    </row>
    <row r="8869" spans="1:2">
      <c r="A8869" s="68" t="s">
        <v>8815</v>
      </c>
      <c r="B8869" s="225">
        <v>21.01</v>
      </c>
    </row>
    <row r="8870" spans="1:2">
      <c r="A8870" s="68" t="s">
        <v>8816</v>
      </c>
      <c r="B8870" s="225">
        <v>6.72</v>
      </c>
    </row>
    <row r="8871" spans="1:2">
      <c r="A8871" s="68" t="s">
        <v>8817</v>
      </c>
      <c r="B8871" s="225">
        <v>5.82</v>
      </c>
    </row>
    <row r="8872" spans="1:2">
      <c r="A8872" s="68" t="s">
        <v>8818</v>
      </c>
      <c r="B8872" s="225">
        <v>0.67</v>
      </c>
    </row>
    <row r="8873" spans="1:2">
      <c r="A8873" s="68" t="s">
        <v>8819</v>
      </c>
      <c r="B8873" s="225">
        <v>0.57999999999999996</v>
      </c>
    </row>
    <row r="8874" spans="1:2">
      <c r="A8874" s="68" t="s">
        <v>8820</v>
      </c>
      <c r="B8874" s="225">
        <v>20</v>
      </c>
    </row>
    <row r="8875" spans="1:2">
      <c r="A8875" s="68" t="s">
        <v>8821</v>
      </c>
      <c r="B8875" s="225">
        <v>20</v>
      </c>
    </row>
    <row r="8876" spans="1:2">
      <c r="A8876" s="68" t="s">
        <v>8822</v>
      </c>
      <c r="B8876" s="225">
        <v>15</v>
      </c>
    </row>
    <row r="8877" spans="1:2">
      <c r="A8877" s="68" t="s">
        <v>8823</v>
      </c>
      <c r="B8877" s="225">
        <v>15</v>
      </c>
    </row>
    <row r="8878" spans="1:2">
      <c r="A8878" s="68" t="s">
        <v>8824</v>
      </c>
      <c r="B8878" s="225">
        <v>40</v>
      </c>
    </row>
    <row r="8879" spans="1:2">
      <c r="A8879" s="68" t="s">
        <v>8825</v>
      </c>
      <c r="B8879" s="225">
        <v>40</v>
      </c>
    </row>
    <row r="8880" spans="1:2">
      <c r="A8880" s="68" t="s">
        <v>8826</v>
      </c>
      <c r="B8880" s="225">
        <v>3</v>
      </c>
    </row>
    <row r="8881" spans="1:2">
      <c r="A8881" s="68" t="s">
        <v>8827</v>
      </c>
      <c r="B8881" s="225">
        <v>3</v>
      </c>
    </row>
    <row r="8882" spans="1:2">
      <c r="A8882" s="68" t="s">
        <v>8828</v>
      </c>
      <c r="B8882" s="225">
        <v>3</v>
      </c>
    </row>
    <row r="8883" spans="1:2">
      <c r="A8883" s="68" t="s">
        <v>8829</v>
      </c>
      <c r="B8883" s="225">
        <v>3</v>
      </c>
    </row>
    <row r="8884" spans="1:2">
      <c r="A8884" s="68" t="s">
        <v>8836</v>
      </c>
      <c r="B8884" s="225">
        <v>4.5</v>
      </c>
    </row>
    <row r="8885" spans="1:2">
      <c r="A8885" s="68" t="s">
        <v>8837</v>
      </c>
      <c r="B8885" s="225">
        <v>4.5</v>
      </c>
    </row>
    <row r="8886" spans="1:2">
      <c r="A8886" s="68" t="s">
        <v>8838</v>
      </c>
      <c r="B8886" s="225">
        <v>4.5</v>
      </c>
    </row>
    <row r="8887" spans="1:2">
      <c r="A8887" s="68" t="s">
        <v>8839</v>
      </c>
      <c r="B8887" s="225">
        <v>4.5</v>
      </c>
    </row>
    <row r="8888" spans="1:2">
      <c r="A8888" s="68" t="s">
        <v>8840</v>
      </c>
      <c r="B8888" s="225">
        <v>14</v>
      </c>
    </row>
    <row r="8889" spans="1:2">
      <c r="A8889" s="68" t="s">
        <v>8841</v>
      </c>
      <c r="B8889" s="225">
        <v>14</v>
      </c>
    </row>
    <row r="8890" spans="1:2">
      <c r="A8890" s="68" t="s">
        <v>8842</v>
      </c>
      <c r="B8890" s="225">
        <v>12</v>
      </c>
    </row>
    <row r="8891" spans="1:2">
      <c r="A8891" s="68" t="s">
        <v>8843</v>
      </c>
      <c r="B8891" s="225">
        <v>12</v>
      </c>
    </row>
    <row r="8892" spans="1:2">
      <c r="A8892" s="68" t="s">
        <v>8844</v>
      </c>
      <c r="B8892" s="225">
        <v>24</v>
      </c>
    </row>
    <row r="8893" spans="1:2">
      <c r="A8893" s="68" t="s">
        <v>8845</v>
      </c>
      <c r="B8893" s="225">
        <v>24</v>
      </c>
    </row>
    <row r="8894" spans="1:2">
      <c r="A8894" s="68" t="s">
        <v>8846</v>
      </c>
      <c r="B8894" s="225">
        <v>28</v>
      </c>
    </row>
    <row r="8895" spans="1:2">
      <c r="A8895" s="68" t="s">
        <v>8847</v>
      </c>
      <c r="B8895" s="225">
        <v>28</v>
      </c>
    </row>
    <row r="8896" spans="1:2">
      <c r="A8896" s="68" t="s">
        <v>8848</v>
      </c>
      <c r="B8896" s="225">
        <v>13.2</v>
      </c>
    </row>
    <row r="8897" spans="1:2">
      <c r="A8897" s="68" t="s">
        <v>8849</v>
      </c>
      <c r="B8897" s="225">
        <v>13.2</v>
      </c>
    </row>
    <row r="8898" spans="1:2">
      <c r="A8898" s="68" t="s">
        <v>8850</v>
      </c>
      <c r="B8898" s="225">
        <v>42</v>
      </c>
    </row>
    <row r="8899" spans="1:2">
      <c r="A8899" s="68" t="s">
        <v>8851</v>
      </c>
      <c r="B8899" s="225">
        <v>42</v>
      </c>
    </row>
    <row r="8900" spans="1:2">
      <c r="A8900" s="68" t="s">
        <v>8852</v>
      </c>
      <c r="B8900" s="225">
        <v>8</v>
      </c>
    </row>
    <row r="8901" spans="1:2">
      <c r="A8901" s="68" t="s">
        <v>8853</v>
      </c>
      <c r="B8901" s="225">
        <v>8</v>
      </c>
    </row>
    <row r="8902" spans="1:2">
      <c r="A8902" s="68" t="s">
        <v>8854</v>
      </c>
      <c r="B8902" s="225">
        <v>17.600000000000001</v>
      </c>
    </row>
    <row r="8903" spans="1:2">
      <c r="A8903" s="68" t="s">
        <v>8855</v>
      </c>
      <c r="B8903" s="225">
        <v>17.600000000000001</v>
      </c>
    </row>
    <row r="8904" spans="1:2">
      <c r="A8904" s="68" t="s">
        <v>8856</v>
      </c>
      <c r="B8904" s="225">
        <v>27.5</v>
      </c>
    </row>
    <row r="8905" spans="1:2">
      <c r="A8905" s="68" t="s">
        <v>8857</v>
      </c>
      <c r="B8905" s="225">
        <v>27.5</v>
      </c>
    </row>
    <row r="8906" spans="1:2">
      <c r="A8906" s="68" t="s">
        <v>8858</v>
      </c>
      <c r="B8906" s="225">
        <v>27.5</v>
      </c>
    </row>
    <row r="8907" spans="1:2">
      <c r="A8907" s="68" t="s">
        <v>8859</v>
      </c>
      <c r="B8907" s="225">
        <v>27.5</v>
      </c>
    </row>
    <row r="8908" spans="1:2">
      <c r="A8908" s="68" t="s">
        <v>8860</v>
      </c>
      <c r="B8908" s="225">
        <v>27.5</v>
      </c>
    </row>
    <row r="8909" spans="1:2">
      <c r="A8909" s="68" t="s">
        <v>8861</v>
      </c>
      <c r="B8909" s="225">
        <v>27.5</v>
      </c>
    </row>
    <row r="8910" spans="1:2">
      <c r="A8910" s="68" t="s">
        <v>8862</v>
      </c>
      <c r="B8910" s="225">
        <v>27.5</v>
      </c>
    </row>
    <row r="8911" spans="1:2">
      <c r="A8911" s="68" t="s">
        <v>8863</v>
      </c>
      <c r="B8911" s="225">
        <v>27.5</v>
      </c>
    </row>
    <row r="8912" spans="1:2">
      <c r="A8912" s="68" t="s">
        <v>8864</v>
      </c>
      <c r="B8912" s="225">
        <v>172.89</v>
      </c>
    </row>
    <row r="8913" spans="1:2">
      <c r="A8913" s="68" t="s">
        <v>8865</v>
      </c>
      <c r="B8913" s="225">
        <v>165.56</v>
      </c>
    </row>
    <row r="8914" spans="1:2">
      <c r="A8914" s="68" t="s">
        <v>8866</v>
      </c>
      <c r="B8914" s="225">
        <v>377.96</v>
      </c>
    </row>
    <row r="8915" spans="1:2">
      <c r="A8915" s="68" t="s">
        <v>8867</v>
      </c>
      <c r="B8915" s="225">
        <v>363.92</v>
      </c>
    </row>
    <row r="8916" spans="1:2">
      <c r="A8916" s="68" t="s">
        <v>8868</v>
      </c>
      <c r="B8916" s="225">
        <v>591.13</v>
      </c>
    </row>
    <row r="8917" spans="1:2">
      <c r="A8917" s="68" t="s">
        <v>8869</v>
      </c>
      <c r="B8917" s="225">
        <v>591.13</v>
      </c>
    </row>
    <row r="8918" spans="1:2">
      <c r="A8918" s="68" t="s">
        <v>8870</v>
      </c>
      <c r="B8918" s="225">
        <v>1358</v>
      </c>
    </row>
    <row r="8919" spans="1:2">
      <c r="A8919" s="68" t="s">
        <v>8871</v>
      </c>
      <c r="B8919" s="225">
        <v>1358</v>
      </c>
    </row>
    <row r="8920" spans="1:2">
      <c r="A8920" s="68" t="s">
        <v>8872</v>
      </c>
      <c r="B8920" s="225">
        <v>799.13</v>
      </c>
    </row>
    <row r="8921" spans="1:2">
      <c r="A8921" s="68" t="s">
        <v>8873</v>
      </c>
      <c r="B8921" s="225">
        <v>775.06</v>
      </c>
    </row>
    <row r="8922" spans="1:2">
      <c r="A8922" s="68" t="s">
        <v>8874</v>
      </c>
      <c r="B8922" s="225">
        <v>61.65</v>
      </c>
    </row>
    <row r="8923" spans="1:2">
      <c r="A8923" s="68" t="s">
        <v>8875</v>
      </c>
      <c r="B8923" s="225">
        <v>59.12</v>
      </c>
    </row>
    <row r="8924" spans="1:2">
      <c r="A8924" s="68" t="s">
        <v>8876</v>
      </c>
      <c r="B8924" s="225">
        <v>111.16</v>
      </c>
    </row>
    <row r="8925" spans="1:2">
      <c r="A8925" s="68" t="s">
        <v>8877</v>
      </c>
      <c r="B8925" s="225">
        <v>105.85</v>
      </c>
    </row>
    <row r="8926" spans="1:2">
      <c r="A8926" s="68" t="s">
        <v>8878</v>
      </c>
      <c r="B8926" s="225">
        <v>483.57</v>
      </c>
    </row>
    <row r="8927" spans="1:2">
      <c r="A8927" s="68" t="s">
        <v>8879</v>
      </c>
      <c r="B8927" s="225">
        <v>461.68</v>
      </c>
    </row>
    <row r="8928" spans="1:2">
      <c r="A8928" s="68" t="s">
        <v>8880</v>
      </c>
      <c r="B8928" s="225">
        <v>70.09</v>
      </c>
    </row>
    <row r="8929" spans="1:2">
      <c r="A8929" s="68" t="s">
        <v>8881</v>
      </c>
      <c r="B8929" s="225">
        <v>62.25</v>
      </c>
    </row>
    <row r="8930" spans="1:2">
      <c r="A8930" s="68" t="s">
        <v>8882</v>
      </c>
      <c r="B8930" s="225">
        <v>101.97</v>
      </c>
    </row>
    <row r="8931" spans="1:2">
      <c r="A8931" s="68" t="s">
        <v>8883</v>
      </c>
      <c r="B8931" s="225">
        <v>97.18</v>
      </c>
    </row>
    <row r="8932" spans="1:2">
      <c r="A8932" s="68" t="s">
        <v>8884</v>
      </c>
      <c r="B8932" s="225">
        <v>121.98</v>
      </c>
    </row>
    <row r="8933" spans="1:2">
      <c r="A8933" s="68" t="s">
        <v>8885</v>
      </c>
      <c r="B8933" s="225">
        <v>112.75</v>
      </c>
    </row>
    <row r="8934" spans="1:2">
      <c r="A8934" s="68" t="s">
        <v>8886</v>
      </c>
      <c r="B8934" s="225">
        <v>103.09</v>
      </c>
    </row>
    <row r="8935" spans="1:2">
      <c r="A8935" s="68" t="s">
        <v>8887</v>
      </c>
      <c r="B8935" s="225">
        <v>97.11</v>
      </c>
    </row>
    <row r="8936" spans="1:2">
      <c r="A8936" s="68" t="s">
        <v>8888</v>
      </c>
      <c r="B8936" s="225">
        <v>6.07</v>
      </c>
    </row>
    <row r="8937" spans="1:2">
      <c r="A8937" s="68" t="s">
        <v>8889</v>
      </c>
      <c r="B8937" s="225">
        <v>5.58</v>
      </c>
    </row>
    <row r="8938" spans="1:2">
      <c r="A8938" s="68" t="s">
        <v>8890</v>
      </c>
      <c r="B8938" s="225">
        <v>7.01</v>
      </c>
    </row>
    <row r="8939" spans="1:2">
      <c r="A8939" s="68" t="s">
        <v>8891</v>
      </c>
      <c r="B8939" s="225">
        <v>6.53</v>
      </c>
    </row>
    <row r="8940" spans="1:2">
      <c r="A8940" s="68" t="s">
        <v>8892</v>
      </c>
      <c r="B8940" s="225">
        <v>75.099999999999994</v>
      </c>
    </row>
    <row r="8941" spans="1:2">
      <c r="A8941" s="68" t="s">
        <v>8893</v>
      </c>
      <c r="B8941" s="225">
        <v>73.06</v>
      </c>
    </row>
    <row r="8942" spans="1:2">
      <c r="A8942" s="68" t="s">
        <v>8894</v>
      </c>
      <c r="B8942" s="225">
        <v>209.91</v>
      </c>
    </row>
    <row r="8943" spans="1:2">
      <c r="A8943" s="68" t="s">
        <v>8895</v>
      </c>
      <c r="B8943" s="225">
        <v>186.75</v>
      </c>
    </row>
    <row r="8944" spans="1:2">
      <c r="A8944" s="68" t="s">
        <v>8896</v>
      </c>
      <c r="B8944" s="225">
        <v>247.05</v>
      </c>
    </row>
    <row r="8945" spans="1:2">
      <c r="A8945" s="68" t="s">
        <v>8897</v>
      </c>
      <c r="B8945" s="225">
        <v>219.59</v>
      </c>
    </row>
    <row r="8946" spans="1:2">
      <c r="A8946" s="68" t="s">
        <v>8898</v>
      </c>
      <c r="B8946" s="225">
        <v>201.19</v>
      </c>
    </row>
    <row r="8947" spans="1:2">
      <c r="A8947" s="68" t="s">
        <v>8899</v>
      </c>
      <c r="B8947" s="225">
        <v>179.2</v>
      </c>
    </row>
    <row r="8948" spans="1:2">
      <c r="A8948" s="68" t="s">
        <v>8900</v>
      </c>
      <c r="B8948" s="225">
        <v>225.29</v>
      </c>
    </row>
    <row r="8949" spans="1:2">
      <c r="A8949" s="68" t="s">
        <v>8901</v>
      </c>
      <c r="B8949" s="225">
        <v>200.41</v>
      </c>
    </row>
    <row r="8950" spans="1:2">
      <c r="A8950" s="68" t="s">
        <v>8902</v>
      </c>
      <c r="B8950" s="225">
        <v>316.79000000000002</v>
      </c>
    </row>
    <row r="8951" spans="1:2">
      <c r="A8951" s="68" t="s">
        <v>8903</v>
      </c>
      <c r="B8951" s="225">
        <v>313.20999999999998</v>
      </c>
    </row>
    <row r="8952" spans="1:2">
      <c r="A8952" s="68" t="s">
        <v>8904</v>
      </c>
      <c r="B8952" s="225">
        <v>2.15</v>
      </c>
    </row>
    <row r="8953" spans="1:2">
      <c r="A8953" s="68" t="s">
        <v>8905</v>
      </c>
      <c r="B8953" s="225">
        <v>1.86</v>
      </c>
    </row>
    <row r="8954" spans="1:2">
      <c r="A8954" s="68" t="s">
        <v>8906</v>
      </c>
      <c r="B8954" s="225">
        <v>1.34</v>
      </c>
    </row>
    <row r="8955" spans="1:2">
      <c r="A8955" s="68" t="s">
        <v>8908</v>
      </c>
      <c r="B8955" s="225">
        <v>1.1599999999999999</v>
      </c>
    </row>
    <row r="8956" spans="1:2">
      <c r="A8956" s="68" t="s">
        <v>8909</v>
      </c>
      <c r="B8956" s="225">
        <v>2.0099999999999998</v>
      </c>
    </row>
    <row r="8957" spans="1:2">
      <c r="A8957" s="68" t="s">
        <v>8911</v>
      </c>
      <c r="B8957" s="225">
        <v>1.74</v>
      </c>
    </row>
    <row r="8958" spans="1:2">
      <c r="A8958" s="68" t="s">
        <v>8912</v>
      </c>
      <c r="B8958" s="225">
        <v>20.65</v>
      </c>
    </row>
    <row r="8959" spans="1:2">
      <c r="A8959" s="68" t="s">
        <v>8914</v>
      </c>
      <c r="B8959" s="225">
        <v>20.2</v>
      </c>
    </row>
    <row r="8960" spans="1:2">
      <c r="A8960" s="68" t="s">
        <v>8915</v>
      </c>
      <c r="B8960" s="225">
        <v>34.74</v>
      </c>
    </row>
    <row r="8961" spans="1:2">
      <c r="A8961" s="68" t="s">
        <v>8916</v>
      </c>
      <c r="B8961" s="225">
        <v>34.29</v>
      </c>
    </row>
    <row r="8962" spans="1:2">
      <c r="A8962" s="68" t="s">
        <v>8917</v>
      </c>
      <c r="B8962" s="225">
        <v>41.46</v>
      </c>
    </row>
    <row r="8963" spans="1:2">
      <c r="A8963" s="68" t="s">
        <v>8918</v>
      </c>
      <c r="B8963" s="225">
        <v>41.01</v>
      </c>
    </row>
    <row r="8964" spans="1:2">
      <c r="A8964" s="68" t="s">
        <v>8919</v>
      </c>
      <c r="B8964" s="225">
        <v>2.69</v>
      </c>
    </row>
    <row r="8965" spans="1:2">
      <c r="A8965" s="68" t="s">
        <v>8921</v>
      </c>
      <c r="B8965" s="225">
        <v>2.33</v>
      </c>
    </row>
    <row r="8966" spans="1:2">
      <c r="A8966" s="68" t="s">
        <v>8922</v>
      </c>
      <c r="B8966" s="225">
        <v>5413.2</v>
      </c>
    </row>
    <row r="8967" spans="1:2">
      <c r="A8967" s="68" t="s">
        <v>8923</v>
      </c>
      <c r="B8967" s="225">
        <v>4694.79</v>
      </c>
    </row>
    <row r="8968" spans="1:2">
      <c r="A8968" s="68" t="s">
        <v>8924</v>
      </c>
      <c r="B8968" s="225">
        <v>3.36</v>
      </c>
    </row>
    <row r="8969" spans="1:2">
      <c r="A8969" s="68" t="s">
        <v>8926</v>
      </c>
      <c r="B8969" s="225">
        <v>2.91</v>
      </c>
    </row>
    <row r="8970" spans="1:2">
      <c r="A8970" s="68" t="s">
        <v>8927</v>
      </c>
      <c r="B8970" s="225">
        <v>151.44999999999999</v>
      </c>
    </row>
    <row r="8971" spans="1:2">
      <c r="A8971" s="68" t="s">
        <v>8928</v>
      </c>
      <c r="B8971" s="225">
        <v>145.58000000000001</v>
      </c>
    </row>
    <row r="8972" spans="1:2">
      <c r="A8972" s="68" t="s">
        <v>8929</v>
      </c>
      <c r="B8972" s="225">
        <v>3163.01</v>
      </c>
    </row>
    <row r="8973" spans="1:2">
      <c r="A8973" s="68" t="s">
        <v>8931</v>
      </c>
      <c r="B8973" s="225">
        <v>2951.03</v>
      </c>
    </row>
    <row r="8974" spans="1:2">
      <c r="A8974" s="68" t="s">
        <v>8932</v>
      </c>
      <c r="B8974" s="225">
        <v>21.52</v>
      </c>
    </row>
    <row r="8975" spans="1:2">
      <c r="A8975" s="68" t="s">
        <v>8934</v>
      </c>
      <c r="B8975" s="225">
        <v>18.649999999999999</v>
      </c>
    </row>
    <row r="8976" spans="1:2">
      <c r="A8976" s="68" t="s">
        <v>8935</v>
      </c>
      <c r="B8976" s="225">
        <v>21.52</v>
      </c>
    </row>
    <row r="8977" spans="1:2">
      <c r="A8977" s="68" t="s">
        <v>8936</v>
      </c>
      <c r="B8977" s="225">
        <v>18.649999999999999</v>
      </c>
    </row>
    <row r="8978" spans="1:2">
      <c r="A8978" s="68" t="s">
        <v>8937</v>
      </c>
      <c r="B8978" s="225">
        <v>21.52</v>
      </c>
    </row>
    <row r="8979" spans="1:2">
      <c r="A8979" s="68" t="s">
        <v>8938</v>
      </c>
      <c r="B8979" s="225">
        <v>18.649999999999999</v>
      </c>
    </row>
    <row r="8980" spans="1:2">
      <c r="A8980" s="68" t="s">
        <v>8939</v>
      </c>
      <c r="B8980" s="225">
        <v>21.52</v>
      </c>
    </row>
    <row r="8981" spans="1:2">
      <c r="A8981" s="68" t="s">
        <v>8940</v>
      </c>
      <c r="B8981" s="225">
        <v>18.649999999999999</v>
      </c>
    </row>
    <row r="8982" spans="1:2">
      <c r="A8982" s="68" t="s">
        <v>8941</v>
      </c>
      <c r="B8982" s="225">
        <v>352.53</v>
      </c>
    </row>
    <row r="8983" spans="1:2">
      <c r="A8983" s="68" t="s">
        <v>8943</v>
      </c>
      <c r="B8983" s="225">
        <v>306.95999999999998</v>
      </c>
    </row>
    <row r="8984" spans="1:2">
      <c r="A8984" s="68" t="s">
        <v>8944</v>
      </c>
      <c r="B8984" s="225">
        <v>280.08</v>
      </c>
    </row>
    <row r="8985" spans="1:2">
      <c r="A8985" s="68" t="s">
        <v>8945</v>
      </c>
      <c r="B8985" s="225">
        <v>243.71</v>
      </c>
    </row>
    <row r="8986" spans="1:2">
      <c r="A8986" s="68" t="s">
        <v>8946</v>
      </c>
      <c r="B8986" s="225">
        <v>304.06</v>
      </c>
    </row>
    <row r="8987" spans="1:2">
      <c r="A8987" s="68" t="s">
        <v>8948</v>
      </c>
      <c r="B8987" s="225">
        <v>264.25</v>
      </c>
    </row>
    <row r="8988" spans="1:2">
      <c r="A8988" s="68" t="s">
        <v>8949</v>
      </c>
      <c r="B8988" s="225">
        <v>280.08</v>
      </c>
    </row>
    <row r="8989" spans="1:2">
      <c r="A8989" s="68" t="s">
        <v>8950</v>
      </c>
      <c r="B8989" s="225">
        <v>243.71</v>
      </c>
    </row>
    <row r="8990" spans="1:2">
      <c r="A8990" s="68" t="s">
        <v>8951</v>
      </c>
      <c r="B8990" s="225">
        <v>1744.15</v>
      </c>
    </row>
    <row r="8991" spans="1:2">
      <c r="A8991" s="68" t="s">
        <v>8953</v>
      </c>
      <c r="B8991" s="225">
        <v>1522.98</v>
      </c>
    </row>
    <row r="8992" spans="1:2">
      <c r="A8992" s="68" t="s">
        <v>8954</v>
      </c>
      <c r="B8992" s="225">
        <v>4.03</v>
      </c>
    </row>
    <row r="8993" spans="1:2">
      <c r="A8993" s="68" t="s">
        <v>8955</v>
      </c>
      <c r="B8993" s="225">
        <v>3.49</v>
      </c>
    </row>
    <row r="8994" spans="1:2">
      <c r="A8994" s="68" t="s">
        <v>8956</v>
      </c>
      <c r="B8994" s="225">
        <v>134.51</v>
      </c>
    </row>
    <row r="8995" spans="1:2">
      <c r="A8995" s="68" t="s">
        <v>8957</v>
      </c>
      <c r="B8995" s="225">
        <v>116.59</v>
      </c>
    </row>
    <row r="8996" spans="1:2">
      <c r="A8996" s="68" t="s">
        <v>8958</v>
      </c>
      <c r="B8996" s="225">
        <v>77.790000000000006</v>
      </c>
    </row>
    <row r="8997" spans="1:2">
      <c r="A8997" s="68" t="s">
        <v>8959</v>
      </c>
      <c r="B8997" s="225">
        <v>67.98</v>
      </c>
    </row>
    <row r="8998" spans="1:2">
      <c r="A8998" s="68" t="s">
        <v>8960</v>
      </c>
      <c r="B8998" s="225">
        <v>12.49</v>
      </c>
    </row>
    <row r="8999" spans="1:2">
      <c r="A8999" s="68" t="s">
        <v>8961</v>
      </c>
      <c r="B8999" s="225">
        <v>10.86</v>
      </c>
    </row>
    <row r="9000" spans="1:2">
      <c r="A9000" s="68" t="s">
        <v>8962</v>
      </c>
      <c r="B9000" s="225">
        <v>28.2</v>
      </c>
    </row>
    <row r="9001" spans="1:2">
      <c r="A9001" s="68" t="s">
        <v>8964</v>
      </c>
      <c r="B9001" s="225">
        <v>24.55</v>
      </c>
    </row>
    <row r="9002" spans="1:2">
      <c r="A9002" s="68" t="s">
        <v>8965</v>
      </c>
      <c r="B9002" s="225">
        <v>4.24</v>
      </c>
    </row>
    <row r="9003" spans="1:2">
      <c r="A9003" s="68" t="s">
        <v>8966</v>
      </c>
      <c r="B9003" s="225">
        <v>3.7</v>
      </c>
    </row>
    <row r="9004" spans="1:2">
      <c r="A9004" s="68" t="s">
        <v>8967</v>
      </c>
      <c r="B9004" s="225">
        <v>33.65</v>
      </c>
    </row>
    <row r="9005" spans="1:2">
      <c r="A9005" s="68" t="s">
        <v>8968</v>
      </c>
      <c r="B9005" s="225">
        <v>32.630000000000003</v>
      </c>
    </row>
    <row r="9006" spans="1:2">
      <c r="A9006" s="68" t="s">
        <v>8969</v>
      </c>
      <c r="B9006" s="225">
        <v>0.87</v>
      </c>
    </row>
    <row r="9007" spans="1:2">
      <c r="A9007" s="68" t="s">
        <v>8970</v>
      </c>
      <c r="B9007" s="225">
        <v>0.84</v>
      </c>
    </row>
    <row r="9008" spans="1:2">
      <c r="A9008" s="68" t="s">
        <v>8971</v>
      </c>
      <c r="B9008" s="225">
        <v>0.61</v>
      </c>
    </row>
    <row r="9009" spans="1:2">
      <c r="A9009" s="68" t="s">
        <v>8972</v>
      </c>
      <c r="B9009" s="225">
        <v>0.57999999999999996</v>
      </c>
    </row>
    <row r="9010" spans="1:2">
      <c r="A9010" s="68" t="s">
        <v>8973</v>
      </c>
      <c r="B9010" s="225">
        <v>0.09</v>
      </c>
    </row>
    <row r="9011" spans="1:2">
      <c r="A9011" s="68" t="s">
        <v>8974</v>
      </c>
      <c r="B9011" s="225">
        <v>0.09</v>
      </c>
    </row>
    <row r="9012" spans="1:2">
      <c r="A9012" s="68" t="s">
        <v>8975</v>
      </c>
      <c r="B9012" s="225">
        <v>31.76</v>
      </c>
    </row>
    <row r="9013" spans="1:2">
      <c r="A9013" s="68" t="s">
        <v>8976</v>
      </c>
      <c r="B9013" s="225">
        <v>31.07</v>
      </c>
    </row>
    <row r="9014" spans="1:2">
      <c r="A9014" s="68" t="s">
        <v>8977</v>
      </c>
      <c r="B9014" s="225">
        <v>202.29</v>
      </c>
    </row>
    <row r="9015" spans="1:2">
      <c r="A9015" s="68" t="s">
        <v>8978</v>
      </c>
      <c r="B9015" s="225">
        <v>186.63</v>
      </c>
    </row>
    <row r="9016" spans="1:2">
      <c r="A9016" s="68" t="s">
        <v>8979</v>
      </c>
      <c r="B9016" s="225">
        <v>289.37</v>
      </c>
    </row>
    <row r="9017" spans="1:2">
      <c r="A9017" s="68" t="s">
        <v>8980</v>
      </c>
      <c r="B9017" s="225">
        <v>266.94</v>
      </c>
    </row>
    <row r="9018" spans="1:2">
      <c r="A9018" s="68" t="s">
        <v>8981</v>
      </c>
      <c r="B9018" s="225">
        <v>458.27</v>
      </c>
    </row>
    <row r="9019" spans="1:2">
      <c r="A9019" s="68" t="s">
        <v>8982</v>
      </c>
      <c r="B9019" s="225">
        <v>421.4</v>
      </c>
    </row>
    <row r="9020" spans="1:2">
      <c r="A9020" s="68" t="s">
        <v>8983</v>
      </c>
      <c r="B9020" s="225">
        <v>0.8</v>
      </c>
    </row>
    <row r="9021" spans="1:2">
      <c r="A9021" s="68" t="s">
        <v>8984</v>
      </c>
      <c r="B9021" s="225">
        <v>0.69</v>
      </c>
    </row>
    <row r="9022" spans="1:2">
      <c r="A9022" s="68" t="s">
        <v>8985</v>
      </c>
      <c r="B9022" s="225">
        <v>2.02</v>
      </c>
    </row>
    <row r="9023" spans="1:2">
      <c r="A9023" s="68" t="s">
        <v>8987</v>
      </c>
      <c r="B9023" s="225">
        <v>1.75</v>
      </c>
    </row>
    <row r="9024" spans="1:2">
      <c r="A9024" s="68" t="s">
        <v>8988</v>
      </c>
      <c r="B9024" s="225">
        <v>27.22</v>
      </c>
    </row>
    <row r="9025" spans="1:2">
      <c r="A9025" s="68" t="s">
        <v>8989</v>
      </c>
      <c r="B9025" s="225">
        <v>23.64</v>
      </c>
    </row>
    <row r="9026" spans="1:2">
      <c r="A9026" s="68" t="s">
        <v>8990</v>
      </c>
      <c r="B9026" s="225">
        <v>2761.82</v>
      </c>
    </row>
    <row r="9027" spans="1:2">
      <c r="A9027" s="68" t="s">
        <v>8991</v>
      </c>
      <c r="B9027" s="225">
        <v>2400.02</v>
      </c>
    </row>
    <row r="9028" spans="1:2">
      <c r="A9028" s="68" t="s">
        <v>8992</v>
      </c>
      <c r="B9028" s="225">
        <v>1120.7</v>
      </c>
    </row>
    <row r="9029" spans="1:2">
      <c r="A9029" s="68" t="s">
        <v>8993</v>
      </c>
      <c r="B9029" s="225">
        <v>977.55</v>
      </c>
    </row>
    <row r="9030" spans="1:2">
      <c r="A9030" s="68" t="s">
        <v>8994</v>
      </c>
      <c r="B9030" s="225">
        <v>3.36</v>
      </c>
    </row>
    <row r="9031" spans="1:2">
      <c r="A9031" s="68" t="s">
        <v>8996</v>
      </c>
      <c r="B9031" s="225">
        <v>2.91</v>
      </c>
    </row>
    <row r="9032" spans="1:2">
      <c r="A9032" s="68" t="s">
        <v>8997</v>
      </c>
      <c r="B9032" s="225">
        <v>69.27</v>
      </c>
    </row>
    <row r="9033" spans="1:2">
      <c r="A9033" s="68" t="s">
        <v>8998</v>
      </c>
      <c r="B9033" s="225">
        <v>60.21</v>
      </c>
    </row>
    <row r="9034" spans="1:2">
      <c r="A9034" s="68" t="s">
        <v>8999</v>
      </c>
      <c r="B9034" s="225">
        <v>1102.8499999999999</v>
      </c>
    </row>
    <row r="9035" spans="1:2">
      <c r="A9035" s="68" t="s">
        <v>9000</v>
      </c>
      <c r="B9035" s="225">
        <v>959.47</v>
      </c>
    </row>
    <row r="9036" spans="1:2">
      <c r="A9036" s="68" t="s">
        <v>9001</v>
      </c>
      <c r="B9036" s="225">
        <v>280.08</v>
      </c>
    </row>
    <row r="9037" spans="1:2">
      <c r="A9037" s="68" t="s">
        <v>9003</v>
      </c>
      <c r="B9037" s="225">
        <v>243.71</v>
      </c>
    </row>
    <row r="9038" spans="1:2">
      <c r="A9038" s="68" t="s">
        <v>9004</v>
      </c>
      <c r="B9038" s="225">
        <v>0.26</v>
      </c>
    </row>
    <row r="9039" spans="1:2">
      <c r="A9039" s="68" t="s">
        <v>9006</v>
      </c>
      <c r="B9039" s="225">
        <v>0.23</v>
      </c>
    </row>
    <row r="9040" spans="1:2">
      <c r="A9040" s="68" t="s">
        <v>9007</v>
      </c>
      <c r="B9040" s="225">
        <v>1.34</v>
      </c>
    </row>
    <row r="9041" spans="1:2">
      <c r="A9041" s="68" t="s">
        <v>9009</v>
      </c>
      <c r="B9041" s="225">
        <v>1.1599999999999999</v>
      </c>
    </row>
    <row r="9042" spans="1:2">
      <c r="A9042" s="68" t="s">
        <v>9010</v>
      </c>
      <c r="B9042" s="225">
        <v>1.07</v>
      </c>
    </row>
    <row r="9043" spans="1:2">
      <c r="A9043" s="68" t="s">
        <v>9012</v>
      </c>
      <c r="B9043" s="225">
        <v>0.93</v>
      </c>
    </row>
    <row r="9044" spans="1:2">
      <c r="A9044" s="68" t="s">
        <v>9013</v>
      </c>
      <c r="B9044" s="225">
        <v>3.36</v>
      </c>
    </row>
    <row r="9045" spans="1:2">
      <c r="A9045" s="68" t="s">
        <v>9015</v>
      </c>
      <c r="B9045" s="225">
        <v>2.91</v>
      </c>
    </row>
    <row r="9046" spans="1:2">
      <c r="A9046" s="68" t="s">
        <v>9016</v>
      </c>
      <c r="B9046" s="225">
        <v>0.16</v>
      </c>
    </row>
    <row r="9047" spans="1:2">
      <c r="A9047" s="68" t="s">
        <v>9018</v>
      </c>
      <c r="B9047" s="225">
        <v>0.13</v>
      </c>
    </row>
    <row r="9048" spans="1:2">
      <c r="A9048" s="68" t="s">
        <v>9019</v>
      </c>
      <c r="B9048" s="225">
        <v>2.69</v>
      </c>
    </row>
    <row r="9049" spans="1:2">
      <c r="A9049" s="68" t="s">
        <v>9020</v>
      </c>
      <c r="B9049" s="225">
        <v>2.33</v>
      </c>
    </row>
    <row r="9050" spans="1:2">
      <c r="A9050" s="68" t="s">
        <v>9021</v>
      </c>
      <c r="B9050" s="225">
        <v>69.62</v>
      </c>
    </row>
    <row r="9051" spans="1:2">
      <c r="A9051" s="68" t="s">
        <v>9023</v>
      </c>
      <c r="B9051" s="225">
        <v>68.72</v>
      </c>
    </row>
    <row r="9052" spans="1:2">
      <c r="A9052" s="68" t="s">
        <v>9024</v>
      </c>
      <c r="B9052" s="225">
        <v>858.16</v>
      </c>
    </row>
    <row r="9053" spans="1:2">
      <c r="A9053" s="68" t="s">
        <v>9026</v>
      </c>
      <c r="B9053" s="225">
        <v>788.61</v>
      </c>
    </row>
    <row r="9054" spans="1:2">
      <c r="A9054" s="68" t="s">
        <v>9027</v>
      </c>
      <c r="B9054" s="225">
        <v>423.53</v>
      </c>
    </row>
    <row r="9055" spans="1:2">
      <c r="A9055" s="68" t="s">
        <v>9029</v>
      </c>
      <c r="B9055" s="225">
        <v>387.69</v>
      </c>
    </row>
    <row r="9056" spans="1:2">
      <c r="A9056" s="68" t="s">
        <v>9030</v>
      </c>
      <c r="B9056" s="225">
        <v>464.14</v>
      </c>
    </row>
    <row r="9057" spans="1:2">
      <c r="A9057" s="68" t="s">
        <v>9031</v>
      </c>
      <c r="B9057" s="225">
        <v>435.47</v>
      </c>
    </row>
    <row r="9058" spans="1:2">
      <c r="A9058" s="68" t="s">
        <v>9032</v>
      </c>
      <c r="B9058" s="225">
        <v>53.8</v>
      </c>
    </row>
    <row r="9059" spans="1:2">
      <c r="A9059" s="68" t="s">
        <v>9033</v>
      </c>
      <c r="B9059" s="225">
        <v>46.63</v>
      </c>
    </row>
    <row r="9060" spans="1:2">
      <c r="A9060" s="68" t="s">
        <v>9034</v>
      </c>
      <c r="B9060" s="225">
        <v>2282.86</v>
      </c>
    </row>
    <row r="9061" spans="1:2">
      <c r="A9061" s="68" t="s">
        <v>9035</v>
      </c>
      <c r="B9061" s="225">
        <v>2213.31</v>
      </c>
    </row>
    <row r="9062" spans="1:2">
      <c r="A9062" s="68" t="s">
        <v>9036</v>
      </c>
      <c r="B9062" s="225">
        <v>1355.08</v>
      </c>
    </row>
    <row r="9063" spans="1:2">
      <c r="A9063" s="68" t="s">
        <v>9038</v>
      </c>
      <c r="B9063" s="225">
        <v>1285.53</v>
      </c>
    </row>
    <row r="9064" spans="1:2">
      <c r="A9064" s="68" t="s">
        <v>9039</v>
      </c>
      <c r="B9064" s="225">
        <v>321.88</v>
      </c>
    </row>
    <row r="9065" spans="1:2">
      <c r="A9065" s="68" t="s">
        <v>9041</v>
      </c>
      <c r="B9065" s="225">
        <v>321.88</v>
      </c>
    </row>
    <row r="9066" spans="1:2">
      <c r="A9066" s="68" t="s">
        <v>9042</v>
      </c>
      <c r="B9066" s="225">
        <v>231.32</v>
      </c>
    </row>
    <row r="9067" spans="1:2">
      <c r="A9067" s="68" t="s">
        <v>9044</v>
      </c>
      <c r="B9067" s="225">
        <v>226.66</v>
      </c>
    </row>
    <row r="9068" spans="1:2">
      <c r="A9068" s="68" t="s">
        <v>9045</v>
      </c>
      <c r="B9068" s="225">
        <v>150</v>
      </c>
    </row>
    <row r="9069" spans="1:2">
      <c r="A9069" s="68" t="s">
        <v>9046</v>
      </c>
      <c r="B9069" s="225">
        <v>150</v>
      </c>
    </row>
    <row r="9070" spans="1:2">
      <c r="A9070" s="68" t="s">
        <v>9047</v>
      </c>
      <c r="B9070" s="225">
        <v>107.61</v>
      </c>
    </row>
    <row r="9071" spans="1:2">
      <c r="A9071" s="68" t="s">
        <v>9048</v>
      </c>
      <c r="B9071" s="225">
        <v>93.27</v>
      </c>
    </row>
    <row r="9072" spans="1:2">
      <c r="A9072" s="68" t="s">
        <v>9049</v>
      </c>
      <c r="B9072" s="225">
        <v>141.24</v>
      </c>
    </row>
    <row r="9073" spans="1:2">
      <c r="A9073" s="68" t="s">
        <v>9050</v>
      </c>
      <c r="B9073" s="225">
        <v>122.42</v>
      </c>
    </row>
    <row r="9074" spans="1:2">
      <c r="A9074" s="68" t="s">
        <v>9051</v>
      </c>
      <c r="B9074" s="225">
        <v>163.43</v>
      </c>
    </row>
    <row r="9075" spans="1:2">
      <c r="A9075" s="68" t="s">
        <v>9052</v>
      </c>
      <c r="B9075" s="225">
        <v>141.66</v>
      </c>
    </row>
    <row r="9076" spans="1:2">
      <c r="A9076" s="68" t="s">
        <v>9053</v>
      </c>
      <c r="B9076" s="225">
        <v>1.57</v>
      </c>
    </row>
    <row r="9077" spans="1:2">
      <c r="A9077" s="68" t="s">
        <v>9054</v>
      </c>
      <c r="B9077" s="225">
        <v>1.39</v>
      </c>
    </row>
    <row r="9078" spans="1:2">
      <c r="A9078" s="68" t="s">
        <v>9055</v>
      </c>
      <c r="B9078" s="225">
        <v>20.170000000000002</v>
      </c>
    </row>
    <row r="9079" spans="1:2">
      <c r="A9079" s="68" t="s">
        <v>9057</v>
      </c>
      <c r="B9079" s="225">
        <v>17.48</v>
      </c>
    </row>
    <row r="9080" spans="1:2">
      <c r="A9080" s="68" t="s">
        <v>9058</v>
      </c>
      <c r="B9080" s="225">
        <v>10.08</v>
      </c>
    </row>
    <row r="9081" spans="1:2">
      <c r="A9081" s="68" t="s">
        <v>9059</v>
      </c>
      <c r="B9081" s="225">
        <v>8.74</v>
      </c>
    </row>
    <row r="9082" spans="1:2">
      <c r="A9082" s="68" t="s">
        <v>9060</v>
      </c>
      <c r="B9082" s="225">
        <v>67.25</v>
      </c>
    </row>
    <row r="9083" spans="1:2">
      <c r="A9083" s="68" t="s">
        <v>9062</v>
      </c>
      <c r="B9083" s="225">
        <v>58.29</v>
      </c>
    </row>
    <row r="9084" spans="1:2">
      <c r="A9084" s="68" t="s">
        <v>9063</v>
      </c>
      <c r="B9084" s="225">
        <v>138.12</v>
      </c>
    </row>
    <row r="9085" spans="1:2">
      <c r="A9085" s="68" t="s">
        <v>9064</v>
      </c>
      <c r="B9085" s="225">
        <v>133.63999999999999</v>
      </c>
    </row>
    <row r="9086" spans="1:2">
      <c r="A9086" s="68" t="s">
        <v>9065</v>
      </c>
      <c r="B9086" s="225">
        <v>15.35</v>
      </c>
    </row>
    <row r="9087" spans="1:2">
      <c r="A9087" s="68" t="s">
        <v>9066</v>
      </c>
      <c r="B9087" s="225">
        <v>14.42</v>
      </c>
    </row>
    <row r="9088" spans="1:2">
      <c r="A9088" s="68" t="s">
        <v>9067</v>
      </c>
      <c r="B9088" s="225">
        <v>22.16</v>
      </c>
    </row>
    <row r="9089" spans="1:2">
      <c r="A9089" s="68" t="s">
        <v>9068</v>
      </c>
      <c r="B9089" s="225">
        <v>20.91</v>
      </c>
    </row>
    <row r="9090" spans="1:2">
      <c r="A9090" s="68" t="s">
        <v>9069</v>
      </c>
      <c r="B9090" s="225">
        <v>12.27</v>
      </c>
    </row>
    <row r="9091" spans="1:2">
      <c r="A9091" s="68" t="s">
        <v>9070</v>
      </c>
      <c r="B9091" s="225">
        <v>11.56</v>
      </c>
    </row>
    <row r="9092" spans="1:2">
      <c r="A9092" s="68" t="s">
        <v>9071</v>
      </c>
      <c r="B9092" s="225">
        <v>102.26</v>
      </c>
    </row>
    <row r="9093" spans="1:2">
      <c r="A9093" s="68" t="s">
        <v>9072</v>
      </c>
      <c r="B9093" s="225">
        <v>97.78</v>
      </c>
    </row>
    <row r="9094" spans="1:2">
      <c r="A9094" s="68" t="s">
        <v>9073</v>
      </c>
      <c r="B9094" s="225">
        <v>3163.01</v>
      </c>
    </row>
    <row r="9095" spans="1:2">
      <c r="A9095" s="68" t="s">
        <v>9074</v>
      </c>
      <c r="B9095" s="225">
        <v>2951.03</v>
      </c>
    </row>
    <row r="9096" spans="1:2">
      <c r="A9096" s="68" t="s">
        <v>9075</v>
      </c>
      <c r="B9096" s="225">
        <v>48.72</v>
      </c>
    </row>
    <row r="9097" spans="1:2">
      <c r="A9097" s="68" t="s">
        <v>9076</v>
      </c>
      <c r="B9097" s="225">
        <v>44.97</v>
      </c>
    </row>
    <row r="9098" spans="1:2">
      <c r="A9098" s="68" t="s">
        <v>9077</v>
      </c>
      <c r="B9098" s="225">
        <v>29.33</v>
      </c>
    </row>
    <row r="9099" spans="1:2">
      <c r="A9099" s="68" t="s">
        <v>9078</v>
      </c>
      <c r="B9099" s="225">
        <v>26.77</v>
      </c>
    </row>
    <row r="9100" spans="1:2">
      <c r="A9100" s="68" t="s">
        <v>9079</v>
      </c>
      <c r="B9100" s="225">
        <v>34.340000000000003</v>
      </c>
    </row>
    <row r="9101" spans="1:2">
      <c r="A9101" s="68" t="s">
        <v>9080</v>
      </c>
      <c r="B9101" s="225">
        <v>32.94</v>
      </c>
    </row>
    <row r="9102" spans="1:2">
      <c r="A9102" s="68" t="s">
        <v>9081</v>
      </c>
      <c r="B9102" s="225">
        <v>338.28</v>
      </c>
    </row>
    <row r="9103" spans="1:2">
      <c r="A9103" s="68" t="s">
        <v>9082</v>
      </c>
      <c r="B9103" s="225">
        <v>309.3</v>
      </c>
    </row>
    <row r="9104" spans="1:2">
      <c r="A9104" s="68" t="s">
        <v>9083</v>
      </c>
      <c r="B9104" s="225">
        <v>242.45</v>
      </c>
    </row>
    <row r="9105" spans="1:2">
      <c r="A9105" s="68" t="s">
        <v>9084</v>
      </c>
      <c r="B9105" s="225">
        <v>221.5</v>
      </c>
    </row>
    <row r="9106" spans="1:2">
      <c r="A9106" s="68" t="s">
        <v>9085</v>
      </c>
      <c r="B9106" s="225">
        <v>643.54</v>
      </c>
    </row>
    <row r="9107" spans="1:2">
      <c r="A9107" s="68" t="s">
        <v>9086</v>
      </c>
      <c r="B9107" s="225">
        <v>594.79</v>
      </c>
    </row>
    <row r="9108" spans="1:2">
      <c r="A9108" s="68" t="s">
        <v>9087</v>
      </c>
      <c r="B9108" s="225">
        <v>1131.8800000000001</v>
      </c>
    </row>
    <row r="9109" spans="1:2">
      <c r="A9109" s="68" t="s">
        <v>9088</v>
      </c>
      <c r="B9109" s="225">
        <v>1043.83</v>
      </c>
    </row>
    <row r="9110" spans="1:2">
      <c r="A9110" s="68" t="s">
        <v>9089</v>
      </c>
      <c r="B9110" s="225">
        <v>412</v>
      </c>
    </row>
    <row r="9111" spans="1:2">
      <c r="A9111" s="68" t="s">
        <v>9090</v>
      </c>
      <c r="B9111" s="225">
        <v>412</v>
      </c>
    </row>
    <row r="9112" spans="1:2">
      <c r="A9112" s="68" t="s">
        <v>9091</v>
      </c>
      <c r="B9112" s="225">
        <v>207.15</v>
      </c>
    </row>
    <row r="9113" spans="1:2">
      <c r="A9113" s="68" t="s">
        <v>9092</v>
      </c>
      <c r="B9113" s="225">
        <v>197.28</v>
      </c>
    </row>
    <row r="9114" spans="1:2">
      <c r="A9114" s="68" t="s">
        <v>9093</v>
      </c>
      <c r="B9114" s="225">
        <v>646.55999999999995</v>
      </c>
    </row>
    <row r="9115" spans="1:2">
      <c r="A9115" s="68" t="s">
        <v>9094</v>
      </c>
      <c r="B9115" s="225">
        <v>626.04999999999995</v>
      </c>
    </row>
    <row r="9116" spans="1:2">
      <c r="A9116" s="68" t="s">
        <v>9095</v>
      </c>
      <c r="B9116" s="225">
        <v>1906.24</v>
      </c>
    </row>
    <row r="9117" spans="1:2">
      <c r="A9117" s="68" t="s">
        <v>9096</v>
      </c>
      <c r="B9117" s="225">
        <v>1759.18</v>
      </c>
    </row>
    <row r="9118" spans="1:2">
      <c r="A9118" s="68" t="s">
        <v>9097</v>
      </c>
      <c r="B9118" s="225">
        <v>886.7</v>
      </c>
    </row>
    <row r="9119" spans="1:2">
      <c r="A9119" s="68" t="s">
        <v>9098</v>
      </c>
      <c r="B9119" s="225">
        <v>797.17</v>
      </c>
    </row>
    <row r="9120" spans="1:2">
      <c r="A9120" s="68" t="s">
        <v>9099</v>
      </c>
      <c r="B9120" s="225">
        <v>1438.95</v>
      </c>
    </row>
    <row r="9121" spans="1:2">
      <c r="A9121" s="68" t="s">
        <v>9100</v>
      </c>
      <c r="B9121" s="225">
        <v>1384.87</v>
      </c>
    </row>
    <row r="9122" spans="1:2">
      <c r="A9122" s="68" t="s">
        <v>9101</v>
      </c>
      <c r="B9122" s="225">
        <v>592.58000000000004</v>
      </c>
    </row>
    <row r="9123" spans="1:2">
      <c r="A9123" s="68" t="s">
        <v>9102</v>
      </c>
      <c r="B9123" s="225">
        <v>568.87</v>
      </c>
    </row>
    <row r="9124" spans="1:2">
      <c r="A9124" s="68" t="s">
        <v>9103</v>
      </c>
      <c r="B9124" s="225">
        <v>779.75</v>
      </c>
    </row>
    <row r="9125" spans="1:2">
      <c r="A9125" s="68" t="s">
        <v>9105</v>
      </c>
      <c r="B9125" s="225">
        <v>760.58</v>
      </c>
    </row>
    <row r="9126" spans="1:2">
      <c r="A9126" s="68" t="s">
        <v>9106</v>
      </c>
      <c r="B9126" s="225">
        <v>203.83</v>
      </c>
    </row>
    <row r="9127" spans="1:2">
      <c r="A9127" s="68" t="s">
        <v>9107</v>
      </c>
      <c r="B9127" s="225">
        <v>195.45</v>
      </c>
    </row>
    <row r="9128" spans="1:2">
      <c r="A9128" s="68" t="s">
        <v>9108</v>
      </c>
      <c r="B9128" s="225">
        <v>85.46</v>
      </c>
    </row>
    <row r="9129" spans="1:2">
      <c r="A9129" s="68" t="s">
        <v>9109</v>
      </c>
      <c r="B9129" s="225">
        <v>79.02</v>
      </c>
    </row>
    <row r="9130" spans="1:2">
      <c r="A9130" s="68" t="s">
        <v>9110</v>
      </c>
      <c r="B9130" s="225">
        <v>103.22</v>
      </c>
    </row>
    <row r="9131" spans="1:2">
      <c r="A9131" s="68" t="s">
        <v>9111</v>
      </c>
      <c r="B9131" s="225">
        <v>90.72</v>
      </c>
    </row>
    <row r="9132" spans="1:2">
      <c r="A9132" s="68" t="s">
        <v>9112</v>
      </c>
      <c r="B9132" s="225">
        <v>1605.13</v>
      </c>
    </row>
    <row r="9133" spans="1:2">
      <c r="A9133" s="68" t="s">
        <v>9113</v>
      </c>
      <c r="B9133" s="225">
        <v>1506.26</v>
      </c>
    </row>
    <row r="9134" spans="1:2">
      <c r="A9134" s="68" t="s">
        <v>9114</v>
      </c>
      <c r="B9134" s="225">
        <v>243.7</v>
      </c>
    </row>
    <row r="9135" spans="1:2">
      <c r="A9135" s="68" t="s">
        <v>9115</v>
      </c>
      <c r="B9135" s="225">
        <v>235.24</v>
      </c>
    </row>
    <row r="9136" spans="1:2">
      <c r="A9136" s="68" t="s">
        <v>9116</v>
      </c>
      <c r="B9136" s="225">
        <v>216.74</v>
      </c>
    </row>
    <row r="9137" spans="1:2">
      <c r="A9137" s="68" t="s">
        <v>9117</v>
      </c>
      <c r="B9137" s="225">
        <v>206.92</v>
      </c>
    </row>
    <row r="9138" spans="1:2">
      <c r="A9138" s="68" t="s">
        <v>9118</v>
      </c>
      <c r="B9138" s="225">
        <v>256.56</v>
      </c>
    </row>
    <row r="9139" spans="1:2">
      <c r="A9139" s="68" t="s">
        <v>9119</v>
      </c>
      <c r="B9139" s="225">
        <v>240.55</v>
      </c>
    </row>
    <row r="9140" spans="1:2">
      <c r="A9140" s="68" t="s">
        <v>9120</v>
      </c>
      <c r="B9140" s="225">
        <v>307.32</v>
      </c>
    </row>
    <row r="9141" spans="1:2">
      <c r="A9141" s="68" t="s">
        <v>9121</v>
      </c>
      <c r="B9141" s="225">
        <v>294.93</v>
      </c>
    </row>
    <row r="9142" spans="1:2">
      <c r="A9142" s="68" t="s">
        <v>9122</v>
      </c>
      <c r="B9142" s="225">
        <v>273.56</v>
      </c>
    </row>
    <row r="9143" spans="1:2">
      <c r="A9143" s="68" t="s">
        <v>9123</v>
      </c>
      <c r="B9143" s="225">
        <v>263.55</v>
      </c>
    </row>
    <row r="9144" spans="1:2">
      <c r="A9144" s="68" t="s">
        <v>9124</v>
      </c>
      <c r="B9144" s="225">
        <v>229.99</v>
      </c>
    </row>
    <row r="9145" spans="1:2">
      <c r="A9145" s="68" t="s">
        <v>9125</v>
      </c>
      <c r="B9145" s="225">
        <v>221.51</v>
      </c>
    </row>
    <row r="9146" spans="1:2">
      <c r="A9146" s="68" t="s">
        <v>9126</v>
      </c>
      <c r="B9146" s="225">
        <v>208.91</v>
      </c>
    </row>
    <row r="9147" spans="1:2">
      <c r="A9147" s="68" t="s">
        <v>9127</v>
      </c>
      <c r="B9147" s="225">
        <v>205.51</v>
      </c>
    </row>
    <row r="9148" spans="1:2">
      <c r="A9148" s="68" t="s">
        <v>9128</v>
      </c>
      <c r="B9148" s="225">
        <v>333.59</v>
      </c>
    </row>
    <row r="9149" spans="1:2">
      <c r="A9149" s="68" t="s">
        <v>9129</v>
      </c>
      <c r="B9149" s="225">
        <v>319.13</v>
      </c>
    </row>
    <row r="9150" spans="1:2">
      <c r="A9150" s="68" t="s">
        <v>9130</v>
      </c>
      <c r="B9150" s="225">
        <v>186.11</v>
      </c>
    </row>
    <row r="9151" spans="1:2">
      <c r="A9151" s="68" t="s">
        <v>9131</v>
      </c>
      <c r="B9151" s="225">
        <v>175.47</v>
      </c>
    </row>
    <row r="9152" spans="1:2">
      <c r="A9152" s="68" t="s">
        <v>9132</v>
      </c>
      <c r="B9152" s="225">
        <v>212.11</v>
      </c>
    </row>
    <row r="9153" spans="1:2">
      <c r="A9153" s="68" t="s">
        <v>9133</v>
      </c>
      <c r="B9153" s="225">
        <v>202.11</v>
      </c>
    </row>
    <row r="9154" spans="1:2">
      <c r="A9154" s="68" t="s">
        <v>9134</v>
      </c>
      <c r="B9154" s="225">
        <v>187.89</v>
      </c>
    </row>
    <row r="9155" spans="1:2">
      <c r="A9155" s="68" t="s">
        <v>9135</v>
      </c>
      <c r="B9155" s="225">
        <v>178.51</v>
      </c>
    </row>
    <row r="9156" spans="1:2">
      <c r="A9156" s="68" t="s">
        <v>9136</v>
      </c>
      <c r="B9156" s="225">
        <v>171.55</v>
      </c>
    </row>
    <row r="9157" spans="1:2">
      <c r="A9157" s="68" t="s">
        <v>9137</v>
      </c>
      <c r="B9157" s="225">
        <v>162.87</v>
      </c>
    </row>
    <row r="9158" spans="1:2">
      <c r="A9158" s="68" t="s">
        <v>9138</v>
      </c>
      <c r="B9158" s="225">
        <v>166.82</v>
      </c>
    </row>
    <row r="9159" spans="1:2">
      <c r="A9159" s="68" t="s">
        <v>9139</v>
      </c>
      <c r="B9159" s="225">
        <v>159.34</v>
      </c>
    </row>
    <row r="9160" spans="1:2">
      <c r="A9160" s="68" t="s">
        <v>9140</v>
      </c>
      <c r="B9160" s="225">
        <v>304.14999999999998</v>
      </c>
    </row>
    <row r="9161" spans="1:2">
      <c r="A9161" s="68" t="s">
        <v>9141</v>
      </c>
      <c r="B9161" s="225">
        <v>295.20999999999998</v>
      </c>
    </row>
    <row r="9162" spans="1:2">
      <c r="A9162" s="68" t="s">
        <v>9142</v>
      </c>
      <c r="B9162" s="225">
        <v>296.51</v>
      </c>
    </row>
    <row r="9163" spans="1:2">
      <c r="A9163" s="68" t="s">
        <v>9143</v>
      </c>
      <c r="B9163" s="225">
        <v>288.14999999999998</v>
      </c>
    </row>
    <row r="9164" spans="1:2">
      <c r="A9164" s="68" t="s">
        <v>9144</v>
      </c>
      <c r="B9164" s="225">
        <v>350.42</v>
      </c>
    </row>
    <row r="9165" spans="1:2">
      <c r="A9165" s="68" t="s">
        <v>9145</v>
      </c>
      <c r="B9165" s="225">
        <v>341.89</v>
      </c>
    </row>
    <row r="9166" spans="1:2">
      <c r="A9166" s="68" t="s">
        <v>9146</v>
      </c>
      <c r="B9166" s="225">
        <v>352.24</v>
      </c>
    </row>
    <row r="9167" spans="1:2">
      <c r="A9167" s="68" t="s">
        <v>9147</v>
      </c>
      <c r="B9167" s="225">
        <v>344.53</v>
      </c>
    </row>
    <row r="9168" spans="1:2">
      <c r="A9168" s="68" t="s">
        <v>9148</v>
      </c>
      <c r="B9168" s="225">
        <v>310.52999999999997</v>
      </c>
    </row>
    <row r="9169" spans="1:2">
      <c r="A9169" s="68" t="s">
        <v>9149</v>
      </c>
      <c r="B9169" s="225">
        <v>304.3</v>
      </c>
    </row>
    <row r="9170" spans="1:2">
      <c r="A9170" s="68" t="s">
        <v>9150</v>
      </c>
      <c r="B9170" s="225">
        <v>301.33999999999997</v>
      </c>
    </row>
    <row r="9171" spans="1:2">
      <c r="A9171" s="68" t="s">
        <v>9151</v>
      </c>
      <c r="B9171" s="225">
        <v>293.2</v>
      </c>
    </row>
    <row r="9172" spans="1:2">
      <c r="A9172" s="68" t="s">
        <v>9152</v>
      </c>
      <c r="B9172" s="225">
        <v>347.63</v>
      </c>
    </row>
    <row r="9173" spans="1:2">
      <c r="A9173" s="68" t="s">
        <v>9153</v>
      </c>
      <c r="B9173" s="225">
        <v>339.49</v>
      </c>
    </row>
    <row r="9174" spans="1:2">
      <c r="A9174" s="68" t="s">
        <v>9154</v>
      </c>
      <c r="B9174" s="225">
        <v>360.15</v>
      </c>
    </row>
    <row r="9175" spans="1:2">
      <c r="A9175" s="68" t="s">
        <v>9155</v>
      </c>
      <c r="B9175" s="225">
        <v>351.96</v>
      </c>
    </row>
    <row r="9176" spans="1:2">
      <c r="A9176" s="68" t="s">
        <v>9156</v>
      </c>
      <c r="B9176" s="225">
        <v>352.91</v>
      </c>
    </row>
    <row r="9177" spans="1:2">
      <c r="A9177" s="68" t="s">
        <v>9157</v>
      </c>
      <c r="B9177" s="225">
        <v>344.75</v>
      </c>
    </row>
    <row r="9178" spans="1:2">
      <c r="A9178" s="68" t="s">
        <v>9158</v>
      </c>
      <c r="B9178" s="225">
        <v>417.14</v>
      </c>
    </row>
    <row r="9179" spans="1:2">
      <c r="A9179" s="68" t="s">
        <v>9159</v>
      </c>
      <c r="B9179" s="225">
        <v>408.68</v>
      </c>
    </row>
    <row r="9180" spans="1:2">
      <c r="A9180" s="68" t="s">
        <v>9160</v>
      </c>
      <c r="B9180" s="225">
        <v>448.37</v>
      </c>
    </row>
    <row r="9181" spans="1:2">
      <c r="A9181" s="68" t="s">
        <v>9161</v>
      </c>
      <c r="B9181" s="225">
        <v>439.09</v>
      </c>
    </row>
    <row r="9182" spans="1:2">
      <c r="A9182" s="68" t="s">
        <v>9162</v>
      </c>
      <c r="B9182" s="225">
        <v>216.74</v>
      </c>
    </row>
    <row r="9183" spans="1:2">
      <c r="A9183" s="68" t="s">
        <v>9163</v>
      </c>
      <c r="B9183" s="225">
        <v>206.92</v>
      </c>
    </row>
    <row r="9184" spans="1:2">
      <c r="A9184" s="68" t="s">
        <v>9164</v>
      </c>
      <c r="B9184" s="225">
        <v>328.18</v>
      </c>
    </row>
    <row r="9185" spans="1:2">
      <c r="A9185" s="68" t="s">
        <v>9165</v>
      </c>
      <c r="B9185" s="225">
        <v>322.88</v>
      </c>
    </row>
    <row r="9186" spans="1:2">
      <c r="A9186" s="68" t="s">
        <v>9166</v>
      </c>
      <c r="B9186" s="225">
        <v>251.84</v>
      </c>
    </row>
    <row r="9187" spans="1:2">
      <c r="A9187" s="68" t="s">
        <v>9167</v>
      </c>
      <c r="B9187" s="225">
        <v>238.93</v>
      </c>
    </row>
    <row r="9188" spans="1:2">
      <c r="A9188" s="68" t="s">
        <v>9168</v>
      </c>
      <c r="B9188" s="225">
        <v>244.48</v>
      </c>
    </row>
    <row r="9189" spans="1:2">
      <c r="A9189" s="68" t="s">
        <v>9169</v>
      </c>
      <c r="B9189" s="225">
        <v>231.58</v>
      </c>
    </row>
    <row r="9190" spans="1:2">
      <c r="A9190" s="68" t="s">
        <v>9170</v>
      </c>
      <c r="B9190" s="225">
        <v>347.04</v>
      </c>
    </row>
    <row r="9191" spans="1:2">
      <c r="A9191" s="68" t="s">
        <v>9171</v>
      </c>
      <c r="B9191" s="225">
        <v>332.52</v>
      </c>
    </row>
    <row r="9192" spans="1:2">
      <c r="A9192" s="68" t="s">
        <v>9172</v>
      </c>
      <c r="B9192" s="225">
        <v>136.52000000000001</v>
      </c>
    </row>
    <row r="9193" spans="1:2">
      <c r="A9193" s="68" t="s">
        <v>9173</v>
      </c>
      <c r="B9193" s="225">
        <v>133.69</v>
      </c>
    </row>
    <row r="9194" spans="1:2">
      <c r="A9194" s="68" t="s">
        <v>9174</v>
      </c>
      <c r="B9194" s="225">
        <v>168.74</v>
      </c>
    </row>
    <row r="9195" spans="1:2">
      <c r="A9195" s="68" t="s">
        <v>9175</v>
      </c>
      <c r="B9195" s="225">
        <v>165.91</v>
      </c>
    </row>
    <row r="9196" spans="1:2">
      <c r="A9196" s="68" t="s">
        <v>9176</v>
      </c>
      <c r="B9196" s="225">
        <v>181.29</v>
      </c>
    </row>
    <row r="9197" spans="1:2">
      <c r="A9197" s="68" t="s">
        <v>9177</v>
      </c>
      <c r="B9197" s="225">
        <v>177.9</v>
      </c>
    </row>
    <row r="9198" spans="1:2">
      <c r="A9198" s="68" t="s">
        <v>9178</v>
      </c>
      <c r="B9198" s="225">
        <v>541.52</v>
      </c>
    </row>
    <row r="9199" spans="1:2">
      <c r="A9199" s="68" t="s">
        <v>9179</v>
      </c>
      <c r="B9199" s="225">
        <v>508.19</v>
      </c>
    </row>
    <row r="9200" spans="1:2">
      <c r="A9200" s="68" t="s">
        <v>9180</v>
      </c>
      <c r="B9200" s="225">
        <v>2065.56</v>
      </c>
    </row>
    <row r="9201" spans="1:2">
      <c r="A9201" s="68" t="s">
        <v>9181</v>
      </c>
      <c r="B9201" s="225">
        <v>2032.21</v>
      </c>
    </row>
    <row r="9202" spans="1:2">
      <c r="A9202" s="68" t="s">
        <v>9182</v>
      </c>
      <c r="B9202" s="225">
        <v>1432.56</v>
      </c>
    </row>
    <row r="9203" spans="1:2">
      <c r="A9203" s="68" t="s">
        <v>9183</v>
      </c>
      <c r="B9203" s="225">
        <v>1396.85</v>
      </c>
    </row>
    <row r="9204" spans="1:2">
      <c r="A9204" s="68" t="s">
        <v>9184</v>
      </c>
      <c r="B9204" s="225">
        <v>1863.32</v>
      </c>
    </row>
    <row r="9205" spans="1:2">
      <c r="A9205" s="68" t="s">
        <v>9185</v>
      </c>
      <c r="B9205" s="225">
        <v>1839.05</v>
      </c>
    </row>
    <row r="9206" spans="1:2">
      <c r="A9206" s="68" t="s">
        <v>9186</v>
      </c>
      <c r="B9206" s="225">
        <v>1563.66</v>
      </c>
    </row>
    <row r="9207" spans="1:2">
      <c r="A9207" s="68" t="s">
        <v>9187</v>
      </c>
      <c r="B9207" s="225">
        <v>1541.69</v>
      </c>
    </row>
    <row r="9208" spans="1:2">
      <c r="A9208" s="68" t="s">
        <v>9188</v>
      </c>
      <c r="B9208" s="225">
        <v>10426.31</v>
      </c>
    </row>
    <row r="9209" spans="1:2">
      <c r="A9209" s="68" t="s">
        <v>9189</v>
      </c>
      <c r="B9209" s="225">
        <v>9919.93</v>
      </c>
    </row>
    <row r="9210" spans="1:2">
      <c r="A9210" s="68" t="s">
        <v>9190</v>
      </c>
      <c r="B9210" s="225">
        <v>3012.16</v>
      </c>
    </row>
    <row r="9211" spans="1:2">
      <c r="A9211" s="68" t="s">
        <v>9191</v>
      </c>
      <c r="B9211" s="225">
        <v>2849.91</v>
      </c>
    </row>
    <row r="9212" spans="1:2">
      <c r="A9212" s="68" t="s">
        <v>9192</v>
      </c>
      <c r="B9212" s="225">
        <v>3419.63</v>
      </c>
    </row>
    <row r="9213" spans="1:2">
      <c r="A9213" s="68" t="s">
        <v>9193</v>
      </c>
      <c r="B9213" s="225">
        <v>3256.7</v>
      </c>
    </row>
    <row r="9214" spans="1:2">
      <c r="A9214" s="68" t="s">
        <v>9194</v>
      </c>
      <c r="B9214" s="225">
        <v>427.87</v>
      </c>
    </row>
    <row r="9215" spans="1:2">
      <c r="A9215" s="68" t="s">
        <v>9195</v>
      </c>
      <c r="B9215" s="225">
        <v>398.11</v>
      </c>
    </row>
    <row r="9216" spans="1:2">
      <c r="A9216" s="68" t="s">
        <v>9196</v>
      </c>
      <c r="B9216" s="225">
        <v>1089.47</v>
      </c>
    </row>
    <row r="9217" spans="1:2">
      <c r="A9217" s="68" t="s">
        <v>9197</v>
      </c>
      <c r="B9217" s="225">
        <v>1039.45</v>
      </c>
    </row>
    <row r="9218" spans="1:2">
      <c r="A9218" s="68" t="s">
        <v>9198</v>
      </c>
      <c r="B9218" s="225">
        <v>1297.26</v>
      </c>
    </row>
    <row r="9219" spans="1:2">
      <c r="A9219" s="68" t="s">
        <v>9199</v>
      </c>
      <c r="B9219" s="225">
        <v>1278.0899999999999</v>
      </c>
    </row>
    <row r="9220" spans="1:2">
      <c r="A9220" s="68" t="s">
        <v>9200</v>
      </c>
      <c r="B9220" s="225">
        <v>3048.21</v>
      </c>
    </row>
    <row r="9221" spans="1:2">
      <c r="A9221" s="68" t="s">
        <v>9201</v>
      </c>
      <c r="B9221" s="225">
        <v>2887.96</v>
      </c>
    </row>
    <row r="9222" spans="1:2">
      <c r="A9222" s="68" t="s">
        <v>9202</v>
      </c>
      <c r="B9222" s="225">
        <v>4068.52</v>
      </c>
    </row>
    <row r="9223" spans="1:2">
      <c r="A9223" s="68" t="s">
        <v>9203</v>
      </c>
      <c r="B9223" s="225">
        <v>3906.29</v>
      </c>
    </row>
    <row r="9224" spans="1:2">
      <c r="A9224" s="68" t="s">
        <v>9204</v>
      </c>
      <c r="B9224" s="225">
        <v>1058.1400000000001</v>
      </c>
    </row>
    <row r="9225" spans="1:2">
      <c r="A9225" s="68" t="s">
        <v>9205</v>
      </c>
      <c r="B9225" s="225">
        <v>1021.65</v>
      </c>
    </row>
    <row r="9226" spans="1:2">
      <c r="A9226" s="68" t="s">
        <v>9206</v>
      </c>
      <c r="B9226" s="225">
        <v>2198.34</v>
      </c>
    </row>
    <row r="9227" spans="1:2">
      <c r="A9227" s="68" t="s">
        <v>9207</v>
      </c>
      <c r="B9227" s="225">
        <v>2035.21</v>
      </c>
    </row>
    <row r="9228" spans="1:2">
      <c r="A9228" s="68" t="s">
        <v>9208</v>
      </c>
      <c r="B9228" s="225">
        <v>2848.13</v>
      </c>
    </row>
    <row r="9229" spans="1:2">
      <c r="A9229" s="68" t="s">
        <v>9209</v>
      </c>
      <c r="B9229" s="225">
        <v>2678.66</v>
      </c>
    </row>
    <row r="9230" spans="1:2">
      <c r="A9230" s="68" t="s">
        <v>9210</v>
      </c>
      <c r="B9230" s="225">
        <v>7258.33</v>
      </c>
    </row>
    <row r="9231" spans="1:2">
      <c r="A9231" s="68" t="s">
        <v>9211</v>
      </c>
      <c r="B9231" s="225">
        <v>6970.78</v>
      </c>
    </row>
    <row r="9232" spans="1:2">
      <c r="A9232" s="68" t="s">
        <v>9212</v>
      </c>
      <c r="B9232" s="225">
        <v>632.12</v>
      </c>
    </row>
    <row r="9233" spans="1:2">
      <c r="A9233" s="68" t="s">
        <v>9213</v>
      </c>
      <c r="B9233" s="225">
        <v>606.98</v>
      </c>
    </row>
    <row r="9234" spans="1:2">
      <c r="A9234" s="68" t="s">
        <v>9214</v>
      </c>
      <c r="B9234" s="225">
        <v>694.66</v>
      </c>
    </row>
    <row r="9235" spans="1:2">
      <c r="A9235" s="68" t="s">
        <v>9215</v>
      </c>
      <c r="B9235" s="225">
        <v>652.23</v>
      </c>
    </row>
    <row r="9236" spans="1:2">
      <c r="A9236" s="68" t="s">
        <v>9216</v>
      </c>
      <c r="B9236" s="225">
        <v>706.77</v>
      </c>
    </row>
    <row r="9237" spans="1:2">
      <c r="A9237" s="68" t="s">
        <v>9217</v>
      </c>
      <c r="B9237" s="225">
        <v>672.13</v>
      </c>
    </row>
    <row r="9238" spans="1:2">
      <c r="A9238" s="68" t="s">
        <v>9218</v>
      </c>
      <c r="B9238" s="225">
        <v>896.43</v>
      </c>
    </row>
    <row r="9239" spans="1:2">
      <c r="A9239" s="68" t="s">
        <v>9219</v>
      </c>
      <c r="B9239" s="225">
        <v>855.09</v>
      </c>
    </row>
    <row r="9240" spans="1:2">
      <c r="A9240" s="68" t="s">
        <v>9220</v>
      </c>
      <c r="B9240" s="225">
        <v>1140.7</v>
      </c>
    </row>
    <row r="9241" spans="1:2">
      <c r="A9241" s="68" t="s">
        <v>9221</v>
      </c>
      <c r="B9241" s="225">
        <v>1079.7</v>
      </c>
    </row>
    <row r="9242" spans="1:2">
      <c r="A9242" s="68" t="s">
        <v>9222</v>
      </c>
      <c r="B9242" s="225">
        <v>907.18</v>
      </c>
    </row>
    <row r="9243" spans="1:2">
      <c r="A9243" s="68" t="s">
        <v>9223</v>
      </c>
      <c r="B9243" s="225">
        <v>907.18</v>
      </c>
    </row>
    <row r="9244" spans="1:2">
      <c r="A9244" s="68" t="s">
        <v>9224</v>
      </c>
      <c r="B9244" s="225">
        <v>404.37</v>
      </c>
    </row>
    <row r="9245" spans="1:2">
      <c r="A9245" s="68" t="s">
        <v>9225</v>
      </c>
      <c r="B9245" s="225">
        <v>404.37</v>
      </c>
    </row>
    <row r="9246" spans="1:2">
      <c r="A9246" s="68" t="s">
        <v>23898</v>
      </c>
      <c r="B9246" s="225">
        <v>276.45</v>
      </c>
    </row>
    <row r="9247" spans="1:2">
      <c r="A9247" s="68" t="s">
        <v>23899</v>
      </c>
      <c r="B9247" s="225">
        <v>276.45</v>
      </c>
    </row>
    <row r="9248" spans="1:2">
      <c r="A9248" s="68" t="s">
        <v>9226</v>
      </c>
      <c r="B9248" s="225">
        <v>77.2</v>
      </c>
    </row>
    <row r="9249" spans="1:2">
      <c r="A9249" s="68" t="s">
        <v>9227</v>
      </c>
      <c r="B9249" s="225">
        <v>77.2</v>
      </c>
    </row>
    <row r="9250" spans="1:2">
      <c r="A9250" s="68" t="s">
        <v>9228</v>
      </c>
      <c r="B9250" s="225">
        <v>126</v>
      </c>
    </row>
    <row r="9251" spans="1:2">
      <c r="A9251" s="68" t="s">
        <v>9229</v>
      </c>
      <c r="B9251" s="225">
        <v>125.62</v>
      </c>
    </row>
    <row r="9252" spans="1:2">
      <c r="A9252" s="68" t="s">
        <v>9230</v>
      </c>
      <c r="B9252" s="225">
        <v>55.52</v>
      </c>
    </row>
    <row r="9253" spans="1:2">
      <c r="A9253" s="68" t="s">
        <v>9231</v>
      </c>
      <c r="B9253" s="225">
        <v>55.52</v>
      </c>
    </row>
    <row r="9254" spans="1:2">
      <c r="A9254" s="68" t="s">
        <v>9232</v>
      </c>
      <c r="B9254" s="225">
        <v>80.34</v>
      </c>
    </row>
    <row r="9255" spans="1:2">
      <c r="A9255" s="68" t="s">
        <v>9233</v>
      </c>
      <c r="B9255" s="225">
        <v>80.34</v>
      </c>
    </row>
    <row r="9256" spans="1:2">
      <c r="A9256" s="68" t="s">
        <v>9234</v>
      </c>
      <c r="B9256" s="225">
        <v>97.75</v>
      </c>
    </row>
    <row r="9257" spans="1:2">
      <c r="A9257" s="68" t="s">
        <v>9235</v>
      </c>
      <c r="B9257" s="225">
        <v>97.75</v>
      </c>
    </row>
    <row r="9258" spans="1:2">
      <c r="A9258" s="68" t="s">
        <v>9236</v>
      </c>
      <c r="B9258" s="225">
        <v>51.87</v>
      </c>
    </row>
    <row r="9259" spans="1:2">
      <c r="A9259" s="68" t="s">
        <v>9237</v>
      </c>
      <c r="B9259" s="225">
        <v>49.6</v>
      </c>
    </row>
    <row r="9260" spans="1:2">
      <c r="A9260" s="68" t="s">
        <v>9238</v>
      </c>
      <c r="B9260" s="225">
        <v>136.05000000000001</v>
      </c>
    </row>
    <row r="9261" spans="1:2">
      <c r="A9261" s="68" t="s">
        <v>9239</v>
      </c>
      <c r="B9261" s="225">
        <v>130.99</v>
      </c>
    </row>
    <row r="9262" spans="1:2">
      <c r="A9262" s="68" t="s">
        <v>9240</v>
      </c>
      <c r="B9262" s="225">
        <v>454.56</v>
      </c>
    </row>
    <row r="9263" spans="1:2">
      <c r="A9263" s="68" t="s">
        <v>9241</v>
      </c>
      <c r="B9263" s="225">
        <v>412.49</v>
      </c>
    </row>
    <row r="9264" spans="1:2">
      <c r="A9264" s="68" t="s">
        <v>9242</v>
      </c>
      <c r="B9264" s="225">
        <v>558.37</v>
      </c>
    </row>
    <row r="9265" spans="1:2">
      <c r="A9265" s="68" t="s">
        <v>9243</v>
      </c>
      <c r="B9265" s="225">
        <v>504.22</v>
      </c>
    </row>
    <row r="9266" spans="1:2">
      <c r="A9266" s="68" t="s">
        <v>9244</v>
      </c>
      <c r="B9266" s="225">
        <v>444.08</v>
      </c>
    </row>
    <row r="9267" spans="1:2">
      <c r="A9267" s="68" t="s">
        <v>9245</v>
      </c>
      <c r="B9267" s="225">
        <v>439.54</v>
      </c>
    </row>
    <row r="9268" spans="1:2">
      <c r="A9268" s="68" t="s">
        <v>9246</v>
      </c>
      <c r="B9268" s="225">
        <v>104.39</v>
      </c>
    </row>
    <row r="9269" spans="1:2">
      <c r="A9269" s="68" t="s">
        <v>9247</v>
      </c>
      <c r="B9269" s="225">
        <v>101.71</v>
      </c>
    </row>
    <row r="9270" spans="1:2">
      <c r="A9270" s="68" t="s">
        <v>9248</v>
      </c>
      <c r="B9270" s="225">
        <v>272.64999999999998</v>
      </c>
    </row>
    <row r="9271" spans="1:2">
      <c r="A9271" s="68" t="s">
        <v>9249</v>
      </c>
      <c r="B9271" s="225">
        <v>264.98</v>
      </c>
    </row>
    <row r="9272" spans="1:2">
      <c r="A9272" s="68" t="s">
        <v>9250</v>
      </c>
      <c r="B9272" s="225">
        <v>389.8</v>
      </c>
    </row>
    <row r="9273" spans="1:2">
      <c r="A9273" s="68" t="s">
        <v>9251</v>
      </c>
      <c r="B9273" s="225">
        <v>379.03</v>
      </c>
    </row>
    <row r="9274" spans="1:2">
      <c r="A9274" s="68" t="s">
        <v>9252</v>
      </c>
      <c r="B9274" s="225">
        <v>133.29</v>
      </c>
    </row>
    <row r="9275" spans="1:2">
      <c r="A9275" s="68" t="s">
        <v>9253</v>
      </c>
      <c r="B9275" s="225">
        <v>129.83000000000001</v>
      </c>
    </row>
    <row r="9276" spans="1:2">
      <c r="A9276" s="68" t="s">
        <v>9254</v>
      </c>
      <c r="B9276" s="225">
        <v>328.58</v>
      </c>
    </row>
    <row r="9277" spans="1:2">
      <c r="A9277" s="68" t="s">
        <v>9255</v>
      </c>
      <c r="B9277" s="225">
        <v>319.89</v>
      </c>
    </row>
    <row r="9278" spans="1:2">
      <c r="A9278" s="68" t="s">
        <v>9256</v>
      </c>
      <c r="B9278" s="225">
        <v>467.53</v>
      </c>
    </row>
    <row r="9279" spans="1:2">
      <c r="A9279" s="68" t="s">
        <v>9257</v>
      </c>
      <c r="B9279" s="225">
        <v>455.61</v>
      </c>
    </row>
    <row r="9280" spans="1:2">
      <c r="A9280" s="68" t="s">
        <v>9258</v>
      </c>
      <c r="B9280" s="225">
        <v>155.71</v>
      </c>
    </row>
    <row r="9281" spans="1:2">
      <c r="A9281" s="68" t="s">
        <v>9259</v>
      </c>
      <c r="B9281" s="225">
        <v>151.61000000000001</v>
      </c>
    </row>
    <row r="9282" spans="1:2">
      <c r="A9282" s="68" t="s">
        <v>9260</v>
      </c>
      <c r="B9282" s="225">
        <v>362.79</v>
      </c>
    </row>
    <row r="9283" spans="1:2">
      <c r="A9283" s="68" t="s">
        <v>9261</v>
      </c>
      <c r="B9283" s="225">
        <v>353.7</v>
      </c>
    </row>
    <row r="9284" spans="1:2">
      <c r="A9284" s="68" t="s">
        <v>9262</v>
      </c>
      <c r="B9284" s="225">
        <v>519.72</v>
      </c>
    </row>
    <row r="9285" spans="1:2">
      <c r="A9285" s="68" t="s">
        <v>9263</v>
      </c>
      <c r="B9285" s="225">
        <v>507.11</v>
      </c>
    </row>
    <row r="9286" spans="1:2">
      <c r="A9286" s="68" t="s">
        <v>9264</v>
      </c>
      <c r="B9286" s="225">
        <v>187.72</v>
      </c>
    </row>
    <row r="9287" spans="1:2">
      <c r="A9287" s="68" t="s">
        <v>9265</v>
      </c>
      <c r="B9287" s="225">
        <v>182.83</v>
      </c>
    </row>
    <row r="9288" spans="1:2">
      <c r="A9288" s="68" t="s">
        <v>9266</v>
      </c>
      <c r="B9288" s="225">
        <v>424.79</v>
      </c>
    </row>
    <row r="9289" spans="1:2">
      <c r="A9289" s="68" t="s">
        <v>9267</v>
      </c>
      <c r="B9289" s="225">
        <v>414.68</v>
      </c>
    </row>
    <row r="9290" spans="1:2">
      <c r="A9290" s="68" t="s">
        <v>9268</v>
      </c>
      <c r="B9290" s="225">
        <v>604.47</v>
      </c>
    </row>
    <row r="9291" spans="1:2">
      <c r="A9291" s="68" t="s">
        <v>9269</v>
      </c>
      <c r="B9291" s="225">
        <v>590.73</v>
      </c>
    </row>
    <row r="9292" spans="1:2">
      <c r="A9292" s="68" t="s">
        <v>9270</v>
      </c>
      <c r="B9292" s="225">
        <v>209.74</v>
      </c>
    </row>
    <row r="9293" spans="1:2">
      <c r="A9293" s="68" t="s">
        <v>9271</v>
      </c>
      <c r="B9293" s="225">
        <v>204.22</v>
      </c>
    </row>
    <row r="9294" spans="1:2">
      <c r="A9294" s="68" t="s">
        <v>9272</v>
      </c>
      <c r="B9294" s="225">
        <v>465.44</v>
      </c>
    </row>
    <row r="9295" spans="1:2">
      <c r="A9295" s="68" t="s">
        <v>9273</v>
      </c>
      <c r="B9295" s="225">
        <v>454.53</v>
      </c>
    </row>
    <row r="9296" spans="1:2">
      <c r="A9296" s="68" t="s">
        <v>9274</v>
      </c>
      <c r="B9296" s="225">
        <v>657.37</v>
      </c>
    </row>
    <row r="9297" spans="1:2">
      <c r="A9297" s="68" t="s">
        <v>9275</v>
      </c>
      <c r="B9297" s="225">
        <v>642.94000000000005</v>
      </c>
    </row>
    <row r="9298" spans="1:2">
      <c r="A9298" s="68" t="s">
        <v>9276</v>
      </c>
      <c r="B9298" s="225">
        <v>238.09</v>
      </c>
    </row>
    <row r="9299" spans="1:2">
      <c r="A9299" s="68" t="s">
        <v>9277</v>
      </c>
      <c r="B9299" s="225">
        <v>231.94</v>
      </c>
    </row>
    <row r="9300" spans="1:2">
      <c r="A9300" s="68" t="s">
        <v>9278</v>
      </c>
      <c r="B9300" s="225">
        <v>512.48</v>
      </c>
    </row>
    <row r="9301" spans="1:2">
      <c r="A9301" s="68" t="s">
        <v>9279</v>
      </c>
      <c r="B9301" s="225">
        <v>501.13</v>
      </c>
    </row>
    <row r="9302" spans="1:2">
      <c r="A9302" s="68" t="s">
        <v>9280</v>
      </c>
      <c r="B9302" s="225">
        <v>739.84</v>
      </c>
    </row>
    <row r="9303" spans="1:2">
      <c r="A9303" s="68" t="s">
        <v>9281</v>
      </c>
      <c r="B9303" s="225">
        <v>723.83</v>
      </c>
    </row>
    <row r="9304" spans="1:2">
      <c r="A9304" s="68" t="s">
        <v>9282</v>
      </c>
      <c r="B9304" s="225">
        <v>31.92</v>
      </c>
    </row>
    <row r="9305" spans="1:2">
      <c r="A9305" s="68" t="s">
        <v>9283</v>
      </c>
      <c r="B9305" s="225">
        <v>30.76</v>
      </c>
    </row>
    <row r="9306" spans="1:2">
      <c r="A9306" s="68" t="s">
        <v>9284</v>
      </c>
      <c r="B9306" s="225">
        <v>19.88</v>
      </c>
    </row>
    <row r="9307" spans="1:2">
      <c r="A9307" s="68" t="s">
        <v>9285</v>
      </c>
      <c r="B9307" s="225">
        <v>17.32</v>
      </c>
    </row>
    <row r="9308" spans="1:2">
      <c r="A9308" s="68" t="s">
        <v>9286</v>
      </c>
      <c r="B9308" s="225">
        <v>45.2</v>
      </c>
    </row>
    <row r="9309" spans="1:2">
      <c r="A9309" s="68" t="s">
        <v>9287</v>
      </c>
      <c r="B9309" s="225">
        <v>43.55</v>
      </c>
    </row>
    <row r="9310" spans="1:2">
      <c r="A9310" s="68" t="s">
        <v>9288</v>
      </c>
      <c r="B9310" s="225">
        <v>20.86</v>
      </c>
    </row>
    <row r="9311" spans="1:2">
      <c r="A9311" s="68" t="s">
        <v>9289</v>
      </c>
      <c r="B9311" s="225">
        <v>18.170000000000002</v>
      </c>
    </row>
    <row r="9312" spans="1:2">
      <c r="A9312" s="68" t="s">
        <v>9290</v>
      </c>
      <c r="B9312" s="225">
        <v>65.55</v>
      </c>
    </row>
    <row r="9313" spans="1:2">
      <c r="A9313" s="68" t="s">
        <v>9291</v>
      </c>
      <c r="B9313" s="225">
        <v>63.12</v>
      </c>
    </row>
    <row r="9314" spans="1:2">
      <c r="A9314" s="68" t="s">
        <v>9292</v>
      </c>
      <c r="B9314" s="225">
        <v>21.84</v>
      </c>
    </row>
    <row r="9315" spans="1:2">
      <c r="A9315" s="68" t="s">
        <v>9293</v>
      </c>
      <c r="B9315" s="225">
        <v>19.02</v>
      </c>
    </row>
    <row r="9316" spans="1:2">
      <c r="A9316" s="68" t="s">
        <v>9294</v>
      </c>
      <c r="B9316" s="225">
        <v>83.1</v>
      </c>
    </row>
    <row r="9317" spans="1:2">
      <c r="A9317" s="68" t="s">
        <v>9295</v>
      </c>
      <c r="B9317" s="225">
        <v>80.02</v>
      </c>
    </row>
    <row r="9318" spans="1:2">
      <c r="A9318" s="68" t="s">
        <v>9296</v>
      </c>
      <c r="B9318" s="225">
        <v>23.88</v>
      </c>
    </row>
    <row r="9319" spans="1:2">
      <c r="A9319" s="68" t="s">
        <v>9297</v>
      </c>
      <c r="B9319" s="225">
        <v>20.84</v>
      </c>
    </row>
    <row r="9320" spans="1:2">
      <c r="A9320" s="68" t="s">
        <v>9298</v>
      </c>
      <c r="B9320" s="225">
        <v>127.61</v>
      </c>
    </row>
    <row r="9321" spans="1:2">
      <c r="A9321" s="68" t="s">
        <v>9299</v>
      </c>
      <c r="B9321" s="225">
        <v>122.86</v>
      </c>
    </row>
    <row r="9322" spans="1:2">
      <c r="A9322" s="68" t="s">
        <v>9300</v>
      </c>
      <c r="B9322" s="225">
        <v>30.6</v>
      </c>
    </row>
    <row r="9323" spans="1:2">
      <c r="A9323" s="68" t="s">
        <v>9301</v>
      </c>
      <c r="B9323" s="225">
        <v>26.72</v>
      </c>
    </row>
    <row r="9324" spans="1:2">
      <c r="A9324" s="68" t="s">
        <v>9302</v>
      </c>
      <c r="B9324" s="225">
        <v>158.44</v>
      </c>
    </row>
    <row r="9325" spans="1:2">
      <c r="A9325" s="68" t="s">
        <v>9303</v>
      </c>
      <c r="B9325" s="225">
        <v>152.37</v>
      </c>
    </row>
    <row r="9326" spans="1:2">
      <c r="A9326" s="68" t="s">
        <v>9304</v>
      </c>
      <c r="B9326" s="225">
        <v>40.17</v>
      </c>
    </row>
    <row r="9327" spans="1:2">
      <c r="A9327" s="68" t="s">
        <v>9305</v>
      </c>
      <c r="B9327" s="225">
        <v>35.18</v>
      </c>
    </row>
    <row r="9328" spans="1:2">
      <c r="A9328" s="68" t="s">
        <v>9306</v>
      </c>
      <c r="B9328" s="225">
        <v>206.34</v>
      </c>
    </row>
    <row r="9329" spans="1:2">
      <c r="A9329" s="68" t="s">
        <v>9307</v>
      </c>
      <c r="B9329" s="225">
        <v>198.5</v>
      </c>
    </row>
    <row r="9330" spans="1:2">
      <c r="A9330" s="68" t="s">
        <v>9308</v>
      </c>
      <c r="B9330" s="225">
        <v>41.15</v>
      </c>
    </row>
    <row r="9331" spans="1:2">
      <c r="A9331" s="68" t="s">
        <v>9309</v>
      </c>
      <c r="B9331" s="225">
        <v>36.03</v>
      </c>
    </row>
    <row r="9332" spans="1:2">
      <c r="A9332" s="68" t="s">
        <v>9310</v>
      </c>
      <c r="B9332" s="225">
        <v>262.45</v>
      </c>
    </row>
    <row r="9333" spans="1:2">
      <c r="A9333" s="68" t="s">
        <v>9311</v>
      </c>
      <c r="B9333" s="225">
        <v>252.52</v>
      </c>
    </row>
    <row r="9334" spans="1:2">
      <c r="A9334" s="68" t="s">
        <v>9312</v>
      </c>
      <c r="B9334" s="225">
        <v>42.62</v>
      </c>
    </row>
    <row r="9335" spans="1:2">
      <c r="A9335" s="68" t="s">
        <v>9313</v>
      </c>
      <c r="B9335" s="225">
        <v>37.299999999999997</v>
      </c>
    </row>
    <row r="9336" spans="1:2">
      <c r="A9336" s="68" t="s">
        <v>9314</v>
      </c>
      <c r="B9336" s="225">
        <v>280.81</v>
      </c>
    </row>
    <row r="9337" spans="1:2">
      <c r="A9337" s="68" t="s">
        <v>9315</v>
      </c>
      <c r="B9337" s="225">
        <v>270.13</v>
      </c>
    </row>
    <row r="9338" spans="1:2">
      <c r="A9338" s="68" t="s">
        <v>9316</v>
      </c>
      <c r="B9338" s="225">
        <v>53.57</v>
      </c>
    </row>
    <row r="9339" spans="1:2">
      <c r="A9339" s="68" t="s">
        <v>9317</v>
      </c>
      <c r="B9339" s="225">
        <v>47.01</v>
      </c>
    </row>
    <row r="9340" spans="1:2">
      <c r="A9340" s="68" t="s">
        <v>9318</v>
      </c>
      <c r="B9340" s="225">
        <v>306.43</v>
      </c>
    </row>
    <row r="9341" spans="1:2">
      <c r="A9341" s="68" t="s">
        <v>9319</v>
      </c>
      <c r="B9341" s="225">
        <v>294.75</v>
      </c>
    </row>
    <row r="9342" spans="1:2">
      <c r="A9342" s="68" t="s">
        <v>9320</v>
      </c>
      <c r="B9342" s="225">
        <v>80.13</v>
      </c>
    </row>
    <row r="9343" spans="1:2">
      <c r="A9343" s="68" t="s">
        <v>9321</v>
      </c>
      <c r="B9343" s="225">
        <v>70.31</v>
      </c>
    </row>
    <row r="9344" spans="1:2">
      <c r="A9344" s="68" t="s">
        <v>9322</v>
      </c>
      <c r="B9344" s="225">
        <v>303.88</v>
      </c>
    </row>
    <row r="9345" spans="1:2">
      <c r="A9345" s="68" t="s">
        <v>9323</v>
      </c>
      <c r="B9345" s="225">
        <v>292.12</v>
      </c>
    </row>
    <row r="9346" spans="1:2">
      <c r="A9346" s="68" t="s">
        <v>9324</v>
      </c>
      <c r="B9346" s="225">
        <v>140.71</v>
      </c>
    </row>
    <row r="9347" spans="1:2">
      <c r="A9347" s="68" t="s">
        <v>9325</v>
      </c>
      <c r="B9347" s="225">
        <v>123.47</v>
      </c>
    </row>
    <row r="9348" spans="1:2">
      <c r="A9348" s="68" t="s">
        <v>9326</v>
      </c>
      <c r="B9348" s="225">
        <v>377.88</v>
      </c>
    </row>
    <row r="9349" spans="1:2">
      <c r="A9349" s="68" t="s">
        <v>9327</v>
      </c>
      <c r="B9349" s="225">
        <v>365.3</v>
      </c>
    </row>
    <row r="9350" spans="1:2">
      <c r="A9350" s="68" t="s">
        <v>9328</v>
      </c>
      <c r="B9350" s="225">
        <v>438.44</v>
      </c>
    </row>
    <row r="9351" spans="1:2">
      <c r="A9351" s="68" t="s">
        <v>9329</v>
      </c>
      <c r="B9351" s="225">
        <v>425.02</v>
      </c>
    </row>
    <row r="9352" spans="1:2">
      <c r="A9352" s="68" t="s">
        <v>9330</v>
      </c>
      <c r="B9352" s="225">
        <v>622.39</v>
      </c>
    </row>
    <row r="9353" spans="1:2">
      <c r="A9353" s="68" t="s">
        <v>9331</v>
      </c>
      <c r="B9353" s="225">
        <v>603.99</v>
      </c>
    </row>
    <row r="9354" spans="1:2">
      <c r="A9354" s="68" t="s">
        <v>9332</v>
      </c>
      <c r="B9354" s="225">
        <v>50</v>
      </c>
    </row>
    <row r="9355" spans="1:2">
      <c r="A9355" s="68" t="s">
        <v>9333</v>
      </c>
      <c r="B9355" s="225">
        <v>50</v>
      </c>
    </row>
    <row r="9356" spans="1:2">
      <c r="A9356" s="68" t="s">
        <v>9334</v>
      </c>
      <c r="B9356" s="225">
        <v>72.11</v>
      </c>
    </row>
    <row r="9357" spans="1:2">
      <c r="A9357" s="68" t="s">
        <v>9335</v>
      </c>
      <c r="B9357" s="225">
        <v>72.11</v>
      </c>
    </row>
    <row r="9358" spans="1:2">
      <c r="A9358" s="68" t="s">
        <v>9336</v>
      </c>
      <c r="B9358" s="225">
        <v>85.16</v>
      </c>
    </row>
    <row r="9359" spans="1:2">
      <c r="A9359" s="68" t="s">
        <v>9337</v>
      </c>
      <c r="B9359" s="225">
        <v>85.16</v>
      </c>
    </row>
    <row r="9360" spans="1:2">
      <c r="A9360" s="68" t="s">
        <v>9338</v>
      </c>
      <c r="B9360" s="225">
        <v>105.32</v>
      </c>
    </row>
    <row r="9361" spans="1:2">
      <c r="A9361" s="68" t="s">
        <v>9339</v>
      </c>
      <c r="B9361" s="225">
        <v>105.32</v>
      </c>
    </row>
    <row r="9362" spans="1:2">
      <c r="A9362" s="68" t="s">
        <v>9340</v>
      </c>
      <c r="B9362" s="225">
        <v>128.13999999999999</v>
      </c>
    </row>
    <row r="9363" spans="1:2">
      <c r="A9363" s="68" t="s">
        <v>9341</v>
      </c>
      <c r="B9363" s="225">
        <v>128.13999999999999</v>
      </c>
    </row>
    <row r="9364" spans="1:2">
      <c r="A9364" s="68" t="s">
        <v>9342</v>
      </c>
      <c r="B9364" s="225">
        <v>195.23</v>
      </c>
    </row>
    <row r="9365" spans="1:2">
      <c r="A9365" s="68" t="s">
        <v>9343</v>
      </c>
      <c r="B9365" s="225">
        <v>195.23</v>
      </c>
    </row>
    <row r="9366" spans="1:2">
      <c r="A9366" s="68" t="s">
        <v>9344</v>
      </c>
      <c r="B9366" s="225">
        <v>196</v>
      </c>
    </row>
    <row r="9367" spans="1:2">
      <c r="A9367" s="68" t="s">
        <v>9345</v>
      </c>
      <c r="B9367" s="225">
        <v>196</v>
      </c>
    </row>
    <row r="9368" spans="1:2">
      <c r="A9368" s="68" t="s">
        <v>9346</v>
      </c>
      <c r="B9368" s="225">
        <v>280</v>
      </c>
    </row>
    <row r="9369" spans="1:2">
      <c r="A9369" s="68" t="s">
        <v>9347</v>
      </c>
      <c r="B9369" s="225">
        <v>280</v>
      </c>
    </row>
    <row r="9370" spans="1:2">
      <c r="A9370" s="68" t="s">
        <v>9348</v>
      </c>
      <c r="B9370" s="225">
        <v>161</v>
      </c>
    </row>
    <row r="9371" spans="1:2">
      <c r="A9371" s="68" t="s">
        <v>9349</v>
      </c>
      <c r="B9371" s="225">
        <v>161</v>
      </c>
    </row>
    <row r="9372" spans="1:2">
      <c r="A9372" s="68" t="s">
        <v>9350</v>
      </c>
      <c r="B9372" s="225">
        <v>196</v>
      </c>
    </row>
    <row r="9373" spans="1:2">
      <c r="A9373" s="68" t="s">
        <v>9351</v>
      </c>
      <c r="B9373" s="225">
        <v>196</v>
      </c>
    </row>
    <row r="9374" spans="1:2">
      <c r="A9374" s="68" t="s">
        <v>9352</v>
      </c>
      <c r="B9374" s="225">
        <v>230</v>
      </c>
    </row>
    <row r="9375" spans="1:2">
      <c r="A9375" s="68" t="s">
        <v>9353</v>
      </c>
      <c r="B9375" s="225">
        <v>230</v>
      </c>
    </row>
    <row r="9376" spans="1:2">
      <c r="A9376" s="68" t="s">
        <v>9354</v>
      </c>
      <c r="B9376" s="225">
        <v>257</v>
      </c>
    </row>
    <row r="9377" spans="1:2">
      <c r="A9377" s="68" t="s">
        <v>9355</v>
      </c>
      <c r="B9377" s="225">
        <v>257</v>
      </c>
    </row>
    <row r="9378" spans="1:2">
      <c r="A9378" s="68" t="s">
        <v>9356</v>
      </c>
      <c r="B9378" s="225">
        <v>356</v>
      </c>
    </row>
    <row r="9379" spans="1:2">
      <c r="A9379" s="68" t="s">
        <v>9357</v>
      </c>
      <c r="B9379" s="225">
        <v>356</v>
      </c>
    </row>
    <row r="9380" spans="1:2">
      <c r="A9380" s="68" t="s">
        <v>9358</v>
      </c>
      <c r="B9380" s="225">
        <v>496</v>
      </c>
    </row>
    <row r="9381" spans="1:2">
      <c r="A9381" s="68" t="s">
        <v>9359</v>
      </c>
      <c r="B9381" s="225">
        <v>496</v>
      </c>
    </row>
    <row r="9382" spans="1:2">
      <c r="A9382" s="68" t="s">
        <v>9360</v>
      </c>
      <c r="B9382" s="225">
        <v>623.29999999999995</v>
      </c>
    </row>
    <row r="9383" spans="1:2">
      <c r="A9383" s="68" t="s">
        <v>9361</v>
      </c>
      <c r="B9383" s="225">
        <v>623.29999999999995</v>
      </c>
    </row>
    <row r="9384" spans="1:2">
      <c r="A9384" s="68" t="s">
        <v>9364</v>
      </c>
      <c r="B9384" s="225">
        <v>47.45</v>
      </c>
    </row>
    <row r="9385" spans="1:2">
      <c r="A9385" s="68" t="s">
        <v>9365</v>
      </c>
      <c r="B9385" s="225">
        <v>47.45</v>
      </c>
    </row>
    <row r="9386" spans="1:2">
      <c r="A9386" s="68" t="s">
        <v>9366</v>
      </c>
      <c r="B9386" s="225">
        <v>51.57</v>
      </c>
    </row>
    <row r="9387" spans="1:2">
      <c r="A9387" s="68" t="s">
        <v>9367</v>
      </c>
      <c r="B9387" s="225">
        <v>51.57</v>
      </c>
    </row>
    <row r="9388" spans="1:2">
      <c r="A9388" s="68" t="s">
        <v>9368</v>
      </c>
      <c r="B9388" s="225">
        <v>56.73</v>
      </c>
    </row>
    <row r="9389" spans="1:2">
      <c r="A9389" s="68" t="s">
        <v>9369</v>
      </c>
      <c r="B9389" s="225">
        <v>56.73</v>
      </c>
    </row>
    <row r="9390" spans="1:2">
      <c r="A9390" s="68" t="s">
        <v>9370</v>
      </c>
      <c r="B9390" s="225">
        <v>59.83</v>
      </c>
    </row>
    <row r="9391" spans="1:2">
      <c r="A9391" s="68" t="s">
        <v>9371</v>
      </c>
      <c r="B9391" s="225">
        <v>59.83</v>
      </c>
    </row>
    <row r="9392" spans="1:2">
      <c r="A9392" s="68" t="s">
        <v>9372</v>
      </c>
      <c r="B9392" s="225">
        <v>59.83</v>
      </c>
    </row>
    <row r="9393" spans="1:2">
      <c r="A9393" s="68" t="s">
        <v>9373</v>
      </c>
      <c r="B9393" s="225">
        <v>59.83</v>
      </c>
    </row>
    <row r="9394" spans="1:2">
      <c r="A9394" s="68" t="s">
        <v>9374</v>
      </c>
      <c r="B9394" s="225">
        <v>67.05</v>
      </c>
    </row>
    <row r="9395" spans="1:2">
      <c r="A9395" s="68" t="s">
        <v>9375</v>
      </c>
      <c r="B9395" s="225">
        <v>67.05</v>
      </c>
    </row>
    <row r="9396" spans="1:2">
      <c r="A9396" s="68" t="s">
        <v>9376</v>
      </c>
      <c r="B9396" s="225">
        <v>74.27</v>
      </c>
    </row>
    <row r="9397" spans="1:2">
      <c r="A9397" s="68" t="s">
        <v>9377</v>
      </c>
      <c r="B9397" s="225">
        <v>74.27</v>
      </c>
    </row>
    <row r="9398" spans="1:2">
      <c r="A9398" s="68" t="s">
        <v>9378</v>
      </c>
      <c r="B9398" s="225">
        <v>82.52</v>
      </c>
    </row>
    <row r="9399" spans="1:2">
      <c r="A9399" s="68" t="s">
        <v>9379</v>
      </c>
      <c r="B9399" s="225">
        <v>82.52</v>
      </c>
    </row>
    <row r="9400" spans="1:2">
      <c r="A9400" s="68" t="s">
        <v>9380</v>
      </c>
      <c r="B9400" s="225">
        <v>71.180000000000007</v>
      </c>
    </row>
    <row r="9401" spans="1:2">
      <c r="A9401" s="68" t="s">
        <v>9381</v>
      </c>
      <c r="B9401" s="225">
        <v>71.180000000000007</v>
      </c>
    </row>
    <row r="9402" spans="1:2">
      <c r="A9402" s="68" t="s">
        <v>9382</v>
      </c>
      <c r="B9402" s="225">
        <v>78.400000000000006</v>
      </c>
    </row>
    <row r="9403" spans="1:2">
      <c r="A9403" s="68" t="s">
        <v>9383</v>
      </c>
      <c r="B9403" s="225">
        <v>78.400000000000006</v>
      </c>
    </row>
    <row r="9404" spans="1:2">
      <c r="A9404" s="68" t="s">
        <v>9384</v>
      </c>
      <c r="B9404" s="225">
        <v>82.52</v>
      </c>
    </row>
    <row r="9405" spans="1:2">
      <c r="A9405" s="68" t="s">
        <v>9385</v>
      </c>
      <c r="B9405" s="225">
        <v>82.52</v>
      </c>
    </row>
    <row r="9406" spans="1:2">
      <c r="A9406" s="68" t="s">
        <v>9386</v>
      </c>
      <c r="B9406" s="225">
        <v>89.74</v>
      </c>
    </row>
    <row r="9407" spans="1:2">
      <c r="A9407" s="68" t="s">
        <v>9387</v>
      </c>
      <c r="B9407" s="225">
        <v>89.74</v>
      </c>
    </row>
    <row r="9408" spans="1:2">
      <c r="A9408" s="68" t="s">
        <v>9388</v>
      </c>
      <c r="B9408" s="225">
        <v>89.74</v>
      </c>
    </row>
    <row r="9409" spans="1:2">
      <c r="A9409" s="68" t="s">
        <v>9389</v>
      </c>
      <c r="B9409" s="225">
        <v>89.74</v>
      </c>
    </row>
    <row r="9410" spans="1:2">
      <c r="A9410" s="68" t="s">
        <v>9390</v>
      </c>
      <c r="B9410" s="225">
        <v>100.06</v>
      </c>
    </row>
    <row r="9411" spans="1:2">
      <c r="A9411" s="68" t="s">
        <v>9391</v>
      </c>
      <c r="B9411" s="225">
        <v>100.06</v>
      </c>
    </row>
    <row r="9412" spans="1:2">
      <c r="A9412" s="68" t="s">
        <v>9392</v>
      </c>
      <c r="B9412" s="225">
        <v>111.41</v>
      </c>
    </row>
    <row r="9413" spans="1:2">
      <c r="A9413" s="68" t="s">
        <v>9393</v>
      </c>
      <c r="B9413" s="225">
        <v>111.41</v>
      </c>
    </row>
    <row r="9414" spans="1:2">
      <c r="A9414" s="68" t="s">
        <v>9394</v>
      </c>
      <c r="B9414" s="225">
        <v>123.79</v>
      </c>
    </row>
    <row r="9415" spans="1:2">
      <c r="A9415" s="68" t="s">
        <v>9395</v>
      </c>
      <c r="B9415" s="225">
        <v>123.79</v>
      </c>
    </row>
    <row r="9416" spans="1:2">
      <c r="A9416" s="68" t="s">
        <v>9396</v>
      </c>
      <c r="B9416" s="225">
        <v>299.51</v>
      </c>
    </row>
    <row r="9417" spans="1:2">
      <c r="A9417" s="68" t="s">
        <v>9397</v>
      </c>
      <c r="B9417" s="225">
        <v>291.88</v>
      </c>
    </row>
    <row r="9418" spans="1:2">
      <c r="A9418" s="68" t="s">
        <v>9398</v>
      </c>
      <c r="B9418" s="225">
        <v>323.02999999999997</v>
      </c>
    </row>
    <row r="9419" spans="1:2">
      <c r="A9419" s="68" t="s">
        <v>9399</v>
      </c>
      <c r="B9419" s="225">
        <v>315.08999999999997</v>
      </c>
    </row>
    <row r="9420" spans="1:2">
      <c r="A9420" s="68" t="s">
        <v>9400</v>
      </c>
      <c r="B9420" s="225">
        <v>396.79</v>
      </c>
    </row>
    <row r="9421" spans="1:2">
      <c r="A9421" s="68" t="s">
        <v>9401</v>
      </c>
      <c r="B9421" s="225">
        <v>388.2</v>
      </c>
    </row>
    <row r="9422" spans="1:2">
      <c r="A9422" s="68" t="s">
        <v>9402</v>
      </c>
      <c r="B9422" s="225">
        <v>472.98</v>
      </c>
    </row>
    <row r="9423" spans="1:2">
      <c r="A9423" s="68" t="s">
        <v>9403</v>
      </c>
      <c r="B9423" s="225">
        <v>463.83</v>
      </c>
    </row>
    <row r="9424" spans="1:2">
      <c r="A9424" s="68" t="s">
        <v>9404</v>
      </c>
      <c r="B9424" s="225">
        <v>533.29999999999995</v>
      </c>
    </row>
    <row r="9425" spans="1:2">
      <c r="A9425" s="68" t="s">
        <v>9405</v>
      </c>
      <c r="B9425" s="225">
        <v>522.63</v>
      </c>
    </row>
    <row r="9426" spans="1:2">
      <c r="A9426" s="68" t="s">
        <v>9406</v>
      </c>
      <c r="B9426" s="225">
        <v>304.37</v>
      </c>
    </row>
    <row r="9427" spans="1:2">
      <c r="A9427" s="68" t="s">
        <v>9407</v>
      </c>
      <c r="B9427" s="225">
        <v>296.11</v>
      </c>
    </row>
    <row r="9428" spans="1:2">
      <c r="A9428" s="68" t="s">
        <v>9408</v>
      </c>
      <c r="B9428" s="225">
        <v>327.45999999999998</v>
      </c>
    </row>
    <row r="9429" spans="1:2">
      <c r="A9429" s="68" t="s">
        <v>9409</v>
      </c>
      <c r="B9429" s="225">
        <v>318.93</v>
      </c>
    </row>
    <row r="9430" spans="1:2">
      <c r="A9430" s="68" t="s">
        <v>9410</v>
      </c>
      <c r="B9430" s="225">
        <v>401.57</v>
      </c>
    </row>
    <row r="9431" spans="1:2">
      <c r="A9431" s="68" t="s">
        <v>9411</v>
      </c>
      <c r="B9431" s="225">
        <v>392.34</v>
      </c>
    </row>
    <row r="9432" spans="1:2">
      <c r="A9432" s="68" t="s">
        <v>9412</v>
      </c>
      <c r="B9432" s="225">
        <v>478.09</v>
      </c>
    </row>
    <row r="9433" spans="1:2">
      <c r="A9433" s="68" t="s">
        <v>9413</v>
      </c>
      <c r="B9433" s="225">
        <v>468.26</v>
      </c>
    </row>
    <row r="9434" spans="1:2">
      <c r="A9434" s="68" t="s">
        <v>9414</v>
      </c>
      <c r="B9434" s="225">
        <v>532.74</v>
      </c>
    </row>
    <row r="9435" spans="1:2">
      <c r="A9435" s="68" t="s">
        <v>9415</v>
      </c>
      <c r="B9435" s="225">
        <v>521.91999999999996</v>
      </c>
    </row>
    <row r="9436" spans="1:2">
      <c r="A9436" s="68" t="s">
        <v>9416</v>
      </c>
      <c r="B9436" s="225">
        <v>178.83</v>
      </c>
    </row>
    <row r="9437" spans="1:2">
      <c r="A9437" s="68" t="s">
        <v>9417</v>
      </c>
      <c r="B9437" s="225">
        <v>175.03</v>
      </c>
    </row>
    <row r="9438" spans="1:2">
      <c r="A9438" s="68" t="s">
        <v>9418</v>
      </c>
      <c r="B9438" s="225">
        <v>192.61</v>
      </c>
    </row>
    <row r="9439" spans="1:2">
      <c r="A9439" s="68" t="s">
        <v>9419</v>
      </c>
      <c r="B9439" s="225">
        <v>188.63</v>
      </c>
    </row>
    <row r="9440" spans="1:2">
      <c r="A9440" s="68" t="s">
        <v>9420</v>
      </c>
      <c r="B9440" s="225">
        <v>245.35</v>
      </c>
    </row>
    <row r="9441" spans="1:2">
      <c r="A9441" s="68" t="s">
        <v>9421</v>
      </c>
      <c r="B9441" s="225">
        <v>241.05</v>
      </c>
    </row>
    <row r="9442" spans="1:2">
      <c r="A9442" s="68" t="s">
        <v>9422</v>
      </c>
      <c r="B9442" s="225">
        <v>291.87</v>
      </c>
    </row>
    <row r="9443" spans="1:2">
      <c r="A9443" s="68" t="s">
        <v>9423</v>
      </c>
      <c r="B9443" s="225">
        <v>287.3</v>
      </c>
    </row>
    <row r="9444" spans="1:2">
      <c r="A9444" s="68" t="s">
        <v>9424</v>
      </c>
      <c r="B9444" s="225">
        <v>307.05</v>
      </c>
    </row>
    <row r="9445" spans="1:2">
      <c r="A9445" s="68" t="s">
        <v>9425</v>
      </c>
      <c r="B9445" s="225">
        <v>302.04000000000002</v>
      </c>
    </row>
    <row r="9446" spans="1:2">
      <c r="A9446" s="68" t="s">
        <v>9426</v>
      </c>
      <c r="B9446" s="225">
        <v>299.51</v>
      </c>
    </row>
    <row r="9447" spans="1:2">
      <c r="A9447" s="68" t="s">
        <v>9427</v>
      </c>
      <c r="B9447" s="225">
        <v>291.88</v>
      </c>
    </row>
    <row r="9448" spans="1:2">
      <c r="A9448" s="68" t="s">
        <v>9428</v>
      </c>
      <c r="B9448" s="225">
        <v>339.38</v>
      </c>
    </row>
    <row r="9449" spans="1:2">
      <c r="A9449" s="68" t="s">
        <v>9429</v>
      </c>
      <c r="B9449" s="225">
        <v>330.73</v>
      </c>
    </row>
    <row r="9450" spans="1:2">
      <c r="A9450" s="68" t="s">
        <v>9430</v>
      </c>
      <c r="B9450" s="225">
        <v>417.51</v>
      </c>
    </row>
    <row r="9451" spans="1:2">
      <c r="A9451" s="68" t="s">
        <v>9431</v>
      </c>
      <c r="B9451" s="225">
        <v>406.87</v>
      </c>
    </row>
    <row r="9452" spans="1:2">
      <c r="A9452" s="68" t="s">
        <v>9432</v>
      </c>
      <c r="B9452" s="225">
        <v>503.26</v>
      </c>
    </row>
    <row r="9453" spans="1:2">
      <c r="A9453" s="68" t="s">
        <v>9433</v>
      </c>
      <c r="B9453" s="225">
        <v>490.44</v>
      </c>
    </row>
    <row r="9454" spans="1:2">
      <c r="A9454" s="68" t="s">
        <v>9434</v>
      </c>
      <c r="B9454" s="225">
        <v>600.12</v>
      </c>
    </row>
    <row r="9455" spans="1:2">
      <c r="A9455" s="68" t="s">
        <v>9435</v>
      </c>
      <c r="B9455" s="225">
        <v>584.83000000000004</v>
      </c>
    </row>
    <row r="9456" spans="1:2">
      <c r="A9456" s="68" t="s">
        <v>9593</v>
      </c>
      <c r="B9456" s="225">
        <v>211.25</v>
      </c>
    </row>
    <row r="9457" spans="1:2">
      <c r="A9457" s="68" t="s">
        <v>9594</v>
      </c>
      <c r="B9457" s="225">
        <v>183.04</v>
      </c>
    </row>
    <row r="9458" spans="1:2">
      <c r="A9458" s="68" t="s">
        <v>9595</v>
      </c>
      <c r="B9458" s="225">
        <v>325.11</v>
      </c>
    </row>
    <row r="9459" spans="1:2">
      <c r="A9459" s="68" t="s">
        <v>9596</v>
      </c>
      <c r="B9459" s="225">
        <v>281.69</v>
      </c>
    </row>
    <row r="9460" spans="1:2">
      <c r="A9460" s="68" t="s">
        <v>9597</v>
      </c>
      <c r="B9460" s="225">
        <v>243.56</v>
      </c>
    </row>
    <row r="9461" spans="1:2">
      <c r="A9461" s="68" t="s">
        <v>9598</v>
      </c>
      <c r="B9461" s="225">
        <v>211.04</v>
      </c>
    </row>
    <row r="9462" spans="1:2">
      <c r="A9462" s="68" t="s">
        <v>9599</v>
      </c>
      <c r="B9462" s="225">
        <v>372.67</v>
      </c>
    </row>
    <row r="9463" spans="1:2">
      <c r="A9463" s="68" t="s">
        <v>9600</v>
      </c>
      <c r="B9463" s="225">
        <v>322.91000000000003</v>
      </c>
    </row>
    <row r="9464" spans="1:2">
      <c r="A9464" s="68" t="s">
        <v>9601</v>
      </c>
      <c r="B9464" s="225">
        <v>277.11</v>
      </c>
    </row>
    <row r="9465" spans="1:2">
      <c r="A9465" s="68" t="s">
        <v>9602</v>
      </c>
      <c r="B9465" s="225">
        <v>240.11</v>
      </c>
    </row>
    <row r="9466" spans="1:2">
      <c r="A9466" s="68" t="s">
        <v>9603</v>
      </c>
      <c r="B9466" s="225">
        <v>424.34</v>
      </c>
    </row>
    <row r="9467" spans="1:2">
      <c r="A9467" s="68" t="s">
        <v>9604</v>
      </c>
      <c r="B9467" s="225">
        <v>367.68</v>
      </c>
    </row>
    <row r="9468" spans="1:2">
      <c r="A9468" s="68" t="s">
        <v>9605</v>
      </c>
      <c r="B9468" s="225">
        <v>351.26</v>
      </c>
    </row>
    <row r="9469" spans="1:2">
      <c r="A9469" s="68" t="s">
        <v>9606</v>
      </c>
      <c r="B9469" s="225">
        <v>304.36</v>
      </c>
    </row>
    <row r="9470" spans="1:2">
      <c r="A9470" s="68" t="s">
        <v>9607</v>
      </c>
      <c r="B9470" s="225">
        <v>537.13</v>
      </c>
    </row>
    <row r="9471" spans="1:2">
      <c r="A9471" s="68" t="s">
        <v>9608</v>
      </c>
      <c r="B9471" s="225">
        <v>465.4</v>
      </c>
    </row>
    <row r="9472" spans="1:2">
      <c r="A9472" s="68" t="s">
        <v>9609</v>
      </c>
      <c r="B9472" s="225">
        <v>433.28</v>
      </c>
    </row>
    <row r="9473" spans="1:2">
      <c r="A9473" s="68" t="s">
        <v>9610</v>
      </c>
      <c r="B9473" s="225">
        <v>375.42</v>
      </c>
    </row>
    <row r="9474" spans="1:2">
      <c r="A9474" s="68" t="s">
        <v>9611</v>
      </c>
      <c r="B9474" s="225">
        <v>662.82</v>
      </c>
    </row>
    <row r="9475" spans="1:2">
      <c r="A9475" s="68" t="s">
        <v>9612</v>
      </c>
      <c r="B9475" s="225">
        <v>574.30999999999995</v>
      </c>
    </row>
    <row r="9476" spans="1:2">
      <c r="A9476" s="68" t="s">
        <v>9613</v>
      </c>
      <c r="B9476" s="225">
        <v>295.75</v>
      </c>
    </row>
    <row r="9477" spans="1:2">
      <c r="A9477" s="68" t="s">
        <v>9614</v>
      </c>
      <c r="B9477" s="225">
        <v>256.26</v>
      </c>
    </row>
    <row r="9478" spans="1:2">
      <c r="A9478" s="68" t="s">
        <v>9615</v>
      </c>
      <c r="B9478" s="225">
        <v>591.70000000000005</v>
      </c>
    </row>
    <row r="9479" spans="1:2">
      <c r="A9479" s="68" t="s">
        <v>9616</v>
      </c>
      <c r="B9479" s="225">
        <v>512.69000000000005</v>
      </c>
    </row>
    <row r="9480" spans="1:2">
      <c r="A9480" s="68" t="s">
        <v>9617</v>
      </c>
      <c r="B9480" s="225">
        <v>340.99</v>
      </c>
    </row>
    <row r="9481" spans="1:2">
      <c r="A9481" s="68" t="s">
        <v>9618</v>
      </c>
      <c r="B9481" s="225">
        <v>295.45</v>
      </c>
    </row>
    <row r="9482" spans="1:2">
      <c r="A9482" s="68" t="s">
        <v>9619</v>
      </c>
      <c r="B9482" s="225">
        <v>678.27</v>
      </c>
    </row>
    <row r="9483" spans="1:2">
      <c r="A9483" s="68" t="s">
        <v>9620</v>
      </c>
      <c r="B9483" s="225">
        <v>587.69000000000005</v>
      </c>
    </row>
    <row r="9484" spans="1:2">
      <c r="A9484" s="68" t="s">
        <v>9621</v>
      </c>
      <c r="B9484" s="225">
        <v>387.96</v>
      </c>
    </row>
    <row r="9485" spans="1:2">
      <c r="A9485" s="68" t="s">
        <v>9622</v>
      </c>
      <c r="B9485" s="225">
        <v>336.16</v>
      </c>
    </row>
    <row r="9486" spans="1:2">
      <c r="A9486" s="68" t="s">
        <v>9623</v>
      </c>
      <c r="B9486" s="225">
        <v>772.3</v>
      </c>
    </row>
    <row r="9487" spans="1:2">
      <c r="A9487" s="68" t="s">
        <v>9624</v>
      </c>
      <c r="B9487" s="225">
        <v>669.17</v>
      </c>
    </row>
    <row r="9488" spans="1:2">
      <c r="A9488" s="68" t="s">
        <v>9625</v>
      </c>
      <c r="B9488" s="225">
        <v>491.77</v>
      </c>
    </row>
    <row r="9489" spans="1:2">
      <c r="A9489" s="68" t="s">
        <v>9626</v>
      </c>
      <c r="B9489" s="225">
        <v>426.1</v>
      </c>
    </row>
    <row r="9490" spans="1:2">
      <c r="A9490" s="68" t="s">
        <v>9627</v>
      </c>
      <c r="B9490" s="225">
        <v>977.58</v>
      </c>
    </row>
    <row r="9491" spans="1:2">
      <c r="A9491" s="68" t="s">
        <v>9628</v>
      </c>
      <c r="B9491" s="225">
        <v>847.04</v>
      </c>
    </row>
    <row r="9492" spans="1:2">
      <c r="A9492" s="68" t="s">
        <v>9629</v>
      </c>
      <c r="B9492" s="225">
        <v>606.59</v>
      </c>
    </row>
    <row r="9493" spans="1:2">
      <c r="A9493" s="68" t="s">
        <v>9630</v>
      </c>
      <c r="B9493" s="225">
        <v>525.59</v>
      </c>
    </row>
    <row r="9494" spans="1:2">
      <c r="A9494" s="68" t="s">
        <v>9631</v>
      </c>
      <c r="B9494" s="225">
        <v>1206.3399999999999</v>
      </c>
    </row>
    <row r="9495" spans="1:2">
      <c r="A9495" s="68" t="s">
        <v>9632</v>
      </c>
      <c r="B9495" s="225">
        <v>1045.25</v>
      </c>
    </row>
    <row r="9496" spans="1:2">
      <c r="A9496" s="68" t="s">
        <v>9633</v>
      </c>
      <c r="B9496" s="225">
        <v>327.44</v>
      </c>
    </row>
    <row r="9497" spans="1:2">
      <c r="A9497" s="68" t="s">
        <v>9634</v>
      </c>
      <c r="B9497" s="225">
        <v>283.72000000000003</v>
      </c>
    </row>
    <row r="9498" spans="1:2">
      <c r="A9498" s="68" t="s">
        <v>9635</v>
      </c>
      <c r="B9498" s="225">
        <v>655.1</v>
      </c>
    </row>
    <row r="9499" spans="1:2">
      <c r="A9499" s="68" t="s">
        <v>9636</v>
      </c>
      <c r="B9499" s="225">
        <v>567.62</v>
      </c>
    </row>
    <row r="9500" spans="1:2">
      <c r="A9500" s="68" t="s">
        <v>9637</v>
      </c>
      <c r="B9500" s="225">
        <v>377.52</v>
      </c>
    </row>
    <row r="9501" spans="1:2">
      <c r="A9501" s="68" t="s">
        <v>9638</v>
      </c>
      <c r="B9501" s="225">
        <v>327.11</v>
      </c>
    </row>
    <row r="9502" spans="1:2">
      <c r="A9502" s="68" t="s">
        <v>9639</v>
      </c>
      <c r="B9502" s="225">
        <v>750.94</v>
      </c>
    </row>
    <row r="9503" spans="1:2">
      <c r="A9503" s="68" t="s">
        <v>9640</v>
      </c>
      <c r="B9503" s="225">
        <v>650.66</v>
      </c>
    </row>
    <row r="9504" spans="1:2">
      <c r="A9504" s="68" t="s">
        <v>9641</v>
      </c>
      <c r="B9504" s="225">
        <v>429.53</v>
      </c>
    </row>
    <row r="9505" spans="1:2">
      <c r="A9505" s="68" t="s">
        <v>9642</v>
      </c>
      <c r="B9505" s="225">
        <v>372.17</v>
      </c>
    </row>
    <row r="9506" spans="1:2">
      <c r="A9506" s="68" t="s">
        <v>9643</v>
      </c>
      <c r="B9506" s="225">
        <v>855.05</v>
      </c>
    </row>
    <row r="9507" spans="1:2">
      <c r="A9507" s="68" t="s">
        <v>9644</v>
      </c>
      <c r="B9507" s="225">
        <v>740.87</v>
      </c>
    </row>
    <row r="9508" spans="1:2">
      <c r="A9508" s="68" t="s">
        <v>9645</v>
      </c>
      <c r="B9508" s="225">
        <v>544.46</v>
      </c>
    </row>
    <row r="9509" spans="1:2">
      <c r="A9509" s="68" t="s">
        <v>9646</v>
      </c>
      <c r="B9509" s="225">
        <v>471.75</v>
      </c>
    </row>
    <row r="9510" spans="1:2">
      <c r="A9510" s="68" t="s">
        <v>9647</v>
      </c>
      <c r="B9510" s="225">
        <v>1082.32</v>
      </c>
    </row>
    <row r="9511" spans="1:2">
      <c r="A9511" s="68" t="s">
        <v>9648</v>
      </c>
      <c r="B9511" s="225">
        <v>937.8</v>
      </c>
    </row>
    <row r="9512" spans="1:2">
      <c r="A9512" s="68" t="s">
        <v>9649</v>
      </c>
      <c r="B9512" s="225">
        <v>671.59</v>
      </c>
    </row>
    <row r="9513" spans="1:2">
      <c r="A9513" s="68" t="s">
        <v>9650</v>
      </c>
      <c r="B9513" s="225">
        <v>581.9</v>
      </c>
    </row>
    <row r="9514" spans="1:2">
      <c r="A9514" s="68" t="s">
        <v>9651</v>
      </c>
      <c r="B9514" s="225">
        <v>1335.6</v>
      </c>
    </row>
    <row r="9515" spans="1:2">
      <c r="A9515" s="68" t="s">
        <v>9652</v>
      </c>
      <c r="B9515" s="225">
        <v>1157.25</v>
      </c>
    </row>
    <row r="9516" spans="1:2">
      <c r="A9516" s="68" t="s">
        <v>9653</v>
      </c>
      <c r="B9516" s="225">
        <v>138.47</v>
      </c>
    </row>
    <row r="9517" spans="1:2">
      <c r="A9517" s="68" t="s">
        <v>9654</v>
      </c>
      <c r="B9517" s="225">
        <v>119.98</v>
      </c>
    </row>
    <row r="9518" spans="1:2">
      <c r="A9518" s="68" t="s">
        <v>9655</v>
      </c>
      <c r="B9518" s="225">
        <v>268.48</v>
      </c>
    </row>
    <row r="9519" spans="1:2">
      <c r="A9519" s="68" t="s">
        <v>9656</v>
      </c>
      <c r="B9519" s="225">
        <v>232.63</v>
      </c>
    </row>
    <row r="9520" spans="1:2">
      <c r="A9520" s="68" t="s">
        <v>9657</v>
      </c>
      <c r="B9520" s="225">
        <v>193.86</v>
      </c>
    </row>
    <row r="9521" spans="1:2">
      <c r="A9521" s="68" t="s">
        <v>9658</v>
      </c>
      <c r="B9521" s="225">
        <v>167.97</v>
      </c>
    </row>
    <row r="9522" spans="1:2">
      <c r="A9522" s="68" t="s">
        <v>9659</v>
      </c>
      <c r="B9522" s="225">
        <v>488.63</v>
      </c>
    </row>
    <row r="9523" spans="1:2">
      <c r="A9523" s="68" t="s">
        <v>9660</v>
      </c>
      <c r="B9523" s="225">
        <v>423.38</v>
      </c>
    </row>
    <row r="9524" spans="1:2">
      <c r="A9524" s="68" t="s">
        <v>9661</v>
      </c>
      <c r="B9524" s="225">
        <v>214.63</v>
      </c>
    </row>
    <row r="9525" spans="1:2">
      <c r="A9525" s="68" t="s">
        <v>9662</v>
      </c>
      <c r="B9525" s="225">
        <v>185.97</v>
      </c>
    </row>
    <row r="9526" spans="1:2">
      <c r="A9526" s="68" t="s">
        <v>9663</v>
      </c>
      <c r="B9526" s="225">
        <v>540.99</v>
      </c>
    </row>
    <row r="9527" spans="1:2">
      <c r="A9527" s="68" t="s">
        <v>9664</v>
      </c>
      <c r="B9527" s="225">
        <v>468.75</v>
      </c>
    </row>
    <row r="9528" spans="1:2">
      <c r="A9528" s="68" t="s">
        <v>9683</v>
      </c>
      <c r="B9528" s="225">
        <v>323.99</v>
      </c>
    </row>
    <row r="9529" spans="1:2">
      <c r="A9529" s="68" t="s">
        <v>9684</v>
      </c>
      <c r="B9529" s="225">
        <v>311.92</v>
      </c>
    </row>
    <row r="9530" spans="1:2">
      <c r="A9530" s="68" t="s">
        <v>9685</v>
      </c>
      <c r="B9530" s="225">
        <v>311.81</v>
      </c>
    </row>
    <row r="9531" spans="1:2">
      <c r="A9531" s="68" t="s">
        <v>9686</v>
      </c>
      <c r="B9531" s="225">
        <v>300.57</v>
      </c>
    </row>
    <row r="9532" spans="1:2">
      <c r="A9532" s="68" t="s">
        <v>9687</v>
      </c>
      <c r="B9532" s="225">
        <v>355.16</v>
      </c>
    </row>
    <row r="9533" spans="1:2">
      <c r="A9533" s="68" t="s">
        <v>9688</v>
      </c>
      <c r="B9533" s="225">
        <v>342.13</v>
      </c>
    </row>
    <row r="9534" spans="1:2">
      <c r="A9534" s="68" t="s">
        <v>9689</v>
      </c>
      <c r="B9534" s="225">
        <v>689.07</v>
      </c>
    </row>
    <row r="9535" spans="1:2">
      <c r="A9535" s="68" t="s">
        <v>9690</v>
      </c>
      <c r="B9535" s="225">
        <v>659.76</v>
      </c>
    </row>
    <row r="9536" spans="1:2">
      <c r="A9536" s="68" t="s">
        <v>9691</v>
      </c>
      <c r="B9536" s="225">
        <v>794.46</v>
      </c>
    </row>
    <row r="9537" spans="1:2">
      <c r="A9537" s="68" t="s">
        <v>9692</v>
      </c>
      <c r="B9537" s="225">
        <v>760.97</v>
      </c>
    </row>
    <row r="9538" spans="1:2">
      <c r="A9538" s="68" t="s">
        <v>9693</v>
      </c>
      <c r="B9538" s="225">
        <v>374.64</v>
      </c>
    </row>
    <row r="9539" spans="1:2">
      <c r="A9539" s="68" t="s">
        <v>9694</v>
      </c>
      <c r="B9539" s="225">
        <v>358.52</v>
      </c>
    </row>
    <row r="9540" spans="1:2">
      <c r="A9540" s="68" t="s">
        <v>9695</v>
      </c>
      <c r="B9540" s="225">
        <v>558.71</v>
      </c>
    </row>
    <row r="9541" spans="1:2">
      <c r="A9541" s="68" t="s">
        <v>9696</v>
      </c>
      <c r="B9541" s="225">
        <v>538.22</v>
      </c>
    </row>
    <row r="9542" spans="1:2">
      <c r="A9542" s="68" t="s">
        <v>9697</v>
      </c>
      <c r="B9542" s="225">
        <v>932.46</v>
      </c>
    </row>
    <row r="9543" spans="1:2">
      <c r="A9543" s="68" t="s">
        <v>9698</v>
      </c>
      <c r="B9543" s="225">
        <v>893.01</v>
      </c>
    </row>
    <row r="9544" spans="1:2">
      <c r="A9544" s="68" t="s">
        <v>9699</v>
      </c>
      <c r="B9544" s="225">
        <v>1751.07</v>
      </c>
    </row>
    <row r="9545" spans="1:2">
      <c r="A9545" s="68" t="s">
        <v>9700</v>
      </c>
      <c r="B9545" s="225">
        <v>1666.35</v>
      </c>
    </row>
    <row r="9546" spans="1:2">
      <c r="A9546" s="68" t="s">
        <v>9701</v>
      </c>
      <c r="B9546" s="225">
        <v>197.13</v>
      </c>
    </row>
    <row r="9547" spans="1:2">
      <c r="A9547" s="68" t="s">
        <v>9702</v>
      </c>
      <c r="B9547" s="225">
        <v>188.72</v>
      </c>
    </row>
    <row r="9548" spans="1:2">
      <c r="A9548" s="68" t="s">
        <v>9703</v>
      </c>
      <c r="B9548" s="225">
        <v>360.82</v>
      </c>
    </row>
    <row r="9549" spans="1:2">
      <c r="A9549" s="68" t="s">
        <v>9704</v>
      </c>
      <c r="B9549" s="225">
        <v>346.03</v>
      </c>
    </row>
    <row r="9550" spans="1:2">
      <c r="A9550" s="68" t="s">
        <v>9705</v>
      </c>
      <c r="B9550" s="225">
        <v>453.44</v>
      </c>
    </row>
    <row r="9551" spans="1:2">
      <c r="A9551" s="68" t="s">
        <v>9706</v>
      </c>
      <c r="B9551" s="225">
        <v>431.72</v>
      </c>
    </row>
    <row r="9552" spans="1:2">
      <c r="A9552" s="68" t="s">
        <v>9707</v>
      </c>
      <c r="B9552" s="225">
        <v>201.37</v>
      </c>
    </row>
    <row r="9553" spans="1:2">
      <c r="A9553" s="68" t="s">
        <v>9708</v>
      </c>
      <c r="B9553" s="225">
        <v>192.4</v>
      </c>
    </row>
    <row r="9554" spans="1:2">
      <c r="A9554" s="68" t="s">
        <v>9709</v>
      </c>
      <c r="B9554" s="225">
        <v>368.45</v>
      </c>
    </row>
    <row r="9555" spans="1:2">
      <c r="A9555" s="68" t="s">
        <v>9710</v>
      </c>
      <c r="B9555" s="225">
        <v>352.64</v>
      </c>
    </row>
    <row r="9556" spans="1:2">
      <c r="A9556" s="68" t="s">
        <v>9711</v>
      </c>
      <c r="B9556" s="225">
        <v>464.47</v>
      </c>
    </row>
    <row r="9557" spans="1:2">
      <c r="A9557" s="68" t="s">
        <v>9712</v>
      </c>
      <c r="B9557" s="225">
        <v>441.27</v>
      </c>
    </row>
    <row r="9558" spans="1:2">
      <c r="A9558" s="68" t="s">
        <v>9713</v>
      </c>
      <c r="B9558" s="225">
        <v>208.16</v>
      </c>
    </row>
    <row r="9559" spans="1:2">
      <c r="A9559" s="68" t="s">
        <v>9714</v>
      </c>
      <c r="B9559" s="225">
        <v>198.28</v>
      </c>
    </row>
    <row r="9560" spans="1:2">
      <c r="A9560" s="68" t="s">
        <v>9715</v>
      </c>
      <c r="B9560" s="225">
        <v>372.26</v>
      </c>
    </row>
    <row r="9561" spans="1:2">
      <c r="A9561" s="68" t="s">
        <v>9716</v>
      </c>
      <c r="B9561" s="225">
        <v>355.95</v>
      </c>
    </row>
    <row r="9562" spans="1:2">
      <c r="A9562" s="68" t="s">
        <v>9717</v>
      </c>
      <c r="B9562" s="225">
        <v>470.82</v>
      </c>
    </row>
    <row r="9563" spans="1:2">
      <c r="A9563" s="68" t="s">
        <v>9718</v>
      </c>
      <c r="B9563" s="225">
        <v>446.78</v>
      </c>
    </row>
    <row r="9564" spans="1:2">
      <c r="A9564" s="68" t="s">
        <v>9719</v>
      </c>
      <c r="B9564" s="225">
        <v>301.08999999999997</v>
      </c>
    </row>
    <row r="9565" spans="1:2">
      <c r="A9565" s="68" t="s">
        <v>9720</v>
      </c>
      <c r="B9565" s="225">
        <v>285.31</v>
      </c>
    </row>
    <row r="9566" spans="1:2">
      <c r="A9566" s="68" t="s">
        <v>9721</v>
      </c>
      <c r="B9566" s="225">
        <v>547.17999999999995</v>
      </c>
    </row>
    <row r="9567" spans="1:2">
      <c r="A9567" s="68" t="s">
        <v>9722</v>
      </c>
      <c r="B9567" s="225">
        <v>519.52</v>
      </c>
    </row>
    <row r="9568" spans="1:2">
      <c r="A9568" s="68" t="s">
        <v>9723</v>
      </c>
      <c r="B9568" s="225">
        <v>692.2</v>
      </c>
    </row>
    <row r="9569" spans="1:2">
      <c r="A9569" s="68" t="s">
        <v>9724</v>
      </c>
      <c r="B9569" s="225">
        <v>652.86</v>
      </c>
    </row>
    <row r="9570" spans="1:2">
      <c r="A9570" s="68" t="s">
        <v>9725</v>
      </c>
      <c r="B9570" s="225">
        <v>312.54000000000002</v>
      </c>
    </row>
    <row r="9571" spans="1:2">
      <c r="A9571" s="68" t="s">
        <v>9726</v>
      </c>
      <c r="B9571" s="225">
        <v>295.23</v>
      </c>
    </row>
    <row r="9572" spans="1:2">
      <c r="A9572" s="68" t="s">
        <v>9727</v>
      </c>
      <c r="B9572" s="225">
        <v>560.74</v>
      </c>
    </row>
    <row r="9573" spans="1:2">
      <c r="A9573" s="68" t="s">
        <v>9728</v>
      </c>
      <c r="B9573" s="225">
        <v>531.27</v>
      </c>
    </row>
    <row r="9574" spans="1:2">
      <c r="A9574" s="68" t="s">
        <v>9729</v>
      </c>
      <c r="B9574" s="225">
        <v>711.71</v>
      </c>
    </row>
    <row r="9575" spans="1:2">
      <c r="A9575" s="68" t="s">
        <v>9730</v>
      </c>
      <c r="B9575" s="225">
        <v>669.76</v>
      </c>
    </row>
    <row r="9576" spans="1:2">
      <c r="A9576" s="68" t="s">
        <v>9731</v>
      </c>
      <c r="B9576" s="225">
        <v>321.02</v>
      </c>
    </row>
    <row r="9577" spans="1:2">
      <c r="A9577" s="68" t="s">
        <v>9732</v>
      </c>
      <c r="B9577" s="225">
        <v>302.58</v>
      </c>
    </row>
    <row r="9578" spans="1:2">
      <c r="A9578" s="68" t="s">
        <v>9733</v>
      </c>
      <c r="B9578" s="225">
        <v>577.70000000000005</v>
      </c>
    </row>
    <row r="9579" spans="1:2">
      <c r="A9579" s="68" t="s">
        <v>9734</v>
      </c>
      <c r="B9579" s="225">
        <v>545.97</v>
      </c>
    </row>
    <row r="9580" spans="1:2">
      <c r="A9580" s="68" t="s">
        <v>9735</v>
      </c>
      <c r="B9580" s="225">
        <v>748.17</v>
      </c>
    </row>
    <row r="9581" spans="1:2">
      <c r="A9581" s="68" t="s">
        <v>9736</v>
      </c>
      <c r="B9581" s="225">
        <v>701.35</v>
      </c>
    </row>
    <row r="9582" spans="1:2">
      <c r="A9582" s="68" t="s">
        <v>9737</v>
      </c>
      <c r="B9582" s="225">
        <v>137.76</v>
      </c>
    </row>
    <row r="9583" spans="1:2">
      <c r="A9583" s="68" t="s">
        <v>9738</v>
      </c>
      <c r="B9583" s="225">
        <v>131</v>
      </c>
    </row>
    <row r="9584" spans="1:2">
      <c r="A9584" s="68" t="s">
        <v>9739</v>
      </c>
      <c r="B9584" s="225">
        <v>185.98</v>
      </c>
    </row>
    <row r="9585" spans="1:2">
      <c r="A9585" s="68" t="s">
        <v>9740</v>
      </c>
      <c r="B9585" s="225">
        <v>176.86</v>
      </c>
    </row>
    <row r="9586" spans="1:2">
      <c r="A9586" s="68" t="s">
        <v>9741</v>
      </c>
      <c r="B9586" s="225">
        <v>220.42</v>
      </c>
    </row>
    <row r="9587" spans="1:2">
      <c r="A9587" s="68" t="s">
        <v>9742</v>
      </c>
      <c r="B9587" s="225">
        <v>209.61</v>
      </c>
    </row>
    <row r="9588" spans="1:2">
      <c r="A9588" s="68" t="s">
        <v>9743</v>
      </c>
      <c r="B9588" s="225">
        <v>234.2</v>
      </c>
    </row>
    <row r="9589" spans="1:2">
      <c r="A9589" s="68" t="s">
        <v>9744</v>
      </c>
      <c r="B9589" s="225">
        <v>222.71</v>
      </c>
    </row>
    <row r="9590" spans="1:2">
      <c r="A9590" s="68" t="s">
        <v>9745</v>
      </c>
      <c r="B9590" s="225">
        <v>316.17</v>
      </c>
    </row>
    <row r="9591" spans="1:2">
      <c r="A9591" s="68" t="s">
        <v>9746</v>
      </c>
      <c r="B9591" s="225">
        <v>300.66000000000003</v>
      </c>
    </row>
    <row r="9592" spans="1:2">
      <c r="A9592" s="68" t="s">
        <v>9747</v>
      </c>
      <c r="B9592" s="225">
        <v>374.72</v>
      </c>
    </row>
    <row r="9593" spans="1:2">
      <c r="A9593" s="68" t="s">
        <v>9748</v>
      </c>
      <c r="B9593" s="225">
        <v>356.34</v>
      </c>
    </row>
    <row r="9594" spans="1:2">
      <c r="A9594" s="68" t="s">
        <v>9749</v>
      </c>
      <c r="B9594" s="225">
        <v>19.7</v>
      </c>
    </row>
    <row r="9595" spans="1:2">
      <c r="A9595" s="68" t="s">
        <v>9750</v>
      </c>
      <c r="B9595" s="225">
        <v>18.73</v>
      </c>
    </row>
    <row r="9596" spans="1:2">
      <c r="A9596" s="68" t="s">
        <v>9751</v>
      </c>
      <c r="B9596" s="225">
        <v>141.27000000000001</v>
      </c>
    </row>
    <row r="9597" spans="1:2">
      <c r="A9597" s="68" t="s">
        <v>9752</v>
      </c>
      <c r="B9597" s="225">
        <v>122.42</v>
      </c>
    </row>
    <row r="9598" spans="1:2">
      <c r="A9598" s="68" t="s">
        <v>9753</v>
      </c>
      <c r="B9598" s="225">
        <v>183.65</v>
      </c>
    </row>
    <row r="9599" spans="1:2">
      <c r="A9599" s="68" t="s">
        <v>9754</v>
      </c>
      <c r="B9599" s="225">
        <v>159.15</v>
      </c>
    </row>
    <row r="9600" spans="1:2">
      <c r="A9600" s="68" t="s">
        <v>9755</v>
      </c>
      <c r="B9600" s="225">
        <v>324.93</v>
      </c>
    </row>
    <row r="9601" spans="1:2">
      <c r="A9601" s="68" t="s">
        <v>9756</v>
      </c>
      <c r="B9601" s="225">
        <v>281.57</v>
      </c>
    </row>
    <row r="9602" spans="1:2">
      <c r="A9602" s="68" t="s">
        <v>9757</v>
      </c>
      <c r="B9602" s="225">
        <v>381.44</v>
      </c>
    </row>
    <row r="9603" spans="1:2">
      <c r="A9603" s="68" t="s">
        <v>9758</v>
      </c>
      <c r="B9603" s="225">
        <v>330.54</v>
      </c>
    </row>
    <row r="9604" spans="1:2">
      <c r="A9604" s="68" t="s">
        <v>9759</v>
      </c>
      <c r="B9604" s="225">
        <v>386.9</v>
      </c>
    </row>
    <row r="9605" spans="1:2">
      <c r="A9605" s="68" t="s">
        <v>9761</v>
      </c>
      <c r="B9605" s="225">
        <v>370.65</v>
      </c>
    </row>
    <row r="9606" spans="1:2">
      <c r="A9606" s="68" t="s">
        <v>9762</v>
      </c>
      <c r="B9606" s="225">
        <v>580.36</v>
      </c>
    </row>
    <row r="9607" spans="1:2">
      <c r="A9607" s="68" t="s">
        <v>9763</v>
      </c>
      <c r="B9607" s="225">
        <v>555.98</v>
      </c>
    </row>
    <row r="9608" spans="1:2">
      <c r="A9608" s="68" t="s">
        <v>9764</v>
      </c>
      <c r="B9608" s="225">
        <v>670.64</v>
      </c>
    </row>
    <row r="9609" spans="1:2">
      <c r="A9609" s="68" t="s">
        <v>9765</v>
      </c>
      <c r="B9609" s="225">
        <v>642.46</v>
      </c>
    </row>
    <row r="9610" spans="1:2">
      <c r="A9610" s="68" t="s">
        <v>9766</v>
      </c>
      <c r="B9610" s="225">
        <v>773.81</v>
      </c>
    </row>
    <row r="9611" spans="1:2">
      <c r="A9611" s="68" t="s">
        <v>9767</v>
      </c>
      <c r="B9611" s="225">
        <v>741.31</v>
      </c>
    </row>
    <row r="9612" spans="1:2">
      <c r="A9612" s="68" t="s">
        <v>9768</v>
      </c>
      <c r="B9612" s="225">
        <v>967.27</v>
      </c>
    </row>
    <row r="9613" spans="1:2">
      <c r="A9613" s="68" t="s">
        <v>9769</v>
      </c>
      <c r="B9613" s="225">
        <v>926.63</v>
      </c>
    </row>
    <row r="9614" spans="1:2">
      <c r="A9614" s="68" t="s">
        <v>9770</v>
      </c>
      <c r="B9614" s="225">
        <v>1199.4100000000001</v>
      </c>
    </row>
    <row r="9615" spans="1:2">
      <c r="A9615" s="68" t="s">
        <v>9771</v>
      </c>
      <c r="B9615" s="225">
        <v>1149.03</v>
      </c>
    </row>
    <row r="9616" spans="1:2">
      <c r="A9616" s="68" t="s">
        <v>9772</v>
      </c>
      <c r="B9616" s="225">
        <v>148.66999999999999</v>
      </c>
    </row>
    <row r="9617" spans="1:2">
      <c r="A9617" s="68" t="s">
        <v>9773</v>
      </c>
      <c r="B9617" s="225">
        <v>129.69</v>
      </c>
    </row>
    <row r="9618" spans="1:2">
      <c r="A9618" s="68" t="s">
        <v>9774</v>
      </c>
      <c r="B9618" s="225">
        <v>233.98</v>
      </c>
    </row>
    <row r="9619" spans="1:2">
      <c r="A9619" s="68" t="s">
        <v>9776</v>
      </c>
      <c r="B9619" s="225">
        <v>203.94</v>
      </c>
    </row>
    <row r="9620" spans="1:2">
      <c r="A9620" s="68" t="s">
        <v>9777</v>
      </c>
      <c r="B9620" s="225">
        <v>254.61</v>
      </c>
    </row>
    <row r="9621" spans="1:2">
      <c r="A9621" s="68" t="s">
        <v>9778</v>
      </c>
      <c r="B9621" s="225">
        <v>222.18</v>
      </c>
    </row>
    <row r="9622" spans="1:2">
      <c r="A9622" s="68" t="s">
        <v>9779</v>
      </c>
      <c r="B9622" s="225">
        <v>296.83</v>
      </c>
    </row>
    <row r="9623" spans="1:2">
      <c r="A9623" s="68" t="s">
        <v>9781</v>
      </c>
      <c r="B9623" s="225">
        <v>259.02999999999997</v>
      </c>
    </row>
    <row r="9624" spans="1:2">
      <c r="A9624" s="68" t="s">
        <v>9782</v>
      </c>
      <c r="B9624" s="225">
        <v>318.17</v>
      </c>
    </row>
    <row r="9625" spans="1:2">
      <c r="A9625" s="68" t="s">
        <v>9783</v>
      </c>
      <c r="B9625" s="225">
        <v>277.83999999999997</v>
      </c>
    </row>
    <row r="9626" spans="1:2">
      <c r="A9626" s="68" t="s">
        <v>9784</v>
      </c>
      <c r="B9626" s="225">
        <v>343.46</v>
      </c>
    </row>
    <row r="9627" spans="1:2">
      <c r="A9627" s="68" t="s">
        <v>9786</v>
      </c>
      <c r="B9627" s="225">
        <v>300.3</v>
      </c>
    </row>
    <row r="9628" spans="1:2">
      <c r="A9628" s="68" t="s">
        <v>9787</v>
      </c>
      <c r="B9628" s="225">
        <v>178.22</v>
      </c>
    </row>
    <row r="9629" spans="1:2">
      <c r="A9629" s="68" t="s">
        <v>9789</v>
      </c>
      <c r="B9629" s="225">
        <v>155.53</v>
      </c>
    </row>
    <row r="9630" spans="1:2">
      <c r="A9630" s="68" t="s">
        <v>9790</v>
      </c>
      <c r="B9630" s="225">
        <v>263.01</v>
      </c>
    </row>
    <row r="9631" spans="1:2">
      <c r="A9631" s="68" t="s">
        <v>9792</v>
      </c>
      <c r="B9631" s="225">
        <v>229.65</v>
      </c>
    </row>
    <row r="9632" spans="1:2">
      <c r="A9632" s="68" t="s">
        <v>9793</v>
      </c>
      <c r="B9632" s="225">
        <v>149.72</v>
      </c>
    </row>
    <row r="9633" spans="1:2">
      <c r="A9633" s="68" t="s">
        <v>9795</v>
      </c>
      <c r="B9633" s="225">
        <v>130.71</v>
      </c>
    </row>
    <row r="9634" spans="1:2">
      <c r="A9634" s="68" t="s">
        <v>9796</v>
      </c>
      <c r="B9634" s="225">
        <v>223.88</v>
      </c>
    </row>
    <row r="9635" spans="1:2">
      <c r="A9635" s="68" t="s">
        <v>9798</v>
      </c>
      <c r="B9635" s="225">
        <v>195.24</v>
      </c>
    </row>
    <row r="9636" spans="1:2">
      <c r="A9636" s="68" t="s">
        <v>9799</v>
      </c>
      <c r="B9636" s="225">
        <v>318.17</v>
      </c>
    </row>
    <row r="9637" spans="1:2">
      <c r="A9637" s="68" t="s">
        <v>9801</v>
      </c>
      <c r="B9637" s="225">
        <v>283.61</v>
      </c>
    </row>
    <row r="9638" spans="1:2">
      <c r="A9638" s="68" t="s">
        <v>9802</v>
      </c>
      <c r="B9638" s="225">
        <v>38.51</v>
      </c>
    </row>
    <row r="9639" spans="1:2">
      <c r="A9639" s="68" t="s">
        <v>9803</v>
      </c>
      <c r="B9639" s="225">
        <v>36.090000000000003</v>
      </c>
    </row>
    <row r="9640" spans="1:2">
      <c r="A9640" s="68" t="s">
        <v>9804</v>
      </c>
      <c r="B9640" s="225">
        <v>34.11</v>
      </c>
    </row>
    <row r="9641" spans="1:2">
      <c r="A9641" s="68" t="s">
        <v>9805</v>
      </c>
      <c r="B9641" s="225">
        <v>31.58</v>
      </c>
    </row>
    <row r="9642" spans="1:2">
      <c r="A9642" s="68" t="s">
        <v>9806</v>
      </c>
      <c r="B9642" s="225">
        <v>11.02</v>
      </c>
    </row>
    <row r="9643" spans="1:2">
      <c r="A9643" s="68" t="s">
        <v>9807</v>
      </c>
      <c r="B9643" s="225">
        <v>11.02</v>
      </c>
    </row>
    <row r="9644" spans="1:2">
      <c r="A9644" s="68" t="s">
        <v>9808</v>
      </c>
      <c r="B9644" s="225">
        <v>12.02</v>
      </c>
    </row>
    <row r="9645" spans="1:2">
      <c r="A9645" s="68" t="s">
        <v>9809</v>
      </c>
      <c r="B9645" s="225">
        <v>12.02</v>
      </c>
    </row>
    <row r="9646" spans="1:2">
      <c r="A9646" s="68" t="s">
        <v>9810</v>
      </c>
      <c r="B9646" s="225">
        <v>28.02</v>
      </c>
    </row>
    <row r="9647" spans="1:2">
      <c r="A9647" s="68" t="s">
        <v>9811</v>
      </c>
      <c r="B9647" s="225">
        <v>27.8</v>
      </c>
    </row>
    <row r="9648" spans="1:2">
      <c r="A9648" s="68" t="s">
        <v>9812</v>
      </c>
      <c r="B9648" s="225">
        <v>27.86</v>
      </c>
    </row>
    <row r="9649" spans="1:2">
      <c r="A9649" s="68" t="s">
        <v>9813</v>
      </c>
      <c r="B9649" s="225">
        <v>27.78</v>
      </c>
    </row>
    <row r="9650" spans="1:2">
      <c r="A9650" s="68" t="s">
        <v>9814</v>
      </c>
      <c r="B9650" s="225">
        <v>12.23</v>
      </c>
    </row>
    <row r="9651" spans="1:2">
      <c r="A9651" s="68" t="s">
        <v>9815</v>
      </c>
      <c r="B9651" s="225">
        <v>12.23</v>
      </c>
    </row>
    <row r="9652" spans="1:2">
      <c r="A9652" s="68" t="s">
        <v>9816</v>
      </c>
      <c r="B9652" s="225">
        <v>11.79</v>
      </c>
    </row>
    <row r="9653" spans="1:2">
      <c r="A9653" s="68" t="s">
        <v>9817</v>
      </c>
      <c r="B9653" s="225">
        <v>11.79</v>
      </c>
    </row>
    <row r="9654" spans="1:2">
      <c r="A9654" s="68" t="s">
        <v>9818</v>
      </c>
      <c r="B9654" s="225">
        <v>12.23</v>
      </c>
    </row>
    <row r="9655" spans="1:2">
      <c r="A9655" s="68" t="s">
        <v>9819</v>
      </c>
      <c r="B9655" s="225">
        <v>12.23</v>
      </c>
    </row>
    <row r="9656" spans="1:2">
      <c r="A9656" s="68" t="s">
        <v>9820</v>
      </c>
      <c r="B9656" s="225">
        <v>2.7</v>
      </c>
    </row>
    <row r="9657" spans="1:2">
      <c r="A9657" s="68" t="s">
        <v>9822</v>
      </c>
      <c r="B9657" s="225">
        <v>2.7</v>
      </c>
    </row>
    <row r="9658" spans="1:2">
      <c r="A9658" s="68" t="s">
        <v>9823</v>
      </c>
      <c r="B9658" s="225">
        <v>9.1199999999999992</v>
      </c>
    </row>
    <row r="9659" spans="1:2">
      <c r="A9659" s="68" t="s">
        <v>9824</v>
      </c>
      <c r="B9659" s="225">
        <v>8.92</v>
      </c>
    </row>
    <row r="9660" spans="1:2">
      <c r="A9660" s="68" t="s">
        <v>9825</v>
      </c>
      <c r="B9660" s="225">
        <v>12.77</v>
      </c>
    </row>
    <row r="9661" spans="1:2">
      <c r="A9661" s="68" t="s">
        <v>9826</v>
      </c>
      <c r="B9661" s="225">
        <v>12.53</v>
      </c>
    </row>
    <row r="9662" spans="1:2">
      <c r="A9662" s="68" t="s">
        <v>9827</v>
      </c>
      <c r="B9662" s="225">
        <v>16.579999999999998</v>
      </c>
    </row>
    <row r="9663" spans="1:2">
      <c r="A9663" s="68" t="s">
        <v>9828</v>
      </c>
      <c r="B9663" s="225">
        <v>16.28</v>
      </c>
    </row>
    <row r="9664" spans="1:2">
      <c r="A9664" s="68" t="s">
        <v>9829</v>
      </c>
      <c r="B9664" s="225">
        <v>289.89</v>
      </c>
    </row>
    <row r="9665" spans="1:2">
      <c r="A9665" s="68" t="s">
        <v>9830</v>
      </c>
      <c r="B9665" s="225">
        <v>274.57</v>
      </c>
    </row>
    <row r="9666" spans="1:2">
      <c r="A9666" s="68" t="s">
        <v>9831</v>
      </c>
      <c r="B9666" s="225">
        <v>75.680000000000007</v>
      </c>
    </row>
    <row r="9667" spans="1:2">
      <c r="A9667" s="68" t="s">
        <v>9832</v>
      </c>
      <c r="B9667" s="225">
        <v>71</v>
      </c>
    </row>
    <row r="9668" spans="1:2">
      <c r="A9668" s="68" t="s">
        <v>9833</v>
      </c>
      <c r="B9668" s="225">
        <v>77.739999999999995</v>
      </c>
    </row>
    <row r="9669" spans="1:2">
      <c r="A9669" s="68" t="s">
        <v>9834</v>
      </c>
      <c r="B9669" s="225">
        <v>72.900000000000006</v>
      </c>
    </row>
    <row r="9670" spans="1:2">
      <c r="A9670" s="68" t="s">
        <v>9835</v>
      </c>
      <c r="B9670" s="225">
        <v>121.8</v>
      </c>
    </row>
    <row r="9671" spans="1:2">
      <c r="A9671" s="68" t="s">
        <v>9836</v>
      </c>
      <c r="B9671" s="225">
        <v>114.96</v>
      </c>
    </row>
    <row r="9672" spans="1:2">
      <c r="A9672" s="68" t="s">
        <v>9837</v>
      </c>
      <c r="B9672" s="225">
        <v>80.58</v>
      </c>
    </row>
    <row r="9673" spans="1:2">
      <c r="A9673" s="68" t="s">
        <v>9838</v>
      </c>
      <c r="B9673" s="225">
        <v>75.02</v>
      </c>
    </row>
    <row r="9674" spans="1:2">
      <c r="A9674" s="68" t="s">
        <v>9839</v>
      </c>
      <c r="B9674" s="225">
        <v>106.18</v>
      </c>
    </row>
    <row r="9675" spans="1:2">
      <c r="A9675" s="68" t="s">
        <v>9840</v>
      </c>
      <c r="B9675" s="225">
        <v>100.36</v>
      </c>
    </row>
    <row r="9676" spans="1:2">
      <c r="A9676" s="68" t="s">
        <v>9841</v>
      </c>
      <c r="B9676" s="225">
        <v>123.59</v>
      </c>
    </row>
    <row r="9677" spans="1:2">
      <c r="A9677" s="68" t="s">
        <v>9842</v>
      </c>
      <c r="B9677" s="225">
        <v>116.78</v>
      </c>
    </row>
    <row r="9678" spans="1:2">
      <c r="A9678" s="68" t="s">
        <v>9843</v>
      </c>
      <c r="B9678" s="225">
        <v>68.819999999999993</v>
      </c>
    </row>
    <row r="9679" spans="1:2">
      <c r="A9679" s="68" t="s">
        <v>9844</v>
      </c>
      <c r="B9679" s="225">
        <v>64.95</v>
      </c>
    </row>
    <row r="9680" spans="1:2">
      <c r="A9680" s="68" t="s">
        <v>9845</v>
      </c>
      <c r="B9680" s="225">
        <v>93.45</v>
      </c>
    </row>
    <row r="9681" spans="1:2">
      <c r="A9681" s="68" t="s">
        <v>9846</v>
      </c>
      <c r="B9681" s="225">
        <v>88.36</v>
      </c>
    </row>
    <row r="9682" spans="1:2">
      <c r="A9682" s="68" t="s">
        <v>9847</v>
      </c>
      <c r="B9682" s="225">
        <v>118.08</v>
      </c>
    </row>
    <row r="9683" spans="1:2">
      <c r="A9683" s="68" t="s">
        <v>9848</v>
      </c>
      <c r="B9683" s="225">
        <v>111.55</v>
      </c>
    </row>
    <row r="9684" spans="1:2">
      <c r="A9684" s="68" t="s">
        <v>9849</v>
      </c>
      <c r="B9684" s="225">
        <v>92.09</v>
      </c>
    </row>
    <row r="9685" spans="1:2">
      <c r="A9685" s="68" t="s">
        <v>9850</v>
      </c>
      <c r="B9685" s="225">
        <v>87.08</v>
      </c>
    </row>
    <row r="9686" spans="1:2">
      <c r="A9686" s="68" t="s">
        <v>9851</v>
      </c>
      <c r="B9686" s="225">
        <v>123.04</v>
      </c>
    </row>
    <row r="9687" spans="1:2">
      <c r="A9687" s="68" t="s">
        <v>9852</v>
      </c>
      <c r="B9687" s="225">
        <v>117.21</v>
      </c>
    </row>
    <row r="9688" spans="1:2">
      <c r="A9688" s="68" t="s">
        <v>9853</v>
      </c>
      <c r="B9688" s="225">
        <v>164.23</v>
      </c>
    </row>
    <row r="9689" spans="1:2">
      <c r="A9689" s="68" t="s">
        <v>9854</v>
      </c>
      <c r="B9689" s="225">
        <v>157</v>
      </c>
    </row>
    <row r="9690" spans="1:2">
      <c r="A9690" s="68" t="s">
        <v>9855</v>
      </c>
      <c r="B9690" s="225">
        <v>217.45</v>
      </c>
    </row>
    <row r="9691" spans="1:2">
      <c r="A9691" s="68" t="s">
        <v>9856</v>
      </c>
      <c r="B9691" s="225">
        <v>212.53</v>
      </c>
    </row>
    <row r="9692" spans="1:2">
      <c r="A9692" s="68" t="s">
        <v>9857</v>
      </c>
      <c r="B9692" s="225">
        <v>382.47</v>
      </c>
    </row>
    <row r="9693" spans="1:2">
      <c r="A9693" s="68" t="s">
        <v>9858</v>
      </c>
      <c r="B9693" s="225">
        <v>375.18</v>
      </c>
    </row>
    <row r="9694" spans="1:2">
      <c r="A9694" s="68" t="s">
        <v>9859</v>
      </c>
      <c r="B9694" s="225">
        <v>543.38</v>
      </c>
    </row>
    <row r="9695" spans="1:2">
      <c r="A9695" s="68" t="s">
        <v>9860</v>
      </c>
      <c r="B9695" s="225">
        <v>534.42999999999995</v>
      </c>
    </row>
    <row r="9696" spans="1:2">
      <c r="A9696" s="68" t="s">
        <v>9861</v>
      </c>
      <c r="B9696" s="225">
        <v>143.6</v>
      </c>
    </row>
    <row r="9697" spans="1:2">
      <c r="A9697" s="68" t="s">
        <v>9862</v>
      </c>
      <c r="B9697" s="225">
        <v>132.44999999999999</v>
      </c>
    </row>
    <row r="9698" spans="1:2">
      <c r="A9698" s="68" t="s">
        <v>9863</v>
      </c>
      <c r="B9698" s="225">
        <v>956.47</v>
      </c>
    </row>
    <row r="9699" spans="1:2">
      <c r="A9699" s="68" t="s">
        <v>9864</v>
      </c>
      <c r="B9699" s="225">
        <v>894.46</v>
      </c>
    </row>
    <row r="9700" spans="1:2">
      <c r="A9700" s="68" t="s">
        <v>9865</v>
      </c>
      <c r="B9700" s="225">
        <v>1166.77</v>
      </c>
    </row>
    <row r="9701" spans="1:2">
      <c r="A9701" s="68" t="s">
        <v>9866</v>
      </c>
      <c r="B9701" s="225">
        <v>1091.24</v>
      </c>
    </row>
    <row r="9702" spans="1:2">
      <c r="A9702" s="68" t="s">
        <v>9867</v>
      </c>
      <c r="B9702" s="225">
        <v>1912.95</v>
      </c>
    </row>
    <row r="9703" spans="1:2">
      <c r="A9703" s="68" t="s">
        <v>9868</v>
      </c>
      <c r="B9703" s="225">
        <v>1788.93</v>
      </c>
    </row>
    <row r="9704" spans="1:2">
      <c r="A9704" s="68" t="s">
        <v>9869</v>
      </c>
      <c r="B9704" s="225">
        <v>2581.0300000000002</v>
      </c>
    </row>
    <row r="9705" spans="1:2">
      <c r="A9705" s="68" t="s">
        <v>9870</v>
      </c>
      <c r="B9705" s="225">
        <v>2413.6</v>
      </c>
    </row>
    <row r="9706" spans="1:2">
      <c r="A9706" s="68" t="s">
        <v>9871</v>
      </c>
      <c r="B9706" s="225">
        <v>16.399999999999999</v>
      </c>
    </row>
    <row r="9707" spans="1:2">
      <c r="A9707" s="68" t="s">
        <v>9872</v>
      </c>
      <c r="B9707" s="225">
        <v>15.94</v>
      </c>
    </row>
    <row r="9708" spans="1:2">
      <c r="A9708" s="68" t="s">
        <v>9873</v>
      </c>
      <c r="B9708" s="225">
        <v>85.23</v>
      </c>
    </row>
    <row r="9709" spans="1:2">
      <c r="A9709" s="68" t="s">
        <v>9875</v>
      </c>
      <c r="B9709" s="225">
        <v>73.849999999999994</v>
      </c>
    </row>
    <row r="9710" spans="1:2">
      <c r="A9710" s="68" t="s">
        <v>9876</v>
      </c>
      <c r="B9710" s="225">
        <v>285.58</v>
      </c>
    </row>
    <row r="9711" spans="1:2">
      <c r="A9711" s="68" t="s">
        <v>9877</v>
      </c>
      <c r="B9711" s="225">
        <v>285.58</v>
      </c>
    </row>
    <row r="9712" spans="1:2">
      <c r="A9712" s="68" t="s">
        <v>9878</v>
      </c>
      <c r="B9712" s="225">
        <v>305.58</v>
      </c>
    </row>
    <row r="9713" spans="1:2">
      <c r="A9713" s="68" t="s">
        <v>9879</v>
      </c>
      <c r="B9713" s="225">
        <v>305.58</v>
      </c>
    </row>
    <row r="9714" spans="1:2">
      <c r="A9714" s="68" t="s">
        <v>9880</v>
      </c>
      <c r="B9714" s="225">
        <v>327.55</v>
      </c>
    </row>
    <row r="9715" spans="1:2">
      <c r="A9715" s="68" t="s">
        <v>9881</v>
      </c>
      <c r="B9715" s="225">
        <v>327.55</v>
      </c>
    </row>
    <row r="9716" spans="1:2">
      <c r="A9716" s="68" t="s">
        <v>9882</v>
      </c>
      <c r="B9716" s="225">
        <v>345.52</v>
      </c>
    </row>
    <row r="9717" spans="1:2">
      <c r="A9717" s="68" t="s">
        <v>9883</v>
      </c>
      <c r="B9717" s="225">
        <v>345.52</v>
      </c>
    </row>
    <row r="9718" spans="1:2">
      <c r="A9718" s="68" t="s">
        <v>9884</v>
      </c>
      <c r="B9718" s="225">
        <v>372.02</v>
      </c>
    </row>
    <row r="9719" spans="1:2">
      <c r="A9719" s="68" t="s">
        <v>9885</v>
      </c>
      <c r="B9719" s="225">
        <v>372.02</v>
      </c>
    </row>
    <row r="9720" spans="1:2">
      <c r="A9720" s="68" t="s">
        <v>9886</v>
      </c>
      <c r="B9720" s="225">
        <v>378.45</v>
      </c>
    </row>
    <row r="9721" spans="1:2">
      <c r="A9721" s="68" t="s">
        <v>9887</v>
      </c>
      <c r="B9721" s="225">
        <v>378.45</v>
      </c>
    </row>
    <row r="9722" spans="1:2">
      <c r="A9722" s="68" t="s">
        <v>9888</v>
      </c>
      <c r="B9722" s="225">
        <v>381.33</v>
      </c>
    </row>
    <row r="9723" spans="1:2">
      <c r="A9723" s="68" t="s">
        <v>9889</v>
      </c>
      <c r="B9723" s="225">
        <v>381.33</v>
      </c>
    </row>
    <row r="9724" spans="1:2">
      <c r="A9724" s="68" t="s">
        <v>23378</v>
      </c>
      <c r="B9724" s="225">
        <v>341.45</v>
      </c>
    </row>
    <row r="9725" spans="1:2">
      <c r="A9725" s="68" t="s">
        <v>23379</v>
      </c>
      <c r="B9725" s="225">
        <v>341.45</v>
      </c>
    </row>
    <row r="9726" spans="1:2">
      <c r="A9726" s="68" t="s">
        <v>9890</v>
      </c>
      <c r="B9726" s="225">
        <v>1017.22</v>
      </c>
    </row>
    <row r="9727" spans="1:2">
      <c r="A9727" s="68" t="s">
        <v>9891</v>
      </c>
      <c r="B9727" s="225">
        <v>1017.22</v>
      </c>
    </row>
    <row r="9728" spans="1:2">
      <c r="A9728" s="68" t="s">
        <v>9892</v>
      </c>
      <c r="B9728" s="225">
        <v>346.63</v>
      </c>
    </row>
    <row r="9729" spans="1:2">
      <c r="A9729" s="68" t="s">
        <v>9893</v>
      </c>
      <c r="B9729" s="225">
        <v>346.63</v>
      </c>
    </row>
    <row r="9730" spans="1:2">
      <c r="A9730" s="68" t="s">
        <v>9894</v>
      </c>
      <c r="B9730" s="225">
        <v>243.75</v>
      </c>
    </row>
    <row r="9731" spans="1:2">
      <c r="A9731" s="68" t="s">
        <v>9895</v>
      </c>
      <c r="B9731" s="225">
        <v>243.75</v>
      </c>
    </row>
    <row r="9732" spans="1:2">
      <c r="A9732" s="68" t="s">
        <v>9896</v>
      </c>
      <c r="B9732" s="225">
        <v>352.13</v>
      </c>
    </row>
    <row r="9733" spans="1:2">
      <c r="A9733" s="68" t="s">
        <v>9897</v>
      </c>
      <c r="B9733" s="225">
        <v>352.13</v>
      </c>
    </row>
    <row r="9734" spans="1:2">
      <c r="A9734" s="68" t="s">
        <v>23380</v>
      </c>
      <c r="B9734" s="225">
        <v>472.98</v>
      </c>
    </row>
    <row r="9735" spans="1:2">
      <c r="A9735" s="68" t="s">
        <v>23381</v>
      </c>
      <c r="B9735" s="225">
        <v>472.98</v>
      </c>
    </row>
    <row r="9736" spans="1:2">
      <c r="A9736" s="68" t="s">
        <v>23382</v>
      </c>
      <c r="B9736" s="225">
        <v>386.97</v>
      </c>
    </row>
    <row r="9737" spans="1:2">
      <c r="A9737" s="68" t="s">
        <v>23383</v>
      </c>
      <c r="B9737" s="225">
        <v>386.97</v>
      </c>
    </row>
    <row r="9738" spans="1:2">
      <c r="A9738" s="68" t="s">
        <v>23384</v>
      </c>
      <c r="B9738" s="225">
        <v>418.77</v>
      </c>
    </row>
    <row r="9739" spans="1:2">
      <c r="A9739" s="68" t="s">
        <v>23385</v>
      </c>
      <c r="B9739" s="225">
        <v>418.77</v>
      </c>
    </row>
    <row r="9740" spans="1:2">
      <c r="A9740" s="68" t="s">
        <v>23386</v>
      </c>
      <c r="B9740" s="225">
        <v>446.86</v>
      </c>
    </row>
    <row r="9741" spans="1:2">
      <c r="A9741" s="68" t="s">
        <v>23387</v>
      </c>
      <c r="B9741" s="225">
        <v>446.86</v>
      </c>
    </row>
    <row r="9742" spans="1:2">
      <c r="A9742" s="68" t="s">
        <v>9898</v>
      </c>
      <c r="B9742" s="225">
        <v>136.37</v>
      </c>
    </row>
    <row r="9743" spans="1:2">
      <c r="A9743" s="68" t="s">
        <v>9899</v>
      </c>
      <c r="B9743" s="225">
        <v>118.16</v>
      </c>
    </row>
    <row r="9744" spans="1:2">
      <c r="A9744" s="68" t="s">
        <v>9900</v>
      </c>
      <c r="B9744" s="225">
        <v>53.13</v>
      </c>
    </row>
    <row r="9745" spans="1:2">
      <c r="A9745" s="68" t="s">
        <v>9901</v>
      </c>
      <c r="B9745" s="225">
        <v>47.9</v>
      </c>
    </row>
    <row r="9746" spans="1:2">
      <c r="A9746" s="68" t="s">
        <v>9902</v>
      </c>
      <c r="B9746" s="225">
        <v>64.92</v>
      </c>
    </row>
    <row r="9747" spans="1:2">
      <c r="A9747" s="68" t="s">
        <v>9903</v>
      </c>
      <c r="B9747" s="225">
        <v>57.18</v>
      </c>
    </row>
    <row r="9748" spans="1:2">
      <c r="A9748" s="68" t="s">
        <v>9904</v>
      </c>
      <c r="B9748" s="225">
        <v>83.29</v>
      </c>
    </row>
    <row r="9749" spans="1:2">
      <c r="A9749" s="68" t="s">
        <v>9905</v>
      </c>
      <c r="B9749" s="225">
        <v>73.05</v>
      </c>
    </row>
    <row r="9750" spans="1:2">
      <c r="A9750" s="68" t="s">
        <v>9906</v>
      </c>
      <c r="B9750" s="225">
        <v>100.08</v>
      </c>
    </row>
    <row r="9751" spans="1:2">
      <c r="A9751" s="68" t="s">
        <v>9907</v>
      </c>
      <c r="B9751" s="225">
        <v>87.95</v>
      </c>
    </row>
    <row r="9752" spans="1:2">
      <c r="A9752" s="68" t="s">
        <v>9908</v>
      </c>
      <c r="B9752" s="225">
        <v>115.45</v>
      </c>
    </row>
    <row r="9753" spans="1:2">
      <c r="A9753" s="68" t="s">
        <v>9909</v>
      </c>
      <c r="B9753" s="225">
        <v>101.8</v>
      </c>
    </row>
    <row r="9754" spans="1:2">
      <c r="A9754" s="68" t="s">
        <v>9910</v>
      </c>
      <c r="B9754" s="225">
        <v>43.62</v>
      </c>
    </row>
    <row r="9755" spans="1:2">
      <c r="A9755" s="68" t="s">
        <v>9911</v>
      </c>
      <c r="B9755" s="225">
        <v>40.49</v>
      </c>
    </row>
    <row r="9756" spans="1:2">
      <c r="A9756" s="68" t="s">
        <v>9912</v>
      </c>
      <c r="B9756" s="225">
        <v>51.77</v>
      </c>
    </row>
    <row r="9757" spans="1:2">
      <c r="A9757" s="68" t="s">
        <v>9913</v>
      </c>
      <c r="B9757" s="225">
        <v>47.38</v>
      </c>
    </row>
    <row r="9758" spans="1:2">
      <c r="A9758" s="68" t="s">
        <v>9914</v>
      </c>
      <c r="B9758" s="225">
        <v>96.51</v>
      </c>
    </row>
    <row r="9759" spans="1:2">
      <c r="A9759" s="68" t="s">
        <v>9915</v>
      </c>
      <c r="B9759" s="225">
        <v>84</v>
      </c>
    </row>
    <row r="9760" spans="1:2">
      <c r="A9760" s="68" t="s">
        <v>9916</v>
      </c>
      <c r="B9760" s="225">
        <v>100.65</v>
      </c>
    </row>
    <row r="9761" spans="1:2">
      <c r="A9761" s="68" t="s">
        <v>9917</v>
      </c>
      <c r="B9761" s="225">
        <v>87.67</v>
      </c>
    </row>
    <row r="9762" spans="1:2">
      <c r="A9762" s="68" t="s">
        <v>9918</v>
      </c>
      <c r="B9762" s="225">
        <v>121.33</v>
      </c>
    </row>
    <row r="9763" spans="1:2">
      <c r="A9763" s="68" t="s">
        <v>9919</v>
      </c>
      <c r="B9763" s="225">
        <v>105.94</v>
      </c>
    </row>
    <row r="9764" spans="1:2">
      <c r="A9764" s="68" t="s">
        <v>9920</v>
      </c>
      <c r="B9764" s="225">
        <v>134.02000000000001</v>
      </c>
    </row>
    <row r="9765" spans="1:2">
      <c r="A9765" s="68" t="s">
        <v>9921</v>
      </c>
      <c r="B9765" s="225">
        <v>117.01</v>
      </c>
    </row>
    <row r="9766" spans="1:2">
      <c r="A9766" s="68" t="s">
        <v>9922</v>
      </c>
      <c r="B9766" s="225">
        <v>178.66</v>
      </c>
    </row>
    <row r="9767" spans="1:2">
      <c r="A9767" s="68" t="s">
        <v>9923</v>
      </c>
      <c r="B9767" s="225">
        <v>155.58000000000001</v>
      </c>
    </row>
    <row r="9768" spans="1:2">
      <c r="A9768" s="68" t="s">
        <v>9924</v>
      </c>
      <c r="B9768" s="225">
        <v>84.59</v>
      </c>
    </row>
    <row r="9769" spans="1:2">
      <c r="A9769" s="68" t="s">
        <v>9925</v>
      </c>
      <c r="B9769" s="225">
        <v>73.650000000000006</v>
      </c>
    </row>
    <row r="9770" spans="1:2">
      <c r="A9770" s="68" t="s">
        <v>9926</v>
      </c>
      <c r="B9770" s="225">
        <v>98.35</v>
      </c>
    </row>
    <row r="9771" spans="1:2">
      <c r="A9771" s="68" t="s">
        <v>9927</v>
      </c>
      <c r="B9771" s="225">
        <v>85.57</v>
      </c>
    </row>
    <row r="9772" spans="1:2">
      <c r="A9772" s="68" t="s">
        <v>9928</v>
      </c>
      <c r="B9772" s="225">
        <v>109.45</v>
      </c>
    </row>
    <row r="9773" spans="1:2">
      <c r="A9773" s="68" t="s">
        <v>9929</v>
      </c>
      <c r="B9773" s="225">
        <v>95.64</v>
      </c>
    </row>
    <row r="9774" spans="1:2">
      <c r="A9774" s="68" t="s">
        <v>9930</v>
      </c>
      <c r="B9774" s="225">
        <v>121.99</v>
      </c>
    </row>
    <row r="9775" spans="1:2">
      <c r="A9775" s="68" t="s">
        <v>9931</v>
      </c>
      <c r="B9775" s="225">
        <v>106.57</v>
      </c>
    </row>
    <row r="9776" spans="1:2">
      <c r="A9776" s="68" t="s">
        <v>9932</v>
      </c>
      <c r="B9776" s="225">
        <v>161.56</v>
      </c>
    </row>
    <row r="9777" spans="1:2">
      <c r="A9777" s="68" t="s">
        <v>9933</v>
      </c>
      <c r="B9777" s="225">
        <v>140.76</v>
      </c>
    </row>
    <row r="9778" spans="1:2">
      <c r="A9778" s="68" t="s">
        <v>9934</v>
      </c>
      <c r="B9778" s="225">
        <v>74.13</v>
      </c>
    </row>
    <row r="9779" spans="1:2">
      <c r="A9779" s="68" t="s">
        <v>9935</v>
      </c>
      <c r="B9779" s="225">
        <v>64.34</v>
      </c>
    </row>
    <row r="9780" spans="1:2">
      <c r="A9780" s="68" t="s">
        <v>9936</v>
      </c>
      <c r="B9780" s="225">
        <v>74.59</v>
      </c>
    </row>
    <row r="9781" spans="1:2">
      <c r="A9781" s="68" t="s">
        <v>9937</v>
      </c>
      <c r="B9781" s="225">
        <v>64.72</v>
      </c>
    </row>
    <row r="9782" spans="1:2">
      <c r="A9782" s="68" t="s">
        <v>9938</v>
      </c>
      <c r="B9782" s="225">
        <v>75.28</v>
      </c>
    </row>
    <row r="9783" spans="1:2">
      <c r="A9783" s="68" t="s">
        <v>9939</v>
      </c>
      <c r="B9783" s="225">
        <v>65.31</v>
      </c>
    </row>
    <row r="9784" spans="1:2">
      <c r="A9784" s="68" t="s">
        <v>9940</v>
      </c>
      <c r="B9784" s="225">
        <v>78.069999999999993</v>
      </c>
    </row>
    <row r="9785" spans="1:2">
      <c r="A9785" s="68" t="s">
        <v>9941</v>
      </c>
      <c r="B9785" s="225">
        <v>67.709999999999994</v>
      </c>
    </row>
    <row r="9786" spans="1:2">
      <c r="A9786" s="68" t="s">
        <v>9942</v>
      </c>
      <c r="B9786" s="225">
        <v>90.1</v>
      </c>
    </row>
    <row r="9787" spans="1:2">
      <c r="A9787" s="68" t="s">
        <v>9943</v>
      </c>
      <c r="B9787" s="225">
        <v>78.12</v>
      </c>
    </row>
    <row r="9788" spans="1:2">
      <c r="A9788" s="68" t="s">
        <v>9944</v>
      </c>
      <c r="B9788" s="225">
        <v>7.01</v>
      </c>
    </row>
    <row r="9789" spans="1:2">
      <c r="A9789" s="68" t="s">
        <v>9946</v>
      </c>
      <c r="B9789" s="225">
        <v>6.07</v>
      </c>
    </row>
    <row r="9790" spans="1:2">
      <c r="A9790" s="68" t="s">
        <v>9947</v>
      </c>
      <c r="B9790" s="225">
        <v>4.1500000000000004</v>
      </c>
    </row>
    <row r="9791" spans="1:2">
      <c r="A9791" s="68" t="s">
        <v>9948</v>
      </c>
      <c r="B9791" s="225">
        <v>3.69</v>
      </c>
    </row>
    <row r="9792" spans="1:2">
      <c r="A9792" s="68" t="s">
        <v>9949</v>
      </c>
      <c r="B9792" s="225">
        <v>85.15</v>
      </c>
    </row>
    <row r="9793" spans="1:2">
      <c r="A9793" s="68" t="s">
        <v>9950</v>
      </c>
      <c r="B9793" s="225">
        <v>73.91</v>
      </c>
    </row>
    <row r="9794" spans="1:2">
      <c r="A9794" s="68" t="s">
        <v>9951</v>
      </c>
      <c r="B9794" s="225">
        <v>85.66</v>
      </c>
    </row>
    <row r="9795" spans="1:2">
      <c r="A9795" s="68" t="s">
        <v>9952</v>
      </c>
      <c r="B9795" s="225">
        <v>74.33</v>
      </c>
    </row>
    <row r="9796" spans="1:2">
      <c r="A9796" s="68" t="s">
        <v>9953</v>
      </c>
      <c r="B9796" s="225">
        <v>86.57</v>
      </c>
    </row>
    <row r="9797" spans="1:2">
      <c r="A9797" s="68" t="s">
        <v>9954</v>
      </c>
      <c r="B9797" s="225">
        <v>75.11</v>
      </c>
    </row>
    <row r="9798" spans="1:2">
      <c r="A9798" s="68" t="s">
        <v>9955</v>
      </c>
      <c r="B9798" s="225">
        <v>89.67</v>
      </c>
    </row>
    <row r="9799" spans="1:2">
      <c r="A9799" s="68" t="s">
        <v>9956</v>
      </c>
      <c r="B9799" s="225">
        <v>77.78</v>
      </c>
    </row>
    <row r="9800" spans="1:2">
      <c r="A9800" s="68" t="s">
        <v>9957</v>
      </c>
      <c r="B9800" s="225">
        <v>103.53</v>
      </c>
    </row>
    <row r="9801" spans="1:2">
      <c r="A9801" s="68" t="s">
        <v>9958</v>
      </c>
      <c r="B9801" s="225">
        <v>89.77</v>
      </c>
    </row>
    <row r="9802" spans="1:2">
      <c r="A9802" s="68" t="s">
        <v>9959</v>
      </c>
      <c r="B9802" s="225">
        <v>147.84</v>
      </c>
    </row>
    <row r="9803" spans="1:2">
      <c r="A9803" s="68" t="s">
        <v>9960</v>
      </c>
      <c r="B9803" s="225">
        <v>129.69</v>
      </c>
    </row>
    <row r="9804" spans="1:2">
      <c r="A9804" s="68" t="s">
        <v>9961</v>
      </c>
      <c r="B9804" s="225">
        <v>490.21</v>
      </c>
    </row>
    <row r="9805" spans="1:2">
      <c r="A9805" s="68" t="s">
        <v>9962</v>
      </c>
      <c r="B9805" s="225">
        <v>464.58</v>
      </c>
    </row>
    <row r="9806" spans="1:2">
      <c r="A9806" s="68" t="s">
        <v>9963</v>
      </c>
      <c r="B9806" s="225">
        <v>510.22</v>
      </c>
    </row>
    <row r="9807" spans="1:2">
      <c r="A9807" s="68" t="s">
        <v>9964</v>
      </c>
      <c r="B9807" s="225">
        <v>484.59</v>
      </c>
    </row>
    <row r="9808" spans="1:2">
      <c r="A9808" s="68" t="s">
        <v>9965</v>
      </c>
      <c r="B9808" s="225">
        <v>532.17999999999995</v>
      </c>
    </row>
    <row r="9809" spans="1:2">
      <c r="A9809" s="68" t="s">
        <v>9966</v>
      </c>
      <c r="B9809" s="225">
        <v>506.55</v>
      </c>
    </row>
    <row r="9810" spans="1:2">
      <c r="A9810" s="68" t="s">
        <v>9967</v>
      </c>
      <c r="B9810" s="225">
        <v>550.16</v>
      </c>
    </row>
    <row r="9811" spans="1:2">
      <c r="A9811" s="68" t="s">
        <v>9968</v>
      </c>
      <c r="B9811" s="225">
        <v>524.53</v>
      </c>
    </row>
    <row r="9812" spans="1:2">
      <c r="A9812" s="68" t="s">
        <v>9969</v>
      </c>
      <c r="B9812" s="225">
        <v>576.65</v>
      </c>
    </row>
    <row r="9813" spans="1:2">
      <c r="A9813" s="68" t="s">
        <v>9970</v>
      </c>
      <c r="B9813" s="225">
        <v>551.02</v>
      </c>
    </row>
    <row r="9814" spans="1:2">
      <c r="A9814" s="68" t="s">
        <v>9971</v>
      </c>
      <c r="B9814" s="225">
        <v>583.08000000000004</v>
      </c>
    </row>
    <row r="9815" spans="1:2">
      <c r="A9815" s="68" t="s">
        <v>9972</v>
      </c>
      <c r="B9815" s="225">
        <v>557.45000000000005</v>
      </c>
    </row>
    <row r="9816" spans="1:2">
      <c r="A9816" s="68" t="s">
        <v>9973</v>
      </c>
      <c r="B9816" s="225">
        <v>585.97</v>
      </c>
    </row>
    <row r="9817" spans="1:2">
      <c r="A9817" s="68" t="s">
        <v>9974</v>
      </c>
      <c r="B9817" s="225">
        <v>560.34</v>
      </c>
    </row>
    <row r="9818" spans="1:2">
      <c r="A9818" s="68" t="s">
        <v>9975</v>
      </c>
      <c r="B9818" s="225">
        <v>544.86</v>
      </c>
    </row>
    <row r="9819" spans="1:2">
      <c r="A9819" s="68" t="s">
        <v>9976</v>
      </c>
      <c r="B9819" s="225">
        <v>519.23</v>
      </c>
    </row>
    <row r="9820" spans="1:2">
      <c r="A9820" s="68" t="s">
        <v>9977</v>
      </c>
      <c r="B9820" s="225">
        <v>425.87</v>
      </c>
    </row>
    <row r="9821" spans="1:2">
      <c r="A9821" s="68" t="s">
        <v>9978</v>
      </c>
      <c r="B9821" s="225">
        <v>403.75</v>
      </c>
    </row>
    <row r="9822" spans="1:2">
      <c r="A9822" s="68" t="s">
        <v>9979</v>
      </c>
      <c r="B9822" s="225">
        <v>372.34</v>
      </c>
    </row>
    <row r="9823" spans="1:2">
      <c r="A9823" s="68" t="s">
        <v>9980</v>
      </c>
      <c r="B9823" s="225">
        <v>350.23</v>
      </c>
    </row>
    <row r="9824" spans="1:2">
      <c r="A9824" s="68" t="s">
        <v>9981</v>
      </c>
      <c r="B9824" s="225">
        <v>421.91</v>
      </c>
    </row>
    <row r="9825" spans="1:2">
      <c r="A9825" s="68" t="s">
        <v>9982</v>
      </c>
      <c r="B9825" s="225">
        <v>399.42</v>
      </c>
    </row>
    <row r="9826" spans="1:2">
      <c r="A9826" s="68" t="s">
        <v>9983</v>
      </c>
      <c r="B9826" s="225">
        <v>49.28</v>
      </c>
    </row>
    <row r="9827" spans="1:2">
      <c r="A9827" s="68" t="s">
        <v>9984</v>
      </c>
      <c r="B9827" s="225">
        <v>44.94</v>
      </c>
    </row>
    <row r="9828" spans="1:2">
      <c r="A9828" s="68" t="s">
        <v>9985</v>
      </c>
      <c r="B9828" s="225">
        <v>50.48</v>
      </c>
    </row>
    <row r="9829" spans="1:2">
      <c r="A9829" s="68" t="s">
        <v>9986</v>
      </c>
      <c r="B9829" s="225">
        <v>46.15</v>
      </c>
    </row>
    <row r="9830" spans="1:2">
      <c r="A9830" s="68" t="s">
        <v>9987</v>
      </c>
      <c r="B9830" s="225">
        <v>51.47</v>
      </c>
    </row>
    <row r="9831" spans="1:2">
      <c r="A9831" s="68" t="s">
        <v>9988</v>
      </c>
      <c r="B9831" s="225">
        <v>47.14</v>
      </c>
    </row>
    <row r="9832" spans="1:2">
      <c r="A9832" s="68" t="s">
        <v>9989</v>
      </c>
      <c r="B9832" s="225">
        <v>52.93</v>
      </c>
    </row>
    <row r="9833" spans="1:2">
      <c r="A9833" s="68" t="s">
        <v>9990</v>
      </c>
      <c r="B9833" s="225">
        <v>48.6</v>
      </c>
    </row>
    <row r="9834" spans="1:2">
      <c r="A9834" s="68" t="s">
        <v>9991</v>
      </c>
      <c r="B9834" s="225">
        <v>56.92</v>
      </c>
    </row>
    <row r="9835" spans="1:2">
      <c r="A9835" s="68" t="s">
        <v>9992</v>
      </c>
      <c r="B9835" s="225">
        <v>52.58</v>
      </c>
    </row>
    <row r="9836" spans="1:2">
      <c r="A9836" s="68" t="s">
        <v>9993</v>
      </c>
      <c r="B9836" s="225">
        <v>58.67</v>
      </c>
    </row>
    <row r="9837" spans="1:2">
      <c r="A9837" s="68" t="s">
        <v>9994</v>
      </c>
      <c r="B9837" s="225">
        <v>54.34</v>
      </c>
    </row>
    <row r="9838" spans="1:2">
      <c r="A9838" s="68" t="s">
        <v>9995</v>
      </c>
      <c r="B9838" s="225">
        <v>60.11</v>
      </c>
    </row>
    <row r="9839" spans="1:2">
      <c r="A9839" s="68" t="s">
        <v>9996</v>
      </c>
      <c r="B9839" s="225">
        <v>55.78</v>
      </c>
    </row>
    <row r="9840" spans="1:2">
      <c r="A9840" s="68" t="s">
        <v>9997</v>
      </c>
      <c r="B9840" s="225">
        <v>62.23</v>
      </c>
    </row>
    <row r="9841" spans="1:2">
      <c r="A9841" s="68" t="s">
        <v>9998</v>
      </c>
      <c r="B9841" s="225">
        <v>57.9</v>
      </c>
    </row>
    <row r="9842" spans="1:2">
      <c r="A9842" s="68" t="s">
        <v>9999</v>
      </c>
      <c r="B9842" s="225">
        <v>66.08</v>
      </c>
    </row>
    <row r="9843" spans="1:2">
      <c r="A9843" s="68" t="s">
        <v>10000</v>
      </c>
      <c r="B9843" s="225">
        <v>61.75</v>
      </c>
    </row>
    <row r="9844" spans="1:2">
      <c r="A9844" s="68" t="s">
        <v>10001</v>
      </c>
      <c r="B9844" s="225">
        <v>68.5</v>
      </c>
    </row>
    <row r="9845" spans="1:2">
      <c r="A9845" s="68" t="s">
        <v>10002</v>
      </c>
      <c r="B9845" s="225">
        <v>64.17</v>
      </c>
    </row>
    <row r="9846" spans="1:2">
      <c r="A9846" s="68" t="s">
        <v>10003</v>
      </c>
      <c r="B9846" s="225">
        <v>70.48</v>
      </c>
    </row>
    <row r="9847" spans="1:2">
      <c r="A9847" s="68" t="s">
        <v>10004</v>
      </c>
      <c r="B9847" s="225">
        <v>66.14</v>
      </c>
    </row>
    <row r="9848" spans="1:2">
      <c r="A9848" s="68" t="s">
        <v>10005</v>
      </c>
      <c r="B9848" s="225">
        <v>73.39</v>
      </c>
    </row>
    <row r="9849" spans="1:2">
      <c r="A9849" s="68" t="s">
        <v>10006</v>
      </c>
      <c r="B9849" s="225">
        <v>69.06</v>
      </c>
    </row>
    <row r="9850" spans="1:2">
      <c r="A9850" s="68" t="s">
        <v>10007</v>
      </c>
      <c r="B9850" s="225">
        <v>34.270000000000003</v>
      </c>
    </row>
    <row r="9851" spans="1:2">
      <c r="A9851" s="68" t="s">
        <v>10008</v>
      </c>
      <c r="B9851" s="225">
        <v>30.87</v>
      </c>
    </row>
    <row r="9852" spans="1:2">
      <c r="A9852" s="68" t="s">
        <v>10009</v>
      </c>
      <c r="B9852" s="225">
        <v>273.77</v>
      </c>
    </row>
    <row r="9853" spans="1:2">
      <c r="A9853" s="68" t="s">
        <v>10010</v>
      </c>
      <c r="B9853" s="225">
        <v>245.48</v>
      </c>
    </row>
    <row r="9854" spans="1:2">
      <c r="A9854" s="68" t="s">
        <v>10011</v>
      </c>
      <c r="B9854" s="225">
        <v>367.54</v>
      </c>
    </row>
    <row r="9855" spans="1:2">
      <c r="A9855" s="68" t="s">
        <v>10012</v>
      </c>
      <c r="B9855" s="225">
        <v>339.25</v>
      </c>
    </row>
    <row r="9856" spans="1:2">
      <c r="A9856" s="68" t="s">
        <v>10013</v>
      </c>
      <c r="B9856" s="225">
        <v>63.14</v>
      </c>
    </row>
    <row r="9857" spans="1:2">
      <c r="A9857" s="68" t="s">
        <v>10014</v>
      </c>
      <c r="B9857" s="225">
        <v>57.11</v>
      </c>
    </row>
    <row r="9858" spans="1:2">
      <c r="A9858" s="68" t="s">
        <v>10015</v>
      </c>
      <c r="B9858" s="225">
        <v>70.489999999999995</v>
      </c>
    </row>
    <row r="9859" spans="1:2">
      <c r="A9859" s="68" t="s">
        <v>10016</v>
      </c>
      <c r="B9859" s="225">
        <v>64.459999999999994</v>
      </c>
    </row>
    <row r="9860" spans="1:2">
      <c r="A9860" s="68" t="s">
        <v>10017</v>
      </c>
      <c r="B9860" s="225">
        <v>80.239999999999995</v>
      </c>
    </row>
    <row r="9861" spans="1:2">
      <c r="A9861" s="68" t="s">
        <v>10018</v>
      </c>
      <c r="B9861" s="225">
        <v>74.209999999999994</v>
      </c>
    </row>
    <row r="9862" spans="1:2">
      <c r="A9862" s="68" t="s">
        <v>10019</v>
      </c>
      <c r="B9862" s="225">
        <v>93.05</v>
      </c>
    </row>
    <row r="9863" spans="1:2">
      <c r="A9863" s="68" t="s">
        <v>10020</v>
      </c>
      <c r="B9863" s="225">
        <v>87.02</v>
      </c>
    </row>
    <row r="9864" spans="1:2">
      <c r="A9864" s="68" t="s">
        <v>10021</v>
      </c>
      <c r="B9864" s="225">
        <v>116.36</v>
      </c>
    </row>
    <row r="9865" spans="1:2">
      <c r="A9865" s="68" t="s">
        <v>10022</v>
      </c>
      <c r="B9865" s="225">
        <v>106.27</v>
      </c>
    </row>
    <row r="9866" spans="1:2">
      <c r="A9866" s="68" t="s">
        <v>10023</v>
      </c>
      <c r="B9866" s="225">
        <v>104.48</v>
      </c>
    </row>
    <row r="9867" spans="1:2">
      <c r="A9867" s="68" t="s">
        <v>10024</v>
      </c>
      <c r="B9867" s="225">
        <v>94.39</v>
      </c>
    </row>
    <row r="9868" spans="1:2">
      <c r="A9868" s="68" t="s">
        <v>10025</v>
      </c>
      <c r="B9868" s="225">
        <v>68.66</v>
      </c>
    </row>
    <row r="9869" spans="1:2">
      <c r="A9869" s="68" t="s">
        <v>10026</v>
      </c>
      <c r="B9869" s="225">
        <v>62.9</v>
      </c>
    </row>
    <row r="9870" spans="1:2">
      <c r="A9870" s="68" t="s">
        <v>10027</v>
      </c>
      <c r="B9870" s="225">
        <v>184.37</v>
      </c>
    </row>
    <row r="9871" spans="1:2">
      <c r="A9871" s="68" t="s">
        <v>10028</v>
      </c>
      <c r="B9871" s="225">
        <v>175.56</v>
      </c>
    </row>
    <row r="9872" spans="1:2">
      <c r="A9872" s="68" t="s">
        <v>10029</v>
      </c>
      <c r="B9872" s="225">
        <v>138.63999999999999</v>
      </c>
    </row>
    <row r="9873" spans="1:2">
      <c r="A9873" s="68" t="s">
        <v>10030</v>
      </c>
      <c r="B9873" s="225">
        <v>128.52000000000001</v>
      </c>
    </row>
    <row r="9874" spans="1:2">
      <c r="A9874" s="68" t="s">
        <v>10031</v>
      </c>
      <c r="B9874" s="225">
        <v>33.369999999999997</v>
      </c>
    </row>
    <row r="9875" spans="1:2">
      <c r="A9875" s="68" t="s">
        <v>10032</v>
      </c>
      <c r="B9875" s="225">
        <v>30.64</v>
      </c>
    </row>
    <row r="9876" spans="1:2">
      <c r="A9876" s="68" t="s">
        <v>10033</v>
      </c>
      <c r="B9876" s="225">
        <v>57.94</v>
      </c>
    </row>
    <row r="9877" spans="1:2">
      <c r="A9877" s="68" t="s">
        <v>10034</v>
      </c>
      <c r="B9877" s="225">
        <v>54.31</v>
      </c>
    </row>
    <row r="9878" spans="1:2">
      <c r="A9878" s="68" t="s">
        <v>10035</v>
      </c>
      <c r="B9878" s="225">
        <v>11.4</v>
      </c>
    </row>
    <row r="9879" spans="1:2">
      <c r="A9879" s="68" t="s">
        <v>10036</v>
      </c>
      <c r="B9879" s="225">
        <v>10.48</v>
      </c>
    </row>
    <row r="9880" spans="1:2">
      <c r="A9880" s="68" t="s">
        <v>10037</v>
      </c>
      <c r="B9880" s="225">
        <v>14.64</v>
      </c>
    </row>
    <row r="9881" spans="1:2">
      <c r="A9881" s="68" t="s">
        <v>10038</v>
      </c>
      <c r="B9881" s="225">
        <v>13.63</v>
      </c>
    </row>
    <row r="9882" spans="1:2">
      <c r="A9882" s="68" t="s">
        <v>10039</v>
      </c>
      <c r="B9882" s="225">
        <v>16.899999999999999</v>
      </c>
    </row>
    <row r="9883" spans="1:2">
      <c r="A9883" s="68" t="s">
        <v>10040</v>
      </c>
      <c r="B9883" s="225">
        <v>15.75</v>
      </c>
    </row>
    <row r="9884" spans="1:2">
      <c r="A9884" s="68" t="s">
        <v>10041</v>
      </c>
      <c r="B9884" s="225">
        <v>22.53</v>
      </c>
    </row>
    <row r="9885" spans="1:2">
      <c r="A9885" s="68" t="s">
        <v>10042</v>
      </c>
      <c r="B9885" s="225">
        <v>20.99</v>
      </c>
    </row>
    <row r="9886" spans="1:2">
      <c r="A9886" s="68" t="s">
        <v>10043</v>
      </c>
      <c r="B9886" s="225">
        <v>89.23</v>
      </c>
    </row>
    <row r="9887" spans="1:2">
      <c r="A9887" s="68" t="s">
        <v>10044</v>
      </c>
      <c r="B9887" s="225">
        <v>82.51</v>
      </c>
    </row>
    <row r="9888" spans="1:2">
      <c r="A9888" s="68" t="s">
        <v>10045</v>
      </c>
      <c r="B9888" s="225">
        <v>2318.48</v>
      </c>
    </row>
    <row r="9889" spans="1:2">
      <c r="A9889" s="68" t="s">
        <v>10046</v>
      </c>
      <c r="B9889" s="225">
        <v>2264.3000000000002</v>
      </c>
    </row>
    <row r="9890" spans="1:2">
      <c r="A9890" s="68" t="s">
        <v>10047</v>
      </c>
      <c r="B9890" s="225">
        <v>129.59</v>
      </c>
    </row>
    <row r="9891" spans="1:2">
      <c r="A9891" s="68" t="s">
        <v>10048</v>
      </c>
      <c r="B9891" s="225">
        <v>120.77</v>
      </c>
    </row>
    <row r="9892" spans="1:2">
      <c r="A9892" s="68" t="s">
        <v>10049</v>
      </c>
      <c r="B9892" s="225">
        <v>15.86</v>
      </c>
    </row>
    <row r="9893" spans="1:2">
      <c r="A9893" s="68" t="s">
        <v>10050</v>
      </c>
      <c r="B9893" s="225">
        <v>15.05</v>
      </c>
    </row>
    <row r="9894" spans="1:2">
      <c r="A9894" s="68" t="s">
        <v>10051</v>
      </c>
      <c r="B9894" s="225">
        <v>14.58</v>
      </c>
    </row>
    <row r="9895" spans="1:2">
      <c r="A9895" s="68" t="s">
        <v>10052</v>
      </c>
      <c r="B9895" s="225">
        <v>13.77</v>
      </c>
    </row>
    <row r="9896" spans="1:2">
      <c r="A9896" s="68" t="s">
        <v>10053</v>
      </c>
      <c r="B9896" s="225">
        <v>36.94</v>
      </c>
    </row>
    <row r="9897" spans="1:2">
      <c r="A9897" s="68" t="s">
        <v>10054</v>
      </c>
      <c r="B9897" s="225">
        <v>34.229999999999997</v>
      </c>
    </row>
    <row r="9898" spans="1:2">
      <c r="A9898" s="68" t="s">
        <v>10055</v>
      </c>
      <c r="B9898" s="225">
        <v>32.090000000000003</v>
      </c>
    </row>
    <row r="9899" spans="1:2">
      <c r="A9899" s="68" t="s">
        <v>10056</v>
      </c>
      <c r="B9899" s="225">
        <v>29.38</v>
      </c>
    </row>
    <row r="9900" spans="1:2">
      <c r="A9900" s="68" t="s">
        <v>10057</v>
      </c>
      <c r="B9900" s="225">
        <v>48.2</v>
      </c>
    </row>
    <row r="9901" spans="1:2">
      <c r="A9901" s="68" t="s">
        <v>10058</v>
      </c>
      <c r="B9901" s="225">
        <v>44.41</v>
      </c>
    </row>
    <row r="9902" spans="1:2">
      <c r="A9902" s="68" t="s">
        <v>10059</v>
      </c>
      <c r="B9902" s="225">
        <v>42.72</v>
      </c>
    </row>
    <row r="9903" spans="1:2">
      <c r="A9903" s="68" t="s">
        <v>10060</v>
      </c>
      <c r="B9903" s="225">
        <v>38.92</v>
      </c>
    </row>
    <row r="9904" spans="1:2">
      <c r="A9904" s="68" t="s">
        <v>10061</v>
      </c>
      <c r="B9904" s="225">
        <v>74.63</v>
      </c>
    </row>
    <row r="9905" spans="1:2">
      <c r="A9905" s="68" t="s">
        <v>10062</v>
      </c>
      <c r="B9905" s="225">
        <v>68.67</v>
      </c>
    </row>
    <row r="9906" spans="1:2">
      <c r="A9906" s="68" t="s">
        <v>10063</v>
      </c>
      <c r="B9906" s="225">
        <v>66.42</v>
      </c>
    </row>
    <row r="9907" spans="1:2">
      <c r="A9907" s="68" t="s">
        <v>10064</v>
      </c>
      <c r="B9907" s="225">
        <v>60.46</v>
      </c>
    </row>
    <row r="9908" spans="1:2">
      <c r="A9908" s="68" t="s">
        <v>10065</v>
      </c>
      <c r="B9908" s="225">
        <v>85.51</v>
      </c>
    </row>
    <row r="9909" spans="1:2">
      <c r="A9909" s="68" t="s">
        <v>10066</v>
      </c>
      <c r="B9909" s="225">
        <v>78.47</v>
      </c>
    </row>
    <row r="9910" spans="1:2">
      <c r="A9910" s="68" t="s">
        <v>10067</v>
      </c>
      <c r="B9910" s="225">
        <v>76.13</v>
      </c>
    </row>
    <row r="9911" spans="1:2">
      <c r="A9911" s="68" t="s">
        <v>10068</v>
      </c>
      <c r="B9911" s="225">
        <v>69.08</v>
      </c>
    </row>
    <row r="9912" spans="1:2">
      <c r="A9912" s="68" t="s">
        <v>10069</v>
      </c>
      <c r="B9912" s="225">
        <v>4.08</v>
      </c>
    </row>
    <row r="9913" spans="1:2">
      <c r="A9913" s="68" t="s">
        <v>10071</v>
      </c>
      <c r="B9913" s="225">
        <v>3.74</v>
      </c>
    </row>
    <row r="9914" spans="1:2">
      <c r="A9914" s="68" t="s">
        <v>10072</v>
      </c>
      <c r="B9914" s="225">
        <v>78.95</v>
      </c>
    </row>
    <row r="9915" spans="1:2">
      <c r="A9915" s="68" t="s">
        <v>10073</v>
      </c>
      <c r="B9915" s="225">
        <v>75.599999999999994</v>
      </c>
    </row>
    <row r="9916" spans="1:2">
      <c r="A9916" s="68" t="s">
        <v>10074</v>
      </c>
      <c r="B9916" s="225">
        <v>921.73</v>
      </c>
    </row>
    <row r="9917" spans="1:2">
      <c r="A9917" s="68" t="s">
        <v>10075</v>
      </c>
      <c r="B9917" s="225">
        <v>872.96</v>
      </c>
    </row>
    <row r="9918" spans="1:2">
      <c r="A9918" s="68" t="s">
        <v>10076</v>
      </c>
      <c r="B9918" s="225">
        <v>87.53</v>
      </c>
    </row>
    <row r="9919" spans="1:2">
      <c r="A9919" s="68" t="s">
        <v>10077</v>
      </c>
      <c r="B9919" s="225">
        <v>78.63</v>
      </c>
    </row>
    <row r="9920" spans="1:2">
      <c r="A9920" s="68" t="s">
        <v>10078</v>
      </c>
      <c r="B9920" s="225">
        <v>131.79</v>
      </c>
    </row>
    <row r="9921" spans="1:2">
      <c r="A9921" s="68" t="s">
        <v>10079</v>
      </c>
      <c r="B9921" s="225">
        <v>122.89</v>
      </c>
    </row>
    <row r="9922" spans="1:2">
      <c r="A9922" s="68" t="s">
        <v>10080</v>
      </c>
      <c r="B9922" s="225">
        <v>193.46</v>
      </c>
    </row>
    <row r="9923" spans="1:2">
      <c r="A9923" s="68" t="s">
        <v>10081</v>
      </c>
      <c r="B9923" s="225">
        <v>181.2</v>
      </c>
    </row>
    <row r="9924" spans="1:2">
      <c r="A9924" s="68" t="s">
        <v>10082</v>
      </c>
      <c r="B9924" s="225">
        <v>151.66999999999999</v>
      </c>
    </row>
    <row r="9925" spans="1:2">
      <c r="A9925" s="68" t="s">
        <v>10083</v>
      </c>
      <c r="B9925" s="225">
        <v>138.6</v>
      </c>
    </row>
    <row r="9926" spans="1:2">
      <c r="A9926" s="68" t="s">
        <v>10084</v>
      </c>
      <c r="B9926" s="225">
        <v>70.819999999999993</v>
      </c>
    </row>
    <row r="9927" spans="1:2">
      <c r="A9927" s="68" t="s">
        <v>10085</v>
      </c>
      <c r="B9927" s="225">
        <v>63.97</v>
      </c>
    </row>
    <row r="9928" spans="1:2">
      <c r="A9928" s="68" t="s">
        <v>10086</v>
      </c>
      <c r="B9928" s="225">
        <v>93.44</v>
      </c>
    </row>
    <row r="9929" spans="1:2">
      <c r="A9929" s="68" t="s">
        <v>10087</v>
      </c>
      <c r="B9929" s="225">
        <v>86.59</v>
      </c>
    </row>
    <row r="9930" spans="1:2">
      <c r="A9930" s="68" t="s">
        <v>10088</v>
      </c>
      <c r="B9930" s="225">
        <v>103.37</v>
      </c>
    </row>
    <row r="9931" spans="1:2">
      <c r="A9931" s="68" t="s">
        <v>10089</v>
      </c>
      <c r="B9931" s="225">
        <v>94.47</v>
      </c>
    </row>
    <row r="9932" spans="1:2">
      <c r="A9932" s="68" t="s">
        <v>10090</v>
      </c>
      <c r="B9932" s="225">
        <v>46.75</v>
      </c>
    </row>
    <row r="9933" spans="1:2">
      <c r="A9933" s="68" t="s">
        <v>10091</v>
      </c>
      <c r="B9933" s="225">
        <v>44.04</v>
      </c>
    </row>
    <row r="9934" spans="1:2">
      <c r="A9934" s="68" t="s">
        <v>10092</v>
      </c>
      <c r="B9934" s="225">
        <v>303.87</v>
      </c>
    </row>
    <row r="9935" spans="1:2">
      <c r="A9935" s="68" t="s">
        <v>10093</v>
      </c>
      <c r="B9935" s="225">
        <v>278.57</v>
      </c>
    </row>
    <row r="9936" spans="1:2">
      <c r="A9936" s="68" t="s">
        <v>10094</v>
      </c>
      <c r="B9936" s="225">
        <v>241.94</v>
      </c>
    </row>
    <row r="9937" spans="1:2">
      <c r="A9937" s="68" t="s">
        <v>10095</v>
      </c>
      <c r="B9937" s="225">
        <v>218.55</v>
      </c>
    </row>
    <row r="9938" spans="1:2">
      <c r="A9938" s="68" t="s">
        <v>10096</v>
      </c>
      <c r="B9938" s="225">
        <v>10.54</v>
      </c>
    </row>
    <row r="9939" spans="1:2">
      <c r="A9939" s="68" t="s">
        <v>10097</v>
      </c>
      <c r="B9939" s="225">
        <v>10.54</v>
      </c>
    </row>
    <row r="9940" spans="1:2">
      <c r="A9940" s="68" t="s">
        <v>10098</v>
      </c>
      <c r="B9940" s="225">
        <v>9.19</v>
      </c>
    </row>
    <row r="9941" spans="1:2">
      <c r="A9941" s="68" t="s">
        <v>10099</v>
      </c>
      <c r="B9941" s="225">
        <v>9.19</v>
      </c>
    </row>
    <row r="9942" spans="1:2">
      <c r="A9942" s="68" t="s">
        <v>10100</v>
      </c>
      <c r="B9942" s="225">
        <v>9.19</v>
      </c>
    </row>
    <row r="9943" spans="1:2">
      <c r="A9943" s="68" t="s">
        <v>10101</v>
      </c>
      <c r="B9943" s="225">
        <v>9.19</v>
      </c>
    </row>
    <row r="9944" spans="1:2">
      <c r="A9944" s="68" t="s">
        <v>10102</v>
      </c>
      <c r="B9944" s="225">
        <v>9.56</v>
      </c>
    </row>
    <row r="9945" spans="1:2">
      <c r="A9945" s="68" t="s">
        <v>10103</v>
      </c>
      <c r="B9945" s="225">
        <v>9.56</v>
      </c>
    </row>
    <row r="9946" spans="1:2">
      <c r="A9946" s="68" t="s">
        <v>10104</v>
      </c>
      <c r="B9946" s="225">
        <v>9.52</v>
      </c>
    </row>
    <row r="9947" spans="1:2">
      <c r="A9947" s="68" t="s">
        <v>10105</v>
      </c>
      <c r="B9947" s="225">
        <v>9.52</v>
      </c>
    </row>
    <row r="9948" spans="1:2">
      <c r="A9948" s="68" t="s">
        <v>10106</v>
      </c>
      <c r="B9948" s="225">
        <v>9.2899999999999991</v>
      </c>
    </row>
    <row r="9949" spans="1:2">
      <c r="A9949" s="68" t="s">
        <v>10107</v>
      </c>
      <c r="B9949" s="225">
        <v>9.2899999999999991</v>
      </c>
    </row>
    <row r="9950" spans="1:2">
      <c r="A9950" s="68" t="s">
        <v>10108</v>
      </c>
      <c r="B9950" s="225">
        <v>8.9600000000000009</v>
      </c>
    </row>
    <row r="9951" spans="1:2">
      <c r="A9951" s="68" t="s">
        <v>10109</v>
      </c>
      <c r="B9951" s="225">
        <v>8.9600000000000009</v>
      </c>
    </row>
    <row r="9952" spans="1:2">
      <c r="A9952" s="68" t="s">
        <v>10110</v>
      </c>
      <c r="B9952" s="225">
        <v>7.74</v>
      </c>
    </row>
    <row r="9953" spans="1:2">
      <c r="A9953" s="68" t="s">
        <v>10111</v>
      </c>
      <c r="B9953" s="225">
        <v>7.74</v>
      </c>
    </row>
    <row r="9954" spans="1:2">
      <c r="A9954" s="68" t="s">
        <v>23388</v>
      </c>
      <c r="B9954" s="225">
        <v>15.41</v>
      </c>
    </row>
    <row r="9955" spans="1:2">
      <c r="A9955" s="68" t="s">
        <v>23389</v>
      </c>
      <c r="B9955" s="225">
        <v>14.76</v>
      </c>
    </row>
    <row r="9956" spans="1:2">
      <c r="A9956" s="68" t="s">
        <v>23390</v>
      </c>
      <c r="B9956" s="225">
        <v>13.24</v>
      </c>
    </row>
    <row r="9957" spans="1:2">
      <c r="A9957" s="68" t="s">
        <v>23391</v>
      </c>
      <c r="B9957" s="225">
        <v>12.7</v>
      </c>
    </row>
    <row r="9958" spans="1:2">
      <c r="A9958" s="68" t="s">
        <v>23392</v>
      </c>
      <c r="B9958" s="225">
        <v>12.44</v>
      </c>
    </row>
    <row r="9959" spans="1:2">
      <c r="A9959" s="68" t="s">
        <v>23393</v>
      </c>
      <c r="B9959" s="225">
        <v>12.01</v>
      </c>
    </row>
    <row r="9960" spans="1:2">
      <c r="A9960" s="68" t="s">
        <v>23394</v>
      </c>
      <c r="B9960" s="225">
        <v>14.03</v>
      </c>
    </row>
    <row r="9961" spans="1:2">
      <c r="A9961" s="68" t="s">
        <v>23395</v>
      </c>
      <c r="B9961" s="225">
        <v>13.43</v>
      </c>
    </row>
    <row r="9962" spans="1:2">
      <c r="A9962" s="68" t="s">
        <v>23396</v>
      </c>
      <c r="B9962" s="225">
        <v>13.57</v>
      </c>
    </row>
    <row r="9963" spans="1:2">
      <c r="A9963" s="68" t="s">
        <v>23397</v>
      </c>
      <c r="B9963" s="225">
        <v>13.03</v>
      </c>
    </row>
    <row r="9964" spans="1:2">
      <c r="A9964" s="68" t="s">
        <v>23398</v>
      </c>
      <c r="B9964" s="225">
        <v>14.16</v>
      </c>
    </row>
    <row r="9965" spans="1:2">
      <c r="A9965" s="68" t="s">
        <v>23399</v>
      </c>
      <c r="B9965" s="225">
        <v>13.51</v>
      </c>
    </row>
    <row r="9966" spans="1:2">
      <c r="A9966" s="68" t="s">
        <v>23400</v>
      </c>
      <c r="B9966" s="225">
        <v>13.22</v>
      </c>
    </row>
    <row r="9967" spans="1:2">
      <c r="A9967" s="68" t="s">
        <v>23401</v>
      </c>
      <c r="B9967" s="225">
        <v>12.66</v>
      </c>
    </row>
    <row r="9968" spans="1:2">
      <c r="A9968" s="68" t="s">
        <v>23402</v>
      </c>
      <c r="B9968" s="225">
        <v>11.39</v>
      </c>
    </row>
    <row r="9969" spans="1:2">
      <c r="A9969" s="68" t="s">
        <v>23403</v>
      </c>
      <c r="B9969" s="225">
        <v>10.9</v>
      </c>
    </row>
    <row r="9970" spans="1:2">
      <c r="A9970" s="68" t="s">
        <v>23404</v>
      </c>
      <c r="B9970" s="225">
        <v>16.100000000000001</v>
      </c>
    </row>
    <row r="9971" spans="1:2">
      <c r="A9971" s="68" t="s">
        <v>23405</v>
      </c>
      <c r="B9971" s="225">
        <v>15.43</v>
      </c>
    </row>
    <row r="9972" spans="1:2">
      <c r="A9972" s="68" t="s">
        <v>23406</v>
      </c>
      <c r="B9972" s="225">
        <v>14.13</v>
      </c>
    </row>
    <row r="9973" spans="1:2">
      <c r="A9973" s="68" t="s">
        <v>23407</v>
      </c>
      <c r="B9973" s="225">
        <v>13.55</v>
      </c>
    </row>
    <row r="9974" spans="1:2">
      <c r="A9974" s="68" t="s">
        <v>23408</v>
      </c>
      <c r="B9974" s="225">
        <v>13.53</v>
      </c>
    </row>
    <row r="9975" spans="1:2">
      <c r="A9975" s="68" t="s">
        <v>23409</v>
      </c>
      <c r="B9975" s="225">
        <v>13.02</v>
      </c>
    </row>
    <row r="9976" spans="1:2">
      <c r="A9976" s="68" t="s">
        <v>23410</v>
      </c>
      <c r="B9976" s="225">
        <v>15.11</v>
      </c>
    </row>
    <row r="9977" spans="1:2">
      <c r="A9977" s="68" t="s">
        <v>23411</v>
      </c>
      <c r="B9977" s="225">
        <v>14.45</v>
      </c>
    </row>
    <row r="9978" spans="1:2">
      <c r="A9978" s="68" t="s">
        <v>23412</v>
      </c>
      <c r="B9978" s="225">
        <v>14.46</v>
      </c>
    </row>
    <row r="9979" spans="1:2">
      <c r="A9979" s="68" t="s">
        <v>23413</v>
      </c>
      <c r="B9979" s="225">
        <v>13.88</v>
      </c>
    </row>
    <row r="9980" spans="1:2">
      <c r="A9980" s="68" t="s">
        <v>23414</v>
      </c>
      <c r="B9980" s="225">
        <v>14.84</v>
      </c>
    </row>
    <row r="9981" spans="1:2">
      <c r="A9981" s="68" t="s">
        <v>23415</v>
      </c>
      <c r="B9981" s="225">
        <v>14.18</v>
      </c>
    </row>
    <row r="9982" spans="1:2">
      <c r="A9982" s="68" t="s">
        <v>23416</v>
      </c>
      <c r="B9982" s="225">
        <v>13.91</v>
      </c>
    </row>
    <row r="9983" spans="1:2">
      <c r="A9983" s="68" t="s">
        <v>23417</v>
      </c>
      <c r="B9983" s="225">
        <v>13.32</v>
      </c>
    </row>
    <row r="9984" spans="1:2">
      <c r="A9984" s="68" t="s">
        <v>23418</v>
      </c>
      <c r="B9984" s="225">
        <v>12.07</v>
      </c>
    </row>
    <row r="9985" spans="1:2">
      <c r="A9985" s="68" t="s">
        <v>23419</v>
      </c>
      <c r="B9985" s="225">
        <v>11.57</v>
      </c>
    </row>
    <row r="9986" spans="1:2">
      <c r="A9986" s="68" t="s">
        <v>10112</v>
      </c>
      <c r="B9986" s="225">
        <v>16.920000000000002</v>
      </c>
    </row>
    <row r="9987" spans="1:2">
      <c r="A9987" s="68" t="s">
        <v>10113</v>
      </c>
      <c r="B9987" s="225">
        <v>16.920000000000002</v>
      </c>
    </row>
    <row r="9988" spans="1:2">
      <c r="A9988" s="68" t="s">
        <v>10114</v>
      </c>
      <c r="B9988" s="225">
        <v>24.49</v>
      </c>
    </row>
    <row r="9989" spans="1:2">
      <c r="A9989" s="68" t="s">
        <v>10115</v>
      </c>
      <c r="B9989" s="225">
        <v>24.49</v>
      </c>
    </row>
    <row r="9990" spans="1:2">
      <c r="A9990" s="68" t="s">
        <v>10116</v>
      </c>
      <c r="B9990" s="225">
        <v>21.97</v>
      </c>
    </row>
    <row r="9991" spans="1:2">
      <c r="A9991" s="68" t="s">
        <v>10117</v>
      </c>
      <c r="B9991" s="225">
        <v>21.97</v>
      </c>
    </row>
    <row r="9992" spans="1:2">
      <c r="A9992" s="68" t="s">
        <v>10118</v>
      </c>
      <c r="B9992" s="225">
        <v>21.13</v>
      </c>
    </row>
    <row r="9993" spans="1:2">
      <c r="A9993" s="68" t="s">
        <v>10119</v>
      </c>
      <c r="B9993" s="225">
        <v>21.13</v>
      </c>
    </row>
    <row r="9994" spans="1:2">
      <c r="A9994" s="68" t="s">
        <v>10120</v>
      </c>
      <c r="B9994" s="225">
        <v>20.74</v>
      </c>
    </row>
    <row r="9995" spans="1:2">
      <c r="A9995" s="68" t="s">
        <v>10121</v>
      </c>
      <c r="B9995" s="225">
        <v>20.74</v>
      </c>
    </row>
    <row r="9996" spans="1:2">
      <c r="A9996" s="68" t="s">
        <v>10122</v>
      </c>
      <c r="B9996" s="225">
        <v>20.399999999999999</v>
      </c>
    </row>
    <row r="9997" spans="1:2">
      <c r="A9997" s="68" t="s">
        <v>10123</v>
      </c>
      <c r="B9997" s="225">
        <v>20.399999999999999</v>
      </c>
    </row>
    <row r="9998" spans="1:2">
      <c r="A9998" s="68" t="s">
        <v>10124</v>
      </c>
      <c r="B9998" s="225">
        <v>20.14</v>
      </c>
    </row>
    <row r="9999" spans="1:2">
      <c r="A9999" s="68" t="s">
        <v>10125</v>
      </c>
      <c r="B9999" s="225">
        <v>20.14</v>
      </c>
    </row>
    <row r="10000" spans="1:2">
      <c r="A10000" s="68" t="s">
        <v>10126</v>
      </c>
      <c r="B10000" s="225">
        <v>19.399999999999999</v>
      </c>
    </row>
    <row r="10001" spans="1:2">
      <c r="A10001" s="68" t="s">
        <v>10127</v>
      </c>
      <c r="B10001" s="225">
        <v>19.399999999999999</v>
      </c>
    </row>
    <row r="10002" spans="1:2">
      <c r="A10002" s="68" t="s">
        <v>10128</v>
      </c>
      <c r="B10002" s="225">
        <v>19</v>
      </c>
    </row>
    <row r="10003" spans="1:2">
      <c r="A10003" s="68" t="s">
        <v>10129</v>
      </c>
      <c r="B10003" s="225">
        <v>19</v>
      </c>
    </row>
    <row r="10004" spans="1:2">
      <c r="A10004" s="68" t="s">
        <v>10130</v>
      </c>
      <c r="B10004" s="225">
        <v>18.809999999999999</v>
      </c>
    </row>
    <row r="10005" spans="1:2">
      <c r="A10005" s="68" t="s">
        <v>10131</v>
      </c>
      <c r="B10005" s="225">
        <v>18.809999999999999</v>
      </c>
    </row>
    <row r="10006" spans="1:2">
      <c r="A10006" s="68" t="s">
        <v>10132</v>
      </c>
      <c r="B10006" s="225">
        <v>18.61</v>
      </c>
    </row>
    <row r="10007" spans="1:2">
      <c r="A10007" s="68" t="s">
        <v>10133</v>
      </c>
      <c r="B10007" s="225">
        <v>18.61</v>
      </c>
    </row>
    <row r="10008" spans="1:2">
      <c r="A10008" s="68" t="s">
        <v>10134</v>
      </c>
      <c r="B10008" s="225">
        <v>18.399999999999999</v>
      </c>
    </row>
    <row r="10009" spans="1:2">
      <c r="A10009" s="68" t="s">
        <v>10135</v>
      </c>
      <c r="B10009" s="225">
        <v>18.399999999999999</v>
      </c>
    </row>
    <row r="10010" spans="1:2">
      <c r="A10010" s="68" t="s">
        <v>10136</v>
      </c>
      <c r="B10010" s="225">
        <v>18.239999999999998</v>
      </c>
    </row>
    <row r="10011" spans="1:2">
      <c r="A10011" s="68" t="s">
        <v>10137</v>
      </c>
      <c r="B10011" s="225">
        <v>18.239999999999998</v>
      </c>
    </row>
    <row r="10012" spans="1:2">
      <c r="A10012" s="68" t="s">
        <v>10138</v>
      </c>
      <c r="B10012" s="225">
        <v>17.989999999999998</v>
      </c>
    </row>
    <row r="10013" spans="1:2">
      <c r="A10013" s="68" t="s">
        <v>10139</v>
      </c>
      <c r="B10013" s="225">
        <v>17.989999999999998</v>
      </c>
    </row>
    <row r="10014" spans="1:2">
      <c r="A10014" s="68" t="s">
        <v>10140</v>
      </c>
      <c r="B10014" s="225">
        <v>24.1</v>
      </c>
    </row>
    <row r="10015" spans="1:2">
      <c r="A10015" s="68" t="s">
        <v>10141</v>
      </c>
      <c r="B10015" s="225">
        <v>24.1</v>
      </c>
    </row>
    <row r="10016" spans="1:2">
      <c r="A10016" s="68" t="s">
        <v>10142</v>
      </c>
      <c r="B10016" s="225">
        <v>22.51</v>
      </c>
    </row>
    <row r="10017" spans="1:2">
      <c r="A10017" s="68" t="s">
        <v>10143</v>
      </c>
      <c r="B10017" s="225">
        <v>22.51</v>
      </c>
    </row>
    <row r="10018" spans="1:2">
      <c r="A10018" s="68" t="s">
        <v>10144</v>
      </c>
      <c r="B10018" s="225">
        <v>21.63</v>
      </c>
    </row>
    <row r="10019" spans="1:2">
      <c r="A10019" s="68" t="s">
        <v>10145</v>
      </c>
      <c r="B10019" s="225">
        <v>21.63</v>
      </c>
    </row>
    <row r="10020" spans="1:2">
      <c r="A10020" s="68" t="s">
        <v>10146</v>
      </c>
      <c r="B10020" s="225">
        <v>20.97</v>
      </c>
    </row>
    <row r="10021" spans="1:2">
      <c r="A10021" s="68" t="s">
        <v>10147</v>
      </c>
      <c r="B10021" s="225">
        <v>20.97</v>
      </c>
    </row>
    <row r="10022" spans="1:2">
      <c r="A10022" s="68" t="s">
        <v>10148</v>
      </c>
      <c r="B10022" s="225">
        <v>21.37</v>
      </c>
    </row>
    <row r="10023" spans="1:2">
      <c r="A10023" s="68" t="s">
        <v>10149</v>
      </c>
      <c r="B10023" s="225">
        <v>21.37</v>
      </c>
    </row>
    <row r="10024" spans="1:2">
      <c r="A10024" s="68" t="s">
        <v>10150</v>
      </c>
      <c r="B10024" s="225">
        <v>20.92</v>
      </c>
    </row>
    <row r="10025" spans="1:2">
      <c r="A10025" s="68" t="s">
        <v>10151</v>
      </c>
      <c r="B10025" s="225">
        <v>20.92</v>
      </c>
    </row>
    <row r="10026" spans="1:2">
      <c r="A10026" s="68" t="s">
        <v>10152</v>
      </c>
      <c r="B10026" s="225">
        <v>20.190000000000001</v>
      </c>
    </row>
    <row r="10027" spans="1:2">
      <c r="A10027" s="68" t="s">
        <v>10153</v>
      </c>
      <c r="B10027" s="225">
        <v>20.190000000000001</v>
      </c>
    </row>
    <row r="10028" spans="1:2">
      <c r="A10028" s="68" t="s">
        <v>10154</v>
      </c>
      <c r="B10028" s="225">
        <v>19.47</v>
      </c>
    </row>
    <row r="10029" spans="1:2">
      <c r="A10029" s="68" t="s">
        <v>10155</v>
      </c>
      <c r="B10029" s="225">
        <v>19.47</v>
      </c>
    </row>
    <row r="10030" spans="1:2">
      <c r="A10030" s="68" t="s">
        <v>10156</v>
      </c>
      <c r="B10030" s="225">
        <v>19.34</v>
      </c>
    </row>
    <row r="10031" spans="1:2">
      <c r="A10031" s="68" t="s">
        <v>10157</v>
      </c>
      <c r="B10031" s="225">
        <v>19.34</v>
      </c>
    </row>
    <row r="10032" spans="1:2">
      <c r="A10032" s="68" t="s">
        <v>10158</v>
      </c>
      <c r="B10032" s="225">
        <v>19.38</v>
      </c>
    </row>
    <row r="10033" spans="1:2">
      <c r="A10033" s="68" t="s">
        <v>10159</v>
      </c>
      <c r="B10033" s="225">
        <v>19.38</v>
      </c>
    </row>
    <row r="10034" spans="1:2">
      <c r="A10034" s="68" t="s">
        <v>10160</v>
      </c>
      <c r="B10034" s="225">
        <v>19.21</v>
      </c>
    </row>
    <row r="10035" spans="1:2">
      <c r="A10035" s="68" t="s">
        <v>10161</v>
      </c>
      <c r="B10035" s="225">
        <v>19.21</v>
      </c>
    </row>
    <row r="10036" spans="1:2">
      <c r="A10036" s="68" t="s">
        <v>10162</v>
      </c>
      <c r="B10036" s="225">
        <v>19</v>
      </c>
    </row>
    <row r="10037" spans="1:2">
      <c r="A10037" s="68" t="s">
        <v>10163</v>
      </c>
      <c r="B10037" s="225">
        <v>19</v>
      </c>
    </row>
    <row r="10038" spans="1:2">
      <c r="A10038" s="68" t="s">
        <v>10164</v>
      </c>
      <c r="B10038" s="225">
        <v>3.43</v>
      </c>
    </row>
    <row r="10039" spans="1:2">
      <c r="A10039" s="68" t="s">
        <v>10165</v>
      </c>
      <c r="B10039" s="225">
        <v>3.19</v>
      </c>
    </row>
    <row r="10040" spans="1:2">
      <c r="A10040" s="68" t="s">
        <v>10166</v>
      </c>
      <c r="B10040" s="225">
        <v>3.59</v>
      </c>
    </row>
    <row r="10041" spans="1:2">
      <c r="A10041" s="68" t="s">
        <v>10167</v>
      </c>
      <c r="B10041" s="225">
        <v>3.33</v>
      </c>
    </row>
    <row r="10042" spans="1:2">
      <c r="A10042" s="68" t="s">
        <v>10168</v>
      </c>
      <c r="B10042" s="225">
        <v>3.79</v>
      </c>
    </row>
    <row r="10043" spans="1:2">
      <c r="A10043" s="68" t="s">
        <v>10169</v>
      </c>
      <c r="B10043" s="225">
        <v>3.5</v>
      </c>
    </row>
    <row r="10044" spans="1:2">
      <c r="A10044" s="68" t="s">
        <v>10170</v>
      </c>
      <c r="B10044" s="225">
        <v>3.95</v>
      </c>
    </row>
    <row r="10045" spans="1:2">
      <c r="A10045" s="68" t="s">
        <v>10171</v>
      </c>
      <c r="B10045" s="225">
        <v>3.63</v>
      </c>
    </row>
    <row r="10046" spans="1:2">
      <c r="A10046" s="68" t="s">
        <v>10172</v>
      </c>
      <c r="B10046" s="225">
        <v>4.04</v>
      </c>
    </row>
    <row r="10047" spans="1:2">
      <c r="A10047" s="68" t="s">
        <v>10173</v>
      </c>
      <c r="B10047" s="225">
        <v>3.71</v>
      </c>
    </row>
    <row r="10048" spans="1:2">
      <c r="A10048" s="68" t="s">
        <v>10174</v>
      </c>
      <c r="B10048" s="225">
        <v>4.13</v>
      </c>
    </row>
    <row r="10049" spans="1:2">
      <c r="A10049" s="68" t="s">
        <v>10175</v>
      </c>
      <c r="B10049" s="225">
        <v>3.79</v>
      </c>
    </row>
    <row r="10050" spans="1:2">
      <c r="A10050" s="68" t="s">
        <v>10176</v>
      </c>
      <c r="B10050" s="225">
        <v>4.18</v>
      </c>
    </row>
    <row r="10051" spans="1:2">
      <c r="A10051" s="68" t="s">
        <v>10177</v>
      </c>
      <c r="B10051" s="225">
        <v>3.83</v>
      </c>
    </row>
    <row r="10052" spans="1:2">
      <c r="A10052" s="68" t="s">
        <v>10178</v>
      </c>
      <c r="B10052" s="225">
        <v>4.62</v>
      </c>
    </row>
    <row r="10053" spans="1:2">
      <c r="A10053" s="68" t="s">
        <v>10179</v>
      </c>
      <c r="B10053" s="225">
        <v>4.24</v>
      </c>
    </row>
    <row r="10054" spans="1:2">
      <c r="A10054" s="68" t="s">
        <v>10180</v>
      </c>
      <c r="B10054" s="225">
        <v>4.93</v>
      </c>
    </row>
    <row r="10055" spans="1:2">
      <c r="A10055" s="68" t="s">
        <v>10181</v>
      </c>
      <c r="B10055" s="225">
        <v>4.5</v>
      </c>
    </row>
    <row r="10056" spans="1:2">
      <c r="A10056" s="68" t="s">
        <v>10182</v>
      </c>
      <c r="B10056" s="225">
        <v>5.09</v>
      </c>
    </row>
    <row r="10057" spans="1:2">
      <c r="A10057" s="68" t="s">
        <v>10183</v>
      </c>
      <c r="B10057" s="225">
        <v>4.63</v>
      </c>
    </row>
    <row r="10058" spans="1:2">
      <c r="A10058" s="68" t="s">
        <v>10184</v>
      </c>
      <c r="B10058" s="225">
        <v>5.39</v>
      </c>
    </row>
    <row r="10059" spans="1:2">
      <c r="A10059" s="68" t="s">
        <v>10185</v>
      </c>
      <c r="B10059" s="225">
        <v>4.88</v>
      </c>
    </row>
    <row r="10060" spans="1:2">
      <c r="A10060" s="68" t="s">
        <v>10186</v>
      </c>
      <c r="B10060" s="225">
        <v>5.52</v>
      </c>
    </row>
    <row r="10061" spans="1:2">
      <c r="A10061" s="68" t="s">
        <v>10187</v>
      </c>
      <c r="B10061" s="225">
        <v>4.99</v>
      </c>
    </row>
    <row r="10062" spans="1:2">
      <c r="A10062" s="68" t="s">
        <v>10188</v>
      </c>
      <c r="B10062" s="225">
        <v>5.86</v>
      </c>
    </row>
    <row r="10063" spans="1:2">
      <c r="A10063" s="68" t="s">
        <v>10189</v>
      </c>
      <c r="B10063" s="225">
        <v>5.29</v>
      </c>
    </row>
    <row r="10064" spans="1:2">
      <c r="A10064" s="68" t="s">
        <v>10190</v>
      </c>
      <c r="B10064" s="225">
        <v>4.87</v>
      </c>
    </row>
    <row r="10065" spans="1:2">
      <c r="A10065" s="68" t="s">
        <v>10191</v>
      </c>
      <c r="B10065" s="225">
        <v>4.22</v>
      </c>
    </row>
    <row r="10066" spans="1:2">
      <c r="A10066" s="68" t="s">
        <v>10192</v>
      </c>
      <c r="B10066" s="225">
        <v>4.05</v>
      </c>
    </row>
    <row r="10067" spans="1:2">
      <c r="A10067" s="68" t="s">
        <v>10193</v>
      </c>
      <c r="B10067" s="225">
        <v>3.51</v>
      </c>
    </row>
    <row r="10068" spans="1:2">
      <c r="A10068" s="68" t="s">
        <v>10194</v>
      </c>
      <c r="B10068" s="225">
        <v>3.24</v>
      </c>
    </row>
    <row r="10069" spans="1:2">
      <c r="A10069" s="68" t="s">
        <v>10195</v>
      </c>
      <c r="B10069" s="225">
        <v>2.81</v>
      </c>
    </row>
    <row r="10070" spans="1:2">
      <c r="A10070" s="68" t="s">
        <v>10196</v>
      </c>
      <c r="B10070" s="225">
        <v>4.46</v>
      </c>
    </row>
    <row r="10071" spans="1:2">
      <c r="A10071" s="68" t="s">
        <v>10197</v>
      </c>
      <c r="B10071" s="225">
        <v>3.86</v>
      </c>
    </row>
    <row r="10072" spans="1:2">
      <c r="A10072" s="68" t="s">
        <v>10198</v>
      </c>
      <c r="B10072" s="225">
        <v>4.05</v>
      </c>
    </row>
    <row r="10073" spans="1:2">
      <c r="A10073" s="68" t="s">
        <v>10199</v>
      </c>
      <c r="B10073" s="225">
        <v>3.51</v>
      </c>
    </row>
    <row r="10074" spans="1:2">
      <c r="A10074" s="68" t="s">
        <v>10200</v>
      </c>
      <c r="B10074" s="225">
        <v>4.87</v>
      </c>
    </row>
    <row r="10075" spans="1:2">
      <c r="A10075" s="68" t="s">
        <v>10201</v>
      </c>
      <c r="B10075" s="225">
        <v>4.22</v>
      </c>
    </row>
    <row r="10076" spans="1:2">
      <c r="A10076" s="68" t="s">
        <v>10202</v>
      </c>
      <c r="B10076" s="225">
        <v>4.26</v>
      </c>
    </row>
    <row r="10077" spans="1:2">
      <c r="A10077" s="68" t="s">
        <v>10203</v>
      </c>
      <c r="B10077" s="225">
        <v>3.69</v>
      </c>
    </row>
    <row r="10078" spans="1:2">
      <c r="A10078" s="68" t="s">
        <v>10204</v>
      </c>
      <c r="B10078" s="225">
        <v>3.65</v>
      </c>
    </row>
    <row r="10079" spans="1:2">
      <c r="A10079" s="68" t="s">
        <v>10205</v>
      </c>
      <c r="B10079" s="225">
        <v>3.16</v>
      </c>
    </row>
    <row r="10080" spans="1:2">
      <c r="A10080" s="68" t="s">
        <v>10206</v>
      </c>
      <c r="B10080" s="225">
        <v>5.55</v>
      </c>
    </row>
    <row r="10081" spans="1:2">
      <c r="A10081" s="68" t="s">
        <v>10207</v>
      </c>
      <c r="B10081" s="225">
        <v>4.88</v>
      </c>
    </row>
    <row r="10082" spans="1:2">
      <c r="A10082" s="68" t="s">
        <v>10208</v>
      </c>
      <c r="B10082" s="225">
        <v>4.9400000000000004</v>
      </c>
    </row>
    <row r="10083" spans="1:2">
      <c r="A10083" s="68" t="s">
        <v>10209</v>
      </c>
      <c r="B10083" s="225">
        <v>4.3600000000000003</v>
      </c>
    </row>
    <row r="10084" spans="1:2">
      <c r="A10084" s="68" t="s">
        <v>10210</v>
      </c>
      <c r="B10084" s="225">
        <v>4.33</v>
      </c>
    </row>
    <row r="10085" spans="1:2">
      <c r="A10085" s="68" t="s">
        <v>10211</v>
      </c>
      <c r="B10085" s="225">
        <v>3.83</v>
      </c>
    </row>
    <row r="10086" spans="1:2">
      <c r="A10086" s="68" t="s">
        <v>10212</v>
      </c>
      <c r="B10086" s="225">
        <v>2.02</v>
      </c>
    </row>
    <row r="10087" spans="1:2">
      <c r="A10087" s="68" t="s">
        <v>10213</v>
      </c>
      <c r="B10087" s="225">
        <v>1.75</v>
      </c>
    </row>
    <row r="10088" spans="1:2">
      <c r="A10088" s="68" t="s">
        <v>10214</v>
      </c>
      <c r="B10088" s="225">
        <v>305.26</v>
      </c>
    </row>
    <row r="10089" spans="1:2">
      <c r="A10089" s="68" t="s">
        <v>10215</v>
      </c>
      <c r="B10089" s="225">
        <v>298.95</v>
      </c>
    </row>
    <row r="10090" spans="1:2">
      <c r="A10090" s="68" t="s">
        <v>10216</v>
      </c>
      <c r="B10090" s="225">
        <v>417.98</v>
      </c>
    </row>
    <row r="10091" spans="1:2">
      <c r="A10091" s="68" t="s">
        <v>10217</v>
      </c>
      <c r="B10091" s="225">
        <v>405.14</v>
      </c>
    </row>
    <row r="10092" spans="1:2">
      <c r="A10092" s="68" t="s">
        <v>10218</v>
      </c>
      <c r="B10092" s="225">
        <v>510.3</v>
      </c>
    </row>
    <row r="10093" spans="1:2">
      <c r="A10093" s="68" t="s">
        <v>10219</v>
      </c>
      <c r="B10093" s="225">
        <v>491.16</v>
      </c>
    </row>
    <row r="10094" spans="1:2">
      <c r="A10094" s="68" t="s">
        <v>10220</v>
      </c>
      <c r="B10094" s="225">
        <v>651.11</v>
      </c>
    </row>
    <row r="10095" spans="1:2">
      <c r="A10095" s="68" t="s">
        <v>10221</v>
      </c>
      <c r="B10095" s="225">
        <v>625.91</v>
      </c>
    </row>
    <row r="10096" spans="1:2">
      <c r="A10096" s="68" t="s">
        <v>10222</v>
      </c>
      <c r="B10096" s="225">
        <v>754.48</v>
      </c>
    </row>
    <row r="10097" spans="1:2">
      <c r="A10097" s="68" t="s">
        <v>10223</v>
      </c>
      <c r="B10097" s="225">
        <v>728.1</v>
      </c>
    </row>
    <row r="10098" spans="1:2">
      <c r="A10098" s="68" t="s">
        <v>10224</v>
      </c>
      <c r="B10098" s="225">
        <v>764.69</v>
      </c>
    </row>
    <row r="10099" spans="1:2">
      <c r="A10099" s="68" t="s">
        <v>10225</v>
      </c>
      <c r="B10099" s="225">
        <v>737.3</v>
      </c>
    </row>
    <row r="10100" spans="1:2">
      <c r="A10100" s="68" t="s">
        <v>10226</v>
      </c>
      <c r="B10100" s="225">
        <v>773.17</v>
      </c>
    </row>
    <row r="10101" spans="1:2">
      <c r="A10101" s="68" t="s">
        <v>10227</v>
      </c>
      <c r="B10101" s="225">
        <v>744.88</v>
      </c>
    </row>
    <row r="10102" spans="1:2">
      <c r="A10102" s="68" t="s">
        <v>10228</v>
      </c>
      <c r="B10102" s="225">
        <v>999.78</v>
      </c>
    </row>
    <row r="10103" spans="1:2">
      <c r="A10103" s="68" t="s">
        <v>10229</v>
      </c>
      <c r="B10103" s="225">
        <v>968.52</v>
      </c>
    </row>
    <row r="10104" spans="1:2">
      <c r="A10104" s="68" t="s">
        <v>10230</v>
      </c>
      <c r="B10104" s="225">
        <v>1478.85</v>
      </c>
    </row>
    <row r="10105" spans="1:2">
      <c r="A10105" s="68" t="s">
        <v>10231</v>
      </c>
      <c r="B10105" s="225">
        <v>1441.7</v>
      </c>
    </row>
    <row r="10106" spans="1:2">
      <c r="A10106" s="68" t="s">
        <v>10232</v>
      </c>
      <c r="B10106" s="225">
        <v>2868.38</v>
      </c>
    </row>
    <row r="10107" spans="1:2">
      <c r="A10107" s="68" t="s">
        <v>10233</v>
      </c>
      <c r="B10107" s="225">
        <v>2827.17</v>
      </c>
    </row>
    <row r="10108" spans="1:2">
      <c r="A10108" s="68" t="s">
        <v>10234</v>
      </c>
      <c r="B10108" s="225">
        <v>4155.91</v>
      </c>
    </row>
    <row r="10109" spans="1:2">
      <c r="A10109" s="68" t="s">
        <v>10235</v>
      </c>
      <c r="B10109" s="225">
        <v>4111.6499999999996</v>
      </c>
    </row>
    <row r="10110" spans="1:2">
      <c r="A10110" s="68" t="s">
        <v>10236</v>
      </c>
      <c r="B10110" s="225">
        <v>5402.41</v>
      </c>
    </row>
    <row r="10111" spans="1:2">
      <c r="A10111" s="68" t="s">
        <v>10237</v>
      </c>
      <c r="B10111" s="225">
        <v>5355.41</v>
      </c>
    </row>
    <row r="10112" spans="1:2">
      <c r="A10112" s="68" t="s">
        <v>10238</v>
      </c>
      <c r="B10112" s="225">
        <v>6820.22</v>
      </c>
    </row>
    <row r="10113" spans="1:2">
      <c r="A10113" s="68" t="s">
        <v>10239</v>
      </c>
      <c r="B10113" s="225">
        <v>6767.05</v>
      </c>
    </row>
    <row r="10114" spans="1:2">
      <c r="A10114" s="68" t="s">
        <v>10240</v>
      </c>
      <c r="B10114" s="225">
        <v>323.32</v>
      </c>
    </row>
    <row r="10115" spans="1:2">
      <c r="A10115" s="68" t="s">
        <v>10241</v>
      </c>
      <c r="B10115" s="225">
        <v>317.01</v>
      </c>
    </row>
    <row r="10116" spans="1:2">
      <c r="A10116" s="68" t="s">
        <v>10242</v>
      </c>
      <c r="B10116" s="225">
        <v>429.85</v>
      </c>
    </row>
    <row r="10117" spans="1:2">
      <c r="A10117" s="68" t="s">
        <v>10243</v>
      </c>
      <c r="B10117" s="225">
        <v>417.01</v>
      </c>
    </row>
    <row r="10118" spans="1:2">
      <c r="A10118" s="68" t="s">
        <v>10244</v>
      </c>
      <c r="B10118" s="225">
        <v>528.86</v>
      </c>
    </row>
    <row r="10119" spans="1:2">
      <c r="A10119" s="68" t="s">
        <v>10245</v>
      </c>
      <c r="B10119" s="225">
        <v>509.72</v>
      </c>
    </row>
    <row r="10120" spans="1:2">
      <c r="A10120" s="68" t="s">
        <v>10246</v>
      </c>
      <c r="B10120" s="225">
        <v>685</v>
      </c>
    </row>
    <row r="10121" spans="1:2">
      <c r="A10121" s="68" t="s">
        <v>10247</v>
      </c>
      <c r="B10121" s="225">
        <v>659.8</v>
      </c>
    </row>
    <row r="10122" spans="1:2">
      <c r="A10122" s="68" t="s">
        <v>10248</v>
      </c>
      <c r="B10122" s="225">
        <v>875.97</v>
      </c>
    </row>
    <row r="10123" spans="1:2">
      <c r="A10123" s="68" t="s">
        <v>10249</v>
      </c>
      <c r="B10123" s="225">
        <v>849.59</v>
      </c>
    </row>
    <row r="10124" spans="1:2">
      <c r="A10124" s="68" t="s">
        <v>10250</v>
      </c>
      <c r="B10124" s="225">
        <v>886.18</v>
      </c>
    </row>
    <row r="10125" spans="1:2">
      <c r="A10125" s="68" t="s">
        <v>10251</v>
      </c>
      <c r="B10125" s="225">
        <v>858.79</v>
      </c>
    </row>
    <row r="10126" spans="1:2">
      <c r="A10126" s="68" t="s">
        <v>10252</v>
      </c>
      <c r="B10126" s="225">
        <v>894.66</v>
      </c>
    </row>
    <row r="10127" spans="1:2">
      <c r="A10127" s="68" t="s">
        <v>10253</v>
      </c>
      <c r="B10127" s="225">
        <v>866.37</v>
      </c>
    </row>
    <row r="10128" spans="1:2">
      <c r="A10128" s="68" t="s">
        <v>10254</v>
      </c>
      <c r="B10128" s="225">
        <v>1292.01</v>
      </c>
    </row>
    <row r="10129" spans="1:2">
      <c r="A10129" s="68" t="s">
        <v>10255</v>
      </c>
      <c r="B10129" s="225">
        <v>1260.75</v>
      </c>
    </row>
    <row r="10130" spans="1:2">
      <c r="A10130" s="68" t="s">
        <v>10256</v>
      </c>
      <c r="B10130" s="225">
        <v>2086.9899999999998</v>
      </c>
    </row>
    <row r="10131" spans="1:2">
      <c r="A10131" s="68" t="s">
        <v>10257</v>
      </c>
      <c r="B10131" s="225">
        <v>2049.84</v>
      </c>
    </row>
    <row r="10132" spans="1:2">
      <c r="A10132" s="68" t="s">
        <v>10258</v>
      </c>
      <c r="B10132" s="225">
        <v>3105.34</v>
      </c>
    </row>
    <row r="10133" spans="1:2">
      <c r="A10133" s="68" t="s">
        <v>10259</v>
      </c>
      <c r="B10133" s="225">
        <v>3064.13</v>
      </c>
    </row>
    <row r="10134" spans="1:2">
      <c r="A10134" s="68" t="s">
        <v>10260</v>
      </c>
      <c r="B10134" s="225">
        <v>4467.24</v>
      </c>
    </row>
    <row r="10135" spans="1:2">
      <c r="A10135" s="68" t="s">
        <v>10261</v>
      </c>
      <c r="B10135" s="225">
        <v>4422.9799999999996</v>
      </c>
    </row>
    <row r="10136" spans="1:2">
      <c r="A10136" s="68" t="s">
        <v>10262</v>
      </c>
      <c r="B10136" s="225">
        <v>4773.21</v>
      </c>
    </row>
    <row r="10137" spans="1:2">
      <c r="A10137" s="68" t="s">
        <v>10263</v>
      </c>
      <c r="B10137" s="225">
        <v>4726.21</v>
      </c>
    </row>
    <row r="10138" spans="1:2">
      <c r="A10138" s="68" t="s">
        <v>10264</v>
      </c>
      <c r="B10138" s="225">
        <v>9491.5</v>
      </c>
    </row>
    <row r="10139" spans="1:2">
      <c r="A10139" s="68" t="s">
        <v>10265</v>
      </c>
      <c r="B10139" s="225">
        <v>9438.33</v>
      </c>
    </row>
    <row r="10140" spans="1:2">
      <c r="A10140" s="68" t="s">
        <v>10266</v>
      </c>
      <c r="B10140" s="225">
        <v>2236.5700000000002</v>
      </c>
    </row>
    <row r="10141" spans="1:2">
      <c r="A10141" s="68" t="s">
        <v>10267</v>
      </c>
      <c r="B10141" s="225">
        <v>2089.7399999999998</v>
      </c>
    </row>
    <row r="10142" spans="1:2">
      <c r="A10142" s="68" t="s">
        <v>10268</v>
      </c>
      <c r="B10142" s="225">
        <v>332.24</v>
      </c>
    </row>
    <row r="10143" spans="1:2">
      <c r="A10143" s="68" t="s">
        <v>10269</v>
      </c>
      <c r="B10143" s="225">
        <v>310.57</v>
      </c>
    </row>
    <row r="10144" spans="1:2">
      <c r="A10144" s="68" t="s">
        <v>10270</v>
      </c>
      <c r="B10144" s="225">
        <v>30.73</v>
      </c>
    </row>
    <row r="10145" spans="1:2">
      <c r="A10145" s="68" t="s">
        <v>10271</v>
      </c>
      <c r="B10145" s="225">
        <v>28.35</v>
      </c>
    </row>
    <row r="10146" spans="1:2">
      <c r="A10146" s="68" t="s">
        <v>10272</v>
      </c>
      <c r="B10146" s="225">
        <v>44.01</v>
      </c>
    </row>
    <row r="10147" spans="1:2">
      <c r="A10147" s="68" t="s">
        <v>10273</v>
      </c>
      <c r="B10147" s="225">
        <v>41.43</v>
      </c>
    </row>
    <row r="10148" spans="1:2">
      <c r="A10148" s="68" t="s">
        <v>10274</v>
      </c>
      <c r="B10148" s="225">
        <v>2607.4299999999998</v>
      </c>
    </row>
    <row r="10149" spans="1:2">
      <c r="A10149" s="68" t="s">
        <v>10275</v>
      </c>
      <c r="B10149" s="225">
        <v>2461.31</v>
      </c>
    </row>
    <row r="10150" spans="1:2">
      <c r="A10150" s="68" t="s">
        <v>10276</v>
      </c>
      <c r="B10150" s="225">
        <v>2622.43</v>
      </c>
    </row>
    <row r="10151" spans="1:2">
      <c r="A10151" s="68" t="s">
        <v>10277</v>
      </c>
      <c r="B10151" s="225">
        <v>2476.31</v>
      </c>
    </row>
    <row r="10152" spans="1:2">
      <c r="A10152" s="68" t="s">
        <v>10278</v>
      </c>
      <c r="B10152" s="225">
        <v>2637.43</v>
      </c>
    </row>
    <row r="10153" spans="1:2">
      <c r="A10153" s="68" t="s">
        <v>10279</v>
      </c>
      <c r="B10153" s="225">
        <v>2491.31</v>
      </c>
    </row>
    <row r="10154" spans="1:2">
      <c r="A10154" s="68" t="s">
        <v>10280</v>
      </c>
      <c r="B10154" s="225">
        <v>190.31</v>
      </c>
    </row>
    <row r="10155" spans="1:2">
      <c r="A10155" s="68" t="s">
        <v>10281</v>
      </c>
      <c r="B10155" s="225">
        <v>176.62</v>
      </c>
    </row>
    <row r="10156" spans="1:2">
      <c r="A10156" s="68" t="s">
        <v>10282</v>
      </c>
      <c r="B10156" s="225">
        <v>216.16</v>
      </c>
    </row>
    <row r="10157" spans="1:2">
      <c r="A10157" s="68" t="s">
        <v>10283</v>
      </c>
      <c r="B10157" s="225">
        <v>203.51</v>
      </c>
    </row>
    <row r="10158" spans="1:2">
      <c r="A10158" s="68" t="s">
        <v>10284</v>
      </c>
      <c r="B10158" s="225">
        <v>220.43</v>
      </c>
    </row>
    <row r="10159" spans="1:2">
      <c r="A10159" s="68" t="s">
        <v>10285</v>
      </c>
      <c r="B10159" s="225">
        <v>205.36</v>
      </c>
    </row>
    <row r="10160" spans="1:2">
      <c r="A10160" s="68" t="s">
        <v>10286</v>
      </c>
      <c r="B10160" s="225">
        <v>256.66000000000003</v>
      </c>
    </row>
    <row r="10161" spans="1:2">
      <c r="A10161" s="68" t="s">
        <v>10287</v>
      </c>
      <c r="B10161" s="225">
        <v>241.97</v>
      </c>
    </row>
    <row r="10162" spans="1:2">
      <c r="A10162" s="68" t="s">
        <v>10288</v>
      </c>
      <c r="B10162" s="225">
        <v>260.99</v>
      </c>
    </row>
    <row r="10163" spans="1:2">
      <c r="A10163" s="68" t="s">
        <v>10289</v>
      </c>
      <c r="B10163" s="225">
        <v>243.44</v>
      </c>
    </row>
    <row r="10164" spans="1:2">
      <c r="A10164" s="68" t="s">
        <v>10290</v>
      </c>
      <c r="B10164" s="225">
        <v>289.52999999999997</v>
      </c>
    </row>
    <row r="10165" spans="1:2">
      <c r="A10165" s="68" t="s">
        <v>10291</v>
      </c>
      <c r="B10165" s="225">
        <v>273.13</v>
      </c>
    </row>
    <row r="10166" spans="1:2">
      <c r="A10166" s="68" t="s">
        <v>10292</v>
      </c>
      <c r="B10166" s="225">
        <v>703.31</v>
      </c>
    </row>
    <row r="10167" spans="1:2">
      <c r="A10167" s="68" t="s">
        <v>10293</v>
      </c>
      <c r="B10167" s="225">
        <v>638.67999999999995</v>
      </c>
    </row>
    <row r="10168" spans="1:2">
      <c r="A10168" s="68" t="s">
        <v>10294</v>
      </c>
      <c r="B10168" s="225">
        <v>294.23</v>
      </c>
    </row>
    <row r="10169" spans="1:2">
      <c r="A10169" s="68" t="s">
        <v>10295</v>
      </c>
      <c r="B10169" s="225">
        <v>277.47000000000003</v>
      </c>
    </row>
    <row r="10170" spans="1:2">
      <c r="A10170" s="68" t="s">
        <v>10296</v>
      </c>
      <c r="B10170" s="225">
        <v>716.4</v>
      </c>
    </row>
    <row r="10171" spans="1:2">
      <c r="A10171" s="68" t="s">
        <v>10297</v>
      </c>
      <c r="B10171" s="225">
        <v>651.41</v>
      </c>
    </row>
    <row r="10172" spans="1:2">
      <c r="A10172" s="68" t="s">
        <v>10298</v>
      </c>
      <c r="B10172" s="225">
        <v>341.43</v>
      </c>
    </row>
    <row r="10173" spans="1:2">
      <c r="A10173" s="68" t="s">
        <v>10299</v>
      </c>
      <c r="B10173" s="225">
        <v>322.26</v>
      </c>
    </row>
    <row r="10174" spans="1:2">
      <c r="A10174" s="68" t="s">
        <v>10300</v>
      </c>
      <c r="B10174" s="225">
        <v>776.04</v>
      </c>
    </row>
    <row r="10175" spans="1:2">
      <c r="A10175" s="68" t="s">
        <v>10301</v>
      </c>
      <c r="B10175" s="225">
        <v>708.66</v>
      </c>
    </row>
    <row r="10176" spans="1:2">
      <c r="A10176" s="68" t="s">
        <v>10302</v>
      </c>
      <c r="B10176" s="225">
        <v>2645.24</v>
      </c>
    </row>
    <row r="10177" spans="1:2">
      <c r="A10177" s="68" t="s">
        <v>10303</v>
      </c>
      <c r="B10177" s="225">
        <v>2494.3200000000002</v>
      </c>
    </row>
    <row r="10178" spans="1:2">
      <c r="A10178" s="68" t="s">
        <v>10304</v>
      </c>
      <c r="B10178" s="225">
        <v>2660.24</v>
      </c>
    </row>
    <row r="10179" spans="1:2">
      <c r="A10179" s="68" t="s">
        <v>10305</v>
      </c>
      <c r="B10179" s="225">
        <v>2509.3200000000002</v>
      </c>
    </row>
    <row r="10180" spans="1:2">
      <c r="A10180" s="68" t="s">
        <v>10306</v>
      </c>
      <c r="B10180" s="225">
        <v>2675.24</v>
      </c>
    </row>
    <row r="10181" spans="1:2">
      <c r="A10181" s="68" t="s">
        <v>10307</v>
      </c>
      <c r="B10181" s="225">
        <v>2524.3200000000002</v>
      </c>
    </row>
    <row r="10182" spans="1:2">
      <c r="A10182" s="68" t="s">
        <v>10308</v>
      </c>
      <c r="B10182" s="225">
        <v>2766.97</v>
      </c>
    </row>
    <row r="10183" spans="1:2">
      <c r="A10183" s="68" t="s">
        <v>10309</v>
      </c>
      <c r="B10183" s="225">
        <v>2614.2399999999998</v>
      </c>
    </row>
    <row r="10184" spans="1:2">
      <c r="A10184" s="68" t="s">
        <v>10310</v>
      </c>
      <c r="B10184" s="225">
        <v>2729.49</v>
      </c>
    </row>
    <row r="10185" spans="1:2">
      <c r="A10185" s="68" t="s">
        <v>10311</v>
      </c>
      <c r="B10185" s="225">
        <v>2583.7600000000002</v>
      </c>
    </row>
    <row r="10186" spans="1:2">
      <c r="A10186" s="68" t="s">
        <v>10312</v>
      </c>
      <c r="B10186" s="225">
        <v>2749.17</v>
      </c>
    </row>
    <row r="10187" spans="1:2">
      <c r="A10187" s="68" t="s">
        <v>10313</v>
      </c>
      <c r="B10187" s="225">
        <v>2603.44</v>
      </c>
    </row>
    <row r="10188" spans="1:2">
      <c r="A10188" s="68" t="s">
        <v>10314</v>
      </c>
      <c r="B10188" s="225">
        <v>2197.35</v>
      </c>
    </row>
    <row r="10189" spans="1:2">
      <c r="A10189" s="68" t="s">
        <v>10315</v>
      </c>
      <c r="B10189" s="225">
        <v>2081.6999999999998</v>
      </c>
    </row>
    <row r="10190" spans="1:2">
      <c r="A10190" s="68" t="s">
        <v>10316</v>
      </c>
      <c r="B10190" s="225">
        <v>2212.35</v>
      </c>
    </row>
    <row r="10191" spans="1:2">
      <c r="A10191" s="68" t="s">
        <v>10317</v>
      </c>
      <c r="B10191" s="225">
        <v>2096.6999999999998</v>
      </c>
    </row>
    <row r="10192" spans="1:2">
      <c r="A10192" s="68" t="s">
        <v>10318</v>
      </c>
      <c r="B10192" s="225">
        <v>2227.35</v>
      </c>
    </row>
    <row r="10193" spans="1:2">
      <c r="A10193" s="68" t="s">
        <v>10319</v>
      </c>
      <c r="B10193" s="225">
        <v>2111.6999999999998</v>
      </c>
    </row>
    <row r="10194" spans="1:2">
      <c r="A10194" s="68" t="s">
        <v>10320</v>
      </c>
      <c r="B10194" s="225">
        <v>5.21</v>
      </c>
    </row>
    <row r="10195" spans="1:2">
      <c r="A10195" s="68" t="s">
        <v>10321</v>
      </c>
      <c r="B10195" s="225">
        <v>5.21</v>
      </c>
    </row>
    <row r="10196" spans="1:2">
      <c r="A10196" s="68" t="s">
        <v>10322</v>
      </c>
      <c r="B10196" s="225">
        <v>5.53</v>
      </c>
    </row>
    <row r="10197" spans="1:2">
      <c r="A10197" s="68" t="s">
        <v>10323</v>
      </c>
      <c r="B10197" s="225">
        <v>5.53</v>
      </c>
    </row>
    <row r="10198" spans="1:2">
      <c r="A10198" s="68" t="s">
        <v>10324</v>
      </c>
      <c r="B10198" s="225">
        <v>5.49</v>
      </c>
    </row>
    <row r="10199" spans="1:2">
      <c r="A10199" s="68" t="s">
        <v>10325</v>
      </c>
      <c r="B10199" s="225">
        <v>5.49</v>
      </c>
    </row>
    <row r="10200" spans="1:2">
      <c r="A10200" s="68" t="s">
        <v>10326</v>
      </c>
      <c r="B10200" s="225">
        <v>3160.52</v>
      </c>
    </row>
    <row r="10201" spans="1:2">
      <c r="A10201" s="68" t="s">
        <v>10327</v>
      </c>
      <c r="B10201" s="225">
        <v>3126.06</v>
      </c>
    </row>
    <row r="10202" spans="1:2">
      <c r="A10202" s="68" t="s">
        <v>10328</v>
      </c>
      <c r="B10202" s="225">
        <v>2847.69</v>
      </c>
    </row>
    <row r="10203" spans="1:2">
      <c r="A10203" s="68" t="s">
        <v>10329</v>
      </c>
      <c r="B10203" s="225">
        <v>2813.23</v>
      </c>
    </row>
    <row r="10204" spans="1:2">
      <c r="A10204" s="68" t="s">
        <v>10330</v>
      </c>
      <c r="B10204" s="225">
        <v>14.01</v>
      </c>
    </row>
    <row r="10205" spans="1:2">
      <c r="A10205" s="68" t="s">
        <v>10332</v>
      </c>
      <c r="B10205" s="225">
        <v>12.43</v>
      </c>
    </row>
    <row r="10206" spans="1:2">
      <c r="A10206" s="68" t="s">
        <v>10333</v>
      </c>
      <c r="B10206" s="225">
        <v>26.61</v>
      </c>
    </row>
    <row r="10207" spans="1:2">
      <c r="A10207" s="68" t="s">
        <v>10334</v>
      </c>
      <c r="B10207" s="225">
        <v>23.47</v>
      </c>
    </row>
    <row r="10208" spans="1:2">
      <c r="A10208" s="68" t="s">
        <v>10335</v>
      </c>
      <c r="B10208" s="225">
        <v>58.92</v>
      </c>
    </row>
    <row r="10209" spans="1:2">
      <c r="A10209" s="68" t="s">
        <v>10336</v>
      </c>
      <c r="B10209" s="225">
        <v>57.78</v>
      </c>
    </row>
    <row r="10210" spans="1:2">
      <c r="A10210" s="68" t="s">
        <v>10337</v>
      </c>
      <c r="B10210" s="225">
        <v>19.47</v>
      </c>
    </row>
    <row r="10211" spans="1:2">
      <c r="A10211" s="68" t="s">
        <v>10338</v>
      </c>
      <c r="B10211" s="225">
        <v>18.72</v>
      </c>
    </row>
    <row r="10212" spans="1:2">
      <c r="A10212" s="68" t="s">
        <v>10339</v>
      </c>
      <c r="B10212" s="225">
        <v>25080.77</v>
      </c>
    </row>
    <row r="10213" spans="1:2">
      <c r="A10213" s="68" t="s">
        <v>10340</v>
      </c>
      <c r="B10213" s="225">
        <v>23553.65</v>
      </c>
    </row>
    <row r="10214" spans="1:2">
      <c r="A10214" s="68" t="s">
        <v>10341</v>
      </c>
      <c r="B10214" s="225">
        <v>243.46</v>
      </c>
    </row>
    <row r="10215" spans="1:2">
      <c r="A10215" s="68" t="s">
        <v>10342</v>
      </c>
      <c r="B10215" s="225">
        <v>234.06</v>
      </c>
    </row>
    <row r="10216" spans="1:2">
      <c r="A10216" s="68" t="s">
        <v>10343</v>
      </c>
      <c r="B10216" s="225">
        <v>263.81</v>
      </c>
    </row>
    <row r="10217" spans="1:2">
      <c r="A10217" s="68" t="s">
        <v>10344</v>
      </c>
      <c r="B10217" s="225">
        <v>253.62</v>
      </c>
    </row>
    <row r="10218" spans="1:2">
      <c r="A10218" s="68" t="s">
        <v>10345</v>
      </c>
      <c r="B10218" s="225">
        <v>334.06</v>
      </c>
    </row>
    <row r="10219" spans="1:2">
      <c r="A10219" s="68" t="s">
        <v>10346</v>
      </c>
      <c r="B10219" s="225">
        <v>321.14999999999998</v>
      </c>
    </row>
    <row r="10220" spans="1:2">
      <c r="A10220" s="68" t="s">
        <v>10347</v>
      </c>
      <c r="B10220" s="225">
        <v>428.51</v>
      </c>
    </row>
    <row r="10221" spans="1:2">
      <c r="A10221" s="68" t="s">
        <v>10348</v>
      </c>
      <c r="B10221" s="225">
        <v>411.96</v>
      </c>
    </row>
    <row r="10222" spans="1:2">
      <c r="A10222" s="68" t="s">
        <v>10349</v>
      </c>
      <c r="B10222" s="225">
        <v>18.62</v>
      </c>
    </row>
    <row r="10223" spans="1:2">
      <c r="A10223" s="68" t="s">
        <v>10350</v>
      </c>
      <c r="B10223" s="225">
        <v>17.98</v>
      </c>
    </row>
    <row r="10224" spans="1:2">
      <c r="A10224" s="68" t="s">
        <v>10351</v>
      </c>
      <c r="B10224" s="225">
        <v>12.96</v>
      </c>
    </row>
    <row r="10225" spans="1:2">
      <c r="A10225" s="68" t="s">
        <v>10352</v>
      </c>
      <c r="B10225" s="225">
        <v>12.72</v>
      </c>
    </row>
    <row r="10226" spans="1:2">
      <c r="A10226" s="68" t="s">
        <v>10353</v>
      </c>
      <c r="B10226" s="225">
        <v>17.34</v>
      </c>
    </row>
    <row r="10227" spans="1:2">
      <c r="A10227" s="68" t="s">
        <v>10354</v>
      </c>
      <c r="B10227" s="225">
        <v>16.649999999999999</v>
      </c>
    </row>
    <row r="10228" spans="1:2">
      <c r="A10228" s="68" t="s">
        <v>10355</v>
      </c>
      <c r="B10228" s="225">
        <v>25.87</v>
      </c>
    </row>
    <row r="10229" spans="1:2">
      <c r="A10229" s="68" t="s">
        <v>10356</v>
      </c>
      <c r="B10229" s="225">
        <v>24.44</v>
      </c>
    </row>
    <row r="10230" spans="1:2">
      <c r="A10230" s="68" t="s">
        <v>10357</v>
      </c>
      <c r="B10230" s="225">
        <v>960.41</v>
      </c>
    </row>
    <row r="10231" spans="1:2">
      <c r="A10231" s="68" t="s">
        <v>10358</v>
      </c>
      <c r="B10231" s="225">
        <v>929.3</v>
      </c>
    </row>
    <row r="10232" spans="1:2">
      <c r="A10232" s="68" t="s">
        <v>10359</v>
      </c>
      <c r="B10232" s="225">
        <v>631.99</v>
      </c>
    </row>
    <row r="10233" spans="1:2">
      <c r="A10233" s="68" t="s">
        <v>10360</v>
      </c>
      <c r="B10233" s="225">
        <v>631.54999999999995</v>
      </c>
    </row>
    <row r="10234" spans="1:2">
      <c r="A10234" s="68" t="s">
        <v>10361</v>
      </c>
      <c r="B10234" s="225">
        <v>330.95</v>
      </c>
    </row>
    <row r="10235" spans="1:2">
      <c r="A10235" s="68" t="s">
        <v>10362</v>
      </c>
      <c r="B10235" s="225">
        <v>300.2</v>
      </c>
    </row>
    <row r="10236" spans="1:2">
      <c r="A10236" s="68" t="s">
        <v>10363</v>
      </c>
      <c r="B10236" s="225">
        <v>27.75</v>
      </c>
    </row>
    <row r="10237" spans="1:2">
      <c r="A10237" s="68" t="s">
        <v>10364</v>
      </c>
      <c r="B10237" s="225">
        <v>26.25</v>
      </c>
    </row>
    <row r="10238" spans="1:2">
      <c r="A10238" s="68" t="s">
        <v>10365</v>
      </c>
      <c r="B10238" s="225">
        <v>13.81</v>
      </c>
    </row>
    <row r="10239" spans="1:2">
      <c r="A10239" s="68" t="s">
        <v>10366</v>
      </c>
      <c r="B10239" s="225">
        <v>12.32</v>
      </c>
    </row>
    <row r="10240" spans="1:2">
      <c r="A10240" s="68" t="s">
        <v>10367</v>
      </c>
      <c r="B10240" s="225">
        <v>13.93</v>
      </c>
    </row>
    <row r="10241" spans="1:2">
      <c r="A10241" s="68" t="s">
        <v>10368</v>
      </c>
      <c r="B10241" s="225">
        <v>13.93</v>
      </c>
    </row>
    <row r="10242" spans="1:2">
      <c r="A10242" s="68" t="s">
        <v>10369</v>
      </c>
      <c r="B10242" s="225">
        <v>15.41</v>
      </c>
    </row>
    <row r="10243" spans="1:2">
      <c r="A10243" s="68" t="s">
        <v>10370</v>
      </c>
      <c r="B10243" s="225">
        <v>15.41</v>
      </c>
    </row>
    <row r="10244" spans="1:2">
      <c r="A10244" s="68" t="s">
        <v>10371</v>
      </c>
      <c r="B10244" s="225">
        <v>15.84</v>
      </c>
    </row>
    <row r="10245" spans="1:2">
      <c r="A10245" s="68" t="s">
        <v>10372</v>
      </c>
      <c r="B10245" s="225">
        <v>13.83</v>
      </c>
    </row>
    <row r="10246" spans="1:2">
      <c r="A10246" s="68" t="s">
        <v>10373</v>
      </c>
      <c r="B10246" s="225">
        <v>20.58</v>
      </c>
    </row>
    <row r="10247" spans="1:2">
      <c r="A10247" s="68" t="s">
        <v>10374</v>
      </c>
      <c r="B10247" s="225">
        <v>19.989999999999998</v>
      </c>
    </row>
    <row r="10248" spans="1:2">
      <c r="A10248" s="68" t="s">
        <v>10375</v>
      </c>
      <c r="B10248" s="225">
        <v>111.11</v>
      </c>
    </row>
    <row r="10249" spans="1:2">
      <c r="A10249" s="68" t="s">
        <v>10376</v>
      </c>
      <c r="B10249" s="225">
        <v>111.11</v>
      </c>
    </row>
    <row r="10250" spans="1:2">
      <c r="A10250" s="68" t="s">
        <v>10377</v>
      </c>
      <c r="B10250" s="225">
        <v>497.82</v>
      </c>
    </row>
    <row r="10251" spans="1:2">
      <c r="A10251" s="68" t="s">
        <v>10378</v>
      </c>
      <c r="B10251" s="225">
        <v>481.36</v>
      </c>
    </row>
    <row r="10252" spans="1:2">
      <c r="A10252" s="68" t="s">
        <v>10379</v>
      </c>
      <c r="B10252" s="225">
        <v>118.61</v>
      </c>
    </row>
    <row r="10253" spans="1:2">
      <c r="A10253" s="68" t="s">
        <v>10380</v>
      </c>
      <c r="B10253" s="225">
        <v>118.61</v>
      </c>
    </row>
    <row r="10254" spans="1:2">
      <c r="A10254" s="68" t="s">
        <v>10381</v>
      </c>
      <c r="B10254" s="225">
        <v>505.33</v>
      </c>
    </row>
    <row r="10255" spans="1:2">
      <c r="A10255" s="68" t="s">
        <v>10382</v>
      </c>
      <c r="B10255" s="225">
        <v>488.87</v>
      </c>
    </row>
    <row r="10256" spans="1:2">
      <c r="A10256" s="68" t="s">
        <v>10383</v>
      </c>
      <c r="B10256" s="225">
        <v>133.63</v>
      </c>
    </row>
    <row r="10257" spans="1:2">
      <c r="A10257" s="68" t="s">
        <v>10384</v>
      </c>
      <c r="B10257" s="225">
        <v>133.63</v>
      </c>
    </row>
    <row r="10258" spans="1:2">
      <c r="A10258" s="68" t="s">
        <v>10385</v>
      </c>
      <c r="B10258" s="225">
        <v>520.34</v>
      </c>
    </row>
    <row r="10259" spans="1:2">
      <c r="A10259" s="68" t="s">
        <v>10386</v>
      </c>
      <c r="B10259" s="225">
        <v>503.88</v>
      </c>
    </row>
    <row r="10260" spans="1:2">
      <c r="A10260" s="68" t="s">
        <v>10387</v>
      </c>
      <c r="B10260" s="225">
        <v>156.15</v>
      </c>
    </row>
    <row r="10261" spans="1:2">
      <c r="A10261" s="68" t="s">
        <v>10388</v>
      </c>
      <c r="B10261" s="225">
        <v>156.15</v>
      </c>
    </row>
    <row r="10262" spans="1:2">
      <c r="A10262" s="68" t="s">
        <v>10389</v>
      </c>
      <c r="B10262" s="225">
        <v>198.19</v>
      </c>
    </row>
    <row r="10263" spans="1:2">
      <c r="A10263" s="68" t="s">
        <v>10390</v>
      </c>
      <c r="B10263" s="225">
        <v>198.19</v>
      </c>
    </row>
    <row r="10264" spans="1:2">
      <c r="A10264" s="68" t="s">
        <v>10391</v>
      </c>
      <c r="B10264" s="225">
        <v>97.59</v>
      </c>
    </row>
    <row r="10265" spans="1:2">
      <c r="A10265" s="68" t="s">
        <v>10392</v>
      </c>
      <c r="B10265" s="225">
        <v>97.59</v>
      </c>
    </row>
    <row r="10266" spans="1:2">
      <c r="A10266" s="68" t="s">
        <v>10393</v>
      </c>
      <c r="B10266" s="225">
        <v>222.22</v>
      </c>
    </row>
    <row r="10267" spans="1:2">
      <c r="A10267" s="68" t="s">
        <v>10394</v>
      </c>
      <c r="B10267" s="225">
        <v>222.22</v>
      </c>
    </row>
    <row r="10268" spans="1:2">
      <c r="A10268" s="68" t="s">
        <v>10395</v>
      </c>
      <c r="B10268" s="225">
        <v>208.7</v>
      </c>
    </row>
    <row r="10269" spans="1:2">
      <c r="A10269" s="68" t="s">
        <v>10396</v>
      </c>
      <c r="B10269" s="225">
        <v>208.7</v>
      </c>
    </row>
    <row r="10270" spans="1:2">
      <c r="A10270" s="68" t="s">
        <v>10397</v>
      </c>
      <c r="B10270" s="225">
        <v>159.88999999999999</v>
      </c>
    </row>
    <row r="10271" spans="1:2">
      <c r="A10271" s="68" t="s">
        <v>10398</v>
      </c>
      <c r="B10271" s="225">
        <v>159.88999999999999</v>
      </c>
    </row>
    <row r="10272" spans="1:2">
      <c r="A10272" s="68" t="s">
        <v>10399</v>
      </c>
      <c r="B10272" s="225">
        <v>29.23</v>
      </c>
    </row>
    <row r="10273" spans="1:2">
      <c r="A10273" s="68" t="s">
        <v>10400</v>
      </c>
      <c r="B10273" s="225">
        <v>26.52</v>
      </c>
    </row>
    <row r="10274" spans="1:2">
      <c r="A10274" s="68" t="s">
        <v>10401</v>
      </c>
      <c r="B10274" s="225">
        <v>33.26</v>
      </c>
    </row>
    <row r="10275" spans="1:2">
      <c r="A10275" s="68" t="s">
        <v>10402</v>
      </c>
      <c r="B10275" s="225">
        <v>30.55</v>
      </c>
    </row>
    <row r="10276" spans="1:2">
      <c r="A10276" s="68" t="s">
        <v>10403</v>
      </c>
      <c r="B10276" s="225">
        <v>36.729999999999997</v>
      </c>
    </row>
    <row r="10277" spans="1:2">
      <c r="A10277" s="68" t="s">
        <v>10404</v>
      </c>
      <c r="B10277" s="225">
        <v>34.020000000000003</v>
      </c>
    </row>
    <row r="10278" spans="1:2">
      <c r="A10278" s="68" t="s">
        <v>10405</v>
      </c>
      <c r="B10278" s="225">
        <v>43.22</v>
      </c>
    </row>
    <row r="10279" spans="1:2">
      <c r="A10279" s="68" t="s">
        <v>10406</v>
      </c>
      <c r="B10279" s="225">
        <v>40.51</v>
      </c>
    </row>
    <row r="10280" spans="1:2">
      <c r="A10280" s="68" t="s">
        <v>10407</v>
      </c>
      <c r="B10280" s="225">
        <v>56.51</v>
      </c>
    </row>
    <row r="10281" spans="1:2">
      <c r="A10281" s="68" t="s">
        <v>10408</v>
      </c>
      <c r="B10281" s="225">
        <v>53.75</v>
      </c>
    </row>
    <row r="10282" spans="1:2">
      <c r="A10282" s="68" t="s">
        <v>10409</v>
      </c>
      <c r="B10282" s="225">
        <v>537.69000000000005</v>
      </c>
    </row>
    <row r="10283" spans="1:2">
      <c r="A10283" s="68" t="s">
        <v>10410</v>
      </c>
      <c r="B10283" s="225">
        <v>511.66</v>
      </c>
    </row>
    <row r="10284" spans="1:2">
      <c r="A10284" s="68" t="s">
        <v>10411</v>
      </c>
      <c r="B10284" s="225">
        <v>525.27</v>
      </c>
    </row>
    <row r="10285" spans="1:2">
      <c r="A10285" s="68" t="s">
        <v>10412</v>
      </c>
      <c r="B10285" s="225">
        <v>499.24</v>
      </c>
    </row>
    <row r="10286" spans="1:2">
      <c r="A10286" s="68" t="s">
        <v>10413</v>
      </c>
      <c r="B10286" s="225">
        <v>524.16999999999996</v>
      </c>
    </row>
    <row r="10287" spans="1:2">
      <c r="A10287" s="68" t="s">
        <v>10414</v>
      </c>
      <c r="B10287" s="225">
        <v>498.13</v>
      </c>
    </row>
    <row r="10288" spans="1:2">
      <c r="A10288" s="68" t="s">
        <v>10415</v>
      </c>
      <c r="B10288" s="225">
        <v>48.29</v>
      </c>
    </row>
    <row r="10289" spans="1:2">
      <c r="A10289" s="68" t="s">
        <v>10416</v>
      </c>
      <c r="B10289" s="225">
        <v>44.46</v>
      </c>
    </row>
    <row r="10290" spans="1:2">
      <c r="A10290" s="68" t="s">
        <v>10417</v>
      </c>
      <c r="B10290" s="225">
        <v>28.19</v>
      </c>
    </row>
    <row r="10291" spans="1:2">
      <c r="A10291" s="68" t="s">
        <v>10418</v>
      </c>
      <c r="B10291" s="225">
        <v>26.18</v>
      </c>
    </row>
    <row r="10292" spans="1:2">
      <c r="A10292" s="68" t="s">
        <v>10419</v>
      </c>
      <c r="B10292" s="225">
        <v>125.34</v>
      </c>
    </row>
    <row r="10293" spans="1:2">
      <c r="A10293" s="68" t="s">
        <v>10420</v>
      </c>
      <c r="B10293" s="225">
        <v>119.04</v>
      </c>
    </row>
    <row r="10294" spans="1:2">
      <c r="A10294" s="68" t="s">
        <v>10421</v>
      </c>
      <c r="B10294" s="225">
        <v>216.56</v>
      </c>
    </row>
    <row r="10295" spans="1:2">
      <c r="A10295" s="68" t="s">
        <v>10422</v>
      </c>
      <c r="B10295" s="225">
        <v>206.52</v>
      </c>
    </row>
    <row r="10296" spans="1:2">
      <c r="A10296" s="68" t="s">
        <v>10423</v>
      </c>
      <c r="B10296" s="225">
        <v>96.41</v>
      </c>
    </row>
    <row r="10297" spans="1:2">
      <c r="A10297" s="68" t="s">
        <v>10424</v>
      </c>
      <c r="B10297" s="225">
        <v>91.57</v>
      </c>
    </row>
    <row r="10298" spans="1:2">
      <c r="A10298" s="68" t="s">
        <v>10425</v>
      </c>
      <c r="B10298" s="225">
        <v>166.59</v>
      </c>
    </row>
    <row r="10299" spans="1:2">
      <c r="A10299" s="68" t="s">
        <v>10426</v>
      </c>
      <c r="B10299" s="225">
        <v>158.86000000000001</v>
      </c>
    </row>
    <row r="10300" spans="1:2">
      <c r="A10300" s="68" t="s">
        <v>10427</v>
      </c>
      <c r="B10300" s="225">
        <v>81.95</v>
      </c>
    </row>
    <row r="10301" spans="1:2">
      <c r="A10301" s="68" t="s">
        <v>10428</v>
      </c>
      <c r="B10301" s="225">
        <v>77.83</v>
      </c>
    </row>
    <row r="10302" spans="1:2">
      <c r="A10302" s="68" t="s">
        <v>10429</v>
      </c>
      <c r="B10302" s="225">
        <v>141.6</v>
      </c>
    </row>
    <row r="10303" spans="1:2">
      <c r="A10303" s="68" t="s">
        <v>10430</v>
      </c>
      <c r="B10303" s="225">
        <v>135.03</v>
      </c>
    </row>
    <row r="10304" spans="1:2">
      <c r="A10304" s="68" t="s">
        <v>10431</v>
      </c>
      <c r="B10304" s="225">
        <v>25.05</v>
      </c>
    </row>
    <row r="10305" spans="1:2">
      <c r="A10305" s="68" t="s">
        <v>10432</v>
      </c>
      <c r="B10305" s="225">
        <v>21.7</v>
      </c>
    </row>
    <row r="10306" spans="1:2">
      <c r="A10306" s="68" t="s">
        <v>10433</v>
      </c>
      <c r="B10306" s="225">
        <v>39.49</v>
      </c>
    </row>
    <row r="10307" spans="1:2">
      <c r="A10307" s="68" t="s">
        <v>10434</v>
      </c>
      <c r="B10307" s="225">
        <v>38.35</v>
      </c>
    </row>
    <row r="10308" spans="1:2">
      <c r="A10308" s="68" t="s">
        <v>10435</v>
      </c>
      <c r="B10308" s="225">
        <v>10.73</v>
      </c>
    </row>
    <row r="10309" spans="1:2">
      <c r="A10309" s="68" t="s">
        <v>10436</v>
      </c>
      <c r="B10309" s="225">
        <v>10.73</v>
      </c>
    </row>
    <row r="10310" spans="1:2">
      <c r="A10310" s="68" t="s">
        <v>10437</v>
      </c>
      <c r="B10310" s="225">
        <v>10.130000000000001</v>
      </c>
    </row>
    <row r="10311" spans="1:2">
      <c r="A10311" s="68" t="s">
        <v>10438</v>
      </c>
      <c r="B10311" s="225">
        <v>10.130000000000001</v>
      </c>
    </row>
    <row r="10312" spans="1:2">
      <c r="A10312" s="68" t="s">
        <v>10439</v>
      </c>
      <c r="B10312" s="225">
        <v>11.81</v>
      </c>
    </row>
    <row r="10313" spans="1:2">
      <c r="A10313" s="68" t="s">
        <v>10440</v>
      </c>
      <c r="B10313" s="225">
        <v>11.81</v>
      </c>
    </row>
    <row r="10314" spans="1:2">
      <c r="A10314" s="68" t="s">
        <v>23822</v>
      </c>
      <c r="B10314" s="225">
        <v>10.15</v>
      </c>
    </row>
    <row r="10315" spans="1:2">
      <c r="A10315" s="68" t="s">
        <v>23823</v>
      </c>
      <c r="B10315" s="225">
        <v>10.15</v>
      </c>
    </row>
    <row r="10316" spans="1:2">
      <c r="A10316" s="68" t="s">
        <v>10441</v>
      </c>
      <c r="B10316" s="225">
        <v>10.73</v>
      </c>
    </row>
    <row r="10317" spans="1:2">
      <c r="A10317" s="68" t="s">
        <v>10442</v>
      </c>
      <c r="B10317" s="225">
        <v>10.73</v>
      </c>
    </row>
    <row r="10318" spans="1:2">
      <c r="A10318" s="68" t="s">
        <v>10443</v>
      </c>
      <c r="B10318" s="225">
        <v>1540.09</v>
      </c>
    </row>
    <row r="10319" spans="1:2">
      <c r="A10319" s="68" t="s">
        <v>10444</v>
      </c>
      <c r="B10319" s="225">
        <v>1500.21</v>
      </c>
    </row>
    <row r="10320" spans="1:2">
      <c r="A10320" s="68" t="s">
        <v>10445</v>
      </c>
      <c r="B10320" s="225">
        <v>1232.07</v>
      </c>
    </row>
    <row r="10321" spans="1:2">
      <c r="A10321" s="68" t="s">
        <v>10446</v>
      </c>
      <c r="B10321" s="225">
        <v>1200.17</v>
      </c>
    </row>
    <row r="10322" spans="1:2">
      <c r="A10322" s="68" t="s">
        <v>10447</v>
      </c>
      <c r="B10322" s="225">
        <v>1078.06</v>
      </c>
    </row>
    <row r="10323" spans="1:2">
      <c r="A10323" s="68" t="s">
        <v>10448</v>
      </c>
      <c r="B10323" s="225">
        <v>1050.1400000000001</v>
      </c>
    </row>
    <row r="10324" spans="1:2">
      <c r="A10324" s="68" t="s">
        <v>10449</v>
      </c>
      <c r="B10324" s="225">
        <v>862.45</v>
      </c>
    </row>
    <row r="10325" spans="1:2">
      <c r="A10325" s="68" t="s">
        <v>10450</v>
      </c>
      <c r="B10325" s="225">
        <v>840.11</v>
      </c>
    </row>
    <row r="10326" spans="1:2">
      <c r="A10326" s="68" t="s">
        <v>10451</v>
      </c>
      <c r="B10326" s="225">
        <v>2106.14</v>
      </c>
    </row>
    <row r="10327" spans="1:2">
      <c r="A10327" s="68" t="s">
        <v>10452</v>
      </c>
      <c r="B10327" s="225">
        <v>2066.2600000000002</v>
      </c>
    </row>
    <row r="10328" spans="1:2">
      <c r="A10328" s="68" t="s">
        <v>10453</v>
      </c>
      <c r="B10328" s="225">
        <v>1684.91</v>
      </c>
    </row>
    <row r="10329" spans="1:2">
      <c r="A10329" s="68" t="s">
        <v>10454</v>
      </c>
      <c r="B10329" s="225">
        <v>1653</v>
      </c>
    </row>
    <row r="10330" spans="1:2">
      <c r="A10330" s="68" t="s">
        <v>10455</v>
      </c>
      <c r="B10330" s="225">
        <v>1474.3</v>
      </c>
    </row>
    <row r="10331" spans="1:2">
      <c r="A10331" s="68" t="s">
        <v>10456</v>
      </c>
      <c r="B10331" s="225">
        <v>1446.38</v>
      </c>
    </row>
    <row r="10332" spans="1:2">
      <c r="A10332" s="68" t="s">
        <v>10457</v>
      </c>
      <c r="B10332" s="225">
        <v>1179.44</v>
      </c>
    </row>
    <row r="10333" spans="1:2">
      <c r="A10333" s="68" t="s">
        <v>10458</v>
      </c>
      <c r="B10333" s="225">
        <v>1157.0999999999999</v>
      </c>
    </row>
    <row r="10334" spans="1:2">
      <c r="A10334" s="68" t="s">
        <v>10459</v>
      </c>
      <c r="B10334" s="225">
        <v>435.65</v>
      </c>
    </row>
    <row r="10335" spans="1:2">
      <c r="A10335" s="68" t="s">
        <v>10460</v>
      </c>
      <c r="B10335" s="225">
        <v>426.26</v>
      </c>
    </row>
    <row r="10336" spans="1:2">
      <c r="A10336" s="68" t="s">
        <v>10461</v>
      </c>
      <c r="B10336" s="225">
        <v>446.15</v>
      </c>
    </row>
    <row r="10337" spans="1:2">
      <c r="A10337" s="68" t="s">
        <v>10462</v>
      </c>
      <c r="B10337" s="225">
        <v>436.76</v>
      </c>
    </row>
    <row r="10338" spans="1:2">
      <c r="A10338" s="68" t="s">
        <v>199</v>
      </c>
      <c r="B10338" s="225">
        <v>461.9</v>
      </c>
    </row>
    <row r="10339" spans="1:2">
      <c r="A10339" s="68" t="s">
        <v>238</v>
      </c>
      <c r="B10339" s="225">
        <v>452.51</v>
      </c>
    </row>
    <row r="10340" spans="1:2">
      <c r="A10340" s="68" t="s">
        <v>10463</v>
      </c>
      <c r="B10340" s="225">
        <v>480.8</v>
      </c>
    </row>
    <row r="10341" spans="1:2">
      <c r="A10341" s="68" t="s">
        <v>10464</v>
      </c>
      <c r="B10341" s="225">
        <v>471.41</v>
      </c>
    </row>
    <row r="10342" spans="1:2">
      <c r="A10342" s="68" t="s">
        <v>10465</v>
      </c>
      <c r="B10342" s="225">
        <v>498.65</v>
      </c>
    </row>
    <row r="10343" spans="1:2">
      <c r="A10343" s="68" t="s">
        <v>10466</v>
      </c>
      <c r="B10343" s="225">
        <v>489.26</v>
      </c>
    </row>
    <row r="10344" spans="1:2">
      <c r="A10344" s="68" t="s">
        <v>10467</v>
      </c>
      <c r="B10344" s="225">
        <v>530.15</v>
      </c>
    </row>
    <row r="10345" spans="1:2">
      <c r="A10345" s="68" t="s">
        <v>10468</v>
      </c>
      <c r="B10345" s="225">
        <v>520.76</v>
      </c>
    </row>
    <row r="10346" spans="1:2">
      <c r="A10346" s="68" t="s">
        <v>10469</v>
      </c>
      <c r="B10346" s="225">
        <v>74.63</v>
      </c>
    </row>
    <row r="10347" spans="1:2">
      <c r="A10347" s="68" t="s">
        <v>10470</v>
      </c>
      <c r="B10347" s="225">
        <v>70.39</v>
      </c>
    </row>
    <row r="10348" spans="1:2">
      <c r="A10348" s="68" t="s">
        <v>10471</v>
      </c>
      <c r="B10348" s="225">
        <v>2.89</v>
      </c>
    </row>
    <row r="10349" spans="1:2">
      <c r="A10349" s="68" t="s">
        <v>10472</v>
      </c>
      <c r="B10349" s="225">
        <v>2.5099999999999998</v>
      </c>
    </row>
    <row r="10350" spans="1:2">
      <c r="A10350" s="68" t="s">
        <v>10473</v>
      </c>
      <c r="B10350" s="225">
        <v>12.34</v>
      </c>
    </row>
    <row r="10351" spans="1:2">
      <c r="A10351" s="68" t="s">
        <v>10474</v>
      </c>
      <c r="B10351" s="225">
        <v>10.72</v>
      </c>
    </row>
    <row r="10352" spans="1:2">
      <c r="A10352" s="68" t="s">
        <v>10475</v>
      </c>
      <c r="B10352" s="225">
        <v>142.97</v>
      </c>
    </row>
    <row r="10353" spans="1:2">
      <c r="A10353" s="68" t="s">
        <v>10476</v>
      </c>
      <c r="B10353" s="225">
        <v>128.55000000000001</v>
      </c>
    </row>
    <row r="10354" spans="1:2">
      <c r="A10354" s="68" t="s">
        <v>10477</v>
      </c>
      <c r="B10354" s="225">
        <v>141.66999999999999</v>
      </c>
    </row>
    <row r="10355" spans="1:2">
      <c r="A10355" s="68" t="s">
        <v>10478</v>
      </c>
      <c r="B10355" s="225">
        <v>127.55</v>
      </c>
    </row>
    <row r="10356" spans="1:2">
      <c r="A10356" s="68" t="s">
        <v>10479</v>
      </c>
      <c r="B10356" s="225">
        <v>261.87</v>
      </c>
    </row>
    <row r="10357" spans="1:2">
      <c r="A10357" s="68" t="s">
        <v>10480</v>
      </c>
      <c r="B10357" s="225">
        <v>253.86</v>
      </c>
    </row>
    <row r="10358" spans="1:2">
      <c r="A10358" s="68" t="s">
        <v>10481</v>
      </c>
      <c r="B10358" s="225">
        <v>630.48</v>
      </c>
    </row>
    <row r="10359" spans="1:2">
      <c r="A10359" s="68" t="s">
        <v>10482</v>
      </c>
      <c r="B10359" s="225">
        <v>618.94000000000005</v>
      </c>
    </row>
    <row r="10360" spans="1:2">
      <c r="A10360" s="68" t="s">
        <v>10483</v>
      </c>
      <c r="B10360" s="225">
        <v>597.85</v>
      </c>
    </row>
    <row r="10361" spans="1:2">
      <c r="A10361" s="68" t="s">
        <v>10484</v>
      </c>
      <c r="B10361" s="225">
        <v>586.30999999999995</v>
      </c>
    </row>
    <row r="10362" spans="1:2">
      <c r="A10362" s="68" t="s">
        <v>10485</v>
      </c>
      <c r="B10362" s="225">
        <v>51.74</v>
      </c>
    </row>
    <row r="10363" spans="1:2">
      <c r="A10363" s="68" t="s">
        <v>10486</v>
      </c>
      <c r="B10363" s="225">
        <v>48.87</v>
      </c>
    </row>
    <row r="10364" spans="1:2">
      <c r="A10364" s="68" t="s">
        <v>10487</v>
      </c>
      <c r="B10364" s="225">
        <v>122.1</v>
      </c>
    </row>
    <row r="10365" spans="1:2">
      <c r="A10365" s="68" t="s">
        <v>10488</v>
      </c>
      <c r="B10365" s="225">
        <v>117.35</v>
      </c>
    </row>
    <row r="10366" spans="1:2">
      <c r="A10366" s="68" t="s">
        <v>10489</v>
      </c>
      <c r="B10366" s="225">
        <v>122.63</v>
      </c>
    </row>
    <row r="10367" spans="1:2">
      <c r="A10367" s="68" t="s">
        <v>10490</v>
      </c>
      <c r="B10367" s="225">
        <v>117.88</v>
      </c>
    </row>
    <row r="10368" spans="1:2">
      <c r="A10368" s="68" t="s">
        <v>10491</v>
      </c>
      <c r="B10368" s="225">
        <v>123.15</v>
      </c>
    </row>
    <row r="10369" spans="1:2">
      <c r="A10369" s="68" t="s">
        <v>10492</v>
      </c>
      <c r="B10369" s="225">
        <v>118.4</v>
      </c>
    </row>
    <row r="10370" spans="1:2">
      <c r="A10370" s="68" t="s">
        <v>10493</v>
      </c>
      <c r="B10370" s="225">
        <v>128.74</v>
      </c>
    </row>
    <row r="10371" spans="1:2">
      <c r="A10371" s="68" t="s">
        <v>10494</v>
      </c>
      <c r="B10371" s="225">
        <v>123.53</v>
      </c>
    </row>
    <row r="10372" spans="1:2">
      <c r="A10372" s="68" t="s">
        <v>10495</v>
      </c>
      <c r="B10372" s="225">
        <v>129.41999999999999</v>
      </c>
    </row>
    <row r="10373" spans="1:2">
      <c r="A10373" s="68" t="s">
        <v>10496</v>
      </c>
      <c r="B10373" s="225">
        <v>124.2</v>
      </c>
    </row>
    <row r="10374" spans="1:2">
      <c r="A10374" s="68" t="s">
        <v>10497</v>
      </c>
      <c r="B10374" s="225">
        <v>130.09</v>
      </c>
    </row>
    <row r="10375" spans="1:2">
      <c r="A10375" s="68" t="s">
        <v>10498</v>
      </c>
      <c r="B10375" s="225">
        <v>124.88</v>
      </c>
    </row>
    <row r="10376" spans="1:2">
      <c r="A10376" s="68" t="s">
        <v>10499</v>
      </c>
      <c r="B10376" s="225">
        <v>186.72</v>
      </c>
    </row>
    <row r="10377" spans="1:2">
      <c r="A10377" s="68" t="s">
        <v>10500</v>
      </c>
      <c r="B10377" s="225">
        <v>181.04</v>
      </c>
    </row>
    <row r="10378" spans="1:2">
      <c r="A10378" s="68" t="s">
        <v>10501</v>
      </c>
      <c r="B10378" s="225">
        <v>187.39</v>
      </c>
    </row>
    <row r="10379" spans="1:2">
      <c r="A10379" s="68" t="s">
        <v>10502</v>
      </c>
      <c r="B10379" s="225">
        <v>181.72</v>
      </c>
    </row>
    <row r="10380" spans="1:2">
      <c r="A10380" s="68" t="s">
        <v>10503</v>
      </c>
      <c r="B10380" s="225">
        <v>188.07</v>
      </c>
    </row>
    <row r="10381" spans="1:2">
      <c r="A10381" s="68" t="s">
        <v>10504</v>
      </c>
      <c r="B10381" s="225">
        <v>182.39</v>
      </c>
    </row>
    <row r="10382" spans="1:2">
      <c r="A10382" s="68" t="s">
        <v>10505</v>
      </c>
      <c r="B10382" s="225">
        <v>224.84</v>
      </c>
    </row>
    <row r="10383" spans="1:2">
      <c r="A10383" s="68" t="s">
        <v>10506</v>
      </c>
      <c r="B10383" s="225">
        <v>219.01</v>
      </c>
    </row>
    <row r="10384" spans="1:2">
      <c r="A10384" s="68" t="s">
        <v>10507</v>
      </c>
      <c r="B10384" s="225">
        <v>225.52</v>
      </c>
    </row>
    <row r="10385" spans="1:2">
      <c r="A10385" s="68" t="s">
        <v>10508</v>
      </c>
      <c r="B10385" s="225">
        <v>219.68</v>
      </c>
    </row>
    <row r="10386" spans="1:2">
      <c r="A10386" s="68" t="s">
        <v>10509</v>
      </c>
      <c r="B10386" s="225">
        <v>226.19</v>
      </c>
    </row>
    <row r="10387" spans="1:2">
      <c r="A10387" s="68" t="s">
        <v>10510</v>
      </c>
      <c r="B10387" s="225">
        <v>220.36</v>
      </c>
    </row>
    <row r="10388" spans="1:2">
      <c r="A10388" s="68" t="s">
        <v>10511</v>
      </c>
      <c r="B10388" s="225">
        <v>418.92</v>
      </c>
    </row>
    <row r="10389" spans="1:2">
      <c r="A10389" s="68" t="s">
        <v>10512</v>
      </c>
      <c r="B10389" s="225">
        <v>411.78</v>
      </c>
    </row>
    <row r="10390" spans="1:2">
      <c r="A10390" s="68" t="s">
        <v>10513</v>
      </c>
      <c r="B10390" s="225">
        <v>283.22000000000003</v>
      </c>
    </row>
    <row r="10391" spans="1:2">
      <c r="A10391" s="68" t="s">
        <v>10514</v>
      </c>
      <c r="B10391" s="225">
        <v>278.72000000000003</v>
      </c>
    </row>
    <row r="10392" spans="1:2">
      <c r="A10392" s="68" t="s">
        <v>10515</v>
      </c>
      <c r="B10392" s="225">
        <v>411.87</v>
      </c>
    </row>
    <row r="10393" spans="1:2">
      <c r="A10393" s="68" t="s">
        <v>10516</v>
      </c>
      <c r="B10393" s="225">
        <v>404.73</v>
      </c>
    </row>
    <row r="10394" spans="1:2">
      <c r="A10394" s="68" t="s">
        <v>10517</v>
      </c>
      <c r="B10394" s="225">
        <v>276.17</v>
      </c>
    </row>
    <row r="10395" spans="1:2">
      <c r="A10395" s="68" t="s">
        <v>10518</v>
      </c>
      <c r="B10395" s="225">
        <v>271.67</v>
      </c>
    </row>
    <row r="10396" spans="1:2">
      <c r="A10396" s="68" t="s">
        <v>10519</v>
      </c>
      <c r="B10396" s="225">
        <v>228.03</v>
      </c>
    </row>
    <row r="10397" spans="1:2">
      <c r="A10397" s="68" t="s">
        <v>10520</v>
      </c>
      <c r="B10397" s="225">
        <v>223.87</v>
      </c>
    </row>
    <row r="10398" spans="1:2">
      <c r="A10398" s="68" t="s">
        <v>10521</v>
      </c>
      <c r="B10398" s="225">
        <v>175.46</v>
      </c>
    </row>
    <row r="10399" spans="1:2">
      <c r="A10399" s="68" t="s">
        <v>10522</v>
      </c>
      <c r="B10399" s="225">
        <v>172.42</v>
      </c>
    </row>
    <row r="10400" spans="1:2">
      <c r="A10400" s="68" t="s">
        <v>10523</v>
      </c>
      <c r="B10400" s="225">
        <v>368.71</v>
      </c>
    </row>
    <row r="10401" spans="1:2">
      <c r="A10401" s="68" t="s">
        <v>10524</v>
      </c>
      <c r="B10401" s="225">
        <v>362.95</v>
      </c>
    </row>
    <row r="10402" spans="1:2">
      <c r="A10402" s="68" t="s">
        <v>10525</v>
      </c>
      <c r="B10402" s="225">
        <v>180.28</v>
      </c>
    </row>
    <row r="10403" spans="1:2">
      <c r="A10403" s="68" t="s">
        <v>10526</v>
      </c>
      <c r="B10403" s="225">
        <v>176.95</v>
      </c>
    </row>
    <row r="10404" spans="1:2">
      <c r="A10404" s="68" t="s">
        <v>10527</v>
      </c>
      <c r="B10404" s="225">
        <v>220.05</v>
      </c>
    </row>
    <row r="10405" spans="1:2">
      <c r="A10405" s="68" t="s">
        <v>10528</v>
      </c>
      <c r="B10405" s="225">
        <v>216.31</v>
      </c>
    </row>
    <row r="10406" spans="1:2">
      <c r="A10406" s="68" t="s">
        <v>10529</v>
      </c>
      <c r="B10406" s="225">
        <v>18.62</v>
      </c>
    </row>
    <row r="10407" spans="1:2">
      <c r="A10407" s="68" t="s">
        <v>10530</v>
      </c>
      <c r="B10407" s="225">
        <v>17.239999999999998</v>
      </c>
    </row>
    <row r="10408" spans="1:2">
      <c r="A10408" s="68" t="s">
        <v>10531</v>
      </c>
      <c r="B10408" s="225">
        <v>15.02</v>
      </c>
    </row>
    <row r="10409" spans="1:2">
      <c r="A10409" s="68" t="s">
        <v>10532</v>
      </c>
      <c r="B10409" s="225">
        <v>13.64</v>
      </c>
    </row>
    <row r="10410" spans="1:2">
      <c r="A10410" s="68" t="s">
        <v>10533</v>
      </c>
      <c r="B10410" s="225">
        <v>103.36</v>
      </c>
    </row>
    <row r="10411" spans="1:2">
      <c r="A10411" s="68" t="s">
        <v>10534</v>
      </c>
      <c r="B10411" s="225">
        <v>102.24</v>
      </c>
    </row>
    <row r="10412" spans="1:2">
      <c r="A10412" s="68" t="s">
        <v>10535</v>
      </c>
      <c r="B10412" s="225">
        <v>135.27000000000001</v>
      </c>
    </row>
    <row r="10413" spans="1:2">
      <c r="A10413" s="68" t="s">
        <v>10536</v>
      </c>
      <c r="B10413" s="225">
        <v>133.85</v>
      </c>
    </row>
    <row r="10414" spans="1:2">
      <c r="A10414" s="68" t="s">
        <v>10537</v>
      </c>
      <c r="B10414" s="225">
        <v>159.52000000000001</v>
      </c>
    </row>
    <row r="10415" spans="1:2">
      <c r="A10415" s="68" t="s">
        <v>10538</v>
      </c>
      <c r="B10415" s="225">
        <v>157.79</v>
      </c>
    </row>
    <row r="10416" spans="1:2">
      <c r="A10416" s="68" t="s">
        <v>10539</v>
      </c>
      <c r="B10416" s="225">
        <v>202.01</v>
      </c>
    </row>
    <row r="10417" spans="1:2">
      <c r="A10417" s="68" t="s">
        <v>10540</v>
      </c>
      <c r="B10417" s="225">
        <v>199.97</v>
      </c>
    </row>
    <row r="10418" spans="1:2">
      <c r="A10418" s="68" t="s">
        <v>10541</v>
      </c>
      <c r="B10418" s="225">
        <v>70.760000000000005</v>
      </c>
    </row>
    <row r="10419" spans="1:2">
      <c r="A10419" s="68" t="s">
        <v>10542</v>
      </c>
      <c r="B10419" s="225">
        <v>70.41</v>
      </c>
    </row>
    <row r="10420" spans="1:2">
      <c r="A10420" s="68" t="s">
        <v>10543</v>
      </c>
      <c r="B10420" s="225">
        <v>92.76</v>
      </c>
    </row>
    <row r="10421" spans="1:2">
      <c r="A10421" s="68" t="s">
        <v>10544</v>
      </c>
      <c r="B10421" s="225">
        <v>92.41</v>
      </c>
    </row>
    <row r="10422" spans="1:2">
      <c r="A10422" s="68" t="s">
        <v>10545</v>
      </c>
      <c r="B10422" s="225">
        <v>78.13</v>
      </c>
    </row>
    <row r="10423" spans="1:2">
      <c r="A10423" s="68" t="s">
        <v>10546</v>
      </c>
      <c r="B10423" s="225">
        <v>74.23</v>
      </c>
    </row>
    <row r="10424" spans="1:2">
      <c r="A10424" s="68" t="s">
        <v>10547</v>
      </c>
      <c r="B10424" s="225">
        <v>12.47</v>
      </c>
    </row>
    <row r="10425" spans="1:2">
      <c r="A10425" s="68" t="s">
        <v>10548</v>
      </c>
      <c r="B10425" s="225">
        <v>10.99</v>
      </c>
    </row>
    <row r="10426" spans="1:2">
      <c r="A10426" s="68" t="s">
        <v>10549</v>
      </c>
      <c r="B10426" s="225">
        <v>214560.85</v>
      </c>
    </row>
    <row r="10427" spans="1:2">
      <c r="A10427" s="68" t="s">
        <v>10550</v>
      </c>
      <c r="B10427" s="225">
        <v>206873.43</v>
      </c>
    </row>
    <row r="10428" spans="1:2">
      <c r="A10428" s="68" t="s">
        <v>10551</v>
      </c>
      <c r="B10428" s="225">
        <v>4696.32</v>
      </c>
    </row>
    <row r="10429" spans="1:2">
      <c r="A10429" s="68" t="s">
        <v>10552</v>
      </c>
      <c r="B10429" s="225">
        <v>4633.88</v>
      </c>
    </row>
    <row r="10430" spans="1:2">
      <c r="A10430" s="68" t="s">
        <v>10553</v>
      </c>
      <c r="B10430" s="225">
        <v>6836.32</v>
      </c>
    </row>
    <row r="10431" spans="1:2">
      <c r="A10431" s="68" t="s">
        <v>10554</v>
      </c>
      <c r="B10431" s="225">
        <v>6773.88</v>
      </c>
    </row>
    <row r="10432" spans="1:2">
      <c r="A10432" s="68" t="s">
        <v>10555</v>
      </c>
      <c r="B10432" s="225">
        <v>859.36</v>
      </c>
    </row>
    <row r="10433" spans="1:2">
      <c r="A10433" s="68" t="s">
        <v>10556</v>
      </c>
      <c r="B10433" s="225">
        <v>798.65</v>
      </c>
    </row>
    <row r="10434" spans="1:2">
      <c r="A10434" s="68" t="s">
        <v>10557</v>
      </c>
      <c r="B10434" s="225">
        <v>1079.76</v>
      </c>
    </row>
    <row r="10435" spans="1:2">
      <c r="A10435" s="68" t="s">
        <v>10558</v>
      </c>
      <c r="B10435" s="225">
        <v>1019.05</v>
      </c>
    </row>
    <row r="10436" spans="1:2">
      <c r="A10436" s="68" t="s">
        <v>10559</v>
      </c>
      <c r="B10436" s="225">
        <v>84.25</v>
      </c>
    </row>
    <row r="10437" spans="1:2">
      <c r="A10437" s="68" t="s">
        <v>10560</v>
      </c>
      <c r="B10437" s="225">
        <v>80.510000000000005</v>
      </c>
    </row>
    <row r="10438" spans="1:2">
      <c r="A10438" s="68" t="s">
        <v>10561</v>
      </c>
      <c r="B10438" s="225">
        <v>103.01</v>
      </c>
    </row>
    <row r="10439" spans="1:2">
      <c r="A10439" s="68" t="s">
        <v>10562</v>
      </c>
      <c r="B10439" s="225">
        <v>99.28</v>
      </c>
    </row>
    <row r="10440" spans="1:2">
      <c r="A10440" s="68" t="s">
        <v>10563</v>
      </c>
      <c r="B10440" s="225">
        <v>121.77</v>
      </c>
    </row>
    <row r="10441" spans="1:2">
      <c r="A10441" s="68" t="s">
        <v>10564</v>
      </c>
      <c r="B10441" s="225">
        <v>118.04</v>
      </c>
    </row>
    <row r="10442" spans="1:2">
      <c r="A10442" s="68" t="s">
        <v>10565</v>
      </c>
      <c r="B10442" s="225">
        <v>140.54</v>
      </c>
    </row>
    <row r="10443" spans="1:2">
      <c r="A10443" s="68" t="s">
        <v>10566</v>
      </c>
      <c r="B10443" s="225">
        <v>136.80000000000001</v>
      </c>
    </row>
    <row r="10444" spans="1:2">
      <c r="A10444" s="68" t="s">
        <v>10567</v>
      </c>
      <c r="B10444" s="225">
        <v>111.81</v>
      </c>
    </row>
    <row r="10445" spans="1:2">
      <c r="A10445" s="68" t="s">
        <v>10568</v>
      </c>
      <c r="B10445" s="225">
        <v>106.9</v>
      </c>
    </row>
    <row r="10446" spans="1:2">
      <c r="A10446" s="68" t="s">
        <v>10569</v>
      </c>
      <c r="B10446" s="225">
        <v>149.32</v>
      </c>
    </row>
    <row r="10447" spans="1:2">
      <c r="A10447" s="68" t="s">
        <v>10570</v>
      </c>
      <c r="B10447" s="225">
        <v>144.41999999999999</v>
      </c>
    </row>
    <row r="10448" spans="1:2">
      <c r="A10448" s="68" t="s">
        <v>10571</v>
      </c>
      <c r="B10448" s="225">
        <v>186.84</v>
      </c>
    </row>
    <row r="10449" spans="1:2">
      <c r="A10449" s="68" t="s">
        <v>10572</v>
      </c>
      <c r="B10449" s="225">
        <v>181.93</v>
      </c>
    </row>
    <row r="10450" spans="1:2">
      <c r="A10450" s="68" t="s">
        <v>10573</v>
      </c>
      <c r="B10450" s="225">
        <v>224.35</v>
      </c>
    </row>
    <row r="10451" spans="1:2">
      <c r="A10451" s="68" t="s">
        <v>10574</v>
      </c>
      <c r="B10451" s="225">
        <v>219.44</v>
      </c>
    </row>
    <row r="10452" spans="1:2">
      <c r="A10452" s="68" t="s">
        <v>10575</v>
      </c>
      <c r="B10452" s="225">
        <v>261.86</v>
      </c>
    </row>
    <row r="10453" spans="1:2">
      <c r="A10453" s="68" t="s">
        <v>10576</v>
      </c>
      <c r="B10453" s="225">
        <v>256.95999999999998</v>
      </c>
    </row>
    <row r="10454" spans="1:2">
      <c r="A10454" s="68" t="s">
        <v>10577</v>
      </c>
      <c r="B10454" s="225">
        <v>96.94</v>
      </c>
    </row>
    <row r="10455" spans="1:2">
      <c r="A10455" s="68" t="s">
        <v>10578</v>
      </c>
      <c r="B10455" s="225">
        <v>92.22</v>
      </c>
    </row>
    <row r="10456" spans="1:2">
      <c r="A10456" s="68" t="s">
        <v>10579</v>
      </c>
      <c r="B10456" s="225">
        <v>115.7</v>
      </c>
    </row>
    <row r="10457" spans="1:2">
      <c r="A10457" s="68" t="s">
        <v>10580</v>
      </c>
      <c r="B10457" s="225">
        <v>110.99</v>
      </c>
    </row>
    <row r="10458" spans="1:2">
      <c r="A10458" s="68" t="s">
        <v>10581</v>
      </c>
      <c r="B10458" s="225">
        <v>134.46</v>
      </c>
    </row>
    <row r="10459" spans="1:2">
      <c r="A10459" s="68" t="s">
        <v>10582</v>
      </c>
      <c r="B10459" s="225">
        <v>129.75</v>
      </c>
    </row>
    <row r="10460" spans="1:2">
      <c r="A10460" s="68" t="s">
        <v>10583</v>
      </c>
      <c r="B10460" s="225">
        <v>153.22999999999999</v>
      </c>
    </row>
    <row r="10461" spans="1:2">
      <c r="A10461" s="68" t="s">
        <v>10584</v>
      </c>
      <c r="B10461" s="225">
        <v>148.51</v>
      </c>
    </row>
    <row r="10462" spans="1:2">
      <c r="A10462" s="68" t="s">
        <v>10585</v>
      </c>
      <c r="B10462" s="225">
        <v>193.1</v>
      </c>
    </row>
    <row r="10463" spans="1:2">
      <c r="A10463" s="68" t="s">
        <v>10586</v>
      </c>
      <c r="B10463" s="225">
        <v>188.38</v>
      </c>
    </row>
    <row r="10464" spans="1:2">
      <c r="A10464" s="68" t="s">
        <v>10587</v>
      </c>
      <c r="B10464" s="225">
        <v>118.62</v>
      </c>
    </row>
    <row r="10465" spans="1:2">
      <c r="A10465" s="68" t="s">
        <v>10588</v>
      </c>
      <c r="B10465" s="225">
        <v>113.51</v>
      </c>
    </row>
    <row r="10466" spans="1:2">
      <c r="A10466" s="68" t="s">
        <v>10589</v>
      </c>
      <c r="B10466" s="225">
        <v>156.13</v>
      </c>
    </row>
    <row r="10467" spans="1:2">
      <c r="A10467" s="68" t="s">
        <v>10590</v>
      </c>
      <c r="B10467" s="225">
        <v>151.02000000000001</v>
      </c>
    </row>
    <row r="10468" spans="1:2">
      <c r="A10468" s="68" t="s">
        <v>10591</v>
      </c>
      <c r="B10468" s="225">
        <v>193.64</v>
      </c>
    </row>
    <row r="10469" spans="1:2">
      <c r="A10469" s="68" t="s">
        <v>10592</v>
      </c>
      <c r="B10469" s="225">
        <v>188.54</v>
      </c>
    </row>
    <row r="10470" spans="1:2">
      <c r="A10470" s="68" t="s">
        <v>10593</v>
      </c>
      <c r="B10470" s="225">
        <v>237.04</v>
      </c>
    </row>
    <row r="10471" spans="1:2">
      <c r="A10471" s="68" t="s">
        <v>10594</v>
      </c>
      <c r="B10471" s="225">
        <v>231.15</v>
      </c>
    </row>
    <row r="10472" spans="1:2">
      <c r="A10472" s="68" t="s">
        <v>10595</v>
      </c>
      <c r="B10472" s="225">
        <v>274.55</v>
      </c>
    </row>
    <row r="10473" spans="1:2">
      <c r="A10473" s="68" t="s">
        <v>10596</v>
      </c>
      <c r="B10473" s="225">
        <v>268.66000000000003</v>
      </c>
    </row>
    <row r="10474" spans="1:2">
      <c r="A10474" s="68" t="s">
        <v>10597</v>
      </c>
      <c r="B10474" s="225">
        <v>158.47</v>
      </c>
    </row>
    <row r="10475" spans="1:2">
      <c r="A10475" s="68" t="s">
        <v>10598</v>
      </c>
      <c r="B10475" s="225">
        <v>145.9</v>
      </c>
    </row>
    <row r="10476" spans="1:2">
      <c r="A10476" s="68" t="s">
        <v>10599</v>
      </c>
      <c r="B10476" s="225">
        <v>177.23</v>
      </c>
    </row>
    <row r="10477" spans="1:2">
      <c r="A10477" s="68" t="s">
        <v>10600</v>
      </c>
      <c r="B10477" s="225">
        <v>164.66</v>
      </c>
    </row>
    <row r="10478" spans="1:2">
      <c r="A10478" s="68" t="s">
        <v>10601</v>
      </c>
      <c r="B10478" s="225">
        <v>195.99</v>
      </c>
    </row>
    <row r="10479" spans="1:2">
      <c r="A10479" s="68" t="s">
        <v>10602</v>
      </c>
      <c r="B10479" s="225">
        <v>183.43</v>
      </c>
    </row>
    <row r="10480" spans="1:2">
      <c r="A10480" s="68" t="s">
        <v>10603</v>
      </c>
      <c r="B10480" s="225">
        <v>214.76</v>
      </c>
    </row>
    <row r="10481" spans="1:2">
      <c r="A10481" s="68" t="s">
        <v>10604</v>
      </c>
      <c r="B10481" s="225">
        <v>202.19</v>
      </c>
    </row>
    <row r="10482" spans="1:2">
      <c r="A10482" s="68" t="s">
        <v>10605</v>
      </c>
      <c r="B10482" s="225">
        <v>254.63</v>
      </c>
    </row>
    <row r="10483" spans="1:2">
      <c r="A10483" s="68" t="s">
        <v>10606</v>
      </c>
      <c r="B10483" s="225">
        <v>242.06</v>
      </c>
    </row>
    <row r="10484" spans="1:2">
      <c r="A10484" s="68" t="s">
        <v>10607</v>
      </c>
      <c r="B10484" s="225">
        <v>180.15</v>
      </c>
    </row>
    <row r="10485" spans="1:2">
      <c r="A10485" s="68" t="s">
        <v>10608</v>
      </c>
      <c r="B10485" s="225">
        <v>167.19</v>
      </c>
    </row>
    <row r="10486" spans="1:2">
      <c r="A10486" s="68" t="s">
        <v>10609</v>
      </c>
      <c r="B10486" s="225">
        <v>217.66</v>
      </c>
    </row>
    <row r="10487" spans="1:2">
      <c r="A10487" s="68" t="s">
        <v>10610</v>
      </c>
      <c r="B10487" s="225">
        <v>204.7</v>
      </c>
    </row>
    <row r="10488" spans="1:2">
      <c r="A10488" s="68" t="s">
        <v>10611</v>
      </c>
      <c r="B10488" s="225">
        <v>255.17</v>
      </c>
    </row>
    <row r="10489" spans="1:2">
      <c r="A10489" s="68" t="s">
        <v>10612</v>
      </c>
      <c r="B10489" s="225">
        <v>242.21</v>
      </c>
    </row>
    <row r="10490" spans="1:2">
      <c r="A10490" s="68" t="s">
        <v>10613</v>
      </c>
      <c r="B10490" s="225">
        <v>313.29000000000002</v>
      </c>
    </row>
    <row r="10491" spans="1:2">
      <c r="A10491" s="68" t="s">
        <v>10614</v>
      </c>
      <c r="B10491" s="225">
        <v>297.58</v>
      </c>
    </row>
    <row r="10492" spans="1:2">
      <c r="A10492" s="68" t="s">
        <v>10615</v>
      </c>
      <c r="B10492" s="225">
        <v>350.8</v>
      </c>
    </row>
    <row r="10493" spans="1:2">
      <c r="A10493" s="68" t="s">
        <v>10616</v>
      </c>
      <c r="B10493" s="225">
        <v>335.09</v>
      </c>
    </row>
    <row r="10494" spans="1:2">
      <c r="A10494" s="68" t="s">
        <v>10617</v>
      </c>
      <c r="B10494" s="225">
        <v>2318.06</v>
      </c>
    </row>
    <row r="10495" spans="1:2">
      <c r="A10495" s="68" t="s">
        <v>10618</v>
      </c>
      <c r="B10495" s="225">
        <v>2109.27</v>
      </c>
    </row>
    <row r="10496" spans="1:2">
      <c r="A10496" s="68" t="s">
        <v>10619</v>
      </c>
      <c r="B10496" s="225">
        <v>2732.57</v>
      </c>
    </row>
    <row r="10497" spans="1:2">
      <c r="A10497" s="68" t="s">
        <v>10620</v>
      </c>
      <c r="B10497" s="225">
        <v>2488.91</v>
      </c>
    </row>
    <row r="10498" spans="1:2">
      <c r="A10498" s="68" t="s">
        <v>10621</v>
      </c>
      <c r="B10498" s="225">
        <v>3275.07</v>
      </c>
    </row>
    <row r="10499" spans="1:2">
      <c r="A10499" s="68" t="s">
        <v>10622</v>
      </c>
      <c r="B10499" s="225">
        <v>3009.53</v>
      </c>
    </row>
    <row r="10500" spans="1:2">
      <c r="A10500" s="68" t="s">
        <v>10623</v>
      </c>
      <c r="B10500" s="225">
        <v>3961.89</v>
      </c>
    </row>
    <row r="10501" spans="1:2">
      <c r="A10501" s="68" t="s">
        <v>10624</v>
      </c>
      <c r="B10501" s="225">
        <v>3604.7</v>
      </c>
    </row>
    <row r="10502" spans="1:2">
      <c r="A10502" s="68" t="s">
        <v>10625</v>
      </c>
      <c r="B10502" s="225">
        <v>4742.21</v>
      </c>
    </row>
    <row r="10503" spans="1:2">
      <c r="A10503" s="68" t="s">
        <v>10626</v>
      </c>
      <c r="B10503" s="225">
        <v>4280.87</v>
      </c>
    </row>
    <row r="10504" spans="1:2">
      <c r="A10504" s="68" t="s">
        <v>10627</v>
      </c>
      <c r="B10504" s="225">
        <v>886.12</v>
      </c>
    </row>
    <row r="10505" spans="1:2">
      <c r="A10505" s="68" t="s">
        <v>10628</v>
      </c>
      <c r="B10505" s="225">
        <v>799.23</v>
      </c>
    </row>
    <row r="10506" spans="1:2">
      <c r="A10506" s="68" t="s">
        <v>10629</v>
      </c>
      <c r="B10506" s="225">
        <v>1033.8599999999999</v>
      </c>
    </row>
    <row r="10507" spans="1:2">
      <c r="A10507" s="68" t="s">
        <v>10630</v>
      </c>
      <c r="B10507" s="225">
        <v>932.46</v>
      </c>
    </row>
    <row r="10508" spans="1:2">
      <c r="A10508" s="68" t="s">
        <v>10631</v>
      </c>
      <c r="B10508" s="225">
        <v>1387.88</v>
      </c>
    </row>
    <row r="10509" spans="1:2">
      <c r="A10509" s="68" t="s">
        <v>10632</v>
      </c>
      <c r="B10509" s="225">
        <v>1239.23</v>
      </c>
    </row>
    <row r="10510" spans="1:2">
      <c r="A10510" s="68" t="s">
        <v>10633</v>
      </c>
      <c r="B10510" s="225">
        <v>2383.25</v>
      </c>
    </row>
    <row r="10511" spans="1:2">
      <c r="A10511" s="68" t="s">
        <v>10634</v>
      </c>
      <c r="B10511" s="225">
        <v>2165.7600000000002</v>
      </c>
    </row>
    <row r="10512" spans="1:2">
      <c r="A10512" s="68" t="s">
        <v>10635</v>
      </c>
      <c r="B10512" s="225">
        <v>2808.65</v>
      </c>
    </row>
    <row r="10513" spans="1:2">
      <c r="A10513" s="68" t="s">
        <v>10636</v>
      </c>
      <c r="B10513" s="225">
        <v>2554.83</v>
      </c>
    </row>
    <row r="10514" spans="1:2">
      <c r="A10514" s="68" t="s">
        <v>10637</v>
      </c>
      <c r="B10514" s="225">
        <v>3357.98</v>
      </c>
    </row>
    <row r="10515" spans="1:2">
      <c r="A10515" s="68" t="s">
        <v>10638</v>
      </c>
      <c r="B10515" s="225">
        <v>3081.37</v>
      </c>
    </row>
    <row r="10516" spans="1:2">
      <c r="A10516" s="68" t="s">
        <v>10639</v>
      </c>
      <c r="B10516" s="225">
        <v>4073.42</v>
      </c>
    </row>
    <row r="10517" spans="1:2">
      <c r="A10517" s="68" t="s">
        <v>10640</v>
      </c>
      <c r="B10517" s="225">
        <v>3701.34</v>
      </c>
    </row>
    <row r="10518" spans="1:2">
      <c r="A10518" s="68" t="s">
        <v>10641</v>
      </c>
      <c r="B10518" s="225">
        <v>4886.25</v>
      </c>
    </row>
    <row r="10519" spans="1:2">
      <c r="A10519" s="68" t="s">
        <v>10642</v>
      </c>
      <c r="B10519" s="225">
        <v>4405.68</v>
      </c>
    </row>
    <row r="10520" spans="1:2">
      <c r="A10520" s="68" t="s">
        <v>10643</v>
      </c>
      <c r="B10520" s="225">
        <v>287</v>
      </c>
    </row>
    <row r="10521" spans="1:2">
      <c r="A10521" s="68" t="s">
        <v>10644</v>
      </c>
      <c r="B10521" s="225">
        <v>287</v>
      </c>
    </row>
    <row r="10522" spans="1:2">
      <c r="A10522" s="68" t="s">
        <v>10645</v>
      </c>
      <c r="B10522" s="225">
        <v>302</v>
      </c>
    </row>
    <row r="10523" spans="1:2">
      <c r="A10523" s="68" t="s">
        <v>10646</v>
      </c>
      <c r="B10523" s="225">
        <v>302</v>
      </c>
    </row>
    <row r="10524" spans="1:2">
      <c r="A10524" s="68" t="s">
        <v>10647</v>
      </c>
      <c r="B10524" s="225">
        <v>315</v>
      </c>
    </row>
    <row r="10525" spans="1:2">
      <c r="A10525" s="68" t="s">
        <v>10648</v>
      </c>
      <c r="B10525" s="225">
        <v>315</v>
      </c>
    </row>
    <row r="10526" spans="1:2">
      <c r="A10526" s="68" t="s">
        <v>10649</v>
      </c>
      <c r="B10526" s="225">
        <v>330</v>
      </c>
    </row>
    <row r="10527" spans="1:2">
      <c r="A10527" s="68" t="s">
        <v>10650</v>
      </c>
      <c r="B10527" s="225">
        <v>330</v>
      </c>
    </row>
    <row r="10528" spans="1:2">
      <c r="A10528" s="68" t="s">
        <v>10651</v>
      </c>
      <c r="B10528" s="225">
        <v>345</v>
      </c>
    </row>
    <row r="10529" spans="1:2">
      <c r="A10529" s="68" t="s">
        <v>10652</v>
      </c>
      <c r="B10529" s="225">
        <v>345</v>
      </c>
    </row>
    <row r="10530" spans="1:2">
      <c r="A10530" s="68" t="s">
        <v>10653</v>
      </c>
      <c r="B10530" s="225">
        <v>360</v>
      </c>
    </row>
    <row r="10531" spans="1:2">
      <c r="A10531" s="68" t="s">
        <v>10654</v>
      </c>
      <c r="B10531" s="225">
        <v>360</v>
      </c>
    </row>
    <row r="10532" spans="1:2">
      <c r="A10532" s="68" t="s">
        <v>10655</v>
      </c>
      <c r="B10532" s="225">
        <v>380</v>
      </c>
    </row>
    <row r="10533" spans="1:2">
      <c r="A10533" s="68" t="s">
        <v>10656</v>
      </c>
      <c r="B10533" s="225">
        <v>380</v>
      </c>
    </row>
    <row r="10534" spans="1:2">
      <c r="A10534" s="68" t="s">
        <v>10657</v>
      </c>
      <c r="B10534" s="225">
        <v>342.78</v>
      </c>
    </row>
    <row r="10535" spans="1:2">
      <c r="A10535" s="68" t="s">
        <v>10658</v>
      </c>
      <c r="B10535" s="225">
        <v>342.78</v>
      </c>
    </row>
    <row r="10536" spans="1:2">
      <c r="A10536" s="68" t="s">
        <v>23420</v>
      </c>
      <c r="B10536" s="225">
        <v>550.24</v>
      </c>
    </row>
    <row r="10537" spans="1:2">
      <c r="A10537" s="68" t="s">
        <v>23421</v>
      </c>
      <c r="B10537" s="225">
        <v>527.54999999999995</v>
      </c>
    </row>
    <row r="10538" spans="1:2">
      <c r="A10538" s="68" t="s">
        <v>10659</v>
      </c>
      <c r="B10538" s="225">
        <v>595.76</v>
      </c>
    </row>
    <row r="10539" spans="1:2">
      <c r="A10539" s="68" t="s">
        <v>10660</v>
      </c>
      <c r="B10539" s="225">
        <v>573.07000000000005</v>
      </c>
    </row>
    <row r="10540" spans="1:2">
      <c r="A10540" s="68" t="s">
        <v>10661</v>
      </c>
      <c r="B10540" s="225">
        <v>627.55999999999995</v>
      </c>
    </row>
    <row r="10541" spans="1:2">
      <c r="A10541" s="68" t="s">
        <v>10662</v>
      </c>
      <c r="B10541" s="225">
        <v>604.87</v>
      </c>
    </row>
    <row r="10542" spans="1:2">
      <c r="A10542" s="68" t="s">
        <v>10663</v>
      </c>
      <c r="B10542" s="225">
        <v>655.65</v>
      </c>
    </row>
    <row r="10543" spans="1:2">
      <c r="A10543" s="68" t="s">
        <v>10664</v>
      </c>
      <c r="B10543" s="225">
        <v>632.96</v>
      </c>
    </row>
    <row r="10544" spans="1:2">
      <c r="A10544" s="68" t="s">
        <v>10665</v>
      </c>
      <c r="B10544" s="225">
        <v>35</v>
      </c>
    </row>
    <row r="10545" spans="1:2">
      <c r="A10545" s="68" t="s">
        <v>10667</v>
      </c>
      <c r="B10545" s="225">
        <v>35</v>
      </c>
    </row>
    <row r="10546" spans="1:2">
      <c r="A10546" s="68" t="s">
        <v>10668</v>
      </c>
      <c r="B10546" s="225">
        <v>372.8</v>
      </c>
    </row>
    <row r="10547" spans="1:2">
      <c r="A10547" s="68" t="s">
        <v>10669</v>
      </c>
      <c r="B10547" s="225">
        <v>361.93</v>
      </c>
    </row>
    <row r="10548" spans="1:2">
      <c r="A10548" s="68" t="s">
        <v>10670</v>
      </c>
      <c r="B10548" s="225">
        <v>2130.52</v>
      </c>
    </row>
    <row r="10549" spans="1:2">
      <c r="A10549" s="68" t="s">
        <v>10671</v>
      </c>
      <c r="B10549" s="225">
        <v>2035.11</v>
      </c>
    </row>
    <row r="10550" spans="1:2">
      <c r="A10550" s="68" t="s">
        <v>10672</v>
      </c>
      <c r="B10550" s="225">
        <v>385.77</v>
      </c>
    </row>
    <row r="10551" spans="1:2">
      <c r="A10551" s="68" t="s">
        <v>10673</v>
      </c>
      <c r="B10551" s="225">
        <v>374.9</v>
      </c>
    </row>
    <row r="10552" spans="1:2">
      <c r="A10552" s="68" t="s">
        <v>10674</v>
      </c>
      <c r="B10552" s="225">
        <v>201.82</v>
      </c>
    </row>
    <row r="10553" spans="1:2">
      <c r="A10553" s="68" t="s">
        <v>10675</v>
      </c>
      <c r="B10553" s="225">
        <v>196.73</v>
      </c>
    </row>
    <row r="10554" spans="1:2">
      <c r="A10554" s="68" t="s">
        <v>10676</v>
      </c>
      <c r="B10554" s="225">
        <v>1593.6</v>
      </c>
    </row>
    <row r="10555" spans="1:2">
      <c r="A10555" s="68" t="s">
        <v>10677</v>
      </c>
      <c r="B10555" s="225">
        <v>1498.18</v>
      </c>
    </row>
    <row r="10556" spans="1:2">
      <c r="A10556" s="68" t="s">
        <v>10678</v>
      </c>
      <c r="B10556" s="225">
        <v>412.52</v>
      </c>
    </row>
    <row r="10557" spans="1:2">
      <c r="A10557" s="68" t="s">
        <v>10679</v>
      </c>
      <c r="B10557" s="225">
        <v>376.28</v>
      </c>
    </row>
    <row r="10558" spans="1:2">
      <c r="A10558" s="68" t="s">
        <v>10680</v>
      </c>
      <c r="B10558" s="225">
        <v>362.37</v>
      </c>
    </row>
    <row r="10559" spans="1:2">
      <c r="A10559" s="68" t="s">
        <v>10681</v>
      </c>
      <c r="B10559" s="225">
        <v>352.4</v>
      </c>
    </row>
    <row r="10560" spans="1:2">
      <c r="A10560" s="68" t="s">
        <v>10682</v>
      </c>
      <c r="B10560" s="225">
        <v>377.37</v>
      </c>
    </row>
    <row r="10561" spans="1:2">
      <c r="A10561" s="68" t="s">
        <v>10683</v>
      </c>
      <c r="B10561" s="225">
        <v>367.4</v>
      </c>
    </row>
    <row r="10562" spans="1:2">
      <c r="A10562" s="68" t="s">
        <v>10684</v>
      </c>
      <c r="B10562" s="225">
        <v>390.37</v>
      </c>
    </row>
    <row r="10563" spans="1:2">
      <c r="A10563" s="68" t="s">
        <v>10685</v>
      </c>
      <c r="B10563" s="225">
        <v>380.4</v>
      </c>
    </row>
    <row r="10564" spans="1:2">
      <c r="A10564" s="68" t="s">
        <v>10686</v>
      </c>
      <c r="B10564" s="225">
        <v>405.37</v>
      </c>
    </row>
    <row r="10565" spans="1:2">
      <c r="A10565" s="68" t="s">
        <v>10687</v>
      </c>
      <c r="B10565" s="225">
        <v>395.4</v>
      </c>
    </row>
    <row r="10566" spans="1:2">
      <c r="A10566" s="68" t="s">
        <v>10688</v>
      </c>
      <c r="B10566" s="225">
        <v>420.37</v>
      </c>
    </row>
    <row r="10567" spans="1:2">
      <c r="A10567" s="68" t="s">
        <v>10689</v>
      </c>
      <c r="B10567" s="225">
        <v>410.4</v>
      </c>
    </row>
    <row r="10568" spans="1:2">
      <c r="A10568" s="68" t="s">
        <v>10690</v>
      </c>
      <c r="B10568" s="225">
        <v>435.37</v>
      </c>
    </row>
    <row r="10569" spans="1:2">
      <c r="A10569" s="68" t="s">
        <v>10691</v>
      </c>
      <c r="B10569" s="225">
        <v>425.4</v>
      </c>
    </row>
    <row r="10570" spans="1:2">
      <c r="A10570" s="68" t="s">
        <v>10692</v>
      </c>
      <c r="B10570" s="225">
        <v>455.37</v>
      </c>
    </row>
    <row r="10571" spans="1:2">
      <c r="A10571" s="68" t="s">
        <v>10693</v>
      </c>
      <c r="B10571" s="225">
        <v>445.4</v>
      </c>
    </row>
    <row r="10572" spans="1:2">
      <c r="A10572" s="68" t="s">
        <v>10694</v>
      </c>
      <c r="B10572" s="225">
        <v>186.04</v>
      </c>
    </row>
    <row r="10573" spans="1:2">
      <c r="A10573" s="68" t="s">
        <v>10695</v>
      </c>
      <c r="B10573" s="225">
        <v>179.7</v>
      </c>
    </row>
    <row r="10574" spans="1:2">
      <c r="A10574" s="68" t="s">
        <v>10696</v>
      </c>
      <c r="B10574" s="225">
        <v>197.05</v>
      </c>
    </row>
    <row r="10575" spans="1:2">
      <c r="A10575" s="68" t="s">
        <v>10697</v>
      </c>
      <c r="B10575" s="225">
        <v>190.25</v>
      </c>
    </row>
    <row r="10576" spans="1:2">
      <c r="A10576" s="68" t="s">
        <v>10698</v>
      </c>
      <c r="B10576" s="225">
        <v>208.05</v>
      </c>
    </row>
    <row r="10577" spans="1:2">
      <c r="A10577" s="68" t="s">
        <v>10699</v>
      </c>
      <c r="B10577" s="225">
        <v>200.8</v>
      </c>
    </row>
    <row r="10578" spans="1:2">
      <c r="A10578" s="68" t="s">
        <v>10700</v>
      </c>
      <c r="B10578" s="225">
        <v>14.15</v>
      </c>
    </row>
    <row r="10579" spans="1:2">
      <c r="A10579" s="68" t="s">
        <v>10702</v>
      </c>
      <c r="B10579" s="225">
        <v>14.15</v>
      </c>
    </row>
    <row r="10580" spans="1:2">
      <c r="A10580" s="68" t="s">
        <v>10703</v>
      </c>
      <c r="B10580" s="225">
        <v>2.83</v>
      </c>
    </row>
    <row r="10581" spans="1:2">
      <c r="A10581" s="68" t="s">
        <v>10704</v>
      </c>
      <c r="B10581" s="225">
        <v>2.83</v>
      </c>
    </row>
    <row r="10582" spans="1:2">
      <c r="A10582" s="68" t="s">
        <v>10705</v>
      </c>
      <c r="B10582" s="225">
        <v>4.5</v>
      </c>
    </row>
    <row r="10583" spans="1:2">
      <c r="A10583" s="68" t="s">
        <v>10706</v>
      </c>
      <c r="B10583" s="225">
        <v>4.5</v>
      </c>
    </row>
    <row r="10584" spans="1:2">
      <c r="A10584" s="68" t="s">
        <v>10707</v>
      </c>
      <c r="B10584" s="225">
        <v>21.05</v>
      </c>
    </row>
    <row r="10585" spans="1:2">
      <c r="A10585" s="68" t="s">
        <v>10708</v>
      </c>
      <c r="B10585" s="225">
        <v>18.510000000000002</v>
      </c>
    </row>
    <row r="10586" spans="1:2">
      <c r="A10586" s="68" t="s">
        <v>10709</v>
      </c>
      <c r="B10586" s="225">
        <v>4.8899999999999997</v>
      </c>
    </row>
    <row r="10587" spans="1:2">
      <c r="A10587" s="68" t="s">
        <v>10710</v>
      </c>
      <c r="B10587" s="225">
        <v>4.3</v>
      </c>
    </row>
    <row r="10588" spans="1:2">
      <c r="A10588" s="68" t="s">
        <v>10711</v>
      </c>
      <c r="B10588" s="225">
        <v>11.87</v>
      </c>
    </row>
    <row r="10589" spans="1:2">
      <c r="A10589" s="68" t="s">
        <v>10712</v>
      </c>
      <c r="B10589" s="225">
        <v>10.56</v>
      </c>
    </row>
    <row r="10590" spans="1:2">
      <c r="A10590" s="68" t="s">
        <v>10713</v>
      </c>
      <c r="B10590" s="225">
        <v>17767.009999999998</v>
      </c>
    </row>
    <row r="10591" spans="1:2">
      <c r="A10591" s="68" t="s">
        <v>10714</v>
      </c>
      <c r="B10591" s="225">
        <v>16313.48</v>
      </c>
    </row>
    <row r="10592" spans="1:2">
      <c r="A10592" s="68" t="s">
        <v>10715</v>
      </c>
      <c r="B10592" s="225">
        <v>33424.35</v>
      </c>
    </row>
    <row r="10593" spans="1:2">
      <c r="A10593" s="68" t="s">
        <v>10716</v>
      </c>
      <c r="B10593" s="225">
        <v>30861.53</v>
      </c>
    </row>
    <row r="10594" spans="1:2">
      <c r="A10594" s="68" t="s">
        <v>10717</v>
      </c>
      <c r="B10594" s="225">
        <v>20441.79</v>
      </c>
    </row>
    <row r="10595" spans="1:2">
      <c r="A10595" s="68" t="s">
        <v>10718</v>
      </c>
      <c r="B10595" s="225">
        <v>18727.46</v>
      </c>
    </row>
    <row r="10596" spans="1:2">
      <c r="A10596" s="68" t="s">
        <v>10719</v>
      </c>
      <c r="B10596" s="225">
        <v>38197.370000000003</v>
      </c>
    </row>
    <row r="10597" spans="1:2">
      <c r="A10597" s="68" t="s">
        <v>10720</v>
      </c>
      <c r="B10597" s="225">
        <v>35364.69</v>
      </c>
    </row>
    <row r="10598" spans="1:2">
      <c r="A10598" s="68" t="s">
        <v>10721</v>
      </c>
      <c r="B10598" s="225">
        <v>43468.39</v>
      </c>
    </row>
    <row r="10599" spans="1:2">
      <c r="A10599" s="68" t="s">
        <v>10722</v>
      </c>
      <c r="B10599" s="225">
        <v>40104.42</v>
      </c>
    </row>
    <row r="10600" spans="1:2">
      <c r="A10600" s="68" t="s">
        <v>10723</v>
      </c>
      <c r="B10600" s="225">
        <v>37812.01</v>
      </c>
    </row>
    <row r="10601" spans="1:2">
      <c r="A10601" s="68" t="s">
        <v>10724</v>
      </c>
      <c r="B10601" s="225">
        <v>34851.96</v>
      </c>
    </row>
    <row r="10602" spans="1:2">
      <c r="A10602" s="68" t="s">
        <v>10725</v>
      </c>
      <c r="B10602" s="225">
        <v>44391.17</v>
      </c>
    </row>
    <row r="10603" spans="1:2">
      <c r="A10603" s="68" t="s">
        <v>10726</v>
      </c>
      <c r="B10603" s="225">
        <v>41016.53</v>
      </c>
    </row>
    <row r="10604" spans="1:2">
      <c r="A10604" s="68" t="s">
        <v>10727</v>
      </c>
      <c r="B10604" s="225">
        <v>49864.1</v>
      </c>
    </row>
    <row r="10605" spans="1:2">
      <c r="A10605" s="68" t="s">
        <v>10728</v>
      </c>
      <c r="B10605" s="225">
        <v>46185.75</v>
      </c>
    </row>
    <row r="10606" spans="1:2">
      <c r="A10606" s="68" t="s">
        <v>10729</v>
      </c>
      <c r="B10606" s="225">
        <v>8516.08</v>
      </c>
    </row>
    <row r="10607" spans="1:2">
      <c r="A10607" s="68" t="s">
        <v>10730</v>
      </c>
      <c r="B10607" s="225">
        <v>7960.16</v>
      </c>
    </row>
    <row r="10608" spans="1:2">
      <c r="A10608" s="68" t="s">
        <v>10731</v>
      </c>
      <c r="B10608" s="225">
        <v>10698.2</v>
      </c>
    </row>
    <row r="10609" spans="1:2">
      <c r="A10609" s="68" t="s">
        <v>10732</v>
      </c>
      <c r="B10609" s="225">
        <v>10698.2</v>
      </c>
    </row>
    <row r="10610" spans="1:2">
      <c r="A10610" s="68" t="s">
        <v>10733</v>
      </c>
      <c r="B10610" s="225">
        <v>535.88</v>
      </c>
    </row>
    <row r="10611" spans="1:2">
      <c r="A10611" s="68" t="s">
        <v>10734</v>
      </c>
      <c r="B10611" s="225">
        <v>517.77</v>
      </c>
    </row>
    <row r="10612" spans="1:2">
      <c r="A10612" s="68" t="s">
        <v>10735</v>
      </c>
      <c r="B10612" s="225">
        <v>155.80000000000001</v>
      </c>
    </row>
    <row r="10613" spans="1:2">
      <c r="A10613" s="68" t="s">
        <v>10736</v>
      </c>
      <c r="B10613" s="225">
        <v>141.83000000000001</v>
      </c>
    </row>
    <row r="10614" spans="1:2">
      <c r="A10614" s="68" t="s">
        <v>10737</v>
      </c>
      <c r="B10614" s="225">
        <v>412.73</v>
      </c>
    </row>
    <row r="10615" spans="1:2">
      <c r="A10615" s="68" t="s">
        <v>10738</v>
      </c>
      <c r="B10615" s="225">
        <v>393.9</v>
      </c>
    </row>
    <row r="10616" spans="1:2">
      <c r="A10616" s="68" t="s">
        <v>10739</v>
      </c>
      <c r="B10616" s="225">
        <v>141.05000000000001</v>
      </c>
    </row>
    <row r="10617" spans="1:2">
      <c r="A10617" s="68" t="s">
        <v>10740</v>
      </c>
      <c r="B10617" s="225">
        <v>122.22</v>
      </c>
    </row>
    <row r="10618" spans="1:2">
      <c r="A10618" s="68" t="s">
        <v>10741</v>
      </c>
      <c r="B10618" s="225">
        <v>65.45</v>
      </c>
    </row>
    <row r="10619" spans="1:2">
      <c r="A10619" s="68" t="s">
        <v>10742</v>
      </c>
      <c r="B10619" s="225">
        <v>62.74</v>
      </c>
    </row>
    <row r="10620" spans="1:2">
      <c r="A10620" s="68" t="s">
        <v>10743</v>
      </c>
      <c r="B10620" s="225">
        <v>50.61</v>
      </c>
    </row>
    <row r="10621" spans="1:2">
      <c r="A10621" s="68" t="s">
        <v>10744</v>
      </c>
      <c r="B10621" s="225">
        <v>46.67</v>
      </c>
    </row>
    <row r="10622" spans="1:2">
      <c r="A10622" s="68" t="s">
        <v>10745</v>
      </c>
      <c r="B10622" s="225">
        <v>116.06</v>
      </c>
    </row>
    <row r="10623" spans="1:2">
      <c r="A10623" s="68" t="s">
        <v>10746</v>
      </c>
      <c r="B10623" s="225">
        <v>112.25</v>
      </c>
    </row>
    <row r="10624" spans="1:2">
      <c r="A10624" s="68" t="s">
        <v>10747</v>
      </c>
      <c r="B10624" s="225">
        <v>30.87</v>
      </c>
    </row>
    <row r="10625" spans="1:2">
      <c r="A10625" s="68" t="s">
        <v>10748</v>
      </c>
      <c r="B10625" s="225">
        <v>28.16</v>
      </c>
    </row>
    <row r="10626" spans="1:2">
      <c r="A10626" s="68" t="s">
        <v>10749</v>
      </c>
      <c r="B10626" s="225">
        <v>38.08</v>
      </c>
    </row>
    <row r="10627" spans="1:2">
      <c r="A10627" s="68" t="s">
        <v>10750</v>
      </c>
      <c r="B10627" s="225">
        <v>35.81</v>
      </c>
    </row>
    <row r="10628" spans="1:2">
      <c r="A10628" s="68" t="s">
        <v>10751</v>
      </c>
      <c r="B10628" s="225">
        <v>659.19</v>
      </c>
    </row>
    <row r="10629" spans="1:2">
      <c r="A10629" s="68" t="s">
        <v>10752</v>
      </c>
      <c r="B10629" s="225">
        <v>642.94000000000005</v>
      </c>
    </row>
    <row r="10630" spans="1:2">
      <c r="A10630" s="68" t="s">
        <v>10753</v>
      </c>
      <c r="B10630" s="225">
        <v>179.75</v>
      </c>
    </row>
    <row r="10631" spans="1:2">
      <c r="A10631" s="68" t="s">
        <v>10754</v>
      </c>
      <c r="B10631" s="225">
        <v>177.05</v>
      </c>
    </row>
    <row r="10632" spans="1:2">
      <c r="A10632" s="68" t="s">
        <v>10755</v>
      </c>
      <c r="B10632" s="225">
        <v>73.59</v>
      </c>
    </row>
    <row r="10633" spans="1:2">
      <c r="A10633" s="68" t="s">
        <v>10756</v>
      </c>
      <c r="B10633" s="225">
        <v>71.87</v>
      </c>
    </row>
    <row r="10634" spans="1:2">
      <c r="A10634" s="68" t="s">
        <v>10757</v>
      </c>
      <c r="B10634" s="225">
        <v>3564.73</v>
      </c>
    </row>
    <row r="10635" spans="1:2">
      <c r="A10635" s="68" t="s">
        <v>10758</v>
      </c>
      <c r="B10635" s="225">
        <v>3521.39</v>
      </c>
    </row>
    <row r="10636" spans="1:2">
      <c r="A10636" s="68" t="s">
        <v>10759</v>
      </c>
      <c r="B10636" s="225">
        <v>2038.32</v>
      </c>
    </row>
    <row r="10637" spans="1:2">
      <c r="A10637" s="68" t="s">
        <v>10760</v>
      </c>
      <c r="B10637" s="225">
        <v>1999.53</v>
      </c>
    </row>
    <row r="10638" spans="1:2">
      <c r="A10638" s="68" t="s">
        <v>10761</v>
      </c>
      <c r="B10638" s="225">
        <v>22.65</v>
      </c>
    </row>
    <row r="10639" spans="1:2">
      <c r="A10639" s="68" t="s">
        <v>10762</v>
      </c>
      <c r="B10639" s="225">
        <v>19.62</v>
      </c>
    </row>
    <row r="10640" spans="1:2">
      <c r="A10640" s="68" t="s">
        <v>10763</v>
      </c>
      <c r="B10640" s="225">
        <v>10.79</v>
      </c>
    </row>
    <row r="10641" spans="1:2">
      <c r="A10641" s="68" t="s">
        <v>10764</v>
      </c>
      <c r="B10641" s="225">
        <v>9.4600000000000009</v>
      </c>
    </row>
    <row r="10642" spans="1:2">
      <c r="A10642" s="68" t="s">
        <v>10765</v>
      </c>
      <c r="B10642" s="225">
        <v>1058.98</v>
      </c>
    </row>
    <row r="10643" spans="1:2">
      <c r="A10643" s="68" t="s">
        <v>10766</v>
      </c>
      <c r="B10643" s="225">
        <v>944.08</v>
      </c>
    </row>
    <row r="10644" spans="1:2">
      <c r="A10644" s="68" t="s">
        <v>10767</v>
      </c>
      <c r="B10644" s="225">
        <v>669.19</v>
      </c>
    </row>
    <row r="10645" spans="1:2">
      <c r="A10645" s="68" t="s">
        <v>10768</v>
      </c>
      <c r="B10645" s="225">
        <v>642.87</v>
      </c>
    </row>
    <row r="10646" spans="1:2">
      <c r="A10646" s="68" t="s">
        <v>10769</v>
      </c>
      <c r="B10646" s="225">
        <v>433.13</v>
      </c>
    </row>
    <row r="10647" spans="1:2">
      <c r="A10647" s="68" t="s">
        <v>10770</v>
      </c>
      <c r="B10647" s="225">
        <v>394.16</v>
      </c>
    </row>
    <row r="10648" spans="1:2">
      <c r="A10648" s="68" t="s">
        <v>10771</v>
      </c>
      <c r="B10648" s="225">
        <v>531.58000000000004</v>
      </c>
    </row>
    <row r="10649" spans="1:2">
      <c r="A10649" s="68" t="s">
        <v>10772</v>
      </c>
      <c r="B10649" s="225">
        <v>481.3</v>
      </c>
    </row>
    <row r="10650" spans="1:2">
      <c r="A10650" s="68" t="s">
        <v>10773</v>
      </c>
      <c r="B10650" s="225">
        <v>375.49</v>
      </c>
    </row>
    <row r="10651" spans="1:2">
      <c r="A10651" s="68" t="s">
        <v>10774</v>
      </c>
      <c r="B10651" s="225">
        <v>344.21</v>
      </c>
    </row>
    <row r="10652" spans="1:2">
      <c r="A10652" s="68" t="s">
        <v>10775</v>
      </c>
      <c r="B10652" s="225">
        <v>469.46</v>
      </c>
    </row>
    <row r="10653" spans="1:2">
      <c r="A10653" s="68" t="s">
        <v>10776</v>
      </c>
      <c r="B10653" s="225">
        <v>425.64</v>
      </c>
    </row>
    <row r="10654" spans="1:2">
      <c r="A10654" s="68" t="s">
        <v>10777</v>
      </c>
      <c r="B10654" s="225">
        <v>571.95000000000005</v>
      </c>
    </row>
    <row r="10655" spans="1:2">
      <c r="A10655" s="68" t="s">
        <v>10778</v>
      </c>
      <c r="B10655" s="225">
        <v>514.45000000000005</v>
      </c>
    </row>
    <row r="10656" spans="1:2">
      <c r="A10656" s="68" t="s">
        <v>10779</v>
      </c>
      <c r="B10656" s="225">
        <v>677</v>
      </c>
    </row>
    <row r="10657" spans="1:2">
      <c r="A10657" s="68" t="s">
        <v>10780</v>
      </c>
      <c r="B10657" s="225">
        <v>605.48</v>
      </c>
    </row>
    <row r="10658" spans="1:2">
      <c r="A10658" s="68" t="s">
        <v>10781</v>
      </c>
      <c r="B10658" s="225">
        <v>80.989999999999995</v>
      </c>
    </row>
    <row r="10659" spans="1:2">
      <c r="A10659" s="68" t="s">
        <v>10782</v>
      </c>
      <c r="B10659" s="225">
        <v>70.5</v>
      </c>
    </row>
    <row r="10660" spans="1:2">
      <c r="A10660" s="68" t="s">
        <v>10783</v>
      </c>
      <c r="B10660" s="225">
        <v>161.97999999999999</v>
      </c>
    </row>
    <row r="10661" spans="1:2">
      <c r="A10661" s="68" t="s">
        <v>10784</v>
      </c>
      <c r="B10661" s="225">
        <v>141.01</v>
      </c>
    </row>
    <row r="10662" spans="1:2">
      <c r="A10662" s="68" t="s">
        <v>10785</v>
      </c>
      <c r="B10662" s="225">
        <v>247.6</v>
      </c>
    </row>
    <row r="10663" spans="1:2">
      <c r="A10663" s="68" t="s">
        <v>10786</v>
      </c>
      <c r="B10663" s="225">
        <v>227.04</v>
      </c>
    </row>
    <row r="10664" spans="1:2">
      <c r="A10664" s="68" t="s">
        <v>10787</v>
      </c>
      <c r="B10664" s="225">
        <v>320.8</v>
      </c>
    </row>
    <row r="10665" spans="1:2">
      <c r="A10665" s="68" t="s">
        <v>10788</v>
      </c>
      <c r="B10665" s="225">
        <v>291.44</v>
      </c>
    </row>
    <row r="10666" spans="1:2">
      <c r="A10666" s="68" t="s">
        <v>10789</v>
      </c>
      <c r="B10666" s="225">
        <v>609.19000000000005</v>
      </c>
    </row>
    <row r="10667" spans="1:2">
      <c r="A10667" s="68" t="s">
        <v>10790</v>
      </c>
      <c r="B10667" s="225">
        <v>547.69000000000005</v>
      </c>
    </row>
    <row r="10668" spans="1:2">
      <c r="A10668" s="68" t="s">
        <v>10791</v>
      </c>
      <c r="B10668" s="225">
        <v>730.97</v>
      </c>
    </row>
    <row r="10669" spans="1:2">
      <c r="A10669" s="68" t="s">
        <v>10792</v>
      </c>
      <c r="B10669" s="225">
        <v>653.21</v>
      </c>
    </row>
    <row r="10670" spans="1:2">
      <c r="A10670" s="68" t="s">
        <v>10793</v>
      </c>
      <c r="B10670" s="225">
        <v>839.08</v>
      </c>
    </row>
    <row r="10671" spans="1:2">
      <c r="A10671" s="68" t="s">
        <v>10794</v>
      </c>
      <c r="B10671" s="225">
        <v>745.54</v>
      </c>
    </row>
    <row r="10672" spans="1:2">
      <c r="A10672" s="68" t="s">
        <v>10795</v>
      </c>
      <c r="B10672" s="225">
        <v>1001.45</v>
      </c>
    </row>
    <row r="10673" spans="1:2">
      <c r="A10673" s="68" t="s">
        <v>10796</v>
      </c>
      <c r="B10673" s="225">
        <v>886.24</v>
      </c>
    </row>
    <row r="10674" spans="1:2">
      <c r="A10674" s="68" t="s">
        <v>10797</v>
      </c>
      <c r="B10674" s="225">
        <v>141.87</v>
      </c>
    </row>
    <row r="10675" spans="1:2">
      <c r="A10675" s="68" t="s">
        <v>10798</v>
      </c>
      <c r="B10675" s="225">
        <v>123.26</v>
      </c>
    </row>
    <row r="10676" spans="1:2">
      <c r="A10676" s="68" t="s">
        <v>10799</v>
      </c>
      <c r="B10676" s="225">
        <v>1426.83</v>
      </c>
    </row>
    <row r="10677" spans="1:2">
      <c r="A10677" s="68" t="s">
        <v>10800</v>
      </c>
      <c r="B10677" s="225">
        <v>1360.92</v>
      </c>
    </row>
    <row r="10678" spans="1:2">
      <c r="A10678" s="68" t="s">
        <v>10801</v>
      </c>
      <c r="B10678" s="225">
        <v>1401.17</v>
      </c>
    </row>
    <row r="10679" spans="1:2">
      <c r="A10679" s="68" t="s">
        <v>10802</v>
      </c>
      <c r="B10679" s="225">
        <v>1338.69</v>
      </c>
    </row>
    <row r="10680" spans="1:2">
      <c r="A10680" s="68" t="s">
        <v>10803</v>
      </c>
      <c r="B10680" s="225">
        <v>270.61</v>
      </c>
    </row>
    <row r="10681" spans="1:2">
      <c r="A10681" s="68" t="s">
        <v>10804</v>
      </c>
      <c r="B10681" s="225">
        <v>259.39999999999998</v>
      </c>
    </row>
    <row r="10682" spans="1:2">
      <c r="A10682" s="68" t="s">
        <v>10805</v>
      </c>
      <c r="B10682" s="225">
        <v>266.76</v>
      </c>
    </row>
    <row r="10683" spans="1:2">
      <c r="A10683" s="68" t="s">
        <v>10806</v>
      </c>
      <c r="B10683" s="225">
        <v>256.06</v>
      </c>
    </row>
    <row r="10684" spans="1:2">
      <c r="A10684" s="68" t="s">
        <v>10807</v>
      </c>
      <c r="B10684" s="225">
        <v>295.22000000000003</v>
      </c>
    </row>
    <row r="10685" spans="1:2">
      <c r="A10685" s="68" t="s">
        <v>10808</v>
      </c>
      <c r="B10685" s="225">
        <v>281.75</v>
      </c>
    </row>
    <row r="10686" spans="1:2">
      <c r="A10686" s="68" t="s">
        <v>10809</v>
      </c>
      <c r="B10686" s="225">
        <v>328.99</v>
      </c>
    </row>
    <row r="10687" spans="1:2">
      <c r="A10687" s="68" t="s">
        <v>10810</v>
      </c>
      <c r="B10687" s="225">
        <v>309.98</v>
      </c>
    </row>
    <row r="10688" spans="1:2">
      <c r="A10688" s="68" t="s">
        <v>10811</v>
      </c>
      <c r="B10688" s="225">
        <v>363.07</v>
      </c>
    </row>
    <row r="10689" spans="1:2">
      <c r="A10689" s="68" t="s">
        <v>10812</v>
      </c>
      <c r="B10689" s="225">
        <v>340.55</v>
      </c>
    </row>
    <row r="10690" spans="1:2">
      <c r="A10690" s="68" t="s">
        <v>10813</v>
      </c>
      <c r="B10690" s="225">
        <v>140.41</v>
      </c>
    </row>
    <row r="10691" spans="1:2">
      <c r="A10691" s="68" t="s">
        <v>10814</v>
      </c>
      <c r="B10691" s="225">
        <v>133.93</v>
      </c>
    </row>
    <row r="10692" spans="1:2">
      <c r="A10692" s="68" t="s">
        <v>10815</v>
      </c>
      <c r="B10692" s="225">
        <v>137.85</v>
      </c>
    </row>
    <row r="10693" spans="1:2">
      <c r="A10693" s="68" t="s">
        <v>10816</v>
      </c>
      <c r="B10693" s="225">
        <v>131.71</v>
      </c>
    </row>
    <row r="10694" spans="1:2">
      <c r="A10694" s="68" t="s">
        <v>10817</v>
      </c>
      <c r="B10694" s="225">
        <v>150.59</v>
      </c>
    </row>
    <row r="10695" spans="1:2">
      <c r="A10695" s="68" t="s">
        <v>10818</v>
      </c>
      <c r="B10695" s="225">
        <v>143.33000000000001</v>
      </c>
    </row>
    <row r="10696" spans="1:2">
      <c r="A10696" s="68" t="s">
        <v>10819</v>
      </c>
      <c r="B10696" s="225">
        <v>171.36</v>
      </c>
    </row>
    <row r="10697" spans="1:2">
      <c r="A10697" s="68" t="s">
        <v>10820</v>
      </c>
      <c r="B10697" s="225">
        <v>160.75</v>
      </c>
    </row>
    <row r="10698" spans="1:2">
      <c r="A10698" s="68" t="s">
        <v>10821</v>
      </c>
      <c r="B10698" s="225">
        <v>189.97</v>
      </c>
    </row>
    <row r="10699" spans="1:2">
      <c r="A10699" s="68" t="s">
        <v>10822</v>
      </c>
      <c r="B10699" s="225">
        <v>177.46</v>
      </c>
    </row>
    <row r="10700" spans="1:2">
      <c r="A10700" s="68" t="s">
        <v>10823</v>
      </c>
      <c r="B10700" s="225">
        <v>151.38999999999999</v>
      </c>
    </row>
    <row r="10701" spans="1:2">
      <c r="A10701" s="68" t="s">
        <v>10824</v>
      </c>
      <c r="B10701" s="225">
        <v>144.09</v>
      </c>
    </row>
    <row r="10702" spans="1:2">
      <c r="A10702" s="68" t="s">
        <v>10825</v>
      </c>
      <c r="B10702" s="225">
        <v>297.68</v>
      </c>
    </row>
    <row r="10703" spans="1:2">
      <c r="A10703" s="68" t="s">
        <v>10826</v>
      </c>
      <c r="B10703" s="225">
        <v>284.56</v>
      </c>
    </row>
    <row r="10704" spans="1:2">
      <c r="A10704" s="68" t="s">
        <v>10827</v>
      </c>
      <c r="B10704" s="225">
        <v>326.45999999999998</v>
      </c>
    </row>
    <row r="10705" spans="1:2">
      <c r="A10705" s="68" t="s">
        <v>10828</v>
      </c>
      <c r="B10705" s="225">
        <v>311.05</v>
      </c>
    </row>
    <row r="10706" spans="1:2">
      <c r="A10706" s="68" t="s">
        <v>10829</v>
      </c>
      <c r="B10706" s="225">
        <v>57.87</v>
      </c>
    </row>
    <row r="10707" spans="1:2">
      <c r="A10707" s="68" t="s">
        <v>10830</v>
      </c>
      <c r="B10707" s="225">
        <v>55.38</v>
      </c>
    </row>
    <row r="10708" spans="1:2">
      <c r="A10708" s="68" t="s">
        <v>10831</v>
      </c>
      <c r="B10708" s="225">
        <v>33.799999999999997</v>
      </c>
    </row>
    <row r="10709" spans="1:2">
      <c r="A10709" s="68" t="s">
        <v>10832</v>
      </c>
      <c r="B10709" s="225">
        <v>31.91</v>
      </c>
    </row>
    <row r="10710" spans="1:2">
      <c r="A10710" s="68" t="s">
        <v>10833</v>
      </c>
      <c r="B10710" s="225">
        <v>701.44</v>
      </c>
    </row>
    <row r="10711" spans="1:2">
      <c r="A10711" s="68" t="s">
        <v>10834</v>
      </c>
      <c r="B10711" s="225">
        <v>663.52</v>
      </c>
    </row>
    <row r="10712" spans="1:2">
      <c r="A10712" s="68" t="s">
        <v>10835</v>
      </c>
      <c r="B10712" s="225">
        <v>117.29</v>
      </c>
    </row>
    <row r="10713" spans="1:2">
      <c r="A10713" s="68" t="s">
        <v>10836</v>
      </c>
      <c r="B10713" s="225">
        <v>107.84</v>
      </c>
    </row>
    <row r="10714" spans="1:2">
      <c r="A10714" s="68" t="s">
        <v>10837</v>
      </c>
      <c r="B10714" s="225">
        <v>114.08</v>
      </c>
    </row>
    <row r="10715" spans="1:2">
      <c r="A10715" s="68" t="s">
        <v>10838</v>
      </c>
      <c r="B10715" s="225">
        <v>105.06</v>
      </c>
    </row>
    <row r="10716" spans="1:2">
      <c r="A10716" s="68" t="s">
        <v>10839</v>
      </c>
      <c r="B10716" s="225">
        <v>132.31</v>
      </c>
    </row>
    <row r="10717" spans="1:2">
      <c r="A10717" s="68" t="s">
        <v>10840</v>
      </c>
      <c r="B10717" s="225">
        <v>121.15</v>
      </c>
    </row>
    <row r="10718" spans="1:2">
      <c r="A10718" s="68" t="s">
        <v>10841</v>
      </c>
      <c r="B10718" s="225">
        <v>163.26</v>
      </c>
    </row>
    <row r="10719" spans="1:2">
      <c r="A10719" s="68" t="s">
        <v>10842</v>
      </c>
      <c r="B10719" s="225">
        <v>147.68</v>
      </c>
    </row>
    <row r="10720" spans="1:2">
      <c r="A10720" s="68" t="s">
        <v>10843</v>
      </c>
      <c r="B10720" s="225">
        <v>189.81</v>
      </c>
    </row>
    <row r="10721" spans="1:2">
      <c r="A10721" s="68" t="s">
        <v>10844</v>
      </c>
      <c r="B10721" s="225">
        <v>170.97</v>
      </c>
    </row>
    <row r="10722" spans="1:2">
      <c r="A10722" s="68" t="s">
        <v>10845</v>
      </c>
      <c r="B10722" s="225">
        <v>59.95</v>
      </c>
    </row>
    <row r="10723" spans="1:2">
      <c r="A10723" s="68" t="s">
        <v>10846</v>
      </c>
      <c r="B10723" s="225">
        <v>54.93</v>
      </c>
    </row>
    <row r="10724" spans="1:2">
      <c r="A10724" s="68" t="s">
        <v>10847</v>
      </c>
      <c r="B10724" s="225">
        <v>57.85</v>
      </c>
    </row>
    <row r="10725" spans="1:2">
      <c r="A10725" s="68" t="s">
        <v>10848</v>
      </c>
      <c r="B10725" s="225">
        <v>53.12</v>
      </c>
    </row>
    <row r="10726" spans="1:2">
      <c r="A10726" s="68" t="s">
        <v>10849</v>
      </c>
      <c r="B10726" s="225">
        <v>67.069999999999993</v>
      </c>
    </row>
    <row r="10727" spans="1:2">
      <c r="A10727" s="68" t="s">
        <v>10850</v>
      </c>
      <c r="B10727" s="225">
        <v>61.1</v>
      </c>
    </row>
    <row r="10728" spans="1:2">
      <c r="A10728" s="68" t="s">
        <v>10851</v>
      </c>
      <c r="B10728" s="225">
        <v>86.78</v>
      </c>
    </row>
    <row r="10729" spans="1:2">
      <c r="A10729" s="68" t="s">
        <v>10852</v>
      </c>
      <c r="B10729" s="225">
        <v>78.180000000000007</v>
      </c>
    </row>
    <row r="10730" spans="1:2">
      <c r="A10730" s="68" t="s">
        <v>10853</v>
      </c>
      <c r="B10730" s="225">
        <v>100.99</v>
      </c>
    </row>
    <row r="10731" spans="1:2">
      <c r="A10731" s="68" t="s">
        <v>10854</v>
      </c>
      <c r="B10731" s="225">
        <v>90.49</v>
      </c>
    </row>
    <row r="10732" spans="1:2">
      <c r="A10732" s="68" t="s">
        <v>10855</v>
      </c>
      <c r="B10732" s="225">
        <v>97.13</v>
      </c>
    </row>
    <row r="10733" spans="1:2">
      <c r="A10733" s="68" t="s">
        <v>10856</v>
      </c>
      <c r="B10733" s="225">
        <v>90.28</v>
      </c>
    </row>
    <row r="10734" spans="1:2">
      <c r="A10734" s="68" t="s">
        <v>10857</v>
      </c>
      <c r="B10734" s="225">
        <v>94.57</v>
      </c>
    </row>
    <row r="10735" spans="1:2">
      <c r="A10735" s="68" t="s">
        <v>10858</v>
      </c>
      <c r="B10735" s="225">
        <v>88.06</v>
      </c>
    </row>
    <row r="10736" spans="1:2">
      <c r="A10736" s="68" t="s">
        <v>10859</v>
      </c>
      <c r="B10736" s="225">
        <v>106.05</v>
      </c>
    </row>
    <row r="10737" spans="1:2">
      <c r="A10737" s="68" t="s">
        <v>10860</v>
      </c>
      <c r="B10737" s="225">
        <v>98.01</v>
      </c>
    </row>
    <row r="10738" spans="1:2">
      <c r="A10738" s="68" t="s">
        <v>10861</v>
      </c>
      <c r="B10738" s="225">
        <v>130.21</v>
      </c>
    </row>
    <row r="10739" spans="1:2">
      <c r="A10739" s="68" t="s">
        <v>10862</v>
      </c>
      <c r="B10739" s="225">
        <v>118.95</v>
      </c>
    </row>
    <row r="10740" spans="1:2">
      <c r="A10740" s="68" t="s">
        <v>10863</v>
      </c>
      <c r="B10740" s="225">
        <v>146.44999999999999</v>
      </c>
    </row>
    <row r="10741" spans="1:2">
      <c r="A10741" s="68" t="s">
        <v>10864</v>
      </c>
      <c r="B10741" s="225">
        <v>133.02000000000001</v>
      </c>
    </row>
    <row r="10742" spans="1:2">
      <c r="A10742" s="68" t="s">
        <v>10865</v>
      </c>
      <c r="B10742" s="225">
        <v>48.94</v>
      </c>
    </row>
    <row r="10743" spans="1:2">
      <c r="A10743" s="68" t="s">
        <v>10866</v>
      </c>
      <c r="B10743" s="225">
        <v>45.35</v>
      </c>
    </row>
    <row r="10744" spans="1:2">
      <c r="A10744" s="68" t="s">
        <v>10867</v>
      </c>
      <c r="B10744" s="225">
        <v>47.82</v>
      </c>
    </row>
    <row r="10745" spans="1:2">
      <c r="A10745" s="68" t="s">
        <v>10868</v>
      </c>
      <c r="B10745" s="225">
        <v>44.39</v>
      </c>
    </row>
    <row r="10746" spans="1:2">
      <c r="A10746" s="68" t="s">
        <v>10869</v>
      </c>
      <c r="B10746" s="225">
        <v>55.7</v>
      </c>
    </row>
    <row r="10747" spans="1:2">
      <c r="A10747" s="68" t="s">
        <v>10870</v>
      </c>
      <c r="B10747" s="225">
        <v>51.28</v>
      </c>
    </row>
    <row r="10748" spans="1:2">
      <c r="A10748" s="68" t="s">
        <v>10871</v>
      </c>
      <c r="B10748" s="225">
        <v>68.28</v>
      </c>
    </row>
    <row r="10749" spans="1:2">
      <c r="A10749" s="68" t="s">
        <v>10872</v>
      </c>
      <c r="B10749" s="225">
        <v>62.18</v>
      </c>
    </row>
    <row r="10750" spans="1:2">
      <c r="A10750" s="68" t="s">
        <v>10873</v>
      </c>
      <c r="B10750" s="225">
        <v>77.62</v>
      </c>
    </row>
    <row r="10751" spans="1:2">
      <c r="A10751" s="68" t="s">
        <v>10874</v>
      </c>
      <c r="B10751" s="225">
        <v>70.27</v>
      </c>
    </row>
    <row r="10752" spans="1:2">
      <c r="A10752" s="68" t="s">
        <v>10875</v>
      </c>
      <c r="B10752" s="225">
        <v>123.95</v>
      </c>
    </row>
    <row r="10753" spans="1:2">
      <c r="A10753" s="68" t="s">
        <v>10876</v>
      </c>
      <c r="B10753" s="225">
        <v>114.67</v>
      </c>
    </row>
    <row r="10754" spans="1:2">
      <c r="A10754" s="68" t="s">
        <v>10877</v>
      </c>
      <c r="B10754" s="225">
        <v>120.75</v>
      </c>
    </row>
    <row r="10755" spans="1:2">
      <c r="A10755" s="68" t="s">
        <v>10878</v>
      </c>
      <c r="B10755" s="225">
        <v>111.89</v>
      </c>
    </row>
    <row r="10756" spans="1:2">
      <c r="A10756" s="68" t="s">
        <v>10879</v>
      </c>
      <c r="B10756" s="225">
        <v>138.97</v>
      </c>
    </row>
    <row r="10757" spans="1:2">
      <c r="A10757" s="68" t="s">
        <v>10880</v>
      </c>
      <c r="B10757" s="225">
        <v>127.98</v>
      </c>
    </row>
    <row r="10758" spans="1:2">
      <c r="A10758" s="68" t="s">
        <v>10881</v>
      </c>
      <c r="B10758" s="225">
        <v>169.93</v>
      </c>
    </row>
    <row r="10759" spans="1:2">
      <c r="A10759" s="68" t="s">
        <v>10882</v>
      </c>
      <c r="B10759" s="225">
        <v>154.51</v>
      </c>
    </row>
    <row r="10760" spans="1:2">
      <c r="A10760" s="68" t="s">
        <v>10883</v>
      </c>
      <c r="B10760" s="225">
        <v>196.47</v>
      </c>
    </row>
    <row r="10761" spans="1:2">
      <c r="A10761" s="68" t="s">
        <v>10884</v>
      </c>
      <c r="B10761" s="225">
        <v>177.8</v>
      </c>
    </row>
    <row r="10762" spans="1:2">
      <c r="A10762" s="68" t="s">
        <v>10885</v>
      </c>
      <c r="B10762" s="225">
        <v>61.87</v>
      </c>
    </row>
    <row r="10763" spans="1:2">
      <c r="A10763" s="68" t="s">
        <v>10886</v>
      </c>
      <c r="B10763" s="225">
        <v>56.91</v>
      </c>
    </row>
    <row r="10764" spans="1:2">
      <c r="A10764" s="68" t="s">
        <v>10887</v>
      </c>
      <c r="B10764" s="225">
        <v>59.78</v>
      </c>
    </row>
    <row r="10765" spans="1:2">
      <c r="A10765" s="68" t="s">
        <v>10888</v>
      </c>
      <c r="B10765" s="225">
        <v>55.09</v>
      </c>
    </row>
    <row r="10766" spans="1:2">
      <c r="A10766" s="68" t="s">
        <v>10889</v>
      </c>
      <c r="B10766" s="225">
        <v>68.989999999999995</v>
      </c>
    </row>
    <row r="10767" spans="1:2">
      <c r="A10767" s="68" t="s">
        <v>10890</v>
      </c>
      <c r="B10767" s="225">
        <v>63.08</v>
      </c>
    </row>
    <row r="10768" spans="1:2">
      <c r="A10768" s="68" t="s">
        <v>10891</v>
      </c>
      <c r="B10768" s="225">
        <v>88.7</v>
      </c>
    </row>
    <row r="10769" spans="1:2">
      <c r="A10769" s="68" t="s">
        <v>10892</v>
      </c>
      <c r="B10769" s="225">
        <v>80.150000000000006</v>
      </c>
    </row>
    <row r="10770" spans="1:2">
      <c r="A10770" s="68" t="s">
        <v>10893</v>
      </c>
      <c r="B10770" s="225">
        <v>102.91</v>
      </c>
    </row>
    <row r="10771" spans="1:2">
      <c r="A10771" s="68" t="s">
        <v>10894</v>
      </c>
      <c r="B10771" s="225">
        <v>92.47</v>
      </c>
    </row>
    <row r="10772" spans="1:2">
      <c r="A10772" s="68" t="s">
        <v>10895</v>
      </c>
      <c r="B10772" s="225">
        <v>101.3</v>
      </c>
    </row>
    <row r="10773" spans="1:2">
      <c r="A10773" s="68" t="s">
        <v>10896</v>
      </c>
      <c r="B10773" s="225">
        <v>94.55</v>
      </c>
    </row>
    <row r="10774" spans="1:2">
      <c r="A10774" s="68" t="s">
        <v>10897</v>
      </c>
      <c r="B10774" s="225">
        <v>98.73</v>
      </c>
    </row>
    <row r="10775" spans="1:2">
      <c r="A10775" s="68" t="s">
        <v>10898</v>
      </c>
      <c r="B10775" s="225">
        <v>92.33</v>
      </c>
    </row>
    <row r="10776" spans="1:2">
      <c r="A10776" s="68" t="s">
        <v>10899</v>
      </c>
      <c r="B10776" s="225">
        <v>110.21</v>
      </c>
    </row>
    <row r="10777" spans="1:2">
      <c r="A10777" s="68" t="s">
        <v>10900</v>
      </c>
      <c r="B10777" s="225">
        <v>102.28</v>
      </c>
    </row>
    <row r="10778" spans="1:2">
      <c r="A10778" s="68" t="s">
        <v>10901</v>
      </c>
      <c r="B10778" s="225">
        <v>134.38</v>
      </c>
    </row>
    <row r="10779" spans="1:2">
      <c r="A10779" s="68" t="s">
        <v>10902</v>
      </c>
      <c r="B10779" s="225">
        <v>123.22</v>
      </c>
    </row>
    <row r="10780" spans="1:2">
      <c r="A10780" s="68" t="s">
        <v>10903</v>
      </c>
      <c r="B10780" s="225">
        <v>150.62</v>
      </c>
    </row>
    <row r="10781" spans="1:2">
      <c r="A10781" s="68" t="s">
        <v>10904</v>
      </c>
      <c r="B10781" s="225">
        <v>137.29</v>
      </c>
    </row>
    <row r="10782" spans="1:2">
      <c r="A10782" s="68" t="s">
        <v>10905</v>
      </c>
      <c r="B10782" s="225">
        <v>50.22</v>
      </c>
    </row>
    <row r="10783" spans="1:2">
      <c r="A10783" s="68" t="s">
        <v>10906</v>
      </c>
      <c r="B10783" s="225">
        <v>46.66</v>
      </c>
    </row>
    <row r="10784" spans="1:2">
      <c r="A10784" s="68" t="s">
        <v>10907</v>
      </c>
      <c r="B10784" s="225">
        <v>49.11</v>
      </c>
    </row>
    <row r="10785" spans="1:2">
      <c r="A10785" s="68" t="s">
        <v>10908</v>
      </c>
      <c r="B10785" s="225">
        <v>45.7</v>
      </c>
    </row>
    <row r="10786" spans="1:2">
      <c r="A10786" s="68" t="s">
        <v>10909</v>
      </c>
      <c r="B10786" s="225">
        <v>57.11</v>
      </c>
    </row>
    <row r="10787" spans="1:2">
      <c r="A10787" s="68" t="s">
        <v>10910</v>
      </c>
      <c r="B10787" s="225">
        <v>52.72</v>
      </c>
    </row>
    <row r="10788" spans="1:2">
      <c r="A10788" s="68" t="s">
        <v>10911</v>
      </c>
      <c r="B10788" s="225">
        <v>69.69</v>
      </c>
    </row>
    <row r="10789" spans="1:2">
      <c r="A10789" s="68" t="s">
        <v>10912</v>
      </c>
      <c r="B10789" s="225">
        <v>63.62</v>
      </c>
    </row>
    <row r="10790" spans="1:2">
      <c r="A10790" s="68" t="s">
        <v>10913</v>
      </c>
      <c r="B10790" s="225">
        <v>79.03</v>
      </c>
    </row>
    <row r="10791" spans="1:2">
      <c r="A10791" s="68" t="s">
        <v>10914</v>
      </c>
      <c r="B10791" s="225">
        <v>71.709999999999994</v>
      </c>
    </row>
    <row r="10792" spans="1:2">
      <c r="A10792" s="68" t="s">
        <v>10915</v>
      </c>
      <c r="B10792" s="225">
        <v>643.58000000000004</v>
      </c>
    </row>
    <row r="10793" spans="1:2">
      <c r="A10793" s="68" t="s">
        <v>10916</v>
      </c>
      <c r="B10793" s="225">
        <v>636.29999999999995</v>
      </c>
    </row>
    <row r="10794" spans="1:2">
      <c r="A10794" s="68" t="s">
        <v>10917</v>
      </c>
      <c r="B10794" s="225">
        <v>57.44</v>
      </c>
    </row>
    <row r="10795" spans="1:2">
      <c r="A10795" s="68" t="s">
        <v>10918</v>
      </c>
      <c r="B10795" s="225">
        <v>53.51</v>
      </c>
    </row>
    <row r="10796" spans="1:2">
      <c r="A10796" s="68" t="s">
        <v>10919</v>
      </c>
      <c r="B10796" s="225">
        <v>65.55</v>
      </c>
    </row>
    <row r="10797" spans="1:2">
      <c r="A10797" s="68" t="s">
        <v>10920</v>
      </c>
      <c r="B10797" s="225">
        <v>60.55</v>
      </c>
    </row>
    <row r="10798" spans="1:2">
      <c r="A10798" s="68" t="s">
        <v>10921</v>
      </c>
      <c r="B10798" s="225">
        <v>83.82</v>
      </c>
    </row>
    <row r="10799" spans="1:2">
      <c r="A10799" s="68" t="s">
        <v>10922</v>
      </c>
      <c r="B10799" s="225">
        <v>76.38</v>
      </c>
    </row>
    <row r="10800" spans="1:2">
      <c r="A10800" s="68" t="s">
        <v>10923</v>
      </c>
      <c r="B10800" s="225">
        <v>85.85</v>
      </c>
    </row>
    <row r="10801" spans="1:2">
      <c r="A10801" s="68" t="s">
        <v>10924</v>
      </c>
      <c r="B10801" s="225">
        <v>78.13</v>
      </c>
    </row>
    <row r="10802" spans="1:2">
      <c r="A10802" s="68" t="s">
        <v>10925</v>
      </c>
      <c r="B10802" s="225">
        <v>72.55</v>
      </c>
    </row>
    <row r="10803" spans="1:2">
      <c r="A10803" s="68" t="s">
        <v>10926</v>
      </c>
      <c r="B10803" s="225">
        <v>67.849999999999994</v>
      </c>
    </row>
    <row r="10804" spans="1:2">
      <c r="A10804" s="68" t="s">
        <v>10927</v>
      </c>
      <c r="B10804" s="225">
        <v>75.39</v>
      </c>
    </row>
    <row r="10805" spans="1:2">
      <c r="A10805" s="68" t="s">
        <v>10928</v>
      </c>
      <c r="B10805" s="225">
        <v>70.31</v>
      </c>
    </row>
    <row r="10806" spans="1:2">
      <c r="A10806" s="68" t="s">
        <v>10929</v>
      </c>
      <c r="B10806" s="225">
        <v>84.72</v>
      </c>
    </row>
    <row r="10807" spans="1:2">
      <c r="A10807" s="68" t="s">
        <v>10930</v>
      </c>
      <c r="B10807" s="225">
        <v>78.400000000000006</v>
      </c>
    </row>
    <row r="10808" spans="1:2">
      <c r="A10808" s="68" t="s">
        <v>10931</v>
      </c>
      <c r="B10808" s="225">
        <v>90.81</v>
      </c>
    </row>
    <row r="10809" spans="1:2">
      <c r="A10809" s="68" t="s">
        <v>10932</v>
      </c>
      <c r="B10809" s="225">
        <v>83.68</v>
      </c>
    </row>
    <row r="10810" spans="1:2">
      <c r="A10810" s="68" t="s">
        <v>10933</v>
      </c>
      <c r="B10810" s="225">
        <v>96.05</v>
      </c>
    </row>
    <row r="10811" spans="1:2">
      <c r="A10811" s="68" t="s">
        <v>10934</v>
      </c>
      <c r="B10811" s="225">
        <v>89.87</v>
      </c>
    </row>
    <row r="10812" spans="1:2">
      <c r="A10812" s="68" t="s">
        <v>10935</v>
      </c>
      <c r="B10812" s="225">
        <v>100.11</v>
      </c>
    </row>
    <row r="10813" spans="1:2">
      <c r="A10813" s="68" t="s">
        <v>10936</v>
      </c>
      <c r="B10813" s="225">
        <v>93.39</v>
      </c>
    </row>
    <row r="10814" spans="1:2">
      <c r="A10814" s="68" t="s">
        <v>10937</v>
      </c>
      <c r="B10814" s="225">
        <v>112.28</v>
      </c>
    </row>
    <row r="10815" spans="1:2">
      <c r="A10815" s="68" t="s">
        <v>10938</v>
      </c>
      <c r="B10815" s="225">
        <v>103.94</v>
      </c>
    </row>
    <row r="10816" spans="1:2">
      <c r="A10816" s="68" t="s">
        <v>10939</v>
      </c>
      <c r="B10816" s="225">
        <v>120.4</v>
      </c>
    </row>
    <row r="10817" spans="1:2">
      <c r="A10817" s="68" t="s">
        <v>10940</v>
      </c>
      <c r="B10817" s="225">
        <v>110.98</v>
      </c>
    </row>
    <row r="10818" spans="1:2">
      <c r="A10818" s="68" t="s">
        <v>10941</v>
      </c>
      <c r="B10818" s="225">
        <v>57.56</v>
      </c>
    </row>
    <row r="10819" spans="1:2">
      <c r="A10819" s="68" t="s">
        <v>10942</v>
      </c>
      <c r="B10819" s="225">
        <v>53.66</v>
      </c>
    </row>
    <row r="10820" spans="1:2">
      <c r="A10820" s="68" t="s">
        <v>10943</v>
      </c>
      <c r="B10820" s="225">
        <v>65.680000000000007</v>
      </c>
    </row>
    <row r="10821" spans="1:2">
      <c r="A10821" s="68" t="s">
        <v>10944</v>
      </c>
      <c r="B10821" s="225">
        <v>60.69</v>
      </c>
    </row>
    <row r="10822" spans="1:2">
      <c r="A10822" s="68" t="s">
        <v>10945</v>
      </c>
      <c r="B10822" s="225">
        <v>83.94</v>
      </c>
    </row>
    <row r="10823" spans="1:2">
      <c r="A10823" s="68" t="s">
        <v>10946</v>
      </c>
      <c r="B10823" s="225">
        <v>76.52</v>
      </c>
    </row>
    <row r="10824" spans="1:2">
      <c r="A10824" s="68" t="s">
        <v>10947</v>
      </c>
      <c r="B10824" s="225">
        <v>85.97</v>
      </c>
    </row>
    <row r="10825" spans="1:2">
      <c r="A10825" s="68" t="s">
        <v>10948</v>
      </c>
      <c r="B10825" s="225">
        <v>78.28</v>
      </c>
    </row>
    <row r="10826" spans="1:2">
      <c r="A10826" s="68" t="s">
        <v>10949</v>
      </c>
      <c r="B10826" s="225">
        <v>72.73</v>
      </c>
    </row>
    <row r="10827" spans="1:2">
      <c r="A10827" s="68" t="s">
        <v>10950</v>
      </c>
      <c r="B10827" s="225">
        <v>68.069999999999993</v>
      </c>
    </row>
    <row r="10828" spans="1:2">
      <c r="A10828" s="68" t="s">
        <v>10951</v>
      </c>
      <c r="B10828" s="225">
        <v>75.569999999999993</v>
      </c>
    </row>
    <row r="10829" spans="1:2">
      <c r="A10829" s="68" t="s">
        <v>10952</v>
      </c>
      <c r="B10829" s="225">
        <v>70.540000000000006</v>
      </c>
    </row>
    <row r="10830" spans="1:2">
      <c r="A10830" s="68" t="s">
        <v>10953</v>
      </c>
      <c r="B10830" s="225">
        <v>84.91</v>
      </c>
    </row>
    <row r="10831" spans="1:2">
      <c r="A10831" s="68" t="s">
        <v>10954</v>
      </c>
      <c r="B10831" s="225">
        <v>78.63</v>
      </c>
    </row>
    <row r="10832" spans="1:2">
      <c r="A10832" s="68" t="s">
        <v>10955</v>
      </c>
      <c r="B10832" s="225">
        <v>91</v>
      </c>
    </row>
    <row r="10833" spans="1:2">
      <c r="A10833" s="68" t="s">
        <v>10956</v>
      </c>
      <c r="B10833" s="225">
        <v>83.9</v>
      </c>
    </row>
    <row r="10834" spans="1:2">
      <c r="A10834" s="68" t="s">
        <v>10957</v>
      </c>
      <c r="B10834" s="225">
        <v>96.19</v>
      </c>
    </row>
    <row r="10835" spans="1:2">
      <c r="A10835" s="68" t="s">
        <v>10958</v>
      </c>
      <c r="B10835" s="225">
        <v>90.01</v>
      </c>
    </row>
    <row r="10836" spans="1:2">
      <c r="A10836" s="68" t="s">
        <v>10959</v>
      </c>
      <c r="B10836" s="225">
        <v>100.25</v>
      </c>
    </row>
    <row r="10837" spans="1:2">
      <c r="A10837" s="68" t="s">
        <v>10960</v>
      </c>
      <c r="B10837" s="225">
        <v>93.53</v>
      </c>
    </row>
    <row r="10838" spans="1:2">
      <c r="A10838" s="68" t="s">
        <v>10961</v>
      </c>
      <c r="B10838" s="225">
        <v>112.42</v>
      </c>
    </row>
    <row r="10839" spans="1:2">
      <c r="A10839" s="68" t="s">
        <v>10962</v>
      </c>
      <c r="B10839" s="225">
        <v>104.08</v>
      </c>
    </row>
    <row r="10840" spans="1:2">
      <c r="A10840" s="68" t="s">
        <v>10963</v>
      </c>
      <c r="B10840" s="225">
        <v>120.54</v>
      </c>
    </row>
    <row r="10841" spans="1:2">
      <c r="A10841" s="68" t="s">
        <v>10964</v>
      </c>
      <c r="B10841" s="225">
        <v>111.12</v>
      </c>
    </row>
    <row r="10842" spans="1:2">
      <c r="A10842" s="68" t="s">
        <v>10965</v>
      </c>
      <c r="B10842" s="225">
        <v>78.97</v>
      </c>
    </row>
    <row r="10843" spans="1:2">
      <c r="A10843" s="68" t="s">
        <v>10966</v>
      </c>
      <c r="B10843" s="225">
        <v>74.010000000000005</v>
      </c>
    </row>
    <row r="10844" spans="1:2">
      <c r="A10844" s="68" t="s">
        <v>10967</v>
      </c>
      <c r="B10844" s="225">
        <v>128.54</v>
      </c>
    </row>
    <row r="10845" spans="1:2">
      <c r="A10845" s="68" t="s">
        <v>10968</v>
      </c>
      <c r="B10845" s="225">
        <v>122.96</v>
      </c>
    </row>
    <row r="10846" spans="1:2">
      <c r="A10846" s="68" t="s">
        <v>10969</v>
      </c>
      <c r="B10846" s="225">
        <v>136.66</v>
      </c>
    </row>
    <row r="10847" spans="1:2">
      <c r="A10847" s="68" t="s">
        <v>10970</v>
      </c>
      <c r="B10847" s="225">
        <v>129.99</v>
      </c>
    </row>
    <row r="10848" spans="1:2">
      <c r="A10848" s="68" t="s">
        <v>10971</v>
      </c>
      <c r="B10848" s="225">
        <v>78.010000000000005</v>
      </c>
    </row>
    <row r="10849" spans="1:2">
      <c r="A10849" s="68" t="s">
        <v>10972</v>
      </c>
      <c r="B10849" s="225">
        <v>73.31</v>
      </c>
    </row>
    <row r="10850" spans="1:2">
      <c r="A10850" s="68" t="s">
        <v>10973</v>
      </c>
      <c r="B10850" s="225">
        <v>80.849999999999994</v>
      </c>
    </row>
    <row r="10851" spans="1:2">
      <c r="A10851" s="68" t="s">
        <v>10974</v>
      </c>
      <c r="B10851" s="225">
        <v>75.77</v>
      </c>
    </row>
    <row r="10852" spans="1:2">
      <c r="A10852" s="68" t="s">
        <v>10975</v>
      </c>
      <c r="B10852" s="225">
        <v>90.18</v>
      </c>
    </row>
    <row r="10853" spans="1:2">
      <c r="A10853" s="68" t="s">
        <v>10976</v>
      </c>
      <c r="B10853" s="225">
        <v>83.86</v>
      </c>
    </row>
    <row r="10854" spans="1:2">
      <c r="A10854" s="68" t="s">
        <v>10977</v>
      </c>
      <c r="B10854" s="225">
        <v>96.27</v>
      </c>
    </row>
    <row r="10855" spans="1:2">
      <c r="A10855" s="68" t="s">
        <v>10978</v>
      </c>
      <c r="B10855" s="225">
        <v>89.14</v>
      </c>
    </row>
    <row r="10856" spans="1:2">
      <c r="A10856" s="68" t="s">
        <v>10979</v>
      </c>
      <c r="B10856" s="225">
        <v>78.77</v>
      </c>
    </row>
    <row r="10857" spans="1:2">
      <c r="A10857" s="68" t="s">
        <v>10980</v>
      </c>
      <c r="B10857" s="225">
        <v>74.12</v>
      </c>
    </row>
    <row r="10858" spans="1:2">
      <c r="A10858" s="68" t="s">
        <v>10981</v>
      </c>
      <c r="B10858" s="225">
        <v>81.61</v>
      </c>
    </row>
    <row r="10859" spans="1:2">
      <c r="A10859" s="68" t="s">
        <v>10982</v>
      </c>
      <c r="B10859" s="225">
        <v>76.58</v>
      </c>
    </row>
    <row r="10860" spans="1:2">
      <c r="A10860" s="68" t="s">
        <v>10983</v>
      </c>
      <c r="B10860" s="225">
        <v>90.94</v>
      </c>
    </row>
    <row r="10861" spans="1:2">
      <c r="A10861" s="68" t="s">
        <v>10984</v>
      </c>
      <c r="B10861" s="225">
        <v>84.67</v>
      </c>
    </row>
    <row r="10862" spans="1:2">
      <c r="A10862" s="68" t="s">
        <v>10985</v>
      </c>
      <c r="B10862" s="225">
        <v>97.03</v>
      </c>
    </row>
    <row r="10863" spans="1:2">
      <c r="A10863" s="68" t="s">
        <v>10986</v>
      </c>
      <c r="B10863" s="225">
        <v>89.95</v>
      </c>
    </row>
    <row r="10864" spans="1:2">
      <c r="A10864" s="68" t="s">
        <v>10987</v>
      </c>
      <c r="B10864" s="225">
        <v>238.16</v>
      </c>
    </row>
    <row r="10865" spans="1:2">
      <c r="A10865" s="68" t="s">
        <v>10988</v>
      </c>
      <c r="B10865" s="225">
        <v>227.26</v>
      </c>
    </row>
    <row r="10866" spans="1:2">
      <c r="A10866" s="68" t="s">
        <v>10989</v>
      </c>
      <c r="B10866" s="225">
        <v>185.04</v>
      </c>
    </row>
    <row r="10867" spans="1:2">
      <c r="A10867" s="68" t="s">
        <v>10990</v>
      </c>
      <c r="B10867" s="225">
        <v>180.62</v>
      </c>
    </row>
    <row r="10868" spans="1:2">
      <c r="A10868" s="68" t="s">
        <v>10991</v>
      </c>
      <c r="B10868" s="225">
        <v>135.94999999999999</v>
      </c>
    </row>
    <row r="10869" spans="1:2">
      <c r="A10869" s="68" t="s">
        <v>10992</v>
      </c>
      <c r="B10869" s="225">
        <v>133.72</v>
      </c>
    </row>
    <row r="10870" spans="1:2">
      <c r="A10870" s="68" t="s">
        <v>10993</v>
      </c>
      <c r="B10870" s="225">
        <v>214.96</v>
      </c>
    </row>
    <row r="10871" spans="1:2">
      <c r="A10871" s="68" t="s">
        <v>10994</v>
      </c>
      <c r="B10871" s="225">
        <v>211.86</v>
      </c>
    </row>
    <row r="10872" spans="1:2">
      <c r="A10872" s="68" t="s">
        <v>10995</v>
      </c>
      <c r="B10872" s="225">
        <v>217.98</v>
      </c>
    </row>
    <row r="10873" spans="1:2">
      <c r="A10873" s="68" t="s">
        <v>10996</v>
      </c>
      <c r="B10873" s="225">
        <v>213.43</v>
      </c>
    </row>
    <row r="10874" spans="1:2">
      <c r="A10874" s="68" t="s">
        <v>10997</v>
      </c>
      <c r="B10874" s="225">
        <v>325.72000000000003</v>
      </c>
    </row>
    <row r="10875" spans="1:2">
      <c r="A10875" s="68" t="s">
        <v>10998</v>
      </c>
      <c r="B10875" s="225">
        <v>318.42</v>
      </c>
    </row>
    <row r="10876" spans="1:2">
      <c r="A10876" s="68" t="s">
        <v>10999</v>
      </c>
      <c r="B10876" s="225">
        <v>267.12</v>
      </c>
    </row>
    <row r="10877" spans="1:2">
      <c r="A10877" s="68" t="s">
        <v>11000</v>
      </c>
      <c r="B10877" s="225">
        <v>263.85000000000002</v>
      </c>
    </row>
    <row r="10878" spans="1:2">
      <c r="A10878" s="68" t="s">
        <v>11001</v>
      </c>
      <c r="B10878" s="225">
        <v>182.31</v>
      </c>
    </row>
    <row r="10879" spans="1:2">
      <c r="A10879" s="68" t="s">
        <v>11002</v>
      </c>
      <c r="B10879" s="225">
        <v>171.35</v>
      </c>
    </row>
    <row r="10880" spans="1:2">
      <c r="A10880" s="68" t="s">
        <v>11003</v>
      </c>
      <c r="B10880" s="225">
        <v>176.13</v>
      </c>
    </row>
    <row r="10881" spans="1:2">
      <c r="A10881" s="68" t="s">
        <v>11004</v>
      </c>
      <c r="B10881" s="225">
        <v>164.28</v>
      </c>
    </row>
    <row r="10882" spans="1:2">
      <c r="A10882" s="68" t="s">
        <v>11005</v>
      </c>
      <c r="B10882" s="225">
        <v>1297.1099999999999</v>
      </c>
    </row>
    <row r="10883" spans="1:2">
      <c r="A10883" s="68" t="s">
        <v>11006</v>
      </c>
      <c r="B10883" s="225">
        <v>1269.99</v>
      </c>
    </row>
    <row r="10884" spans="1:2">
      <c r="A10884" s="68" t="s">
        <v>11007</v>
      </c>
      <c r="B10884" s="225">
        <v>1379.76</v>
      </c>
    </row>
    <row r="10885" spans="1:2">
      <c r="A10885" s="68" t="s">
        <v>11008</v>
      </c>
      <c r="B10885" s="225">
        <v>1352.6</v>
      </c>
    </row>
    <row r="10886" spans="1:2">
      <c r="A10886" s="68" t="s">
        <v>11009</v>
      </c>
      <c r="B10886" s="225">
        <v>797.31</v>
      </c>
    </row>
    <row r="10887" spans="1:2">
      <c r="A10887" s="68" t="s">
        <v>11010</v>
      </c>
      <c r="B10887" s="225">
        <v>772.9</v>
      </c>
    </row>
    <row r="10888" spans="1:2">
      <c r="A10888" s="68" t="s">
        <v>11011</v>
      </c>
      <c r="B10888" s="225">
        <v>555.61</v>
      </c>
    </row>
    <row r="10889" spans="1:2">
      <c r="A10889" s="68" t="s">
        <v>11012</v>
      </c>
      <c r="B10889" s="225">
        <v>533.87</v>
      </c>
    </row>
    <row r="10890" spans="1:2">
      <c r="A10890" s="68" t="s">
        <v>11013</v>
      </c>
      <c r="B10890" s="225">
        <v>67.2</v>
      </c>
    </row>
    <row r="10891" spans="1:2">
      <c r="A10891" s="68" t="s">
        <v>11014</v>
      </c>
      <c r="B10891" s="225">
        <v>65.91</v>
      </c>
    </row>
    <row r="10892" spans="1:2">
      <c r="A10892" s="68" t="s">
        <v>11015</v>
      </c>
      <c r="B10892" s="225">
        <v>133.85</v>
      </c>
    </row>
    <row r="10893" spans="1:2">
      <c r="A10893" s="68" t="s">
        <v>11016</v>
      </c>
      <c r="B10893" s="225">
        <v>131.41999999999999</v>
      </c>
    </row>
    <row r="10894" spans="1:2">
      <c r="A10894" s="68" t="s">
        <v>11017</v>
      </c>
      <c r="B10894" s="225">
        <v>100.65</v>
      </c>
    </row>
    <row r="10895" spans="1:2">
      <c r="A10895" s="68" t="s">
        <v>11018</v>
      </c>
      <c r="B10895" s="225">
        <v>98.74</v>
      </c>
    </row>
    <row r="10896" spans="1:2">
      <c r="A10896" s="68" t="s">
        <v>11019</v>
      </c>
      <c r="B10896" s="225">
        <v>206.36</v>
      </c>
    </row>
    <row r="10897" spans="1:2">
      <c r="A10897" s="68" t="s">
        <v>11020</v>
      </c>
      <c r="B10897" s="225">
        <v>199.43</v>
      </c>
    </row>
    <row r="10898" spans="1:2">
      <c r="A10898" s="68" t="s">
        <v>11021</v>
      </c>
      <c r="B10898" s="225">
        <v>234.36</v>
      </c>
    </row>
    <row r="10899" spans="1:2">
      <c r="A10899" s="68" t="s">
        <v>11022</v>
      </c>
      <c r="B10899" s="225">
        <v>226.76</v>
      </c>
    </row>
    <row r="10900" spans="1:2">
      <c r="A10900" s="68" t="s">
        <v>11023</v>
      </c>
      <c r="B10900" s="225">
        <v>431.3</v>
      </c>
    </row>
    <row r="10901" spans="1:2">
      <c r="A10901" s="68" t="s">
        <v>11024</v>
      </c>
      <c r="B10901" s="225">
        <v>386.06</v>
      </c>
    </row>
    <row r="10902" spans="1:2">
      <c r="A10902" s="68" t="s">
        <v>11025</v>
      </c>
      <c r="B10902" s="225">
        <v>452.6</v>
      </c>
    </row>
    <row r="10903" spans="1:2">
      <c r="A10903" s="68" t="s">
        <v>11026</v>
      </c>
      <c r="B10903" s="225">
        <v>406.1</v>
      </c>
    </row>
    <row r="10904" spans="1:2">
      <c r="A10904" s="68" t="s">
        <v>11027</v>
      </c>
      <c r="B10904" s="225">
        <v>190.22</v>
      </c>
    </row>
    <row r="10905" spans="1:2">
      <c r="A10905" s="68" t="s">
        <v>11028</v>
      </c>
      <c r="B10905" s="225">
        <v>178.91</v>
      </c>
    </row>
    <row r="10906" spans="1:2">
      <c r="A10906" s="68" t="s">
        <v>11029</v>
      </c>
      <c r="B10906" s="225">
        <v>327</v>
      </c>
    </row>
    <row r="10907" spans="1:2">
      <c r="A10907" s="68" t="s">
        <v>11030</v>
      </c>
      <c r="B10907" s="225">
        <v>327</v>
      </c>
    </row>
    <row r="10908" spans="1:2">
      <c r="A10908" s="68" t="s">
        <v>11031</v>
      </c>
      <c r="B10908" s="225">
        <v>327</v>
      </c>
    </row>
    <row r="10909" spans="1:2">
      <c r="A10909" s="68" t="s">
        <v>11032</v>
      </c>
      <c r="B10909" s="225">
        <v>327</v>
      </c>
    </row>
    <row r="10910" spans="1:2">
      <c r="A10910" s="68" t="s">
        <v>11033</v>
      </c>
      <c r="B10910" s="225">
        <v>407</v>
      </c>
    </row>
    <row r="10911" spans="1:2">
      <c r="A10911" s="68" t="s">
        <v>11034</v>
      </c>
      <c r="B10911" s="225">
        <v>407</v>
      </c>
    </row>
    <row r="10912" spans="1:2">
      <c r="A10912" s="68" t="s">
        <v>11035</v>
      </c>
      <c r="B10912" s="225">
        <v>407</v>
      </c>
    </row>
    <row r="10913" spans="1:2">
      <c r="A10913" s="68" t="s">
        <v>11036</v>
      </c>
      <c r="B10913" s="225">
        <v>407</v>
      </c>
    </row>
    <row r="10914" spans="1:2">
      <c r="A10914" s="68" t="s">
        <v>11037</v>
      </c>
      <c r="B10914" s="225">
        <v>259.57</v>
      </c>
    </row>
    <row r="10915" spans="1:2">
      <c r="A10915" s="68" t="s">
        <v>11038</v>
      </c>
      <c r="B10915" s="225">
        <v>259.57</v>
      </c>
    </row>
    <row r="10916" spans="1:2">
      <c r="A10916" s="68" t="s">
        <v>11039</v>
      </c>
      <c r="B10916" s="225">
        <v>292</v>
      </c>
    </row>
    <row r="10917" spans="1:2">
      <c r="A10917" s="68" t="s">
        <v>11040</v>
      </c>
      <c r="B10917" s="225">
        <v>292</v>
      </c>
    </row>
    <row r="10918" spans="1:2">
      <c r="A10918" s="68" t="s">
        <v>11041</v>
      </c>
      <c r="B10918" s="225">
        <v>361</v>
      </c>
    </row>
    <row r="10919" spans="1:2">
      <c r="A10919" s="68" t="s">
        <v>11042</v>
      </c>
      <c r="B10919" s="225">
        <v>361</v>
      </c>
    </row>
    <row r="10920" spans="1:2">
      <c r="A10920" s="68" t="s">
        <v>11043</v>
      </c>
      <c r="B10920" s="225">
        <v>361</v>
      </c>
    </row>
    <row r="10921" spans="1:2">
      <c r="A10921" s="68" t="s">
        <v>11044</v>
      </c>
      <c r="B10921" s="225">
        <v>361</v>
      </c>
    </row>
    <row r="10922" spans="1:2">
      <c r="A10922" s="68" t="s">
        <v>11045</v>
      </c>
      <c r="B10922" s="225">
        <v>327</v>
      </c>
    </row>
    <row r="10923" spans="1:2">
      <c r="A10923" s="68" t="s">
        <v>11046</v>
      </c>
      <c r="B10923" s="225">
        <v>327</v>
      </c>
    </row>
    <row r="10924" spans="1:2">
      <c r="A10924" s="68" t="s">
        <v>11047</v>
      </c>
      <c r="B10924" s="225">
        <v>327</v>
      </c>
    </row>
    <row r="10925" spans="1:2">
      <c r="A10925" s="68" t="s">
        <v>11048</v>
      </c>
      <c r="B10925" s="225">
        <v>327</v>
      </c>
    </row>
    <row r="10926" spans="1:2">
      <c r="A10926" s="68" t="s">
        <v>11049</v>
      </c>
      <c r="B10926" s="225">
        <v>407</v>
      </c>
    </row>
    <row r="10927" spans="1:2">
      <c r="A10927" s="68" t="s">
        <v>11050</v>
      </c>
      <c r="B10927" s="225">
        <v>407</v>
      </c>
    </row>
    <row r="10928" spans="1:2">
      <c r="A10928" s="68" t="s">
        <v>11051</v>
      </c>
      <c r="B10928" s="225">
        <v>407</v>
      </c>
    </row>
    <row r="10929" spans="1:2">
      <c r="A10929" s="68" t="s">
        <v>11052</v>
      </c>
      <c r="B10929" s="225">
        <v>407</v>
      </c>
    </row>
    <row r="10930" spans="1:2">
      <c r="A10930" s="68" t="s">
        <v>11053</v>
      </c>
      <c r="B10930" s="225">
        <v>292</v>
      </c>
    </row>
    <row r="10931" spans="1:2">
      <c r="A10931" s="68" t="s">
        <v>11054</v>
      </c>
      <c r="B10931" s="225">
        <v>292</v>
      </c>
    </row>
    <row r="10932" spans="1:2">
      <c r="A10932" s="68" t="s">
        <v>11055</v>
      </c>
      <c r="B10932" s="225">
        <v>292</v>
      </c>
    </row>
    <row r="10933" spans="1:2">
      <c r="A10933" s="68" t="s">
        <v>11056</v>
      </c>
      <c r="B10933" s="225">
        <v>292</v>
      </c>
    </row>
    <row r="10934" spans="1:2">
      <c r="A10934" s="68" t="s">
        <v>11057</v>
      </c>
      <c r="B10934" s="225">
        <v>361</v>
      </c>
    </row>
    <row r="10935" spans="1:2">
      <c r="A10935" s="68" t="s">
        <v>11058</v>
      </c>
      <c r="B10935" s="225">
        <v>361</v>
      </c>
    </row>
    <row r="10936" spans="1:2">
      <c r="A10936" s="68" t="s">
        <v>11059</v>
      </c>
      <c r="B10936" s="225">
        <v>361</v>
      </c>
    </row>
    <row r="10937" spans="1:2">
      <c r="A10937" s="68" t="s">
        <v>11060</v>
      </c>
      <c r="B10937" s="225">
        <v>361</v>
      </c>
    </row>
    <row r="10938" spans="1:2">
      <c r="A10938" s="68" t="s">
        <v>11061</v>
      </c>
      <c r="B10938" s="225">
        <v>327</v>
      </c>
    </row>
    <row r="10939" spans="1:2">
      <c r="A10939" s="68" t="s">
        <v>11062</v>
      </c>
      <c r="B10939" s="225">
        <v>327</v>
      </c>
    </row>
    <row r="10940" spans="1:2">
      <c r="A10940" s="68" t="s">
        <v>11063</v>
      </c>
      <c r="B10940" s="225">
        <v>327</v>
      </c>
    </row>
    <row r="10941" spans="1:2">
      <c r="A10941" s="68" t="s">
        <v>11064</v>
      </c>
      <c r="B10941" s="225">
        <v>327</v>
      </c>
    </row>
    <row r="10942" spans="1:2">
      <c r="A10942" s="68" t="s">
        <v>11065</v>
      </c>
      <c r="B10942" s="225">
        <v>407</v>
      </c>
    </row>
    <row r="10943" spans="1:2">
      <c r="A10943" s="68" t="s">
        <v>11066</v>
      </c>
      <c r="B10943" s="225">
        <v>407</v>
      </c>
    </row>
    <row r="10944" spans="1:2">
      <c r="A10944" s="68" t="s">
        <v>11067</v>
      </c>
      <c r="B10944" s="225">
        <v>407</v>
      </c>
    </row>
    <row r="10945" spans="1:2">
      <c r="A10945" s="68" t="s">
        <v>11068</v>
      </c>
      <c r="B10945" s="225">
        <v>407</v>
      </c>
    </row>
    <row r="10946" spans="1:2">
      <c r="A10946" s="68" t="s">
        <v>11069</v>
      </c>
      <c r="B10946" s="225">
        <v>292</v>
      </c>
    </row>
    <row r="10947" spans="1:2">
      <c r="A10947" s="68" t="s">
        <v>11070</v>
      </c>
      <c r="B10947" s="225">
        <v>292</v>
      </c>
    </row>
    <row r="10948" spans="1:2">
      <c r="A10948" s="68" t="s">
        <v>11071</v>
      </c>
      <c r="B10948" s="225">
        <v>292</v>
      </c>
    </row>
    <row r="10949" spans="1:2">
      <c r="A10949" s="68" t="s">
        <v>11072</v>
      </c>
      <c r="B10949" s="225">
        <v>292</v>
      </c>
    </row>
    <row r="10950" spans="1:2">
      <c r="A10950" s="68" t="s">
        <v>11073</v>
      </c>
      <c r="B10950" s="225">
        <v>361</v>
      </c>
    </row>
    <row r="10951" spans="1:2">
      <c r="A10951" s="68" t="s">
        <v>11074</v>
      </c>
      <c r="B10951" s="225">
        <v>361</v>
      </c>
    </row>
    <row r="10952" spans="1:2">
      <c r="A10952" s="68" t="s">
        <v>11075</v>
      </c>
      <c r="B10952" s="225">
        <v>361</v>
      </c>
    </row>
    <row r="10953" spans="1:2">
      <c r="A10953" s="68" t="s">
        <v>11076</v>
      </c>
      <c r="B10953" s="225">
        <v>361</v>
      </c>
    </row>
    <row r="10954" spans="1:2">
      <c r="A10954" s="68" t="s">
        <v>11077</v>
      </c>
      <c r="B10954" s="225">
        <v>63.52</v>
      </c>
    </row>
    <row r="10955" spans="1:2">
      <c r="A10955" s="68" t="s">
        <v>11078</v>
      </c>
      <c r="B10955" s="225">
        <v>61.37</v>
      </c>
    </row>
    <row r="10956" spans="1:2">
      <c r="A10956" s="68" t="s">
        <v>11079</v>
      </c>
      <c r="B10956" s="225">
        <v>74.95</v>
      </c>
    </row>
    <row r="10957" spans="1:2">
      <c r="A10957" s="68" t="s">
        <v>11080</v>
      </c>
      <c r="B10957" s="225">
        <v>72.540000000000006</v>
      </c>
    </row>
    <row r="10958" spans="1:2">
      <c r="A10958" s="68" t="s">
        <v>11081</v>
      </c>
      <c r="B10958" s="225">
        <v>72.27</v>
      </c>
    </row>
    <row r="10959" spans="1:2">
      <c r="A10959" s="68" t="s">
        <v>11082</v>
      </c>
      <c r="B10959" s="225">
        <v>70.12</v>
      </c>
    </row>
    <row r="10960" spans="1:2">
      <c r="A10960" s="68" t="s">
        <v>11083</v>
      </c>
      <c r="B10960" s="225">
        <v>83.7</v>
      </c>
    </row>
    <row r="10961" spans="1:2">
      <c r="A10961" s="68" t="s">
        <v>11084</v>
      </c>
      <c r="B10961" s="225">
        <v>81.28</v>
      </c>
    </row>
    <row r="10962" spans="1:2">
      <c r="A10962" s="68" t="s">
        <v>11085</v>
      </c>
      <c r="B10962" s="225">
        <v>106.65</v>
      </c>
    </row>
    <row r="10963" spans="1:2">
      <c r="A10963" s="68" t="s">
        <v>11086</v>
      </c>
      <c r="B10963" s="225">
        <v>103.74</v>
      </c>
    </row>
    <row r="10964" spans="1:2">
      <c r="A10964" s="68" t="s">
        <v>11087</v>
      </c>
      <c r="B10964" s="225">
        <v>118.08</v>
      </c>
    </row>
    <row r="10965" spans="1:2">
      <c r="A10965" s="68" t="s">
        <v>11088</v>
      </c>
      <c r="B10965" s="225">
        <v>114.91</v>
      </c>
    </row>
    <row r="10966" spans="1:2">
      <c r="A10966" s="68" t="s">
        <v>11089</v>
      </c>
      <c r="B10966" s="225">
        <v>111.74</v>
      </c>
    </row>
    <row r="10967" spans="1:2">
      <c r="A10967" s="68" t="s">
        <v>11090</v>
      </c>
      <c r="B10967" s="225">
        <v>108.83</v>
      </c>
    </row>
    <row r="10968" spans="1:2">
      <c r="A10968" s="68" t="s">
        <v>11091</v>
      </c>
      <c r="B10968" s="225">
        <v>123.17</v>
      </c>
    </row>
    <row r="10969" spans="1:2">
      <c r="A10969" s="68" t="s">
        <v>11092</v>
      </c>
      <c r="B10969" s="225">
        <v>119.99</v>
      </c>
    </row>
    <row r="10970" spans="1:2">
      <c r="A10970" s="68" t="s">
        <v>11093</v>
      </c>
      <c r="B10970" s="225">
        <v>75.08</v>
      </c>
    </row>
    <row r="10971" spans="1:2">
      <c r="A10971" s="68" t="s">
        <v>11094</v>
      </c>
      <c r="B10971" s="225">
        <v>72.930000000000007</v>
      </c>
    </row>
    <row r="10972" spans="1:2">
      <c r="A10972" s="68" t="s">
        <v>11095</v>
      </c>
      <c r="B10972" s="225">
        <v>86.51</v>
      </c>
    </row>
    <row r="10973" spans="1:2">
      <c r="A10973" s="68" t="s">
        <v>11096</v>
      </c>
      <c r="B10973" s="225">
        <v>84.09</v>
      </c>
    </row>
    <row r="10974" spans="1:2">
      <c r="A10974" s="68" t="s">
        <v>11097</v>
      </c>
      <c r="B10974" s="225">
        <v>79.47</v>
      </c>
    </row>
    <row r="10975" spans="1:2">
      <c r="A10975" s="68" t="s">
        <v>11098</v>
      </c>
      <c r="B10975" s="225">
        <v>77.319999999999993</v>
      </c>
    </row>
    <row r="10976" spans="1:2">
      <c r="A10976" s="68" t="s">
        <v>11099</v>
      </c>
      <c r="B10976" s="225">
        <v>90.9</v>
      </c>
    </row>
    <row r="10977" spans="1:2">
      <c r="A10977" s="68" t="s">
        <v>11100</v>
      </c>
      <c r="B10977" s="225">
        <v>88.48</v>
      </c>
    </row>
    <row r="10978" spans="1:2">
      <c r="A10978" s="68" t="s">
        <v>11101</v>
      </c>
      <c r="B10978" s="225">
        <v>75.569999999999993</v>
      </c>
    </row>
    <row r="10979" spans="1:2">
      <c r="A10979" s="68" t="s">
        <v>11102</v>
      </c>
      <c r="B10979" s="225">
        <v>73.42</v>
      </c>
    </row>
    <row r="10980" spans="1:2">
      <c r="A10980" s="68" t="s">
        <v>11103</v>
      </c>
      <c r="B10980" s="225">
        <v>87</v>
      </c>
    </row>
    <row r="10981" spans="1:2">
      <c r="A10981" s="68" t="s">
        <v>11104</v>
      </c>
      <c r="B10981" s="225">
        <v>84.58</v>
      </c>
    </row>
    <row r="10982" spans="1:2">
      <c r="A10982" s="68" t="s">
        <v>11105</v>
      </c>
      <c r="B10982" s="225">
        <v>77.94</v>
      </c>
    </row>
    <row r="10983" spans="1:2">
      <c r="A10983" s="68" t="s">
        <v>11106</v>
      </c>
      <c r="B10983" s="225">
        <v>75.790000000000006</v>
      </c>
    </row>
    <row r="10984" spans="1:2">
      <c r="A10984" s="68" t="s">
        <v>11107</v>
      </c>
      <c r="B10984" s="225">
        <v>89.38</v>
      </c>
    </row>
    <row r="10985" spans="1:2">
      <c r="A10985" s="68" t="s">
        <v>11108</v>
      </c>
      <c r="B10985" s="225">
        <v>86.96</v>
      </c>
    </row>
    <row r="10986" spans="1:2">
      <c r="A10986" s="68" t="s">
        <v>11109</v>
      </c>
      <c r="B10986" s="225">
        <v>363.36</v>
      </c>
    </row>
    <row r="10987" spans="1:2">
      <c r="A10987" s="68" t="s">
        <v>11110</v>
      </c>
      <c r="B10987" s="225">
        <v>329.99</v>
      </c>
    </row>
    <row r="10988" spans="1:2">
      <c r="A10988" s="68" t="s">
        <v>11111</v>
      </c>
      <c r="B10988" s="225">
        <v>458.27</v>
      </c>
    </row>
    <row r="10989" spans="1:2">
      <c r="A10989" s="68" t="s">
        <v>11112</v>
      </c>
      <c r="B10989" s="225">
        <v>442.88</v>
      </c>
    </row>
    <row r="10990" spans="1:2">
      <c r="A10990" s="68" t="s">
        <v>11113</v>
      </c>
      <c r="B10990" s="225">
        <v>165.95</v>
      </c>
    </row>
    <row r="10991" spans="1:2">
      <c r="A10991" s="68" t="s">
        <v>11114</v>
      </c>
      <c r="B10991" s="225">
        <v>153.33000000000001</v>
      </c>
    </row>
    <row r="10992" spans="1:2">
      <c r="A10992" s="68" t="s">
        <v>11115</v>
      </c>
      <c r="B10992" s="225">
        <v>503.27</v>
      </c>
    </row>
    <row r="10993" spans="1:2">
      <c r="A10993" s="68" t="s">
        <v>11116</v>
      </c>
      <c r="B10993" s="225">
        <v>487.88</v>
      </c>
    </row>
    <row r="10994" spans="1:2">
      <c r="A10994" s="68" t="s">
        <v>11117</v>
      </c>
      <c r="B10994" s="225">
        <v>560.27</v>
      </c>
    </row>
    <row r="10995" spans="1:2">
      <c r="A10995" s="68" t="s">
        <v>11118</v>
      </c>
      <c r="B10995" s="225">
        <v>544.88</v>
      </c>
    </row>
    <row r="10996" spans="1:2">
      <c r="A10996" s="68" t="s">
        <v>11119</v>
      </c>
      <c r="B10996" s="225">
        <v>513.27</v>
      </c>
    </row>
    <row r="10997" spans="1:2">
      <c r="A10997" s="68" t="s">
        <v>11120</v>
      </c>
      <c r="B10997" s="225">
        <v>497.88</v>
      </c>
    </row>
    <row r="10998" spans="1:2">
      <c r="A10998" s="68" t="s">
        <v>11121</v>
      </c>
      <c r="B10998" s="225">
        <v>543.27</v>
      </c>
    </row>
    <row r="10999" spans="1:2">
      <c r="A10999" s="68" t="s">
        <v>11122</v>
      </c>
      <c r="B10999" s="225">
        <v>527.88</v>
      </c>
    </row>
    <row r="11000" spans="1:2">
      <c r="A11000" s="68" t="s">
        <v>11123</v>
      </c>
      <c r="B11000" s="225">
        <v>192.27</v>
      </c>
    </row>
    <row r="11001" spans="1:2">
      <c r="A11001" s="68" t="s">
        <v>11124</v>
      </c>
      <c r="B11001" s="225">
        <v>176.88</v>
      </c>
    </row>
    <row r="11002" spans="1:2">
      <c r="A11002" s="68" t="s">
        <v>11125</v>
      </c>
      <c r="B11002" s="225">
        <v>733.27</v>
      </c>
    </row>
    <row r="11003" spans="1:2">
      <c r="A11003" s="68" t="s">
        <v>11126</v>
      </c>
      <c r="B11003" s="225">
        <v>717.88</v>
      </c>
    </row>
    <row r="11004" spans="1:2">
      <c r="A11004" s="68" t="s">
        <v>11127</v>
      </c>
      <c r="B11004" s="225">
        <v>208.52</v>
      </c>
    </row>
    <row r="11005" spans="1:2">
      <c r="A11005" s="68" t="s">
        <v>11128</v>
      </c>
      <c r="B11005" s="225">
        <v>202.6</v>
      </c>
    </row>
    <row r="11006" spans="1:2">
      <c r="A11006" s="68" t="s">
        <v>11129</v>
      </c>
      <c r="B11006" s="225">
        <v>25.56</v>
      </c>
    </row>
    <row r="11007" spans="1:2">
      <c r="A11007" s="68" t="s">
        <v>11130</v>
      </c>
      <c r="B11007" s="225">
        <v>23.86</v>
      </c>
    </row>
    <row r="11008" spans="1:2">
      <c r="A11008" s="68" t="s">
        <v>23422</v>
      </c>
      <c r="B11008" s="225">
        <v>190.55</v>
      </c>
    </row>
    <row r="11009" spans="1:2">
      <c r="A11009" s="68" t="s">
        <v>23423</v>
      </c>
      <c r="B11009" s="225">
        <v>190.07</v>
      </c>
    </row>
    <row r="11010" spans="1:2">
      <c r="A11010" s="68" t="s">
        <v>11131</v>
      </c>
      <c r="B11010" s="225">
        <v>93.11</v>
      </c>
    </row>
    <row r="11011" spans="1:2">
      <c r="A11011" s="68" t="s">
        <v>11132</v>
      </c>
      <c r="B11011" s="225">
        <v>86.94</v>
      </c>
    </row>
    <row r="11012" spans="1:2">
      <c r="A11012" s="68" t="s">
        <v>11133</v>
      </c>
      <c r="B11012" s="225">
        <v>29.28</v>
      </c>
    </row>
    <row r="11013" spans="1:2">
      <c r="A11013" s="68" t="s">
        <v>11134</v>
      </c>
      <c r="B11013" s="225">
        <v>27.23</v>
      </c>
    </row>
    <row r="11014" spans="1:2">
      <c r="A11014" s="68" t="s">
        <v>11135</v>
      </c>
      <c r="B11014" s="225">
        <v>22.43</v>
      </c>
    </row>
    <row r="11015" spans="1:2">
      <c r="A11015" s="68" t="s">
        <v>11136</v>
      </c>
      <c r="B11015" s="225">
        <v>20.61</v>
      </c>
    </row>
    <row r="11016" spans="1:2">
      <c r="A11016" s="68" t="s">
        <v>11137</v>
      </c>
      <c r="B11016" s="225">
        <v>125.32</v>
      </c>
    </row>
    <row r="11017" spans="1:2">
      <c r="A11017" s="68" t="s">
        <v>11138</v>
      </c>
      <c r="B11017" s="225">
        <v>112.41</v>
      </c>
    </row>
    <row r="11018" spans="1:2">
      <c r="A11018" s="68" t="s">
        <v>11139</v>
      </c>
      <c r="B11018" s="225">
        <v>118.94</v>
      </c>
    </row>
    <row r="11019" spans="1:2">
      <c r="A11019" s="68" t="s">
        <v>11140</v>
      </c>
      <c r="B11019" s="225">
        <v>109.31</v>
      </c>
    </row>
    <row r="11020" spans="1:2">
      <c r="A11020" s="68" t="s">
        <v>11141</v>
      </c>
      <c r="B11020" s="225">
        <v>6.08</v>
      </c>
    </row>
    <row r="11021" spans="1:2">
      <c r="A11021" s="68" t="s">
        <v>11142</v>
      </c>
      <c r="B11021" s="225">
        <v>5.51</v>
      </c>
    </row>
    <row r="11022" spans="1:2">
      <c r="A11022" s="68" t="s">
        <v>11143</v>
      </c>
      <c r="B11022" s="225">
        <v>14.06</v>
      </c>
    </row>
    <row r="11023" spans="1:2">
      <c r="A11023" s="68" t="s">
        <v>11144</v>
      </c>
      <c r="B11023" s="225">
        <v>13.22</v>
      </c>
    </row>
    <row r="11024" spans="1:2">
      <c r="A11024" s="68" t="s">
        <v>11145</v>
      </c>
      <c r="B11024" s="225">
        <v>4.9400000000000004</v>
      </c>
    </row>
    <row r="11025" spans="1:2">
      <c r="A11025" s="68" t="s">
        <v>11146</v>
      </c>
      <c r="B11025" s="225">
        <v>4.62</v>
      </c>
    </row>
    <row r="11026" spans="1:2">
      <c r="A11026" s="68" t="s">
        <v>11147</v>
      </c>
      <c r="B11026" s="225">
        <v>11.77</v>
      </c>
    </row>
    <row r="11027" spans="1:2">
      <c r="A11027" s="68" t="s">
        <v>11148</v>
      </c>
      <c r="B11027" s="225">
        <v>10.62</v>
      </c>
    </row>
    <row r="11028" spans="1:2">
      <c r="A11028" s="68" t="s">
        <v>11149</v>
      </c>
      <c r="B11028" s="225">
        <v>30.62</v>
      </c>
    </row>
    <row r="11029" spans="1:2">
      <c r="A11029" s="68" t="s">
        <v>11150</v>
      </c>
      <c r="B11029" s="225">
        <v>27.78</v>
      </c>
    </row>
    <row r="11030" spans="1:2">
      <c r="A11030" s="68" t="s">
        <v>11151</v>
      </c>
      <c r="B11030" s="225">
        <v>30.06</v>
      </c>
    </row>
    <row r="11031" spans="1:2">
      <c r="A11031" s="68" t="s">
        <v>11152</v>
      </c>
      <c r="B11031" s="225">
        <v>27.22</v>
      </c>
    </row>
    <row r="11032" spans="1:2">
      <c r="A11032" s="68" t="s">
        <v>11153</v>
      </c>
      <c r="B11032" s="225">
        <v>29.23</v>
      </c>
    </row>
    <row r="11033" spans="1:2">
      <c r="A11033" s="68" t="s">
        <v>11154</v>
      </c>
      <c r="B11033" s="225">
        <v>26.36</v>
      </c>
    </row>
    <row r="11034" spans="1:2">
      <c r="A11034" s="68" t="s">
        <v>11155</v>
      </c>
      <c r="B11034" s="225">
        <v>32.07</v>
      </c>
    </row>
    <row r="11035" spans="1:2">
      <c r="A11035" s="68" t="s">
        <v>11156</v>
      </c>
      <c r="B11035" s="225">
        <v>29.16</v>
      </c>
    </row>
    <row r="11036" spans="1:2">
      <c r="A11036" s="68" t="s">
        <v>11157</v>
      </c>
      <c r="B11036" s="225">
        <v>28.89</v>
      </c>
    </row>
    <row r="11037" spans="1:2">
      <c r="A11037" s="68" t="s">
        <v>11158</v>
      </c>
      <c r="B11037" s="225">
        <v>26</v>
      </c>
    </row>
    <row r="11038" spans="1:2">
      <c r="A11038" s="68" t="s">
        <v>11159</v>
      </c>
      <c r="B11038" s="225">
        <v>37.909999999999997</v>
      </c>
    </row>
    <row r="11039" spans="1:2">
      <c r="A11039" s="68" t="s">
        <v>11160</v>
      </c>
      <c r="B11039" s="225">
        <v>34.99</v>
      </c>
    </row>
    <row r="11040" spans="1:2">
      <c r="A11040" s="68" t="s">
        <v>11161</v>
      </c>
      <c r="B11040" s="225">
        <v>28.7</v>
      </c>
    </row>
    <row r="11041" spans="1:2">
      <c r="A11041" s="68" t="s">
        <v>11162</v>
      </c>
      <c r="B11041" s="225">
        <v>25.8</v>
      </c>
    </row>
    <row r="11042" spans="1:2">
      <c r="A11042" s="68" t="s">
        <v>11163</v>
      </c>
      <c r="B11042" s="225">
        <v>22.61</v>
      </c>
    </row>
    <row r="11043" spans="1:2">
      <c r="A11043" s="68" t="s">
        <v>11164</v>
      </c>
      <c r="B11043" s="225">
        <v>20.29</v>
      </c>
    </row>
    <row r="11044" spans="1:2">
      <c r="A11044" s="68" t="s">
        <v>11165</v>
      </c>
      <c r="B11044" s="225">
        <v>30.83</v>
      </c>
    </row>
    <row r="11045" spans="1:2">
      <c r="A11045" s="68" t="s">
        <v>11166</v>
      </c>
      <c r="B11045" s="225">
        <v>27.88</v>
      </c>
    </row>
    <row r="11046" spans="1:2">
      <c r="A11046" s="68" t="s">
        <v>11167</v>
      </c>
      <c r="B11046" s="225">
        <v>24.74</v>
      </c>
    </row>
    <row r="11047" spans="1:2">
      <c r="A11047" s="68" t="s">
        <v>11168</v>
      </c>
      <c r="B11047" s="225">
        <v>22.36</v>
      </c>
    </row>
    <row r="11048" spans="1:2">
      <c r="A11048" s="68" t="s">
        <v>11169</v>
      </c>
      <c r="B11048" s="225">
        <v>37.94</v>
      </c>
    </row>
    <row r="11049" spans="1:2">
      <c r="A11049" s="68" t="s">
        <v>11170</v>
      </c>
      <c r="B11049" s="225">
        <v>34.979999999999997</v>
      </c>
    </row>
    <row r="11050" spans="1:2">
      <c r="A11050" s="68" t="s">
        <v>11171</v>
      </c>
      <c r="B11050" s="225">
        <v>34.71</v>
      </c>
    </row>
    <row r="11051" spans="1:2">
      <c r="A11051" s="68" t="s">
        <v>11172</v>
      </c>
      <c r="B11051" s="225">
        <v>31.67</v>
      </c>
    </row>
    <row r="11052" spans="1:2">
      <c r="A11052" s="68" t="s">
        <v>11173</v>
      </c>
      <c r="B11052" s="225">
        <v>33.840000000000003</v>
      </c>
    </row>
    <row r="11053" spans="1:2">
      <c r="A11053" s="68" t="s">
        <v>11174</v>
      </c>
      <c r="B11053" s="225">
        <v>30.71</v>
      </c>
    </row>
    <row r="11054" spans="1:2">
      <c r="A11054" s="68" t="s">
        <v>11175</v>
      </c>
      <c r="B11054" s="225">
        <v>31.13</v>
      </c>
    </row>
    <row r="11055" spans="1:2">
      <c r="A11055" s="68" t="s">
        <v>11176</v>
      </c>
      <c r="B11055" s="225">
        <v>28.06</v>
      </c>
    </row>
    <row r="11056" spans="1:2">
      <c r="A11056" s="68" t="s">
        <v>11177</v>
      </c>
      <c r="B11056" s="225">
        <v>18.23</v>
      </c>
    </row>
    <row r="11057" spans="1:2">
      <c r="A11057" s="68" t="s">
        <v>11178</v>
      </c>
      <c r="B11057" s="225">
        <v>17.32</v>
      </c>
    </row>
    <row r="11058" spans="1:2">
      <c r="A11058" s="68" t="s">
        <v>11179</v>
      </c>
      <c r="B11058" s="225">
        <v>23.52</v>
      </c>
    </row>
    <row r="11059" spans="1:2">
      <c r="A11059" s="68" t="s">
        <v>11180</v>
      </c>
      <c r="B11059" s="225">
        <v>22.05</v>
      </c>
    </row>
    <row r="11060" spans="1:2">
      <c r="A11060" s="68" t="s">
        <v>11181</v>
      </c>
      <c r="B11060" s="225">
        <v>18.809999999999999</v>
      </c>
    </row>
    <row r="11061" spans="1:2">
      <c r="A11061" s="68" t="s">
        <v>11182</v>
      </c>
      <c r="B11061" s="225">
        <v>17.420000000000002</v>
      </c>
    </row>
    <row r="11062" spans="1:2">
      <c r="A11062" s="68" t="s">
        <v>11183</v>
      </c>
      <c r="B11062" s="225">
        <v>14.11</v>
      </c>
    </row>
    <row r="11063" spans="1:2">
      <c r="A11063" s="68" t="s">
        <v>11184</v>
      </c>
      <c r="B11063" s="225">
        <v>12.79</v>
      </c>
    </row>
    <row r="11064" spans="1:2">
      <c r="A11064" s="68" t="s">
        <v>11185</v>
      </c>
      <c r="B11064" s="225">
        <v>36.479999999999997</v>
      </c>
    </row>
    <row r="11065" spans="1:2">
      <c r="A11065" s="68" t="s">
        <v>11186</v>
      </c>
      <c r="B11065" s="225">
        <v>33.409999999999997</v>
      </c>
    </row>
    <row r="11066" spans="1:2">
      <c r="A11066" s="68" t="s">
        <v>11187</v>
      </c>
      <c r="B11066" s="225">
        <v>32.36</v>
      </c>
    </row>
    <row r="11067" spans="1:2">
      <c r="A11067" s="68" t="s">
        <v>11188</v>
      </c>
      <c r="B11067" s="225">
        <v>29.29</v>
      </c>
    </row>
    <row r="11068" spans="1:2">
      <c r="A11068" s="68" t="s">
        <v>11189</v>
      </c>
      <c r="B11068" s="225">
        <v>35.71</v>
      </c>
    </row>
    <row r="11069" spans="1:2">
      <c r="A11069" s="68" t="s">
        <v>11190</v>
      </c>
      <c r="B11069" s="225">
        <v>32.53</v>
      </c>
    </row>
    <row r="11070" spans="1:2">
      <c r="A11070" s="68" t="s">
        <v>11191</v>
      </c>
      <c r="B11070" s="225">
        <v>31.55</v>
      </c>
    </row>
    <row r="11071" spans="1:2">
      <c r="A11071" s="68" t="s">
        <v>11192</v>
      </c>
      <c r="B11071" s="225">
        <v>28.56</v>
      </c>
    </row>
    <row r="11072" spans="1:2">
      <c r="A11072" s="68" t="s">
        <v>11193</v>
      </c>
      <c r="B11072" s="225">
        <v>30.76</v>
      </c>
    </row>
    <row r="11073" spans="1:2">
      <c r="A11073" s="68" t="s">
        <v>11194</v>
      </c>
      <c r="B11073" s="225">
        <v>27.7</v>
      </c>
    </row>
    <row r="11074" spans="1:2">
      <c r="A11074" s="68" t="s">
        <v>11195</v>
      </c>
      <c r="B11074" s="225">
        <v>27.86</v>
      </c>
    </row>
    <row r="11075" spans="1:2">
      <c r="A11075" s="68" t="s">
        <v>11196</v>
      </c>
      <c r="B11075" s="225">
        <v>25.15</v>
      </c>
    </row>
    <row r="11076" spans="1:2">
      <c r="A11076" s="68" t="s">
        <v>11197</v>
      </c>
      <c r="B11076" s="225">
        <v>30.63</v>
      </c>
    </row>
    <row r="11077" spans="1:2">
      <c r="A11077" s="68" t="s">
        <v>11198</v>
      </c>
      <c r="B11077" s="225">
        <v>28.46</v>
      </c>
    </row>
    <row r="11078" spans="1:2">
      <c r="A11078" s="68" t="s">
        <v>11199</v>
      </c>
      <c r="B11078" s="225">
        <v>37.83</v>
      </c>
    </row>
    <row r="11079" spans="1:2">
      <c r="A11079" s="68" t="s">
        <v>11200</v>
      </c>
      <c r="B11079" s="225">
        <v>35.659999999999997</v>
      </c>
    </row>
    <row r="11080" spans="1:2">
      <c r="A11080" s="68" t="s">
        <v>11201</v>
      </c>
      <c r="B11080" s="225">
        <v>43.92</v>
      </c>
    </row>
    <row r="11081" spans="1:2">
      <c r="A11081" s="68" t="s">
        <v>11202</v>
      </c>
      <c r="B11081" s="225">
        <v>41.18</v>
      </c>
    </row>
    <row r="11082" spans="1:2">
      <c r="A11082" s="68" t="s">
        <v>11203</v>
      </c>
      <c r="B11082" s="225">
        <v>28.8</v>
      </c>
    </row>
    <row r="11083" spans="1:2">
      <c r="A11083" s="68" t="s">
        <v>11204</v>
      </c>
      <c r="B11083" s="225">
        <v>25.88</v>
      </c>
    </row>
    <row r="11084" spans="1:2">
      <c r="A11084" s="68" t="s">
        <v>11205</v>
      </c>
      <c r="B11084" s="225">
        <v>47.48</v>
      </c>
    </row>
    <row r="11085" spans="1:2">
      <c r="A11085" s="68" t="s">
        <v>11206</v>
      </c>
      <c r="B11085" s="225">
        <v>42.93</v>
      </c>
    </row>
    <row r="11086" spans="1:2">
      <c r="A11086" s="68" t="s">
        <v>11207</v>
      </c>
      <c r="B11086" s="225">
        <v>45.18</v>
      </c>
    </row>
    <row r="11087" spans="1:2">
      <c r="A11087" s="68" t="s">
        <v>11208</v>
      </c>
      <c r="B11087" s="225">
        <v>40.67</v>
      </c>
    </row>
    <row r="11088" spans="1:2">
      <c r="A11088" s="68" t="s">
        <v>11209</v>
      </c>
      <c r="B11088" s="225">
        <v>57.27</v>
      </c>
    </row>
    <row r="11089" spans="1:2">
      <c r="A11089" s="68" t="s">
        <v>11210</v>
      </c>
      <c r="B11089" s="225">
        <v>52.61</v>
      </c>
    </row>
    <row r="11090" spans="1:2">
      <c r="A11090" s="68" t="s">
        <v>11211</v>
      </c>
      <c r="B11090" s="225">
        <v>55.86</v>
      </c>
    </row>
    <row r="11091" spans="1:2">
      <c r="A11091" s="68" t="s">
        <v>11212</v>
      </c>
      <c r="B11091" s="225">
        <v>51.22</v>
      </c>
    </row>
    <row r="11092" spans="1:2">
      <c r="A11092" s="68" t="s">
        <v>11213</v>
      </c>
      <c r="B11092" s="225">
        <v>51.61</v>
      </c>
    </row>
    <row r="11093" spans="1:2">
      <c r="A11093" s="68" t="s">
        <v>11214</v>
      </c>
      <c r="B11093" s="225">
        <v>47.07</v>
      </c>
    </row>
    <row r="11094" spans="1:2">
      <c r="A11094" s="68" t="s">
        <v>11215</v>
      </c>
      <c r="B11094" s="225">
        <v>54.44</v>
      </c>
    </row>
    <row r="11095" spans="1:2">
      <c r="A11095" s="68" t="s">
        <v>11216</v>
      </c>
      <c r="B11095" s="225">
        <v>49.12</v>
      </c>
    </row>
    <row r="11096" spans="1:2">
      <c r="A11096" s="68" t="s">
        <v>11217</v>
      </c>
      <c r="B11096" s="225">
        <v>52.46</v>
      </c>
    </row>
    <row r="11097" spans="1:2">
      <c r="A11097" s="68" t="s">
        <v>11218</v>
      </c>
      <c r="B11097" s="225">
        <v>47.09</v>
      </c>
    </row>
    <row r="11098" spans="1:2">
      <c r="A11098" s="68" t="s">
        <v>11219</v>
      </c>
      <c r="B11098" s="225">
        <v>49.09</v>
      </c>
    </row>
    <row r="11099" spans="1:2">
      <c r="A11099" s="68" t="s">
        <v>11220</v>
      </c>
      <c r="B11099" s="225">
        <v>44.03</v>
      </c>
    </row>
    <row r="11100" spans="1:2">
      <c r="A11100" s="68" t="s">
        <v>11221</v>
      </c>
      <c r="B11100" s="225">
        <v>43.05</v>
      </c>
    </row>
    <row r="11101" spans="1:2">
      <c r="A11101" s="68" t="s">
        <v>11222</v>
      </c>
      <c r="B11101" s="225">
        <v>38.39</v>
      </c>
    </row>
    <row r="11102" spans="1:2">
      <c r="A11102" s="68" t="s">
        <v>11223</v>
      </c>
      <c r="B11102" s="225">
        <v>19.43</v>
      </c>
    </row>
    <row r="11103" spans="1:2">
      <c r="A11103" s="68" t="s">
        <v>11224</v>
      </c>
      <c r="B11103" s="225">
        <v>17.03</v>
      </c>
    </row>
    <row r="11104" spans="1:2">
      <c r="A11104" s="68" t="s">
        <v>11225</v>
      </c>
      <c r="B11104" s="225">
        <v>21.41</v>
      </c>
    </row>
    <row r="11105" spans="1:2">
      <c r="A11105" s="68" t="s">
        <v>11226</v>
      </c>
      <c r="B11105" s="225">
        <v>19.02</v>
      </c>
    </row>
    <row r="11106" spans="1:2">
      <c r="A11106" s="68" t="s">
        <v>11227</v>
      </c>
      <c r="B11106" s="225">
        <v>25.54</v>
      </c>
    </row>
    <row r="11107" spans="1:2">
      <c r="A11107" s="68" t="s">
        <v>11228</v>
      </c>
      <c r="B11107" s="225">
        <v>23.37</v>
      </c>
    </row>
    <row r="11108" spans="1:2">
      <c r="A11108" s="68" t="s">
        <v>23824</v>
      </c>
      <c r="B11108" s="225">
        <v>21.82</v>
      </c>
    </row>
    <row r="11109" spans="1:2">
      <c r="A11109" s="68" t="s">
        <v>23825</v>
      </c>
      <c r="B11109" s="225">
        <v>19.649999999999999</v>
      </c>
    </row>
    <row r="11110" spans="1:2">
      <c r="A11110" s="68" t="s">
        <v>23826</v>
      </c>
      <c r="B11110" s="225">
        <v>27.75</v>
      </c>
    </row>
    <row r="11111" spans="1:2">
      <c r="A11111" s="68" t="s">
        <v>23827</v>
      </c>
      <c r="B11111" s="225">
        <v>25.31</v>
      </c>
    </row>
    <row r="11112" spans="1:2">
      <c r="A11112" s="68" t="s">
        <v>23828</v>
      </c>
      <c r="B11112" s="225">
        <v>23.96</v>
      </c>
    </row>
    <row r="11113" spans="1:2">
      <c r="A11113" s="68" t="s">
        <v>23829</v>
      </c>
      <c r="B11113" s="225">
        <v>21.52</v>
      </c>
    </row>
    <row r="11114" spans="1:2">
      <c r="A11114" s="68" t="s">
        <v>11229</v>
      </c>
      <c r="B11114" s="225">
        <v>43.4</v>
      </c>
    </row>
    <row r="11115" spans="1:2">
      <c r="A11115" s="68" t="s">
        <v>11230</v>
      </c>
      <c r="B11115" s="225">
        <v>39.78</v>
      </c>
    </row>
    <row r="11116" spans="1:2">
      <c r="A11116" s="68" t="s">
        <v>11231</v>
      </c>
      <c r="B11116" s="225">
        <v>50.39</v>
      </c>
    </row>
    <row r="11117" spans="1:2">
      <c r="A11117" s="68" t="s">
        <v>11232</v>
      </c>
      <c r="B11117" s="225">
        <v>46.65</v>
      </c>
    </row>
    <row r="11118" spans="1:2">
      <c r="A11118" s="68" t="s">
        <v>11233</v>
      </c>
      <c r="B11118" s="225">
        <v>16.11</v>
      </c>
    </row>
    <row r="11119" spans="1:2">
      <c r="A11119" s="68" t="s">
        <v>11234</v>
      </c>
      <c r="B11119" s="225">
        <v>13.97</v>
      </c>
    </row>
    <row r="11120" spans="1:2">
      <c r="A11120" s="68" t="s">
        <v>11235</v>
      </c>
      <c r="B11120" s="225">
        <v>17.079999999999998</v>
      </c>
    </row>
    <row r="11121" spans="1:2">
      <c r="A11121" s="68" t="s">
        <v>11236</v>
      </c>
      <c r="B11121" s="225">
        <v>14.82</v>
      </c>
    </row>
    <row r="11122" spans="1:2">
      <c r="A11122" s="68" t="s">
        <v>11237</v>
      </c>
      <c r="B11122" s="225">
        <v>16.96</v>
      </c>
    </row>
    <row r="11123" spans="1:2">
      <c r="A11123" s="68" t="s">
        <v>11238</v>
      </c>
      <c r="B11123" s="225">
        <v>14.7</v>
      </c>
    </row>
    <row r="11124" spans="1:2">
      <c r="A11124" s="68" t="s">
        <v>11239</v>
      </c>
      <c r="B11124" s="225">
        <v>950.59</v>
      </c>
    </row>
    <row r="11125" spans="1:2">
      <c r="A11125" s="68" t="s">
        <v>11241</v>
      </c>
      <c r="B11125" s="225">
        <v>874.29</v>
      </c>
    </row>
    <row r="11126" spans="1:2">
      <c r="A11126" s="68" t="s">
        <v>11242</v>
      </c>
      <c r="B11126" s="225">
        <v>882.47</v>
      </c>
    </row>
    <row r="11127" spans="1:2">
      <c r="A11127" s="68" t="s">
        <v>11243</v>
      </c>
      <c r="B11127" s="225">
        <v>800.75</v>
      </c>
    </row>
    <row r="11128" spans="1:2">
      <c r="A11128" s="68" t="s">
        <v>11244</v>
      </c>
      <c r="B11128" s="225">
        <v>13.76</v>
      </c>
    </row>
    <row r="11129" spans="1:2">
      <c r="A11129" s="68" t="s">
        <v>11245</v>
      </c>
      <c r="B11129" s="225">
        <v>12.68</v>
      </c>
    </row>
    <row r="11130" spans="1:2">
      <c r="A11130" s="68" t="s">
        <v>11246</v>
      </c>
      <c r="B11130" s="225">
        <v>34.68</v>
      </c>
    </row>
    <row r="11131" spans="1:2">
      <c r="A11131" s="68" t="s">
        <v>11247</v>
      </c>
      <c r="B11131" s="225">
        <v>32.29</v>
      </c>
    </row>
    <row r="11132" spans="1:2">
      <c r="A11132" s="68" t="s">
        <v>11248</v>
      </c>
      <c r="B11132" s="225">
        <v>94.62</v>
      </c>
    </row>
    <row r="11133" spans="1:2">
      <c r="A11133" s="68" t="s">
        <v>11249</v>
      </c>
      <c r="B11133" s="225">
        <v>93.54</v>
      </c>
    </row>
    <row r="11134" spans="1:2">
      <c r="A11134" s="68" t="s">
        <v>11250</v>
      </c>
      <c r="B11134" s="225">
        <v>178.28</v>
      </c>
    </row>
    <row r="11135" spans="1:2">
      <c r="A11135" s="68" t="s">
        <v>11251</v>
      </c>
      <c r="B11135" s="225">
        <v>170.9</v>
      </c>
    </row>
    <row r="11136" spans="1:2">
      <c r="A11136" s="68" t="s">
        <v>11252</v>
      </c>
      <c r="B11136" s="225">
        <v>283.17</v>
      </c>
    </row>
    <row r="11137" spans="1:2">
      <c r="A11137" s="68" t="s">
        <v>11253</v>
      </c>
      <c r="B11137" s="225">
        <v>275.77999999999997</v>
      </c>
    </row>
    <row r="11138" spans="1:2">
      <c r="A11138" s="68" t="s">
        <v>11254</v>
      </c>
      <c r="B11138" s="225">
        <v>145.83000000000001</v>
      </c>
    </row>
    <row r="11139" spans="1:2">
      <c r="A11139" s="68" t="s">
        <v>11255</v>
      </c>
      <c r="B11139" s="225">
        <v>140.44999999999999</v>
      </c>
    </row>
    <row r="11140" spans="1:2">
      <c r="A11140" s="68" t="s">
        <v>11256</v>
      </c>
      <c r="B11140" s="225">
        <v>312.60000000000002</v>
      </c>
    </row>
    <row r="11141" spans="1:2">
      <c r="A11141" s="68" t="s">
        <v>11257</v>
      </c>
      <c r="B11141" s="225">
        <v>305.23</v>
      </c>
    </row>
    <row r="11142" spans="1:2">
      <c r="A11142" s="68" t="s">
        <v>11258</v>
      </c>
      <c r="B11142" s="225">
        <v>132.22999999999999</v>
      </c>
    </row>
    <row r="11143" spans="1:2">
      <c r="A11143" s="68" t="s">
        <v>11259</v>
      </c>
      <c r="B11143" s="225">
        <v>124.86</v>
      </c>
    </row>
    <row r="11144" spans="1:2">
      <c r="A11144" s="68" t="s">
        <v>23900</v>
      </c>
      <c r="B11144" s="225">
        <v>175.82</v>
      </c>
    </row>
    <row r="11145" spans="1:2">
      <c r="A11145" s="68" t="s">
        <v>23901</v>
      </c>
      <c r="B11145" s="225">
        <v>165.05</v>
      </c>
    </row>
    <row r="11146" spans="1:2">
      <c r="A11146" s="68" t="s">
        <v>23902</v>
      </c>
      <c r="B11146" s="225">
        <v>161.57</v>
      </c>
    </row>
    <row r="11147" spans="1:2">
      <c r="A11147" s="68" t="s">
        <v>23903</v>
      </c>
      <c r="B11147" s="225">
        <v>153.91999999999999</v>
      </c>
    </row>
    <row r="11148" spans="1:2">
      <c r="A11148" s="68" t="s">
        <v>23904</v>
      </c>
      <c r="B11148" s="225">
        <v>131.38999999999999</v>
      </c>
    </row>
    <row r="11149" spans="1:2">
      <c r="A11149" s="68" t="s">
        <v>23905</v>
      </c>
      <c r="B11149" s="225">
        <v>124.32</v>
      </c>
    </row>
    <row r="11150" spans="1:2">
      <c r="A11150" s="68" t="s">
        <v>11260</v>
      </c>
      <c r="B11150" s="225">
        <v>82.83</v>
      </c>
    </row>
    <row r="11151" spans="1:2">
      <c r="A11151" s="68" t="s">
        <v>11261</v>
      </c>
      <c r="B11151" s="225">
        <v>74.37</v>
      </c>
    </row>
    <row r="11152" spans="1:2">
      <c r="A11152" s="68" t="s">
        <v>11262</v>
      </c>
      <c r="B11152" s="225">
        <v>229.67</v>
      </c>
    </row>
    <row r="11153" spans="1:2">
      <c r="A11153" s="68" t="s">
        <v>11263</v>
      </c>
      <c r="B11153" s="225">
        <v>221.43</v>
      </c>
    </row>
    <row r="11154" spans="1:2">
      <c r="A11154" s="68" t="s">
        <v>11264</v>
      </c>
      <c r="B11154" s="225">
        <v>182.45</v>
      </c>
    </row>
    <row r="11155" spans="1:2">
      <c r="A11155" s="68" t="s">
        <v>11265</v>
      </c>
      <c r="B11155" s="225">
        <v>177.93</v>
      </c>
    </row>
    <row r="11156" spans="1:2">
      <c r="A11156" s="68" t="s">
        <v>11266</v>
      </c>
      <c r="B11156" s="225">
        <v>255.61</v>
      </c>
    </row>
    <row r="11157" spans="1:2">
      <c r="A11157" s="68" t="s">
        <v>11267</v>
      </c>
      <c r="B11157" s="225">
        <v>247.37</v>
      </c>
    </row>
    <row r="11158" spans="1:2">
      <c r="A11158" s="68" t="s">
        <v>11268</v>
      </c>
      <c r="B11158" s="225">
        <v>208.39</v>
      </c>
    </row>
    <row r="11159" spans="1:2">
      <c r="A11159" s="68" t="s">
        <v>11269</v>
      </c>
      <c r="B11159" s="225">
        <v>203.87</v>
      </c>
    </row>
    <row r="11160" spans="1:2">
      <c r="A11160" s="68" t="s">
        <v>11270</v>
      </c>
      <c r="B11160" s="225">
        <v>194.57</v>
      </c>
    </row>
    <row r="11161" spans="1:2">
      <c r="A11161" s="68" t="s">
        <v>11271</v>
      </c>
      <c r="B11161" s="225">
        <v>186.33</v>
      </c>
    </row>
    <row r="11162" spans="1:2">
      <c r="A11162" s="68" t="s">
        <v>11272</v>
      </c>
      <c r="B11162" s="225">
        <v>147.35</v>
      </c>
    </row>
    <row r="11163" spans="1:2">
      <c r="A11163" s="68" t="s">
        <v>11273</v>
      </c>
      <c r="B11163" s="225">
        <v>142.83000000000001</v>
      </c>
    </row>
    <row r="11164" spans="1:2">
      <c r="A11164" s="68" t="s">
        <v>11274</v>
      </c>
      <c r="B11164" s="225">
        <v>275.52</v>
      </c>
    </row>
    <row r="11165" spans="1:2">
      <c r="A11165" s="68" t="s">
        <v>11275</v>
      </c>
      <c r="B11165" s="225">
        <v>267.27999999999997</v>
      </c>
    </row>
    <row r="11166" spans="1:2">
      <c r="A11166" s="68" t="s">
        <v>11276</v>
      </c>
      <c r="B11166" s="225">
        <v>228.3</v>
      </c>
    </row>
    <row r="11167" spans="1:2">
      <c r="A11167" s="68" t="s">
        <v>11277</v>
      </c>
      <c r="B11167" s="225">
        <v>223.78</v>
      </c>
    </row>
    <row r="11168" spans="1:2">
      <c r="A11168" s="68" t="s">
        <v>11278</v>
      </c>
      <c r="B11168" s="225">
        <v>44.97</v>
      </c>
    </row>
    <row r="11169" spans="1:2">
      <c r="A11169" s="68" t="s">
        <v>11279</v>
      </c>
      <c r="B11169" s="225">
        <v>39.26</v>
      </c>
    </row>
    <row r="11170" spans="1:2">
      <c r="A11170" s="68" t="s">
        <v>11280</v>
      </c>
      <c r="B11170" s="225">
        <v>83.43</v>
      </c>
    </row>
    <row r="11171" spans="1:2">
      <c r="A11171" s="68" t="s">
        <v>11281</v>
      </c>
      <c r="B11171" s="225">
        <v>74.069999999999993</v>
      </c>
    </row>
    <row r="11172" spans="1:2">
      <c r="A11172" s="68" t="s">
        <v>11282</v>
      </c>
      <c r="B11172" s="225">
        <v>86.83</v>
      </c>
    </row>
    <row r="11173" spans="1:2">
      <c r="A11173" s="68" t="s">
        <v>11283</v>
      </c>
      <c r="B11173" s="225">
        <v>77.47</v>
      </c>
    </row>
    <row r="11174" spans="1:2">
      <c r="A11174" s="68" t="s">
        <v>11284</v>
      </c>
      <c r="B11174" s="225">
        <v>2.46</v>
      </c>
    </row>
    <row r="11175" spans="1:2">
      <c r="A11175" s="68" t="s">
        <v>11285</v>
      </c>
      <c r="B11175" s="225">
        <v>2.16</v>
      </c>
    </row>
    <row r="11176" spans="1:2">
      <c r="A11176" s="68" t="s">
        <v>11286</v>
      </c>
      <c r="B11176" s="225">
        <v>66.48</v>
      </c>
    </row>
    <row r="11177" spans="1:2">
      <c r="A11177" s="68" t="s">
        <v>11287</v>
      </c>
      <c r="B11177" s="225">
        <v>60.83</v>
      </c>
    </row>
    <row r="11178" spans="1:2">
      <c r="A11178" s="68" t="s">
        <v>11288</v>
      </c>
      <c r="B11178" s="225">
        <v>72.569999999999993</v>
      </c>
    </row>
    <row r="11179" spans="1:2">
      <c r="A11179" s="68" t="s">
        <v>11289</v>
      </c>
      <c r="B11179" s="225">
        <v>66.34</v>
      </c>
    </row>
    <row r="11180" spans="1:2">
      <c r="A11180" s="68" t="s">
        <v>11290</v>
      </c>
      <c r="B11180" s="225">
        <v>42.39</v>
      </c>
    </row>
    <row r="11181" spans="1:2">
      <c r="A11181" s="68" t="s">
        <v>11291</v>
      </c>
      <c r="B11181" s="225">
        <v>36.74</v>
      </c>
    </row>
    <row r="11182" spans="1:2">
      <c r="A11182" s="68" t="s">
        <v>11292</v>
      </c>
      <c r="B11182" s="225">
        <v>42.82</v>
      </c>
    </row>
    <row r="11183" spans="1:2">
      <c r="A11183" s="68" t="s">
        <v>11293</v>
      </c>
      <c r="B11183" s="225">
        <v>37.57</v>
      </c>
    </row>
    <row r="11184" spans="1:2">
      <c r="A11184" s="68" t="s">
        <v>11294</v>
      </c>
      <c r="B11184" s="225">
        <v>44.7</v>
      </c>
    </row>
    <row r="11185" spans="1:2">
      <c r="A11185" s="68" t="s">
        <v>11295</v>
      </c>
      <c r="B11185" s="225">
        <v>39.42</v>
      </c>
    </row>
    <row r="11186" spans="1:2">
      <c r="A11186" s="68" t="s">
        <v>11296</v>
      </c>
      <c r="B11186" s="225">
        <v>27.76</v>
      </c>
    </row>
    <row r="11187" spans="1:2">
      <c r="A11187" s="68" t="s">
        <v>11297</v>
      </c>
      <c r="B11187" s="225">
        <v>27.62</v>
      </c>
    </row>
    <row r="11188" spans="1:2">
      <c r="A11188" s="68" t="s">
        <v>11298</v>
      </c>
      <c r="B11188" s="225">
        <v>112.84</v>
      </c>
    </row>
    <row r="11189" spans="1:2">
      <c r="A11189" s="68" t="s">
        <v>11299</v>
      </c>
      <c r="B11189" s="225">
        <v>103.48</v>
      </c>
    </row>
    <row r="11190" spans="1:2">
      <c r="A11190" s="68" t="s">
        <v>11300</v>
      </c>
      <c r="B11190" s="225">
        <v>74.39</v>
      </c>
    </row>
    <row r="11191" spans="1:2">
      <c r="A11191" s="68" t="s">
        <v>11301</v>
      </c>
      <c r="B11191" s="225">
        <v>68.67</v>
      </c>
    </row>
    <row r="11192" spans="1:2">
      <c r="A11192" s="68" t="s">
        <v>11302</v>
      </c>
      <c r="B11192" s="225">
        <v>101.99</v>
      </c>
    </row>
    <row r="11193" spans="1:2">
      <c r="A11193" s="68" t="s">
        <v>11303</v>
      </c>
      <c r="B11193" s="225">
        <v>95.76</v>
      </c>
    </row>
    <row r="11194" spans="1:2">
      <c r="A11194" s="68" t="s">
        <v>11304</v>
      </c>
      <c r="B11194" s="225">
        <v>207.31</v>
      </c>
    </row>
    <row r="11195" spans="1:2">
      <c r="A11195" s="68" t="s">
        <v>11305</v>
      </c>
      <c r="B11195" s="225">
        <v>185.51</v>
      </c>
    </row>
    <row r="11196" spans="1:2">
      <c r="A11196" s="68" t="s">
        <v>11306</v>
      </c>
      <c r="B11196" s="225">
        <v>203.85</v>
      </c>
    </row>
    <row r="11197" spans="1:2">
      <c r="A11197" s="68" t="s">
        <v>11307</v>
      </c>
      <c r="B11197" s="225">
        <v>181.48</v>
      </c>
    </row>
    <row r="11198" spans="1:2">
      <c r="A11198" s="68" t="s">
        <v>11308</v>
      </c>
      <c r="B11198" s="225">
        <v>131.44999999999999</v>
      </c>
    </row>
    <row r="11199" spans="1:2">
      <c r="A11199" s="68" t="s">
        <v>11309</v>
      </c>
      <c r="B11199" s="225">
        <v>120.96</v>
      </c>
    </row>
    <row r="11200" spans="1:2">
      <c r="A11200" s="68" t="s">
        <v>11310</v>
      </c>
      <c r="B11200" s="225">
        <v>120.6</v>
      </c>
    </row>
    <row r="11201" spans="1:2">
      <c r="A11201" s="68" t="s">
        <v>11311</v>
      </c>
      <c r="B11201" s="225">
        <v>113.24</v>
      </c>
    </row>
    <row r="11202" spans="1:2">
      <c r="A11202" s="68" t="s">
        <v>23424</v>
      </c>
      <c r="B11202" s="225">
        <v>87.39</v>
      </c>
    </row>
    <row r="11203" spans="1:2">
      <c r="A11203" s="68" t="s">
        <v>23425</v>
      </c>
      <c r="B11203" s="225">
        <v>82.3</v>
      </c>
    </row>
    <row r="11204" spans="1:2">
      <c r="A11204" s="68" t="s">
        <v>11312</v>
      </c>
      <c r="B11204" s="225">
        <v>114.68</v>
      </c>
    </row>
    <row r="11205" spans="1:2">
      <c r="A11205" s="68" t="s">
        <v>11313</v>
      </c>
      <c r="B11205" s="225">
        <v>109.59</v>
      </c>
    </row>
    <row r="11206" spans="1:2">
      <c r="A11206" s="68" t="s">
        <v>11314</v>
      </c>
      <c r="B11206" s="225">
        <v>135.16999999999999</v>
      </c>
    </row>
    <row r="11207" spans="1:2">
      <c r="A11207" s="68" t="s">
        <v>11315</v>
      </c>
      <c r="B11207" s="225">
        <v>129.5</v>
      </c>
    </row>
    <row r="11208" spans="1:2">
      <c r="A11208" s="68" t="s">
        <v>11316</v>
      </c>
      <c r="B11208" s="225">
        <v>150.51</v>
      </c>
    </row>
    <row r="11209" spans="1:2">
      <c r="A11209" s="68" t="s">
        <v>11317</v>
      </c>
      <c r="B11209" s="225">
        <v>142.25</v>
      </c>
    </row>
    <row r="11210" spans="1:2">
      <c r="A11210" s="68" t="s">
        <v>11318</v>
      </c>
      <c r="B11210" s="225">
        <v>135.80000000000001</v>
      </c>
    </row>
    <row r="11211" spans="1:2">
      <c r="A11211" s="68" t="s">
        <v>11319</v>
      </c>
      <c r="B11211" s="225">
        <v>128.16999999999999</v>
      </c>
    </row>
    <row r="11212" spans="1:2">
      <c r="A11212" s="68" t="s">
        <v>11320</v>
      </c>
      <c r="B11212" s="225">
        <v>142.04</v>
      </c>
    </row>
    <row r="11213" spans="1:2">
      <c r="A11213" s="68" t="s">
        <v>11321</v>
      </c>
      <c r="B11213" s="225">
        <v>134.91</v>
      </c>
    </row>
    <row r="11214" spans="1:2">
      <c r="A11214" s="68" t="s">
        <v>11322</v>
      </c>
      <c r="B11214" s="225">
        <v>127.33</v>
      </c>
    </row>
    <row r="11215" spans="1:2">
      <c r="A11215" s="68" t="s">
        <v>11323</v>
      </c>
      <c r="B11215" s="225">
        <v>120.83</v>
      </c>
    </row>
    <row r="11216" spans="1:2">
      <c r="A11216" s="68" t="s">
        <v>11324</v>
      </c>
      <c r="B11216" s="225">
        <v>150.71</v>
      </c>
    </row>
    <row r="11217" spans="1:2">
      <c r="A11217" s="68" t="s">
        <v>11325</v>
      </c>
      <c r="B11217" s="225">
        <v>143.58000000000001</v>
      </c>
    </row>
    <row r="11218" spans="1:2">
      <c r="A11218" s="68" t="s">
        <v>11326</v>
      </c>
      <c r="B11218" s="225">
        <v>136</v>
      </c>
    </row>
    <row r="11219" spans="1:2">
      <c r="A11219" s="68" t="s">
        <v>11327</v>
      </c>
      <c r="B11219" s="225">
        <v>129.5</v>
      </c>
    </row>
    <row r="11220" spans="1:2">
      <c r="A11220" s="68" t="s">
        <v>11328</v>
      </c>
      <c r="B11220" s="225">
        <v>112.78</v>
      </c>
    </row>
    <row r="11221" spans="1:2">
      <c r="A11221" s="68" t="s">
        <v>11329</v>
      </c>
      <c r="B11221" s="225">
        <v>103.42</v>
      </c>
    </row>
    <row r="11222" spans="1:2">
      <c r="A11222" s="68" t="s">
        <v>11330</v>
      </c>
      <c r="B11222" s="225">
        <v>98.52</v>
      </c>
    </row>
    <row r="11223" spans="1:2">
      <c r="A11223" s="68" t="s">
        <v>11331</v>
      </c>
      <c r="B11223" s="225">
        <v>92.29</v>
      </c>
    </row>
    <row r="11224" spans="1:2">
      <c r="A11224" s="68" t="s">
        <v>11332</v>
      </c>
      <c r="B11224" s="225">
        <v>68.34</v>
      </c>
    </row>
    <row r="11225" spans="1:2">
      <c r="A11225" s="68" t="s">
        <v>11333</v>
      </c>
      <c r="B11225" s="225">
        <v>62.68</v>
      </c>
    </row>
    <row r="11226" spans="1:2">
      <c r="A11226" s="68" t="s">
        <v>11334</v>
      </c>
      <c r="B11226" s="225">
        <v>310.18</v>
      </c>
    </row>
    <row r="11227" spans="1:2">
      <c r="A11227" s="68" t="s">
        <v>11335</v>
      </c>
      <c r="B11227" s="225">
        <v>277.11</v>
      </c>
    </row>
    <row r="11228" spans="1:2">
      <c r="A11228" s="68" t="s">
        <v>11336</v>
      </c>
      <c r="B11228" s="225">
        <v>393.39</v>
      </c>
    </row>
    <row r="11229" spans="1:2">
      <c r="A11229" s="68" t="s">
        <v>11337</v>
      </c>
      <c r="B11229" s="225">
        <v>349.48</v>
      </c>
    </row>
    <row r="11230" spans="1:2">
      <c r="A11230" s="68" t="s">
        <v>11338</v>
      </c>
      <c r="B11230" s="225">
        <v>433.99</v>
      </c>
    </row>
    <row r="11231" spans="1:2">
      <c r="A11231" s="68" t="s">
        <v>11339</v>
      </c>
      <c r="B11231" s="225">
        <v>384.63</v>
      </c>
    </row>
    <row r="11232" spans="1:2">
      <c r="A11232" s="68" t="s">
        <v>11340</v>
      </c>
      <c r="B11232" s="225">
        <v>557.79</v>
      </c>
    </row>
    <row r="11233" spans="1:2">
      <c r="A11233" s="68" t="s">
        <v>11341</v>
      </c>
      <c r="B11233" s="225">
        <v>492.17</v>
      </c>
    </row>
    <row r="11234" spans="1:2">
      <c r="A11234" s="68" t="s">
        <v>11342</v>
      </c>
      <c r="B11234" s="225">
        <v>387.94</v>
      </c>
    </row>
    <row r="11235" spans="1:2">
      <c r="A11235" s="68" t="s">
        <v>11343</v>
      </c>
      <c r="B11235" s="225">
        <v>373.89</v>
      </c>
    </row>
    <row r="11236" spans="1:2">
      <c r="A11236" s="68" t="s">
        <v>11344</v>
      </c>
      <c r="B11236" s="225">
        <v>373.94</v>
      </c>
    </row>
    <row r="11237" spans="1:2">
      <c r="A11237" s="68" t="s">
        <v>11345</v>
      </c>
      <c r="B11237" s="225">
        <v>360.4</v>
      </c>
    </row>
    <row r="11238" spans="1:2">
      <c r="A11238" s="68" t="s">
        <v>11346</v>
      </c>
      <c r="B11238" s="225">
        <v>64.31</v>
      </c>
    </row>
    <row r="11239" spans="1:2">
      <c r="A11239" s="68" t="s">
        <v>11347</v>
      </c>
      <c r="B11239" s="225">
        <v>61.01</v>
      </c>
    </row>
    <row r="11240" spans="1:2">
      <c r="A11240" s="68" t="s">
        <v>11348</v>
      </c>
      <c r="B11240" s="225">
        <v>57.31</v>
      </c>
    </row>
    <row r="11241" spans="1:2">
      <c r="A11241" s="68" t="s">
        <v>11349</v>
      </c>
      <c r="B11241" s="225">
        <v>54.09</v>
      </c>
    </row>
    <row r="11242" spans="1:2">
      <c r="A11242" s="68" t="s">
        <v>11350</v>
      </c>
      <c r="B11242" s="225">
        <v>468.68</v>
      </c>
    </row>
    <row r="11243" spans="1:2">
      <c r="A11243" s="68" t="s">
        <v>11351</v>
      </c>
      <c r="B11243" s="225">
        <v>454.63</v>
      </c>
    </row>
    <row r="11244" spans="1:2">
      <c r="A11244" s="68" t="s">
        <v>11352</v>
      </c>
      <c r="B11244" s="225">
        <v>454.68</v>
      </c>
    </row>
    <row r="11245" spans="1:2">
      <c r="A11245" s="68" t="s">
        <v>11353</v>
      </c>
      <c r="B11245" s="225">
        <v>441.14</v>
      </c>
    </row>
    <row r="11246" spans="1:2">
      <c r="A11246" s="68" t="s">
        <v>11354</v>
      </c>
      <c r="B11246" s="225">
        <v>448.38</v>
      </c>
    </row>
    <row r="11247" spans="1:2">
      <c r="A11247" s="68" t="s">
        <v>11355</v>
      </c>
      <c r="B11247" s="225">
        <v>437.05</v>
      </c>
    </row>
    <row r="11248" spans="1:2">
      <c r="A11248" s="68" t="s">
        <v>11356</v>
      </c>
      <c r="B11248" s="225">
        <v>434.38</v>
      </c>
    </row>
    <row r="11249" spans="1:2">
      <c r="A11249" s="68" t="s">
        <v>11357</v>
      </c>
      <c r="B11249" s="225">
        <v>423.55</v>
      </c>
    </row>
    <row r="11250" spans="1:2">
      <c r="A11250" s="68" t="s">
        <v>11358</v>
      </c>
      <c r="B11250" s="225">
        <v>63.32</v>
      </c>
    </row>
    <row r="11251" spans="1:2">
      <c r="A11251" s="68" t="s">
        <v>11359</v>
      </c>
      <c r="B11251" s="225">
        <v>60.49</v>
      </c>
    </row>
    <row r="11252" spans="1:2">
      <c r="A11252" s="68" t="s">
        <v>11360</v>
      </c>
      <c r="B11252" s="225">
        <v>68.22</v>
      </c>
    </row>
    <row r="11253" spans="1:2">
      <c r="A11253" s="68" t="s">
        <v>11361</v>
      </c>
      <c r="B11253" s="225">
        <v>65.34</v>
      </c>
    </row>
    <row r="11254" spans="1:2">
      <c r="A11254" s="68" t="s">
        <v>11362</v>
      </c>
      <c r="B11254" s="225">
        <v>86.22</v>
      </c>
    </row>
    <row r="11255" spans="1:2">
      <c r="A11255" s="68" t="s">
        <v>11363</v>
      </c>
      <c r="B11255" s="225">
        <v>83.28</v>
      </c>
    </row>
    <row r="11256" spans="1:2">
      <c r="A11256" s="68" t="s">
        <v>11364</v>
      </c>
      <c r="B11256" s="225">
        <v>31.06</v>
      </c>
    </row>
    <row r="11257" spans="1:2">
      <c r="A11257" s="68" t="s">
        <v>11365</v>
      </c>
      <c r="B11257" s="225">
        <v>29.18</v>
      </c>
    </row>
    <row r="11258" spans="1:2">
      <c r="A11258" s="68" t="s">
        <v>11366</v>
      </c>
      <c r="B11258" s="225">
        <v>55.7</v>
      </c>
    </row>
    <row r="11259" spans="1:2">
      <c r="A11259" s="68" t="s">
        <v>11367</v>
      </c>
      <c r="B11259" s="225">
        <v>53.31</v>
      </c>
    </row>
    <row r="11260" spans="1:2">
      <c r="A11260" s="68" t="s">
        <v>11368</v>
      </c>
      <c r="B11260" s="225">
        <v>86.74</v>
      </c>
    </row>
    <row r="11261" spans="1:2">
      <c r="A11261" s="68" t="s">
        <v>11369</v>
      </c>
      <c r="B11261" s="225">
        <v>83.91</v>
      </c>
    </row>
    <row r="11262" spans="1:2">
      <c r="A11262" s="68" t="s">
        <v>11370</v>
      </c>
      <c r="B11262" s="225">
        <v>361.06</v>
      </c>
    </row>
    <row r="11263" spans="1:2">
      <c r="A11263" s="68" t="s">
        <v>11371</v>
      </c>
      <c r="B11263" s="225">
        <v>346.95</v>
      </c>
    </row>
    <row r="11264" spans="1:2">
      <c r="A11264" s="68" t="s">
        <v>11372</v>
      </c>
      <c r="B11264" s="225">
        <v>342.48</v>
      </c>
    </row>
    <row r="11265" spans="1:2">
      <c r="A11265" s="68" t="s">
        <v>11373</v>
      </c>
      <c r="B11265" s="225">
        <v>328.94</v>
      </c>
    </row>
    <row r="11266" spans="1:2">
      <c r="A11266" s="68" t="s">
        <v>11374</v>
      </c>
      <c r="B11266" s="225">
        <v>379.85</v>
      </c>
    </row>
    <row r="11267" spans="1:2">
      <c r="A11267" s="68" t="s">
        <v>11375</v>
      </c>
      <c r="B11267" s="225">
        <v>362.24</v>
      </c>
    </row>
    <row r="11268" spans="1:2">
      <c r="A11268" s="68" t="s">
        <v>11376</v>
      </c>
      <c r="B11268" s="225">
        <v>356.94</v>
      </c>
    </row>
    <row r="11269" spans="1:2">
      <c r="A11269" s="68" t="s">
        <v>11377</v>
      </c>
      <c r="B11269" s="225">
        <v>340.14</v>
      </c>
    </row>
    <row r="11270" spans="1:2">
      <c r="A11270" s="68" t="s">
        <v>11378</v>
      </c>
      <c r="B11270" s="225">
        <v>429.41</v>
      </c>
    </row>
    <row r="11271" spans="1:2">
      <c r="A11271" s="68" t="s">
        <v>11379</v>
      </c>
      <c r="B11271" s="225">
        <v>415.3</v>
      </c>
    </row>
    <row r="11272" spans="1:2">
      <c r="A11272" s="68" t="s">
        <v>11380</v>
      </c>
      <c r="B11272" s="225">
        <v>405.38</v>
      </c>
    </row>
    <row r="11273" spans="1:2">
      <c r="A11273" s="68" t="s">
        <v>11381</v>
      </c>
      <c r="B11273" s="225">
        <v>393.19</v>
      </c>
    </row>
    <row r="11274" spans="1:2">
      <c r="A11274" s="68" t="s">
        <v>11382</v>
      </c>
      <c r="B11274" s="225">
        <v>325.92</v>
      </c>
    </row>
    <row r="11275" spans="1:2">
      <c r="A11275" s="68" t="s">
        <v>11383</v>
      </c>
      <c r="B11275" s="225">
        <v>315.87</v>
      </c>
    </row>
    <row r="11276" spans="1:2">
      <c r="A11276" s="68" t="s">
        <v>11384</v>
      </c>
      <c r="B11276" s="225">
        <v>312.04000000000002</v>
      </c>
    </row>
    <row r="11277" spans="1:2">
      <c r="A11277" s="68" t="s">
        <v>11385</v>
      </c>
      <c r="B11277" s="225">
        <v>302.55</v>
      </c>
    </row>
    <row r="11278" spans="1:2">
      <c r="A11278" s="68" t="s">
        <v>11386</v>
      </c>
      <c r="B11278" s="225">
        <v>57.86</v>
      </c>
    </row>
    <row r="11279" spans="1:2">
      <c r="A11279" s="68" t="s">
        <v>11387</v>
      </c>
      <c r="B11279" s="225">
        <v>55.04</v>
      </c>
    </row>
    <row r="11280" spans="1:2">
      <c r="A11280" s="68" t="s">
        <v>11388</v>
      </c>
      <c r="B11280" s="225">
        <v>351.16</v>
      </c>
    </row>
    <row r="11281" spans="1:2">
      <c r="A11281" s="68" t="s">
        <v>11389</v>
      </c>
      <c r="B11281" s="225">
        <v>337.05</v>
      </c>
    </row>
    <row r="11282" spans="1:2">
      <c r="A11282" s="68" t="s">
        <v>11390</v>
      </c>
      <c r="B11282" s="225">
        <v>379.85</v>
      </c>
    </row>
    <row r="11283" spans="1:2">
      <c r="A11283" s="68" t="s">
        <v>11391</v>
      </c>
      <c r="B11283" s="225">
        <v>362.24</v>
      </c>
    </row>
    <row r="11284" spans="1:2">
      <c r="A11284" s="68" t="s">
        <v>11392</v>
      </c>
      <c r="B11284" s="225">
        <v>608.66</v>
      </c>
    </row>
    <row r="11285" spans="1:2">
      <c r="A11285" s="68" t="s">
        <v>11393</v>
      </c>
      <c r="B11285" s="225">
        <v>594.54999999999995</v>
      </c>
    </row>
    <row r="11286" spans="1:2">
      <c r="A11286" s="68" t="s">
        <v>11394</v>
      </c>
      <c r="B11286" s="225">
        <v>785.52</v>
      </c>
    </row>
    <row r="11287" spans="1:2">
      <c r="A11287" s="68" t="s">
        <v>11395</v>
      </c>
      <c r="B11287" s="225">
        <v>770.62</v>
      </c>
    </row>
    <row r="11288" spans="1:2">
      <c r="A11288" s="68" t="s">
        <v>11396</v>
      </c>
      <c r="B11288" s="225">
        <v>805.82</v>
      </c>
    </row>
    <row r="11289" spans="1:2">
      <c r="A11289" s="68" t="s">
        <v>11397</v>
      </c>
      <c r="B11289" s="225">
        <v>788.21</v>
      </c>
    </row>
    <row r="11290" spans="1:2">
      <c r="A11290" s="68" t="s">
        <v>11398</v>
      </c>
      <c r="B11290" s="225">
        <v>142.76</v>
      </c>
    </row>
    <row r="11291" spans="1:2">
      <c r="A11291" s="68" t="s">
        <v>11399</v>
      </c>
      <c r="B11291" s="225">
        <v>137.19999999999999</v>
      </c>
    </row>
    <row r="11292" spans="1:2">
      <c r="A11292" s="68" t="s">
        <v>11400</v>
      </c>
      <c r="B11292" s="225">
        <v>1250</v>
      </c>
    </row>
    <row r="11293" spans="1:2">
      <c r="A11293" s="68" t="s">
        <v>11401</v>
      </c>
      <c r="B11293" s="225">
        <v>1250</v>
      </c>
    </row>
    <row r="11294" spans="1:2">
      <c r="A11294" s="68" t="s">
        <v>11402</v>
      </c>
      <c r="B11294" s="225">
        <v>1190.51</v>
      </c>
    </row>
    <row r="11295" spans="1:2">
      <c r="A11295" s="68" t="s">
        <v>11403</v>
      </c>
      <c r="B11295" s="225">
        <v>1190.51</v>
      </c>
    </row>
    <row r="11296" spans="1:2">
      <c r="A11296" s="68" t="s">
        <v>11404</v>
      </c>
      <c r="B11296" s="225">
        <v>32.22</v>
      </c>
    </row>
    <row r="11297" spans="1:2">
      <c r="A11297" s="68" t="s">
        <v>11405</v>
      </c>
      <c r="B11297" s="225">
        <v>30.34</v>
      </c>
    </row>
    <row r="11298" spans="1:2">
      <c r="A11298" s="68" t="s">
        <v>11406</v>
      </c>
      <c r="B11298" s="225">
        <v>1122.6600000000001</v>
      </c>
    </row>
    <row r="11299" spans="1:2">
      <c r="A11299" s="68" t="s">
        <v>11407</v>
      </c>
      <c r="B11299" s="225">
        <v>1105.7</v>
      </c>
    </row>
    <row r="11300" spans="1:2">
      <c r="A11300" s="68" t="s">
        <v>11408</v>
      </c>
      <c r="B11300" s="225">
        <v>210.79</v>
      </c>
    </row>
    <row r="11301" spans="1:2">
      <c r="A11301" s="68" t="s">
        <v>11409</v>
      </c>
      <c r="B11301" s="225">
        <v>202.66</v>
      </c>
    </row>
    <row r="11302" spans="1:2">
      <c r="A11302" s="68" t="s">
        <v>11410</v>
      </c>
      <c r="B11302" s="225">
        <v>606.66999999999996</v>
      </c>
    </row>
    <row r="11303" spans="1:2">
      <c r="A11303" s="68" t="s">
        <v>11411</v>
      </c>
      <c r="B11303" s="225">
        <v>606.66999999999996</v>
      </c>
    </row>
    <row r="11304" spans="1:2">
      <c r="A11304" s="68" t="s">
        <v>11412</v>
      </c>
      <c r="B11304" s="225">
        <v>597.4</v>
      </c>
    </row>
    <row r="11305" spans="1:2">
      <c r="A11305" s="68" t="s">
        <v>11413</v>
      </c>
      <c r="B11305" s="225">
        <v>597.4</v>
      </c>
    </row>
    <row r="11306" spans="1:2">
      <c r="A11306" s="68" t="s">
        <v>11414</v>
      </c>
      <c r="B11306" s="225">
        <v>139.25</v>
      </c>
    </row>
    <row r="11307" spans="1:2">
      <c r="A11307" s="68" t="s">
        <v>11415</v>
      </c>
      <c r="B11307" s="225">
        <v>134.05000000000001</v>
      </c>
    </row>
    <row r="11308" spans="1:2">
      <c r="A11308" s="68" t="s">
        <v>11416</v>
      </c>
      <c r="B11308" s="225">
        <v>154.5</v>
      </c>
    </row>
    <row r="11309" spans="1:2">
      <c r="A11309" s="68" t="s">
        <v>11417</v>
      </c>
      <c r="B11309" s="225">
        <v>147.27000000000001</v>
      </c>
    </row>
    <row r="11310" spans="1:2">
      <c r="A11310" s="68" t="s">
        <v>11418</v>
      </c>
      <c r="B11310" s="225">
        <v>76.959999999999994</v>
      </c>
    </row>
    <row r="11311" spans="1:2">
      <c r="A11311" s="68" t="s">
        <v>11419</v>
      </c>
      <c r="B11311" s="225">
        <v>76.239999999999995</v>
      </c>
    </row>
    <row r="11312" spans="1:2">
      <c r="A11312" s="68" t="s">
        <v>11420</v>
      </c>
      <c r="B11312" s="225">
        <v>71.849999999999994</v>
      </c>
    </row>
    <row r="11313" spans="1:2">
      <c r="A11313" s="68" t="s">
        <v>11421</v>
      </c>
      <c r="B11313" s="225">
        <v>66.430000000000007</v>
      </c>
    </row>
    <row r="11314" spans="1:2">
      <c r="A11314" s="68" t="s">
        <v>11422</v>
      </c>
      <c r="B11314" s="225">
        <v>82.94</v>
      </c>
    </row>
    <row r="11315" spans="1:2">
      <c r="A11315" s="68" t="s">
        <v>11423</v>
      </c>
      <c r="B11315" s="225">
        <v>78.599999999999994</v>
      </c>
    </row>
    <row r="11316" spans="1:2">
      <c r="A11316" s="68" t="s">
        <v>11424</v>
      </c>
      <c r="B11316" s="225">
        <v>56.65</v>
      </c>
    </row>
    <row r="11317" spans="1:2">
      <c r="A11317" s="68" t="s">
        <v>11425</v>
      </c>
      <c r="B11317" s="225">
        <v>56.65</v>
      </c>
    </row>
    <row r="11318" spans="1:2">
      <c r="A11318" s="68" t="s">
        <v>11426</v>
      </c>
      <c r="B11318" s="225">
        <v>52.6</v>
      </c>
    </row>
    <row r="11319" spans="1:2">
      <c r="A11319" s="68" t="s">
        <v>11427</v>
      </c>
      <c r="B11319" s="225">
        <v>46.96</v>
      </c>
    </row>
    <row r="11320" spans="1:2">
      <c r="A11320" s="68" t="s">
        <v>11428</v>
      </c>
      <c r="B11320" s="225">
        <v>60</v>
      </c>
    </row>
    <row r="11321" spans="1:2">
      <c r="A11321" s="68" t="s">
        <v>11429</v>
      </c>
      <c r="B11321" s="225">
        <v>60</v>
      </c>
    </row>
    <row r="11322" spans="1:2">
      <c r="A11322" s="68" t="s">
        <v>11430</v>
      </c>
      <c r="B11322" s="225">
        <v>155</v>
      </c>
    </row>
    <row r="11323" spans="1:2">
      <c r="A11323" s="68" t="s">
        <v>11431</v>
      </c>
      <c r="B11323" s="225">
        <v>149.80000000000001</v>
      </c>
    </row>
    <row r="11324" spans="1:2">
      <c r="A11324" s="68" t="s">
        <v>11432</v>
      </c>
      <c r="B11324" s="225">
        <v>261.48</v>
      </c>
    </row>
    <row r="11325" spans="1:2">
      <c r="A11325" s="68" t="s">
        <v>11433</v>
      </c>
      <c r="B11325" s="225">
        <v>261.48</v>
      </c>
    </row>
    <row r="11326" spans="1:2">
      <c r="A11326" s="68" t="s">
        <v>11434</v>
      </c>
      <c r="B11326" s="225">
        <v>283.77</v>
      </c>
    </row>
    <row r="11327" spans="1:2">
      <c r="A11327" s="68" t="s">
        <v>11435</v>
      </c>
      <c r="B11327" s="225">
        <v>283.77</v>
      </c>
    </row>
    <row r="11328" spans="1:2">
      <c r="A11328" s="68" t="s">
        <v>11436</v>
      </c>
      <c r="B11328" s="225">
        <v>112.1</v>
      </c>
    </row>
    <row r="11329" spans="1:2">
      <c r="A11329" s="68" t="s">
        <v>11437</v>
      </c>
      <c r="B11329" s="225">
        <v>106.14</v>
      </c>
    </row>
    <row r="11330" spans="1:2">
      <c r="A11330" s="68" t="s">
        <v>11438</v>
      </c>
      <c r="B11330" s="225">
        <v>194.18</v>
      </c>
    </row>
    <row r="11331" spans="1:2">
      <c r="A11331" s="68" t="s">
        <v>11439</v>
      </c>
      <c r="B11331" s="225">
        <v>188.22</v>
      </c>
    </row>
    <row r="11332" spans="1:2">
      <c r="A11332" s="68" t="s">
        <v>11440</v>
      </c>
      <c r="B11332" s="225">
        <v>76.209999999999994</v>
      </c>
    </row>
    <row r="11333" spans="1:2">
      <c r="A11333" s="68" t="s">
        <v>11441</v>
      </c>
      <c r="B11333" s="225">
        <v>70.900000000000006</v>
      </c>
    </row>
    <row r="11334" spans="1:2">
      <c r="A11334" s="68" t="s">
        <v>11442</v>
      </c>
      <c r="B11334" s="225">
        <v>97.41</v>
      </c>
    </row>
    <row r="11335" spans="1:2">
      <c r="A11335" s="68" t="s">
        <v>11443</v>
      </c>
      <c r="B11335" s="225">
        <v>94.83</v>
      </c>
    </row>
    <row r="11336" spans="1:2">
      <c r="A11336" s="68" t="s">
        <v>11444</v>
      </c>
      <c r="B11336" s="225">
        <v>108.84</v>
      </c>
    </row>
    <row r="11337" spans="1:2">
      <c r="A11337" s="68" t="s">
        <v>11445</v>
      </c>
      <c r="B11337" s="225">
        <v>105.99</v>
      </c>
    </row>
    <row r="11338" spans="1:2">
      <c r="A11338" s="68" t="s">
        <v>11446</v>
      </c>
      <c r="B11338" s="225">
        <v>83.84</v>
      </c>
    </row>
    <row r="11339" spans="1:2">
      <c r="A11339" s="68" t="s">
        <v>11447</v>
      </c>
      <c r="B11339" s="225">
        <v>81.260000000000005</v>
      </c>
    </row>
    <row r="11340" spans="1:2">
      <c r="A11340" s="68" t="s">
        <v>11448</v>
      </c>
      <c r="B11340" s="225">
        <v>95.27</v>
      </c>
    </row>
    <row r="11341" spans="1:2">
      <c r="A11341" s="68" t="s">
        <v>11449</v>
      </c>
      <c r="B11341" s="225">
        <v>92.42</v>
      </c>
    </row>
    <row r="11342" spans="1:2">
      <c r="A11342" s="68" t="s">
        <v>11450</v>
      </c>
      <c r="B11342" s="225">
        <v>76.209999999999994</v>
      </c>
    </row>
    <row r="11343" spans="1:2">
      <c r="A11343" s="68" t="s">
        <v>11451</v>
      </c>
      <c r="B11343" s="225">
        <v>73.63</v>
      </c>
    </row>
    <row r="11344" spans="1:2">
      <c r="A11344" s="68" t="s">
        <v>11452</v>
      </c>
      <c r="B11344" s="225">
        <v>87.65</v>
      </c>
    </row>
    <row r="11345" spans="1:2">
      <c r="A11345" s="68" t="s">
        <v>11453</v>
      </c>
      <c r="B11345" s="225">
        <v>84.8</v>
      </c>
    </row>
    <row r="11346" spans="1:2">
      <c r="A11346" s="68" t="s">
        <v>11454</v>
      </c>
      <c r="B11346" s="225">
        <v>79.28</v>
      </c>
    </row>
    <row r="11347" spans="1:2">
      <c r="A11347" s="68" t="s">
        <v>11455</v>
      </c>
      <c r="B11347" s="225">
        <v>76.69</v>
      </c>
    </row>
    <row r="11348" spans="1:2">
      <c r="A11348" s="68" t="s">
        <v>11456</v>
      </c>
      <c r="B11348" s="225">
        <v>90.71</v>
      </c>
    </row>
    <row r="11349" spans="1:2">
      <c r="A11349" s="68" t="s">
        <v>11457</v>
      </c>
      <c r="B11349" s="225">
        <v>87.86</v>
      </c>
    </row>
    <row r="11350" spans="1:2">
      <c r="A11350" s="68" t="s">
        <v>11458</v>
      </c>
      <c r="B11350" s="225">
        <v>146.66999999999999</v>
      </c>
    </row>
    <row r="11351" spans="1:2">
      <c r="A11351" s="68" t="s">
        <v>11459</v>
      </c>
      <c r="B11351" s="225">
        <v>144.09</v>
      </c>
    </row>
    <row r="11352" spans="1:2">
      <c r="A11352" s="68" t="s">
        <v>11460</v>
      </c>
      <c r="B11352" s="225">
        <v>51.98</v>
      </c>
    </row>
    <row r="11353" spans="1:2">
      <c r="A11353" s="68" t="s">
        <v>11461</v>
      </c>
      <c r="B11353" s="225">
        <v>50.54</v>
      </c>
    </row>
    <row r="11354" spans="1:2">
      <c r="A11354" s="68" t="s">
        <v>11462</v>
      </c>
      <c r="B11354" s="225">
        <v>58.64</v>
      </c>
    </row>
    <row r="11355" spans="1:2">
      <c r="A11355" s="68" t="s">
        <v>11463</v>
      </c>
      <c r="B11355" s="225">
        <v>57.21</v>
      </c>
    </row>
    <row r="11356" spans="1:2">
      <c r="A11356" s="68" t="s">
        <v>11464</v>
      </c>
      <c r="B11356" s="225">
        <v>56.74</v>
      </c>
    </row>
    <row r="11357" spans="1:2">
      <c r="A11357" s="68" t="s">
        <v>11465</v>
      </c>
      <c r="B11357" s="225">
        <v>55.31</v>
      </c>
    </row>
    <row r="11358" spans="1:2">
      <c r="A11358" s="68" t="s">
        <v>11466</v>
      </c>
      <c r="B11358" s="225">
        <v>153.63</v>
      </c>
    </row>
    <row r="11359" spans="1:2">
      <c r="A11359" s="68" t="s">
        <v>11467</v>
      </c>
      <c r="B11359" s="225">
        <v>152.19999999999999</v>
      </c>
    </row>
    <row r="11360" spans="1:2">
      <c r="A11360" s="68" t="s">
        <v>11468</v>
      </c>
      <c r="B11360" s="225">
        <v>157.82</v>
      </c>
    </row>
    <row r="11361" spans="1:2">
      <c r="A11361" s="68" t="s">
        <v>11469</v>
      </c>
      <c r="B11361" s="225">
        <v>156.83000000000001</v>
      </c>
    </row>
    <row r="11362" spans="1:2">
      <c r="A11362" s="68" t="s">
        <v>11470</v>
      </c>
      <c r="B11362" s="225">
        <v>83.13</v>
      </c>
    </row>
    <row r="11363" spans="1:2">
      <c r="A11363" s="68" t="s">
        <v>11471</v>
      </c>
      <c r="B11363" s="225">
        <v>80.55</v>
      </c>
    </row>
    <row r="11364" spans="1:2">
      <c r="A11364" s="68" t="s">
        <v>11472</v>
      </c>
      <c r="B11364" s="225">
        <v>77.47</v>
      </c>
    </row>
    <row r="11365" spans="1:2">
      <c r="A11365" s="68" t="s">
        <v>11473</v>
      </c>
      <c r="B11365" s="225">
        <v>74.88</v>
      </c>
    </row>
    <row r="11366" spans="1:2">
      <c r="A11366" s="68" t="s">
        <v>11474</v>
      </c>
      <c r="B11366" s="225">
        <v>99.95</v>
      </c>
    </row>
    <row r="11367" spans="1:2">
      <c r="A11367" s="68" t="s">
        <v>11475</v>
      </c>
      <c r="B11367" s="225">
        <v>97.37</v>
      </c>
    </row>
    <row r="11368" spans="1:2">
      <c r="A11368" s="68" t="s">
        <v>11476</v>
      </c>
      <c r="B11368" s="225">
        <v>89.89</v>
      </c>
    </row>
    <row r="11369" spans="1:2">
      <c r="A11369" s="68" t="s">
        <v>11477</v>
      </c>
      <c r="B11369" s="225">
        <v>87.31</v>
      </c>
    </row>
    <row r="11370" spans="1:2">
      <c r="A11370" s="68" t="s">
        <v>11478</v>
      </c>
      <c r="B11370" s="225">
        <v>174.76</v>
      </c>
    </row>
    <row r="11371" spans="1:2">
      <c r="A11371" s="68" t="s">
        <v>11479</v>
      </c>
      <c r="B11371" s="225">
        <v>172.17</v>
      </c>
    </row>
    <row r="11372" spans="1:2">
      <c r="A11372" s="68" t="s">
        <v>11480</v>
      </c>
      <c r="B11372" s="225">
        <v>95.72</v>
      </c>
    </row>
    <row r="11373" spans="1:2">
      <c r="A11373" s="68" t="s">
        <v>11481</v>
      </c>
      <c r="B11373" s="225">
        <v>93.14</v>
      </c>
    </row>
    <row r="11374" spans="1:2">
      <c r="A11374" s="68" t="s">
        <v>11482</v>
      </c>
      <c r="B11374" s="225">
        <v>30.44</v>
      </c>
    </row>
    <row r="11375" spans="1:2">
      <c r="A11375" s="68" t="s">
        <v>11483</v>
      </c>
      <c r="B11375" s="225">
        <v>29.09</v>
      </c>
    </row>
    <row r="11376" spans="1:2">
      <c r="A11376" s="68" t="s">
        <v>11484</v>
      </c>
      <c r="B11376" s="225">
        <v>37.1</v>
      </c>
    </row>
    <row r="11377" spans="1:2">
      <c r="A11377" s="68" t="s">
        <v>11485</v>
      </c>
      <c r="B11377" s="225">
        <v>35.76</v>
      </c>
    </row>
    <row r="11378" spans="1:2">
      <c r="A11378" s="68" t="s">
        <v>11486</v>
      </c>
      <c r="B11378" s="225">
        <v>33.909999999999997</v>
      </c>
    </row>
    <row r="11379" spans="1:2">
      <c r="A11379" s="68" t="s">
        <v>11487</v>
      </c>
      <c r="B11379" s="225">
        <v>32.57</v>
      </c>
    </row>
    <row r="11380" spans="1:2">
      <c r="A11380" s="68" t="s">
        <v>11488</v>
      </c>
      <c r="B11380" s="225">
        <v>55.56</v>
      </c>
    </row>
    <row r="11381" spans="1:2">
      <c r="A11381" s="68" t="s">
        <v>11489</v>
      </c>
      <c r="B11381" s="225">
        <v>53.42</v>
      </c>
    </row>
    <row r="11382" spans="1:2">
      <c r="A11382" s="68" t="s">
        <v>11490</v>
      </c>
      <c r="B11382" s="225">
        <v>67</v>
      </c>
    </row>
    <row r="11383" spans="1:2">
      <c r="A11383" s="68" t="s">
        <v>11491</v>
      </c>
      <c r="B11383" s="225">
        <v>64.58</v>
      </c>
    </row>
    <row r="11384" spans="1:2">
      <c r="A11384" s="68" t="s">
        <v>11492</v>
      </c>
      <c r="B11384" s="225">
        <v>62.23</v>
      </c>
    </row>
    <row r="11385" spans="1:2">
      <c r="A11385" s="68" t="s">
        <v>11493</v>
      </c>
      <c r="B11385" s="225">
        <v>60.09</v>
      </c>
    </row>
    <row r="11386" spans="1:2">
      <c r="A11386" s="68" t="s">
        <v>11494</v>
      </c>
      <c r="B11386" s="225">
        <v>73.66</v>
      </c>
    </row>
    <row r="11387" spans="1:2">
      <c r="A11387" s="68" t="s">
        <v>11495</v>
      </c>
      <c r="B11387" s="225">
        <v>71.25</v>
      </c>
    </row>
    <row r="11388" spans="1:2">
      <c r="A11388" s="68" t="s">
        <v>11496</v>
      </c>
      <c r="B11388" s="225">
        <v>59.04</v>
      </c>
    </row>
    <row r="11389" spans="1:2">
      <c r="A11389" s="68" t="s">
        <v>11497</v>
      </c>
      <c r="B11389" s="225">
        <v>56.89</v>
      </c>
    </row>
    <row r="11390" spans="1:2">
      <c r="A11390" s="68" t="s">
        <v>11498</v>
      </c>
      <c r="B11390" s="225">
        <v>70.47</v>
      </c>
    </row>
    <row r="11391" spans="1:2">
      <c r="A11391" s="68" t="s">
        <v>11499</v>
      </c>
      <c r="B11391" s="225">
        <v>68.06</v>
      </c>
    </row>
    <row r="11392" spans="1:2">
      <c r="A11392" s="68" t="s">
        <v>11500</v>
      </c>
      <c r="B11392" s="225">
        <v>49.22</v>
      </c>
    </row>
    <row r="11393" spans="1:2">
      <c r="A11393" s="68" t="s">
        <v>11501</v>
      </c>
      <c r="B11393" s="225">
        <v>47.07</v>
      </c>
    </row>
    <row r="11394" spans="1:2">
      <c r="A11394" s="68" t="s">
        <v>11502</v>
      </c>
      <c r="B11394" s="225">
        <v>60.65</v>
      </c>
    </row>
    <row r="11395" spans="1:2">
      <c r="A11395" s="68" t="s">
        <v>11503</v>
      </c>
      <c r="B11395" s="225">
        <v>58.23</v>
      </c>
    </row>
    <row r="11396" spans="1:2">
      <c r="A11396" s="68" t="s">
        <v>11504</v>
      </c>
      <c r="B11396" s="225">
        <v>55.88</v>
      </c>
    </row>
    <row r="11397" spans="1:2">
      <c r="A11397" s="68" t="s">
        <v>11505</v>
      </c>
      <c r="B11397" s="225">
        <v>53.74</v>
      </c>
    </row>
    <row r="11398" spans="1:2">
      <c r="A11398" s="68" t="s">
        <v>11506</v>
      </c>
      <c r="B11398" s="225">
        <v>67.319999999999993</v>
      </c>
    </row>
    <row r="11399" spans="1:2">
      <c r="A11399" s="68" t="s">
        <v>11507</v>
      </c>
      <c r="B11399" s="225">
        <v>64.900000000000006</v>
      </c>
    </row>
    <row r="11400" spans="1:2">
      <c r="A11400" s="68" t="s">
        <v>11508</v>
      </c>
      <c r="B11400" s="225">
        <v>52.69</v>
      </c>
    </row>
    <row r="11401" spans="1:2">
      <c r="A11401" s="68" t="s">
        <v>11509</v>
      </c>
      <c r="B11401" s="225">
        <v>50.55</v>
      </c>
    </row>
    <row r="11402" spans="1:2">
      <c r="A11402" s="68" t="s">
        <v>11510</v>
      </c>
      <c r="B11402" s="225">
        <v>64.12</v>
      </c>
    </row>
    <row r="11403" spans="1:2">
      <c r="A11403" s="68" t="s">
        <v>11511</v>
      </c>
      <c r="B11403" s="225">
        <v>61.71</v>
      </c>
    </row>
    <row r="11404" spans="1:2">
      <c r="A11404" s="68" t="s">
        <v>11512</v>
      </c>
      <c r="B11404" s="225">
        <v>57.96</v>
      </c>
    </row>
    <row r="11405" spans="1:2">
      <c r="A11405" s="68" t="s">
        <v>11513</v>
      </c>
      <c r="B11405" s="225">
        <v>55.82</v>
      </c>
    </row>
    <row r="11406" spans="1:2">
      <c r="A11406" s="68" t="s">
        <v>11514</v>
      </c>
      <c r="B11406" s="225">
        <v>69.400000000000006</v>
      </c>
    </row>
    <row r="11407" spans="1:2">
      <c r="A11407" s="68" t="s">
        <v>11515</v>
      </c>
      <c r="B11407" s="225">
        <v>66.98</v>
      </c>
    </row>
    <row r="11408" spans="1:2">
      <c r="A11408" s="68" t="s">
        <v>11516</v>
      </c>
      <c r="B11408" s="225">
        <v>64.63</v>
      </c>
    </row>
    <row r="11409" spans="1:2">
      <c r="A11409" s="68" t="s">
        <v>11517</v>
      </c>
      <c r="B11409" s="225">
        <v>62.48</v>
      </c>
    </row>
    <row r="11410" spans="1:2">
      <c r="A11410" s="68" t="s">
        <v>11518</v>
      </c>
      <c r="B11410" s="225">
        <v>76.06</v>
      </c>
    </row>
    <row r="11411" spans="1:2">
      <c r="A11411" s="68" t="s">
        <v>11519</v>
      </c>
      <c r="B11411" s="225">
        <v>73.650000000000006</v>
      </c>
    </row>
    <row r="11412" spans="1:2">
      <c r="A11412" s="68" t="s">
        <v>11520</v>
      </c>
      <c r="B11412" s="225">
        <v>61.44</v>
      </c>
    </row>
    <row r="11413" spans="1:2">
      <c r="A11413" s="68" t="s">
        <v>11521</v>
      </c>
      <c r="B11413" s="225">
        <v>59.29</v>
      </c>
    </row>
    <row r="11414" spans="1:2">
      <c r="A11414" s="68" t="s">
        <v>11522</v>
      </c>
      <c r="B11414" s="225">
        <v>72.87</v>
      </c>
    </row>
    <row r="11415" spans="1:2">
      <c r="A11415" s="68" t="s">
        <v>11523</v>
      </c>
      <c r="B11415" s="225">
        <v>70.459999999999994</v>
      </c>
    </row>
    <row r="11416" spans="1:2">
      <c r="A11416" s="68" t="s">
        <v>11524</v>
      </c>
      <c r="B11416" s="225">
        <v>63.05</v>
      </c>
    </row>
    <row r="11417" spans="1:2">
      <c r="A11417" s="68" t="s">
        <v>11525</v>
      </c>
      <c r="B11417" s="225">
        <v>60.9</v>
      </c>
    </row>
    <row r="11418" spans="1:2">
      <c r="A11418" s="68" t="s">
        <v>11526</v>
      </c>
      <c r="B11418" s="225">
        <v>74.48</v>
      </c>
    </row>
    <row r="11419" spans="1:2">
      <c r="A11419" s="68" t="s">
        <v>11527</v>
      </c>
      <c r="B11419" s="225">
        <v>72.069999999999993</v>
      </c>
    </row>
    <row r="11420" spans="1:2">
      <c r="A11420" s="68" t="s">
        <v>11528</v>
      </c>
      <c r="B11420" s="225">
        <v>69.72</v>
      </c>
    </row>
    <row r="11421" spans="1:2">
      <c r="A11421" s="68" t="s">
        <v>11529</v>
      </c>
      <c r="B11421" s="225">
        <v>67.569999999999993</v>
      </c>
    </row>
    <row r="11422" spans="1:2">
      <c r="A11422" s="68" t="s">
        <v>11530</v>
      </c>
      <c r="B11422" s="225">
        <v>81.150000000000006</v>
      </c>
    </row>
    <row r="11423" spans="1:2">
      <c r="A11423" s="68" t="s">
        <v>11531</v>
      </c>
      <c r="B11423" s="225">
        <v>78.73</v>
      </c>
    </row>
    <row r="11424" spans="1:2">
      <c r="A11424" s="68" t="s">
        <v>11532</v>
      </c>
      <c r="B11424" s="225">
        <v>66.52</v>
      </c>
    </row>
    <row r="11425" spans="1:2">
      <c r="A11425" s="68" t="s">
        <v>11533</v>
      </c>
      <c r="B11425" s="225">
        <v>64.38</v>
      </c>
    </row>
    <row r="11426" spans="1:2">
      <c r="A11426" s="68" t="s">
        <v>11534</v>
      </c>
      <c r="B11426" s="225">
        <v>77.959999999999994</v>
      </c>
    </row>
    <row r="11427" spans="1:2">
      <c r="A11427" s="68" t="s">
        <v>11535</v>
      </c>
      <c r="B11427" s="225">
        <v>75.540000000000006</v>
      </c>
    </row>
    <row r="11428" spans="1:2">
      <c r="A11428" s="68" t="s">
        <v>11536</v>
      </c>
      <c r="B11428" s="225">
        <v>42.15</v>
      </c>
    </row>
    <row r="11429" spans="1:2">
      <c r="A11429" s="68" t="s">
        <v>11537</v>
      </c>
      <c r="B11429" s="225">
        <v>40.72</v>
      </c>
    </row>
    <row r="11430" spans="1:2">
      <c r="A11430" s="68" t="s">
        <v>11538</v>
      </c>
      <c r="B11430" s="225">
        <v>53.59</v>
      </c>
    </row>
    <row r="11431" spans="1:2">
      <c r="A11431" s="68" t="s">
        <v>11539</v>
      </c>
      <c r="B11431" s="225">
        <v>51.89</v>
      </c>
    </row>
    <row r="11432" spans="1:2">
      <c r="A11432" s="68" t="s">
        <v>11540</v>
      </c>
      <c r="B11432" s="225">
        <v>48.82</v>
      </c>
    </row>
    <row r="11433" spans="1:2">
      <c r="A11433" s="68" t="s">
        <v>11541</v>
      </c>
      <c r="B11433" s="225">
        <v>47.39</v>
      </c>
    </row>
    <row r="11434" spans="1:2">
      <c r="A11434" s="68" t="s">
        <v>11542</v>
      </c>
      <c r="B11434" s="225">
        <v>60.25</v>
      </c>
    </row>
    <row r="11435" spans="1:2">
      <c r="A11435" s="68" t="s">
        <v>11543</v>
      </c>
      <c r="B11435" s="225">
        <v>58.55</v>
      </c>
    </row>
    <row r="11436" spans="1:2">
      <c r="A11436" s="68" t="s">
        <v>11544</v>
      </c>
      <c r="B11436" s="225">
        <v>45.63</v>
      </c>
    </row>
    <row r="11437" spans="1:2">
      <c r="A11437" s="68" t="s">
        <v>11545</v>
      </c>
      <c r="B11437" s="225">
        <v>44.2</v>
      </c>
    </row>
    <row r="11438" spans="1:2">
      <c r="A11438" s="68" t="s">
        <v>11546</v>
      </c>
      <c r="B11438" s="225">
        <v>57.06</v>
      </c>
    </row>
    <row r="11439" spans="1:2">
      <c r="A11439" s="68" t="s">
        <v>11547</v>
      </c>
      <c r="B11439" s="225">
        <v>55.36</v>
      </c>
    </row>
    <row r="11440" spans="1:2">
      <c r="A11440" s="68" t="s">
        <v>11548</v>
      </c>
      <c r="B11440" s="225">
        <v>50.9</v>
      </c>
    </row>
    <row r="11441" spans="1:2">
      <c r="A11441" s="68" t="s">
        <v>11549</v>
      </c>
      <c r="B11441" s="225">
        <v>49.47</v>
      </c>
    </row>
    <row r="11442" spans="1:2">
      <c r="A11442" s="68" t="s">
        <v>11550</v>
      </c>
      <c r="B11442" s="225">
        <v>62.33</v>
      </c>
    </row>
    <row r="11443" spans="1:2">
      <c r="A11443" s="68" t="s">
        <v>11551</v>
      </c>
      <c r="B11443" s="225">
        <v>60.63</v>
      </c>
    </row>
    <row r="11444" spans="1:2">
      <c r="A11444" s="68" t="s">
        <v>11552</v>
      </c>
      <c r="B11444" s="225">
        <v>57.57</v>
      </c>
    </row>
    <row r="11445" spans="1:2">
      <c r="A11445" s="68" t="s">
        <v>11553</v>
      </c>
      <c r="B11445" s="225">
        <v>56.14</v>
      </c>
    </row>
    <row r="11446" spans="1:2">
      <c r="A11446" s="68" t="s">
        <v>11554</v>
      </c>
      <c r="B11446" s="225">
        <v>69</v>
      </c>
    </row>
    <row r="11447" spans="1:2">
      <c r="A11447" s="68" t="s">
        <v>11555</v>
      </c>
      <c r="B11447" s="225">
        <v>67.3</v>
      </c>
    </row>
    <row r="11448" spans="1:2">
      <c r="A11448" s="68" t="s">
        <v>11556</v>
      </c>
      <c r="B11448" s="225">
        <v>54.38</v>
      </c>
    </row>
    <row r="11449" spans="1:2">
      <c r="A11449" s="68" t="s">
        <v>11557</v>
      </c>
      <c r="B11449" s="225">
        <v>52.95</v>
      </c>
    </row>
    <row r="11450" spans="1:2">
      <c r="A11450" s="68" t="s">
        <v>11558</v>
      </c>
      <c r="B11450" s="225">
        <v>65.81</v>
      </c>
    </row>
    <row r="11451" spans="1:2">
      <c r="A11451" s="68" t="s">
        <v>11559</v>
      </c>
      <c r="B11451" s="225">
        <v>64.11</v>
      </c>
    </row>
    <row r="11452" spans="1:2">
      <c r="A11452" s="68" t="s">
        <v>11560</v>
      </c>
      <c r="B11452" s="225">
        <v>55.99</v>
      </c>
    </row>
    <row r="11453" spans="1:2">
      <c r="A11453" s="68" t="s">
        <v>11561</v>
      </c>
      <c r="B11453" s="225">
        <v>54.56</v>
      </c>
    </row>
    <row r="11454" spans="1:2">
      <c r="A11454" s="68" t="s">
        <v>11562</v>
      </c>
      <c r="B11454" s="225">
        <v>67.42</v>
      </c>
    </row>
    <row r="11455" spans="1:2">
      <c r="A11455" s="68" t="s">
        <v>11563</v>
      </c>
      <c r="B11455" s="225">
        <v>65.72</v>
      </c>
    </row>
    <row r="11456" spans="1:2">
      <c r="A11456" s="68" t="s">
        <v>11564</v>
      </c>
      <c r="B11456" s="225">
        <v>62.65</v>
      </c>
    </row>
    <row r="11457" spans="1:2">
      <c r="A11457" s="68" t="s">
        <v>11565</v>
      </c>
      <c r="B11457" s="225">
        <v>61.22</v>
      </c>
    </row>
    <row r="11458" spans="1:2">
      <c r="A11458" s="68" t="s">
        <v>11566</v>
      </c>
      <c r="B11458" s="225">
        <v>74.09</v>
      </c>
    </row>
    <row r="11459" spans="1:2">
      <c r="A11459" s="68" t="s">
        <v>11567</v>
      </c>
      <c r="B11459" s="225">
        <v>72.39</v>
      </c>
    </row>
    <row r="11460" spans="1:2">
      <c r="A11460" s="68" t="s">
        <v>11568</v>
      </c>
      <c r="B11460" s="225">
        <v>59.46</v>
      </c>
    </row>
    <row r="11461" spans="1:2">
      <c r="A11461" s="68" t="s">
        <v>11569</v>
      </c>
      <c r="B11461" s="225">
        <v>58.03</v>
      </c>
    </row>
    <row r="11462" spans="1:2">
      <c r="A11462" s="68" t="s">
        <v>11570</v>
      </c>
      <c r="B11462" s="225">
        <v>70.89</v>
      </c>
    </row>
    <row r="11463" spans="1:2">
      <c r="A11463" s="68" t="s">
        <v>11571</v>
      </c>
      <c r="B11463" s="225">
        <v>69.19</v>
      </c>
    </row>
    <row r="11464" spans="1:2">
      <c r="A11464" s="68" t="s">
        <v>11572</v>
      </c>
      <c r="B11464" s="225">
        <v>56.5</v>
      </c>
    </row>
    <row r="11465" spans="1:2">
      <c r="A11465" s="68" t="s">
        <v>11573</v>
      </c>
      <c r="B11465" s="225">
        <v>55.07</v>
      </c>
    </row>
    <row r="11466" spans="1:2">
      <c r="A11466" s="68" t="s">
        <v>11574</v>
      </c>
      <c r="B11466" s="225">
        <v>67.94</v>
      </c>
    </row>
    <row r="11467" spans="1:2">
      <c r="A11467" s="68" t="s">
        <v>11575</v>
      </c>
      <c r="B11467" s="225">
        <v>66.239999999999995</v>
      </c>
    </row>
    <row r="11468" spans="1:2">
      <c r="A11468" s="68" t="s">
        <v>11576</v>
      </c>
      <c r="B11468" s="225">
        <v>69.84</v>
      </c>
    </row>
    <row r="11469" spans="1:2">
      <c r="A11469" s="68" t="s">
        <v>11577</v>
      </c>
      <c r="B11469" s="225">
        <v>68.41</v>
      </c>
    </row>
    <row r="11470" spans="1:2">
      <c r="A11470" s="68" t="s">
        <v>11578</v>
      </c>
      <c r="B11470" s="225">
        <v>81.27</v>
      </c>
    </row>
    <row r="11471" spans="1:2">
      <c r="A11471" s="68" t="s">
        <v>11579</v>
      </c>
      <c r="B11471" s="225">
        <v>79.569999999999993</v>
      </c>
    </row>
    <row r="11472" spans="1:2">
      <c r="A11472" s="68" t="s">
        <v>11580</v>
      </c>
      <c r="B11472" s="225">
        <v>63.45</v>
      </c>
    </row>
    <row r="11473" spans="1:2">
      <c r="A11473" s="68" t="s">
        <v>11581</v>
      </c>
      <c r="B11473" s="225">
        <v>62.02</v>
      </c>
    </row>
    <row r="11474" spans="1:2">
      <c r="A11474" s="68" t="s">
        <v>11582</v>
      </c>
      <c r="B11474" s="225">
        <v>74.89</v>
      </c>
    </row>
    <row r="11475" spans="1:2">
      <c r="A11475" s="68" t="s">
        <v>11583</v>
      </c>
      <c r="B11475" s="225">
        <v>73.19</v>
      </c>
    </row>
    <row r="11476" spans="1:2">
      <c r="A11476" s="68" t="s">
        <v>11584</v>
      </c>
      <c r="B11476" s="225">
        <v>65.25</v>
      </c>
    </row>
    <row r="11477" spans="1:2">
      <c r="A11477" s="68" t="s">
        <v>11585</v>
      </c>
      <c r="B11477" s="225">
        <v>63.82</v>
      </c>
    </row>
    <row r="11478" spans="1:2">
      <c r="A11478" s="68" t="s">
        <v>11586</v>
      </c>
      <c r="B11478" s="225">
        <v>76.680000000000007</v>
      </c>
    </row>
    <row r="11479" spans="1:2">
      <c r="A11479" s="68" t="s">
        <v>11587</v>
      </c>
      <c r="B11479" s="225">
        <v>74.98</v>
      </c>
    </row>
    <row r="11480" spans="1:2">
      <c r="A11480" s="68" t="s">
        <v>11588</v>
      </c>
      <c r="B11480" s="225">
        <v>78.59</v>
      </c>
    </row>
    <row r="11481" spans="1:2">
      <c r="A11481" s="68" t="s">
        <v>11589</v>
      </c>
      <c r="B11481" s="225">
        <v>77.150000000000006</v>
      </c>
    </row>
    <row r="11482" spans="1:2">
      <c r="A11482" s="68" t="s">
        <v>11590</v>
      </c>
      <c r="B11482" s="225">
        <v>90.02</v>
      </c>
    </row>
    <row r="11483" spans="1:2">
      <c r="A11483" s="68" t="s">
        <v>11591</v>
      </c>
      <c r="B11483" s="225">
        <v>88.32</v>
      </c>
    </row>
    <row r="11484" spans="1:2">
      <c r="A11484" s="68" t="s">
        <v>11592</v>
      </c>
      <c r="B11484" s="225">
        <v>72.2</v>
      </c>
    </row>
    <row r="11485" spans="1:2">
      <c r="A11485" s="68" t="s">
        <v>11593</v>
      </c>
      <c r="B11485" s="225">
        <v>70.77</v>
      </c>
    </row>
    <row r="11486" spans="1:2">
      <c r="A11486" s="68" t="s">
        <v>11594</v>
      </c>
      <c r="B11486" s="225">
        <v>83.63</v>
      </c>
    </row>
    <row r="11487" spans="1:2">
      <c r="A11487" s="68" t="s">
        <v>11595</v>
      </c>
      <c r="B11487" s="225">
        <v>81.93</v>
      </c>
    </row>
    <row r="11488" spans="1:2">
      <c r="A11488" s="68" t="s">
        <v>11596</v>
      </c>
      <c r="B11488" s="225">
        <v>70.34</v>
      </c>
    </row>
    <row r="11489" spans="1:2">
      <c r="A11489" s="68" t="s">
        <v>11597</v>
      </c>
      <c r="B11489" s="225">
        <v>68.91</v>
      </c>
    </row>
    <row r="11490" spans="1:2">
      <c r="A11490" s="68" t="s">
        <v>11598</v>
      </c>
      <c r="B11490" s="225">
        <v>81.77</v>
      </c>
    </row>
    <row r="11491" spans="1:2">
      <c r="A11491" s="68" t="s">
        <v>11599</v>
      </c>
      <c r="B11491" s="225">
        <v>80.069999999999993</v>
      </c>
    </row>
    <row r="11492" spans="1:2">
      <c r="A11492" s="68" t="s">
        <v>11600</v>
      </c>
      <c r="B11492" s="225">
        <v>83.67</v>
      </c>
    </row>
    <row r="11493" spans="1:2">
      <c r="A11493" s="68" t="s">
        <v>11601</v>
      </c>
      <c r="B11493" s="225">
        <v>82.24</v>
      </c>
    </row>
    <row r="11494" spans="1:2">
      <c r="A11494" s="68" t="s">
        <v>11602</v>
      </c>
      <c r="B11494" s="225">
        <v>95.1</v>
      </c>
    </row>
    <row r="11495" spans="1:2">
      <c r="A11495" s="68" t="s">
        <v>11603</v>
      </c>
      <c r="B11495" s="225">
        <v>93.4</v>
      </c>
    </row>
    <row r="11496" spans="1:2">
      <c r="A11496" s="68" t="s">
        <v>11604</v>
      </c>
      <c r="B11496" s="225">
        <v>77.290000000000006</v>
      </c>
    </row>
    <row r="11497" spans="1:2">
      <c r="A11497" s="68" t="s">
        <v>11605</v>
      </c>
      <c r="B11497" s="225">
        <v>75.86</v>
      </c>
    </row>
    <row r="11498" spans="1:2">
      <c r="A11498" s="68" t="s">
        <v>11606</v>
      </c>
      <c r="B11498" s="225">
        <v>88.72</v>
      </c>
    </row>
    <row r="11499" spans="1:2">
      <c r="A11499" s="68" t="s">
        <v>11607</v>
      </c>
      <c r="B11499" s="225">
        <v>87.02</v>
      </c>
    </row>
    <row r="11500" spans="1:2">
      <c r="A11500" s="68" t="s">
        <v>11608</v>
      </c>
      <c r="B11500" s="225">
        <v>52.99</v>
      </c>
    </row>
    <row r="11501" spans="1:2">
      <c r="A11501" s="68" t="s">
        <v>11609</v>
      </c>
      <c r="B11501" s="225">
        <v>48.12</v>
      </c>
    </row>
    <row r="11502" spans="1:2">
      <c r="A11502" s="68" t="s">
        <v>11610</v>
      </c>
      <c r="B11502" s="225">
        <v>189.82</v>
      </c>
    </row>
    <row r="11503" spans="1:2">
      <c r="A11503" s="68" t="s">
        <v>11611</v>
      </c>
      <c r="B11503" s="225">
        <v>180.2</v>
      </c>
    </row>
    <row r="11504" spans="1:2">
      <c r="A11504" s="68" t="s">
        <v>11612</v>
      </c>
      <c r="B11504" s="225">
        <v>1001.47</v>
      </c>
    </row>
    <row r="11505" spans="1:2">
      <c r="A11505" s="68" t="s">
        <v>11613</v>
      </c>
      <c r="B11505" s="225">
        <v>991.86</v>
      </c>
    </row>
    <row r="11506" spans="1:2">
      <c r="A11506" s="68" t="s">
        <v>11614</v>
      </c>
      <c r="B11506" s="225">
        <v>109.52</v>
      </c>
    </row>
    <row r="11507" spans="1:2">
      <c r="A11507" s="68" t="s">
        <v>11615</v>
      </c>
      <c r="B11507" s="225">
        <v>104.88</v>
      </c>
    </row>
    <row r="11508" spans="1:2">
      <c r="A11508" s="68" t="s">
        <v>11616</v>
      </c>
      <c r="B11508" s="225">
        <v>106.55</v>
      </c>
    </row>
    <row r="11509" spans="1:2">
      <c r="A11509" s="68" t="s">
        <v>11617</v>
      </c>
      <c r="B11509" s="225">
        <v>97.84</v>
      </c>
    </row>
    <row r="11510" spans="1:2">
      <c r="A11510" s="68" t="s">
        <v>11618</v>
      </c>
      <c r="B11510" s="225">
        <v>139.13</v>
      </c>
    </row>
    <row r="11511" spans="1:2">
      <c r="A11511" s="68" t="s">
        <v>11619</v>
      </c>
      <c r="B11511" s="225">
        <v>126.06</v>
      </c>
    </row>
    <row r="11512" spans="1:2">
      <c r="A11512" s="68" t="s">
        <v>11620</v>
      </c>
      <c r="B11512" s="225">
        <v>171.71</v>
      </c>
    </row>
    <row r="11513" spans="1:2">
      <c r="A11513" s="68" t="s">
        <v>11621</v>
      </c>
      <c r="B11513" s="225">
        <v>154.28</v>
      </c>
    </row>
    <row r="11514" spans="1:2">
      <c r="A11514" s="68" t="s">
        <v>11622</v>
      </c>
      <c r="B11514" s="225">
        <v>171.71</v>
      </c>
    </row>
    <row r="11515" spans="1:2">
      <c r="A11515" s="68" t="s">
        <v>11623</v>
      </c>
      <c r="B11515" s="225">
        <v>170.81</v>
      </c>
    </row>
    <row r="11516" spans="1:2">
      <c r="A11516" s="68" t="s">
        <v>11624</v>
      </c>
      <c r="B11516" s="225">
        <v>143.94</v>
      </c>
    </row>
    <row r="11517" spans="1:2">
      <c r="A11517" s="68" t="s">
        <v>11625</v>
      </c>
      <c r="B11517" s="225">
        <v>143.03</v>
      </c>
    </row>
    <row r="11518" spans="1:2">
      <c r="A11518" s="68" t="s">
        <v>11626</v>
      </c>
      <c r="B11518" s="225">
        <v>143.94</v>
      </c>
    </row>
    <row r="11519" spans="1:2">
      <c r="A11519" s="68" t="s">
        <v>11627</v>
      </c>
      <c r="B11519" s="225">
        <v>143.03</v>
      </c>
    </row>
    <row r="11520" spans="1:2">
      <c r="A11520" s="68" t="s">
        <v>23426</v>
      </c>
      <c r="B11520" s="225">
        <v>104.75</v>
      </c>
    </row>
    <row r="11521" spans="1:2">
      <c r="A11521" s="68" t="s">
        <v>23427</v>
      </c>
      <c r="B11521" s="225">
        <v>103.85</v>
      </c>
    </row>
    <row r="11522" spans="1:2">
      <c r="A11522" s="68" t="s">
        <v>11628</v>
      </c>
      <c r="B11522" s="225">
        <v>181.83</v>
      </c>
    </row>
    <row r="11523" spans="1:2">
      <c r="A11523" s="68" t="s">
        <v>11629</v>
      </c>
      <c r="B11523" s="225">
        <v>176.18</v>
      </c>
    </row>
    <row r="11524" spans="1:2">
      <c r="A11524" s="68" t="s">
        <v>11630</v>
      </c>
      <c r="B11524" s="225">
        <v>38.049999999999997</v>
      </c>
    </row>
    <row r="11525" spans="1:2">
      <c r="A11525" s="68" t="s">
        <v>11631</v>
      </c>
      <c r="B11525" s="225">
        <v>33.68</v>
      </c>
    </row>
    <row r="11526" spans="1:2">
      <c r="A11526" s="68" t="s">
        <v>11632</v>
      </c>
      <c r="B11526" s="225">
        <v>34.799999999999997</v>
      </c>
    </row>
    <row r="11527" spans="1:2">
      <c r="A11527" s="68" t="s">
        <v>11633</v>
      </c>
      <c r="B11527" s="225">
        <v>30.86</v>
      </c>
    </row>
    <row r="11528" spans="1:2">
      <c r="A11528" s="68" t="s">
        <v>11634</v>
      </c>
      <c r="B11528" s="225">
        <v>51.25</v>
      </c>
    </row>
    <row r="11529" spans="1:2">
      <c r="A11529" s="68" t="s">
        <v>11635</v>
      </c>
      <c r="B11529" s="225">
        <v>45.69</v>
      </c>
    </row>
    <row r="11530" spans="1:2">
      <c r="A11530" s="68" t="s">
        <v>11636</v>
      </c>
      <c r="B11530" s="225">
        <v>55.13</v>
      </c>
    </row>
    <row r="11531" spans="1:2">
      <c r="A11531" s="68" t="s">
        <v>11637</v>
      </c>
      <c r="B11531" s="225">
        <v>49.13</v>
      </c>
    </row>
    <row r="11532" spans="1:2">
      <c r="A11532" s="68" t="s">
        <v>11638</v>
      </c>
      <c r="B11532" s="225">
        <v>50.74</v>
      </c>
    </row>
    <row r="11533" spans="1:2">
      <c r="A11533" s="68" t="s">
        <v>11639</v>
      </c>
      <c r="B11533" s="225">
        <v>44.67</v>
      </c>
    </row>
    <row r="11534" spans="1:2">
      <c r="A11534" s="68" t="s">
        <v>11640</v>
      </c>
      <c r="B11534" s="225">
        <v>46.73</v>
      </c>
    </row>
    <row r="11535" spans="1:2">
      <c r="A11535" s="68" t="s">
        <v>11641</v>
      </c>
      <c r="B11535" s="225">
        <v>41.21</v>
      </c>
    </row>
    <row r="11536" spans="1:2">
      <c r="A11536" s="68" t="s">
        <v>11642</v>
      </c>
      <c r="B11536" s="225">
        <v>17.93</v>
      </c>
    </row>
    <row r="11537" spans="1:2">
      <c r="A11537" s="68" t="s">
        <v>11643</v>
      </c>
      <c r="B11537" s="225">
        <v>15.68</v>
      </c>
    </row>
    <row r="11538" spans="1:2">
      <c r="A11538" s="68" t="s">
        <v>11644</v>
      </c>
      <c r="B11538" s="225">
        <v>24.74</v>
      </c>
    </row>
    <row r="11539" spans="1:2">
      <c r="A11539" s="68" t="s">
        <v>11645</v>
      </c>
      <c r="B11539" s="225">
        <v>22.03</v>
      </c>
    </row>
    <row r="11540" spans="1:2">
      <c r="A11540" s="68" t="s">
        <v>11646</v>
      </c>
      <c r="B11540" s="225">
        <v>14.48</v>
      </c>
    </row>
    <row r="11541" spans="1:2">
      <c r="A11541" s="68" t="s">
        <v>11647</v>
      </c>
      <c r="B11541" s="225">
        <v>12.61</v>
      </c>
    </row>
    <row r="11542" spans="1:2">
      <c r="A11542" s="68" t="s">
        <v>11648</v>
      </c>
      <c r="B11542" s="225">
        <v>34.86</v>
      </c>
    </row>
    <row r="11543" spans="1:2">
      <c r="A11543" s="68" t="s">
        <v>11649</v>
      </c>
      <c r="B11543" s="225">
        <v>31.03</v>
      </c>
    </row>
    <row r="11544" spans="1:2">
      <c r="A11544" s="68" t="s">
        <v>11650</v>
      </c>
      <c r="B11544" s="225">
        <v>60.92</v>
      </c>
    </row>
    <row r="11545" spans="1:2">
      <c r="A11545" s="68" t="s">
        <v>11651</v>
      </c>
      <c r="B11545" s="225">
        <v>54.43</v>
      </c>
    </row>
    <row r="11546" spans="1:2">
      <c r="A11546" s="68" t="s">
        <v>11652</v>
      </c>
      <c r="B11546" s="225">
        <v>15.42</v>
      </c>
    </row>
    <row r="11547" spans="1:2">
      <c r="A11547" s="68" t="s">
        <v>11653</v>
      </c>
      <c r="B11547" s="225">
        <v>13.44</v>
      </c>
    </row>
    <row r="11548" spans="1:2">
      <c r="A11548" s="68" t="s">
        <v>11654</v>
      </c>
      <c r="B11548" s="225">
        <v>17.100000000000001</v>
      </c>
    </row>
    <row r="11549" spans="1:2">
      <c r="A11549" s="68" t="s">
        <v>11655</v>
      </c>
      <c r="B11549" s="225">
        <v>14.98</v>
      </c>
    </row>
    <row r="11550" spans="1:2">
      <c r="A11550" s="68" t="s">
        <v>11656</v>
      </c>
      <c r="B11550" s="225">
        <v>28.48</v>
      </c>
    </row>
    <row r="11551" spans="1:2">
      <c r="A11551" s="68" t="s">
        <v>11657</v>
      </c>
      <c r="B11551" s="225">
        <v>25.09</v>
      </c>
    </row>
    <row r="11552" spans="1:2">
      <c r="A11552" s="68" t="s">
        <v>11658</v>
      </c>
      <c r="B11552" s="225">
        <v>18.059999999999999</v>
      </c>
    </row>
    <row r="11553" spans="1:2">
      <c r="A11553" s="68" t="s">
        <v>11659</v>
      </c>
      <c r="B11553" s="225">
        <v>16.079999999999998</v>
      </c>
    </row>
    <row r="11554" spans="1:2">
      <c r="A11554" s="68" t="s">
        <v>11660</v>
      </c>
      <c r="B11554" s="225">
        <v>22.02</v>
      </c>
    </row>
    <row r="11555" spans="1:2">
      <c r="A11555" s="68" t="s">
        <v>11661</v>
      </c>
      <c r="B11555" s="225">
        <v>19.73</v>
      </c>
    </row>
    <row r="11556" spans="1:2">
      <c r="A11556" s="68" t="s">
        <v>11662</v>
      </c>
      <c r="B11556" s="225">
        <v>25.98</v>
      </c>
    </row>
    <row r="11557" spans="1:2">
      <c r="A11557" s="68" t="s">
        <v>11663</v>
      </c>
      <c r="B11557" s="225">
        <v>23.38</v>
      </c>
    </row>
    <row r="11558" spans="1:2">
      <c r="A11558" s="68" t="s">
        <v>11664</v>
      </c>
      <c r="B11558" s="225">
        <v>29.95</v>
      </c>
    </row>
    <row r="11559" spans="1:2">
      <c r="A11559" s="68" t="s">
        <v>11665</v>
      </c>
      <c r="B11559" s="225">
        <v>27.03</v>
      </c>
    </row>
    <row r="11560" spans="1:2">
      <c r="A11560" s="68" t="s">
        <v>11666</v>
      </c>
      <c r="B11560" s="225">
        <v>33.909999999999997</v>
      </c>
    </row>
    <row r="11561" spans="1:2">
      <c r="A11561" s="68" t="s">
        <v>11667</v>
      </c>
      <c r="B11561" s="225">
        <v>30.68</v>
      </c>
    </row>
    <row r="11562" spans="1:2">
      <c r="A11562" s="68" t="s">
        <v>11668</v>
      </c>
      <c r="B11562" s="225">
        <v>37.869999999999997</v>
      </c>
    </row>
    <row r="11563" spans="1:2">
      <c r="A11563" s="68" t="s">
        <v>11669</v>
      </c>
      <c r="B11563" s="225">
        <v>34.32</v>
      </c>
    </row>
    <row r="11564" spans="1:2">
      <c r="A11564" s="68" t="s">
        <v>11670</v>
      </c>
      <c r="B11564" s="225">
        <v>41.83</v>
      </c>
    </row>
    <row r="11565" spans="1:2">
      <c r="A11565" s="68" t="s">
        <v>11671</v>
      </c>
      <c r="B11565" s="225">
        <v>37.97</v>
      </c>
    </row>
    <row r="11566" spans="1:2">
      <c r="A11566" s="68" t="s">
        <v>11672</v>
      </c>
      <c r="B11566" s="225">
        <v>49.75</v>
      </c>
    </row>
    <row r="11567" spans="1:2">
      <c r="A11567" s="68" t="s">
        <v>11673</v>
      </c>
      <c r="B11567" s="225">
        <v>45.27</v>
      </c>
    </row>
    <row r="11568" spans="1:2">
      <c r="A11568" s="68" t="s">
        <v>11674</v>
      </c>
      <c r="B11568" s="225">
        <v>57.67</v>
      </c>
    </row>
    <row r="11569" spans="1:2">
      <c r="A11569" s="68" t="s">
        <v>11675</v>
      </c>
      <c r="B11569" s="225">
        <v>52.56</v>
      </c>
    </row>
    <row r="11570" spans="1:2">
      <c r="A11570" s="68" t="s">
        <v>11676</v>
      </c>
      <c r="B11570" s="225">
        <v>61.63</v>
      </c>
    </row>
    <row r="11571" spans="1:2">
      <c r="A11571" s="68" t="s">
        <v>11677</v>
      </c>
      <c r="B11571" s="225">
        <v>56.21</v>
      </c>
    </row>
    <row r="11572" spans="1:2">
      <c r="A11572" s="68" t="s">
        <v>11678</v>
      </c>
      <c r="B11572" s="225">
        <v>73.510000000000005</v>
      </c>
    </row>
    <row r="11573" spans="1:2">
      <c r="A11573" s="68" t="s">
        <v>11679</v>
      </c>
      <c r="B11573" s="225">
        <v>67.16</v>
      </c>
    </row>
    <row r="11574" spans="1:2">
      <c r="A11574" s="68" t="s">
        <v>11680</v>
      </c>
      <c r="B11574" s="225">
        <v>52.93</v>
      </c>
    </row>
    <row r="11575" spans="1:2">
      <c r="A11575" s="68" t="s">
        <v>11681</v>
      </c>
      <c r="B11575" s="225">
        <v>46.9</v>
      </c>
    </row>
    <row r="11576" spans="1:2">
      <c r="A11576" s="68" t="s">
        <v>11682</v>
      </c>
      <c r="B11576" s="225">
        <v>89.29</v>
      </c>
    </row>
    <row r="11577" spans="1:2">
      <c r="A11577" s="68" t="s">
        <v>11683</v>
      </c>
      <c r="B11577" s="225">
        <v>82.61</v>
      </c>
    </row>
    <row r="11578" spans="1:2">
      <c r="A11578" s="68" t="s">
        <v>11684</v>
      </c>
      <c r="B11578" s="225">
        <v>98.79</v>
      </c>
    </row>
    <row r="11579" spans="1:2">
      <c r="A11579" s="68" t="s">
        <v>11685</v>
      </c>
      <c r="B11579" s="225">
        <v>91.33</v>
      </c>
    </row>
    <row r="11580" spans="1:2">
      <c r="A11580" s="68" t="s">
        <v>11686</v>
      </c>
      <c r="B11580" s="225">
        <v>10.94</v>
      </c>
    </row>
    <row r="11581" spans="1:2">
      <c r="A11581" s="68" t="s">
        <v>11687</v>
      </c>
      <c r="B11581" s="225">
        <v>9.74</v>
      </c>
    </row>
    <row r="11582" spans="1:2">
      <c r="A11582" s="68" t="s">
        <v>11688</v>
      </c>
      <c r="B11582" s="225">
        <v>66.98</v>
      </c>
    </row>
    <row r="11583" spans="1:2">
      <c r="A11583" s="68" t="s">
        <v>11689</v>
      </c>
      <c r="B11583" s="225">
        <v>59.84</v>
      </c>
    </row>
    <row r="11584" spans="1:2">
      <c r="A11584" s="68" t="s">
        <v>11690</v>
      </c>
      <c r="B11584" s="225">
        <v>64.66</v>
      </c>
    </row>
    <row r="11585" spans="1:2">
      <c r="A11585" s="68" t="s">
        <v>11691</v>
      </c>
      <c r="B11585" s="225">
        <v>58.02</v>
      </c>
    </row>
    <row r="11586" spans="1:2">
      <c r="A11586" s="68" t="s">
        <v>11692</v>
      </c>
      <c r="B11586" s="225">
        <v>57.41</v>
      </c>
    </row>
    <row r="11587" spans="1:2">
      <c r="A11587" s="68" t="s">
        <v>11693</v>
      </c>
      <c r="B11587" s="225">
        <v>51.19</v>
      </c>
    </row>
    <row r="11588" spans="1:2">
      <c r="A11588" s="68" t="s">
        <v>11694</v>
      </c>
      <c r="B11588" s="225">
        <v>38.01</v>
      </c>
    </row>
    <row r="11589" spans="1:2">
      <c r="A11589" s="68" t="s">
        <v>11695</v>
      </c>
      <c r="B11589" s="225">
        <v>34.25</v>
      </c>
    </row>
    <row r="11590" spans="1:2">
      <c r="A11590" s="68" t="s">
        <v>11696</v>
      </c>
      <c r="B11590" s="225">
        <v>104.34</v>
      </c>
    </row>
    <row r="11591" spans="1:2">
      <c r="A11591" s="68" t="s">
        <v>11697</v>
      </c>
      <c r="B11591" s="225">
        <v>93.15</v>
      </c>
    </row>
    <row r="11592" spans="1:2">
      <c r="A11592" s="68" t="s">
        <v>11698</v>
      </c>
      <c r="B11592" s="225">
        <v>101.75</v>
      </c>
    </row>
    <row r="11593" spans="1:2">
      <c r="A11593" s="68" t="s">
        <v>11699</v>
      </c>
      <c r="B11593" s="225">
        <v>90.48</v>
      </c>
    </row>
    <row r="11594" spans="1:2">
      <c r="A11594" s="68" t="s">
        <v>11700</v>
      </c>
      <c r="B11594" s="225">
        <v>104.34</v>
      </c>
    </row>
    <row r="11595" spans="1:2">
      <c r="A11595" s="68" t="s">
        <v>11701</v>
      </c>
      <c r="B11595" s="225">
        <v>93.15</v>
      </c>
    </row>
    <row r="11596" spans="1:2">
      <c r="A11596" s="68" t="s">
        <v>11702</v>
      </c>
      <c r="B11596" s="225">
        <v>101.75</v>
      </c>
    </row>
    <row r="11597" spans="1:2">
      <c r="A11597" s="68" t="s">
        <v>11703</v>
      </c>
      <c r="B11597" s="225">
        <v>90.48</v>
      </c>
    </row>
    <row r="11598" spans="1:2">
      <c r="A11598" s="68" t="s">
        <v>11704</v>
      </c>
      <c r="B11598" s="225">
        <v>52.91</v>
      </c>
    </row>
    <row r="11599" spans="1:2">
      <c r="A11599" s="68" t="s">
        <v>11705</v>
      </c>
      <c r="B11599" s="225">
        <v>46.31</v>
      </c>
    </row>
    <row r="11600" spans="1:2">
      <c r="A11600" s="68" t="s">
        <v>11706</v>
      </c>
      <c r="B11600" s="225">
        <v>26.85</v>
      </c>
    </row>
    <row r="11601" spans="1:2">
      <c r="A11601" s="68" t="s">
        <v>11707</v>
      </c>
      <c r="B11601" s="225">
        <v>23.55</v>
      </c>
    </row>
    <row r="11602" spans="1:2">
      <c r="A11602" s="68" t="s">
        <v>11708</v>
      </c>
      <c r="B11602" s="225">
        <v>65.930000000000007</v>
      </c>
    </row>
    <row r="11603" spans="1:2">
      <c r="A11603" s="68" t="s">
        <v>11709</v>
      </c>
      <c r="B11603" s="225">
        <v>57.64</v>
      </c>
    </row>
    <row r="11604" spans="1:2">
      <c r="A11604" s="68" t="s">
        <v>11710</v>
      </c>
      <c r="B11604" s="225">
        <v>20.2</v>
      </c>
    </row>
    <row r="11605" spans="1:2">
      <c r="A11605" s="68" t="s">
        <v>11711</v>
      </c>
      <c r="B11605" s="225">
        <v>17.87</v>
      </c>
    </row>
    <row r="11606" spans="1:2">
      <c r="A11606" s="68" t="s">
        <v>11712</v>
      </c>
      <c r="B11606" s="225">
        <v>23.99</v>
      </c>
    </row>
    <row r="11607" spans="1:2">
      <c r="A11607" s="68" t="s">
        <v>11713</v>
      </c>
      <c r="B11607" s="225">
        <v>21.22</v>
      </c>
    </row>
    <row r="11608" spans="1:2">
      <c r="A11608" s="68" t="s">
        <v>11714</v>
      </c>
      <c r="B11608" s="225">
        <v>32.33</v>
      </c>
    </row>
    <row r="11609" spans="1:2">
      <c r="A11609" s="68" t="s">
        <v>11715</v>
      </c>
      <c r="B11609" s="225">
        <v>28.75</v>
      </c>
    </row>
    <row r="11610" spans="1:2">
      <c r="A11610" s="68" t="s">
        <v>11716</v>
      </c>
      <c r="B11610" s="225">
        <v>55.53</v>
      </c>
    </row>
    <row r="11611" spans="1:2">
      <c r="A11611" s="68" t="s">
        <v>11717</v>
      </c>
      <c r="B11611" s="225">
        <v>48.92</v>
      </c>
    </row>
    <row r="11612" spans="1:2">
      <c r="A11612" s="68" t="s">
        <v>11718</v>
      </c>
      <c r="B11612" s="225">
        <v>27.85</v>
      </c>
    </row>
    <row r="11613" spans="1:2">
      <c r="A11613" s="68" t="s">
        <v>11719</v>
      </c>
      <c r="B11613" s="225">
        <v>25.02</v>
      </c>
    </row>
    <row r="11614" spans="1:2">
      <c r="A11614" s="68" t="s">
        <v>11720</v>
      </c>
      <c r="B11614" s="225">
        <v>84.61</v>
      </c>
    </row>
    <row r="11615" spans="1:2">
      <c r="A11615" s="68" t="s">
        <v>11721</v>
      </c>
      <c r="B11615" s="225">
        <v>78.02</v>
      </c>
    </row>
    <row r="11616" spans="1:2">
      <c r="A11616" s="68" t="s">
        <v>11722</v>
      </c>
      <c r="B11616" s="225">
        <v>90.87</v>
      </c>
    </row>
    <row r="11617" spans="1:2">
      <c r="A11617" s="68" t="s">
        <v>11723</v>
      </c>
      <c r="B11617" s="225">
        <v>84.34</v>
      </c>
    </row>
    <row r="11618" spans="1:2">
      <c r="A11618" s="68" t="s">
        <v>11724</v>
      </c>
      <c r="B11618" s="225">
        <v>105.79</v>
      </c>
    </row>
    <row r="11619" spans="1:2">
      <c r="A11619" s="68" t="s">
        <v>11725</v>
      </c>
      <c r="B11619" s="225">
        <v>98.07</v>
      </c>
    </row>
    <row r="11620" spans="1:2">
      <c r="A11620" s="68" t="s">
        <v>11726</v>
      </c>
      <c r="B11620" s="225">
        <v>112.06</v>
      </c>
    </row>
    <row r="11621" spans="1:2">
      <c r="A11621" s="68" t="s">
        <v>11727</v>
      </c>
      <c r="B11621" s="225">
        <v>104.39</v>
      </c>
    </row>
    <row r="11622" spans="1:2">
      <c r="A11622" s="68" t="s">
        <v>11728</v>
      </c>
      <c r="B11622" s="225">
        <v>155.08000000000001</v>
      </c>
    </row>
    <row r="11623" spans="1:2">
      <c r="A11623" s="68" t="s">
        <v>11729</v>
      </c>
      <c r="B11623" s="225">
        <v>148.47999999999999</v>
      </c>
    </row>
    <row r="11624" spans="1:2">
      <c r="A11624" s="68" t="s">
        <v>11730</v>
      </c>
      <c r="B11624" s="225">
        <v>161.34</v>
      </c>
    </row>
    <row r="11625" spans="1:2">
      <c r="A11625" s="68" t="s">
        <v>11731</v>
      </c>
      <c r="B11625" s="225">
        <v>154.81</v>
      </c>
    </row>
    <row r="11626" spans="1:2">
      <c r="A11626" s="68" t="s">
        <v>11732</v>
      </c>
      <c r="B11626" s="225">
        <v>79.400000000000006</v>
      </c>
    </row>
    <row r="11627" spans="1:2">
      <c r="A11627" s="68" t="s">
        <v>11733</v>
      </c>
      <c r="B11627" s="225">
        <v>73.650000000000006</v>
      </c>
    </row>
    <row r="11628" spans="1:2">
      <c r="A11628" s="68" t="s">
        <v>11734</v>
      </c>
      <c r="B11628" s="225">
        <v>85.66</v>
      </c>
    </row>
    <row r="11629" spans="1:2">
      <c r="A11629" s="68" t="s">
        <v>11735</v>
      </c>
      <c r="B11629" s="225">
        <v>79.97</v>
      </c>
    </row>
    <row r="11630" spans="1:2">
      <c r="A11630" s="68" t="s">
        <v>11736</v>
      </c>
      <c r="B11630" s="225">
        <v>67.39</v>
      </c>
    </row>
    <row r="11631" spans="1:2">
      <c r="A11631" s="68" t="s">
        <v>11737</v>
      </c>
      <c r="B11631" s="225">
        <v>62.6</v>
      </c>
    </row>
    <row r="11632" spans="1:2">
      <c r="A11632" s="68" t="s">
        <v>11738</v>
      </c>
      <c r="B11632" s="225">
        <v>77.069999999999993</v>
      </c>
    </row>
    <row r="11633" spans="1:2">
      <c r="A11633" s="68" t="s">
        <v>11739</v>
      </c>
      <c r="B11633" s="225">
        <v>71.66</v>
      </c>
    </row>
    <row r="11634" spans="1:2">
      <c r="A11634" s="68" t="s">
        <v>11740</v>
      </c>
      <c r="B11634" s="225">
        <v>33.42</v>
      </c>
    </row>
    <row r="11635" spans="1:2">
      <c r="A11635" s="68" t="s">
        <v>11741</v>
      </c>
      <c r="B11635" s="225">
        <v>29.71</v>
      </c>
    </row>
    <row r="11636" spans="1:2">
      <c r="A11636" s="68" t="s">
        <v>11742</v>
      </c>
      <c r="B11636" s="225">
        <v>33.200000000000003</v>
      </c>
    </row>
    <row r="11637" spans="1:2">
      <c r="A11637" s="68" t="s">
        <v>11743</v>
      </c>
      <c r="B11637" s="225">
        <v>29.64</v>
      </c>
    </row>
    <row r="11638" spans="1:2">
      <c r="A11638" s="68" t="s">
        <v>11744</v>
      </c>
      <c r="B11638" s="225">
        <v>37.44</v>
      </c>
    </row>
    <row r="11639" spans="1:2">
      <c r="A11639" s="68" t="s">
        <v>11745</v>
      </c>
      <c r="B11639" s="225">
        <v>33.549999999999997</v>
      </c>
    </row>
    <row r="11640" spans="1:2">
      <c r="A11640" s="68" t="s">
        <v>11746</v>
      </c>
      <c r="B11640" s="225">
        <v>37.340000000000003</v>
      </c>
    </row>
    <row r="11641" spans="1:2">
      <c r="A11641" s="68" t="s">
        <v>11747</v>
      </c>
      <c r="B11641" s="225">
        <v>33.64</v>
      </c>
    </row>
    <row r="11642" spans="1:2">
      <c r="A11642" s="68" t="s">
        <v>11748</v>
      </c>
      <c r="B11642" s="225">
        <v>62.74</v>
      </c>
    </row>
    <row r="11643" spans="1:2">
      <c r="A11643" s="68" t="s">
        <v>11749</v>
      </c>
      <c r="B11643" s="225">
        <v>56.16</v>
      </c>
    </row>
    <row r="11644" spans="1:2">
      <c r="A11644" s="68" t="s">
        <v>11750</v>
      </c>
      <c r="B11644" s="225">
        <v>208.72</v>
      </c>
    </row>
    <row r="11645" spans="1:2">
      <c r="A11645" s="68" t="s">
        <v>11751</v>
      </c>
      <c r="B11645" s="225">
        <v>202.5</v>
      </c>
    </row>
    <row r="11646" spans="1:2">
      <c r="A11646" s="68" t="s">
        <v>11752</v>
      </c>
      <c r="B11646" s="225">
        <v>218.28</v>
      </c>
    </row>
    <row r="11647" spans="1:2">
      <c r="A11647" s="68" t="s">
        <v>11753</v>
      </c>
      <c r="B11647" s="225">
        <v>211.14</v>
      </c>
    </row>
    <row r="11648" spans="1:2">
      <c r="A11648" s="68" t="s">
        <v>11754</v>
      </c>
      <c r="B11648" s="225">
        <v>197.93</v>
      </c>
    </row>
    <row r="11649" spans="1:2">
      <c r="A11649" s="68" t="s">
        <v>11755</v>
      </c>
      <c r="B11649" s="225">
        <v>191.71</v>
      </c>
    </row>
    <row r="11650" spans="1:2">
      <c r="A11650" s="68" t="s">
        <v>11756</v>
      </c>
      <c r="B11650" s="225">
        <v>46.76</v>
      </c>
    </row>
    <row r="11651" spans="1:2">
      <c r="A11651" s="68" t="s">
        <v>11757</v>
      </c>
      <c r="B11651" s="225">
        <v>43.05</v>
      </c>
    </row>
    <row r="11652" spans="1:2">
      <c r="A11652" s="68" t="s">
        <v>11758</v>
      </c>
      <c r="B11652" s="225">
        <v>46.44</v>
      </c>
    </row>
    <row r="11653" spans="1:2">
      <c r="A11653" s="68" t="s">
        <v>11759</v>
      </c>
      <c r="B11653" s="225">
        <v>42.89</v>
      </c>
    </row>
    <row r="11654" spans="1:2">
      <c r="A11654" s="68" t="s">
        <v>11760</v>
      </c>
      <c r="B11654" s="225">
        <v>118.34</v>
      </c>
    </row>
    <row r="11655" spans="1:2">
      <c r="A11655" s="68" t="s">
        <v>11761</v>
      </c>
      <c r="B11655" s="225">
        <v>111.2</v>
      </c>
    </row>
    <row r="11656" spans="1:2">
      <c r="A11656" s="68" t="s">
        <v>11762</v>
      </c>
      <c r="B11656" s="225">
        <v>108.78</v>
      </c>
    </row>
    <row r="11657" spans="1:2">
      <c r="A11657" s="68" t="s">
        <v>11763</v>
      </c>
      <c r="B11657" s="225">
        <v>102.56</v>
      </c>
    </row>
    <row r="11658" spans="1:2">
      <c r="A11658" s="68" t="s">
        <v>11764</v>
      </c>
      <c r="B11658" s="225">
        <v>98</v>
      </c>
    </row>
    <row r="11659" spans="1:2">
      <c r="A11659" s="68" t="s">
        <v>11765</v>
      </c>
      <c r="B11659" s="225">
        <v>91.78</v>
      </c>
    </row>
    <row r="11660" spans="1:2">
      <c r="A11660" s="68" t="s">
        <v>11766</v>
      </c>
      <c r="B11660" s="225">
        <v>137.22999999999999</v>
      </c>
    </row>
    <row r="11661" spans="1:2">
      <c r="A11661" s="68" t="s">
        <v>148</v>
      </c>
      <c r="B11661" s="225">
        <v>130.09</v>
      </c>
    </row>
    <row r="11662" spans="1:2">
      <c r="A11662" s="68" t="s">
        <v>11767</v>
      </c>
      <c r="B11662" s="225">
        <v>116.88</v>
      </c>
    </row>
    <row r="11663" spans="1:2">
      <c r="A11663" s="68" t="s">
        <v>11768</v>
      </c>
      <c r="B11663" s="225">
        <v>110.66</v>
      </c>
    </row>
    <row r="11664" spans="1:2">
      <c r="A11664" s="68" t="s">
        <v>11769</v>
      </c>
      <c r="B11664" s="225">
        <v>137.22999999999999</v>
      </c>
    </row>
    <row r="11665" spans="1:2">
      <c r="A11665" s="68" t="s">
        <v>150</v>
      </c>
      <c r="B11665" s="225">
        <v>130.09</v>
      </c>
    </row>
    <row r="11666" spans="1:2">
      <c r="A11666" s="68" t="s">
        <v>11770</v>
      </c>
      <c r="B11666" s="225">
        <v>116.88</v>
      </c>
    </row>
    <row r="11667" spans="1:2">
      <c r="A11667" s="68" t="s">
        <v>11771</v>
      </c>
      <c r="B11667" s="225">
        <v>110.66</v>
      </c>
    </row>
    <row r="11668" spans="1:2">
      <c r="A11668" s="68" t="s">
        <v>11772</v>
      </c>
      <c r="B11668" s="225">
        <v>145.26</v>
      </c>
    </row>
    <row r="11669" spans="1:2">
      <c r="A11669" s="68" t="s">
        <v>11773</v>
      </c>
      <c r="B11669" s="225">
        <v>133.34</v>
      </c>
    </row>
    <row r="11670" spans="1:2">
      <c r="A11670" s="68" t="s">
        <v>11774</v>
      </c>
      <c r="B11670" s="225">
        <v>309.62</v>
      </c>
    </row>
    <row r="11671" spans="1:2">
      <c r="A11671" s="68" t="s">
        <v>11775</v>
      </c>
      <c r="B11671" s="225">
        <v>298.47000000000003</v>
      </c>
    </row>
    <row r="11672" spans="1:2">
      <c r="A11672" s="68" t="s">
        <v>11776</v>
      </c>
      <c r="B11672" s="225">
        <v>392.57</v>
      </c>
    </row>
    <row r="11673" spans="1:2">
      <c r="A11673" s="68" t="s">
        <v>11777</v>
      </c>
      <c r="B11673" s="225">
        <v>381.42</v>
      </c>
    </row>
    <row r="11674" spans="1:2">
      <c r="A11674" s="68" t="s">
        <v>11778</v>
      </c>
      <c r="B11674" s="225">
        <v>289.08</v>
      </c>
    </row>
    <row r="11675" spans="1:2">
      <c r="A11675" s="68" t="s">
        <v>11779</v>
      </c>
      <c r="B11675" s="225">
        <v>278.24</v>
      </c>
    </row>
    <row r="11676" spans="1:2">
      <c r="A11676" s="68" t="s">
        <v>11780</v>
      </c>
      <c r="B11676" s="225">
        <v>372.03</v>
      </c>
    </row>
    <row r="11677" spans="1:2">
      <c r="A11677" s="68" t="s">
        <v>11781</v>
      </c>
      <c r="B11677" s="225">
        <v>361.19</v>
      </c>
    </row>
    <row r="11678" spans="1:2">
      <c r="A11678" s="68" t="s">
        <v>11782</v>
      </c>
      <c r="B11678" s="225">
        <v>49.09</v>
      </c>
    </row>
    <row r="11679" spans="1:2">
      <c r="A11679" s="68" t="s">
        <v>11783</v>
      </c>
      <c r="B11679" s="225">
        <v>45.78</v>
      </c>
    </row>
    <row r="11680" spans="1:2">
      <c r="A11680" s="68" t="s">
        <v>11784</v>
      </c>
      <c r="B11680" s="225">
        <v>45.89</v>
      </c>
    </row>
    <row r="11681" spans="1:2">
      <c r="A11681" s="68" t="s">
        <v>11785</v>
      </c>
      <c r="B11681" s="225">
        <v>42.67</v>
      </c>
    </row>
    <row r="11682" spans="1:2">
      <c r="A11682" s="68" t="s">
        <v>11786</v>
      </c>
      <c r="B11682" s="225">
        <v>48.09</v>
      </c>
    </row>
    <row r="11683" spans="1:2">
      <c r="A11683" s="68" t="s">
        <v>11787</v>
      </c>
      <c r="B11683" s="225">
        <v>45.76</v>
      </c>
    </row>
    <row r="11684" spans="1:2">
      <c r="A11684" s="68" t="s">
        <v>11788</v>
      </c>
      <c r="B11684" s="225">
        <v>44.8</v>
      </c>
    </row>
    <row r="11685" spans="1:2">
      <c r="A11685" s="68" t="s">
        <v>11789</v>
      </c>
      <c r="B11685" s="225">
        <v>42.52</v>
      </c>
    </row>
    <row r="11686" spans="1:2">
      <c r="A11686" s="68" t="s">
        <v>11790</v>
      </c>
      <c r="B11686" s="225">
        <v>52.45</v>
      </c>
    </row>
    <row r="11687" spans="1:2">
      <c r="A11687" s="68" t="s">
        <v>11791</v>
      </c>
      <c r="B11687" s="225">
        <v>50.12</v>
      </c>
    </row>
    <row r="11688" spans="1:2">
      <c r="A11688" s="68" t="s">
        <v>11792</v>
      </c>
      <c r="B11688" s="225">
        <v>48.76</v>
      </c>
    </row>
    <row r="11689" spans="1:2">
      <c r="A11689" s="68" t="s">
        <v>11793</v>
      </c>
      <c r="B11689" s="225">
        <v>46.48</v>
      </c>
    </row>
    <row r="11690" spans="1:2">
      <c r="A11690" s="68" t="s">
        <v>11794</v>
      </c>
      <c r="B11690" s="225">
        <v>74.27</v>
      </c>
    </row>
    <row r="11691" spans="1:2">
      <c r="A11691" s="68" t="s">
        <v>11795</v>
      </c>
      <c r="B11691" s="225">
        <v>71.900000000000006</v>
      </c>
    </row>
    <row r="11692" spans="1:2">
      <c r="A11692" s="68" t="s">
        <v>11796</v>
      </c>
      <c r="B11692" s="225">
        <v>68.56</v>
      </c>
    </row>
    <row r="11693" spans="1:2">
      <c r="A11693" s="68" t="s">
        <v>11797</v>
      </c>
      <c r="B11693" s="225">
        <v>66.28</v>
      </c>
    </row>
    <row r="11694" spans="1:2">
      <c r="A11694" s="68" t="s">
        <v>11798</v>
      </c>
      <c r="B11694" s="225">
        <v>119.55</v>
      </c>
    </row>
    <row r="11695" spans="1:2">
      <c r="A11695" s="68" t="s">
        <v>11799</v>
      </c>
      <c r="B11695" s="225">
        <v>117.09</v>
      </c>
    </row>
    <row r="11696" spans="1:2">
      <c r="A11696" s="68" t="s">
        <v>11800</v>
      </c>
      <c r="B11696" s="225">
        <v>108.16</v>
      </c>
    </row>
    <row r="11697" spans="1:2">
      <c r="A11697" s="68" t="s">
        <v>11801</v>
      </c>
      <c r="B11697" s="225">
        <v>105.88</v>
      </c>
    </row>
    <row r="11698" spans="1:2">
      <c r="A11698" s="68" t="s">
        <v>11802</v>
      </c>
      <c r="B11698" s="225">
        <v>57.6</v>
      </c>
    </row>
    <row r="11699" spans="1:2">
      <c r="A11699" s="68" t="s">
        <v>11803</v>
      </c>
      <c r="B11699" s="225">
        <v>55.16</v>
      </c>
    </row>
    <row r="11700" spans="1:2">
      <c r="A11700" s="68" t="s">
        <v>11804</v>
      </c>
      <c r="B11700" s="225">
        <v>52.72</v>
      </c>
    </row>
    <row r="11701" spans="1:2">
      <c r="A11701" s="68" t="s">
        <v>11805</v>
      </c>
      <c r="B11701" s="225">
        <v>50.44</v>
      </c>
    </row>
    <row r="11702" spans="1:2">
      <c r="A11702" s="68" t="s">
        <v>11806</v>
      </c>
      <c r="B11702" s="225">
        <v>99.79</v>
      </c>
    </row>
    <row r="11703" spans="1:2">
      <c r="A11703" s="68" t="s">
        <v>11807</v>
      </c>
      <c r="B11703" s="225">
        <v>95.13</v>
      </c>
    </row>
    <row r="11704" spans="1:2">
      <c r="A11704" s="68" t="s">
        <v>11808</v>
      </c>
      <c r="B11704" s="225">
        <v>93.57</v>
      </c>
    </row>
    <row r="11705" spans="1:2">
      <c r="A11705" s="68" t="s">
        <v>11809</v>
      </c>
      <c r="B11705" s="225">
        <v>89.01</v>
      </c>
    </row>
    <row r="11706" spans="1:2">
      <c r="A11706" s="68" t="s">
        <v>11810</v>
      </c>
      <c r="B11706" s="225">
        <v>102.86</v>
      </c>
    </row>
    <row r="11707" spans="1:2">
      <c r="A11707" s="68" t="s">
        <v>11811</v>
      </c>
      <c r="B11707" s="225">
        <v>98.17</v>
      </c>
    </row>
    <row r="11708" spans="1:2">
      <c r="A11708" s="68" t="s">
        <v>11812</v>
      </c>
      <c r="B11708" s="225">
        <v>95.55</v>
      </c>
    </row>
    <row r="11709" spans="1:2">
      <c r="A11709" s="68" t="s">
        <v>11813</v>
      </c>
      <c r="B11709" s="225">
        <v>90.99</v>
      </c>
    </row>
    <row r="11710" spans="1:2">
      <c r="A11710" s="68" t="s">
        <v>11814</v>
      </c>
      <c r="B11710" s="225">
        <v>288.52999999999997</v>
      </c>
    </row>
    <row r="11711" spans="1:2">
      <c r="A11711" s="68" t="s">
        <v>11815</v>
      </c>
      <c r="B11711" s="225">
        <v>277.39</v>
      </c>
    </row>
    <row r="11712" spans="1:2">
      <c r="A11712" s="68" t="s">
        <v>11816</v>
      </c>
      <c r="B11712" s="225">
        <v>270.18</v>
      </c>
    </row>
    <row r="11713" spans="1:2">
      <c r="A11713" s="68" t="s">
        <v>11817</v>
      </c>
      <c r="B11713" s="225">
        <v>259.33999999999997</v>
      </c>
    </row>
    <row r="11714" spans="1:2">
      <c r="A11714" s="68" t="s">
        <v>35723</v>
      </c>
      <c r="B11714" s="225">
        <v>64.91</v>
      </c>
    </row>
    <row r="11715" spans="1:2">
      <c r="A11715" s="68" t="s">
        <v>35724</v>
      </c>
      <c r="B11715" s="225">
        <v>61.59</v>
      </c>
    </row>
    <row r="11716" spans="1:2">
      <c r="A11716" s="68" t="s">
        <v>35725</v>
      </c>
      <c r="B11716" s="225">
        <v>57.31</v>
      </c>
    </row>
    <row r="11717" spans="1:2">
      <c r="A11717" s="68" t="s">
        <v>35726</v>
      </c>
      <c r="B11717" s="225">
        <v>54.09</v>
      </c>
    </row>
    <row r="11718" spans="1:2">
      <c r="A11718" s="68" t="s">
        <v>11824</v>
      </c>
      <c r="B11718" s="225">
        <v>121.75</v>
      </c>
    </row>
    <row r="11719" spans="1:2">
      <c r="A11719" s="68" t="s">
        <v>11825</v>
      </c>
      <c r="B11719" s="225">
        <v>117.19</v>
      </c>
    </row>
    <row r="11720" spans="1:2">
      <c r="A11720" s="68" t="s">
        <v>11826</v>
      </c>
      <c r="B11720" s="225">
        <v>115.22</v>
      </c>
    </row>
    <row r="11721" spans="1:2">
      <c r="A11721" s="68" t="s">
        <v>11827</v>
      </c>
      <c r="B11721" s="225">
        <v>110.77</v>
      </c>
    </row>
    <row r="11722" spans="1:2">
      <c r="A11722" s="68" t="s">
        <v>11828</v>
      </c>
      <c r="B11722" s="225">
        <v>92.91</v>
      </c>
    </row>
    <row r="11723" spans="1:2">
      <c r="A11723" s="68" t="s">
        <v>11829</v>
      </c>
      <c r="B11723" s="225">
        <v>89.88</v>
      </c>
    </row>
    <row r="11724" spans="1:2">
      <c r="A11724" s="68" t="s">
        <v>11830</v>
      </c>
      <c r="B11724" s="225">
        <v>88.55</v>
      </c>
    </row>
    <row r="11725" spans="1:2">
      <c r="A11725" s="68" t="s">
        <v>11831</v>
      </c>
      <c r="B11725" s="225">
        <v>85.6</v>
      </c>
    </row>
    <row r="11726" spans="1:2">
      <c r="A11726" s="68" t="s">
        <v>11832</v>
      </c>
      <c r="B11726" s="225">
        <v>83.48</v>
      </c>
    </row>
    <row r="11727" spans="1:2">
      <c r="A11727" s="68" t="s">
        <v>11833</v>
      </c>
      <c r="B11727" s="225">
        <v>80.66</v>
      </c>
    </row>
    <row r="11728" spans="1:2">
      <c r="A11728" s="68" t="s">
        <v>11834</v>
      </c>
      <c r="B11728" s="225">
        <v>79.73</v>
      </c>
    </row>
    <row r="11729" spans="1:2">
      <c r="A11729" s="68" t="s">
        <v>11835</v>
      </c>
      <c r="B11729" s="225">
        <v>77.069999999999993</v>
      </c>
    </row>
    <row r="11730" spans="1:2">
      <c r="A11730" s="68" t="s">
        <v>11836</v>
      </c>
      <c r="B11730" s="225">
        <v>110.04</v>
      </c>
    </row>
    <row r="11731" spans="1:2">
      <c r="A11731" s="68" t="s">
        <v>11837</v>
      </c>
      <c r="B11731" s="225">
        <v>107.49</v>
      </c>
    </row>
    <row r="11732" spans="1:2">
      <c r="A11732" s="68" t="s">
        <v>11838</v>
      </c>
      <c r="B11732" s="225">
        <v>106.07</v>
      </c>
    </row>
    <row r="11733" spans="1:2">
      <c r="A11733" s="68" t="s">
        <v>11839</v>
      </c>
      <c r="B11733" s="225">
        <v>103.4</v>
      </c>
    </row>
    <row r="11734" spans="1:2">
      <c r="A11734" s="68" t="s">
        <v>11840</v>
      </c>
      <c r="B11734" s="225">
        <v>60.41</v>
      </c>
    </row>
    <row r="11735" spans="1:2">
      <c r="A11735" s="68" t="s">
        <v>11841</v>
      </c>
      <c r="B11735" s="225">
        <v>58.09</v>
      </c>
    </row>
    <row r="11736" spans="1:2">
      <c r="A11736" s="68" t="s">
        <v>11842</v>
      </c>
      <c r="B11736" s="225">
        <v>57.61</v>
      </c>
    </row>
    <row r="11737" spans="1:2">
      <c r="A11737" s="68" t="s">
        <v>11843</v>
      </c>
      <c r="B11737" s="225">
        <v>55.33</v>
      </c>
    </row>
    <row r="11738" spans="1:2">
      <c r="A11738" s="68" t="s">
        <v>11844</v>
      </c>
      <c r="B11738" s="225">
        <v>65.47</v>
      </c>
    </row>
    <row r="11739" spans="1:2">
      <c r="A11739" s="68" t="s">
        <v>11845</v>
      </c>
      <c r="B11739" s="225">
        <v>63.14</v>
      </c>
    </row>
    <row r="11740" spans="1:2">
      <c r="A11740" s="68" t="s">
        <v>11846</v>
      </c>
      <c r="B11740" s="225">
        <v>62.23</v>
      </c>
    </row>
    <row r="11741" spans="1:2">
      <c r="A11741" s="68" t="s">
        <v>11847</v>
      </c>
      <c r="B11741" s="225">
        <v>59.95</v>
      </c>
    </row>
    <row r="11742" spans="1:2">
      <c r="A11742" s="68" t="s">
        <v>11848</v>
      </c>
      <c r="B11742" s="225">
        <v>90.7</v>
      </c>
    </row>
    <row r="11743" spans="1:2">
      <c r="A11743" s="68" t="s">
        <v>11849</v>
      </c>
      <c r="B11743" s="225">
        <v>88.34</v>
      </c>
    </row>
    <row r="11744" spans="1:2">
      <c r="A11744" s="68" t="s">
        <v>11850</v>
      </c>
      <c r="B11744" s="225">
        <v>85.33</v>
      </c>
    </row>
    <row r="11745" spans="1:2">
      <c r="A11745" s="68" t="s">
        <v>11851</v>
      </c>
      <c r="B11745" s="225">
        <v>83.05</v>
      </c>
    </row>
    <row r="11746" spans="1:2">
      <c r="A11746" s="68" t="s">
        <v>11852</v>
      </c>
      <c r="B11746" s="225">
        <v>564.57000000000005</v>
      </c>
    </row>
    <row r="11747" spans="1:2">
      <c r="A11747" s="68" t="s">
        <v>11853</v>
      </c>
      <c r="B11747" s="225">
        <v>553.41999999999996</v>
      </c>
    </row>
    <row r="11748" spans="1:2">
      <c r="A11748" s="68" t="s">
        <v>11854</v>
      </c>
      <c r="B11748" s="225">
        <v>543.17999999999995</v>
      </c>
    </row>
    <row r="11749" spans="1:2">
      <c r="A11749" s="68" t="s">
        <v>11855</v>
      </c>
      <c r="B11749" s="225">
        <v>532.34</v>
      </c>
    </row>
    <row r="11750" spans="1:2">
      <c r="A11750" s="68" t="s">
        <v>11856</v>
      </c>
      <c r="B11750" s="225">
        <v>564.57000000000005</v>
      </c>
    </row>
    <row r="11751" spans="1:2">
      <c r="A11751" s="68" t="s">
        <v>11857</v>
      </c>
      <c r="B11751" s="225">
        <v>553.41999999999996</v>
      </c>
    </row>
    <row r="11752" spans="1:2">
      <c r="A11752" s="68" t="s">
        <v>11858</v>
      </c>
      <c r="B11752" s="225">
        <v>543.17999999999995</v>
      </c>
    </row>
    <row r="11753" spans="1:2">
      <c r="A11753" s="68" t="s">
        <v>11859</v>
      </c>
      <c r="B11753" s="225">
        <v>532.34</v>
      </c>
    </row>
    <row r="11754" spans="1:2">
      <c r="A11754" s="68" t="s">
        <v>11860</v>
      </c>
      <c r="B11754" s="225">
        <v>75.25</v>
      </c>
    </row>
    <row r="11755" spans="1:2">
      <c r="A11755" s="68" t="s">
        <v>11861</v>
      </c>
      <c r="B11755" s="225">
        <v>71.95</v>
      </c>
    </row>
    <row r="11756" spans="1:2">
      <c r="A11756" s="68" t="s">
        <v>11862</v>
      </c>
      <c r="B11756" s="225">
        <v>72.510000000000005</v>
      </c>
    </row>
    <row r="11757" spans="1:2">
      <c r="A11757" s="68" t="s">
        <v>11863</v>
      </c>
      <c r="B11757" s="225">
        <v>69.290000000000006</v>
      </c>
    </row>
    <row r="11758" spans="1:2">
      <c r="A11758" s="68" t="s">
        <v>11864</v>
      </c>
      <c r="B11758" s="225">
        <v>81.8</v>
      </c>
    </row>
    <row r="11759" spans="1:2">
      <c r="A11759" s="68" t="s">
        <v>11865</v>
      </c>
      <c r="B11759" s="225">
        <v>79.47</v>
      </c>
    </row>
    <row r="11760" spans="1:2">
      <c r="A11760" s="68" t="s">
        <v>11866</v>
      </c>
      <c r="B11760" s="225">
        <v>78.680000000000007</v>
      </c>
    </row>
    <row r="11761" spans="1:2">
      <c r="A11761" s="68" t="s">
        <v>11867</v>
      </c>
      <c r="B11761" s="225">
        <v>76.400000000000006</v>
      </c>
    </row>
    <row r="11762" spans="1:2">
      <c r="A11762" s="68" t="s">
        <v>11868</v>
      </c>
      <c r="B11762" s="225">
        <v>91.18</v>
      </c>
    </row>
    <row r="11763" spans="1:2">
      <c r="A11763" s="68" t="s">
        <v>11869</v>
      </c>
      <c r="B11763" s="225">
        <v>88.84</v>
      </c>
    </row>
    <row r="11764" spans="1:2">
      <c r="A11764" s="68" t="s">
        <v>11870</v>
      </c>
      <c r="B11764" s="225">
        <v>87.48</v>
      </c>
    </row>
    <row r="11765" spans="1:2">
      <c r="A11765" s="68" t="s">
        <v>11871</v>
      </c>
      <c r="B11765" s="225">
        <v>85.2</v>
      </c>
    </row>
    <row r="11766" spans="1:2">
      <c r="A11766" s="68" t="s">
        <v>11872</v>
      </c>
      <c r="B11766" s="225">
        <v>137.4</v>
      </c>
    </row>
    <row r="11767" spans="1:2">
      <c r="A11767" s="68" t="s">
        <v>11873</v>
      </c>
      <c r="B11767" s="225">
        <v>135.03</v>
      </c>
    </row>
    <row r="11768" spans="1:2">
      <c r="A11768" s="68" t="s">
        <v>11874</v>
      </c>
      <c r="B11768" s="225">
        <v>131.47999999999999</v>
      </c>
    </row>
    <row r="11769" spans="1:2">
      <c r="A11769" s="68" t="s">
        <v>11875</v>
      </c>
      <c r="B11769" s="225">
        <v>129.19999999999999</v>
      </c>
    </row>
    <row r="11770" spans="1:2">
      <c r="A11770" s="68" t="s">
        <v>11876</v>
      </c>
      <c r="B11770" s="225">
        <v>101.33</v>
      </c>
    </row>
    <row r="11771" spans="1:2">
      <c r="A11771" s="68" t="s">
        <v>11877</v>
      </c>
      <c r="B11771" s="225">
        <v>98.89</v>
      </c>
    </row>
    <row r="11772" spans="1:2">
      <c r="A11772" s="68" t="s">
        <v>11878</v>
      </c>
      <c r="B11772" s="225">
        <v>96.28</v>
      </c>
    </row>
    <row r="11773" spans="1:2">
      <c r="A11773" s="68" t="s">
        <v>11879</v>
      </c>
      <c r="B11773" s="225">
        <v>94</v>
      </c>
    </row>
    <row r="11774" spans="1:2">
      <c r="A11774" s="68" t="s">
        <v>11880</v>
      </c>
      <c r="B11774" s="225">
        <v>172.15</v>
      </c>
    </row>
    <row r="11775" spans="1:2">
      <c r="A11775" s="68" t="s">
        <v>11881</v>
      </c>
      <c r="B11775" s="225">
        <v>167.59</v>
      </c>
    </row>
    <row r="11776" spans="1:2">
      <c r="A11776" s="68" t="s">
        <v>11882</v>
      </c>
      <c r="B11776" s="225">
        <v>165.32</v>
      </c>
    </row>
    <row r="11777" spans="1:2">
      <c r="A11777" s="68" t="s">
        <v>11883</v>
      </c>
      <c r="B11777" s="225">
        <v>160.87</v>
      </c>
    </row>
    <row r="11778" spans="1:2">
      <c r="A11778" s="68" t="s">
        <v>11884</v>
      </c>
      <c r="B11778" s="225">
        <v>177.28</v>
      </c>
    </row>
    <row r="11779" spans="1:2">
      <c r="A11779" s="68" t="s">
        <v>11885</v>
      </c>
      <c r="B11779" s="225">
        <v>172.71</v>
      </c>
    </row>
    <row r="11780" spans="1:2">
      <c r="A11780" s="68" t="s">
        <v>11886</v>
      </c>
      <c r="B11780" s="225">
        <v>169.72</v>
      </c>
    </row>
    <row r="11781" spans="1:2">
      <c r="A11781" s="68" t="s">
        <v>11887</v>
      </c>
      <c r="B11781" s="225">
        <v>165.27</v>
      </c>
    </row>
    <row r="11782" spans="1:2">
      <c r="A11782" s="68" t="s">
        <v>11888</v>
      </c>
      <c r="B11782" s="225">
        <v>330.98</v>
      </c>
    </row>
    <row r="11783" spans="1:2">
      <c r="A11783" s="68" t="s">
        <v>11889</v>
      </c>
      <c r="B11783" s="225">
        <v>320.14999999999998</v>
      </c>
    </row>
    <row r="11784" spans="1:2">
      <c r="A11784" s="68" t="s">
        <v>11890</v>
      </c>
      <c r="B11784" s="225">
        <v>319.11</v>
      </c>
    </row>
    <row r="11785" spans="1:2">
      <c r="A11785" s="68" t="s">
        <v>11891</v>
      </c>
      <c r="B11785" s="225">
        <v>308.27</v>
      </c>
    </row>
    <row r="11786" spans="1:2">
      <c r="A11786" s="68" t="s">
        <v>11896</v>
      </c>
      <c r="B11786" s="225">
        <v>64.91</v>
      </c>
    </row>
    <row r="11787" spans="1:2">
      <c r="A11787" s="68" t="s">
        <v>11897</v>
      </c>
      <c r="B11787" s="225">
        <v>61.59</v>
      </c>
    </row>
    <row r="11788" spans="1:2">
      <c r="A11788" s="68" t="s">
        <v>11898</v>
      </c>
      <c r="B11788" s="225">
        <v>57.31</v>
      </c>
    </row>
    <row r="11789" spans="1:2">
      <c r="A11789" s="68" t="s">
        <v>11899</v>
      </c>
      <c r="B11789" s="225">
        <v>54.09</v>
      </c>
    </row>
    <row r="11790" spans="1:2">
      <c r="A11790" s="68" t="s">
        <v>11900</v>
      </c>
      <c r="B11790" s="225">
        <v>136.19999999999999</v>
      </c>
    </row>
    <row r="11791" spans="1:2">
      <c r="A11791" s="68" t="s">
        <v>11901</v>
      </c>
      <c r="B11791" s="225">
        <v>131.63</v>
      </c>
    </row>
    <row r="11792" spans="1:2">
      <c r="A11792" s="68" t="s">
        <v>11902</v>
      </c>
      <c r="B11792" s="225">
        <v>127.82</v>
      </c>
    </row>
    <row r="11793" spans="1:2">
      <c r="A11793" s="68" t="s">
        <v>11903</v>
      </c>
      <c r="B11793" s="225">
        <v>123.37</v>
      </c>
    </row>
    <row r="11794" spans="1:2">
      <c r="A11794" s="68" t="s">
        <v>11904</v>
      </c>
      <c r="B11794" s="225">
        <v>97.6</v>
      </c>
    </row>
    <row r="11795" spans="1:2">
      <c r="A11795" s="68" t="s">
        <v>11905</v>
      </c>
      <c r="B11795" s="225">
        <v>95.13</v>
      </c>
    </row>
    <row r="11796" spans="1:2">
      <c r="A11796" s="68" t="s">
        <v>11906</v>
      </c>
      <c r="B11796" s="225">
        <v>80.08</v>
      </c>
    </row>
    <row r="11797" spans="1:2">
      <c r="A11797" s="68" t="s">
        <v>11907</v>
      </c>
      <c r="B11797" s="225">
        <v>77.8</v>
      </c>
    </row>
    <row r="11798" spans="1:2">
      <c r="A11798" s="68" t="s">
        <v>11908</v>
      </c>
      <c r="B11798" s="225">
        <v>59.04</v>
      </c>
    </row>
    <row r="11799" spans="1:2">
      <c r="A11799" s="68" t="s">
        <v>11909</v>
      </c>
      <c r="B11799" s="225">
        <v>56.67</v>
      </c>
    </row>
    <row r="11800" spans="1:2">
      <c r="A11800" s="68" t="s">
        <v>11910</v>
      </c>
      <c r="B11800" s="225">
        <v>50.29</v>
      </c>
    </row>
    <row r="11801" spans="1:2">
      <c r="A11801" s="68" t="s">
        <v>11911</v>
      </c>
      <c r="B11801" s="225">
        <v>48</v>
      </c>
    </row>
    <row r="11802" spans="1:2">
      <c r="A11802" s="68" t="s">
        <v>11912</v>
      </c>
      <c r="B11802" s="225">
        <v>83.48</v>
      </c>
    </row>
    <row r="11803" spans="1:2">
      <c r="A11803" s="68" t="s">
        <v>11913</v>
      </c>
      <c r="B11803" s="225">
        <v>80.66</v>
      </c>
    </row>
    <row r="11804" spans="1:2">
      <c r="A11804" s="68" t="s">
        <v>11914</v>
      </c>
      <c r="B11804" s="225">
        <v>79.73</v>
      </c>
    </row>
    <row r="11805" spans="1:2">
      <c r="A11805" s="68" t="s">
        <v>11915</v>
      </c>
      <c r="B11805" s="225">
        <v>77.069999999999993</v>
      </c>
    </row>
    <row r="11806" spans="1:2">
      <c r="A11806" s="68" t="s">
        <v>11916</v>
      </c>
      <c r="B11806" s="225">
        <v>119.22</v>
      </c>
    </row>
    <row r="11807" spans="1:2">
      <c r="A11807" s="68" t="s">
        <v>11917</v>
      </c>
      <c r="B11807" s="225">
        <v>116.28</v>
      </c>
    </row>
    <row r="11808" spans="1:2">
      <c r="A11808" s="68" t="s">
        <v>11918</v>
      </c>
      <c r="B11808" s="225">
        <v>109.48</v>
      </c>
    </row>
    <row r="11809" spans="1:2">
      <c r="A11809" s="68" t="s">
        <v>11919</v>
      </c>
      <c r="B11809" s="225">
        <v>107.2</v>
      </c>
    </row>
    <row r="11810" spans="1:2">
      <c r="A11810" s="68" t="s">
        <v>11920</v>
      </c>
      <c r="B11810" s="225">
        <v>63.36</v>
      </c>
    </row>
    <row r="11811" spans="1:2">
      <c r="A11811" s="68" t="s">
        <v>11921</v>
      </c>
      <c r="B11811" s="225">
        <v>61.03</v>
      </c>
    </row>
    <row r="11812" spans="1:2">
      <c r="A11812" s="68" t="s">
        <v>11922</v>
      </c>
      <c r="B11812" s="225">
        <v>60.25</v>
      </c>
    </row>
    <row r="11813" spans="1:2">
      <c r="A11813" s="68" t="s">
        <v>11923</v>
      </c>
      <c r="B11813" s="225">
        <v>57.97</v>
      </c>
    </row>
    <row r="11814" spans="1:2">
      <c r="A11814" s="68" t="s">
        <v>11924</v>
      </c>
      <c r="B11814" s="225">
        <v>69.02</v>
      </c>
    </row>
    <row r="11815" spans="1:2">
      <c r="A11815" s="68" t="s">
        <v>11925</v>
      </c>
      <c r="B11815" s="225">
        <v>66.680000000000007</v>
      </c>
    </row>
    <row r="11816" spans="1:2">
      <c r="A11816" s="68" t="s">
        <v>11926</v>
      </c>
      <c r="B11816" s="225">
        <v>65.38</v>
      </c>
    </row>
    <row r="11817" spans="1:2">
      <c r="A11817" s="68" t="s">
        <v>11927</v>
      </c>
      <c r="B11817" s="225">
        <v>63.1</v>
      </c>
    </row>
    <row r="11818" spans="1:2">
      <c r="A11818" s="68" t="s">
        <v>11928</v>
      </c>
      <c r="B11818" s="225">
        <v>101.83</v>
      </c>
    </row>
    <row r="11819" spans="1:2">
      <c r="A11819" s="68" t="s">
        <v>11929</v>
      </c>
      <c r="B11819" s="225">
        <v>99.45</v>
      </c>
    </row>
    <row r="11820" spans="1:2">
      <c r="A11820" s="68" t="s">
        <v>11930</v>
      </c>
      <c r="B11820" s="225">
        <v>95.83</v>
      </c>
    </row>
    <row r="11821" spans="1:2">
      <c r="A11821" s="68" t="s">
        <v>11931</v>
      </c>
      <c r="B11821" s="225">
        <v>93.55</v>
      </c>
    </row>
    <row r="11822" spans="1:2">
      <c r="A11822" s="68" t="s">
        <v>11932</v>
      </c>
      <c r="B11822" s="225">
        <v>295.13</v>
      </c>
    </row>
    <row r="11823" spans="1:2">
      <c r="A11823" s="68" t="s">
        <v>11933</v>
      </c>
      <c r="B11823" s="225">
        <v>283.47000000000003</v>
      </c>
    </row>
    <row r="11824" spans="1:2">
      <c r="A11824" s="68" t="s">
        <v>11934</v>
      </c>
      <c r="B11824" s="225">
        <v>247.08</v>
      </c>
    </row>
    <row r="11825" spans="1:2">
      <c r="A11825" s="68" t="s">
        <v>11935</v>
      </c>
      <c r="B11825" s="225">
        <v>236.24</v>
      </c>
    </row>
    <row r="11826" spans="1:2">
      <c r="A11826" s="68" t="s">
        <v>11936</v>
      </c>
      <c r="B11826" s="225">
        <v>285.88</v>
      </c>
    </row>
    <row r="11827" spans="1:2">
      <c r="A11827" s="68" t="s">
        <v>11937</v>
      </c>
      <c r="B11827" s="225">
        <v>279.85000000000002</v>
      </c>
    </row>
    <row r="11828" spans="1:2">
      <c r="A11828" s="68" t="s">
        <v>11938</v>
      </c>
      <c r="B11828" s="225">
        <v>248.49</v>
      </c>
    </row>
    <row r="11829" spans="1:2">
      <c r="A11829" s="68" t="s">
        <v>11939</v>
      </c>
      <c r="B11829" s="225">
        <v>243.07</v>
      </c>
    </row>
    <row r="11830" spans="1:2">
      <c r="A11830" s="68" t="s">
        <v>11940</v>
      </c>
      <c r="B11830" s="225">
        <v>325.22000000000003</v>
      </c>
    </row>
    <row r="11831" spans="1:2">
      <c r="A11831" s="68" t="s">
        <v>11941</v>
      </c>
      <c r="B11831" s="225">
        <v>313.55</v>
      </c>
    </row>
    <row r="11832" spans="1:2">
      <c r="A11832" s="68" t="s">
        <v>11942</v>
      </c>
      <c r="B11832" s="225">
        <v>289.08</v>
      </c>
    </row>
    <row r="11833" spans="1:2">
      <c r="A11833" s="68" t="s">
        <v>11943</v>
      </c>
      <c r="B11833" s="225">
        <v>278.24</v>
      </c>
    </row>
    <row r="11834" spans="1:2">
      <c r="A11834" s="68" t="s">
        <v>11964</v>
      </c>
      <c r="B11834" s="225">
        <v>58.35</v>
      </c>
    </row>
    <row r="11835" spans="1:2">
      <c r="A11835" s="68" t="s">
        <v>97</v>
      </c>
      <c r="B11835" s="225">
        <v>54.37</v>
      </c>
    </row>
    <row r="11836" spans="1:2">
      <c r="A11836" s="68" t="s">
        <v>11965</v>
      </c>
      <c r="B11836" s="225">
        <v>58.57</v>
      </c>
    </row>
    <row r="11837" spans="1:2">
      <c r="A11837" s="68" t="s">
        <v>11966</v>
      </c>
      <c r="B11837" s="225">
        <v>55.33</v>
      </c>
    </row>
    <row r="11838" spans="1:2">
      <c r="A11838" s="68" t="s">
        <v>11967</v>
      </c>
      <c r="B11838" s="225">
        <v>67.180000000000007</v>
      </c>
    </row>
    <row r="11839" spans="1:2">
      <c r="A11839" s="68" t="s">
        <v>11968</v>
      </c>
      <c r="B11839" s="225">
        <v>63.65</v>
      </c>
    </row>
    <row r="11840" spans="1:2">
      <c r="A11840" s="68" t="s">
        <v>11969</v>
      </c>
      <c r="B11840" s="225">
        <v>81.06</v>
      </c>
    </row>
    <row r="11841" spans="1:2">
      <c r="A11841" s="68" t="s">
        <v>11970</v>
      </c>
      <c r="B11841" s="225">
        <v>77.09</v>
      </c>
    </row>
    <row r="11842" spans="1:2">
      <c r="A11842" s="68" t="s">
        <v>11971</v>
      </c>
      <c r="B11842" s="225">
        <v>70.349999999999994</v>
      </c>
    </row>
    <row r="11843" spans="1:2">
      <c r="A11843" s="68" t="s">
        <v>11972</v>
      </c>
      <c r="B11843" s="225">
        <v>65.23</v>
      </c>
    </row>
    <row r="11844" spans="1:2">
      <c r="A11844" s="68" t="s">
        <v>11973</v>
      </c>
      <c r="B11844" s="225">
        <v>86.33</v>
      </c>
    </row>
    <row r="11845" spans="1:2">
      <c r="A11845" s="68" t="s">
        <v>11974</v>
      </c>
      <c r="B11845" s="225">
        <v>80.59</v>
      </c>
    </row>
    <row r="11846" spans="1:2">
      <c r="A11846" s="68" t="s">
        <v>11975</v>
      </c>
      <c r="B11846" s="225">
        <v>79.94</v>
      </c>
    </row>
    <row r="11847" spans="1:2">
      <c r="A11847" s="68" t="s">
        <v>11976</v>
      </c>
      <c r="B11847" s="225">
        <v>74.400000000000006</v>
      </c>
    </row>
    <row r="11848" spans="1:2">
      <c r="A11848" s="68" t="s">
        <v>11977</v>
      </c>
      <c r="B11848" s="225">
        <v>80.75</v>
      </c>
    </row>
    <row r="11849" spans="1:2">
      <c r="A11849" s="68" t="s">
        <v>11978</v>
      </c>
      <c r="B11849" s="225">
        <v>74.28</v>
      </c>
    </row>
    <row r="11850" spans="1:2">
      <c r="A11850" s="68" t="s">
        <v>11979</v>
      </c>
      <c r="B11850" s="225">
        <v>55.5</v>
      </c>
    </row>
    <row r="11851" spans="1:2">
      <c r="A11851" s="68" t="s">
        <v>11980</v>
      </c>
      <c r="B11851" s="225">
        <v>50.15</v>
      </c>
    </row>
    <row r="11852" spans="1:2">
      <c r="A11852" s="68" t="s">
        <v>11981</v>
      </c>
      <c r="B11852" s="225">
        <v>54.62</v>
      </c>
    </row>
    <row r="11853" spans="1:2">
      <c r="A11853" s="68" t="s">
        <v>11982</v>
      </c>
      <c r="B11853" s="225">
        <v>51.15</v>
      </c>
    </row>
    <row r="11854" spans="1:2">
      <c r="A11854" s="68" t="s">
        <v>11983</v>
      </c>
      <c r="B11854" s="225">
        <v>54.16</v>
      </c>
    </row>
    <row r="11855" spans="1:2">
      <c r="A11855" s="68" t="s">
        <v>11984</v>
      </c>
      <c r="B11855" s="225">
        <v>51.37</v>
      </c>
    </row>
    <row r="11856" spans="1:2">
      <c r="A11856" s="68" t="s">
        <v>11985</v>
      </c>
      <c r="B11856" s="225">
        <v>61.4</v>
      </c>
    </row>
    <row r="11857" spans="1:2">
      <c r="A11857" s="68" t="s">
        <v>11986</v>
      </c>
      <c r="B11857" s="225">
        <v>58.41</v>
      </c>
    </row>
    <row r="11858" spans="1:2">
      <c r="A11858" s="68" t="s">
        <v>11987</v>
      </c>
      <c r="B11858" s="225">
        <v>72.27</v>
      </c>
    </row>
    <row r="11859" spans="1:2">
      <c r="A11859" s="68" t="s">
        <v>11988</v>
      </c>
      <c r="B11859" s="225">
        <v>68.98</v>
      </c>
    </row>
    <row r="11860" spans="1:2">
      <c r="A11860" s="68" t="s">
        <v>11989</v>
      </c>
      <c r="B11860" s="225">
        <v>28.81</v>
      </c>
    </row>
    <row r="11861" spans="1:2">
      <c r="A11861" s="68" t="s">
        <v>11990</v>
      </c>
      <c r="B11861" s="225">
        <v>25.96</v>
      </c>
    </row>
    <row r="11862" spans="1:2">
      <c r="A11862" s="68" t="s">
        <v>11991</v>
      </c>
      <c r="B11862" s="225">
        <v>112.6</v>
      </c>
    </row>
    <row r="11863" spans="1:2">
      <c r="A11863" s="68" t="s">
        <v>11992</v>
      </c>
      <c r="B11863" s="225">
        <v>107.21</v>
      </c>
    </row>
    <row r="11864" spans="1:2">
      <c r="A11864" s="68" t="s">
        <v>11993</v>
      </c>
      <c r="B11864" s="225">
        <v>74.3</v>
      </c>
    </row>
    <row r="11865" spans="1:2">
      <c r="A11865" s="68" t="s">
        <v>11994</v>
      </c>
      <c r="B11865" s="225">
        <v>69.78</v>
      </c>
    </row>
    <row r="11866" spans="1:2">
      <c r="A11866" s="68" t="s">
        <v>11995</v>
      </c>
      <c r="B11866" s="225">
        <v>139.47999999999999</v>
      </c>
    </row>
    <row r="11867" spans="1:2">
      <c r="A11867" s="68" t="s">
        <v>11996</v>
      </c>
      <c r="B11867" s="225">
        <v>131.4</v>
      </c>
    </row>
    <row r="11868" spans="1:2">
      <c r="A11868" s="68" t="s">
        <v>11997</v>
      </c>
      <c r="B11868" s="225">
        <v>102.78</v>
      </c>
    </row>
    <row r="11869" spans="1:2">
      <c r="A11869" s="68" t="s">
        <v>11998</v>
      </c>
      <c r="B11869" s="225">
        <v>95.2</v>
      </c>
    </row>
    <row r="11870" spans="1:2">
      <c r="A11870" s="68" t="s">
        <v>11999</v>
      </c>
      <c r="B11870" s="225">
        <v>130.09</v>
      </c>
    </row>
    <row r="11871" spans="1:2">
      <c r="A11871" s="68" t="s">
        <v>12000</v>
      </c>
      <c r="B11871" s="225">
        <v>124.7</v>
      </c>
    </row>
    <row r="11872" spans="1:2">
      <c r="A11872" s="68" t="s">
        <v>12001</v>
      </c>
      <c r="B11872" s="225">
        <v>96.59</v>
      </c>
    </row>
    <row r="11873" spans="1:2">
      <c r="A11873" s="68" t="s">
        <v>12002</v>
      </c>
      <c r="B11873" s="225">
        <v>91.28</v>
      </c>
    </row>
    <row r="11874" spans="1:2">
      <c r="A11874" s="68" t="s">
        <v>12003</v>
      </c>
      <c r="B11874" s="225">
        <v>148.44999999999999</v>
      </c>
    </row>
    <row r="11875" spans="1:2">
      <c r="A11875" s="68" t="s">
        <v>12004</v>
      </c>
      <c r="B11875" s="225">
        <v>143.06</v>
      </c>
    </row>
    <row r="11876" spans="1:2">
      <c r="A11876" s="68" t="s">
        <v>12005</v>
      </c>
      <c r="B11876" s="225">
        <v>115.51</v>
      </c>
    </row>
    <row r="11877" spans="1:2">
      <c r="A11877" s="68" t="s">
        <v>12006</v>
      </c>
      <c r="B11877" s="225">
        <v>110.12</v>
      </c>
    </row>
    <row r="11878" spans="1:2">
      <c r="A11878" s="68" t="s">
        <v>12007</v>
      </c>
      <c r="B11878" s="225">
        <v>31.99</v>
      </c>
    </row>
    <row r="11879" spans="1:2">
      <c r="A11879" s="68" t="s">
        <v>12008</v>
      </c>
      <c r="B11879" s="225">
        <v>30.82</v>
      </c>
    </row>
    <row r="11880" spans="1:2">
      <c r="A11880" s="68" t="s">
        <v>12009</v>
      </c>
      <c r="B11880" s="225">
        <v>39.840000000000003</v>
      </c>
    </row>
    <row r="11881" spans="1:2">
      <c r="A11881" s="68" t="s">
        <v>12010</v>
      </c>
      <c r="B11881" s="225">
        <v>38.380000000000003</v>
      </c>
    </row>
    <row r="11882" spans="1:2">
      <c r="A11882" s="68" t="s">
        <v>12011</v>
      </c>
      <c r="B11882" s="225">
        <v>73.25</v>
      </c>
    </row>
    <row r="11883" spans="1:2">
      <c r="A11883" s="68" t="s">
        <v>12012</v>
      </c>
      <c r="B11883" s="225">
        <v>67.930000000000007</v>
      </c>
    </row>
    <row r="11884" spans="1:2">
      <c r="A11884" s="68" t="s">
        <v>12013</v>
      </c>
      <c r="B11884" s="225">
        <v>77.23</v>
      </c>
    </row>
    <row r="11885" spans="1:2">
      <c r="A11885" s="68" t="s">
        <v>12014</v>
      </c>
      <c r="B11885" s="225">
        <v>71.91</v>
      </c>
    </row>
    <row r="11886" spans="1:2">
      <c r="A11886" s="68" t="s">
        <v>12015</v>
      </c>
      <c r="B11886" s="225">
        <v>66.14</v>
      </c>
    </row>
    <row r="11887" spans="1:2">
      <c r="A11887" s="68" t="s">
        <v>12016</v>
      </c>
      <c r="B11887" s="225">
        <v>60.82</v>
      </c>
    </row>
    <row r="11888" spans="1:2">
      <c r="A11888" s="68" t="s">
        <v>12017</v>
      </c>
      <c r="B11888" s="225">
        <v>74.3</v>
      </c>
    </row>
    <row r="11889" spans="1:2">
      <c r="A11889" s="68" t="s">
        <v>12018</v>
      </c>
      <c r="B11889" s="225">
        <v>68.98</v>
      </c>
    </row>
    <row r="11890" spans="1:2">
      <c r="A11890" s="68" t="s">
        <v>12019</v>
      </c>
      <c r="B11890" s="225">
        <v>24.33</v>
      </c>
    </row>
    <row r="11891" spans="1:2">
      <c r="A11891" s="68" t="s">
        <v>12020</v>
      </c>
      <c r="B11891" s="225">
        <v>21.38</v>
      </c>
    </row>
    <row r="11892" spans="1:2">
      <c r="A11892" s="68" t="s">
        <v>12021</v>
      </c>
      <c r="B11892" s="225">
        <v>24.52</v>
      </c>
    </row>
    <row r="11893" spans="1:2">
      <c r="A11893" s="68" t="s">
        <v>12022</v>
      </c>
      <c r="B11893" s="225">
        <v>21.57</v>
      </c>
    </row>
    <row r="11894" spans="1:2">
      <c r="A11894" s="68" t="s">
        <v>12023</v>
      </c>
      <c r="B11894" s="225">
        <v>66.680000000000007</v>
      </c>
    </row>
    <row r="11895" spans="1:2">
      <c r="A11895" s="68" t="s">
        <v>12024</v>
      </c>
      <c r="B11895" s="225">
        <v>61.09</v>
      </c>
    </row>
    <row r="11896" spans="1:2">
      <c r="A11896" s="68" t="s">
        <v>12025</v>
      </c>
      <c r="B11896" s="225">
        <v>66.95</v>
      </c>
    </row>
    <row r="11897" spans="1:2">
      <c r="A11897" s="68" t="s">
        <v>12026</v>
      </c>
      <c r="B11897" s="225">
        <v>61.36</v>
      </c>
    </row>
    <row r="11898" spans="1:2">
      <c r="A11898" s="68" t="s">
        <v>12027</v>
      </c>
      <c r="B11898" s="225">
        <v>164.29</v>
      </c>
    </row>
    <row r="11899" spans="1:2">
      <c r="A11899" s="68" t="s">
        <v>12028</v>
      </c>
      <c r="B11899" s="225">
        <v>148.54</v>
      </c>
    </row>
    <row r="11900" spans="1:2">
      <c r="A11900" s="68" t="s">
        <v>12029</v>
      </c>
      <c r="B11900" s="225">
        <v>189.39</v>
      </c>
    </row>
    <row r="11901" spans="1:2">
      <c r="A11901" s="68" t="s">
        <v>12030</v>
      </c>
      <c r="B11901" s="225">
        <v>171.31</v>
      </c>
    </row>
    <row r="11902" spans="1:2">
      <c r="A11902" s="68" t="s">
        <v>12031</v>
      </c>
      <c r="B11902" s="225">
        <v>105.71</v>
      </c>
    </row>
    <row r="11903" spans="1:2">
      <c r="A11903" s="68" t="s">
        <v>12032</v>
      </c>
      <c r="B11903" s="225">
        <v>93.89</v>
      </c>
    </row>
    <row r="11904" spans="1:2">
      <c r="A11904" s="68" t="s">
        <v>12033</v>
      </c>
      <c r="B11904" s="225">
        <v>88.52</v>
      </c>
    </row>
    <row r="11905" spans="1:2">
      <c r="A11905" s="68" t="s">
        <v>12034</v>
      </c>
      <c r="B11905" s="225">
        <v>76.709999999999994</v>
      </c>
    </row>
    <row r="11906" spans="1:2">
      <c r="A11906" s="68" t="s">
        <v>12035</v>
      </c>
      <c r="B11906" s="225">
        <v>7.97</v>
      </c>
    </row>
    <row r="11907" spans="1:2">
      <c r="A11907" s="68" t="s">
        <v>12036</v>
      </c>
      <c r="B11907" s="225">
        <v>7.11</v>
      </c>
    </row>
    <row r="11908" spans="1:2">
      <c r="A11908" s="68" t="s">
        <v>12037</v>
      </c>
      <c r="B11908" s="225">
        <v>8.57</v>
      </c>
    </row>
    <row r="11909" spans="1:2">
      <c r="A11909" s="68" t="s">
        <v>12038</v>
      </c>
      <c r="B11909" s="225">
        <v>7.71</v>
      </c>
    </row>
    <row r="11910" spans="1:2">
      <c r="A11910" s="68" t="s">
        <v>12039</v>
      </c>
      <c r="B11910" s="225">
        <v>17.399999999999999</v>
      </c>
    </row>
    <row r="11911" spans="1:2">
      <c r="A11911" s="68" t="s">
        <v>12040</v>
      </c>
      <c r="B11911" s="225">
        <v>16.55</v>
      </c>
    </row>
    <row r="11912" spans="1:2">
      <c r="A11912" s="68" t="s">
        <v>12041</v>
      </c>
      <c r="B11912" s="225">
        <v>13.19</v>
      </c>
    </row>
    <row r="11913" spans="1:2">
      <c r="A11913" s="68" t="s">
        <v>12042</v>
      </c>
      <c r="B11913" s="225">
        <v>11.54</v>
      </c>
    </row>
    <row r="11914" spans="1:2">
      <c r="A11914" s="68" t="s">
        <v>12043</v>
      </c>
      <c r="B11914" s="225">
        <v>32.54</v>
      </c>
    </row>
    <row r="11915" spans="1:2">
      <c r="A11915" s="68" t="s">
        <v>12044</v>
      </c>
      <c r="B11915" s="225">
        <v>30.16</v>
      </c>
    </row>
    <row r="11916" spans="1:2">
      <c r="A11916" s="68" t="s">
        <v>12045</v>
      </c>
      <c r="B11916" s="225">
        <v>23.93</v>
      </c>
    </row>
    <row r="11917" spans="1:2">
      <c r="A11917" s="68" t="s">
        <v>12046</v>
      </c>
      <c r="B11917" s="225">
        <v>22.3</v>
      </c>
    </row>
    <row r="11918" spans="1:2">
      <c r="A11918" s="68" t="s">
        <v>12047</v>
      </c>
      <c r="B11918" s="225">
        <v>16.7</v>
      </c>
    </row>
    <row r="11919" spans="1:2">
      <c r="A11919" s="68" t="s">
        <v>12049</v>
      </c>
      <c r="B11919" s="225">
        <v>14.53</v>
      </c>
    </row>
    <row r="11920" spans="1:2">
      <c r="A11920" s="68" t="s">
        <v>12050</v>
      </c>
      <c r="B11920" s="225">
        <v>16.98</v>
      </c>
    </row>
    <row r="11921" spans="1:2">
      <c r="A11921" s="68" t="s">
        <v>12052</v>
      </c>
      <c r="B11921" s="225">
        <v>14.82</v>
      </c>
    </row>
    <row r="11922" spans="1:2">
      <c r="A11922" s="68" t="s">
        <v>12053</v>
      </c>
      <c r="B11922" s="225">
        <v>107.21</v>
      </c>
    </row>
    <row r="11923" spans="1:2">
      <c r="A11923" s="68" t="s">
        <v>12054</v>
      </c>
      <c r="B11923" s="225">
        <v>107.21</v>
      </c>
    </row>
    <row r="11924" spans="1:2">
      <c r="A11924" s="68" t="s">
        <v>12055</v>
      </c>
      <c r="B11924" s="225">
        <v>116.62</v>
      </c>
    </row>
    <row r="11925" spans="1:2">
      <c r="A11925" s="68" t="s">
        <v>12056</v>
      </c>
      <c r="B11925" s="225">
        <v>116.62</v>
      </c>
    </row>
    <row r="11926" spans="1:2">
      <c r="A11926" s="68" t="s">
        <v>12057</v>
      </c>
      <c r="B11926" s="225">
        <v>116.62</v>
      </c>
    </row>
    <row r="11927" spans="1:2">
      <c r="A11927" s="68" t="s">
        <v>12058</v>
      </c>
      <c r="B11927" s="225">
        <v>116.62</v>
      </c>
    </row>
    <row r="11928" spans="1:2">
      <c r="A11928" s="68" t="s">
        <v>12059</v>
      </c>
      <c r="B11928" s="225">
        <v>36.39</v>
      </c>
    </row>
    <row r="11929" spans="1:2">
      <c r="A11929" s="68" t="s">
        <v>12060</v>
      </c>
      <c r="B11929" s="225">
        <v>36.39</v>
      </c>
    </row>
    <row r="11930" spans="1:2">
      <c r="A11930" s="68" t="s">
        <v>12061</v>
      </c>
      <c r="B11930" s="225">
        <v>50.32</v>
      </c>
    </row>
    <row r="11931" spans="1:2">
      <c r="A11931" s="68" t="s">
        <v>12062</v>
      </c>
      <c r="B11931" s="225">
        <v>50.32</v>
      </c>
    </row>
    <row r="11932" spans="1:2">
      <c r="A11932" s="68" t="s">
        <v>12063</v>
      </c>
      <c r="B11932" s="225">
        <v>50.32</v>
      </c>
    </row>
    <row r="11933" spans="1:2">
      <c r="A11933" s="68" t="s">
        <v>12064</v>
      </c>
      <c r="B11933" s="225">
        <v>50.32</v>
      </c>
    </row>
    <row r="11934" spans="1:2">
      <c r="A11934" s="68" t="s">
        <v>12065</v>
      </c>
      <c r="B11934" s="225">
        <v>100.79</v>
      </c>
    </row>
    <row r="11935" spans="1:2">
      <c r="A11935" s="68" t="s">
        <v>12066</v>
      </c>
      <c r="B11935" s="225">
        <v>100.79</v>
      </c>
    </row>
    <row r="11936" spans="1:2">
      <c r="A11936" s="68" t="s">
        <v>12067</v>
      </c>
      <c r="B11936" s="225">
        <v>126.41</v>
      </c>
    </row>
    <row r="11937" spans="1:2">
      <c r="A11937" s="68" t="s">
        <v>12068</v>
      </c>
      <c r="B11937" s="225">
        <v>126.41</v>
      </c>
    </row>
    <row r="11938" spans="1:2">
      <c r="A11938" s="68" t="s">
        <v>12069</v>
      </c>
      <c r="B11938" s="225">
        <v>126.41</v>
      </c>
    </row>
    <row r="11939" spans="1:2">
      <c r="A11939" s="68" t="s">
        <v>12070</v>
      </c>
      <c r="B11939" s="225">
        <v>126.41</v>
      </c>
    </row>
    <row r="11940" spans="1:2">
      <c r="A11940" s="68" t="s">
        <v>12071</v>
      </c>
      <c r="B11940" s="225">
        <v>318.52</v>
      </c>
    </row>
    <row r="11941" spans="1:2">
      <c r="A11941" s="68" t="s">
        <v>12072</v>
      </c>
      <c r="B11941" s="225">
        <v>304.07</v>
      </c>
    </row>
    <row r="11942" spans="1:2">
      <c r="A11942" s="68" t="s">
        <v>12073</v>
      </c>
      <c r="B11942" s="225">
        <v>185.71</v>
      </c>
    </row>
    <row r="11943" spans="1:2">
      <c r="A11943" s="68" t="s">
        <v>12074</v>
      </c>
      <c r="B11943" s="225">
        <v>176</v>
      </c>
    </row>
    <row r="11944" spans="1:2">
      <c r="A11944" s="68" t="s">
        <v>12075</v>
      </c>
      <c r="B11944" s="225">
        <v>218.91</v>
      </c>
    </row>
    <row r="11945" spans="1:2">
      <c r="A11945" s="68" t="s">
        <v>12076</v>
      </c>
      <c r="B11945" s="225">
        <v>207.37</v>
      </c>
    </row>
    <row r="11946" spans="1:2">
      <c r="A11946" s="68" t="s">
        <v>12077</v>
      </c>
      <c r="B11946" s="225">
        <v>175.81</v>
      </c>
    </row>
    <row r="11947" spans="1:2">
      <c r="A11947" s="68" t="s">
        <v>12078</v>
      </c>
      <c r="B11947" s="225">
        <v>167.68</v>
      </c>
    </row>
    <row r="11948" spans="1:2">
      <c r="A11948" s="68" t="s">
        <v>12079</v>
      </c>
      <c r="B11948" s="225">
        <v>83.35</v>
      </c>
    </row>
    <row r="11949" spans="1:2">
      <c r="A11949" s="68" t="s">
        <v>12080</v>
      </c>
      <c r="B11949" s="225">
        <v>78.180000000000007</v>
      </c>
    </row>
    <row r="11950" spans="1:2">
      <c r="A11950" s="68" t="s">
        <v>12081</v>
      </c>
      <c r="B11950" s="225">
        <v>57.9</v>
      </c>
    </row>
    <row r="11951" spans="1:2">
      <c r="A11951" s="68" t="s">
        <v>12082</v>
      </c>
      <c r="B11951" s="225">
        <v>54.84</v>
      </c>
    </row>
    <row r="11952" spans="1:2">
      <c r="A11952" s="68" t="s">
        <v>12083</v>
      </c>
      <c r="B11952" s="225">
        <v>110.96</v>
      </c>
    </row>
    <row r="11953" spans="1:2">
      <c r="A11953" s="68" t="s">
        <v>12084</v>
      </c>
      <c r="B11953" s="225">
        <v>110</v>
      </c>
    </row>
    <row r="11954" spans="1:2">
      <c r="A11954" s="68" t="s">
        <v>12085</v>
      </c>
      <c r="B11954" s="225">
        <v>174.34</v>
      </c>
    </row>
    <row r="11955" spans="1:2">
      <c r="A11955" s="68" t="s">
        <v>12086</v>
      </c>
      <c r="B11955" s="225">
        <v>173.38</v>
      </c>
    </row>
    <row r="11956" spans="1:2">
      <c r="A11956" s="68" t="s">
        <v>12087</v>
      </c>
      <c r="B11956" s="225">
        <v>99.42</v>
      </c>
    </row>
    <row r="11957" spans="1:2">
      <c r="A11957" s="68" t="s">
        <v>12088</v>
      </c>
      <c r="B11957" s="225">
        <v>98.46</v>
      </c>
    </row>
    <row r="11958" spans="1:2">
      <c r="A11958" s="68" t="s">
        <v>12089</v>
      </c>
      <c r="B11958" s="225">
        <v>138.74</v>
      </c>
    </row>
    <row r="11959" spans="1:2">
      <c r="A11959" s="68" t="s">
        <v>12090</v>
      </c>
      <c r="B11959" s="225">
        <v>137.77000000000001</v>
      </c>
    </row>
    <row r="11960" spans="1:2">
      <c r="A11960" s="68" t="s">
        <v>24039</v>
      </c>
      <c r="B11960" s="225">
        <v>145.83000000000001</v>
      </c>
    </row>
    <row r="11961" spans="1:2">
      <c r="A11961" s="68" t="s">
        <v>24040</v>
      </c>
      <c r="B11961" s="225">
        <v>144.97999999999999</v>
      </c>
    </row>
    <row r="11962" spans="1:2">
      <c r="A11962" s="68" t="s">
        <v>24041</v>
      </c>
      <c r="B11962" s="225">
        <v>186.11</v>
      </c>
    </row>
    <row r="11963" spans="1:2">
      <c r="A11963" s="68" t="s">
        <v>24042</v>
      </c>
      <c r="B11963" s="225">
        <v>185.27</v>
      </c>
    </row>
    <row r="11964" spans="1:2">
      <c r="A11964" s="68" t="s">
        <v>12091</v>
      </c>
      <c r="B11964" s="225">
        <v>153.41999999999999</v>
      </c>
    </row>
    <row r="11965" spans="1:2">
      <c r="A11965" s="68" t="s">
        <v>12092</v>
      </c>
      <c r="B11965" s="225">
        <v>152.57</v>
      </c>
    </row>
    <row r="11966" spans="1:2">
      <c r="A11966" s="68" t="s">
        <v>12093</v>
      </c>
      <c r="B11966" s="225">
        <v>208.19</v>
      </c>
    </row>
    <row r="11967" spans="1:2">
      <c r="A11967" s="68" t="s">
        <v>12094</v>
      </c>
      <c r="B11967" s="225">
        <v>207.34</v>
      </c>
    </row>
    <row r="11968" spans="1:2">
      <c r="A11968" s="68" t="s">
        <v>12095</v>
      </c>
      <c r="B11968" s="225">
        <v>21.13</v>
      </c>
    </row>
    <row r="11969" spans="1:2">
      <c r="A11969" s="68" t="s">
        <v>12096</v>
      </c>
      <c r="B11969" s="225">
        <v>20.73</v>
      </c>
    </row>
    <row r="11970" spans="1:2">
      <c r="A11970" s="68" t="s">
        <v>12097</v>
      </c>
      <c r="B11970" s="225">
        <v>21.7</v>
      </c>
    </row>
    <row r="11971" spans="1:2">
      <c r="A11971" s="68" t="s">
        <v>12098</v>
      </c>
      <c r="B11971" s="225">
        <v>20.85</v>
      </c>
    </row>
    <row r="11972" spans="1:2">
      <c r="A11972" s="68" t="s">
        <v>12099</v>
      </c>
      <c r="B11972" s="225">
        <v>24.09</v>
      </c>
    </row>
    <row r="11973" spans="1:2">
      <c r="A11973" s="68" t="s">
        <v>12100</v>
      </c>
      <c r="B11973" s="225">
        <v>23.24</v>
      </c>
    </row>
    <row r="11974" spans="1:2">
      <c r="A11974" s="68" t="s">
        <v>12101</v>
      </c>
      <c r="B11974" s="225">
        <v>37.93</v>
      </c>
    </row>
    <row r="11975" spans="1:2">
      <c r="A11975" s="68" t="s">
        <v>12102</v>
      </c>
      <c r="B11975" s="225">
        <v>35.39</v>
      </c>
    </row>
    <row r="11976" spans="1:2">
      <c r="A11976" s="68" t="s">
        <v>12103</v>
      </c>
      <c r="B11976" s="225">
        <v>9.64</v>
      </c>
    </row>
    <row r="11977" spans="1:2">
      <c r="A11977" s="68" t="s">
        <v>12104</v>
      </c>
      <c r="B11977" s="225">
        <v>9.1300000000000008</v>
      </c>
    </row>
    <row r="11978" spans="1:2">
      <c r="A11978" s="68" t="s">
        <v>12105</v>
      </c>
      <c r="B11978" s="225">
        <v>35.299999999999997</v>
      </c>
    </row>
    <row r="11979" spans="1:2">
      <c r="A11979" s="68" t="s">
        <v>12106</v>
      </c>
      <c r="B11979" s="225">
        <v>31.51</v>
      </c>
    </row>
    <row r="11980" spans="1:2">
      <c r="A11980" s="68" t="s">
        <v>12107</v>
      </c>
      <c r="B11980" s="225">
        <v>105.17</v>
      </c>
    </row>
    <row r="11981" spans="1:2">
      <c r="A11981" s="68" t="s">
        <v>12108</v>
      </c>
      <c r="B11981" s="225">
        <v>104.63</v>
      </c>
    </row>
    <row r="11982" spans="1:2">
      <c r="A11982" s="68" t="s">
        <v>12109</v>
      </c>
      <c r="B11982" s="225">
        <v>210.17</v>
      </c>
    </row>
    <row r="11983" spans="1:2">
      <c r="A11983" s="68" t="s">
        <v>12110</v>
      </c>
      <c r="B11983" s="225">
        <v>209.63</v>
      </c>
    </row>
    <row r="11984" spans="1:2">
      <c r="A11984" s="68" t="s">
        <v>12111</v>
      </c>
      <c r="B11984" s="225">
        <v>77.45</v>
      </c>
    </row>
    <row r="11985" spans="1:2">
      <c r="A11985" s="68" t="s">
        <v>12112</v>
      </c>
      <c r="B11985" s="225">
        <v>76.91</v>
      </c>
    </row>
    <row r="11986" spans="1:2">
      <c r="A11986" s="68" t="s">
        <v>12113</v>
      </c>
      <c r="B11986" s="225">
        <v>220.26</v>
      </c>
    </row>
    <row r="11987" spans="1:2">
      <c r="A11987" s="68" t="s">
        <v>12114</v>
      </c>
      <c r="B11987" s="225">
        <v>219.72</v>
      </c>
    </row>
    <row r="11988" spans="1:2">
      <c r="A11988" s="68" t="s">
        <v>12115</v>
      </c>
      <c r="B11988" s="225">
        <v>64.040000000000006</v>
      </c>
    </row>
    <row r="11989" spans="1:2">
      <c r="A11989" s="68" t="s">
        <v>12116</v>
      </c>
      <c r="B11989" s="225">
        <v>63.5</v>
      </c>
    </row>
    <row r="11990" spans="1:2">
      <c r="A11990" s="68" t="s">
        <v>12117</v>
      </c>
      <c r="B11990" s="225">
        <v>65.16</v>
      </c>
    </row>
    <row r="11991" spans="1:2">
      <c r="A11991" s="68" t="s">
        <v>12118</v>
      </c>
      <c r="B11991" s="225">
        <v>64.62</v>
      </c>
    </row>
    <row r="11992" spans="1:2">
      <c r="A11992" s="68" t="s">
        <v>12119</v>
      </c>
      <c r="B11992" s="225">
        <v>192.66</v>
      </c>
    </row>
    <row r="11993" spans="1:2">
      <c r="A11993" s="68" t="s">
        <v>12120</v>
      </c>
      <c r="B11993" s="225">
        <v>187.9</v>
      </c>
    </row>
    <row r="11994" spans="1:2">
      <c r="A11994" s="68" t="s">
        <v>12121</v>
      </c>
      <c r="B11994" s="225">
        <v>290.69</v>
      </c>
    </row>
    <row r="11995" spans="1:2">
      <c r="A11995" s="68" t="s">
        <v>12122</v>
      </c>
      <c r="B11995" s="225">
        <v>282.37</v>
      </c>
    </row>
    <row r="11996" spans="1:2">
      <c r="A11996" s="68" t="s">
        <v>12123</v>
      </c>
      <c r="B11996" s="225">
        <v>209.75</v>
      </c>
    </row>
    <row r="11997" spans="1:2">
      <c r="A11997" s="68" t="s">
        <v>12124</v>
      </c>
      <c r="B11997" s="225">
        <v>205.42</v>
      </c>
    </row>
    <row r="11998" spans="1:2">
      <c r="A11998" s="68" t="s">
        <v>12125</v>
      </c>
      <c r="B11998" s="225">
        <v>32.39</v>
      </c>
    </row>
    <row r="11999" spans="1:2">
      <c r="A11999" s="68" t="s">
        <v>12126</v>
      </c>
      <c r="B11999" s="225">
        <v>30.86</v>
      </c>
    </row>
    <row r="12000" spans="1:2">
      <c r="A12000" s="68" t="s">
        <v>12127</v>
      </c>
      <c r="B12000" s="225">
        <v>57.28</v>
      </c>
    </row>
    <row r="12001" spans="1:2">
      <c r="A12001" s="68" t="s">
        <v>12128</v>
      </c>
      <c r="B12001" s="225">
        <v>55.74</v>
      </c>
    </row>
    <row r="12002" spans="1:2">
      <c r="A12002" s="68" t="s">
        <v>12129</v>
      </c>
      <c r="B12002" s="225">
        <v>28.33</v>
      </c>
    </row>
    <row r="12003" spans="1:2">
      <c r="A12003" s="68" t="s">
        <v>12130</v>
      </c>
      <c r="B12003" s="225">
        <v>26.91</v>
      </c>
    </row>
    <row r="12004" spans="1:2">
      <c r="A12004" s="68" t="s">
        <v>12131</v>
      </c>
      <c r="B12004" s="225">
        <v>21.53</v>
      </c>
    </row>
    <row r="12005" spans="1:2">
      <c r="A12005" s="68" t="s">
        <v>12132</v>
      </c>
      <c r="B12005" s="225">
        <v>20.12</v>
      </c>
    </row>
    <row r="12006" spans="1:2">
      <c r="A12006" s="68" t="s">
        <v>12133</v>
      </c>
      <c r="B12006" s="225">
        <v>40.549999999999997</v>
      </c>
    </row>
    <row r="12007" spans="1:2">
      <c r="A12007" s="68" t="s">
        <v>12134</v>
      </c>
      <c r="B12007" s="225">
        <v>39.130000000000003</v>
      </c>
    </row>
    <row r="12008" spans="1:2">
      <c r="A12008" s="68" t="s">
        <v>12135</v>
      </c>
      <c r="B12008" s="225">
        <v>102.18</v>
      </c>
    </row>
    <row r="12009" spans="1:2">
      <c r="A12009" s="68" t="s">
        <v>12136</v>
      </c>
      <c r="B12009" s="225">
        <v>97.42</v>
      </c>
    </row>
    <row r="12010" spans="1:2">
      <c r="A12010" s="68" t="s">
        <v>12137</v>
      </c>
      <c r="B12010" s="225">
        <v>116.06</v>
      </c>
    </row>
    <row r="12011" spans="1:2">
      <c r="A12011" s="68" t="s">
        <v>12138</v>
      </c>
      <c r="B12011" s="225">
        <v>109.45</v>
      </c>
    </row>
    <row r="12012" spans="1:2">
      <c r="A12012" s="68" t="s">
        <v>12139</v>
      </c>
      <c r="B12012" s="225">
        <v>53.28</v>
      </c>
    </row>
    <row r="12013" spans="1:2">
      <c r="A12013" s="68" t="s">
        <v>12140</v>
      </c>
      <c r="B12013" s="225">
        <v>53.28</v>
      </c>
    </row>
    <row r="12014" spans="1:2">
      <c r="A12014" s="68" t="s">
        <v>12141</v>
      </c>
      <c r="B12014" s="225">
        <v>85.13</v>
      </c>
    </row>
    <row r="12015" spans="1:2">
      <c r="A12015" s="68" t="s">
        <v>12142</v>
      </c>
      <c r="B12015" s="225">
        <v>82.65</v>
      </c>
    </row>
    <row r="12016" spans="1:2">
      <c r="A12016" s="68" t="s">
        <v>12143</v>
      </c>
      <c r="B12016" s="225">
        <v>125.48</v>
      </c>
    </row>
    <row r="12017" spans="1:2">
      <c r="A12017" s="68" t="s">
        <v>12144</v>
      </c>
      <c r="B12017" s="225">
        <v>117.61</v>
      </c>
    </row>
    <row r="12018" spans="1:2">
      <c r="A12018" s="68" t="s">
        <v>12145</v>
      </c>
      <c r="B12018" s="225">
        <v>121.71</v>
      </c>
    </row>
    <row r="12019" spans="1:2">
      <c r="A12019" s="68" t="s">
        <v>12146</v>
      </c>
      <c r="B12019" s="225">
        <v>114.35</v>
      </c>
    </row>
    <row r="12020" spans="1:2">
      <c r="A12020" s="68" t="s">
        <v>12147</v>
      </c>
      <c r="B12020" s="225">
        <v>102.18</v>
      </c>
    </row>
    <row r="12021" spans="1:2">
      <c r="A12021" s="68" t="s">
        <v>12148</v>
      </c>
      <c r="B12021" s="225">
        <v>97.42</v>
      </c>
    </row>
    <row r="12022" spans="1:2">
      <c r="A12022" s="68" t="s">
        <v>12149</v>
      </c>
      <c r="B12022" s="225">
        <v>90.2</v>
      </c>
    </row>
    <row r="12023" spans="1:2">
      <c r="A12023" s="68" t="s">
        <v>12150</v>
      </c>
      <c r="B12023" s="225">
        <v>79.37</v>
      </c>
    </row>
    <row r="12024" spans="1:2">
      <c r="A12024" s="68" t="s">
        <v>12151</v>
      </c>
      <c r="B12024" s="225">
        <v>187.22</v>
      </c>
    </row>
    <row r="12025" spans="1:2">
      <c r="A12025" s="68" t="s">
        <v>12152</v>
      </c>
      <c r="B12025" s="225">
        <v>179.28</v>
      </c>
    </row>
    <row r="12026" spans="1:2">
      <c r="A12026" s="68" t="s">
        <v>12153</v>
      </c>
      <c r="B12026" s="225">
        <v>176.6</v>
      </c>
    </row>
    <row r="12027" spans="1:2">
      <c r="A12027" s="68" t="s">
        <v>12154</v>
      </c>
      <c r="B12027" s="225">
        <v>168.9</v>
      </c>
    </row>
    <row r="12028" spans="1:2">
      <c r="A12028" s="68" t="s">
        <v>12155</v>
      </c>
      <c r="B12028" s="225">
        <v>154.34</v>
      </c>
    </row>
    <row r="12029" spans="1:2">
      <c r="A12029" s="68" t="s">
        <v>12156</v>
      </c>
      <c r="B12029" s="225">
        <v>146.4</v>
      </c>
    </row>
    <row r="12030" spans="1:2">
      <c r="A12030" s="68" t="s">
        <v>12157</v>
      </c>
      <c r="B12030" s="225">
        <v>142.68</v>
      </c>
    </row>
    <row r="12031" spans="1:2">
      <c r="A12031" s="68" t="s">
        <v>12158</v>
      </c>
      <c r="B12031" s="225">
        <v>134.99</v>
      </c>
    </row>
    <row r="12032" spans="1:2">
      <c r="A12032" s="68" t="s">
        <v>12159</v>
      </c>
      <c r="B12032" s="225">
        <v>74.19</v>
      </c>
    </row>
    <row r="12033" spans="1:2">
      <c r="A12033" s="68" t="s">
        <v>12160</v>
      </c>
      <c r="B12033" s="225">
        <v>69.06</v>
      </c>
    </row>
    <row r="12034" spans="1:2">
      <c r="A12034" s="68" t="s">
        <v>12161</v>
      </c>
      <c r="B12034" s="225">
        <v>63.57</v>
      </c>
    </row>
    <row r="12035" spans="1:2">
      <c r="A12035" s="68" t="s">
        <v>12162</v>
      </c>
      <c r="B12035" s="225">
        <v>58.69</v>
      </c>
    </row>
    <row r="12036" spans="1:2">
      <c r="A12036" s="68" t="s">
        <v>12163</v>
      </c>
      <c r="B12036" s="225">
        <v>74.31</v>
      </c>
    </row>
    <row r="12037" spans="1:2">
      <c r="A12037" s="68" t="s">
        <v>12164</v>
      </c>
      <c r="B12037" s="225">
        <v>68.64</v>
      </c>
    </row>
    <row r="12038" spans="1:2">
      <c r="A12038" s="68" t="s">
        <v>12165</v>
      </c>
      <c r="B12038" s="225">
        <v>63.69</v>
      </c>
    </row>
    <row r="12039" spans="1:2">
      <c r="A12039" s="68" t="s">
        <v>12166</v>
      </c>
      <c r="B12039" s="225">
        <v>58.27</v>
      </c>
    </row>
    <row r="12040" spans="1:2">
      <c r="A12040" s="68" t="s">
        <v>12167</v>
      </c>
      <c r="B12040" s="225">
        <v>75.5</v>
      </c>
    </row>
    <row r="12041" spans="1:2">
      <c r="A12041" s="68" t="s">
        <v>12168</v>
      </c>
      <c r="B12041" s="225">
        <v>70.38</v>
      </c>
    </row>
    <row r="12042" spans="1:2">
      <c r="A12042" s="68" t="s">
        <v>12169</v>
      </c>
      <c r="B12042" s="225">
        <v>64.88</v>
      </c>
    </row>
    <row r="12043" spans="1:2">
      <c r="A12043" s="68" t="s">
        <v>12170</v>
      </c>
      <c r="B12043" s="225">
        <v>60</v>
      </c>
    </row>
    <row r="12044" spans="1:2">
      <c r="A12044" s="68" t="s">
        <v>12171</v>
      </c>
      <c r="B12044" s="225">
        <v>30.36</v>
      </c>
    </row>
    <row r="12045" spans="1:2">
      <c r="A12045" s="68" t="s">
        <v>12172</v>
      </c>
      <c r="B12045" s="225">
        <v>27.57</v>
      </c>
    </row>
    <row r="12046" spans="1:2">
      <c r="A12046" s="68" t="s">
        <v>12173</v>
      </c>
      <c r="B12046" s="225">
        <v>28.69</v>
      </c>
    </row>
    <row r="12047" spans="1:2">
      <c r="A12047" s="68" t="s">
        <v>12174</v>
      </c>
      <c r="B12047" s="225">
        <v>25.98</v>
      </c>
    </row>
    <row r="12048" spans="1:2">
      <c r="A12048" s="68" t="s">
        <v>12175</v>
      </c>
      <c r="B12048" s="225">
        <v>30.91</v>
      </c>
    </row>
    <row r="12049" spans="1:2">
      <c r="A12049" s="68" t="s">
        <v>12176</v>
      </c>
      <c r="B12049" s="225">
        <v>28.14</v>
      </c>
    </row>
    <row r="12050" spans="1:2">
      <c r="A12050" s="68" t="s">
        <v>12177</v>
      </c>
      <c r="B12050" s="225">
        <v>29.74</v>
      </c>
    </row>
    <row r="12051" spans="1:2">
      <c r="A12051" s="68" t="s">
        <v>12178</v>
      </c>
      <c r="B12051" s="225">
        <v>27.03</v>
      </c>
    </row>
    <row r="12052" spans="1:2">
      <c r="A12052" s="68" t="s">
        <v>12179</v>
      </c>
      <c r="B12052" s="225">
        <v>68.040000000000006</v>
      </c>
    </row>
    <row r="12053" spans="1:2">
      <c r="A12053" s="68" t="s">
        <v>12180</v>
      </c>
      <c r="B12053" s="225">
        <v>65.87</v>
      </c>
    </row>
    <row r="12054" spans="1:2">
      <c r="A12054" s="68" t="s">
        <v>12181</v>
      </c>
      <c r="B12054" s="225">
        <v>152.19</v>
      </c>
    </row>
    <row r="12055" spans="1:2">
      <c r="A12055" s="68" t="s">
        <v>12182</v>
      </c>
      <c r="B12055" s="225">
        <v>149.36000000000001</v>
      </c>
    </row>
    <row r="12056" spans="1:2">
      <c r="A12056" s="68" t="s">
        <v>12183</v>
      </c>
      <c r="B12056" s="225">
        <v>48.45</v>
      </c>
    </row>
    <row r="12057" spans="1:2">
      <c r="A12057" s="68" t="s">
        <v>12184</v>
      </c>
      <c r="B12057" s="225">
        <v>46.72</v>
      </c>
    </row>
    <row r="12058" spans="1:2">
      <c r="A12058" s="68" t="s">
        <v>12185</v>
      </c>
      <c r="B12058" s="225">
        <v>81.03</v>
      </c>
    </row>
    <row r="12059" spans="1:2">
      <c r="A12059" s="68" t="s">
        <v>12186</v>
      </c>
      <c r="B12059" s="225">
        <v>78.25</v>
      </c>
    </row>
    <row r="12060" spans="1:2">
      <c r="A12060" s="68" t="s">
        <v>12187</v>
      </c>
      <c r="B12060" s="225">
        <v>99.81</v>
      </c>
    </row>
    <row r="12061" spans="1:2">
      <c r="A12061" s="68" t="s">
        <v>12188</v>
      </c>
      <c r="B12061" s="225">
        <v>96.99</v>
      </c>
    </row>
    <row r="12062" spans="1:2">
      <c r="A12062" s="68" t="s">
        <v>12189</v>
      </c>
      <c r="B12062" s="225">
        <v>99.81</v>
      </c>
    </row>
    <row r="12063" spans="1:2">
      <c r="A12063" s="68" t="s">
        <v>12190</v>
      </c>
      <c r="B12063" s="225">
        <v>96.99</v>
      </c>
    </row>
    <row r="12064" spans="1:2">
      <c r="A12064" s="68" t="s">
        <v>12191</v>
      </c>
      <c r="B12064" s="225">
        <v>527.07000000000005</v>
      </c>
    </row>
    <row r="12065" spans="1:2">
      <c r="A12065" s="68" t="s">
        <v>12192</v>
      </c>
      <c r="B12065" s="225">
        <v>510.82</v>
      </c>
    </row>
    <row r="12066" spans="1:2">
      <c r="A12066" s="68" t="s">
        <v>12193</v>
      </c>
      <c r="B12066" s="225">
        <v>851.52</v>
      </c>
    </row>
    <row r="12067" spans="1:2">
      <c r="A12067" s="68" t="s">
        <v>12194</v>
      </c>
      <c r="B12067" s="225">
        <v>835.27</v>
      </c>
    </row>
    <row r="12068" spans="1:2">
      <c r="A12068" s="68" t="s">
        <v>12195</v>
      </c>
      <c r="B12068" s="225">
        <v>366.09</v>
      </c>
    </row>
    <row r="12069" spans="1:2">
      <c r="A12069" s="68" t="s">
        <v>12196</v>
      </c>
      <c r="B12069" s="225">
        <v>360.67</v>
      </c>
    </row>
    <row r="12070" spans="1:2">
      <c r="A12070" s="68" t="s">
        <v>12197</v>
      </c>
      <c r="B12070" s="225">
        <v>547.25</v>
      </c>
    </row>
    <row r="12071" spans="1:2">
      <c r="A12071" s="68" t="s">
        <v>12198</v>
      </c>
      <c r="B12071" s="225">
        <v>544</v>
      </c>
    </row>
    <row r="12072" spans="1:2">
      <c r="A12072" s="68" t="s">
        <v>12199</v>
      </c>
      <c r="B12072" s="225">
        <v>432.77</v>
      </c>
    </row>
    <row r="12073" spans="1:2">
      <c r="A12073" s="68" t="s">
        <v>12200</v>
      </c>
      <c r="B12073" s="225">
        <v>432.77</v>
      </c>
    </row>
    <row r="12074" spans="1:2">
      <c r="A12074" s="68" t="s">
        <v>24105</v>
      </c>
      <c r="B12074" s="225">
        <v>159.6</v>
      </c>
    </row>
    <row r="12075" spans="1:2">
      <c r="A12075" s="68" t="s">
        <v>24106</v>
      </c>
      <c r="B12075" s="225">
        <v>159.6</v>
      </c>
    </row>
    <row r="12076" spans="1:2">
      <c r="A12076" s="68" t="s">
        <v>24107</v>
      </c>
      <c r="B12076" s="225">
        <v>335</v>
      </c>
    </row>
    <row r="12077" spans="1:2">
      <c r="A12077" s="68" t="s">
        <v>24108</v>
      </c>
      <c r="B12077" s="225">
        <v>335</v>
      </c>
    </row>
    <row r="12078" spans="1:2">
      <c r="A12078" s="68" t="s">
        <v>34623</v>
      </c>
      <c r="B12078" s="225">
        <v>358.75</v>
      </c>
    </row>
    <row r="12079" spans="1:2">
      <c r="A12079" s="68" t="s">
        <v>34624</v>
      </c>
      <c r="B12079" s="225">
        <v>358.75</v>
      </c>
    </row>
    <row r="12080" spans="1:2">
      <c r="A12080" s="68" t="s">
        <v>24109</v>
      </c>
      <c r="B12080" s="225">
        <v>413.84</v>
      </c>
    </row>
    <row r="12081" spans="1:2">
      <c r="A12081" s="68" t="s">
        <v>24110</v>
      </c>
      <c r="B12081" s="225">
        <v>413.84</v>
      </c>
    </row>
    <row r="12082" spans="1:2">
      <c r="A12082" s="68" t="s">
        <v>12201</v>
      </c>
      <c r="B12082" s="225">
        <v>156.9</v>
      </c>
    </row>
    <row r="12083" spans="1:2">
      <c r="A12083" s="68" t="s">
        <v>12202</v>
      </c>
      <c r="B12083" s="225">
        <v>149.72</v>
      </c>
    </row>
    <row r="12084" spans="1:2">
      <c r="A12084" s="68" t="s">
        <v>12203</v>
      </c>
      <c r="B12084" s="225">
        <v>156.9</v>
      </c>
    </row>
    <row r="12085" spans="1:2">
      <c r="A12085" s="68" t="s">
        <v>12204</v>
      </c>
      <c r="B12085" s="225">
        <v>149.72</v>
      </c>
    </row>
    <row r="12086" spans="1:2">
      <c r="A12086" s="68" t="s">
        <v>12205</v>
      </c>
      <c r="B12086" s="225">
        <v>142.6</v>
      </c>
    </row>
    <row r="12087" spans="1:2">
      <c r="A12087" s="68" t="s">
        <v>12206</v>
      </c>
      <c r="B12087" s="225">
        <v>136.18</v>
      </c>
    </row>
    <row r="12088" spans="1:2">
      <c r="A12088" s="68" t="s">
        <v>12207</v>
      </c>
      <c r="B12088" s="225">
        <v>147.1</v>
      </c>
    </row>
    <row r="12089" spans="1:2">
      <c r="A12089" s="68" t="s">
        <v>12208</v>
      </c>
      <c r="B12089" s="225">
        <v>140.68</v>
      </c>
    </row>
    <row r="12090" spans="1:2">
      <c r="A12090" s="68" t="s">
        <v>12209</v>
      </c>
      <c r="B12090" s="225">
        <v>96.31</v>
      </c>
    </row>
    <row r="12091" spans="1:2">
      <c r="A12091" s="68" t="s">
        <v>12210</v>
      </c>
      <c r="B12091" s="225">
        <v>87.86</v>
      </c>
    </row>
    <row r="12092" spans="1:2">
      <c r="A12092" s="68" t="s">
        <v>12211</v>
      </c>
      <c r="B12092" s="225">
        <v>123.6</v>
      </c>
    </row>
    <row r="12093" spans="1:2">
      <c r="A12093" s="68" t="s">
        <v>12212</v>
      </c>
      <c r="B12093" s="225">
        <v>115.69</v>
      </c>
    </row>
    <row r="12094" spans="1:2">
      <c r="A12094" s="68" t="s">
        <v>12213</v>
      </c>
      <c r="B12094" s="225">
        <v>2350.41</v>
      </c>
    </row>
    <row r="12095" spans="1:2">
      <c r="A12095" s="68" t="s">
        <v>12214</v>
      </c>
      <c r="B12095" s="225">
        <v>2345.6</v>
      </c>
    </row>
    <row r="12096" spans="1:2">
      <c r="A12096" s="68" t="s">
        <v>12215</v>
      </c>
      <c r="B12096" s="225">
        <v>3858.42</v>
      </c>
    </row>
    <row r="12097" spans="1:2">
      <c r="A12097" s="68" t="s">
        <v>12216</v>
      </c>
      <c r="B12097" s="225">
        <v>3852.77</v>
      </c>
    </row>
    <row r="12098" spans="1:2">
      <c r="A12098" s="68" t="s">
        <v>12217</v>
      </c>
      <c r="B12098" s="225">
        <v>3425.87</v>
      </c>
    </row>
    <row r="12099" spans="1:2">
      <c r="A12099" s="68" t="s">
        <v>12218</v>
      </c>
      <c r="B12099" s="225">
        <v>3417.39</v>
      </c>
    </row>
    <row r="12100" spans="1:2">
      <c r="A12100" s="68" t="s">
        <v>12219</v>
      </c>
      <c r="B12100" s="225">
        <v>9658.26</v>
      </c>
    </row>
    <row r="12101" spans="1:2">
      <c r="A12101" s="68" t="s">
        <v>12220</v>
      </c>
      <c r="B12101" s="225">
        <v>9645.5400000000009</v>
      </c>
    </row>
    <row r="12102" spans="1:2">
      <c r="A12102" s="68" t="s">
        <v>12221</v>
      </c>
      <c r="B12102" s="225">
        <v>1352.63</v>
      </c>
    </row>
    <row r="12103" spans="1:2">
      <c r="A12103" s="68" t="s">
        <v>12222</v>
      </c>
      <c r="B12103" s="225">
        <v>1348.39</v>
      </c>
    </row>
    <row r="12104" spans="1:2">
      <c r="A12104" s="68" t="s">
        <v>12223</v>
      </c>
      <c r="B12104" s="225">
        <v>4150.42</v>
      </c>
    </row>
    <row r="12105" spans="1:2">
      <c r="A12105" s="68" t="s">
        <v>12224</v>
      </c>
      <c r="B12105" s="225">
        <v>4143.07</v>
      </c>
    </row>
    <row r="12106" spans="1:2">
      <c r="A12106" s="68" t="s">
        <v>12225</v>
      </c>
      <c r="B12106" s="225">
        <v>4050.99</v>
      </c>
    </row>
    <row r="12107" spans="1:2">
      <c r="A12107" s="68" t="s">
        <v>12226</v>
      </c>
      <c r="B12107" s="225">
        <v>4043.64</v>
      </c>
    </row>
    <row r="12108" spans="1:2">
      <c r="A12108" s="68" t="s">
        <v>12227</v>
      </c>
      <c r="B12108" s="225">
        <v>3963.91</v>
      </c>
    </row>
    <row r="12109" spans="1:2">
      <c r="A12109" s="68" t="s">
        <v>12228</v>
      </c>
      <c r="B12109" s="225">
        <v>3956.56</v>
      </c>
    </row>
    <row r="12110" spans="1:2">
      <c r="A12110" s="68" t="s">
        <v>12229</v>
      </c>
      <c r="B12110" s="225">
        <v>4185.1000000000004</v>
      </c>
    </row>
    <row r="12111" spans="1:2">
      <c r="A12111" s="68" t="s">
        <v>12230</v>
      </c>
      <c r="B12111" s="225">
        <v>4174.63</v>
      </c>
    </row>
    <row r="12112" spans="1:2">
      <c r="A12112" s="68" t="s">
        <v>12231</v>
      </c>
      <c r="B12112" s="225">
        <v>3994.4</v>
      </c>
    </row>
    <row r="12113" spans="1:2">
      <c r="A12113" s="68" t="s">
        <v>12232</v>
      </c>
      <c r="B12113" s="225">
        <v>3983.93</v>
      </c>
    </row>
    <row r="12114" spans="1:2">
      <c r="A12114" s="68" t="s">
        <v>12233</v>
      </c>
      <c r="B12114" s="225">
        <v>5690.26</v>
      </c>
    </row>
    <row r="12115" spans="1:2">
      <c r="A12115" s="68" t="s">
        <v>12234</v>
      </c>
      <c r="B12115" s="225">
        <v>5677.54</v>
      </c>
    </row>
    <row r="12116" spans="1:2">
      <c r="A12116" s="68" t="s">
        <v>12235</v>
      </c>
      <c r="B12116" s="225">
        <v>176.29</v>
      </c>
    </row>
    <row r="12117" spans="1:2">
      <c r="A12117" s="68" t="s">
        <v>12236</v>
      </c>
      <c r="B12117" s="225">
        <v>167.89</v>
      </c>
    </row>
    <row r="12118" spans="1:2">
      <c r="A12118" s="68" t="s">
        <v>12237</v>
      </c>
      <c r="B12118" s="225">
        <v>137.46</v>
      </c>
    </row>
    <row r="12119" spans="1:2">
      <c r="A12119" s="68" t="s">
        <v>12238</v>
      </c>
      <c r="B12119" s="225">
        <v>131.81</v>
      </c>
    </row>
    <row r="12120" spans="1:2">
      <c r="A12120" s="68" t="s">
        <v>12239</v>
      </c>
      <c r="B12120" s="225">
        <v>159.41999999999999</v>
      </c>
    </row>
    <row r="12121" spans="1:2">
      <c r="A12121" s="68" t="s">
        <v>12240</v>
      </c>
      <c r="B12121" s="225">
        <v>152.63</v>
      </c>
    </row>
    <row r="12122" spans="1:2">
      <c r="A12122" s="68" t="s">
        <v>12241</v>
      </c>
      <c r="B12122" s="225">
        <v>263.43</v>
      </c>
    </row>
    <row r="12123" spans="1:2">
      <c r="A12123" s="68" t="s">
        <v>12242</v>
      </c>
      <c r="B12123" s="225">
        <v>254.38</v>
      </c>
    </row>
    <row r="12124" spans="1:2">
      <c r="A12124" s="68" t="s">
        <v>12243</v>
      </c>
      <c r="B12124" s="225">
        <v>3373.41</v>
      </c>
    </row>
    <row r="12125" spans="1:2">
      <c r="A12125" s="68" t="s">
        <v>12244</v>
      </c>
      <c r="B12125" s="225">
        <v>3367.76</v>
      </c>
    </row>
    <row r="12126" spans="1:2">
      <c r="A12126" s="68" t="s">
        <v>23830</v>
      </c>
      <c r="B12126" s="225">
        <v>4976.09</v>
      </c>
    </row>
    <row r="12127" spans="1:2">
      <c r="A12127" s="68" t="s">
        <v>23831</v>
      </c>
      <c r="B12127" s="225">
        <v>4970.4399999999996</v>
      </c>
    </row>
    <row r="12128" spans="1:2">
      <c r="A12128" s="68" t="s">
        <v>12245</v>
      </c>
      <c r="B12128" s="225">
        <v>328.81</v>
      </c>
    </row>
    <row r="12129" spans="1:2">
      <c r="A12129" s="68" t="s">
        <v>12246</v>
      </c>
      <c r="B12129" s="225">
        <v>324</v>
      </c>
    </row>
    <row r="12130" spans="1:2">
      <c r="A12130" s="68" t="s">
        <v>12247</v>
      </c>
      <c r="B12130" s="225">
        <v>386.23</v>
      </c>
    </row>
    <row r="12131" spans="1:2">
      <c r="A12131" s="68" t="s">
        <v>12248</v>
      </c>
      <c r="B12131" s="225">
        <v>381.42</v>
      </c>
    </row>
    <row r="12132" spans="1:2">
      <c r="A12132" s="68" t="s">
        <v>12249</v>
      </c>
      <c r="B12132" s="225">
        <v>270.36</v>
      </c>
    </row>
    <row r="12133" spans="1:2">
      <c r="A12133" s="68" t="s">
        <v>12250</v>
      </c>
      <c r="B12133" s="225">
        <v>265.55</v>
      </c>
    </row>
    <row r="12134" spans="1:2">
      <c r="A12134" s="68" t="s">
        <v>12251</v>
      </c>
      <c r="B12134" s="225">
        <v>242.74</v>
      </c>
    </row>
    <row r="12135" spans="1:2">
      <c r="A12135" s="68" t="s">
        <v>12252</v>
      </c>
      <c r="B12135" s="225">
        <v>237.93</v>
      </c>
    </row>
    <row r="12136" spans="1:2">
      <c r="A12136" s="68" t="s">
        <v>12253</v>
      </c>
      <c r="B12136" s="225">
        <v>266.02999999999997</v>
      </c>
    </row>
    <row r="12137" spans="1:2">
      <c r="A12137" s="68" t="s">
        <v>12254</v>
      </c>
      <c r="B12137" s="225">
        <v>261.22000000000003</v>
      </c>
    </row>
    <row r="12138" spans="1:2">
      <c r="A12138" s="68" t="s">
        <v>12255</v>
      </c>
      <c r="B12138" s="225">
        <v>247.64</v>
      </c>
    </row>
    <row r="12139" spans="1:2">
      <c r="A12139" s="68" t="s">
        <v>12256</v>
      </c>
      <c r="B12139" s="225">
        <v>242.83</v>
      </c>
    </row>
    <row r="12140" spans="1:2">
      <c r="A12140" s="68" t="s">
        <v>12257</v>
      </c>
      <c r="B12140" s="225">
        <v>650</v>
      </c>
    </row>
    <row r="12141" spans="1:2">
      <c r="A12141" s="68" t="s">
        <v>12258</v>
      </c>
      <c r="B12141" s="225">
        <v>650</v>
      </c>
    </row>
    <row r="12142" spans="1:2">
      <c r="A12142" s="68" t="s">
        <v>12259</v>
      </c>
      <c r="B12142" s="225">
        <v>173.04</v>
      </c>
    </row>
    <row r="12143" spans="1:2">
      <c r="A12143" s="68" t="s">
        <v>12260</v>
      </c>
      <c r="B12143" s="225">
        <v>173.04</v>
      </c>
    </row>
    <row r="12144" spans="1:2">
      <c r="A12144" s="68" t="s">
        <v>12261</v>
      </c>
      <c r="B12144" s="225">
        <v>1499.33</v>
      </c>
    </row>
    <row r="12145" spans="1:2">
      <c r="A12145" s="68" t="s">
        <v>12262</v>
      </c>
      <c r="B12145" s="225">
        <v>1369.28</v>
      </c>
    </row>
    <row r="12146" spans="1:2">
      <c r="A12146" s="68" t="s">
        <v>12263</v>
      </c>
      <c r="B12146" s="225">
        <v>1548.73</v>
      </c>
    </row>
    <row r="12147" spans="1:2">
      <c r="A12147" s="68" t="s">
        <v>12264</v>
      </c>
      <c r="B12147" s="225">
        <v>1413.01</v>
      </c>
    </row>
    <row r="12148" spans="1:2">
      <c r="A12148" s="68" t="s">
        <v>12265</v>
      </c>
      <c r="B12148" s="225">
        <v>1623.72</v>
      </c>
    </row>
    <row r="12149" spans="1:2">
      <c r="A12149" s="68" t="s">
        <v>12266</v>
      </c>
      <c r="B12149" s="225">
        <v>1482.35</v>
      </c>
    </row>
    <row r="12150" spans="1:2">
      <c r="A12150" s="68" t="s">
        <v>12267</v>
      </c>
      <c r="B12150" s="225">
        <v>1204.1400000000001</v>
      </c>
    </row>
    <row r="12151" spans="1:2">
      <c r="A12151" s="68" t="s">
        <v>12268</v>
      </c>
      <c r="B12151" s="225">
        <v>1095.57</v>
      </c>
    </row>
    <row r="12152" spans="1:2">
      <c r="A12152" s="68" t="s">
        <v>12269</v>
      </c>
      <c r="B12152" s="225">
        <v>526.87</v>
      </c>
    </row>
    <row r="12153" spans="1:2">
      <c r="A12153" s="68" t="s">
        <v>12270</v>
      </c>
      <c r="B12153" s="225">
        <v>526.87</v>
      </c>
    </row>
    <row r="12154" spans="1:2">
      <c r="A12154" s="68" t="s">
        <v>12271</v>
      </c>
      <c r="B12154" s="225">
        <v>649.6</v>
      </c>
    </row>
    <row r="12155" spans="1:2">
      <c r="A12155" s="68" t="s">
        <v>12272</v>
      </c>
      <c r="B12155" s="225">
        <v>649.6</v>
      </c>
    </row>
    <row r="12156" spans="1:2">
      <c r="A12156" s="68" t="s">
        <v>12273</v>
      </c>
      <c r="B12156" s="225">
        <v>2976.21</v>
      </c>
    </row>
    <row r="12157" spans="1:2">
      <c r="A12157" s="68" t="s">
        <v>12274</v>
      </c>
      <c r="B12157" s="225">
        <v>2725.71</v>
      </c>
    </row>
    <row r="12158" spans="1:2">
      <c r="A12158" s="68" t="s">
        <v>12275</v>
      </c>
      <c r="B12158" s="225">
        <v>1170.27</v>
      </c>
    </row>
    <row r="12159" spans="1:2">
      <c r="A12159" s="68" t="s">
        <v>12276</v>
      </c>
      <c r="B12159" s="225">
        <v>1074.1400000000001</v>
      </c>
    </row>
    <row r="12160" spans="1:2">
      <c r="A12160" s="68" t="s">
        <v>12277</v>
      </c>
      <c r="B12160" s="225">
        <v>2063.4</v>
      </c>
    </row>
    <row r="12161" spans="1:2">
      <c r="A12161" s="68" t="s">
        <v>12278</v>
      </c>
      <c r="B12161" s="225">
        <v>1889.23</v>
      </c>
    </row>
    <row r="12162" spans="1:2">
      <c r="A12162" s="68" t="s">
        <v>12279</v>
      </c>
      <c r="B12162" s="225">
        <v>742.48</v>
      </c>
    </row>
    <row r="12163" spans="1:2">
      <c r="A12163" s="68" t="s">
        <v>12280</v>
      </c>
      <c r="B12163" s="225">
        <v>693.57</v>
      </c>
    </row>
    <row r="12164" spans="1:2">
      <c r="A12164" s="68" t="s">
        <v>12281</v>
      </c>
      <c r="B12164" s="225">
        <v>753.83</v>
      </c>
    </row>
    <row r="12165" spans="1:2">
      <c r="A12165" s="68" t="s">
        <v>12282</v>
      </c>
      <c r="B12165" s="225">
        <v>700.11</v>
      </c>
    </row>
    <row r="12166" spans="1:2">
      <c r="A12166" s="68" t="s">
        <v>12283</v>
      </c>
      <c r="B12166" s="225">
        <v>142.56</v>
      </c>
    </row>
    <row r="12167" spans="1:2">
      <c r="A12167" s="68" t="s">
        <v>12284</v>
      </c>
      <c r="B12167" s="225">
        <v>134.08000000000001</v>
      </c>
    </row>
    <row r="12168" spans="1:2">
      <c r="A12168" s="68" t="s">
        <v>12285</v>
      </c>
      <c r="B12168" s="225">
        <v>1047.5899999999999</v>
      </c>
    </row>
    <row r="12169" spans="1:2">
      <c r="A12169" s="68" t="s">
        <v>12286</v>
      </c>
      <c r="B12169" s="225">
        <v>1035.1400000000001</v>
      </c>
    </row>
    <row r="12170" spans="1:2">
      <c r="A12170" s="68" t="s">
        <v>12287</v>
      </c>
      <c r="B12170" s="225">
        <v>1190.25</v>
      </c>
    </row>
    <row r="12171" spans="1:2">
      <c r="A12171" s="68" t="s">
        <v>12288</v>
      </c>
      <c r="B12171" s="225">
        <v>1177.79</v>
      </c>
    </row>
    <row r="12172" spans="1:2">
      <c r="A12172" s="68" t="s">
        <v>12289</v>
      </c>
      <c r="B12172" s="225">
        <v>1531.52</v>
      </c>
    </row>
    <row r="12173" spans="1:2">
      <c r="A12173" s="68" t="s">
        <v>12290</v>
      </c>
      <c r="B12173" s="225">
        <v>1519.07</v>
      </c>
    </row>
    <row r="12174" spans="1:2">
      <c r="A12174" s="68" t="s">
        <v>23428</v>
      </c>
      <c r="B12174" s="225">
        <v>824.6</v>
      </c>
    </row>
    <row r="12175" spans="1:2">
      <c r="A12175" s="68" t="s">
        <v>23429</v>
      </c>
      <c r="B12175" s="225">
        <v>812.14</v>
      </c>
    </row>
    <row r="12176" spans="1:2">
      <c r="A12176" s="68" t="s">
        <v>23430</v>
      </c>
      <c r="B12176" s="225">
        <v>887.4</v>
      </c>
    </row>
    <row r="12177" spans="1:2">
      <c r="A12177" s="68" t="s">
        <v>23431</v>
      </c>
      <c r="B12177" s="225">
        <v>874.95</v>
      </c>
    </row>
    <row r="12178" spans="1:2">
      <c r="A12178" s="68" t="s">
        <v>23432</v>
      </c>
      <c r="B12178" s="225">
        <v>1007.42</v>
      </c>
    </row>
    <row r="12179" spans="1:2">
      <c r="A12179" s="68" t="s">
        <v>23433</v>
      </c>
      <c r="B12179" s="225">
        <v>994.97</v>
      </c>
    </row>
    <row r="12180" spans="1:2">
      <c r="A12180" s="68" t="s">
        <v>12291</v>
      </c>
      <c r="B12180" s="225">
        <v>1262.8499999999999</v>
      </c>
    </row>
    <row r="12181" spans="1:2">
      <c r="A12181" s="68" t="s">
        <v>12292</v>
      </c>
      <c r="B12181" s="225">
        <v>1144.0999999999999</v>
      </c>
    </row>
    <row r="12182" spans="1:2">
      <c r="A12182" s="68" t="s">
        <v>12293</v>
      </c>
      <c r="B12182" s="225">
        <v>1397.1</v>
      </c>
    </row>
    <row r="12183" spans="1:2">
      <c r="A12183" s="68" t="s">
        <v>12294</v>
      </c>
      <c r="B12183" s="225">
        <v>1278.3499999999999</v>
      </c>
    </row>
    <row r="12184" spans="1:2">
      <c r="A12184" s="68" t="s">
        <v>12295</v>
      </c>
      <c r="B12184" s="225">
        <v>1680.78</v>
      </c>
    </row>
    <row r="12185" spans="1:2">
      <c r="A12185" s="68" t="s">
        <v>12296</v>
      </c>
      <c r="B12185" s="225">
        <v>1522.45</v>
      </c>
    </row>
    <row r="12186" spans="1:2">
      <c r="A12186" s="68" t="s">
        <v>12297</v>
      </c>
      <c r="B12186" s="225">
        <v>2338.69</v>
      </c>
    </row>
    <row r="12187" spans="1:2">
      <c r="A12187" s="68" t="s">
        <v>12298</v>
      </c>
      <c r="B12187" s="225">
        <v>2169.0500000000002</v>
      </c>
    </row>
    <row r="12188" spans="1:2">
      <c r="A12188" s="68" t="s">
        <v>12299</v>
      </c>
      <c r="B12188" s="225">
        <v>2222.87</v>
      </c>
    </row>
    <row r="12189" spans="1:2">
      <c r="A12189" s="68" t="s">
        <v>12300</v>
      </c>
      <c r="B12189" s="225">
        <v>2053.23</v>
      </c>
    </row>
    <row r="12190" spans="1:2">
      <c r="A12190" s="68" t="s">
        <v>12301</v>
      </c>
      <c r="B12190" s="225">
        <v>1476.58</v>
      </c>
    </row>
    <row r="12191" spans="1:2">
      <c r="A12191" s="68" t="s">
        <v>12302</v>
      </c>
      <c r="B12191" s="225">
        <v>1372.53</v>
      </c>
    </row>
    <row r="12192" spans="1:2">
      <c r="A12192" s="68" t="s">
        <v>12303</v>
      </c>
      <c r="B12192" s="225">
        <v>904.14</v>
      </c>
    </row>
    <row r="12193" spans="1:2">
      <c r="A12193" s="68" t="s">
        <v>12304</v>
      </c>
      <c r="B12193" s="225">
        <v>881.52</v>
      </c>
    </row>
    <row r="12194" spans="1:2">
      <c r="A12194" s="68" t="s">
        <v>12305</v>
      </c>
      <c r="B12194" s="225">
        <v>777.46</v>
      </c>
    </row>
    <row r="12195" spans="1:2">
      <c r="A12195" s="68" t="s">
        <v>12306</v>
      </c>
      <c r="B12195" s="225">
        <v>732.22</v>
      </c>
    </row>
    <row r="12196" spans="1:2">
      <c r="A12196" s="68" t="s">
        <v>12307</v>
      </c>
      <c r="B12196" s="225">
        <v>5775.86</v>
      </c>
    </row>
    <row r="12197" spans="1:2">
      <c r="A12197" s="68" t="s">
        <v>12308</v>
      </c>
      <c r="B12197" s="225">
        <v>5685.32</v>
      </c>
    </row>
    <row r="12198" spans="1:2">
      <c r="A12198" s="68" t="s">
        <v>12309</v>
      </c>
      <c r="B12198" s="225">
        <v>1172.99</v>
      </c>
    </row>
    <row r="12199" spans="1:2">
      <c r="A12199" s="68" t="s">
        <v>12310</v>
      </c>
      <c r="B12199" s="225">
        <v>1136.24</v>
      </c>
    </row>
    <row r="12200" spans="1:2">
      <c r="A12200" s="68" t="s">
        <v>12311</v>
      </c>
      <c r="B12200" s="225">
        <v>1916.12</v>
      </c>
    </row>
    <row r="12201" spans="1:2">
      <c r="A12201" s="68" t="s">
        <v>12312</v>
      </c>
      <c r="B12201" s="225">
        <v>1815.28</v>
      </c>
    </row>
    <row r="12202" spans="1:2">
      <c r="A12202" s="68" t="s">
        <v>12313</v>
      </c>
      <c r="B12202" s="225">
        <v>2633.29</v>
      </c>
    </row>
    <row r="12203" spans="1:2">
      <c r="A12203" s="68" t="s">
        <v>12314</v>
      </c>
      <c r="B12203" s="225">
        <v>2520.9</v>
      </c>
    </row>
    <row r="12204" spans="1:2">
      <c r="A12204" s="68" t="s">
        <v>12315</v>
      </c>
      <c r="B12204" s="225">
        <v>2623.29</v>
      </c>
    </row>
    <row r="12205" spans="1:2">
      <c r="A12205" s="68" t="s">
        <v>12316</v>
      </c>
      <c r="B12205" s="225">
        <v>2505.4699999999998</v>
      </c>
    </row>
    <row r="12206" spans="1:2">
      <c r="A12206" s="68" t="s">
        <v>12317</v>
      </c>
      <c r="B12206" s="225">
        <v>3479.13</v>
      </c>
    </row>
    <row r="12207" spans="1:2">
      <c r="A12207" s="68" t="s">
        <v>12318</v>
      </c>
      <c r="B12207" s="225">
        <v>3343.89</v>
      </c>
    </row>
    <row r="12208" spans="1:2">
      <c r="A12208" s="68" t="s">
        <v>12319</v>
      </c>
      <c r="B12208" s="225">
        <v>3975.99</v>
      </c>
    </row>
    <row r="12209" spans="1:2">
      <c r="A12209" s="68" t="s">
        <v>12320</v>
      </c>
      <c r="B12209" s="225">
        <v>3848.76</v>
      </c>
    </row>
    <row r="12210" spans="1:2">
      <c r="A12210" s="68" t="s">
        <v>12321</v>
      </c>
      <c r="B12210" s="225">
        <v>995.26</v>
      </c>
    </row>
    <row r="12211" spans="1:2">
      <c r="A12211" s="68" t="s">
        <v>12322</v>
      </c>
      <c r="B12211" s="225">
        <v>969.81</v>
      </c>
    </row>
    <row r="12212" spans="1:2">
      <c r="A12212" s="68" t="s">
        <v>12323</v>
      </c>
      <c r="B12212" s="225">
        <v>8438.93</v>
      </c>
    </row>
    <row r="12213" spans="1:2">
      <c r="A12213" s="68" t="s">
        <v>12324</v>
      </c>
      <c r="B12213" s="225">
        <v>8219.0300000000007</v>
      </c>
    </row>
    <row r="12214" spans="1:2">
      <c r="A12214" s="68" t="s">
        <v>12325</v>
      </c>
      <c r="B12214" s="225">
        <v>7557.92</v>
      </c>
    </row>
    <row r="12215" spans="1:2">
      <c r="A12215" s="68" t="s">
        <v>12326</v>
      </c>
      <c r="B12215" s="225">
        <v>7494.77</v>
      </c>
    </row>
    <row r="12216" spans="1:2">
      <c r="A12216" s="68" t="s">
        <v>23906</v>
      </c>
      <c r="B12216" s="225">
        <v>958.72</v>
      </c>
    </row>
    <row r="12217" spans="1:2">
      <c r="A12217" s="68" t="s">
        <v>23907</v>
      </c>
      <c r="B12217" s="225">
        <v>958.47</v>
      </c>
    </row>
    <row r="12218" spans="1:2">
      <c r="A12218" s="68" t="s">
        <v>23908</v>
      </c>
      <c r="B12218" s="225">
        <v>1229.82</v>
      </c>
    </row>
    <row r="12219" spans="1:2">
      <c r="A12219" s="68" t="s">
        <v>23909</v>
      </c>
      <c r="B12219" s="225">
        <v>1229.57</v>
      </c>
    </row>
    <row r="12220" spans="1:2">
      <c r="A12220" s="68" t="s">
        <v>23910</v>
      </c>
      <c r="B12220" s="225">
        <v>583.26</v>
      </c>
    </row>
    <row r="12221" spans="1:2">
      <c r="A12221" s="68" t="s">
        <v>23911</v>
      </c>
      <c r="B12221" s="225">
        <v>583.01</v>
      </c>
    </row>
    <row r="12222" spans="1:2">
      <c r="A12222" s="68" t="s">
        <v>23912</v>
      </c>
      <c r="B12222" s="225">
        <v>1261.53</v>
      </c>
    </row>
    <row r="12223" spans="1:2">
      <c r="A12223" s="68" t="s">
        <v>23913</v>
      </c>
      <c r="B12223" s="225">
        <v>1261.28</v>
      </c>
    </row>
    <row r="12224" spans="1:2">
      <c r="A12224" s="68" t="s">
        <v>12327</v>
      </c>
      <c r="B12224" s="225">
        <v>540.29</v>
      </c>
    </row>
    <row r="12225" spans="1:2">
      <c r="A12225" s="68" t="s">
        <v>12328</v>
      </c>
      <c r="B12225" s="225">
        <v>478.09</v>
      </c>
    </row>
    <row r="12226" spans="1:2">
      <c r="A12226" s="68" t="s">
        <v>12329</v>
      </c>
      <c r="B12226" s="225">
        <v>612.27</v>
      </c>
    </row>
    <row r="12227" spans="1:2">
      <c r="A12227" s="68" t="s">
        <v>12330</v>
      </c>
      <c r="B12227" s="225">
        <v>544.41</v>
      </c>
    </row>
    <row r="12228" spans="1:2">
      <c r="A12228" s="68" t="s">
        <v>12331</v>
      </c>
      <c r="B12228" s="225">
        <v>652.99</v>
      </c>
    </row>
    <row r="12229" spans="1:2">
      <c r="A12229" s="68" t="s">
        <v>12332</v>
      </c>
      <c r="B12229" s="225">
        <v>603.23</v>
      </c>
    </row>
    <row r="12230" spans="1:2">
      <c r="A12230" s="68" t="s">
        <v>12333</v>
      </c>
      <c r="B12230" s="225">
        <v>1618.62</v>
      </c>
    </row>
    <row r="12231" spans="1:2">
      <c r="A12231" s="68" t="s">
        <v>12334</v>
      </c>
      <c r="B12231" s="225">
        <v>1593.3</v>
      </c>
    </row>
    <row r="12232" spans="1:2">
      <c r="A12232" s="68" t="s">
        <v>12335</v>
      </c>
      <c r="B12232" s="225">
        <v>703.25</v>
      </c>
    </row>
    <row r="12233" spans="1:2">
      <c r="A12233" s="68" t="s">
        <v>12336</v>
      </c>
      <c r="B12233" s="225">
        <v>640.67999999999995</v>
      </c>
    </row>
    <row r="12234" spans="1:2">
      <c r="A12234" s="68" t="s">
        <v>12337</v>
      </c>
      <c r="B12234" s="225">
        <v>1259.3800000000001</v>
      </c>
    </row>
    <row r="12235" spans="1:2">
      <c r="A12235" s="68" t="s">
        <v>12338</v>
      </c>
      <c r="B12235" s="225">
        <v>1242.4100000000001</v>
      </c>
    </row>
    <row r="12236" spans="1:2">
      <c r="A12236" s="68" t="s">
        <v>12339</v>
      </c>
      <c r="B12236" s="225">
        <v>956.15</v>
      </c>
    </row>
    <row r="12237" spans="1:2">
      <c r="A12237" s="68" t="s">
        <v>12340</v>
      </c>
      <c r="B12237" s="225">
        <v>879.53</v>
      </c>
    </row>
    <row r="12238" spans="1:2">
      <c r="A12238" s="68" t="s">
        <v>12341</v>
      </c>
      <c r="B12238" s="225">
        <v>771.94</v>
      </c>
    </row>
    <row r="12239" spans="1:2">
      <c r="A12239" s="68" t="s">
        <v>12342</v>
      </c>
      <c r="B12239" s="225">
        <v>732.93</v>
      </c>
    </row>
    <row r="12240" spans="1:2">
      <c r="A12240" s="68" t="s">
        <v>12343</v>
      </c>
      <c r="B12240" s="225">
        <v>892.76</v>
      </c>
    </row>
    <row r="12241" spans="1:2">
      <c r="A12241" s="68" t="s">
        <v>12344</v>
      </c>
      <c r="B12241" s="225">
        <v>847.52</v>
      </c>
    </row>
    <row r="12242" spans="1:2">
      <c r="A12242" s="68" t="s">
        <v>12345</v>
      </c>
      <c r="B12242" s="225">
        <v>636.87</v>
      </c>
    </row>
    <row r="12243" spans="1:2">
      <c r="A12243" s="68" t="s">
        <v>12346</v>
      </c>
      <c r="B12243" s="225">
        <v>585.86</v>
      </c>
    </row>
    <row r="12244" spans="1:2">
      <c r="A12244" s="68" t="s">
        <v>12347</v>
      </c>
      <c r="B12244" s="225">
        <v>956.15</v>
      </c>
    </row>
    <row r="12245" spans="1:2">
      <c r="A12245" s="68" t="s">
        <v>12348</v>
      </c>
      <c r="B12245" s="225">
        <v>879.53</v>
      </c>
    </row>
    <row r="12246" spans="1:2">
      <c r="A12246" s="68" t="s">
        <v>12349</v>
      </c>
      <c r="B12246" s="225">
        <v>426.77</v>
      </c>
    </row>
    <row r="12247" spans="1:2">
      <c r="A12247" s="68" t="s">
        <v>12350</v>
      </c>
      <c r="B12247" s="225">
        <v>415.46</v>
      </c>
    </row>
    <row r="12248" spans="1:2">
      <c r="A12248" s="68" t="s">
        <v>12351</v>
      </c>
      <c r="B12248" s="225">
        <v>1880.93</v>
      </c>
    </row>
    <row r="12249" spans="1:2">
      <c r="A12249" s="68" t="s">
        <v>12352</v>
      </c>
      <c r="B12249" s="225">
        <v>1767.84</v>
      </c>
    </row>
    <row r="12250" spans="1:2">
      <c r="A12250" s="68" t="s">
        <v>12353</v>
      </c>
      <c r="B12250" s="225">
        <v>1178.76</v>
      </c>
    </row>
    <row r="12251" spans="1:2">
      <c r="A12251" s="68" t="s">
        <v>12354</v>
      </c>
      <c r="B12251" s="225">
        <v>1084.33</v>
      </c>
    </row>
    <row r="12252" spans="1:2">
      <c r="A12252" s="68" t="s">
        <v>12355</v>
      </c>
      <c r="B12252" s="225">
        <v>654.86</v>
      </c>
    </row>
    <row r="12253" spans="1:2">
      <c r="A12253" s="68" t="s">
        <v>12356</v>
      </c>
      <c r="B12253" s="225">
        <v>609.62</v>
      </c>
    </row>
    <row r="12254" spans="1:2">
      <c r="A12254" s="68" t="s">
        <v>12357</v>
      </c>
      <c r="B12254" s="225">
        <v>940.25</v>
      </c>
    </row>
    <row r="12255" spans="1:2">
      <c r="A12255" s="68" t="s">
        <v>12358</v>
      </c>
      <c r="B12255" s="225">
        <v>863.63</v>
      </c>
    </row>
    <row r="12256" spans="1:2">
      <c r="A12256" s="68" t="s">
        <v>12359</v>
      </c>
      <c r="B12256" s="225">
        <v>1723.41</v>
      </c>
    </row>
    <row r="12257" spans="1:2">
      <c r="A12257" s="68" t="s">
        <v>12360</v>
      </c>
      <c r="B12257" s="225">
        <v>1640.35</v>
      </c>
    </row>
    <row r="12258" spans="1:2">
      <c r="A12258" s="68" t="s">
        <v>12361</v>
      </c>
      <c r="B12258" s="225">
        <v>1548.68</v>
      </c>
    </row>
    <row r="12259" spans="1:2">
      <c r="A12259" s="68" t="s">
        <v>12362</v>
      </c>
      <c r="B12259" s="225">
        <v>1474.77</v>
      </c>
    </row>
    <row r="12260" spans="1:2">
      <c r="A12260" s="68" t="s">
        <v>12363</v>
      </c>
      <c r="B12260" s="225">
        <v>2065.85</v>
      </c>
    </row>
    <row r="12261" spans="1:2">
      <c r="A12261" s="68" t="s">
        <v>12364</v>
      </c>
      <c r="B12261" s="225">
        <v>1982.58</v>
      </c>
    </row>
    <row r="12262" spans="1:2">
      <c r="A12262" s="68" t="s">
        <v>12365</v>
      </c>
      <c r="B12262" s="225">
        <v>537.97</v>
      </c>
    </row>
    <row r="12263" spans="1:2">
      <c r="A12263" s="68" t="s">
        <v>12366</v>
      </c>
      <c r="B12263" s="225">
        <v>488.97</v>
      </c>
    </row>
    <row r="12264" spans="1:2">
      <c r="A12264" s="68" t="s">
        <v>12367</v>
      </c>
      <c r="B12264" s="225">
        <v>553.51</v>
      </c>
    </row>
    <row r="12265" spans="1:2">
      <c r="A12265" s="68" t="s">
        <v>12368</v>
      </c>
      <c r="B12265" s="225">
        <v>524.26</v>
      </c>
    </row>
    <row r="12266" spans="1:2">
      <c r="A12266" s="68" t="s">
        <v>12369</v>
      </c>
      <c r="B12266" s="225">
        <v>931.86</v>
      </c>
    </row>
    <row r="12267" spans="1:2">
      <c r="A12267" s="68" t="s">
        <v>12370</v>
      </c>
      <c r="B12267" s="225">
        <v>904.47</v>
      </c>
    </row>
    <row r="12268" spans="1:2">
      <c r="A12268" s="68" t="s">
        <v>12371</v>
      </c>
      <c r="B12268" s="225">
        <v>998.53</v>
      </c>
    </row>
    <row r="12269" spans="1:2">
      <c r="A12269" s="68" t="s">
        <v>12372</v>
      </c>
      <c r="B12269" s="225">
        <v>986.71</v>
      </c>
    </row>
    <row r="12270" spans="1:2">
      <c r="A12270" s="68" t="s">
        <v>12373</v>
      </c>
      <c r="B12270" s="225">
        <v>579.78</v>
      </c>
    </row>
    <row r="12271" spans="1:2">
      <c r="A12271" s="68" t="s">
        <v>12374</v>
      </c>
      <c r="B12271" s="225">
        <v>557.85</v>
      </c>
    </row>
    <row r="12272" spans="1:2">
      <c r="A12272" s="68" t="s">
        <v>12375</v>
      </c>
      <c r="B12272" s="225">
        <v>998.81</v>
      </c>
    </row>
    <row r="12273" spans="1:2">
      <c r="A12273" s="68" t="s">
        <v>12376</v>
      </c>
      <c r="B12273" s="225">
        <v>920.71</v>
      </c>
    </row>
    <row r="12274" spans="1:2">
      <c r="A12274" s="68" t="s">
        <v>12377</v>
      </c>
      <c r="B12274" s="225">
        <v>3934.4</v>
      </c>
    </row>
    <row r="12275" spans="1:2">
      <c r="A12275" s="68" t="s">
        <v>12378</v>
      </c>
      <c r="B12275" s="225">
        <v>3854.01</v>
      </c>
    </row>
    <row r="12276" spans="1:2">
      <c r="A12276" s="68" t="s">
        <v>12379</v>
      </c>
      <c r="B12276" s="225">
        <v>2301.4499999999998</v>
      </c>
    </row>
    <row r="12277" spans="1:2">
      <c r="A12277" s="68" t="s">
        <v>12380</v>
      </c>
      <c r="B12277" s="225">
        <v>2222.35</v>
      </c>
    </row>
    <row r="12278" spans="1:2">
      <c r="A12278" s="68" t="s">
        <v>12381</v>
      </c>
      <c r="B12278" s="225">
        <v>1838.7</v>
      </c>
    </row>
    <row r="12279" spans="1:2">
      <c r="A12279" s="68" t="s">
        <v>12382</v>
      </c>
      <c r="B12279" s="225">
        <v>1769.04</v>
      </c>
    </row>
    <row r="12280" spans="1:2">
      <c r="A12280" s="68" t="s">
        <v>12383</v>
      </c>
      <c r="B12280" s="225">
        <v>2696.23</v>
      </c>
    </row>
    <row r="12281" spans="1:2">
      <c r="A12281" s="68" t="s">
        <v>12384</v>
      </c>
      <c r="B12281" s="225">
        <v>2612.54</v>
      </c>
    </row>
    <row r="12282" spans="1:2">
      <c r="A12282" s="68" t="s">
        <v>12385</v>
      </c>
      <c r="B12282" s="225">
        <v>600.29999999999995</v>
      </c>
    </row>
    <row r="12283" spans="1:2">
      <c r="A12283" s="68" t="s">
        <v>12386</v>
      </c>
      <c r="B12283" s="225">
        <v>591.82000000000005</v>
      </c>
    </row>
    <row r="12284" spans="1:2">
      <c r="A12284" s="68" t="s">
        <v>12387</v>
      </c>
      <c r="B12284" s="225">
        <v>396.43</v>
      </c>
    </row>
    <row r="12285" spans="1:2">
      <c r="A12285" s="68" t="s">
        <v>12388</v>
      </c>
      <c r="B12285" s="225">
        <v>377.48</v>
      </c>
    </row>
    <row r="12286" spans="1:2">
      <c r="A12286" s="68" t="s">
        <v>12389</v>
      </c>
      <c r="B12286" s="225">
        <v>112.13</v>
      </c>
    </row>
    <row r="12287" spans="1:2">
      <c r="A12287" s="68" t="s">
        <v>12390</v>
      </c>
      <c r="B12287" s="225">
        <v>111.87</v>
      </c>
    </row>
    <row r="12288" spans="1:2">
      <c r="A12288" s="68" t="s">
        <v>23434</v>
      </c>
      <c r="B12288" s="225">
        <v>116.15</v>
      </c>
    </row>
    <row r="12289" spans="1:2">
      <c r="A12289" s="68" t="s">
        <v>23435</v>
      </c>
      <c r="B12289" s="225">
        <v>115.61</v>
      </c>
    </row>
    <row r="12290" spans="1:2">
      <c r="A12290" s="68" t="s">
        <v>23436</v>
      </c>
      <c r="B12290" s="225">
        <v>299.85000000000002</v>
      </c>
    </row>
    <row r="12291" spans="1:2">
      <c r="A12291" s="68" t="s">
        <v>23437</v>
      </c>
      <c r="B12291" s="225">
        <v>299.58999999999997</v>
      </c>
    </row>
    <row r="12292" spans="1:2">
      <c r="A12292" s="68" t="s">
        <v>23438</v>
      </c>
      <c r="B12292" s="225">
        <v>308.85000000000002</v>
      </c>
    </row>
    <row r="12293" spans="1:2">
      <c r="A12293" s="68" t="s">
        <v>23439</v>
      </c>
      <c r="B12293" s="225">
        <v>308.31</v>
      </c>
    </row>
    <row r="12294" spans="1:2">
      <c r="A12294" s="68" t="s">
        <v>12391</v>
      </c>
      <c r="B12294" s="225">
        <v>966.79</v>
      </c>
    </row>
    <row r="12295" spans="1:2">
      <c r="A12295" s="68" t="s">
        <v>12392</v>
      </c>
      <c r="B12295" s="225">
        <v>902.9</v>
      </c>
    </row>
    <row r="12296" spans="1:2">
      <c r="A12296" s="68" t="s">
        <v>12393</v>
      </c>
      <c r="B12296" s="225">
        <v>1143.24</v>
      </c>
    </row>
    <row r="12297" spans="1:2">
      <c r="A12297" s="68" t="s">
        <v>12394</v>
      </c>
      <c r="B12297" s="225">
        <v>1047.67</v>
      </c>
    </row>
    <row r="12298" spans="1:2">
      <c r="A12298" s="68" t="s">
        <v>12395</v>
      </c>
      <c r="B12298" s="225">
        <v>936.26</v>
      </c>
    </row>
    <row r="12299" spans="1:2">
      <c r="A12299" s="68" t="s">
        <v>12396</v>
      </c>
      <c r="B12299" s="225">
        <v>900.76</v>
      </c>
    </row>
    <row r="12300" spans="1:2">
      <c r="A12300" s="68" t="s">
        <v>12397</v>
      </c>
      <c r="B12300" s="225">
        <v>427.82</v>
      </c>
    </row>
    <row r="12301" spans="1:2">
      <c r="A12301" s="68" t="s">
        <v>12398</v>
      </c>
      <c r="B12301" s="225">
        <v>406.33</v>
      </c>
    </row>
    <row r="12302" spans="1:2">
      <c r="A12302" s="68" t="s">
        <v>12399</v>
      </c>
      <c r="B12302" s="225">
        <v>483.04</v>
      </c>
    </row>
    <row r="12303" spans="1:2">
      <c r="A12303" s="68" t="s">
        <v>12400</v>
      </c>
      <c r="B12303" s="225">
        <v>458.9</v>
      </c>
    </row>
    <row r="12304" spans="1:2">
      <c r="A12304" s="68" t="s">
        <v>12401</v>
      </c>
      <c r="B12304" s="225">
        <v>589.08000000000004</v>
      </c>
    </row>
    <row r="12305" spans="1:2">
      <c r="A12305" s="68" t="s">
        <v>12402</v>
      </c>
      <c r="B12305" s="225">
        <v>577.77</v>
      </c>
    </row>
    <row r="12306" spans="1:2">
      <c r="A12306" s="68" t="s">
        <v>12403</v>
      </c>
      <c r="B12306" s="225">
        <v>459.78</v>
      </c>
    </row>
    <row r="12307" spans="1:2">
      <c r="A12307" s="68" t="s">
        <v>12404</v>
      </c>
      <c r="B12307" s="225">
        <v>453.07</v>
      </c>
    </row>
    <row r="12308" spans="1:2">
      <c r="A12308" s="68" t="s">
        <v>12405</v>
      </c>
      <c r="B12308" s="225">
        <v>449.58</v>
      </c>
    </row>
    <row r="12309" spans="1:2">
      <c r="A12309" s="68" t="s">
        <v>12406</v>
      </c>
      <c r="B12309" s="225">
        <v>443.93</v>
      </c>
    </row>
    <row r="12310" spans="1:2">
      <c r="A12310" s="68" t="s">
        <v>12407</v>
      </c>
      <c r="B12310" s="225">
        <v>1673.77</v>
      </c>
    </row>
    <row r="12311" spans="1:2">
      <c r="A12311" s="68" t="s">
        <v>12408</v>
      </c>
      <c r="B12311" s="225">
        <v>1665.29</v>
      </c>
    </row>
    <row r="12312" spans="1:2">
      <c r="A12312" s="68" t="s">
        <v>12409</v>
      </c>
      <c r="B12312" s="225">
        <v>1338.74</v>
      </c>
    </row>
    <row r="12313" spans="1:2">
      <c r="A12313" s="68" t="s">
        <v>12410</v>
      </c>
      <c r="B12313" s="225">
        <v>1287.3599999999999</v>
      </c>
    </row>
    <row r="12314" spans="1:2">
      <c r="A12314" s="68" t="s">
        <v>12411</v>
      </c>
      <c r="B12314" s="225">
        <v>144.56</v>
      </c>
    </row>
    <row r="12315" spans="1:2">
      <c r="A12315" s="68" t="s">
        <v>12412</v>
      </c>
      <c r="B12315" s="225">
        <v>133.25</v>
      </c>
    </row>
    <row r="12316" spans="1:2">
      <c r="A12316" s="68" t="s">
        <v>12413</v>
      </c>
      <c r="B12316" s="225">
        <v>653.24</v>
      </c>
    </row>
    <row r="12317" spans="1:2">
      <c r="A12317" s="68" t="s">
        <v>12414</v>
      </c>
      <c r="B12317" s="225">
        <v>641.92999999999995</v>
      </c>
    </row>
    <row r="12318" spans="1:2">
      <c r="A12318" s="68" t="s">
        <v>12415</v>
      </c>
      <c r="B12318" s="225">
        <v>586.98</v>
      </c>
    </row>
    <row r="12319" spans="1:2">
      <c r="A12319" s="68" t="s">
        <v>12416</v>
      </c>
      <c r="B12319" s="225">
        <v>533.26</v>
      </c>
    </row>
    <row r="12320" spans="1:2">
      <c r="A12320" s="68" t="s">
        <v>12417</v>
      </c>
      <c r="B12320" s="225">
        <v>670.72</v>
      </c>
    </row>
    <row r="12321" spans="1:2">
      <c r="A12321" s="68" t="s">
        <v>12418</v>
      </c>
      <c r="B12321" s="225">
        <v>602.86</v>
      </c>
    </row>
    <row r="12322" spans="1:2">
      <c r="A12322" s="68" t="s">
        <v>12419</v>
      </c>
      <c r="B12322" s="225">
        <v>650.75</v>
      </c>
    </row>
    <row r="12323" spans="1:2">
      <c r="A12323" s="68" t="s">
        <v>12420</v>
      </c>
      <c r="B12323" s="225">
        <v>582.9</v>
      </c>
    </row>
    <row r="12324" spans="1:2">
      <c r="A12324" s="68" t="s">
        <v>12421</v>
      </c>
      <c r="B12324" s="225">
        <v>117.59</v>
      </c>
    </row>
    <row r="12325" spans="1:2">
      <c r="A12325" s="68" t="s">
        <v>12422</v>
      </c>
      <c r="B12325" s="225">
        <v>113.86</v>
      </c>
    </row>
    <row r="12326" spans="1:2">
      <c r="A12326" s="68" t="s">
        <v>12423</v>
      </c>
      <c r="B12326" s="225">
        <v>51.85</v>
      </c>
    </row>
    <row r="12327" spans="1:2">
      <c r="A12327" s="68" t="s">
        <v>12424</v>
      </c>
      <c r="B12327" s="225">
        <v>49.02</v>
      </c>
    </row>
    <row r="12328" spans="1:2">
      <c r="A12328" s="68" t="s">
        <v>12425</v>
      </c>
      <c r="B12328" s="225">
        <v>34.56</v>
      </c>
    </row>
    <row r="12329" spans="1:2">
      <c r="A12329" s="68" t="s">
        <v>12426</v>
      </c>
      <c r="B12329" s="225">
        <v>32.69</v>
      </c>
    </row>
    <row r="12330" spans="1:2">
      <c r="A12330" s="68" t="s">
        <v>12427</v>
      </c>
      <c r="B12330" s="225">
        <v>27.4</v>
      </c>
    </row>
    <row r="12331" spans="1:2">
      <c r="A12331" s="68" t="s">
        <v>12428</v>
      </c>
      <c r="B12331" s="225">
        <v>25.82</v>
      </c>
    </row>
    <row r="12332" spans="1:2">
      <c r="A12332" s="68" t="s">
        <v>12429</v>
      </c>
      <c r="B12332" s="225">
        <v>79.540000000000006</v>
      </c>
    </row>
    <row r="12333" spans="1:2">
      <c r="A12333" s="68" t="s">
        <v>12430</v>
      </c>
      <c r="B12333" s="225">
        <v>76.599999999999994</v>
      </c>
    </row>
    <row r="12334" spans="1:2">
      <c r="A12334" s="68" t="s">
        <v>23440</v>
      </c>
      <c r="B12334" s="225">
        <v>32.08</v>
      </c>
    </row>
    <row r="12335" spans="1:2">
      <c r="A12335" s="68" t="s">
        <v>23441</v>
      </c>
      <c r="B12335" s="225">
        <v>29.15</v>
      </c>
    </row>
    <row r="12336" spans="1:2">
      <c r="A12336" s="68" t="s">
        <v>12431</v>
      </c>
      <c r="B12336" s="225">
        <v>503.48</v>
      </c>
    </row>
    <row r="12337" spans="1:2">
      <c r="A12337" s="68" t="s">
        <v>12432</v>
      </c>
      <c r="B12337" s="225">
        <v>452.59</v>
      </c>
    </row>
    <row r="12338" spans="1:2">
      <c r="A12338" s="68" t="s">
        <v>12433</v>
      </c>
      <c r="B12338" s="225">
        <v>724.81</v>
      </c>
    </row>
    <row r="12339" spans="1:2">
      <c r="A12339" s="68" t="s">
        <v>12434</v>
      </c>
      <c r="B12339" s="225">
        <v>673.92</v>
      </c>
    </row>
    <row r="12340" spans="1:2">
      <c r="A12340" s="68" t="s">
        <v>12435</v>
      </c>
      <c r="B12340" s="225">
        <v>457.9</v>
      </c>
    </row>
    <row r="12341" spans="1:2">
      <c r="A12341" s="68" t="s">
        <v>12436</v>
      </c>
      <c r="B12341" s="225">
        <v>409.83</v>
      </c>
    </row>
    <row r="12342" spans="1:2">
      <c r="A12342" s="68" t="s">
        <v>34625</v>
      </c>
      <c r="B12342" s="225">
        <v>53.82</v>
      </c>
    </row>
    <row r="12343" spans="1:2">
      <c r="A12343" s="68" t="s">
        <v>34626</v>
      </c>
      <c r="B12343" s="225">
        <v>51.99</v>
      </c>
    </row>
    <row r="12344" spans="1:2">
      <c r="A12344" s="68" t="s">
        <v>12437</v>
      </c>
      <c r="B12344" s="225">
        <v>93.78</v>
      </c>
    </row>
    <row r="12345" spans="1:2">
      <c r="A12345" s="68" t="s">
        <v>12438</v>
      </c>
      <c r="B12345" s="225">
        <v>90.95</v>
      </c>
    </row>
    <row r="12346" spans="1:2">
      <c r="A12346" s="68" t="s">
        <v>12439</v>
      </c>
      <c r="B12346" s="225">
        <v>81.680000000000007</v>
      </c>
    </row>
    <row r="12347" spans="1:2">
      <c r="A12347" s="68" t="s">
        <v>12440</v>
      </c>
      <c r="B12347" s="225">
        <v>78.849999999999994</v>
      </c>
    </row>
    <row r="12348" spans="1:2">
      <c r="A12348" s="68" t="s">
        <v>12441</v>
      </c>
      <c r="B12348" s="225">
        <v>69.58</v>
      </c>
    </row>
    <row r="12349" spans="1:2">
      <c r="A12349" s="68" t="s">
        <v>12442</v>
      </c>
      <c r="B12349" s="225">
        <v>66.75</v>
      </c>
    </row>
    <row r="12350" spans="1:2">
      <c r="A12350" s="68" t="s">
        <v>12443</v>
      </c>
      <c r="B12350" s="225">
        <v>242.34</v>
      </c>
    </row>
    <row r="12351" spans="1:2">
      <c r="A12351" s="68" t="s">
        <v>12444</v>
      </c>
      <c r="B12351" s="225">
        <v>235.52</v>
      </c>
    </row>
    <row r="12352" spans="1:2">
      <c r="A12352" s="68" t="s">
        <v>12445</v>
      </c>
      <c r="B12352" s="225">
        <v>36.31</v>
      </c>
    </row>
    <row r="12353" spans="1:2">
      <c r="A12353" s="68" t="s">
        <v>12446</v>
      </c>
      <c r="B12353" s="225">
        <v>33.49</v>
      </c>
    </row>
    <row r="12354" spans="1:2">
      <c r="A12354" s="68" t="s">
        <v>12447</v>
      </c>
      <c r="B12354" s="225">
        <v>642.09</v>
      </c>
    </row>
    <row r="12355" spans="1:2">
      <c r="A12355" s="68" t="s">
        <v>12448</v>
      </c>
      <c r="B12355" s="225">
        <v>630.78</v>
      </c>
    </row>
    <row r="12356" spans="1:2">
      <c r="A12356" s="68" t="s">
        <v>12449</v>
      </c>
      <c r="B12356" s="225">
        <v>1556.04</v>
      </c>
    </row>
    <row r="12357" spans="1:2">
      <c r="A12357" s="68" t="s">
        <v>12450</v>
      </c>
      <c r="B12357" s="225">
        <v>1547.56</v>
      </c>
    </row>
    <row r="12358" spans="1:2">
      <c r="A12358" s="68" t="s">
        <v>12451</v>
      </c>
      <c r="B12358" s="225">
        <v>691.99</v>
      </c>
    </row>
    <row r="12359" spans="1:2">
      <c r="A12359" s="68" t="s">
        <v>12452</v>
      </c>
      <c r="B12359" s="225">
        <v>675.02</v>
      </c>
    </row>
    <row r="12360" spans="1:2">
      <c r="A12360" s="68" t="s">
        <v>12453</v>
      </c>
      <c r="B12360" s="225">
        <v>427.1</v>
      </c>
    </row>
    <row r="12361" spans="1:2">
      <c r="A12361" s="68" t="s">
        <v>12454</v>
      </c>
      <c r="B12361" s="225">
        <v>404.48</v>
      </c>
    </row>
    <row r="12362" spans="1:2">
      <c r="A12362" s="68" t="s">
        <v>12455</v>
      </c>
      <c r="B12362" s="225">
        <v>63.88</v>
      </c>
    </row>
    <row r="12363" spans="1:2">
      <c r="A12363" s="68" t="s">
        <v>12456</v>
      </c>
      <c r="B12363" s="225">
        <v>63.2</v>
      </c>
    </row>
    <row r="12364" spans="1:2">
      <c r="A12364" s="68" t="s">
        <v>12457</v>
      </c>
      <c r="B12364" s="225">
        <v>10.58</v>
      </c>
    </row>
    <row r="12365" spans="1:2">
      <c r="A12365" s="68" t="s">
        <v>12458</v>
      </c>
      <c r="B12365" s="225">
        <v>9.98</v>
      </c>
    </row>
    <row r="12366" spans="1:2">
      <c r="A12366" s="68" t="s">
        <v>12459</v>
      </c>
      <c r="B12366" s="225">
        <v>716.04</v>
      </c>
    </row>
    <row r="12367" spans="1:2">
      <c r="A12367" s="68" t="s">
        <v>12460</v>
      </c>
      <c r="B12367" s="225">
        <v>666.57</v>
      </c>
    </row>
    <row r="12368" spans="1:2">
      <c r="A12368" s="68" t="s">
        <v>12461</v>
      </c>
      <c r="B12368" s="225">
        <v>811.9</v>
      </c>
    </row>
    <row r="12369" spans="1:2">
      <c r="A12369" s="68" t="s">
        <v>12462</v>
      </c>
      <c r="B12369" s="225">
        <v>759.87</v>
      </c>
    </row>
    <row r="12370" spans="1:2">
      <c r="A12370" s="68" t="s">
        <v>12463</v>
      </c>
      <c r="B12370" s="225">
        <v>1391</v>
      </c>
    </row>
    <row r="12371" spans="1:2">
      <c r="A12371" s="68" t="s">
        <v>12464</v>
      </c>
      <c r="B12371" s="225">
        <v>1379.69</v>
      </c>
    </row>
    <row r="12372" spans="1:2">
      <c r="A12372" s="68" t="s">
        <v>12465</v>
      </c>
      <c r="B12372" s="225">
        <v>495.96</v>
      </c>
    </row>
    <row r="12373" spans="1:2">
      <c r="A12373" s="68" t="s">
        <v>12466</v>
      </c>
      <c r="B12373" s="225">
        <v>487.48</v>
      </c>
    </row>
    <row r="12374" spans="1:2">
      <c r="A12374" s="68" t="s">
        <v>12467</v>
      </c>
      <c r="B12374" s="225">
        <v>422.29</v>
      </c>
    </row>
    <row r="12375" spans="1:2">
      <c r="A12375" s="68" t="s">
        <v>12468</v>
      </c>
      <c r="B12375" s="225">
        <v>413.81</v>
      </c>
    </row>
    <row r="12376" spans="1:2">
      <c r="A12376" s="68" t="s">
        <v>12469</v>
      </c>
      <c r="B12376" s="225">
        <v>532.51</v>
      </c>
    </row>
    <row r="12377" spans="1:2">
      <c r="A12377" s="68" t="s">
        <v>12470</v>
      </c>
      <c r="B12377" s="225">
        <v>524.02</v>
      </c>
    </row>
    <row r="12378" spans="1:2">
      <c r="A12378" s="68" t="s">
        <v>12471</v>
      </c>
      <c r="B12378" s="225">
        <v>535.34</v>
      </c>
    </row>
    <row r="12379" spans="1:2">
      <c r="A12379" s="68" t="s">
        <v>12472</v>
      </c>
      <c r="B12379" s="225">
        <v>526.86</v>
      </c>
    </row>
    <row r="12380" spans="1:2">
      <c r="A12380" s="68" t="s">
        <v>12473</v>
      </c>
      <c r="B12380" s="225">
        <v>933.94</v>
      </c>
    </row>
    <row r="12381" spans="1:2">
      <c r="A12381" s="68" t="s">
        <v>12474</v>
      </c>
      <c r="B12381" s="225">
        <v>922.63</v>
      </c>
    </row>
    <row r="12382" spans="1:2">
      <c r="A12382" s="68" t="s">
        <v>12475</v>
      </c>
      <c r="B12382" s="225">
        <v>1437.39</v>
      </c>
    </row>
    <row r="12383" spans="1:2">
      <c r="A12383" s="68" t="s">
        <v>12476</v>
      </c>
      <c r="B12383" s="225">
        <v>1426.08</v>
      </c>
    </row>
    <row r="12384" spans="1:2">
      <c r="A12384" s="68" t="s">
        <v>12477</v>
      </c>
      <c r="B12384" s="225">
        <v>415.09</v>
      </c>
    </row>
    <row r="12385" spans="1:2">
      <c r="A12385" s="68" t="s">
        <v>12478</v>
      </c>
      <c r="B12385" s="225">
        <v>406.61</v>
      </c>
    </row>
    <row r="12386" spans="1:2">
      <c r="A12386" s="68" t="s">
        <v>12479</v>
      </c>
      <c r="B12386" s="225">
        <v>490.21</v>
      </c>
    </row>
    <row r="12387" spans="1:2">
      <c r="A12387" s="68" t="s">
        <v>12480</v>
      </c>
      <c r="B12387" s="225">
        <v>481.73</v>
      </c>
    </row>
    <row r="12388" spans="1:2">
      <c r="A12388" s="68" t="s">
        <v>12481</v>
      </c>
      <c r="B12388" s="225">
        <v>144.83000000000001</v>
      </c>
    </row>
    <row r="12389" spans="1:2">
      <c r="A12389" s="68" t="s">
        <v>12482</v>
      </c>
      <c r="B12389" s="225">
        <v>142.66</v>
      </c>
    </row>
    <row r="12390" spans="1:2">
      <c r="A12390" s="68" t="s">
        <v>12483</v>
      </c>
      <c r="B12390" s="225">
        <v>171.21</v>
      </c>
    </row>
    <row r="12391" spans="1:2">
      <c r="A12391" s="68" t="s">
        <v>12484</v>
      </c>
      <c r="B12391" s="225">
        <v>168.25</v>
      </c>
    </row>
    <row r="12392" spans="1:2">
      <c r="A12392" s="68" t="s">
        <v>12485</v>
      </c>
      <c r="B12392" s="225">
        <v>180.07</v>
      </c>
    </row>
    <row r="12393" spans="1:2">
      <c r="A12393" s="68" t="s">
        <v>12486</v>
      </c>
      <c r="B12393" s="225">
        <v>176.79</v>
      </c>
    </row>
    <row r="12394" spans="1:2">
      <c r="A12394" s="68" t="s">
        <v>12487</v>
      </c>
      <c r="B12394" s="225">
        <v>202.92</v>
      </c>
    </row>
    <row r="12395" spans="1:2">
      <c r="A12395" s="68" t="s">
        <v>12488</v>
      </c>
      <c r="B12395" s="225">
        <v>199.25</v>
      </c>
    </row>
    <row r="12396" spans="1:2">
      <c r="A12396" s="68" t="s">
        <v>12489</v>
      </c>
      <c r="B12396" s="225">
        <v>238.89</v>
      </c>
    </row>
    <row r="12397" spans="1:2">
      <c r="A12397" s="68" t="s">
        <v>12490</v>
      </c>
      <c r="B12397" s="225">
        <v>234.67</v>
      </c>
    </row>
    <row r="12398" spans="1:2">
      <c r="A12398" s="68" t="s">
        <v>12493</v>
      </c>
      <c r="B12398" s="225">
        <v>270.83999999999997</v>
      </c>
    </row>
    <row r="12399" spans="1:2">
      <c r="A12399" s="68" t="s">
        <v>12494</v>
      </c>
      <c r="B12399" s="225">
        <v>266.83</v>
      </c>
    </row>
    <row r="12400" spans="1:2">
      <c r="A12400" s="68" t="s">
        <v>12495</v>
      </c>
      <c r="B12400" s="225">
        <v>381.27</v>
      </c>
    </row>
    <row r="12401" spans="1:2">
      <c r="A12401" s="68" t="s">
        <v>12496</v>
      </c>
      <c r="B12401" s="225">
        <v>375.84</v>
      </c>
    </row>
    <row r="12402" spans="1:2">
      <c r="A12402" s="68" t="s">
        <v>12497</v>
      </c>
      <c r="B12402" s="225">
        <v>435.66</v>
      </c>
    </row>
    <row r="12403" spans="1:2">
      <c r="A12403" s="68" t="s">
        <v>12498</v>
      </c>
      <c r="B12403" s="225">
        <v>429.19</v>
      </c>
    </row>
    <row r="12404" spans="1:2">
      <c r="A12404" s="68" t="s">
        <v>12501</v>
      </c>
      <c r="B12404" s="225">
        <v>344.65</v>
      </c>
    </row>
    <row r="12405" spans="1:2">
      <c r="A12405" s="68" t="s">
        <v>12502</v>
      </c>
      <c r="B12405" s="225">
        <v>334.73</v>
      </c>
    </row>
    <row r="12406" spans="1:2">
      <c r="A12406" s="68" t="s">
        <v>12503</v>
      </c>
      <c r="B12406" s="225">
        <v>395.69</v>
      </c>
    </row>
    <row r="12407" spans="1:2">
      <c r="A12407" s="68" t="s">
        <v>12504</v>
      </c>
      <c r="B12407" s="225">
        <v>384.38</v>
      </c>
    </row>
    <row r="12408" spans="1:2">
      <c r="A12408" s="68" t="s">
        <v>12505</v>
      </c>
      <c r="B12408" s="225">
        <v>182.94</v>
      </c>
    </row>
    <row r="12409" spans="1:2">
      <c r="A12409" s="68" t="s">
        <v>12506</v>
      </c>
      <c r="B12409" s="225">
        <v>176.15</v>
      </c>
    </row>
    <row r="12410" spans="1:2">
      <c r="A12410" s="68" t="s">
        <v>12507</v>
      </c>
      <c r="B12410" s="225">
        <v>237.69</v>
      </c>
    </row>
    <row r="12411" spans="1:2">
      <c r="A12411" s="68" t="s">
        <v>12508</v>
      </c>
      <c r="B12411" s="225">
        <v>230.89</v>
      </c>
    </row>
    <row r="12412" spans="1:2">
      <c r="A12412" s="68" t="s">
        <v>12509</v>
      </c>
      <c r="B12412" s="225">
        <v>294.86</v>
      </c>
    </row>
    <row r="12413" spans="1:2">
      <c r="A12413" s="68" t="s">
        <v>12510</v>
      </c>
      <c r="B12413" s="225">
        <v>286.38</v>
      </c>
    </row>
    <row r="12414" spans="1:2">
      <c r="A12414" s="68" t="s">
        <v>12511</v>
      </c>
      <c r="B12414" s="225">
        <v>339.7</v>
      </c>
    </row>
    <row r="12415" spans="1:2">
      <c r="A12415" s="68" t="s">
        <v>12512</v>
      </c>
      <c r="B12415" s="225">
        <v>334.04</v>
      </c>
    </row>
    <row r="12416" spans="1:2">
      <c r="A12416" s="68" t="s">
        <v>12513</v>
      </c>
      <c r="B12416" s="225">
        <v>374.45</v>
      </c>
    </row>
    <row r="12417" spans="1:2">
      <c r="A12417" s="68" t="s">
        <v>12514</v>
      </c>
      <c r="B12417" s="225">
        <v>367.1</v>
      </c>
    </row>
    <row r="12418" spans="1:2">
      <c r="A12418" s="68" t="s">
        <v>12515</v>
      </c>
      <c r="B12418" s="225">
        <v>345.17</v>
      </c>
    </row>
    <row r="12419" spans="1:2">
      <c r="A12419" s="68" t="s">
        <v>12516</v>
      </c>
      <c r="B12419" s="225">
        <v>339.51</v>
      </c>
    </row>
    <row r="12420" spans="1:2">
      <c r="A12420" s="68" t="s">
        <v>12517</v>
      </c>
      <c r="B12420" s="225">
        <v>439.02</v>
      </c>
    </row>
    <row r="12421" spans="1:2">
      <c r="A12421" s="68" t="s">
        <v>12518</v>
      </c>
      <c r="B12421" s="225">
        <v>433.7</v>
      </c>
    </row>
    <row r="12422" spans="1:2">
      <c r="A12422" s="68" t="s">
        <v>12519</v>
      </c>
      <c r="B12422" s="225">
        <v>714.17</v>
      </c>
    </row>
    <row r="12423" spans="1:2">
      <c r="A12423" s="68" t="s">
        <v>12520</v>
      </c>
      <c r="B12423" s="225">
        <v>697.21</v>
      </c>
    </row>
    <row r="12424" spans="1:2">
      <c r="A12424" s="68" t="s">
        <v>12521</v>
      </c>
      <c r="B12424" s="225">
        <v>782.21</v>
      </c>
    </row>
    <row r="12425" spans="1:2">
      <c r="A12425" s="68" t="s">
        <v>12522</v>
      </c>
      <c r="B12425" s="225">
        <v>777.12</v>
      </c>
    </row>
    <row r="12426" spans="1:2">
      <c r="A12426" s="68" t="s">
        <v>12523</v>
      </c>
      <c r="B12426" s="225">
        <v>201.1</v>
      </c>
    </row>
    <row r="12427" spans="1:2">
      <c r="A12427" s="68" t="s">
        <v>12524</v>
      </c>
      <c r="B12427" s="225">
        <v>195.78</v>
      </c>
    </row>
    <row r="12428" spans="1:2">
      <c r="A12428" s="68" t="s">
        <v>12525</v>
      </c>
      <c r="B12428" s="225">
        <v>282.31</v>
      </c>
    </row>
    <row r="12429" spans="1:2">
      <c r="A12429" s="68" t="s">
        <v>12526</v>
      </c>
      <c r="B12429" s="225">
        <v>276.99</v>
      </c>
    </row>
    <row r="12430" spans="1:2">
      <c r="A12430" s="68" t="s">
        <v>12527</v>
      </c>
      <c r="B12430" s="225">
        <v>423.75</v>
      </c>
    </row>
    <row r="12431" spans="1:2">
      <c r="A12431" s="68" t="s">
        <v>12528</v>
      </c>
      <c r="B12431" s="225">
        <v>409.62</v>
      </c>
    </row>
    <row r="12432" spans="1:2">
      <c r="A12432" s="68" t="s">
        <v>12529</v>
      </c>
      <c r="B12432" s="225">
        <v>400.85</v>
      </c>
    </row>
    <row r="12433" spans="1:2">
      <c r="A12433" s="68" t="s">
        <v>12530</v>
      </c>
      <c r="B12433" s="225">
        <v>395.2</v>
      </c>
    </row>
    <row r="12434" spans="1:2">
      <c r="A12434" s="68" t="s">
        <v>12531</v>
      </c>
      <c r="B12434" s="225">
        <v>568.62</v>
      </c>
    </row>
    <row r="12435" spans="1:2">
      <c r="A12435" s="68" t="s">
        <v>12532</v>
      </c>
      <c r="B12435" s="225">
        <v>563.29999999999995</v>
      </c>
    </row>
    <row r="12436" spans="1:2">
      <c r="A12436" s="68" t="s">
        <v>12533</v>
      </c>
      <c r="B12436" s="225">
        <v>1612.61</v>
      </c>
    </row>
    <row r="12437" spans="1:2">
      <c r="A12437" s="68" t="s">
        <v>12534</v>
      </c>
      <c r="B12437" s="225">
        <v>1604.79</v>
      </c>
    </row>
    <row r="12438" spans="1:2">
      <c r="A12438" s="68" t="s">
        <v>12535</v>
      </c>
      <c r="B12438" s="225">
        <v>825.57</v>
      </c>
    </row>
    <row r="12439" spans="1:2">
      <c r="A12439" s="68" t="s">
        <v>12536</v>
      </c>
      <c r="B12439" s="225">
        <v>814.82</v>
      </c>
    </row>
    <row r="12440" spans="1:2">
      <c r="A12440" s="68" t="s">
        <v>12537</v>
      </c>
      <c r="B12440" s="225">
        <v>566.42999999999995</v>
      </c>
    </row>
    <row r="12441" spans="1:2">
      <c r="A12441" s="68" t="s">
        <v>12538</v>
      </c>
      <c r="B12441" s="225">
        <v>557.80999999999995</v>
      </c>
    </row>
    <row r="12442" spans="1:2">
      <c r="A12442" s="68" t="s">
        <v>12539</v>
      </c>
      <c r="B12442" s="225">
        <v>513.13</v>
      </c>
    </row>
    <row r="12443" spans="1:2">
      <c r="A12443" s="68" t="s">
        <v>12540</v>
      </c>
      <c r="B12443" s="225">
        <v>507.81</v>
      </c>
    </row>
    <row r="12444" spans="1:2">
      <c r="A12444" s="68" t="s">
        <v>12541</v>
      </c>
      <c r="B12444" s="225">
        <v>996.55</v>
      </c>
    </row>
    <row r="12445" spans="1:2">
      <c r="A12445" s="68" t="s">
        <v>12542</v>
      </c>
      <c r="B12445" s="225">
        <v>989.2</v>
      </c>
    </row>
    <row r="12446" spans="1:2">
      <c r="A12446" s="68" t="s">
        <v>12543</v>
      </c>
      <c r="B12446" s="225">
        <v>572.79</v>
      </c>
    </row>
    <row r="12447" spans="1:2">
      <c r="A12447" s="68" t="s">
        <v>12544</v>
      </c>
      <c r="B12447" s="225">
        <v>567.14</v>
      </c>
    </row>
    <row r="12448" spans="1:2">
      <c r="A12448" s="68" t="s">
        <v>12545</v>
      </c>
      <c r="B12448" s="225">
        <v>6616.18</v>
      </c>
    </row>
    <row r="12449" spans="1:2">
      <c r="A12449" s="68" t="s">
        <v>12546</v>
      </c>
      <c r="B12449" s="225">
        <v>6599.22</v>
      </c>
    </row>
    <row r="12450" spans="1:2">
      <c r="A12450" s="68" t="s">
        <v>12547</v>
      </c>
      <c r="B12450" s="225">
        <v>7110.58</v>
      </c>
    </row>
    <row r="12451" spans="1:2">
      <c r="A12451" s="68" t="s">
        <v>12548</v>
      </c>
      <c r="B12451" s="225">
        <v>7093.62</v>
      </c>
    </row>
    <row r="12452" spans="1:2">
      <c r="A12452" s="68" t="s">
        <v>12549</v>
      </c>
      <c r="B12452" s="225">
        <v>8068.48</v>
      </c>
    </row>
    <row r="12453" spans="1:2">
      <c r="A12453" s="68" t="s">
        <v>12550</v>
      </c>
      <c r="B12453" s="225">
        <v>8051.52</v>
      </c>
    </row>
    <row r="12454" spans="1:2">
      <c r="A12454" s="68" t="s">
        <v>12551</v>
      </c>
      <c r="B12454" s="225">
        <v>9108.7800000000007</v>
      </c>
    </row>
    <row r="12455" spans="1:2">
      <c r="A12455" s="68" t="s">
        <v>12552</v>
      </c>
      <c r="B12455" s="225">
        <v>9091.82</v>
      </c>
    </row>
    <row r="12456" spans="1:2">
      <c r="A12456" s="68" t="s">
        <v>12553</v>
      </c>
      <c r="B12456" s="225">
        <v>12127.18</v>
      </c>
    </row>
    <row r="12457" spans="1:2">
      <c r="A12457" s="68" t="s">
        <v>12554</v>
      </c>
      <c r="B12457" s="225">
        <v>12110.22</v>
      </c>
    </row>
    <row r="12458" spans="1:2">
      <c r="A12458" s="68" t="s">
        <v>12555</v>
      </c>
      <c r="B12458" s="225">
        <v>14127.18</v>
      </c>
    </row>
    <row r="12459" spans="1:2">
      <c r="A12459" s="68" t="s">
        <v>12556</v>
      </c>
      <c r="B12459" s="225">
        <v>14110.22</v>
      </c>
    </row>
    <row r="12460" spans="1:2">
      <c r="A12460" s="68" t="s">
        <v>12557</v>
      </c>
      <c r="B12460" s="225">
        <v>15127.18</v>
      </c>
    </row>
    <row r="12461" spans="1:2">
      <c r="A12461" s="68" t="s">
        <v>12558</v>
      </c>
      <c r="B12461" s="225">
        <v>15110.22</v>
      </c>
    </row>
    <row r="12462" spans="1:2">
      <c r="A12462" s="68" t="s">
        <v>12559</v>
      </c>
      <c r="B12462" s="225">
        <v>17127.18</v>
      </c>
    </row>
    <row r="12463" spans="1:2">
      <c r="A12463" s="68" t="s">
        <v>12560</v>
      </c>
      <c r="B12463" s="225">
        <v>17110.22</v>
      </c>
    </row>
    <row r="12464" spans="1:2">
      <c r="A12464" s="68" t="s">
        <v>12561</v>
      </c>
      <c r="B12464" s="225">
        <v>9211.7800000000007</v>
      </c>
    </row>
    <row r="12465" spans="1:2">
      <c r="A12465" s="68" t="s">
        <v>12562</v>
      </c>
      <c r="B12465" s="225">
        <v>9194.82</v>
      </c>
    </row>
    <row r="12466" spans="1:2">
      <c r="A12466" s="68" t="s">
        <v>12563</v>
      </c>
      <c r="B12466" s="225">
        <v>9252.98</v>
      </c>
    </row>
    <row r="12467" spans="1:2">
      <c r="A12467" s="68" t="s">
        <v>12564</v>
      </c>
      <c r="B12467" s="225">
        <v>9236.02</v>
      </c>
    </row>
    <row r="12468" spans="1:2">
      <c r="A12468" s="68" t="s">
        <v>12565</v>
      </c>
      <c r="B12468" s="225">
        <v>9932.7800000000007</v>
      </c>
    </row>
    <row r="12469" spans="1:2">
      <c r="A12469" s="68" t="s">
        <v>12566</v>
      </c>
      <c r="B12469" s="225">
        <v>9915.82</v>
      </c>
    </row>
    <row r="12470" spans="1:2">
      <c r="A12470" s="68" t="s">
        <v>12567</v>
      </c>
      <c r="B12470" s="225">
        <v>10839.18</v>
      </c>
    </row>
    <row r="12471" spans="1:2">
      <c r="A12471" s="68" t="s">
        <v>12568</v>
      </c>
      <c r="B12471" s="225">
        <v>10822.22</v>
      </c>
    </row>
    <row r="12472" spans="1:2">
      <c r="A12472" s="68" t="s">
        <v>12569</v>
      </c>
      <c r="B12472" s="225">
        <v>15556.58</v>
      </c>
    </row>
    <row r="12473" spans="1:2">
      <c r="A12473" s="68" t="s">
        <v>12570</v>
      </c>
      <c r="B12473" s="225">
        <v>15539.62</v>
      </c>
    </row>
    <row r="12474" spans="1:2">
      <c r="A12474" s="68" t="s">
        <v>12571</v>
      </c>
      <c r="B12474" s="225">
        <v>17019.18</v>
      </c>
    </row>
    <row r="12475" spans="1:2">
      <c r="A12475" s="68" t="s">
        <v>12572</v>
      </c>
      <c r="B12475" s="225">
        <v>17002.22</v>
      </c>
    </row>
    <row r="12476" spans="1:2">
      <c r="A12476" s="68" t="s">
        <v>12573</v>
      </c>
      <c r="B12476" s="225">
        <v>20438.78</v>
      </c>
    </row>
    <row r="12477" spans="1:2">
      <c r="A12477" s="68" t="s">
        <v>12574</v>
      </c>
      <c r="B12477" s="225">
        <v>20421.82</v>
      </c>
    </row>
    <row r="12478" spans="1:2">
      <c r="A12478" s="68" t="s">
        <v>12575</v>
      </c>
      <c r="B12478" s="225">
        <v>21386.38</v>
      </c>
    </row>
    <row r="12479" spans="1:2">
      <c r="A12479" s="68" t="s">
        <v>12576</v>
      </c>
      <c r="B12479" s="225">
        <v>21369.42</v>
      </c>
    </row>
    <row r="12480" spans="1:2">
      <c r="A12480" s="68" t="s">
        <v>12577</v>
      </c>
      <c r="B12480" s="225">
        <v>498.97</v>
      </c>
    </row>
    <row r="12481" spans="1:2">
      <c r="A12481" s="68" t="s">
        <v>12578</v>
      </c>
      <c r="B12481" s="225">
        <v>476.36</v>
      </c>
    </row>
    <row r="12482" spans="1:2">
      <c r="A12482" s="68" t="s">
        <v>12579</v>
      </c>
      <c r="B12482" s="225">
        <v>573.82000000000005</v>
      </c>
    </row>
    <row r="12483" spans="1:2">
      <c r="A12483" s="68" t="s">
        <v>12580</v>
      </c>
      <c r="B12483" s="225">
        <v>547.80999999999995</v>
      </c>
    </row>
    <row r="12484" spans="1:2">
      <c r="A12484" s="68" t="s">
        <v>12581</v>
      </c>
      <c r="B12484" s="225">
        <v>509.19</v>
      </c>
    </row>
    <row r="12485" spans="1:2">
      <c r="A12485" s="68" t="s">
        <v>12582</v>
      </c>
      <c r="B12485" s="225">
        <v>486.57</v>
      </c>
    </row>
    <row r="12486" spans="1:2">
      <c r="A12486" s="68" t="s">
        <v>12583</v>
      </c>
      <c r="B12486" s="225">
        <v>585.57000000000005</v>
      </c>
    </row>
    <row r="12487" spans="1:2">
      <c r="A12487" s="68" t="s">
        <v>12584</v>
      </c>
      <c r="B12487" s="225">
        <v>559.55999999999995</v>
      </c>
    </row>
    <row r="12488" spans="1:2">
      <c r="A12488" s="68" t="s">
        <v>12585</v>
      </c>
      <c r="B12488" s="225">
        <v>453.53</v>
      </c>
    </row>
    <row r="12489" spans="1:2">
      <c r="A12489" s="68" t="s">
        <v>12586</v>
      </c>
      <c r="B12489" s="225">
        <v>430.91</v>
      </c>
    </row>
    <row r="12490" spans="1:2">
      <c r="A12490" s="68" t="s">
        <v>12587</v>
      </c>
      <c r="B12490" s="225">
        <v>521.55999999999995</v>
      </c>
    </row>
    <row r="12491" spans="1:2">
      <c r="A12491" s="68" t="s">
        <v>12588</v>
      </c>
      <c r="B12491" s="225">
        <v>495.55</v>
      </c>
    </row>
    <row r="12492" spans="1:2">
      <c r="A12492" s="68" t="s">
        <v>12589</v>
      </c>
      <c r="B12492" s="225">
        <v>504.01</v>
      </c>
    </row>
    <row r="12493" spans="1:2">
      <c r="A12493" s="68" t="s">
        <v>12590</v>
      </c>
      <c r="B12493" s="225">
        <v>481.39</v>
      </c>
    </row>
    <row r="12494" spans="1:2">
      <c r="A12494" s="68" t="s">
        <v>12591</v>
      </c>
      <c r="B12494" s="225">
        <v>579.61</v>
      </c>
    </row>
    <row r="12495" spans="1:2">
      <c r="A12495" s="68" t="s">
        <v>12592</v>
      </c>
      <c r="B12495" s="225">
        <v>553.6</v>
      </c>
    </row>
    <row r="12496" spans="1:2">
      <c r="A12496" s="68" t="s">
        <v>12593</v>
      </c>
      <c r="B12496" s="225">
        <v>622.19000000000005</v>
      </c>
    </row>
    <row r="12497" spans="1:2">
      <c r="A12497" s="68" t="s">
        <v>12594</v>
      </c>
      <c r="B12497" s="225">
        <v>599.58000000000004</v>
      </c>
    </row>
    <row r="12498" spans="1:2">
      <c r="A12498" s="68" t="s">
        <v>12595</v>
      </c>
      <c r="B12498" s="225">
        <v>715.52</v>
      </c>
    </row>
    <row r="12499" spans="1:2">
      <c r="A12499" s="68" t="s">
        <v>12596</v>
      </c>
      <c r="B12499" s="225">
        <v>689.51</v>
      </c>
    </row>
    <row r="12500" spans="1:2">
      <c r="A12500" s="68" t="s">
        <v>12597</v>
      </c>
      <c r="B12500" s="225">
        <v>617.91999999999996</v>
      </c>
    </row>
    <row r="12501" spans="1:2">
      <c r="A12501" s="68" t="s">
        <v>12598</v>
      </c>
      <c r="B12501" s="225">
        <v>595.30999999999995</v>
      </c>
    </row>
    <row r="12502" spans="1:2">
      <c r="A12502" s="68" t="s">
        <v>12599</v>
      </c>
      <c r="B12502" s="225">
        <v>710.61</v>
      </c>
    </row>
    <row r="12503" spans="1:2">
      <c r="A12503" s="68" t="s">
        <v>12600</v>
      </c>
      <c r="B12503" s="225">
        <v>684.6</v>
      </c>
    </row>
    <row r="12504" spans="1:2">
      <c r="A12504" s="68" t="s">
        <v>12601</v>
      </c>
      <c r="B12504" s="225">
        <v>427.3</v>
      </c>
    </row>
    <row r="12505" spans="1:2">
      <c r="A12505" s="68" t="s">
        <v>12602</v>
      </c>
      <c r="B12505" s="225">
        <v>410.34</v>
      </c>
    </row>
    <row r="12506" spans="1:2">
      <c r="A12506" s="68" t="s">
        <v>12603</v>
      </c>
      <c r="B12506" s="225">
        <v>491.4</v>
      </c>
    </row>
    <row r="12507" spans="1:2">
      <c r="A12507" s="68" t="s">
        <v>12604</v>
      </c>
      <c r="B12507" s="225">
        <v>471.89</v>
      </c>
    </row>
    <row r="12508" spans="1:2">
      <c r="A12508" s="68" t="s">
        <v>12605</v>
      </c>
      <c r="B12508" s="225">
        <v>498.58</v>
      </c>
    </row>
    <row r="12509" spans="1:2">
      <c r="A12509" s="68" t="s">
        <v>12606</v>
      </c>
      <c r="B12509" s="225">
        <v>481.61</v>
      </c>
    </row>
    <row r="12510" spans="1:2">
      <c r="A12510" s="68" t="s">
        <v>12607</v>
      </c>
      <c r="B12510" s="225">
        <v>573.37</v>
      </c>
    </row>
    <row r="12511" spans="1:2">
      <c r="A12511" s="68" t="s">
        <v>12608</v>
      </c>
      <c r="B12511" s="225">
        <v>553.86</v>
      </c>
    </row>
    <row r="12512" spans="1:2">
      <c r="A12512" s="68" t="s">
        <v>12609</v>
      </c>
      <c r="B12512" s="225">
        <v>675.17</v>
      </c>
    </row>
    <row r="12513" spans="1:2">
      <c r="A12513" s="68" t="s">
        <v>12610</v>
      </c>
      <c r="B12513" s="225">
        <v>652.54999999999995</v>
      </c>
    </row>
    <row r="12514" spans="1:2">
      <c r="A12514" s="68" t="s">
        <v>12611</v>
      </c>
      <c r="B12514" s="225">
        <v>776.45</v>
      </c>
    </row>
    <row r="12515" spans="1:2">
      <c r="A12515" s="68" t="s">
        <v>12612</v>
      </c>
      <c r="B12515" s="225">
        <v>750.44</v>
      </c>
    </row>
    <row r="12516" spans="1:2">
      <c r="A12516" s="68" t="s">
        <v>12613</v>
      </c>
      <c r="B12516" s="225">
        <v>567.6</v>
      </c>
    </row>
    <row r="12517" spans="1:2">
      <c r="A12517" s="68" t="s">
        <v>12614</v>
      </c>
      <c r="B12517" s="225">
        <v>544.98</v>
      </c>
    </row>
    <row r="12518" spans="1:2">
      <c r="A12518" s="68" t="s">
        <v>12615</v>
      </c>
      <c r="B12518" s="225">
        <v>652.74</v>
      </c>
    </row>
    <row r="12519" spans="1:2">
      <c r="A12519" s="68" t="s">
        <v>12616</v>
      </c>
      <c r="B12519" s="225">
        <v>626.73</v>
      </c>
    </row>
    <row r="12520" spans="1:2">
      <c r="A12520" s="68" t="s">
        <v>12617</v>
      </c>
      <c r="B12520" s="225">
        <v>810.84</v>
      </c>
    </row>
    <row r="12521" spans="1:2">
      <c r="A12521" s="68" t="s">
        <v>12618</v>
      </c>
      <c r="B12521" s="225">
        <v>788.22</v>
      </c>
    </row>
    <row r="12522" spans="1:2">
      <c r="A12522" s="68" t="s">
        <v>12619</v>
      </c>
      <c r="B12522" s="225">
        <v>932.46</v>
      </c>
    </row>
    <row r="12523" spans="1:2">
      <c r="A12523" s="68" t="s">
        <v>12620</v>
      </c>
      <c r="B12523" s="225">
        <v>906.45</v>
      </c>
    </row>
    <row r="12524" spans="1:2">
      <c r="A12524" s="68" t="s">
        <v>12621</v>
      </c>
      <c r="B12524" s="225">
        <v>886.02</v>
      </c>
    </row>
    <row r="12525" spans="1:2">
      <c r="A12525" s="68" t="s">
        <v>12622</v>
      </c>
      <c r="B12525" s="225">
        <v>863.4</v>
      </c>
    </row>
    <row r="12526" spans="1:2">
      <c r="A12526" s="68" t="s">
        <v>12623</v>
      </c>
      <c r="B12526" s="225">
        <v>1018.48</v>
      </c>
    </row>
    <row r="12527" spans="1:2">
      <c r="A12527" s="68" t="s">
        <v>12624</v>
      </c>
      <c r="B12527" s="225">
        <v>992.47</v>
      </c>
    </row>
    <row r="12528" spans="1:2">
      <c r="A12528" s="68" t="s">
        <v>12625</v>
      </c>
      <c r="B12528" s="225">
        <v>810.84</v>
      </c>
    </row>
    <row r="12529" spans="1:2">
      <c r="A12529" s="68" t="s">
        <v>12626</v>
      </c>
      <c r="B12529" s="225">
        <v>788.22</v>
      </c>
    </row>
    <row r="12530" spans="1:2">
      <c r="A12530" s="68" t="s">
        <v>12627</v>
      </c>
      <c r="B12530" s="225">
        <v>932.46</v>
      </c>
    </row>
    <row r="12531" spans="1:2">
      <c r="A12531" s="68" t="s">
        <v>12628</v>
      </c>
      <c r="B12531" s="225">
        <v>906.45</v>
      </c>
    </row>
    <row r="12532" spans="1:2">
      <c r="A12532" s="68" t="s">
        <v>12629</v>
      </c>
      <c r="B12532" s="225">
        <v>480.67</v>
      </c>
    </row>
    <row r="12533" spans="1:2">
      <c r="A12533" s="68" t="s">
        <v>12630</v>
      </c>
      <c r="B12533" s="225">
        <v>458.06</v>
      </c>
    </row>
    <row r="12534" spans="1:2">
      <c r="A12534" s="68" t="s">
        <v>12631</v>
      </c>
      <c r="B12534" s="225">
        <v>552.78</v>
      </c>
    </row>
    <row r="12535" spans="1:2">
      <c r="A12535" s="68" t="s">
        <v>12632</v>
      </c>
      <c r="B12535" s="225">
        <v>526.76</v>
      </c>
    </row>
    <row r="12536" spans="1:2">
      <c r="A12536" s="68" t="s">
        <v>12633</v>
      </c>
      <c r="B12536" s="225">
        <v>791.77</v>
      </c>
    </row>
    <row r="12537" spans="1:2">
      <c r="A12537" s="68" t="s">
        <v>12634</v>
      </c>
      <c r="B12537" s="225">
        <v>769.16</v>
      </c>
    </row>
    <row r="12538" spans="1:2">
      <c r="A12538" s="68" t="s">
        <v>12635</v>
      </c>
      <c r="B12538" s="225">
        <v>910.54</v>
      </c>
    </row>
    <row r="12539" spans="1:2">
      <c r="A12539" s="68" t="s">
        <v>12636</v>
      </c>
      <c r="B12539" s="225">
        <v>884.53</v>
      </c>
    </row>
    <row r="12540" spans="1:2">
      <c r="A12540" s="68" t="s">
        <v>12637</v>
      </c>
      <c r="B12540" s="225">
        <v>535.57000000000005</v>
      </c>
    </row>
    <row r="12541" spans="1:2">
      <c r="A12541" s="68" t="s">
        <v>12638</v>
      </c>
      <c r="B12541" s="225">
        <v>512.96</v>
      </c>
    </row>
    <row r="12542" spans="1:2">
      <c r="A12542" s="68" t="s">
        <v>12639</v>
      </c>
      <c r="B12542" s="225">
        <v>615.91</v>
      </c>
    </row>
    <row r="12543" spans="1:2">
      <c r="A12543" s="68" t="s">
        <v>12640</v>
      </c>
      <c r="B12543" s="225">
        <v>589.9</v>
      </c>
    </row>
    <row r="12544" spans="1:2">
      <c r="A12544" s="68" t="s">
        <v>12641</v>
      </c>
      <c r="B12544" s="225">
        <v>365.08</v>
      </c>
    </row>
    <row r="12545" spans="1:2">
      <c r="A12545" s="68" t="s">
        <v>12642</v>
      </c>
      <c r="B12545" s="225">
        <v>348.12</v>
      </c>
    </row>
    <row r="12546" spans="1:2">
      <c r="A12546" s="68" t="s">
        <v>12643</v>
      </c>
      <c r="B12546" s="225">
        <v>419.84</v>
      </c>
    </row>
    <row r="12547" spans="1:2">
      <c r="A12547" s="68" t="s">
        <v>12644</v>
      </c>
      <c r="B12547" s="225">
        <v>400.33</v>
      </c>
    </row>
    <row r="12548" spans="1:2">
      <c r="A12548" s="68" t="s">
        <v>12645</v>
      </c>
      <c r="B12548" s="225">
        <v>26.71</v>
      </c>
    </row>
    <row r="12549" spans="1:2">
      <c r="A12549" s="68" t="s">
        <v>12646</v>
      </c>
      <c r="B12549" s="225">
        <v>23.88</v>
      </c>
    </row>
    <row r="12550" spans="1:2">
      <c r="A12550" s="68" t="s">
        <v>12647</v>
      </c>
      <c r="B12550" s="225">
        <v>1156.55</v>
      </c>
    </row>
    <row r="12551" spans="1:2">
      <c r="A12551" s="68" t="s">
        <v>12648</v>
      </c>
      <c r="B12551" s="225">
        <v>1139.5899999999999</v>
      </c>
    </row>
    <row r="12552" spans="1:2">
      <c r="A12552" s="68" t="s">
        <v>12649</v>
      </c>
      <c r="B12552" s="225">
        <v>1330.04</v>
      </c>
    </row>
    <row r="12553" spans="1:2">
      <c r="A12553" s="68" t="s">
        <v>12650</v>
      </c>
      <c r="B12553" s="225">
        <v>1310.53</v>
      </c>
    </row>
    <row r="12554" spans="1:2">
      <c r="A12554" s="68" t="s">
        <v>12651</v>
      </c>
      <c r="B12554" s="225">
        <v>1102.26</v>
      </c>
    </row>
    <row r="12555" spans="1:2">
      <c r="A12555" s="68" t="s">
        <v>12652</v>
      </c>
      <c r="B12555" s="225">
        <v>1085.3</v>
      </c>
    </row>
    <row r="12556" spans="1:2">
      <c r="A12556" s="68" t="s">
        <v>12653</v>
      </c>
      <c r="B12556" s="225">
        <v>1267.5999999999999</v>
      </c>
    </row>
    <row r="12557" spans="1:2">
      <c r="A12557" s="68" t="s">
        <v>12654</v>
      </c>
      <c r="B12557" s="225">
        <v>1248.0999999999999</v>
      </c>
    </row>
    <row r="12558" spans="1:2">
      <c r="A12558" s="68" t="s">
        <v>12655</v>
      </c>
      <c r="B12558" s="225">
        <v>1213.5899999999999</v>
      </c>
    </row>
    <row r="12559" spans="1:2">
      <c r="A12559" s="68" t="s">
        <v>12656</v>
      </c>
      <c r="B12559" s="225">
        <v>1196.6300000000001</v>
      </c>
    </row>
    <row r="12560" spans="1:2">
      <c r="A12560" s="68" t="s">
        <v>12657</v>
      </c>
      <c r="B12560" s="225">
        <v>1395.63</v>
      </c>
    </row>
    <row r="12561" spans="1:2">
      <c r="A12561" s="68" t="s">
        <v>12658</v>
      </c>
      <c r="B12561" s="225">
        <v>1376.12</v>
      </c>
    </row>
    <row r="12562" spans="1:2">
      <c r="A12562" s="68" t="s">
        <v>12659</v>
      </c>
      <c r="B12562" s="225">
        <v>1380.73</v>
      </c>
    </row>
    <row r="12563" spans="1:2">
      <c r="A12563" s="68" t="s">
        <v>12660</v>
      </c>
      <c r="B12563" s="225">
        <v>1363.77</v>
      </c>
    </row>
    <row r="12564" spans="1:2">
      <c r="A12564" s="68" t="s">
        <v>12661</v>
      </c>
      <c r="B12564" s="225">
        <v>1587.84</v>
      </c>
    </row>
    <row r="12565" spans="1:2">
      <c r="A12565" s="68" t="s">
        <v>12662</v>
      </c>
      <c r="B12565" s="225">
        <v>1568.33</v>
      </c>
    </row>
    <row r="12566" spans="1:2">
      <c r="A12566" s="68" t="s">
        <v>12663</v>
      </c>
      <c r="B12566" s="225">
        <v>1187.05</v>
      </c>
    </row>
    <row r="12567" spans="1:2">
      <c r="A12567" s="68" t="s">
        <v>12664</v>
      </c>
      <c r="B12567" s="225">
        <v>1170.0899999999999</v>
      </c>
    </row>
    <row r="12568" spans="1:2">
      <c r="A12568" s="68" t="s">
        <v>12665</v>
      </c>
      <c r="B12568" s="225">
        <v>1365.11</v>
      </c>
    </row>
    <row r="12569" spans="1:2">
      <c r="A12569" s="68" t="s">
        <v>12666</v>
      </c>
      <c r="B12569" s="225">
        <v>1345.6</v>
      </c>
    </row>
    <row r="12570" spans="1:2">
      <c r="A12570" s="68" t="s">
        <v>12667</v>
      </c>
      <c r="B12570" s="225">
        <v>1187.05</v>
      </c>
    </row>
    <row r="12571" spans="1:2">
      <c r="A12571" s="68" t="s">
        <v>12668</v>
      </c>
      <c r="B12571" s="225">
        <v>1170.0899999999999</v>
      </c>
    </row>
    <row r="12572" spans="1:2">
      <c r="A12572" s="68" t="s">
        <v>12669</v>
      </c>
      <c r="B12572" s="225">
        <v>1365.11</v>
      </c>
    </row>
    <row r="12573" spans="1:2">
      <c r="A12573" s="68" t="s">
        <v>12670</v>
      </c>
      <c r="B12573" s="225">
        <v>1345.6</v>
      </c>
    </row>
    <row r="12574" spans="1:2">
      <c r="A12574" s="68" t="s">
        <v>12671</v>
      </c>
      <c r="B12574" s="225">
        <v>190.58</v>
      </c>
    </row>
    <row r="12575" spans="1:2">
      <c r="A12575" s="68" t="s">
        <v>12672</v>
      </c>
      <c r="B12575" s="225">
        <v>182.09</v>
      </c>
    </row>
    <row r="12576" spans="1:2">
      <c r="A12576" s="68" t="s">
        <v>12673</v>
      </c>
      <c r="B12576" s="225">
        <v>499.43</v>
      </c>
    </row>
    <row r="12577" spans="1:2">
      <c r="A12577" s="68" t="s">
        <v>12674</v>
      </c>
      <c r="B12577" s="225">
        <v>472.85</v>
      </c>
    </row>
    <row r="12578" spans="1:2">
      <c r="A12578" s="68" t="s">
        <v>12675</v>
      </c>
      <c r="B12578" s="225">
        <v>722.45</v>
      </c>
    </row>
    <row r="12579" spans="1:2">
      <c r="A12579" s="68" t="s">
        <v>12676</v>
      </c>
      <c r="B12579" s="225">
        <v>658.55</v>
      </c>
    </row>
    <row r="12580" spans="1:2">
      <c r="A12580" s="68" t="s">
        <v>12677</v>
      </c>
      <c r="B12580" s="225">
        <v>44.05</v>
      </c>
    </row>
    <row r="12581" spans="1:2">
      <c r="A12581" s="68" t="s">
        <v>12678</v>
      </c>
      <c r="B12581" s="225">
        <v>41.11</v>
      </c>
    </row>
    <row r="12582" spans="1:2">
      <c r="A12582" s="68" t="s">
        <v>12679</v>
      </c>
      <c r="B12582" s="225">
        <v>28.09</v>
      </c>
    </row>
    <row r="12583" spans="1:2">
      <c r="A12583" s="68" t="s">
        <v>12680</v>
      </c>
      <c r="B12583" s="225">
        <v>25.16</v>
      </c>
    </row>
    <row r="12584" spans="1:2">
      <c r="A12584" s="68" t="s">
        <v>12681</v>
      </c>
      <c r="B12584" s="225">
        <v>31.59</v>
      </c>
    </row>
    <row r="12585" spans="1:2">
      <c r="A12585" s="68" t="s">
        <v>12682</v>
      </c>
      <c r="B12585" s="225">
        <v>28.65</v>
      </c>
    </row>
    <row r="12586" spans="1:2">
      <c r="A12586" s="68" t="s">
        <v>12683</v>
      </c>
      <c r="B12586" s="225">
        <v>126.37</v>
      </c>
    </row>
    <row r="12587" spans="1:2">
      <c r="A12587" s="68" t="s">
        <v>12684</v>
      </c>
      <c r="B12587" s="225">
        <v>124.67</v>
      </c>
    </row>
    <row r="12588" spans="1:2">
      <c r="A12588" s="68" t="s">
        <v>12685</v>
      </c>
      <c r="B12588" s="225">
        <v>842.34</v>
      </c>
    </row>
    <row r="12589" spans="1:2">
      <c r="A12589" s="68" t="s">
        <v>12686</v>
      </c>
      <c r="B12589" s="225">
        <v>759.1</v>
      </c>
    </row>
    <row r="12590" spans="1:2">
      <c r="A12590" s="68" t="s">
        <v>12687</v>
      </c>
      <c r="B12590" s="225">
        <v>84.21</v>
      </c>
    </row>
    <row r="12591" spans="1:2">
      <c r="A12591" s="68" t="s">
        <v>12688</v>
      </c>
      <c r="B12591" s="225">
        <v>82.04</v>
      </c>
    </row>
    <row r="12592" spans="1:2">
      <c r="A12592" s="68" t="s">
        <v>12689</v>
      </c>
      <c r="B12592" s="225">
        <v>106.64</v>
      </c>
    </row>
    <row r="12593" spans="1:2">
      <c r="A12593" s="68" t="s">
        <v>12690</v>
      </c>
      <c r="B12593" s="225">
        <v>104.2</v>
      </c>
    </row>
    <row r="12594" spans="1:2">
      <c r="A12594" s="68" t="s">
        <v>12691</v>
      </c>
      <c r="B12594" s="225">
        <v>130.19</v>
      </c>
    </row>
    <row r="12595" spans="1:2">
      <c r="A12595" s="68" t="s">
        <v>12692</v>
      </c>
      <c r="B12595" s="225">
        <v>127.48</v>
      </c>
    </row>
    <row r="12596" spans="1:2">
      <c r="A12596" s="68" t="s">
        <v>12693</v>
      </c>
      <c r="B12596" s="225">
        <v>153.51</v>
      </c>
    </row>
    <row r="12597" spans="1:2">
      <c r="A12597" s="68" t="s">
        <v>12694</v>
      </c>
      <c r="B12597" s="225">
        <v>150.26</v>
      </c>
    </row>
    <row r="12598" spans="1:2">
      <c r="A12598" s="68" t="s">
        <v>12695</v>
      </c>
      <c r="B12598" s="225">
        <v>296.45999999999998</v>
      </c>
    </row>
    <row r="12599" spans="1:2">
      <c r="A12599" s="68" t="s">
        <v>12696</v>
      </c>
      <c r="B12599" s="225">
        <v>292.12</v>
      </c>
    </row>
    <row r="12600" spans="1:2">
      <c r="A12600" s="68" t="s">
        <v>12697</v>
      </c>
      <c r="B12600" s="225">
        <v>114.57</v>
      </c>
    </row>
    <row r="12601" spans="1:2">
      <c r="A12601" s="68" t="s">
        <v>12698</v>
      </c>
      <c r="B12601" s="225">
        <v>112.13</v>
      </c>
    </row>
    <row r="12602" spans="1:2">
      <c r="A12602" s="68" t="s">
        <v>12699</v>
      </c>
      <c r="B12602" s="225">
        <v>91.91</v>
      </c>
    </row>
    <row r="12603" spans="1:2">
      <c r="A12603" s="68" t="s">
        <v>12700</v>
      </c>
      <c r="B12603" s="225">
        <v>89.47</v>
      </c>
    </row>
    <row r="12604" spans="1:2">
      <c r="A12604" s="68" t="s">
        <v>12701</v>
      </c>
      <c r="B12604" s="225">
        <v>372.44</v>
      </c>
    </row>
    <row r="12605" spans="1:2">
      <c r="A12605" s="68" t="s">
        <v>12703</v>
      </c>
      <c r="B12605" s="225">
        <v>368.92</v>
      </c>
    </row>
    <row r="12606" spans="1:2">
      <c r="A12606" s="68" t="s">
        <v>12704</v>
      </c>
      <c r="B12606" s="225">
        <v>307.05</v>
      </c>
    </row>
    <row r="12607" spans="1:2">
      <c r="A12607" s="68" t="s">
        <v>12706</v>
      </c>
      <c r="B12607" s="225">
        <v>303.8</v>
      </c>
    </row>
    <row r="12608" spans="1:2">
      <c r="A12608" s="68" t="s">
        <v>12707</v>
      </c>
      <c r="B12608" s="225">
        <v>226.16</v>
      </c>
    </row>
    <row r="12609" spans="1:2">
      <c r="A12609" s="68" t="s">
        <v>12709</v>
      </c>
      <c r="B12609" s="225">
        <v>223.72</v>
      </c>
    </row>
    <row r="12610" spans="1:2">
      <c r="A12610" s="68" t="s">
        <v>12710</v>
      </c>
      <c r="B12610" s="225">
        <v>220.36</v>
      </c>
    </row>
    <row r="12611" spans="1:2">
      <c r="A12611" s="68" t="s">
        <v>12711</v>
      </c>
      <c r="B12611" s="225">
        <v>217.11</v>
      </c>
    </row>
    <row r="12612" spans="1:2">
      <c r="A12612" s="68" t="s">
        <v>12712</v>
      </c>
      <c r="B12612" s="225">
        <v>142.88999999999999</v>
      </c>
    </row>
    <row r="12613" spans="1:2">
      <c r="A12613" s="68" t="s">
        <v>12713</v>
      </c>
      <c r="B12613" s="225">
        <v>140.44999999999999</v>
      </c>
    </row>
    <row r="12614" spans="1:2">
      <c r="A12614" s="68" t="s">
        <v>12714</v>
      </c>
      <c r="B12614" s="225">
        <v>326.85000000000002</v>
      </c>
    </row>
    <row r="12615" spans="1:2">
      <c r="A12615" s="68" t="s">
        <v>12715</v>
      </c>
      <c r="B12615" s="225">
        <v>323.60000000000002</v>
      </c>
    </row>
    <row r="12616" spans="1:2">
      <c r="A12616" s="68" t="s">
        <v>12716</v>
      </c>
      <c r="B12616" s="225">
        <v>429.02</v>
      </c>
    </row>
    <row r="12617" spans="1:2">
      <c r="A12617" s="68" t="s">
        <v>12717</v>
      </c>
      <c r="B12617" s="225">
        <v>424.68</v>
      </c>
    </row>
    <row r="12618" spans="1:2">
      <c r="A12618" s="68" t="s">
        <v>12718</v>
      </c>
      <c r="B12618" s="225">
        <v>288.37</v>
      </c>
    </row>
    <row r="12619" spans="1:2">
      <c r="A12619" s="68" t="s">
        <v>12719</v>
      </c>
      <c r="B12619" s="225">
        <v>277.06</v>
      </c>
    </row>
    <row r="12620" spans="1:2">
      <c r="A12620" s="68" t="s">
        <v>12720</v>
      </c>
      <c r="B12620" s="225">
        <v>432.6</v>
      </c>
    </row>
    <row r="12621" spans="1:2">
      <c r="A12621" s="68" t="s">
        <v>12721</v>
      </c>
      <c r="B12621" s="225">
        <v>432.6</v>
      </c>
    </row>
    <row r="12622" spans="1:2">
      <c r="A12622" s="68" t="s">
        <v>12722</v>
      </c>
      <c r="B12622" s="225">
        <v>257.5</v>
      </c>
    </row>
    <row r="12623" spans="1:2">
      <c r="A12623" s="68" t="s">
        <v>12723</v>
      </c>
      <c r="B12623" s="225">
        <v>257.5</v>
      </c>
    </row>
    <row r="12624" spans="1:2">
      <c r="A12624" s="68" t="s">
        <v>12724</v>
      </c>
      <c r="B12624" s="225">
        <v>954.06</v>
      </c>
    </row>
    <row r="12625" spans="1:2">
      <c r="A12625" s="68" t="s">
        <v>12725</v>
      </c>
      <c r="B12625" s="225">
        <v>948.64</v>
      </c>
    </row>
    <row r="12626" spans="1:2">
      <c r="A12626" s="68" t="s">
        <v>12726</v>
      </c>
      <c r="B12626" s="225">
        <v>2212.5100000000002</v>
      </c>
    </row>
    <row r="12627" spans="1:2">
      <c r="A12627" s="68" t="s">
        <v>12727</v>
      </c>
      <c r="B12627" s="225">
        <v>2204.38</v>
      </c>
    </row>
    <row r="12628" spans="1:2">
      <c r="A12628" s="68" t="s">
        <v>12728</v>
      </c>
      <c r="B12628" s="225">
        <v>11941.33</v>
      </c>
    </row>
    <row r="12629" spans="1:2">
      <c r="A12629" s="68" t="s">
        <v>12729</v>
      </c>
      <c r="B12629" s="225">
        <v>11927.78</v>
      </c>
    </row>
    <row r="12630" spans="1:2">
      <c r="A12630" s="68" t="s">
        <v>12730</v>
      </c>
      <c r="B12630" s="225">
        <v>31.17</v>
      </c>
    </row>
    <row r="12631" spans="1:2">
      <c r="A12631" s="68" t="s">
        <v>12731</v>
      </c>
      <c r="B12631" s="225">
        <v>30.7</v>
      </c>
    </row>
    <row r="12632" spans="1:2">
      <c r="A12632" s="68" t="s">
        <v>23442</v>
      </c>
      <c r="B12632" s="225">
        <v>21.03</v>
      </c>
    </row>
    <row r="12633" spans="1:2">
      <c r="A12633" s="68" t="s">
        <v>23443</v>
      </c>
      <c r="B12633" s="225">
        <v>20.56</v>
      </c>
    </row>
    <row r="12634" spans="1:2">
      <c r="A12634" s="68" t="s">
        <v>12732</v>
      </c>
      <c r="B12634" s="225">
        <v>252.19</v>
      </c>
    </row>
    <row r="12635" spans="1:2">
      <c r="A12635" s="68" t="s">
        <v>12733</v>
      </c>
      <c r="B12635" s="225">
        <v>250.5</v>
      </c>
    </row>
    <row r="12636" spans="1:2">
      <c r="A12636" s="68" t="s">
        <v>12734</v>
      </c>
      <c r="B12636" s="225">
        <v>362.57</v>
      </c>
    </row>
    <row r="12637" spans="1:2">
      <c r="A12637" s="68" t="s">
        <v>12735</v>
      </c>
      <c r="B12637" s="225">
        <v>360.88</v>
      </c>
    </row>
    <row r="12638" spans="1:2">
      <c r="A12638" s="68" t="s">
        <v>12736</v>
      </c>
      <c r="B12638" s="225">
        <v>470.18</v>
      </c>
    </row>
    <row r="12639" spans="1:2">
      <c r="A12639" s="68" t="s">
        <v>12737</v>
      </c>
      <c r="B12639" s="225">
        <v>468.49</v>
      </c>
    </row>
    <row r="12640" spans="1:2">
      <c r="A12640" s="68" t="s">
        <v>12738</v>
      </c>
      <c r="B12640" s="225">
        <v>556.33000000000004</v>
      </c>
    </row>
    <row r="12641" spans="1:2">
      <c r="A12641" s="68" t="s">
        <v>12739</v>
      </c>
      <c r="B12641" s="225">
        <v>554.64</v>
      </c>
    </row>
    <row r="12642" spans="1:2">
      <c r="A12642" s="68" t="s">
        <v>12740</v>
      </c>
      <c r="B12642" s="225">
        <v>668.45</v>
      </c>
    </row>
    <row r="12643" spans="1:2">
      <c r="A12643" s="68" t="s">
        <v>12741</v>
      </c>
      <c r="B12643" s="225">
        <v>634.53</v>
      </c>
    </row>
    <row r="12644" spans="1:2">
      <c r="A12644" s="68" t="s">
        <v>12742</v>
      </c>
      <c r="B12644" s="225">
        <v>652.32000000000005</v>
      </c>
    </row>
    <row r="12645" spans="1:2">
      <c r="A12645" s="68" t="s">
        <v>12743</v>
      </c>
      <c r="B12645" s="225">
        <v>618.39</v>
      </c>
    </row>
    <row r="12646" spans="1:2">
      <c r="A12646" s="68" t="s">
        <v>12744</v>
      </c>
      <c r="B12646" s="225">
        <v>620.13</v>
      </c>
    </row>
    <row r="12647" spans="1:2">
      <c r="A12647" s="68" t="s">
        <v>12745</v>
      </c>
      <c r="B12647" s="225">
        <v>586.20000000000005</v>
      </c>
    </row>
    <row r="12648" spans="1:2">
      <c r="A12648" s="68" t="s">
        <v>12746</v>
      </c>
      <c r="B12648" s="225">
        <v>613.48</v>
      </c>
    </row>
    <row r="12649" spans="1:2">
      <c r="A12649" s="68" t="s">
        <v>12747</v>
      </c>
      <c r="B12649" s="225">
        <v>579.54999999999995</v>
      </c>
    </row>
    <row r="12650" spans="1:2">
      <c r="A12650" s="68" t="s">
        <v>12748</v>
      </c>
      <c r="B12650" s="225">
        <v>604.36</v>
      </c>
    </row>
    <row r="12651" spans="1:2">
      <c r="A12651" s="68" t="s">
        <v>12749</v>
      </c>
      <c r="B12651" s="225">
        <v>570.42999999999995</v>
      </c>
    </row>
    <row r="12652" spans="1:2">
      <c r="A12652" s="68" t="s">
        <v>23444</v>
      </c>
      <c r="B12652" s="225">
        <v>917.83</v>
      </c>
    </row>
    <row r="12653" spans="1:2">
      <c r="A12653" s="68" t="s">
        <v>23445</v>
      </c>
      <c r="B12653" s="225">
        <v>877.11</v>
      </c>
    </row>
    <row r="12654" spans="1:2">
      <c r="A12654" s="68" t="s">
        <v>12750</v>
      </c>
      <c r="B12654" s="225">
        <v>268.04000000000002</v>
      </c>
    </row>
    <row r="12655" spans="1:2">
      <c r="A12655" s="68" t="s">
        <v>12751</v>
      </c>
      <c r="B12655" s="225">
        <v>245.43</v>
      </c>
    </row>
    <row r="12656" spans="1:2">
      <c r="A12656" s="68" t="s">
        <v>12752</v>
      </c>
      <c r="B12656" s="225">
        <v>272.57</v>
      </c>
    </row>
    <row r="12657" spans="1:2">
      <c r="A12657" s="68" t="s">
        <v>12753</v>
      </c>
      <c r="B12657" s="225">
        <v>249.96</v>
      </c>
    </row>
    <row r="12658" spans="1:2">
      <c r="A12658" s="68" t="s">
        <v>12754</v>
      </c>
      <c r="B12658" s="225">
        <v>274.63</v>
      </c>
    </row>
    <row r="12659" spans="1:2">
      <c r="A12659" s="68" t="s">
        <v>12755</v>
      </c>
      <c r="B12659" s="225">
        <v>252.02</v>
      </c>
    </row>
    <row r="12660" spans="1:2">
      <c r="A12660" s="68" t="s">
        <v>12756</v>
      </c>
      <c r="B12660" s="225">
        <v>302.23</v>
      </c>
    </row>
    <row r="12661" spans="1:2">
      <c r="A12661" s="68" t="s">
        <v>12757</v>
      </c>
      <c r="B12661" s="225">
        <v>279.62</v>
      </c>
    </row>
    <row r="12662" spans="1:2">
      <c r="A12662" s="68" t="s">
        <v>12758</v>
      </c>
      <c r="B12662" s="225">
        <v>313.77</v>
      </c>
    </row>
    <row r="12663" spans="1:2">
      <c r="A12663" s="68" t="s">
        <v>12759</v>
      </c>
      <c r="B12663" s="225">
        <v>291.16000000000003</v>
      </c>
    </row>
    <row r="12664" spans="1:2">
      <c r="A12664" s="68" t="s">
        <v>12760</v>
      </c>
      <c r="B12664" s="225">
        <v>905.44</v>
      </c>
    </row>
    <row r="12665" spans="1:2">
      <c r="A12665" s="68" t="s">
        <v>12761</v>
      </c>
      <c r="B12665" s="225">
        <v>871.51</v>
      </c>
    </row>
    <row r="12666" spans="1:2">
      <c r="A12666" s="68" t="s">
        <v>12762</v>
      </c>
      <c r="B12666" s="225">
        <v>849.87</v>
      </c>
    </row>
    <row r="12667" spans="1:2">
      <c r="A12667" s="68" t="s">
        <v>12763</v>
      </c>
      <c r="B12667" s="225">
        <v>815.94</v>
      </c>
    </row>
    <row r="12668" spans="1:2">
      <c r="A12668" s="68" t="s">
        <v>12764</v>
      </c>
      <c r="B12668" s="225">
        <v>823.74</v>
      </c>
    </row>
    <row r="12669" spans="1:2">
      <c r="A12669" s="68" t="s">
        <v>12765</v>
      </c>
      <c r="B12669" s="225">
        <v>789.81</v>
      </c>
    </row>
    <row r="12670" spans="1:2">
      <c r="A12670" s="68" t="s">
        <v>12766</v>
      </c>
      <c r="B12670" s="225">
        <v>882.64</v>
      </c>
    </row>
    <row r="12671" spans="1:2">
      <c r="A12671" s="68" t="s">
        <v>12767</v>
      </c>
      <c r="B12671" s="225">
        <v>848.71</v>
      </c>
    </row>
    <row r="12672" spans="1:2">
      <c r="A12672" s="68" t="s">
        <v>12768</v>
      </c>
      <c r="B12672" s="225">
        <v>828</v>
      </c>
    </row>
    <row r="12673" spans="1:2">
      <c r="A12673" s="68" t="s">
        <v>12769</v>
      </c>
      <c r="B12673" s="225">
        <v>794.07</v>
      </c>
    </row>
    <row r="12674" spans="1:2">
      <c r="A12674" s="68" t="s">
        <v>12770</v>
      </c>
      <c r="B12674" s="225">
        <v>560.97</v>
      </c>
    </row>
    <row r="12675" spans="1:2">
      <c r="A12675" s="68" t="s">
        <v>12771</v>
      </c>
      <c r="B12675" s="225">
        <v>538.36</v>
      </c>
    </row>
    <row r="12676" spans="1:2">
      <c r="A12676" s="68" t="s">
        <v>12772</v>
      </c>
      <c r="B12676" s="225">
        <v>509.99</v>
      </c>
    </row>
    <row r="12677" spans="1:2">
      <c r="A12677" s="68" t="s">
        <v>12773</v>
      </c>
      <c r="B12677" s="225">
        <v>487.38</v>
      </c>
    </row>
    <row r="12678" spans="1:2">
      <c r="A12678" s="68" t="s">
        <v>12774</v>
      </c>
      <c r="B12678" s="225">
        <v>488.45</v>
      </c>
    </row>
    <row r="12679" spans="1:2">
      <c r="A12679" s="68" t="s">
        <v>12775</v>
      </c>
      <c r="B12679" s="225">
        <v>465.84</v>
      </c>
    </row>
    <row r="12680" spans="1:2">
      <c r="A12680" s="68" t="s">
        <v>12776</v>
      </c>
      <c r="B12680" s="225">
        <v>1120.71</v>
      </c>
    </row>
    <row r="12681" spans="1:2">
      <c r="A12681" s="68" t="s">
        <v>12777</v>
      </c>
      <c r="B12681" s="225">
        <v>1086.78</v>
      </c>
    </row>
    <row r="12682" spans="1:2">
      <c r="A12682" s="68" t="s">
        <v>12778</v>
      </c>
      <c r="B12682" s="225">
        <v>1031.6600000000001</v>
      </c>
    </row>
    <row r="12683" spans="1:2">
      <c r="A12683" s="68" t="s">
        <v>12779</v>
      </c>
      <c r="B12683" s="225">
        <v>997.73</v>
      </c>
    </row>
    <row r="12684" spans="1:2">
      <c r="A12684" s="68" t="s">
        <v>12780</v>
      </c>
      <c r="B12684" s="225">
        <v>978.66</v>
      </c>
    </row>
    <row r="12685" spans="1:2">
      <c r="A12685" s="68" t="s">
        <v>12781</v>
      </c>
      <c r="B12685" s="225">
        <v>944.73</v>
      </c>
    </row>
    <row r="12686" spans="1:2">
      <c r="A12686" s="68" t="s">
        <v>12782</v>
      </c>
      <c r="B12686" s="225">
        <v>776.24</v>
      </c>
    </row>
    <row r="12687" spans="1:2">
      <c r="A12687" s="68" t="s">
        <v>12783</v>
      </c>
      <c r="B12687" s="225">
        <v>753.63</v>
      </c>
    </row>
    <row r="12688" spans="1:2">
      <c r="A12688" s="68" t="s">
        <v>12784</v>
      </c>
      <c r="B12688" s="225">
        <v>691.78</v>
      </c>
    </row>
    <row r="12689" spans="1:2">
      <c r="A12689" s="68" t="s">
        <v>12785</v>
      </c>
      <c r="B12689" s="225">
        <v>669.17</v>
      </c>
    </row>
    <row r="12690" spans="1:2">
      <c r="A12690" s="68" t="s">
        <v>12786</v>
      </c>
      <c r="B12690" s="225">
        <v>643.37</v>
      </c>
    </row>
    <row r="12691" spans="1:2">
      <c r="A12691" s="68" t="s">
        <v>12787</v>
      </c>
      <c r="B12691" s="225">
        <v>620.76</v>
      </c>
    </row>
    <row r="12692" spans="1:2">
      <c r="A12692" s="68" t="s">
        <v>12788</v>
      </c>
      <c r="B12692" s="225">
        <v>802.07</v>
      </c>
    </row>
    <row r="12693" spans="1:2">
      <c r="A12693" s="68" t="s">
        <v>12789</v>
      </c>
      <c r="B12693" s="225">
        <v>768.14</v>
      </c>
    </row>
    <row r="12694" spans="1:2">
      <c r="A12694" s="68" t="s">
        <v>12790</v>
      </c>
      <c r="B12694" s="225">
        <v>893.72</v>
      </c>
    </row>
    <row r="12695" spans="1:2">
      <c r="A12695" s="68" t="s">
        <v>12791</v>
      </c>
      <c r="B12695" s="225">
        <v>859.8</v>
      </c>
    </row>
    <row r="12696" spans="1:2">
      <c r="A12696" s="68" t="s">
        <v>12792</v>
      </c>
      <c r="B12696" s="225">
        <v>838.37</v>
      </c>
    </row>
    <row r="12697" spans="1:2">
      <c r="A12697" s="68" t="s">
        <v>12793</v>
      </c>
      <c r="B12697" s="225">
        <v>804.45</v>
      </c>
    </row>
    <row r="12698" spans="1:2">
      <c r="A12698" s="68" t="s">
        <v>12794</v>
      </c>
      <c r="B12698" s="225">
        <v>812.46</v>
      </c>
    </row>
    <row r="12699" spans="1:2">
      <c r="A12699" s="68" t="s">
        <v>12795</v>
      </c>
      <c r="B12699" s="225">
        <v>778.54</v>
      </c>
    </row>
    <row r="12700" spans="1:2">
      <c r="A12700" s="68" t="s">
        <v>12796</v>
      </c>
      <c r="B12700" s="225">
        <v>560.97</v>
      </c>
    </row>
    <row r="12701" spans="1:2">
      <c r="A12701" s="68" t="s">
        <v>12797</v>
      </c>
      <c r="B12701" s="225">
        <v>538.36</v>
      </c>
    </row>
    <row r="12702" spans="1:2">
      <c r="A12702" s="68" t="s">
        <v>12798</v>
      </c>
      <c r="B12702" s="225">
        <v>509.99</v>
      </c>
    </row>
    <row r="12703" spans="1:2">
      <c r="A12703" s="68" t="s">
        <v>12799</v>
      </c>
      <c r="B12703" s="225">
        <v>487.38</v>
      </c>
    </row>
    <row r="12704" spans="1:2">
      <c r="A12704" s="68" t="s">
        <v>12800</v>
      </c>
      <c r="B12704" s="225">
        <v>488.45</v>
      </c>
    </row>
    <row r="12705" spans="1:2">
      <c r="A12705" s="68" t="s">
        <v>12801</v>
      </c>
      <c r="B12705" s="225">
        <v>465.84</v>
      </c>
    </row>
    <row r="12706" spans="1:2">
      <c r="A12706" s="68" t="s">
        <v>12802</v>
      </c>
      <c r="B12706" s="225">
        <v>280.45</v>
      </c>
    </row>
    <row r="12707" spans="1:2">
      <c r="A12707" s="68" t="s">
        <v>12803</v>
      </c>
      <c r="B12707" s="225">
        <v>257.83999999999997</v>
      </c>
    </row>
    <row r="12708" spans="1:2">
      <c r="A12708" s="68" t="s">
        <v>12804</v>
      </c>
      <c r="B12708" s="225">
        <v>270.01</v>
      </c>
    </row>
    <row r="12709" spans="1:2">
      <c r="A12709" s="68" t="s">
        <v>12805</v>
      </c>
      <c r="B12709" s="225">
        <v>247.4</v>
      </c>
    </row>
    <row r="12710" spans="1:2">
      <c r="A12710" s="68" t="s">
        <v>12806</v>
      </c>
      <c r="B12710" s="225">
        <v>256.43</v>
      </c>
    </row>
    <row r="12711" spans="1:2">
      <c r="A12711" s="68" t="s">
        <v>12807</v>
      </c>
      <c r="B12711" s="225">
        <v>233.82</v>
      </c>
    </row>
    <row r="12712" spans="1:2">
      <c r="A12712" s="68" t="s">
        <v>12808</v>
      </c>
      <c r="B12712" s="225">
        <v>446.88</v>
      </c>
    </row>
    <row r="12713" spans="1:2">
      <c r="A12713" s="68" t="s">
        <v>12809</v>
      </c>
      <c r="B12713" s="225">
        <v>424.26</v>
      </c>
    </row>
    <row r="12714" spans="1:2">
      <c r="A12714" s="68" t="s">
        <v>12810</v>
      </c>
      <c r="B12714" s="225">
        <v>423.09</v>
      </c>
    </row>
    <row r="12715" spans="1:2">
      <c r="A12715" s="68" t="s">
        <v>12811</v>
      </c>
      <c r="B12715" s="225">
        <v>400.47</v>
      </c>
    </row>
    <row r="12716" spans="1:2">
      <c r="A12716" s="68" t="s">
        <v>23446</v>
      </c>
      <c r="B12716" s="225">
        <v>492.77</v>
      </c>
    </row>
    <row r="12717" spans="1:2">
      <c r="A12717" s="68" t="s">
        <v>23447</v>
      </c>
      <c r="B12717" s="225">
        <v>470.16</v>
      </c>
    </row>
    <row r="12718" spans="1:2">
      <c r="A12718" s="68" t="s">
        <v>12812</v>
      </c>
      <c r="B12718" s="225">
        <v>1119.8399999999999</v>
      </c>
    </row>
    <row r="12719" spans="1:2">
      <c r="A12719" s="68" t="s">
        <v>12813</v>
      </c>
      <c r="B12719" s="225">
        <v>1085.9100000000001</v>
      </c>
    </row>
    <row r="12720" spans="1:2">
      <c r="A12720" s="68" t="s">
        <v>12814</v>
      </c>
      <c r="B12720" s="225">
        <v>1115.25</v>
      </c>
    </row>
    <row r="12721" spans="1:2">
      <c r="A12721" s="68" t="s">
        <v>12815</v>
      </c>
      <c r="B12721" s="225">
        <v>1081.32</v>
      </c>
    </row>
    <row r="12722" spans="1:2">
      <c r="A12722" s="68" t="s">
        <v>12816</v>
      </c>
      <c r="B12722" s="225">
        <v>1259.8699999999999</v>
      </c>
    </row>
    <row r="12723" spans="1:2">
      <c r="A12723" s="68" t="s">
        <v>12817</v>
      </c>
      <c r="B12723" s="225">
        <v>1223.1099999999999</v>
      </c>
    </row>
    <row r="12724" spans="1:2">
      <c r="A12724" s="68" t="s">
        <v>12818</v>
      </c>
      <c r="B12724" s="225">
        <v>1253.04</v>
      </c>
    </row>
    <row r="12725" spans="1:2">
      <c r="A12725" s="68" t="s">
        <v>12819</v>
      </c>
      <c r="B12725" s="225">
        <v>1216.29</v>
      </c>
    </row>
    <row r="12726" spans="1:2">
      <c r="A12726" s="68" t="s">
        <v>12820</v>
      </c>
      <c r="B12726" s="225">
        <v>1246.22</v>
      </c>
    </row>
    <row r="12727" spans="1:2">
      <c r="A12727" s="68" t="s">
        <v>12821</v>
      </c>
      <c r="B12727" s="225">
        <v>1209.46</v>
      </c>
    </row>
    <row r="12728" spans="1:2">
      <c r="A12728" s="68" t="s">
        <v>12822</v>
      </c>
      <c r="B12728" s="225">
        <v>2126.15</v>
      </c>
    </row>
    <row r="12729" spans="1:2">
      <c r="A12729" s="68" t="s">
        <v>12823</v>
      </c>
      <c r="B12729" s="225">
        <v>2058.29</v>
      </c>
    </row>
    <row r="12730" spans="1:2">
      <c r="A12730" s="68" t="s">
        <v>12824</v>
      </c>
      <c r="B12730" s="225">
        <v>2139.8000000000002</v>
      </c>
    </row>
    <row r="12731" spans="1:2">
      <c r="A12731" s="68" t="s">
        <v>12825</v>
      </c>
      <c r="B12731" s="225">
        <v>2071.9499999999998</v>
      </c>
    </row>
    <row r="12732" spans="1:2">
      <c r="A12732" s="68" t="s">
        <v>12826</v>
      </c>
      <c r="B12732" s="225">
        <v>2625.8</v>
      </c>
    </row>
    <row r="12733" spans="1:2">
      <c r="A12733" s="68" t="s">
        <v>12827</v>
      </c>
      <c r="B12733" s="225">
        <v>2552.29</v>
      </c>
    </row>
    <row r="12734" spans="1:2">
      <c r="A12734" s="68" t="s">
        <v>12828</v>
      </c>
      <c r="B12734" s="225">
        <v>775.37</v>
      </c>
    </row>
    <row r="12735" spans="1:2">
      <c r="A12735" s="68" t="s">
        <v>12829</v>
      </c>
      <c r="B12735" s="225">
        <v>752.76</v>
      </c>
    </row>
    <row r="12736" spans="1:2">
      <c r="A12736" s="68" t="s">
        <v>12830</v>
      </c>
      <c r="B12736" s="225">
        <v>775.37</v>
      </c>
    </row>
    <row r="12737" spans="1:2">
      <c r="A12737" s="68" t="s">
        <v>12831</v>
      </c>
      <c r="B12737" s="225">
        <v>752.76</v>
      </c>
    </row>
    <row r="12738" spans="1:2">
      <c r="A12738" s="68" t="s">
        <v>12832</v>
      </c>
      <c r="B12738" s="225">
        <v>1223.22</v>
      </c>
    </row>
    <row r="12739" spans="1:2">
      <c r="A12739" s="68" t="s">
        <v>12833</v>
      </c>
      <c r="B12739" s="225">
        <v>1189.29</v>
      </c>
    </row>
    <row r="12740" spans="1:2">
      <c r="A12740" s="68" t="s">
        <v>12834</v>
      </c>
      <c r="B12740" s="225">
        <v>1194.55</v>
      </c>
    </row>
    <row r="12741" spans="1:2">
      <c r="A12741" s="68" t="s">
        <v>12835</v>
      </c>
      <c r="B12741" s="225">
        <v>1160.6199999999999</v>
      </c>
    </row>
    <row r="12742" spans="1:2">
      <c r="A12742" s="68" t="s">
        <v>12836</v>
      </c>
      <c r="B12742" s="225">
        <v>1126.32</v>
      </c>
    </row>
    <row r="12743" spans="1:2">
      <c r="A12743" s="68" t="s">
        <v>12837</v>
      </c>
      <c r="B12743" s="225">
        <v>1092.3900000000001</v>
      </c>
    </row>
    <row r="12744" spans="1:2">
      <c r="A12744" s="68" t="s">
        <v>12838</v>
      </c>
      <c r="B12744" s="225">
        <v>1552.54</v>
      </c>
    </row>
    <row r="12745" spans="1:2">
      <c r="A12745" s="68" t="s">
        <v>12839</v>
      </c>
      <c r="B12745" s="225">
        <v>1507.3</v>
      </c>
    </row>
    <row r="12746" spans="1:2">
      <c r="A12746" s="68" t="s">
        <v>12840</v>
      </c>
      <c r="B12746" s="225">
        <v>1539.73</v>
      </c>
    </row>
    <row r="12747" spans="1:2">
      <c r="A12747" s="68" t="s">
        <v>12841</v>
      </c>
      <c r="B12747" s="225">
        <v>1494.49</v>
      </c>
    </row>
    <row r="12748" spans="1:2">
      <c r="A12748" s="68" t="s">
        <v>12842</v>
      </c>
      <c r="B12748" s="225">
        <v>3165.34</v>
      </c>
    </row>
    <row r="12749" spans="1:2">
      <c r="A12749" s="68" t="s">
        <v>12843</v>
      </c>
      <c r="B12749" s="225">
        <v>3080.52</v>
      </c>
    </row>
    <row r="12750" spans="1:2">
      <c r="A12750" s="68" t="s">
        <v>12844</v>
      </c>
      <c r="B12750" s="225">
        <v>9641.8799999999992</v>
      </c>
    </row>
    <row r="12751" spans="1:2">
      <c r="A12751" s="68" t="s">
        <v>12845</v>
      </c>
      <c r="B12751" s="225">
        <v>9437.27</v>
      </c>
    </row>
    <row r="12752" spans="1:2">
      <c r="A12752" s="68" t="s">
        <v>12846</v>
      </c>
      <c r="B12752" s="225">
        <v>2233.7399999999998</v>
      </c>
    </row>
    <row r="12753" spans="1:2">
      <c r="A12753" s="68" t="s">
        <v>12847</v>
      </c>
      <c r="B12753" s="225">
        <v>2171.54</v>
      </c>
    </row>
    <row r="12754" spans="1:2">
      <c r="A12754" s="68" t="s">
        <v>12848</v>
      </c>
      <c r="B12754" s="225">
        <v>989.17</v>
      </c>
    </row>
    <row r="12755" spans="1:2">
      <c r="A12755" s="68" t="s">
        <v>12849</v>
      </c>
      <c r="B12755" s="225">
        <v>978.41</v>
      </c>
    </row>
    <row r="12756" spans="1:2">
      <c r="A12756" s="68" t="s">
        <v>12850</v>
      </c>
      <c r="B12756" s="225">
        <v>962.86</v>
      </c>
    </row>
    <row r="12757" spans="1:2">
      <c r="A12757" s="68" t="s">
        <v>12851</v>
      </c>
      <c r="B12757" s="225">
        <v>897.83</v>
      </c>
    </row>
    <row r="12758" spans="1:2">
      <c r="A12758" s="68" t="s">
        <v>12852</v>
      </c>
      <c r="B12758" s="225">
        <v>981.1</v>
      </c>
    </row>
    <row r="12759" spans="1:2">
      <c r="A12759" s="68" t="s">
        <v>12853</v>
      </c>
      <c r="B12759" s="225">
        <v>916.07</v>
      </c>
    </row>
    <row r="12760" spans="1:2">
      <c r="A12760" s="68" t="s">
        <v>12854</v>
      </c>
      <c r="B12760" s="225">
        <v>989.81</v>
      </c>
    </row>
    <row r="12761" spans="1:2">
      <c r="A12761" s="68" t="s">
        <v>12855</v>
      </c>
      <c r="B12761" s="225">
        <v>924.78</v>
      </c>
    </row>
    <row r="12762" spans="1:2">
      <c r="A12762" s="68" t="s">
        <v>12856</v>
      </c>
      <c r="B12762" s="225">
        <v>994.4</v>
      </c>
    </row>
    <row r="12763" spans="1:2">
      <c r="A12763" s="68" t="s">
        <v>12857</v>
      </c>
      <c r="B12763" s="225">
        <v>929.37</v>
      </c>
    </row>
    <row r="12764" spans="1:2">
      <c r="A12764" s="68" t="s">
        <v>12858</v>
      </c>
      <c r="B12764" s="225">
        <v>1379.58</v>
      </c>
    </row>
    <row r="12765" spans="1:2">
      <c r="A12765" s="68" t="s">
        <v>12859</v>
      </c>
      <c r="B12765" s="225">
        <v>1345.65</v>
      </c>
    </row>
    <row r="12766" spans="1:2">
      <c r="A12766" s="68" t="s">
        <v>12860</v>
      </c>
      <c r="B12766" s="225">
        <v>981.28</v>
      </c>
    </row>
    <row r="12767" spans="1:2">
      <c r="A12767" s="68" t="s">
        <v>12861</v>
      </c>
      <c r="B12767" s="225">
        <v>941.69</v>
      </c>
    </row>
    <row r="12768" spans="1:2">
      <c r="A12768" s="68" t="s">
        <v>12862</v>
      </c>
      <c r="B12768" s="225">
        <v>569.70000000000005</v>
      </c>
    </row>
    <row r="12769" spans="1:2">
      <c r="A12769" s="68" t="s">
        <v>12863</v>
      </c>
      <c r="B12769" s="225">
        <v>535.77</v>
      </c>
    </row>
    <row r="12770" spans="1:2">
      <c r="A12770" s="68" t="s">
        <v>12864</v>
      </c>
      <c r="B12770" s="225">
        <v>697.66</v>
      </c>
    </row>
    <row r="12771" spans="1:2">
      <c r="A12771" s="68" t="s">
        <v>12865</v>
      </c>
      <c r="B12771" s="225">
        <v>632.63</v>
      </c>
    </row>
    <row r="12772" spans="1:2">
      <c r="A12772" s="68" t="s">
        <v>23448</v>
      </c>
      <c r="B12772" s="225">
        <v>1738.54</v>
      </c>
    </row>
    <row r="12773" spans="1:2">
      <c r="A12773" s="68" t="s">
        <v>23449</v>
      </c>
      <c r="B12773" s="225">
        <v>1691.04</v>
      </c>
    </row>
    <row r="12774" spans="1:2">
      <c r="A12774" s="68" t="s">
        <v>12866</v>
      </c>
      <c r="B12774" s="225">
        <v>1057.1099999999999</v>
      </c>
    </row>
    <row r="12775" spans="1:2">
      <c r="A12775" s="68" t="s">
        <v>12867</v>
      </c>
      <c r="B12775" s="225">
        <v>1018.54</v>
      </c>
    </row>
    <row r="12776" spans="1:2">
      <c r="A12776" s="68" t="s">
        <v>12868</v>
      </c>
      <c r="B12776" s="225">
        <v>1081.94</v>
      </c>
    </row>
    <row r="12777" spans="1:2">
      <c r="A12777" s="68" t="s">
        <v>12869</v>
      </c>
      <c r="B12777" s="225">
        <v>1042.81</v>
      </c>
    </row>
    <row r="12778" spans="1:2">
      <c r="A12778" s="68" t="s">
        <v>12870</v>
      </c>
      <c r="B12778" s="225">
        <v>1132.32</v>
      </c>
    </row>
    <row r="12779" spans="1:2">
      <c r="A12779" s="68" t="s">
        <v>12871</v>
      </c>
      <c r="B12779" s="225">
        <v>1092.6199999999999</v>
      </c>
    </row>
    <row r="12780" spans="1:2">
      <c r="A12780" s="68" t="s">
        <v>12872</v>
      </c>
      <c r="B12780" s="225">
        <v>653.34</v>
      </c>
    </row>
    <row r="12781" spans="1:2">
      <c r="A12781" s="68" t="s">
        <v>12873</v>
      </c>
      <c r="B12781" s="225">
        <v>619.41</v>
      </c>
    </row>
    <row r="12782" spans="1:2">
      <c r="A12782" s="68" t="s">
        <v>12874</v>
      </c>
      <c r="B12782" s="225">
        <v>649.30999999999995</v>
      </c>
    </row>
    <row r="12783" spans="1:2">
      <c r="A12783" s="68" t="s">
        <v>12875</v>
      </c>
      <c r="B12783" s="225">
        <v>615.38</v>
      </c>
    </row>
    <row r="12784" spans="1:2">
      <c r="A12784" s="68" t="s">
        <v>12876</v>
      </c>
      <c r="B12784" s="225">
        <v>645.29</v>
      </c>
    </row>
    <row r="12785" spans="1:2">
      <c r="A12785" s="68" t="s">
        <v>12877</v>
      </c>
      <c r="B12785" s="225">
        <v>611.36</v>
      </c>
    </row>
    <row r="12786" spans="1:2">
      <c r="A12786" s="68" t="s">
        <v>24197</v>
      </c>
      <c r="B12786" s="225">
        <v>1070.56</v>
      </c>
    </row>
    <row r="12787" spans="1:2">
      <c r="A12787" s="68" t="s">
        <v>24198</v>
      </c>
      <c r="B12787" s="225">
        <v>1005.53</v>
      </c>
    </row>
    <row r="12788" spans="1:2">
      <c r="A12788" s="68" t="s">
        <v>24199</v>
      </c>
      <c r="B12788" s="225">
        <v>1063.24</v>
      </c>
    </row>
    <row r="12789" spans="1:2">
      <c r="A12789" s="68" t="s">
        <v>24200</v>
      </c>
      <c r="B12789" s="225">
        <v>998.22</v>
      </c>
    </row>
    <row r="12790" spans="1:2">
      <c r="A12790" s="68" t="s">
        <v>24201</v>
      </c>
      <c r="B12790" s="225">
        <v>1055.93</v>
      </c>
    </row>
    <row r="12791" spans="1:2">
      <c r="A12791" s="68" t="s">
        <v>24202</v>
      </c>
      <c r="B12791" s="225">
        <v>990.9</v>
      </c>
    </row>
    <row r="12792" spans="1:2">
      <c r="A12792" s="68" t="s">
        <v>24203</v>
      </c>
      <c r="B12792" s="225">
        <v>424.9</v>
      </c>
    </row>
    <row r="12793" spans="1:2">
      <c r="A12793" s="68" t="s">
        <v>24204</v>
      </c>
      <c r="B12793" s="225">
        <v>402.28</v>
      </c>
    </row>
    <row r="12794" spans="1:2">
      <c r="A12794" s="68" t="s">
        <v>24205</v>
      </c>
      <c r="B12794" s="225">
        <v>222.34</v>
      </c>
    </row>
    <row r="12795" spans="1:2">
      <c r="A12795" s="68" t="s">
        <v>24206</v>
      </c>
      <c r="B12795" s="225">
        <v>211.03</v>
      </c>
    </row>
    <row r="12796" spans="1:2">
      <c r="A12796" s="68" t="s">
        <v>12878</v>
      </c>
      <c r="B12796" s="225">
        <v>2982.81</v>
      </c>
    </row>
    <row r="12797" spans="1:2">
      <c r="A12797" s="68" t="s">
        <v>12879</v>
      </c>
      <c r="B12797" s="225">
        <v>2914.95</v>
      </c>
    </row>
    <row r="12798" spans="1:2">
      <c r="A12798" s="68" t="s">
        <v>12880</v>
      </c>
      <c r="B12798" s="225">
        <v>1524.69</v>
      </c>
    </row>
    <row r="12799" spans="1:2">
      <c r="A12799" s="68" t="s">
        <v>12881</v>
      </c>
      <c r="B12799" s="225">
        <v>1421.05</v>
      </c>
    </row>
    <row r="12800" spans="1:2">
      <c r="A12800" s="68" t="s">
        <v>12882</v>
      </c>
      <c r="B12800" s="225">
        <v>1508.38</v>
      </c>
    </row>
    <row r="12801" spans="1:2">
      <c r="A12801" s="68" t="s">
        <v>12883</v>
      </c>
      <c r="B12801" s="225">
        <v>1474.45</v>
      </c>
    </row>
    <row r="12802" spans="1:2">
      <c r="A12802" s="68" t="s">
        <v>12884</v>
      </c>
      <c r="B12802" s="225">
        <v>1750.69</v>
      </c>
    </row>
    <row r="12803" spans="1:2">
      <c r="A12803" s="68" t="s">
        <v>12885</v>
      </c>
      <c r="B12803" s="225">
        <v>1716.76</v>
      </c>
    </row>
    <row r="12804" spans="1:2">
      <c r="A12804" s="68" t="s">
        <v>12886</v>
      </c>
      <c r="B12804" s="225">
        <v>2167.15</v>
      </c>
    </row>
    <row r="12805" spans="1:2">
      <c r="A12805" s="68" t="s">
        <v>12887</v>
      </c>
      <c r="B12805" s="225">
        <v>2127.56</v>
      </c>
    </row>
    <row r="12806" spans="1:2">
      <c r="A12806" s="68" t="s">
        <v>12888</v>
      </c>
      <c r="B12806" s="225">
        <v>1527.94</v>
      </c>
    </row>
    <row r="12807" spans="1:2">
      <c r="A12807" s="68" t="s">
        <v>12889</v>
      </c>
      <c r="B12807" s="225">
        <v>1494.01</v>
      </c>
    </row>
    <row r="12808" spans="1:2">
      <c r="A12808" s="68" t="s">
        <v>12890</v>
      </c>
      <c r="B12808" s="225">
        <v>1098.83</v>
      </c>
    </row>
    <row r="12809" spans="1:2">
      <c r="A12809" s="68" t="s">
        <v>12891</v>
      </c>
      <c r="B12809" s="225">
        <v>1070.55</v>
      </c>
    </row>
    <row r="12810" spans="1:2">
      <c r="A12810" s="68" t="s">
        <v>12892</v>
      </c>
      <c r="B12810" s="225">
        <v>1598.18</v>
      </c>
    </row>
    <row r="12811" spans="1:2">
      <c r="A12811" s="68" t="s">
        <v>12893</v>
      </c>
      <c r="B12811" s="225">
        <v>1547.29</v>
      </c>
    </row>
    <row r="12812" spans="1:2">
      <c r="A12812" s="68" t="s">
        <v>12894</v>
      </c>
      <c r="B12812" s="225">
        <v>2198.64</v>
      </c>
    </row>
    <row r="12813" spans="1:2">
      <c r="A12813" s="68" t="s">
        <v>12895</v>
      </c>
      <c r="B12813" s="225">
        <v>2159.06</v>
      </c>
    </row>
    <row r="12814" spans="1:2">
      <c r="A12814" s="68" t="s">
        <v>12896</v>
      </c>
      <c r="B12814" s="225">
        <v>2849.15</v>
      </c>
    </row>
    <row r="12815" spans="1:2">
      <c r="A12815" s="68" t="s">
        <v>12897</v>
      </c>
      <c r="B12815" s="225">
        <v>2803.91</v>
      </c>
    </row>
    <row r="12816" spans="1:2">
      <c r="A12816" s="68" t="s">
        <v>12898</v>
      </c>
      <c r="B12816" s="225">
        <v>2536.0700000000002</v>
      </c>
    </row>
    <row r="12817" spans="1:2">
      <c r="A12817" s="68" t="s">
        <v>12899</v>
      </c>
      <c r="B12817" s="225">
        <v>2507.79</v>
      </c>
    </row>
    <row r="12818" spans="1:2">
      <c r="A12818" s="68" t="s">
        <v>12900</v>
      </c>
      <c r="B12818" s="225">
        <v>2906.87</v>
      </c>
    </row>
    <row r="12819" spans="1:2">
      <c r="A12819" s="68" t="s">
        <v>12901</v>
      </c>
      <c r="B12819" s="225">
        <v>2878.59</v>
      </c>
    </row>
    <row r="12820" spans="1:2">
      <c r="A12820" s="68" t="s">
        <v>12902</v>
      </c>
      <c r="B12820" s="225">
        <v>3640.56</v>
      </c>
    </row>
    <row r="12821" spans="1:2">
      <c r="A12821" s="68" t="s">
        <v>12903</v>
      </c>
      <c r="B12821" s="225">
        <v>3600.97</v>
      </c>
    </row>
    <row r="12822" spans="1:2">
      <c r="A12822" s="68" t="s">
        <v>12904</v>
      </c>
      <c r="B12822" s="225">
        <v>5444.25</v>
      </c>
    </row>
    <row r="12823" spans="1:2">
      <c r="A12823" s="68" t="s">
        <v>12905</v>
      </c>
      <c r="B12823" s="225">
        <v>5399.01</v>
      </c>
    </row>
    <row r="12824" spans="1:2">
      <c r="A12824" s="68" t="s">
        <v>12906</v>
      </c>
      <c r="B12824" s="225">
        <v>1295.43</v>
      </c>
    </row>
    <row r="12825" spans="1:2">
      <c r="A12825" s="68" t="s">
        <v>12907</v>
      </c>
      <c r="B12825" s="225">
        <v>1250.2</v>
      </c>
    </row>
    <row r="12826" spans="1:2">
      <c r="A12826" s="68" t="s">
        <v>12908</v>
      </c>
      <c r="B12826" s="225">
        <v>218.19</v>
      </c>
    </row>
    <row r="12827" spans="1:2">
      <c r="A12827" s="68" t="s">
        <v>12909</v>
      </c>
      <c r="B12827" s="225">
        <v>203.5</v>
      </c>
    </row>
    <row r="12828" spans="1:2">
      <c r="A12828" s="68" t="s">
        <v>12910</v>
      </c>
      <c r="B12828" s="225">
        <v>427.86</v>
      </c>
    </row>
    <row r="12829" spans="1:2">
      <c r="A12829" s="68" t="s">
        <v>12911</v>
      </c>
      <c r="B12829" s="225">
        <v>410.9</v>
      </c>
    </row>
    <row r="12830" spans="1:2">
      <c r="A12830" s="68" t="s">
        <v>12912</v>
      </c>
      <c r="B12830" s="225">
        <v>581.4</v>
      </c>
    </row>
    <row r="12831" spans="1:2">
      <c r="A12831" s="68" t="s">
        <v>12913</v>
      </c>
      <c r="B12831" s="225">
        <v>553.13</v>
      </c>
    </row>
    <row r="12832" spans="1:2">
      <c r="A12832" s="68" t="s">
        <v>12914</v>
      </c>
      <c r="B12832" s="225">
        <v>219.18</v>
      </c>
    </row>
    <row r="12833" spans="1:2">
      <c r="A12833" s="68" t="s">
        <v>12915</v>
      </c>
      <c r="B12833" s="225">
        <v>207.87</v>
      </c>
    </row>
    <row r="12834" spans="1:2">
      <c r="A12834" s="68" t="s">
        <v>12916</v>
      </c>
      <c r="B12834" s="225">
        <v>412.67</v>
      </c>
    </row>
    <row r="12835" spans="1:2">
      <c r="A12835" s="68" t="s">
        <v>12917</v>
      </c>
      <c r="B12835" s="225">
        <v>401.36</v>
      </c>
    </row>
    <row r="12836" spans="1:2">
      <c r="A12836" s="68" t="s">
        <v>12918</v>
      </c>
      <c r="B12836" s="225">
        <v>281.67</v>
      </c>
    </row>
    <row r="12837" spans="1:2">
      <c r="A12837" s="68" t="s">
        <v>12919</v>
      </c>
      <c r="B12837" s="225">
        <v>260.13</v>
      </c>
    </row>
    <row r="12838" spans="1:2">
      <c r="A12838" s="68" t="s">
        <v>12920</v>
      </c>
      <c r="B12838" s="225">
        <v>1902.67</v>
      </c>
    </row>
    <row r="12839" spans="1:2">
      <c r="A12839" s="68" t="s">
        <v>12921</v>
      </c>
      <c r="B12839" s="225">
        <v>1780.78</v>
      </c>
    </row>
    <row r="12840" spans="1:2">
      <c r="A12840" s="68" t="s">
        <v>12922</v>
      </c>
      <c r="B12840" s="225">
        <v>1927.9</v>
      </c>
    </row>
    <row r="12841" spans="1:2">
      <c r="A12841" s="68" t="s">
        <v>12923</v>
      </c>
      <c r="B12841" s="225">
        <v>1854.39</v>
      </c>
    </row>
    <row r="12842" spans="1:2">
      <c r="A12842" s="68" t="s">
        <v>12924</v>
      </c>
      <c r="B12842" s="225">
        <v>1109.82</v>
      </c>
    </row>
    <row r="12843" spans="1:2">
      <c r="A12843" s="68" t="s">
        <v>12925</v>
      </c>
      <c r="B12843" s="225">
        <v>1019.34</v>
      </c>
    </row>
    <row r="12844" spans="1:2">
      <c r="A12844" s="68" t="s">
        <v>12926</v>
      </c>
      <c r="B12844" s="225">
        <v>87.58</v>
      </c>
    </row>
    <row r="12845" spans="1:2">
      <c r="A12845" s="68" t="s">
        <v>12927</v>
      </c>
      <c r="B12845" s="225">
        <v>81.93</v>
      </c>
    </row>
    <row r="12846" spans="1:2">
      <c r="A12846" s="68" t="s">
        <v>12928</v>
      </c>
      <c r="B12846" s="225">
        <v>96.71</v>
      </c>
    </row>
    <row r="12847" spans="1:2">
      <c r="A12847" s="68" t="s">
        <v>12929</v>
      </c>
      <c r="B12847" s="225">
        <v>91.05</v>
      </c>
    </row>
    <row r="12848" spans="1:2">
      <c r="A12848" s="68" t="s">
        <v>12930</v>
      </c>
      <c r="B12848" s="225">
        <v>105.53</v>
      </c>
    </row>
    <row r="12849" spans="1:2">
      <c r="A12849" s="68" t="s">
        <v>12931</v>
      </c>
      <c r="B12849" s="225">
        <v>99.88</v>
      </c>
    </row>
    <row r="12850" spans="1:2">
      <c r="A12850" s="68" t="s">
        <v>12932</v>
      </c>
      <c r="B12850" s="225">
        <v>94.62</v>
      </c>
    </row>
    <row r="12851" spans="1:2">
      <c r="A12851" s="68" t="s">
        <v>12933</v>
      </c>
      <c r="B12851" s="225">
        <v>90.1</v>
      </c>
    </row>
    <row r="12852" spans="1:2">
      <c r="A12852" s="68" t="s">
        <v>12934</v>
      </c>
      <c r="B12852" s="225">
        <v>89.9</v>
      </c>
    </row>
    <row r="12853" spans="1:2">
      <c r="A12853" s="68" t="s">
        <v>12935</v>
      </c>
      <c r="B12853" s="225">
        <v>85.37</v>
      </c>
    </row>
    <row r="12854" spans="1:2">
      <c r="A12854" s="68" t="s">
        <v>12936</v>
      </c>
      <c r="B12854" s="225">
        <v>31.47</v>
      </c>
    </row>
    <row r="12855" spans="1:2">
      <c r="A12855" s="68" t="s">
        <v>12937</v>
      </c>
      <c r="B12855" s="225">
        <v>30.39</v>
      </c>
    </row>
    <row r="12856" spans="1:2">
      <c r="A12856" s="68" t="s">
        <v>12938</v>
      </c>
      <c r="B12856" s="225">
        <v>52.86</v>
      </c>
    </row>
    <row r="12857" spans="1:2">
      <c r="A12857" s="68" t="s">
        <v>12940</v>
      </c>
      <c r="B12857" s="225">
        <v>50.88</v>
      </c>
    </row>
    <row r="12858" spans="1:2">
      <c r="A12858" s="68" t="s">
        <v>12941</v>
      </c>
      <c r="B12858" s="225">
        <v>62.51</v>
      </c>
    </row>
    <row r="12859" spans="1:2">
      <c r="A12859" s="68" t="s">
        <v>12942</v>
      </c>
      <c r="B12859" s="225">
        <v>60.53</v>
      </c>
    </row>
    <row r="12860" spans="1:2">
      <c r="A12860" s="68" t="s">
        <v>12943</v>
      </c>
      <c r="B12860" s="225">
        <v>58.25</v>
      </c>
    </row>
    <row r="12861" spans="1:2">
      <c r="A12861" s="68" t="s">
        <v>12945</v>
      </c>
      <c r="B12861" s="225">
        <v>56.27</v>
      </c>
    </row>
    <row r="12862" spans="1:2">
      <c r="A12862" s="68" t="s">
        <v>12946</v>
      </c>
      <c r="B12862" s="225">
        <v>11.08</v>
      </c>
    </row>
    <row r="12863" spans="1:2">
      <c r="A12863" s="68" t="s">
        <v>12948</v>
      </c>
      <c r="B12863" s="225">
        <v>10.66</v>
      </c>
    </row>
    <row r="12864" spans="1:2">
      <c r="A12864" s="68" t="s">
        <v>12949</v>
      </c>
      <c r="B12864" s="225">
        <v>62.91</v>
      </c>
    </row>
    <row r="12865" spans="1:2">
      <c r="A12865" s="68" t="s">
        <v>12950</v>
      </c>
      <c r="B12865" s="225">
        <v>57.25</v>
      </c>
    </row>
    <row r="12866" spans="1:2">
      <c r="A12866" s="68" t="s">
        <v>12951</v>
      </c>
      <c r="B12866" s="225">
        <v>83.13</v>
      </c>
    </row>
    <row r="12867" spans="1:2">
      <c r="A12867" s="68" t="s">
        <v>12952</v>
      </c>
      <c r="B12867" s="225">
        <v>77.47</v>
      </c>
    </row>
    <row r="12868" spans="1:2">
      <c r="A12868" s="68" t="s">
        <v>12953</v>
      </c>
      <c r="B12868" s="225">
        <v>1042.31</v>
      </c>
    </row>
    <row r="12869" spans="1:2">
      <c r="A12869" s="68" t="s">
        <v>12954</v>
      </c>
      <c r="B12869" s="225">
        <v>1026.93</v>
      </c>
    </row>
    <row r="12870" spans="1:2">
      <c r="A12870" s="68" t="s">
        <v>12955</v>
      </c>
      <c r="B12870" s="225">
        <v>1413.11</v>
      </c>
    </row>
    <row r="12871" spans="1:2">
      <c r="A12871" s="68" t="s">
        <v>12956</v>
      </c>
      <c r="B12871" s="225">
        <v>1397.73</v>
      </c>
    </row>
    <row r="12872" spans="1:2">
      <c r="A12872" s="68" t="s">
        <v>12957</v>
      </c>
      <c r="B12872" s="225">
        <v>1227.71</v>
      </c>
    </row>
    <row r="12873" spans="1:2">
      <c r="A12873" s="68" t="s">
        <v>12958</v>
      </c>
      <c r="B12873" s="225">
        <v>1212.33</v>
      </c>
    </row>
    <row r="12874" spans="1:2">
      <c r="A12874" s="68" t="s">
        <v>12959</v>
      </c>
      <c r="B12874" s="225">
        <v>1391.06</v>
      </c>
    </row>
    <row r="12875" spans="1:2">
      <c r="A12875" s="68" t="s">
        <v>12960</v>
      </c>
      <c r="B12875" s="225">
        <v>1378.62</v>
      </c>
    </row>
    <row r="12876" spans="1:2">
      <c r="A12876" s="68" t="s">
        <v>12961</v>
      </c>
      <c r="B12876" s="225">
        <v>927.56</v>
      </c>
    </row>
    <row r="12877" spans="1:2">
      <c r="A12877" s="68" t="s">
        <v>12962</v>
      </c>
      <c r="B12877" s="225">
        <v>915.12</v>
      </c>
    </row>
    <row r="12878" spans="1:2">
      <c r="A12878" s="68" t="s">
        <v>12963</v>
      </c>
      <c r="B12878" s="225">
        <v>1340.19</v>
      </c>
    </row>
    <row r="12879" spans="1:2">
      <c r="A12879" s="68" t="s">
        <v>12964</v>
      </c>
      <c r="B12879" s="225">
        <v>1334.54</v>
      </c>
    </row>
    <row r="12880" spans="1:2">
      <c r="A12880" s="68" t="s">
        <v>12965</v>
      </c>
      <c r="B12880" s="225">
        <v>866.09</v>
      </c>
    </row>
    <row r="12881" spans="1:2">
      <c r="A12881" s="68" t="s">
        <v>12966</v>
      </c>
      <c r="B12881" s="225">
        <v>861.85</v>
      </c>
    </row>
    <row r="12882" spans="1:2">
      <c r="A12882" s="68" t="s">
        <v>12967</v>
      </c>
      <c r="B12882" s="225">
        <v>2091.04</v>
      </c>
    </row>
    <row r="12883" spans="1:2">
      <c r="A12883" s="68" t="s">
        <v>12968</v>
      </c>
      <c r="B12883" s="225">
        <v>1959.47</v>
      </c>
    </row>
    <row r="12884" spans="1:2">
      <c r="A12884" s="68" t="s">
        <v>12969</v>
      </c>
      <c r="B12884" s="225">
        <v>544.85</v>
      </c>
    </row>
    <row r="12885" spans="1:2">
      <c r="A12885" s="68" t="s">
        <v>12970</v>
      </c>
      <c r="B12885" s="225">
        <v>528.99</v>
      </c>
    </row>
    <row r="12886" spans="1:2">
      <c r="A12886" s="68" t="s">
        <v>12971</v>
      </c>
      <c r="B12886" s="225">
        <v>23.1</v>
      </c>
    </row>
    <row r="12887" spans="1:2">
      <c r="A12887" s="68" t="s">
        <v>12973</v>
      </c>
      <c r="B12887" s="225">
        <v>23.1</v>
      </c>
    </row>
    <row r="12888" spans="1:2">
      <c r="A12888" s="68" t="s">
        <v>12974</v>
      </c>
      <c r="B12888" s="225">
        <v>41.6</v>
      </c>
    </row>
    <row r="12889" spans="1:2">
      <c r="A12889" s="68" t="s">
        <v>12976</v>
      </c>
      <c r="B12889" s="225">
        <v>41.6</v>
      </c>
    </row>
    <row r="12890" spans="1:2">
      <c r="A12890" s="68" t="s">
        <v>12977</v>
      </c>
      <c r="B12890" s="225">
        <v>54.2</v>
      </c>
    </row>
    <row r="12891" spans="1:2">
      <c r="A12891" s="68" t="s">
        <v>12979</v>
      </c>
      <c r="B12891" s="225">
        <v>54.2</v>
      </c>
    </row>
    <row r="12892" spans="1:2">
      <c r="A12892" s="68" t="s">
        <v>12980</v>
      </c>
      <c r="B12892" s="225">
        <v>25.02</v>
      </c>
    </row>
    <row r="12893" spans="1:2">
      <c r="A12893" s="68" t="s">
        <v>12982</v>
      </c>
      <c r="B12893" s="225">
        <v>25.02</v>
      </c>
    </row>
    <row r="12894" spans="1:2">
      <c r="A12894" s="68" t="s">
        <v>12983</v>
      </c>
      <c r="B12894" s="225">
        <v>39.450000000000003</v>
      </c>
    </row>
    <row r="12895" spans="1:2">
      <c r="A12895" s="68" t="s">
        <v>12985</v>
      </c>
      <c r="B12895" s="225">
        <v>39.450000000000003</v>
      </c>
    </row>
    <row r="12896" spans="1:2">
      <c r="A12896" s="68" t="s">
        <v>12986</v>
      </c>
      <c r="B12896" s="225">
        <v>50.19</v>
      </c>
    </row>
    <row r="12897" spans="1:2">
      <c r="A12897" s="68" t="s">
        <v>12988</v>
      </c>
      <c r="B12897" s="225">
        <v>50.19</v>
      </c>
    </row>
    <row r="12898" spans="1:2">
      <c r="A12898" s="68" t="s">
        <v>12989</v>
      </c>
      <c r="B12898" s="225">
        <v>74.790000000000006</v>
      </c>
    </row>
    <row r="12899" spans="1:2">
      <c r="A12899" s="68" t="s">
        <v>12991</v>
      </c>
      <c r="B12899" s="225">
        <v>74.790000000000006</v>
      </c>
    </row>
    <row r="12900" spans="1:2">
      <c r="A12900" s="68" t="s">
        <v>12992</v>
      </c>
      <c r="B12900" s="225">
        <v>96.56</v>
      </c>
    </row>
    <row r="12901" spans="1:2">
      <c r="A12901" s="68" t="s">
        <v>12994</v>
      </c>
      <c r="B12901" s="225">
        <v>96.56</v>
      </c>
    </row>
    <row r="12902" spans="1:2">
      <c r="A12902" s="68" t="s">
        <v>12995</v>
      </c>
      <c r="B12902" s="225">
        <v>45.94</v>
      </c>
    </row>
    <row r="12903" spans="1:2">
      <c r="A12903" s="68" t="s">
        <v>12997</v>
      </c>
      <c r="B12903" s="225">
        <v>45.94</v>
      </c>
    </row>
    <row r="12904" spans="1:2">
      <c r="A12904" s="68" t="s">
        <v>12998</v>
      </c>
      <c r="B12904" s="225">
        <v>63.62</v>
      </c>
    </row>
    <row r="12905" spans="1:2">
      <c r="A12905" s="68" t="s">
        <v>13000</v>
      </c>
      <c r="B12905" s="225">
        <v>63.62</v>
      </c>
    </row>
    <row r="12906" spans="1:2">
      <c r="A12906" s="68" t="s">
        <v>13001</v>
      </c>
      <c r="B12906" s="225">
        <v>38.71</v>
      </c>
    </row>
    <row r="12907" spans="1:2">
      <c r="A12907" s="68" t="s">
        <v>13002</v>
      </c>
      <c r="B12907" s="225">
        <v>38.71</v>
      </c>
    </row>
    <row r="12908" spans="1:2">
      <c r="A12908" s="68" t="s">
        <v>13003</v>
      </c>
      <c r="B12908" s="225">
        <v>12.22</v>
      </c>
    </row>
    <row r="12909" spans="1:2">
      <c r="A12909" s="68" t="s">
        <v>13004</v>
      </c>
      <c r="B12909" s="225">
        <v>12.22</v>
      </c>
    </row>
    <row r="12910" spans="1:2">
      <c r="A12910" s="68" t="s">
        <v>13005</v>
      </c>
      <c r="B12910" s="225">
        <v>19.920000000000002</v>
      </c>
    </row>
    <row r="12911" spans="1:2">
      <c r="A12911" s="68" t="s">
        <v>13006</v>
      </c>
      <c r="B12911" s="225">
        <v>19.920000000000002</v>
      </c>
    </row>
    <row r="12912" spans="1:2">
      <c r="A12912" s="68" t="s">
        <v>23450</v>
      </c>
      <c r="B12912" s="225">
        <v>44.33</v>
      </c>
    </row>
    <row r="12913" spans="1:2">
      <c r="A12913" s="68" t="s">
        <v>23451</v>
      </c>
      <c r="B12913" s="225">
        <v>44.33</v>
      </c>
    </row>
    <row r="12914" spans="1:2">
      <c r="A12914" s="68" t="s">
        <v>13007</v>
      </c>
      <c r="B12914" s="225">
        <v>53.85</v>
      </c>
    </row>
    <row r="12915" spans="1:2">
      <c r="A12915" s="68" t="s">
        <v>13008</v>
      </c>
      <c r="B12915" s="225">
        <v>53.85</v>
      </c>
    </row>
    <row r="12916" spans="1:2">
      <c r="A12916" s="68" t="s">
        <v>13009</v>
      </c>
      <c r="B12916" s="225">
        <v>947.84</v>
      </c>
    </row>
    <row r="12917" spans="1:2">
      <c r="A12917" s="68" t="s">
        <v>13010</v>
      </c>
      <c r="B12917" s="225">
        <v>947.84</v>
      </c>
    </row>
    <row r="12918" spans="1:2">
      <c r="A12918" s="68" t="s">
        <v>13011</v>
      </c>
      <c r="B12918" s="225">
        <v>307.51</v>
      </c>
    </row>
    <row r="12919" spans="1:2">
      <c r="A12919" s="68" t="s">
        <v>13012</v>
      </c>
      <c r="B12919" s="225">
        <v>307.51</v>
      </c>
    </row>
    <row r="12920" spans="1:2">
      <c r="A12920" s="68" t="s">
        <v>13013</v>
      </c>
      <c r="B12920" s="225">
        <v>296.32</v>
      </c>
    </row>
    <row r="12921" spans="1:2">
      <c r="A12921" s="68" t="s">
        <v>13014</v>
      </c>
      <c r="B12921" s="225">
        <v>296.32</v>
      </c>
    </row>
    <row r="12922" spans="1:2">
      <c r="A12922" s="68" t="s">
        <v>13015</v>
      </c>
      <c r="B12922" s="225">
        <v>837.91</v>
      </c>
    </row>
    <row r="12923" spans="1:2">
      <c r="A12923" s="68" t="s">
        <v>13016</v>
      </c>
      <c r="B12923" s="225">
        <v>837.91</v>
      </c>
    </row>
    <row r="12924" spans="1:2">
      <c r="A12924" s="68" t="s">
        <v>13017</v>
      </c>
      <c r="B12924" s="225">
        <v>690.56</v>
      </c>
    </row>
    <row r="12925" spans="1:2">
      <c r="A12925" s="68" t="s">
        <v>13018</v>
      </c>
      <c r="B12925" s="225">
        <v>690.56</v>
      </c>
    </row>
    <row r="12926" spans="1:2">
      <c r="A12926" s="68" t="s">
        <v>13019</v>
      </c>
      <c r="B12926" s="225">
        <v>206.35</v>
      </c>
    </row>
    <row r="12927" spans="1:2">
      <c r="A12927" s="68" t="s">
        <v>13020</v>
      </c>
      <c r="B12927" s="225">
        <v>206.35</v>
      </c>
    </row>
    <row r="12928" spans="1:2">
      <c r="A12928" s="68" t="s">
        <v>13021</v>
      </c>
      <c r="B12928" s="225">
        <v>320.92</v>
      </c>
    </row>
    <row r="12929" spans="1:2">
      <c r="A12929" s="68" t="s">
        <v>13022</v>
      </c>
      <c r="B12929" s="225">
        <v>320.92</v>
      </c>
    </row>
    <row r="12930" spans="1:2">
      <c r="A12930" s="68" t="s">
        <v>13023</v>
      </c>
      <c r="B12930" s="225">
        <v>160.88999999999999</v>
      </c>
    </row>
    <row r="12931" spans="1:2">
      <c r="A12931" s="68" t="s">
        <v>13024</v>
      </c>
      <c r="B12931" s="225">
        <v>160.88999999999999</v>
      </c>
    </row>
    <row r="12932" spans="1:2">
      <c r="A12932" s="68" t="s">
        <v>24207</v>
      </c>
      <c r="B12932" s="225">
        <v>290.45</v>
      </c>
    </row>
    <row r="12933" spans="1:2">
      <c r="A12933" s="68" t="s">
        <v>24208</v>
      </c>
      <c r="B12933" s="225">
        <v>290.45</v>
      </c>
    </row>
    <row r="12934" spans="1:2">
      <c r="A12934" s="68" t="s">
        <v>13025</v>
      </c>
      <c r="B12934" s="225">
        <v>276.35000000000002</v>
      </c>
    </row>
    <row r="12935" spans="1:2">
      <c r="A12935" s="68" t="s">
        <v>13026</v>
      </c>
      <c r="B12935" s="225">
        <v>276.35000000000002</v>
      </c>
    </row>
    <row r="12936" spans="1:2">
      <c r="A12936" s="68" t="s">
        <v>13027</v>
      </c>
      <c r="B12936" s="225">
        <v>105.43</v>
      </c>
    </row>
    <row r="12937" spans="1:2">
      <c r="A12937" s="68" t="s">
        <v>13028</v>
      </c>
      <c r="B12937" s="225">
        <v>105.43</v>
      </c>
    </row>
    <row r="12938" spans="1:2">
      <c r="A12938" s="68" t="s">
        <v>13029</v>
      </c>
      <c r="B12938" s="225">
        <v>473.13</v>
      </c>
    </row>
    <row r="12939" spans="1:2">
      <c r="A12939" s="68" t="s">
        <v>13030</v>
      </c>
      <c r="B12939" s="225">
        <v>473.13</v>
      </c>
    </row>
    <row r="12940" spans="1:2">
      <c r="A12940" s="68" t="s">
        <v>13031</v>
      </c>
      <c r="B12940" s="225">
        <v>343.5</v>
      </c>
    </row>
    <row r="12941" spans="1:2">
      <c r="A12941" s="68" t="s">
        <v>13032</v>
      </c>
      <c r="B12941" s="225">
        <v>343.5</v>
      </c>
    </row>
    <row r="12942" spans="1:2">
      <c r="A12942" s="68" t="s">
        <v>13033</v>
      </c>
      <c r="B12942" s="225">
        <v>87.95</v>
      </c>
    </row>
    <row r="12943" spans="1:2">
      <c r="A12943" s="68" t="s">
        <v>13034</v>
      </c>
      <c r="B12943" s="225">
        <v>87.95</v>
      </c>
    </row>
    <row r="12944" spans="1:2">
      <c r="A12944" s="68" t="s">
        <v>13035</v>
      </c>
      <c r="B12944" s="225">
        <v>592.44000000000005</v>
      </c>
    </row>
    <row r="12945" spans="1:2">
      <c r="A12945" s="68" t="s">
        <v>13036</v>
      </c>
      <c r="B12945" s="225">
        <v>592.44000000000005</v>
      </c>
    </row>
    <row r="12946" spans="1:2">
      <c r="A12946" s="68" t="s">
        <v>13037</v>
      </c>
      <c r="B12946" s="225">
        <v>164.68</v>
      </c>
    </row>
    <row r="12947" spans="1:2">
      <c r="A12947" s="68" t="s">
        <v>13038</v>
      </c>
      <c r="B12947" s="225">
        <v>164.68</v>
      </c>
    </row>
    <row r="12948" spans="1:2">
      <c r="A12948" s="68" t="s">
        <v>13039</v>
      </c>
      <c r="B12948" s="225">
        <v>85.95</v>
      </c>
    </row>
    <row r="12949" spans="1:2">
      <c r="A12949" s="68" t="s">
        <v>13040</v>
      </c>
      <c r="B12949" s="225">
        <v>85.95</v>
      </c>
    </row>
    <row r="12950" spans="1:2">
      <c r="A12950" s="68" t="s">
        <v>13041</v>
      </c>
      <c r="B12950" s="225">
        <v>61.35</v>
      </c>
    </row>
    <row r="12951" spans="1:2">
      <c r="A12951" s="68" t="s">
        <v>13042</v>
      </c>
      <c r="B12951" s="225">
        <v>61.35</v>
      </c>
    </row>
    <row r="12952" spans="1:2">
      <c r="A12952" s="68" t="s">
        <v>13043</v>
      </c>
      <c r="B12952" s="225">
        <v>104.4</v>
      </c>
    </row>
    <row r="12953" spans="1:2">
      <c r="A12953" s="68" t="s">
        <v>13044</v>
      </c>
      <c r="B12953" s="225">
        <v>104.4</v>
      </c>
    </row>
    <row r="12954" spans="1:2">
      <c r="A12954" s="68" t="s">
        <v>13045</v>
      </c>
      <c r="B12954" s="225">
        <v>414.95</v>
      </c>
    </row>
    <row r="12955" spans="1:2">
      <c r="A12955" s="68" t="s">
        <v>13046</v>
      </c>
      <c r="B12955" s="225">
        <v>414.95</v>
      </c>
    </row>
    <row r="12956" spans="1:2">
      <c r="A12956" s="68" t="s">
        <v>13047</v>
      </c>
      <c r="B12956" s="225">
        <v>363.05</v>
      </c>
    </row>
    <row r="12957" spans="1:2">
      <c r="A12957" s="68" t="s">
        <v>13048</v>
      </c>
      <c r="B12957" s="225">
        <v>363.05</v>
      </c>
    </row>
    <row r="12958" spans="1:2">
      <c r="A12958" s="68" t="s">
        <v>13049</v>
      </c>
      <c r="B12958" s="225">
        <v>602.69000000000005</v>
      </c>
    </row>
    <row r="12959" spans="1:2">
      <c r="A12959" s="68" t="s">
        <v>13050</v>
      </c>
      <c r="B12959" s="225">
        <v>602.69000000000005</v>
      </c>
    </row>
    <row r="12960" spans="1:2">
      <c r="A12960" s="68" t="s">
        <v>24209</v>
      </c>
      <c r="B12960" s="225">
        <v>257.43</v>
      </c>
    </row>
    <row r="12961" spans="1:2">
      <c r="A12961" s="68" t="s">
        <v>24210</v>
      </c>
      <c r="B12961" s="225">
        <v>257.43</v>
      </c>
    </row>
    <row r="12962" spans="1:2">
      <c r="A12962" s="68" t="s">
        <v>13051</v>
      </c>
      <c r="B12962" s="225">
        <v>1143.43</v>
      </c>
    </row>
    <row r="12963" spans="1:2">
      <c r="A12963" s="68" t="s">
        <v>13052</v>
      </c>
      <c r="B12963" s="225">
        <v>1143.43</v>
      </c>
    </row>
    <row r="12964" spans="1:2">
      <c r="A12964" s="68" t="s">
        <v>13053</v>
      </c>
      <c r="B12964" s="225">
        <v>1370.37</v>
      </c>
    </row>
    <row r="12965" spans="1:2">
      <c r="A12965" s="68" t="s">
        <v>13054</v>
      </c>
      <c r="B12965" s="225">
        <v>1370.37</v>
      </c>
    </row>
    <row r="12966" spans="1:2">
      <c r="A12966" s="68" t="s">
        <v>13055</v>
      </c>
      <c r="B12966" s="225">
        <v>27.55</v>
      </c>
    </row>
    <row r="12967" spans="1:2">
      <c r="A12967" s="68" t="s">
        <v>13056</v>
      </c>
      <c r="B12967" s="225">
        <v>27.55</v>
      </c>
    </row>
    <row r="12968" spans="1:2">
      <c r="A12968" s="68" t="s">
        <v>13057</v>
      </c>
      <c r="B12968" s="225">
        <v>100.28</v>
      </c>
    </row>
    <row r="12969" spans="1:2">
      <c r="A12969" s="68" t="s">
        <v>13058</v>
      </c>
      <c r="B12969" s="225">
        <v>100.28</v>
      </c>
    </row>
    <row r="12970" spans="1:2">
      <c r="A12970" s="68" t="s">
        <v>13059</v>
      </c>
      <c r="B12970" s="225">
        <v>54.88</v>
      </c>
    </row>
    <row r="12971" spans="1:2">
      <c r="A12971" s="68" t="s">
        <v>13060</v>
      </c>
      <c r="B12971" s="225">
        <v>54.88</v>
      </c>
    </row>
    <row r="12972" spans="1:2">
      <c r="A12972" s="68" t="s">
        <v>13061</v>
      </c>
      <c r="B12972" s="225">
        <v>36.68</v>
      </c>
    </row>
    <row r="12973" spans="1:2">
      <c r="A12973" s="68" t="s">
        <v>13062</v>
      </c>
      <c r="B12973" s="225">
        <v>36.68</v>
      </c>
    </row>
    <row r="12974" spans="1:2">
      <c r="A12974" s="68" t="s">
        <v>13063</v>
      </c>
      <c r="B12974" s="225">
        <v>419.16</v>
      </c>
    </row>
    <row r="12975" spans="1:2">
      <c r="A12975" s="68" t="s">
        <v>13064</v>
      </c>
      <c r="B12975" s="225">
        <v>419.16</v>
      </c>
    </row>
    <row r="12976" spans="1:2">
      <c r="A12976" s="68" t="s">
        <v>13065</v>
      </c>
      <c r="B12976" s="225">
        <v>39.96</v>
      </c>
    </row>
    <row r="12977" spans="1:2">
      <c r="A12977" s="68" t="s">
        <v>13066</v>
      </c>
      <c r="B12977" s="225">
        <v>39.96</v>
      </c>
    </row>
    <row r="12978" spans="1:2">
      <c r="A12978" s="68" t="s">
        <v>13067</v>
      </c>
      <c r="B12978" s="225">
        <v>125.25</v>
      </c>
    </row>
    <row r="12979" spans="1:2">
      <c r="A12979" s="68" t="s">
        <v>13068</v>
      </c>
      <c r="B12979" s="225">
        <v>125.25</v>
      </c>
    </row>
    <row r="12980" spans="1:2">
      <c r="A12980" s="68" t="s">
        <v>13069</v>
      </c>
      <c r="B12980" s="225">
        <v>140.09</v>
      </c>
    </row>
    <row r="12981" spans="1:2">
      <c r="A12981" s="68" t="s">
        <v>13070</v>
      </c>
      <c r="B12981" s="225">
        <v>140.09</v>
      </c>
    </row>
    <row r="12982" spans="1:2">
      <c r="A12982" s="68" t="s">
        <v>13071</v>
      </c>
      <c r="B12982" s="225">
        <v>172.31</v>
      </c>
    </row>
    <row r="12983" spans="1:2">
      <c r="A12983" s="68" t="s">
        <v>13072</v>
      </c>
      <c r="B12983" s="225">
        <v>172.31</v>
      </c>
    </row>
    <row r="12984" spans="1:2">
      <c r="A12984" s="68" t="s">
        <v>13073</v>
      </c>
      <c r="B12984" s="225">
        <v>212.27</v>
      </c>
    </row>
    <row r="12985" spans="1:2">
      <c r="A12985" s="68" t="s">
        <v>13074</v>
      </c>
      <c r="B12985" s="225">
        <v>212.27</v>
      </c>
    </row>
    <row r="12986" spans="1:2">
      <c r="A12986" s="68" t="s">
        <v>13075</v>
      </c>
      <c r="B12986" s="225">
        <v>247.75</v>
      </c>
    </row>
    <row r="12987" spans="1:2">
      <c r="A12987" s="68" t="s">
        <v>13076</v>
      </c>
      <c r="B12987" s="225">
        <v>247.75</v>
      </c>
    </row>
    <row r="12988" spans="1:2">
      <c r="A12988" s="68" t="s">
        <v>13077</v>
      </c>
      <c r="B12988" s="225">
        <v>320.33999999999997</v>
      </c>
    </row>
    <row r="12989" spans="1:2">
      <c r="A12989" s="68" t="s">
        <v>13078</v>
      </c>
      <c r="B12989" s="225">
        <v>320.33999999999997</v>
      </c>
    </row>
    <row r="12990" spans="1:2">
      <c r="A12990" s="68" t="s">
        <v>13079</v>
      </c>
      <c r="B12990" s="225">
        <v>517.84</v>
      </c>
    </row>
    <row r="12991" spans="1:2">
      <c r="A12991" s="68" t="s">
        <v>13080</v>
      </c>
      <c r="B12991" s="225">
        <v>517.84</v>
      </c>
    </row>
    <row r="12992" spans="1:2">
      <c r="A12992" s="68" t="s">
        <v>13081</v>
      </c>
      <c r="B12992" s="225">
        <v>681.64</v>
      </c>
    </row>
    <row r="12993" spans="1:2">
      <c r="A12993" s="68" t="s">
        <v>13082</v>
      </c>
      <c r="B12993" s="225">
        <v>681.64</v>
      </c>
    </row>
    <row r="12994" spans="1:2">
      <c r="A12994" s="68" t="s">
        <v>13083</v>
      </c>
      <c r="B12994" s="225">
        <v>1087.52</v>
      </c>
    </row>
    <row r="12995" spans="1:2">
      <c r="A12995" s="68" t="s">
        <v>13084</v>
      </c>
      <c r="B12995" s="225">
        <v>1087.52</v>
      </c>
    </row>
    <row r="12996" spans="1:2">
      <c r="A12996" s="68" t="s">
        <v>13085</v>
      </c>
      <c r="B12996" s="225">
        <v>247.78</v>
      </c>
    </row>
    <row r="12997" spans="1:2">
      <c r="A12997" s="68" t="s">
        <v>13086</v>
      </c>
      <c r="B12997" s="225">
        <v>247.78</v>
      </c>
    </row>
    <row r="12998" spans="1:2">
      <c r="A12998" s="68" t="s">
        <v>13087</v>
      </c>
      <c r="B12998" s="225">
        <v>137.69999999999999</v>
      </c>
    </row>
    <row r="12999" spans="1:2">
      <c r="A12999" s="68" t="s">
        <v>13088</v>
      </c>
      <c r="B12999" s="225">
        <v>137.69999999999999</v>
      </c>
    </row>
    <row r="13000" spans="1:2">
      <c r="A13000" s="68" t="s">
        <v>13089</v>
      </c>
      <c r="B13000" s="225">
        <v>186.52</v>
      </c>
    </row>
    <row r="13001" spans="1:2">
      <c r="A13001" s="68" t="s">
        <v>13090</v>
      </c>
      <c r="B13001" s="225">
        <v>186.52</v>
      </c>
    </row>
    <row r="13002" spans="1:2">
      <c r="A13002" s="68" t="s">
        <v>13091</v>
      </c>
      <c r="B13002" s="225">
        <v>535.16</v>
      </c>
    </row>
    <row r="13003" spans="1:2">
      <c r="A13003" s="68" t="s">
        <v>13092</v>
      </c>
      <c r="B13003" s="225">
        <v>535.16</v>
      </c>
    </row>
    <row r="13004" spans="1:2">
      <c r="A13004" s="68" t="s">
        <v>13093</v>
      </c>
      <c r="B13004" s="225">
        <v>276.16000000000003</v>
      </c>
    </row>
    <row r="13005" spans="1:2">
      <c r="A13005" s="68" t="s">
        <v>13094</v>
      </c>
      <c r="B13005" s="225">
        <v>276.16000000000003</v>
      </c>
    </row>
    <row r="13006" spans="1:2">
      <c r="A13006" s="68" t="s">
        <v>13095</v>
      </c>
      <c r="B13006" s="225">
        <v>276.16000000000003</v>
      </c>
    </row>
    <row r="13007" spans="1:2">
      <c r="A13007" s="68" t="s">
        <v>13096</v>
      </c>
      <c r="B13007" s="225">
        <v>276.16000000000003</v>
      </c>
    </row>
    <row r="13008" spans="1:2">
      <c r="A13008" s="68" t="s">
        <v>13097</v>
      </c>
      <c r="B13008" s="225">
        <v>27.61</v>
      </c>
    </row>
    <row r="13009" spans="1:2">
      <c r="A13009" s="68" t="s">
        <v>13098</v>
      </c>
      <c r="B13009" s="225">
        <v>27.61</v>
      </c>
    </row>
    <row r="13010" spans="1:2">
      <c r="A13010" s="68" t="s">
        <v>13099</v>
      </c>
      <c r="B13010" s="225">
        <v>231.59</v>
      </c>
    </row>
    <row r="13011" spans="1:2">
      <c r="A13011" s="68" t="s">
        <v>13100</v>
      </c>
      <c r="B13011" s="225">
        <v>231.59</v>
      </c>
    </row>
    <row r="13012" spans="1:2">
      <c r="A13012" s="68" t="s">
        <v>13101</v>
      </c>
      <c r="B13012" s="225">
        <v>27.61</v>
      </c>
    </row>
    <row r="13013" spans="1:2">
      <c r="A13013" s="68" t="s">
        <v>13102</v>
      </c>
      <c r="B13013" s="225">
        <v>27.61</v>
      </c>
    </row>
    <row r="13014" spans="1:2">
      <c r="A13014" s="68" t="s">
        <v>13103</v>
      </c>
      <c r="B13014" s="225">
        <v>547.67999999999995</v>
      </c>
    </row>
    <row r="13015" spans="1:2">
      <c r="A13015" s="68" t="s">
        <v>13104</v>
      </c>
      <c r="B13015" s="225">
        <v>547.67999999999995</v>
      </c>
    </row>
    <row r="13016" spans="1:2">
      <c r="A13016" s="68" t="s">
        <v>13105</v>
      </c>
      <c r="B13016" s="225">
        <v>115</v>
      </c>
    </row>
    <row r="13017" spans="1:2">
      <c r="A13017" s="68" t="s">
        <v>13106</v>
      </c>
      <c r="B13017" s="225">
        <v>115</v>
      </c>
    </row>
    <row r="13018" spans="1:2">
      <c r="A13018" s="68" t="s">
        <v>13107</v>
      </c>
      <c r="B13018" s="225">
        <v>22.4</v>
      </c>
    </row>
    <row r="13019" spans="1:2">
      <c r="A13019" s="68" t="s">
        <v>13108</v>
      </c>
      <c r="B13019" s="225">
        <v>22.4</v>
      </c>
    </row>
    <row r="13020" spans="1:2">
      <c r="A13020" s="68" t="s">
        <v>13109</v>
      </c>
      <c r="B13020" s="225">
        <v>7.66</v>
      </c>
    </row>
    <row r="13021" spans="1:2">
      <c r="A13021" s="68" t="s">
        <v>13110</v>
      </c>
      <c r="B13021" s="225">
        <v>7.66</v>
      </c>
    </row>
    <row r="13022" spans="1:2">
      <c r="A13022" s="68" t="s">
        <v>13111</v>
      </c>
      <c r="B13022" s="225">
        <v>9.34</v>
      </c>
    </row>
    <row r="13023" spans="1:2">
      <c r="A13023" s="68" t="s">
        <v>13112</v>
      </c>
      <c r="B13023" s="225">
        <v>9.34</v>
      </c>
    </row>
    <row r="13024" spans="1:2">
      <c r="A13024" s="68" t="s">
        <v>13113</v>
      </c>
      <c r="B13024" s="225">
        <v>151</v>
      </c>
    </row>
    <row r="13025" spans="1:2">
      <c r="A13025" s="68" t="s">
        <v>13114</v>
      </c>
      <c r="B13025" s="225">
        <v>151</v>
      </c>
    </row>
    <row r="13026" spans="1:2">
      <c r="A13026" s="68" t="s">
        <v>13115</v>
      </c>
      <c r="B13026" s="225">
        <v>35.04</v>
      </c>
    </row>
    <row r="13027" spans="1:2">
      <c r="A13027" s="68" t="s">
        <v>13116</v>
      </c>
      <c r="B13027" s="225">
        <v>35.04</v>
      </c>
    </row>
    <row r="13028" spans="1:2">
      <c r="A13028" s="68" t="s">
        <v>13117</v>
      </c>
      <c r="B13028" s="225">
        <v>44.9</v>
      </c>
    </row>
    <row r="13029" spans="1:2">
      <c r="A13029" s="68" t="s">
        <v>13118</v>
      </c>
      <c r="B13029" s="225">
        <v>44.9</v>
      </c>
    </row>
    <row r="13030" spans="1:2">
      <c r="A13030" s="68" t="s">
        <v>13119</v>
      </c>
      <c r="B13030" s="225">
        <v>11.5</v>
      </c>
    </row>
    <row r="13031" spans="1:2">
      <c r="A13031" s="68" t="s">
        <v>13120</v>
      </c>
      <c r="B13031" s="225">
        <v>11.5</v>
      </c>
    </row>
    <row r="13032" spans="1:2">
      <c r="A13032" s="68" t="s">
        <v>13121</v>
      </c>
      <c r="B13032" s="225">
        <v>21.94</v>
      </c>
    </row>
    <row r="13033" spans="1:2">
      <c r="A13033" s="68" t="s">
        <v>13122</v>
      </c>
      <c r="B13033" s="225">
        <v>21.94</v>
      </c>
    </row>
    <row r="13034" spans="1:2">
      <c r="A13034" s="68" t="s">
        <v>13123</v>
      </c>
      <c r="B13034" s="225">
        <v>13.76</v>
      </c>
    </row>
    <row r="13035" spans="1:2">
      <c r="A13035" s="68" t="s">
        <v>13124</v>
      </c>
      <c r="B13035" s="225">
        <v>13.76</v>
      </c>
    </row>
    <row r="13036" spans="1:2">
      <c r="A13036" s="68" t="s">
        <v>13125</v>
      </c>
      <c r="B13036" s="225">
        <v>43.5</v>
      </c>
    </row>
    <row r="13037" spans="1:2">
      <c r="A13037" s="68" t="s">
        <v>13126</v>
      </c>
      <c r="B13037" s="225">
        <v>43.5</v>
      </c>
    </row>
    <row r="13038" spans="1:2">
      <c r="A13038" s="68" t="s">
        <v>13127</v>
      </c>
      <c r="B13038" s="225">
        <v>24.93</v>
      </c>
    </row>
    <row r="13039" spans="1:2">
      <c r="A13039" s="68" t="s">
        <v>13128</v>
      </c>
      <c r="B13039" s="225">
        <v>24.93</v>
      </c>
    </row>
    <row r="13040" spans="1:2">
      <c r="A13040" s="68" t="s">
        <v>13129</v>
      </c>
      <c r="B13040" s="225">
        <v>41.52</v>
      </c>
    </row>
    <row r="13041" spans="1:2">
      <c r="A13041" s="68" t="s">
        <v>13130</v>
      </c>
      <c r="B13041" s="225">
        <v>41.52</v>
      </c>
    </row>
    <row r="13042" spans="1:2">
      <c r="A13042" s="68" t="s">
        <v>13131</v>
      </c>
      <c r="B13042" s="225">
        <v>3.75</v>
      </c>
    </row>
    <row r="13043" spans="1:2">
      <c r="A13043" s="68" t="s">
        <v>13132</v>
      </c>
      <c r="B13043" s="225">
        <v>3.75</v>
      </c>
    </row>
    <row r="13044" spans="1:2">
      <c r="A13044" s="68" t="s">
        <v>13133</v>
      </c>
      <c r="B13044" s="225">
        <v>7.73</v>
      </c>
    </row>
    <row r="13045" spans="1:2">
      <c r="A13045" s="68" t="s">
        <v>13134</v>
      </c>
      <c r="B13045" s="225">
        <v>7.73</v>
      </c>
    </row>
    <row r="13046" spans="1:2">
      <c r="A13046" s="68" t="s">
        <v>13135</v>
      </c>
      <c r="B13046" s="225">
        <v>16.03</v>
      </c>
    </row>
    <row r="13047" spans="1:2">
      <c r="A13047" s="68" t="s">
        <v>13136</v>
      </c>
      <c r="B13047" s="225">
        <v>16.03</v>
      </c>
    </row>
    <row r="13048" spans="1:2">
      <c r="A13048" s="68" t="s">
        <v>13137</v>
      </c>
      <c r="B13048" s="225">
        <v>47.16</v>
      </c>
    </row>
    <row r="13049" spans="1:2">
      <c r="A13049" s="68" t="s">
        <v>13138</v>
      </c>
      <c r="B13049" s="225">
        <v>47.16</v>
      </c>
    </row>
    <row r="13050" spans="1:2">
      <c r="A13050" s="68" t="s">
        <v>13139</v>
      </c>
      <c r="B13050" s="225">
        <v>6.72</v>
      </c>
    </row>
    <row r="13051" spans="1:2">
      <c r="A13051" s="68" t="s">
        <v>13140</v>
      </c>
      <c r="B13051" s="225">
        <v>6.72</v>
      </c>
    </row>
    <row r="13052" spans="1:2">
      <c r="A13052" s="68" t="s">
        <v>13141</v>
      </c>
      <c r="B13052" s="225">
        <v>69.33</v>
      </c>
    </row>
    <row r="13053" spans="1:2">
      <c r="A13053" s="68" t="s">
        <v>13142</v>
      </c>
      <c r="B13053" s="225">
        <v>69.33</v>
      </c>
    </row>
    <row r="13054" spans="1:2">
      <c r="A13054" s="68" t="s">
        <v>13143</v>
      </c>
      <c r="B13054" s="225">
        <v>6.13</v>
      </c>
    </row>
    <row r="13055" spans="1:2">
      <c r="A13055" s="68" t="s">
        <v>13144</v>
      </c>
      <c r="B13055" s="225">
        <v>6.13</v>
      </c>
    </row>
    <row r="13056" spans="1:2">
      <c r="A13056" s="68" t="s">
        <v>13145</v>
      </c>
      <c r="B13056" s="225">
        <v>6.38</v>
      </c>
    </row>
    <row r="13057" spans="1:2">
      <c r="A13057" s="68" t="s">
        <v>13146</v>
      </c>
      <c r="B13057" s="225">
        <v>6.38</v>
      </c>
    </row>
    <row r="13058" spans="1:2">
      <c r="A13058" s="68" t="s">
        <v>13147</v>
      </c>
      <c r="B13058" s="225">
        <v>51.21</v>
      </c>
    </row>
    <row r="13059" spans="1:2">
      <c r="A13059" s="68" t="s">
        <v>13148</v>
      </c>
      <c r="B13059" s="225">
        <v>51.21</v>
      </c>
    </row>
    <row r="13060" spans="1:2">
      <c r="A13060" s="68" t="s">
        <v>13149</v>
      </c>
      <c r="B13060" s="225">
        <v>41.19</v>
      </c>
    </row>
    <row r="13061" spans="1:2">
      <c r="A13061" s="68" t="s">
        <v>13150</v>
      </c>
      <c r="B13061" s="225">
        <v>41.19</v>
      </c>
    </row>
    <row r="13062" spans="1:2">
      <c r="A13062" s="68" t="s">
        <v>13151</v>
      </c>
      <c r="B13062" s="225">
        <v>102.38</v>
      </c>
    </row>
    <row r="13063" spans="1:2">
      <c r="A13063" s="68" t="s">
        <v>13152</v>
      </c>
      <c r="B13063" s="225">
        <v>102.38</v>
      </c>
    </row>
    <row r="13064" spans="1:2">
      <c r="A13064" s="68" t="s">
        <v>13153</v>
      </c>
      <c r="B13064" s="225">
        <v>14.59</v>
      </c>
    </row>
    <row r="13065" spans="1:2">
      <c r="A13065" s="68" t="s">
        <v>13154</v>
      </c>
      <c r="B13065" s="225">
        <v>14.59</v>
      </c>
    </row>
    <row r="13066" spans="1:2">
      <c r="A13066" s="68" t="s">
        <v>13155</v>
      </c>
      <c r="B13066" s="225">
        <v>54.9</v>
      </c>
    </row>
    <row r="13067" spans="1:2">
      <c r="A13067" s="68" t="s">
        <v>13156</v>
      </c>
      <c r="B13067" s="225">
        <v>54.9</v>
      </c>
    </row>
    <row r="13068" spans="1:2">
      <c r="A13068" s="68" t="s">
        <v>13157</v>
      </c>
      <c r="B13068" s="225">
        <v>91.57</v>
      </c>
    </row>
    <row r="13069" spans="1:2">
      <c r="A13069" s="68" t="s">
        <v>13158</v>
      </c>
      <c r="B13069" s="225">
        <v>91.57</v>
      </c>
    </row>
    <row r="13070" spans="1:2">
      <c r="A13070" s="68" t="s">
        <v>13159</v>
      </c>
      <c r="B13070" s="225">
        <v>5.64</v>
      </c>
    </row>
    <row r="13071" spans="1:2">
      <c r="A13071" s="68" t="s">
        <v>13160</v>
      </c>
      <c r="B13071" s="225">
        <v>5.64</v>
      </c>
    </row>
    <row r="13072" spans="1:2">
      <c r="A13072" s="68" t="s">
        <v>13161</v>
      </c>
      <c r="B13072" s="225">
        <v>8.0299999999999994</v>
      </c>
    </row>
    <row r="13073" spans="1:2">
      <c r="A13073" s="68" t="s">
        <v>13162</v>
      </c>
      <c r="B13073" s="225">
        <v>8.0299999999999994</v>
      </c>
    </row>
    <row r="13074" spans="1:2">
      <c r="A13074" s="68" t="s">
        <v>13163</v>
      </c>
      <c r="B13074" s="225">
        <v>40.93</v>
      </c>
    </row>
    <row r="13075" spans="1:2">
      <c r="A13075" s="68" t="s">
        <v>13164</v>
      </c>
      <c r="B13075" s="225">
        <v>40.93</v>
      </c>
    </row>
    <row r="13076" spans="1:2">
      <c r="A13076" s="68" t="s">
        <v>13165</v>
      </c>
      <c r="B13076" s="225">
        <v>23.77</v>
      </c>
    </row>
    <row r="13077" spans="1:2">
      <c r="A13077" s="68" t="s">
        <v>13166</v>
      </c>
      <c r="B13077" s="225">
        <v>23.77</v>
      </c>
    </row>
    <row r="13078" spans="1:2">
      <c r="A13078" s="68" t="s">
        <v>13167</v>
      </c>
      <c r="B13078" s="225">
        <v>162.04</v>
      </c>
    </row>
    <row r="13079" spans="1:2">
      <c r="A13079" s="68" t="s">
        <v>13168</v>
      </c>
      <c r="B13079" s="225">
        <v>162.04</v>
      </c>
    </row>
    <row r="13080" spans="1:2">
      <c r="A13080" s="68" t="s">
        <v>13169</v>
      </c>
      <c r="B13080" s="225">
        <v>131.55000000000001</v>
      </c>
    </row>
    <row r="13081" spans="1:2">
      <c r="A13081" s="68" t="s">
        <v>13170</v>
      </c>
      <c r="B13081" s="225">
        <v>131.55000000000001</v>
      </c>
    </row>
    <row r="13082" spans="1:2">
      <c r="A13082" s="68" t="s">
        <v>13171</v>
      </c>
      <c r="B13082" s="225">
        <v>185.2</v>
      </c>
    </row>
    <row r="13083" spans="1:2">
      <c r="A13083" s="68" t="s">
        <v>13172</v>
      </c>
      <c r="B13083" s="225">
        <v>185.2</v>
      </c>
    </row>
    <row r="13084" spans="1:2">
      <c r="A13084" s="68" t="s">
        <v>13173</v>
      </c>
      <c r="B13084" s="225">
        <v>7.51</v>
      </c>
    </row>
    <row r="13085" spans="1:2">
      <c r="A13085" s="68" t="s">
        <v>13175</v>
      </c>
      <c r="B13085" s="225">
        <v>7.51</v>
      </c>
    </row>
    <row r="13086" spans="1:2">
      <c r="A13086" s="68" t="s">
        <v>13176</v>
      </c>
      <c r="B13086" s="225">
        <v>28.53</v>
      </c>
    </row>
    <row r="13087" spans="1:2">
      <c r="A13087" s="68" t="s">
        <v>13178</v>
      </c>
      <c r="B13087" s="225">
        <v>28.53</v>
      </c>
    </row>
    <row r="13088" spans="1:2">
      <c r="A13088" s="68" t="s">
        <v>13179</v>
      </c>
      <c r="B13088" s="225">
        <v>35</v>
      </c>
    </row>
    <row r="13089" spans="1:2">
      <c r="A13089" s="68" t="s">
        <v>13181</v>
      </c>
      <c r="B13089" s="225">
        <v>35</v>
      </c>
    </row>
    <row r="13090" spans="1:2">
      <c r="A13090" s="68" t="s">
        <v>13182</v>
      </c>
      <c r="B13090" s="225">
        <v>18.579999999999998</v>
      </c>
    </row>
    <row r="13091" spans="1:2">
      <c r="A13091" s="68" t="s">
        <v>13183</v>
      </c>
      <c r="B13091" s="225">
        <v>18.579999999999998</v>
      </c>
    </row>
    <row r="13092" spans="1:2">
      <c r="A13092" s="68" t="s">
        <v>13184</v>
      </c>
      <c r="B13092" s="225">
        <v>44.03</v>
      </c>
    </row>
    <row r="13093" spans="1:2">
      <c r="A13093" s="68" t="s">
        <v>13185</v>
      </c>
      <c r="B13093" s="225">
        <v>44.03</v>
      </c>
    </row>
    <row r="13094" spans="1:2">
      <c r="A13094" s="68" t="s">
        <v>13186</v>
      </c>
      <c r="B13094" s="225">
        <v>30.65</v>
      </c>
    </row>
    <row r="13095" spans="1:2">
      <c r="A13095" s="68" t="s">
        <v>13187</v>
      </c>
      <c r="B13095" s="225">
        <v>30.65</v>
      </c>
    </row>
    <row r="13096" spans="1:2">
      <c r="A13096" s="68" t="s">
        <v>13188</v>
      </c>
      <c r="B13096" s="225">
        <v>7.14</v>
      </c>
    </row>
    <row r="13097" spans="1:2">
      <c r="A13097" s="68" t="s">
        <v>13190</v>
      </c>
      <c r="B13097" s="225">
        <v>7.14</v>
      </c>
    </row>
    <row r="13098" spans="1:2">
      <c r="A13098" s="68" t="s">
        <v>13191</v>
      </c>
      <c r="B13098" s="225">
        <v>174.4</v>
      </c>
    </row>
    <row r="13099" spans="1:2">
      <c r="A13099" s="68" t="s">
        <v>13192</v>
      </c>
      <c r="B13099" s="225">
        <v>174.4</v>
      </c>
    </row>
    <row r="13100" spans="1:2">
      <c r="A13100" s="68" t="s">
        <v>13193</v>
      </c>
      <c r="B13100" s="225">
        <v>1.75</v>
      </c>
    </row>
    <row r="13101" spans="1:2">
      <c r="A13101" s="68" t="s">
        <v>13195</v>
      </c>
      <c r="B13101" s="225">
        <v>1.75</v>
      </c>
    </row>
    <row r="13102" spans="1:2">
      <c r="A13102" s="68" t="s">
        <v>13196</v>
      </c>
      <c r="B13102" s="225">
        <v>18.43</v>
      </c>
    </row>
    <row r="13103" spans="1:2">
      <c r="A13103" s="68" t="s">
        <v>13197</v>
      </c>
      <c r="B13103" s="225">
        <v>18.43</v>
      </c>
    </row>
    <row r="13104" spans="1:2">
      <c r="A13104" s="68" t="s">
        <v>13198</v>
      </c>
      <c r="B13104" s="225">
        <v>5.22</v>
      </c>
    </row>
    <row r="13105" spans="1:2">
      <c r="A13105" s="68" t="s">
        <v>13199</v>
      </c>
      <c r="B13105" s="225">
        <v>5.22</v>
      </c>
    </row>
    <row r="13106" spans="1:2">
      <c r="A13106" s="68" t="s">
        <v>13200</v>
      </c>
      <c r="B13106" s="225">
        <v>23.13</v>
      </c>
    </row>
    <row r="13107" spans="1:2">
      <c r="A13107" s="68" t="s">
        <v>13201</v>
      </c>
      <c r="B13107" s="225">
        <v>23.13</v>
      </c>
    </row>
    <row r="13108" spans="1:2">
      <c r="A13108" s="68" t="s">
        <v>13202</v>
      </c>
      <c r="B13108" s="225">
        <v>34.43</v>
      </c>
    </row>
    <row r="13109" spans="1:2">
      <c r="A13109" s="68" t="s">
        <v>13203</v>
      </c>
      <c r="B13109" s="225">
        <v>34.43</v>
      </c>
    </row>
    <row r="13110" spans="1:2">
      <c r="A13110" s="68" t="s">
        <v>13204</v>
      </c>
      <c r="B13110" s="225">
        <v>51.4</v>
      </c>
    </row>
    <row r="13111" spans="1:2">
      <c r="A13111" s="68" t="s">
        <v>13205</v>
      </c>
      <c r="B13111" s="225">
        <v>51.4</v>
      </c>
    </row>
    <row r="13112" spans="1:2">
      <c r="A13112" s="68" t="s">
        <v>13206</v>
      </c>
      <c r="B13112" s="225">
        <v>44.04</v>
      </c>
    </row>
    <row r="13113" spans="1:2">
      <c r="A13113" s="68" t="s">
        <v>13207</v>
      </c>
      <c r="B13113" s="225">
        <v>44.04</v>
      </c>
    </row>
    <row r="13114" spans="1:2">
      <c r="A13114" s="68" t="s">
        <v>13208</v>
      </c>
      <c r="B13114" s="225">
        <v>30.86</v>
      </c>
    </row>
    <row r="13115" spans="1:2">
      <c r="A13115" s="68" t="s">
        <v>13209</v>
      </c>
      <c r="B13115" s="225">
        <v>30.86</v>
      </c>
    </row>
    <row r="13116" spans="1:2">
      <c r="A13116" s="68" t="s">
        <v>13210</v>
      </c>
      <c r="B13116" s="225">
        <v>108.89</v>
      </c>
    </row>
    <row r="13117" spans="1:2">
      <c r="A13117" s="68" t="s">
        <v>13211</v>
      </c>
      <c r="B13117" s="225">
        <v>108.89</v>
      </c>
    </row>
    <row r="13118" spans="1:2">
      <c r="A13118" s="68" t="s">
        <v>13212</v>
      </c>
      <c r="B13118" s="225">
        <v>17.3</v>
      </c>
    </row>
    <row r="13119" spans="1:2">
      <c r="A13119" s="68" t="s">
        <v>13213</v>
      </c>
      <c r="B13119" s="225">
        <v>17.3</v>
      </c>
    </row>
    <row r="13120" spans="1:2">
      <c r="A13120" s="68" t="s">
        <v>13214</v>
      </c>
      <c r="B13120" s="225">
        <v>22.86</v>
      </c>
    </row>
    <row r="13121" spans="1:2">
      <c r="A13121" s="68" t="s">
        <v>13215</v>
      </c>
      <c r="B13121" s="225">
        <v>22.86</v>
      </c>
    </row>
    <row r="13122" spans="1:2">
      <c r="A13122" s="68" t="s">
        <v>13216</v>
      </c>
      <c r="B13122" s="225">
        <v>25.65</v>
      </c>
    </row>
    <row r="13123" spans="1:2">
      <c r="A13123" s="68" t="s">
        <v>13217</v>
      </c>
      <c r="B13123" s="225">
        <v>25.65</v>
      </c>
    </row>
    <row r="13124" spans="1:2">
      <c r="A13124" s="68" t="s">
        <v>13218</v>
      </c>
      <c r="B13124" s="225">
        <v>18.13</v>
      </c>
    </row>
    <row r="13125" spans="1:2">
      <c r="A13125" s="68" t="s">
        <v>13220</v>
      </c>
      <c r="B13125" s="225">
        <v>18.13</v>
      </c>
    </row>
    <row r="13126" spans="1:2">
      <c r="A13126" s="68" t="s">
        <v>13221</v>
      </c>
      <c r="B13126" s="225">
        <v>7.35</v>
      </c>
    </row>
    <row r="13127" spans="1:2">
      <c r="A13127" s="68" t="s">
        <v>13222</v>
      </c>
      <c r="B13127" s="225">
        <v>7.08</v>
      </c>
    </row>
    <row r="13128" spans="1:2">
      <c r="A13128" s="68" t="s">
        <v>13223</v>
      </c>
      <c r="B13128" s="225">
        <v>3.6</v>
      </c>
    </row>
    <row r="13129" spans="1:2">
      <c r="A13129" s="68" t="s">
        <v>13224</v>
      </c>
      <c r="B13129" s="225">
        <v>3.33</v>
      </c>
    </row>
    <row r="13130" spans="1:2">
      <c r="A13130" s="68" t="s">
        <v>13225</v>
      </c>
      <c r="B13130" s="225">
        <v>1.22</v>
      </c>
    </row>
    <row r="13131" spans="1:2">
      <c r="A13131" s="68" t="s">
        <v>13227</v>
      </c>
      <c r="B13131" s="225">
        <v>1.22</v>
      </c>
    </row>
    <row r="13132" spans="1:2">
      <c r="A13132" s="68" t="s">
        <v>13228</v>
      </c>
      <c r="B13132" s="225">
        <v>17.54</v>
      </c>
    </row>
    <row r="13133" spans="1:2">
      <c r="A13133" s="68" t="s">
        <v>13229</v>
      </c>
      <c r="B13133" s="225">
        <v>17.54</v>
      </c>
    </row>
    <row r="13134" spans="1:2">
      <c r="A13134" s="68" t="s">
        <v>13230</v>
      </c>
      <c r="B13134" s="225">
        <v>103.59</v>
      </c>
    </row>
    <row r="13135" spans="1:2">
      <c r="A13135" s="68" t="s">
        <v>13231</v>
      </c>
      <c r="B13135" s="225">
        <v>103.59</v>
      </c>
    </row>
    <row r="13136" spans="1:2">
      <c r="A13136" s="68" t="s">
        <v>23452</v>
      </c>
      <c r="B13136" s="225">
        <v>383.81</v>
      </c>
    </row>
    <row r="13137" spans="1:2">
      <c r="A13137" s="68" t="s">
        <v>23453</v>
      </c>
      <c r="B13137" s="225">
        <v>380.7</v>
      </c>
    </row>
    <row r="13138" spans="1:2">
      <c r="A13138" s="68" t="s">
        <v>23454</v>
      </c>
      <c r="B13138" s="225">
        <v>893.52</v>
      </c>
    </row>
    <row r="13139" spans="1:2">
      <c r="A13139" s="68" t="s">
        <v>23455</v>
      </c>
      <c r="B13139" s="225">
        <v>886.45</v>
      </c>
    </row>
    <row r="13140" spans="1:2">
      <c r="A13140" s="68" t="s">
        <v>13232</v>
      </c>
      <c r="B13140" s="225">
        <v>944.83</v>
      </c>
    </row>
    <row r="13141" spans="1:2">
      <c r="A13141" s="68" t="s">
        <v>13233</v>
      </c>
      <c r="B13141" s="225">
        <v>880.18</v>
      </c>
    </row>
    <row r="13142" spans="1:2">
      <c r="A13142" s="68" t="s">
        <v>13234</v>
      </c>
      <c r="B13142" s="225">
        <v>1363.25</v>
      </c>
    </row>
    <row r="13143" spans="1:2">
      <c r="A13143" s="68" t="s">
        <v>13235</v>
      </c>
      <c r="B13143" s="225">
        <v>1265.05</v>
      </c>
    </row>
    <row r="13144" spans="1:2">
      <c r="A13144" s="68" t="s">
        <v>13236</v>
      </c>
      <c r="B13144" s="225">
        <v>1368.97</v>
      </c>
    </row>
    <row r="13145" spans="1:2">
      <c r="A13145" s="68" t="s">
        <v>13237</v>
      </c>
      <c r="B13145" s="225">
        <v>1270.77</v>
      </c>
    </row>
    <row r="13146" spans="1:2">
      <c r="A13146" s="68" t="s">
        <v>13238</v>
      </c>
      <c r="B13146" s="225">
        <v>1709</v>
      </c>
    </row>
    <row r="13147" spans="1:2">
      <c r="A13147" s="68" t="s">
        <v>13239</v>
      </c>
      <c r="B13147" s="225">
        <v>1579.7</v>
      </c>
    </row>
    <row r="13148" spans="1:2">
      <c r="A13148" s="68" t="s">
        <v>13240</v>
      </c>
      <c r="B13148" s="225">
        <v>2545.84</v>
      </c>
    </row>
    <row r="13149" spans="1:2">
      <c r="A13149" s="68" t="s">
        <v>13241</v>
      </c>
      <c r="B13149" s="225">
        <v>2349.4499999999998</v>
      </c>
    </row>
    <row r="13150" spans="1:2">
      <c r="A13150" s="68" t="s">
        <v>13242</v>
      </c>
      <c r="B13150" s="225">
        <v>2557.2800000000002</v>
      </c>
    </row>
    <row r="13151" spans="1:2">
      <c r="A13151" s="68" t="s">
        <v>13243</v>
      </c>
      <c r="B13151" s="225">
        <v>2360.89</v>
      </c>
    </row>
    <row r="13152" spans="1:2">
      <c r="A13152" s="68" t="s">
        <v>13244</v>
      </c>
      <c r="B13152" s="225">
        <v>825.66</v>
      </c>
    </row>
    <row r="13153" spans="1:2">
      <c r="A13153" s="68" t="s">
        <v>13245</v>
      </c>
      <c r="B13153" s="225">
        <v>769.5</v>
      </c>
    </row>
    <row r="13154" spans="1:2">
      <c r="A13154" s="68" t="s">
        <v>13246</v>
      </c>
      <c r="B13154" s="225">
        <v>2918.37</v>
      </c>
    </row>
    <row r="13155" spans="1:2">
      <c r="A13155" s="68" t="s">
        <v>13247</v>
      </c>
      <c r="B13155" s="225">
        <v>2895.76</v>
      </c>
    </row>
    <row r="13156" spans="1:2">
      <c r="A13156" s="68" t="s">
        <v>13248</v>
      </c>
      <c r="B13156" s="225">
        <v>2300</v>
      </c>
    </row>
    <row r="13157" spans="1:2">
      <c r="A13157" s="68" t="s">
        <v>13249</v>
      </c>
      <c r="B13157" s="225">
        <v>2277.39</v>
      </c>
    </row>
    <row r="13158" spans="1:2">
      <c r="A13158" s="68" t="s">
        <v>13250</v>
      </c>
      <c r="B13158" s="225">
        <v>1958.48</v>
      </c>
    </row>
    <row r="13159" spans="1:2">
      <c r="A13159" s="68" t="s">
        <v>13251</v>
      </c>
      <c r="B13159" s="225">
        <v>1935.87</v>
      </c>
    </row>
    <row r="13160" spans="1:2">
      <c r="A13160" s="68" t="s">
        <v>13252</v>
      </c>
      <c r="B13160" s="225">
        <v>727.29</v>
      </c>
    </row>
    <row r="13161" spans="1:2">
      <c r="A13161" s="68" t="s">
        <v>13253</v>
      </c>
      <c r="B13161" s="225">
        <v>671.12</v>
      </c>
    </row>
    <row r="13162" spans="1:2">
      <c r="A13162" s="68" t="s">
        <v>13254</v>
      </c>
      <c r="B13162" s="225">
        <v>183.48</v>
      </c>
    </row>
    <row r="13163" spans="1:2">
      <c r="A13163" s="68" t="s">
        <v>13255</v>
      </c>
      <c r="B13163" s="225">
        <v>169.98</v>
      </c>
    </row>
    <row r="13164" spans="1:2">
      <c r="A13164" s="68" t="s">
        <v>13256</v>
      </c>
      <c r="B13164" s="225">
        <v>213.92</v>
      </c>
    </row>
    <row r="13165" spans="1:2">
      <c r="A13165" s="68" t="s">
        <v>13257</v>
      </c>
      <c r="B13165" s="225">
        <v>198.68</v>
      </c>
    </row>
    <row r="13166" spans="1:2">
      <c r="A13166" s="68" t="s">
        <v>13258</v>
      </c>
      <c r="B13166" s="225">
        <v>244.05</v>
      </c>
    </row>
    <row r="13167" spans="1:2">
      <c r="A13167" s="68" t="s">
        <v>13259</v>
      </c>
      <c r="B13167" s="225">
        <v>227.07</v>
      </c>
    </row>
    <row r="13168" spans="1:2">
      <c r="A13168" s="68" t="s">
        <v>13260</v>
      </c>
      <c r="B13168" s="225">
        <v>2017.71</v>
      </c>
    </row>
    <row r="13169" spans="1:2">
      <c r="A13169" s="68" t="s">
        <v>13261</v>
      </c>
      <c r="B13169" s="225">
        <v>1945.3</v>
      </c>
    </row>
    <row r="13170" spans="1:2">
      <c r="A13170" s="68" t="s">
        <v>13262</v>
      </c>
      <c r="B13170" s="225">
        <v>2208.1999999999998</v>
      </c>
    </row>
    <row r="13171" spans="1:2">
      <c r="A13171" s="68" t="s">
        <v>13263</v>
      </c>
      <c r="B13171" s="225">
        <v>2130.14</v>
      </c>
    </row>
    <row r="13172" spans="1:2">
      <c r="A13172" s="68" t="s">
        <v>13264</v>
      </c>
      <c r="B13172" s="225">
        <v>672.93</v>
      </c>
    </row>
    <row r="13173" spans="1:2">
      <c r="A13173" s="68" t="s">
        <v>13265</v>
      </c>
      <c r="B13173" s="225">
        <v>640.1</v>
      </c>
    </row>
    <row r="13174" spans="1:2">
      <c r="A13174" s="68" t="s">
        <v>13266</v>
      </c>
      <c r="B13174" s="225">
        <v>743.59</v>
      </c>
    </row>
    <row r="13175" spans="1:2">
      <c r="A13175" s="68" t="s">
        <v>13267</v>
      </c>
      <c r="B13175" s="225">
        <v>678.94</v>
      </c>
    </row>
    <row r="13176" spans="1:2">
      <c r="A13176" s="68" t="s">
        <v>13268</v>
      </c>
      <c r="B13176" s="225">
        <v>1158.3499999999999</v>
      </c>
    </row>
    <row r="13177" spans="1:2">
      <c r="A13177" s="68" t="s">
        <v>13269</v>
      </c>
      <c r="B13177" s="225">
        <v>1060.1600000000001</v>
      </c>
    </row>
    <row r="13178" spans="1:2">
      <c r="A13178" s="68" t="s">
        <v>13270</v>
      </c>
      <c r="B13178" s="225">
        <v>1160.4100000000001</v>
      </c>
    </row>
    <row r="13179" spans="1:2">
      <c r="A13179" s="68" t="s">
        <v>13271</v>
      </c>
      <c r="B13179" s="225">
        <v>1062.22</v>
      </c>
    </row>
    <row r="13180" spans="1:2">
      <c r="A13180" s="68" t="s">
        <v>13272</v>
      </c>
      <c r="B13180" s="225">
        <v>57.03</v>
      </c>
    </row>
    <row r="13181" spans="1:2">
      <c r="A13181" s="68" t="s">
        <v>13273</v>
      </c>
      <c r="B13181" s="225">
        <v>49.43</v>
      </c>
    </row>
    <row r="13182" spans="1:2">
      <c r="A13182" s="68" t="s">
        <v>13274</v>
      </c>
      <c r="B13182" s="225">
        <v>51.96</v>
      </c>
    </row>
    <row r="13183" spans="1:2">
      <c r="A13183" s="68" t="s">
        <v>13275</v>
      </c>
      <c r="B13183" s="225">
        <v>45.03</v>
      </c>
    </row>
    <row r="13184" spans="1:2">
      <c r="A13184" s="68" t="s">
        <v>13276</v>
      </c>
      <c r="B13184" s="225">
        <v>47.14</v>
      </c>
    </row>
    <row r="13185" spans="1:2">
      <c r="A13185" s="68" t="s">
        <v>13277</v>
      </c>
      <c r="B13185" s="225">
        <v>40.86</v>
      </c>
    </row>
    <row r="13186" spans="1:2">
      <c r="A13186" s="68" t="s">
        <v>13278</v>
      </c>
      <c r="B13186" s="225">
        <v>22.81</v>
      </c>
    </row>
    <row r="13187" spans="1:2">
      <c r="A13187" s="68" t="s">
        <v>13279</v>
      </c>
      <c r="B13187" s="225">
        <v>19.77</v>
      </c>
    </row>
    <row r="13188" spans="1:2">
      <c r="A13188" s="68" t="s">
        <v>13280</v>
      </c>
      <c r="B13188" s="225">
        <v>20.78</v>
      </c>
    </row>
    <row r="13189" spans="1:2">
      <c r="A13189" s="68" t="s">
        <v>13281</v>
      </c>
      <c r="B13189" s="225">
        <v>18.010000000000002</v>
      </c>
    </row>
    <row r="13190" spans="1:2">
      <c r="A13190" s="68" t="s">
        <v>13282</v>
      </c>
      <c r="B13190" s="225">
        <v>18.75</v>
      </c>
    </row>
    <row r="13191" spans="1:2">
      <c r="A13191" s="68" t="s">
        <v>13283</v>
      </c>
      <c r="B13191" s="225">
        <v>16.25</v>
      </c>
    </row>
    <row r="13192" spans="1:2">
      <c r="A13192" s="68" t="s">
        <v>13284</v>
      </c>
      <c r="B13192" s="225">
        <v>19.010000000000002</v>
      </c>
    </row>
    <row r="13193" spans="1:2">
      <c r="A13193" s="68" t="s">
        <v>13285</v>
      </c>
      <c r="B13193" s="225">
        <v>16.47</v>
      </c>
    </row>
    <row r="13194" spans="1:2">
      <c r="A13194" s="68" t="s">
        <v>13286</v>
      </c>
      <c r="B13194" s="225">
        <v>15.2</v>
      </c>
    </row>
    <row r="13195" spans="1:2">
      <c r="A13195" s="68" t="s">
        <v>13287</v>
      </c>
      <c r="B13195" s="225">
        <v>13.18</v>
      </c>
    </row>
    <row r="13196" spans="1:2">
      <c r="A13196" s="68" t="s">
        <v>13288</v>
      </c>
      <c r="B13196" s="225">
        <v>11.4</v>
      </c>
    </row>
    <row r="13197" spans="1:2">
      <c r="A13197" s="68" t="s">
        <v>13289</v>
      </c>
      <c r="B13197" s="225">
        <v>9.8800000000000008</v>
      </c>
    </row>
    <row r="13198" spans="1:2">
      <c r="A13198" s="68" t="s">
        <v>13290</v>
      </c>
      <c r="B13198" s="225">
        <v>8.8699999999999992</v>
      </c>
    </row>
    <row r="13199" spans="1:2">
      <c r="A13199" s="68" t="s">
        <v>13291</v>
      </c>
      <c r="B13199" s="225">
        <v>7.68</v>
      </c>
    </row>
    <row r="13200" spans="1:2">
      <c r="A13200" s="68" t="s">
        <v>13292</v>
      </c>
      <c r="B13200" s="225">
        <v>7.6</v>
      </c>
    </row>
    <row r="13201" spans="1:2">
      <c r="A13201" s="68" t="s">
        <v>13293</v>
      </c>
      <c r="B13201" s="225">
        <v>6.59</v>
      </c>
    </row>
    <row r="13202" spans="1:2">
      <c r="A13202" s="68" t="s">
        <v>13294</v>
      </c>
      <c r="B13202" s="225">
        <v>6.33</v>
      </c>
    </row>
    <row r="13203" spans="1:2">
      <c r="A13203" s="68" t="s">
        <v>13295</v>
      </c>
      <c r="B13203" s="225">
        <v>5.49</v>
      </c>
    </row>
    <row r="13204" spans="1:2">
      <c r="A13204" s="68" t="s">
        <v>13296</v>
      </c>
      <c r="B13204" s="225">
        <v>12.67</v>
      </c>
    </row>
    <row r="13205" spans="1:2">
      <c r="A13205" s="68" t="s">
        <v>13297</v>
      </c>
      <c r="B13205" s="225">
        <v>10.98</v>
      </c>
    </row>
    <row r="13206" spans="1:2">
      <c r="A13206" s="68" t="s">
        <v>13298</v>
      </c>
      <c r="B13206" s="225">
        <v>57.03</v>
      </c>
    </row>
    <row r="13207" spans="1:2">
      <c r="A13207" s="68" t="s">
        <v>13299</v>
      </c>
      <c r="B13207" s="225">
        <v>49.43</v>
      </c>
    </row>
    <row r="13208" spans="1:2">
      <c r="A13208" s="68" t="s">
        <v>13300</v>
      </c>
      <c r="B13208" s="225">
        <v>43.09</v>
      </c>
    </row>
    <row r="13209" spans="1:2">
      <c r="A13209" s="68" t="s">
        <v>13301</v>
      </c>
      <c r="B13209" s="225">
        <v>37.340000000000003</v>
      </c>
    </row>
    <row r="13210" spans="1:2">
      <c r="A13210" s="68" t="s">
        <v>13302</v>
      </c>
      <c r="B13210" s="225">
        <v>88.71</v>
      </c>
    </row>
    <row r="13211" spans="1:2">
      <c r="A13211" s="68" t="s">
        <v>13303</v>
      </c>
      <c r="B13211" s="225">
        <v>76.89</v>
      </c>
    </row>
    <row r="13212" spans="1:2">
      <c r="A13212" s="68" t="s">
        <v>13304</v>
      </c>
      <c r="B13212" s="225">
        <v>6.33</v>
      </c>
    </row>
    <row r="13213" spans="1:2">
      <c r="A13213" s="68" t="s">
        <v>13305</v>
      </c>
      <c r="B13213" s="225">
        <v>5.49</v>
      </c>
    </row>
    <row r="13214" spans="1:2">
      <c r="A13214" s="68" t="s">
        <v>13306</v>
      </c>
      <c r="B13214" s="225">
        <v>7.6</v>
      </c>
    </row>
    <row r="13215" spans="1:2">
      <c r="A13215" s="68" t="s">
        <v>13307</v>
      </c>
      <c r="B13215" s="225">
        <v>6.59</v>
      </c>
    </row>
    <row r="13216" spans="1:2">
      <c r="A13216" s="68" t="s">
        <v>13308</v>
      </c>
      <c r="B13216" s="225">
        <v>5.0599999999999996</v>
      </c>
    </row>
    <row r="13217" spans="1:2">
      <c r="A13217" s="68" t="s">
        <v>13309</v>
      </c>
      <c r="B13217" s="225">
        <v>4.3899999999999997</v>
      </c>
    </row>
    <row r="13218" spans="1:2">
      <c r="A13218" s="68" t="s">
        <v>13310</v>
      </c>
      <c r="B13218" s="225">
        <v>25.34</v>
      </c>
    </row>
    <row r="13219" spans="1:2">
      <c r="A13219" s="68" t="s">
        <v>13311</v>
      </c>
      <c r="B13219" s="225">
        <v>21.96</v>
      </c>
    </row>
    <row r="13220" spans="1:2">
      <c r="A13220" s="68" t="s">
        <v>13312</v>
      </c>
      <c r="B13220" s="225">
        <v>50.69</v>
      </c>
    </row>
    <row r="13221" spans="1:2">
      <c r="A13221" s="68" t="s">
        <v>13313</v>
      </c>
      <c r="B13221" s="225">
        <v>43.93</v>
      </c>
    </row>
    <row r="13222" spans="1:2">
      <c r="A13222" s="68" t="s">
        <v>13314</v>
      </c>
      <c r="B13222" s="225">
        <v>25.34</v>
      </c>
    </row>
    <row r="13223" spans="1:2">
      <c r="A13223" s="68" t="s">
        <v>13315</v>
      </c>
      <c r="B13223" s="225">
        <v>21.96</v>
      </c>
    </row>
    <row r="13224" spans="1:2">
      <c r="A13224" s="68" t="s">
        <v>13316</v>
      </c>
      <c r="B13224" s="225">
        <v>25.34</v>
      </c>
    </row>
    <row r="13225" spans="1:2">
      <c r="A13225" s="68" t="s">
        <v>13317</v>
      </c>
      <c r="B13225" s="225">
        <v>21.96</v>
      </c>
    </row>
    <row r="13226" spans="1:2">
      <c r="A13226" s="68" t="s">
        <v>13318</v>
      </c>
      <c r="B13226" s="225">
        <v>1688.63</v>
      </c>
    </row>
    <row r="13227" spans="1:2">
      <c r="A13227" s="68" t="s">
        <v>13319</v>
      </c>
      <c r="B13227" s="225">
        <v>1645.29</v>
      </c>
    </row>
    <row r="13228" spans="1:2">
      <c r="A13228" s="68" t="s">
        <v>13320</v>
      </c>
      <c r="B13228" s="225">
        <v>1573.31</v>
      </c>
    </row>
    <row r="13229" spans="1:2">
      <c r="A13229" s="68" t="s">
        <v>13321</v>
      </c>
      <c r="B13229" s="225">
        <v>1529.97</v>
      </c>
    </row>
    <row r="13230" spans="1:2">
      <c r="A13230" s="68" t="s">
        <v>13322</v>
      </c>
      <c r="B13230" s="225">
        <v>227.56</v>
      </c>
    </row>
    <row r="13231" spans="1:2">
      <c r="A13231" s="68" t="s">
        <v>13323</v>
      </c>
      <c r="B13231" s="225">
        <v>204.41</v>
      </c>
    </row>
    <row r="13232" spans="1:2">
      <c r="A13232" s="68" t="s">
        <v>13324</v>
      </c>
      <c r="B13232" s="225">
        <v>273.56</v>
      </c>
    </row>
    <row r="13233" spans="1:2">
      <c r="A13233" s="68" t="s">
        <v>13325</v>
      </c>
      <c r="B13233" s="225">
        <v>249.18</v>
      </c>
    </row>
    <row r="13234" spans="1:2">
      <c r="A13234" s="68" t="s">
        <v>13326</v>
      </c>
      <c r="B13234" s="225">
        <v>344.79</v>
      </c>
    </row>
    <row r="13235" spans="1:2">
      <c r="A13235" s="68" t="s">
        <v>13327</v>
      </c>
      <c r="B13235" s="225">
        <v>316.62</v>
      </c>
    </row>
    <row r="13236" spans="1:2">
      <c r="A13236" s="68" t="s">
        <v>13328</v>
      </c>
      <c r="B13236" s="225">
        <v>555.42999999999995</v>
      </c>
    </row>
    <row r="13237" spans="1:2">
      <c r="A13237" s="68" t="s">
        <v>13329</v>
      </c>
      <c r="B13237" s="225">
        <v>513.24</v>
      </c>
    </row>
    <row r="13238" spans="1:2">
      <c r="A13238" s="68" t="s">
        <v>13330</v>
      </c>
      <c r="B13238" s="225">
        <v>470.3</v>
      </c>
    </row>
    <row r="13239" spans="1:2">
      <c r="A13239" s="68" t="s">
        <v>13331</v>
      </c>
      <c r="B13239" s="225">
        <v>432.81</v>
      </c>
    </row>
    <row r="13240" spans="1:2">
      <c r="A13240" s="68" t="s">
        <v>13332</v>
      </c>
      <c r="B13240" s="225">
        <v>1430.77</v>
      </c>
    </row>
    <row r="13241" spans="1:2">
      <c r="A13241" s="68" t="s">
        <v>13333</v>
      </c>
      <c r="B13241" s="225">
        <v>1337.72</v>
      </c>
    </row>
    <row r="13242" spans="1:2">
      <c r="A13242" s="68" t="s">
        <v>13334</v>
      </c>
      <c r="B13242" s="225">
        <v>1639.94</v>
      </c>
    </row>
    <row r="13243" spans="1:2">
      <c r="A13243" s="68" t="s">
        <v>13335</v>
      </c>
      <c r="B13243" s="225">
        <v>1532.91</v>
      </c>
    </row>
    <row r="13244" spans="1:2">
      <c r="A13244" s="68" t="s">
        <v>13336</v>
      </c>
      <c r="B13244" s="225">
        <v>1083.4100000000001</v>
      </c>
    </row>
    <row r="13245" spans="1:2">
      <c r="A13245" s="68" t="s">
        <v>13337</v>
      </c>
      <c r="B13245" s="225">
        <v>1009.28</v>
      </c>
    </row>
    <row r="13246" spans="1:2">
      <c r="A13246" s="68" t="s">
        <v>13338</v>
      </c>
      <c r="B13246" s="225">
        <v>432.08</v>
      </c>
    </row>
    <row r="13247" spans="1:2">
      <c r="A13247" s="68" t="s">
        <v>13339</v>
      </c>
      <c r="B13247" s="225">
        <v>395.12</v>
      </c>
    </row>
    <row r="13248" spans="1:2">
      <c r="A13248" s="68" t="s">
        <v>13340</v>
      </c>
      <c r="B13248" s="225">
        <v>345.54</v>
      </c>
    </row>
    <row r="13249" spans="1:2">
      <c r="A13249" s="68" t="s">
        <v>13341</v>
      </c>
      <c r="B13249" s="225">
        <v>313.47000000000003</v>
      </c>
    </row>
    <row r="13250" spans="1:2">
      <c r="A13250" s="68" t="s">
        <v>13342</v>
      </c>
      <c r="B13250" s="225">
        <v>1231.78</v>
      </c>
    </row>
    <row r="13251" spans="1:2">
      <c r="A13251" s="68" t="s">
        <v>13343</v>
      </c>
      <c r="B13251" s="225">
        <v>1152.01</v>
      </c>
    </row>
    <row r="13252" spans="1:2">
      <c r="A13252" s="68" t="s">
        <v>13344</v>
      </c>
      <c r="B13252" s="225">
        <v>1390.28</v>
      </c>
    </row>
    <row r="13253" spans="1:2">
      <c r="A13253" s="68" t="s">
        <v>13345</v>
      </c>
      <c r="B13253" s="225">
        <v>1299.24</v>
      </c>
    </row>
    <row r="13254" spans="1:2">
      <c r="A13254" s="68" t="s">
        <v>13346</v>
      </c>
      <c r="B13254" s="225">
        <v>4408.55</v>
      </c>
    </row>
    <row r="13255" spans="1:2">
      <c r="A13255" s="68" t="s">
        <v>13347</v>
      </c>
      <c r="B13255" s="225">
        <v>4275.43</v>
      </c>
    </row>
    <row r="13256" spans="1:2">
      <c r="A13256" s="68" t="s">
        <v>13348</v>
      </c>
      <c r="B13256" s="225">
        <v>2474.42</v>
      </c>
    </row>
    <row r="13257" spans="1:2">
      <c r="A13257" s="68" t="s">
        <v>13349</v>
      </c>
      <c r="B13257" s="225">
        <v>2394.4499999999998</v>
      </c>
    </row>
    <row r="13258" spans="1:2">
      <c r="A13258" s="68" t="s">
        <v>13350</v>
      </c>
      <c r="B13258" s="225">
        <v>2764.13</v>
      </c>
    </row>
    <row r="13259" spans="1:2">
      <c r="A13259" s="68" t="s">
        <v>13351</v>
      </c>
      <c r="B13259" s="225">
        <v>2670.52</v>
      </c>
    </row>
    <row r="13260" spans="1:2">
      <c r="A13260" s="68" t="s">
        <v>13352</v>
      </c>
      <c r="B13260" s="225">
        <v>1586.06</v>
      </c>
    </row>
    <row r="13261" spans="1:2">
      <c r="A13261" s="68" t="s">
        <v>13353</v>
      </c>
      <c r="B13261" s="225">
        <v>1528.85</v>
      </c>
    </row>
    <row r="13262" spans="1:2">
      <c r="A13262" s="68" t="s">
        <v>13354</v>
      </c>
      <c r="B13262" s="225">
        <v>5795.3</v>
      </c>
    </row>
    <row r="13263" spans="1:2">
      <c r="A13263" s="68" t="s">
        <v>13355</v>
      </c>
      <c r="B13263" s="225">
        <v>5593.85</v>
      </c>
    </row>
    <row r="13264" spans="1:2">
      <c r="A13264" s="68" t="s">
        <v>13356</v>
      </c>
      <c r="B13264" s="225">
        <v>615.9</v>
      </c>
    </row>
    <row r="13265" spans="1:2">
      <c r="A13265" s="68" t="s">
        <v>13357</v>
      </c>
      <c r="B13265" s="225">
        <v>568.89</v>
      </c>
    </row>
    <row r="13266" spans="1:2">
      <c r="A13266" s="68" t="s">
        <v>13358</v>
      </c>
      <c r="B13266" s="225">
        <v>1071.67</v>
      </c>
    </row>
    <row r="13267" spans="1:2">
      <c r="A13267" s="68" t="s">
        <v>13359</v>
      </c>
      <c r="B13267" s="225">
        <v>990.21</v>
      </c>
    </row>
    <row r="13268" spans="1:2">
      <c r="A13268" s="68" t="s">
        <v>34553</v>
      </c>
      <c r="B13268" s="225">
        <v>476.26</v>
      </c>
    </row>
    <row r="13269" spans="1:2">
      <c r="A13269" s="68" t="s">
        <v>34554</v>
      </c>
      <c r="B13269" s="225">
        <v>424.31</v>
      </c>
    </row>
    <row r="13270" spans="1:2">
      <c r="A13270" s="68" t="s">
        <v>13360</v>
      </c>
      <c r="B13270" s="225">
        <v>808.32</v>
      </c>
    </row>
    <row r="13271" spans="1:2">
      <c r="A13271" s="68" t="s">
        <v>13361</v>
      </c>
      <c r="B13271" s="225">
        <v>737.67</v>
      </c>
    </row>
    <row r="13272" spans="1:2">
      <c r="A13272" s="68" t="s">
        <v>13362</v>
      </c>
      <c r="B13272" s="225">
        <v>942.61</v>
      </c>
    </row>
    <row r="13273" spans="1:2">
      <c r="A13273" s="68" t="s">
        <v>13363</v>
      </c>
      <c r="B13273" s="225">
        <v>864.68</v>
      </c>
    </row>
    <row r="13274" spans="1:2">
      <c r="A13274" s="68" t="s">
        <v>13364</v>
      </c>
      <c r="B13274" s="225">
        <v>1208.57</v>
      </c>
    </row>
    <row r="13275" spans="1:2">
      <c r="A13275" s="68" t="s">
        <v>13365</v>
      </c>
      <c r="B13275" s="225">
        <v>1118.24</v>
      </c>
    </row>
    <row r="13276" spans="1:2">
      <c r="A13276" s="68" t="s">
        <v>13366</v>
      </c>
      <c r="B13276" s="225">
        <v>761.02</v>
      </c>
    </row>
    <row r="13277" spans="1:2">
      <c r="A13277" s="68" t="s">
        <v>13367</v>
      </c>
      <c r="B13277" s="225">
        <v>695.03</v>
      </c>
    </row>
    <row r="13278" spans="1:2">
      <c r="A13278" s="68" t="s">
        <v>13368</v>
      </c>
      <c r="B13278" s="225">
        <v>1087.58</v>
      </c>
    </row>
    <row r="13279" spans="1:2">
      <c r="A13279" s="68" t="s">
        <v>13369</v>
      </c>
      <c r="B13279" s="225">
        <v>1007.78</v>
      </c>
    </row>
    <row r="13280" spans="1:2">
      <c r="A13280" s="68" t="s">
        <v>13370</v>
      </c>
      <c r="B13280" s="225">
        <v>102.9</v>
      </c>
    </row>
    <row r="13281" spans="1:2">
      <c r="A13281" s="68" t="s">
        <v>13372</v>
      </c>
      <c r="B13281" s="225">
        <v>102.9</v>
      </c>
    </row>
    <row r="13282" spans="1:2">
      <c r="A13282" s="68" t="s">
        <v>13373</v>
      </c>
      <c r="B13282" s="225">
        <v>146.16</v>
      </c>
    </row>
    <row r="13283" spans="1:2">
      <c r="A13283" s="68" t="s">
        <v>13375</v>
      </c>
      <c r="B13283" s="225">
        <v>146.16</v>
      </c>
    </row>
    <row r="13284" spans="1:2">
      <c r="A13284" s="68" t="s">
        <v>13376</v>
      </c>
      <c r="B13284" s="225">
        <v>398.09</v>
      </c>
    </row>
    <row r="13285" spans="1:2">
      <c r="A13285" s="68" t="s">
        <v>13378</v>
      </c>
      <c r="B13285" s="225">
        <v>398.09</v>
      </c>
    </row>
    <row r="13286" spans="1:2">
      <c r="A13286" s="68" t="s">
        <v>13379</v>
      </c>
      <c r="B13286" s="225">
        <v>56.29</v>
      </c>
    </row>
    <row r="13287" spans="1:2">
      <c r="A13287" s="68" t="s">
        <v>13380</v>
      </c>
      <c r="B13287" s="225">
        <v>53.07</v>
      </c>
    </row>
    <row r="13288" spans="1:2">
      <c r="A13288" s="68" t="s">
        <v>13381</v>
      </c>
      <c r="B13288" s="225">
        <v>81.36</v>
      </c>
    </row>
    <row r="13289" spans="1:2">
      <c r="A13289" s="68" t="s">
        <v>13382</v>
      </c>
      <c r="B13289" s="225">
        <v>77.22</v>
      </c>
    </row>
    <row r="13290" spans="1:2">
      <c r="A13290" s="68" t="s">
        <v>13383</v>
      </c>
      <c r="B13290" s="225">
        <v>111.27</v>
      </c>
    </row>
    <row r="13291" spans="1:2">
      <c r="A13291" s="68" t="s">
        <v>13384</v>
      </c>
      <c r="B13291" s="225">
        <v>105.74</v>
      </c>
    </row>
    <row r="13292" spans="1:2">
      <c r="A13292" s="68" t="s">
        <v>13385</v>
      </c>
      <c r="B13292" s="225">
        <v>156.96</v>
      </c>
    </row>
    <row r="13293" spans="1:2">
      <c r="A13293" s="68" t="s">
        <v>13386</v>
      </c>
      <c r="B13293" s="225">
        <v>149.38</v>
      </c>
    </row>
    <row r="13294" spans="1:2">
      <c r="A13294" s="68" t="s">
        <v>13387</v>
      </c>
      <c r="B13294" s="225">
        <v>167.09</v>
      </c>
    </row>
    <row r="13295" spans="1:2">
      <c r="A13295" s="68" t="s">
        <v>13388</v>
      </c>
      <c r="B13295" s="225">
        <v>156.26</v>
      </c>
    </row>
    <row r="13296" spans="1:2">
      <c r="A13296" s="68" t="s">
        <v>13389</v>
      </c>
      <c r="B13296" s="225">
        <v>233.44</v>
      </c>
    </row>
    <row r="13297" spans="1:2">
      <c r="A13297" s="68" t="s">
        <v>13390</v>
      </c>
      <c r="B13297" s="225">
        <v>222.6</v>
      </c>
    </row>
    <row r="13298" spans="1:2">
      <c r="A13298" s="68" t="s">
        <v>13391</v>
      </c>
      <c r="B13298" s="225">
        <v>1617.48</v>
      </c>
    </row>
    <row r="13299" spans="1:2">
      <c r="A13299" s="68" t="s">
        <v>13392</v>
      </c>
      <c r="B13299" s="225">
        <v>1551.06</v>
      </c>
    </row>
    <row r="13300" spans="1:2">
      <c r="A13300" s="68" t="s">
        <v>13393</v>
      </c>
      <c r="B13300" s="225">
        <v>2003.86</v>
      </c>
    </row>
    <row r="13301" spans="1:2">
      <c r="A13301" s="68" t="s">
        <v>13394</v>
      </c>
      <c r="B13301" s="225">
        <v>1924.14</v>
      </c>
    </row>
    <row r="13302" spans="1:2">
      <c r="A13302" s="68" t="s">
        <v>13395</v>
      </c>
      <c r="B13302" s="225">
        <v>2220.98</v>
      </c>
    </row>
    <row r="13303" spans="1:2">
      <c r="A13303" s="68" t="s">
        <v>13396</v>
      </c>
      <c r="B13303" s="225">
        <v>2133.63</v>
      </c>
    </row>
    <row r="13304" spans="1:2">
      <c r="A13304" s="68" t="s">
        <v>13397</v>
      </c>
      <c r="B13304" s="225">
        <v>2350.0100000000002</v>
      </c>
    </row>
    <row r="13305" spans="1:2">
      <c r="A13305" s="68" t="s">
        <v>13398</v>
      </c>
      <c r="B13305" s="225">
        <v>2256.34</v>
      </c>
    </row>
    <row r="13306" spans="1:2">
      <c r="A13306" s="68" t="s">
        <v>13399</v>
      </c>
      <c r="B13306" s="225">
        <v>2432.4299999999998</v>
      </c>
    </row>
    <row r="13307" spans="1:2">
      <c r="A13307" s="68" t="s">
        <v>13400</v>
      </c>
      <c r="B13307" s="225">
        <v>2336.81</v>
      </c>
    </row>
    <row r="13308" spans="1:2">
      <c r="A13308" s="68" t="s">
        <v>13401</v>
      </c>
      <c r="B13308" s="225">
        <v>2615.2399999999998</v>
      </c>
    </row>
    <row r="13309" spans="1:2">
      <c r="A13309" s="68" t="s">
        <v>13402</v>
      </c>
      <c r="B13309" s="225">
        <v>2512.75</v>
      </c>
    </row>
    <row r="13310" spans="1:2">
      <c r="A13310" s="68" t="s">
        <v>13403</v>
      </c>
      <c r="B13310" s="225">
        <v>2885.13</v>
      </c>
    </row>
    <row r="13311" spans="1:2">
      <c r="A13311" s="68" t="s">
        <v>13404</v>
      </c>
      <c r="B13311" s="225">
        <v>2773.53</v>
      </c>
    </row>
    <row r="13312" spans="1:2">
      <c r="A13312" s="68" t="s">
        <v>13405</v>
      </c>
      <c r="B13312" s="225">
        <v>3336.06</v>
      </c>
    </row>
    <row r="13313" spans="1:2">
      <c r="A13313" s="68" t="s">
        <v>13406</v>
      </c>
      <c r="B13313" s="225">
        <v>3207.67</v>
      </c>
    </row>
    <row r="13314" spans="1:2">
      <c r="A13314" s="68" t="s">
        <v>13407</v>
      </c>
      <c r="B13314" s="225">
        <v>3572.39</v>
      </c>
    </row>
    <row r="13315" spans="1:2">
      <c r="A13315" s="68" t="s">
        <v>13408</v>
      </c>
      <c r="B13315" s="225">
        <v>3435.34</v>
      </c>
    </row>
    <row r="13316" spans="1:2">
      <c r="A13316" s="68" t="s">
        <v>13409</v>
      </c>
      <c r="B13316" s="225">
        <v>227.87</v>
      </c>
    </row>
    <row r="13317" spans="1:2">
      <c r="A13317" s="68" t="s">
        <v>13410</v>
      </c>
      <c r="B13317" s="225">
        <v>212.96</v>
      </c>
    </row>
    <row r="13318" spans="1:2">
      <c r="A13318" s="68" t="s">
        <v>13411</v>
      </c>
      <c r="B13318" s="225">
        <v>415.68</v>
      </c>
    </row>
    <row r="13319" spans="1:2">
      <c r="A13319" s="68" t="s">
        <v>13412</v>
      </c>
      <c r="B13319" s="225">
        <v>391.28</v>
      </c>
    </row>
    <row r="13320" spans="1:2">
      <c r="A13320" s="68" t="s">
        <v>13413</v>
      </c>
      <c r="B13320" s="225">
        <v>1380.27</v>
      </c>
    </row>
    <row r="13321" spans="1:2">
      <c r="A13321" s="68" t="s">
        <v>13414</v>
      </c>
      <c r="B13321" s="225">
        <v>1290.5899999999999</v>
      </c>
    </row>
    <row r="13322" spans="1:2">
      <c r="A13322" s="68" t="s">
        <v>13415</v>
      </c>
      <c r="B13322" s="225">
        <v>2580.11</v>
      </c>
    </row>
    <row r="13323" spans="1:2">
      <c r="A13323" s="68" t="s">
        <v>13416</v>
      </c>
      <c r="B13323" s="225">
        <v>2412.7600000000002</v>
      </c>
    </row>
    <row r="13324" spans="1:2">
      <c r="A13324" s="68" t="s">
        <v>13417</v>
      </c>
      <c r="B13324" s="225">
        <v>281.91000000000003</v>
      </c>
    </row>
    <row r="13325" spans="1:2">
      <c r="A13325" s="68" t="s">
        <v>13418</v>
      </c>
      <c r="B13325" s="225">
        <v>273.27</v>
      </c>
    </row>
    <row r="13326" spans="1:2">
      <c r="A13326" s="68" t="s">
        <v>13419</v>
      </c>
      <c r="B13326" s="225">
        <v>227.96</v>
      </c>
    </row>
    <row r="13327" spans="1:2">
      <c r="A13327" s="68" t="s">
        <v>13420</v>
      </c>
      <c r="B13327" s="225">
        <v>221.36</v>
      </c>
    </row>
    <row r="13328" spans="1:2">
      <c r="A13328" s="68" t="s">
        <v>13421</v>
      </c>
      <c r="B13328" s="225">
        <v>177.3</v>
      </c>
    </row>
    <row r="13329" spans="1:2">
      <c r="A13329" s="68" t="s">
        <v>13422</v>
      </c>
      <c r="B13329" s="225">
        <v>172.97</v>
      </c>
    </row>
    <row r="13330" spans="1:2">
      <c r="A13330" s="68" t="s">
        <v>13423</v>
      </c>
      <c r="B13330" s="225">
        <v>1901.16</v>
      </c>
    </row>
    <row r="13331" spans="1:2">
      <c r="A13331" s="68" t="s">
        <v>13424</v>
      </c>
      <c r="B13331" s="225">
        <v>1838.97</v>
      </c>
    </row>
    <row r="13332" spans="1:2">
      <c r="A13332" s="68" t="s">
        <v>13425</v>
      </c>
      <c r="B13332" s="225">
        <v>167.09</v>
      </c>
    </row>
    <row r="13333" spans="1:2">
      <c r="A13333" s="68" t="s">
        <v>13426</v>
      </c>
      <c r="B13333" s="225">
        <v>156.26</v>
      </c>
    </row>
    <row r="13334" spans="1:2">
      <c r="A13334" s="68" t="s">
        <v>13427</v>
      </c>
      <c r="B13334" s="225">
        <v>233.64</v>
      </c>
    </row>
    <row r="13335" spans="1:2">
      <c r="A13335" s="68" t="s">
        <v>13428</v>
      </c>
      <c r="B13335" s="225">
        <v>222.81</v>
      </c>
    </row>
    <row r="13336" spans="1:2">
      <c r="A13336" s="68" t="s">
        <v>13429</v>
      </c>
      <c r="B13336" s="225">
        <v>3478.88</v>
      </c>
    </row>
    <row r="13337" spans="1:2">
      <c r="A13337" s="68" t="s">
        <v>13430</v>
      </c>
      <c r="B13337" s="225">
        <v>3402.45</v>
      </c>
    </row>
    <row r="13338" spans="1:2">
      <c r="A13338" s="68" t="s">
        <v>13431</v>
      </c>
      <c r="B13338" s="225">
        <v>4039.8</v>
      </c>
    </row>
    <row r="13339" spans="1:2">
      <c r="A13339" s="68" t="s">
        <v>13432</v>
      </c>
      <c r="B13339" s="225">
        <v>3924.9</v>
      </c>
    </row>
    <row r="13340" spans="1:2">
      <c r="A13340" s="68" t="s">
        <v>13433</v>
      </c>
      <c r="B13340" s="225">
        <v>5394.74</v>
      </c>
    </row>
    <row r="13341" spans="1:2">
      <c r="A13341" s="68" t="s">
        <v>13434</v>
      </c>
      <c r="B13341" s="225">
        <v>5277.08</v>
      </c>
    </row>
    <row r="13342" spans="1:2">
      <c r="A13342" s="68" t="s">
        <v>13435</v>
      </c>
      <c r="B13342" s="225">
        <v>5984.77</v>
      </c>
    </row>
    <row r="13343" spans="1:2">
      <c r="A13343" s="68" t="s">
        <v>13436</v>
      </c>
      <c r="B13343" s="225">
        <v>5844.21</v>
      </c>
    </row>
    <row r="13344" spans="1:2">
      <c r="A13344" s="68" t="s">
        <v>13437</v>
      </c>
      <c r="B13344" s="225">
        <v>6000.79</v>
      </c>
    </row>
    <row r="13345" spans="1:2">
      <c r="A13345" s="68" t="s">
        <v>13438</v>
      </c>
      <c r="B13345" s="225">
        <v>5866.38</v>
      </c>
    </row>
    <row r="13346" spans="1:2">
      <c r="A13346" s="68" t="s">
        <v>13439</v>
      </c>
      <c r="B13346" s="225">
        <v>9083.5</v>
      </c>
    </row>
    <row r="13347" spans="1:2">
      <c r="A13347" s="68" t="s">
        <v>13440</v>
      </c>
      <c r="B13347" s="225">
        <v>8950.8799999999992</v>
      </c>
    </row>
    <row r="13348" spans="1:2">
      <c r="A13348" s="68" t="s">
        <v>13443</v>
      </c>
      <c r="B13348" s="225">
        <v>6621.07</v>
      </c>
    </row>
    <row r="13349" spans="1:2">
      <c r="A13349" s="68" t="s">
        <v>13444</v>
      </c>
      <c r="B13349" s="225">
        <v>6452.48</v>
      </c>
    </row>
    <row r="13350" spans="1:2">
      <c r="A13350" s="68" t="s">
        <v>13445</v>
      </c>
      <c r="B13350" s="225">
        <v>10526.69</v>
      </c>
    </row>
    <row r="13351" spans="1:2">
      <c r="A13351" s="68" t="s">
        <v>13446</v>
      </c>
      <c r="B13351" s="225">
        <v>10349.15</v>
      </c>
    </row>
    <row r="13352" spans="1:2">
      <c r="A13352" s="68" t="s">
        <v>13451</v>
      </c>
      <c r="B13352" s="225">
        <v>11416.37</v>
      </c>
    </row>
    <row r="13353" spans="1:2">
      <c r="A13353" s="68" t="s">
        <v>13452</v>
      </c>
      <c r="B13353" s="225">
        <v>11216.36</v>
      </c>
    </row>
    <row r="13354" spans="1:2">
      <c r="A13354" s="68" t="s">
        <v>13455</v>
      </c>
      <c r="B13354" s="225">
        <v>12814.39</v>
      </c>
    </row>
    <row r="13355" spans="1:2">
      <c r="A13355" s="68" t="s">
        <v>13456</v>
      </c>
      <c r="B13355" s="225">
        <v>12569.48</v>
      </c>
    </row>
    <row r="13356" spans="1:2">
      <c r="A13356" s="68" t="s">
        <v>13471</v>
      </c>
      <c r="B13356" s="225">
        <v>874.92</v>
      </c>
    </row>
    <row r="13357" spans="1:2">
      <c r="A13357" s="68" t="s">
        <v>13472</v>
      </c>
      <c r="B13357" s="225">
        <v>843.34</v>
      </c>
    </row>
    <row r="13358" spans="1:2">
      <c r="A13358" s="68" t="s">
        <v>13473</v>
      </c>
      <c r="B13358" s="225">
        <v>1020.14</v>
      </c>
    </row>
    <row r="13359" spans="1:2">
      <c r="A13359" s="68" t="s">
        <v>13474</v>
      </c>
      <c r="B13359" s="225">
        <v>979.73</v>
      </c>
    </row>
    <row r="13360" spans="1:2">
      <c r="A13360" s="68" t="s">
        <v>13475</v>
      </c>
      <c r="B13360" s="225">
        <v>1185.6300000000001</v>
      </c>
    </row>
    <row r="13361" spans="1:2">
      <c r="A13361" s="68" t="s">
        <v>13476</v>
      </c>
      <c r="B13361" s="225">
        <v>1136.3599999999999</v>
      </c>
    </row>
    <row r="13362" spans="1:2">
      <c r="A13362" s="68" t="s">
        <v>13477</v>
      </c>
      <c r="B13362" s="225">
        <v>1652.29</v>
      </c>
    </row>
    <row r="13363" spans="1:2">
      <c r="A13363" s="68" t="s">
        <v>13478</v>
      </c>
      <c r="B13363" s="225">
        <v>1594.47</v>
      </c>
    </row>
    <row r="13364" spans="1:2">
      <c r="A13364" s="68" t="s">
        <v>13479</v>
      </c>
      <c r="B13364" s="225">
        <v>1570.34</v>
      </c>
    </row>
    <row r="13365" spans="1:2">
      <c r="A13365" s="68" t="s">
        <v>13480</v>
      </c>
      <c r="B13365" s="225">
        <v>1503.37</v>
      </c>
    </row>
    <row r="13366" spans="1:2">
      <c r="A13366" s="68" t="s">
        <v>13481</v>
      </c>
      <c r="B13366" s="225">
        <v>1959.05</v>
      </c>
    </row>
    <row r="13367" spans="1:2">
      <c r="A13367" s="68" t="s">
        <v>13482</v>
      </c>
      <c r="B13367" s="225">
        <v>1891.56</v>
      </c>
    </row>
    <row r="13368" spans="1:2">
      <c r="A13368" s="68" t="s">
        <v>13483</v>
      </c>
      <c r="B13368" s="225">
        <v>2147.31</v>
      </c>
    </row>
    <row r="13369" spans="1:2">
      <c r="A13369" s="68" t="s">
        <v>13484</v>
      </c>
      <c r="B13369" s="225">
        <v>2053.81</v>
      </c>
    </row>
    <row r="13370" spans="1:2">
      <c r="A13370" s="68" t="s">
        <v>13485</v>
      </c>
      <c r="B13370" s="225">
        <v>2672.31</v>
      </c>
    </row>
    <row r="13371" spans="1:2">
      <c r="A13371" s="68" t="s">
        <v>13486</v>
      </c>
      <c r="B13371" s="225">
        <v>2585.5300000000002</v>
      </c>
    </row>
    <row r="13372" spans="1:2">
      <c r="A13372" s="68" t="s">
        <v>13487</v>
      </c>
      <c r="B13372" s="225">
        <v>2514.69</v>
      </c>
    </row>
    <row r="13373" spans="1:2">
      <c r="A13373" s="68" t="s">
        <v>13488</v>
      </c>
      <c r="B13373" s="225">
        <v>2438.4899999999998</v>
      </c>
    </row>
    <row r="13374" spans="1:2">
      <c r="A13374" s="68" t="s">
        <v>13489</v>
      </c>
      <c r="B13374" s="225">
        <v>2524.79</v>
      </c>
    </row>
    <row r="13375" spans="1:2">
      <c r="A13375" s="68" t="s">
        <v>13490</v>
      </c>
      <c r="B13375" s="225">
        <v>2413.69</v>
      </c>
    </row>
    <row r="13376" spans="1:2">
      <c r="A13376" s="68" t="s">
        <v>13491</v>
      </c>
      <c r="B13376" s="225">
        <v>2953.82</v>
      </c>
    </row>
    <row r="13377" spans="1:2">
      <c r="A13377" s="68" t="s">
        <v>13492</v>
      </c>
      <c r="B13377" s="225">
        <v>2847.71</v>
      </c>
    </row>
    <row r="13378" spans="1:2">
      <c r="A13378" s="68" t="s">
        <v>13493</v>
      </c>
      <c r="B13378" s="225">
        <v>2913.84</v>
      </c>
    </row>
    <row r="13379" spans="1:2">
      <c r="A13379" s="68" t="s">
        <v>13494</v>
      </c>
      <c r="B13379" s="225">
        <v>2824.59</v>
      </c>
    </row>
    <row r="13380" spans="1:2">
      <c r="A13380" s="68" t="s">
        <v>13495</v>
      </c>
      <c r="B13380" s="225">
        <v>2908.76</v>
      </c>
    </row>
    <row r="13381" spans="1:2">
      <c r="A13381" s="68" t="s">
        <v>13496</v>
      </c>
      <c r="B13381" s="225">
        <v>2779.88</v>
      </c>
    </row>
    <row r="13382" spans="1:2">
      <c r="A13382" s="68" t="s">
        <v>13497</v>
      </c>
      <c r="B13382" s="225">
        <v>3260.57</v>
      </c>
    </row>
    <row r="13383" spans="1:2">
      <c r="A13383" s="68" t="s">
        <v>13498</v>
      </c>
      <c r="B13383" s="225">
        <v>3144.79</v>
      </c>
    </row>
    <row r="13384" spans="1:2">
      <c r="A13384" s="68" t="s">
        <v>13499</v>
      </c>
      <c r="B13384" s="225">
        <v>3695.8</v>
      </c>
    </row>
    <row r="13385" spans="1:2">
      <c r="A13385" s="68" t="s">
        <v>13500</v>
      </c>
      <c r="B13385" s="225">
        <v>3580.9</v>
      </c>
    </row>
    <row r="13386" spans="1:2">
      <c r="A13386" s="68" t="s">
        <v>13501</v>
      </c>
      <c r="B13386" s="225">
        <v>3307.85</v>
      </c>
    </row>
    <row r="13387" spans="1:2">
      <c r="A13387" s="68" t="s">
        <v>13502</v>
      </c>
      <c r="B13387" s="225">
        <v>3207.18</v>
      </c>
    </row>
    <row r="13388" spans="1:2">
      <c r="A13388" s="68" t="s">
        <v>13503</v>
      </c>
      <c r="B13388" s="225">
        <v>3860.71</v>
      </c>
    </row>
    <row r="13389" spans="1:2">
      <c r="A13389" s="68" t="s">
        <v>13504</v>
      </c>
      <c r="B13389" s="225">
        <v>3687.58</v>
      </c>
    </row>
    <row r="13390" spans="1:2">
      <c r="A13390" s="68" t="s">
        <v>13505</v>
      </c>
      <c r="B13390" s="225">
        <v>4229.38</v>
      </c>
    </row>
    <row r="13391" spans="1:2">
      <c r="A13391" s="68" t="s">
        <v>13506</v>
      </c>
      <c r="B13391" s="225">
        <v>4074.97</v>
      </c>
    </row>
    <row r="13392" spans="1:2">
      <c r="A13392" s="68" t="s">
        <v>13507</v>
      </c>
      <c r="B13392" s="225">
        <v>4086.8</v>
      </c>
    </row>
    <row r="13393" spans="1:2">
      <c r="A13393" s="68" t="s">
        <v>13508</v>
      </c>
      <c r="B13393" s="225">
        <v>3959.07</v>
      </c>
    </row>
    <row r="13394" spans="1:2">
      <c r="A13394" s="68" t="s">
        <v>13509</v>
      </c>
      <c r="B13394" s="225">
        <v>3898.74</v>
      </c>
    </row>
    <row r="13395" spans="1:2">
      <c r="A13395" s="68" t="s">
        <v>13510</v>
      </c>
      <c r="B13395" s="225">
        <v>3781.08</v>
      </c>
    </row>
    <row r="13396" spans="1:2">
      <c r="A13396" s="68" t="s">
        <v>13511</v>
      </c>
      <c r="B13396" s="225">
        <v>4477.7700000000004</v>
      </c>
    </row>
    <row r="13397" spans="1:2">
      <c r="A13397" s="68" t="s">
        <v>13512</v>
      </c>
      <c r="B13397" s="225">
        <v>4337.21</v>
      </c>
    </row>
    <row r="13398" spans="1:2">
      <c r="A13398" s="68" t="s">
        <v>13513</v>
      </c>
      <c r="B13398" s="225">
        <v>4089.49</v>
      </c>
    </row>
    <row r="13399" spans="1:2">
      <c r="A13399" s="68" t="s">
        <v>13514</v>
      </c>
      <c r="B13399" s="225">
        <v>3954.86</v>
      </c>
    </row>
    <row r="13400" spans="1:2">
      <c r="A13400" s="68" t="s">
        <v>13515</v>
      </c>
      <c r="B13400" s="225">
        <v>5941.65</v>
      </c>
    </row>
    <row r="13401" spans="1:2">
      <c r="A13401" s="68" t="s">
        <v>13516</v>
      </c>
      <c r="B13401" s="225">
        <v>5729.29</v>
      </c>
    </row>
    <row r="13402" spans="1:2">
      <c r="A13402" s="68" t="s">
        <v>13517</v>
      </c>
      <c r="B13402" s="225">
        <v>5632.73</v>
      </c>
    </row>
    <row r="13403" spans="1:2">
      <c r="A13403" s="68" t="s">
        <v>13518</v>
      </c>
      <c r="B13403" s="225">
        <v>5453.69</v>
      </c>
    </row>
    <row r="13404" spans="1:2">
      <c r="A13404" s="68" t="s">
        <v>13519</v>
      </c>
      <c r="B13404" s="225">
        <v>5079.38</v>
      </c>
    </row>
    <row r="13405" spans="1:2">
      <c r="A13405" s="68" t="s">
        <v>13520</v>
      </c>
      <c r="B13405" s="225">
        <v>4927.76</v>
      </c>
    </row>
    <row r="13406" spans="1:2">
      <c r="A13406" s="68" t="s">
        <v>13521</v>
      </c>
      <c r="B13406" s="225">
        <v>6380.69</v>
      </c>
    </row>
    <row r="13407" spans="1:2">
      <c r="A13407" s="68" t="s">
        <v>13522</v>
      </c>
      <c r="B13407" s="225">
        <v>6176</v>
      </c>
    </row>
    <row r="13408" spans="1:2">
      <c r="A13408" s="68" t="s">
        <v>13523</v>
      </c>
      <c r="B13408" s="225">
        <v>5800.82</v>
      </c>
    </row>
    <row r="13409" spans="1:2">
      <c r="A13409" s="68" t="s">
        <v>13524</v>
      </c>
      <c r="B13409" s="225">
        <v>5615.27</v>
      </c>
    </row>
    <row r="13410" spans="1:2">
      <c r="A13410" s="68" t="s">
        <v>13525</v>
      </c>
      <c r="B13410" s="225">
        <v>6740.69</v>
      </c>
    </row>
    <row r="13411" spans="1:2">
      <c r="A13411" s="68" t="s">
        <v>13526</v>
      </c>
      <c r="B13411" s="225">
        <v>6563.15</v>
      </c>
    </row>
    <row r="13412" spans="1:2">
      <c r="A13412" s="68" t="s">
        <v>13527</v>
      </c>
      <c r="B13412" s="225">
        <v>8591.58</v>
      </c>
    </row>
    <row r="13413" spans="1:2">
      <c r="A13413" s="68" t="s">
        <v>13528</v>
      </c>
      <c r="B13413" s="225">
        <v>8309.92</v>
      </c>
    </row>
    <row r="13414" spans="1:2">
      <c r="A13414" s="68" t="s">
        <v>13529</v>
      </c>
      <c r="B13414" s="225">
        <v>7680.05</v>
      </c>
    </row>
    <row r="13415" spans="1:2">
      <c r="A13415" s="68" t="s">
        <v>13530</v>
      </c>
      <c r="B13415" s="225">
        <v>7426.57</v>
      </c>
    </row>
    <row r="13416" spans="1:2">
      <c r="A13416" s="68" t="s">
        <v>13531</v>
      </c>
      <c r="B13416" s="225">
        <v>9082.39</v>
      </c>
    </row>
    <row r="13417" spans="1:2">
      <c r="A13417" s="68" t="s">
        <v>13532</v>
      </c>
      <c r="B13417" s="225">
        <v>8837.48</v>
      </c>
    </row>
    <row r="13418" spans="1:2">
      <c r="A13418" s="68" t="s">
        <v>13533</v>
      </c>
      <c r="B13418" s="225">
        <v>10060.02</v>
      </c>
    </row>
    <row r="13419" spans="1:2">
      <c r="A13419" s="68" t="s">
        <v>13534</v>
      </c>
      <c r="B13419" s="225">
        <v>9721.66</v>
      </c>
    </row>
    <row r="13420" spans="1:2">
      <c r="A13420" s="68" t="s">
        <v>13535</v>
      </c>
      <c r="B13420" s="225">
        <v>11396.26</v>
      </c>
    </row>
    <row r="13421" spans="1:2">
      <c r="A13421" s="68" t="s">
        <v>13536</v>
      </c>
      <c r="B13421" s="225">
        <v>11083.96</v>
      </c>
    </row>
    <row r="13422" spans="1:2">
      <c r="A13422" s="68" t="s">
        <v>13537</v>
      </c>
      <c r="B13422" s="225">
        <v>11916.31</v>
      </c>
    </row>
    <row r="13423" spans="1:2">
      <c r="A13423" s="68" t="s">
        <v>13538</v>
      </c>
      <c r="B13423" s="225">
        <v>11510.03</v>
      </c>
    </row>
    <row r="13424" spans="1:2">
      <c r="A13424" s="68" t="s">
        <v>13539</v>
      </c>
      <c r="B13424" s="225">
        <v>13621.36</v>
      </c>
    </row>
    <row r="13425" spans="1:2">
      <c r="A13425" s="68" t="s">
        <v>13540</v>
      </c>
      <c r="B13425" s="225">
        <v>13241.64</v>
      </c>
    </row>
    <row r="13426" spans="1:2">
      <c r="A13426" s="68" t="s">
        <v>13541</v>
      </c>
      <c r="B13426" s="225">
        <v>15846.23</v>
      </c>
    </row>
    <row r="13427" spans="1:2">
      <c r="A13427" s="68" t="s">
        <v>13542</v>
      </c>
      <c r="B13427" s="225">
        <v>15399.12</v>
      </c>
    </row>
    <row r="13428" spans="1:2">
      <c r="A13428" s="68" t="s">
        <v>13543</v>
      </c>
      <c r="B13428" s="225">
        <v>18071.14</v>
      </c>
    </row>
    <row r="13429" spans="1:2">
      <c r="A13429" s="68" t="s">
        <v>13544</v>
      </c>
      <c r="B13429" s="225">
        <v>17556.63</v>
      </c>
    </row>
    <row r="13430" spans="1:2">
      <c r="A13430" s="68" t="s">
        <v>13545</v>
      </c>
      <c r="B13430" s="225">
        <v>20296.009999999998</v>
      </c>
    </row>
    <row r="13431" spans="1:2">
      <c r="A13431" s="68" t="s">
        <v>13546</v>
      </c>
      <c r="B13431" s="225">
        <v>19714.099999999999</v>
      </c>
    </row>
    <row r="13432" spans="1:2">
      <c r="A13432" s="68" t="s">
        <v>13547</v>
      </c>
      <c r="B13432" s="225">
        <v>22520.880000000001</v>
      </c>
    </row>
    <row r="13433" spans="1:2">
      <c r="A13433" s="68" t="s">
        <v>13548</v>
      </c>
      <c r="B13433" s="225">
        <v>21871.58</v>
      </c>
    </row>
    <row r="13434" spans="1:2">
      <c r="A13434" s="68" t="s">
        <v>13549</v>
      </c>
      <c r="B13434" s="225">
        <v>24745.75</v>
      </c>
    </row>
    <row r="13435" spans="1:2">
      <c r="A13435" s="68" t="s">
        <v>13550</v>
      </c>
      <c r="B13435" s="225">
        <v>24029.06</v>
      </c>
    </row>
    <row r="13436" spans="1:2">
      <c r="A13436" s="68" t="s">
        <v>13551</v>
      </c>
      <c r="B13436" s="225">
        <v>1084.1400000000001</v>
      </c>
    </row>
    <row r="13437" spans="1:2">
      <c r="A13437" s="68" t="s">
        <v>13552</v>
      </c>
      <c r="B13437" s="225">
        <v>1043.73</v>
      </c>
    </row>
    <row r="13438" spans="1:2">
      <c r="A13438" s="68" t="s">
        <v>13553</v>
      </c>
      <c r="B13438" s="225">
        <v>1820.29</v>
      </c>
    </row>
    <row r="13439" spans="1:2">
      <c r="A13439" s="68" t="s">
        <v>13554</v>
      </c>
      <c r="B13439" s="225">
        <v>1762.47</v>
      </c>
    </row>
    <row r="13440" spans="1:2">
      <c r="A13440" s="68" t="s">
        <v>13555</v>
      </c>
      <c r="B13440" s="225">
        <v>2788.88</v>
      </c>
    </row>
    <row r="13441" spans="1:2">
      <c r="A13441" s="68" t="s">
        <v>13556</v>
      </c>
      <c r="B13441" s="225">
        <v>2712.45</v>
      </c>
    </row>
    <row r="13442" spans="1:2">
      <c r="A13442" s="68" t="s">
        <v>13557</v>
      </c>
      <c r="B13442" s="225">
        <v>3495.85</v>
      </c>
    </row>
    <row r="13443" spans="1:2">
      <c r="A13443" s="68" t="s">
        <v>13558</v>
      </c>
      <c r="B13443" s="225">
        <v>3395.18</v>
      </c>
    </row>
    <row r="13444" spans="1:2">
      <c r="A13444" s="68" t="s">
        <v>13559</v>
      </c>
      <c r="B13444" s="225">
        <v>6601.69</v>
      </c>
    </row>
    <row r="13445" spans="1:2">
      <c r="A13445" s="68" t="s">
        <v>13560</v>
      </c>
      <c r="B13445" s="225">
        <v>6469.07</v>
      </c>
    </row>
    <row r="13446" spans="1:2">
      <c r="A13446" s="68" t="s">
        <v>13561</v>
      </c>
      <c r="B13446" s="225">
        <v>727.92</v>
      </c>
    </row>
    <row r="13447" spans="1:2">
      <c r="A13447" s="68" t="s">
        <v>13562</v>
      </c>
      <c r="B13447" s="225">
        <v>696.34</v>
      </c>
    </row>
    <row r="13448" spans="1:2">
      <c r="A13448" s="68" t="s">
        <v>13563</v>
      </c>
      <c r="B13448" s="225">
        <v>923.14</v>
      </c>
    </row>
    <row r="13449" spans="1:2">
      <c r="A13449" s="68" t="s">
        <v>13564</v>
      </c>
      <c r="B13449" s="225">
        <v>882.73</v>
      </c>
    </row>
    <row r="13450" spans="1:2">
      <c r="A13450" s="68" t="s">
        <v>13565</v>
      </c>
      <c r="B13450" s="225">
        <v>1119.6300000000001</v>
      </c>
    </row>
    <row r="13451" spans="1:2">
      <c r="A13451" s="68" t="s">
        <v>13566</v>
      </c>
      <c r="B13451" s="225">
        <v>1070.3599999999999</v>
      </c>
    </row>
    <row r="13452" spans="1:2">
      <c r="A13452" s="68" t="s">
        <v>13567</v>
      </c>
      <c r="B13452" s="225">
        <v>1548.29</v>
      </c>
    </row>
    <row r="13453" spans="1:2">
      <c r="A13453" s="68" t="s">
        <v>13568</v>
      </c>
      <c r="B13453" s="225">
        <v>1490.47</v>
      </c>
    </row>
    <row r="13454" spans="1:2">
      <c r="A13454" s="68" t="s">
        <v>13569</v>
      </c>
      <c r="B13454" s="225">
        <v>1513.34</v>
      </c>
    </row>
    <row r="13455" spans="1:2">
      <c r="A13455" s="68" t="s">
        <v>13570</v>
      </c>
      <c r="B13455" s="225">
        <v>1446.37</v>
      </c>
    </row>
    <row r="13456" spans="1:2">
      <c r="A13456" s="68" t="s">
        <v>13571</v>
      </c>
      <c r="B13456" s="225">
        <v>1855.05</v>
      </c>
    </row>
    <row r="13457" spans="1:2">
      <c r="A13457" s="68" t="s">
        <v>13572</v>
      </c>
      <c r="B13457" s="225">
        <v>1787.56</v>
      </c>
    </row>
    <row r="13458" spans="1:2">
      <c r="A13458" s="68" t="s">
        <v>13573</v>
      </c>
      <c r="B13458" s="225">
        <v>2090.31</v>
      </c>
    </row>
    <row r="13459" spans="1:2">
      <c r="A13459" s="68" t="s">
        <v>13574</v>
      </c>
      <c r="B13459" s="225">
        <v>1996.81</v>
      </c>
    </row>
    <row r="13460" spans="1:2">
      <c r="A13460" s="68" t="s">
        <v>13575</v>
      </c>
      <c r="B13460" s="225">
        <v>2469.31</v>
      </c>
    </row>
    <row r="13461" spans="1:2">
      <c r="A13461" s="68" t="s">
        <v>13576</v>
      </c>
      <c r="B13461" s="225">
        <v>2382.5300000000002</v>
      </c>
    </row>
    <row r="13462" spans="1:2">
      <c r="A13462" s="68" t="s">
        <v>13577</v>
      </c>
      <c r="B13462" s="225">
        <v>2364.69</v>
      </c>
    </row>
    <row r="13463" spans="1:2">
      <c r="A13463" s="68" t="s">
        <v>13578</v>
      </c>
      <c r="B13463" s="225">
        <v>2288.4899999999998</v>
      </c>
    </row>
    <row r="13464" spans="1:2">
      <c r="A13464" s="68" t="s">
        <v>13579</v>
      </c>
      <c r="B13464" s="225">
        <v>2528.0500000000002</v>
      </c>
    </row>
    <row r="13465" spans="1:2">
      <c r="A13465" s="68" t="s">
        <v>13580</v>
      </c>
      <c r="B13465" s="225">
        <v>2416.86</v>
      </c>
    </row>
    <row r="13466" spans="1:2">
      <c r="A13466" s="68" t="s">
        <v>13581</v>
      </c>
      <c r="B13466" s="225">
        <v>2849.82</v>
      </c>
    </row>
    <row r="13467" spans="1:2">
      <c r="A13467" s="68" t="s">
        <v>13582</v>
      </c>
      <c r="B13467" s="225">
        <v>2743.71</v>
      </c>
    </row>
    <row r="13468" spans="1:2">
      <c r="A13468" s="68" t="s">
        <v>13583</v>
      </c>
      <c r="B13468" s="225">
        <v>2763.84</v>
      </c>
    </row>
    <row r="13469" spans="1:2">
      <c r="A13469" s="68" t="s">
        <v>13584</v>
      </c>
      <c r="B13469" s="225">
        <v>2674.59</v>
      </c>
    </row>
    <row r="13470" spans="1:2">
      <c r="A13470" s="68" t="s">
        <v>13585</v>
      </c>
      <c r="B13470" s="225">
        <v>2908.76</v>
      </c>
    </row>
    <row r="13471" spans="1:2">
      <c r="A13471" s="68" t="s">
        <v>13586</v>
      </c>
      <c r="B13471" s="225">
        <v>2779.88</v>
      </c>
    </row>
    <row r="13472" spans="1:2">
      <c r="A13472" s="68" t="s">
        <v>13587</v>
      </c>
      <c r="B13472" s="225">
        <v>3157.57</v>
      </c>
    </row>
    <row r="13473" spans="1:2">
      <c r="A13473" s="68" t="s">
        <v>13588</v>
      </c>
      <c r="B13473" s="225">
        <v>3041.79</v>
      </c>
    </row>
    <row r="13474" spans="1:2">
      <c r="A13474" s="68" t="s">
        <v>13589</v>
      </c>
      <c r="B13474" s="225">
        <v>3545.8</v>
      </c>
    </row>
    <row r="13475" spans="1:2">
      <c r="A13475" s="68" t="s">
        <v>13590</v>
      </c>
      <c r="B13475" s="225">
        <v>3430.9</v>
      </c>
    </row>
    <row r="13476" spans="1:2">
      <c r="A13476" s="68" t="s">
        <v>13591</v>
      </c>
      <c r="B13476" s="225">
        <v>3076.85</v>
      </c>
    </row>
    <row r="13477" spans="1:2">
      <c r="A13477" s="68" t="s">
        <v>13592</v>
      </c>
      <c r="B13477" s="225">
        <v>2976.18</v>
      </c>
    </row>
    <row r="13478" spans="1:2">
      <c r="A13478" s="68" t="s">
        <v>13593</v>
      </c>
      <c r="B13478" s="225">
        <v>3860.71</v>
      </c>
    </row>
    <row r="13479" spans="1:2">
      <c r="A13479" s="68" t="s">
        <v>13594</v>
      </c>
      <c r="B13479" s="225">
        <v>3687.58</v>
      </c>
    </row>
    <row r="13480" spans="1:2">
      <c r="A13480" s="68" t="s">
        <v>13595</v>
      </c>
      <c r="B13480" s="225">
        <v>4125.38</v>
      </c>
    </row>
    <row r="13481" spans="1:2">
      <c r="A13481" s="68" t="s">
        <v>13596</v>
      </c>
      <c r="B13481" s="225">
        <v>3970.97</v>
      </c>
    </row>
    <row r="13482" spans="1:2">
      <c r="A13482" s="68" t="s">
        <v>13597</v>
      </c>
      <c r="B13482" s="225">
        <v>3935.8</v>
      </c>
    </row>
    <row r="13483" spans="1:2">
      <c r="A13483" s="68" t="s">
        <v>13598</v>
      </c>
      <c r="B13483" s="225">
        <v>3808.07</v>
      </c>
    </row>
    <row r="13484" spans="1:2">
      <c r="A13484" s="68" t="s">
        <v>13599</v>
      </c>
      <c r="B13484" s="225">
        <v>3667.74</v>
      </c>
    </row>
    <row r="13485" spans="1:2">
      <c r="A13485" s="68" t="s">
        <v>13600</v>
      </c>
      <c r="B13485" s="225">
        <v>3550.08</v>
      </c>
    </row>
    <row r="13486" spans="1:2">
      <c r="A13486" s="68" t="s">
        <v>13601</v>
      </c>
      <c r="B13486" s="225">
        <v>4327.7700000000004</v>
      </c>
    </row>
    <row r="13487" spans="1:2">
      <c r="A13487" s="68" t="s">
        <v>13602</v>
      </c>
      <c r="B13487" s="225">
        <v>4187.21</v>
      </c>
    </row>
    <row r="13488" spans="1:2">
      <c r="A13488" s="68" t="s">
        <v>13603</v>
      </c>
      <c r="B13488" s="225">
        <v>4258.49</v>
      </c>
    </row>
    <row r="13489" spans="1:2">
      <c r="A13489" s="68" t="s">
        <v>13604</v>
      </c>
      <c r="B13489" s="225">
        <v>4123.8599999999997</v>
      </c>
    </row>
    <row r="13490" spans="1:2">
      <c r="A13490" s="68" t="s">
        <v>13605</v>
      </c>
      <c r="B13490" s="225">
        <v>5638.65</v>
      </c>
    </row>
    <row r="13491" spans="1:2">
      <c r="A13491" s="68" t="s">
        <v>13606</v>
      </c>
      <c r="B13491" s="225">
        <v>5426.29</v>
      </c>
    </row>
    <row r="13492" spans="1:2">
      <c r="A13492" s="68" t="s">
        <v>13607</v>
      </c>
      <c r="B13492" s="225">
        <v>5449.73</v>
      </c>
    </row>
    <row r="13493" spans="1:2">
      <c r="A13493" s="68" t="s">
        <v>13608</v>
      </c>
      <c r="B13493" s="225">
        <v>5270.69</v>
      </c>
    </row>
    <row r="13494" spans="1:2">
      <c r="A13494" s="68" t="s">
        <v>13609</v>
      </c>
      <c r="B13494" s="225">
        <v>4848.38</v>
      </c>
    </row>
    <row r="13495" spans="1:2">
      <c r="A13495" s="68" t="s">
        <v>13610</v>
      </c>
      <c r="B13495" s="225">
        <v>4696.76</v>
      </c>
    </row>
    <row r="13496" spans="1:2">
      <c r="A13496" s="68" t="s">
        <v>13611</v>
      </c>
      <c r="B13496" s="225">
        <v>6197.69</v>
      </c>
    </row>
    <row r="13497" spans="1:2">
      <c r="A13497" s="68" t="s">
        <v>13612</v>
      </c>
      <c r="B13497" s="225">
        <v>5993</v>
      </c>
    </row>
    <row r="13498" spans="1:2">
      <c r="A13498" s="68" t="s">
        <v>13613</v>
      </c>
      <c r="B13498" s="225">
        <v>5569.82</v>
      </c>
    </row>
    <row r="13499" spans="1:2">
      <c r="A13499" s="68" t="s">
        <v>13614</v>
      </c>
      <c r="B13499" s="225">
        <v>5384.27</v>
      </c>
    </row>
    <row r="13500" spans="1:2">
      <c r="A13500" s="68" t="s">
        <v>13615</v>
      </c>
      <c r="B13500" s="225">
        <v>6509.69</v>
      </c>
    </row>
    <row r="13501" spans="1:2">
      <c r="A13501" s="68" t="s">
        <v>13616</v>
      </c>
      <c r="B13501" s="225">
        <v>6332.15</v>
      </c>
    </row>
    <row r="13502" spans="1:2">
      <c r="A13502" s="68" t="s">
        <v>13617</v>
      </c>
      <c r="B13502" s="225">
        <v>8441.58</v>
      </c>
    </row>
    <row r="13503" spans="1:2">
      <c r="A13503" s="68" t="s">
        <v>13618</v>
      </c>
      <c r="B13503" s="225">
        <v>8159.92</v>
      </c>
    </row>
    <row r="13504" spans="1:2">
      <c r="A13504" s="68" t="s">
        <v>13619</v>
      </c>
      <c r="B13504" s="225">
        <v>7449.05</v>
      </c>
    </row>
    <row r="13505" spans="1:2">
      <c r="A13505" s="68" t="s">
        <v>13620</v>
      </c>
      <c r="B13505" s="225">
        <v>7195.57</v>
      </c>
    </row>
    <row r="13506" spans="1:2">
      <c r="A13506" s="68" t="s">
        <v>13621</v>
      </c>
      <c r="B13506" s="225">
        <v>8587.39</v>
      </c>
    </row>
    <row r="13507" spans="1:2">
      <c r="A13507" s="68" t="s">
        <v>13622</v>
      </c>
      <c r="B13507" s="225">
        <v>8342.48</v>
      </c>
    </row>
    <row r="13508" spans="1:2">
      <c r="A13508" s="68" t="s">
        <v>13623</v>
      </c>
      <c r="B13508" s="225">
        <v>9851.02</v>
      </c>
    </row>
    <row r="13509" spans="1:2">
      <c r="A13509" s="68" t="s">
        <v>13624</v>
      </c>
      <c r="B13509" s="225">
        <v>9512.66</v>
      </c>
    </row>
    <row r="13510" spans="1:2">
      <c r="A13510" s="68" t="s">
        <v>13625</v>
      </c>
      <c r="B13510" s="225">
        <v>11076.26</v>
      </c>
    </row>
    <row r="13511" spans="1:2">
      <c r="A13511" s="68" t="s">
        <v>13626</v>
      </c>
      <c r="B13511" s="225">
        <v>10763.96</v>
      </c>
    </row>
    <row r="13512" spans="1:2">
      <c r="A13512" s="68" t="s">
        <v>13627</v>
      </c>
      <c r="B13512" s="225">
        <v>12122.31</v>
      </c>
    </row>
    <row r="13513" spans="1:2">
      <c r="A13513" s="68" t="s">
        <v>13628</v>
      </c>
      <c r="B13513" s="225">
        <v>11716.03</v>
      </c>
    </row>
    <row r="13514" spans="1:2">
      <c r="A13514" s="68" t="s">
        <v>13629</v>
      </c>
      <c r="B13514" s="225">
        <v>13025.36</v>
      </c>
    </row>
    <row r="13515" spans="1:2">
      <c r="A13515" s="68" t="s">
        <v>13630</v>
      </c>
      <c r="B13515" s="225">
        <v>12645.64</v>
      </c>
    </row>
    <row r="13516" spans="1:2">
      <c r="A13516" s="68" t="s">
        <v>13631</v>
      </c>
      <c r="B13516" s="225">
        <v>15244.23</v>
      </c>
    </row>
    <row r="13517" spans="1:2">
      <c r="A13517" s="68" t="s">
        <v>13632</v>
      </c>
      <c r="B13517" s="225">
        <v>14797.12</v>
      </c>
    </row>
    <row r="13518" spans="1:2">
      <c r="A13518" s="68" t="s">
        <v>13633</v>
      </c>
      <c r="B13518" s="225">
        <v>17463.14</v>
      </c>
    </row>
    <row r="13519" spans="1:2">
      <c r="A13519" s="68" t="s">
        <v>13634</v>
      </c>
      <c r="B13519" s="225">
        <v>16948.63</v>
      </c>
    </row>
    <row r="13520" spans="1:2">
      <c r="A13520" s="68" t="s">
        <v>13635</v>
      </c>
      <c r="B13520" s="225">
        <v>19682.009999999998</v>
      </c>
    </row>
    <row r="13521" spans="1:2">
      <c r="A13521" s="68" t="s">
        <v>13636</v>
      </c>
      <c r="B13521" s="225">
        <v>19100.099999999999</v>
      </c>
    </row>
    <row r="13522" spans="1:2">
      <c r="A13522" s="68" t="s">
        <v>13637</v>
      </c>
      <c r="B13522" s="225">
        <v>21900.880000000001</v>
      </c>
    </row>
    <row r="13523" spans="1:2">
      <c r="A13523" s="68" t="s">
        <v>13638</v>
      </c>
      <c r="B13523" s="225">
        <v>21251.58</v>
      </c>
    </row>
    <row r="13524" spans="1:2">
      <c r="A13524" s="68" t="s">
        <v>13639</v>
      </c>
      <c r="B13524" s="225">
        <v>24119.75</v>
      </c>
    </row>
    <row r="13525" spans="1:2">
      <c r="A13525" s="68" t="s">
        <v>13640</v>
      </c>
      <c r="B13525" s="225">
        <v>23403.06</v>
      </c>
    </row>
    <row r="13526" spans="1:2">
      <c r="A13526" s="68" t="s">
        <v>13641</v>
      </c>
      <c r="B13526" s="225">
        <v>57.45</v>
      </c>
    </row>
    <row r="13527" spans="1:2">
      <c r="A13527" s="68" t="s">
        <v>13642</v>
      </c>
      <c r="B13527" s="225">
        <v>54.85</v>
      </c>
    </row>
    <row r="13528" spans="1:2">
      <c r="A13528" s="68" t="s">
        <v>13643</v>
      </c>
      <c r="B13528" s="225">
        <v>65.88</v>
      </c>
    </row>
    <row r="13529" spans="1:2">
      <c r="A13529" s="68" t="s">
        <v>13644</v>
      </c>
      <c r="B13529" s="225">
        <v>62.11</v>
      </c>
    </row>
    <row r="13530" spans="1:2">
      <c r="A13530" s="68" t="s">
        <v>13645</v>
      </c>
      <c r="B13530" s="225">
        <v>90.5</v>
      </c>
    </row>
    <row r="13531" spans="1:2">
      <c r="A13531" s="68" t="s">
        <v>13646</v>
      </c>
      <c r="B13531" s="225">
        <v>85.65</v>
      </c>
    </row>
    <row r="13532" spans="1:2">
      <c r="A13532" s="68" t="s">
        <v>13647</v>
      </c>
      <c r="B13532" s="225">
        <v>123.4</v>
      </c>
    </row>
    <row r="13533" spans="1:2">
      <c r="A13533" s="68" t="s">
        <v>13648</v>
      </c>
      <c r="B13533" s="225">
        <v>117.47</v>
      </c>
    </row>
    <row r="13534" spans="1:2">
      <c r="A13534" s="68" t="s">
        <v>13649</v>
      </c>
      <c r="B13534" s="225">
        <v>153.69</v>
      </c>
    </row>
    <row r="13535" spans="1:2">
      <c r="A13535" s="68" t="s">
        <v>13650</v>
      </c>
      <c r="B13535" s="225">
        <v>146.88</v>
      </c>
    </row>
    <row r="13536" spans="1:2">
      <c r="A13536" s="68" t="s">
        <v>13651</v>
      </c>
      <c r="B13536" s="225">
        <v>198.89</v>
      </c>
    </row>
    <row r="13537" spans="1:2">
      <c r="A13537" s="68" t="s">
        <v>13652</v>
      </c>
      <c r="B13537" s="225">
        <v>191.65</v>
      </c>
    </row>
    <row r="13538" spans="1:2">
      <c r="A13538" s="68" t="s">
        <v>13653</v>
      </c>
      <c r="B13538" s="225">
        <v>1150.48</v>
      </c>
    </row>
    <row r="13539" spans="1:2">
      <c r="A13539" s="68" t="s">
        <v>13654</v>
      </c>
      <c r="B13539" s="225">
        <v>1101.72</v>
      </c>
    </row>
    <row r="13540" spans="1:2">
      <c r="A13540" s="68" t="s">
        <v>13655</v>
      </c>
      <c r="B13540" s="225">
        <v>1492.98</v>
      </c>
    </row>
    <row r="13541" spans="1:2">
      <c r="A13541" s="68" t="s">
        <v>13656</v>
      </c>
      <c r="B13541" s="225">
        <v>1421.84</v>
      </c>
    </row>
    <row r="13542" spans="1:2">
      <c r="A13542" s="68" t="s">
        <v>13657</v>
      </c>
      <c r="B13542" s="225">
        <v>527.47</v>
      </c>
    </row>
    <row r="13543" spans="1:2">
      <c r="A13543" s="68" t="s">
        <v>13658</v>
      </c>
      <c r="B13543" s="225">
        <v>511.22</v>
      </c>
    </row>
    <row r="13544" spans="1:2">
      <c r="A13544" s="68" t="s">
        <v>13659</v>
      </c>
      <c r="B13544" s="225">
        <v>935.59</v>
      </c>
    </row>
    <row r="13545" spans="1:2">
      <c r="A13545" s="68" t="s">
        <v>13660</v>
      </c>
      <c r="B13545" s="225">
        <v>881.14</v>
      </c>
    </row>
    <row r="13546" spans="1:2">
      <c r="A13546" s="68" t="s">
        <v>13661</v>
      </c>
      <c r="B13546" s="225">
        <v>29.33</v>
      </c>
    </row>
    <row r="13547" spans="1:2">
      <c r="A13547" s="68" t="s">
        <v>13662</v>
      </c>
      <c r="B13547" s="225">
        <v>29.06</v>
      </c>
    </row>
    <row r="13548" spans="1:2">
      <c r="A13548" s="68" t="s">
        <v>23456</v>
      </c>
      <c r="B13548" s="225">
        <v>12.3</v>
      </c>
    </row>
    <row r="13549" spans="1:2">
      <c r="A13549" s="68" t="s">
        <v>23457</v>
      </c>
      <c r="B13549" s="225">
        <v>12.03</v>
      </c>
    </row>
    <row r="13550" spans="1:2">
      <c r="A13550" s="68" t="s">
        <v>13663</v>
      </c>
      <c r="B13550" s="225">
        <v>23.18</v>
      </c>
    </row>
    <row r="13551" spans="1:2">
      <c r="A13551" s="68" t="s">
        <v>13664</v>
      </c>
      <c r="B13551" s="225">
        <v>21.1</v>
      </c>
    </row>
    <row r="13552" spans="1:2">
      <c r="A13552" s="68" t="s">
        <v>13665</v>
      </c>
      <c r="B13552" s="225">
        <v>33.979999999999997</v>
      </c>
    </row>
    <row r="13553" spans="1:2">
      <c r="A13553" s="68" t="s">
        <v>13666</v>
      </c>
      <c r="B13553" s="225">
        <v>30.82</v>
      </c>
    </row>
    <row r="13554" spans="1:2">
      <c r="A13554" s="68" t="s">
        <v>23458</v>
      </c>
      <c r="B13554" s="225">
        <v>22.26</v>
      </c>
    </row>
    <row r="13555" spans="1:2">
      <c r="A13555" s="68" t="s">
        <v>23459</v>
      </c>
      <c r="B13555" s="225">
        <v>21.99</v>
      </c>
    </row>
    <row r="13556" spans="1:2">
      <c r="A13556" s="68" t="s">
        <v>13667</v>
      </c>
      <c r="B13556" s="225">
        <v>44.41</v>
      </c>
    </row>
    <row r="13557" spans="1:2">
      <c r="A13557" s="68" t="s">
        <v>13668</v>
      </c>
      <c r="B13557" s="225">
        <v>41.01</v>
      </c>
    </row>
    <row r="13558" spans="1:2">
      <c r="A13558" s="68" t="s">
        <v>13669</v>
      </c>
      <c r="B13558" s="225">
        <v>19</v>
      </c>
    </row>
    <row r="13559" spans="1:2">
      <c r="A13559" s="68" t="s">
        <v>13670</v>
      </c>
      <c r="B13559" s="225">
        <v>19</v>
      </c>
    </row>
    <row r="13560" spans="1:2">
      <c r="A13560" s="68" t="s">
        <v>13671</v>
      </c>
      <c r="B13560" s="225">
        <v>18.170000000000002</v>
      </c>
    </row>
    <row r="13561" spans="1:2">
      <c r="A13561" s="68" t="s">
        <v>13672</v>
      </c>
      <c r="B13561" s="225">
        <v>17.899999999999999</v>
      </c>
    </row>
    <row r="13562" spans="1:2">
      <c r="A13562" s="68" t="s">
        <v>13673</v>
      </c>
      <c r="B13562" s="225">
        <v>143.24</v>
      </c>
    </row>
    <row r="13563" spans="1:2">
      <c r="A13563" s="68" t="s">
        <v>13674</v>
      </c>
      <c r="B13563" s="225">
        <v>142.81</v>
      </c>
    </row>
    <row r="13564" spans="1:2">
      <c r="A13564" s="68" t="s">
        <v>13675</v>
      </c>
      <c r="B13564" s="225">
        <v>286</v>
      </c>
    </row>
    <row r="13565" spans="1:2">
      <c r="A13565" s="68" t="s">
        <v>13676</v>
      </c>
      <c r="B13565" s="225">
        <v>277.88</v>
      </c>
    </row>
    <row r="13566" spans="1:2">
      <c r="A13566" s="68" t="s">
        <v>13677</v>
      </c>
      <c r="B13566" s="225">
        <v>155.37</v>
      </c>
    </row>
    <row r="13567" spans="1:2">
      <c r="A13567" s="68" t="s">
        <v>13678</v>
      </c>
      <c r="B13567" s="225">
        <v>147.25</v>
      </c>
    </row>
    <row r="13568" spans="1:2">
      <c r="A13568" s="68" t="s">
        <v>13679</v>
      </c>
      <c r="B13568" s="225">
        <v>139.75</v>
      </c>
    </row>
    <row r="13569" spans="1:2">
      <c r="A13569" s="68" t="s">
        <v>13680</v>
      </c>
      <c r="B13569" s="225">
        <v>131.9</v>
      </c>
    </row>
    <row r="13570" spans="1:2">
      <c r="A13570" s="68" t="s">
        <v>13681</v>
      </c>
      <c r="B13570" s="225">
        <v>121.26</v>
      </c>
    </row>
    <row r="13571" spans="1:2">
      <c r="A13571" s="68" t="s">
        <v>13682</v>
      </c>
      <c r="B13571" s="225">
        <v>113.41</v>
      </c>
    </row>
    <row r="13572" spans="1:2">
      <c r="A13572" s="68" t="s">
        <v>13683</v>
      </c>
      <c r="B13572" s="225">
        <v>8.6300000000000008</v>
      </c>
    </row>
    <row r="13573" spans="1:2">
      <c r="A13573" s="68" t="s">
        <v>13684</v>
      </c>
      <c r="B13573" s="225">
        <v>8.0299999999999994</v>
      </c>
    </row>
    <row r="13574" spans="1:2">
      <c r="A13574" s="68" t="s">
        <v>13685</v>
      </c>
      <c r="B13574" s="225">
        <v>12.76</v>
      </c>
    </row>
    <row r="13575" spans="1:2">
      <c r="A13575" s="68" t="s">
        <v>13686</v>
      </c>
      <c r="B13575" s="225">
        <v>12.06</v>
      </c>
    </row>
    <row r="13576" spans="1:2">
      <c r="A13576" s="68" t="s">
        <v>13687</v>
      </c>
      <c r="B13576" s="225">
        <v>16.7</v>
      </c>
    </row>
    <row r="13577" spans="1:2">
      <c r="A13577" s="68" t="s">
        <v>13688</v>
      </c>
      <c r="B13577" s="225">
        <v>15.83</v>
      </c>
    </row>
    <row r="13578" spans="1:2">
      <c r="A13578" s="68" t="s">
        <v>13689</v>
      </c>
      <c r="B13578" s="225">
        <v>18.37</v>
      </c>
    </row>
    <row r="13579" spans="1:2">
      <c r="A13579" s="68" t="s">
        <v>13690</v>
      </c>
      <c r="B13579" s="225">
        <v>17.399999999999999</v>
      </c>
    </row>
    <row r="13580" spans="1:2">
      <c r="A13580" s="68" t="s">
        <v>13691</v>
      </c>
      <c r="B13580" s="225">
        <v>23.99</v>
      </c>
    </row>
    <row r="13581" spans="1:2">
      <c r="A13581" s="68" t="s">
        <v>13692</v>
      </c>
      <c r="B13581" s="225">
        <v>22.91</v>
      </c>
    </row>
    <row r="13582" spans="1:2">
      <c r="A13582" s="68" t="s">
        <v>13693</v>
      </c>
      <c r="B13582" s="225">
        <v>29.28</v>
      </c>
    </row>
    <row r="13583" spans="1:2">
      <c r="A13583" s="68" t="s">
        <v>13694</v>
      </c>
      <c r="B13583" s="225">
        <v>27.98</v>
      </c>
    </row>
    <row r="13584" spans="1:2">
      <c r="A13584" s="68" t="s">
        <v>13695</v>
      </c>
      <c r="B13584" s="225">
        <v>39.96</v>
      </c>
    </row>
    <row r="13585" spans="1:2">
      <c r="A13585" s="68" t="s">
        <v>13696</v>
      </c>
      <c r="B13585" s="225">
        <v>38.340000000000003</v>
      </c>
    </row>
    <row r="13586" spans="1:2">
      <c r="A13586" s="68" t="s">
        <v>13697</v>
      </c>
      <c r="B13586" s="225">
        <v>56.91</v>
      </c>
    </row>
    <row r="13587" spans="1:2">
      <c r="A13587" s="68" t="s">
        <v>13698</v>
      </c>
      <c r="B13587" s="225">
        <v>55.12</v>
      </c>
    </row>
    <row r="13588" spans="1:2">
      <c r="A13588" s="68" t="s">
        <v>13699</v>
      </c>
      <c r="B13588" s="225">
        <v>63.57</v>
      </c>
    </row>
    <row r="13589" spans="1:2">
      <c r="A13589" s="68" t="s">
        <v>13700</v>
      </c>
      <c r="B13589" s="225">
        <v>61.4</v>
      </c>
    </row>
    <row r="13590" spans="1:2">
      <c r="A13590" s="68" t="s">
        <v>13701</v>
      </c>
      <c r="B13590" s="225">
        <v>15.39</v>
      </c>
    </row>
    <row r="13591" spans="1:2">
      <c r="A13591" s="68" t="s">
        <v>13702</v>
      </c>
      <c r="B13591" s="225">
        <v>14.06</v>
      </c>
    </row>
    <row r="13592" spans="1:2">
      <c r="A13592" s="68" t="s">
        <v>13703</v>
      </c>
      <c r="B13592" s="225">
        <v>24.18</v>
      </c>
    </row>
    <row r="13593" spans="1:2">
      <c r="A13593" s="68" t="s">
        <v>13704</v>
      </c>
      <c r="B13593" s="225">
        <v>22.1</v>
      </c>
    </row>
    <row r="13594" spans="1:2">
      <c r="A13594" s="68" t="s">
        <v>13705</v>
      </c>
      <c r="B13594" s="225">
        <v>26.38</v>
      </c>
    </row>
    <row r="13595" spans="1:2">
      <c r="A13595" s="68" t="s">
        <v>13706</v>
      </c>
      <c r="B13595" s="225">
        <v>24.11</v>
      </c>
    </row>
    <row r="13596" spans="1:2">
      <c r="A13596" s="68" t="s">
        <v>13707</v>
      </c>
      <c r="B13596" s="225">
        <v>39.58</v>
      </c>
    </row>
    <row r="13597" spans="1:2">
      <c r="A13597" s="68" t="s">
        <v>13708</v>
      </c>
      <c r="B13597" s="225">
        <v>36.159999999999997</v>
      </c>
    </row>
    <row r="13598" spans="1:2">
      <c r="A13598" s="68" t="s">
        <v>13709</v>
      </c>
      <c r="B13598" s="225">
        <v>43.97</v>
      </c>
    </row>
    <row r="13599" spans="1:2">
      <c r="A13599" s="68" t="s">
        <v>13710</v>
      </c>
      <c r="B13599" s="225">
        <v>40.18</v>
      </c>
    </row>
    <row r="13600" spans="1:2">
      <c r="A13600" s="68" t="s">
        <v>13711</v>
      </c>
      <c r="B13600" s="225">
        <v>65.959999999999994</v>
      </c>
    </row>
    <row r="13601" spans="1:2">
      <c r="A13601" s="68" t="s">
        <v>13712</v>
      </c>
      <c r="B13601" s="225">
        <v>60.28</v>
      </c>
    </row>
    <row r="13602" spans="1:2">
      <c r="A13602" s="68" t="s">
        <v>13713</v>
      </c>
      <c r="B13602" s="225">
        <v>53.21</v>
      </c>
    </row>
    <row r="13603" spans="1:2">
      <c r="A13603" s="68" t="s">
        <v>13714</v>
      </c>
      <c r="B13603" s="225">
        <v>48.61</v>
      </c>
    </row>
    <row r="13604" spans="1:2">
      <c r="A13604" s="68" t="s">
        <v>13715</v>
      </c>
      <c r="B13604" s="225">
        <v>79.819999999999993</v>
      </c>
    </row>
    <row r="13605" spans="1:2">
      <c r="A13605" s="68" t="s">
        <v>13716</v>
      </c>
      <c r="B13605" s="225">
        <v>72.91</v>
      </c>
    </row>
    <row r="13606" spans="1:2">
      <c r="A13606" s="68" t="s">
        <v>13717</v>
      </c>
      <c r="B13606" s="225">
        <v>75.790000000000006</v>
      </c>
    </row>
    <row r="13607" spans="1:2">
      <c r="A13607" s="68" t="s">
        <v>13718</v>
      </c>
      <c r="B13607" s="225">
        <v>70.37</v>
      </c>
    </row>
    <row r="13608" spans="1:2">
      <c r="A13608" s="68" t="s">
        <v>13719</v>
      </c>
      <c r="B13608" s="225">
        <v>125.06</v>
      </c>
    </row>
    <row r="13609" spans="1:2">
      <c r="A13609" s="68" t="s">
        <v>13720</v>
      </c>
      <c r="B13609" s="225">
        <v>116.12</v>
      </c>
    </row>
    <row r="13610" spans="1:2">
      <c r="A13610" s="68" t="s">
        <v>13721</v>
      </c>
      <c r="B13610" s="225">
        <v>78.239999999999995</v>
      </c>
    </row>
    <row r="13611" spans="1:2">
      <c r="A13611" s="68" t="s">
        <v>13722</v>
      </c>
      <c r="B13611" s="225">
        <v>68.81</v>
      </c>
    </row>
    <row r="13612" spans="1:2">
      <c r="A13612" s="68" t="s">
        <v>13723</v>
      </c>
      <c r="B13612" s="225">
        <v>113.56</v>
      </c>
    </row>
    <row r="13613" spans="1:2">
      <c r="A13613" s="68" t="s">
        <v>13724</v>
      </c>
      <c r="B13613" s="225">
        <v>99.42</v>
      </c>
    </row>
    <row r="13614" spans="1:2">
      <c r="A13614" s="68" t="s">
        <v>13725</v>
      </c>
      <c r="B13614" s="225">
        <v>30.95</v>
      </c>
    </row>
    <row r="13615" spans="1:2">
      <c r="A13615" s="68" t="s">
        <v>13726</v>
      </c>
      <c r="B13615" s="225">
        <v>27.81</v>
      </c>
    </row>
    <row r="13616" spans="1:2">
      <c r="A13616" s="68" t="s">
        <v>13727</v>
      </c>
      <c r="B13616" s="225">
        <v>12.21</v>
      </c>
    </row>
    <row r="13617" spans="1:2">
      <c r="A13617" s="68" t="s">
        <v>13728</v>
      </c>
      <c r="B13617" s="225">
        <v>11.13</v>
      </c>
    </row>
    <row r="13618" spans="1:2">
      <c r="A13618" s="68" t="s">
        <v>13729</v>
      </c>
      <c r="B13618" s="225">
        <v>12.69</v>
      </c>
    </row>
    <row r="13619" spans="1:2">
      <c r="A13619" s="68" t="s">
        <v>13730</v>
      </c>
      <c r="B13619" s="225">
        <v>11.6</v>
      </c>
    </row>
    <row r="13620" spans="1:2">
      <c r="A13620" s="68" t="s">
        <v>13731</v>
      </c>
      <c r="B13620" s="225">
        <v>12.88</v>
      </c>
    </row>
    <row r="13621" spans="1:2">
      <c r="A13621" s="68" t="s">
        <v>13732</v>
      </c>
      <c r="B13621" s="225">
        <v>11.79</v>
      </c>
    </row>
    <row r="13622" spans="1:2">
      <c r="A13622" s="68" t="s">
        <v>13733</v>
      </c>
      <c r="B13622" s="225">
        <v>14.2</v>
      </c>
    </row>
    <row r="13623" spans="1:2">
      <c r="A13623" s="68" t="s">
        <v>13734</v>
      </c>
      <c r="B13623" s="225">
        <v>13.12</v>
      </c>
    </row>
    <row r="13624" spans="1:2">
      <c r="A13624" s="68" t="s">
        <v>13735</v>
      </c>
      <c r="B13624" s="225">
        <v>56.94</v>
      </c>
    </row>
    <row r="13625" spans="1:2">
      <c r="A13625" s="68" t="s">
        <v>13736</v>
      </c>
      <c r="B13625" s="225">
        <v>50.66</v>
      </c>
    </row>
    <row r="13626" spans="1:2">
      <c r="A13626" s="68" t="s">
        <v>13737</v>
      </c>
      <c r="B13626" s="225">
        <v>47.16</v>
      </c>
    </row>
    <row r="13627" spans="1:2">
      <c r="A13627" s="68" t="s">
        <v>13738</v>
      </c>
      <c r="B13627" s="225">
        <v>40.880000000000003</v>
      </c>
    </row>
    <row r="13628" spans="1:2">
      <c r="A13628" s="68" t="s">
        <v>13739</v>
      </c>
      <c r="B13628" s="225">
        <v>23.62</v>
      </c>
    </row>
    <row r="13629" spans="1:2">
      <c r="A13629" s="68" t="s">
        <v>13740</v>
      </c>
      <c r="B13629" s="225">
        <v>20.48</v>
      </c>
    </row>
    <row r="13630" spans="1:2">
      <c r="A13630" s="68" t="s">
        <v>13741</v>
      </c>
      <c r="B13630" s="225">
        <v>33.28</v>
      </c>
    </row>
    <row r="13631" spans="1:2">
      <c r="A13631" s="68" t="s">
        <v>13742</v>
      </c>
      <c r="B13631" s="225">
        <v>30.13</v>
      </c>
    </row>
    <row r="13632" spans="1:2">
      <c r="A13632" s="68" t="s">
        <v>13743</v>
      </c>
      <c r="B13632" s="225">
        <v>27.61</v>
      </c>
    </row>
    <row r="13633" spans="1:2">
      <c r="A13633" s="68" t="s">
        <v>13744</v>
      </c>
      <c r="B13633" s="225">
        <v>24.47</v>
      </c>
    </row>
    <row r="13634" spans="1:2">
      <c r="A13634" s="68" t="s">
        <v>13745</v>
      </c>
      <c r="B13634" s="225">
        <v>7.78</v>
      </c>
    </row>
    <row r="13635" spans="1:2">
      <c r="A13635" s="68" t="s">
        <v>13746</v>
      </c>
      <c r="B13635" s="225">
        <v>7.02</v>
      </c>
    </row>
    <row r="13636" spans="1:2">
      <c r="A13636" s="68" t="s">
        <v>13747</v>
      </c>
      <c r="B13636" s="225">
        <v>7.72</v>
      </c>
    </row>
    <row r="13637" spans="1:2">
      <c r="A13637" s="68" t="s">
        <v>13748</v>
      </c>
      <c r="B13637" s="225">
        <v>6.96</v>
      </c>
    </row>
    <row r="13638" spans="1:2">
      <c r="A13638" s="68" t="s">
        <v>13749</v>
      </c>
      <c r="B13638" s="225">
        <v>8.32</v>
      </c>
    </row>
    <row r="13639" spans="1:2">
      <c r="A13639" s="68" t="s">
        <v>13750</v>
      </c>
      <c r="B13639" s="225">
        <v>7.56</v>
      </c>
    </row>
    <row r="13640" spans="1:2">
      <c r="A13640" s="68" t="s">
        <v>13751</v>
      </c>
      <c r="B13640" s="225">
        <v>9.1300000000000008</v>
      </c>
    </row>
    <row r="13641" spans="1:2">
      <c r="A13641" s="68" t="s">
        <v>13752</v>
      </c>
      <c r="B13641" s="225">
        <v>8.32</v>
      </c>
    </row>
    <row r="13642" spans="1:2">
      <c r="A13642" s="68" t="s">
        <v>13753</v>
      </c>
      <c r="B13642" s="225">
        <v>9.01</v>
      </c>
    </row>
    <row r="13643" spans="1:2">
      <c r="A13643" s="68" t="s">
        <v>13754</v>
      </c>
      <c r="B13643" s="225">
        <v>8.1999999999999993</v>
      </c>
    </row>
    <row r="13644" spans="1:2">
      <c r="A13644" s="68" t="s">
        <v>13755</v>
      </c>
      <c r="B13644" s="225">
        <v>9.64</v>
      </c>
    </row>
    <row r="13645" spans="1:2">
      <c r="A13645" s="68" t="s">
        <v>13756</v>
      </c>
      <c r="B13645" s="225">
        <v>8.76</v>
      </c>
    </row>
    <row r="13646" spans="1:2">
      <c r="A13646" s="68" t="s">
        <v>13757</v>
      </c>
      <c r="B13646" s="225">
        <v>10</v>
      </c>
    </row>
    <row r="13647" spans="1:2">
      <c r="A13647" s="68" t="s">
        <v>13758</v>
      </c>
      <c r="B13647" s="225">
        <v>9.1199999999999992</v>
      </c>
    </row>
    <row r="13648" spans="1:2">
      <c r="A13648" s="68" t="s">
        <v>13759</v>
      </c>
      <c r="B13648" s="225">
        <v>10.81</v>
      </c>
    </row>
    <row r="13649" spans="1:2">
      <c r="A13649" s="68" t="s">
        <v>13760</v>
      </c>
      <c r="B13649" s="225">
        <v>9.86</v>
      </c>
    </row>
    <row r="13650" spans="1:2">
      <c r="A13650" s="68" t="s">
        <v>13761</v>
      </c>
      <c r="B13650" s="225">
        <v>11.65</v>
      </c>
    </row>
    <row r="13651" spans="1:2">
      <c r="A13651" s="68" t="s">
        <v>13762</v>
      </c>
      <c r="B13651" s="225">
        <v>10.7</v>
      </c>
    </row>
    <row r="13652" spans="1:2">
      <c r="A13652" s="68" t="s">
        <v>13763</v>
      </c>
      <c r="B13652" s="225">
        <v>227.99</v>
      </c>
    </row>
    <row r="13653" spans="1:2">
      <c r="A13653" s="68" t="s">
        <v>13764</v>
      </c>
      <c r="B13653" s="225">
        <v>206.32</v>
      </c>
    </row>
    <row r="13654" spans="1:2">
      <c r="A13654" s="68" t="s">
        <v>13765</v>
      </c>
      <c r="B13654" s="225">
        <v>48.03</v>
      </c>
    </row>
    <row r="13655" spans="1:2">
      <c r="A13655" s="68" t="s">
        <v>13766</v>
      </c>
      <c r="B13655" s="225">
        <v>42.61</v>
      </c>
    </row>
    <row r="13656" spans="1:2">
      <c r="A13656" s="68" t="s">
        <v>13767</v>
      </c>
      <c r="B13656" s="225">
        <v>147.6</v>
      </c>
    </row>
    <row r="13657" spans="1:2">
      <c r="A13657" s="68" t="s">
        <v>13768</v>
      </c>
      <c r="B13657" s="225">
        <v>136.77000000000001</v>
      </c>
    </row>
    <row r="13658" spans="1:2">
      <c r="A13658" s="68" t="s">
        <v>13769</v>
      </c>
      <c r="B13658" s="225">
        <v>157.09</v>
      </c>
    </row>
    <row r="13659" spans="1:2">
      <c r="A13659" s="68" t="s">
        <v>13771</v>
      </c>
      <c r="B13659" s="225">
        <v>136.12</v>
      </c>
    </row>
    <row r="13660" spans="1:2">
      <c r="A13660" s="68" t="s">
        <v>13772</v>
      </c>
      <c r="B13660" s="225">
        <v>25.51</v>
      </c>
    </row>
    <row r="13661" spans="1:2">
      <c r="A13661" s="68" t="s">
        <v>13773</v>
      </c>
      <c r="B13661" s="225">
        <v>22.23</v>
      </c>
    </row>
    <row r="13662" spans="1:2">
      <c r="A13662" s="68" t="s">
        <v>13774</v>
      </c>
      <c r="B13662" s="225">
        <v>34.01</v>
      </c>
    </row>
    <row r="13663" spans="1:2">
      <c r="A13663" s="68" t="s">
        <v>13775</v>
      </c>
      <c r="B13663" s="225">
        <v>29.65</v>
      </c>
    </row>
    <row r="13664" spans="1:2">
      <c r="A13664" s="68" t="s">
        <v>13776</v>
      </c>
      <c r="B13664" s="225">
        <v>36.799999999999997</v>
      </c>
    </row>
    <row r="13665" spans="1:2">
      <c r="A13665" s="68" t="s">
        <v>13777</v>
      </c>
      <c r="B13665" s="225">
        <v>35.85</v>
      </c>
    </row>
    <row r="13666" spans="1:2">
      <c r="A13666" s="68" t="s">
        <v>13778</v>
      </c>
      <c r="B13666" s="225">
        <v>53.13</v>
      </c>
    </row>
    <row r="13667" spans="1:2">
      <c r="A13667" s="68" t="s">
        <v>13779</v>
      </c>
      <c r="B13667" s="225">
        <v>52.18</v>
      </c>
    </row>
    <row r="13668" spans="1:2">
      <c r="A13668" s="68" t="s">
        <v>13780</v>
      </c>
      <c r="B13668" s="225">
        <v>32.1</v>
      </c>
    </row>
    <row r="13669" spans="1:2">
      <c r="A13669" s="68" t="s">
        <v>13781</v>
      </c>
      <c r="B13669" s="225">
        <v>31.15</v>
      </c>
    </row>
    <row r="13670" spans="1:2">
      <c r="A13670" s="68" t="s">
        <v>13782</v>
      </c>
      <c r="B13670" s="225">
        <v>32.1</v>
      </c>
    </row>
    <row r="13671" spans="1:2">
      <c r="A13671" s="68" t="s">
        <v>13783</v>
      </c>
      <c r="B13671" s="225">
        <v>31.15</v>
      </c>
    </row>
    <row r="13672" spans="1:2">
      <c r="A13672" s="68" t="s">
        <v>23914</v>
      </c>
      <c r="B13672" s="225">
        <v>50.72</v>
      </c>
    </row>
    <row r="13673" spans="1:2">
      <c r="A13673" s="68" t="s">
        <v>23915</v>
      </c>
      <c r="B13673" s="225">
        <v>49.76</v>
      </c>
    </row>
    <row r="13674" spans="1:2">
      <c r="A13674" s="68" t="s">
        <v>23916</v>
      </c>
      <c r="B13674" s="225">
        <v>65.3</v>
      </c>
    </row>
    <row r="13675" spans="1:2">
      <c r="A13675" s="68" t="s">
        <v>23917</v>
      </c>
      <c r="B13675" s="225">
        <v>64.16</v>
      </c>
    </row>
    <row r="13676" spans="1:2">
      <c r="A13676" s="68" t="s">
        <v>23918</v>
      </c>
      <c r="B13676" s="225">
        <v>72.23</v>
      </c>
    </row>
    <row r="13677" spans="1:2">
      <c r="A13677" s="68" t="s">
        <v>23919</v>
      </c>
      <c r="B13677" s="225">
        <v>70.930000000000007</v>
      </c>
    </row>
    <row r="13678" spans="1:2">
      <c r="A13678" s="68" t="s">
        <v>23920</v>
      </c>
      <c r="B13678" s="225">
        <v>93.08</v>
      </c>
    </row>
    <row r="13679" spans="1:2">
      <c r="A13679" s="68" t="s">
        <v>23921</v>
      </c>
      <c r="B13679" s="225">
        <v>91.61</v>
      </c>
    </row>
    <row r="13680" spans="1:2">
      <c r="A13680" s="68" t="s">
        <v>23922</v>
      </c>
      <c r="B13680" s="225">
        <v>127.91</v>
      </c>
    </row>
    <row r="13681" spans="1:2">
      <c r="A13681" s="68" t="s">
        <v>23923</v>
      </c>
      <c r="B13681" s="225">
        <v>126.24</v>
      </c>
    </row>
    <row r="13682" spans="1:2">
      <c r="A13682" s="68" t="s">
        <v>23924</v>
      </c>
      <c r="B13682" s="225">
        <v>163.21</v>
      </c>
    </row>
    <row r="13683" spans="1:2">
      <c r="A13683" s="68" t="s">
        <v>23925</v>
      </c>
      <c r="B13683" s="225">
        <v>161.22</v>
      </c>
    </row>
    <row r="13684" spans="1:2">
      <c r="A13684" s="68" t="s">
        <v>13784</v>
      </c>
      <c r="B13684" s="225">
        <v>203.5</v>
      </c>
    </row>
    <row r="13685" spans="1:2">
      <c r="A13685" s="68" t="s">
        <v>13785</v>
      </c>
      <c r="B13685" s="225">
        <v>201.26</v>
      </c>
    </row>
    <row r="13686" spans="1:2">
      <c r="A13686" s="68" t="s">
        <v>13786</v>
      </c>
      <c r="B13686" s="225">
        <v>222.53</v>
      </c>
    </row>
    <row r="13687" spans="1:2">
      <c r="A13687" s="68" t="s">
        <v>13787</v>
      </c>
      <c r="B13687" s="225">
        <v>220.14</v>
      </c>
    </row>
    <row r="13688" spans="1:2">
      <c r="A13688" s="68" t="s">
        <v>23926</v>
      </c>
      <c r="B13688" s="225">
        <v>269.56</v>
      </c>
    </row>
    <row r="13689" spans="1:2">
      <c r="A13689" s="68" t="s">
        <v>23927</v>
      </c>
      <c r="B13689" s="225">
        <v>266.74</v>
      </c>
    </row>
    <row r="13690" spans="1:2">
      <c r="A13690" s="68" t="s">
        <v>23928</v>
      </c>
      <c r="B13690" s="225">
        <v>525.92999999999995</v>
      </c>
    </row>
    <row r="13691" spans="1:2">
      <c r="A13691" s="68" t="s">
        <v>23929</v>
      </c>
      <c r="B13691" s="225">
        <v>522.85</v>
      </c>
    </row>
    <row r="13692" spans="1:2">
      <c r="A13692" s="68" t="s">
        <v>23930</v>
      </c>
      <c r="B13692" s="225">
        <v>580.5</v>
      </c>
    </row>
    <row r="13693" spans="1:2">
      <c r="A13693" s="68" t="s">
        <v>23931</v>
      </c>
      <c r="B13693" s="225">
        <v>577.15</v>
      </c>
    </row>
    <row r="13694" spans="1:2">
      <c r="A13694" s="68" t="s">
        <v>13788</v>
      </c>
      <c r="B13694" s="225">
        <v>143.79</v>
      </c>
    </row>
    <row r="13695" spans="1:2">
      <c r="A13695" s="68" t="s">
        <v>13789</v>
      </c>
      <c r="B13695" s="225">
        <v>132.96</v>
      </c>
    </row>
    <row r="13696" spans="1:2">
      <c r="A13696" s="68" t="s">
        <v>13790</v>
      </c>
      <c r="B13696" s="225">
        <v>136.47999999999999</v>
      </c>
    </row>
    <row r="13697" spans="1:2">
      <c r="A13697" s="68" t="s">
        <v>13791</v>
      </c>
      <c r="B13697" s="225">
        <v>125.64</v>
      </c>
    </row>
    <row r="13698" spans="1:2">
      <c r="A13698" s="68" t="s">
        <v>13792</v>
      </c>
      <c r="B13698" s="225">
        <v>710.61</v>
      </c>
    </row>
    <row r="13699" spans="1:2">
      <c r="A13699" s="68" t="s">
        <v>13793</v>
      </c>
      <c r="B13699" s="225">
        <v>677.32</v>
      </c>
    </row>
    <row r="13700" spans="1:2">
      <c r="A13700" s="68" t="s">
        <v>13794</v>
      </c>
      <c r="B13700" s="225">
        <v>999.39</v>
      </c>
    </row>
    <row r="13701" spans="1:2">
      <c r="A13701" s="68" t="s">
        <v>13795</v>
      </c>
      <c r="B13701" s="225">
        <v>958.12</v>
      </c>
    </row>
    <row r="13702" spans="1:2">
      <c r="A13702" s="68" t="s">
        <v>13796</v>
      </c>
      <c r="B13702" s="225">
        <v>1967.03</v>
      </c>
    </row>
    <row r="13703" spans="1:2">
      <c r="A13703" s="68" t="s">
        <v>13797</v>
      </c>
      <c r="B13703" s="225">
        <v>1893.6</v>
      </c>
    </row>
    <row r="13704" spans="1:2">
      <c r="A13704" s="68" t="s">
        <v>13798</v>
      </c>
      <c r="B13704" s="225">
        <v>2926.76</v>
      </c>
    </row>
    <row r="13705" spans="1:2">
      <c r="A13705" s="68" t="s">
        <v>13799</v>
      </c>
      <c r="B13705" s="225">
        <v>2842.85</v>
      </c>
    </row>
    <row r="13706" spans="1:2">
      <c r="A13706" s="68" t="s">
        <v>13800</v>
      </c>
      <c r="B13706" s="225">
        <v>4438.03</v>
      </c>
    </row>
    <row r="13707" spans="1:2">
      <c r="A13707" s="68" t="s">
        <v>13801</v>
      </c>
      <c r="B13707" s="225">
        <v>4337.47</v>
      </c>
    </row>
    <row r="13708" spans="1:2">
      <c r="A13708" s="68" t="s">
        <v>13802</v>
      </c>
      <c r="B13708" s="225">
        <v>22.38</v>
      </c>
    </row>
    <row r="13709" spans="1:2">
      <c r="A13709" s="68" t="s">
        <v>13803</v>
      </c>
      <c r="B13709" s="225">
        <v>20.3</v>
      </c>
    </row>
    <row r="13710" spans="1:2">
      <c r="A13710" s="68" t="s">
        <v>13804</v>
      </c>
      <c r="B13710" s="225">
        <v>30.01</v>
      </c>
    </row>
    <row r="13711" spans="1:2">
      <c r="A13711" s="68" t="s">
        <v>13805</v>
      </c>
      <c r="B13711" s="225">
        <v>27.66</v>
      </c>
    </row>
    <row r="13712" spans="1:2">
      <c r="A13712" s="68" t="s">
        <v>13806</v>
      </c>
      <c r="B13712" s="225">
        <v>36.06</v>
      </c>
    </row>
    <row r="13713" spans="1:2">
      <c r="A13713" s="68" t="s">
        <v>13807</v>
      </c>
      <c r="B13713" s="225">
        <v>33.44</v>
      </c>
    </row>
    <row r="13714" spans="1:2">
      <c r="A13714" s="68" t="s">
        <v>13808</v>
      </c>
      <c r="B13714" s="225">
        <v>38.75</v>
      </c>
    </row>
    <row r="13715" spans="1:2">
      <c r="A13715" s="68" t="s">
        <v>13809</v>
      </c>
      <c r="B13715" s="225">
        <v>35.86</v>
      </c>
    </row>
    <row r="13716" spans="1:2">
      <c r="A13716" s="68" t="s">
        <v>13810</v>
      </c>
      <c r="B13716" s="225">
        <v>56.97</v>
      </c>
    </row>
    <row r="13717" spans="1:2">
      <c r="A13717" s="68" t="s">
        <v>13811</v>
      </c>
      <c r="B13717" s="225">
        <v>53.69</v>
      </c>
    </row>
    <row r="13718" spans="1:2">
      <c r="A13718" s="68" t="s">
        <v>13812</v>
      </c>
      <c r="B13718" s="225">
        <v>81.8</v>
      </c>
    </row>
    <row r="13719" spans="1:2">
      <c r="A13719" s="68" t="s">
        <v>13813</v>
      </c>
      <c r="B13719" s="225">
        <v>78.14</v>
      </c>
    </row>
    <row r="13720" spans="1:2">
      <c r="A13720" s="68" t="s">
        <v>13814</v>
      </c>
      <c r="B13720" s="225">
        <v>253.18</v>
      </c>
    </row>
    <row r="13721" spans="1:2">
      <c r="A13721" s="68" t="s">
        <v>13815</v>
      </c>
      <c r="B13721" s="225">
        <v>228.8</v>
      </c>
    </row>
    <row r="13722" spans="1:2">
      <c r="A13722" s="68" t="s">
        <v>13816</v>
      </c>
      <c r="B13722" s="225">
        <v>463.96</v>
      </c>
    </row>
    <row r="13723" spans="1:2">
      <c r="A13723" s="68" t="s">
        <v>13817</v>
      </c>
      <c r="B13723" s="225">
        <v>427.01</v>
      </c>
    </row>
    <row r="13724" spans="1:2">
      <c r="A13724" s="68" t="s">
        <v>13818</v>
      </c>
      <c r="B13724" s="225">
        <v>194.27</v>
      </c>
    </row>
    <row r="13725" spans="1:2">
      <c r="A13725" s="68" t="s">
        <v>13819</v>
      </c>
      <c r="B13725" s="225">
        <v>176.94</v>
      </c>
    </row>
    <row r="13726" spans="1:2">
      <c r="A13726" s="68" t="s">
        <v>13820</v>
      </c>
      <c r="B13726" s="225">
        <v>182.85</v>
      </c>
    </row>
    <row r="13727" spans="1:2">
      <c r="A13727" s="68" t="s">
        <v>13821</v>
      </c>
      <c r="B13727" s="225">
        <v>165.52</v>
      </c>
    </row>
    <row r="13728" spans="1:2">
      <c r="A13728" s="68" t="s">
        <v>13822</v>
      </c>
      <c r="B13728" s="225">
        <v>368.07</v>
      </c>
    </row>
    <row r="13729" spans="1:2">
      <c r="A13729" s="68" t="s">
        <v>13823</v>
      </c>
      <c r="B13729" s="225">
        <v>333.4</v>
      </c>
    </row>
    <row r="13730" spans="1:2">
      <c r="A13730" s="68" t="s">
        <v>13824</v>
      </c>
      <c r="B13730" s="225">
        <v>315.33999999999997</v>
      </c>
    </row>
    <row r="13731" spans="1:2">
      <c r="A13731" s="68" t="s">
        <v>13825</v>
      </c>
      <c r="B13731" s="225">
        <v>280.24</v>
      </c>
    </row>
    <row r="13732" spans="1:2">
      <c r="A13732" s="68" t="s">
        <v>13826</v>
      </c>
      <c r="B13732" s="225">
        <v>310.89</v>
      </c>
    </row>
    <row r="13733" spans="1:2">
      <c r="A13733" s="68" t="s">
        <v>13827</v>
      </c>
      <c r="B13733" s="225">
        <v>275.79000000000002</v>
      </c>
    </row>
    <row r="13734" spans="1:2">
      <c r="A13734" s="68" t="s">
        <v>13828</v>
      </c>
      <c r="B13734" s="225">
        <v>163.83000000000001</v>
      </c>
    </row>
    <row r="13735" spans="1:2">
      <c r="A13735" s="68" t="s">
        <v>13829</v>
      </c>
      <c r="B13735" s="225">
        <v>144.86000000000001</v>
      </c>
    </row>
    <row r="13736" spans="1:2">
      <c r="A13736" s="68" t="s">
        <v>13830</v>
      </c>
      <c r="B13736" s="225">
        <v>294.13</v>
      </c>
    </row>
    <row r="13737" spans="1:2">
      <c r="A13737" s="68" t="s">
        <v>13831</v>
      </c>
      <c r="B13737" s="225">
        <v>269.75</v>
      </c>
    </row>
    <row r="13738" spans="1:2">
      <c r="A13738" s="68" t="s">
        <v>13832</v>
      </c>
      <c r="B13738" s="225">
        <v>396.34</v>
      </c>
    </row>
    <row r="13739" spans="1:2">
      <c r="A13739" s="68" t="s">
        <v>13833</v>
      </c>
      <c r="B13739" s="225">
        <v>366.55</v>
      </c>
    </row>
    <row r="13740" spans="1:2">
      <c r="A13740" s="68" t="s">
        <v>13834</v>
      </c>
      <c r="B13740" s="225">
        <v>382.81</v>
      </c>
    </row>
    <row r="13741" spans="1:2">
      <c r="A13741" s="68" t="s">
        <v>13835</v>
      </c>
      <c r="B13741" s="225">
        <v>353.02</v>
      </c>
    </row>
    <row r="13742" spans="1:2">
      <c r="A13742" s="68" t="s">
        <v>13836</v>
      </c>
      <c r="B13742" s="225">
        <v>192.51</v>
      </c>
    </row>
    <row r="13743" spans="1:2">
      <c r="A13743" s="68" t="s">
        <v>13837</v>
      </c>
      <c r="B13743" s="225">
        <v>172.1</v>
      </c>
    </row>
    <row r="13744" spans="1:2">
      <c r="A13744" s="68" t="s">
        <v>13838</v>
      </c>
      <c r="B13744" s="225">
        <v>245.83</v>
      </c>
    </row>
    <row r="13745" spans="1:2">
      <c r="A13745" s="68" t="s">
        <v>13839</v>
      </c>
      <c r="B13745" s="225">
        <v>220.31</v>
      </c>
    </row>
    <row r="13746" spans="1:2">
      <c r="A13746" s="68" t="s">
        <v>13840</v>
      </c>
      <c r="B13746" s="225">
        <v>162</v>
      </c>
    </row>
    <row r="13747" spans="1:2">
      <c r="A13747" s="68" t="s">
        <v>13841</v>
      </c>
      <c r="B13747" s="225">
        <v>143.04</v>
      </c>
    </row>
    <row r="13748" spans="1:2">
      <c r="A13748" s="68" t="s">
        <v>13842</v>
      </c>
      <c r="B13748" s="225">
        <v>188.48</v>
      </c>
    </row>
    <row r="13749" spans="1:2">
      <c r="A13749" s="68" t="s">
        <v>13843</v>
      </c>
      <c r="B13749" s="225">
        <v>168.22</v>
      </c>
    </row>
    <row r="13750" spans="1:2">
      <c r="A13750" s="68" t="s">
        <v>13844</v>
      </c>
      <c r="B13750" s="225">
        <v>269.73</v>
      </c>
    </row>
    <row r="13751" spans="1:2">
      <c r="A13751" s="68" t="s">
        <v>13845</v>
      </c>
      <c r="B13751" s="225">
        <v>243.07</v>
      </c>
    </row>
    <row r="13752" spans="1:2">
      <c r="A13752" s="68" t="s">
        <v>13846</v>
      </c>
      <c r="B13752" s="225">
        <v>390.92</v>
      </c>
    </row>
    <row r="13753" spans="1:2">
      <c r="A13753" s="68" t="s">
        <v>13847</v>
      </c>
      <c r="B13753" s="225">
        <v>355.73</v>
      </c>
    </row>
    <row r="13754" spans="1:2">
      <c r="A13754" s="68" t="s">
        <v>13848</v>
      </c>
      <c r="B13754" s="225">
        <v>185.84</v>
      </c>
    </row>
    <row r="13755" spans="1:2">
      <c r="A13755" s="68" t="s">
        <v>13849</v>
      </c>
      <c r="B13755" s="225">
        <v>165.58</v>
      </c>
    </row>
    <row r="13756" spans="1:2">
      <c r="A13756" s="68" t="s">
        <v>13850</v>
      </c>
      <c r="B13756" s="225">
        <v>41.01</v>
      </c>
    </row>
    <row r="13757" spans="1:2">
      <c r="A13757" s="68" t="s">
        <v>13852</v>
      </c>
      <c r="B13757" s="225">
        <v>39.130000000000003</v>
      </c>
    </row>
    <row r="13758" spans="1:2">
      <c r="A13758" s="68" t="s">
        <v>13853</v>
      </c>
      <c r="B13758" s="225">
        <v>218.62</v>
      </c>
    </row>
    <row r="13759" spans="1:2">
      <c r="A13759" s="68" t="s">
        <v>13854</v>
      </c>
      <c r="B13759" s="225">
        <v>192.94</v>
      </c>
    </row>
    <row r="13760" spans="1:2">
      <c r="A13760" s="68" t="s">
        <v>13855</v>
      </c>
      <c r="B13760" s="225">
        <v>236.24</v>
      </c>
    </row>
    <row r="13761" spans="1:2">
      <c r="A13761" s="68" t="s">
        <v>13856</v>
      </c>
      <c r="B13761" s="225">
        <v>215.98</v>
      </c>
    </row>
    <row r="13762" spans="1:2">
      <c r="A13762" s="68" t="s">
        <v>13857</v>
      </c>
      <c r="B13762" s="225">
        <v>20.350000000000001</v>
      </c>
    </row>
    <row r="13763" spans="1:2">
      <c r="A13763" s="68" t="s">
        <v>13858</v>
      </c>
      <c r="B13763" s="225">
        <v>18.78</v>
      </c>
    </row>
    <row r="13764" spans="1:2">
      <c r="A13764" s="68" t="s">
        <v>13859</v>
      </c>
      <c r="B13764" s="225">
        <v>164.83</v>
      </c>
    </row>
    <row r="13765" spans="1:2">
      <c r="A13765" s="68" t="s">
        <v>13860</v>
      </c>
      <c r="B13765" s="225">
        <v>145.87</v>
      </c>
    </row>
    <row r="13766" spans="1:2">
      <c r="A13766" s="68" t="s">
        <v>13861</v>
      </c>
      <c r="B13766" s="225">
        <v>402.41</v>
      </c>
    </row>
    <row r="13767" spans="1:2">
      <c r="A13767" s="68" t="s">
        <v>13862</v>
      </c>
      <c r="B13767" s="225">
        <v>364.6</v>
      </c>
    </row>
    <row r="13768" spans="1:2">
      <c r="A13768" s="68" t="s">
        <v>13863</v>
      </c>
      <c r="B13768" s="225">
        <v>341.46</v>
      </c>
    </row>
    <row r="13769" spans="1:2">
      <c r="A13769" s="68" t="s">
        <v>13864</v>
      </c>
      <c r="B13769" s="225">
        <v>306.35000000000002</v>
      </c>
    </row>
    <row r="13770" spans="1:2">
      <c r="A13770" s="68" t="s">
        <v>13865</v>
      </c>
      <c r="B13770" s="225">
        <v>354.16</v>
      </c>
    </row>
    <row r="13771" spans="1:2">
      <c r="A13771" s="68" t="s">
        <v>13866</v>
      </c>
      <c r="B13771" s="225">
        <v>319.05</v>
      </c>
    </row>
    <row r="13772" spans="1:2">
      <c r="A13772" s="68" t="s">
        <v>13867</v>
      </c>
      <c r="B13772" s="225">
        <v>382.11</v>
      </c>
    </row>
    <row r="13773" spans="1:2">
      <c r="A13773" s="68" t="s">
        <v>13868</v>
      </c>
      <c r="B13773" s="225">
        <v>347.01</v>
      </c>
    </row>
    <row r="13774" spans="1:2">
      <c r="A13774" s="68" t="s">
        <v>13869</v>
      </c>
      <c r="B13774" s="225">
        <v>333.86</v>
      </c>
    </row>
    <row r="13775" spans="1:2">
      <c r="A13775" s="68" t="s">
        <v>13870</v>
      </c>
      <c r="B13775" s="225">
        <v>301.47000000000003</v>
      </c>
    </row>
    <row r="13776" spans="1:2">
      <c r="A13776" s="68" t="s">
        <v>13871</v>
      </c>
      <c r="B13776" s="225">
        <v>323.24</v>
      </c>
    </row>
    <row r="13777" spans="1:2">
      <c r="A13777" s="68" t="s">
        <v>13872</v>
      </c>
      <c r="B13777" s="225">
        <v>290.85000000000002</v>
      </c>
    </row>
    <row r="13778" spans="1:2">
      <c r="A13778" s="68" t="s">
        <v>13873</v>
      </c>
      <c r="B13778" s="225">
        <v>351.44</v>
      </c>
    </row>
    <row r="13779" spans="1:2">
      <c r="A13779" s="68" t="s">
        <v>13874</v>
      </c>
      <c r="B13779" s="225">
        <v>317.43</v>
      </c>
    </row>
    <row r="13780" spans="1:2">
      <c r="A13780" s="68" t="s">
        <v>13875</v>
      </c>
      <c r="B13780" s="225">
        <v>317.02</v>
      </c>
    </row>
    <row r="13781" spans="1:2">
      <c r="A13781" s="68" t="s">
        <v>13876</v>
      </c>
      <c r="B13781" s="225">
        <v>284.63</v>
      </c>
    </row>
    <row r="13782" spans="1:2">
      <c r="A13782" s="68" t="s">
        <v>13877</v>
      </c>
      <c r="B13782" s="225">
        <v>306.39999999999998</v>
      </c>
    </row>
    <row r="13783" spans="1:2">
      <c r="A13783" s="68" t="s">
        <v>13878</v>
      </c>
      <c r="B13783" s="225">
        <v>274.01</v>
      </c>
    </row>
    <row r="13784" spans="1:2">
      <c r="A13784" s="68" t="s">
        <v>13879</v>
      </c>
      <c r="B13784" s="225">
        <v>339.27</v>
      </c>
    </row>
    <row r="13785" spans="1:2">
      <c r="A13785" s="68" t="s">
        <v>13880</v>
      </c>
      <c r="B13785" s="225">
        <v>306.87</v>
      </c>
    </row>
    <row r="13786" spans="1:2">
      <c r="A13786" s="68" t="s">
        <v>13881</v>
      </c>
      <c r="B13786" s="225">
        <v>296.72000000000003</v>
      </c>
    </row>
    <row r="13787" spans="1:2">
      <c r="A13787" s="68" t="s">
        <v>13882</v>
      </c>
      <c r="B13787" s="225">
        <v>267.04000000000002</v>
      </c>
    </row>
    <row r="13788" spans="1:2">
      <c r="A13788" s="68" t="s">
        <v>13883</v>
      </c>
      <c r="B13788" s="225">
        <v>286.10000000000002</v>
      </c>
    </row>
    <row r="13789" spans="1:2">
      <c r="A13789" s="68" t="s">
        <v>13884</v>
      </c>
      <c r="B13789" s="225">
        <v>256.42</v>
      </c>
    </row>
    <row r="13790" spans="1:2">
      <c r="A13790" s="68" t="s">
        <v>13885</v>
      </c>
      <c r="B13790" s="225">
        <v>264.45999999999998</v>
      </c>
    </row>
    <row r="13791" spans="1:2">
      <c r="A13791" s="68" t="s">
        <v>13886</v>
      </c>
      <c r="B13791" s="225">
        <v>237.8</v>
      </c>
    </row>
    <row r="13792" spans="1:2">
      <c r="A13792" s="68" t="s">
        <v>13887</v>
      </c>
      <c r="B13792" s="225">
        <v>228.64</v>
      </c>
    </row>
    <row r="13793" spans="1:2">
      <c r="A13793" s="68" t="s">
        <v>13888</v>
      </c>
      <c r="B13793" s="225">
        <v>206.97</v>
      </c>
    </row>
    <row r="13794" spans="1:2">
      <c r="A13794" s="68" t="s">
        <v>13889</v>
      </c>
      <c r="B13794" s="225">
        <v>163.47</v>
      </c>
    </row>
    <row r="13795" spans="1:2">
      <c r="A13795" s="68" t="s">
        <v>13890</v>
      </c>
      <c r="B13795" s="225">
        <v>146.53</v>
      </c>
    </row>
    <row r="13796" spans="1:2">
      <c r="A13796" s="68" t="s">
        <v>13891</v>
      </c>
      <c r="B13796" s="225">
        <v>209.16</v>
      </c>
    </row>
    <row r="13797" spans="1:2">
      <c r="A13797" s="68" t="s">
        <v>13892</v>
      </c>
      <c r="B13797" s="225">
        <v>187.51</v>
      </c>
    </row>
    <row r="13798" spans="1:2">
      <c r="A13798" s="68" t="s">
        <v>13893</v>
      </c>
      <c r="B13798" s="225">
        <v>60.36</v>
      </c>
    </row>
    <row r="13799" spans="1:2">
      <c r="A13799" s="68" t="s">
        <v>13894</v>
      </c>
      <c r="B13799" s="225">
        <v>55.16</v>
      </c>
    </row>
    <row r="13800" spans="1:2">
      <c r="A13800" s="68" t="s">
        <v>13895</v>
      </c>
      <c r="B13800" s="225">
        <v>242.23</v>
      </c>
    </row>
    <row r="13801" spans="1:2">
      <c r="A13801" s="68" t="s">
        <v>13896</v>
      </c>
      <c r="B13801" s="225">
        <v>231.39</v>
      </c>
    </row>
    <row r="13802" spans="1:2">
      <c r="A13802" s="68" t="s">
        <v>13897</v>
      </c>
      <c r="B13802" s="225">
        <v>133.05000000000001</v>
      </c>
    </row>
    <row r="13803" spans="1:2">
      <c r="A13803" s="68" t="s">
        <v>13898</v>
      </c>
      <c r="B13803" s="225">
        <v>122.22</v>
      </c>
    </row>
    <row r="13804" spans="1:2">
      <c r="A13804" s="68" t="s">
        <v>13899</v>
      </c>
      <c r="B13804" s="225">
        <v>154.13</v>
      </c>
    </row>
    <row r="13805" spans="1:2">
      <c r="A13805" s="68" t="s">
        <v>13900</v>
      </c>
      <c r="B13805" s="225">
        <v>148.71</v>
      </c>
    </row>
    <row r="13806" spans="1:2">
      <c r="A13806" s="68" t="s">
        <v>13901</v>
      </c>
      <c r="B13806" s="225">
        <v>80.680000000000007</v>
      </c>
    </row>
    <row r="13807" spans="1:2">
      <c r="A13807" s="68" t="s">
        <v>13902</v>
      </c>
      <c r="B13807" s="225">
        <v>75.260000000000005</v>
      </c>
    </row>
    <row r="13808" spans="1:2">
      <c r="A13808" s="68" t="s">
        <v>13903</v>
      </c>
      <c r="B13808" s="225">
        <v>50.84</v>
      </c>
    </row>
    <row r="13809" spans="1:2">
      <c r="A13809" s="68" t="s">
        <v>13904</v>
      </c>
      <c r="B13809" s="225">
        <v>46.5</v>
      </c>
    </row>
    <row r="13810" spans="1:2">
      <c r="A13810" s="68" t="s">
        <v>13905</v>
      </c>
      <c r="B13810" s="225">
        <v>219.29</v>
      </c>
    </row>
    <row r="13811" spans="1:2">
      <c r="A13811" s="68" t="s">
        <v>13906</v>
      </c>
      <c r="B13811" s="225">
        <v>208.43</v>
      </c>
    </row>
    <row r="13812" spans="1:2">
      <c r="A13812" s="68" t="s">
        <v>13907</v>
      </c>
      <c r="B13812" s="225">
        <v>112.15</v>
      </c>
    </row>
    <row r="13813" spans="1:2">
      <c r="A13813" s="68" t="s">
        <v>13908</v>
      </c>
      <c r="B13813" s="225">
        <v>103.6</v>
      </c>
    </row>
    <row r="13814" spans="1:2">
      <c r="A13814" s="68" t="s">
        <v>13909</v>
      </c>
      <c r="B13814" s="225">
        <v>70.069999999999993</v>
      </c>
    </row>
    <row r="13815" spans="1:2">
      <c r="A13815" s="68" t="s">
        <v>13910</v>
      </c>
      <c r="B13815" s="225">
        <v>65.290000000000006</v>
      </c>
    </row>
    <row r="13816" spans="1:2">
      <c r="A13816" s="68" t="s">
        <v>13911</v>
      </c>
      <c r="B13816" s="225">
        <v>33.29</v>
      </c>
    </row>
    <row r="13817" spans="1:2">
      <c r="A13817" s="68" t="s">
        <v>13912</v>
      </c>
      <c r="B13817" s="225">
        <v>31.12</v>
      </c>
    </row>
    <row r="13818" spans="1:2">
      <c r="A13818" s="68" t="s">
        <v>13913</v>
      </c>
      <c r="B13818" s="225">
        <v>27.89</v>
      </c>
    </row>
    <row r="13819" spans="1:2">
      <c r="A13819" s="68" t="s">
        <v>13914</v>
      </c>
      <c r="B13819" s="225">
        <v>26.26</v>
      </c>
    </row>
    <row r="13820" spans="1:2">
      <c r="A13820" s="68" t="s">
        <v>13915</v>
      </c>
      <c r="B13820" s="225">
        <v>254.97</v>
      </c>
    </row>
    <row r="13821" spans="1:2">
      <c r="A13821" s="68" t="s">
        <v>13916</v>
      </c>
      <c r="B13821" s="225">
        <v>244.12</v>
      </c>
    </row>
    <row r="13822" spans="1:2">
      <c r="A13822" s="68" t="s">
        <v>13917</v>
      </c>
      <c r="B13822" s="225">
        <v>140.81</v>
      </c>
    </row>
    <row r="13823" spans="1:2">
      <c r="A13823" s="68" t="s">
        <v>13918</v>
      </c>
      <c r="B13823" s="225">
        <v>131.04</v>
      </c>
    </row>
    <row r="13824" spans="1:2">
      <c r="A13824" s="68" t="s">
        <v>13919</v>
      </c>
      <c r="B13824" s="225">
        <v>79.17</v>
      </c>
    </row>
    <row r="13825" spans="1:2">
      <c r="A13825" s="68" t="s">
        <v>13920</v>
      </c>
      <c r="B13825" s="225">
        <v>74.39</v>
      </c>
    </row>
    <row r="13826" spans="1:2">
      <c r="A13826" s="68" t="s">
        <v>13921</v>
      </c>
      <c r="B13826" s="225">
        <v>315.42</v>
      </c>
    </row>
    <row r="13827" spans="1:2">
      <c r="A13827" s="68" t="s">
        <v>13922</v>
      </c>
      <c r="B13827" s="225">
        <v>291.47000000000003</v>
      </c>
    </row>
    <row r="13828" spans="1:2">
      <c r="A13828" s="68" t="s">
        <v>13923</v>
      </c>
      <c r="B13828" s="225">
        <v>411.28</v>
      </c>
    </row>
    <row r="13829" spans="1:2">
      <c r="A13829" s="68" t="s">
        <v>13924</v>
      </c>
      <c r="B13829" s="225">
        <v>376.49</v>
      </c>
    </row>
    <row r="13830" spans="1:2">
      <c r="A13830" s="68" t="s">
        <v>13925</v>
      </c>
      <c r="B13830" s="225">
        <v>359.25</v>
      </c>
    </row>
    <row r="13831" spans="1:2">
      <c r="A13831" s="68" t="s">
        <v>13926</v>
      </c>
      <c r="B13831" s="225">
        <v>332.16</v>
      </c>
    </row>
    <row r="13832" spans="1:2">
      <c r="A13832" s="68" t="s">
        <v>13927</v>
      </c>
      <c r="B13832" s="225">
        <v>6.18</v>
      </c>
    </row>
    <row r="13833" spans="1:2">
      <c r="A13833" s="68" t="s">
        <v>13928</v>
      </c>
      <c r="B13833" s="225">
        <v>6.18</v>
      </c>
    </row>
    <row r="13834" spans="1:2">
      <c r="A13834" s="68" t="s">
        <v>13929</v>
      </c>
      <c r="B13834" s="225">
        <v>3.04</v>
      </c>
    </row>
    <row r="13835" spans="1:2">
      <c r="A13835" s="68" t="s">
        <v>13930</v>
      </c>
      <c r="B13835" s="225">
        <v>3.04</v>
      </c>
    </row>
    <row r="13836" spans="1:2">
      <c r="A13836" s="68" t="s">
        <v>13931</v>
      </c>
      <c r="B13836" s="225">
        <v>16.55</v>
      </c>
    </row>
    <row r="13837" spans="1:2">
      <c r="A13837" s="68" t="s">
        <v>13932</v>
      </c>
      <c r="B13837" s="225">
        <v>16.55</v>
      </c>
    </row>
    <row r="13838" spans="1:2">
      <c r="A13838" s="68" t="s">
        <v>13933</v>
      </c>
      <c r="B13838" s="225">
        <v>2.78</v>
      </c>
    </row>
    <row r="13839" spans="1:2">
      <c r="A13839" s="68" t="s">
        <v>13935</v>
      </c>
      <c r="B13839" s="225">
        <v>2.78</v>
      </c>
    </row>
    <row r="13840" spans="1:2">
      <c r="A13840" s="68" t="s">
        <v>13936</v>
      </c>
      <c r="B13840" s="225">
        <v>13.66</v>
      </c>
    </row>
    <row r="13841" spans="1:2">
      <c r="A13841" s="68" t="s">
        <v>13937</v>
      </c>
      <c r="B13841" s="225">
        <v>13.66</v>
      </c>
    </row>
    <row r="13842" spans="1:2">
      <c r="A13842" s="68" t="s">
        <v>13938</v>
      </c>
      <c r="B13842" s="225">
        <v>40.17</v>
      </c>
    </row>
    <row r="13843" spans="1:2">
      <c r="A13843" s="68" t="s">
        <v>13939</v>
      </c>
      <c r="B13843" s="225">
        <v>40.17</v>
      </c>
    </row>
    <row r="13844" spans="1:2">
      <c r="A13844" s="68" t="s">
        <v>13940</v>
      </c>
      <c r="B13844" s="225">
        <v>19.100000000000001</v>
      </c>
    </row>
    <row r="13845" spans="1:2">
      <c r="A13845" s="68" t="s">
        <v>13941</v>
      </c>
      <c r="B13845" s="225">
        <v>19.100000000000001</v>
      </c>
    </row>
    <row r="13846" spans="1:2">
      <c r="A13846" s="68" t="s">
        <v>13942</v>
      </c>
      <c r="B13846" s="225">
        <v>14.94</v>
      </c>
    </row>
    <row r="13847" spans="1:2">
      <c r="A13847" s="68" t="s">
        <v>13943</v>
      </c>
      <c r="B13847" s="225">
        <v>14.94</v>
      </c>
    </row>
    <row r="13848" spans="1:2">
      <c r="A13848" s="68" t="s">
        <v>23460</v>
      </c>
      <c r="B13848" s="225">
        <v>120.1</v>
      </c>
    </row>
    <row r="13849" spans="1:2">
      <c r="A13849" s="68" t="s">
        <v>23461</v>
      </c>
      <c r="B13849" s="225">
        <v>116.06</v>
      </c>
    </row>
    <row r="13850" spans="1:2">
      <c r="A13850" s="68" t="s">
        <v>23462</v>
      </c>
      <c r="B13850" s="225">
        <v>166.36</v>
      </c>
    </row>
    <row r="13851" spans="1:2">
      <c r="A13851" s="68" t="s">
        <v>23463</v>
      </c>
      <c r="B13851" s="225">
        <v>161.66999999999999</v>
      </c>
    </row>
    <row r="13852" spans="1:2">
      <c r="A13852" s="68" t="s">
        <v>13944</v>
      </c>
      <c r="B13852" s="225">
        <v>105.86</v>
      </c>
    </row>
    <row r="13853" spans="1:2">
      <c r="A13853" s="68" t="s">
        <v>13945</v>
      </c>
      <c r="B13853" s="225">
        <v>105.59</v>
      </c>
    </row>
    <row r="13854" spans="1:2">
      <c r="A13854" s="68" t="s">
        <v>13946</v>
      </c>
      <c r="B13854" s="225">
        <v>165.44</v>
      </c>
    </row>
    <row r="13855" spans="1:2">
      <c r="A13855" s="68" t="s">
        <v>13947</v>
      </c>
      <c r="B13855" s="225">
        <v>165.17</v>
      </c>
    </row>
    <row r="13856" spans="1:2">
      <c r="A13856" s="68" t="s">
        <v>23464</v>
      </c>
      <c r="B13856" s="225">
        <v>30.02</v>
      </c>
    </row>
    <row r="13857" spans="1:2">
      <c r="A13857" s="68" t="s">
        <v>23465</v>
      </c>
      <c r="B13857" s="225">
        <v>29.75</v>
      </c>
    </row>
    <row r="13858" spans="1:2">
      <c r="A13858" s="68" t="s">
        <v>13948</v>
      </c>
      <c r="B13858" s="225">
        <v>3.99</v>
      </c>
    </row>
    <row r="13859" spans="1:2">
      <c r="A13859" s="68" t="s">
        <v>13949</v>
      </c>
      <c r="B13859" s="225">
        <v>3.52</v>
      </c>
    </row>
    <row r="13860" spans="1:2">
      <c r="A13860" s="68" t="s">
        <v>13950</v>
      </c>
      <c r="B13860" s="225">
        <v>5.18</v>
      </c>
    </row>
    <row r="13861" spans="1:2">
      <c r="A13861" s="68" t="s">
        <v>13951</v>
      </c>
      <c r="B13861" s="225">
        <v>4.5599999999999996</v>
      </c>
    </row>
    <row r="13862" spans="1:2">
      <c r="A13862" s="68" t="s">
        <v>13952</v>
      </c>
      <c r="B13862" s="225">
        <v>7.8</v>
      </c>
    </row>
    <row r="13863" spans="1:2">
      <c r="A13863" s="68" t="s">
        <v>13953</v>
      </c>
      <c r="B13863" s="225">
        <v>6.86</v>
      </c>
    </row>
    <row r="13864" spans="1:2">
      <c r="A13864" s="68" t="s">
        <v>13954</v>
      </c>
      <c r="B13864" s="225">
        <v>10.23</v>
      </c>
    </row>
    <row r="13865" spans="1:2">
      <c r="A13865" s="68" t="s">
        <v>13955</v>
      </c>
      <c r="B13865" s="225">
        <v>8.98</v>
      </c>
    </row>
    <row r="13866" spans="1:2">
      <c r="A13866" s="68" t="s">
        <v>13956</v>
      </c>
      <c r="B13866" s="225">
        <v>19.68</v>
      </c>
    </row>
    <row r="13867" spans="1:2">
      <c r="A13867" s="68" t="s">
        <v>13957</v>
      </c>
      <c r="B13867" s="225">
        <v>17.170000000000002</v>
      </c>
    </row>
    <row r="13868" spans="1:2">
      <c r="A13868" s="68" t="s">
        <v>13958</v>
      </c>
      <c r="B13868" s="225">
        <v>392.18</v>
      </c>
    </row>
    <row r="13869" spans="1:2">
      <c r="A13869" s="68" t="s">
        <v>13959</v>
      </c>
      <c r="B13869" s="225">
        <v>375.93</v>
      </c>
    </row>
    <row r="13870" spans="1:2">
      <c r="A13870" s="68" t="s">
        <v>13960</v>
      </c>
      <c r="B13870" s="225">
        <v>612.64</v>
      </c>
    </row>
    <row r="13871" spans="1:2">
      <c r="A13871" s="68" t="s">
        <v>13961</v>
      </c>
      <c r="B13871" s="225">
        <v>585.54999999999995</v>
      </c>
    </row>
    <row r="13872" spans="1:2">
      <c r="A13872" s="68" t="s">
        <v>13962</v>
      </c>
      <c r="B13872" s="225">
        <v>322.33</v>
      </c>
    </row>
    <row r="13873" spans="1:2">
      <c r="A13873" s="68" t="s">
        <v>13963</v>
      </c>
      <c r="B13873" s="225">
        <v>300.66000000000003</v>
      </c>
    </row>
    <row r="13874" spans="1:2">
      <c r="A13874" s="68" t="s">
        <v>13964</v>
      </c>
      <c r="B13874" s="225">
        <v>391.52</v>
      </c>
    </row>
    <row r="13875" spans="1:2">
      <c r="A13875" s="68" t="s">
        <v>13965</v>
      </c>
      <c r="B13875" s="225">
        <v>377.98</v>
      </c>
    </row>
    <row r="13876" spans="1:2">
      <c r="A13876" s="68" t="s">
        <v>13966</v>
      </c>
      <c r="B13876" s="225">
        <v>443.47</v>
      </c>
    </row>
    <row r="13877" spans="1:2">
      <c r="A13877" s="68" t="s">
        <v>13967</v>
      </c>
      <c r="B13877" s="225">
        <v>428.57</v>
      </c>
    </row>
    <row r="13878" spans="1:2">
      <c r="A13878" s="68" t="s">
        <v>13968</v>
      </c>
      <c r="B13878" s="225">
        <v>391.54</v>
      </c>
    </row>
    <row r="13879" spans="1:2">
      <c r="A13879" s="68" t="s">
        <v>13969</v>
      </c>
      <c r="B13879" s="225">
        <v>367.94</v>
      </c>
    </row>
    <row r="13880" spans="1:2">
      <c r="A13880" s="68" t="s">
        <v>13970</v>
      </c>
      <c r="B13880" s="225">
        <v>400.05</v>
      </c>
    </row>
    <row r="13881" spans="1:2">
      <c r="A13881" s="68" t="s">
        <v>13971</v>
      </c>
      <c r="B13881" s="225">
        <v>385.36</v>
      </c>
    </row>
    <row r="13882" spans="1:2">
      <c r="A13882" s="68" t="s">
        <v>13972</v>
      </c>
      <c r="B13882" s="225">
        <v>100.2</v>
      </c>
    </row>
    <row r="13883" spans="1:2">
      <c r="A13883" s="68" t="s">
        <v>13973</v>
      </c>
      <c r="B13883" s="225">
        <v>95.04</v>
      </c>
    </row>
    <row r="13884" spans="1:2">
      <c r="A13884" s="68" t="s">
        <v>13974</v>
      </c>
      <c r="B13884" s="225">
        <v>139.16999999999999</v>
      </c>
    </row>
    <row r="13885" spans="1:2">
      <c r="A13885" s="68" t="s">
        <v>13975</v>
      </c>
      <c r="B13885" s="225">
        <v>133.63</v>
      </c>
    </row>
    <row r="13886" spans="1:2">
      <c r="A13886" s="68" t="s">
        <v>13976</v>
      </c>
      <c r="B13886" s="225">
        <v>179.36</v>
      </c>
    </row>
    <row r="13887" spans="1:2">
      <c r="A13887" s="68" t="s">
        <v>13977</v>
      </c>
      <c r="B13887" s="225">
        <v>173.43</v>
      </c>
    </row>
    <row r="13888" spans="1:2">
      <c r="A13888" s="68" t="s">
        <v>13978</v>
      </c>
      <c r="B13888" s="225">
        <v>244.15</v>
      </c>
    </row>
    <row r="13889" spans="1:2">
      <c r="A13889" s="68" t="s">
        <v>13979</v>
      </c>
      <c r="B13889" s="225">
        <v>237.34</v>
      </c>
    </row>
    <row r="13890" spans="1:2">
      <c r="A13890" s="68" t="s">
        <v>13980</v>
      </c>
      <c r="B13890" s="225">
        <v>342.46</v>
      </c>
    </row>
    <row r="13891" spans="1:2">
      <c r="A13891" s="68" t="s">
        <v>13981</v>
      </c>
      <c r="B13891" s="225">
        <v>335.22</v>
      </c>
    </row>
    <row r="13892" spans="1:2">
      <c r="A13892" s="68" t="s">
        <v>13982</v>
      </c>
      <c r="B13892" s="225">
        <v>649.02</v>
      </c>
    </row>
    <row r="13893" spans="1:2">
      <c r="A13893" s="68" t="s">
        <v>13983</v>
      </c>
      <c r="B13893" s="225">
        <v>620.04</v>
      </c>
    </row>
    <row r="13894" spans="1:2">
      <c r="A13894" s="68" t="s">
        <v>13984</v>
      </c>
      <c r="B13894" s="225">
        <v>736.37</v>
      </c>
    </row>
    <row r="13895" spans="1:2">
      <c r="A13895" s="68" t="s">
        <v>13985</v>
      </c>
      <c r="B13895" s="225">
        <v>707.38</v>
      </c>
    </row>
    <row r="13896" spans="1:2">
      <c r="A13896" s="68" t="s">
        <v>13986</v>
      </c>
      <c r="B13896" s="225">
        <v>1412.91</v>
      </c>
    </row>
    <row r="13897" spans="1:2">
      <c r="A13897" s="68" t="s">
        <v>13987</v>
      </c>
      <c r="B13897" s="225">
        <v>1360.74</v>
      </c>
    </row>
    <row r="13898" spans="1:2">
      <c r="A13898" s="68" t="s">
        <v>13988</v>
      </c>
      <c r="B13898" s="225">
        <v>2475.94</v>
      </c>
    </row>
    <row r="13899" spans="1:2">
      <c r="A13899" s="68" t="s">
        <v>13989</v>
      </c>
      <c r="B13899" s="225">
        <v>2415.64</v>
      </c>
    </row>
    <row r="13900" spans="1:2">
      <c r="A13900" s="68" t="s">
        <v>13990</v>
      </c>
      <c r="B13900" s="225">
        <v>1553.32</v>
      </c>
    </row>
    <row r="13901" spans="1:2">
      <c r="A13901" s="68" t="s">
        <v>13991</v>
      </c>
      <c r="B13901" s="225">
        <v>1501.14</v>
      </c>
    </row>
    <row r="13902" spans="1:2">
      <c r="A13902" s="68" t="s">
        <v>13992</v>
      </c>
      <c r="B13902" s="225">
        <v>2751.06</v>
      </c>
    </row>
    <row r="13903" spans="1:2">
      <c r="A13903" s="68" t="s">
        <v>13993</v>
      </c>
      <c r="B13903" s="225">
        <v>2690.77</v>
      </c>
    </row>
    <row r="13904" spans="1:2">
      <c r="A13904" s="68" t="s">
        <v>13994</v>
      </c>
      <c r="B13904" s="225">
        <v>2806.88</v>
      </c>
    </row>
    <row r="13905" spans="1:2">
      <c r="A13905" s="68" t="s">
        <v>13995</v>
      </c>
      <c r="B13905" s="225">
        <v>2721.61</v>
      </c>
    </row>
    <row r="13906" spans="1:2">
      <c r="A13906" s="68" t="s">
        <v>13996</v>
      </c>
      <c r="B13906" s="225">
        <v>2915.22</v>
      </c>
    </row>
    <row r="13907" spans="1:2">
      <c r="A13907" s="68" t="s">
        <v>13997</v>
      </c>
      <c r="B13907" s="225">
        <v>2829.95</v>
      </c>
    </row>
    <row r="13908" spans="1:2">
      <c r="A13908" s="68" t="s">
        <v>13998</v>
      </c>
      <c r="B13908" s="225">
        <v>3904.71</v>
      </c>
    </row>
    <row r="13909" spans="1:2">
      <c r="A13909" s="68" t="s">
        <v>13999</v>
      </c>
      <c r="B13909" s="225">
        <v>3808.83</v>
      </c>
    </row>
    <row r="13910" spans="1:2">
      <c r="A13910" s="68" t="s">
        <v>14000</v>
      </c>
      <c r="B13910" s="225">
        <v>4035.14</v>
      </c>
    </row>
    <row r="13911" spans="1:2">
      <c r="A13911" s="68" t="s">
        <v>14001</v>
      </c>
      <c r="B13911" s="225">
        <v>3939.26</v>
      </c>
    </row>
    <row r="13912" spans="1:2">
      <c r="A13912" s="68" t="s">
        <v>14002</v>
      </c>
      <c r="B13912" s="225">
        <v>54.41</v>
      </c>
    </row>
    <row r="13913" spans="1:2">
      <c r="A13913" s="68" t="s">
        <v>14003</v>
      </c>
      <c r="B13913" s="225">
        <v>51.27</v>
      </c>
    </row>
    <row r="13914" spans="1:2">
      <c r="A13914" s="68" t="s">
        <v>14004</v>
      </c>
      <c r="B13914" s="225">
        <v>206.36</v>
      </c>
    </row>
    <row r="13915" spans="1:2">
      <c r="A13915" s="68" t="s">
        <v>14005</v>
      </c>
      <c r="B13915" s="225">
        <v>195.5</v>
      </c>
    </row>
    <row r="13916" spans="1:2">
      <c r="A13916" s="68" t="s">
        <v>14006</v>
      </c>
      <c r="B13916" s="225">
        <v>288.66000000000003</v>
      </c>
    </row>
    <row r="13917" spans="1:2">
      <c r="A13917" s="68" t="s">
        <v>14007</v>
      </c>
      <c r="B13917" s="225">
        <v>277.8</v>
      </c>
    </row>
    <row r="13918" spans="1:2">
      <c r="A13918" s="68" t="s">
        <v>14008</v>
      </c>
      <c r="B13918" s="225">
        <v>49.29</v>
      </c>
    </row>
    <row r="13919" spans="1:2">
      <c r="A13919" s="68" t="s">
        <v>14009</v>
      </c>
      <c r="B13919" s="225">
        <v>46.14</v>
      </c>
    </row>
    <row r="13920" spans="1:2">
      <c r="A13920" s="68" t="s">
        <v>14010</v>
      </c>
      <c r="B13920" s="225">
        <v>34.06</v>
      </c>
    </row>
    <row r="13921" spans="1:2">
      <c r="A13921" s="68" t="s">
        <v>14011</v>
      </c>
      <c r="B13921" s="225">
        <v>31.54</v>
      </c>
    </row>
    <row r="13922" spans="1:2">
      <c r="A13922" s="68" t="s">
        <v>14012</v>
      </c>
      <c r="B13922" s="225">
        <v>51.77</v>
      </c>
    </row>
    <row r="13923" spans="1:2">
      <c r="A13923" s="68" t="s">
        <v>14013</v>
      </c>
      <c r="B13923" s="225">
        <v>48.63</v>
      </c>
    </row>
    <row r="13924" spans="1:2">
      <c r="A13924" s="68" t="s">
        <v>14014</v>
      </c>
      <c r="B13924" s="225">
        <v>949.71</v>
      </c>
    </row>
    <row r="13925" spans="1:2">
      <c r="A13925" s="68" t="s">
        <v>14015</v>
      </c>
      <c r="B13925" s="225">
        <v>943.2</v>
      </c>
    </row>
    <row r="13926" spans="1:2">
      <c r="A13926" s="68" t="s">
        <v>14016</v>
      </c>
      <c r="B13926" s="225">
        <v>941.59</v>
      </c>
    </row>
    <row r="13927" spans="1:2">
      <c r="A13927" s="68" t="s">
        <v>14017</v>
      </c>
      <c r="B13927" s="225">
        <v>936.17</v>
      </c>
    </row>
    <row r="13928" spans="1:2">
      <c r="A13928" s="68" t="s">
        <v>14018</v>
      </c>
      <c r="B13928" s="225">
        <v>219.7</v>
      </c>
    </row>
    <row r="13929" spans="1:2">
      <c r="A13929" s="68" t="s">
        <v>14019</v>
      </c>
      <c r="B13929" s="225">
        <v>219.08</v>
      </c>
    </row>
    <row r="13930" spans="1:2">
      <c r="A13930" s="68" t="s">
        <v>14020</v>
      </c>
      <c r="B13930" s="225">
        <v>438.24</v>
      </c>
    </row>
    <row r="13931" spans="1:2">
      <c r="A13931" s="68" t="s">
        <v>14021</v>
      </c>
      <c r="B13931" s="225">
        <v>437.14</v>
      </c>
    </row>
    <row r="13932" spans="1:2">
      <c r="A13932" s="68" t="s">
        <v>14022</v>
      </c>
      <c r="B13932" s="225">
        <v>6781.05</v>
      </c>
    </row>
    <row r="13933" spans="1:2">
      <c r="A13933" s="68" t="s">
        <v>14023</v>
      </c>
      <c r="B13933" s="225">
        <v>6733.16</v>
      </c>
    </row>
    <row r="13934" spans="1:2">
      <c r="A13934" s="68" t="s">
        <v>14024</v>
      </c>
      <c r="B13934" s="225">
        <v>950.09</v>
      </c>
    </row>
    <row r="13935" spans="1:2">
      <c r="A13935" s="68" t="s">
        <v>14025</v>
      </c>
      <c r="B13935" s="225">
        <v>902.19</v>
      </c>
    </row>
    <row r="13936" spans="1:2">
      <c r="A13936" s="68" t="s">
        <v>14026</v>
      </c>
      <c r="B13936" s="225">
        <v>1339.56</v>
      </c>
    </row>
    <row r="13937" spans="1:2">
      <c r="A13937" s="68" t="s">
        <v>14027</v>
      </c>
      <c r="B13937" s="225">
        <v>1269.02</v>
      </c>
    </row>
    <row r="13938" spans="1:2">
      <c r="A13938" s="68" t="s">
        <v>23466</v>
      </c>
      <c r="B13938" s="225">
        <v>119.39</v>
      </c>
    </row>
    <row r="13939" spans="1:2">
      <c r="A13939" s="68" t="s">
        <v>23467</v>
      </c>
      <c r="B13939" s="225">
        <v>117.87</v>
      </c>
    </row>
    <row r="13940" spans="1:2">
      <c r="A13940" s="68" t="s">
        <v>23468</v>
      </c>
      <c r="B13940" s="225">
        <v>96.57</v>
      </c>
    </row>
    <row r="13941" spans="1:2">
      <c r="A13941" s="68" t="s">
        <v>23469</v>
      </c>
      <c r="B13941" s="225">
        <v>95.22</v>
      </c>
    </row>
    <row r="13942" spans="1:2">
      <c r="A13942" s="68" t="s">
        <v>14028</v>
      </c>
      <c r="B13942" s="225">
        <v>84.9</v>
      </c>
    </row>
    <row r="13943" spans="1:2">
      <c r="A13943" s="68" t="s">
        <v>14029</v>
      </c>
      <c r="B13943" s="225">
        <v>83.38</v>
      </c>
    </row>
    <row r="13944" spans="1:2">
      <c r="A13944" s="68" t="s">
        <v>14030</v>
      </c>
      <c r="B13944" s="225">
        <v>58.45</v>
      </c>
    </row>
    <row r="13945" spans="1:2">
      <c r="A13945" s="68" t="s">
        <v>14031</v>
      </c>
      <c r="B13945" s="225">
        <v>57.1</v>
      </c>
    </row>
    <row r="13946" spans="1:2">
      <c r="A13946" s="68" t="s">
        <v>14032</v>
      </c>
      <c r="B13946" s="225">
        <v>1501.91</v>
      </c>
    </row>
    <row r="13947" spans="1:2">
      <c r="A13947" s="68" t="s">
        <v>14033</v>
      </c>
      <c r="B13947" s="225">
        <v>1446</v>
      </c>
    </row>
    <row r="13948" spans="1:2">
      <c r="A13948" s="68" t="s">
        <v>14034</v>
      </c>
      <c r="B13948" s="225">
        <v>24.14</v>
      </c>
    </row>
    <row r="13949" spans="1:2">
      <c r="A13949" s="68" t="s">
        <v>14035</v>
      </c>
      <c r="B13949" s="225">
        <v>21.97</v>
      </c>
    </row>
    <row r="13950" spans="1:2">
      <c r="A13950" s="68" t="s">
        <v>14036</v>
      </c>
      <c r="B13950" s="225">
        <v>32.549999999999997</v>
      </c>
    </row>
    <row r="13951" spans="1:2">
      <c r="A13951" s="68" t="s">
        <v>14037</v>
      </c>
      <c r="B13951" s="225">
        <v>29.84</v>
      </c>
    </row>
    <row r="13952" spans="1:2">
      <c r="A13952" s="68" t="s">
        <v>14038</v>
      </c>
      <c r="B13952" s="225">
        <v>14.33</v>
      </c>
    </row>
    <row r="13953" spans="1:2">
      <c r="A13953" s="68" t="s">
        <v>14040</v>
      </c>
      <c r="B13953" s="225">
        <v>12.71</v>
      </c>
    </row>
    <row r="13954" spans="1:2">
      <c r="A13954" s="68" t="s">
        <v>14041</v>
      </c>
      <c r="B13954" s="225">
        <v>63845.36</v>
      </c>
    </row>
    <row r="13955" spans="1:2">
      <c r="A13955" s="68" t="s">
        <v>14042</v>
      </c>
      <c r="B13955" s="225">
        <v>63823.69</v>
      </c>
    </row>
    <row r="13956" spans="1:2">
      <c r="A13956" s="68" t="s">
        <v>14043</v>
      </c>
      <c r="B13956" s="225">
        <v>1502.81</v>
      </c>
    </row>
    <row r="13957" spans="1:2">
      <c r="A13957" s="68" t="s">
        <v>14044</v>
      </c>
      <c r="B13957" s="225">
        <v>1497.39</v>
      </c>
    </row>
    <row r="13958" spans="1:2">
      <c r="A13958" s="68" t="s">
        <v>14045</v>
      </c>
      <c r="B13958" s="225">
        <v>937.64</v>
      </c>
    </row>
    <row r="13959" spans="1:2">
      <c r="A13959" s="68" t="s">
        <v>14046</v>
      </c>
      <c r="B13959" s="225">
        <v>932.22</v>
      </c>
    </row>
    <row r="13960" spans="1:2">
      <c r="A13960" s="68" t="s">
        <v>14047</v>
      </c>
      <c r="B13960" s="225">
        <v>3058.49</v>
      </c>
    </row>
    <row r="13961" spans="1:2">
      <c r="A13961" s="68" t="s">
        <v>14048</v>
      </c>
      <c r="B13961" s="225">
        <v>3053.07</v>
      </c>
    </row>
    <row r="13962" spans="1:2">
      <c r="A13962" s="68" t="s">
        <v>14049</v>
      </c>
      <c r="B13962" s="225">
        <v>1866.63</v>
      </c>
    </row>
    <row r="13963" spans="1:2">
      <c r="A13963" s="68" t="s">
        <v>14050</v>
      </c>
      <c r="B13963" s="225">
        <v>1861.21</v>
      </c>
    </row>
    <row r="13964" spans="1:2">
      <c r="A13964" s="68" t="s">
        <v>14051</v>
      </c>
      <c r="B13964" s="225">
        <v>198</v>
      </c>
    </row>
    <row r="13965" spans="1:2">
      <c r="A13965" s="68" t="s">
        <v>14052</v>
      </c>
      <c r="B13965" s="225">
        <v>198</v>
      </c>
    </row>
    <row r="13966" spans="1:2">
      <c r="A13966" s="68" t="s">
        <v>14053</v>
      </c>
      <c r="B13966" s="225">
        <v>280.18</v>
      </c>
    </row>
    <row r="13967" spans="1:2">
      <c r="A13967" s="68" t="s">
        <v>14054</v>
      </c>
      <c r="B13967" s="225">
        <v>269.33999999999997</v>
      </c>
    </row>
    <row r="13968" spans="1:2">
      <c r="A13968" s="68" t="s">
        <v>14055</v>
      </c>
      <c r="B13968" s="225">
        <v>97.48</v>
      </c>
    </row>
    <row r="13969" spans="1:2">
      <c r="A13969" s="68" t="s">
        <v>14057</v>
      </c>
      <c r="B13969" s="225">
        <v>95.59</v>
      </c>
    </row>
    <row r="13970" spans="1:2">
      <c r="A13970" s="68" t="s">
        <v>14058</v>
      </c>
      <c r="B13970" s="225">
        <v>34.799999999999997</v>
      </c>
    </row>
    <row r="13971" spans="1:2">
      <c r="A13971" s="68" t="s">
        <v>14059</v>
      </c>
      <c r="B13971" s="225">
        <v>33.72</v>
      </c>
    </row>
    <row r="13972" spans="1:2">
      <c r="A13972" s="68" t="s">
        <v>14060</v>
      </c>
      <c r="B13972" s="225">
        <v>109.84</v>
      </c>
    </row>
    <row r="13973" spans="1:2">
      <c r="A13973" s="68" t="s">
        <v>14061</v>
      </c>
      <c r="B13973" s="225">
        <v>107.13</v>
      </c>
    </row>
    <row r="13974" spans="1:2">
      <c r="A13974" s="68" t="s">
        <v>14062</v>
      </c>
      <c r="B13974" s="225">
        <v>1178.73</v>
      </c>
    </row>
    <row r="13975" spans="1:2">
      <c r="A13975" s="68" t="s">
        <v>14063</v>
      </c>
      <c r="B13975" s="225">
        <v>1135.3900000000001</v>
      </c>
    </row>
    <row r="13976" spans="1:2">
      <c r="A13976" s="68" t="s">
        <v>14064</v>
      </c>
      <c r="B13976" s="225">
        <v>479.75</v>
      </c>
    </row>
    <row r="13977" spans="1:2">
      <c r="A13977" s="68" t="s">
        <v>14065</v>
      </c>
      <c r="B13977" s="225">
        <v>447.24</v>
      </c>
    </row>
    <row r="13978" spans="1:2">
      <c r="A13978" s="68" t="s">
        <v>14066</v>
      </c>
      <c r="B13978" s="225">
        <v>267.35000000000002</v>
      </c>
    </row>
    <row r="13979" spans="1:2">
      <c r="A13979" s="68" t="s">
        <v>14067</v>
      </c>
      <c r="B13979" s="225">
        <v>261.93</v>
      </c>
    </row>
    <row r="13980" spans="1:2">
      <c r="A13980" s="68" t="s">
        <v>14068</v>
      </c>
      <c r="B13980" s="225">
        <v>563.9</v>
      </c>
    </row>
    <row r="13981" spans="1:2">
      <c r="A13981" s="68" t="s">
        <v>14069</v>
      </c>
      <c r="B13981" s="225">
        <v>520.55999999999995</v>
      </c>
    </row>
    <row r="13982" spans="1:2">
      <c r="A13982" s="68" t="s">
        <v>14070</v>
      </c>
      <c r="B13982" s="225">
        <v>106.91</v>
      </c>
    </row>
    <row r="13983" spans="1:2">
      <c r="A13983" s="68" t="s">
        <v>14071</v>
      </c>
      <c r="B13983" s="225">
        <v>97.16</v>
      </c>
    </row>
    <row r="13984" spans="1:2">
      <c r="A13984" s="68" t="s">
        <v>14072</v>
      </c>
      <c r="B13984" s="225">
        <v>122.37</v>
      </c>
    </row>
    <row r="13985" spans="1:2">
      <c r="A13985" s="68" t="s">
        <v>14073</v>
      </c>
      <c r="B13985" s="225">
        <v>112.62</v>
      </c>
    </row>
    <row r="13986" spans="1:2">
      <c r="A13986" s="68" t="s">
        <v>14074</v>
      </c>
      <c r="B13986" s="225">
        <v>167.13</v>
      </c>
    </row>
    <row r="13987" spans="1:2">
      <c r="A13987" s="68" t="s">
        <v>14075</v>
      </c>
      <c r="B13987" s="225">
        <v>154.94</v>
      </c>
    </row>
    <row r="13988" spans="1:2">
      <c r="A13988" s="68" t="s">
        <v>14076</v>
      </c>
      <c r="B13988" s="225">
        <v>444.96</v>
      </c>
    </row>
    <row r="13989" spans="1:2">
      <c r="A13989" s="68" t="s">
        <v>14077</v>
      </c>
      <c r="B13989" s="225">
        <v>430.34</v>
      </c>
    </row>
    <row r="13990" spans="1:2">
      <c r="A13990" s="68" t="s">
        <v>14078</v>
      </c>
      <c r="B13990" s="225">
        <v>477.46</v>
      </c>
    </row>
    <row r="13991" spans="1:2">
      <c r="A13991" s="68" t="s">
        <v>14079</v>
      </c>
      <c r="B13991" s="225">
        <v>464.7</v>
      </c>
    </row>
    <row r="13992" spans="1:2">
      <c r="A13992" s="68" t="s">
        <v>14080</v>
      </c>
      <c r="B13992" s="225">
        <v>674</v>
      </c>
    </row>
    <row r="13993" spans="1:2">
      <c r="A13993" s="68" t="s">
        <v>14081</v>
      </c>
      <c r="B13993" s="225">
        <v>649.62</v>
      </c>
    </row>
    <row r="13994" spans="1:2">
      <c r="A13994" s="68" t="s">
        <v>14082</v>
      </c>
      <c r="B13994" s="225">
        <v>726.53</v>
      </c>
    </row>
    <row r="13995" spans="1:2">
      <c r="A13995" s="68" t="s">
        <v>14083</v>
      </c>
      <c r="B13995" s="225">
        <v>702.15</v>
      </c>
    </row>
    <row r="13996" spans="1:2">
      <c r="A13996" s="68" t="s">
        <v>14084</v>
      </c>
      <c r="B13996" s="225">
        <v>1133.82</v>
      </c>
    </row>
    <row r="13997" spans="1:2">
      <c r="A13997" s="68" t="s">
        <v>14085</v>
      </c>
      <c r="B13997" s="225">
        <v>1109.44</v>
      </c>
    </row>
    <row r="13998" spans="1:2">
      <c r="A13998" s="68" t="s">
        <v>23470</v>
      </c>
      <c r="B13998" s="225">
        <v>1355.74</v>
      </c>
    </row>
    <row r="13999" spans="1:2">
      <c r="A13999" s="68" t="s">
        <v>23471</v>
      </c>
      <c r="B13999" s="225">
        <v>1331.36</v>
      </c>
    </row>
    <row r="14000" spans="1:2">
      <c r="A14000" s="68" t="s">
        <v>14086</v>
      </c>
      <c r="B14000" s="225">
        <v>115.03</v>
      </c>
    </row>
    <row r="14001" spans="1:2">
      <c r="A14001" s="68" t="s">
        <v>14087</v>
      </c>
      <c r="B14001" s="225">
        <v>104.19</v>
      </c>
    </row>
    <row r="14002" spans="1:2">
      <c r="A14002" s="68" t="s">
        <v>14088</v>
      </c>
      <c r="B14002" s="225">
        <v>130.49</v>
      </c>
    </row>
    <row r="14003" spans="1:2">
      <c r="A14003" s="68" t="s">
        <v>14089</v>
      </c>
      <c r="B14003" s="225">
        <v>119.65</v>
      </c>
    </row>
    <row r="14004" spans="1:2">
      <c r="A14004" s="68" t="s">
        <v>14090</v>
      </c>
      <c r="B14004" s="225">
        <v>177.28</v>
      </c>
    </row>
    <row r="14005" spans="1:2">
      <c r="A14005" s="68" t="s">
        <v>14091</v>
      </c>
      <c r="B14005" s="225">
        <v>163.72999999999999</v>
      </c>
    </row>
    <row r="14006" spans="1:2">
      <c r="A14006" s="68" t="s">
        <v>14092</v>
      </c>
      <c r="B14006" s="225">
        <v>467.54</v>
      </c>
    </row>
    <row r="14007" spans="1:2">
      <c r="A14007" s="68" t="s">
        <v>14093</v>
      </c>
      <c r="B14007" s="225">
        <v>451.29</v>
      </c>
    </row>
    <row r="14008" spans="1:2">
      <c r="A14008" s="68" t="s">
        <v>14094</v>
      </c>
      <c r="B14008" s="225">
        <v>539.23</v>
      </c>
    </row>
    <row r="14009" spans="1:2">
      <c r="A14009" s="68" t="s">
        <v>14095</v>
      </c>
      <c r="B14009" s="225">
        <v>520.27</v>
      </c>
    </row>
    <row r="14010" spans="1:2">
      <c r="A14010" s="68" t="s">
        <v>14096</v>
      </c>
      <c r="B14010" s="225">
        <v>709.78</v>
      </c>
    </row>
    <row r="14011" spans="1:2">
      <c r="A14011" s="68" t="s">
        <v>14097</v>
      </c>
      <c r="B14011" s="225">
        <v>682.69</v>
      </c>
    </row>
    <row r="14012" spans="1:2">
      <c r="A14012" s="68" t="s">
        <v>14098</v>
      </c>
      <c r="B14012" s="225">
        <v>846.6</v>
      </c>
    </row>
    <row r="14013" spans="1:2">
      <c r="A14013" s="68" t="s">
        <v>14099</v>
      </c>
      <c r="B14013" s="225">
        <v>814.09</v>
      </c>
    </row>
    <row r="14014" spans="1:2">
      <c r="A14014" s="68" t="s">
        <v>14100</v>
      </c>
      <c r="B14014" s="225">
        <v>1215.7</v>
      </c>
    </row>
    <row r="14015" spans="1:2">
      <c r="A14015" s="68" t="s">
        <v>14101</v>
      </c>
      <c r="B14015" s="225">
        <v>1180.49</v>
      </c>
    </row>
    <row r="14016" spans="1:2">
      <c r="A14016" s="68" t="s">
        <v>23472</v>
      </c>
      <c r="B14016" s="225">
        <v>1433</v>
      </c>
    </row>
    <row r="14017" spans="1:2">
      <c r="A14017" s="68" t="s">
        <v>23473</v>
      </c>
      <c r="B14017" s="225">
        <v>1397.79</v>
      </c>
    </row>
    <row r="14018" spans="1:2">
      <c r="A14018" s="68" t="s">
        <v>14102</v>
      </c>
      <c r="B14018" s="225">
        <v>81.48</v>
      </c>
    </row>
    <row r="14019" spans="1:2">
      <c r="A14019" s="68" t="s">
        <v>14103</v>
      </c>
      <c r="B14019" s="225">
        <v>80.739999999999995</v>
      </c>
    </row>
    <row r="14020" spans="1:2">
      <c r="A14020" s="68" t="s">
        <v>14104</v>
      </c>
      <c r="B14020" s="225">
        <v>83.29</v>
      </c>
    </row>
    <row r="14021" spans="1:2">
      <c r="A14021" s="68" t="s">
        <v>14105</v>
      </c>
      <c r="B14021" s="225">
        <v>82.55</v>
      </c>
    </row>
    <row r="14022" spans="1:2">
      <c r="A14022" s="68" t="s">
        <v>14106</v>
      </c>
      <c r="B14022" s="225">
        <v>90.16</v>
      </c>
    </row>
    <row r="14023" spans="1:2">
      <c r="A14023" s="68" t="s">
        <v>14107</v>
      </c>
      <c r="B14023" s="225">
        <v>89.42</v>
      </c>
    </row>
    <row r="14024" spans="1:2">
      <c r="A14024" s="68" t="s">
        <v>14108</v>
      </c>
      <c r="B14024" s="225">
        <v>181.38</v>
      </c>
    </row>
    <row r="14025" spans="1:2">
      <c r="A14025" s="68" t="s">
        <v>14109</v>
      </c>
      <c r="B14025" s="225">
        <v>180.64</v>
      </c>
    </row>
    <row r="14026" spans="1:2">
      <c r="A14026" s="68" t="s">
        <v>14110</v>
      </c>
      <c r="B14026" s="225">
        <v>91.69</v>
      </c>
    </row>
    <row r="14027" spans="1:2">
      <c r="A14027" s="68" t="s">
        <v>14111</v>
      </c>
      <c r="B14027" s="225">
        <v>90.81</v>
      </c>
    </row>
    <row r="14028" spans="1:2">
      <c r="A14028" s="68" t="s">
        <v>14112</v>
      </c>
      <c r="B14028" s="225">
        <v>91.69</v>
      </c>
    </row>
    <row r="14029" spans="1:2">
      <c r="A14029" s="68" t="s">
        <v>14113</v>
      </c>
      <c r="B14029" s="225">
        <v>90.81</v>
      </c>
    </row>
    <row r="14030" spans="1:2">
      <c r="A14030" s="68" t="s">
        <v>14114</v>
      </c>
      <c r="B14030" s="225">
        <v>141.01</v>
      </c>
    </row>
    <row r="14031" spans="1:2">
      <c r="A14031" s="68" t="s">
        <v>14115</v>
      </c>
      <c r="B14031" s="225">
        <v>140.13</v>
      </c>
    </row>
    <row r="14032" spans="1:2">
      <c r="A14032" s="68" t="s">
        <v>14116</v>
      </c>
      <c r="B14032" s="225">
        <v>188.03</v>
      </c>
    </row>
    <row r="14033" spans="1:2">
      <c r="A14033" s="68" t="s">
        <v>14117</v>
      </c>
      <c r="B14033" s="225">
        <v>187.15</v>
      </c>
    </row>
    <row r="14034" spans="1:2">
      <c r="A14034" s="68" t="s">
        <v>14118</v>
      </c>
      <c r="B14034" s="225">
        <v>359.93</v>
      </c>
    </row>
    <row r="14035" spans="1:2">
      <c r="A14035" s="68" t="s">
        <v>14119</v>
      </c>
      <c r="B14035" s="225">
        <v>359.05</v>
      </c>
    </row>
    <row r="14036" spans="1:2">
      <c r="A14036" s="68" t="s">
        <v>14120</v>
      </c>
      <c r="B14036" s="225">
        <v>1450.84</v>
      </c>
    </row>
    <row r="14037" spans="1:2">
      <c r="A14037" s="68" t="s">
        <v>14121</v>
      </c>
      <c r="B14037" s="225">
        <v>1449.96</v>
      </c>
    </row>
    <row r="14038" spans="1:2">
      <c r="A14038" s="68" t="s">
        <v>14122</v>
      </c>
      <c r="B14038" s="225">
        <v>30.68</v>
      </c>
    </row>
    <row r="14039" spans="1:2">
      <c r="A14039" s="68" t="s">
        <v>14123</v>
      </c>
      <c r="B14039" s="225">
        <v>29.6</v>
      </c>
    </row>
    <row r="14040" spans="1:2">
      <c r="A14040" s="68" t="s">
        <v>14124</v>
      </c>
      <c r="B14040" s="225">
        <v>34.72</v>
      </c>
    </row>
    <row r="14041" spans="1:2">
      <c r="A14041" s="68" t="s">
        <v>14125</v>
      </c>
      <c r="B14041" s="225">
        <v>33.64</v>
      </c>
    </row>
    <row r="14042" spans="1:2">
      <c r="A14042" s="68" t="s">
        <v>14126</v>
      </c>
      <c r="B14042" s="225">
        <v>34.119999999999997</v>
      </c>
    </row>
    <row r="14043" spans="1:2">
      <c r="A14043" s="68" t="s">
        <v>14127</v>
      </c>
      <c r="B14043" s="225">
        <v>33.04</v>
      </c>
    </row>
    <row r="14044" spans="1:2">
      <c r="A14044" s="68" t="s">
        <v>14128</v>
      </c>
      <c r="B14044" s="225">
        <v>41.85</v>
      </c>
    </row>
    <row r="14045" spans="1:2">
      <c r="A14045" s="68" t="s">
        <v>14129</v>
      </c>
      <c r="B14045" s="225">
        <v>40.770000000000003</v>
      </c>
    </row>
    <row r="14046" spans="1:2">
      <c r="A14046" s="68" t="s">
        <v>14130</v>
      </c>
      <c r="B14046" s="225">
        <v>41.85</v>
      </c>
    </row>
    <row r="14047" spans="1:2">
      <c r="A14047" s="68" t="s">
        <v>14131</v>
      </c>
      <c r="B14047" s="225">
        <v>40.770000000000003</v>
      </c>
    </row>
    <row r="14048" spans="1:2">
      <c r="A14048" s="68" t="s">
        <v>23474</v>
      </c>
      <c r="B14048" s="225">
        <v>34.17</v>
      </c>
    </row>
    <row r="14049" spans="1:2">
      <c r="A14049" s="68" t="s">
        <v>23475</v>
      </c>
      <c r="B14049" s="225">
        <v>33.49</v>
      </c>
    </row>
    <row r="14050" spans="1:2">
      <c r="A14050" s="68" t="s">
        <v>23476</v>
      </c>
      <c r="B14050" s="225">
        <v>80.400000000000006</v>
      </c>
    </row>
    <row r="14051" spans="1:2">
      <c r="A14051" s="68" t="s">
        <v>23477</v>
      </c>
      <c r="B14051" s="225">
        <v>79.72</v>
      </c>
    </row>
    <row r="14052" spans="1:2">
      <c r="A14052" s="68" t="s">
        <v>14132</v>
      </c>
      <c r="B14052" s="225">
        <v>6.73</v>
      </c>
    </row>
    <row r="14053" spans="1:2">
      <c r="A14053" s="68" t="s">
        <v>14133</v>
      </c>
      <c r="B14053" s="225">
        <v>6.26</v>
      </c>
    </row>
    <row r="14054" spans="1:2">
      <c r="A14054" s="68" t="s">
        <v>14134</v>
      </c>
      <c r="B14054" s="225">
        <v>10.119999999999999</v>
      </c>
    </row>
    <row r="14055" spans="1:2">
      <c r="A14055" s="68" t="s">
        <v>14135</v>
      </c>
      <c r="B14055" s="225">
        <v>9.65</v>
      </c>
    </row>
    <row r="14056" spans="1:2">
      <c r="A14056" s="68" t="s">
        <v>14136</v>
      </c>
      <c r="B14056" s="225">
        <v>72.489999999999995</v>
      </c>
    </row>
    <row r="14057" spans="1:2">
      <c r="A14057" s="68" t="s">
        <v>14138</v>
      </c>
      <c r="B14057" s="225">
        <v>70.92</v>
      </c>
    </row>
    <row r="14058" spans="1:2">
      <c r="A14058" s="68" t="s">
        <v>14139</v>
      </c>
      <c r="B14058" s="225">
        <v>137.66</v>
      </c>
    </row>
    <row r="14059" spans="1:2">
      <c r="A14059" s="68" t="s">
        <v>14140</v>
      </c>
      <c r="B14059" s="225">
        <v>136.09</v>
      </c>
    </row>
    <row r="14060" spans="1:2">
      <c r="A14060" s="68" t="s">
        <v>14141</v>
      </c>
      <c r="B14060" s="225">
        <v>390.04</v>
      </c>
    </row>
    <row r="14061" spans="1:2">
      <c r="A14061" s="68" t="s">
        <v>14142</v>
      </c>
      <c r="B14061" s="225">
        <v>388.47</v>
      </c>
    </row>
    <row r="14062" spans="1:2">
      <c r="A14062" s="68" t="s">
        <v>14143</v>
      </c>
      <c r="B14062" s="225">
        <v>517.76</v>
      </c>
    </row>
    <row r="14063" spans="1:2">
      <c r="A14063" s="68" t="s">
        <v>14144</v>
      </c>
      <c r="B14063" s="225">
        <v>516.19000000000005</v>
      </c>
    </row>
    <row r="14064" spans="1:2">
      <c r="A14064" s="68" t="s">
        <v>14145</v>
      </c>
      <c r="B14064" s="225">
        <v>28.77</v>
      </c>
    </row>
    <row r="14065" spans="1:2">
      <c r="A14065" s="68" t="s">
        <v>14146</v>
      </c>
      <c r="B14065" s="225">
        <v>27.2</v>
      </c>
    </row>
    <row r="14066" spans="1:2">
      <c r="A14066" s="68" t="s">
        <v>14147</v>
      </c>
      <c r="B14066" s="225">
        <v>52.78</v>
      </c>
    </row>
    <row r="14067" spans="1:2">
      <c r="A14067" s="68" t="s">
        <v>14148</v>
      </c>
      <c r="B14067" s="225">
        <v>51.21</v>
      </c>
    </row>
    <row r="14068" spans="1:2">
      <c r="A14068" s="68" t="s">
        <v>14149</v>
      </c>
      <c r="B14068" s="225">
        <v>52.78</v>
      </c>
    </row>
    <row r="14069" spans="1:2">
      <c r="A14069" s="68" t="s">
        <v>14150</v>
      </c>
      <c r="B14069" s="225">
        <v>51.21</v>
      </c>
    </row>
    <row r="14070" spans="1:2">
      <c r="A14070" s="68" t="s">
        <v>14151</v>
      </c>
      <c r="B14070" s="225">
        <v>81.73</v>
      </c>
    </row>
    <row r="14071" spans="1:2">
      <c r="A14071" s="68" t="s">
        <v>14152</v>
      </c>
      <c r="B14071" s="225">
        <v>80.16</v>
      </c>
    </row>
    <row r="14072" spans="1:2">
      <c r="A14072" s="68" t="s">
        <v>14153</v>
      </c>
      <c r="B14072" s="225">
        <v>13.55</v>
      </c>
    </row>
    <row r="14073" spans="1:2">
      <c r="A14073" s="68" t="s">
        <v>14154</v>
      </c>
      <c r="B14073" s="225">
        <v>12.87</v>
      </c>
    </row>
    <row r="14074" spans="1:2">
      <c r="A14074" s="68" t="s">
        <v>14155</v>
      </c>
      <c r="B14074" s="225">
        <v>15.03</v>
      </c>
    </row>
    <row r="14075" spans="1:2">
      <c r="A14075" s="68" t="s">
        <v>14156</v>
      </c>
      <c r="B14075" s="225">
        <v>14.35</v>
      </c>
    </row>
    <row r="14076" spans="1:2">
      <c r="A14076" s="68" t="s">
        <v>24043</v>
      </c>
      <c r="B14076" s="225">
        <v>18.260000000000002</v>
      </c>
    </row>
    <row r="14077" spans="1:2">
      <c r="A14077" s="68" t="s">
        <v>24044</v>
      </c>
      <c r="B14077" s="225">
        <v>17.579999999999998</v>
      </c>
    </row>
    <row r="14078" spans="1:2">
      <c r="A14078" s="68" t="s">
        <v>24045</v>
      </c>
      <c r="B14078" s="225">
        <v>42.16</v>
      </c>
    </row>
    <row r="14079" spans="1:2">
      <c r="A14079" s="68" t="s">
        <v>24046</v>
      </c>
      <c r="B14079" s="225">
        <v>41.48</v>
      </c>
    </row>
    <row r="14080" spans="1:2">
      <c r="A14080" s="68" t="s">
        <v>14157</v>
      </c>
      <c r="B14080" s="225">
        <v>40.130000000000003</v>
      </c>
    </row>
    <row r="14081" spans="1:2">
      <c r="A14081" s="68" t="s">
        <v>14158</v>
      </c>
      <c r="B14081" s="225">
        <v>39.39</v>
      </c>
    </row>
    <row r="14082" spans="1:2">
      <c r="A14082" s="68" t="s">
        <v>24047</v>
      </c>
      <c r="B14082" s="225">
        <v>41.23</v>
      </c>
    </row>
    <row r="14083" spans="1:2">
      <c r="A14083" s="68" t="s">
        <v>24048</v>
      </c>
      <c r="B14083" s="225">
        <v>40.479999999999997</v>
      </c>
    </row>
    <row r="14084" spans="1:2">
      <c r="A14084" s="68" t="s">
        <v>24049</v>
      </c>
      <c r="B14084" s="225">
        <v>52.97</v>
      </c>
    </row>
    <row r="14085" spans="1:2">
      <c r="A14085" s="68" t="s">
        <v>24050</v>
      </c>
      <c r="B14085" s="225">
        <v>52.22</v>
      </c>
    </row>
    <row r="14086" spans="1:2">
      <c r="A14086" s="68" t="s">
        <v>24051</v>
      </c>
      <c r="B14086" s="225">
        <v>107.57</v>
      </c>
    </row>
    <row r="14087" spans="1:2">
      <c r="A14087" s="68" t="s">
        <v>24052</v>
      </c>
      <c r="B14087" s="225">
        <v>106.82</v>
      </c>
    </row>
    <row r="14088" spans="1:2">
      <c r="A14088" s="68" t="s">
        <v>14159</v>
      </c>
      <c r="B14088" s="225">
        <v>57.33</v>
      </c>
    </row>
    <row r="14089" spans="1:2">
      <c r="A14089" s="68" t="s">
        <v>14160</v>
      </c>
      <c r="B14089" s="225">
        <v>56.52</v>
      </c>
    </row>
    <row r="14090" spans="1:2">
      <c r="A14090" s="68" t="s">
        <v>24053</v>
      </c>
      <c r="B14090" s="225">
        <v>70.38</v>
      </c>
    </row>
    <row r="14091" spans="1:2">
      <c r="A14091" s="68" t="s">
        <v>24054</v>
      </c>
      <c r="B14091" s="225">
        <v>69.569999999999993</v>
      </c>
    </row>
    <row r="14092" spans="1:2">
      <c r="A14092" s="68" t="s">
        <v>24055</v>
      </c>
      <c r="B14092" s="225">
        <v>78.040000000000006</v>
      </c>
    </row>
    <row r="14093" spans="1:2">
      <c r="A14093" s="68" t="s">
        <v>24056</v>
      </c>
      <c r="B14093" s="225">
        <v>77.22</v>
      </c>
    </row>
    <row r="14094" spans="1:2">
      <c r="A14094" s="68" t="s">
        <v>14161</v>
      </c>
      <c r="B14094" s="225">
        <v>103.35</v>
      </c>
    </row>
    <row r="14095" spans="1:2">
      <c r="A14095" s="68" t="s">
        <v>14162</v>
      </c>
      <c r="B14095" s="225">
        <v>102.54</v>
      </c>
    </row>
    <row r="14096" spans="1:2">
      <c r="A14096" s="68" t="s">
        <v>14163</v>
      </c>
      <c r="B14096" s="225">
        <v>277.16000000000003</v>
      </c>
    </row>
    <row r="14097" spans="1:2">
      <c r="A14097" s="68" t="s">
        <v>14164</v>
      </c>
      <c r="B14097" s="225">
        <v>276.35000000000002</v>
      </c>
    </row>
    <row r="14098" spans="1:2">
      <c r="A14098" s="68" t="s">
        <v>14165</v>
      </c>
      <c r="B14098" s="225">
        <v>333.52</v>
      </c>
    </row>
    <row r="14099" spans="1:2">
      <c r="A14099" s="68" t="s">
        <v>14166</v>
      </c>
      <c r="B14099" s="225">
        <v>332.71</v>
      </c>
    </row>
    <row r="14100" spans="1:2">
      <c r="A14100" s="68" t="s">
        <v>14167</v>
      </c>
      <c r="B14100" s="225">
        <v>592.52</v>
      </c>
    </row>
    <row r="14101" spans="1:2">
      <c r="A14101" s="68" t="s">
        <v>14168</v>
      </c>
      <c r="B14101" s="225">
        <v>591.71</v>
      </c>
    </row>
    <row r="14102" spans="1:2">
      <c r="A14102" s="68" t="s">
        <v>14169</v>
      </c>
      <c r="B14102" s="225">
        <v>801.2</v>
      </c>
    </row>
    <row r="14103" spans="1:2">
      <c r="A14103" s="68" t="s">
        <v>14170</v>
      </c>
      <c r="B14103" s="225">
        <v>800.39</v>
      </c>
    </row>
    <row r="14104" spans="1:2">
      <c r="A14104" s="68" t="s">
        <v>14171</v>
      </c>
      <c r="B14104" s="225">
        <v>1682.13</v>
      </c>
    </row>
    <row r="14105" spans="1:2">
      <c r="A14105" s="68" t="s">
        <v>14172</v>
      </c>
      <c r="B14105" s="225">
        <v>1681.32</v>
      </c>
    </row>
    <row r="14106" spans="1:2">
      <c r="A14106" s="68" t="s">
        <v>24057</v>
      </c>
      <c r="B14106" s="225">
        <v>1877.09</v>
      </c>
    </row>
    <row r="14107" spans="1:2">
      <c r="A14107" s="68" t="s">
        <v>24058</v>
      </c>
      <c r="B14107" s="225">
        <v>1876.28</v>
      </c>
    </row>
    <row r="14108" spans="1:2">
      <c r="A14108" s="68" t="s">
        <v>23478</v>
      </c>
      <c r="B14108" s="225">
        <v>3265.4</v>
      </c>
    </row>
    <row r="14109" spans="1:2">
      <c r="A14109" s="68" t="s">
        <v>23479</v>
      </c>
      <c r="B14109" s="225">
        <v>3264.59</v>
      </c>
    </row>
    <row r="14110" spans="1:2">
      <c r="A14110" s="68" t="s">
        <v>23480</v>
      </c>
      <c r="B14110" s="225">
        <v>56.26</v>
      </c>
    </row>
    <row r="14111" spans="1:2">
      <c r="A14111" s="68" t="s">
        <v>23481</v>
      </c>
      <c r="B14111" s="225">
        <v>55.58</v>
      </c>
    </row>
    <row r="14112" spans="1:2">
      <c r="A14112" s="68" t="s">
        <v>23482</v>
      </c>
      <c r="B14112" s="225">
        <v>70.680000000000007</v>
      </c>
    </row>
    <row r="14113" spans="1:2">
      <c r="A14113" s="68" t="s">
        <v>23483</v>
      </c>
      <c r="B14113" s="225">
        <v>70</v>
      </c>
    </row>
    <row r="14114" spans="1:2">
      <c r="A14114" s="68" t="s">
        <v>23484</v>
      </c>
      <c r="B14114" s="225">
        <v>166.59</v>
      </c>
    </row>
    <row r="14115" spans="1:2">
      <c r="A14115" s="68" t="s">
        <v>23485</v>
      </c>
      <c r="B14115" s="225">
        <v>165.91</v>
      </c>
    </row>
    <row r="14116" spans="1:2">
      <c r="A14116" s="68" t="s">
        <v>23486</v>
      </c>
      <c r="B14116" s="225">
        <v>56.26</v>
      </c>
    </row>
    <row r="14117" spans="1:2">
      <c r="A14117" s="68" t="s">
        <v>23487</v>
      </c>
      <c r="B14117" s="225">
        <v>55.58</v>
      </c>
    </row>
    <row r="14118" spans="1:2">
      <c r="A14118" s="68" t="s">
        <v>23488</v>
      </c>
      <c r="B14118" s="225">
        <v>70.680000000000007</v>
      </c>
    </row>
    <row r="14119" spans="1:2">
      <c r="A14119" s="68" t="s">
        <v>23489</v>
      </c>
      <c r="B14119" s="225">
        <v>70</v>
      </c>
    </row>
    <row r="14120" spans="1:2">
      <c r="A14120" s="68" t="s">
        <v>23490</v>
      </c>
      <c r="B14120" s="225">
        <v>178.31</v>
      </c>
    </row>
    <row r="14121" spans="1:2">
      <c r="A14121" s="68" t="s">
        <v>23491</v>
      </c>
      <c r="B14121" s="225">
        <v>177.63</v>
      </c>
    </row>
    <row r="14122" spans="1:2">
      <c r="A14122" s="68" t="s">
        <v>14173</v>
      </c>
      <c r="B14122" s="225">
        <v>380.07</v>
      </c>
    </row>
    <row r="14123" spans="1:2">
      <c r="A14123" s="68" t="s">
        <v>14174</v>
      </c>
      <c r="B14123" s="225">
        <v>377.9</v>
      </c>
    </row>
    <row r="14124" spans="1:2">
      <c r="A14124" s="68" t="s">
        <v>14175</v>
      </c>
      <c r="B14124" s="225">
        <v>477.11</v>
      </c>
    </row>
    <row r="14125" spans="1:2">
      <c r="A14125" s="68" t="s">
        <v>14176</v>
      </c>
      <c r="B14125" s="225">
        <v>474.94</v>
      </c>
    </row>
    <row r="14126" spans="1:2">
      <c r="A14126" s="68" t="s">
        <v>14177</v>
      </c>
      <c r="B14126" s="225">
        <v>880.4</v>
      </c>
    </row>
    <row r="14127" spans="1:2">
      <c r="A14127" s="68" t="s">
        <v>14178</v>
      </c>
      <c r="B14127" s="225">
        <v>878.23</v>
      </c>
    </row>
    <row r="14128" spans="1:2">
      <c r="A14128" s="68" t="s">
        <v>14179</v>
      </c>
      <c r="B14128" s="225">
        <v>1802.23</v>
      </c>
    </row>
    <row r="14129" spans="1:2">
      <c r="A14129" s="68" t="s">
        <v>14180</v>
      </c>
      <c r="B14129" s="225">
        <v>1800.06</v>
      </c>
    </row>
    <row r="14130" spans="1:2">
      <c r="A14130" s="68" t="s">
        <v>14181</v>
      </c>
      <c r="B14130" s="225">
        <v>2396.23</v>
      </c>
    </row>
    <row r="14131" spans="1:2">
      <c r="A14131" s="68" t="s">
        <v>14182</v>
      </c>
      <c r="B14131" s="225">
        <v>2394.06</v>
      </c>
    </row>
    <row r="14132" spans="1:2">
      <c r="A14132" s="68" t="s">
        <v>14183</v>
      </c>
      <c r="B14132" s="225">
        <v>3326.23</v>
      </c>
    </row>
    <row r="14133" spans="1:2">
      <c r="A14133" s="68" t="s">
        <v>14184</v>
      </c>
      <c r="B14133" s="225">
        <v>3324.06</v>
      </c>
    </row>
    <row r="14134" spans="1:2">
      <c r="A14134" s="68" t="s">
        <v>14185</v>
      </c>
      <c r="B14134" s="225">
        <v>236.92</v>
      </c>
    </row>
    <row r="14135" spans="1:2">
      <c r="A14135" s="68" t="s">
        <v>14186</v>
      </c>
      <c r="B14135" s="225">
        <v>231.5</v>
      </c>
    </row>
    <row r="14136" spans="1:2">
      <c r="A14136" s="68" t="s">
        <v>14187</v>
      </c>
      <c r="B14136" s="225">
        <v>254.23</v>
      </c>
    </row>
    <row r="14137" spans="1:2">
      <c r="A14137" s="68" t="s">
        <v>14188</v>
      </c>
      <c r="B14137" s="225">
        <v>248.81</v>
      </c>
    </row>
    <row r="14138" spans="1:2">
      <c r="A14138" s="68" t="s">
        <v>14189</v>
      </c>
      <c r="B14138" s="225">
        <v>373.42</v>
      </c>
    </row>
    <row r="14139" spans="1:2">
      <c r="A14139" s="68" t="s">
        <v>14190</v>
      </c>
      <c r="B14139" s="225">
        <v>368</v>
      </c>
    </row>
    <row r="14140" spans="1:2">
      <c r="A14140" s="68" t="s">
        <v>14191</v>
      </c>
      <c r="B14140" s="225">
        <v>110.75</v>
      </c>
    </row>
    <row r="14141" spans="1:2">
      <c r="A14141" s="68" t="s">
        <v>14192</v>
      </c>
      <c r="B14141" s="225">
        <v>99.91</v>
      </c>
    </row>
    <row r="14142" spans="1:2">
      <c r="A14142" s="68" t="s">
        <v>14193</v>
      </c>
      <c r="B14142" s="225">
        <v>123.34</v>
      </c>
    </row>
    <row r="14143" spans="1:2">
      <c r="A14143" s="68" t="s">
        <v>14194</v>
      </c>
      <c r="B14143" s="225">
        <v>115.22</v>
      </c>
    </row>
    <row r="14144" spans="1:2">
      <c r="A14144" s="68" t="s">
        <v>14195</v>
      </c>
      <c r="B14144" s="225">
        <v>180.05</v>
      </c>
    </row>
    <row r="14145" spans="1:2">
      <c r="A14145" s="68" t="s">
        <v>14196</v>
      </c>
      <c r="B14145" s="225">
        <v>170.3</v>
      </c>
    </row>
    <row r="14146" spans="1:2">
      <c r="A14146" s="68" t="s">
        <v>14197</v>
      </c>
      <c r="B14146" s="225">
        <v>195.68</v>
      </c>
    </row>
    <row r="14147" spans="1:2">
      <c r="A14147" s="68" t="s">
        <v>14198</v>
      </c>
      <c r="B14147" s="225">
        <v>184.84</v>
      </c>
    </row>
    <row r="14148" spans="1:2">
      <c r="A14148" s="68" t="s">
        <v>14199</v>
      </c>
      <c r="B14148" s="225">
        <v>2.16</v>
      </c>
    </row>
    <row r="14149" spans="1:2">
      <c r="A14149" s="68" t="s">
        <v>14200</v>
      </c>
      <c r="B14149" s="225">
        <v>2</v>
      </c>
    </row>
    <row r="14150" spans="1:2">
      <c r="A14150" s="68" t="s">
        <v>14201</v>
      </c>
      <c r="B14150" s="225">
        <v>2.91</v>
      </c>
    </row>
    <row r="14151" spans="1:2">
      <c r="A14151" s="68" t="s">
        <v>14202</v>
      </c>
      <c r="B14151" s="225">
        <v>2.69</v>
      </c>
    </row>
    <row r="14152" spans="1:2">
      <c r="A14152" s="68" t="s">
        <v>14203</v>
      </c>
      <c r="B14152" s="225">
        <v>4</v>
      </c>
    </row>
    <row r="14153" spans="1:2">
      <c r="A14153" s="68" t="s">
        <v>14204</v>
      </c>
      <c r="B14153" s="225">
        <v>3.73</v>
      </c>
    </row>
    <row r="14154" spans="1:2">
      <c r="A14154" s="68" t="s">
        <v>14205</v>
      </c>
      <c r="B14154" s="225">
        <v>5.72</v>
      </c>
    </row>
    <row r="14155" spans="1:2">
      <c r="A14155" s="68" t="s">
        <v>14206</v>
      </c>
      <c r="B14155" s="225">
        <v>5.39</v>
      </c>
    </row>
    <row r="14156" spans="1:2">
      <c r="A14156" s="68" t="s">
        <v>14207</v>
      </c>
      <c r="B14156" s="225">
        <v>7.61</v>
      </c>
    </row>
    <row r="14157" spans="1:2">
      <c r="A14157" s="68" t="s">
        <v>14208</v>
      </c>
      <c r="B14157" s="225">
        <v>7.23</v>
      </c>
    </row>
    <row r="14158" spans="1:2">
      <c r="A14158" s="68" t="s">
        <v>14209</v>
      </c>
      <c r="B14158" s="225">
        <v>11.18</v>
      </c>
    </row>
    <row r="14159" spans="1:2">
      <c r="A14159" s="68" t="s">
        <v>14210</v>
      </c>
      <c r="B14159" s="225">
        <v>10.75</v>
      </c>
    </row>
    <row r="14160" spans="1:2">
      <c r="A14160" s="68" t="s">
        <v>14211</v>
      </c>
      <c r="B14160" s="225">
        <v>2.72</v>
      </c>
    </row>
    <row r="14161" spans="1:2">
      <c r="A14161" s="68" t="s">
        <v>14212</v>
      </c>
      <c r="B14161" s="225">
        <v>2.5</v>
      </c>
    </row>
    <row r="14162" spans="1:2">
      <c r="A14162" s="68" t="s">
        <v>14213</v>
      </c>
      <c r="B14162" s="225">
        <v>3.74</v>
      </c>
    </row>
    <row r="14163" spans="1:2">
      <c r="A14163" s="68" t="s">
        <v>14214</v>
      </c>
      <c r="B14163" s="225">
        <v>3.47</v>
      </c>
    </row>
    <row r="14164" spans="1:2">
      <c r="A14164" s="68" t="s">
        <v>14215</v>
      </c>
      <c r="B14164" s="225">
        <v>5.27</v>
      </c>
    </row>
    <row r="14165" spans="1:2">
      <c r="A14165" s="68" t="s">
        <v>14216</v>
      </c>
      <c r="B14165" s="225">
        <v>4.93</v>
      </c>
    </row>
    <row r="14166" spans="1:2">
      <c r="A14166" s="68" t="s">
        <v>14217</v>
      </c>
      <c r="B14166" s="225">
        <v>6.97</v>
      </c>
    </row>
    <row r="14167" spans="1:2">
      <c r="A14167" s="68" t="s">
        <v>14218</v>
      </c>
      <c r="B14167" s="225">
        <v>6.59</v>
      </c>
    </row>
    <row r="14168" spans="1:2">
      <c r="A14168" s="68" t="s">
        <v>14219</v>
      </c>
      <c r="B14168" s="225">
        <v>10.220000000000001</v>
      </c>
    </row>
    <row r="14169" spans="1:2">
      <c r="A14169" s="68" t="s">
        <v>14220</v>
      </c>
      <c r="B14169" s="225">
        <v>9.7899999999999991</v>
      </c>
    </row>
    <row r="14170" spans="1:2">
      <c r="A14170" s="68" t="s">
        <v>14221</v>
      </c>
      <c r="B14170" s="225">
        <v>14.57</v>
      </c>
    </row>
    <row r="14171" spans="1:2">
      <c r="A14171" s="68" t="s">
        <v>14222</v>
      </c>
      <c r="B14171" s="225">
        <v>14.08</v>
      </c>
    </row>
    <row r="14172" spans="1:2">
      <c r="A14172" s="68" t="s">
        <v>14223</v>
      </c>
      <c r="B14172" s="225">
        <v>21.29</v>
      </c>
    </row>
    <row r="14173" spans="1:2">
      <c r="A14173" s="68" t="s">
        <v>14224</v>
      </c>
      <c r="B14173" s="225">
        <v>20.75</v>
      </c>
    </row>
    <row r="14174" spans="1:2">
      <c r="A14174" s="68" t="s">
        <v>14225</v>
      </c>
      <c r="B14174" s="225">
        <v>30.04</v>
      </c>
    </row>
    <row r="14175" spans="1:2">
      <c r="A14175" s="68" t="s">
        <v>14226</v>
      </c>
      <c r="B14175" s="225">
        <v>29.23</v>
      </c>
    </row>
    <row r="14176" spans="1:2">
      <c r="A14176" s="68" t="s">
        <v>14227</v>
      </c>
      <c r="B14176" s="225">
        <v>43.2</v>
      </c>
    </row>
    <row r="14177" spans="1:2">
      <c r="A14177" s="68" t="s">
        <v>14228</v>
      </c>
      <c r="B14177" s="225">
        <v>42.12</v>
      </c>
    </row>
    <row r="14178" spans="1:2">
      <c r="A14178" s="68" t="s">
        <v>14229</v>
      </c>
      <c r="B14178" s="225">
        <v>60.57</v>
      </c>
    </row>
    <row r="14179" spans="1:2">
      <c r="A14179" s="68" t="s">
        <v>14230</v>
      </c>
      <c r="B14179" s="225">
        <v>59.22</v>
      </c>
    </row>
    <row r="14180" spans="1:2">
      <c r="A14180" s="68" t="s">
        <v>14231</v>
      </c>
      <c r="B14180" s="225">
        <v>77.47</v>
      </c>
    </row>
    <row r="14181" spans="1:2">
      <c r="A14181" s="68" t="s">
        <v>14232</v>
      </c>
      <c r="B14181" s="225">
        <v>75.84</v>
      </c>
    </row>
    <row r="14182" spans="1:2">
      <c r="A14182" s="68" t="s">
        <v>14233</v>
      </c>
      <c r="B14182" s="225">
        <v>97.84</v>
      </c>
    </row>
    <row r="14183" spans="1:2">
      <c r="A14183" s="68" t="s">
        <v>14234</v>
      </c>
      <c r="B14183" s="225">
        <v>95.94</v>
      </c>
    </row>
    <row r="14184" spans="1:2">
      <c r="A14184" s="68" t="s">
        <v>14235</v>
      </c>
      <c r="B14184" s="225">
        <v>118.43</v>
      </c>
    </row>
    <row r="14185" spans="1:2">
      <c r="A14185" s="68" t="s">
        <v>14236</v>
      </c>
      <c r="B14185" s="225">
        <v>116.27</v>
      </c>
    </row>
    <row r="14186" spans="1:2">
      <c r="A14186" s="68" t="s">
        <v>14237</v>
      </c>
      <c r="B14186" s="225">
        <v>143.26</v>
      </c>
    </row>
    <row r="14187" spans="1:2">
      <c r="A14187" s="68" t="s">
        <v>14238</v>
      </c>
      <c r="B14187" s="225">
        <v>140.82</v>
      </c>
    </row>
    <row r="14188" spans="1:2">
      <c r="A14188" s="68" t="s">
        <v>14239</v>
      </c>
      <c r="B14188" s="225">
        <v>185.39</v>
      </c>
    </row>
    <row r="14189" spans="1:2">
      <c r="A14189" s="68" t="s">
        <v>14240</v>
      </c>
      <c r="B14189" s="225">
        <v>182.68</v>
      </c>
    </row>
    <row r="14190" spans="1:2">
      <c r="A14190" s="68" t="s">
        <v>14241</v>
      </c>
      <c r="B14190" s="225">
        <v>187.96</v>
      </c>
    </row>
    <row r="14191" spans="1:2">
      <c r="A14191" s="68" t="s">
        <v>14242</v>
      </c>
      <c r="B14191" s="225">
        <v>184.98</v>
      </c>
    </row>
    <row r="14192" spans="1:2">
      <c r="A14192" s="68" t="s">
        <v>14243</v>
      </c>
      <c r="B14192" s="225">
        <v>5.84</v>
      </c>
    </row>
    <row r="14193" spans="1:2">
      <c r="A14193" s="68" t="s">
        <v>14244</v>
      </c>
      <c r="B14193" s="225">
        <v>5.57</v>
      </c>
    </row>
    <row r="14194" spans="1:2">
      <c r="A14194" s="68" t="s">
        <v>14245</v>
      </c>
      <c r="B14194" s="225">
        <v>7.54</v>
      </c>
    </row>
    <row r="14195" spans="1:2">
      <c r="A14195" s="68" t="s">
        <v>14246</v>
      </c>
      <c r="B14195" s="225">
        <v>7.27</v>
      </c>
    </row>
    <row r="14196" spans="1:2">
      <c r="A14196" s="68" t="s">
        <v>14247</v>
      </c>
      <c r="B14196" s="225">
        <v>10.79</v>
      </c>
    </row>
    <row r="14197" spans="1:2">
      <c r="A14197" s="68" t="s">
        <v>14248</v>
      </c>
      <c r="B14197" s="225">
        <v>10.46</v>
      </c>
    </row>
    <row r="14198" spans="1:2">
      <c r="A14198" s="68" t="s">
        <v>14249</v>
      </c>
      <c r="B14198" s="225">
        <v>12.76</v>
      </c>
    </row>
    <row r="14199" spans="1:2">
      <c r="A14199" s="68" t="s">
        <v>14250</v>
      </c>
      <c r="B14199" s="225">
        <v>12.43</v>
      </c>
    </row>
    <row r="14200" spans="1:2">
      <c r="A14200" s="68" t="s">
        <v>14251</v>
      </c>
      <c r="B14200" s="225">
        <v>20.23</v>
      </c>
    </row>
    <row r="14201" spans="1:2">
      <c r="A14201" s="68" t="s">
        <v>14252</v>
      </c>
      <c r="B14201" s="225">
        <v>19.850000000000001</v>
      </c>
    </row>
    <row r="14202" spans="1:2">
      <c r="A14202" s="68" t="s">
        <v>14253</v>
      </c>
      <c r="B14202" s="225">
        <v>29.5</v>
      </c>
    </row>
    <row r="14203" spans="1:2">
      <c r="A14203" s="68" t="s">
        <v>14254</v>
      </c>
      <c r="B14203" s="225">
        <v>29.12</v>
      </c>
    </row>
    <row r="14204" spans="1:2">
      <c r="A14204" s="68" t="s">
        <v>14255</v>
      </c>
      <c r="B14204" s="225">
        <v>47.05</v>
      </c>
    </row>
    <row r="14205" spans="1:2">
      <c r="A14205" s="68" t="s">
        <v>14256</v>
      </c>
      <c r="B14205" s="225">
        <v>46.61</v>
      </c>
    </row>
    <row r="14206" spans="1:2">
      <c r="A14206" s="68" t="s">
        <v>14257</v>
      </c>
      <c r="B14206" s="225">
        <v>65.72</v>
      </c>
    </row>
    <row r="14207" spans="1:2">
      <c r="A14207" s="68" t="s">
        <v>14258</v>
      </c>
      <c r="B14207" s="225">
        <v>65.290000000000006</v>
      </c>
    </row>
    <row r="14208" spans="1:2">
      <c r="A14208" s="68" t="s">
        <v>14259</v>
      </c>
      <c r="B14208" s="225">
        <v>3.13</v>
      </c>
    </row>
    <row r="14209" spans="1:2">
      <c r="A14209" s="68" t="s">
        <v>14260</v>
      </c>
      <c r="B14209" s="225">
        <v>2.91</v>
      </c>
    </row>
    <row r="14210" spans="1:2">
      <c r="A14210" s="68" t="s">
        <v>14261</v>
      </c>
      <c r="B14210" s="225">
        <v>4.28</v>
      </c>
    </row>
    <row r="14211" spans="1:2">
      <c r="A14211" s="68" t="s">
        <v>14262</v>
      </c>
      <c r="B14211" s="225">
        <v>4.01</v>
      </c>
    </row>
    <row r="14212" spans="1:2">
      <c r="A14212" s="68" t="s">
        <v>14263</v>
      </c>
      <c r="B14212" s="225">
        <v>5.79</v>
      </c>
    </row>
    <row r="14213" spans="1:2">
      <c r="A14213" s="68" t="s">
        <v>14264</v>
      </c>
      <c r="B14213" s="225">
        <v>5.47</v>
      </c>
    </row>
    <row r="14214" spans="1:2">
      <c r="A14214" s="68" t="s">
        <v>14265</v>
      </c>
      <c r="B14214" s="225">
        <v>7.57</v>
      </c>
    </row>
    <row r="14215" spans="1:2">
      <c r="A14215" s="68" t="s">
        <v>14266</v>
      </c>
      <c r="B14215" s="225">
        <v>7.19</v>
      </c>
    </row>
    <row r="14216" spans="1:2">
      <c r="A14216" s="68" t="s">
        <v>14267</v>
      </c>
      <c r="B14216" s="225">
        <v>11.04</v>
      </c>
    </row>
    <row r="14217" spans="1:2">
      <c r="A14217" s="68" t="s">
        <v>14268</v>
      </c>
      <c r="B14217" s="225">
        <v>10.61</v>
      </c>
    </row>
    <row r="14218" spans="1:2">
      <c r="A14218" s="68" t="s">
        <v>14269</v>
      </c>
      <c r="B14218" s="225">
        <v>15.68</v>
      </c>
    </row>
    <row r="14219" spans="1:2">
      <c r="A14219" s="68" t="s">
        <v>14270</v>
      </c>
      <c r="B14219" s="225">
        <v>15.19</v>
      </c>
    </row>
    <row r="14220" spans="1:2">
      <c r="A14220" s="68" t="s">
        <v>14271</v>
      </c>
      <c r="B14220" s="225">
        <v>22.66</v>
      </c>
    </row>
    <row r="14221" spans="1:2">
      <c r="A14221" s="68" t="s">
        <v>14272</v>
      </c>
      <c r="B14221" s="225">
        <v>22.12</v>
      </c>
    </row>
    <row r="14222" spans="1:2">
      <c r="A14222" s="68" t="s">
        <v>14273</v>
      </c>
      <c r="B14222" s="225">
        <v>31.34</v>
      </c>
    </row>
    <row r="14223" spans="1:2">
      <c r="A14223" s="68" t="s">
        <v>14274</v>
      </c>
      <c r="B14223" s="225">
        <v>30.53</v>
      </c>
    </row>
    <row r="14224" spans="1:2">
      <c r="A14224" s="68" t="s">
        <v>14275</v>
      </c>
      <c r="B14224" s="225">
        <v>43.26</v>
      </c>
    </row>
    <row r="14225" spans="1:2">
      <c r="A14225" s="68" t="s">
        <v>14276</v>
      </c>
      <c r="B14225" s="225">
        <v>42.18</v>
      </c>
    </row>
    <row r="14226" spans="1:2">
      <c r="A14226" s="68" t="s">
        <v>14277</v>
      </c>
      <c r="B14226" s="225">
        <v>59.94</v>
      </c>
    </row>
    <row r="14227" spans="1:2">
      <c r="A14227" s="68" t="s">
        <v>14278</v>
      </c>
      <c r="B14227" s="225">
        <v>58.58</v>
      </c>
    </row>
    <row r="14228" spans="1:2">
      <c r="A14228" s="68" t="s">
        <v>14279</v>
      </c>
      <c r="B14228" s="225">
        <v>77.459999999999994</v>
      </c>
    </row>
    <row r="14229" spans="1:2">
      <c r="A14229" s="68" t="s">
        <v>14280</v>
      </c>
      <c r="B14229" s="225">
        <v>75.83</v>
      </c>
    </row>
    <row r="14230" spans="1:2">
      <c r="A14230" s="68" t="s">
        <v>14281</v>
      </c>
      <c r="B14230" s="225">
        <v>100.63</v>
      </c>
    </row>
    <row r="14231" spans="1:2">
      <c r="A14231" s="68" t="s">
        <v>14282</v>
      </c>
      <c r="B14231" s="225">
        <v>98.74</v>
      </c>
    </row>
    <row r="14232" spans="1:2">
      <c r="A14232" s="68" t="s">
        <v>14283</v>
      </c>
      <c r="B14232" s="225">
        <v>122.55</v>
      </c>
    </row>
    <row r="14233" spans="1:2">
      <c r="A14233" s="68" t="s">
        <v>14284</v>
      </c>
      <c r="B14233" s="225">
        <v>120.39</v>
      </c>
    </row>
    <row r="14234" spans="1:2">
      <c r="A14234" s="68" t="s">
        <v>14285</v>
      </c>
      <c r="B14234" s="225">
        <v>144.54</v>
      </c>
    </row>
    <row r="14235" spans="1:2">
      <c r="A14235" s="68" t="s">
        <v>14286</v>
      </c>
      <c r="B14235" s="225">
        <v>142.1</v>
      </c>
    </row>
    <row r="14236" spans="1:2">
      <c r="A14236" s="68" t="s">
        <v>14287</v>
      </c>
      <c r="B14236" s="225">
        <v>190.8</v>
      </c>
    </row>
    <row r="14237" spans="1:2">
      <c r="A14237" s="68" t="s">
        <v>14288</v>
      </c>
      <c r="B14237" s="225">
        <v>188.09</v>
      </c>
    </row>
    <row r="14238" spans="1:2">
      <c r="A14238" s="68" t="s">
        <v>14289</v>
      </c>
      <c r="B14238" s="225">
        <v>3.07</v>
      </c>
    </row>
    <row r="14239" spans="1:2">
      <c r="A14239" s="68" t="s">
        <v>14290</v>
      </c>
      <c r="B14239" s="225">
        <v>2.85</v>
      </c>
    </row>
    <row r="14240" spans="1:2">
      <c r="A14240" s="68" t="s">
        <v>14291</v>
      </c>
      <c r="B14240" s="225">
        <v>4.21</v>
      </c>
    </row>
    <row r="14241" spans="1:2">
      <c r="A14241" s="68" t="s">
        <v>14292</v>
      </c>
      <c r="B14241" s="225">
        <v>3.94</v>
      </c>
    </row>
    <row r="14242" spans="1:2">
      <c r="A14242" s="68" t="s">
        <v>14293</v>
      </c>
      <c r="B14242" s="225">
        <v>5.64</v>
      </c>
    </row>
    <row r="14243" spans="1:2">
      <c r="A14243" s="68" t="s">
        <v>14294</v>
      </c>
      <c r="B14243" s="225">
        <v>5.31</v>
      </c>
    </row>
    <row r="14244" spans="1:2">
      <c r="A14244" s="68" t="s">
        <v>14295</v>
      </c>
      <c r="B14244" s="225">
        <v>7.39</v>
      </c>
    </row>
    <row r="14245" spans="1:2">
      <c r="A14245" s="68" t="s">
        <v>14296</v>
      </c>
      <c r="B14245" s="225">
        <v>7.01</v>
      </c>
    </row>
    <row r="14246" spans="1:2">
      <c r="A14246" s="68" t="s">
        <v>14297</v>
      </c>
      <c r="B14246" s="225">
        <v>10.74</v>
      </c>
    </row>
    <row r="14247" spans="1:2">
      <c r="A14247" s="68" t="s">
        <v>14298</v>
      </c>
      <c r="B14247" s="225">
        <v>10.31</v>
      </c>
    </row>
    <row r="14248" spans="1:2">
      <c r="A14248" s="68" t="s">
        <v>14299</v>
      </c>
      <c r="B14248" s="225">
        <v>15.26</v>
      </c>
    </row>
    <row r="14249" spans="1:2">
      <c r="A14249" s="68" t="s">
        <v>14300</v>
      </c>
      <c r="B14249" s="225">
        <v>14.77</v>
      </c>
    </row>
    <row r="14250" spans="1:2">
      <c r="A14250" s="68" t="s">
        <v>14301</v>
      </c>
      <c r="B14250" s="225">
        <v>22.1</v>
      </c>
    </row>
    <row r="14251" spans="1:2">
      <c r="A14251" s="68" t="s">
        <v>14302</v>
      </c>
      <c r="B14251" s="225">
        <v>21.55</v>
      </c>
    </row>
    <row r="14252" spans="1:2">
      <c r="A14252" s="68" t="s">
        <v>14303</v>
      </c>
      <c r="B14252" s="225">
        <v>30.78</v>
      </c>
    </row>
    <row r="14253" spans="1:2">
      <c r="A14253" s="68" t="s">
        <v>14304</v>
      </c>
      <c r="B14253" s="225">
        <v>29.97</v>
      </c>
    </row>
    <row r="14254" spans="1:2">
      <c r="A14254" s="68" t="s">
        <v>14305</v>
      </c>
      <c r="B14254" s="225">
        <v>42.4</v>
      </c>
    </row>
    <row r="14255" spans="1:2">
      <c r="A14255" s="68" t="s">
        <v>14306</v>
      </c>
      <c r="B14255" s="225">
        <v>41.32</v>
      </c>
    </row>
    <row r="14256" spans="1:2">
      <c r="A14256" s="68" t="s">
        <v>14307</v>
      </c>
      <c r="B14256" s="225">
        <v>59.22</v>
      </c>
    </row>
    <row r="14257" spans="1:2">
      <c r="A14257" s="68" t="s">
        <v>14308</v>
      </c>
      <c r="B14257" s="225">
        <v>57.86</v>
      </c>
    </row>
    <row r="14258" spans="1:2">
      <c r="A14258" s="68" t="s">
        <v>14309</v>
      </c>
      <c r="B14258" s="225">
        <v>76.41</v>
      </c>
    </row>
    <row r="14259" spans="1:2">
      <c r="A14259" s="68" t="s">
        <v>14310</v>
      </c>
      <c r="B14259" s="225">
        <v>74.78</v>
      </c>
    </row>
    <row r="14260" spans="1:2">
      <c r="A14260" s="68" t="s">
        <v>14311</v>
      </c>
      <c r="B14260" s="225">
        <v>100.3</v>
      </c>
    </row>
    <row r="14261" spans="1:2">
      <c r="A14261" s="68" t="s">
        <v>14312</v>
      </c>
      <c r="B14261" s="225">
        <v>98.41</v>
      </c>
    </row>
    <row r="14262" spans="1:2">
      <c r="A14262" s="68" t="s">
        <v>14313</v>
      </c>
      <c r="B14262" s="225">
        <v>117.91</v>
      </c>
    </row>
    <row r="14263" spans="1:2">
      <c r="A14263" s="68" t="s">
        <v>14314</v>
      </c>
      <c r="B14263" s="225">
        <v>115.74</v>
      </c>
    </row>
    <row r="14264" spans="1:2">
      <c r="A14264" s="68" t="s">
        <v>14315</v>
      </c>
      <c r="B14264" s="225">
        <v>140.5</v>
      </c>
    </row>
    <row r="14265" spans="1:2">
      <c r="A14265" s="68" t="s">
        <v>14316</v>
      </c>
      <c r="B14265" s="225">
        <v>138.06</v>
      </c>
    </row>
    <row r="14266" spans="1:2">
      <c r="A14266" s="68" t="s">
        <v>14317</v>
      </c>
      <c r="B14266" s="225">
        <v>186.01</v>
      </c>
    </row>
    <row r="14267" spans="1:2">
      <c r="A14267" s="68" t="s">
        <v>14318</v>
      </c>
      <c r="B14267" s="225">
        <v>183.3</v>
      </c>
    </row>
    <row r="14268" spans="1:2">
      <c r="A14268" s="68" t="s">
        <v>14319</v>
      </c>
      <c r="B14268" s="225">
        <v>224.93</v>
      </c>
    </row>
    <row r="14269" spans="1:2">
      <c r="A14269" s="68" t="s">
        <v>14320</v>
      </c>
      <c r="B14269" s="225">
        <v>221.95</v>
      </c>
    </row>
    <row r="14270" spans="1:2">
      <c r="A14270" s="68" t="s">
        <v>14321</v>
      </c>
      <c r="B14270" s="225">
        <v>4.58</v>
      </c>
    </row>
    <row r="14271" spans="1:2">
      <c r="A14271" s="68" t="s">
        <v>14322</v>
      </c>
      <c r="B14271" s="225">
        <v>4.3099999999999996</v>
      </c>
    </row>
    <row r="14272" spans="1:2">
      <c r="A14272" s="68" t="s">
        <v>14323</v>
      </c>
      <c r="B14272" s="225">
        <v>6.43</v>
      </c>
    </row>
    <row r="14273" spans="1:2">
      <c r="A14273" s="68" t="s">
        <v>14324</v>
      </c>
      <c r="B14273" s="225">
        <v>6.1</v>
      </c>
    </row>
    <row r="14274" spans="1:2">
      <c r="A14274" s="68" t="s">
        <v>14325</v>
      </c>
      <c r="B14274" s="225">
        <v>9.9700000000000006</v>
      </c>
    </row>
    <row r="14275" spans="1:2">
      <c r="A14275" s="68" t="s">
        <v>14326</v>
      </c>
      <c r="B14275" s="225">
        <v>9.48</v>
      </c>
    </row>
    <row r="14276" spans="1:2">
      <c r="A14276" s="68" t="s">
        <v>14327</v>
      </c>
      <c r="B14276" s="225">
        <v>3.62</v>
      </c>
    </row>
    <row r="14277" spans="1:2">
      <c r="A14277" s="68" t="s">
        <v>14328</v>
      </c>
      <c r="B14277" s="225">
        <v>3.35</v>
      </c>
    </row>
    <row r="14278" spans="1:2">
      <c r="A14278" s="68" t="s">
        <v>14329</v>
      </c>
      <c r="B14278" s="225">
        <v>4.99</v>
      </c>
    </row>
    <row r="14279" spans="1:2">
      <c r="A14279" s="68" t="s">
        <v>14330</v>
      </c>
      <c r="B14279" s="225">
        <v>4.72</v>
      </c>
    </row>
    <row r="14280" spans="1:2">
      <c r="A14280" s="68" t="s">
        <v>14331</v>
      </c>
      <c r="B14280" s="225">
        <v>43.97</v>
      </c>
    </row>
    <row r="14281" spans="1:2">
      <c r="A14281" s="68" t="s">
        <v>14332</v>
      </c>
      <c r="B14281" s="225">
        <v>43.43</v>
      </c>
    </row>
    <row r="14282" spans="1:2">
      <c r="A14282" s="68" t="s">
        <v>14333</v>
      </c>
      <c r="B14282" s="225">
        <v>55.8</v>
      </c>
    </row>
    <row r="14283" spans="1:2">
      <c r="A14283" s="68" t="s">
        <v>14334</v>
      </c>
      <c r="B14283" s="225">
        <v>54.99</v>
      </c>
    </row>
    <row r="14284" spans="1:2">
      <c r="A14284" s="68" t="s">
        <v>14335</v>
      </c>
      <c r="B14284" s="225">
        <v>71.27</v>
      </c>
    </row>
    <row r="14285" spans="1:2">
      <c r="A14285" s="68" t="s">
        <v>14336</v>
      </c>
      <c r="B14285" s="225">
        <v>70.180000000000007</v>
      </c>
    </row>
    <row r="14286" spans="1:2">
      <c r="A14286" s="68" t="s">
        <v>24059</v>
      </c>
      <c r="B14286" s="225">
        <v>95.02</v>
      </c>
    </row>
    <row r="14287" spans="1:2">
      <c r="A14287" s="68" t="s">
        <v>24060</v>
      </c>
      <c r="B14287" s="225">
        <v>93.67</v>
      </c>
    </row>
    <row r="14288" spans="1:2">
      <c r="A14288" s="68" t="s">
        <v>14337</v>
      </c>
      <c r="B14288" s="225">
        <v>26.47</v>
      </c>
    </row>
    <row r="14289" spans="1:2">
      <c r="A14289" s="68" t="s">
        <v>14338</v>
      </c>
      <c r="B14289" s="225">
        <v>25.1</v>
      </c>
    </row>
    <row r="14290" spans="1:2">
      <c r="A14290" s="68" t="s">
        <v>14339</v>
      </c>
      <c r="B14290" s="225">
        <v>32.68</v>
      </c>
    </row>
    <row r="14291" spans="1:2">
      <c r="A14291" s="68" t="s">
        <v>14340</v>
      </c>
      <c r="B14291" s="225">
        <v>31.04</v>
      </c>
    </row>
    <row r="14292" spans="1:2">
      <c r="A14292" s="68" t="s">
        <v>14341</v>
      </c>
      <c r="B14292" s="225">
        <v>38.880000000000003</v>
      </c>
    </row>
    <row r="14293" spans="1:2">
      <c r="A14293" s="68" t="s">
        <v>14342</v>
      </c>
      <c r="B14293" s="225">
        <v>37.24</v>
      </c>
    </row>
    <row r="14294" spans="1:2">
      <c r="A14294" s="68" t="s">
        <v>14343</v>
      </c>
      <c r="B14294" s="225">
        <v>45.75</v>
      </c>
    </row>
    <row r="14295" spans="1:2">
      <c r="A14295" s="68" t="s">
        <v>14344</v>
      </c>
      <c r="B14295" s="225">
        <v>44.11</v>
      </c>
    </row>
    <row r="14296" spans="1:2">
      <c r="A14296" s="68" t="s">
        <v>14345</v>
      </c>
      <c r="B14296" s="225">
        <v>1.02</v>
      </c>
    </row>
    <row r="14297" spans="1:2">
      <c r="A14297" s="68" t="s">
        <v>14346</v>
      </c>
      <c r="B14297" s="225">
        <v>0.97</v>
      </c>
    </row>
    <row r="14298" spans="1:2">
      <c r="A14298" s="68" t="s">
        <v>14347</v>
      </c>
      <c r="B14298" s="225">
        <v>1.44</v>
      </c>
    </row>
    <row r="14299" spans="1:2">
      <c r="A14299" s="68" t="s">
        <v>14348</v>
      </c>
      <c r="B14299" s="225">
        <v>1.39</v>
      </c>
    </row>
    <row r="14300" spans="1:2">
      <c r="A14300" s="68" t="s">
        <v>14349</v>
      </c>
      <c r="B14300" s="225">
        <v>2.1800000000000002</v>
      </c>
    </row>
    <row r="14301" spans="1:2">
      <c r="A14301" s="68" t="s">
        <v>14350</v>
      </c>
      <c r="B14301" s="225">
        <v>2.13</v>
      </c>
    </row>
    <row r="14302" spans="1:2">
      <c r="A14302" s="68" t="s">
        <v>14351</v>
      </c>
      <c r="B14302" s="225">
        <v>3.31</v>
      </c>
    </row>
    <row r="14303" spans="1:2">
      <c r="A14303" s="68" t="s">
        <v>14352</v>
      </c>
      <c r="B14303" s="225">
        <v>3.24</v>
      </c>
    </row>
    <row r="14304" spans="1:2">
      <c r="A14304" s="68" t="s">
        <v>14353</v>
      </c>
      <c r="B14304" s="225">
        <v>5.0599999999999996</v>
      </c>
    </row>
    <row r="14305" spans="1:2">
      <c r="A14305" s="68" t="s">
        <v>14354</v>
      </c>
      <c r="B14305" s="225">
        <v>4.95</v>
      </c>
    </row>
    <row r="14306" spans="1:2">
      <c r="A14306" s="68" t="s">
        <v>14355</v>
      </c>
      <c r="B14306" s="225">
        <v>7.86</v>
      </c>
    </row>
    <row r="14307" spans="1:2">
      <c r="A14307" s="68" t="s">
        <v>14356</v>
      </c>
      <c r="B14307" s="225">
        <v>7.72</v>
      </c>
    </row>
    <row r="14308" spans="1:2">
      <c r="A14308" s="68" t="s">
        <v>14357</v>
      </c>
      <c r="B14308" s="225">
        <v>12.6</v>
      </c>
    </row>
    <row r="14309" spans="1:2">
      <c r="A14309" s="68" t="s">
        <v>14358</v>
      </c>
      <c r="B14309" s="225">
        <v>12.39</v>
      </c>
    </row>
    <row r="14310" spans="1:2">
      <c r="A14310" s="68" t="s">
        <v>14359</v>
      </c>
      <c r="B14310" s="225">
        <v>20.440000000000001</v>
      </c>
    </row>
    <row r="14311" spans="1:2">
      <c r="A14311" s="68" t="s">
        <v>14360</v>
      </c>
      <c r="B14311" s="225">
        <v>20</v>
      </c>
    </row>
    <row r="14312" spans="1:2">
      <c r="A14312" s="68" t="s">
        <v>14361</v>
      </c>
      <c r="B14312" s="225">
        <v>27.31</v>
      </c>
    </row>
    <row r="14313" spans="1:2">
      <c r="A14313" s="68" t="s">
        <v>14362</v>
      </c>
      <c r="B14313" s="225">
        <v>26.88</v>
      </c>
    </row>
    <row r="14314" spans="1:2">
      <c r="A14314" s="68" t="s">
        <v>14363</v>
      </c>
      <c r="B14314" s="225">
        <v>38.549999999999997</v>
      </c>
    </row>
    <row r="14315" spans="1:2">
      <c r="A14315" s="68" t="s">
        <v>14364</v>
      </c>
      <c r="B14315" s="225">
        <v>38.01</v>
      </c>
    </row>
    <row r="14316" spans="1:2">
      <c r="A14316" s="68" t="s">
        <v>14365</v>
      </c>
      <c r="B14316" s="225">
        <v>50.87</v>
      </c>
    </row>
    <row r="14317" spans="1:2">
      <c r="A14317" s="68" t="s">
        <v>14366</v>
      </c>
      <c r="B14317" s="225">
        <v>50.27</v>
      </c>
    </row>
    <row r="14318" spans="1:2">
      <c r="A14318" s="68" t="s">
        <v>14367</v>
      </c>
      <c r="B14318" s="225">
        <v>69.37</v>
      </c>
    </row>
    <row r="14319" spans="1:2">
      <c r="A14319" s="68" t="s">
        <v>14368</v>
      </c>
      <c r="B14319" s="225">
        <v>68.72</v>
      </c>
    </row>
    <row r="14320" spans="1:2">
      <c r="A14320" s="68" t="s">
        <v>14369</v>
      </c>
      <c r="B14320" s="225">
        <v>1.38</v>
      </c>
    </row>
    <row r="14321" spans="1:2">
      <c r="A14321" s="68" t="s">
        <v>14370</v>
      </c>
      <c r="B14321" s="225">
        <v>1.24</v>
      </c>
    </row>
    <row r="14322" spans="1:2">
      <c r="A14322" s="68" t="s">
        <v>14371</v>
      </c>
      <c r="B14322" s="225">
        <v>2.5099999999999998</v>
      </c>
    </row>
    <row r="14323" spans="1:2">
      <c r="A14323" s="68" t="s">
        <v>14372</v>
      </c>
      <c r="B14323" s="225">
        <v>2.29</v>
      </c>
    </row>
    <row r="14324" spans="1:2">
      <c r="A14324" s="68" t="s">
        <v>14373</v>
      </c>
      <c r="B14324" s="225">
        <v>9.4700000000000006</v>
      </c>
    </row>
    <row r="14325" spans="1:2">
      <c r="A14325" s="68" t="s">
        <v>14374</v>
      </c>
      <c r="B14325" s="225">
        <v>9.15</v>
      </c>
    </row>
    <row r="14326" spans="1:2">
      <c r="A14326" s="68" t="s">
        <v>14375</v>
      </c>
      <c r="B14326" s="225">
        <v>13.49</v>
      </c>
    </row>
    <row r="14327" spans="1:2">
      <c r="A14327" s="68" t="s">
        <v>14376</v>
      </c>
      <c r="B14327" s="225">
        <v>13.11</v>
      </c>
    </row>
    <row r="14328" spans="1:2">
      <c r="A14328" s="68" t="s">
        <v>14377</v>
      </c>
      <c r="B14328" s="225">
        <v>24.31</v>
      </c>
    </row>
    <row r="14329" spans="1:2">
      <c r="A14329" s="68" t="s">
        <v>14378</v>
      </c>
      <c r="B14329" s="225">
        <v>23.88</v>
      </c>
    </row>
    <row r="14330" spans="1:2">
      <c r="A14330" s="68" t="s">
        <v>14379</v>
      </c>
      <c r="B14330" s="225">
        <v>49.03</v>
      </c>
    </row>
    <row r="14331" spans="1:2">
      <c r="A14331" s="68" t="s">
        <v>14380</v>
      </c>
      <c r="B14331" s="225">
        <v>47.41</v>
      </c>
    </row>
    <row r="14332" spans="1:2">
      <c r="A14332" s="68" t="s">
        <v>14381</v>
      </c>
      <c r="B14332" s="225">
        <v>89.13</v>
      </c>
    </row>
    <row r="14333" spans="1:2">
      <c r="A14333" s="68" t="s">
        <v>14382</v>
      </c>
      <c r="B14333" s="225">
        <v>85.88</v>
      </c>
    </row>
    <row r="14334" spans="1:2">
      <c r="A14334" s="68" t="s">
        <v>14383</v>
      </c>
      <c r="B14334" s="225">
        <v>7.85</v>
      </c>
    </row>
    <row r="14335" spans="1:2">
      <c r="A14335" s="68" t="s">
        <v>14384</v>
      </c>
      <c r="B14335" s="225">
        <v>7.53</v>
      </c>
    </row>
    <row r="14336" spans="1:2">
      <c r="A14336" s="68" t="s">
        <v>14385</v>
      </c>
      <c r="B14336" s="225">
        <v>12.43</v>
      </c>
    </row>
    <row r="14337" spans="1:2">
      <c r="A14337" s="68" t="s">
        <v>14386</v>
      </c>
      <c r="B14337" s="225">
        <v>12.05</v>
      </c>
    </row>
    <row r="14338" spans="1:2">
      <c r="A14338" s="68" t="s">
        <v>14387</v>
      </c>
      <c r="B14338" s="225">
        <v>20.67</v>
      </c>
    </row>
    <row r="14339" spans="1:2">
      <c r="A14339" s="68" t="s">
        <v>14388</v>
      </c>
      <c r="B14339" s="225">
        <v>20.239999999999998</v>
      </c>
    </row>
    <row r="14340" spans="1:2">
      <c r="A14340" s="68" t="s">
        <v>14389</v>
      </c>
      <c r="B14340" s="225">
        <v>36.24</v>
      </c>
    </row>
    <row r="14341" spans="1:2">
      <c r="A14341" s="68" t="s">
        <v>14390</v>
      </c>
      <c r="B14341" s="225">
        <v>35.700000000000003</v>
      </c>
    </row>
    <row r="14342" spans="1:2">
      <c r="A14342" s="68" t="s">
        <v>14391</v>
      </c>
      <c r="B14342" s="225">
        <v>56.92</v>
      </c>
    </row>
    <row r="14343" spans="1:2">
      <c r="A14343" s="68" t="s">
        <v>14392</v>
      </c>
      <c r="B14343" s="225">
        <v>56.16</v>
      </c>
    </row>
    <row r="14344" spans="1:2">
      <c r="A14344" s="68" t="s">
        <v>14393</v>
      </c>
      <c r="B14344" s="225">
        <v>80.11</v>
      </c>
    </row>
    <row r="14345" spans="1:2">
      <c r="A14345" s="68" t="s">
        <v>14394</v>
      </c>
      <c r="B14345" s="225">
        <v>79.03</v>
      </c>
    </row>
    <row r="14346" spans="1:2">
      <c r="A14346" s="68" t="s">
        <v>14395</v>
      </c>
      <c r="B14346" s="225">
        <v>166.58</v>
      </c>
    </row>
    <row r="14347" spans="1:2">
      <c r="A14347" s="68" t="s">
        <v>14396</v>
      </c>
      <c r="B14347" s="225">
        <v>156.83000000000001</v>
      </c>
    </row>
    <row r="14348" spans="1:2">
      <c r="A14348" s="68" t="s">
        <v>14397</v>
      </c>
      <c r="B14348" s="225">
        <v>221.77</v>
      </c>
    </row>
    <row r="14349" spans="1:2">
      <c r="A14349" s="68" t="s">
        <v>14398</v>
      </c>
      <c r="B14349" s="225">
        <v>208.76</v>
      </c>
    </row>
    <row r="14350" spans="1:2">
      <c r="A14350" s="68" t="s">
        <v>14399</v>
      </c>
      <c r="B14350" s="225">
        <v>3.25</v>
      </c>
    </row>
    <row r="14351" spans="1:2">
      <c r="A14351" s="68" t="s">
        <v>14400</v>
      </c>
      <c r="B14351" s="225">
        <v>3.14</v>
      </c>
    </row>
    <row r="14352" spans="1:2">
      <c r="A14352" s="68" t="s">
        <v>14401</v>
      </c>
      <c r="B14352" s="225">
        <v>4.58</v>
      </c>
    </row>
    <row r="14353" spans="1:2">
      <c r="A14353" s="68" t="s">
        <v>14402</v>
      </c>
      <c r="B14353" s="225">
        <v>4.42</v>
      </c>
    </row>
    <row r="14354" spans="1:2">
      <c r="A14354" s="68" t="s">
        <v>14403</v>
      </c>
      <c r="B14354" s="225">
        <v>6.13</v>
      </c>
    </row>
    <row r="14355" spans="1:2">
      <c r="A14355" s="68" t="s">
        <v>14404</v>
      </c>
      <c r="B14355" s="225">
        <v>5.86</v>
      </c>
    </row>
    <row r="14356" spans="1:2">
      <c r="A14356" s="68" t="s">
        <v>14405</v>
      </c>
      <c r="B14356" s="225">
        <v>8.85</v>
      </c>
    </row>
    <row r="14357" spans="1:2">
      <c r="A14357" s="68" t="s">
        <v>14406</v>
      </c>
      <c r="B14357" s="225">
        <v>8.58</v>
      </c>
    </row>
    <row r="14358" spans="1:2">
      <c r="A14358" s="68" t="s">
        <v>14407</v>
      </c>
      <c r="B14358" s="225">
        <v>4.1399999999999997</v>
      </c>
    </row>
    <row r="14359" spans="1:2">
      <c r="A14359" s="68" t="s">
        <v>14408</v>
      </c>
      <c r="B14359" s="225">
        <v>4.03</v>
      </c>
    </row>
    <row r="14360" spans="1:2">
      <c r="A14360" s="68" t="s">
        <v>14409</v>
      </c>
      <c r="B14360" s="225">
        <v>6.37</v>
      </c>
    </row>
    <row r="14361" spans="1:2">
      <c r="A14361" s="68" t="s">
        <v>14410</v>
      </c>
      <c r="B14361" s="225">
        <v>6.21</v>
      </c>
    </row>
    <row r="14362" spans="1:2">
      <c r="A14362" s="68" t="s">
        <v>14411</v>
      </c>
      <c r="B14362" s="225">
        <v>8.2899999999999991</v>
      </c>
    </row>
    <row r="14363" spans="1:2">
      <c r="A14363" s="68" t="s">
        <v>14412</v>
      </c>
      <c r="B14363" s="225">
        <v>8.02</v>
      </c>
    </row>
    <row r="14364" spans="1:2">
      <c r="A14364" s="68" t="s">
        <v>14413</v>
      </c>
      <c r="B14364" s="225">
        <v>9.25</v>
      </c>
    </row>
    <row r="14365" spans="1:2">
      <c r="A14365" s="68" t="s">
        <v>14414</v>
      </c>
      <c r="B14365" s="225">
        <v>8.98</v>
      </c>
    </row>
    <row r="14366" spans="1:2">
      <c r="A14366" s="68" t="s">
        <v>14415</v>
      </c>
      <c r="B14366" s="225">
        <v>1.62</v>
      </c>
    </row>
    <row r="14367" spans="1:2">
      <c r="A14367" s="68" t="s">
        <v>14416</v>
      </c>
      <c r="B14367" s="225">
        <v>1.51</v>
      </c>
    </row>
    <row r="14368" spans="1:2">
      <c r="A14368" s="68" t="s">
        <v>14417</v>
      </c>
      <c r="B14368" s="225">
        <v>2.93</v>
      </c>
    </row>
    <row r="14369" spans="1:2">
      <c r="A14369" s="68" t="s">
        <v>14418</v>
      </c>
      <c r="B14369" s="225">
        <v>2.77</v>
      </c>
    </row>
    <row r="14370" spans="1:2">
      <c r="A14370" s="68" t="s">
        <v>14419</v>
      </c>
      <c r="B14370" s="225">
        <v>4.28</v>
      </c>
    </row>
    <row r="14371" spans="1:2">
      <c r="A14371" s="68" t="s">
        <v>14420</v>
      </c>
      <c r="B14371" s="225">
        <v>4.01</v>
      </c>
    </row>
    <row r="14372" spans="1:2">
      <c r="A14372" s="68" t="s">
        <v>14421</v>
      </c>
      <c r="B14372" s="225">
        <v>5.55</v>
      </c>
    </row>
    <row r="14373" spans="1:2">
      <c r="A14373" s="68" t="s">
        <v>14422</v>
      </c>
      <c r="B14373" s="225">
        <v>5.28</v>
      </c>
    </row>
    <row r="14374" spans="1:2">
      <c r="A14374" s="68" t="s">
        <v>14423</v>
      </c>
      <c r="B14374" s="225">
        <v>73.83</v>
      </c>
    </row>
    <row r="14375" spans="1:2">
      <c r="A14375" s="68" t="s">
        <v>14424</v>
      </c>
      <c r="B14375" s="225">
        <v>64.08</v>
      </c>
    </row>
    <row r="14376" spans="1:2">
      <c r="A14376" s="68" t="s">
        <v>14425</v>
      </c>
      <c r="B14376" s="225">
        <v>122.98</v>
      </c>
    </row>
    <row r="14377" spans="1:2">
      <c r="A14377" s="68" t="s">
        <v>14426</v>
      </c>
      <c r="B14377" s="225">
        <v>106.73</v>
      </c>
    </row>
    <row r="14378" spans="1:2">
      <c r="A14378" s="68" t="s">
        <v>14427</v>
      </c>
      <c r="B14378" s="225">
        <v>1865.93</v>
      </c>
    </row>
    <row r="14379" spans="1:2">
      <c r="A14379" s="68" t="s">
        <v>14428</v>
      </c>
      <c r="B14379" s="225">
        <v>1749.4</v>
      </c>
    </row>
    <row r="14380" spans="1:2">
      <c r="A14380" s="68" t="s">
        <v>14429</v>
      </c>
      <c r="B14380" s="225">
        <v>2050.89</v>
      </c>
    </row>
    <row r="14381" spans="1:2">
      <c r="A14381" s="68" t="s">
        <v>14430</v>
      </c>
      <c r="B14381" s="225">
        <v>1921.1</v>
      </c>
    </row>
    <row r="14382" spans="1:2">
      <c r="A14382" s="68" t="s">
        <v>14431</v>
      </c>
      <c r="B14382" s="225">
        <v>2936.23</v>
      </c>
    </row>
    <row r="14383" spans="1:2">
      <c r="A14383" s="68" t="s">
        <v>14432</v>
      </c>
      <c r="B14383" s="225">
        <v>2756.6</v>
      </c>
    </row>
    <row r="14384" spans="1:2">
      <c r="A14384" s="68" t="s">
        <v>14433</v>
      </c>
      <c r="B14384" s="225">
        <v>5535.52</v>
      </c>
    </row>
    <row r="14385" spans="1:2">
      <c r="A14385" s="68" t="s">
        <v>14434</v>
      </c>
      <c r="B14385" s="225">
        <v>5317.1</v>
      </c>
    </row>
    <row r="14386" spans="1:2">
      <c r="A14386" s="68" t="s">
        <v>14435</v>
      </c>
      <c r="B14386" s="225">
        <v>1135.73</v>
      </c>
    </row>
    <row r="14387" spans="1:2">
      <c r="A14387" s="68" t="s">
        <v>14436</v>
      </c>
      <c r="B14387" s="225">
        <v>1034.18</v>
      </c>
    </row>
    <row r="14388" spans="1:2">
      <c r="A14388" s="68" t="s">
        <v>14437</v>
      </c>
      <c r="B14388" s="225">
        <v>1421.42</v>
      </c>
    </row>
    <row r="14389" spans="1:2">
      <c r="A14389" s="68" t="s">
        <v>14438</v>
      </c>
      <c r="B14389" s="225">
        <v>1292.78</v>
      </c>
    </row>
    <row r="14390" spans="1:2">
      <c r="A14390" s="68" t="s">
        <v>14439</v>
      </c>
      <c r="B14390" s="225">
        <v>1509.77</v>
      </c>
    </row>
    <row r="14391" spans="1:2">
      <c r="A14391" s="68" t="s">
        <v>14440</v>
      </c>
      <c r="B14391" s="225">
        <v>1370.31</v>
      </c>
    </row>
    <row r="14392" spans="1:2">
      <c r="A14392" s="68" t="s">
        <v>14441</v>
      </c>
      <c r="B14392" s="225">
        <v>3245.1</v>
      </c>
    </row>
    <row r="14393" spans="1:2">
      <c r="A14393" s="68" t="s">
        <v>14442</v>
      </c>
      <c r="B14393" s="225">
        <v>3025.35</v>
      </c>
    </row>
    <row r="14394" spans="1:2">
      <c r="A14394" s="68" t="s">
        <v>14443</v>
      </c>
      <c r="B14394" s="225">
        <v>17967.22</v>
      </c>
    </row>
    <row r="14395" spans="1:2">
      <c r="A14395" s="68" t="s">
        <v>14444</v>
      </c>
      <c r="B14395" s="225">
        <v>17641.11</v>
      </c>
    </row>
    <row r="14396" spans="1:2">
      <c r="A14396" s="68" t="s">
        <v>14445</v>
      </c>
      <c r="B14396" s="225">
        <v>20410.13</v>
      </c>
    </row>
    <row r="14397" spans="1:2">
      <c r="A14397" s="68" t="s">
        <v>14446</v>
      </c>
      <c r="B14397" s="225">
        <v>20084.02</v>
      </c>
    </row>
    <row r="14398" spans="1:2">
      <c r="A14398" s="68" t="s">
        <v>14447</v>
      </c>
      <c r="B14398" s="225">
        <v>23615.29</v>
      </c>
    </row>
    <row r="14399" spans="1:2">
      <c r="A14399" s="68" t="s">
        <v>14448</v>
      </c>
      <c r="B14399" s="225">
        <v>23289.18</v>
      </c>
    </row>
    <row r="14400" spans="1:2">
      <c r="A14400" s="68" t="s">
        <v>14449</v>
      </c>
      <c r="B14400" s="225">
        <v>29598.639999999999</v>
      </c>
    </row>
    <row r="14401" spans="1:2">
      <c r="A14401" s="68" t="s">
        <v>14450</v>
      </c>
      <c r="B14401" s="225">
        <v>29272.53</v>
      </c>
    </row>
    <row r="14402" spans="1:2">
      <c r="A14402" s="68" t="s">
        <v>14451</v>
      </c>
      <c r="B14402" s="225">
        <v>32071.85</v>
      </c>
    </row>
    <row r="14403" spans="1:2">
      <c r="A14403" s="68" t="s">
        <v>14452</v>
      </c>
      <c r="B14403" s="225">
        <v>31745.74</v>
      </c>
    </row>
    <row r="14404" spans="1:2">
      <c r="A14404" s="68" t="s">
        <v>14453</v>
      </c>
      <c r="B14404" s="225">
        <v>29196.99</v>
      </c>
    </row>
    <row r="14405" spans="1:2">
      <c r="A14405" s="68" t="s">
        <v>14454</v>
      </c>
      <c r="B14405" s="225">
        <v>28657.05</v>
      </c>
    </row>
    <row r="14406" spans="1:2">
      <c r="A14406" s="68" t="s">
        <v>14455</v>
      </c>
      <c r="B14406" s="225">
        <v>34229.03</v>
      </c>
    </row>
    <row r="14407" spans="1:2">
      <c r="A14407" s="68" t="s">
        <v>14456</v>
      </c>
      <c r="B14407" s="225">
        <v>33689.089999999997</v>
      </c>
    </row>
    <row r="14408" spans="1:2">
      <c r="A14408" s="68" t="s">
        <v>14457</v>
      </c>
      <c r="B14408" s="225">
        <v>37108.160000000003</v>
      </c>
    </row>
    <row r="14409" spans="1:2">
      <c r="A14409" s="68" t="s">
        <v>14458</v>
      </c>
      <c r="B14409" s="225">
        <v>36568.22</v>
      </c>
    </row>
    <row r="14410" spans="1:2">
      <c r="A14410" s="68" t="s">
        <v>14459</v>
      </c>
      <c r="B14410" s="225">
        <v>47592.24</v>
      </c>
    </row>
    <row r="14411" spans="1:2">
      <c r="A14411" s="68" t="s">
        <v>14460</v>
      </c>
      <c r="B14411" s="225">
        <v>47052.29</v>
      </c>
    </row>
    <row r="14412" spans="1:2">
      <c r="A14412" s="68" t="s">
        <v>14461</v>
      </c>
      <c r="B14412" s="225">
        <v>52139.11</v>
      </c>
    </row>
    <row r="14413" spans="1:2">
      <c r="A14413" s="68" t="s">
        <v>14462</v>
      </c>
      <c r="B14413" s="225">
        <v>51603.3</v>
      </c>
    </row>
    <row r="14414" spans="1:2">
      <c r="A14414" s="68" t="s">
        <v>14463</v>
      </c>
      <c r="B14414" s="225">
        <v>2856.67</v>
      </c>
    </row>
    <row r="14415" spans="1:2">
      <c r="A14415" s="68" t="s">
        <v>14464</v>
      </c>
      <c r="B14415" s="225">
        <v>2724.9</v>
      </c>
    </row>
    <row r="14416" spans="1:2">
      <c r="A14416" s="68" t="s">
        <v>14465</v>
      </c>
      <c r="B14416" s="225">
        <v>3120.86</v>
      </c>
    </row>
    <row r="14417" spans="1:2">
      <c r="A14417" s="68" t="s">
        <v>14466</v>
      </c>
      <c r="B14417" s="225">
        <v>2971.55</v>
      </c>
    </row>
    <row r="14418" spans="1:2">
      <c r="A14418" s="68" t="s">
        <v>14467</v>
      </c>
      <c r="B14418" s="225">
        <v>3205.14</v>
      </c>
    </row>
    <row r="14419" spans="1:2">
      <c r="A14419" s="68" t="s">
        <v>14468</v>
      </c>
      <c r="B14419" s="225">
        <v>3044.99</v>
      </c>
    </row>
    <row r="14420" spans="1:2">
      <c r="A14420" s="68" t="s">
        <v>14469</v>
      </c>
      <c r="B14420" s="225">
        <v>4619.38</v>
      </c>
    </row>
    <row r="14421" spans="1:2">
      <c r="A14421" s="68" t="s">
        <v>14470</v>
      </c>
      <c r="B14421" s="225">
        <v>4381.97</v>
      </c>
    </row>
    <row r="14422" spans="1:2">
      <c r="A14422" s="68" t="s">
        <v>14471</v>
      </c>
      <c r="B14422" s="225">
        <v>19354.41</v>
      </c>
    </row>
    <row r="14423" spans="1:2">
      <c r="A14423" s="68" t="s">
        <v>14472</v>
      </c>
      <c r="B14423" s="225">
        <v>18762.169999999998</v>
      </c>
    </row>
    <row r="14424" spans="1:2">
      <c r="A14424" s="68" t="s">
        <v>14473</v>
      </c>
      <c r="B14424" s="225">
        <v>21755.37</v>
      </c>
    </row>
    <row r="14425" spans="1:2">
      <c r="A14425" s="68" t="s">
        <v>14474</v>
      </c>
      <c r="B14425" s="225">
        <v>21163.119999999999</v>
      </c>
    </row>
    <row r="14426" spans="1:2">
      <c r="A14426" s="68" t="s">
        <v>14475</v>
      </c>
      <c r="B14426" s="225">
        <v>27198.84</v>
      </c>
    </row>
    <row r="14427" spans="1:2">
      <c r="A14427" s="68" t="s">
        <v>14476</v>
      </c>
      <c r="B14427" s="225">
        <v>26606.59</v>
      </c>
    </row>
    <row r="14428" spans="1:2">
      <c r="A14428" s="68" t="s">
        <v>14477</v>
      </c>
      <c r="B14428" s="225">
        <v>29062.87</v>
      </c>
    </row>
    <row r="14429" spans="1:2">
      <c r="A14429" s="68" t="s">
        <v>14478</v>
      </c>
      <c r="B14429" s="225">
        <v>28464.92</v>
      </c>
    </row>
    <row r="14430" spans="1:2">
      <c r="A14430" s="68" t="s">
        <v>14479</v>
      </c>
      <c r="B14430" s="225">
        <v>33206.86</v>
      </c>
    </row>
    <row r="14431" spans="1:2">
      <c r="A14431" s="68" t="s">
        <v>14480</v>
      </c>
      <c r="B14431" s="225">
        <v>32608.91</v>
      </c>
    </row>
    <row r="14432" spans="1:2">
      <c r="A14432" s="68" t="s">
        <v>14481</v>
      </c>
      <c r="B14432" s="225">
        <v>15075.01</v>
      </c>
    </row>
    <row r="14433" spans="1:2">
      <c r="A14433" s="68" t="s">
        <v>14482</v>
      </c>
      <c r="B14433" s="225">
        <v>14690.91</v>
      </c>
    </row>
    <row r="14434" spans="1:2">
      <c r="A14434" s="68" t="s">
        <v>14483</v>
      </c>
      <c r="B14434" s="225">
        <v>16202.81</v>
      </c>
    </row>
    <row r="14435" spans="1:2">
      <c r="A14435" s="68" t="s">
        <v>14484</v>
      </c>
      <c r="B14435" s="225">
        <v>15818.71</v>
      </c>
    </row>
    <row r="14436" spans="1:2">
      <c r="A14436" s="68" t="s">
        <v>14485</v>
      </c>
      <c r="B14436" s="225">
        <v>18292.990000000002</v>
      </c>
    </row>
    <row r="14437" spans="1:2">
      <c r="A14437" s="68" t="s">
        <v>14486</v>
      </c>
      <c r="B14437" s="225">
        <v>17908.88</v>
      </c>
    </row>
    <row r="14438" spans="1:2">
      <c r="A14438" s="68" t="s">
        <v>14487</v>
      </c>
      <c r="B14438" s="225">
        <v>20838.580000000002</v>
      </c>
    </row>
    <row r="14439" spans="1:2">
      <c r="A14439" s="68" t="s">
        <v>14488</v>
      </c>
      <c r="B14439" s="225">
        <v>20451.12</v>
      </c>
    </row>
    <row r="14440" spans="1:2">
      <c r="A14440" s="68" t="s">
        <v>14489</v>
      </c>
      <c r="B14440" s="225">
        <v>23959.89</v>
      </c>
    </row>
    <row r="14441" spans="1:2">
      <c r="A14441" s="68" t="s">
        <v>14490</v>
      </c>
      <c r="B14441" s="225">
        <v>23572.43</v>
      </c>
    </row>
    <row r="14442" spans="1:2">
      <c r="A14442" s="68" t="s">
        <v>14491</v>
      </c>
      <c r="B14442" s="225">
        <v>45944.160000000003</v>
      </c>
    </row>
    <row r="14443" spans="1:2">
      <c r="A14443" s="68" t="s">
        <v>14492</v>
      </c>
      <c r="B14443" s="225">
        <v>45339.19</v>
      </c>
    </row>
    <row r="14444" spans="1:2">
      <c r="A14444" s="68" t="s">
        <v>14493</v>
      </c>
      <c r="B14444" s="225">
        <v>32231.67</v>
      </c>
    </row>
    <row r="14445" spans="1:2">
      <c r="A14445" s="68" t="s">
        <v>14494</v>
      </c>
      <c r="B14445" s="225">
        <v>31837.200000000001</v>
      </c>
    </row>
    <row r="14446" spans="1:2">
      <c r="A14446" s="68" t="s">
        <v>14495</v>
      </c>
      <c r="B14446" s="225">
        <v>23.15</v>
      </c>
    </row>
    <row r="14447" spans="1:2">
      <c r="A14447" s="68" t="s">
        <v>14497</v>
      </c>
      <c r="B14447" s="225">
        <v>22.1</v>
      </c>
    </row>
    <row r="14448" spans="1:2">
      <c r="A14448" s="68" t="s">
        <v>14498</v>
      </c>
      <c r="B14448" s="225">
        <v>114.24</v>
      </c>
    </row>
    <row r="14449" spans="1:2">
      <c r="A14449" s="68" t="s">
        <v>14499</v>
      </c>
      <c r="B14449" s="225">
        <v>106.03</v>
      </c>
    </row>
    <row r="14450" spans="1:2">
      <c r="A14450" s="68" t="s">
        <v>14500</v>
      </c>
      <c r="B14450" s="225">
        <v>140.16999999999999</v>
      </c>
    </row>
    <row r="14451" spans="1:2">
      <c r="A14451" s="68" t="s">
        <v>14501</v>
      </c>
      <c r="B14451" s="225">
        <v>131.76</v>
      </c>
    </row>
    <row r="14452" spans="1:2">
      <c r="A14452" s="68" t="s">
        <v>14502</v>
      </c>
      <c r="B14452" s="225">
        <v>164.75</v>
      </c>
    </row>
    <row r="14453" spans="1:2">
      <c r="A14453" s="68" t="s">
        <v>14503</v>
      </c>
      <c r="B14453" s="225">
        <v>156.13</v>
      </c>
    </row>
    <row r="14454" spans="1:2">
      <c r="A14454" s="68" t="s">
        <v>14504</v>
      </c>
      <c r="B14454" s="225">
        <v>218.85</v>
      </c>
    </row>
    <row r="14455" spans="1:2">
      <c r="A14455" s="68" t="s">
        <v>14505</v>
      </c>
      <c r="B14455" s="225">
        <v>210.01</v>
      </c>
    </row>
    <row r="14456" spans="1:2">
      <c r="A14456" s="68" t="s">
        <v>14506</v>
      </c>
      <c r="B14456" s="225">
        <v>265.07</v>
      </c>
    </row>
    <row r="14457" spans="1:2">
      <c r="A14457" s="68" t="s">
        <v>14507</v>
      </c>
      <c r="B14457" s="225">
        <v>256</v>
      </c>
    </row>
    <row r="14458" spans="1:2">
      <c r="A14458" s="68" t="s">
        <v>14508</v>
      </c>
      <c r="B14458" s="225">
        <v>335.42</v>
      </c>
    </row>
    <row r="14459" spans="1:2">
      <c r="A14459" s="68" t="s">
        <v>14509</v>
      </c>
      <c r="B14459" s="225">
        <v>326.12</v>
      </c>
    </row>
    <row r="14460" spans="1:2">
      <c r="A14460" s="68" t="s">
        <v>14510</v>
      </c>
      <c r="B14460" s="225">
        <v>376.98</v>
      </c>
    </row>
    <row r="14461" spans="1:2">
      <c r="A14461" s="68" t="s">
        <v>14511</v>
      </c>
      <c r="B14461" s="225">
        <v>367.45</v>
      </c>
    </row>
    <row r="14462" spans="1:2">
      <c r="A14462" s="68" t="s">
        <v>14512</v>
      </c>
      <c r="B14462" s="225">
        <v>2395.9899999999998</v>
      </c>
    </row>
    <row r="14463" spans="1:2">
      <c r="A14463" s="68" t="s">
        <v>14513</v>
      </c>
      <c r="B14463" s="225">
        <v>2282.92</v>
      </c>
    </row>
    <row r="14464" spans="1:2">
      <c r="A14464" s="68" t="s">
        <v>14514</v>
      </c>
      <c r="B14464" s="225">
        <v>2781.65</v>
      </c>
    </row>
    <row r="14465" spans="1:2">
      <c r="A14465" s="68" t="s">
        <v>14515</v>
      </c>
      <c r="B14465" s="225">
        <v>2630.89</v>
      </c>
    </row>
    <row r="14466" spans="1:2">
      <c r="A14466" s="68" t="s">
        <v>14516</v>
      </c>
      <c r="B14466" s="225">
        <v>2884.88</v>
      </c>
    </row>
    <row r="14467" spans="1:2">
      <c r="A14467" s="68" t="s">
        <v>14517</v>
      </c>
      <c r="B14467" s="225">
        <v>2734.13</v>
      </c>
    </row>
    <row r="14468" spans="1:2">
      <c r="A14468" s="68" t="s">
        <v>14518</v>
      </c>
      <c r="B14468" s="225">
        <v>3270.47</v>
      </c>
    </row>
    <row r="14469" spans="1:2">
      <c r="A14469" s="68" t="s">
        <v>14519</v>
      </c>
      <c r="B14469" s="225">
        <v>3082.05</v>
      </c>
    </row>
    <row r="14470" spans="1:2">
      <c r="A14470" s="68" t="s">
        <v>14520</v>
      </c>
      <c r="B14470" s="225">
        <v>3373.71</v>
      </c>
    </row>
    <row r="14471" spans="1:2">
      <c r="A14471" s="68" t="s">
        <v>14521</v>
      </c>
      <c r="B14471" s="225">
        <v>3185.28</v>
      </c>
    </row>
    <row r="14472" spans="1:2">
      <c r="A14472" s="68" t="s">
        <v>14522</v>
      </c>
      <c r="B14472" s="225">
        <v>3862.69</v>
      </c>
    </row>
    <row r="14473" spans="1:2">
      <c r="A14473" s="68" t="s">
        <v>14523</v>
      </c>
      <c r="B14473" s="225">
        <v>3636.57</v>
      </c>
    </row>
    <row r="14474" spans="1:2">
      <c r="A14474" s="68" t="s">
        <v>14524</v>
      </c>
      <c r="B14474" s="225">
        <v>4069.5</v>
      </c>
    </row>
    <row r="14475" spans="1:2">
      <c r="A14475" s="68" t="s">
        <v>14525</v>
      </c>
      <c r="B14475" s="225">
        <v>3843.34</v>
      </c>
    </row>
    <row r="14476" spans="1:2">
      <c r="A14476" s="68" t="s">
        <v>14526</v>
      </c>
      <c r="B14476" s="225">
        <v>331.07</v>
      </c>
    </row>
    <row r="14477" spans="1:2">
      <c r="A14477" s="68" t="s">
        <v>14527</v>
      </c>
      <c r="B14477" s="225">
        <v>295.02</v>
      </c>
    </row>
    <row r="14478" spans="1:2">
      <c r="A14478" s="68" t="s">
        <v>14528</v>
      </c>
      <c r="B14478" s="225">
        <v>263.58999999999997</v>
      </c>
    </row>
    <row r="14479" spans="1:2">
      <c r="A14479" s="68" t="s">
        <v>14529</v>
      </c>
      <c r="B14479" s="225">
        <v>237.36</v>
      </c>
    </row>
    <row r="14480" spans="1:2">
      <c r="A14480" s="68" t="s">
        <v>14530</v>
      </c>
      <c r="B14480" s="225">
        <v>446.2</v>
      </c>
    </row>
    <row r="14481" spans="1:2">
      <c r="A14481" s="68" t="s">
        <v>14531</v>
      </c>
      <c r="B14481" s="225">
        <v>417.27</v>
      </c>
    </row>
    <row r="14482" spans="1:2">
      <c r="A14482" s="68" t="s">
        <v>14532</v>
      </c>
      <c r="B14482" s="225">
        <v>254.57</v>
      </c>
    </row>
    <row r="14483" spans="1:2">
      <c r="A14483" s="68" t="s">
        <v>14533</v>
      </c>
      <c r="B14483" s="225">
        <v>227.4</v>
      </c>
    </row>
    <row r="14484" spans="1:2">
      <c r="A14484" s="68" t="s">
        <v>14534</v>
      </c>
      <c r="B14484" s="225">
        <v>229.42</v>
      </c>
    </row>
    <row r="14485" spans="1:2">
      <c r="A14485" s="68" t="s">
        <v>14535</v>
      </c>
      <c r="B14485" s="225">
        <v>207.04</v>
      </c>
    </row>
    <row r="14486" spans="1:2">
      <c r="A14486" s="68" t="s">
        <v>14536</v>
      </c>
      <c r="B14486" s="225">
        <v>395.3</v>
      </c>
    </row>
    <row r="14487" spans="1:2">
      <c r="A14487" s="68" t="s">
        <v>14537</v>
      </c>
      <c r="B14487" s="225">
        <v>372.92</v>
      </c>
    </row>
    <row r="14488" spans="1:2">
      <c r="A14488" s="68" t="s">
        <v>14538</v>
      </c>
      <c r="B14488" s="225">
        <v>633.64</v>
      </c>
    </row>
    <row r="14489" spans="1:2">
      <c r="A14489" s="68" t="s">
        <v>14539</v>
      </c>
      <c r="B14489" s="225">
        <v>568.78</v>
      </c>
    </row>
    <row r="14490" spans="1:2">
      <c r="A14490" s="68" t="s">
        <v>14540</v>
      </c>
      <c r="B14490" s="225">
        <v>465.74</v>
      </c>
    </row>
    <row r="14491" spans="1:2">
      <c r="A14491" s="68" t="s">
        <v>14541</v>
      </c>
      <c r="B14491" s="225">
        <v>425.43</v>
      </c>
    </row>
    <row r="14492" spans="1:2">
      <c r="A14492" s="68" t="s">
        <v>14542</v>
      </c>
      <c r="B14492" s="225">
        <v>670.14</v>
      </c>
    </row>
    <row r="14493" spans="1:2">
      <c r="A14493" s="68" t="s">
        <v>14543</v>
      </c>
      <c r="B14493" s="225">
        <v>627.66999999999996</v>
      </c>
    </row>
    <row r="14494" spans="1:2">
      <c r="A14494" s="68" t="s">
        <v>14544</v>
      </c>
      <c r="B14494" s="225">
        <v>485.27</v>
      </c>
    </row>
    <row r="14495" spans="1:2">
      <c r="A14495" s="68" t="s">
        <v>14545</v>
      </c>
      <c r="B14495" s="225">
        <v>436.92</v>
      </c>
    </row>
    <row r="14496" spans="1:2">
      <c r="A14496" s="68" t="s">
        <v>14546</v>
      </c>
      <c r="B14496" s="225">
        <v>423.19</v>
      </c>
    </row>
    <row r="14497" spans="1:2">
      <c r="A14497" s="68" t="s">
        <v>14547</v>
      </c>
      <c r="B14497" s="225">
        <v>386.81</v>
      </c>
    </row>
    <row r="14498" spans="1:2">
      <c r="A14498" s="68" t="s">
        <v>14548</v>
      </c>
      <c r="B14498" s="225">
        <v>654.97</v>
      </c>
    </row>
    <row r="14499" spans="1:2">
      <c r="A14499" s="68" t="s">
        <v>14549</v>
      </c>
      <c r="B14499" s="225">
        <v>616.34</v>
      </c>
    </row>
    <row r="14500" spans="1:2">
      <c r="A14500" s="68" t="s">
        <v>14550</v>
      </c>
      <c r="B14500" s="225">
        <v>810.88</v>
      </c>
    </row>
    <row r="14501" spans="1:2">
      <c r="A14501" s="68" t="s">
        <v>14551</v>
      </c>
      <c r="B14501" s="225">
        <v>729.25</v>
      </c>
    </row>
    <row r="14502" spans="1:2">
      <c r="A14502" s="68" t="s">
        <v>14552</v>
      </c>
      <c r="B14502" s="225">
        <v>609.51</v>
      </c>
    </row>
    <row r="14503" spans="1:2">
      <c r="A14503" s="68" t="s">
        <v>14553</v>
      </c>
      <c r="B14503" s="225">
        <v>557.33000000000004</v>
      </c>
    </row>
    <row r="14504" spans="1:2">
      <c r="A14504" s="68" t="s">
        <v>14554</v>
      </c>
      <c r="B14504" s="225">
        <v>943.62</v>
      </c>
    </row>
    <row r="14505" spans="1:2">
      <c r="A14505" s="68" t="s">
        <v>14555</v>
      </c>
      <c r="B14505" s="225">
        <v>888.74</v>
      </c>
    </row>
    <row r="14506" spans="1:2">
      <c r="A14506" s="68" t="s">
        <v>14556</v>
      </c>
      <c r="B14506" s="225">
        <v>629.28</v>
      </c>
    </row>
    <row r="14507" spans="1:2">
      <c r="A14507" s="68" t="s">
        <v>14557</v>
      </c>
      <c r="B14507" s="225">
        <v>567.91999999999996</v>
      </c>
    </row>
    <row r="14508" spans="1:2">
      <c r="A14508" s="68" t="s">
        <v>14558</v>
      </c>
      <c r="B14508" s="225">
        <v>554.89</v>
      </c>
    </row>
    <row r="14509" spans="1:2">
      <c r="A14509" s="68" t="s">
        <v>14559</v>
      </c>
      <c r="B14509" s="225">
        <v>507.9</v>
      </c>
    </row>
    <row r="14510" spans="1:2">
      <c r="A14510" s="68" t="s">
        <v>14560</v>
      </c>
      <c r="B14510" s="225">
        <v>920.42</v>
      </c>
    </row>
    <row r="14511" spans="1:2">
      <c r="A14511" s="68" t="s">
        <v>14561</v>
      </c>
      <c r="B14511" s="225">
        <v>870.95</v>
      </c>
    </row>
    <row r="14512" spans="1:2">
      <c r="A14512" s="68" t="s">
        <v>14562</v>
      </c>
      <c r="B14512" s="225">
        <v>878.47</v>
      </c>
    </row>
    <row r="14513" spans="1:2">
      <c r="A14513" s="68" t="s">
        <v>14563</v>
      </c>
      <c r="B14513" s="225">
        <v>790.79</v>
      </c>
    </row>
    <row r="14514" spans="1:2">
      <c r="A14514" s="68" t="s">
        <v>14564</v>
      </c>
      <c r="B14514" s="225">
        <v>646.48</v>
      </c>
    </row>
    <row r="14515" spans="1:2">
      <c r="A14515" s="68" t="s">
        <v>14565</v>
      </c>
      <c r="B14515" s="225">
        <v>593.16999999999996</v>
      </c>
    </row>
    <row r="14516" spans="1:2">
      <c r="A14516" s="68" t="s">
        <v>14566</v>
      </c>
      <c r="B14516" s="225">
        <v>1106.24</v>
      </c>
    </row>
    <row r="14517" spans="1:2">
      <c r="A14517" s="68" t="s">
        <v>14567</v>
      </c>
      <c r="B14517" s="225">
        <v>1050.22</v>
      </c>
    </row>
    <row r="14518" spans="1:2">
      <c r="A14518" s="68" t="s">
        <v>14568</v>
      </c>
      <c r="B14518" s="225">
        <v>688.24</v>
      </c>
    </row>
    <row r="14519" spans="1:2">
      <c r="A14519" s="68" t="s">
        <v>14569</v>
      </c>
      <c r="B14519" s="225">
        <v>621.32000000000005</v>
      </c>
    </row>
    <row r="14520" spans="1:2">
      <c r="A14520" s="68" t="s">
        <v>14570</v>
      </c>
      <c r="B14520" s="225">
        <v>604.39</v>
      </c>
    </row>
    <row r="14521" spans="1:2">
      <c r="A14521" s="68" t="s">
        <v>14571</v>
      </c>
      <c r="B14521" s="225">
        <v>554.24</v>
      </c>
    </row>
    <row r="14522" spans="1:2">
      <c r="A14522" s="68" t="s">
        <v>14572</v>
      </c>
      <c r="B14522" s="225">
        <v>1074.83</v>
      </c>
    </row>
    <row r="14523" spans="1:2">
      <c r="A14523" s="68" t="s">
        <v>14573</v>
      </c>
      <c r="B14523" s="225">
        <v>1021.97</v>
      </c>
    </row>
    <row r="14524" spans="1:2">
      <c r="A14524" s="68" t="s">
        <v>14574</v>
      </c>
      <c r="B14524" s="225">
        <v>996.51</v>
      </c>
    </row>
    <row r="14525" spans="1:2">
      <c r="A14525" s="68" t="s">
        <v>14575</v>
      </c>
      <c r="B14525" s="225">
        <v>897.36</v>
      </c>
    </row>
    <row r="14526" spans="1:2">
      <c r="A14526" s="68" t="s">
        <v>14576</v>
      </c>
      <c r="B14526" s="225">
        <v>733.99</v>
      </c>
    </row>
    <row r="14527" spans="1:2">
      <c r="A14527" s="68" t="s">
        <v>14577</v>
      </c>
      <c r="B14527" s="225">
        <v>674.13</v>
      </c>
    </row>
    <row r="14528" spans="1:2">
      <c r="A14528" s="68" t="s">
        <v>14578</v>
      </c>
      <c r="B14528" s="225">
        <v>1284.7</v>
      </c>
    </row>
    <row r="14529" spans="1:2">
      <c r="A14529" s="68" t="s">
        <v>14579</v>
      </c>
      <c r="B14529" s="225">
        <v>1222.1199999999999</v>
      </c>
    </row>
    <row r="14530" spans="1:2">
      <c r="A14530" s="68" t="s">
        <v>14580</v>
      </c>
      <c r="B14530" s="225">
        <v>773.75</v>
      </c>
    </row>
    <row r="14531" spans="1:2">
      <c r="A14531" s="68" t="s">
        <v>14581</v>
      </c>
      <c r="B14531" s="225">
        <v>699.08</v>
      </c>
    </row>
    <row r="14532" spans="1:2">
      <c r="A14532" s="68" t="s">
        <v>14582</v>
      </c>
      <c r="B14532" s="225">
        <v>680.55</v>
      </c>
    </row>
    <row r="14533" spans="1:2">
      <c r="A14533" s="68" t="s">
        <v>14583</v>
      </c>
      <c r="B14533" s="225">
        <v>625.04</v>
      </c>
    </row>
    <row r="14534" spans="1:2">
      <c r="A14534" s="68" t="s">
        <v>14584</v>
      </c>
      <c r="B14534" s="225">
        <v>1244.2</v>
      </c>
    </row>
    <row r="14535" spans="1:2">
      <c r="A14535" s="68" t="s">
        <v>14585</v>
      </c>
      <c r="B14535" s="225">
        <v>1185.98</v>
      </c>
    </row>
    <row r="14536" spans="1:2">
      <c r="A14536" s="68" t="s">
        <v>14586</v>
      </c>
      <c r="B14536" s="225">
        <v>1144.79</v>
      </c>
    </row>
    <row r="14537" spans="1:2">
      <c r="A14537" s="68" t="s">
        <v>14587</v>
      </c>
      <c r="B14537" s="225">
        <v>1030.3699999999999</v>
      </c>
    </row>
    <row r="14538" spans="1:2">
      <c r="A14538" s="68" t="s">
        <v>14588</v>
      </c>
      <c r="B14538" s="225">
        <v>848.8</v>
      </c>
    </row>
    <row r="14539" spans="1:2">
      <c r="A14539" s="68" t="s">
        <v>14589</v>
      </c>
      <c r="B14539" s="225">
        <v>778.57</v>
      </c>
    </row>
    <row r="14540" spans="1:2">
      <c r="A14540" s="68" t="s">
        <v>14590</v>
      </c>
      <c r="B14540" s="225">
        <v>1490.45</v>
      </c>
    </row>
    <row r="14541" spans="1:2">
      <c r="A14541" s="68" t="s">
        <v>14591</v>
      </c>
      <c r="B14541" s="225">
        <v>1417.51</v>
      </c>
    </row>
    <row r="14542" spans="1:2">
      <c r="A14542" s="68" t="s">
        <v>14592</v>
      </c>
      <c r="B14542" s="225">
        <v>893.89</v>
      </c>
    </row>
    <row r="14543" spans="1:2">
      <c r="A14543" s="68" t="s">
        <v>14593</v>
      </c>
      <c r="B14543" s="225">
        <v>807.07</v>
      </c>
    </row>
    <row r="14544" spans="1:2">
      <c r="A14544" s="68" t="s">
        <v>14594</v>
      </c>
      <c r="B14544" s="225">
        <v>788.38</v>
      </c>
    </row>
    <row r="14545" spans="1:2">
      <c r="A14545" s="68" t="s">
        <v>14595</v>
      </c>
      <c r="B14545" s="225">
        <v>723.11</v>
      </c>
    </row>
    <row r="14546" spans="1:2">
      <c r="A14546" s="68" t="s">
        <v>14596</v>
      </c>
      <c r="B14546" s="225">
        <v>1443.17</v>
      </c>
    </row>
    <row r="14547" spans="1:2">
      <c r="A14547" s="68" t="s">
        <v>14597</v>
      </c>
      <c r="B14547" s="225">
        <v>1375.2</v>
      </c>
    </row>
    <row r="14548" spans="1:2">
      <c r="A14548" s="68" t="s">
        <v>14598</v>
      </c>
      <c r="B14548" s="225">
        <v>1307.1300000000001</v>
      </c>
    </row>
    <row r="14549" spans="1:2">
      <c r="A14549" s="68" t="s">
        <v>14599</v>
      </c>
      <c r="B14549" s="225">
        <v>1179</v>
      </c>
    </row>
    <row r="14550" spans="1:2">
      <c r="A14550" s="68" t="s">
        <v>14600</v>
      </c>
      <c r="B14550" s="225">
        <v>987.33</v>
      </c>
    </row>
    <row r="14551" spans="1:2">
      <c r="A14551" s="68" t="s">
        <v>14601</v>
      </c>
      <c r="B14551" s="225">
        <v>906.93</v>
      </c>
    </row>
    <row r="14552" spans="1:2">
      <c r="A14552" s="68" t="s">
        <v>14602</v>
      </c>
      <c r="B14552" s="225">
        <v>1860.76</v>
      </c>
    </row>
    <row r="14553" spans="1:2">
      <c r="A14553" s="68" t="s">
        <v>14603</v>
      </c>
      <c r="B14553" s="225">
        <v>1777.65</v>
      </c>
    </row>
    <row r="14554" spans="1:2">
      <c r="A14554" s="68" t="s">
        <v>14604</v>
      </c>
      <c r="B14554" s="225">
        <v>513.73</v>
      </c>
    </row>
    <row r="14555" spans="1:2">
      <c r="A14555" s="68" t="s">
        <v>14605</v>
      </c>
      <c r="B14555" s="225">
        <v>456.52</v>
      </c>
    </row>
    <row r="14556" spans="1:2">
      <c r="A14556" s="68" t="s">
        <v>14606</v>
      </c>
      <c r="B14556" s="225">
        <v>413.3</v>
      </c>
    </row>
    <row r="14557" spans="1:2">
      <c r="A14557" s="68" t="s">
        <v>14607</v>
      </c>
      <c r="B14557" s="225">
        <v>370.83</v>
      </c>
    </row>
    <row r="14558" spans="1:2">
      <c r="A14558" s="68" t="s">
        <v>14608</v>
      </c>
      <c r="B14558" s="225">
        <v>790.99</v>
      </c>
    </row>
    <row r="14559" spans="1:2">
      <c r="A14559" s="68" t="s">
        <v>14609</v>
      </c>
      <c r="B14559" s="225">
        <v>745.8</v>
      </c>
    </row>
    <row r="14560" spans="1:2">
      <c r="A14560" s="68" t="s">
        <v>14610</v>
      </c>
      <c r="B14560" s="225">
        <v>442.73</v>
      </c>
    </row>
    <row r="14561" spans="1:2">
      <c r="A14561" s="68" t="s">
        <v>14611</v>
      </c>
      <c r="B14561" s="225">
        <v>393.06</v>
      </c>
    </row>
    <row r="14562" spans="1:2">
      <c r="A14562" s="68" t="s">
        <v>14612</v>
      </c>
      <c r="B14562" s="225">
        <v>405.79</v>
      </c>
    </row>
    <row r="14563" spans="1:2">
      <c r="A14563" s="68" t="s">
        <v>14613</v>
      </c>
      <c r="B14563" s="225">
        <v>363.32</v>
      </c>
    </row>
    <row r="14564" spans="1:2">
      <c r="A14564" s="68" t="s">
        <v>14614</v>
      </c>
      <c r="B14564" s="225">
        <v>786.89</v>
      </c>
    </row>
    <row r="14565" spans="1:2">
      <c r="A14565" s="68" t="s">
        <v>14615</v>
      </c>
      <c r="B14565" s="225">
        <v>741.7</v>
      </c>
    </row>
    <row r="14566" spans="1:2">
      <c r="A14566" s="68" t="s">
        <v>14616</v>
      </c>
      <c r="B14566" s="225">
        <v>676.4</v>
      </c>
    </row>
    <row r="14567" spans="1:2">
      <c r="A14567" s="68" t="s">
        <v>14617</v>
      </c>
      <c r="B14567" s="225">
        <v>603.95000000000005</v>
      </c>
    </row>
    <row r="14568" spans="1:2">
      <c r="A14568" s="68" t="s">
        <v>14618</v>
      </c>
      <c r="B14568" s="225">
        <v>509.03</v>
      </c>
    </row>
    <row r="14569" spans="1:2">
      <c r="A14569" s="68" t="s">
        <v>14619</v>
      </c>
      <c r="B14569" s="225">
        <v>461.13</v>
      </c>
    </row>
    <row r="14570" spans="1:2">
      <c r="A14570" s="68" t="s">
        <v>14620</v>
      </c>
      <c r="B14570" s="225">
        <v>993.17</v>
      </c>
    </row>
    <row r="14571" spans="1:2">
      <c r="A14571" s="68" t="s">
        <v>14621</v>
      </c>
      <c r="B14571" s="225">
        <v>942.57</v>
      </c>
    </row>
    <row r="14572" spans="1:2">
      <c r="A14572" s="68" t="s">
        <v>14622</v>
      </c>
      <c r="B14572" s="225">
        <v>558.21</v>
      </c>
    </row>
    <row r="14573" spans="1:2">
      <c r="A14573" s="68" t="s">
        <v>14623</v>
      </c>
      <c r="B14573" s="225">
        <v>498.34</v>
      </c>
    </row>
    <row r="14574" spans="1:2">
      <c r="A14574" s="68" t="s">
        <v>14624</v>
      </c>
      <c r="B14574" s="225">
        <v>496.66</v>
      </c>
    </row>
    <row r="14575" spans="1:2">
      <c r="A14575" s="68" t="s">
        <v>14625</v>
      </c>
      <c r="B14575" s="225">
        <v>448.76</v>
      </c>
    </row>
    <row r="14576" spans="1:2">
      <c r="A14576" s="68" t="s">
        <v>14626</v>
      </c>
      <c r="B14576" s="225">
        <v>994.39</v>
      </c>
    </row>
    <row r="14577" spans="1:2">
      <c r="A14577" s="68" t="s">
        <v>14627</v>
      </c>
      <c r="B14577" s="225">
        <v>943.79</v>
      </c>
    </row>
    <row r="14578" spans="1:2">
      <c r="A14578" s="68" t="s">
        <v>14628</v>
      </c>
      <c r="B14578" s="225">
        <v>699.07</v>
      </c>
    </row>
    <row r="14579" spans="1:2">
      <c r="A14579" s="68" t="s">
        <v>14629</v>
      </c>
      <c r="B14579" s="225">
        <v>629.41</v>
      </c>
    </row>
    <row r="14580" spans="1:2">
      <c r="A14580" s="68" t="s">
        <v>14630</v>
      </c>
      <c r="B14580" s="225">
        <v>498.23</v>
      </c>
    </row>
    <row r="14581" spans="1:2">
      <c r="A14581" s="68" t="s">
        <v>14631</v>
      </c>
      <c r="B14581" s="225">
        <v>458.03</v>
      </c>
    </row>
    <row r="14582" spans="1:2">
      <c r="A14582" s="68" t="s">
        <v>14632</v>
      </c>
      <c r="B14582" s="225">
        <v>1092.56</v>
      </c>
    </row>
    <row r="14583" spans="1:2">
      <c r="A14583" s="68" t="s">
        <v>14633</v>
      </c>
      <c r="B14583" s="225">
        <v>1049.47</v>
      </c>
    </row>
    <row r="14584" spans="1:2">
      <c r="A14584" s="68" t="s">
        <v>14634</v>
      </c>
      <c r="B14584" s="225">
        <v>525.97</v>
      </c>
    </row>
    <row r="14585" spans="1:2">
      <c r="A14585" s="68" t="s">
        <v>14635</v>
      </c>
      <c r="B14585" s="225">
        <v>475.45</v>
      </c>
    </row>
    <row r="14586" spans="1:2">
      <c r="A14586" s="68" t="s">
        <v>14636</v>
      </c>
      <c r="B14586" s="225">
        <v>452.1</v>
      </c>
    </row>
    <row r="14587" spans="1:2">
      <c r="A14587" s="68" t="s">
        <v>14637</v>
      </c>
      <c r="B14587" s="225">
        <v>415.97</v>
      </c>
    </row>
    <row r="14588" spans="1:2">
      <c r="A14588" s="68" t="s">
        <v>14638</v>
      </c>
      <c r="B14588" s="225">
        <v>1039.6500000000001</v>
      </c>
    </row>
    <row r="14589" spans="1:2">
      <c r="A14589" s="68" t="s">
        <v>14639</v>
      </c>
      <c r="B14589" s="225">
        <v>1000.8</v>
      </c>
    </row>
    <row r="14590" spans="1:2">
      <c r="A14590" s="68" t="s">
        <v>14640</v>
      </c>
      <c r="B14590" s="225">
        <v>804.37</v>
      </c>
    </row>
    <row r="14591" spans="1:2">
      <c r="A14591" s="68" t="s">
        <v>14641</v>
      </c>
      <c r="B14591" s="225">
        <v>724.38</v>
      </c>
    </row>
    <row r="14592" spans="1:2">
      <c r="A14592" s="68" t="s">
        <v>14642</v>
      </c>
      <c r="B14592" s="225">
        <v>570.04999999999995</v>
      </c>
    </row>
    <row r="14593" spans="1:2">
      <c r="A14593" s="68" t="s">
        <v>14643</v>
      </c>
      <c r="B14593" s="225">
        <v>524.42999999999995</v>
      </c>
    </row>
    <row r="14594" spans="1:2">
      <c r="A14594" s="68" t="s">
        <v>14644</v>
      </c>
      <c r="B14594" s="225">
        <v>1378.92</v>
      </c>
    </row>
    <row r="14595" spans="1:2">
      <c r="A14595" s="68" t="s">
        <v>14645</v>
      </c>
      <c r="B14595" s="225">
        <v>1330.59</v>
      </c>
    </row>
    <row r="14596" spans="1:2">
      <c r="A14596" s="68" t="s">
        <v>14646</v>
      </c>
      <c r="B14596" s="225">
        <v>609.48</v>
      </c>
    </row>
    <row r="14597" spans="1:2">
      <c r="A14597" s="68" t="s">
        <v>14647</v>
      </c>
      <c r="B14597" s="225">
        <v>550.88</v>
      </c>
    </row>
    <row r="14598" spans="1:2">
      <c r="A14598" s="68" t="s">
        <v>14648</v>
      </c>
      <c r="B14598" s="225">
        <v>523.30999999999995</v>
      </c>
    </row>
    <row r="14599" spans="1:2">
      <c r="A14599" s="68" t="s">
        <v>14649</v>
      </c>
      <c r="B14599" s="225">
        <v>481.48</v>
      </c>
    </row>
    <row r="14600" spans="1:2">
      <c r="A14600" s="68" t="s">
        <v>14650</v>
      </c>
      <c r="B14600" s="225">
        <v>1204.06</v>
      </c>
    </row>
    <row r="14601" spans="1:2">
      <c r="A14601" s="68" t="s">
        <v>14651</v>
      </c>
      <c r="B14601" s="225">
        <v>1159.53</v>
      </c>
    </row>
    <row r="14602" spans="1:2">
      <c r="A14602" s="68" t="s">
        <v>14652</v>
      </c>
      <c r="B14602" s="225">
        <v>933.95</v>
      </c>
    </row>
    <row r="14603" spans="1:2">
      <c r="A14603" s="68" t="s">
        <v>14653</v>
      </c>
      <c r="B14603" s="225">
        <v>840.93</v>
      </c>
    </row>
    <row r="14604" spans="1:2">
      <c r="A14604" s="68" t="s">
        <v>14654</v>
      </c>
      <c r="B14604" s="225">
        <v>666.16</v>
      </c>
    </row>
    <row r="14605" spans="1:2">
      <c r="A14605" s="68" t="s">
        <v>14655</v>
      </c>
      <c r="B14605" s="225">
        <v>612.41</v>
      </c>
    </row>
    <row r="14606" spans="1:2">
      <c r="A14606" s="68" t="s">
        <v>14656</v>
      </c>
      <c r="B14606" s="225">
        <v>1322.99</v>
      </c>
    </row>
    <row r="14607" spans="1:2">
      <c r="A14607" s="68" t="s">
        <v>14657</v>
      </c>
      <c r="B14607" s="225">
        <v>1266.54</v>
      </c>
    </row>
    <row r="14608" spans="1:2">
      <c r="A14608" s="68" t="s">
        <v>14658</v>
      </c>
      <c r="B14608" s="225">
        <v>703.29</v>
      </c>
    </row>
    <row r="14609" spans="1:2">
      <c r="A14609" s="68" t="s">
        <v>14659</v>
      </c>
      <c r="B14609" s="225">
        <v>635.79999999999995</v>
      </c>
    </row>
    <row r="14610" spans="1:2">
      <c r="A14610" s="68" t="s">
        <v>14660</v>
      </c>
      <c r="B14610" s="225">
        <v>604.80999999999995</v>
      </c>
    </row>
    <row r="14611" spans="1:2">
      <c r="A14611" s="68" t="s">
        <v>14661</v>
      </c>
      <c r="B14611" s="225">
        <v>556.48</v>
      </c>
    </row>
    <row r="14612" spans="1:2">
      <c r="A14612" s="68" t="s">
        <v>14662</v>
      </c>
      <c r="B14612" s="225">
        <v>1517.61</v>
      </c>
    </row>
    <row r="14613" spans="1:2">
      <c r="A14613" s="68" t="s">
        <v>14663</v>
      </c>
      <c r="B14613" s="225">
        <v>1466.58</v>
      </c>
    </row>
    <row r="14614" spans="1:2">
      <c r="A14614" s="68" t="s">
        <v>14664</v>
      </c>
      <c r="B14614" s="225">
        <v>1044.6099999999999</v>
      </c>
    </row>
    <row r="14615" spans="1:2">
      <c r="A14615" s="68" t="s">
        <v>14665</v>
      </c>
      <c r="B14615" s="225">
        <v>941.26</v>
      </c>
    </row>
    <row r="14616" spans="1:2">
      <c r="A14616" s="68" t="s">
        <v>14666</v>
      </c>
      <c r="B14616" s="225">
        <v>743.34</v>
      </c>
    </row>
    <row r="14617" spans="1:2">
      <c r="A14617" s="68" t="s">
        <v>14667</v>
      </c>
      <c r="B14617" s="225">
        <v>684.18</v>
      </c>
    </row>
    <row r="14618" spans="1:2">
      <c r="A14618" s="68" t="s">
        <v>14668</v>
      </c>
      <c r="B14618" s="225">
        <v>1874.93</v>
      </c>
    </row>
    <row r="14619" spans="1:2">
      <c r="A14619" s="68" t="s">
        <v>14669</v>
      </c>
      <c r="B14619" s="225">
        <v>1813.05</v>
      </c>
    </row>
    <row r="14620" spans="1:2">
      <c r="A14620" s="68" t="s">
        <v>14670</v>
      </c>
      <c r="B14620" s="225">
        <v>423.25</v>
      </c>
    </row>
    <row r="14621" spans="1:2">
      <c r="A14621" s="68" t="s">
        <v>14671</v>
      </c>
      <c r="B14621" s="225">
        <v>374.49</v>
      </c>
    </row>
    <row r="14622" spans="1:2">
      <c r="A14622" s="68" t="s">
        <v>14672</v>
      </c>
      <c r="B14622" s="225">
        <v>494.68</v>
      </c>
    </row>
    <row r="14623" spans="1:2">
      <c r="A14623" s="68" t="s">
        <v>14673</v>
      </c>
      <c r="B14623" s="225">
        <v>440.5</v>
      </c>
    </row>
    <row r="14624" spans="1:2">
      <c r="A14624" s="68" t="s">
        <v>14674</v>
      </c>
      <c r="B14624" s="225">
        <v>575.86</v>
      </c>
    </row>
    <row r="14625" spans="1:2">
      <c r="A14625" s="68" t="s">
        <v>14675</v>
      </c>
      <c r="B14625" s="225">
        <v>510.85</v>
      </c>
    </row>
    <row r="14626" spans="1:2">
      <c r="A14626" s="68" t="s">
        <v>14676</v>
      </c>
      <c r="B14626" s="225">
        <v>735.69</v>
      </c>
    </row>
    <row r="14627" spans="1:2">
      <c r="A14627" s="68" t="s">
        <v>14677</v>
      </c>
      <c r="B14627" s="225">
        <v>654.41999999999996</v>
      </c>
    </row>
    <row r="14628" spans="1:2">
      <c r="A14628" s="68" t="s">
        <v>14678</v>
      </c>
      <c r="B14628" s="225">
        <v>888.84</v>
      </c>
    </row>
    <row r="14629" spans="1:2">
      <c r="A14629" s="68" t="s">
        <v>14679</v>
      </c>
      <c r="B14629" s="225">
        <v>796.74</v>
      </c>
    </row>
    <row r="14630" spans="1:2">
      <c r="A14630" s="68" t="s">
        <v>23832</v>
      </c>
      <c r="B14630" s="225">
        <v>143.78</v>
      </c>
    </row>
    <row r="14631" spans="1:2">
      <c r="A14631" s="68" t="s">
        <v>23833</v>
      </c>
      <c r="B14631" s="225">
        <v>127.53</v>
      </c>
    </row>
    <row r="14632" spans="1:2">
      <c r="A14632" s="68" t="s">
        <v>23834</v>
      </c>
      <c r="B14632" s="225">
        <v>164.08</v>
      </c>
    </row>
    <row r="14633" spans="1:2">
      <c r="A14633" s="68" t="s">
        <v>23835</v>
      </c>
      <c r="B14633" s="225">
        <v>145.12</v>
      </c>
    </row>
    <row r="14634" spans="1:2">
      <c r="A14634" s="68" t="s">
        <v>23836</v>
      </c>
      <c r="B14634" s="225">
        <v>194.35</v>
      </c>
    </row>
    <row r="14635" spans="1:2">
      <c r="A14635" s="68" t="s">
        <v>23837</v>
      </c>
      <c r="B14635" s="225">
        <v>172.68</v>
      </c>
    </row>
    <row r="14636" spans="1:2">
      <c r="A14636" s="68" t="s">
        <v>23838</v>
      </c>
      <c r="B14636" s="225">
        <v>244.91</v>
      </c>
    </row>
    <row r="14637" spans="1:2">
      <c r="A14637" s="68" t="s">
        <v>23839</v>
      </c>
      <c r="B14637" s="225">
        <v>217.82</v>
      </c>
    </row>
    <row r="14638" spans="1:2">
      <c r="A14638" s="68" t="s">
        <v>23840</v>
      </c>
      <c r="B14638" s="225">
        <v>295.47000000000003</v>
      </c>
    </row>
    <row r="14639" spans="1:2">
      <c r="A14639" s="68" t="s">
        <v>23841</v>
      </c>
      <c r="B14639" s="225">
        <v>262.97000000000003</v>
      </c>
    </row>
    <row r="14640" spans="1:2">
      <c r="A14640" s="68" t="s">
        <v>14680</v>
      </c>
      <c r="B14640" s="225">
        <v>346.03</v>
      </c>
    </row>
    <row r="14641" spans="1:2">
      <c r="A14641" s="68" t="s">
        <v>14681</v>
      </c>
      <c r="B14641" s="225">
        <v>308.11</v>
      </c>
    </row>
    <row r="14642" spans="1:2">
      <c r="A14642" s="68" t="s">
        <v>23842</v>
      </c>
      <c r="B14642" s="225">
        <v>295.47000000000003</v>
      </c>
    </row>
    <row r="14643" spans="1:2">
      <c r="A14643" s="68" t="s">
        <v>23843</v>
      </c>
      <c r="B14643" s="225">
        <v>262.97000000000003</v>
      </c>
    </row>
    <row r="14644" spans="1:2">
      <c r="A14644" s="68" t="s">
        <v>23844</v>
      </c>
      <c r="B14644" s="225">
        <v>244.91</v>
      </c>
    </row>
    <row r="14645" spans="1:2">
      <c r="A14645" s="68" t="s">
        <v>23845</v>
      </c>
      <c r="B14645" s="225">
        <v>217.82</v>
      </c>
    </row>
    <row r="14646" spans="1:2">
      <c r="A14646" s="68" t="s">
        <v>14682</v>
      </c>
      <c r="B14646" s="225">
        <v>194.35</v>
      </c>
    </row>
    <row r="14647" spans="1:2">
      <c r="A14647" s="68" t="s">
        <v>14683</v>
      </c>
      <c r="B14647" s="225">
        <v>172.68</v>
      </c>
    </row>
    <row r="14648" spans="1:2">
      <c r="A14648" s="68" t="s">
        <v>14684</v>
      </c>
      <c r="B14648" s="225">
        <v>211.92</v>
      </c>
    </row>
    <row r="14649" spans="1:2">
      <c r="A14649" s="68" t="s">
        <v>14685</v>
      </c>
      <c r="B14649" s="225">
        <v>190.25</v>
      </c>
    </row>
    <row r="14650" spans="1:2">
      <c r="A14650" s="68" t="s">
        <v>14686</v>
      </c>
      <c r="B14650" s="225">
        <v>459.74</v>
      </c>
    </row>
    <row r="14651" spans="1:2">
      <c r="A14651" s="68" t="s">
        <v>14687</v>
      </c>
      <c r="B14651" s="225">
        <v>432.65</v>
      </c>
    </row>
    <row r="14652" spans="1:2">
      <c r="A14652" s="68" t="s">
        <v>14688</v>
      </c>
      <c r="B14652" s="225">
        <v>202.72</v>
      </c>
    </row>
    <row r="14653" spans="1:2">
      <c r="A14653" s="68" t="s">
        <v>14689</v>
      </c>
      <c r="B14653" s="225">
        <v>197.3</v>
      </c>
    </row>
    <row r="14654" spans="1:2">
      <c r="A14654" s="68" t="s">
        <v>14690</v>
      </c>
      <c r="B14654" s="225">
        <v>294.2</v>
      </c>
    </row>
    <row r="14655" spans="1:2">
      <c r="A14655" s="68" t="s">
        <v>14691</v>
      </c>
      <c r="B14655" s="225">
        <v>262.36</v>
      </c>
    </row>
    <row r="14656" spans="1:2">
      <c r="A14656" s="68" t="s">
        <v>14692</v>
      </c>
      <c r="B14656" s="225">
        <v>227.25</v>
      </c>
    </row>
    <row r="14657" spans="1:2">
      <c r="A14657" s="68" t="s">
        <v>14693</v>
      </c>
      <c r="B14657" s="225">
        <v>205.23</v>
      </c>
    </row>
    <row r="14658" spans="1:2">
      <c r="A14658" s="68" t="s">
        <v>14694</v>
      </c>
      <c r="B14658" s="225">
        <v>444.25</v>
      </c>
    </row>
    <row r="14659" spans="1:2">
      <c r="A14659" s="68" t="s">
        <v>14695</v>
      </c>
      <c r="B14659" s="225">
        <v>419.51</v>
      </c>
    </row>
    <row r="14660" spans="1:2">
      <c r="A14660" s="68" t="s">
        <v>14696</v>
      </c>
      <c r="B14660" s="225">
        <v>398.27</v>
      </c>
    </row>
    <row r="14661" spans="1:2">
      <c r="A14661" s="68" t="s">
        <v>14697</v>
      </c>
      <c r="B14661" s="225">
        <v>357.73</v>
      </c>
    </row>
    <row r="14662" spans="1:2">
      <c r="A14662" s="68" t="s">
        <v>14698</v>
      </c>
      <c r="B14662" s="225">
        <v>309</v>
      </c>
    </row>
    <row r="14663" spans="1:2">
      <c r="A14663" s="68" t="s">
        <v>14699</v>
      </c>
      <c r="B14663" s="225">
        <v>281.56</v>
      </c>
    </row>
    <row r="14664" spans="1:2">
      <c r="A14664" s="68" t="s">
        <v>14700</v>
      </c>
      <c r="B14664" s="225">
        <v>595.41999999999996</v>
      </c>
    </row>
    <row r="14665" spans="1:2">
      <c r="A14665" s="68" t="s">
        <v>14701</v>
      </c>
      <c r="B14665" s="225">
        <v>565.27</v>
      </c>
    </row>
    <row r="14666" spans="1:2">
      <c r="A14666" s="68" t="s">
        <v>14702</v>
      </c>
      <c r="B14666" s="225">
        <v>462.07</v>
      </c>
    </row>
    <row r="14667" spans="1:2">
      <c r="A14667" s="68" t="s">
        <v>14703</v>
      </c>
      <c r="B14667" s="225">
        <v>415.55</v>
      </c>
    </row>
    <row r="14668" spans="1:2">
      <c r="A14668" s="68" t="s">
        <v>14704</v>
      </c>
      <c r="B14668" s="225">
        <v>350.49</v>
      </c>
    </row>
    <row r="14669" spans="1:2">
      <c r="A14669" s="68" t="s">
        <v>14705</v>
      </c>
      <c r="B14669" s="225">
        <v>320.33999999999997</v>
      </c>
    </row>
    <row r="14670" spans="1:2">
      <c r="A14670" s="68" t="s">
        <v>14706</v>
      </c>
      <c r="B14670" s="225">
        <v>775.75</v>
      </c>
    </row>
    <row r="14671" spans="1:2">
      <c r="A14671" s="68" t="s">
        <v>14707</v>
      </c>
      <c r="B14671" s="225">
        <v>742.88</v>
      </c>
    </row>
    <row r="14672" spans="1:2">
      <c r="A14672" s="68" t="s">
        <v>14708</v>
      </c>
      <c r="B14672" s="225">
        <v>323.44</v>
      </c>
    </row>
    <row r="14673" spans="1:2">
      <c r="A14673" s="68" t="s">
        <v>14709</v>
      </c>
      <c r="B14673" s="225">
        <v>290.10000000000002</v>
      </c>
    </row>
    <row r="14674" spans="1:2">
      <c r="A14674" s="68" t="s">
        <v>14710</v>
      </c>
      <c r="B14674" s="225">
        <v>253.92</v>
      </c>
    </row>
    <row r="14675" spans="1:2">
      <c r="A14675" s="68" t="s">
        <v>14711</v>
      </c>
      <c r="B14675" s="225">
        <v>230.41</v>
      </c>
    </row>
    <row r="14676" spans="1:2">
      <c r="A14676" s="68" t="s">
        <v>14712</v>
      </c>
      <c r="B14676" s="225">
        <v>325.32</v>
      </c>
    </row>
    <row r="14677" spans="1:2">
      <c r="A14677" s="68" t="s">
        <v>14713</v>
      </c>
      <c r="B14677" s="225">
        <v>291.98</v>
      </c>
    </row>
    <row r="14678" spans="1:2">
      <c r="A14678" s="68" t="s">
        <v>14714</v>
      </c>
      <c r="B14678" s="225">
        <v>255.62</v>
      </c>
    </row>
    <row r="14679" spans="1:2">
      <c r="A14679" s="68" t="s">
        <v>14715</v>
      </c>
      <c r="B14679" s="225">
        <v>232.11</v>
      </c>
    </row>
    <row r="14680" spans="1:2">
      <c r="A14680" s="68" t="s">
        <v>14716</v>
      </c>
      <c r="B14680" s="225">
        <v>482.74</v>
      </c>
    </row>
    <row r="14681" spans="1:2">
      <c r="A14681" s="68" t="s">
        <v>14717</v>
      </c>
      <c r="B14681" s="225">
        <v>456.51</v>
      </c>
    </row>
    <row r="14682" spans="1:2">
      <c r="A14682" s="68" t="s">
        <v>14718</v>
      </c>
      <c r="B14682" s="225">
        <v>484.44</v>
      </c>
    </row>
    <row r="14683" spans="1:2">
      <c r="A14683" s="68" t="s">
        <v>14719</v>
      </c>
      <c r="B14683" s="225">
        <v>458.21</v>
      </c>
    </row>
    <row r="14684" spans="1:2">
      <c r="A14684" s="68" t="s">
        <v>14720</v>
      </c>
      <c r="B14684" s="225">
        <v>255.47</v>
      </c>
    </row>
    <row r="14685" spans="1:2">
      <c r="A14685" s="68" t="s">
        <v>14721</v>
      </c>
      <c r="B14685" s="225">
        <v>229.87</v>
      </c>
    </row>
    <row r="14686" spans="1:2">
      <c r="A14686" s="68" t="s">
        <v>14722</v>
      </c>
      <c r="B14686" s="225">
        <v>228.27</v>
      </c>
    </row>
    <row r="14687" spans="1:2">
      <c r="A14687" s="68" t="s">
        <v>14723</v>
      </c>
      <c r="B14687" s="225">
        <v>207.47</v>
      </c>
    </row>
    <row r="14688" spans="1:2">
      <c r="A14688" s="68" t="s">
        <v>14724</v>
      </c>
      <c r="B14688" s="225">
        <v>257.35000000000002</v>
      </c>
    </row>
    <row r="14689" spans="1:2">
      <c r="A14689" s="68" t="s">
        <v>14725</v>
      </c>
      <c r="B14689" s="225">
        <v>231.75</v>
      </c>
    </row>
    <row r="14690" spans="1:2">
      <c r="A14690" s="68" t="s">
        <v>14726</v>
      </c>
      <c r="B14690" s="225">
        <v>229.97</v>
      </c>
    </row>
    <row r="14691" spans="1:2">
      <c r="A14691" s="68" t="s">
        <v>14727</v>
      </c>
      <c r="B14691" s="225">
        <v>209.17</v>
      </c>
    </row>
    <row r="14692" spans="1:2">
      <c r="A14692" s="68" t="s">
        <v>14728</v>
      </c>
      <c r="B14692" s="225">
        <v>426.27</v>
      </c>
    </row>
    <row r="14693" spans="1:2">
      <c r="A14693" s="68" t="s">
        <v>14729</v>
      </c>
      <c r="B14693" s="225">
        <v>402.76</v>
      </c>
    </row>
    <row r="14694" spans="1:2">
      <c r="A14694" s="68" t="s">
        <v>14730</v>
      </c>
      <c r="B14694" s="225">
        <v>427.97</v>
      </c>
    </row>
    <row r="14695" spans="1:2">
      <c r="A14695" s="68" t="s">
        <v>14731</v>
      </c>
      <c r="B14695" s="225">
        <v>404.46</v>
      </c>
    </row>
    <row r="14696" spans="1:2">
      <c r="A14696" s="68" t="s">
        <v>14732</v>
      </c>
      <c r="B14696" s="225">
        <v>434.2</v>
      </c>
    </row>
    <row r="14697" spans="1:2">
      <c r="A14697" s="68" t="s">
        <v>14733</v>
      </c>
      <c r="B14697" s="225">
        <v>390.95</v>
      </c>
    </row>
    <row r="14698" spans="1:2">
      <c r="A14698" s="68" t="s">
        <v>14734</v>
      </c>
      <c r="B14698" s="225">
        <v>331.72</v>
      </c>
    </row>
    <row r="14699" spans="1:2">
      <c r="A14699" s="68" t="s">
        <v>14735</v>
      </c>
      <c r="B14699" s="225">
        <v>302.79000000000002</v>
      </c>
    </row>
    <row r="14700" spans="1:2">
      <c r="A14700" s="68" t="s">
        <v>14736</v>
      </c>
      <c r="B14700" s="225">
        <v>441.05</v>
      </c>
    </row>
    <row r="14701" spans="1:2">
      <c r="A14701" s="68" t="s">
        <v>14737</v>
      </c>
      <c r="B14701" s="225">
        <v>397.38</v>
      </c>
    </row>
    <row r="14702" spans="1:2">
      <c r="A14702" s="68" t="s">
        <v>14738</v>
      </c>
      <c r="B14702" s="225">
        <v>335.12</v>
      </c>
    </row>
    <row r="14703" spans="1:2">
      <c r="A14703" s="68" t="s">
        <v>14739</v>
      </c>
      <c r="B14703" s="225">
        <v>306.19</v>
      </c>
    </row>
    <row r="14704" spans="1:2">
      <c r="A14704" s="68" t="s">
        <v>14740</v>
      </c>
      <c r="B14704" s="225">
        <v>629.96</v>
      </c>
    </row>
    <row r="14705" spans="1:2">
      <c r="A14705" s="68" t="s">
        <v>14741</v>
      </c>
      <c r="B14705" s="225">
        <v>598.32000000000005</v>
      </c>
    </row>
    <row r="14706" spans="1:2">
      <c r="A14706" s="68" t="s">
        <v>14742</v>
      </c>
      <c r="B14706" s="225">
        <v>633.36</v>
      </c>
    </row>
    <row r="14707" spans="1:2">
      <c r="A14707" s="68" t="s">
        <v>14743</v>
      </c>
      <c r="B14707" s="225">
        <v>601.72</v>
      </c>
    </row>
    <row r="14708" spans="1:2">
      <c r="A14708" s="68" t="s">
        <v>14744</v>
      </c>
      <c r="B14708" s="225">
        <v>350.3</v>
      </c>
    </row>
    <row r="14709" spans="1:2">
      <c r="A14709" s="68" t="s">
        <v>14745</v>
      </c>
      <c r="B14709" s="225">
        <v>316.89</v>
      </c>
    </row>
    <row r="14710" spans="1:2">
      <c r="A14710" s="68" t="s">
        <v>14746</v>
      </c>
      <c r="B14710" s="225">
        <v>308.23</v>
      </c>
    </row>
    <row r="14711" spans="1:2">
      <c r="A14711" s="68" t="s">
        <v>14747</v>
      </c>
      <c r="B14711" s="225">
        <v>282</v>
      </c>
    </row>
    <row r="14712" spans="1:2">
      <c r="A14712" s="68" t="s">
        <v>14748</v>
      </c>
      <c r="B14712" s="225">
        <v>354.06</v>
      </c>
    </row>
    <row r="14713" spans="1:2">
      <c r="A14713" s="68" t="s">
        <v>14749</v>
      </c>
      <c r="B14713" s="225">
        <v>320.64999999999998</v>
      </c>
    </row>
    <row r="14714" spans="1:2">
      <c r="A14714" s="68" t="s">
        <v>14750</v>
      </c>
      <c r="B14714" s="225">
        <v>311.63</v>
      </c>
    </row>
    <row r="14715" spans="1:2">
      <c r="A14715" s="68" t="s">
        <v>14751</v>
      </c>
      <c r="B14715" s="225">
        <v>285.39999999999998</v>
      </c>
    </row>
    <row r="14716" spans="1:2">
      <c r="A14716" s="68" t="s">
        <v>14752</v>
      </c>
      <c r="B14716" s="225">
        <v>575.64</v>
      </c>
    </row>
    <row r="14717" spans="1:2">
      <c r="A14717" s="68" t="s">
        <v>14753</v>
      </c>
      <c r="B14717" s="225">
        <v>546.71</v>
      </c>
    </row>
    <row r="14718" spans="1:2">
      <c r="A14718" s="68" t="s">
        <v>14754</v>
      </c>
      <c r="B14718" s="225">
        <v>579.04</v>
      </c>
    </row>
    <row r="14719" spans="1:2">
      <c r="A14719" s="68" t="s">
        <v>14755</v>
      </c>
      <c r="B14719" s="225">
        <v>550.11</v>
      </c>
    </row>
    <row r="14720" spans="1:2">
      <c r="A14720" s="68" t="s">
        <v>14756</v>
      </c>
      <c r="B14720" s="225">
        <v>562.70000000000005</v>
      </c>
    </row>
    <row r="14721" spans="1:2">
      <c r="A14721" s="68" t="s">
        <v>14757</v>
      </c>
      <c r="B14721" s="225">
        <v>508.71</v>
      </c>
    </row>
    <row r="14722" spans="1:2">
      <c r="A14722" s="68" t="s">
        <v>14758</v>
      </c>
      <c r="B14722" s="225">
        <v>421.1</v>
      </c>
    </row>
    <row r="14723" spans="1:2">
      <c r="A14723" s="68" t="s">
        <v>14759</v>
      </c>
      <c r="B14723" s="225">
        <v>386.75</v>
      </c>
    </row>
    <row r="14724" spans="1:2">
      <c r="A14724" s="68" t="s">
        <v>14760</v>
      </c>
      <c r="B14724" s="225">
        <v>568.34</v>
      </c>
    </row>
    <row r="14725" spans="1:2">
      <c r="A14725" s="68" t="s">
        <v>14761</v>
      </c>
      <c r="B14725" s="225">
        <v>514.35</v>
      </c>
    </row>
    <row r="14726" spans="1:2">
      <c r="A14726" s="68" t="s">
        <v>14762</v>
      </c>
      <c r="B14726" s="225">
        <v>426.2</v>
      </c>
    </row>
    <row r="14727" spans="1:2">
      <c r="A14727" s="68" t="s">
        <v>14763</v>
      </c>
      <c r="B14727" s="225">
        <v>391.85</v>
      </c>
    </row>
    <row r="14728" spans="1:2">
      <c r="A14728" s="68" t="s">
        <v>14764</v>
      </c>
      <c r="B14728" s="225">
        <v>858.17</v>
      </c>
    </row>
    <row r="14729" spans="1:2">
      <c r="A14729" s="68" t="s">
        <v>14765</v>
      </c>
      <c r="B14729" s="225">
        <v>821.11</v>
      </c>
    </row>
    <row r="14730" spans="1:2">
      <c r="A14730" s="68" t="s">
        <v>14766</v>
      </c>
      <c r="B14730" s="225">
        <v>863.27</v>
      </c>
    </row>
    <row r="14731" spans="1:2">
      <c r="A14731" s="68" t="s">
        <v>14767</v>
      </c>
      <c r="B14731" s="225">
        <v>826.21</v>
      </c>
    </row>
    <row r="14732" spans="1:2">
      <c r="A14732" s="68" t="s">
        <v>14768</v>
      </c>
      <c r="B14732" s="225">
        <v>447.1</v>
      </c>
    </row>
    <row r="14733" spans="1:2">
      <c r="A14733" s="68" t="s">
        <v>14769</v>
      </c>
      <c r="B14733" s="225">
        <v>405.88</v>
      </c>
    </row>
    <row r="14734" spans="1:2">
      <c r="A14734" s="68" t="s">
        <v>14770</v>
      </c>
      <c r="B14734" s="225">
        <v>390.15</v>
      </c>
    </row>
    <row r="14735" spans="1:2">
      <c r="A14735" s="68" t="s">
        <v>14771</v>
      </c>
      <c r="B14735" s="225">
        <v>358.51</v>
      </c>
    </row>
    <row r="14736" spans="1:2">
      <c r="A14736" s="68" t="s">
        <v>14772</v>
      </c>
      <c r="B14736" s="225">
        <v>452.74</v>
      </c>
    </row>
    <row r="14737" spans="1:2">
      <c r="A14737" s="68" t="s">
        <v>14773</v>
      </c>
      <c r="B14737" s="225">
        <v>411.52</v>
      </c>
    </row>
    <row r="14738" spans="1:2">
      <c r="A14738" s="68" t="s">
        <v>14774</v>
      </c>
      <c r="B14738" s="225">
        <v>395.25</v>
      </c>
    </row>
    <row r="14739" spans="1:2">
      <c r="A14739" s="68" t="s">
        <v>14775</v>
      </c>
      <c r="B14739" s="225">
        <v>363.61</v>
      </c>
    </row>
    <row r="14740" spans="1:2">
      <c r="A14740" s="68" t="s">
        <v>14776</v>
      </c>
      <c r="B14740" s="225">
        <v>796.41</v>
      </c>
    </row>
    <row r="14741" spans="1:2">
      <c r="A14741" s="68" t="s">
        <v>14777</v>
      </c>
      <c r="B14741" s="225">
        <v>762.06</v>
      </c>
    </row>
    <row r="14742" spans="1:2">
      <c r="A14742" s="68" t="s">
        <v>14778</v>
      </c>
      <c r="B14742" s="225">
        <v>801.51</v>
      </c>
    </row>
    <row r="14743" spans="1:2">
      <c r="A14743" s="68" t="s">
        <v>14779</v>
      </c>
      <c r="B14743" s="225">
        <v>767.16</v>
      </c>
    </row>
    <row r="14744" spans="1:2">
      <c r="A14744" s="68" t="s">
        <v>14780</v>
      </c>
      <c r="B14744" s="225">
        <v>679.38</v>
      </c>
    </row>
    <row r="14745" spans="1:2">
      <c r="A14745" s="68" t="s">
        <v>14781</v>
      </c>
      <c r="B14745" s="225">
        <v>615.05999999999995</v>
      </c>
    </row>
    <row r="14746" spans="1:2">
      <c r="A14746" s="68" t="s">
        <v>14782</v>
      </c>
      <c r="B14746" s="225">
        <v>501.73</v>
      </c>
    </row>
    <row r="14747" spans="1:2">
      <c r="A14747" s="68" t="s">
        <v>14783</v>
      </c>
      <c r="B14747" s="225">
        <v>461.96</v>
      </c>
    </row>
    <row r="14748" spans="1:2">
      <c r="A14748" s="68" t="s">
        <v>14784</v>
      </c>
      <c r="B14748" s="225">
        <v>669.85</v>
      </c>
    </row>
    <row r="14749" spans="1:2">
      <c r="A14749" s="68" t="s">
        <v>14785</v>
      </c>
      <c r="B14749" s="225">
        <v>607.80999999999995</v>
      </c>
    </row>
    <row r="14750" spans="1:2">
      <c r="A14750" s="68" t="s">
        <v>14786</v>
      </c>
      <c r="B14750" s="225">
        <v>508.53</v>
      </c>
    </row>
    <row r="14751" spans="1:2">
      <c r="A14751" s="68" t="s">
        <v>14787</v>
      </c>
      <c r="B14751" s="225">
        <v>468.76</v>
      </c>
    </row>
    <row r="14752" spans="1:2">
      <c r="A14752" s="68" t="s">
        <v>14788</v>
      </c>
      <c r="B14752" s="225">
        <v>1077.6400000000001</v>
      </c>
    </row>
    <row r="14753" spans="1:2">
      <c r="A14753" s="68" t="s">
        <v>14789</v>
      </c>
      <c r="B14753" s="225">
        <v>1035.17</v>
      </c>
    </row>
    <row r="14754" spans="1:2">
      <c r="A14754" s="68" t="s">
        <v>14790</v>
      </c>
      <c r="B14754" s="225">
        <v>1084.44</v>
      </c>
    </row>
    <row r="14755" spans="1:2">
      <c r="A14755" s="68" t="s">
        <v>14791</v>
      </c>
      <c r="B14755" s="225">
        <v>1041.97</v>
      </c>
    </row>
    <row r="14756" spans="1:2">
      <c r="A14756" s="68" t="s">
        <v>14792</v>
      </c>
      <c r="B14756" s="225">
        <v>539.96</v>
      </c>
    </row>
    <row r="14757" spans="1:2">
      <c r="A14757" s="68" t="s">
        <v>14793</v>
      </c>
      <c r="B14757" s="225">
        <v>490.93</v>
      </c>
    </row>
    <row r="14758" spans="1:2">
      <c r="A14758" s="68" t="s">
        <v>14794</v>
      </c>
      <c r="B14758" s="225">
        <v>468.13</v>
      </c>
    </row>
    <row r="14759" spans="1:2">
      <c r="A14759" s="68" t="s">
        <v>14795</v>
      </c>
      <c r="B14759" s="225">
        <v>431.07</v>
      </c>
    </row>
    <row r="14760" spans="1:2">
      <c r="A14760" s="68" t="s">
        <v>14796</v>
      </c>
      <c r="B14760" s="225">
        <v>547.48</v>
      </c>
    </row>
    <row r="14761" spans="1:2">
      <c r="A14761" s="68" t="s">
        <v>14797</v>
      </c>
      <c r="B14761" s="225">
        <v>498.45</v>
      </c>
    </row>
    <row r="14762" spans="1:2">
      <c r="A14762" s="68" t="s">
        <v>14798</v>
      </c>
      <c r="B14762" s="225">
        <v>474.93</v>
      </c>
    </row>
    <row r="14763" spans="1:2">
      <c r="A14763" s="68" t="s">
        <v>14799</v>
      </c>
      <c r="B14763" s="225">
        <v>437.87</v>
      </c>
    </row>
    <row r="14764" spans="1:2">
      <c r="A14764" s="68" t="s">
        <v>14800</v>
      </c>
      <c r="B14764" s="225">
        <v>1013.23</v>
      </c>
    </row>
    <row r="14765" spans="1:2">
      <c r="A14765" s="68" t="s">
        <v>14801</v>
      </c>
      <c r="B14765" s="225">
        <v>973.46</v>
      </c>
    </row>
    <row r="14766" spans="1:2">
      <c r="A14766" s="68" t="s">
        <v>14802</v>
      </c>
      <c r="B14766" s="225">
        <v>1020.03</v>
      </c>
    </row>
    <row r="14767" spans="1:2">
      <c r="A14767" s="68" t="s">
        <v>14803</v>
      </c>
      <c r="B14767" s="225">
        <v>980.26</v>
      </c>
    </row>
    <row r="14768" spans="1:2">
      <c r="A14768" s="68" t="s">
        <v>14804</v>
      </c>
      <c r="B14768" s="225">
        <v>213.12</v>
      </c>
    </row>
    <row r="14769" spans="1:2">
      <c r="A14769" s="68" t="s">
        <v>14805</v>
      </c>
      <c r="B14769" s="225">
        <v>189.65</v>
      </c>
    </row>
    <row r="14770" spans="1:2">
      <c r="A14770" s="68" t="s">
        <v>14806</v>
      </c>
      <c r="B14770" s="225">
        <v>324.22000000000003</v>
      </c>
    </row>
    <row r="14771" spans="1:2">
      <c r="A14771" s="68" t="s">
        <v>14807</v>
      </c>
      <c r="B14771" s="225">
        <v>294.86</v>
      </c>
    </row>
    <row r="14772" spans="1:2">
      <c r="A14772" s="68" t="s">
        <v>14808</v>
      </c>
      <c r="B14772" s="225">
        <v>288.45999999999998</v>
      </c>
    </row>
    <row r="14773" spans="1:2">
      <c r="A14773" s="68" t="s">
        <v>14809</v>
      </c>
      <c r="B14773" s="225">
        <v>260.67</v>
      </c>
    </row>
    <row r="14774" spans="1:2">
      <c r="A14774" s="68" t="s">
        <v>14810</v>
      </c>
      <c r="B14774" s="225">
        <v>616.04999999999995</v>
      </c>
    </row>
    <row r="14775" spans="1:2">
      <c r="A14775" s="68" t="s">
        <v>14811</v>
      </c>
      <c r="B14775" s="225">
        <v>566.58000000000004</v>
      </c>
    </row>
    <row r="14776" spans="1:2">
      <c r="A14776" s="68" t="s">
        <v>14812</v>
      </c>
      <c r="B14776" s="225">
        <v>788.99</v>
      </c>
    </row>
    <row r="14777" spans="1:2">
      <c r="A14777" s="68" t="s">
        <v>14813</v>
      </c>
      <c r="B14777" s="225">
        <v>727.11</v>
      </c>
    </row>
    <row r="14778" spans="1:2">
      <c r="A14778" s="68" t="s">
        <v>14814</v>
      </c>
      <c r="B14778" s="225">
        <v>850.57</v>
      </c>
    </row>
    <row r="14779" spans="1:2">
      <c r="A14779" s="68" t="s">
        <v>14815</v>
      </c>
      <c r="B14779" s="225">
        <v>784.54</v>
      </c>
    </row>
    <row r="14780" spans="1:2">
      <c r="A14780" s="68" t="s">
        <v>14816</v>
      </c>
      <c r="B14780" s="225">
        <v>996.82</v>
      </c>
    </row>
    <row r="14781" spans="1:2">
      <c r="A14781" s="68" t="s">
        <v>14817</v>
      </c>
      <c r="B14781" s="225">
        <v>918.42</v>
      </c>
    </row>
    <row r="14782" spans="1:2">
      <c r="A14782" s="68" t="s">
        <v>14818</v>
      </c>
      <c r="B14782" s="225">
        <v>1128.23</v>
      </c>
    </row>
    <row r="14783" spans="1:2">
      <c r="A14783" s="68" t="s">
        <v>14819</v>
      </c>
      <c r="B14783" s="225">
        <v>1039.27</v>
      </c>
    </row>
    <row r="14784" spans="1:2">
      <c r="A14784" s="68" t="s">
        <v>14820</v>
      </c>
      <c r="B14784" s="225">
        <v>1299.5</v>
      </c>
    </row>
    <row r="14785" spans="1:2">
      <c r="A14785" s="68" t="s">
        <v>14821</v>
      </c>
      <c r="B14785" s="225">
        <v>1197.43</v>
      </c>
    </row>
    <row r="14786" spans="1:2">
      <c r="A14786" s="68" t="s">
        <v>14822</v>
      </c>
      <c r="B14786" s="225">
        <v>445.68</v>
      </c>
    </row>
    <row r="14787" spans="1:2">
      <c r="A14787" s="68" t="s">
        <v>14823</v>
      </c>
      <c r="B14787" s="225">
        <v>405.48</v>
      </c>
    </row>
    <row r="14788" spans="1:2">
      <c r="A14788" s="68" t="s">
        <v>14824</v>
      </c>
      <c r="B14788" s="225">
        <v>574.16</v>
      </c>
    </row>
    <row r="14789" spans="1:2">
      <c r="A14789" s="68" t="s">
        <v>14825</v>
      </c>
      <c r="B14789" s="225">
        <v>528.54</v>
      </c>
    </row>
    <row r="14790" spans="1:2">
      <c r="A14790" s="68" t="s">
        <v>14826</v>
      </c>
      <c r="B14790" s="225">
        <v>671.31</v>
      </c>
    </row>
    <row r="14791" spans="1:2">
      <c r="A14791" s="68" t="s">
        <v>14827</v>
      </c>
      <c r="B14791" s="225">
        <v>620.1</v>
      </c>
    </row>
    <row r="14792" spans="1:2">
      <c r="A14792" s="68" t="s">
        <v>14828</v>
      </c>
      <c r="B14792" s="225">
        <v>783.37</v>
      </c>
    </row>
    <row r="14793" spans="1:2">
      <c r="A14793" s="68" t="s">
        <v>14829</v>
      </c>
      <c r="B14793" s="225">
        <v>723.27</v>
      </c>
    </row>
    <row r="14794" spans="1:2">
      <c r="A14794" s="68" t="s">
        <v>14830</v>
      </c>
      <c r="B14794" s="225">
        <v>1302.69</v>
      </c>
    </row>
    <row r="14795" spans="1:2">
      <c r="A14795" s="68" t="s">
        <v>14831</v>
      </c>
      <c r="B14795" s="225">
        <v>1233.1400000000001</v>
      </c>
    </row>
    <row r="14796" spans="1:2">
      <c r="A14796" s="68" t="s">
        <v>14832</v>
      </c>
      <c r="B14796" s="225">
        <v>1478.39</v>
      </c>
    </row>
    <row r="14797" spans="1:2">
      <c r="A14797" s="68" t="s">
        <v>14833</v>
      </c>
      <c r="B14797" s="225">
        <v>1398.36</v>
      </c>
    </row>
    <row r="14798" spans="1:2">
      <c r="A14798" s="68" t="s">
        <v>14834</v>
      </c>
      <c r="B14798" s="225">
        <v>508.73</v>
      </c>
    </row>
    <row r="14799" spans="1:2">
      <c r="A14799" s="68" t="s">
        <v>14835</v>
      </c>
      <c r="B14799" s="225">
        <v>454.55</v>
      </c>
    </row>
    <row r="14800" spans="1:2">
      <c r="A14800" s="68" t="s">
        <v>14836</v>
      </c>
      <c r="B14800" s="225">
        <v>592.03</v>
      </c>
    </row>
    <row r="14801" spans="1:2">
      <c r="A14801" s="68" t="s">
        <v>14837</v>
      </c>
      <c r="B14801" s="225">
        <v>532.42999999999995</v>
      </c>
    </row>
    <row r="14802" spans="1:2">
      <c r="A14802" s="68" t="s">
        <v>14838</v>
      </c>
      <c r="B14802" s="225">
        <v>673.21</v>
      </c>
    </row>
    <row r="14803" spans="1:2">
      <c r="A14803" s="68" t="s">
        <v>14839</v>
      </c>
      <c r="B14803" s="225">
        <v>602.78</v>
      </c>
    </row>
    <row r="14804" spans="1:2">
      <c r="A14804" s="68" t="s">
        <v>14840</v>
      </c>
      <c r="B14804" s="225">
        <v>856.19</v>
      </c>
    </row>
    <row r="14805" spans="1:2">
      <c r="A14805" s="68" t="s">
        <v>14841</v>
      </c>
      <c r="B14805" s="225">
        <v>769.51</v>
      </c>
    </row>
    <row r="14806" spans="1:2">
      <c r="A14806" s="68" t="s">
        <v>14842</v>
      </c>
      <c r="B14806" s="225">
        <v>1068.6099999999999</v>
      </c>
    </row>
    <row r="14807" spans="1:2">
      <c r="A14807" s="68" t="s">
        <v>14843</v>
      </c>
      <c r="B14807" s="225">
        <v>971.09</v>
      </c>
    </row>
    <row r="14808" spans="1:2">
      <c r="A14808" s="68" t="s">
        <v>14844</v>
      </c>
      <c r="B14808" s="225">
        <v>313.45</v>
      </c>
    </row>
    <row r="14809" spans="1:2">
      <c r="A14809" s="68" t="s">
        <v>14845</v>
      </c>
      <c r="B14809" s="225">
        <v>286.79000000000002</v>
      </c>
    </row>
    <row r="14810" spans="1:2">
      <c r="A14810" s="68" t="s">
        <v>14846</v>
      </c>
      <c r="B14810" s="225">
        <v>412.24</v>
      </c>
    </row>
    <row r="14811" spans="1:2">
      <c r="A14811" s="68" t="s">
        <v>14847</v>
      </c>
      <c r="B14811" s="225">
        <v>380.16</v>
      </c>
    </row>
    <row r="14812" spans="1:2">
      <c r="A14812" s="68" t="s">
        <v>14848</v>
      </c>
      <c r="B14812" s="225">
        <v>513</v>
      </c>
    </row>
    <row r="14813" spans="1:2">
      <c r="A14813" s="68" t="s">
        <v>14849</v>
      </c>
      <c r="B14813" s="225">
        <v>475.51</v>
      </c>
    </row>
    <row r="14814" spans="1:2">
      <c r="A14814" s="68" t="s">
        <v>14850</v>
      </c>
      <c r="B14814" s="225">
        <v>609.82000000000005</v>
      </c>
    </row>
    <row r="14815" spans="1:2">
      <c r="A14815" s="68" t="s">
        <v>14851</v>
      </c>
      <c r="B14815" s="225">
        <v>566.91</v>
      </c>
    </row>
    <row r="14816" spans="1:2">
      <c r="A14816" s="68" t="s">
        <v>14852</v>
      </c>
      <c r="B14816" s="225">
        <v>14.36</v>
      </c>
    </row>
    <row r="14817" spans="1:2">
      <c r="A14817" s="68" t="s">
        <v>14853</v>
      </c>
      <c r="B14817" s="225">
        <v>13.01</v>
      </c>
    </row>
    <row r="14818" spans="1:2">
      <c r="A14818" s="68" t="s">
        <v>14854</v>
      </c>
      <c r="B14818" s="225">
        <v>15.25</v>
      </c>
    </row>
    <row r="14819" spans="1:2">
      <c r="A14819" s="68" t="s">
        <v>14855</v>
      </c>
      <c r="B14819" s="225">
        <v>13.73</v>
      </c>
    </row>
    <row r="14820" spans="1:2">
      <c r="A14820" s="68" t="s">
        <v>14856</v>
      </c>
      <c r="B14820" s="225">
        <v>18.260000000000002</v>
      </c>
    </row>
    <row r="14821" spans="1:2">
      <c r="A14821" s="68" t="s">
        <v>14857</v>
      </c>
      <c r="B14821" s="225">
        <v>16.579999999999998</v>
      </c>
    </row>
    <row r="14822" spans="1:2">
      <c r="A14822" s="68" t="s">
        <v>14858</v>
      </c>
      <c r="B14822" s="225">
        <v>19.53</v>
      </c>
    </row>
    <row r="14823" spans="1:2">
      <c r="A14823" s="68" t="s">
        <v>14859</v>
      </c>
      <c r="B14823" s="225">
        <v>17.68</v>
      </c>
    </row>
    <row r="14824" spans="1:2">
      <c r="A14824" s="68" t="s">
        <v>14860</v>
      </c>
      <c r="B14824" s="225">
        <v>30.37</v>
      </c>
    </row>
    <row r="14825" spans="1:2">
      <c r="A14825" s="68" t="s">
        <v>14861</v>
      </c>
      <c r="B14825" s="225">
        <v>28.37</v>
      </c>
    </row>
    <row r="14826" spans="1:2">
      <c r="A14826" s="68" t="s">
        <v>14862</v>
      </c>
      <c r="B14826" s="225">
        <v>35.81</v>
      </c>
    </row>
    <row r="14827" spans="1:2">
      <c r="A14827" s="68" t="s">
        <v>14863</v>
      </c>
      <c r="B14827" s="225">
        <v>33.64</v>
      </c>
    </row>
    <row r="14828" spans="1:2">
      <c r="A14828" s="68" t="s">
        <v>14864</v>
      </c>
      <c r="B14828" s="225">
        <v>47.62</v>
      </c>
    </row>
    <row r="14829" spans="1:2">
      <c r="A14829" s="68" t="s">
        <v>14865</v>
      </c>
      <c r="B14829" s="225">
        <v>45.29</v>
      </c>
    </row>
    <row r="14830" spans="1:2">
      <c r="A14830" s="68" t="s">
        <v>14866</v>
      </c>
      <c r="B14830" s="225">
        <v>55.3</v>
      </c>
    </row>
    <row r="14831" spans="1:2">
      <c r="A14831" s="68" t="s">
        <v>14867</v>
      </c>
      <c r="B14831" s="225">
        <v>52.76</v>
      </c>
    </row>
    <row r="14832" spans="1:2">
      <c r="A14832" s="68" t="s">
        <v>14868</v>
      </c>
      <c r="B14832" s="225">
        <v>75.83</v>
      </c>
    </row>
    <row r="14833" spans="1:2">
      <c r="A14833" s="68" t="s">
        <v>14869</v>
      </c>
      <c r="B14833" s="225">
        <v>72.47</v>
      </c>
    </row>
    <row r="14834" spans="1:2">
      <c r="A14834" s="68" t="s">
        <v>14870</v>
      </c>
      <c r="B14834" s="225">
        <v>109.67</v>
      </c>
    </row>
    <row r="14835" spans="1:2">
      <c r="A14835" s="68" t="s">
        <v>14871</v>
      </c>
      <c r="B14835" s="225">
        <v>105.98</v>
      </c>
    </row>
    <row r="14836" spans="1:2">
      <c r="A14836" s="68" t="s">
        <v>14872</v>
      </c>
      <c r="B14836" s="225">
        <v>121.63</v>
      </c>
    </row>
    <row r="14837" spans="1:2">
      <c r="A14837" s="68" t="s">
        <v>14873</v>
      </c>
      <c r="B14837" s="225">
        <v>117.62</v>
      </c>
    </row>
    <row r="14838" spans="1:2">
      <c r="A14838" s="68" t="s">
        <v>14874</v>
      </c>
      <c r="B14838" s="225">
        <v>171.99</v>
      </c>
    </row>
    <row r="14839" spans="1:2">
      <c r="A14839" s="68" t="s">
        <v>14875</v>
      </c>
      <c r="B14839" s="225">
        <v>167.65</v>
      </c>
    </row>
    <row r="14840" spans="1:2">
      <c r="A14840" s="68" t="s">
        <v>14876</v>
      </c>
      <c r="B14840" s="225">
        <v>182.14</v>
      </c>
    </row>
    <row r="14841" spans="1:2">
      <c r="A14841" s="68" t="s">
        <v>14877</v>
      </c>
      <c r="B14841" s="225">
        <v>177.48</v>
      </c>
    </row>
    <row r="14842" spans="1:2">
      <c r="A14842" s="68" t="s">
        <v>14878</v>
      </c>
      <c r="B14842" s="225">
        <v>222.79</v>
      </c>
    </row>
    <row r="14843" spans="1:2">
      <c r="A14843" s="68" t="s">
        <v>14879</v>
      </c>
      <c r="B14843" s="225">
        <v>217.7</v>
      </c>
    </row>
    <row r="14844" spans="1:2">
      <c r="A14844" s="68" t="s">
        <v>14880</v>
      </c>
      <c r="B14844" s="225">
        <v>42.14</v>
      </c>
    </row>
    <row r="14845" spans="1:2">
      <c r="A14845" s="68" t="s">
        <v>14881</v>
      </c>
      <c r="B14845" s="225">
        <v>40.79</v>
      </c>
    </row>
    <row r="14846" spans="1:2">
      <c r="A14846" s="68" t="s">
        <v>14882</v>
      </c>
      <c r="B14846" s="225">
        <v>91.7</v>
      </c>
    </row>
    <row r="14847" spans="1:2">
      <c r="A14847" s="68" t="s">
        <v>14883</v>
      </c>
      <c r="B14847" s="225">
        <v>90.18</v>
      </c>
    </row>
    <row r="14848" spans="1:2">
      <c r="A14848" s="68" t="s">
        <v>14884</v>
      </c>
      <c r="B14848" s="225">
        <v>218.76</v>
      </c>
    </row>
    <row r="14849" spans="1:2">
      <c r="A14849" s="68" t="s">
        <v>14885</v>
      </c>
      <c r="B14849" s="225">
        <v>216.91</v>
      </c>
    </row>
    <row r="14850" spans="1:2">
      <c r="A14850" s="68" t="s">
        <v>14886</v>
      </c>
      <c r="B14850" s="225">
        <v>11.17</v>
      </c>
    </row>
    <row r="14851" spans="1:2">
      <c r="A14851" s="68" t="s">
        <v>14887</v>
      </c>
      <c r="B14851" s="225">
        <v>9.82</v>
      </c>
    </row>
    <row r="14852" spans="1:2">
      <c r="A14852" s="68" t="s">
        <v>14888</v>
      </c>
      <c r="B14852" s="225">
        <v>11.17</v>
      </c>
    </row>
    <row r="14853" spans="1:2">
      <c r="A14853" s="68" t="s">
        <v>14889</v>
      </c>
      <c r="B14853" s="225">
        <v>9.82</v>
      </c>
    </row>
    <row r="14854" spans="1:2">
      <c r="A14854" s="68" t="s">
        <v>14890</v>
      </c>
      <c r="B14854" s="225">
        <v>11.33</v>
      </c>
    </row>
    <row r="14855" spans="1:2">
      <c r="A14855" s="68" t="s">
        <v>14891</v>
      </c>
      <c r="B14855" s="225">
        <v>9.98</v>
      </c>
    </row>
    <row r="14856" spans="1:2">
      <c r="A14856" s="68" t="s">
        <v>14892</v>
      </c>
      <c r="B14856" s="225">
        <v>11.33</v>
      </c>
    </row>
    <row r="14857" spans="1:2">
      <c r="A14857" s="68" t="s">
        <v>14893</v>
      </c>
      <c r="B14857" s="225">
        <v>9.98</v>
      </c>
    </row>
    <row r="14858" spans="1:2">
      <c r="A14858" s="68" t="s">
        <v>14894</v>
      </c>
      <c r="B14858" s="225">
        <v>11.28</v>
      </c>
    </row>
    <row r="14859" spans="1:2">
      <c r="A14859" s="68" t="s">
        <v>14895</v>
      </c>
      <c r="B14859" s="225">
        <v>9.93</v>
      </c>
    </row>
    <row r="14860" spans="1:2">
      <c r="A14860" s="68" t="s">
        <v>14896</v>
      </c>
      <c r="B14860" s="225">
        <v>13.27</v>
      </c>
    </row>
    <row r="14861" spans="1:2">
      <c r="A14861" s="68" t="s">
        <v>14897</v>
      </c>
      <c r="B14861" s="225">
        <v>11.75</v>
      </c>
    </row>
    <row r="14862" spans="1:2">
      <c r="A14862" s="68" t="s">
        <v>14898</v>
      </c>
      <c r="B14862" s="225">
        <v>13.84</v>
      </c>
    </row>
    <row r="14863" spans="1:2">
      <c r="A14863" s="68" t="s">
        <v>14899</v>
      </c>
      <c r="B14863" s="225">
        <v>12.32</v>
      </c>
    </row>
    <row r="14864" spans="1:2">
      <c r="A14864" s="68" t="s">
        <v>14900</v>
      </c>
      <c r="B14864" s="225">
        <v>15.34</v>
      </c>
    </row>
    <row r="14865" spans="1:2">
      <c r="A14865" s="68" t="s">
        <v>14901</v>
      </c>
      <c r="B14865" s="225">
        <v>13.66</v>
      </c>
    </row>
    <row r="14866" spans="1:2">
      <c r="A14866" s="68" t="s">
        <v>14902</v>
      </c>
      <c r="B14866" s="225">
        <v>18.77</v>
      </c>
    </row>
    <row r="14867" spans="1:2">
      <c r="A14867" s="68" t="s">
        <v>14903</v>
      </c>
      <c r="B14867" s="225">
        <v>16.920000000000002</v>
      </c>
    </row>
    <row r="14868" spans="1:2">
      <c r="A14868" s="68" t="s">
        <v>14904</v>
      </c>
      <c r="B14868" s="225">
        <v>19.88</v>
      </c>
    </row>
    <row r="14869" spans="1:2">
      <c r="A14869" s="68" t="s">
        <v>14905</v>
      </c>
      <c r="B14869" s="225">
        <v>18.03</v>
      </c>
    </row>
    <row r="14870" spans="1:2">
      <c r="A14870" s="68" t="s">
        <v>14906</v>
      </c>
      <c r="B14870" s="225">
        <v>22.42</v>
      </c>
    </row>
    <row r="14871" spans="1:2">
      <c r="A14871" s="68" t="s">
        <v>14907</v>
      </c>
      <c r="B14871" s="225">
        <v>20.420000000000002</v>
      </c>
    </row>
    <row r="14872" spans="1:2">
      <c r="A14872" s="68" t="s">
        <v>14908</v>
      </c>
      <c r="B14872" s="225">
        <v>28.9</v>
      </c>
    </row>
    <row r="14873" spans="1:2">
      <c r="A14873" s="68" t="s">
        <v>14909</v>
      </c>
      <c r="B14873" s="225">
        <v>26.73</v>
      </c>
    </row>
    <row r="14874" spans="1:2">
      <c r="A14874" s="68" t="s">
        <v>14910</v>
      </c>
      <c r="B14874" s="225">
        <v>31.45</v>
      </c>
    </row>
    <row r="14875" spans="1:2">
      <c r="A14875" s="68" t="s">
        <v>14911</v>
      </c>
      <c r="B14875" s="225">
        <v>29.28</v>
      </c>
    </row>
    <row r="14876" spans="1:2">
      <c r="A14876" s="68" t="s">
        <v>14912</v>
      </c>
      <c r="B14876" s="225">
        <v>33.93</v>
      </c>
    </row>
    <row r="14877" spans="1:2">
      <c r="A14877" s="68" t="s">
        <v>14913</v>
      </c>
      <c r="B14877" s="225">
        <v>31.76</v>
      </c>
    </row>
    <row r="14878" spans="1:2">
      <c r="A14878" s="68" t="s">
        <v>14914</v>
      </c>
      <c r="B14878" s="225">
        <v>47.92</v>
      </c>
    </row>
    <row r="14879" spans="1:2">
      <c r="A14879" s="68" t="s">
        <v>14915</v>
      </c>
      <c r="B14879" s="225">
        <v>45.59</v>
      </c>
    </row>
    <row r="14880" spans="1:2">
      <c r="A14880" s="68" t="s">
        <v>14916</v>
      </c>
      <c r="B14880" s="225">
        <v>67.03</v>
      </c>
    </row>
    <row r="14881" spans="1:2">
      <c r="A14881" s="68" t="s">
        <v>14917</v>
      </c>
      <c r="B14881" s="225">
        <v>64.489999999999995</v>
      </c>
    </row>
    <row r="14882" spans="1:2">
      <c r="A14882" s="68" t="s">
        <v>14918</v>
      </c>
      <c r="B14882" s="225">
        <v>14.78</v>
      </c>
    </row>
    <row r="14883" spans="1:2">
      <c r="A14883" s="68" t="s">
        <v>14919</v>
      </c>
      <c r="B14883" s="225">
        <v>13.43</v>
      </c>
    </row>
    <row r="14884" spans="1:2">
      <c r="A14884" s="68" t="s">
        <v>14920</v>
      </c>
      <c r="B14884" s="225">
        <v>17.920000000000002</v>
      </c>
    </row>
    <row r="14885" spans="1:2">
      <c r="A14885" s="68" t="s">
        <v>14921</v>
      </c>
      <c r="B14885" s="225">
        <v>16.399999999999999</v>
      </c>
    </row>
    <row r="14886" spans="1:2">
      <c r="A14886" s="68" t="s">
        <v>14922</v>
      </c>
      <c r="B14886" s="225">
        <v>19.920000000000002</v>
      </c>
    </row>
    <row r="14887" spans="1:2">
      <c r="A14887" s="68" t="s">
        <v>14923</v>
      </c>
      <c r="B14887" s="225">
        <v>18.350000000000001</v>
      </c>
    </row>
    <row r="14888" spans="1:2">
      <c r="A14888" s="68" t="s">
        <v>14924</v>
      </c>
      <c r="B14888" s="225">
        <v>21.99</v>
      </c>
    </row>
    <row r="14889" spans="1:2">
      <c r="A14889" s="68" t="s">
        <v>14925</v>
      </c>
      <c r="B14889" s="225">
        <v>20.37</v>
      </c>
    </row>
    <row r="14890" spans="1:2">
      <c r="A14890" s="68" t="s">
        <v>14926</v>
      </c>
      <c r="B14890" s="225">
        <v>24.35</v>
      </c>
    </row>
    <row r="14891" spans="1:2">
      <c r="A14891" s="68" t="s">
        <v>14927</v>
      </c>
      <c r="B14891" s="225">
        <v>22.67</v>
      </c>
    </row>
    <row r="14892" spans="1:2">
      <c r="A14892" s="68" t="s">
        <v>14928</v>
      </c>
      <c r="B14892" s="225">
        <v>30.41</v>
      </c>
    </row>
    <row r="14893" spans="1:2">
      <c r="A14893" s="68" t="s">
        <v>14929</v>
      </c>
      <c r="B14893" s="225">
        <v>28.68</v>
      </c>
    </row>
    <row r="14894" spans="1:2">
      <c r="A14894" s="68" t="s">
        <v>14930</v>
      </c>
      <c r="B14894" s="225">
        <v>35.97</v>
      </c>
    </row>
    <row r="14895" spans="1:2">
      <c r="A14895" s="68" t="s">
        <v>14931</v>
      </c>
      <c r="B14895" s="225">
        <v>34.18</v>
      </c>
    </row>
    <row r="14896" spans="1:2">
      <c r="A14896" s="68" t="s">
        <v>14932</v>
      </c>
      <c r="B14896" s="225">
        <v>41.31</v>
      </c>
    </row>
    <row r="14897" spans="1:2">
      <c r="A14897" s="68" t="s">
        <v>14933</v>
      </c>
      <c r="B14897" s="225">
        <v>39.46</v>
      </c>
    </row>
    <row r="14898" spans="1:2">
      <c r="A14898" s="68" t="s">
        <v>14934</v>
      </c>
      <c r="B14898" s="225">
        <v>47.69</v>
      </c>
    </row>
    <row r="14899" spans="1:2">
      <c r="A14899" s="68" t="s">
        <v>14935</v>
      </c>
      <c r="B14899" s="225">
        <v>45.74</v>
      </c>
    </row>
    <row r="14900" spans="1:2">
      <c r="A14900" s="68" t="s">
        <v>14936</v>
      </c>
      <c r="B14900" s="225">
        <v>62.58</v>
      </c>
    </row>
    <row r="14901" spans="1:2">
      <c r="A14901" s="68" t="s">
        <v>14937</v>
      </c>
      <c r="B14901" s="225">
        <v>60.58</v>
      </c>
    </row>
    <row r="14902" spans="1:2">
      <c r="A14902" s="68" t="s">
        <v>14938</v>
      </c>
      <c r="B14902" s="225">
        <v>81.44</v>
      </c>
    </row>
    <row r="14903" spans="1:2">
      <c r="A14903" s="68" t="s">
        <v>14939</v>
      </c>
      <c r="B14903" s="225">
        <v>79.27</v>
      </c>
    </row>
    <row r="14904" spans="1:2">
      <c r="A14904" s="68" t="s">
        <v>14940</v>
      </c>
      <c r="B14904" s="225">
        <v>12.22</v>
      </c>
    </row>
    <row r="14905" spans="1:2">
      <c r="A14905" s="68" t="s">
        <v>14941</v>
      </c>
      <c r="B14905" s="225">
        <v>11.6</v>
      </c>
    </row>
    <row r="14906" spans="1:2">
      <c r="A14906" s="68" t="s">
        <v>14942</v>
      </c>
      <c r="B14906" s="225">
        <v>16.16</v>
      </c>
    </row>
    <row r="14907" spans="1:2">
      <c r="A14907" s="68" t="s">
        <v>14943</v>
      </c>
      <c r="B14907" s="225">
        <v>15.38</v>
      </c>
    </row>
    <row r="14908" spans="1:2">
      <c r="A14908" s="68" t="s">
        <v>14944</v>
      </c>
      <c r="B14908" s="225">
        <v>16.59</v>
      </c>
    </row>
    <row r="14909" spans="1:2">
      <c r="A14909" s="68" t="s">
        <v>14945</v>
      </c>
      <c r="B14909" s="225">
        <v>15.65</v>
      </c>
    </row>
    <row r="14910" spans="1:2">
      <c r="A14910" s="68" t="s">
        <v>14946</v>
      </c>
      <c r="B14910" s="225">
        <v>12.44</v>
      </c>
    </row>
    <row r="14911" spans="1:2">
      <c r="A14911" s="68" t="s">
        <v>14947</v>
      </c>
      <c r="B14911" s="225">
        <v>11.82</v>
      </c>
    </row>
    <row r="14912" spans="1:2">
      <c r="A14912" s="68" t="s">
        <v>14948</v>
      </c>
      <c r="B14912" s="225">
        <v>16.02</v>
      </c>
    </row>
    <row r="14913" spans="1:2">
      <c r="A14913" s="68" t="s">
        <v>14949</v>
      </c>
      <c r="B14913" s="225">
        <v>15.24</v>
      </c>
    </row>
    <row r="14914" spans="1:2">
      <c r="A14914" s="68" t="s">
        <v>14950</v>
      </c>
      <c r="B14914" s="225">
        <v>17.71</v>
      </c>
    </row>
    <row r="14915" spans="1:2">
      <c r="A14915" s="68" t="s">
        <v>14951</v>
      </c>
      <c r="B14915" s="225">
        <v>16.77</v>
      </c>
    </row>
    <row r="14916" spans="1:2">
      <c r="A14916" s="68" t="s">
        <v>14952</v>
      </c>
      <c r="B14916" s="225">
        <v>13.51</v>
      </c>
    </row>
    <row r="14917" spans="1:2">
      <c r="A14917" s="68" t="s">
        <v>14953</v>
      </c>
      <c r="B14917" s="225">
        <v>12.89</v>
      </c>
    </row>
    <row r="14918" spans="1:2">
      <c r="A14918" s="68" t="s">
        <v>14954</v>
      </c>
      <c r="B14918" s="225">
        <v>14.71</v>
      </c>
    </row>
    <row r="14919" spans="1:2">
      <c r="A14919" s="68" t="s">
        <v>14955</v>
      </c>
      <c r="B14919" s="225">
        <v>13.93</v>
      </c>
    </row>
    <row r="14920" spans="1:2">
      <c r="A14920" s="68" t="s">
        <v>14956</v>
      </c>
      <c r="B14920" s="225">
        <v>16.59</v>
      </c>
    </row>
    <row r="14921" spans="1:2">
      <c r="A14921" s="68" t="s">
        <v>14957</v>
      </c>
      <c r="B14921" s="225">
        <v>15.65</v>
      </c>
    </row>
    <row r="14922" spans="1:2">
      <c r="A14922" s="68" t="s">
        <v>14958</v>
      </c>
      <c r="B14922" s="225">
        <v>12.92</v>
      </c>
    </row>
    <row r="14923" spans="1:2">
      <c r="A14923" s="68" t="s">
        <v>14959</v>
      </c>
      <c r="B14923" s="225">
        <v>12.3</v>
      </c>
    </row>
    <row r="14924" spans="1:2">
      <c r="A14924" s="68" t="s">
        <v>14960</v>
      </c>
      <c r="B14924" s="225">
        <v>16.37</v>
      </c>
    </row>
    <row r="14925" spans="1:2">
      <c r="A14925" s="68" t="s">
        <v>14961</v>
      </c>
      <c r="B14925" s="225">
        <v>15.59</v>
      </c>
    </row>
    <row r="14926" spans="1:2">
      <c r="A14926" s="68" t="s">
        <v>14962</v>
      </c>
      <c r="B14926" s="225">
        <v>16.59</v>
      </c>
    </row>
    <row r="14927" spans="1:2">
      <c r="A14927" s="68" t="s">
        <v>14963</v>
      </c>
      <c r="B14927" s="225">
        <v>15.65</v>
      </c>
    </row>
    <row r="14928" spans="1:2">
      <c r="A14928" s="68" t="s">
        <v>23932</v>
      </c>
      <c r="B14928" s="225">
        <v>51.72</v>
      </c>
    </row>
    <row r="14929" spans="1:2">
      <c r="A14929" s="68" t="s">
        <v>23933</v>
      </c>
      <c r="B14929" s="225">
        <v>50.62</v>
      </c>
    </row>
    <row r="14930" spans="1:2">
      <c r="A14930" s="68" t="s">
        <v>14964</v>
      </c>
      <c r="B14930" s="225">
        <v>12.92</v>
      </c>
    </row>
    <row r="14931" spans="1:2">
      <c r="A14931" s="68" t="s">
        <v>14965</v>
      </c>
      <c r="B14931" s="225">
        <v>12.3</v>
      </c>
    </row>
    <row r="14932" spans="1:2">
      <c r="A14932" s="68" t="s">
        <v>14966</v>
      </c>
      <c r="B14932" s="225">
        <v>12.97</v>
      </c>
    </row>
    <row r="14933" spans="1:2">
      <c r="A14933" s="68" t="s">
        <v>14967</v>
      </c>
      <c r="B14933" s="225">
        <v>12.19</v>
      </c>
    </row>
    <row r="14934" spans="1:2">
      <c r="A14934" s="68" t="s">
        <v>14968</v>
      </c>
      <c r="B14934" s="225">
        <v>16.62</v>
      </c>
    </row>
    <row r="14935" spans="1:2">
      <c r="A14935" s="68" t="s">
        <v>14969</v>
      </c>
      <c r="B14935" s="225">
        <v>15.68</v>
      </c>
    </row>
    <row r="14936" spans="1:2">
      <c r="A14936" s="68" t="s">
        <v>14970</v>
      </c>
      <c r="B14936" s="225">
        <v>17.37</v>
      </c>
    </row>
    <row r="14937" spans="1:2">
      <c r="A14937" s="68" t="s">
        <v>14971</v>
      </c>
      <c r="B14937" s="225">
        <v>16.75</v>
      </c>
    </row>
    <row r="14938" spans="1:2">
      <c r="A14938" s="68" t="s">
        <v>14972</v>
      </c>
      <c r="B14938" s="225">
        <v>18.47</v>
      </c>
    </row>
    <row r="14939" spans="1:2">
      <c r="A14939" s="68" t="s">
        <v>14973</v>
      </c>
      <c r="B14939" s="225">
        <v>17.690000000000001</v>
      </c>
    </row>
    <row r="14940" spans="1:2">
      <c r="A14940" s="68" t="s">
        <v>14974</v>
      </c>
      <c r="B14940" s="225">
        <v>20.3</v>
      </c>
    </row>
    <row r="14941" spans="1:2">
      <c r="A14941" s="68" t="s">
        <v>14975</v>
      </c>
      <c r="B14941" s="225">
        <v>19.36</v>
      </c>
    </row>
    <row r="14942" spans="1:2">
      <c r="A14942" s="68" t="s">
        <v>23934</v>
      </c>
      <c r="B14942" s="225">
        <v>22.35</v>
      </c>
    </row>
    <row r="14943" spans="1:2">
      <c r="A14943" s="68" t="s">
        <v>23935</v>
      </c>
      <c r="B14943" s="225">
        <v>21.41</v>
      </c>
    </row>
    <row r="14944" spans="1:2">
      <c r="A14944" s="68" t="s">
        <v>23936</v>
      </c>
      <c r="B14944" s="225">
        <v>64.25</v>
      </c>
    </row>
    <row r="14945" spans="1:2">
      <c r="A14945" s="68" t="s">
        <v>23937</v>
      </c>
      <c r="B14945" s="225">
        <v>63</v>
      </c>
    </row>
    <row r="14946" spans="1:2">
      <c r="A14946" s="68" t="s">
        <v>14976</v>
      </c>
      <c r="B14946" s="225">
        <v>15.15</v>
      </c>
    </row>
    <row r="14947" spans="1:2">
      <c r="A14947" s="68" t="s">
        <v>14977</v>
      </c>
      <c r="B14947" s="225">
        <v>14.53</v>
      </c>
    </row>
    <row r="14948" spans="1:2">
      <c r="A14948" s="68" t="s">
        <v>14978</v>
      </c>
      <c r="B14948" s="225">
        <v>12.63</v>
      </c>
    </row>
    <row r="14949" spans="1:2">
      <c r="A14949" s="68" t="s">
        <v>14979</v>
      </c>
      <c r="B14949" s="225">
        <v>11.85</v>
      </c>
    </row>
    <row r="14950" spans="1:2">
      <c r="A14950" s="68" t="s">
        <v>14980</v>
      </c>
      <c r="B14950" s="225">
        <v>16.59</v>
      </c>
    </row>
    <row r="14951" spans="1:2">
      <c r="A14951" s="68" t="s">
        <v>14981</v>
      </c>
      <c r="B14951" s="225">
        <v>15.65</v>
      </c>
    </row>
    <row r="14952" spans="1:2">
      <c r="A14952" s="68" t="s">
        <v>14982</v>
      </c>
      <c r="B14952" s="225">
        <v>9.61</v>
      </c>
    </row>
    <row r="14953" spans="1:2">
      <c r="A14953" s="68" t="s">
        <v>14983</v>
      </c>
      <c r="B14953" s="225">
        <v>8.99</v>
      </c>
    </row>
    <row r="14954" spans="1:2">
      <c r="A14954" s="68" t="s">
        <v>14984</v>
      </c>
      <c r="B14954" s="225">
        <v>10.79</v>
      </c>
    </row>
    <row r="14955" spans="1:2">
      <c r="A14955" s="68" t="s">
        <v>14985</v>
      </c>
      <c r="B14955" s="225">
        <v>10.01</v>
      </c>
    </row>
    <row r="14956" spans="1:2">
      <c r="A14956" s="68" t="s">
        <v>14986</v>
      </c>
      <c r="B14956" s="225">
        <v>18.91</v>
      </c>
    </row>
    <row r="14957" spans="1:2">
      <c r="A14957" s="68" t="s">
        <v>14987</v>
      </c>
      <c r="B14957" s="225">
        <v>17.97</v>
      </c>
    </row>
    <row r="14958" spans="1:2">
      <c r="A14958" s="68" t="s">
        <v>14988</v>
      </c>
      <c r="B14958" s="225">
        <v>7.75</v>
      </c>
    </row>
    <row r="14959" spans="1:2">
      <c r="A14959" s="68" t="s">
        <v>14989</v>
      </c>
      <c r="B14959" s="225">
        <v>7.1</v>
      </c>
    </row>
    <row r="14960" spans="1:2">
      <c r="A14960" s="68" t="s">
        <v>14990</v>
      </c>
      <c r="B14960" s="225">
        <v>8.34</v>
      </c>
    </row>
    <row r="14961" spans="1:2">
      <c r="A14961" s="68" t="s">
        <v>14991</v>
      </c>
      <c r="B14961" s="225">
        <v>7.69</v>
      </c>
    </row>
    <row r="14962" spans="1:2">
      <c r="A14962" s="68" t="s">
        <v>14992</v>
      </c>
      <c r="B14962" s="225">
        <v>9.14</v>
      </c>
    </row>
    <row r="14963" spans="1:2">
      <c r="A14963" s="68" t="s">
        <v>14993</v>
      </c>
      <c r="B14963" s="225">
        <v>8.49</v>
      </c>
    </row>
    <row r="14964" spans="1:2">
      <c r="A14964" s="68" t="s">
        <v>14994</v>
      </c>
      <c r="B14964" s="225">
        <v>40.1</v>
      </c>
    </row>
    <row r="14965" spans="1:2">
      <c r="A14965" s="68" t="s">
        <v>14995</v>
      </c>
      <c r="B14965" s="225">
        <v>36.31</v>
      </c>
    </row>
    <row r="14966" spans="1:2">
      <c r="A14966" s="68" t="s">
        <v>14996</v>
      </c>
      <c r="B14966" s="225">
        <v>18.829999999999998</v>
      </c>
    </row>
    <row r="14967" spans="1:2">
      <c r="A14967" s="68" t="s">
        <v>14997</v>
      </c>
      <c r="B14967" s="225">
        <v>16.63</v>
      </c>
    </row>
    <row r="14968" spans="1:2">
      <c r="A14968" s="68" t="s">
        <v>14998</v>
      </c>
      <c r="B14968" s="225">
        <v>60.68</v>
      </c>
    </row>
    <row r="14969" spans="1:2">
      <c r="A14969" s="68" t="s">
        <v>14999</v>
      </c>
      <c r="B14969" s="225">
        <v>58.48</v>
      </c>
    </row>
    <row r="14970" spans="1:2">
      <c r="A14970" s="68" t="s">
        <v>15000</v>
      </c>
      <c r="B14970" s="225">
        <v>135.25</v>
      </c>
    </row>
    <row r="14971" spans="1:2">
      <c r="A14971" s="68" t="s">
        <v>15001</v>
      </c>
      <c r="B14971" s="225">
        <v>132.9</v>
      </c>
    </row>
    <row r="14972" spans="1:2">
      <c r="A14972" s="68" t="s">
        <v>15002</v>
      </c>
      <c r="B14972" s="225">
        <v>224.98</v>
      </c>
    </row>
    <row r="14973" spans="1:2">
      <c r="A14973" s="68" t="s">
        <v>15003</v>
      </c>
      <c r="B14973" s="225">
        <v>222.47</v>
      </c>
    </row>
    <row r="14974" spans="1:2">
      <c r="A14974" s="68" t="s">
        <v>15004</v>
      </c>
      <c r="B14974" s="225">
        <v>324.7</v>
      </c>
    </row>
    <row r="14975" spans="1:2">
      <c r="A14975" s="68" t="s">
        <v>15005</v>
      </c>
      <c r="B14975" s="225">
        <v>322.02999999999997</v>
      </c>
    </row>
    <row r="14976" spans="1:2">
      <c r="A14976" s="68" t="s">
        <v>15006</v>
      </c>
      <c r="B14976" s="225">
        <v>825.19</v>
      </c>
    </row>
    <row r="14977" spans="1:2">
      <c r="A14977" s="68" t="s">
        <v>15007</v>
      </c>
      <c r="B14977" s="225">
        <v>822.36</v>
      </c>
    </row>
    <row r="14978" spans="1:2">
      <c r="A14978" s="68" t="s">
        <v>15008</v>
      </c>
      <c r="B14978" s="225">
        <v>1492.21</v>
      </c>
    </row>
    <row r="14979" spans="1:2">
      <c r="A14979" s="68" t="s">
        <v>15009</v>
      </c>
      <c r="B14979" s="225">
        <v>1489.07</v>
      </c>
    </row>
    <row r="14980" spans="1:2">
      <c r="A14980" s="68" t="s">
        <v>15010</v>
      </c>
      <c r="B14980" s="225">
        <v>3041.32</v>
      </c>
    </row>
    <row r="14981" spans="1:2">
      <c r="A14981" s="68" t="s">
        <v>15011</v>
      </c>
      <c r="B14981" s="225">
        <v>3037.86</v>
      </c>
    </row>
    <row r="14982" spans="1:2">
      <c r="A14982" s="68" t="s">
        <v>15012</v>
      </c>
      <c r="B14982" s="225">
        <v>76.989999999999995</v>
      </c>
    </row>
    <row r="14983" spans="1:2">
      <c r="A14983" s="68" t="s">
        <v>15013</v>
      </c>
      <c r="B14983" s="225">
        <v>71.569999999999993</v>
      </c>
    </row>
    <row r="14984" spans="1:2">
      <c r="A14984" s="68" t="s">
        <v>15014</v>
      </c>
      <c r="B14984" s="225">
        <v>41.68</v>
      </c>
    </row>
    <row r="14985" spans="1:2">
      <c r="A14985" s="68" t="s">
        <v>15015</v>
      </c>
      <c r="B14985" s="225">
        <v>39.24</v>
      </c>
    </row>
    <row r="14986" spans="1:2">
      <c r="A14986" s="68" t="s">
        <v>15016</v>
      </c>
      <c r="B14986" s="225">
        <v>26.05</v>
      </c>
    </row>
    <row r="14987" spans="1:2">
      <c r="A14987" s="68" t="s">
        <v>15017</v>
      </c>
      <c r="B14987" s="225">
        <v>23.34</v>
      </c>
    </row>
    <row r="14988" spans="1:2">
      <c r="A14988" s="68" t="s">
        <v>15018</v>
      </c>
      <c r="B14988" s="225">
        <v>28.14</v>
      </c>
    </row>
    <row r="14989" spans="1:2">
      <c r="A14989" s="68" t="s">
        <v>15019</v>
      </c>
      <c r="B14989" s="225">
        <v>25.43</v>
      </c>
    </row>
    <row r="14990" spans="1:2">
      <c r="A14990" s="68" t="s">
        <v>15020</v>
      </c>
      <c r="B14990" s="225">
        <v>42.38</v>
      </c>
    </row>
    <row r="14991" spans="1:2">
      <c r="A14991" s="68" t="s">
        <v>15021</v>
      </c>
      <c r="B14991" s="225">
        <v>39.51</v>
      </c>
    </row>
    <row r="14992" spans="1:2">
      <c r="A14992" s="68" t="s">
        <v>15022</v>
      </c>
      <c r="B14992" s="225">
        <v>43.11</v>
      </c>
    </row>
    <row r="14993" spans="1:2">
      <c r="A14993" s="68" t="s">
        <v>15023</v>
      </c>
      <c r="B14993" s="225">
        <v>40.24</v>
      </c>
    </row>
    <row r="14994" spans="1:2">
      <c r="A14994" s="68" t="s">
        <v>15024</v>
      </c>
      <c r="B14994" s="225">
        <v>49.18</v>
      </c>
    </row>
    <row r="14995" spans="1:2">
      <c r="A14995" s="68" t="s">
        <v>15025</v>
      </c>
      <c r="B14995" s="225">
        <v>46.31</v>
      </c>
    </row>
    <row r="14996" spans="1:2">
      <c r="A14996" s="68" t="s">
        <v>15026</v>
      </c>
      <c r="B14996" s="225">
        <v>64.77</v>
      </c>
    </row>
    <row r="14997" spans="1:2">
      <c r="A14997" s="68" t="s">
        <v>15027</v>
      </c>
      <c r="B14997" s="225">
        <v>61.79</v>
      </c>
    </row>
    <row r="14998" spans="1:2">
      <c r="A14998" s="68" t="s">
        <v>15028</v>
      </c>
      <c r="B14998" s="225">
        <v>80.28</v>
      </c>
    </row>
    <row r="14999" spans="1:2">
      <c r="A14999" s="68" t="s">
        <v>15029</v>
      </c>
      <c r="B14999" s="225">
        <v>77.3</v>
      </c>
    </row>
    <row r="15000" spans="1:2">
      <c r="A15000" s="68" t="s">
        <v>23938</v>
      </c>
      <c r="B15000" s="225">
        <v>39.97</v>
      </c>
    </row>
    <row r="15001" spans="1:2">
      <c r="A15001" s="68" t="s">
        <v>23939</v>
      </c>
      <c r="B15001" s="225">
        <v>35.6</v>
      </c>
    </row>
    <row r="15002" spans="1:2">
      <c r="A15002" s="68" t="s">
        <v>23940</v>
      </c>
      <c r="B15002" s="225">
        <v>41.27</v>
      </c>
    </row>
    <row r="15003" spans="1:2">
      <c r="A15003" s="68" t="s">
        <v>23941</v>
      </c>
      <c r="B15003" s="225">
        <v>36.89</v>
      </c>
    </row>
    <row r="15004" spans="1:2">
      <c r="A15004" s="68" t="s">
        <v>23942</v>
      </c>
      <c r="B15004" s="225">
        <v>48.5</v>
      </c>
    </row>
    <row r="15005" spans="1:2">
      <c r="A15005" s="68" t="s">
        <v>23943</v>
      </c>
      <c r="B15005" s="225">
        <v>43.64</v>
      </c>
    </row>
    <row r="15006" spans="1:2">
      <c r="A15006" s="68" t="s">
        <v>23944</v>
      </c>
      <c r="B15006" s="225">
        <v>53.58</v>
      </c>
    </row>
    <row r="15007" spans="1:2">
      <c r="A15007" s="68" t="s">
        <v>23945</v>
      </c>
      <c r="B15007" s="225">
        <v>48.68</v>
      </c>
    </row>
    <row r="15008" spans="1:2">
      <c r="A15008" s="68" t="s">
        <v>23946</v>
      </c>
      <c r="B15008" s="225">
        <v>61.5</v>
      </c>
    </row>
    <row r="15009" spans="1:2">
      <c r="A15009" s="68" t="s">
        <v>23947</v>
      </c>
      <c r="B15009" s="225">
        <v>56.58</v>
      </c>
    </row>
    <row r="15010" spans="1:2">
      <c r="A15010" s="68" t="s">
        <v>23948</v>
      </c>
      <c r="B15010" s="225">
        <v>86</v>
      </c>
    </row>
    <row r="15011" spans="1:2">
      <c r="A15011" s="68" t="s">
        <v>23949</v>
      </c>
      <c r="B15011" s="225">
        <v>80.510000000000005</v>
      </c>
    </row>
    <row r="15012" spans="1:2">
      <c r="A15012" s="68" t="s">
        <v>23950</v>
      </c>
      <c r="B15012" s="225">
        <v>103.29</v>
      </c>
    </row>
    <row r="15013" spans="1:2">
      <c r="A15013" s="68" t="s">
        <v>23951</v>
      </c>
      <c r="B15013" s="225">
        <v>97.7</v>
      </c>
    </row>
    <row r="15014" spans="1:2">
      <c r="A15014" s="68" t="s">
        <v>15030</v>
      </c>
      <c r="B15014" s="225">
        <v>101.19</v>
      </c>
    </row>
    <row r="15015" spans="1:2">
      <c r="A15015" s="68" t="s">
        <v>15031</v>
      </c>
      <c r="B15015" s="225">
        <v>95.77</v>
      </c>
    </row>
    <row r="15016" spans="1:2">
      <c r="A15016" s="68" t="s">
        <v>15032</v>
      </c>
      <c r="B15016" s="225">
        <v>103.04</v>
      </c>
    </row>
    <row r="15017" spans="1:2">
      <c r="A15017" s="68" t="s">
        <v>15033</v>
      </c>
      <c r="B15017" s="225">
        <v>97.62</v>
      </c>
    </row>
    <row r="15018" spans="1:2">
      <c r="A15018" s="68" t="s">
        <v>15034</v>
      </c>
      <c r="B15018" s="225">
        <v>124.43</v>
      </c>
    </row>
    <row r="15019" spans="1:2">
      <c r="A15019" s="68" t="s">
        <v>15035</v>
      </c>
      <c r="B15019" s="225">
        <v>119.01</v>
      </c>
    </row>
    <row r="15020" spans="1:2">
      <c r="A15020" s="68" t="s">
        <v>15036</v>
      </c>
      <c r="B15020" s="225">
        <v>167.34</v>
      </c>
    </row>
    <row r="15021" spans="1:2">
      <c r="A15021" s="68" t="s">
        <v>15037</v>
      </c>
      <c r="B15021" s="225">
        <v>161.91999999999999</v>
      </c>
    </row>
    <row r="15022" spans="1:2">
      <c r="A15022" s="68" t="s">
        <v>15038</v>
      </c>
      <c r="B15022" s="225">
        <v>72.099999999999994</v>
      </c>
    </row>
    <row r="15023" spans="1:2">
      <c r="A15023" s="68" t="s">
        <v>15039</v>
      </c>
      <c r="B15023" s="225">
        <v>66.680000000000007</v>
      </c>
    </row>
    <row r="15024" spans="1:2">
      <c r="A15024" s="68" t="s">
        <v>15040</v>
      </c>
      <c r="B15024" s="225">
        <v>77.77</v>
      </c>
    </row>
    <row r="15025" spans="1:2">
      <c r="A15025" s="68" t="s">
        <v>15041</v>
      </c>
      <c r="B15025" s="225">
        <v>72.349999999999994</v>
      </c>
    </row>
    <row r="15026" spans="1:2">
      <c r="A15026" s="68" t="s">
        <v>15042</v>
      </c>
      <c r="B15026" s="225">
        <v>89.55</v>
      </c>
    </row>
    <row r="15027" spans="1:2">
      <c r="A15027" s="68" t="s">
        <v>15043</v>
      </c>
      <c r="B15027" s="225">
        <v>84.13</v>
      </c>
    </row>
    <row r="15028" spans="1:2">
      <c r="A15028" s="68" t="s">
        <v>15044</v>
      </c>
      <c r="B15028" s="225">
        <v>89.21</v>
      </c>
    </row>
    <row r="15029" spans="1:2">
      <c r="A15029" s="68" t="s">
        <v>15045</v>
      </c>
      <c r="B15029" s="225">
        <v>83.8</v>
      </c>
    </row>
    <row r="15030" spans="1:2">
      <c r="A15030" s="68" t="s">
        <v>15046</v>
      </c>
      <c r="B15030" s="225">
        <v>110.44</v>
      </c>
    </row>
    <row r="15031" spans="1:2">
      <c r="A15031" s="68" t="s">
        <v>15047</v>
      </c>
      <c r="B15031" s="225">
        <v>105.03</v>
      </c>
    </row>
    <row r="15032" spans="1:2">
      <c r="A15032" s="68" t="s">
        <v>15048</v>
      </c>
      <c r="B15032" s="225">
        <v>136.47</v>
      </c>
    </row>
    <row r="15033" spans="1:2">
      <c r="A15033" s="68" t="s">
        <v>15049</v>
      </c>
      <c r="B15033" s="225">
        <v>131.06</v>
      </c>
    </row>
    <row r="15034" spans="1:2">
      <c r="A15034" s="68" t="s">
        <v>15050</v>
      </c>
      <c r="B15034" s="225">
        <v>88.38</v>
      </c>
    </row>
    <row r="15035" spans="1:2">
      <c r="A15035" s="68" t="s">
        <v>15051</v>
      </c>
      <c r="B15035" s="225">
        <v>82.96</v>
      </c>
    </row>
    <row r="15036" spans="1:2">
      <c r="A15036" s="68" t="s">
        <v>15052</v>
      </c>
      <c r="B15036" s="225">
        <v>97.08</v>
      </c>
    </row>
    <row r="15037" spans="1:2">
      <c r="A15037" s="68" t="s">
        <v>15053</v>
      </c>
      <c r="B15037" s="225">
        <v>91.66</v>
      </c>
    </row>
    <row r="15038" spans="1:2">
      <c r="A15038" s="68" t="s">
        <v>15054</v>
      </c>
      <c r="B15038" s="225">
        <v>104.13</v>
      </c>
    </row>
    <row r="15039" spans="1:2">
      <c r="A15039" s="68" t="s">
        <v>15055</v>
      </c>
      <c r="B15039" s="225">
        <v>98.71</v>
      </c>
    </row>
    <row r="15040" spans="1:2">
      <c r="A15040" s="68" t="s">
        <v>15056</v>
      </c>
      <c r="B15040" s="225">
        <v>131.56</v>
      </c>
    </row>
    <row r="15041" spans="1:2">
      <c r="A15041" s="68" t="s">
        <v>15057</v>
      </c>
      <c r="B15041" s="225">
        <v>126.15</v>
      </c>
    </row>
    <row r="15042" spans="1:2">
      <c r="A15042" s="68" t="s">
        <v>15058</v>
      </c>
      <c r="B15042" s="225">
        <v>165.11</v>
      </c>
    </row>
    <row r="15043" spans="1:2">
      <c r="A15043" s="68" t="s">
        <v>15059</v>
      </c>
      <c r="B15043" s="225">
        <v>159.69</v>
      </c>
    </row>
    <row r="15044" spans="1:2">
      <c r="A15044" s="68" t="s">
        <v>15060</v>
      </c>
      <c r="B15044" s="225">
        <v>96.29</v>
      </c>
    </row>
    <row r="15045" spans="1:2">
      <c r="A15045" s="68" t="s">
        <v>15061</v>
      </c>
      <c r="B15045" s="225">
        <v>90.87</v>
      </c>
    </row>
    <row r="15046" spans="1:2">
      <c r="A15046" s="68" t="s">
        <v>15062</v>
      </c>
      <c r="B15046" s="225">
        <v>94.28</v>
      </c>
    </row>
    <row r="15047" spans="1:2">
      <c r="A15047" s="68" t="s">
        <v>15063</v>
      </c>
      <c r="B15047" s="225">
        <v>88.87</v>
      </c>
    </row>
    <row r="15048" spans="1:2">
      <c r="A15048" s="68" t="s">
        <v>15064</v>
      </c>
      <c r="B15048" s="225">
        <v>100.57</v>
      </c>
    </row>
    <row r="15049" spans="1:2">
      <c r="A15049" s="68" t="s">
        <v>15065</v>
      </c>
      <c r="B15049" s="225">
        <v>95.15</v>
      </c>
    </row>
    <row r="15050" spans="1:2">
      <c r="A15050" s="68" t="s">
        <v>15066</v>
      </c>
      <c r="B15050" s="225">
        <v>124.25</v>
      </c>
    </row>
    <row r="15051" spans="1:2">
      <c r="A15051" s="68" t="s">
        <v>15067</v>
      </c>
      <c r="B15051" s="225">
        <v>118.84</v>
      </c>
    </row>
    <row r="15052" spans="1:2">
      <c r="A15052" s="68" t="s">
        <v>15068</v>
      </c>
      <c r="B15052" s="225">
        <v>152.47999999999999</v>
      </c>
    </row>
    <row r="15053" spans="1:2">
      <c r="A15053" s="68" t="s">
        <v>15069</v>
      </c>
      <c r="B15053" s="225">
        <v>147.06</v>
      </c>
    </row>
    <row r="15054" spans="1:2">
      <c r="A15054" s="68" t="s">
        <v>15070</v>
      </c>
      <c r="B15054" s="225">
        <v>54.03</v>
      </c>
    </row>
    <row r="15055" spans="1:2">
      <c r="A15055" s="68" t="s">
        <v>15071</v>
      </c>
      <c r="B15055" s="225">
        <v>48.61</v>
      </c>
    </row>
    <row r="15056" spans="1:2">
      <c r="A15056" s="68" t="s">
        <v>15072</v>
      </c>
      <c r="B15056" s="225">
        <v>58.51</v>
      </c>
    </row>
    <row r="15057" spans="1:2">
      <c r="A15057" s="68" t="s">
        <v>15073</v>
      </c>
      <c r="B15057" s="225">
        <v>53.09</v>
      </c>
    </row>
    <row r="15058" spans="1:2">
      <c r="A15058" s="68" t="s">
        <v>15074</v>
      </c>
      <c r="B15058" s="225">
        <v>68.09</v>
      </c>
    </row>
    <row r="15059" spans="1:2">
      <c r="A15059" s="68" t="s">
        <v>15075</v>
      </c>
      <c r="B15059" s="225">
        <v>62.67</v>
      </c>
    </row>
    <row r="15060" spans="1:2">
      <c r="A15060" s="68" t="s">
        <v>15076</v>
      </c>
      <c r="B15060" s="225">
        <v>67.459999999999994</v>
      </c>
    </row>
    <row r="15061" spans="1:2">
      <c r="A15061" s="68" t="s">
        <v>15077</v>
      </c>
      <c r="B15061" s="225">
        <v>62.04</v>
      </c>
    </row>
    <row r="15062" spans="1:2">
      <c r="A15062" s="68" t="s">
        <v>15078</v>
      </c>
      <c r="B15062" s="225">
        <v>84.67</v>
      </c>
    </row>
    <row r="15063" spans="1:2">
      <c r="A15063" s="68" t="s">
        <v>15079</v>
      </c>
      <c r="B15063" s="225">
        <v>79.25</v>
      </c>
    </row>
    <row r="15064" spans="1:2">
      <c r="A15064" s="68" t="s">
        <v>15080</v>
      </c>
      <c r="B15064" s="225">
        <v>105.88</v>
      </c>
    </row>
    <row r="15065" spans="1:2">
      <c r="A15065" s="68" t="s">
        <v>15081</v>
      </c>
      <c r="B15065" s="225">
        <v>100.46</v>
      </c>
    </row>
    <row r="15066" spans="1:2">
      <c r="A15066" s="68" t="s">
        <v>15082</v>
      </c>
      <c r="B15066" s="225">
        <v>66.81</v>
      </c>
    </row>
    <row r="15067" spans="1:2">
      <c r="A15067" s="68" t="s">
        <v>15083</v>
      </c>
      <c r="B15067" s="225">
        <v>61.39</v>
      </c>
    </row>
    <row r="15068" spans="1:2">
      <c r="A15068" s="68" t="s">
        <v>15084</v>
      </c>
      <c r="B15068" s="225">
        <v>73.599999999999994</v>
      </c>
    </row>
    <row r="15069" spans="1:2">
      <c r="A15069" s="68" t="s">
        <v>15085</v>
      </c>
      <c r="B15069" s="225">
        <v>68.180000000000007</v>
      </c>
    </row>
    <row r="15070" spans="1:2">
      <c r="A15070" s="68" t="s">
        <v>15086</v>
      </c>
      <c r="B15070" s="225">
        <v>79.09</v>
      </c>
    </row>
    <row r="15071" spans="1:2">
      <c r="A15071" s="68" t="s">
        <v>15087</v>
      </c>
      <c r="B15071" s="225">
        <v>73.67</v>
      </c>
    </row>
    <row r="15072" spans="1:2">
      <c r="A15072" s="68" t="s">
        <v>15088</v>
      </c>
      <c r="B15072" s="225">
        <v>101.52</v>
      </c>
    </row>
    <row r="15073" spans="1:2">
      <c r="A15073" s="68" t="s">
        <v>15089</v>
      </c>
      <c r="B15073" s="225">
        <v>96.1</v>
      </c>
    </row>
    <row r="15074" spans="1:2">
      <c r="A15074" s="68" t="s">
        <v>15090</v>
      </c>
      <c r="B15074" s="225">
        <v>128.82</v>
      </c>
    </row>
    <row r="15075" spans="1:2">
      <c r="A15075" s="68" t="s">
        <v>15091</v>
      </c>
      <c r="B15075" s="225">
        <v>123.4</v>
      </c>
    </row>
    <row r="15076" spans="1:2">
      <c r="A15076" s="68" t="s">
        <v>15092</v>
      </c>
      <c r="B15076" s="225">
        <v>73.599999999999994</v>
      </c>
    </row>
    <row r="15077" spans="1:2">
      <c r="A15077" s="68" t="s">
        <v>15093</v>
      </c>
      <c r="B15077" s="225">
        <v>68.180000000000007</v>
      </c>
    </row>
    <row r="15078" spans="1:2">
      <c r="A15078" s="68" t="s">
        <v>15094</v>
      </c>
      <c r="B15078" s="225">
        <v>71.930000000000007</v>
      </c>
    </row>
    <row r="15079" spans="1:2">
      <c r="A15079" s="68" t="s">
        <v>15095</v>
      </c>
      <c r="B15079" s="225">
        <v>66.510000000000005</v>
      </c>
    </row>
    <row r="15080" spans="1:2">
      <c r="A15080" s="68" t="s">
        <v>15096</v>
      </c>
      <c r="B15080" s="225">
        <v>76.430000000000007</v>
      </c>
    </row>
    <row r="15081" spans="1:2">
      <c r="A15081" s="68" t="s">
        <v>15097</v>
      </c>
      <c r="B15081" s="225">
        <v>71.010000000000005</v>
      </c>
    </row>
    <row r="15082" spans="1:2">
      <c r="A15082" s="68" t="s">
        <v>15098</v>
      </c>
      <c r="B15082" s="225">
        <v>95.69</v>
      </c>
    </row>
    <row r="15083" spans="1:2">
      <c r="A15083" s="68" t="s">
        <v>15099</v>
      </c>
      <c r="B15083" s="225">
        <v>90.28</v>
      </c>
    </row>
    <row r="15084" spans="1:2">
      <c r="A15084" s="68" t="s">
        <v>15100</v>
      </c>
      <c r="B15084" s="225">
        <v>118.93</v>
      </c>
    </row>
    <row r="15085" spans="1:2">
      <c r="A15085" s="68" t="s">
        <v>15101</v>
      </c>
      <c r="B15085" s="225">
        <v>113.51</v>
      </c>
    </row>
    <row r="15086" spans="1:2">
      <c r="A15086" s="68" t="s">
        <v>15102</v>
      </c>
      <c r="B15086" s="225">
        <v>78.650000000000006</v>
      </c>
    </row>
    <row r="15087" spans="1:2">
      <c r="A15087" s="68" t="s">
        <v>15103</v>
      </c>
      <c r="B15087" s="225">
        <v>73.23</v>
      </c>
    </row>
    <row r="15088" spans="1:2">
      <c r="A15088" s="68" t="s">
        <v>15104</v>
      </c>
      <c r="B15088" s="225">
        <v>88.68</v>
      </c>
    </row>
    <row r="15089" spans="1:2">
      <c r="A15089" s="68" t="s">
        <v>15105</v>
      </c>
      <c r="B15089" s="225">
        <v>83.27</v>
      </c>
    </row>
    <row r="15090" spans="1:2">
      <c r="A15090" s="68" t="s">
        <v>15106</v>
      </c>
      <c r="B15090" s="225">
        <v>104.81</v>
      </c>
    </row>
    <row r="15091" spans="1:2">
      <c r="A15091" s="68" t="s">
        <v>15107</v>
      </c>
      <c r="B15091" s="225">
        <v>99.39</v>
      </c>
    </row>
    <row r="15092" spans="1:2">
      <c r="A15092" s="68" t="s">
        <v>15108</v>
      </c>
      <c r="B15092" s="225">
        <v>108.84</v>
      </c>
    </row>
    <row r="15093" spans="1:2">
      <c r="A15093" s="68" t="s">
        <v>15109</v>
      </c>
      <c r="B15093" s="225">
        <v>103.43</v>
      </c>
    </row>
    <row r="15094" spans="1:2">
      <c r="A15094" s="68" t="s">
        <v>15110</v>
      </c>
      <c r="B15094" s="225">
        <v>146.38999999999999</v>
      </c>
    </row>
    <row r="15095" spans="1:2">
      <c r="A15095" s="68" t="s">
        <v>15111</v>
      </c>
      <c r="B15095" s="225">
        <v>140.97999999999999</v>
      </c>
    </row>
    <row r="15096" spans="1:2">
      <c r="A15096" s="68" t="s">
        <v>15112</v>
      </c>
      <c r="B15096" s="225">
        <v>183.48</v>
      </c>
    </row>
    <row r="15097" spans="1:2">
      <c r="A15097" s="68" t="s">
        <v>15113</v>
      </c>
      <c r="B15097" s="225">
        <v>178.07</v>
      </c>
    </row>
    <row r="15098" spans="1:2">
      <c r="A15098" s="68" t="s">
        <v>15114</v>
      </c>
      <c r="B15098" s="225">
        <v>99.3</v>
      </c>
    </row>
    <row r="15099" spans="1:2">
      <c r="A15099" s="68" t="s">
        <v>15115</v>
      </c>
      <c r="B15099" s="225">
        <v>93.88</v>
      </c>
    </row>
    <row r="15100" spans="1:2">
      <c r="A15100" s="68" t="s">
        <v>15116</v>
      </c>
      <c r="B15100" s="225">
        <v>112.43</v>
      </c>
    </row>
    <row r="15101" spans="1:2">
      <c r="A15101" s="68" t="s">
        <v>15117</v>
      </c>
      <c r="B15101" s="225">
        <v>107.01</v>
      </c>
    </row>
    <row r="15102" spans="1:2">
      <c r="A15102" s="68" t="s">
        <v>15118</v>
      </c>
      <c r="B15102" s="225">
        <v>123.76</v>
      </c>
    </row>
    <row r="15103" spans="1:2">
      <c r="A15103" s="68" t="s">
        <v>15119</v>
      </c>
      <c r="B15103" s="225">
        <v>118.34</v>
      </c>
    </row>
    <row r="15104" spans="1:2">
      <c r="A15104" s="68" t="s">
        <v>15120</v>
      </c>
      <c r="B15104" s="225">
        <v>167.51</v>
      </c>
    </row>
    <row r="15105" spans="1:2">
      <c r="A15105" s="68" t="s">
        <v>15121</v>
      </c>
      <c r="B15105" s="225">
        <v>162.09</v>
      </c>
    </row>
    <row r="15106" spans="1:2">
      <c r="A15106" s="68" t="s">
        <v>15122</v>
      </c>
      <c r="B15106" s="225">
        <v>212.12</v>
      </c>
    </row>
    <row r="15107" spans="1:2">
      <c r="A15107" s="68" t="s">
        <v>15123</v>
      </c>
      <c r="B15107" s="225">
        <v>206.7</v>
      </c>
    </row>
    <row r="15108" spans="1:2">
      <c r="A15108" s="68" t="s">
        <v>15124</v>
      </c>
      <c r="B15108" s="225">
        <v>107.21</v>
      </c>
    </row>
    <row r="15109" spans="1:2">
      <c r="A15109" s="68" t="s">
        <v>15125</v>
      </c>
      <c r="B15109" s="225">
        <v>101.79</v>
      </c>
    </row>
    <row r="15110" spans="1:2">
      <c r="A15110" s="68" t="s">
        <v>15126</v>
      </c>
      <c r="B15110" s="225">
        <v>109.55</v>
      </c>
    </row>
    <row r="15111" spans="1:2">
      <c r="A15111" s="68" t="s">
        <v>15127</v>
      </c>
      <c r="B15111" s="225">
        <v>104.13</v>
      </c>
    </row>
    <row r="15112" spans="1:2">
      <c r="A15112" s="68" t="s">
        <v>15128</v>
      </c>
      <c r="B15112" s="225">
        <v>120.2</v>
      </c>
    </row>
    <row r="15113" spans="1:2">
      <c r="A15113" s="68" t="s">
        <v>15129</v>
      </c>
      <c r="B15113" s="225">
        <v>114.78</v>
      </c>
    </row>
    <row r="15114" spans="1:2">
      <c r="A15114" s="68" t="s">
        <v>15130</v>
      </c>
      <c r="B15114" s="225">
        <v>160.19999999999999</v>
      </c>
    </row>
    <row r="15115" spans="1:2">
      <c r="A15115" s="68" t="s">
        <v>15131</v>
      </c>
      <c r="B15115" s="225">
        <v>154.79</v>
      </c>
    </row>
    <row r="15116" spans="1:2">
      <c r="A15116" s="68" t="s">
        <v>15132</v>
      </c>
      <c r="B15116" s="225">
        <v>199.49</v>
      </c>
    </row>
    <row r="15117" spans="1:2">
      <c r="A15117" s="68" t="s">
        <v>15133</v>
      </c>
      <c r="B15117" s="225">
        <v>194.07</v>
      </c>
    </row>
    <row r="15118" spans="1:2">
      <c r="A15118" s="68" t="s">
        <v>15134</v>
      </c>
      <c r="B15118" s="225">
        <v>59.49</v>
      </c>
    </row>
    <row r="15119" spans="1:2">
      <c r="A15119" s="68" t="s">
        <v>15135</v>
      </c>
      <c r="B15119" s="225">
        <v>54.07</v>
      </c>
    </row>
    <row r="15120" spans="1:2">
      <c r="A15120" s="68" t="s">
        <v>15136</v>
      </c>
      <c r="B15120" s="225">
        <v>67.599999999999994</v>
      </c>
    </row>
    <row r="15121" spans="1:2">
      <c r="A15121" s="68" t="s">
        <v>15137</v>
      </c>
      <c r="B15121" s="225">
        <v>62.19</v>
      </c>
    </row>
    <row r="15122" spans="1:2">
      <c r="A15122" s="68" t="s">
        <v>15138</v>
      </c>
      <c r="B15122" s="225">
        <v>80.81</v>
      </c>
    </row>
    <row r="15123" spans="1:2">
      <c r="A15123" s="68" t="s">
        <v>15139</v>
      </c>
      <c r="B15123" s="225">
        <v>75.39</v>
      </c>
    </row>
    <row r="15124" spans="1:2">
      <c r="A15124" s="68" t="s">
        <v>15140</v>
      </c>
      <c r="B15124" s="225">
        <v>83.82</v>
      </c>
    </row>
    <row r="15125" spans="1:2">
      <c r="A15125" s="68" t="s">
        <v>15141</v>
      </c>
      <c r="B15125" s="225">
        <v>78.400000000000006</v>
      </c>
    </row>
    <row r="15126" spans="1:2">
      <c r="A15126" s="68" t="s">
        <v>15142</v>
      </c>
      <c r="B15126" s="225">
        <v>114.63</v>
      </c>
    </row>
    <row r="15127" spans="1:2">
      <c r="A15127" s="68" t="s">
        <v>15143</v>
      </c>
      <c r="B15127" s="225">
        <v>109.21</v>
      </c>
    </row>
    <row r="15128" spans="1:2">
      <c r="A15128" s="68" t="s">
        <v>15144</v>
      </c>
      <c r="B15128" s="225">
        <v>145.05000000000001</v>
      </c>
    </row>
    <row r="15129" spans="1:2">
      <c r="A15129" s="68" t="s">
        <v>15145</v>
      </c>
      <c r="B15129" s="225">
        <v>139.63</v>
      </c>
    </row>
    <row r="15130" spans="1:2">
      <c r="A15130" s="68" t="s">
        <v>15146</v>
      </c>
      <c r="B15130" s="225">
        <v>75.91</v>
      </c>
    </row>
    <row r="15131" spans="1:2">
      <c r="A15131" s="68" t="s">
        <v>15147</v>
      </c>
      <c r="B15131" s="225">
        <v>70.489999999999995</v>
      </c>
    </row>
    <row r="15132" spans="1:2">
      <c r="A15132" s="68" t="s">
        <v>15148</v>
      </c>
      <c r="B15132" s="225">
        <v>86.32</v>
      </c>
    </row>
    <row r="15133" spans="1:2">
      <c r="A15133" s="68" t="s">
        <v>15149</v>
      </c>
      <c r="B15133" s="225">
        <v>80.900000000000006</v>
      </c>
    </row>
    <row r="15134" spans="1:2">
      <c r="A15134" s="68" t="s">
        <v>15150</v>
      </c>
      <c r="B15134" s="225">
        <v>95.45</v>
      </c>
    </row>
    <row r="15135" spans="1:2">
      <c r="A15135" s="68" t="s">
        <v>15151</v>
      </c>
      <c r="B15135" s="225">
        <v>90.03</v>
      </c>
    </row>
    <row r="15136" spans="1:2">
      <c r="A15136" s="68" t="s">
        <v>15152</v>
      </c>
      <c r="B15136" s="225">
        <v>131.47999999999999</v>
      </c>
    </row>
    <row r="15137" spans="1:2">
      <c r="A15137" s="68" t="s">
        <v>15153</v>
      </c>
      <c r="B15137" s="225">
        <v>126.06</v>
      </c>
    </row>
    <row r="15138" spans="1:2">
      <c r="A15138" s="68" t="s">
        <v>15154</v>
      </c>
      <c r="B15138" s="225">
        <v>167.99</v>
      </c>
    </row>
    <row r="15139" spans="1:2">
      <c r="A15139" s="68" t="s">
        <v>15155</v>
      </c>
      <c r="B15139" s="225">
        <v>162.57</v>
      </c>
    </row>
    <row r="15140" spans="1:2">
      <c r="A15140" s="68" t="s">
        <v>15156</v>
      </c>
      <c r="B15140" s="225">
        <v>82.7</v>
      </c>
    </row>
    <row r="15141" spans="1:2">
      <c r="A15141" s="68" t="s">
        <v>15157</v>
      </c>
      <c r="B15141" s="225">
        <v>77.28</v>
      </c>
    </row>
    <row r="15142" spans="1:2">
      <c r="A15142" s="68" t="s">
        <v>15158</v>
      </c>
      <c r="B15142" s="225">
        <v>84.65</v>
      </c>
    </row>
    <row r="15143" spans="1:2">
      <c r="A15143" s="68" t="s">
        <v>15159</v>
      </c>
      <c r="B15143" s="225">
        <v>79.23</v>
      </c>
    </row>
    <row r="15144" spans="1:2">
      <c r="A15144" s="68" t="s">
        <v>15160</v>
      </c>
      <c r="B15144" s="225">
        <v>92.78</v>
      </c>
    </row>
    <row r="15145" spans="1:2">
      <c r="A15145" s="68" t="s">
        <v>15161</v>
      </c>
      <c r="B15145" s="225">
        <v>87.37</v>
      </c>
    </row>
    <row r="15146" spans="1:2">
      <c r="A15146" s="68" t="s">
        <v>15162</v>
      </c>
      <c r="B15146" s="225">
        <v>125.65</v>
      </c>
    </row>
    <row r="15147" spans="1:2">
      <c r="A15147" s="68" t="s">
        <v>15163</v>
      </c>
      <c r="B15147" s="225">
        <v>120.23</v>
      </c>
    </row>
    <row r="15148" spans="1:2">
      <c r="A15148" s="68" t="s">
        <v>15164</v>
      </c>
      <c r="B15148" s="225">
        <v>158.11000000000001</v>
      </c>
    </row>
    <row r="15149" spans="1:2">
      <c r="A15149" s="68" t="s">
        <v>15165</v>
      </c>
      <c r="B15149" s="225">
        <v>152.69</v>
      </c>
    </row>
    <row r="15150" spans="1:2">
      <c r="A15150" s="68" t="s">
        <v>15166</v>
      </c>
      <c r="B15150" s="225">
        <v>78.650000000000006</v>
      </c>
    </row>
    <row r="15151" spans="1:2">
      <c r="A15151" s="68" t="s">
        <v>15167</v>
      </c>
      <c r="B15151" s="225">
        <v>73.23</v>
      </c>
    </row>
    <row r="15152" spans="1:2">
      <c r="A15152" s="68" t="s">
        <v>15168</v>
      </c>
      <c r="B15152" s="225">
        <v>88.68</v>
      </c>
    </row>
    <row r="15153" spans="1:2">
      <c r="A15153" s="68" t="s">
        <v>15169</v>
      </c>
      <c r="B15153" s="225">
        <v>83.27</v>
      </c>
    </row>
    <row r="15154" spans="1:2">
      <c r="A15154" s="68" t="s">
        <v>15170</v>
      </c>
      <c r="B15154" s="225">
        <v>98.67</v>
      </c>
    </row>
    <row r="15155" spans="1:2">
      <c r="A15155" s="68" t="s">
        <v>15171</v>
      </c>
      <c r="B15155" s="225">
        <v>93.25</v>
      </c>
    </row>
    <row r="15156" spans="1:2">
      <c r="A15156" s="68" t="s">
        <v>15172</v>
      </c>
      <c r="B15156" s="225">
        <v>108.84</v>
      </c>
    </row>
    <row r="15157" spans="1:2">
      <c r="A15157" s="68" t="s">
        <v>15173</v>
      </c>
      <c r="B15157" s="225">
        <v>103.43</v>
      </c>
    </row>
    <row r="15158" spans="1:2">
      <c r="A15158" s="68" t="s">
        <v>15174</v>
      </c>
      <c r="B15158" s="225">
        <v>146.38999999999999</v>
      </c>
    </row>
    <row r="15159" spans="1:2">
      <c r="A15159" s="68" t="s">
        <v>15175</v>
      </c>
      <c r="B15159" s="225">
        <v>140.97999999999999</v>
      </c>
    </row>
    <row r="15160" spans="1:2">
      <c r="A15160" s="68" t="s">
        <v>15176</v>
      </c>
      <c r="B15160" s="225">
        <v>183.45</v>
      </c>
    </row>
    <row r="15161" spans="1:2">
      <c r="A15161" s="68" t="s">
        <v>15177</v>
      </c>
      <c r="B15161" s="225">
        <v>178.03</v>
      </c>
    </row>
    <row r="15162" spans="1:2">
      <c r="A15162" s="68" t="s">
        <v>15178</v>
      </c>
      <c r="B15162" s="225">
        <v>100.83</v>
      </c>
    </row>
    <row r="15163" spans="1:2">
      <c r="A15163" s="68" t="s">
        <v>15179</v>
      </c>
      <c r="B15163" s="225">
        <v>95.41</v>
      </c>
    </row>
    <row r="15164" spans="1:2">
      <c r="A15164" s="68" t="s">
        <v>15180</v>
      </c>
      <c r="B15164" s="225">
        <v>112.43</v>
      </c>
    </row>
    <row r="15165" spans="1:2">
      <c r="A15165" s="68" t="s">
        <v>15181</v>
      </c>
      <c r="B15165" s="225">
        <v>107.01</v>
      </c>
    </row>
    <row r="15166" spans="1:2">
      <c r="A15166" s="68" t="s">
        <v>15182</v>
      </c>
      <c r="B15166" s="225">
        <v>123.75</v>
      </c>
    </row>
    <row r="15167" spans="1:2">
      <c r="A15167" s="68" t="s">
        <v>15183</v>
      </c>
      <c r="B15167" s="225">
        <v>118.34</v>
      </c>
    </row>
    <row r="15168" spans="1:2">
      <c r="A15168" s="68" t="s">
        <v>15184</v>
      </c>
      <c r="B15168" s="225">
        <v>167.51</v>
      </c>
    </row>
    <row r="15169" spans="1:2">
      <c r="A15169" s="68" t="s">
        <v>15185</v>
      </c>
      <c r="B15169" s="225">
        <v>162.09</v>
      </c>
    </row>
    <row r="15170" spans="1:2">
      <c r="A15170" s="68" t="s">
        <v>15186</v>
      </c>
      <c r="B15170" s="225">
        <v>212.08</v>
      </c>
    </row>
    <row r="15171" spans="1:2">
      <c r="A15171" s="68" t="s">
        <v>15187</v>
      </c>
      <c r="B15171" s="225">
        <v>206.66</v>
      </c>
    </row>
    <row r="15172" spans="1:2">
      <c r="A15172" s="68" t="s">
        <v>15188</v>
      </c>
      <c r="B15172" s="225">
        <v>99.84</v>
      </c>
    </row>
    <row r="15173" spans="1:2">
      <c r="A15173" s="68" t="s">
        <v>15189</v>
      </c>
      <c r="B15173" s="225">
        <v>94.42</v>
      </c>
    </row>
    <row r="15174" spans="1:2">
      <c r="A15174" s="68" t="s">
        <v>15190</v>
      </c>
      <c r="B15174" s="225">
        <v>109.5</v>
      </c>
    </row>
    <row r="15175" spans="1:2">
      <c r="A15175" s="68" t="s">
        <v>15191</v>
      </c>
      <c r="B15175" s="225">
        <v>104.08</v>
      </c>
    </row>
    <row r="15176" spans="1:2">
      <c r="A15176" s="68" t="s">
        <v>15192</v>
      </c>
      <c r="B15176" s="225">
        <v>120.17</v>
      </c>
    </row>
    <row r="15177" spans="1:2">
      <c r="A15177" s="68" t="s">
        <v>15193</v>
      </c>
      <c r="B15177" s="225">
        <v>114.76</v>
      </c>
    </row>
    <row r="15178" spans="1:2">
      <c r="A15178" s="68" t="s">
        <v>15194</v>
      </c>
      <c r="B15178" s="225">
        <v>160.19999999999999</v>
      </c>
    </row>
    <row r="15179" spans="1:2">
      <c r="A15179" s="68" t="s">
        <v>15195</v>
      </c>
      <c r="B15179" s="225">
        <v>154.79</v>
      </c>
    </row>
    <row r="15180" spans="1:2">
      <c r="A15180" s="68" t="s">
        <v>15196</v>
      </c>
      <c r="B15180" s="225">
        <v>199.47</v>
      </c>
    </row>
    <row r="15181" spans="1:2">
      <c r="A15181" s="68" t="s">
        <v>15197</v>
      </c>
      <c r="B15181" s="225">
        <v>194.05</v>
      </c>
    </row>
    <row r="15182" spans="1:2">
      <c r="A15182" s="68" t="s">
        <v>15198</v>
      </c>
      <c r="B15182" s="225">
        <v>59.49</v>
      </c>
    </row>
    <row r="15183" spans="1:2">
      <c r="A15183" s="68" t="s">
        <v>15199</v>
      </c>
      <c r="B15183" s="225">
        <v>54.07</v>
      </c>
    </row>
    <row r="15184" spans="1:2">
      <c r="A15184" s="68" t="s">
        <v>15200</v>
      </c>
      <c r="B15184" s="225">
        <v>67.599999999999994</v>
      </c>
    </row>
    <row r="15185" spans="1:2">
      <c r="A15185" s="68" t="s">
        <v>15201</v>
      </c>
      <c r="B15185" s="225">
        <v>62.19</v>
      </c>
    </row>
    <row r="15186" spans="1:2">
      <c r="A15186" s="68" t="s">
        <v>15202</v>
      </c>
      <c r="B15186" s="225">
        <v>75.69</v>
      </c>
    </row>
    <row r="15187" spans="1:2">
      <c r="A15187" s="68" t="s">
        <v>15203</v>
      </c>
      <c r="B15187" s="225">
        <v>70.27</v>
      </c>
    </row>
    <row r="15188" spans="1:2">
      <c r="A15188" s="68" t="s">
        <v>15204</v>
      </c>
      <c r="B15188" s="225">
        <v>83.82</v>
      </c>
    </row>
    <row r="15189" spans="1:2">
      <c r="A15189" s="68" t="s">
        <v>15205</v>
      </c>
      <c r="B15189" s="225">
        <v>78.400000000000006</v>
      </c>
    </row>
    <row r="15190" spans="1:2">
      <c r="A15190" s="68" t="s">
        <v>15206</v>
      </c>
      <c r="B15190" s="225">
        <v>114.63</v>
      </c>
    </row>
    <row r="15191" spans="1:2">
      <c r="A15191" s="68" t="s">
        <v>15207</v>
      </c>
      <c r="B15191" s="225">
        <v>109.21</v>
      </c>
    </row>
    <row r="15192" spans="1:2">
      <c r="A15192" s="68" t="s">
        <v>15208</v>
      </c>
      <c r="B15192" s="225">
        <v>145.03</v>
      </c>
    </row>
    <row r="15193" spans="1:2">
      <c r="A15193" s="68" t="s">
        <v>15209</v>
      </c>
      <c r="B15193" s="225">
        <v>139.61000000000001</v>
      </c>
    </row>
    <row r="15194" spans="1:2">
      <c r="A15194" s="68" t="s">
        <v>15210</v>
      </c>
      <c r="B15194" s="225">
        <v>77.19</v>
      </c>
    </row>
    <row r="15195" spans="1:2">
      <c r="A15195" s="68" t="s">
        <v>15211</v>
      </c>
      <c r="B15195" s="225">
        <v>71.77</v>
      </c>
    </row>
    <row r="15196" spans="1:2">
      <c r="A15196" s="68" t="s">
        <v>15212</v>
      </c>
      <c r="B15196" s="225">
        <v>86.32</v>
      </c>
    </row>
    <row r="15197" spans="1:2">
      <c r="A15197" s="68" t="s">
        <v>15213</v>
      </c>
      <c r="B15197" s="225">
        <v>80.900000000000006</v>
      </c>
    </row>
    <row r="15198" spans="1:2">
      <c r="A15198" s="68" t="s">
        <v>15214</v>
      </c>
      <c r="B15198" s="225">
        <v>95.44</v>
      </c>
    </row>
    <row r="15199" spans="1:2">
      <c r="A15199" s="68" t="s">
        <v>15215</v>
      </c>
      <c r="B15199" s="225">
        <v>90.03</v>
      </c>
    </row>
    <row r="15200" spans="1:2">
      <c r="A15200" s="68" t="s">
        <v>15216</v>
      </c>
      <c r="B15200" s="225">
        <v>131.47999999999999</v>
      </c>
    </row>
    <row r="15201" spans="1:2">
      <c r="A15201" s="68" t="s">
        <v>15217</v>
      </c>
      <c r="B15201" s="225">
        <v>126.06</v>
      </c>
    </row>
    <row r="15202" spans="1:2">
      <c r="A15202" s="68" t="s">
        <v>15218</v>
      </c>
      <c r="B15202" s="225">
        <v>167.96</v>
      </c>
    </row>
    <row r="15203" spans="1:2">
      <c r="A15203" s="68" t="s">
        <v>15219</v>
      </c>
      <c r="B15203" s="225">
        <v>162.54</v>
      </c>
    </row>
    <row r="15204" spans="1:2">
      <c r="A15204" s="68" t="s">
        <v>15220</v>
      </c>
      <c r="B15204" s="225">
        <v>76.56</v>
      </c>
    </row>
    <row r="15205" spans="1:2">
      <c r="A15205" s="68" t="s">
        <v>15221</v>
      </c>
      <c r="B15205" s="225">
        <v>71.14</v>
      </c>
    </row>
    <row r="15206" spans="1:2">
      <c r="A15206" s="68" t="s">
        <v>15222</v>
      </c>
      <c r="B15206" s="225">
        <v>84.64</v>
      </c>
    </row>
    <row r="15207" spans="1:2">
      <c r="A15207" s="68" t="s">
        <v>15223</v>
      </c>
      <c r="B15207" s="225">
        <v>79.22</v>
      </c>
    </row>
    <row r="15208" spans="1:2">
      <c r="A15208" s="68" t="s">
        <v>15224</v>
      </c>
      <c r="B15208" s="225">
        <v>92.76</v>
      </c>
    </row>
    <row r="15209" spans="1:2">
      <c r="A15209" s="68" t="s">
        <v>15225</v>
      </c>
      <c r="B15209" s="225">
        <v>87.34</v>
      </c>
    </row>
    <row r="15210" spans="1:2">
      <c r="A15210" s="68" t="s">
        <v>15226</v>
      </c>
      <c r="B15210" s="225">
        <v>125.65</v>
      </c>
    </row>
    <row r="15211" spans="1:2">
      <c r="A15211" s="68" t="s">
        <v>15227</v>
      </c>
      <c r="B15211" s="225">
        <v>120.23</v>
      </c>
    </row>
    <row r="15212" spans="1:2">
      <c r="A15212" s="68" t="s">
        <v>15228</v>
      </c>
      <c r="B15212" s="225">
        <v>158.09</v>
      </c>
    </row>
    <row r="15213" spans="1:2">
      <c r="A15213" s="68" t="s">
        <v>15229</v>
      </c>
      <c r="B15213" s="225">
        <v>152.68</v>
      </c>
    </row>
    <row r="15214" spans="1:2">
      <c r="A15214" s="68" t="s">
        <v>15230</v>
      </c>
      <c r="B15214" s="225">
        <v>26.52</v>
      </c>
    </row>
    <row r="15215" spans="1:2">
      <c r="A15215" s="68" t="s">
        <v>15231</v>
      </c>
      <c r="B15215" s="225">
        <v>23.81</v>
      </c>
    </row>
    <row r="15216" spans="1:2">
      <c r="A15216" s="68" t="s">
        <v>15232</v>
      </c>
      <c r="B15216" s="225">
        <v>28.6</v>
      </c>
    </row>
    <row r="15217" spans="1:2">
      <c r="A15217" s="68" t="s">
        <v>15233</v>
      </c>
      <c r="B15217" s="225">
        <v>25.89</v>
      </c>
    </row>
    <row r="15218" spans="1:2">
      <c r="A15218" s="68" t="s">
        <v>15234</v>
      </c>
      <c r="B15218" s="225">
        <v>31.15</v>
      </c>
    </row>
    <row r="15219" spans="1:2">
      <c r="A15219" s="68" t="s">
        <v>15235</v>
      </c>
      <c r="B15219" s="225">
        <v>28.44</v>
      </c>
    </row>
    <row r="15220" spans="1:2">
      <c r="A15220" s="68" t="s">
        <v>15236</v>
      </c>
      <c r="B15220" s="225">
        <v>34.08</v>
      </c>
    </row>
    <row r="15221" spans="1:2">
      <c r="A15221" s="68" t="s">
        <v>15237</v>
      </c>
      <c r="B15221" s="225">
        <v>31.37</v>
      </c>
    </row>
    <row r="15222" spans="1:2">
      <c r="A15222" s="68" t="s">
        <v>15238</v>
      </c>
      <c r="B15222" s="225">
        <v>41.04</v>
      </c>
    </row>
    <row r="15223" spans="1:2">
      <c r="A15223" s="68" t="s">
        <v>15239</v>
      </c>
      <c r="B15223" s="225">
        <v>38.33</v>
      </c>
    </row>
    <row r="15224" spans="1:2">
      <c r="A15224" s="68" t="s">
        <v>15240</v>
      </c>
      <c r="B15224" s="225">
        <v>54.47</v>
      </c>
    </row>
    <row r="15225" spans="1:2">
      <c r="A15225" s="68" t="s">
        <v>15241</v>
      </c>
      <c r="B15225" s="225">
        <v>51.76</v>
      </c>
    </row>
    <row r="15226" spans="1:2">
      <c r="A15226" s="68" t="s">
        <v>15242</v>
      </c>
      <c r="B15226" s="225">
        <v>33.35</v>
      </c>
    </row>
    <row r="15227" spans="1:2">
      <c r="A15227" s="68" t="s">
        <v>15243</v>
      </c>
      <c r="B15227" s="225">
        <v>30.64</v>
      </c>
    </row>
    <row r="15228" spans="1:2">
      <c r="A15228" s="68" t="s">
        <v>15244</v>
      </c>
      <c r="B15228" s="225">
        <v>36.72</v>
      </c>
    </row>
    <row r="15229" spans="1:2">
      <c r="A15229" s="68" t="s">
        <v>15245</v>
      </c>
      <c r="B15229" s="225">
        <v>34.01</v>
      </c>
    </row>
    <row r="15230" spans="1:2">
      <c r="A15230" s="68" t="s">
        <v>15246</v>
      </c>
      <c r="B15230" s="225">
        <v>40.54</v>
      </c>
    </row>
    <row r="15231" spans="1:2">
      <c r="A15231" s="68" t="s">
        <v>15247</v>
      </c>
      <c r="B15231" s="225">
        <v>37.83</v>
      </c>
    </row>
    <row r="15232" spans="1:2">
      <c r="A15232" s="68" t="s">
        <v>15248</v>
      </c>
      <c r="B15232" s="225">
        <v>49.57</v>
      </c>
    </row>
    <row r="15233" spans="1:2">
      <c r="A15233" s="68" t="s">
        <v>15249</v>
      </c>
      <c r="B15233" s="225">
        <v>46.86</v>
      </c>
    </row>
    <row r="15234" spans="1:2">
      <c r="A15234" s="68" t="s">
        <v>15250</v>
      </c>
      <c r="B15234" s="225">
        <v>67.27</v>
      </c>
    </row>
    <row r="15235" spans="1:2">
      <c r="A15235" s="68" t="s">
        <v>15251</v>
      </c>
      <c r="B15235" s="225">
        <v>64.56</v>
      </c>
    </row>
    <row r="15236" spans="1:2">
      <c r="A15236" s="68" t="s">
        <v>15252</v>
      </c>
      <c r="B15236" s="225">
        <v>33.4</v>
      </c>
    </row>
    <row r="15237" spans="1:2">
      <c r="A15237" s="68" t="s">
        <v>15253</v>
      </c>
      <c r="B15237" s="225">
        <v>30.69</v>
      </c>
    </row>
    <row r="15238" spans="1:2">
      <c r="A15238" s="68" t="s">
        <v>15254</v>
      </c>
      <c r="B15238" s="225">
        <v>36.17</v>
      </c>
    </row>
    <row r="15239" spans="1:2">
      <c r="A15239" s="68" t="s">
        <v>15255</v>
      </c>
      <c r="B15239" s="225">
        <v>33.46</v>
      </c>
    </row>
    <row r="15240" spans="1:2">
      <c r="A15240" s="68" t="s">
        <v>15256</v>
      </c>
      <c r="B15240" s="225">
        <v>38.9</v>
      </c>
    </row>
    <row r="15241" spans="1:2">
      <c r="A15241" s="68" t="s">
        <v>15257</v>
      </c>
      <c r="B15241" s="225">
        <v>36.19</v>
      </c>
    </row>
    <row r="15242" spans="1:2">
      <c r="A15242" s="68" t="s">
        <v>15258</v>
      </c>
      <c r="B15242" s="225">
        <v>52.44</v>
      </c>
    </row>
    <row r="15243" spans="1:2">
      <c r="A15243" s="68" t="s">
        <v>15259</v>
      </c>
      <c r="B15243" s="225">
        <v>49.73</v>
      </c>
    </row>
    <row r="15244" spans="1:2">
      <c r="A15244" s="68" t="s">
        <v>15260</v>
      </c>
      <c r="B15244" s="225">
        <v>60.46</v>
      </c>
    </row>
    <row r="15245" spans="1:2">
      <c r="A15245" s="68" t="s">
        <v>15261</v>
      </c>
      <c r="B15245" s="225">
        <v>57.75</v>
      </c>
    </row>
    <row r="15246" spans="1:2">
      <c r="A15246" s="68" t="s">
        <v>15262</v>
      </c>
      <c r="B15246" s="225">
        <v>28.21</v>
      </c>
    </row>
    <row r="15247" spans="1:2">
      <c r="A15247" s="68" t="s">
        <v>15263</v>
      </c>
      <c r="B15247" s="225">
        <v>25.5</v>
      </c>
    </row>
    <row r="15248" spans="1:2">
      <c r="A15248" s="68" t="s">
        <v>15264</v>
      </c>
      <c r="B15248" s="225">
        <v>32.049999999999997</v>
      </c>
    </row>
    <row r="15249" spans="1:2">
      <c r="A15249" s="68" t="s">
        <v>15265</v>
      </c>
      <c r="B15249" s="225">
        <v>29.34</v>
      </c>
    </row>
    <row r="15250" spans="1:2">
      <c r="A15250" s="68" t="s">
        <v>15266</v>
      </c>
      <c r="B15250" s="225">
        <v>36.49</v>
      </c>
    </row>
    <row r="15251" spans="1:2">
      <c r="A15251" s="68" t="s">
        <v>15267</v>
      </c>
      <c r="B15251" s="225">
        <v>33.78</v>
      </c>
    </row>
    <row r="15252" spans="1:2">
      <c r="A15252" s="68" t="s">
        <v>15268</v>
      </c>
      <c r="B15252" s="225">
        <v>41.46</v>
      </c>
    </row>
    <row r="15253" spans="1:2">
      <c r="A15253" s="68" t="s">
        <v>15269</v>
      </c>
      <c r="B15253" s="225">
        <v>38.75</v>
      </c>
    </row>
    <row r="15254" spans="1:2">
      <c r="A15254" s="68" t="s">
        <v>15270</v>
      </c>
      <c r="B15254" s="225">
        <v>53.95</v>
      </c>
    </row>
    <row r="15255" spans="1:2">
      <c r="A15255" s="68" t="s">
        <v>15271</v>
      </c>
      <c r="B15255" s="225">
        <v>51.24</v>
      </c>
    </row>
    <row r="15256" spans="1:2">
      <c r="A15256" s="68" t="s">
        <v>15272</v>
      </c>
      <c r="B15256" s="225">
        <v>88.78</v>
      </c>
    </row>
    <row r="15257" spans="1:2">
      <c r="A15257" s="68" t="s">
        <v>15273</v>
      </c>
      <c r="B15257" s="225">
        <v>86.07</v>
      </c>
    </row>
    <row r="15258" spans="1:2">
      <c r="A15258" s="68" t="s">
        <v>15274</v>
      </c>
      <c r="B15258" s="225">
        <v>38.770000000000003</v>
      </c>
    </row>
    <row r="15259" spans="1:2">
      <c r="A15259" s="68" t="s">
        <v>15275</v>
      </c>
      <c r="B15259" s="225">
        <v>36.06</v>
      </c>
    </row>
    <row r="15260" spans="1:2">
      <c r="A15260" s="68" t="s">
        <v>15276</v>
      </c>
      <c r="B15260" s="225">
        <v>44.04</v>
      </c>
    </row>
    <row r="15261" spans="1:2">
      <c r="A15261" s="68" t="s">
        <v>15277</v>
      </c>
      <c r="B15261" s="225">
        <v>41.33</v>
      </c>
    </row>
    <row r="15262" spans="1:2">
      <c r="A15262" s="68" t="s">
        <v>15278</v>
      </c>
      <c r="B15262" s="225">
        <v>50.59</v>
      </c>
    </row>
    <row r="15263" spans="1:2">
      <c r="A15263" s="68" t="s">
        <v>15279</v>
      </c>
      <c r="B15263" s="225">
        <v>47.88</v>
      </c>
    </row>
    <row r="15264" spans="1:2">
      <c r="A15264" s="68" t="s">
        <v>15280</v>
      </c>
      <c r="B15264" s="225">
        <v>60.7</v>
      </c>
    </row>
    <row r="15265" spans="1:2">
      <c r="A15265" s="68" t="s">
        <v>15281</v>
      </c>
      <c r="B15265" s="225">
        <v>57.99</v>
      </c>
    </row>
    <row r="15266" spans="1:2">
      <c r="A15266" s="68" t="s">
        <v>15282</v>
      </c>
      <c r="B15266" s="225">
        <v>119.15</v>
      </c>
    </row>
    <row r="15267" spans="1:2">
      <c r="A15267" s="68" t="s">
        <v>15283</v>
      </c>
      <c r="B15267" s="225">
        <v>116.44</v>
      </c>
    </row>
    <row r="15268" spans="1:2">
      <c r="A15268" s="68" t="s">
        <v>15284</v>
      </c>
      <c r="B15268" s="225">
        <v>34.39</v>
      </c>
    </row>
    <row r="15269" spans="1:2">
      <c r="A15269" s="68" t="s">
        <v>15285</v>
      </c>
      <c r="B15269" s="225">
        <v>31.68</v>
      </c>
    </row>
    <row r="15270" spans="1:2">
      <c r="A15270" s="68" t="s">
        <v>15286</v>
      </c>
      <c r="B15270" s="225">
        <v>46.79</v>
      </c>
    </row>
    <row r="15271" spans="1:2">
      <c r="A15271" s="68" t="s">
        <v>15287</v>
      </c>
      <c r="B15271" s="225">
        <v>44.08</v>
      </c>
    </row>
    <row r="15272" spans="1:2">
      <c r="A15272" s="68" t="s">
        <v>15288</v>
      </c>
      <c r="B15272" s="225">
        <v>48.43</v>
      </c>
    </row>
    <row r="15273" spans="1:2">
      <c r="A15273" s="68" t="s">
        <v>15289</v>
      </c>
      <c r="B15273" s="225">
        <v>45.72</v>
      </c>
    </row>
    <row r="15274" spans="1:2">
      <c r="A15274" s="68" t="s">
        <v>15290</v>
      </c>
      <c r="B15274" s="225">
        <v>58.27</v>
      </c>
    </row>
    <row r="15275" spans="1:2">
      <c r="A15275" s="68" t="s">
        <v>15291</v>
      </c>
      <c r="B15275" s="225">
        <v>55.56</v>
      </c>
    </row>
    <row r="15276" spans="1:2">
      <c r="A15276" s="68" t="s">
        <v>15292</v>
      </c>
      <c r="B15276" s="225">
        <v>95.99</v>
      </c>
    </row>
    <row r="15277" spans="1:2">
      <c r="A15277" s="68" t="s">
        <v>15293</v>
      </c>
      <c r="B15277" s="225">
        <v>93.28</v>
      </c>
    </row>
    <row r="15278" spans="1:2">
      <c r="A15278" s="68" t="s">
        <v>15294</v>
      </c>
      <c r="B15278" s="225">
        <v>27.43</v>
      </c>
    </row>
    <row r="15279" spans="1:2">
      <c r="A15279" s="68" t="s">
        <v>15295</v>
      </c>
      <c r="B15279" s="225">
        <v>24.72</v>
      </c>
    </row>
    <row r="15280" spans="1:2">
      <c r="A15280" s="68" t="s">
        <v>15296</v>
      </c>
      <c r="B15280" s="225">
        <v>29.91</v>
      </c>
    </row>
    <row r="15281" spans="1:2">
      <c r="A15281" s="68" t="s">
        <v>15297</v>
      </c>
      <c r="B15281" s="225">
        <v>27.2</v>
      </c>
    </row>
    <row r="15282" spans="1:2">
      <c r="A15282" s="68" t="s">
        <v>15298</v>
      </c>
      <c r="B15282" s="225">
        <v>32.17</v>
      </c>
    </row>
    <row r="15283" spans="1:2">
      <c r="A15283" s="68" t="s">
        <v>15299</v>
      </c>
      <c r="B15283" s="225">
        <v>29.46</v>
      </c>
    </row>
    <row r="15284" spans="1:2">
      <c r="A15284" s="68" t="s">
        <v>15300</v>
      </c>
      <c r="B15284" s="225">
        <v>34.549999999999997</v>
      </c>
    </row>
    <row r="15285" spans="1:2">
      <c r="A15285" s="68" t="s">
        <v>15301</v>
      </c>
      <c r="B15285" s="225">
        <v>31.85</v>
      </c>
    </row>
    <row r="15286" spans="1:2">
      <c r="A15286" s="68" t="s">
        <v>15302</v>
      </c>
      <c r="B15286" s="225">
        <v>38.99</v>
      </c>
    </row>
    <row r="15287" spans="1:2">
      <c r="A15287" s="68" t="s">
        <v>15303</v>
      </c>
      <c r="B15287" s="225">
        <v>36.28</v>
      </c>
    </row>
    <row r="15288" spans="1:2">
      <c r="A15288" s="68" t="s">
        <v>15304</v>
      </c>
      <c r="B15288" s="225">
        <v>43.54</v>
      </c>
    </row>
    <row r="15289" spans="1:2">
      <c r="A15289" s="68" t="s">
        <v>15305</v>
      </c>
      <c r="B15289" s="225">
        <v>40.83</v>
      </c>
    </row>
    <row r="15290" spans="1:2">
      <c r="A15290" s="68" t="s">
        <v>15306</v>
      </c>
      <c r="B15290" s="225">
        <v>31.03</v>
      </c>
    </row>
    <row r="15291" spans="1:2">
      <c r="A15291" s="68" t="s">
        <v>15307</v>
      </c>
      <c r="B15291" s="225">
        <v>28.32</v>
      </c>
    </row>
    <row r="15292" spans="1:2">
      <c r="A15292" s="68" t="s">
        <v>15308</v>
      </c>
      <c r="B15292" s="225">
        <v>35.14</v>
      </c>
    </row>
    <row r="15293" spans="1:2">
      <c r="A15293" s="68" t="s">
        <v>15309</v>
      </c>
      <c r="B15293" s="225">
        <v>32.44</v>
      </c>
    </row>
    <row r="15294" spans="1:2">
      <c r="A15294" s="68" t="s">
        <v>15310</v>
      </c>
      <c r="B15294" s="225">
        <v>37.82</v>
      </c>
    </row>
    <row r="15295" spans="1:2">
      <c r="A15295" s="68" t="s">
        <v>15311</v>
      </c>
      <c r="B15295" s="225">
        <v>35.11</v>
      </c>
    </row>
    <row r="15296" spans="1:2">
      <c r="A15296" s="68" t="s">
        <v>15312</v>
      </c>
      <c r="B15296" s="225">
        <v>41.94</v>
      </c>
    </row>
    <row r="15297" spans="1:2">
      <c r="A15297" s="68" t="s">
        <v>15313</v>
      </c>
      <c r="B15297" s="225">
        <v>39.229999999999997</v>
      </c>
    </row>
    <row r="15298" spans="1:2">
      <c r="A15298" s="68" t="s">
        <v>15314</v>
      </c>
      <c r="B15298" s="225">
        <v>46.45</v>
      </c>
    </row>
    <row r="15299" spans="1:2">
      <c r="A15299" s="68" t="s">
        <v>15315</v>
      </c>
      <c r="B15299" s="225">
        <v>43.74</v>
      </c>
    </row>
    <row r="15300" spans="1:2">
      <c r="A15300" s="68" t="s">
        <v>15316</v>
      </c>
      <c r="B15300" s="225">
        <v>36.21</v>
      </c>
    </row>
    <row r="15301" spans="1:2">
      <c r="A15301" s="68" t="s">
        <v>15317</v>
      </c>
      <c r="B15301" s="225">
        <v>33.5</v>
      </c>
    </row>
    <row r="15302" spans="1:2">
      <c r="A15302" s="68" t="s">
        <v>15318</v>
      </c>
      <c r="B15302" s="225">
        <v>38.71</v>
      </c>
    </row>
    <row r="15303" spans="1:2">
      <c r="A15303" s="68" t="s">
        <v>15319</v>
      </c>
      <c r="B15303" s="225">
        <v>36</v>
      </c>
    </row>
    <row r="15304" spans="1:2">
      <c r="A15304" s="68" t="s">
        <v>15320</v>
      </c>
      <c r="B15304" s="225">
        <v>41.26</v>
      </c>
    </row>
    <row r="15305" spans="1:2">
      <c r="A15305" s="68" t="s">
        <v>15321</v>
      </c>
      <c r="B15305" s="225">
        <v>38.549999999999997</v>
      </c>
    </row>
    <row r="15306" spans="1:2">
      <c r="A15306" s="68" t="s">
        <v>15322</v>
      </c>
      <c r="B15306" s="225">
        <v>45.16</v>
      </c>
    </row>
    <row r="15307" spans="1:2">
      <c r="A15307" s="68" t="s">
        <v>15323</v>
      </c>
      <c r="B15307" s="225">
        <v>42.45</v>
      </c>
    </row>
    <row r="15308" spans="1:2">
      <c r="A15308" s="68" t="s">
        <v>15324</v>
      </c>
      <c r="B15308" s="225">
        <v>49.68</v>
      </c>
    </row>
    <row r="15309" spans="1:2">
      <c r="A15309" s="68" t="s">
        <v>15325</v>
      </c>
      <c r="B15309" s="225">
        <v>46.97</v>
      </c>
    </row>
    <row r="15310" spans="1:2">
      <c r="A15310" s="68" t="s">
        <v>15326</v>
      </c>
      <c r="B15310" s="225">
        <v>26.1</v>
      </c>
    </row>
    <row r="15311" spans="1:2">
      <c r="A15311" s="68" t="s">
        <v>15327</v>
      </c>
      <c r="B15311" s="225">
        <v>23.39</v>
      </c>
    </row>
    <row r="15312" spans="1:2">
      <c r="A15312" s="68" t="s">
        <v>15328</v>
      </c>
      <c r="B15312" s="225">
        <v>28.12</v>
      </c>
    </row>
    <row r="15313" spans="1:2">
      <c r="A15313" s="68" t="s">
        <v>15329</v>
      </c>
      <c r="B15313" s="225">
        <v>25.41</v>
      </c>
    </row>
    <row r="15314" spans="1:2">
      <c r="A15314" s="68" t="s">
        <v>15330</v>
      </c>
      <c r="B15314" s="225">
        <v>29.96</v>
      </c>
    </row>
    <row r="15315" spans="1:2">
      <c r="A15315" s="68" t="s">
        <v>15331</v>
      </c>
      <c r="B15315" s="225">
        <v>27.25</v>
      </c>
    </row>
    <row r="15316" spans="1:2">
      <c r="A15316" s="68" t="s">
        <v>15332</v>
      </c>
      <c r="B15316" s="225">
        <v>31.9</v>
      </c>
    </row>
    <row r="15317" spans="1:2">
      <c r="A15317" s="68" t="s">
        <v>15333</v>
      </c>
      <c r="B15317" s="225">
        <v>29.19</v>
      </c>
    </row>
    <row r="15318" spans="1:2">
      <c r="A15318" s="68" t="s">
        <v>15334</v>
      </c>
      <c r="B15318" s="225">
        <v>35.54</v>
      </c>
    </row>
    <row r="15319" spans="1:2">
      <c r="A15319" s="68" t="s">
        <v>15335</v>
      </c>
      <c r="B15319" s="225">
        <v>32.83</v>
      </c>
    </row>
    <row r="15320" spans="1:2">
      <c r="A15320" s="68" t="s">
        <v>15336</v>
      </c>
      <c r="B15320" s="225">
        <v>39.21</v>
      </c>
    </row>
    <row r="15321" spans="1:2">
      <c r="A15321" s="68" t="s">
        <v>15337</v>
      </c>
      <c r="B15321" s="225">
        <v>36.5</v>
      </c>
    </row>
    <row r="15322" spans="1:2">
      <c r="A15322" s="68" t="s">
        <v>15338</v>
      </c>
      <c r="B15322" s="225">
        <v>31.03</v>
      </c>
    </row>
    <row r="15323" spans="1:2">
      <c r="A15323" s="68" t="s">
        <v>15339</v>
      </c>
      <c r="B15323" s="225">
        <v>28.32</v>
      </c>
    </row>
    <row r="15324" spans="1:2">
      <c r="A15324" s="68" t="s">
        <v>15340</v>
      </c>
      <c r="B15324" s="225">
        <v>35.14</v>
      </c>
    </row>
    <row r="15325" spans="1:2">
      <c r="A15325" s="68" t="s">
        <v>15341</v>
      </c>
      <c r="B15325" s="225">
        <v>32.44</v>
      </c>
    </row>
    <row r="15326" spans="1:2">
      <c r="A15326" s="68" t="s">
        <v>15342</v>
      </c>
      <c r="B15326" s="225">
        <v>37.82</v>
      </c>
    </row>
    <row r="15327" spans="1:2">
      <c r="A15327" s="68" t="s">
        <v>15343</v>
      </c>
      <c r="B15327" s="225">
        <v>35.11</v>
      </c>
    </row>
    <row r="15328" spans="1:2">
      <c r="A15328" s="68" t="s">
        <v>15344</v>
      </c>
      <c r="B15328" s="225">
        <v>41.99</v>
      </c>
    </row>
    <row r="15329" spans="1:2">
      <c r="A15329" s="68" t="s">
        <v>15345</v>
      </c>
      <c r="B15329" s="225">
        <v>39.28</v>
      </c>
    </row>
    <row r="15330" spans="1:2">
      <c r="A15330" s="68" t="s">
        <v>15346</v>
      </c>
      <c r="B15330" s="225">
        <v>46.45</v>
      </c>
    </row>
    <row r="15331" spans="1:2">
      <c r="A15331" s="68" t="s">
        <v>15347</v>
      </c>
      <c r="B15331" s="225">
        <v>43.74</v>
      </c>
    </row>
    <row r="15332" spans="1:2">
      <c r="A15332" s="68" t="s">
        <v>15348</v>
      </c>
      <c r="B15332" s="225">
        <v>33.25</v>
      </c>
    </row>
    <row r="15333" spans="1:2">
      <c r="A15333" s="68" t="s">
        <v>15349</v>
      </c>
      <c r="B15333" s="225">
        <v>30.54</v>
      </c>
    </row>
    <row r="15334" spans="1:2">
      <c r="A15334" s="68" t="s">
        <v>15350</v>
      </c>
      <c r="B15334" s="225">
        <v>35.28</v>
      </c>
    </row>
    <row r="15335" spans="1:2">
      <c r="A15335" s="68" t="s">
        <v>15351</v>
      </c>
      <c r="B15335" s="225">
        <v>32.57</v>
      </c>
    </row>
    <row r="15336" spans="1:2">
      <c r="A15336" s="68" t="s">
        <v>15352</v>
      </c>
      <c r="B15336" s="225">
        <v>37.46</v>
      </c>
    </row>
    <row r="15337" spans="1:2">
      <c r="A15337" s="68" t="s">
        <v>15353</v>
      </c>
      <c r="B15337" s="225">
        <v>34.75</v>
      </c>
    </row>
    <row r="15338" spans="1:2">
      <c r="A15338" s="68" t="s">
        <v>15354</v>
      </c>
      <c r="B15338" s="225">
        <v>37.39</v>
      </c>
    </row>
    <row r="15339" spans="1:2">
      <c r="A15339" s="68" t="s">
        <v>15355</v>
      </c>
      <c r="B15339" s="225">
        <v>34.68</v>
      </c>
    </row>
    <row r="15340" spans="1:2">
      <c r="A15340" s="68" t="s">
        <v>15356</v>
      </c>
      <c r="B15340" s="225">
        <v>44.21</v>
      </c>
    </row>
    <row r="15341" spans="1:2">
      <c r="A15341" s="68" t="s">
        <v>15357</v>
      </c>
      <c r="B15341" s="225">
        <v>41.5</v>
      </c>
    </row>
    <row r="15342" spans="1:2">
      <c r="A15342" s="68" t="s">
        <v>15358</v>
      </c>
      <c r="B15342" s="225">
        <v>33.51</v>
      </c>
    </row>
    <row r="15343" spans="1:2">
      <c r="A15343" s="68" t="s">
        <v>15359</v>
      </c>
      <c r="B15343" s="225">
        <v>30.8</v>
      </c>
    </row>
    <row r="15344" spans="1:2">
      <c r="A15344" s="68" t="s">
        <v>15360</v>
      </c>
      <c r="B15344" s="225">
        <v>33.79</v>
      </c>
    </row>
    <row r="15345" spans="1:2">
      <c r="A15345" s="68" t="s">
        <v>15361</v>
      </c>
      <c r="B15345" s="225">
        <v>31.08</v>
      </c>
    </row>
    <row r="15346" spans="1:2">
      <c r="A15346" s="68" t="s">
        <v>15362</v>
      </c>
      <c r="B15346" s="225">
        <v>40.1</v>
      </c>
    </row>
    <row r="15347" spans="1:2">
      <c r="A15347" s="68" t="s">
        <v>15363</v>
      </c>
      <c r="B15347" s="225">
        <v>37.39</v>
      </c>
    </row>
    <row r="15348" spans="1:2">
      <c r="A15348" s="68" t="s">
        <v>15364</v>
      </c>
      <c r="B15348" s="225">
        <v>40.11</v>
      </c>
    </row>
    <row r="15349" spans="1:2">
      <c r="A15349" s="68" t="s">
        <v>15365</v>
      </c>
      <c r="B15349" s="225">
        <v>37.4</v>
      </c>
    </row>
    <row r="15350" spans="1:2">
      <c r="A15350" s="68" t="s">
        <v>15366</v>
      </c>
      <c r="B15350" s="225">
        <v>49.25</v>
      </c>
    </row>
    <row r="15351" spans="1:2">
      <c r="A15351" s="68" t="s">
        <v>15367</v>
      </c>
      <c r="B15351" s="225">
        <v>46.54</v>
      </c>
    </row>
    <row r="15352" spans="1:2">
      <c r="A15352" s="68" t="s">
        <v>15368</v>
      </c>
      <c r="B15352" s="225">
        <v>60.64</v>
      </c>
    </row>
    <row r="15353" spans="1:2">
      <c r="A15353" s="68" t="s">
        <v>15369</v>
      </c>
      <c r="B15353" s="225">
        <v>57.93</v>
      </c>
    </row>
    <row r="15354" spans="1:2">
      <c r="A15354" s="68" t="s">
        <v>15370</v>
      </c>
      <c r="B15354" s="225">
        <v>43.46</v>
      </c>
    </row>
    <row r="15355" spans="1:2">
      <c r="A15355" s="68" t="s">
        <v>15371</v>
      </c>
      <c r="B15355" s="225">
        <v>40.75</v>
      </c>
    </row>
    <row r="15356" spans="1:2">
      <c r="A15356" s="68" t="s">
        <v>15372</v>
      </c>
      <c r="B15356" s="225">
        <v>47.32</v>
      </c>
    </row>
    <row r="15357" spans="1:2">
      <c r="A15357" s="68" t="s">
        <v>15373</v>
      </c>
      <c r="B15357" s="225">
        <v>44.61</v>
      </c>
    </row>
    <row r="15358" spans="1:2">
      <c r="A15358" s="68" t="s">
        <v>15374</v>
      </c>
      <c r="B15358" s="225">
        <v>50.88</v>
      </c>
    </row>
    <row r="15359" spans="1:2">
      <c r="A15359" s="68" t="s">
        <v>15375</v>
      </c>
      <c r="B15359" s="225">
        <v>48.17</v>
      </c>
    </row>
    <row r="15360" spans="1:2">
      <c r="A15360" s="68" t="s">
        <v>15376</v>
      </c>
      <c r="B15360" s="225">
        <v>56.95</v>
      </c>
    </row>
    <row r="15361" spans="1:2">
      <c r="A15361" s="68" t="s">
        <v>15377</v>
      </c>
      <c r="B15361" s="225">
        <v>54.24</v>
      </c>
    </row>
    <row r="15362" spans="1:2">
      <c r="A15362" s="68" t="s">
        <v>15378</v>
      </c>
      <c r="B15362" s="225">
        <v>65.08</v>
      </c>
    </row>
    <row r="15363" spans="1:2">
      <c r="A15363" s="68" t="s">
        <v>15379</v>
      </c>
      <c r="B15363" s="225">
        <v>62.37</v>
      </c>
    </row>
    <row r="15364" spans="1:2">
      <c r="A15364" s="68" t="s">
        <v>15380</v>
      </c>
      <c r="B15364" s="225">
        <v>45.4</v>
      </c>
    </row>
    <row r="15365" spans="1:2">
      <c r="A15365" s="68" t="s">
        <v>15381</v>
      </c>
      <c r="B15365" s="225">
        <v>42.69</v>
      </c>
    </row>
    <row r="15366" spans="1:2">
      <c r="A15366" s="68" t="s">
        <v>15382</v>
      </c>
      <c r="B15366" s="225">
        <v>48.09</v>
      </c>
    </row>
    <row r="15367" spans="1:2">
      <c r="A15367" s="68" t="s">
        <v>15383</v>
      </c>
      <c r="B15367" s="225">
        <v>45.38</v>
      </c>
    </row>
    <row r="15368" spans="1:2">
      <c r="A15368" s="68" t="s">
        <v>15384</v>
      </c>
      <c r="B15368" s="225">
        <v>54.82</v>
      </c>
    </row>
    <row r="15369" spans="1:2">
      <c r="A15369" s="68" t="s">
        <v>15385</v>
      </c>
      <c r="B15369" s="225">
        <v>52.11</v>
      </c>
    </row>
    <row r="15370" spans="1:2">
      <c r="A15370" s="68" t="s">
        <v>15386</v>
      </c>
      <c r="B15370" s="225">
        <v>46.61</v>
      </c>
    </row>
    <row r="15371" spans="1:2">
      <c r="A15371" s="68" t="s">
        <v>15387</v>
      </c>
      <c r="B15371" s="225">
        <v>43.9</v>
      </c>
    </row>
    <row r="15372" spans="1:2">
      <c r="A15372" s="68" t="s">
        <v>15388</v>
      </c>
      <c r="B15372" s="225">
        <v>71.38</v>
      </c>
    </row>
    <row r="15373" spans="1:2">
      <c r="A15373" s="68" t="s">
        <v>15389</v>
      </c>
      <c r="B15373" s="225">
        <v>68.67</v>
      </c>
    </row>
    <row r="15374" spans="1:2">
      <c r="A15374" s="68" t="s">
        <v>15390</v>
      </c>
      <c r="B15374" s="225">
        <v>26.18</v>
      </c>
    </row>
    <row r="15375" spans="1:2">
      <c r="A15375" s="68" t="s">
        <v>15391</v>
      </c>
      <c r="B15375" s="225">
        <v>23.47</v>
      </c>
    </row>
    <row r="15376" spans="1:2">
      <c r="A15376" s="68" t="s">
        <v>15392</v>
      </c>
      <c r="B15376" s="225">
        <v>36.25</v>
      </c>
    </row>
    <row r="15377" spans="1:2">
      <c r="A15377" s="68" t="s">
        <v>15393</v>
      </c>
      <c r="B15377" s="225">
        <v>33.54</v>
      </c>
    </row>
    <row r="15378" spans="1:2">
      <c r="A15378" s="68" t="s">
        <v>15394</v>
      </c>
      <c r="B15378" s="225">
        <v>39.340000000000003</v>
      </c>
    </row>
    <row r="15379" spans="1:2">
      <c r="A15379" s="68" t="s">
        <v>15395</v>
      </c>
      <c r="B15379" s="225">
        <v>36.630000000000003</v>
      </c>
    </row>
    <row r="15380" spans="1:2">
      <c r="A15380" s="68" t="s">
        <v>15396</v>
      </c>
      <c r="B15380" s="225">
        <v>41.92</v>
      </c>
    </row>
    <row r="15381" spans="1:2">
      <c r="A15381" s="68" t="s">
        <v>15397</v>
      </c>
      <c r="B15381" s="225">
        <v>39.21</v>
      </c>
    </row>
    <row r="15382" spans="1:2">
      <c r="A15382" s="68" t="s">
        <v>15398</v>
      </c>
      <c r="B15382" s="225">
        <v>40.82</v>
      </c>
    </row>
    <row r="15383" spans="1:2">
      <c r="A15383" s="68" t="s">
        <v>15399</v>
      </c>
      <c r="B15383" s="225">
        <v>38.11</v>
      </c>
    </row>
    <row r="15384" spans="1:2">
      <c r="A15384" s="68" t="s">
        <v>15400</v>
      </c>
      <c r="B15384" s="225">
        <v>56.34</v>
      </c>
    </row>
    <row r="15385" spans="1:2">
      <c r="A15385" s="68" t="s">
        <v>15401</v>
      </c>
      <c r="B15385" s="225">
        <v>53.63</v>
      </c>
    </row>
    <row r="15386" spans="1:2">
      <c r="A15386" s="68" t="s">
        <v>15402</v>
      </c>
      <c r="B15386" s="225">
        <v>44.95</v>
      </c>
    </row>
    <row r="15387" spans="1:2">
      <c r="A15387" s="68" t="s">
        <v>15403</v>
      </c>
      <c r="B15387" s="225">
        <v>42.24</v>
      </c>
    </row>
    <row r="15388" spans="1:2">
      <c r="A15388" s="68" t="s">
        <v>15404</v>
      </c>
      <c r="B15388" s="225">
        <v>40.049999999999997</v>
      </c>
    </row>
    <row r="15389" spans="1:2">
      <c r="A15389" s="68" t="s">
        <v>15405</v>
      </c>
      <c r="B15389" s="225">
        <v>37.340000000000003</v>
      </c>
    </row>
    <row r="15390" spans="1:2">
      <c r="A15390" s="68" t="s">
        <v>15406</v>
      </c>
      <c r="B15390" s="225">
        <v>58.3</v>
      </c>
    </row>
    <row r="15391" spans="1:2">
      <c r="A15391" s="68" t="s">
        <v>15407</v>
      </c>
      <c r="B15391" s="225">
        <v>55.59</v>
      </c>
    </row>
    <row r="15392" spans="1:2">
      <c r="A15392" s="68" t="s">
        <v>15408</v>
      </c>
      <c r="B15392" s="225">
        <v>51.84</v>
      </c>
    </row>
    <row r="15393" spans="1:2">
      <c r="A15393" s="68" t="s">
        <v>15409</v>
      </c>
      <c r="B15393" s="225">
        <v>49.13</v>
      </c>
    </row>
    <row r="15394" spans="1:2">
      <c r="A15394" s="68" t="s">
        <v>15410</v>
      </c>
      <c r="B15394" s="225">
        <v>59.57</v>
      </c>
    </row>
    <row r="15395" spans="1:2">
      <c r="A15395" s="68" t="s">
        <v>15411</v>
      </c>
      <c r="B15395" s="225">
        <v>56.86</v>
      </c>
    </row>
    <row r="15396" spans="1:2">
      <c r="A15396" s="68" t="s">
        <v>15412</v>
      </c>
      <c r="B15396" s="225">
        <v>38.83</v>
      </c>
    </row>
    <row r="15397" spans="1:2">
      <c r="A15397" s="68" t="s">
        <v>15413</v>
      </c>
      <c r="B15397" s="225">
        <v>36.119999999999997</v>
      </c>
    </row>
    <row r="15398" spans="1:2">
      <c r="A15398" s="68" t="s">
        <v>15414</v>
      </c>
      <c r="B15398" s="225">
        <v>43.46</v>
      </c>
    </row>
    <row r="15399" spans="1:2">
      <c r="A15399" s="68" t="s">
        <v>15415</v>
      </c>
      <c r="B15399" s="225">
        <v>40.75</v>
      </c>
    </row>
    <row r="15400" spans="1:2">
      <c r="A15400" s="68" t="s">
        <v>15416</v>
      </c>
      <c r="B15400" s="225">
        <v>48.61</v>
      </c>
    </row>
    <row r="15401" spans="1:2">
      <c r="A15401" s="68" t="s">
        <v>15417</v>
      </c>
      <c r="B15401" s="225">
        <v>45.9</v>
      </c>
    </row>
    <row r="15402" spans="1:2">
      <c r="A15402" s="68" t="s">
        <v>15418</v>
      </c>
      <c r="B15402" s="225">
        <v>46.4</v>
      </c>
    </row>
    <row r="15403" spans="1:2">
      <c r="A15403" s="68" t="s">
        <v>15419</v>
      </c>
      <c r="B15403" s="225">
        <v>43.69</v>
      </c>
    </row>
    <row r="15404" spans="1:2">
      <c r="A15404" s="68" t="s">
        <v>15420</v>
      </c>
      <c r="B15404" s="225">
        <v>58.45</v>
      </c>
    </row>
    <row r="15405" spans="1:2">
      <c r="A15405" s="68" t="s">
        <v>15421</v>
      </c>
      <c r="B15405" s="225">
        <v>55.74</v>
      </c>
    </row>
    <row r="15406" spans="1:2">
      <c r="A15406" s="68" t="s">
        <v>15422</v>
      </c>
      <c r="B15406" s="225">
        <v>26.12</v>
      </c>
    </row>
    <row r="15407" spans="1:2">
      <c r="A15407" s="68" t="s">
        <v>15423</v>
      </c>
      <c r="B15407" s="225">
        <v>23.41</v>
      </c>
    </row>
    <row r="15408" spans="1:2">
      <c r="A15408" s="68" t="s">
        <v>15424</v>
      </c>
      <c r="B15408" s="225">
        <v>35.950000000000003</v>
      </c>
    </row>
    <row r="15409" spans="1:2">
      <c r="A15409" s="68" t="s">
        <v>15425</v>
      </c>
      <c r="B15409" s="225">
        <v>33.24</v>
      </c>
    </row>
    <row r="15410" spans="1:2">
      <c r="A15410" s="68" t="s">
        <v>15426</v>
      </c>
      <c r="B15410" s="225">
        <v>45.92</v>
      </c>
    </row>
    <row r="15411" spans="1:2">
      <c r="A15411" s="68" t="s">
        <v>15427</v>
      </c>
      <c r="B15411" s="225">
        <v>43.21</v>
      </c>
    </row>
    <row r="15412" spans="1:2">
      <c r="A15412" s="68" t="s">
        <v>15428</v>
      </c>
      <c r="B15412" s="225">
        <v>51.23</v>
      </c>
    </row>
    <row r="15413" spans="1:2">
      <c r="A15413" s="68" t="s">
        <v>15429</v>
      </c>
      <c r="B15413" s="225">
        <v>48.52</v>
      </c>
    </row>
    <row r="15414" spans="1:2">
      <c r="A15414" s="68" t="s">
        <v>15430</v>
      </c>
      <c r="B15414" s="225">
        <v>53.41</v>
      </c>
    </row>
    <row r="15415" spans="1:2">
      <c r="A15415" s="68" t="s">
        <v>15431</v>
      </c>
      <c r="B15415" s="225">
        <v>50.7</v>
      </c>
    </row>
    <row r="15416" spans="1:2">
      <c r="A15416" s="68" t="s">
        <v>15432</v>
      </c>
      <c r="B15416" s="225">
        <v>67.52</v>
      </c>
    </row>
    <row r="15417" spans="1:2">
      <c r="A15417" s="68" t="s">
        <v>15433</v>
      </c>
      <c r="B15417" s="225">
        <v>64.81</v>
      </c>
    </row>
    <row r="15418" spans="1:2">
      <c r="A15418" s="68" t="s">
        <v>15434</v>
      </c>
      <c r="B15418" s="225">
        <v>54.44</v>
      </c>
    </row>
    <row r="15419" spans="1:2">
      <c r="A15419" s="68" t="s">
        <v>15435</v>
      </c>
      <c r="B15419" s="225">
        <v>51.74</v>
      </c>
    </row>
    <row r="15420" spans="1:2">
      <c r="A15420" s="68" t="s">
        <v>15436</v>
      </c>
      <c r="B15420" s="225">
        <v>51.78</v>
      </c>
    </row>
    <row r="15421" spans="1:2">
      <c r="A15421" s="68" t="s">
        <v>15437</v>
      </c>
      <c r="B15421" s="225">
        <v>49.07</v>
      </c>
    </row>
    <row r="15422" spans="1:2">
      <c r="A15422" s="68" t="s">
        <v>15438</v>
      </c>
      <c r="B15422" s="225">
        <v>67.819999999999993</v>
      </c>
    </row>
    <row r="15423" spans="1:2">
      <c r="A15423" s="68" t="s">
        <v>15439</v>
      </c>
      <c r="B15423" s="225">
        <v>65.11</v>
      </c>
    </row>
    <row r="15424" spans="1:2">
      <c r="A15424" s="68" t="s">
        <v>15440</v>
      </c>
      <c r="B15424" s="225">
        <v>68.709999999999994</v>
      </c>
    </row>
    <row r="15425" spans="1:2">
      <c r="A15425" s="68" t="s">
        <v>15441</v>
      </c>
      <c r="B15425" s="225">
        <v>66</v>
      </c>
    </row>
    <row r="15426" spans="1:2">
      <c r="A15426" s="68" t="s">
        <v>15442</v>
      </c>
      <c r="B15426" s="225">
        <v>88.56</v>
      </c>
    </row>
    <row r="15427" spans="1:2">
      <c r="A15427" s="68" t="s">
        <v>15443</v>
      </c>
      <c r="B15427" s="225">
        <v>85.85</v>
      </c>
    </row>
    <row r="15428" spans="1:2">
      <c r="A15428" s="68" t="s">
        <v>15444</v>
      </c>
      <c r="B15428" s="225">
        <v>55.82</v>
      </c>
    </row>
    <row r="15429" spans="1:2">
      <c r="A15429" s="68" t="s">
        <v>15445</v>
      </c>
      <c r="B15429" s="225">
        <v>53.11</v>
      </c>
    </row>
    <row r="15430" spans="1:2">
      <c r="A15430" s="68" t="s">
        <v>15446</v>
      </c>
      <c r="B15430" s="225">
        <v>52.69</v>
      </c>
    </row>
    <row r="15431" spans="1:2">
      <c r="A15431" s="68" t="s">
        <v>15447</v>
      </c>
      <c r="B15431" s="225">
        <v>49.98</v>
      </c>
    </row>
    <row r="15432" spans="1:2">
      <c r="A15432" s="68" t="s">
        <v>15448</v>
      </c>
      <c r="B15432" s="225">
        <v>70</v>
      </c>
    </row>
    <row r="15433" spans="1:2">
      <c r="A15433" s="68" t="s">
        <v>15449</v>
      </c>
      <c r="B15433" s="225">
        <v>67.290000000000006</v>
      </c>
    </row>
    <row r="15434" spans="1:2">
      <c r="A15434" s="68" t="s">
        <v>15450</v>
      </c>
      <c r="B15434" s="225">
        <v>66.349999999999994</v>
      </c>
    </row>
    <row r="15435" spans="1:2">
      <c r="A15435" s="68" t="s">
        <v>15451</v>
      </c>
      <c r="B15435" s="225">
        <v>63.64</v>
      </c>
    </row>
    <row r="15436" spans="1:2">
      <c r="A15436" s="68" t="s">
        <v>15452</v>
      </c>
      <c r="B15436" s="225">
        <v>84.87</v>
      </c>
    </row>
    <row r="15437" spans="1:2">
      <c r="A15437" s="68" t="s">
        <v>15453</v>
      </c>
      <c r="B15437" s="225">
        <v>82.16</v>
      </c>
    </row>
    <row r="15438" spans="1:2">
      <c r="A15438" s="68" t="s">
        <v>15454</v>
      </c>
      <c r="B15438" s="225">
        <v>38.78</v>
      </c>
    </row>
    <row r="15439" spans="1:2">
      <c r="A15439" s="68" t="s">
        <v>15455</v>
      </c>
      <c r="B15439" s="225">
        <v>36.07</v>
      </c>
    </row>
    <row r="15440" spans="1:2">
      <c r="A15440" s="68" t="s">
        <v>15456</v>
      </c>
      <c r="B15440" s="225">
        <v>41.69</v>
      </c>
    </row>
    <row r="15441" spans="1:2">
      <c r="A15441" s="68" t="s">
        <v>15457</v>
      </c>
      <c r="B15441" s="225">
        <v>38.979999999999997</v>
      </c>
    </row>
    <row r="15442" spans="1:2">
      <c r="A15442" s="68" t="s">
        <v>15458</v>
      </c>
      <c r="B15442" s="225">
        <v>45.53</v>
      </c>
    </row>
    <row r="15443" spans="1:2">
      <c r="A15443" s="68" t="s">
        <v>15459</v>
      </c>
      <c r="B15443" s="225">
        <v>42.82</v>
      </c>
    </row>
    <row r="15444" spans="1:2">
      <c r="A15444" s="68" t="s">
        <v>15460</v>
      </c>
      <c r="B15444" s="225">
        <v>52.92</v>
      </c>
    </row>
    <row r="15445" spans="1:2">
      <c r="A15445" s="68" t="s">
        <v>15461</v>
      </c>
      <c r="B15445" s="225">
        <v>50.21</v>
      </c>
    </row>
    <row r="15446" spans="1:2">
      <c r="A15446" s="68" t="s">
        <v>15462</v>
      </c>
      <c r="B15446" s="225">
        <v>67.069999999999993</v>
      </c>
    </row>
    <row r="15447" spans="1:2">
      <c r="A15447" s="68" t="s">
        <v>15463</v>
      </c>
      <c r="B15447" s="225">
        <v>64.36</v>
      </c>
    </row>
    <row r="15448" spans="1:2">
      <c r="A15448" s="68" t="s">
        <v>15464</v>
      </c>
      <c r="B15448" s="225">
        <v>86.82</v>
      </c>
    </row>
    <row r="15449" spans="1:2">
      <c r="A15449" s="68" t="s">
        <v>15465</v>
      </c>
      <c r="B15449" s="225">
        <v>84.11</v>
      </c>
    </row>
    <row r="15450" spans="1:2">
      <c r="A15450" s="68" t="s">
        <v>15466</v>
      </c>
      <c r="B15450" s="225">
        <v>48.54</v>
      </c>
    </row>
    <row r="15451" spans="1:2">
      <c r="A15451" s="68" t="s">
        <v>15467</v>
      </c>
      <c r="B15451" s="225">
        <v>45.83</v>
      </c>
    </row>
    <row r="15452" spans="1:2">
      <c r="A15452" s="68" t="s">
        <v>15468</v>
      </c>
      <c r="B15452" s="225">
        <v>56.53</v>
      </c>
    </row>
    <row r="15453" spans="1:2">
      <c r="A15453" s="68" t="s">
        <v>15469</v>
      </c>
      <c r="B15453" s="225">
        <v>53.82</v>
      </c>
    </row>
    <row r="15454" spans="1:2">
      <c r="A15454" s="68" t="s">
        <v>15470</v>
      </c>
      <c r="B15454" s="225">
        <v>65.61</v>
      </c>
    </row>
    <row r="15455" spans="1:2">
      <c r="A15455" s="68" t="s">
        <v>15471</v>
      </c>
      <c r="B15455" s="225">
        <v>62.9</v>
      </c>
    </row>
    <row r="15456" spans="1:2">
      <c r="A15456" s="68" t="s">
        <v>15472</v>
      </c>
      <c r="B15456" s="225">
        <v>86.82</v>
      </c>
    </row>
    <row r="15457" spans="1:2">
      <c r="A15457" s="68" t="s">
        <v>15473</v>
      </c>
      <c r="B15457" s="225">
        <v>84.11</v>
      </c>
    </row>
    <row r="15458" spans="1:2">
      <c r="A15458" s="68" t="s">
        <v>15474</v>
      </c>
      <c r="B15458" s="225">
        <v>110.67</v>
      </c>
    </row>
    <row r="15459" spans="1:2">
      <c r="A15459" s="68" t="s">
        <v>15475</v>
      </c>
      <c r="B15459" s="225">
        <v>107.97</v>
      </c>
    </row>
    <row r="15460" spans="1:2">
      <c r="A15460" s="68" t="s">
        <v>15476</v>
      </c>
      <c r="B15460" s="225">
        <v>48</v>
      </c>
    </row>
    <row r="15461" spans="1:2">
      <c r="A15461" s="68" t="s">
        <v>15477</v>
      </c>
      <c r="B15461" s="225">
        <v>45.29</v>
      </c>
    </row>
    <row r="15462" spans="1:2">
      <c r="A15462" s="68" t="s">
        <v>15478</v>
      </c>
      <c r="B15462" s="225">
        <v>56.8</v>
      </c>
    </row>
    <row r="15463" spans="1:2">
      <c r="A15463" s="68" t="s">
        <v>15479</v>
      </c>
      <c r="B15463" s="225">
        <v>54.09</v>
      </c>
    </row>
    <row r="15464" spans="1:2">
      <c r="A15464" s="68" t="s">
        <v>15480</v>
      </c>
      <c r="B15464" s="225">
        <v>66.760000000000005</v>
      </c>
    </row>
    <row r="15465" spans="1:2">
      <c r="A15465" s="68" t="s">
        <v>15481</v>
      </c>
      <c r="B15465" s="225">
        <v>64.05</v>
      </c>
    </row>
    <row r="15466" spans="1:2">
      <c r="A15466" s="68" t="s">
        <v>15482</v>
      </c>
      <c r="B15466" s="225">
        <v>79.28</v>
      </c>
    </row>
    <row r="15467" spans="1:2">
      <c r="A15467" s="68" t="s">
        <v>15483</v>
      </c>
      <c r="B15467" s="225">
        <v>76.569999999999993</v>
      </c>
    </row>
    <row r="15468" spans="1:2">
      <c r="A15468" s="68" t="s">
        <v>15484</v>
      </c>
      <c r="B15468" s="225">
        <v>95.99</v>
      </c>
    </row>
    <row r="15469" spans="1:2">
      <c r="A15469" s="68" t="s">
        <v>15485</v>
      </c>
      <c r="B15469" s="225">
        <v>93.28</v>
      </c>
    </row>
    <row r="15470" spans="1:2">
      <c r="A15470" s="68" t="s">
        <v>15486</v>
      </c>
      <c r="B15470" s="225">
        <v>39.71</v>
      </c>
    </row>
    <row r="15471" spans="1:2">
      <c r="A15471" s="68" t="s">
        <v>15487</v>
      </c>
      <c r="B15471" s="225">
        <v>37</v>
      </c>
    </row>
    <row r="15472" spans="1:2">
      <c r="A15472" s="68" t="s">
        <v>15488</v>
      </c>
      <c r="B15472" s="225">
        <v>43.71</v>
      </c>
    </row>
    <row r="15473" spans="1:2">
      <c r="A15473" s="68" t="s">
        <v>15489</v>
      </c>
      <c r="B15473" s="225">
        <v>41</v>
      </c>
    </row>
    <row r="15474" spans="1:2">
      <c r="A15474" s="68" t="s">
        <v>15490</v>
      </c>
      <c r="B15474" s="225">
        <v>55.45</v>
      </c>
    </row>
    <row r="15475" spans="1:2">
      <c r="A15475" s="68" t="s">
        <v>15491</v>
      </c>
      <c r="B15475" s="225">
        <v>52.74</v>
      </c>
    </row>
    <row r="15476" spans="1:2">
      <c r="A15476" s="68" t="s">
        <v>15492</v>
      </c>
      <c r="B15476" s="225">
        <v>65.33</v>
      </c>
    </row>
    <row r="15477" spans="1:2">
      <c r="A15477" s="68" t="s">
        <v>15493</v>
      </c>
      <c r="B15477" s="225">
        <v>62.62</v>
      </c>
    </row>
    <row r="15478" spans="1:2">
      <c r="A15478" s="68" t="s">
        <v>15494</v>
      </c>
      <c r="B15478" s="225">
        <v>85.72</v>
      </c>
    </row>
    <row r="15479" spans="1:2">
      <c r="A15479" s="68" t="s">
        <v>15495</v>
      </c>
      <c r="B15479" s="225">
        <v>83.01</v>
      </c>
    </row>
    <row r="15480" spans="1:2">
      <c r="A15480" s="68" t="s">
        <v>15496</v>
      </c>
      <c r="B15480" s="225">
        <v>97.54</v>
      </c>
    </row>
    <row r="15481" spans="1:2">
      <c r="A15481" s="68" t="s">
        <v>15497</v>
      </c>
      <c r="B15481" s="225">
        <v>94.83</v>
      </c>
    </row>
    <row r="15482" spans="1:2">
      <c r="A15482" s="68" t="s">
        <v>15498</v>
      </c>
      <c r="B15482" s="225">
        <v>58.35</v>
      </c>
    </row>
    <row r="15483" spans="1:2">
      <c r="A15483" s="68" t="s">
        <v>15499</v>
      </c>
      <c r="B15483" s="225">
        <v>55.64</v>
      </c>
    </row>
    <row r="15484" spans="1:2">
      <c r="A15484" s="68" t="s">
        <v>15500</v>
      </c>
      <c r="B15484" s="225">
        <v>65.75</v>
      </c>
    </row>
    <row r="15485" spans="1:2">
      <c r="A15485" s="68" t="s">
        <v>15501</v>
      </c>
      <c r="B15485" s="225">
        <v>63.04</v>
      </c>
    </row>
    <row r="15486" spans="1:2">
      <c r="A15486" s="68" t="s">
        <v>15502</v>
      </c>
      <c r="B15486" s="225">
        <v>71.73</v>
      </c>
    </row>
    <row r="15487" spans="1:2">
      <c r="A15487" s="68" t="s">
        <v>15503</v>
      </c>
      <c r="B15487" s="225">
        <v>69.02</v>
      </c>
    </row>
    <row r="15488" spans="1:2">
      <c r="A15488" s="68" t="s">
        <v>15504</v>
      </c>
      <c r="B15488" s="225">
        <v>94.02</v>
      </c>
    </row>
    <row r="15489" spans="1:2">
      <c r="A15489" s="68" t="s">
        <v>15505</v>
      </c>
      <c r="B15489" s="225">
        <v>91.31</v>
      </c>
    </row>
    <row r="15490" spans="1:2">
      <c r="A15490" s="68" t="s">
        <v>15506</v>
      </c>
      <c r="B15490" s="225">
        <v>155.28</v>
      </c>
    </row>
    <row r="15491" spans="1:2">
      <c r="A15491" s="68" t="s">
        <v>15507</v>
      </c>
      <c r="B15491" s="225">
        <v>152.57</v>
      </c>
    </row>
    <row r="15492" spans="1:2">
      <c r="A15492" s="68" t="s">
        <v>15508</v>
      </c>
      <c r="B15492" s="225">
        <v>55.97</v>
      </c>
    </row>
    <row r="15493" spans="1:2">
      <c r="A15493" s="68" t="s">
        <v>15509</v>
      </c>
      <c r="B15493" s="225">
        <v>53.26</v>
      </c>
    </row>
    <row r="15494" spans="1:2">
      <c r="A15494" s="68" t="s">
        <v>15510</v>
      </c>
      <c r="B15494" s="225">
        <v>49.11</v>
      </c>
    </row>
    <row r="15495" spans="1:2">
      <c r="A15495" s="68" t="s">
        <v>15511</v>
      </c>
      <c r="B15495" s="225">
        <v>46.4</v>
      </c>
    </row>
    <row r="15496" spans="1:2">
      <c r="A15496" s="68" t="s">
        <v>15512</v>
      </c>
      <c r="B15496" s="225">
        <v>62.09</v>
      </c>
    </row>
    <row r="15497" spans="1:2">
      <c r="A15497" s="68" t="s">
        <v>15513</v>
      </c>
      <c r="B15497" s="225">
        <v>59.38</v>
      </c>
    </row>
    <row r="15498" spans="1:2">
      <c r="A15498" s="68" t="s">
        <v>15514</v>
      </c>
      <c r="B15498" s="225">
        <v>92.34</v>
      </c>
    </row>
    <row r="15499" spans="1:2">
      <c r="A15499" s="68" t="s">
        <v>15515</v>
      </c>
      <c r="B15499" s="225">
        <v>89.63</v>
      </c>
    </row>
    <row r="15500" spans="1:2">
      <c r="A15500" s="68" t="s">
        <v>15516</v>
      </c>
      <c r="B15500" s="225">
        <v>117.62</v>
      </c>
    </row>
    <row r="15501" spans="1:2">
      <c r="A15501" s="68" t="s">
        <v>15517</v>
      </c>
      <c r="B15501" s="225">
        <v>114.91</v>
      </c>
    </row>
    <row r="15502" spans="1:2">
      <c r="A15502" s="68" t="s">
        <v>15518</v>
      </c>
      <c r="B15502" s="225">
        <v>46.82</v>
      </c>
    </row>
    <row r="15503" spans="1:2">
      <c r="A15503" s="68" t="s">
        <v>15519</v>
      </c>
      <c r="B15503" s="225">
        <v>44.11</v>
      </c>
    </row>
    <row r="15504" spans="1:2">
      <c r="A15504" s="68" t="s">
        <v>15520</v>
      </c>
      <c r="B15504" s="225">
        <v>55.78</v>
      </c>
    </row>
    <row r="15505" spans="1:2">
      <c r="A15505" s="68" t="s">
        <v>15521</v>
      </c>
      <c r="B15505" s="225">
        <v>53.07</v>
      </c>
    </row>
    <row r="15506" spans="1:2">
      <c r="A15506" s="68" t="s">
        <v>15522</v>
      </c>
      <c r="B15506" s="225">
        <v>63.89</v>
      </c>
    </row>
    <row r="15507" spans="1:2">
      <c r="A15507" s="68" t="s">
        <v>15523</v>
      </c>
      <c r="B15507" s="225">
        <v>61.18</v>
      </c>
    </row>
    <row r="15508" spans="1:2">
      <c r="A15508" s="68" t="s">
        <v>15524</v>
      </c>
      <c r="B15508" s="225">
        <v>73.81</v>
      </c>
    </row>
    <row r="15509" spans="1:2">
      <c r="A15509" s="68" t="s">
        <v>15525</v>
      </c>
      <c r="B15509" s="225">
        <v>71.099999999999994</v>
      </c>
    </row>
    <row r="15510" spans="1:2">
      <c r="A15510" s="68" t="s">
        <v>15526</v>
      </c>
      <c r="B15510" s="225">
        <v>86.34</v>
      </c>
    </row>
    <row r="15511" spans="1:2">
      <c r="A15511" s="68" t="s">
        <v>15527</v>
      </c>
      <c r="B15511" s="225">
        <v>83.63</v>
      </c>
    </row>
    <row r="15512" spans="1:2">
      <c r="A15512" s="68" t="s">
        <v>15528</v>
      </c>
      <c r="B15512" s="225">
        <v>172.68</v>
      </c>
    </row>
    <row r="15513" spans="1:2">
      <c r="A15513" s="68" t="s">
        <v>15529</v>
      </c>
      <c r="B15513" s="225">
        <v>169.97</v>
      </c>
    </row>
    <row r="15514" spans="1:2">
      <c r="A15514" s="68" t="s">
        <v>15530</v>
      </c>
      <c r="B15514" s="225">
        <v>58.32</v>
      </c>
    </row>
    <row r="15515" spans="1:2">
      <c r="A15515" s="68" t="s">
        <v>15531</v>
      </c>
      <c r="B15515" s="225">
        <v>55.61</v>
      </c>
    </row>
    <row r="15516" spans="1:2">
      <c r="A15516" s="68" t="s">
        <v>15532</v>
      </c>
      <c r="B15516" s="225">
        <v>69.650000000000006</v>
      </c>
    </row>
    <row r="15517" spans="1:2">
      <c r="A15517" s="68" t="s">
        <v>15533</v>
      </c>
      <c r="B15517" s="225">
        <v>66.94</v>
      </c>
    </row>
    <row r="15518" spans="1:2">
      <c r="A15518" s="68" t="s">
        <v>15534</v>
      </c>
      <c r="B15518" s="225">
        <v>80.040000000000006</v>
      </c>
    </row>
    <row r="15519" spans="1:2">
      <c r="A15519" s="68" t="s">
        <v>15535</v>
      </c>
      <c r="B15519" s="225">
        <v>77.33</v>
      </c>
    </row>
    <row r="15520" spans="1:2">
      <c r="A15520" s="68" t="s">
        <v>15536</v>
      </c>
      <c r="B15520" s="225">
        <v>115.47</v>
      </c>
    </row>
    <row r="15521" spans="1:2">
      <c r="A15521" s="68" t="s">
        <v>15537</v>
      </c>
      <c r="B15521" s="225">
        <v>112.76</v>
      </c>
    </row>
    <row r="15522" spans="1:2">
      <c r="A15522" s="68" t="s">
        <v>15538</v>
      </c>
      <c r="B15522" s="225">
        <v>184.8</v>
      </c>
    </row>
    <row r="15523" spans="1:2">
      <c r="A15523" s="68" t="s">
        <v>15539</v>
      </c>
      <c r="B15523" s="225">
        <v>182.1</v>
      </c>
    </row>
    <row r="15524" spans="1:2">
      <c r="A15524" s="68" t="s">
        <v>15540</v>
      </c>
      <c r="B15524" s="225">
        <v>57.29</v>
      </c>
    </row>
    <row r="15525" spans="1:2">
      <c r="A15525" s="68" t="s">
        <v>15541</v>
      </c>
      <c r="B15525" s="225">
        <v>54.58</v>
      </c>
    </row>
    <row r="15526" spans="1:2">
      <c r="A15526" s="68" t="s">
        <v>15542</v>
      </c>
      <c r="B15526" s="225">
        <v>75.650000000000006</v>
      </c>
    </row>
    <row r="15527" spans="1:2">
      <c r="A15527" s="68" t="s">
        <v>15543</v>
      </c>
      <c r="B15527" s="225">
        <v>72.94</v>
      </c>
    </row>
    <row r="15528" spans="1:2">
      <c r="A15528" s="68" t="s">
        <v>15544</v>
      </c>
      <c r="B15528" s="225">
        <v>76.319999999999993</v>
      </c>
    </row>
    <row r="15529" spans="1:2">
      <c r="A15529" s="68" t="s">
        <v>15545</v>
      </c>
      <c r="B15529" s="225">
        <v>73.61</v>
      </c>
    </row>
    <row r="15530" spans="1:2">
      <c r="A15530" s="68" t="s">
        <v>15546</v>
      </c>
      <c r="B15530" s="225">
        <v>116.24</v>
      </c>
    </row>
    <row r="15531" spans="1:2">
      <c r="A15531" s="68" t="s">
        <v>15547</v>
      </c>
      <c r="B15531" s="225">
        <v>113.53</v>
      </c>
    </row>
    <row r="15532" spans="1:2">
      <c r="A15532" s="68" t="s">
        <v>15548</v>
      </c>
      <c r="B15532" s="225">
        <v>196.94</v>
      </c>
    </row>
    <row r="15533" spans="1:2">
      <c r="A15533" s="68" t="s">
        <v>15549</v>
      </c>
      <c r="B15533" s="225">
        <v>194.23</v>
      </c>
    </row>
    <row r="15534" spans="1:2">
      <c r="A15534" s="68" t="s">
        <v>15550</v>
      </c>
      <c r="B15534" s="225">
        <v>70.180000000000007</v>
      </c>
    </row>
    <row r="15535" spans="1:2">
      <c r="A15535" s="68" t="s">
        <v>15551</v>
      </c>
      <c r="B15535" s="225">
        <v>67.47</v>
      </c>
    </row>
    <row r="15536" spans="1:2">
      <c r="A15536" s="68" t="s">
        <v>15552</v>
      </c>
      <c r="B15536" s="225">
        <v>79.7</v>
      </c>
    </row>
    <row r="15537" spans="1:2">
      <c r="A15537" s="68" t="s">
        <v>15553</v>
      </c>
      <c r="B15537" s="225">
        <v>76.989999999999995</v>
      </c>
    </row>
    <row r="15538" spans="1:2">
      <c r="A15538" s="68" t="s">
        <v>15554</v>
      </c>
      <c r="B15538" s="225">
        <v>90.1</v>
      </c>
    </row>
    <row r="15539" spans="1:2">
      <c r="A15539" s="68" t="s">
        <v>15555</v>
      </c>
      <c r="B15539" s="225">
        <v>87.39</v>
      </c>
    </row>
    <row r="15540" spans="1:2">
      <c r="A15540" s="68" t="s">
        <v>15556</v>
      </c>
      <c r="B15540" s="225">
        <v>101.67</v>
      </c>
    </row>
    <row r="15541" spans="1:2">
      <c r="A15541" s="68" t="s">
        <v>15557</v>
      </c>
      <c r="B15541" s="225">
        <v>98.96</v>
      </c>
    </row>
    <row r="15542" spans="1:2">
      <c r="A15542" s="68" t="s">
        <v>15558</v>
      </c>
      <c r="B15542" s="225">
        <v>131.97999999999999</v>
      </c>
    </row>
    <row r="15543" spans="1:2">
      <c r="A15543" s="68" t="s">
        <v>15559</v>
      </c>
      <c r="B15543" s="225">
        <v>129.27000000000001</v>
      </c>
    </row>
    <row r="15544" spans="1:2">
      <c r="A15544" s="68" t="s">
        <v>15560</v>
      </c>
      <c r="B15544" s="225">
        <v>184.26</v>
      </c>
    </row>
    <row r="15545" spans="1:2">
      <c r="A15545" s="68" t="s">
        <v>15561</v>
      </c>
      <c r="B15545" s="225">
        <v>181.56</v>
      </c>
    </row>
    <row r="15546" spans="1:2">
      <c r="A15546" s="68" t="s">
        <v>15562</v>
      </c>
      <c r="B15546" s="225">
        <v>87.12</v>
      </c>
    </row>
    <row r="15547" spans="1:2">
      <c r="A15547" s="68" t="s">
        <v>15563</v>
      </c>
      <c r="B15547" s="225">
        <v>84.41</v>
      </c>
    </row>
    <row r="15548" spans="1:2">
      <c r="A15548" s="68" t="s">
        <v>15564</v>
      </c>
      <c r="B15548" s="225">
        <v>97.82</v>
      </c>
    </row>
    <row r="15549" spans="1:2">
      <c r="A15549" s="68" t="s">
        <v>15565</v>
      </c>
      <c r="B15549" s="225">
        <v>95.12</v>
      </c>
    </row>
    <row r="15550" spans="1:2">
      <c r="A15550" s="68" t="s">
        <v>15566</v>
      </c>
      <c r="B15550" s="225">
        <v>57.85</v>
      </c>
    </row>
    <row r="15551" spans="1:2">
      <c r="A15551" s="68" t="s">
        <v>15567</v>
      </c>
      <c r="B15551" s="225">
        <v>55.14</v>
      </c>
    </row>
    <row r="15552" spans="1:2">
      <c r="A15552" s="68" t="s">
        <v>15568</v>
      </c>
      <c r="B15552" s="225">
        <v>125</v>
      </c>
    </row>
    <row r="15553" spans="1:2">
      <c r="A15553" s="68" t="s">
        <v>15569</v>
      </c>
      <c r="B15553" s="225">
        <v>122.29</v>
      </c>
    </row>
    <row r="15554" spans="1:2">
      <c r="A15554" s="68" t="s">
        <v>15570</v>
      </c>
      <c r="B15554" s="225">
        <v>193.24</v>
      </c>
    </row>
    <row r="15555" spans="1:2">
      <c r="A15555" s="68" t="s">
        <v>15571</v>
      </c>
      <c r="B15555" s="225">
        <v>190.54</v>
      </c>
    </row>
    <row r="15556" spans="1:2">
      <c r="A15556" s="68" t="s">
        <v>15572</v>
      </c>
      <c r="B15556" s="225">
        <v>94.85</v>
      </c>
    </row>
    <row r="15557" spans="1:2">
      <c r="A15557" s="68" t="s">
        <v>15573</v>
      </c>
      <c r="B15557" s="225">
        <v>92.14</v>
      </c>
    </row>
    <row r="15558" spans="1:2">
      <c r="A15558" s="68" t="s">
        <v>15574</v>
      </c>
      <c r="B15558" s="225">
        <v>105.24</v>
      </c>
    </row>
    <row r="15559" spans="1:2">
      <c r="A15559" s="68" t="s">
        <v>15575</v>
      </c>
      <c r="B15559" s="225">
        <v>102.54</v>
      </c>
    </row>
    <row r="15560" spans="1:2">
      <c r="A15560" s="68" t="s">
        <v>15576</v>
      </c>
      <c r="B15560" s="225">
        <v>116.82</v>
      </c>
    </row>
    <row r="15561" spans="1:2">
      <c r="A15561" s="68" t="s">
        <v>15577</v>
      </c>
      <c r="B15561" s="225">
        <v>114.11</v>
      </c>
    </row>
    <row r="15562" spans="1:2">
      <c r="A15562" s="68" t="s">
        <v>15578</v>
      </c>
      <c r="B15562" s="225">
        <v>131.87</v>
      </c>
    </row>
    <row r="15563" spans="1:2">
      <c r="A15563" s="68" t="s">
        <v>15579</v>
      </c>
      <c r="B15563" s="225">
        <v>129.16</v>
      </c>
    </row>
    <row r="15564" spans="1:2">
      <c r="A15564" s="68" t="s">
        <v>15580</v>
      </c>
      <c r="B15564" s="225">
        <v>202.24</v>
      </c>
    </row>
    <row r="15565" spans="1:2">
      <c r="A15565" s="68" t="s">
        <v>15581</v>
      </c>
      <c r="B15565" s="225">
        <v>199.53</v>
      </c>
    </row>
    <row r="15566" spans="1:2">
      <c r="A15566" s="68" t="s">
        <v>15582</v>
      </c>
      <c r="B15566" s="225">
        <v>26.85</v>
      </c>
    </row>
    <row r="15567" spans="1:2">
      <c r="A15567" s="68" t="s">
        <v>15583</v>
      </c>
      <c r="B15567" s="225">
        <v>24.14</v>
      </c>
    </row>
    <row r="15568" spans="1:2">
      <c r="A15568" s="68" t="s">
        <v>15584</v>
      </c>
      <c r="B15568" s="225">
        <v>30.35</v>
      </c>
    </row>
    <row r="15569" spans="1:2">
      <c r="A15569" s="68" t="s">
        <v>15585</v>
      </c>
      <c r="B15569" s="225">
        <v>27.64</v>
      </c>
    </row>
    <row r="15570" spans="1:2">
      <c r="A15570" s="68" t="s">
        <v>15586</v>
      </c>
      <c r="B15570" s="225">
        <v>34.75</v>
      </c>
    </row>
    <row r="15571" spans="1:2">
      <c r="A15571" s="68" t="s">
        <v>15587</v>
      </c>
      <c r="B15571" s="225">
        <v>32.04</v>
      </c>
    </row>
    <row r="15572" spans="1:2">
      <c r="A15572" s="68" t="s">
        <v>15588</v>
      </c>
      <c r="B15572" s="225">
        <v>40.07</v>
      </c>
    </row>
    <row r="15573" spans="1:2">
      <c r="A15573" s="68" t="s">
        <v>15589</v>
      </c>
      <c r="B15573" s="225">
        <v>37.36</v>
      </c>
    </row>
    <row r="15574" spans="1:2">
      <c r="A15574" s="68" t="s">
        <v>15590</v>
      </c>
      <c r="B15574" s="225">
        <v>53.41</v>
      </c>
    </row>
    <row r="15575" spans="1:2">
      <c r="A15575" s="68" t="s">
        <v>15591</v>
      </c>
      <c r="B15575" s="225">
        <v>50.7</v>
      </c>
    </row>
    <row r="15576" spans="1:2">
      <c r="A15576" s="68" t="s">
        <v>15592</v>
      </c>
      <c r="B15576" s="225">
        <v>86.82</v>
      </c>
    </row>
    <row r="15577" spans="1:2">
      <c r="A15577" s="68" t="s">
        <v>15593</v>
      </c>
      <c r="B15577" s="225">
        <v>84.11</v>
      </c>
    </row>
    <row r="15578" spans="1:2">
      <c r="A15578" s="68" t="s">
        <v>15594</v>
      </c>
      <c r="B15578" s="225">
        <v>35.96</v>
      </c>
    </row>
    <row r="15579" spans="1:2">
      <c r="A15579" s="68" t="s">
        <v>15595</v>
      </c>
      <c r="B15579" s="225">
        <v>33.25</v>
      </c>
    </row>
    <row r="15580" spans="1:2">
      <c r="A15580" s="68" t="s">
        <v>15596</v>
      </c>
      <c r="B15580" s="225">
        <v>41.94</v>
      </c>
    </row>
    <row r="15581" spans="1:2">
      <c r="A15581" s="68" t="s">
        <v>15597</v>
      </c>
      <c r="B15581" s="225">
        <v>39.229999999999997</v>
      </c>
    </row>
    <row r="15582" spans="1:2">
      <c r="A15582" s="68" t="s">
        <v>15598</v>
      </c>
      <c r="B15582" s="225">
        <v>49.01</v>
      </c>
    </row>
    <row r="15583" spans="1:2">
      <c r="A15583" s="68" t="s">
        <v>15599</v>
      </c>
      <c r="B15583" s="225">
        <v>46.31</v>
      </c>
    </row>
    <row r="15584" spans="1:2">
      <c r="A15584" s="68" t="s">
        <v>15600</v>
      </c>
      <c r="B15584" s="225">
        <v>67.87</v>
      </c>
    </row>
    <row r="15585" spans="1:2">
      <c r="A15585" s="68" t="s">
        <v>15601</v>
      </c>
      <c r="B15585" s="225">
        <v>65.16</v>
      </c>
    </row>
    <row r="15586" spans="1:2">
      <c r="A15586" s="68" t="s">
        <v>15602</v>
      </c>
      <c r="B15586" s="225">
        <v>100.06</v>
      </c>
    </row>
    <row r="15587" spans="1:2">
      <c r="A15587" s="68" t="s">
        <v>15603</v>
      </c>
      <c r="B15587" s="225">
        <v>97.35</v>
      </c>
    </row>
    <row r="15588" spans="1:2">
      <c r="A15588" s="68" t="s">
        <v>15604</v>
      </c>
      <c r="B15588" s="225">
        <v>35.74</v>
      </c>
    </row>
    <row r="15589" spans="1:2">
      <c r="A15589" s="68" t="s">
        <v>15605</v>
      </c>
      <c r="B15589" s="225">
        <v>33.03</v>
      </c>
    </row>
    <row r="15590" spans="1:2">
      <c r="A15590" s="68" t="s">
        <v>15606</v>
      </c>
      <c r="B15590" s="225">
        <v>41.04</v>
      </c>
    </row>
    <row r="15591" spans="1:2">
      <c r="A15591" s="68" t="s">
        <v>15607</v>
      </c>
      <c r="B15591" s="225">
        <v>38.33</v>
      </c>
    </row>
    <row r="15592" spans="1:2">
      <c r="A15592" s="68" t="s">
        <v>15608</v>
      </c>
      <c r="B15592" s="225">
        <v>47.27</v>
      </c>
    </row>
    <row r="15593" spans="1:2">
      <c r="A15593" s="68" t="s">
        <v>15609</v>
      </c>
      <c r="B15593" s="225">
        <v>44.56</v>
      </c>
    </row>
    <row r="15594" spans="1:2">
      <c r="A15594" s="68" t="s">
        <v>15610</v>
      </c>
      <c r="B15594" s="225">
        <v>63.15</v>
      </c>
    </row>
    <row r="15595" spans="1:2">
      <c r="A15595" s="68" t="s">
        <v>15611</v>
      </c>
      <c r="B15595" s="225">
        <v>60.44</v>
      </c>
    </row>
    <row r="15596" spans="1:2">
      <c r="A15596" s="68" t="s">
        <v>15612</v>
      </c>
      <c r="B15596" s="225">
        <v>95.99</v>
      </c>
    </row>
    <row r="15597" spans="1:2">
      <c r="A15597" s="68" t="s">
        <v>15613</v>
      </c>
      <c r="B15597" s="225">
        <v>93.28</v>
      </c>
    </row>
    <row r="15598" spans="1:2">
      <c r="A15598" s="68" t="s">
        <v>15614</v>
      </c>
      <c r="B15598" s="225">
        <v>30.24</v>
      </c>
    </row>
    <row r="15599" spans="1:2">
      <c r="A15599" s="68" t="s">
        <v>15615</v>
      </c>
      <c r="B15599" s="225">
        <v>27.53</v>
      </c>
    </row>
    <row r="15600" spans="1:2">
      <c r="A15600" s="68" t="s">
        <v>15616</v>
      </c>
      <c r="B15600" s="225">
        <v>33.81</v>
      </c>
    </row>
    <row r="15601" spans="1:2">
      <c r="A15601" s="68" t="s">
        <v>15617</v>
      </c>
      <c r="B15601" s="225">
        <v>31.1</v>
      </c>
    </row>
    <row r="15602" spans="1:2">
      <c r="A15602" s="68" t="s">
        <v>15618</v>
      </c>
      <c r="B15602" s="225">
        <v>37.94</v>
      </c>
    </row>
    <row r="15603" spans="1:2">
      <c r="A15603" s="68" t="s">
        <v>15619</v>
      </c>
      <c r="B15603" s="225">
        <v>35.229999999999997</v>
      </c>
    </row>
    <row r="15604" spans="1:2">
      <c r="A15604" s="68" t="s">
        <v>15620</v>
      </c>
      <c r="B15604" s="225">
        <v>42.82</v>
      </c>
    </row>
    <row r="15605" spans="1:2">
      <c r="A15605" s="68" t="s">
        <v>15621</v>
      </c>
      <c r="B15605" s="225">
        <v>40.11</v>
      </c>
    </row>
    <row r="15606" spans="1:2">
      <c r="A15606" s="68" t="s">
        <v>15622</v>
      </c>
      <c r="B15606" s="225">
        <v>57.25</v>
      </c>
    </row>
    <row r="15607" spans="1:2">
      <c r="A15607" s="68" t="s">
        <v>15623</v>
      </c>
      <c r="B15607" s="225">
        <v>54.54</v>
      </c>
    </row>
    <row r="15608" spans="1:2">
      <c r="A15608" s="68" t="s">
        <v>15624</v>
      </c>
      <c r="B15608" s="225">
        <v>95.4</v>
      </c>
    </row>
    <row r="15609" spans="1:2">
      <c r="A15609" s="68" t="s">
        <v>15625</v>
      </c>
      <c r="B15609" s="225">
        <v>92.69</v>
      </c>
    </row>
    <row r="15610" spans="1:2">
      <c r="A15610" s="68" t="s">
        <v>15626</v>
      </c>
      <c r="B15610" s="225">
        <v>39.9</v>
      </c>
    </row>
    <row r="15611" spans="1:2">
      <c r="A15611" s="68" t="s">
        <v>15627</v>
      </c>
      <c r="B15611" s="225">
        <v>37.19</v>
      </c>
    </row>
    <row r="15612" spans="1:2">
      <c r="A15612" s="68" t="s">
        <v>15628</v>
      </c>
      <c r="B15612" s="225">
        <v>45.21</v>
      </c>
    </row>
    <row r="15613" spans="1:2">
      <c r="A15613" s="68" t="s">
        <v>15629</v>
      </c>
      <c r="B15613" s="225">
        <v>42.5</v>
      </c>
    </row>
    <row r="15614" spans="1:2">
      <c r="A15614" s="68" t="s">
        <v>15630</v>
      </c>
      <c r="B15614" s="225">
        <v>51.67</v>
      </c>
    </row>
    <row r="15615" spans="1:2">
      <c r="A15615" s="68" t="s">
        <v>15631</v>
      </c>
      <c r="B15615" s="225">
        <v>48.96</v>
      </c>
    </row>
    <row r="15616" spans="1:2">
      <c r="A15616" s="68" t="s">
        <v>15632</v>
      </c>
      <c r="B15616" s="225">
        <v>65.28</v>
      </c>
    </row>
    <row r="15617" spans="1:2">
      <c r="A15617" s="68" t="s">
        <v>15633</v>
      </c>
      <c r="B15617" s="225">
        <v>62.57</v>
      </c>
    </row>
    <row r="15618" spans="1:2">
      <c r="A15618" s="68" t="s">
        <v>15634</v>
      </c>
      <c r="B15618" s="225">
        <v>111.51</v>
      </c>
    </row>
    <row r="15619" spans="1:2">
      <c r="A15619" s="68" t="s">
        <v>15635</v>
      </c>
      <c r="B15619" s="225">
        <v>108.8</v>
      </c>
    </row>
    <row r="15620" spans="1:2">
      <c r="A15620" s="68" t="s">
        <v>15636</v>
      </c>
      <c r="B15620" s="225">
        <v>38.700000000000003</v>
      </c>
    </row>
    <row r="15621" spans="1:2">
      <c r="A15621" s="68" t="s">
        <v>15637</v>
      </c>
      <c r="B15621" s="225">
        <v>35.99</v>
      </c>
    </row>
    <row r="15622" spans="1:2">
      <c r="A15622" s="68" t="s">
        <v>15638</v>
      </c>
      <c r="B15622" s="225">
        <v>43.2</v>
      </c>
    </row>
    <row r="15623" spans="1:2">
      <c r="A15623" s="68" t="s">
        <v>15639</v>
      </c>
      <c r="B15623" s="225">
        <v>40.49</v>
      </c>
    </row>
    <row r="15624" spans="1:2">
      <c r="A15624" s="68" t="s">
        <v>15640</v>
      </c>
      <c r="B15624" s="225">
        <v>48.64</v>
      </c>
    </row>
    <row r="15625" spans="1:2">
      <c r="A15625" s="68" t="s">
        <v>15641</v>
      </c>
      <c r="B15625" s="225">
        <v>45.93</v>
      </c>
    </row>
    <row r="15626" spans="1:2">
      <c r="A15626" s="68" t="s">
        <v>15642</v>
      </c>
      <c r="B15626" s="225">
        <v>64.040000000000006</v>
      </c>
    </row>
    <row r="15627" spans="1:2">
      <c r="A15627" s="68" t="s">
        <v>15643</v>
      </c>
      <c r="B15627" s="225">
        <v>61.33</v>
      </c>
    </row>
    <row r="15628" spans="1:2">
      <c r="A15628" s="68" t="s">
        <v>15644</v>
      </c>
      <c r="B15628" s="225">
        <v>106.14</v>
      </c>
    </row>
    <row r="15629" spans="1:2">
      <c r="A15629" s="68" t="s">
        <v>15645</v>
      </c>
      <c r="B15629" s="225">
        <v>103.43</v>
      </c>
    </row>
    <row r="15630" spans="1:2">
      <c r="A15630" s="68" t="s">
        <v>15646</v>
      </c>
      <c r="B15630" s="225">
        <v>43.15</v>
      </c>
    </row>
    <row r="15631" spans="1:2">
      <c r="A15631" s="68" t="s">
        <v>15647</v>
      </c>
      <c r="B15631" s="225">
        <v>40.450000000000003</v>
      </c>
    </row>
    <row r="15632" spans="1:2">
      <c r="A15632" s="68" t="s">
        <v>15648</v>
      </c>
      <c r="B15632" s="225">
        <v>49.4</v>
      </c>
    </row>
    <row r="15633" spans="1:2">
      <c r="A15633" s="68" t="s">
        <v>15649</v>
      </c>
      <c r="B15633" s="225">
        <v>46.69</v>
      </c>
    </row>
    <row r="15634" spans="1:2">
      <c r="A15634" s="68" t="s">
        <v>15650</v>
      </c>
      <c r="B15634" s="225">
        <v>56.53</v>
      </c>
    </row>
    <row r="15635" spans="1:2">
      <c r="A15635" s="68" t="s">
        <v>15651</v>
      </c>
      <c r="B15635" s="225">
        <v>53.82</v>
      </c>
    </row>
    <row r="15636" spans="1:2">
      <c r="A15636" s="68" t="s">
        <v>15652</v>
      </c>
      <c r="B15636" s="225">
        <v>65.150000000000006</v>
      </c>
    </row>
    <row r="15637" spans="1:2">
      <c r="A15637" s="68" t="s">
        <v>15653</v>
      </c>
      <c r="B15637" s="225">
        <v>62.44</v>
      </c>
    </row>
    <row r="15638" spans="1:2">
      <c r="A15638" s="68" t="s">
        <v>15654</v>
      </c>
      <c r="B15638" s="225">
        <v>79.02</v>
      </c>
    </row>
    <row r="15639" spans="1:2">
      <c r="A15639" s="68" t="s">
        <v>15655</v>
      </c>
      <c r="B15639" s="225">
        <v>76.31</v>
      </c>
    </row>
    <row r="15640" spans="1:2">
      <c r="A15640" s="68" t="s">
        <v>15656</v>
      </c>
      <c r="B15640" s="225">
        <v>107.28</v>
      </c>
    </row>
    <row r="15641" spans="1:2">
      <c r="A15641" s="68" t="s">
        <v>15657</v>
      </c>
      <c r="B15641" s="225">
        <v>104.58</v>
      </c>
    </row>
    <row r="15642" spans="1:2">
      <c r="A15642" s="68" t="s">
        <v>15658</v>
      </c>
      <c r="B15642" s="225">
        <v>54.28</v>
      </c>
    </row>
    <row r="15643" spans="1:2">
      <c r="A15643" s="68" t="s">
        <v>15659</v>
      </c>
      <c r="B15643" s="225">
        <v>51.58</v>
      </c>
    </row>
    <row r="15644" spans="1:2">
      <c r="A15644" s="68" t="s">
        <v>15660</v>
      </c>
      <c r="B15644" s="225">
        <v>65.44</v>
      </c>
    </row>
    <row r="15645" spans="1:2">
      <c r="A15645" s="68" t="s">
        <v>15661</v>
      </c>
      <c r="B15645" s="225">
        <v>62.73</v>
      </c>
    </row>
    <row r="15646" spans="1:2">
      <c r="A15646" s="68" t="s">
        <v>15662</v>
      </c>
      <c r="B15646" s="225">
        <v>69.59</v>
      </c>
    </row>
    <row r="15647" spans="1:2">
      <c r="A15647" s="68" t="s">
        <v>15663</v>
      </c>
      <c r="B15647" s="225">
        <v>66.88</v>
      </c>
    </row>
    <row r="15648" spans="1:2">
      <c r="A15648" s="68" t="s">
        <v>15664</v>
      </c>
      <c r="B15648" s="225">
        <v>83.07</v>
      </c>
    </row>
    <row r="15649" spans="1:2">
      <c r="A15649" s="68" t="s">
        <v>15665</v>
      </c>
      <c r="B15649" s="225">
        <v>80.36</v>
      </c>
    </row>
    <row r="15650" spans="1:2">
      <c r="A15650" s="68" t="s">
        <v>15666</v>
      </c>
      <c r="B15650" s="225">
        <v>136.28</v>
      </c>
    </row>
    <row r="15651" spans="1:2">
      <c r="A15651" s="68" t="s">
        <v>15667</v>
      </c>
      <c r="B15651" s="225">
        <v>133.57</v>
      </c>
    </row>
    <row r="15652" spans="1:2">
      <c r="A15652" s="68" t="s">
        <v>15668</v>
      </c>
      <c r="B15652" s="225">
        <v>58.3</v>
      </c>
    </row>
    <row r="15653" spans="1:2">
      <c r="A15653" s="68" t="s">
        <v>15669</v>
      </c>
      <c r="B15653" s="225">
        <v>55.59</v>
      </c>
    </row>
    <row r="15654" spans="1:2">
      <c r="A15654" s="68" t="s">
        <v>15670</v>
      </c>
      <c r="B15654" s="225">
        <v>65.44</v>
      </c>
    </row>
    <row r="15655" spans="1:2">
      <c r="A15655" s="68" t="s">
        <v>15671</v>
      </c>
      <c r="B15655" s="225">
        <v>62.73</v>
      </c>
    </row>
    <row r="15656" spans="1:2">
      <c r="A15656" s="68" t="s">
        <v>15672</v>
      </c>
      <c r="B15656" s="225">
        <v>74.05</v>
      </c>
    </row>
    <row r="15657" spans="1:2">
      <c r="A15657" s="68" t="s">
        <v>15673</v>
      </c>
      <c r="B15657" s="225">
        <v>71.34</v>
      </c>
    </row>
    <row r="15658" spans="1:2">
      <c r="A15658" s="68" t="s">
        <v>15674</v>
      </c>
      <c r="B15658" s="225">
        <v>93.79</v>
      </c>
    </row>
    <row r="15659" spans="1:2">
      <c r="A15659" s="68" t="s">
        <v>15675</v>
      </c>
      <c r="B15659" s="225">
        <v>91.09</v>
      </c>
    </row>
    <row r="15660" spans="1:2">
      <c r="A15660" s="68" t="s">
        <v>15676</v>
      </c>
      <c r="B15660" s="225">
        <v>136.28</v>
      </c>
    </row>
    <row r="15661" spans="1:2">
      <c r="A15661" s="68" t="s">
        <v>15677</v>
      </c>
      <c r="B15661" s="225">
        <v>133.57</v>
      </c>
    </row>
    <row r="15662" spans="1:2">
      <c r="A15662" s="68" t="s">
        <v>15678</v>
      </c>
      <c r="B15662" s="225">
        <v>30.28</v>
      </c>
    </row>
    <row r="15663" spans="1:2">
      <c r="A15663" s="68" t="s">
        <v>15679</v>
      </c>
      <c r="B15663" s="225">
        <v>27.57</v>
      </c>
    </row>
    <row r="15664" spans="1:2">
      <c r="A15664" s="68" t="s">
        <v>15680</v>
      </c>
      <c r="B15664" s="225">
        <v>37.79</v>
      </c>
    </row>
    <row r="15665" spans="1:2">
      <c r="A15665" s="68" t="s">
        <v>15681</v>
      </c>
      <c r="B15665" s="225">
        <v>35.08</v>
      </c>
    </row>
    <row r="15666" spans="1:2">
      <c r="A15666" s="68" t="s">
        <v>15682</v>
      </c>
      <c r="B15666" s="225">
        <v>32.68</v>
      </c>
    </row>
    <row r="15667" spans="1:2">
      <c r="A15667" s="68" t="s">
        <v>15683</v>
      </c>
      <c r="B15667" s="225">
        <v>29.97</v>
      </c>
    </row>
    <row r="15668" spans="1:2">
      <c r="A15668" s="68" t="s">
        <v>15684</v>
      </c>
      <c r="B15668" s="225">
        <v>42.5</v>
      </c>
    </row>
    <row r="15669" spans="1:2">
      <c r="A15669" s="68" t="s">
        <v>15685</v>
      </c>
      <c r="B15669" s="225">
        <v>39.79</v>
      </c>
    </row>
    <row r="15670" spans="1:2">
      <c r="A15670" s="68" t="s">
        <v>15686</v>
      </c>
      <c r="B15670" s="225">
        <v>38.369999999999997</v>
      </c>
    </row>
    <row r="15671" spans="1:2">
      <c r="A15671" s="68" t="s">
        <v>15687</v>
      </c>
      <c r="B15671" s="225">
        <v>35.659999999999997</v>
      </c>
    </row>
    <row r="15672" spans="1:2">
      <c r="A15672" s="68" t="s">
        <v>15688</v>
      </c>
      <c r="B15672" s="225">
        <v>35.33</v>
      </c>
    </row>
    <row r="15673" spans="1:2">
      <c r="A15673" s="68" t="s">
        <v>15689</v>
      </c>
      <c r="B15673" s="225">
        <v>32.619999999999997</v>
      </c>
    </row>
    <row r="15674" spans="1:2">
      <c r="A15674" s="68" t="s">
        <v>15690</v>
      </c>
      <c r="B15674" s="225">
        <v>55.91</v>
      </c>
    </row>
    <row r="15675" spans="1:2">
      <c r="A15675" s="68" t="s">
        <v>15691</v>
      </c>
      <c r="B15675" s="225">
        <v>53.2</v>
      </c>
    </row>
    <row r="15676" spans="1:2">
      <c r="A15676" s="68" t="s">
        <v>15692</v>
      </c>
      <c r="B15676" s="225">
        <v>64.03</v>
      </c>
    </row>
    <row r="15677" spans="1:2">
      <c r="A15677" s="68" t="s">
        <v>15693</v>
      </c>
      <c r="B15677" s="225">
        <v>61.32</v>
      </c>
    </row>
    <row r="15678" spans="1:2">
      <c r="A15678" s="68" t="s">
        <v>15694</v>
      </c>
      <c r="B15678" s="225">
        <v>55.89</v>
      </c>
    </row>
    <row r="15679" spans="1:2">
      <c r="A15679" s="68" t="s">
        <v>15695</v>
      </c>
      <c r="B15679" s="225">
        <v>53.18</v>
      </c>
    </row>
    <row r="15680" spans="1:2">
      <c r="A15680" s="68" t="s">
        <v>15696</v>
      </c>
      <c r="B15680" s="225">
        <v>40.22</v>
      </c>
    </row>
    <row r="15681" spans="1:2">
      <c r="A15681" s="68" t="s">
        <v>15697</v>
      </c>
      <c r="B15681" s="225">
        <v>37.51</v>
      </c>
    </row>
    <row r="15682" spans="1:2">
      <c r="A15682" s="68" t="s">
        <v>15698</v>
      </c>
      <c r="B15682" s="225">
        <v>98.61</v>
      </c>
    </row>
    <row r="15683" spans="1:2">
      <c r="A15683" s="68" t="s">
        <v>15699</v>
      </c>
      <c r="B15683" s="225">
        <v>95.9</v>
      </c>
    </row>
    <row r="15684" spans="1:2">
      <c r="A15684" s="68" t="s">
        <v>15700</v>
      </c>
      <c r="B15684" s="225">
        <v>98.61</v>
      </c>
    </row>
    <row r="15685" spans="1:2">
      <c r="A15685" s="68" t="s">
        <v>15701</v>
      </c>
      <c r="B15685" s="225">
        <v>95.9</v>
      </c>
    </row>
    <row r="15686" spans="1:2">
      <c r="A15686" s="68" t="s">
        <v>15702</v>
      </c>
      <c r="B15686" s="225">
        <v>160.94999999999999</v>
      </c>
    </row>
    <row r="15687" spans="1:2">
      <c r="A15687" s="68" t="s">
        <v>15703</v>
      </c>
      <c r="B15687" s="225">
        <v>158.24</v>
      </c>
    </row>
    <row r="15688" spans="1:2">
      <c r="A15688" s="68" t="s">
        <v>15704</v>
      </c>
      <c r="B15688" s="225">
        <v>84</v>
      </c>
    </row>
    <row r="15689" spans="1:2">
      <c r="A15689" s="68" t="s">
        <v>15705</v>
      </c>
      <c r="B15689" s="225">
        <v>81.290000000000006</v>
      </c>
    </row>
    <row r="15690" spans="1:2">
      <c r="A15690" s="68" t="s">
        <v>15706</v>
      </c>
      <c r="B15690" s="225">
        <v>73.489999999999995</v>
      </c>
    </row>
    <row r="15691" spans="1:2">
      <c r="A15691" s="68" t="s">
        <v>15707</v>
      </c>
      <c r="B15691" s="225">
        <v>70.78</v>
      </c>
    </row>
    <row r="15692" spans="1:2">
      <c r="A15692" s="68" t="s">
        <v>15708</v>
      </c>
      <c r="B15692" s="225">
        <v>36.67</v>
      </c>
    </row>
    <row r="15693" spans="1:2">
      <c r="A15693" s="68" t="s">
        <v>15709</v>
      </c>
      <c r="B15693" s="225">
        <v>33.96</v>
      </c>
    </row>
    <row r="15694" spans="1:2">
      <c r="A15694" s="68" t="s">
        <v>15710</v>
      </c>
      <c r="B15694" s="225">
        <v>41.19</v>
      </c>
    </row>
    <row r="15695" spans="1:2">
      <c r="A15695" s="68" t="s">
        <v>15711</v>
      </c>
      <c r="B15695" s="225">
        <v>38.479999999999997</v>
      </c>
    </row>
    <row r="15696" spans="1:2">
      <c r="A15696" s="68" t="s">
        <v>15712</v>
      </c>
      <c r="B15696" s="225">
        <v>44.66</v>
      </c>
    </row>
    <row r="15697" spans="1:2">
      <c r="A15697" s="68" t="s">
        <v>15713</v>
      </c>
      <c r="B15697" s="225">
        <v>41.95</v>
      </c>
    </row>
    <row r="15698" spans="1:2">
      <c r="A15698" s="68" t="s">
        <v>15714</v>
      </c>
      <c r="B15698" s="225">
        <v>46.14</v>
      </c>
    </row>
    <row r="15699" spans="1:2">
      <c r="A15699" s="68" t="s">
        <v>15715</v>
      </c>
      <c r="B15699" s="225">
        <v>43.43</v>
      </c>
    </row>
    <row r="15700" spans="1:2">
      <c r="A15700" s="68" t="s">
        <v>15716</v>
      </c>
      <c r="B15700" s="225">
        <v>62.67</v>
      </c>
    </row>
    <row r="15701" spans="1:2">
      <c r="A15701" s="68" t="s">
        <v>15717</v>
      </c>
      <c r="B15701" s="225">
        <v>59.96</v>
      </c>
    </row>
    <row r="15702" spans="1:2">
      <c r="A15702" s="68" t="s">
        <v>15718</v>
      </c>
      <c r="B15702" s="225">
        <v>99.05</v>
      </c>
    </row>
    <row r="15703" spans="1:2">
      <c r="A15703" s="68" t="s">
        <v>15719</v>
      </c>
      <c r="B15703" s="225">
        <v>96.34</v>
      </c>
    </row>
    <row r="15704" spans="1:2">
      <c r="A15704" s="68" t="s">
        <v>15720</v>
      </c>
      <c r="B15704" s="225">
        <v>59.96</v>
      </c>
    </row>
    <row r="15705" spans="1:2">
      <c r="A15705" s="68" t="s">
        <v>15721</v>
      </c>
      <c r="B15705" s="225">
        <v>57.25</v>
      </c>
    </row>
    <row r="15706" spans="1:2">
      <c r="A15706" s="68" t="s">
        <v>15722</v>
      </c>
      <c r="B15706" s="225">
        <v>53.67</v>
      </c>
    </row>
    <row r="15707" spans="1:2">
      <c r="A15707" s="68" t="s">
        <v>15723</v>
      </c>
      <c r="B15707" s="225">
        <v>50.96</v>
      </c>
    </row>
    <row r="15708" spans="1:2">
      <c r="A15708" s="68" t="s">
        <v>15724</v>
      </c>
      <c r="B15708" s="225">
        <v>78.819999999999993</v>
      </c>
    </row>
    <row r="15709" spans="1:2">
      <c r="A15709" s="68" t="s">
        <v>15725</v>
      </c>
      <c r="B15709" s="225">
        <v>76.11</v>
      </c>
    </row>
    <row r="15710" spans="1:2">
      <c r="A15710" s="68" t="s">
        <v>15726</v>
      </c>
      <c r="B15710" s="225">
        <v>77.209999999999994</v>
      </c>
    </row>
    <row r="15711" spans="1:2">
      <c r="A15711" s="68" t="s">
        <v>15727</v>
      </c>
      <c r="B15711" s="225">
        <v>74.5</v>
      </c>
    </row>
    <row r="15712" spans="1:2">
      <c r="A15712" s="68" t="s">
        <v>15728</v>
      </c>
      <c r="B15712" s="225">
        <v>117.05</v>
      </c>
    </row>
    <row r="15713" spans="1:2">
      <c r="A15713" s="68" t="s">
        <v>15729</v>
      </c>
      <c r="B15713" s="225">
        <v>114.34</v>
      </c>
    </row>
    <row r="15714" spans="1:2">
      <c r="A15714" s="68" t="s">
        <v>15730</v>
      </c>
      <c r="B15714" s="225">
        <v>46.08</v>
      </c>
    </row>
    <row r="15715" spans="1:2">
      <c r="A15715" s="68" t="s">
        <v>15731</v>
      </c>
      <c r="B15715" s="225">
        <v>43.37</v>
      </c>
    </row>
    <row r="15716" spans="1:2">
      <c r="A15716" s="68" t="s">
        <v>15732</v>
      </c>
      <c r="B15716" s="225">
        <v>50.43</v>
      </c>
    </row>
    <row r="15717" spans="1:2">
      <c r="A15717" s="68" t="s">
        <v>15733</v>
      </c>
      <c r="B15717" s="225">
        <v>47.72</v>
      </c>
    </row>
    <row r="15718" spans="1:2">
      <c r="A15718" s="68" t="s">
        <v>15734</v>
      </c>
      <c r="B15718" s="225">
        <v>54.78</v>
      </c>
    </row>
    <row r="15719" spans="1:2">
      <c r="A15719" s="68" t="s">
        <v>15735</v>
      </c>
      <c r="B15719" s="225">
        <v>52.07</v>
      </c>
    </row>
    <row r="15720" spans="1:2">
      <c r="A15720" s="68" t="s">
        <v>15736</v>
      </c>
      <c r="B15720" s="225">
        <v>58.63</v>
      </c>
    </row>
    <row r="15721" spans="1:2">
      <c r="A15721" s="68" t="s">
        <v>15737</v>
      </c>
      <c r="B15721" s="225">
        <v>55.92</v>
      </c>
    </row>
    <row r="15722" spans="1:2">
      <c r="A15722" s="68" t="s">
        <v>15738</v>
      </c>
      <c r="B15722" s="225">
        <v>99.05</v>
      </c>
    </row>
    <row r="15723" spans="1:2">
      <c r="A15723" s="68" t="s">
        <v>15739</v>
      </c>
      <c r="B15723" s="225">
        <v>96.34</v>
      </c>
    </row>
    <row r="15724" spans="1:2">
      <c r="A15724" s="68" t="s">
        <v>15740</v>
      </c>
      <c r="B15724" s="225">
        <v>51.14</v>
      </c>
    </row>
    <row r="15725" spans="1:2">
      <c r="A15725" s="68" t="s">
        <v>15741</v>
      </c>
      <c r="B15725" s="225">
        <v>48.43</v>
      </c>
    </row>
    <row r="15726" spans="1:2">
      <c r="A15726" s="68" t="s">
        <v>15742</v>
      </c>
      <c r="B15726" s="225">
        <v>54.65</v>
      </c>
    </row>
    <row r="15727" spans="1:2">
      <c r="A15727" s="68" t="s">
        <v>15743</v>
      </c>
      <c r="B15727" s="225">
        <v>51.94</v>
      </c>
    </row>
    <row r="15728" spans="1:2">
      <c r="A15728" s="68" t="s">
        <v>15744</v>
      </c>
      <c r="B15728" s="225">
        <v>69.349999999999994</v>
      </c>
    </row>
    <row r="15729" spans="1:2">
      <c r="A15729" s="68" t="s">
        <v>15745</v>
      </c>
      <c r="B15729" s="225">
        <v>66.64</v>
      </c>
    </row>
    <row r="15730" spans="1:2">
      <c r="A15730" s="68" t="s">
        <v>15746</v>
      </c>
      <c r="B15730" s="225">
        <v>75.22</v>
      </c>
    </row>
    <row r="15731" spans="1:2">
      <c r="A15731" s="68" t="s">
        <v>15747</v>
      </c>
      <c r="B15731" s="225">
        <v>72.510000000000005</v>
      </c>
    </row>
    <row r="15732" spans="1:2">
      <c r="A15732" s="68" t="s">
        <v>15748</v>
      </c>
      <c r="B15732" s="225">
        <v>76.7</v>
      </c>
    </row>
    <row r="15733" spans="1:2">
      <c r="A15733" s="68" t="s">
        <v>15749</v>
      </c>
      <c r="B15733" s="225">
        <v>73.989999999999995</v>
      </c>
    </row>
    <row r="15734" spans="1:2">
      <c r="A15734" s="68" t="s">
        <v>15750</v>
      </c>
      <c r="B15734" s="225">
        <v>113.44</v>
      </c>
    </row>
    <row r="15735" spans="1:2">
      <c r="A15735" s="68" t="s">
        <v>15751</v>
      </c>
      <c r="B15735" s="225">
        <v>110.73</v>
      </c>
    </row>
    <row r="15736" spans="1:2">
      <c r="A15736" s="68" t="s">
        <v>15752</v>
      </c>
      <c r="B15736" s="225">
        <v>68.040000000000006</v>
      </c>
    </row>
    <row r="15737" spans="1:2">
      <c r="A15737" s="68" t="s">
        <v>15753</v>
      </c>
      <c r="B15737" s="225">
        <v>65.34</v>
      </c>
    </row>
    <row r="15738" spans="1:2">
      <c r="A15738" s="68" t="s">
        <v>15754</v>
      </c>
      <c r="B15738" s="225">
        <v>74.040000000000006</v>
      </c>
    </row>
    <row r="15739" spans="1:2">
      <c r="A15739" s="68" t="s">
        <v>15755</v>
      </c>
      <c r="B15739" s="225">
        <v>71.33</v>
      </c>
    </row>
    <row r="15740" spans="1:2">
      <c r="A15740" s="68" t="s">
        <v>15756</v>
      </c>
      <c r="B15740" s="225">
        <v>79.81</v>
      </c>
    </row>
    <row r="15741" spans="1:2">
      <c r="A15741" s="68" t="s">
        <v>15757</v>
      </c>
      <c r="B15741" s="225">
        <v>77.11</v>
      </c>
    </row>
    <row r="15742" spans="1:2">
      <c r="A15742" s="68" t="s">
        <v>15758</v>
      </c>
      <c r="B15742" s="225">
        <v>81.010000000000005</v>
      </c>
    </row>
    <row r="15743" spans="1:2">
      <c r="A15743" s="68" t="s">
        <v>15759</v>
      </c>
      <c r="B15743" s="225">
        <v>78.3</v>
      </c>
    </row>
    <row r="15744" spans="1:2">
      <c r="A15744" s="68" t="s">
        <v>15760</v>
      </c>
      <c r="B15744" s="225">
        <v>134.72999999999999</v>
      </c>
    </row>
    <row r="15745" spans="1:2">
      <c r="A15745" s="68" t="s">
        <v>15761</v>
      </c>
      <c r="B15745" s="225">
        <v>132.02000000000001</v>
      </c>
    </row>
    <row r="15746" spans="1:2">
      <c r="A15746" s="68" t="s">
        <v>15762</v>
      </c>
      <c r="B15746" s="225">
        <v>64.040000000000006</v>
      </c>
    </row>
    <row r="15747" spans="1:2">
      <c r="A15747" s="68" t="s">
        <v>15763</v>
      </c>
      <c r="B15747" s="225">
        <v>61.33</v>
      </c>
    </row>
    <row r="15748" spans="1:2">
      <c r="A15748" s="68" t="s">
        <v>15764</v>
      </c>
      <c r="B15748" s="225">
        <v>68.92</v>
      </c>
    </row>
    <row r="15749" spans="1:2">
      <c r="A15749" s="68" t="s">
        <v>15765</v>
      </c>
      <c r="B15749" s="225">
        <v>66.209999999999994</v>
      </c>
    </row>
    <row r="15750" spans="1:2">
      <c r="A15750" s="68" t="s">
        <v>15766</v>
      </c>
      <c r="B15750" s="225">
        <v>86.91</v>
      </c>
    </row>
    <row r="15751" spans="1:2">
      <c r="A15751" s="68" t="s">
        <v>15767</v>
      </c>
      <c r="B15751" s="225">
        <v>84.2</v>
      </c>
    </row>
    <row r="15752" spans="1:2">
      <c r="A15752" s="68" t="s">
        <v>15768</v>
      </c>
      <c r="B15752" s="225">
        <v>72.53</v>
      </c>
    </row>
    <row r="15753" spans="1:2">
      <c r="A15753" s="68" t="s">
        <v>15769</v>
      </c>
      <c r="B15753" s="225">
        <v>69.819999999999993</v>
      </c>
    </row>
    <row r="15754" spans="1:2">
      <c r="A15754" s="68" t="s">
        <v>15770</v>
      </c>
      <c r="B15754" s="225">
        <v>113.44</v>
      </c>
    </row>
    <row r="15755" spans="1:2">
      <c r="A15755" s="68" t="s">
        <v>15771</v>
      </c>
      <c r="B15755" s="225">
        <v>110.73</v>
      </c>
    </row>
    <row r="15756" spans="1:2">
      <c r="A15756" s="68" t="s">
        <v>15772</v>
      </c>
      <c r="B15756" s="225">
        <v>9.68</v>
      </c>
    </row>
    <row r="15757" spans="1:2">
      <c r="A15757" s="68" t="s">
        <v>15773</v>
      </c>
      <c r="B15757" s="225">
        <v>8.6</v>
      </c>
    </row>
    <row r="15758" spans="1:2">
      <c r="A15758" s="68" t="s">
        <v>15774</v>
      </c>
      <c r="B15758" s="225">
        <v>9.82</v>
      </c>
    </row>
    <row r="15759" spans="1:2">
      <c r="A15759" s="68" t="s">
        <v>15775</v>
      </c>
      <c r="B15759" s="225">
        <v>8.74</v>
      </c>
    </row>
    <row r="15760" spans="1:2">
      <c r="A15760" s="68" t="s">
        <v>15776</v>
      </c>
      <c r="B15760" s="225">
        <v>10.35</v>
      </c>
    </row>
    <row r="15761" spans="1:2">
      <c r="A15761" s="68" t="s">
        <v>15777</v>
      </c>
      <c r="B15761" s="225">
        <v>9.27</v>
      </c>
    </row>
    <row r="15762" spans="1:2">
      <c r="A15762" s="68" t="s">
        <v>15778</v>
      </c>
      <c r="B15762" s="225">
        <v>11.82</v>
      </c>
    </row>
    <row r="15763" spans="1:2">
      <c r="A15763" s="68" t="s">
        <v>15779</v>
      </c>
      <c r="B15763" s="225">
        <v>10.74</v>
      </c>
    </row>
    <row r="15764" spans="1:2">
      <c r="A15764" s="68" t="s">
        <v>15780</v>
      </c>
      <c r="B15764" s="225">
        <v>11.69</v>
      </c>
    </row>
    <row r="15765" spans="1:2">
      <c r="A15765" s="68" t="s">
        <v>15781</v>
      </c>
      <c r="B15765" s="225">
        <v>10.61</v>
      </c>
    </row>
    <row r="15766" spans="1:2">
      <c r="A15766" s="68" t="s">
        <v>15782</v>
      </c>
      <c r="B15766" s="225">
        <v>12.13</v>
      </c>
    </row>
    <row r="15767" spans="1:2">
      <c r="A15767" s="68" t="s">
        <v>15783</v>
      </c>
      <c r="B15767" s="225">
        <v>11.05</v>
      </c>
    </row>
    <row r="15768" spans="1:2">
      <c r="A15768" s="68" t="s">
        <v>15784</v>
      </c>
      <c r="B15768" s="225">
        <v>10.73</v>
      </c>
    </row>
    <row r="15769" spans="1:2">
      <c r="A15769" s="68" t="s">
        <v>15785</v>
      </c>
      <c r="B15769" s="225">
        <v>9.65</v>
      </c>
    </row>
    <row r="15770" spans="1:2">
      <c r="A15770" s="68" t="s">
        <v>15786</v>
      </c>
      <c r="B15770" s="225">
        <v>11.46</v>
      </c>
    </row>
    <row r="15771" spans="1:2">
      <c r="A15771" s="68" t="s">
        <v>15787</v>
      </c>
      <c r="B15771" s="225">
        <v>10.37</v>
      </c>
    </row>
    <row r="15772" spans="1:2">
      <c r="A15772" s="68" t="s">
        <v>15788</v>
      </c>
      <c r="B15772" s="225">
        <v>11.9</v>
      </c>
    </row>
    <row r="15773" spans="1:2">
      <c r="A15773" s="68" t="s">
        <v>15789</v>
      </c>
      <c r="B15773" s="225">
        <v>10.81</v>
      </c>
    </row>
    <row r="15774" spans="1:2">
      <c r="A15774" s="68" t="s">
        <v>15790</v>
      </c>
      <c r="B15774" s="225">
        <v>13.51</v>
      </c>
    </row>
    <row r="15775" spans="1:2">
      <c r="A15775" s="68" t="s">
        <v>15791</v>
      </c>
      <c r="B15775" s="225">
        <v>12.42</v>
      </c>
    </row>
    <row r="15776" spans="1:2">
      <c r="A15776" s="68" t="s">
        <v>15792</v>
      </c>
      <c r="B15776" s="225">
        <v>14.58</v>
      </c>
    </row>
    <row r="15777" spans="1:2">
      <c r="A15777" s="68" t="s">
        <v>15793</v>
      </c>
      <c r="B15777" s="225">
        <v>13.49</v>
      </c>
    </row>
    <row r="15778" spans="1:2">
      <c r="A15778" s="68" t="s">
        <v>15794</v>
      </c>
      <c r="B15778" s="225">
        <v>10.88</v>
      </c>
    </row>
    <row r="15779" spans="1:2">
      <c r="A15779" s="68" t="s">
        <v>15795</v>
      </c>
      <c r="B15779" s="225">
        <v>9.8000000000000007</v>
      </c>
    </row>
    <row r="15780" spans="1:2">
      <c r="A15780" s="68" t="s">
        <v>15796</v>
      </c>
      <c r="B15780" s="225">
        <v>11.35</v>
      </c>
    </row>
    <row r="15781" spans="1:2">
      <c r="A15781" s="68" t="s">
        <v>15797</v>
      </c>
      <c r="B15781" s="225">
        <v>10.27</v>
      </c>
    </row>
    <row r="15782" spans="1:2">
      <c r="A15782" s="68" t="s">
        <v>15798</v>
      </c>
      <c r="B15782" s="225">
        <v>12.05</v>
      </c>
    </row>
    <row r="15783" spans="1:2">
      <c r="A15783" s="68" t="s">
        <v>15799</v>
      </c>
      <c r="B15783" s="225">
        <v>10.97</v>
      </c>
    </row>
    <row r="15784" spans="1:2">
      <c r="A15784" s="68" t="s">
        <v>15800</v>
      </c>
      <c r="B15784" s="225">
        <v>13.55</v>
      </c>
    </row>
    <row r="15785" spans="1:2">
      <c r="A15785" s="68" t="s">
        <v>15801</v>
      </c>
      <c r="B15785" s="225">
        <v>12.47</v>
      </c>
    </row>
    <row r="15786" spans="1:2">
      <c r="A15786" s="68" t="s">
        <v>15802</v>
      </c>
      <c r="B15786" s="225">
        <v>14.87</v>
      </c>
    </row>
    <row r="15787" spans="1:2">
      <c r="A15787" s="68" t="s">
        <v>15803</v>
      </c>
      <c r="B15787" s="225">
        <v>13.79</v>
      </c>
    </row>
    <row r="15788" spans="1:2">
      <c r="A15788" s="68" t="s">
        <v>15804</v>
      </c>
      <c r="B15788" s="225">
        <v>11.74</v>
      </c>
    </row>
    <row r="15789" spans="1:2">
      <c r="A15789" s="68" t="s">
        <v>15805</v>
      </c>
      <c r="B15789" s="225">
        <v>10.65</v>
      </c>
    </row>
    <row r="15790" spans="1:2">
      <c r="A15790" s="68" t="s">
        <v>15806</v>
      </c>
      <c r="B15790" s="225">
        <v>12.27</v>
      </c>
    </row>
    <row r="15791" spans="1:2">
      <c r="A15791" s="68" t="s">
        <v>15807</v>
      </c>
      <c r="B15791" s="225">
        <v>11.18</v>
      </c>
    </row>
    <row r="15792" spans="1:2">
      <c r="A15792" s="68" t="s">
        <v>15808</v>
      </c>
      <c r="B15792" s="225">
        <v>13.36</v>
      </c>
    </row>
    <row r="15793" spans="1:2">
      <c r="A15793" s="68" t="s">
        <v>15809</v>
      </c>
      <c r="B15793" s="225">
        <v>12.28</v>
      </c>
    </row>
    <row r="15794" spans="1:2">
      <c r="A15794" s="68" t="s">
        <v>15810</v>
      </c>
      <c r="B15794" s="225">
        <v>15.07</v>
      </c>
    </row>
    <row r="15795" spans="1:2">
      <c r="A15795" s="68" t="s">
        <v>15811</v>
      </c>
      <c r="B15795" s="225">
        <v>13.98</v>
      </c>
    </row>
    <row r="15796" spans="1:2">
      <c r="A15796" s="68" t="s">
        <v>15812</v>
      </c>
      <c r="B15796" s="225">
        <v>16.59</v>
      </c>
    </row>
    <row r="15797" spans="1:2">
      <c r="A15797" s="68" t="s">
        <v>15813</v>
      </c>
      <c r="B15797" s="225">
        <v>15.51</v>
      </c>
    </row>
    <row r="15798" spans="1:2">
      <c r="A15798" s="68" t="s">
        <v>15814</v>
      </c>
      <c r="B15798" s="225">
        <v>16.66</v>
      </c>
    </row>
    <row r="15799" spans="1:2">
      <c r="A15799" s="68" t="s">
        <v>15815</v>
      </c>
      <c r="B15799" s="225">
        <v>15.58</v>
      </c>
    </row>
    <row r="15800" spans="1:2">
      <c r="A15800" s="68" t="s">
        <v>15816</v>
      </c>
      <c r="B15800" s="225">
        <v>12.71</v>
      </c>
    </row>
    <row r="15801" spans="1:2">
      <c r="A15801" s="68" t="s">
        <v>15817</v>
      </c>
      <c r="B15801" s="225">
        <v>11.62</v>
      </c>
    </row>
    <row r="15802" spans="1:2">
      <c r="A15802" s="68" t="s">
        <v>15818</v>
      </c>
      <c r="B15802" s="225">
        <v>13.94</v>
      </c>
    </row>
    <row r="15803" spans="1:2">
      <c r="A15803" s="68" t="s">
        <v>15819</v>
      </c>
      <c r="B15803" s="225">
        <v>12.85</v>
      </c>
    </row>
    <row r="15804" spans="1:2">
      <c r="A15804" s="68" t="s">
        <v>15820</v>
      </c>
      <c r="B15804" s="225">
        <v>15.26</v>
      </c>
    </row>
    <row r="15805" spans="1:2">
      <c r="A15805" s="68" t="s">
        <v>15821</v>
      </c>
      <c r="B15805" s="225">
        <v>14.18</v>
      </c>
    </row>
    <row r="15806" spans="1:2">
      <c r="A15806" s="68" t="s">
        <v>15822</v>
      </c>
      <c r="B15806" s="225">
        <v>17.47</v>
      </c>
    </row>
    <row r="15807" spans="1:2">
      <c r="A15807" s="68" t="s">
        <v>15823</v>
      </c>
      <c r="B15807" s="225">
        <v>16.39</v>
      </c>
    </row>
    <row r="15808" spans="1:2">
      <c r="A15808" s="68" t="s">
        <v>15824</v>
      </c>
      <c r="B15808" s="225">
        <v>19.989999999999998</v>
      </c>
    </row>
    <row r="15809" spans="1:2">
      <c r="A15809" s="68" t="s">
        <v>15825</v>
      </c>
      <c r="B15809" s="225">
        <v>18.91</v>
      </c>
    </row>
    <row r="15810" spans="1:2">
      <c r="A15810" s="68" t="s">
        <v>15826</v>
      </c>
      <c r="B15810" s="225">
        <v>14.65</v>
      </c>
    </row>
    <row r="15811" spans="1:2">
      <c r="A15811" s="68" t="s">
        <v>15827</v>
      </c>
      <c r="B15811" s="225">
        <v>13.57</v>
      </c>
    </row>
    <row r="15812" spans="1:2">
      <c r="A15812" s="68" t="s">
        <v>15828</v>
      </c>
      <c r="B15812" s="225">
        <v>15.67</v>
      </c>
    </row>
    <row r="15813" spans="1:2">
      <c r="A15813" s="68" t="s">
        <v>15829</v>
      </c>
      <c r="B15813" s="225">
        <v>14.59</v>
      </c>
    </row>
    <row r="15814" spans="1:2">
      <c r="A15814" s="68" t="s">
        <v>15830</v>
      </c>
      <c r="B15814" s="225">
        <v>16.690000000000001</v>
      </c>
    </row>
    <row r="15815" spans="1:2">
      <c r="A15815" s="68" t="s">
        <v>15831</v>
      </c>
      <c r="B15815" s="225">
        <v>15.61</v>
      </c>
    </row>
    <row r="15816" spans="1:2">
      <c r="A15816" s="68" t="s">
        <v>15832</v>
      </c>
      <c r="B15816" s="225">
        <v>20.350000000000001</v>
      </c>
    </row>
    <row r="15817" spans="1:2">
      <c r="A15817" s="68" t="s">
        <v>15833</v>
      </c>
      <c r="B15817" s="225">
        <v>19.27</v>
      </c>
    </row>
    <row r="15818" spans="1:2">
      <c r="A15818" s="68" t="s">
        <v>15834</v>
      </c>
      <c r="B15818" s="225">
        <v>22.38</v>
      </c>
    </row>
    <row r="15819" spans="1:2">
      <c r="A15819" s="68" t="s">
        <v>15835</v>
      </c>
      <c r="B15819" s="225">
        <v>21.29</v>
      </c>
    </row>
    <row r="15820" spans="1:2">
      <c r="A15820" s="68" t="s">
        <v>15836</v>
      </c>
      <c r="B15820" s="225">
        <v>9.11</v>
      </c>
    </row>
    <row r="15821" spans="1:2">
      <c r="A15821" s="68" t="s">
        <v>15837</v>
      </c>
      <c r="B15821" s="225">
        <v>8.0299999999999994</v>
      </c>
    </row>
    <row r="15822" spans="1:2">
      <c r="A15822" s="68" t="s">
        <v>15838</v>
      </c>
      <c r="B15822" s="225">
        <v>11.35</v>
      </c>
    </row>
    <row r="15823" spans="1:2">
      <c r="A15823" s="68" t="s">
        <v>15839</v>
      </c>
      <c r="B15823" s="225">
        <v>10.27</v>
      </c>
    </row>
    <row r="15824" spans="1:2">
      <c r="A15824" s="68" t="s">
        <v>15840</v>
      </c>
      <c r="B15824" s="225">
        <v>11.97</v>
      </c>
    </row>
    <row r="15825" spans="1:2">
      <c r="A15825" s="68" t="s">
        <v>15841</v>
      </c>
      <c r="B15825" s="225">
        <v>10.89</v>
      </c>
    </row>
    <row r="15826" spans="1:2">
      <c r="A15826" s="68" t="s">
        <v>15842</v>
      </c>
      <c r="B15826" s="225">
        <v>12.58</v>
      </c>
    </row>
    <row r="15827" spans="1:2">
      <c r="A15827" s="68" t="s">
        <v>15843</v>
      </c>
      <c r="B15827" s="225">
        <v>11.5</v>
      </c>
    </row>
    <row r="15828" spans="1:2">
      <c r="A15828" s="68" t="s">
        <v>15844</v>
      </c>
      <c r="B15828" s="225">
        <v>13.99</v>
      </c>
    </row>
    <row r="15829" spans="1:2">
      <c r="A15829" s="68" t="s">
        <v>15845</v>
      </c>
      <c r="B15829" s="225">
        <v>12.91</v>
      </c>
    </row>
    <row r="15830" spans="1:2">
      <c r="A15830" s="68" t="s">
        <v>15846</v>
      </c>
      <c r="B15830" s="225">
        <v>15.37</v>
      </c>
    </row>
    <row r="15831" spans="1:2">
      <c r="A15831" s="68" t="s">
        <v>15847</v>
      </c>
      <c r="B15831" s="225">
        <v>14.29</v>
      </c>
    </row>
    <row r="15832" spans="1:2">
      <c r="A15832" s="68" t="s">
        <v>15848</v>
      </c>
      <c r="B15832" s="225">
        <v>13.72</v>
      </c>
    </row>
    <row r="15833" spans="1:2">
      <c r="A15833" s="68" t="s">
        <v>15849</v>
      </c>
      <c r="B15833" s="225">
        <v>12.64</v>
      </c>
    </row>
    <row r="15834" spans="1:2">
      <c r="A15834" s="68" t="s">
        <v>15850</v>
      </c>
      <c r="B15834" s="225">
        <v>15.14</v>
      </c>
    </row>
    <row r="15835" spans="1:2">
      <c r="A15835" s="68" t="s">
        <v>15851</v>
      </c>
      <c r="B15835" s="225">
        <v>14.06</v>
      </c>
    </row>
    <row r="15836" spans="1:2">
      <c r="A15836" s="68" t="s">
        <v>15852</v>
      </c>
      <c r="B15836" s="225">
        <v>16.27</v>
      </c>
    </row>
    <row r="15837" spans="1:2">
      <c r="A15837" s="68" t="s">
        <v>15853</v>
      </c>
      <c r="B15837" s="225">
        <v>15.19</v>
      </c>
    </row>
    <row r="15838" spans="1:2">
      <c r="A15838" s="68" t="s">
        <v>15854</v>
      </c>
      <c r="B15838" s="225">
        <v>18.350000000000001</v>
      </c>
    </row>
    <row r="15839" spans="1:2">
      <c r="A15839" s="68" t="s">
        <v>15855</v>
      </c>
      <c r="B15839" s="225">
        <v>17.260000000000002</v>
      </c>
    </row>
    <row r="15840" spans="1:2">
      <c r="A15840" s="68" t="s">
        <v>15856</v>
      </c>
      <c r="B15840" s="225">
        <v>20.440000000000001</v>
      </c>
    </row>
    <row r="15841" spans="1:2">
      <c r="A15841" s="68" t="s">
        <v>15857</v>
      </c>
      <c r="B15841" s="225">
        <v>19.350000000000001</v>
      </c>
    </row>
    <row r="15842" spans="1:2">
      <c r="A15842" s="68" t="s">
        <v>15858</v>
      </c>
      <c r="B15842" s="225">
        <v>13.89</v>
      </c>
    </row>
    <row r="15843" spans="1:2">
      <c r="A15843" s="68" t="s">
        <v>15859</v>
      </c>
      <c r="B15843" s="225">
        <v>12.8</v>
      </c>
    </row>
    <row r="15844" spans="1:2">
      <c r="A15844" s="68" t="s">
        <v>15860</v>
      </c>
      <c r="B15844" s="225">
        <v>15.42</v>
      </c>
    </row>
    <row r="15845" spans="1:2">
      <c r="A15845" s="68" t="s">
        <v>15861</v>
      </c>
      <c r="B15845" s="225">
        <v>14.34</v>
      </c>
    </row>
    <row r="15846" spans="1:2">
      <c r="A15846" s="68" t="s">
        <v>15862</v>
      </c>
      <c r="B15846" s="225">
        <v>16.25</v>
      </c>
    </row>
    <row r="15847" spans="1:2">
      <c r="A15847" s="68" t="s">
        <v>15863</v>
      </c>
      <c r="B15847" s="225">
        <v>15.17</v>
      </c>
    </row>
    <row r="15848" spans="1:2">
      <c r="A15848" s="68" t="s">
        <v>15864</v>
      </c>
      <c r="B15848" s="225">
        <v>19.23</v>
      </c>
    </row>
    <row r="15849" spans="1:2">
      <c r="A15849" s="68" t="s">
        <v>15865</v>
      </c>
      <c r="B15849" s="225">
        <v>18.149999999999999</v>
      </c>
    </row>
    <row r="15850" spans="1:2">
      <c r="A15850" s="68" t="s">
        <v>15866</v>
      </c>
      <c r="B15850" s="225">
        <v>24.48</v>
      </c>
    </row>
    <row r="15851" spans="1:2">
      <c r="A15851" s="68" t="s">
        <v>15867</v>
      </c>
      <c r="B15851" s="225">
        <v>23.4</v>
      </c>
    </row>
    <row r="15852" spans="1:2">
      <c r="A15852" s="68" t="s">
        <v>15868</v>
      </c>
      <c r="B15852" s="225">
        <v>10.88</v>
      </c>
    </row>
    <row r="15853" spans="1:2">
      <c r="A15853" s="68" t="s">
        <v>15869</v>
      </c>
      <c r="B15853" s="225">
        <v>9.7899999999999991</v>
      </c>
    </row>
    <row r="15854" spans="1:2">
      <c r="A15854" s="68" t="s">
        <v>15870</v>
      </c>
      <c r="B15854" s="225">
        <v>10.63</v>
      </c>
    </row>
    <row r="15855" spans="1:2">
      <c r="A15855" s="68" t="s">
        <v>15871</v>
      </c>
      <c r="B15855" s="225">
        <v>9.5500000000000007</v>
      </c>
    </row>
    <row r="15856" spans="1:2">
      <c r="A15856" s="68" t="s">
        <v>15872</v>
      </c>
      <c r="B15856" s="225">
        <v>13.54</v>
      </c>
    </row>
    <row r="15857" spans="1:2">
      <c r="A15857" s="68" t="s">
        <v>15873</v>
      </c>
      <c r="B15857" s="225">
        <v>12.46</v>
      </c>
    </row>
    <row r="15858" spans="1:2">
      <c r="A15858" s="68" t="s">
        <v>15874</v>
      </c>
      <c r="B15858" s="225">
        <v>14.75</v>
      </c>
    </row>
    <row r="15859" spans="1:2">
      <c r="A15859" s="68" t="s">
        <v>15875</v>
      </c>
      <c r="B15859" s="225">
        <v>13.66</v>
      </c>
    </row>
    <row r="15860" spans="1:2">
      <c r="A15860" s="68" t="s">
        <v>15876</v>
      </c>
      <c r="B15860" s="225">
        <v>19.170000000000002</v>
      </c>
    </row>
    <row r="15861" spans="1:2">
      <c r="A15861" s="68" t="s">
        <v>15877</v>
      </c>
      <c r="B15861" s="225">
        <v>18.09</v>
      </c>
    </row>
    <row r="15862" spans="1:2">
      <c r="A15862" s="68" t="s">
        <v>15878</v>
      </c>
      <c r="B15862" s="225">
        <v>22.29</v>
      </c>
    </row>
    <row r="15863" spans="1:2">
      <c r="A15863" s="68" t="s">
        <v>15879</v>
      </c>
      <c r="B15863" s="225">
        <v>21.21</v>
      </c>
    </row>
    <row r="15864" spans="1:2">
      <c r="A15864" s="68" t="s">
        <v>15880</v>
      </c>
      <c r="B15864" s="225">
        <v>12.81</v>
      </c>
    </row>
    <row r="15865" spans="1:2">
      <c r="A15865" s="68" t="s">
        <v>15881</v>
      </c>
      <c r="B15865" s="225">
        <v>11.72</v>
      </c>
    </row>
    <row r="15866" spans="1:2">
      <c r="A15866" s="68" t="s">
        <v>15882</v>
      </c>
      <c r="B15866" s="225">
        <v>14.19</v>
      </c>
    </row>
    <row r="15867" spans="1:2">
      <c r="A15867" s="68" t="s">
        <v>15883</v>
      </c>
      <c r="B15867" s="225">
        <v>13.11</v>
      </c>
    </row>
    <row r="15868" spans="1:2">
      <c r="A15868" s="68" t="s">
        <v>15884</v>
      </c>
      <c r="B15868" s="225">
        <v>16.920000000000002</v>
      </c>
    </row>
    <row r="15869" spans="1:2">
      <c r="A15869" s="68" t="s">
        <v>15885</v>
      </c>
      <c r="B15869" s="225">
        <v>15.84</v>
      </c>
    </row>
    <row r="15870" spans="1:2">
      <c r="A15870" s="68" t="s">
        <v>15886</v>
      </c>
      <c r="B15870" s="225">
        <v>20.09</v>
      </c>
    </row>
    <row r="15871" spans="1:2">
      <c r="A15871" s="68" t="s">
        <v>15887</v>
      </c>
      <c r="B15871" s="225">
        <v>19.010000000000002</v>
      </c>
    </row>
    <row r="15872" spans="1:2">
      <c r="A15872" s="68" t="s">
        <v>15888</v>
      </c>
      <c r="B15872" s="225">
        <v>23.22</v>
      </c>
    </row>
    <row r="15873" spans="1:2">
      <c r="A15873" s="68" t="s">
        <v>15889</v>
      </c>
      <c r="B15873" s="225">
        <v>22.14</v>
      </c>
    </row>
    <row r="15874" spans="1:2">
      <c r="A15874" s="68" t="s">
        <v>15890</v>
      </c>
      <c r="B15874" s="225">
        <v>13.29</v>
      </c>
    </row>
    <row r="15875" spans="1:2">
      <c r="A15875" s="68" t="s">
        <v>15891</v>
      </c>
      <c r="B15875" s="225">
        <v>12.2</v>
      </c>
    </row>
    <row r="15876" spans="1:2">
      <c r="A15876" s="68" t="s">
        <v>15892</v>
      </c>
      <c r="B15876" s="225">
        <v>16.04</v>
      </c>
    </row>
    <row r="15877" spans="1:2">
      <c r="A15877" s="68" t="s">
        <v>15893</v>
      </c>
      <c r="B15877" s="225">
        <v>14.95</v>
      </c>
    </row>
    <row r="15878" spans="1:2">
      <c r="A15878" s="68" t="s">
        <v>15894</v>
      </c>
      <c r="B15878" s="225">
        <v>15.66</v>
      </c>
    </row>
    <row r="15879" spans="1:2">
      <c r="A15879" s="68" t="s">
        <v>15895</v>
      </c>
      <c r="B15879" s="225">
        <v>14.57</v>
      </c>
    </row>
    <row r="15880" spans="1:2">
      <c r="A15880" s="68" t="s">
        <v>15896</v>
      </c>
      <c r="B15880" s="225">
        <v>18.22</v>
      </c>
    </row>
    <row r="15881" spans="1:2">
      <c r="A15881" s="68" t="s">
        <v>15897</v>
      </c>
      <c r="B15881" s="225">
        <v>17.14</v>
      </c>
    </row>
    <row r="15882" spans="1:2">
      <c r="A15882" s="68" t="s">
        <v>15898</v>
      </c>
      <c r="B15882" s="225">
        <v>23.94</v>
      </c>
    </row>
    <row r="15883" spans="1:2">
      <c r="A15883" s="68" t="s">
        <v>15899</v>
      </c>
      <c r="B15883" s="225">
        <v>22.85</v>
      </c>
    </row>
    <row r="15884" spans="1:2">
      <c r="A15884" s="68" t="s">
        <v>15900</v>
      </c>
      <c r="B15884" s="225">
        <v>62.7</v>
      </c>
    </row>
    <row r="15885" spans="1:2">
      <c r="A15885" s="68" t="s">
        <v>15901</v>
      </c>
      <c r="B15885" s="225">
        <v>61.13</v>
      </c>
    </row>
    <row r="15886" spans="1:2">
      <c r="A15886" s="68" t="s">
        <v>15902</v>
      </c>
      <c r="B15886" s="225">
        <v>97.85</v>
      </c>
    </row>
    <row r="15887" spans="1:2">
      <c r="A15887" s="68" t="s">
        <v>15903</v>
      </c>
      <c r="B15887" s="225">
        <v>96.12</v>
      </c>
    </row>
    <row r="15888" spans="1:2">
      <c r="A15888" s="68" t="s">
        <v>15904</v>
      </c>
      <c r="B15888" s="225">
        <v>8.36</v>
      </c>
    </row>
    <row r="15889" spans="1:2">
      <c r="A15889" s="68" t="s">
        <v>15905</v>
      </c>
      <c r="B15889" s="225">
        <v>7.74</v>
      </c>
    </row>
    <row r="15890" spans="1:2">
      <c r="A15890" s="68" t="s">
        <v>15906</v>
      </c>
      <c r="B15890" s="225">
        <v>13.75</v>
      </c>
    </row>
    <row r="15891" spans="1:2">
      <c r="A15891" s="68" t="s">
        <v>15907</v>
      </c>
      <c r="B15891" s="225">
        <v>12.97</v>
      </c>
    </row>
    <row r="15892" spans="1:2">
      <c r="A15892" s="68" t="s">
        <v>15908</v>
      </c>
      <c r="B15892" s="225">
        <v>17.13</v>
      </c>
    </row>
    <row r="15893" spans="1:2">
      <c r="A15893" s="68" t="s">
        <v>15909</v>
      </c>
      <c r="B15893" s="225">
        <v>16.190000000000001</v>
      </c>
    </row>
    <row r="15894" spans="1:2">
      <c r="A15894" s="68" t="s">
        <v>15910</v>
      </c>
      <c r="B15894" s="225">
        <v>12.93</v>
      </c>
    </row>
    <row r="15895" spans="1:2">
      <c r="A15895" s="68" t="s">
        <v>15911</v>
      </c>
      <c r="B15895" s="225">
        <v>11.99</v>
      </c>
    </row>
    <row r="15896" spans="1:2">
      <c r="A15896" s="68" t="s">
        <v>15912</v>
      </c>
      <c r="B15896" s="225">
        <v>17.09</v>
      </c>
    </row>
    <row r="15897" spans="1:2">
      <c r="A15897" s="68" t="s">
        <v>15913</v>
      </c>
      <c r="B15897" s="225">
        <v>15.84</v>
      </c>
    </row>
    <row r="15898" spans="1:2">
      <c r="A15898" s="68" t="s">
        <v>15914</v>
      </c>
      <c r="B15898" s="225">
        <v>20.32</v>
      </c>
    </row>
    <row r="15899" spans="1:2">
      <c r="A15899" s="68" t="s">
        <v>15915</v>
      </c>
      <c r="B15899" s="225">
        <v>19.07</v>
      </c>
    </row>
    <row r="15900" spans="1:2">
      <c r="A15900" s="68" t="s">
        <v>15916</v>
      </c>
      <c r="B15900" s="225">
        <v>11.56</v>
      </c>
    </row>
    <row r="15901" spans="1:2">
      <c r="A15901" s="68" t="s">
        <v>15917</v>
      </c>
      <c r="B15901" s="225">
        <v>10.94</v>
      </c>
    </row>
    <row r="15902" spans="1:2">
      <c r="A15902" s="68" t="s">
        <v>23492</v>
      </c>
      <c r="B15902" s="225">
        <v>13.44</v>
      </c>
    </row>
    <row r="15903" spans="1:2">
      <c r="A15903" s="68" t="s">
        <v>23493</v>
      </c>
      <c r="B15903" s="225">
        <v>12.82</v>
      </c>
    </row>
    <row r="15904" spans="1:2">
      <c r="A15904" s="68" t="s">
        <v>15918</v>
      </c>
      <c r="B15904" s="225">
        <v>8.99</v>
      </c>
    </row>
    <row r="15905" spans="1:2">
      <c r="A15905" s="68" t="s">
        <v>15919</v>
      </c>
      <c r="B15905" s="225">
        <v>8.3699999999999992</v>
      </c>
    </row>
    <row r="15906" spans="1:2">
      <c r="A15906" s="68" t="s">
        <v>23494</v>
      </c>
      <c r="B15906" s="225">
        <v>10.69</v>
      </c>
    </row>
    <row r="15907" spans="1:2">
      <c r="A15907" s="68" t="s">
        <v>23495</v>
      </c>
      <c r="B15907" s="225">
        <v>10.07</v>
      </c>
    </row>
    <row r="15908" spans="1:2">
      <c r="A15908" s="68" t="s">
        <v>15920</v>
      </c>
      <c r="B15908" s="225">
        <v>32.18</v>
      </c>
    </row>
    <row r="15909" spans="1:2">
      <c r="A15909" s="68" t="s">
        <v>15921</v>
      </c>
      <c r="B15909" s="225">
        <v>29.04</v>
      </c>
    </row>
    <row r="15910" spans="1:2">
      <c r="A15910" s="68" t="s">
        <v>15922</v>
      </c>
      <c r="B15910" s="225">
        <v>89.99</v>
      </c>
    </row>
    <row r="15911" spans="1:2">
      <c r="A15911" s="68" t="s">
        <v>15923</v>
      </c>
      <c r="B15911" s="225">
        <v>84.57</v>
      </c>
    </row>
    <row r="15912" spans="1:2">
      <c r="A15912" s="68" t="s">
        <v>15924</v>
      </c>
      <c r="B15912" s="225">
        <v>9.1999999999999993</v>
      </c>
    </row>
    <row r="15913" spans="1:2">
      <c r="A15913" s="68" t="s">
        <v>15925</v>
      </c>
      <c r="B15913" s="225">
        <v>8.58</v>
      </c>
    </row>
    <row r="15914" spans="1:2">
      <c r="A15914" s="68" t="s">
        <v>15926</v>
      </c>
      <c r="B15914" s="225">
        <v>12.42</v>
      </c>
    </row>
    <row r="15915" spans="1:2">
      <c r="A15915" s="68" t="s">
        <v>15927</v>
      </c>
      <c r="B15915" s="225">
        <v>11.8</v>
      </c>
    </row>
    <row r="15916" spans="1:2">
      <c r="A15916" s="68" t="s">
        <v>15928</v>
      </c>
      <c r="B15916" s="225">
        <v>1.99</v>
      </c>
    </row>
    <row r="15917" spans="1:2">
      <c r="A15917" s="68" t="s">
        <v>15930</v>
      </c>
      <c r="B15917" s="225">
        <v>1.9</v>
      </c>
    </row>
    <row r="15918" spans="1:2">
      <c r="A15918" s="68" t="s">
        <v>15931</v>
      </c>
      <c r="B15918" s="225">
        <v>8.83</v>
      </c>
    </row>
    <row r="15919" spans="1:2">
      <c r="A15919" s="68" t="s">
        <v>15932</v>
      </c>
      <c r="B15919" s="225">
        <v>8.2100000000000009</v>
      </c>
    </row>
    <row r="15920" spans="1:2">
      <c r="A15920" s="68" t="s">
        <v>15933</v>
      </c>
      <c r="B15920" s="225">
        <v>11.67</v>
      </c>
    </row>
    <row r="15921" spans="1:2">
      <c r="A15921" s="68" t="s">
        <v>15934</v>
      </c>
      <c r="B15921" s="225">
        <v>11.05</v>
      </c>
    </row>
    <row r="15922" spans="1:2">
      <c r="A15922" s="68" t="s">
        <v>15935</v>
      </c>
      <c r="B15922" s="225">
        <v>28.74</v>
      </c>
    </row>
    <row r="15923" spans="1:2">
      <c r="A15923" s="68" t="s">
        <v>15936</v>
      </c>
      <c r="B15923" s="225">
        <v>28.12</v>
      </c>
    </row>
    <row r="15924" spans="1:2">
      <c r="A15924" s="68" t="s">
        <v>15937</v>
      </c>
      <c r="B15924" s="225">
        <v>20.41</v>
      </c>
    </row>
    <row r="15925" spans="1:2">
      <c r="A15925" s="68" t="s">
        <v>15938</v>
      </c>
      <c r="B15925" s="225">
        <v>19.79</v>
      </c>
    </row>
    <row r="15926" spans="1:2">
      <c r="A15926" s="68" t="s">
        <v>15939</v>
      </c>
      <c r="B15926" s="225">
        <v>12.4</v>
      </c>
    </row>
    <row r="15927" spans="1:2">
      <c r="A15927" s="68" t="s">
        <v>15940</v>
      </c>
      <c r="B15927" s="225">
        <v>11.78</v>
      </c>
    </row>
    <row r="15928" spans="1:2">
      <c r="A15928" s="68" t="s">
        <v>15941</v>
      </c>
      <c r="B15928" s="225">
        <v>12.75</v>
      </c>
    </row>
    <row r="15929" spans="1:2">
      <c r="A15929" s="68" t="s">
        <v>15942</v>
      </c>
      <c r="B15929" s="225">
        <v>12.13</v>
      </c>
    </row>
    <row r="15930" spans="1:2">
      <c r="A15930" s="68" t="s">
        <v>15943</v>
      </c>
      <c r="B15930" s="225">
        <v>5.65</v>
      </c>
    </row>
    <row r="15931" spans="1:2">
      <c r="A15931" s="68" t="s">
        <v>15945</v>
      </c>
      <c r="B15931" s="225">
        <v>5.18</v>
      </c>
    </row>
    <row r="15932" spans="1:2">
      <c r="A15932" s="68" t="s">
        <v>15946</v>
      </c>
      <c r="B15932" s="225">
        <v>9.5500000000000007</v>
      </c>
    </row>
    <row r="15933" spans="1:2">
      <c r="A15933" s="68" t="s">
        <v>15947</v>
      </c>
      <c r="B15933" s="225">
        <v>9.4</v>
      </c>
    </row>
    <row r="15934" spans="1:2">
      <c r="A15934" s="68" t="s">
        <v>15948</v>
      </c>
      <c r="B15934" s="225">
        <v>3.2</v>
      </c>
    </row>
    <row r="15935" spans="1:2">
      <c r="A15935" s="68" t="s">
        <v>15949</v>
      </c>
      <c r="B15935" s="225">
        <v>3.05</v>
      </c>
    </row>
    <row r="15936" spans="1:2">
      <c r="A15936" s="68" t="s">
        <v>15950</v>
      </c>
      <c r="B15936" s="225">
        <v>12.15</v>
      </c>
    </row>
    <row r="15937" spans="1:2">
      <c r="A15937" s="68" t="s">
        <v>15952</v>
      </c>
      <c r="B15937" s="225">
        <v>11.84</v>
      </c>
    </row>
    <row r="15938" spans="1:2">
      <c r="A15938" s="68" t="s">
        <v>15953</v>
      </c>
      <c r="B15938" s="225">
        <v>23.54</v>
      </c>
    </row>
    <row r="15939" spans="1:2">
      <c r="A15939" s="68" t="s">
        <v>15955</v>
      </c>
      <c r="B15939" s="225">
        <v>23.23</v>
      </c>
    </row>
    <row r="15940" spans="1:2">
      <c r="A15940" s="68" t="s">
        <v>15956</v>
      </c>
      <c r="B15940" s="225">
        <v>12.15</v>
      </c>
    </row>
    <row r="15941" spans="1:2">
      <c r="A15941" s="68" t="s">
        <v>15958</v>
      </c>
      <c r="B15941" s="225">
        <v>11.84</v>
      </c>
    </row>
    <row r="15942" spans="1:2">
      <c r="A15942" s="68" t="s">
        <v>15959</v>
      </c>
      <c r="B15942" s="225">
        <v>20.07</v>
      </c>
    </row>
    <row r="15943" spans="1:2">
      <c r="A15943" s="68" t="s">
        <v>15961</v>
      </c>
      <c r="B15943" s="225">
        <v>19.760000000000002</v>
      </c>
    </row>
    <row r="15944" spans="1:2">
      <c r="A15944" s="68" t="s">
        <v>15962</v>
      </c>
      <c r="B15944" s="225">
        <v>11.81</v>
      </c>
    </row>
    <row r="15945" spans="1:2">
      <c r="A15945" s="68" t="s">
        <v>15964</v>
      </c>
      <c r="B15945" s="225">
        <v>11.5</v>
      </c>
    </row>
    <row r="15946" spans="1:2">
      <c r="A15946" s="68" t="s">
        <v>15965</v>
      </c>
      <c r="B15946" s="225">
        <v>38.4</v>
      </c>
    </row>
    <row r="15947" spans="1:2">
      <c r="A15947" s="68" t="s">
        <v>15966</v>
      </c>
      <c r="B15947" s="225">
        <v>38.090000000000003</v>
      </c>
    </row>
    <row r="15948" spans="1:2">
      <c r="A15948" s="68" t="s">
        <v>15967</v>
      </c>
      <c r="B15948" s="225">
        <v>19.5</v>
      </c>
    </row>
    <row r="15949" spans="1:2">
      <c r="A15949" s="68" t="s">
        <v>15969</v>
      </c>
      <c r="B15949" s="225">
        <v>19.190000000000001</v>
      </c>
    </row>
    <row r="15950" spans="1:2">
      <c r="A15950" s="68" t="s">
        <v>15970</v>
      </c>
      <c r="B15950" s="225">
        <v>22.45</v>
      </c>
    </row>
    <row r="15951" spans="1:2">
      <c r="A15951" s="68" t="s">
        <v>15971</v>
      </c>
      <c r="B15951" s="225">
        <v>22.14</v>
      </c>
    </row>
    <row r="15952" spans="1:2">
      <c r="A15952" s="68" t="s">
        <v>23496</v>
      </c>
      <c r="B15952" s="225">
        <v>23.54</v>
      </c>
    </row>
    <row r="15953" spans="1:2">
      <c r="A15953" s="68" t="s">
        <v>23497</v>
      </c>
      <c r="B15953" s="225">
        <v>23.23</v>
      </c>
    </row>
    <row r="15954" spans="1:2">
      <c r="A15954" s="68" t="s">
        <v>23498</v>
      </c>
      <c r="B15954" s="225">
        <v>15.95</v>
      </c>
    </row>
    <row r="15955" spans="1:2">
      <c r="A15955" s="68" t="s">
        <v>23499</v>
      </c>
      <c r="B15955" s="225">
        <v>15.33</v>
      </c>
    </row>
    <row r="15956" spans="1:2">
      <c r="A15956" s="68" t="s">
        <v>23500</v>
      </c>
      <c r="B15956" s="225">
        <v>17.88</v>
      </c>
    </row>
    <row r="15957" spans="1:2">
      <c r="A15957" s="68" t="s">
        <v>23501</v>
      </c>
      <c r="B15957" s="225">
        <v>17.260000000000002</v>
      </c>
    </row>
    <row r="15958" spans="1:2">
      <c r="A15958" s="68" t="s">
        <v>15972</v>
      </c>
      <c r="B15958" s="225">
        <v>23.02</v>
      </c>
    </row>
    <row r="15959" spans="1:2">
      <c r="A15959" s="68" t="s">
        <v>15973</v>
      </c>
      <c r="B15959" s="225">
        <v>22.55</v>
      </c>
    </row>
    <row r="15960" spans="1:2">
      <c r="A15960" s="68" t="s">
        <v>15974</v>
      </c>
      <c r="B15960" s="225">
        <v>23.7</v>
      </c>
    </row>
    <row r="15961" spans="1:2">
      <c r="A15961" s="68" t="s">
        <v>15976</v>
      </c>
      <c r="B15961" s="225">
        <v>23.23</v>
      </c>
    </row>
    <row r="15962" spans="1:2">
      <c r="A15962" s="68" t="s">
        <v>15977</v>
      </c>
      <c r="B15962" s="225">
        <v>40.44</v>
      </c>
    </row>
    <row r="15963" spans="1:2">
      <c r="A15963" s="68" t="s">
        <v>15978</v>
      </c>
      <c r="B15963" s="225">
        <v>39.82</v>
      </c>
    </row>
    <row r="15964" spans="1:2">
      <c r="A15964" s="68" t="s">
        <v>15979</v>
      </c>
      <c r="B15964" s="225">
        <v>67.599999999999994</v>
      </c>
    </row>
    <row r="15965" spans="1:2">
      <c r="A15965" s="68" t="s">
        <v>15980</v>
      </c>
      <c r="B15965" s="225">
        <v>66.98</v>
      </c>
    </row>
    <row r="15966" spans="1:2">
      <c r="A15966" s="68" t="s">
        <v>15981</v>
      </c>
      <c r="B15966" s="225">
        <v>22.44</v>
      </c>
    </row>
    <row r="15967" spans="1:2">
      <c r="A15967" s="68" t="s">
        <v>15983</v>
      </c>
      <c r="B15967" s="225">
        <v>21.97</v>
      </c>
    </row>
    <row r="15968" spans="1:2">
      <c r="A15968" s="68" t="s">
        <v>15984</v>
      </c>
      <c r="B15968" s="225">
        <v>37.520000000000003</v>
      </c>
    </row>
    <row r="15969" spans="1:2">
      <c r="A15969" s="68" t="s">
        <v>15986</v>
      </c>
      <c r="B15969" s="225">
        <v>37.049999999999997</v>
      </c>
    </row>
    <row r="15970" spans="1:2">
      <c r="A15970" s="68" t="s">
        <v>15987</v>
      </c>
      <c r="B15970" s="225">
        <v>45.28</v>
      </c>
    </row>
    <row r="15971" spans="1:2">
      <c r="A15971" s="68" t="s">
        <v>15989</v>
      </c>
      <c r="B15971" s="225">
        <v>44.81</v>
      </c>
    </row>
    <row r="15972" spans="1:2">
      <c r="A15972" s="68" t="s">
        <v>15990</v>
      </c>
      <c r="B15972" s="225">
        <v>35.56</v>
      </c>
    </row>
    <row r="15973" spans="1:2">
      <c r="A15973" s="68" t="s">
        <v>15991</v>
      </c>
      <c r="B15973" s="225">
        <v>34.94</v>
      </c>
    </row>
    <row r="15974" spans="1:2">
      <c r="A15974" s="68" t="s">
        <v>15992</v>
      </c>
      <c r="B15974" s="225">
        <v>29.51</v>
      </c>
    </row>
    <row r="15975" spans="1:2">
      <c r="A15975" s="68" t="s">
        <v>15993</v>
      </c>
      <c r="B15975" s="225">
        <v>28.89</v>
      </c>
    </row>
    <row r="15976" spans="1:2">
      <c r="A15976" s="68" t="s">
        <v>15994</v>
      </c>
      <c r="B15976" s="225">
        <v>43.74</v>
      </c>
    </row>
    <row r="15977" spans="1:2">
      <c r="A15977" s="68" t="s">
        <v>15995</v>
      </c>
      <c r="B15977" s="225">
        <v>43.12</v>
      </c>
    </row>
    <row r="15978" spans="1:2">
      <c r="A15978" s="68" t="s">
        <v>15996</v>
      </c>
      <c r="B15978" s="225">
        <v>49.68</v>
      </c>
    </row>
    <row r="15979" spans="1:2">
      <c r="A15979" s="68" t="s">
        <v>15997</v>
      </c>
      <c r="B15979" s="225">
        <v>49.06</v>
      </c>
    </row>
    <row r="15980" spans="1:2">
      <c r="A15980" s="68" t="s">
        <v>15998</v>
      </c>
      <c r="B15980" s="225">
        <v>56.59</v>
      </c>
    </row>
    <row r="15981" spans="1:2">
      <c r="A15981" s="68" t="s">
        <v>15999</v>
      </c>
      <c r="B15981" s="225">
        <v>55.97</v>
      </c>
    </row>
    <row r="15982" spans="1:2">
      <c r="A15982" s="68" t="s">
        <v>16000</v>
      </c>
      <c r="B15982" s="225">
        <v>64.900000000000006</v>
      </c>
    </row>
    <row r="15983" spans="1:2">
      <c r="A15983" s="68" t="s">
        <v>16001</v>
      </c>
      <c r="B15983" s="225">
        <v>64.28</v>
      </c>
    </row>
    <row r="15984" spans="1:2">
      <c r="A15984" s="68" t="s">
        <v>16002</v>
      </c>
      <c r="B15984" s="225">
        <v>73.47</v>
      </c>
    </row>
    <row r="15985" spans="1:2">
      <c r="A15985" s="68" t="s">
        <v>16003</v>
      </c>
      <c r="B15985" s="225">
        <v>72.849999999999994</v>
      </c>
    </row>
    <row r="15986" spans="1:2">
      <c r="A15986" s="68" t="s">
        <v>16004</v>
      </c>
      <c r="B15986" s="225">
        <v>316.39999999999998</v>
      </c>
    </row>
    <row r="15987" spans="1:2">
      <c r="A15987" s="68" t="s">
        <v>16005</v>
      </c>
      <c r="B15987" s="225">
        <v>315.77999999999997</v>
      </c>
    </row>
    <row r="15988" spans="1:2">
      <c r="A15988" s="68" t="s">
        <v>16006</v>
      </c>
      <c r="B15988" s="225">
        <v>9.7100000000000009</v>
      </c>
    </row>
    <row r="15989" spans="1:2">
      <c r="A15989" s="68" t="s">
        <v>16007</v>
      </c>
      <c r="B15989" s="225">
        <v>9.56</v>
      </c>
    </row>
    <row r="15990" spans="1:2">
      <c r="A15990" s="68" t="s">
        <v>16008</v>
      </c>
      <c r="B15990" s="225">
        <v>9.41</v>
      </c>
    </row>
    <row r="15991" spans="1:2">
      <c r="A15991" s="68" t="s">
        <v>16009</v>
      </c>
      <c r="B15991" s="225">
        <v>9.26</v>
      </c>
    </row>
    <row r="15992" spans="1:2">
      <c r="A15992" s="68" t="s">
        <v>16010</v>
      </c>
      <c r="B15992" s="225">
        <v>10.91</v>
      </c>
    </row>
    <row r="15993" spans="1:2">
      <c r="A15993" s="68" t="s">
        <v>16011</v>
      </c>
      <c r="B15993" s="225">
        <v>10.76</v>
      </c>
    </row>
    <row r="15994" spans="1:2">
      <c r="A15994" s="68" t="s">
        <v>23502</v>
      </c>
      <c r="B15994" s="225">
        <v>9.1</v>
      </c>
    </row>
    <row r="15995" spans="1:2">
      <c r="A15995" s="68" t="s">
        <v>23503</v>
      </c>
      <c r="B15995" s="225">
        <v>8.9499999999999993</v>
      </c>
    </row>
    <row r="15996" spans="1:2">
      <c r="A15996" s="68" t="s">
        <v>16012</v>
      </c>
      <c r="B15996" s="225">
        <v>21.67</v>
      </c>
    </row>
    <row r="15997" spans="1:2">
      <c r="A15997" s="68" t="s">
        <v>16013</v>
      </c>
      <c r="B15997" s="225">
        <v>21.52</v>
      </c>
    </row>
    <row r="15998" spans="1:2">
      <c r="A15998" s="68" t="s">
        <v>16014</v>
      </c>
      <c r="B15998" s="225">
        <v>22.39</v>
      </c>
    </row>
    <row r="15999" spans="1:2">
      <c r="A15999" s="68" t="s">
        <v>16015</v>
      </c>
      <c r="B15999" s="225">
        <v>22.24</v>
      </c>
    </row>
    <row r="16000" spans="1:2">
      <c r="A16000" s="68" t="s">
        <v>16016</v>
      </c>
      <c r="B16000" s="225">
        <v>49.48</v>
      </c>
    </row>
    <row r="16001" spans="1:2">
      <c r="A16001" s="68" t="s">
        <v>16017</v>
      </c>
      <c r="B16001" s="225">
        <v>49.33</v>
      </c>
    </row>
    <row r="16002" spans="1:2">
      <c r="A16002" s="68" t="s">
        <v>16018</v>
      </c>
      <c r="B16002" s="225">
        <v>40.299999999999997</v>
      </c>
    </row>
    <row r="16003" spans="1:2">
      <c r="A16003" s="68" t="s">
        <v>16019</v>
      </c>
      <c r="B16003" s="225">
        <v>40.15</v>
      </c>
    </row>
    <row r="16004" spans="1:2">
      <c r="A16004" s="68" t="s">
        <v>16020</v>
      </c>
      <c r="B16004" s="225">
        <v>44.02</v>
      </c>
    </row>
    <row r="16005" spans="1:2">
      <c r="A16005" s="68" t="s">
        <v>16021</v>
      </c>
      <c r="B16005" s="225">
        <v>43.87</v>
      </c>
    </row>
    <row r="16006" spans="1:2">
      <c r="A16006" s="68" t="s">
        <v>16022</v>
      </c>
      <c r="B16006" s="225">
        <v>20.64</v>
      </c>
    </row>
    <row r="16007" spans="1:2">
      <c r="A16007" s="68" t="s">
        <v>16023</v>
      </c>
      <c r="B16007" s="225">
        <v>20.49</v>
      </c>
    </row>
    <row r="16008" spans="1:2">
      <c r="A16008" s="68" t="s">
        <v>16024</v>
      </c>
      <c r="B16008" s="225">
        <v>23.33</v>
      </c>
    </row>
    <row r="16009" spans="1:2">
      <c r="A16009" s="68" t="s">
        <v>16025</v>
      </c>
      <c r="B16009" s="225">
        <v>23.18</v>
      </c>
    </row>
    <row r="16010" spans="1:2">
      <c r="A16010" s="68" t="s">
        <v>23952</v>
      </c>
      <c r="B16010" s="225">
        <v>145.1</v>
      </c>
    </row>
    <row r="16011" spans="1:2">
      <c r="A16011" s="68" t="s">
        <v>23953</v>
      </c>
      <c r="B16011" s="225">
        <v>144.94999999999999</v>
      </c>
    </row>
    <row r="16012" spans="1:2">
      <c r="A16012" s="68" t="s">
        <v>16026</v>
      </c>
      <c r="B16012" s="225">
        <v>16.309999999999999</v>
      </c>
    </row>
    <row r="16013" spans="1:2">
      <c r="A16013" s="68" t="s">
        <v>16027</v>
      </c>
      <c r="B16013" s="225">
        <v>16.16</v>
      </c>
    </row>
    <row r="16014" spans="1:2">
      <c r="A16014" s="68" t="s">
        <v>23504</v>
      </c>
      <c r="B16014" s="225">
        <v>10.86</v>
      </c>
    </row>
    <row r="16015" spans="1:2">
      <c r="A16015" s="68" t="s">
        <v>23505</v>
      </c>
      <c r="B16015" s="225">
        <v>10.71</v>
      </c>
    </row>
    <row r="16016" spans="1:2">
      <c r="A16016" s="68" t="s">
        <v>23506</v>
      </c>
      <c r="B16016" s="225">
        <v>15.28</v>
      </c>
    </row>
    <row r="16017" spans="1:2">
      <c r="A16017" s="68" t="s">
        <v>23507</v>
      </c>
      <c r="B16017" s="225">
        <v>15.13</v>
      </c>
    </row>
    <row r="16018" spans="1:2">
      <c r="A16018" s="68" t="s">
        <v>23508</v>
      </c>
      <c r="B16018" s="225">
        <v>26.78</v>
      </c>
    </row>
    <row r="16019" spans="1:2">
      <c r="A16019" s="68" t="s">
        <v>23509</v>
      </c>
      <c r="B16019" s="225">
        <v>26.63</v>
      </c>
    </row>
    <row r="16020" spans="1:2">
      <c r="A16020" s="68" t="s">
        <v>23510</v>
      </c>
      <c r="B16020" s="225">
        <v>35.979999999999997</v>
      </c>
    </row>
    <row r="16021" spans="1:2">
      <c r="A16021" s="68" t="s">
        <v>23511</v>
      </c>
      <c r="B16021" s="225">
        <v>35.83</v>
      </c>
    </row>
    <row r="16022" spans="1:2">
      <c r="A16022" s="68" t="s">
        <v>23512</v>
      </c>
      <c r="B16022" s="225">
        <v>52.15</v>
      </c>
    </row>
    <row r="16023" spans="1:2">
      <c r="A16023" s="68" t="s">
        <v>23513</v>
      </c>
      <c r="B16023" s="225">
        <v>52</v>
      </c>
    </row>
    <row r="16024" spans="1:2">
      <c r="A16024" s="68" t="s">
        <v>16028</v>
      </c>
      <c r="B16024" s="225">
        <v>524.66999999999996</v>
      </c>
    </row>
    <row r="16025" spans="1:2">
      <c r="A16025" s="68" t="s">
        <v>16029</v>
      </c>
      <c r="B16025" s="225">
        <v>466.29</v>
      </c>
    </row>
    <row r="16026" spans="1:2">
      <c r="A16026" s="68" t="s">
        <v>16030</v>
      </c>
      <c r="B16026" s="225">
        <v>547.27</v>
      </c>
    </row>
    <row r="16027" spans="1:2">
      <c r="A16027" s="68" t="s">
        <v>16031</v>
      </c>
      <c r="B16027" s="225">
        <v>486.19</v>
      </c>
    </row>
    <row r="16028" spans="1:2">
      <c r="A16028" s="68" t="s">
        <v>16032</v>
      </c>
      <c r="B16028" s="225">
        <v>579.26</v>
      </c>
    </row>
    <row r="16029" spans="1:2">
      <c r="A16029" s="68" t="s">
        <v>16033</v>
      </c>
      <c r="B16029" s="225">
        <v>515.47</v>
      </c>
    </row>
    <row r="16030" spans="1:2">
      <c r="A16030" s="68" t="s">
        <v>16034</v>
      </c>
      <c r="B16030" s="225">
        <v>663.23</v>
      </c>
    </row>
    <row r="16031" spans="1:2">
      <c r="A16031" s="68" t="s">
        <v>16035</v>
      </c>
      <c r="B16031" s="225">
        <v>594.02</v>
      </c>
    </row>
    <row r="16032" spans="1:2">
      <c r="A16032" s="68" t="s">
        <v>16036</v>
      </c>
      <c r="B16032" s="225">
        <v>692.77</v>
      </c>
    </row>
    <row r="16033" spans="1:2">
      <c r="A16033" s="68" t="s">
        <v>16037</v>
      </c>
      <c r="B16033" s="225">
        <v>620.85</v>
      </c>
    </row>
    <row r="16034" spans="1:2">
      <c r="A16034" s="68" t="s">
        <v>16038</v>
      </c>
      <c r="B16034" s="225">
        <v>720</v>
      </c>
    </row>
    <row r="16035" spans="1:2">
      <c r="A16035" s="68" t="s">
        <v>16039</v>
      </c>
      <c r="B16035" s="225">
        <v>645.37</v>
      </c>
    </row>
    <row r="16036" spans="1:2">
      <c r="A16036" s="68" t="s">
        <v>16040</v>
      </c>
      <c r="B16036" s="225">
        <v>763.84</v>
      </c>
    </row>
    <row r="16037" spans="1:2">
      <c r="A16037" s="68" t="s">
        <v>16041</v>
      </c>
      <c r="B16037" s="225">
        <v>683.36</v>
      </c>
    </row>
    <row r="16038" spans="1:2">
      <c r="A16038" s="68" t="s">
        <v>16042</v>
      </c>
      <c r="B16038" s="225">
        <v>786.44</v>
      </c>
    </row>
    <row r="16039" spans="1:2">
      <c r="A16039" s="68" t="s">
        <v>16043</v>
      </c>
      <c r="B16039" s="225">
        <v>703.26</v>
      </c>
    </row>
    <row r="16040" spans="1:2">
      <c r="A16040" s="68" t="s">
        <v>16044</v>
      </c>
      <c r="B16040" s="225">
        <v>873.68</v>
      </c>
    </row>
    <row r="16041" spans="1:2">
      <c r="A16041" s="68" t="s">
        <v>16045</v>
      </c>
      <c r="B16041" s="225">
        <v>781.93</v>
      </c>
    </row>
    <row r="16042" spans="1:2">
      <c r="A16042" s="68" t="s">
        <v>34627</v>
      </c>
      <c r="B16042" s="225">
        <v>960.92</v>
      </c>
    </row>
    <row r="16043" spans="1:2">
      <c r="A16043" s="68" t="s">
        <v>34628</v>
      </c>
      <c r="B16043" s="225">
        <v>860.61</v>
      </c>
    </row>
    <row r="16044" spans="1:2">
      <c r="A16044" s="68" t="s">
        <v>16046</v>
      </c>
      <c r="B16044" s="225">
        <v>48.55</v>
      </c>
    </row>
    <row r="16045" spans="1:2">
      <c r="A16045" s="68" t="s">
        <v>16047</v>
      </c>
      <c r="B16045" s="225">
        <v>45.3</v>
      </c>
    </row>
    <row r="16046" spans="1:2">
      <c r="A16046" s="68" t="s">
        <v>16048</v>
      </c>
      <c r="B16046" s="225">
        <v>53.29</v>
      </c>
    </row>
    <row r="16047" spans="1:2">
      <c r="A16047" s="68" t="s">
        <v>16049</v>
      </c>
      <c r="B16047" s="225">
        <v>50.04</v>
      </c>
    </row>
    <row r="16048" spans="1:2">
      <c r="A16048" s="68" t="s">
        <v>16050</v>
      </c>
      <c r="B16048" s="225">
        <v>67.16</v>
      </c>
    </row>
    <row r="16049" spans="1:2">
      <c r="A16049" s="68" t="s">
        <v>16051</v>
      </c>
      <c r="B16049" s="225">
        <v>63.91</v>
      </c>
    </row>
    <row r="16050" spans="1:2">
      <c r="A16050" s="68" t="s">
        <v>16052</v>
      </c>
      <c r="B16050" s="225">
        <v>76.19</v>
      </c>
    </row>
    <row r="16051" spans="1:2">
      <c r="A16051" s="68" t="s">
        <v>16053</v>
      </c>
      <c r="B16051" s="225">
        <v>72.94</v>
      </c>
    </row>
    <row r="16052" spans="1:2">
      <c r="A16052" s="68" t="s">
        <v>16054</v>
      </c>
      <c r="B16052" s="225">
        <v>108.24</v>
      </c>
    </row>
    <row r="16053" spans="1:2">
      <c r="A16053" s="68" t="s">
        <v>16055</v>
      </c>
      <c r="B16053" s="225">
        <v>104.45</v>
      </c>
    </row>
    <row r="16054" spans="1:2">
      <c r="A16054" s="68" t="s">
        <v>16056</v>
      </c>
      <c r="B16054" s="225">
        <v>154.63</v>
      </c>
    </row>
    <row r="16055" spans="1:2">
      <c r="A16055" s="68" t="s">
        <v>16057</v>
      </c>
      <c r="B16055" s="225">
        <v>150.84</v>
      </c>
    </row>
    <row r="16056" spans="1:2">
      <c r="A16056" s="68" t="s">
        <v>16058</v>
      </c>
      <c r="B16056" s="225">
        <v>264.77</v>
      </c>
    </row>
    <row r="16057" spans="1:2">
      <c r="A16057" s="68" t="s">
        <v>16059</v>
      </c>
      <c r="B16057" s="225">
        <v>260.43</v>
      </c>
    </row>
    <row r="16058" spans="1:2">
      <c r="A16058" s="68" t="s">
        <v>16060</v>
      </c>
      <c r="B16058" s="225">
        <v>431.62</v>
      </c>
    </row>
    <row r="16059" spans="1:2">
      <c r="A16059" s="68" t="s">
        <v>16061</v>
      </c>
      <c r="B16059" s="225">
        <v>427.28</v>
      </c>
    </row>
    <row r="16060" spans="1:2">
      <c r="A16060" s="68" t="s">
        <v>16062</v>
      </c>
      <c r="B16060" s="225">
        <v>757.5</v>
      </c>
    </row>
    <row r="16061" spans="1:2">
      <c r="A16061" s="68" t="s">
        <v>16063</v>
      </c>
      <c r="B16061" s="225">
        <v>752.08</v>
      </c>
    </row>
    <row r="16062" spans="1:2">
      <c r="A16062" s="68" t="s">
        <v>16064</v>
      </c>
      <c r="B16062" s="225">
        <v>38.049999999999997</v>
      </c>
    </row>
    <row r="16063" spans="1:2">
      <c r="A16063" s="68" t="s">
        <v>16065</v>
      </c>
      <c r="B16063" s="225">
        <v>34.799999999999997</v>
      </c>
    </row>
    <row r="16064" spans="1:2">
      <c r="A16064" s="68" t="s">
        <v>16066</v>
      </c>
      <c r="B16064" s="225">
        <v>44.95</v>
      </c>
    </row>
    <row r="16065" spans="1:2">
      <c r="A16065" s="68" t="s">
        <v>16067</v>
      </c>
      <c r="B16065" s="225">
        <v>41.7</v>
      </c>
    </row>
    <row r="16066" spans="1:2">
      <c r="A16066" s="68" t="s">
        <v>16068</v>
      </c>
      <c r="B16066" s="225">
        <v>67.510000000000005</v>
      </c>
    </row>
    <row r="16067" spans="1:2">
      <c r="A16067" s="68" t="s">
        <v>16069</v>
      </c>
      <c r="B16067" s="225">
        <v>64.260000000000005</v>
      </c>
    </row>
    <row r="16068" spans="1:2">
      <c r="A16068" s="68" t="s">
        <v>16070</v>
      </c>
      <c r="B16068" s="225">
        <v>89.25</v>
      </c>
    </row>
    <row r="16069" spans="1:2">
      <c r="A16069" s="68" t="s">
        <v>16071</v>
      </c>
      <c r="B16069" s="225">
        <v>86</v>
      </c>
    </row>
    <row r="16070" spans="1:2">
      <c r="A16070" s="68" t="s">
        <v>16072</v>
      </c>
      <c r="B16070" s="225">
        <v>100.5</v>
      </c>
    </row>
    <row r="16071" spans="1:2">
      <c r="A16071" s="68" t="s">
        <v>16073</v>
      </c>
      <c r="B16071" s="225">
        <v>96.71</v>
      </c>
    </row>
    <row r="16072" spans="1:2">
      <c r="A16072" s="68" t="s">
        <v>16074</v>
      </c>
      <c r="B16072" s="225">
        <v>182.9</v>
      </c>
    </row>
    <row r="16073" spans="1:2">
      <c r="A16073" s="68" t="s">
        <v>16075</v>
      </c>
      <c r="B16073" s="225">
        <v>179.11</v>
      </c>
    </row>
    <row r="16074" spans="1:2">
      <c r="A16074" s="68" t="s">
        <v>16076</v>
      </c>
      <c r="B16074" s="225">
        <v>58.88</v>
      </c>
    </row>
    <row r="16075" spans="1:2">
      <c r="A16075" s="68" t="s">
        <v>16077</v>
      </c>
      <c r="B16075" s="225">
        <v>55.63</v>
      </c>
    </row>
    <row r="16076" spans="1:2">
      <c r="A16076" s="68" t="s">
        <v>16078</v>
      </c>
      <c r="B16076" s="225">
        <v>67.73</v>
      </c>
    </row>
    <row r="16077" spans="1:2">
      <c r="A16077" s="68" t="s">
        <v>16079</v>
      </c>
      <c r="B16077" s="225">
        <v>64.48</v>
      </c>
    </row>
    <row r="16078" spans="1:2">
      <c r="A16078" s="68" t="s">
        <v>16080</v>
      </c>
      <c r="B16078" s="225">
        <v>108.54</v>
      </c>
    </row>
    <row r="16079" spans="1:2">
      <c r="A16079" s="68" t="s">
        <v>16081</v>
      </c>
      <c r="B16079" s="225">
        <v>105.29</v>
      </c>
    </row>
    <row r="16080" spans="1:2">
      <c r="A16080" s="68" t="s">
        <v>16082</v>
      </c>
      <c r="B16080" s="225">
        <v>110</v>
      </c>
    </row>
    <row r="16081" spans="1:2">
      <c r="A16081" s="68" t="s">
        <v>16083</v>
      </c>
      <c r="B16081" s="225">
        <v>106.21</v>
      </c>
    </row>
    <row r="16082" spans="1:2">
      <c r="A16082" s="68" t="s">
        <v>16084</v>
      </c>
      <c r="B16082" s="225">
        <v>141.16999999999999</v>
      </c>
    </row>
    <row r="16083" spans="1:2">
      <c r="A16083" s="68" t="s">
        <v>16085</v>
      </c>
      <c r="B16083" s="225">
        <v>137.38</v>
      </c>
    </row>
    <row r="16084" spans="1:2">
      <c r="A16084" s="68" t="s">
        <v>16086</v>
      </c>
      <c r="B16084" s="225">
        <v>251.49</v>
      </c>
    </row>
    <row r="16085" spans="1:2">
      <c r="A16085" s="68" t="s">
        <v>16087</v>
      </c>
      <c r="B16085" s="225">
        <v>247.15</v>
      </c>
    </row>
    <row r="16086" spans="1:2">
      <c r="A16086" s="68" t="s">
        <v>16088</v>
      </c>
      <c r="B16086" s="225">
        <v>450.08</v>
      </c>
    </row>
    <row r="16087" spans="1:2">
      <c r="A16087" s="68" t="s">
        <v>16089</v>
      </c>
      <c r="B16087" s="225">
        <v>445.74</v>
      </c>
    </row>
    <row r="16088" spans="1:2">
      <c r="A16088" s="68" t="s">
        <v>16090</v>
      </c>
      <c r="B16088" s="225">
        <v>812.45</v>
      </c>
    </row>
    <row r="16089" spans="1:2">
      <c r="A16089" s="68" t="s">
        <v>16091</v>
      </c>
      <c r="B16089" s="225">
        <v>807.03</v>
      </c>
    </row>
    <row r="16090" spans="1:2">
      <c r="A16090" s="68" t="s">
        <v>16092</v>
      </c>
      <c r="B16090" s="225">
        <v>60.72</v>
      </c>
    </row>
    <row r="16091" spans="1:2">
      <c r="A16091" s="68" t="s">
        <v>16093</v>
      </c>
      <c r="B16091" s="225">
        <v>57.47</v>
      </c>
    </row>
    <row r="16092" spans="1:2">
      <c r="A16092" s="68" t="s">
        <v>16094</v>
      </c>
      <c r="B16092" s="225">
        <v>64.09</v>
      </c>
    </row>
    <row r="16093" spans="1:2">
      <c r="A16093" s="68" t="s">
        <v>16095</v>
      </c>
      <c r="B16093" s="225">
        <v>60.84</v>
      </c>
    </row>
    <row r="16094" spans="1:2">
      <c r="A16094" s="68" t="s">
        <v>16096</v>
      </c>
      <c r="B16094" s="225">
        <v>85.72</v>
      </c>
    </row>
    <row r="16095" spans="1:2">
      <c r="A16095" s="68" t="s">
        <v>16097</v>
      </c>
      <c r="B16095" s="225">
        <v>82.47</v>
      </c>
    </row>
    <row r="16096" spans="1:2">
      <c r="A16096" s="68" t="s">
        <v>16098</v>
      </c>
      <c r="B16096" s="225">
        <v>97.09</v>
      </c>
    </row>
    <row r="16097" spans="1:2">
      <c r="A16097" s="68" t="s">
        <v>16099</v>
      </c>
      <c r="B16097" s="225">
        <v>93.3</v>
      </c>
    </row>
    <row r="16098" spans="1:2">
      <c r="A16098" s="68" t="s">
        <v>16100</v>
      </c>
      <c r="B16098" s="225">
        <v>146.16999999999999</v>
      </c>
    </row>
    <row r="16099" spans="1:2">
      <c r="A16099" s="68" t="s">
        <v>16101</v>
      </c>
      <c r="B16099" s="225">
        <v>142.38</v>
      </c>
    </row>
    <row r="16100" spans="1:2">
      <c r="A16100" s="68" t="s">
        <v>16102</v>
      </c>
      <c r="B16100" s="225">
        <v>192.84</v>
      </c>
    </row>
    <row r="16101" spans="1:2">
      <c r="A16101" s="68" t="s">
        <v>16103</v>
      </c>
      <c r="B16101" s="225">
        <v>188.5</v>
      </c>
    </row>
    <row r="16102" spans="1:2">
      <c r="A16102" s="68" t="s">
        <v>16104</v>
      </c>
      <c r="B16102" s="225">
        <v>301.29000000000002</v>
      </c>
    </row>
    <row r="16103" spans="1:2">
      <c r="A16103" s="68" t="s">
        <v>16105</v>
      </c>
      <c r="B16103" s="225">
        <v>296.95</v>
      </c>
    </row>
    <row r="16104" spans="1:2">
      <c r="A16104" s="68" t="s">
        <v>16106</v>
      </c>
      <c r="B16104" s="225">
        <v>611.51</v>
      </c>
    </row>
    <row r="16105" spans="1:2">
      <c r="A16105" s="68" t="s">
        <v>16107</v>
      </c>
      <c r="B16105" s="225">
        <v>606.09</v>
      </c>
    </row>
    <row r="16106" spans="1:2">
      <c r="A16106" s="68" t="s">
        <v>16108</v>
      </c>
      <c r="B16106" s="225">
        <v>80.5</v>
      </c>
    </row>
    <row r="16107" spans="1:2">
      <c r="A16107" s="68" t="s">
        <v>16109</v>
      </c>
      <c r="B16107" s="225">
        <v>77.25</v>
      </c>
    </row>
    <row r="16108" spans="1:2">
      <c r="A16108" s="68" t="s">
        <v>16110</v>
      </c>
      <c r="B16108" s="225">
        <v>101.47</v>
      </c>
    </row>
    <row r="16109" spans="1:2">
      <c r="A16109" s="68" t="s">
        <v>16111</v>
      </c>
      <c r="B16109" s="225">
        <v>98.22</v>
      </c>
    </row>
    <row r="16110" spans="1:2">
      <c r="A16110" s="68" t="s">
        <v>16112</v>
      </c>
      <c r="B16110" s="225">
        <v>139.80000000000001</v>
      </c>
    </row>
    <row r="16111" spans="1:2">
      <c r="A16111" s="68" t="s">
        <v>16113</v>
      </c>
      <c r="B16111" s="225">
        <v>136.55000000000001</v>
      </c>
    </row>
    <row r="16112" spans="1:2">
      <c r="A16112" s="68" t="s">
        <v>16114</v>
      </c>
      <c r="B16112" s="225">
        <v>157.43</v>
      </c>
    </row>
    <row r="16113" spans="1:2">
      <c r="A16113" s="68" t="s">
        <v>16115</v>
      </c>
      <c r="B16113" s="225">
        <v>153.63999999999999</v>
      </c>
    </row>
    <row r="16114" spans="1:2">
      <c r="A16114" s="68" t="s">
        <v>16116</v>
      </c>
      <c r="B16114" s="225">
        <v>209.17</v>
      </c>
    </row>
    <row r="16115" spans="1:2">
      <c r="A16115" s="68" t="s">
        <v>16117</v>
      </c>
      <c r="B16115" s="225">
        <v>205.38</v>
      </c>
    </row>
    <row r="16116" spans="1:2">
      <c r="A16116" s="68" t="s">
        <v>16118</v>
      </c>
      <c r="B16116" s="225">
        <v>357.03</v>
      </c>
    </row>
    <row r="16117" spans="1:2">
      <c r="A16117" s="68" t="s">
        <v>16119</v>
      </c>
      <c r="B16117" s="225">
        <v>352.69</v>
      </c>
    </row>
    <row r="16118" spans="1:2">
      <c r="A16118" s="68" t="s">
        <v>16120</v>
      </c>
      <c r="B16118" s="225">
        <v>423.36</v>
      </c>
    </row>
    <row r="16119" spans="1:2">
      <c r="A16119" s="68" t="s">
        <v>16121</v>
      </c>
      <c r="B16119" s="225">
        <v>419.02</v>
      </c>
    </row>
    <row r="16120" spans="1:2">
      <c r="A16120" s="68" t="s">
        <v>16122</v>
      </c>
      <c r="B16120" s="225">
        <v>777.27</v>
      </c>
    </row>
    <row r="16121" spans="1:2">
      <c r="A16121" s="68" t="s">
        <v>16123</v>
      </c>
      <c r="B16121" s="225">
        <v>771.85</v>
      </c>
    </row>
    <row r="16122" spans="1:2">
      <c r="A16122" s="68" t="s">
        <v>16124</v>
      </c>
      <c r="B16122" s="225">
        <v>31.67</v>
      </c>
    </row>
    <row r="16123" spans="1:2">
      <c r="A16123" s="68" t="s">
        <v>16125</v>
      </c>
      <c r="B16123" s="225">
        <v>28.42</v>
      </c>
    </row>
    <row r="16124" spans="1:2">
      <c r="A16124" s="68" t="s">
        <v>16126</v>
      </c>
      <c r="B16124" s="225">
        <v>33.65</v>
      </c>
    </row>
    <row r="16125" spans="1:2">
      <c r="A16125" s="68" t="s">
        <v>16127</v>
      </c>
      <c r="B16125" s="225">
        <v>30.4</v>
      </c>
    </row>
    <row r="16126" spans="1:2">
      <c r="A16126" s="68" t="s">
        <v>16128</v>
      </c>
      <c r="B16126" s="225">
        <v>46.63</v>
      </c>
    </row>
    <row r="16127" spans="1:2">
      <c r="A16127" s="68" t="s">
        <v>16129</v>
      </c>
      <c r="B16127" s="225">
        <v>43.38</v>
      </c>
    </row>
    <row r="16128" spans="1:2">
      <c r="A16128" s="68" t="s">
        <v>16130</v>
      </c>
      <c r="B16128" s="225">
        <v>59.22</v>
      </c>
    </row>
    <row r="16129" spans="1:2">
      <c r="A16129" s="68" t="s">
        <v>16131</v>
      </c>
      <c r="B16129" s="225">
        <v>55.43</v>
      </c>
    </row>
    <row r="16130" spans="1:2">
      <c r="A16130" s="68" t="s">
        <v>16132</v>
      </c>
      <c r="B16130" s="225">
        <v>68.3</v>
      </c>
    </row>
    <row r="16131" spans="1:2">
      <c r="A16131" s="68" t="s">
        <v>16133</v>
      </c>
      <c r="B16131" s="225">
        <v>64.510000000000005</v>
      </c>
    </row>
    <row r="16132" spans="1:2">
      <c r="A16132" s="68" t="s">
        <v>16134</v>
      </c>
      <c r="B16132" s="225">
        <v>91.25</v>
      </c>
    </row>
    <row r="16133" spans="1:2">
      <c r="A16133" s="68" t="s">
        <v>16135</v>
      </c>
      <c r="B16133" s="225">
        <v>87.46</v>
      </c>
    </row>
    <row r="16134" spans="1:2">
      <c r="A16134" s="68" t="s">
        <v>16136</v>
      </c>
      <c r="B16134" s="225">
        <v>49.22</v>
      </c>
    </row>
    <row r="16135" spans="1:2">
      <c r="A16135" s="68" t="s">
        <v>16137</v>
      </c>
      <c r="B16135" s="225">
        <v>45.97</v>
      </c>
    </row>
    <row r="16136" spans="1:2">
      <c r="A16136" s="68" t="s">
        <v>16138</v>
      </c>
      <c r="B16136" s="225">
        <v>57.22</v>
      </c>
    </row>
    <row r="16137" spans="1:2">
      <c r="A16137" s="68" t="s">
        <v>16139</v>
      </c>
      <c r="B16137" s="225">
        <v>53.97</v>
      </c>
    </row>
    <row r="16138" spans="1:2">
      <c r="A16138" s="68" t="s">
        <v>16140</v>
      </c>
      <c r="B16138" s="225">
        <v>91.52</v>
      </c>
    </row>
    <row r="16139" spans="1:2">
      <c r="A16139" s="68" t="s">
        <v>16141</v>
      </c>
      <c r="B16139" s="225">
        <v>87.73</v>
      </c>
    </row>
    <row r="16140" spans="1:2">
      <c r="A16140" s="68" t="s">
        <v>16142</v>
      </c>
      <c r="B16140" s="225">
        <v>102.24</v>
      </c>
    </row>
    <row r="16141" spans="1:2">
      <c r="A16141" s="68" t="s">
        <v>16143</v>
      </c>
      <c r="B16141" s="225">
        <v>98.45</v>
      </c>
    </row>
    <row r="16142" spans="1:2">
      <c r="A16142" s="68" t="s">
        <v>16144</v>
      </c>
      <c r="B16142" s="225">
        <v>136.78</v>
      </c>
    </row>
    <row r="16143" spans="1:2">
      <c r="A16143" s="68" t="s">
        <v>16145</v>
      </c>
      <c r="B16143" s="225">
        <v>132.99</v>
      </c>
    </row>
    <row r="16144" spans="1:2">
      <c r="A16144" s="68" t="s">
        <v>16146</v>
      </c>
      <c r="B16144" s="225">
        <v>57.58</v>
      </c>
    </row>
    <row r="16145" spans="1:2">
      <c r="A16145" s="68" t="s">
        <v>16147</v>
      </c>
      <c r="B16145" s="225">
        <v>54.33</v>
      </c>
    </row>
    <row r="16146" spans="1:2">
      <c r="A16146" s="68" t="s">
        <v>16148</v>
      </c>
      <c r="B16146" s="225">
        <v>61.35</v>
      </c>
    </row>
    <row r="16147" spans="1:2">
      <c r="A16147" s="68" t="s">
        <v>16149</v>
      </c>
      <c r="B16147" s="225">
        <v>58.1</v>
      </c>
    </row>
    <row r="16148" spans="1:2">
      <c r="A16148" s="68" t="s">
        <v>16150</v>
      </c>
      <c r="B16148" s="225">
        <v>95.25</v>
      </c>
    </row>
    <row r="16149" spans="1:2">
      <c r="A16149" s="68" t="s">
        <v>16151</v>
      </c>
      <c r="B16149" s="225">
        <v>91.46</v>
      </c>
    </row>
    <row r="16150" spans="1:2">
      <c r="A16150" s="68" t="s">
        <v>16152</v>
      </c>
      <c r="B16150" s="225">
        <v>104.96</v>
      </c>
    </row>
    <row r="16151" spans="1:2">
      <c r="A16151" s="68" t="s">
        <v>16153</v>
      </c>
      <c r="B16151" s="225">
        <v>101.17</v>
      </c>
    </row>
    <row r="16152" spans="1:2">
      <c r="A16152" s="68" t="s">
        <v>16154</v>
      </c>
      <c r="B16152" s="225">
        <v>150.65</v>
      </c>
    </row>
    <row r="16153" spans="1:2">
      <c r="A16153" s="68" t="s">
        <v>16155</v>
      </c>
      <c r="B16153" s="225">
        <v>146.86000000000001</v>
      </c>
    </row>
    <row r="16154" spans="1:2">
      <c r="A16154" s="68" t="s">
        <v>16156</v>
      </c>
      <c r="B16154" s="225">
        <v>57.58</v>
      </c>
    </row>
    <row r="16155" spans="1:2">
      <c r="A16155" s="68" t="s">
        <v>16157</v>
      </c>
      <c r="B16155" s="225">
        <v>54.33</v>
      </c>
    </row>
    <row r="16156" spans="1:2">
      <c r="A16156" s="68" t="s">
        <v>16158</v>
      </c>
      <c r="B16156" s="225">
        <v>61.35</v>
      </c>
    </row>
    <row r="16157" spans="1:2">
      <c r="A16157" s="68" t="s">
        <v>16159</v>
      </c>
      <c r="B16157" s="225">
        <v>58.1</v>
      </c>
    </row>
    <row r="16158" spans="1:2">
      <c r="A16158" s="68" t="s">
        <v>16160</v>
      </c>
      <c r="B16158" s="225">
        <v>95.25</v>
      </c>
    </row>
    <row r="16159" spans="1:2">
      <c r="A16159" s="68" t="s">
        <v>16161</v>
      </c>
      <c r="B16159" s="225">
        <v>91.46</v>
      </c>
    </row>
    <row r="16160" spans="1:2">
      <c r="A16160" s="68" t="s">
        <v>16162</v>
      </c>
      <c r="B16160" s="225">
        <v>104.96</v>
      </c>
    </row>
    <row r="16161" spans="1:2">
      <c r="A16161" s="68" t="s">
        <v>16163</v>
      </c>
      <c r="B16161" s="225">
        <v>101.17</v>
      </c>
    </row>
    <row r="16162" spans="1:2">
      <c r="A16162" s="68" t="s">
        <v>16164</v>
      </c>
      <c r="B16162" s="225">
        <v>150.65</v>
      </c>
    </row>
    <row r="16163" spans="1:2">
      <c r="A16163" s="68" t="s">
        <v>16165</v>
      </c>
      <c r="B16163" s="225">
        <v>146.86000000000001</v>
      </c>
    </row>
    <row r="16164" spans="1:2">
      <c r="A16164" s="68" t="s">
        <v>16166</v>
      </c>
      <c r="B16164" s="225">
        <v>30.21</v>
      </c>
    </row>
    <row r="16165" spans="1:2">
      <c r="A16165" s="68" t="s">
        <v>16167</v>
      </c>
      <c r="B16165" s="225">
        <v>29.59</v>
      </c>
    </row>
    <row r="16166" spans="1:2">
      <c r="A16166" s="68" t="s">
        <v>16168</v>
      </c>
      <c r="B16166" s="225">
        <v>39.950000000000003</v>
      </c>
    </row>
    <row r="16167" spans="1:2">
      <c r="A16167" s="68" t="s">
        <v>16169</v>
      </c>
      <c r="B16167" s="225">
        <v>39.19</v>
      </c>
    </row>
    <row r="16168" spans="1:2">
      <c r="A16168" s="68" t="s">
        <v>16170</v>
      </c>
      <c r="B16168" s="225">
        <v>41.78</v>
      </c>
    </row>
    <row r="16169" spans="1:2">
      <c r="A16169" s="68" t="s">
        <v>16171</v>
      </c>
      <c r="B16169" s="225">
        <v>40.909999999999997</v>
      </c>
    </row>
    <row r="16170" spans="1:2">
      <c r="A16170" s="68" t="s">
        <v>16172</v>
      </c>
      <c r="B16170" s="225">
        <v>54.85</v>
      </c>
    </row>
    <row r="16171" spans="1:2">
      <c r="A16171" s="68" t="s">
        <v>16173</v>
      </c>
      <c r="B16171" s="225">
        <v>53.88</v>
      </c>
    </row>
    <row r="16172" spans="1:2">
      <c r="A16172" s="68" t="s">
        <v>16174</v>
      </c>
      <c r="B16172" s="225">
        <v>82.54</v>
      </c>
    </row>
    <row r="16173" spans="1:2">
      <c r="A16173" s="68" t="s">
        <v>16175</v>
      </c>
      <c r="B16173" s="225">
        <v>81.41</v>
      </c>
    </row>
    <row r="16174" spans="1:2">
      <c r="A16174" s="68" t="s">
        <v>16176</v>
      </c>
      <c r="B16174" s="225">
        <v>105.87</v>
      </c>
    </row>
    <row r="16175" spans="1:2">
      <c r="A16175" s="68" t="s">
        <v>16177</v>
      </c>
      <c r="B16175" s="225">
        <v>104.51</v>
      </c>
    </row>
    <row r="16176" spans="1:2">
      <c r="A16176" s="68" t="s">
        <v>16178</v>
      </c>
      <c r="B16176" s="225">
        <v>133.83000000000001</v>
      </c>
    </row>
    <row r="16177" spans="1:2">
      <c r="A16177" s="68" t="s">
        <v>16179</v>
      </c>
      <c r="B16177" s="225">
        <v>132.31</v>
      </c>
    </row>
    <row r="16178" spans="1:2">
      <c r="A16178" s="68" t="s">
        <v>16180</v>
      </c>
      <c r="B16178" s="225">
        <v>141.54</v>
      </c>
    </row>
    <row r="16179" spans="1:2">
      <c r="A16179" s="68" t="s">
        <v>16181</v>
      </c>
      <c r="B16179" s="225">
        <v>139.91999999999999</v>
      </c>
    </row>
    <row r="16180" spans="1:2">
      <c r="A16180" s="68" t="s">
        <v>16182</v>
      </c>
      <c r="B16180" s="225">
        <v>167.5</v>
      </c>
    </row>
    <row r="16181" spans="1:2">
      <c r="A16181" s="68" t="s">
        <v>16183</v>
      </c>
      <c r="B16181" s="225">
        <v>165.6</v>
      </c>
    </row>
    <row r="16182" spans="1:2">
      <c r="A16182" s="68" t="s">
        <v>16184</v>
      </c>
      <c r="B16182" s="225">
        <v>32.76</v>
      </c>
    </row>
    <row r="16183" spans="1:2">
      <c r="A16183" s="68" t="s">
        <v>16185</v>
      </c>
      <c r="B16183" s="225">
        <v>32.14</v>
      </c>
    </row>
    <row r="16184" spans="1:2">
      <c r="A16184" s="68" t="s">
        <v>16186</v>
      </c>
      <c r="B16184" s="225">
        <v>43.38</v>
      </c>
    </row>
    <row r="16185" spans="1:2">
      <c r="A16185" s="68" t="s">
        <v>16187</v>
      </c>
      <c r="B16185" s="225">
        <v>42.62</v>
      </c>
    </row>
    <row r="16186" spans="1:2">
      <c r="A16186" s="68" t="s">
        <v>16188</v>
      </c>
      <c r="B16186" s="225">
        <v>45.3</v>
      </c>
    </row>
    <row r="16187" spans="1:2">
      <c r="A16187" s="68" t="s">
        <v>16189</v>
      </c>
      <c r="B16187" s="225">
        <v>44.44</v>
      </c>
    </row>
    <row r="16188" spans="1:2">
      <c r="A16188" s="68" t="s">
        <v>16190</v>
      </c>
      <c r="B16188" s="225">
        <v>59.61</v>
      </c>
    </row>
    <row r="16189" spans="1:2">
      <c r="A16189" s="68" t="s">
        <v>16191</v>
      </c>
      <c r="B16189" s="225">
        <v>58.63</v>
      </c>
    </row>
    <row r="16190" spans="1:2">
      <c r="A16190" s="68" t="s">
        <v>16192</v>
      </c>
      <c r="B16190" s="225">
        <v>89.95</v>
      </c>
    </row>
    <row r="16191" spans="1:2">
      <c r="A16191" s="68" t="s">
        <v>16193</v>
      </c>
      <c r="B16191" s="225">
        <v>88.81</v>
      </c>
    </row>
    <row r="16192" spans="1:2">
      <c r="A16192" s="68" t="s">
        <v>16194</v>
      </c>
      <c r="B16192" s="225">
        <v>115.44</v>
      </c>
    </row>
    <row r="16193" spans="1:2">
      <c r="A16193" s="68" t="s">
        <v>16195</v>
      </c>
      <c r="B16193" s="225">
        <v>114.09</v>
      </c>
    </row>
    <row r="16194" spans="1:2">
      <c r="A16194" s="68" t="s">
        <v>16196</v>
      </c>
      <c r="B16194" s="225">
        <v>146.08000000000001</v>
      </c>
    </row>
    <row r="16195" spans="1:2">
      <c r="A16195" s="68" t="s">
        <v>16197</v>
      </c>
      <c r="B16195" s="225">
        <v>144.56</v>
      </c>
    </row>
    <row r="16196" spans="1:2">
      <c r="A16196" s="68" t="s">
        <v>16198</v>
      </c>
      <c r="B16196" s="225">
        <v>154.47999999999999</v>
      </c>
    </row>
    <row r="16197" spans="1:2">
      <c r="A16197" s="68" t="s">
        <v>16199</v>
      </c>
      <c r="B16197" s="225">
        <v>152.85</v>
      </c>
    </row>
    <row r="16198" spans="1:2">
      <c r="A16198" s="68" t="s">
        <v>16200</v>
      </c>
      <c r="B16198" s="225">
        <v>182.83</v>
      </c>
    </row>
    <row r="16199" spans="1:2">
      <c r="A16199" s="68" t="s">
        <v>16201</v>
      </c>
      <c r="B16199" s="225">
        <v>180.93</v>
      </c>
    </row>
    <row r="16200" spans="1:2">
      <c r="A16200" s="68" t="s">
        <v>23954</v>
      </c>
      <c r="B16200" s="225">
        <v>420.69</v>
      </c>
    </row>
    <row r="16201" spans="1:2">
      <c r="A16201" s="68" t="s">
        <v>23955</v>
      </c>
      <c r="B16201" s="225">
        <v>418.63</v>
      </c>
    </row>
    <row r="16202" spans="1:2">
      <c r="A16202" s="68" t="s">
        <v>23956</v>
      </c>
      <c r="B16202" s="225">
        <v>455.76</v>
      </c>
    </row>
    <row r="16203" spans="1:2">
      <c r="A16203" s="68" t="s">
        <v>23957</v>
      </c>
      <c r="B16203" s="225">
        <v>453.59</v>
      </c>
    </row>
    <row r="16204" spans="1:2">
      <c r="A16204" s="68" t="s">
        <v>23958</v>
      </c>
      <c r="B16204" s="225">
        <v>383.84</v>
      </c>
    </row>
    <row r="16205" spans="1:2">
      <c r="A16205" s="68" t="s">
        <v>23959</v>
      </c>
      <c r="B16205" s="225">
        <v>381.79</v>
      </c>
    </row>
    <row r="16206" spans="1:2">
      <c r="A16206" s="68" t="s">
        <v>23960</v>
      </c>
      <c r="B16206" s="225">
        <v>415.8</v>
      </c>
    </row>
    <row r="16207" spans="1:2">
      <c r="A16207" s="68" t="s">
        <v>23961</v>
      </c>
      <c r="B16207" s="225">
        <v>413.63</v>
      </c>
    </row>
    <row r="16208" spans="1:2">
      <c r="A16208" s="68" t="s">
        <v>16202</v>
      </c>
      <c r="B16208" s="225">
        <v>16.63</v>
      </c>
    </row>
    <row r="16209" spans="1:2">
      <c r="A16209" s="68" t="s">
        <v>16203</v>
      </c>
      <c r="B16209" s="225">
        <v>15.87</v>
      </c>
    </row>
    <row r="16210" spans="1:2">
      <c r="A16210" s="68" t="s">
        <v>16204</v>
      </c>
      <c r="B16210" s="225">
        <v>21.48</v>
      </c>
    </row>
    <row r="16211" spans="1:2">
      <c r="A16211" s="68" t="s">
        <v>16205</v>
      </c>
      <c r="B16211" s="225">
        <v>20.61</v>
      </c>
    </row>
    <row r="16212" spans="1:2">
      <c r="A16212" s="68" t="s">
        <v>16206</v>
      </c>
      <c r="B16212" s="225">
        <v>28.79</v>
      </c>
    </row>
    <row r="16213" spans="1:2">
      <c r="A16213" s="68" t="s">
        <v>16207</v>
      </c>
      <c r="B16213" s="225">
        <v>27.82</v>
      </c>
    </row>
    <row r="16214" spans="1:2">
      <c r="A16214" s="68" t="s">
        <v>16208</v>
      </c>
      <c r="B16214" s="225">
        <v>34.03</v>
      </c>
    </row>
    <row r="16215" spans="1:2">
      <c r="A16215" s="68" t="s">
        <v>16209</v>
      </c>
      <c r="B16215" s="225">
        <v>32.89</v>
      </c>
    </row>
    <row r="16216" spans="1:2">
      <c r="A16216" s="68" t="s">
        <v>16210</v>
      </c>
      <c r="B16216" s="225">
        <v>40.32</v>
      </c>
    </row>
    <row r="16217" spans="1:2">
      <c r="A16217" s="68" t="s">
        <v>16211</v>
      </c>
      <c r="B16217" s="225">
        <v>38.97</v>
      </c>
    </row>
    <row r="16218" spans="1:2">
      <c r="A16218" s="68" t="s">
        <v>16212</v>
      </c>
      <c r="B16218" s="225">
        <v>71.56</v>
      </c>
    </row>
    <row r="16219" spans="1:2">
      <c r="A16219" s="68" t="s">
        <v>16213</v>
      </c>
      <c r="B16219" s="225">
        <v>70.040000000000006</v>
      </c>
    </row>
    <row r="16220" spans="1:2">
      <c r="A16220" s="68" t="s">
        <v>16214</v>
      </c>
      <c r="B16220" s="225">
        <v>91.78</v>
      </c>
    </row>
    <row r="16221" spans="1:2">
      <c r="A16221" s="68" t="s">
        <v>16215</v>
      </c>
      <c r="B16221" s="225">
        <v>90.16</v>
      </c>
    </row>
    <row r="16222" spans="1:2">
      <c r="A16222" s="68" t="s">
        <v>16216</v>
      </c>
      <c r="B16222" s="225">
        <v>118.56</v>
      </c>
    </row>
    <row r="16223" spans="1:2">
      <c r="A16223" s="68" t="s">
        <v>16217</v>
      </c>
      <c r="B16223" s="225">
        <v>116.67</v>
      </c>
    </row>
    <row r="16224" spans="1:2">
      <c r="A16224" s="68" t="s">
        <v>16218</v>
      </c>
      <c r="B16224" s="225">
        <v>17.72</v>
      </c>
    </row>
    <row r="16225" spans="1:2">
      <c r="A16225" s="68" t="s">
        <v>16219</v>
      </c>
      <c r="B16225" s="225">
        <v>16.97</v>
      </c>
    </row>
    <row r="16226" spans="1:2">
      <c r="A16226" s="68" t="s">
        <v>16220</v>
      </c>
      <c r="B16226" s="225">
        <v>22.98</v>
      </c>
    </row>
    <row r="16227" spans="1:2">
      <c r="A16227" s="68" t="s">
        <v>16221</v>
      </c>
      <c r="B16227" s="225">
        <v>22.11</v>
      </c>
    </row>
    <row r="16228" spans="1:2">
      <c r="A16228" s="68" t="s">
        <v>16222</v>
      </c>
      <c r="B16228" s="225">
        <v>30.94</v>
      </c>
    </row>
    <row r="16229" spans="1:2">
      <c r="A16229" s="68" t="s">
        <v>16223</v>
      </c>
      <c r="B16229" s="225">
        <v>29.97</v>
      </c>
    </row>
    <row r="16230" spans="1:2">
      <c r="A16230" s="68" t="s">
        <v>16224</v>
      </c>
      <c r="B16230" s="225">
        <v>36.58</v>
      </c>
    </row>
    <row r="16231" spans="1:2">
      <c r="A16231" s="68" t="s">
        <v>16225</v>
      </c>
      <c r="B16231" s="225">
        <v>35.44</v>
      </c>
    </row>
    <row r="16232" spans="1:2">
      <c r="A16232" s="68" t="s">
        <v>16226</v>
      </c>
      <c r="B16232" s="225">
        <v>43.34</v>
      </c>
    </row>
    <row r="16233" spans="1:2">
      <c r="A16233" s="68" t="s">
        <v>16227</v>
      </c>
      <c r="B16233" s="225">
        <v>41.99</v>
      </c>
    </row>
    <row r="16234" spans="1:2">
      <c r="A16234" s="68" t="s">
        <v>16228</v>
      </c>
      <c r="B16234" s="225">
        <v>77.58</v>
      </c>
    </row>
    <row r="16235" spans="1:2">
      <c r="A16235" s="68" t="s">
        <v>16229</v>
      </c>
      <c r="B16235" s="225">
        <v>76.06</v>
      </c>
    </row>
    <row r="16236" spans="1:2">
      <c r="A16236" s="68" t="s">
        <v>16230</v>
      </c>
      <c r="B16236" s="225">
        <v>99.74</v>
      </c>
    </row>
    <row r="16237" spans="1:2">
      <c r="A16237" s="68" t="s">
        <v>16231</v>
      </c>
      <c r="B16237" s="225">
        <v>98.12</v>
      </c>
    </row>
    <row r="16238" spans="1:2">
      <c r="A16238" s="68" t="s">
        <v>16232</v>
      </c>
      <c r="B16238" s="225">
        <v>129</v>
      </c>
    </row>
    <row r="16239" spans="1:2">
      <c r="A16239" s="68" t="s">
        <v>16233</v>
      </c>
      <c r="B16239" s="225">
        <v>127.1</v>
      </c>
    </row>
    <row r="16240" spans="1:2">
      <c r="A16240" s="68" t="s">
        <v>16234</v>
      </c>
      <c r="B16240" s="225">
        <v>28.41</v>
      </c>
    </row>
    <row r="16241" spans="1:2">
      <c r="A16241" s="68" t="s">
        <v>16235</v>
      </c>
      <c r="B16241" s="225">
        <v>27.78</v>
      </c>
    </row>
    <row r="16242" spans="1:2">
      <c r="A16242" s="68" t="s">
        <v>16236</v>
      </c>
      <c r="B16242" s="225">
        <v>34.049999999999997</v>
      </c>
    </row>
    <row r="16243" spans="1:2">
      <c r="A16243" s="68" t="s">
        <v>16237</v>
      </c>
      <c r="B16243" s="225">
        <v>33.29</v>
      </c>
    </row>
    <row r="16244" spans="1:2">
      <c r="A16244" s="68" t="s">
        <v>16238</v>
      </c>
      <c r="B16244" s="225">
        <v>47.56</v>
      </c>
    </row>
    <row r="16245" spans="1:2">
      <c r="A16245" s="68" t="s">
        <v>16239</v>
      </c>
      <c r="B16245" s="225">
        <v>46.69</v>
      </c>
    </row>
    <row r="16246" spans="1:2">
      <c r="A16246" s="68" t="s">
        <v>16240</v>
      </c>
      <c r="B16246" s="225">
        <v>63</v>
      </c>
    </row>
    <row r="16247" spans="1:2">
      <c r="A16247" s="68" t="s">
        <v>16241</v>
      </c>
      <c r="B16247" s="225">
        <v>62.03</v>
      </c>
    </row>
    <row r="16248" spans="1:2">
      <c r="A16248" s="68" t="s">
        <v>16242</v>
      </c>
      <c r="B16248" s="225">
        <v>82.04</v>
      </c>
    </row>
    <row r="16249" spans="1:2">
      <c r="A16249" s="68" t="s">
        <v>16243</v>
      </c>
      <c r="B16249" s="225">
        <v>80.91</v>
      </c>
    </row>
    <row r="16250" spans="1:2">
      <c r="A16250" s="68" t="s">
        <v>16244</v>
      </c>
      <c r="B16250" s="225">
        <v>90.04</v>
      </c>
    </row>
    <row r="16251" spans="1:2">
      <c r="A16251" s="68" t="s">
        <v>16245</v>
      </c>
      <c r="B16251" s="225">
        <v>88.68</v>
      </c>
    </row>
    <row r="16252" spans="1:2">
      <c r="A16252" s="68" t="s">
        <v>16246</v>
      </c>
      <c r="B16252" s="225">
        <v>146.21</v>
      </c>
    </row>
    <row r="16253" spans="1:2">
      <c r="A16253" s="68" t="s">
        <v>16247</v>
      </c>
      <c r="B16253" s="225">
        <v>144.75</v>
      </c>
    </row>
    <row r="16254" spans="1:2">
      <c r="A16254" s="68" t="s">
        <v>16248</v>
      </c>
      <c r="B16254" s="225">
        <v>169.58</v>
      </c>
    </row>
    <row r="16255" spans="1:2">
      <c r="A16255" s="68" t="s">
        <v>16249</v>
      </c>
      <c r="B16255" s="225">
        <v>167.95</v>
      </c>
    </row>
    <row r="16256" spans="1:2">
      <c r="A16256" s="68" t="s">
        <v>16250</v>
      </c>
      <c r="B16256" s="225">
        <v>30.78</v>
      </c>
    </row>
    <row r="16257" spans="1:2">
      <c r="A16257" s="68" t="s">
        <v>16251</v>
      </c>
      <c r="B16257" s="225">
        <v>30.16</v>
      </c>
    </row>
    <row r="16258" spans="1:2">
      <c r="A16258" s="68" t="s">
        <v>16252</v>
      </c>
      <c r="B16258" s="225">
        <v>36.89</v>
      </c>
    </row>
    <row r="16259" spans="1:2">
      <c r="A16259" s="68" t="s">
        <v>16253</v>
      </c>
      <c r="B16259" s="225">
        <v>36.130000000000003</v>
      </c>
    </row>
    <row r="16260" spans="1:2">
      <c r="A16260" s="68" t="s">
        <v>16254</v>
      </c>
      <c r="B16260" s="225">
        <v>51.66</v>
      </c>
    </row>
    <row r="16261" spans="1:2">
      <c r="A16261" s="68" t="s">
        <v>16255</v>
      </c>
      <c r="B16261" s="225">
        <v>50.79</v>
      </c>
    </row>
    <row r="16262" spans="1:2">
      <c r="A16262" s="68" t="s">
        <v>16256</v>
      </c>
      <c r="B16262" s="225">
        <v>68.569999999999993</v>
      </c>
    </row>
    <row r="16263" spans="1:2">
      <c r="A16263" s="68" t="s">
        <v>16257</v>
      </c>
      <c r="B16263" s="225">
        <v>67.599999999999994</v>
      </c>
    </row>
    <row r="16264" spans="1:2">
      <c r="A16264" s="68" t="s">
        <v>16258</v>
      </c>
      <c r="B16264" s="225">
        <v>89.4</v>
      </c>
    </row>
    <row r="16265" spans="1:2">
      <c r="A16265" s="68" t="s">
        <v>16259</v>
      </c>
      <c r="B16265" s="225">
        <v>88.26</v>
      </c>
    </row>
    <row r="16266" spans="1:2">
      <c r="A16266" s="68" t="s">
        <v>16260</v>
      </c>
      <c r="B16266" s="225">
        <v>98.03</v>
      </c>
    </row>
    <row r="16267" spans="1:2">
      <c r="A16267" s="68" t="s">
        <v>16261</v>
      </c>
      <c r="B16267" s="225">
        <v>96.67</v>
      </c>
    </row>
    <row r="16268" spans="1:2">
      <c r="A16268" s="68" t="s">
        <v>16262</v>
      </c>
      <c r="B16268" s="225">
        <v>159.74</v>
      </c>
    </row>
    <row r="16269" spans="1:2">
      <c r="A16269" s="68" t="s">
        <v>16263</v>
      </c>
      <c r="B16269" s="225">
        <v>158.28</v>
      </c>
    </row>
    <row r="16270" spans="1:2">
      <c r="A16270" s="68" t="s">
        <v>16264</v>
      </c>
      <c r="B16270" s="225">
        <v>185.32</v>
      </c>
    </row>
    <row r="16271" spans="1:2">
      <c r="A16271" s="68" t="s">
        <v>16265</v>
      </c>
      <c r="B16271" s="225">
        <v>183.69</v>
      </c>
    </row>
    <row r="16272" spans="1:2">
      <c r="A16272" s="68" t="s">
        <v>16266</v>
      </c>
      <c r="B16272" s="225">
        <v>17.89</v>
      </c>
    </row>
    <row r="16273" spans="1:2">
      <c r="A16273" s="68" t="s">
        <v>16267</v>
      </c>
      <c r="B16273" s="225">
        <v>17.14</v>
      </c>
    </row>
    <row r="16274" spans="1:2">
      <c r="A16274" s="68" t="s">
        <v>16268</v>
      </c>
      <c r="B16274" s="225">
        <v>22.09</v>
      </c>
    </row>
    <row r="16275" spans="1:2">
      <c r="A16275" s="68" t="s">
        <v>16269</v>
      </c>
      <c r="B16275" s="225">
        <v>21.27</v>
      </c>
    </row>
    <row r="16276" spans="1:2">
      <c r="A16276" s="68" t="s">
        <v>16270</v>
      </c>
      <c r="B16276" s="225">
        <v>35.69</v>
      </c>
    </row>
    <row r="16277" spans="1:2">
      <c r="A16277" s="68" t="s">
        <v>16271</v>
      </c>
      <c r="B16277" s="225">
        <v>34.82</v>
      </c>
    </row>
    <row r="16278" spans="1:2">
      <c r="A16278" s="68" t="s">
        <v>16272</v>
      </c>
      <c r="B16278" s="225">
        <v>12.91</v>
      </c>
    </row>
    <row r="16279" spans="1:2">
      <c r="A16279" s="68" t="s">
        <v>16273</v>
      </c>
      <c r="B16279" s="225">
        <v>12.37</v>
      </c>
    </row>
    <row r="16280" spans="1:2">
      <c r="A16280" s="68" t="s">
        <v>16274</v>
      </c>
      <c r="B16280" s="225">
        <v>15.02</v>
      </c>
    </row>
    <row r="16281" spans="1:2">
      <c r="A16281" s="68" t="s">
        <v>16275</v>
      </c>
      <c r="B16281" s="225">
        <v>14.37</v>
      </c>
    </row>
    <row r="16282" spans="1:2">
      <c r="A16282" s="68" t="s">
        <v>16276</v>
      </c>
      <c r="B16282" s="225">
        <v>27.24</v>
      </c>
    </row>
    <row r="16283" spans="1:2">
      <c r="A16283" s="68" t="s">
        <v>16277</v>
      </c>
      <c r="B16283" s="225">
        <v>26.48</v>
      </c>
    </row>
    <row r="16284" spans="1:2">
      <c r="A16284" s="68" t="s">
        <v>16278</v>
      </c>
      <c r="B16284" s="225">
        <v>44.75</v>
      </c>
    </row>
    <row r="16285" spans="1:2">
      <c r="A16285" s="68" t="s">
        <v>16279</v>
      </c>
      <c r="B16285" s="225">
        <v>43.78</v>
      </c>
    </row>
    <row r="16286" spans="1:2">
      <c r="A16286" s="68" t="s">
        <v>16280</v>
      </c>
      <c r="B16286" s="225">
        <v>48.56</v>
      </c>
    </row>
    <row r="16287" spans="1:2">
      <c r="A16287" s="68" t="s">
        <v>16281</v>
      </c>
      <c r="B16287" s="225">
        <v>47.37</v>
      </c>
    </row>
    <row r="16288" spans="1:2">
      <c r="A16288" s="68" t="s">
        <v>16282</v>
      </c>
      <c r="B16288" s="225">
        <v>77.37</v>
      </c>
    </row>
    <row r="16289" spans="1:2">
      <c r="A16289" s="68" t="s">
        <v>16283</v>
      </c>
      <c r="B16289" s="225">
        <v>75.97</v>
      </c>
    </row>
    <row r="16290" spans="1:2">
      <c r="A16290" s="68" t="s">
        <v>16284</v>
      </c>
      <c r="B16290" s="225">
        <v>96.61</v>
      </c>
    </row>
    <row r="16291" spans="1:2">
      <c r="A16291" s="68" t="s">
        <v>16285</v>
      </c>
      <c r="B16291" s="225">
        <v>94.99</v>
      </c>
    </row>
    <row r="16292" spans="1:2">
      <c r="A16292" s="68" t="s">
        <v>16286</v>
      </c>
      <c r="B16292" s="225">
        <v>118.2</v>
      </c>
    </row>
    <row r="16293" spans="1:2">
      <c r="A16293" s="68" t="s">
        <v>16287</v>
      </c>
      <c r="B16293" s="225">
        <v>116.3</v>
      </c>
    </row>
    <row r="16294" spans="1:2">
      <c r="A16294" s="68" t="s">
        <v>16288</v>
      </c>
      <c r="B16294" s="225">
        <v>13.79</v>
      </c>
    </row>
    <row r="16295" spans="1:2">
      <c r="A16295" s="68" t="s">
        <v>16289</v>
      </c>
      <c r="B16295" s="225">
        <v>13.25</v>
      </c>
    </row>
    <row r="16296" spans="1:2">
      <c r="A16296" s="68" t="s">
        <v>16290</v>
      </c>
      <c r="B16296" s="225">
        <v>16.03</v>
      </c>
    </row>
    <row r="16297" spans="1:2">
      <c r="A16297" s="68" t="s">
        <v>16291</v>
      </c>
      <c r="B16297" s="225">
        <v>15.38</v>
      </c>
    </row>
    <row r="16298" spans="1:2">
      <c r="A16298" s="68" t="s">
        <v>16292</v>
      </c>
      <c r="B16298" s="225">
        <v>29.4</v>
      </c>
    </row>
    <row r="16299" spans="1:2">
      <c r="A16299" s="68" t="s">
        <v>16293</v>
      </c>
      <c r="B16299" s="225">
        <v>28.64</v>
      </c>
    </row>
    <row r="16300" spans="1:2">
      <c r="A16300" s="68" t="s">
        <v>16294</v>
      </c>
      <c r="B16300" s="225">
        <v>41.89</v>
      </c>
    </row>
    <row r="16301" spans="1:2">
      <c r="A16301" s="68" t="s">
        <v>16295</v>
      </c>
      <c r="B16301" s="225">
        <v>41.02</v>
      </c>
    </row>
    <row r="16302" spans="1:2">
      <c r="A16302" s="68" t="s">
        <v>16296</v>
      </c>
      <c r="B16302" s="225">
        <v>48.5</v>
      </c>
    </row>
    <row r="16303" spans="1:2">
      <c r="A16303" s="68" t="s">
        <v>16297</v>
      </c>
      <c r="B16303" s="225">
        <v>47.52</v>
      </c>
    </row>
    <row r="16304" spans="1:2">
      <c r="A16304" s="68" t="s">
        <v>16298</v>
      </c>
      <c r="B16304" s="225">
        <v>52.53</v>
      </c>
    </row>
    <row r="16305" spans="1:2">
      <c r="A16305" s="68" t="s">
        <v>16299</v>
      </c>
      <c r="B16305" s="225">
        <v>51.33</v>
      </c>
    </row>
    <row r="16306" spans="1:2">
      <c r="A16306" s="68" t="s">
        <v>16300</v>
      </c>
      <c r="B16306" s="225">
        <v>84.06</v>
      </c>
    </row>
    <row r="16307" spans="1:2">
      <c r="A16307" s="68" t="s">
        <v>16301</v>
      </c>
      <c r="B16307" s="225">
        <v>82.65</v>
      </c>
    </row>
    <row r="16308" spans="1:2">
      <c r="A16308" s="68" t="s">
        <v>16302</v>
      </c>
      <c r="B16308" s="225">
        <v>105.06</v>
      </c>
    </row>
    <row r="16309" spans="1:2">
      <c r="A16309" s="68" t="s">
        <v>16303</v>
      </c>
      <c r="B16309" s="225">
        <v>103.43</v>
      </c>
    </row>
    <row r="16310" spans="1:2">
      <c r="A16310" s="68" t="s">
        <v>16304</v>
      </c>
      <c r="B16310" s="225">
        <v>128.6</v>
      </c>
    </row>
    <row r="16311" spans="1:2">
      <c r="A16311" s="68" t="s">
        <v>16305</v>
      </c>
      <c r="B16311" s="225">
        <v>126.7</v>
      </c>
    </row>
    <row r="16312" spans="1:2">
      <c r="A16312" s="68" t="s">
        <v>16306</v>
      </c>
      <c r="B16312" s="225">
        <v>9.27</v>
      </c>
    </row>
    <row r="16313" spans="1:2">
      <c r="A16313" s="68" t="s">
        <v>16307</v>
      </c>
      <c r="B16313" s="225">
        <v>8.51</v>
      </c>
    </row>
    <row r="16314" spans="1:2">
      <c r="A16314" s="68" t="s">
        <v>16308</v>
      </c>
      <c r="B16314" s="225">
        <v>10.41</v>
      </c>
    </row>
    <row r="16315" spans="1:2">
      <c r="A16315" s="68" t="s">
        <v>16309</v>
      </c>
      <c r="B16315" s="225">
        <v>9.6</v>
      </c>
    </row>
    <row r="16316" spans="1:2">
      <c r="A16316" s="68" t="s">
        <v>16310</v>
      </c>
      <c r="B16316" s="225">
        <v>16.97</v>
      </c>
    </row>
    <row r="16317" spans="1:2">
      <c r="A16317" s="68" t="s">
        <v>16311</v>
      </c>
      <c r="B16317" s="225">
        <v>16.100000000000001</v>
      </c>
    </row>
    <row r="16318" spans="1:2">
      <c r="A16318" s="68" t="s">
        <v>16312</v>
      </c>
      <c r="B16318" s="225">
        <v>21.65</v>
      </c>
    </row>
    <row r="16319" spans="1:2">
      <c r="A16319" s="68" t="s">
        <v>16313</v>
      </c>
      <c r="B16319" s="225">
        <v>20.67</v>
      </c>
    </row>
    <row r="16320" spans="1:2">
      <c r="A16320" s="68" t="s">
        <v>16314</v>
      </c>
      <c r="B16320" s="225">
        <v>23.63</v>
      </c>
    </row>
    <row r="16321" spans="1:2">
      <c r="A16321" s="68" t="s">
        <v>16315</v>
      </c>
      <c r="B16321" s="225">
        <v>22.44</v>
      </c>
    </row>
    <row r="16322" spans="1:2">
      <c r="A16322" s="68" t="s">
        <v>16316</v>
      </c>
      <c r="B16322" s="225">
        <v>37.21</v>
      </c>
    </row>
    <row r="16323" spans="1:2">
      <c r="A16323" s="68" t="s">
        <v>16317</v>
      </c>
      <c r="B16323" s="225">
        <v>35.799999999999997</v>
      </c>
    </row>
    <row r="16324" spans="1:2">
      <c r="A16324" s="68" t="s">
        <v>16318</v>
      </c>
      <c r="B16324" s="225">
        <v>57.09</v>
      </c>
    </row>
    <row r="16325" spans="1:2">
      <c r="A16325" s="68" t="s">
        <v>16319</v>
      </c>
      <c r="B16325" s="225">
        <v>55.46</v>
      </c>
    </row>
    <row r="16326" spans="1:2">
      <c r="A16326" s="68" t="s">
        <v>16320</v>
      </c>
      <c r="B16326" s="225">
        <v>71.3</v>
      </c>
    </row>
    <row r="16327" spans="1:2">
      <c r="A16327" s="68" t="s">
        <v>16321</v>
      </c>
      <c r="B16327" s="225">
        <v>69.400000000000006</v>
      </c>
    </row>
    <row r="16328" spans="1:2">
      <c r="A16328" s="68" t="s">
        <v>16322</v>
      </c>
      <c r="B16328" s="225">
        <v>108.96</v>
      </c>
    </row>
    <row r="16329" spans="1:2">
      <c r="A16329" s="68" t="s">
        <v>16323</v>
      </c>
      <c r="B16329" s="225">
        <v>106.79</v>
      </c>
    </row>
    <row r="16330" spans="1:2">
      <c r="A16330" s="68" t="s">
        <v>16324</v>
      </c>
      <c r="B16330" s="225">
        <v>9.6300000000000008</v>
      </c>
    </row>
    <row r="16331" spans="1:2">
      <c r="A16331" s="68" t="s">
        <v>16325</v>
      </c>
      <c r="B16331" s="225">
        <v>8.8699999999999992</v>
      </c>
    </row>
    <row r="16332" spans="1:2">
      <c r="A16332" s="68" t="s">
        <v>16326</v>
      </c>
      <c r="B16332" s="225">
        <v>10.85</v>
      </c>
    </row>
    <row r="16333" spans="1:2">
      <c r="A16333" s="68" t="s">
        <v>16327</v>
      </c>
      <c r="B16333" s="225">
        <v>10.029999999999999</v>
      </c>
    </row>
    <row r="16334" spans="1:2">
      <c r="A16334" s="68" t="s">
        <v>16328</v>
      </c>
      <c r="B16334" s="225">
        <v>18.010000000000002</v>
      </c>
    </row>
    <row r="16335" spans="1:2">
      <c r="A16335" s="68" t="s">
        <v>16329</v>
      </c>
      <c r="B16335" s="225">
        <v>17.149999999999999</v>
      </c>
    </row>
    <row r="16336" spans="1:2">
      <c r="A16336" s="68" t="s">
        <v>16330</v>
      </c>
      <c r="B16336" s="225">
        <v>23.08</v>
      </c>
    </row>
    <row r="16337" spans="1:2">
      <c r="A16337" s="68" t="s">
        <v>16331</v>
      </c>
      <c r="B16337" s="225">
        <v>22.11</v>
      </c>
    </row>
    <row r="16338" spans="1:2">
      <c r="A16338" s="68" t="s">
        <v>16332</v>
      </c>
      <c r="B16338" s="225">
        <v>25.1</v>
      </c>
    </row>
    <row r="16339" spans="1:2">
      <c r="A16339" s="68" t="s">
        <v>16333</v>
      </c>
      <c r="B16339" s="225">
        <v>23.91</v>
      </c>
    </row>
    <row r="16340" spans="1:2">
      <c r="A16340" s="68" t="s">
        <v>16334</v>
      </c>
      <c r="B16340" s="225">
        <v>39.869999999999997</v>
      </c>
    </row>
    <row r="16341" spans="1:2">
      <c r="A16341" s="68" t="s">
        <v>16335</v>
      </c>
      <c r="B16341" s="225">
        <v>38.46</v>
      </c>
    </row>
    <row r="16342" spans="1:2">
      <c r="A16342" s="68" t="s">
        <v>16336</v>
      </c>
      <c r="B16342" s="225">
        <v>61.58</v>
      </c>
    </row>
    <row r="16343" spans="1:2">
      <c r="A16343" s="68" t="s">
        <v>16337</v>
      </c>
      <c r="B16343" s="225">
        <v>59.96</v>
      </c>
    </row>
    <row r="16344" spans="1:2">
      <c r="A16344" s="68" t="s">
        <v>16338</v>
      </c>
      <c r="B16344" s="225">
        <v>77.010000000000005</v>
      </c>
    </row>
    <row r="16345" spans="1:2">
      <c r="A16345" s="68" t="s">
        <v>16339</v>
      </c>
      <c r="B16345" s="225">
        <v>75.11</v>
      </c>
    </row>
    <row r="16346" spans="1:2">
      <c r="A16346" s="68" t="s">
        <v>16340</v>
      </c>
      <c r="B16346" s="225">
        <v>118.23</v>
      </c>
    </row>
    <row r="16347" spans="1:2">
      <c r="A16347" s="68" t="s">
        <v>16341</v>
      </c>
      <c r="B16347" s="225">
        <v>116.07</v>
      </c>
    </row>
    <row r="16348" spans="1:2">
      <c r="A16348" s="68" t="s">
        <v>16342</v>
      </c>
      <c r="B16348" s="225">
        <v>13.49</v>
      </c>
    </row>
    <row r="16349" spans="1:2">
      <c r="A16349" s="68" t="s">
        <v>16343</v>
      </c>
      <c r="B16349" s="225">
        <v>12.52</v>
      </c>
    </row>
    <row r="16350" spans="1:2">
      <c r="A16350" s="68" t="s">
        <v>16344</v>
      </c>
      <c r="B16350" s="225">
        <v>19.37</v>
      </c>
    </row>
    <row r="16351" spans="1:2">
      <c r="A16351" s="68" t="s">
        <v>16345</v>
      </c>
      <c r="B16351" s="225">
        <v>18.18</v>
      </c>
    </row>
    <row r="16352" spans="1:2">
      <c r="A16352" s="68" t="s">
        <v>16346</v>
      </c>
      <c r="B16352" s="225">
        <v>27.91</v>
      </c>
    </row>
    <row r="16353" spans="1:2">
      <c r="A16353" s="68" t="s">
        <v>16347</v>
      </c>
      <c r="B16353" s="225">
        <v>26.28</v>
      </c>
    </row>
    <row r="16354" spans="1:2">
      <c r="A16354" s="68" t="s">
        <v>16348</v>
      </c>
      <c r="B16354" s="225">
        <v>31.45</v>
      </c>
    </row>
    <row r="16355" spans="1:2">
      <c r="A16355" s="68" t="s">
        <v>16349</v>
      </c>
      <c r="B16355" s="225">
        <v>29.55</v>
      </c>
    </row>
    <row r="16356" spans="1:2">
      <c r="A16356" s="68" t="s">
        <v>16350</v>
      </c>
      <c r="B16356" s="225">
        <v>14.11</v>
      </c>
    </row>
    <row r="16357" spans="1:2">
      <c r="A16357" s="68" t="s">
        <v>16351</v>
      </c>
      <c r="B16357" s="225">
        <v>13.14</v>
      </c>
    </row>
    <row r="16358" spans="1:2">
      <c r="A16358" s="68" t="s">
        <v>16352</v>
      </c>
      <c r="B16358" s="225">
        <v>20.420000000000002</v>
      </c>
    </row>
    <row r="16359" spans="1:2">
      <c r="A16359" s="68" t="s">
        <v>16353</v>
      </c>
      <c r="B16359" s="225">
        <v>19.23</v>
      </c>
    </row>
    <row r="16360" spans="1:2">
      <c r="A16360" s="68" t="s">
        <v>16354</v>
      </c>
      <c r="B16360" s="225">
        <v>29.48</v>
      </c>
    </row>
    <row r="16361" spans="1:2">
      <c r="A16361" s="68" t="s">
        <v>16355</v>
      </c>
      <c r="B16361" s="225">
        <v>27.86</v>
      </c>
    </row>
    <row r="16362" spans="1:2">
      <c r="A16362" s="68" t="s">
        <v>16356</v>
      </c>
      <c r="B16362" s="225">
        <v>33.17</v>
      </c>
    </row>
    <row r="16363" spans="1:2">
      <c r="A16363" s="68" t="s">
        <v>16357</v>
      </c>
      <c r="B16363" s="225">
        <v>31.28</v>
      </c>
    </row>
    <row r="16364" spans="1:2">
      <c r="A16364" s="68" t="s">
        <v>16358</v>
      </c>
      <c r="B16364" s="225">
        <v>67.48</v>
      </c>
    </row>
    <row r="16365" spans="1:2">
      <c r="A16365" s="68" t="s">
        <v>16359</v>
      </c>
      <c r="B16365" s="225">
        <v>65.150000000000006</v>
      </c>
    </row>
    <row r="16366" spans="1:2">
      <c r="A16366" s="68" t="s">
        <v>16360</v>
      </c>
      <c r="B16366" s="225">
        <v>6.43</v>
      </c>
    </row>
    <row r="16367" spans="1:2">
      <c r="A16367" s="68" t="s">
        <v>16361</v>
      </c>
      <c r="B16367" s="225">
        <v>5.89</v>
      </c>
    </row>
    <row r="16368" spans="1:2">
      <c r="A16368" s="68" t="s">
        <v>16362</v>
      </c>
      <c r="B16368" s="225">
        <v>8.08</v>
      </c>
    </row>
    <row r="16369" spans="1:2">
      <c r="A16369" s="68" t="s">
        <v>16363</v>
      </c>
      <c r="B16369" s="225">
        <v>7.43</v>
      </c>
    </row>
    <row r="16370" spans="1:2">
      <c r="A16370" s="68" t="s">
        <v>16364</v>
      </c>
      <c r="B16370" s="225">
        <v>9.51</v>
      </c>
    </row>
    <row r="16371" spans="1:2">
      <c r="A16371" s="68" t="s">
        <v>16365</v>
      </c>
      <c r="B16371" s="225">
        <v>8.75</v>
      </c>
    </row>
    <row r="16372" spans="1:2">
      <c r="A16372" s="68" t="s">
        <v>16366</v>
      </c>
      <c r="B16372" s="225">
        <v>10.42</v>
      </c>
    </row>
    <row r="16373" spans="1:2">
      <c r="A16373" s="68" t="s">
        <v>16367</v>
      </c>
      <c r="B16373" s="225">
        <v>9.56</v>
      </c>
    </row>
    <row r="16374" spans="1:2">
      <c r="A16374" s="68" t="s">
        <v>16368</v>
      </c>
      <c r="B16374" s="225">
        <v>11.42</v>
      </c>
    </row>
    <row r="16375" spans="1:2">
      <c r="A16375" s="68" t="s">
        <v>16369</v>
      </c>
      <c r="B16375" s="225">
        <v>10.45</v>
      </c>
    </row>
    <row r="16376" spans="1:2">
      <c r="A16376" s="68" t="s">
        <v>16370</v>
      </c>
      <c r="B16376" s="225">
        <v>19.38</v>
      </c>
    </row>
    <row r="16377" spans="1:2">
      <c r="A16377" s="68" t="s">
        <v>16371</v>
      </c>
      <c r="B16377" s="225">
        <v>18.18</v>
      </c>
    </row>
    <row r="16378" spans="1:2">
      <c r="A16378" s="68" t="s">
        <v>16372</v>
      </c>
      <c r="B16378" s="225">
        <v>28.11</v>
      </c>
    </row>
    <row r="16379" spans="1:2">
      <c r="A16379" s="68" t="s">
        <v>16373</v>
      </c>
      <c r="B16379" s="225">
        <v>26.7</v>
      </c>
    </row>
    <row r="16380" spans="1:2">
      <c r="A16380" s="68" t="s">
        <v>16374</v>
      </c>
      <c r="B16380" s="225">
        <v>30.66</v>
      </c>
    </row>
    <row r="16381" spans="1:2">
      <c r="A16381" s="68" t="s">
        <v>16375</v>
      </c>
      <c r="B16381" s="225">
        <v>29.04</v>
      </c>
    </row>
    <row r="16382" spans="1:2">
      <c r="A16382" s="68" t="s">
        <v>16376</v>
      </c>
      <c r="B16382" s="225">
        <v>45.12</v>
      </c>
    </row>
    <row r="16383" spans="1:2">
      <c r="A16383" s="68" t="s">
        <v>16377</v>
      </c>
      <c r="B16383" s="225">
        <v>43.23</v>
      </c>
    </row>
    <row r="16384" spans="1:2">
      <c r="A16384" s="68" t="s">
        <v>16378</v>
      </c>
      <c r="B16384" s="225">
        <v>6.67</v>
      </c>
    </row>
    <row r="16385" spans="1:2">
      <c r="A16385" s="68" t="s">
        <v>16379</v>
      </c>
      <c r="B16385" s="225">
        <v>6.13</v>
      </c>
    </row>
    <row r="16386" spans="1:2">
      <c r="A16386" s="68" t="s">
        <v>16380</v>
      </c>
      <c r="B16386" s="225">
        <v>8.4</v>
      </c>
    </row>
    <row r="16387" spans="1:2">
      <c r="A16387" s="68" t="s">
        <v>16381</v>
      </c>
      <c r="B16387" s="225">
        <v>7.75</v>
      </c>
    </row>
    <row r="16388" spans="1:2">
      <c r="A16388" s="68" t="s">
        <v>16382</v>
      </c>
      <c r="B16388" s="225">
        <v>9.89</v>
      </c>
    </row>
    <row r="16389" spans="1:2">
      <c r="A16389" s="68" t="s">
        <v>16383</v>
      </c>
      <c r="B16389" s="225">
        <v>9.14</v>
      </c>
    </row>
    <row r="16390" spans="1:2">
      <c r="A16390" s="68" t="s">
        <v>16384</v>
      </c>
      <c r="B16390" s="225">
        <v>10.82</v>
      </c>
    </row>
    <row r="16391" spans="1:2">
      <c r="A16391" s="68" t="s">
        <v>16385</v>
      </c>
      <c r="B16391" s="225">
        <v>9.9499999999999993</v>
      </c>
    </row>
    <row r="16392" spans="1:2">
      <c r="A16392" s="68" t="s">
        <v>16386</v>
      </c>
      <c r="B16392" s="225">
        <v>11.84</v>
      </c>
    </row>
    <row r="16393" spans="1:2">
      <c r="A16393" s="68" t="s">
        <v>16387</v>
      </c>
      <c r="B16393" s="225">
        <v>10.86</v>
      </c>
    </row>
    <row r="16394" spans="1:2">
      <c r="A16394" s="68" t="s">
        <v>16388</v>
      </c>
      <c r="B16394" s="225">
        <v>20.420000000000002</v>
      </c>
    </row>
    <row r="16395" spans="1:2">
      <c r="A16395" s="68" t="s">
        <v>16389</v>
      </c>
      <c r="B16395" s="225">
        <v>19.23</v>
      </c>
    </row>
    <row r="16396" spans="1:2">
      <c r="A16396" s="68" t="s">
        <v>16390</v>
      </c>
      <c r="B16396" s="225">
        <v>29.87</v>
      </c>
    </row>
    <row r="16397" spans="1:2">
      <c r="A16397" s="68" t="s">
        <v>16391</v>
      </c>
      <c r="B16397" s="225">
        <v>28.46</v>
      </c>
    </row>
    <row r="16398" spans="1:2">
      <c r="A16398" s="68" t="s">
        <v>16392</v>
      </c>
      <c r="B16398" s="225">
        <v>32.51</v>
      </c>
    </row>
    <row r="16399" spans="1:2">
      <c r="A16399" s="68" t="s">
        <v>16393</v>
      </c>
      <c r="B16399" s="225">
        <v>30.89</v>
      </c>
    </row>
    <row r="16400" spans="1:2">
      <c r="A16400" s="68" t="s">
        <v>16394</v>
      </c>
      <c r="B16400" s="225">
        <v>48.22</v>
      </c>
    </row>
    <row r="16401" spans="1:2">
      <c r="A16401" s="68" t="s">
        <v>16395</v>
      </c>
      <c r="B16401" s="225">
        <v>46.32</v>
      </c>
    </row>
    <row r="16402" spans="1:2">
      <c r="A16402" s="68" t="s">
        <v>16396</v>
      </c>
      <c r="B16402" s="225">
        <v>4.99</v>
      </c>
    </row>
    <row r="16403" spans="1:2">
      <c r="A16403" s="68" t="s">
        <v>16397</v>
      </c>
      <c r="B16403" s="225">
        <v>4.55</v>
      </c>
    </row>
    <row r="16404" spans="1:2">
      <c r="A16404" s="68" t="s">
        <v>16398</v>
      </c>
      <c r="B16404" s="225">
        <v>6.26</v>
      </c>
    </row>
    <row r="16405" spans="1:2">
      <c r="A16405" s="68" t="s">
        <v>16399</v>
      </c>
      <c r="B16405" s="225">
        <v>5.72</v>
      </c>
    </row>
    <row r="16406" spans="1:2">
      <c r="A16406" s="68" t="s">
        <v>16400</v>
      </c>
      <c r="B16406" s="225">
        <v>30.42</v>
      </c>
    </row>
    <row r="16407" spans="1:2">
      <c r="A16407" s="68" t="s">
        <v>16401</v>
      </c>
      <c r="B16407" s="225">
        <v>29.61</v>
      </c>
    </row>
    <row r="16408" spans="1:2">
      <c r="A16408" s="68" t="s">
        <v>16402</v>
      </c>
      <c r="B16408" s="225">
        <v>43.26</v>
      </c>
    </row>
    <row r="16409" spans="1:2">
      <c r="A16409" s="68" t="s">
        <v>16403</v>
      </c>
      <c r="B16409" s="225">
        <v>42.28</v>
      </c>
    </row>
    <row r="16410" spans="1:2">
      <c r="A16410" s="68" t="s">
        <v>16404</v>
      </c>
      <c r="B16410" s="225">
        <v>87.57</v>
      </c>
    </row>
    <row r="16411" spans="1:2">
      <c r="A16411" s="68" t="s">
        <v>16405</v>
      </c>
      <c r="B16411" s="225">
        <v>86.6</v>
      </c>
    </row>
    <row r="16412" spans="1:2">
      <c r="A16412" s="68" t="s">
        <v>16406</v>
      </c>
      <c r="B16412" s="225">
        <v>32.86</v>
      </c>
    </row>
    <row r="16413" spans="1:2">
      <c r="A16413" s="68" t="s">
        <v>16407</v>
      </c>
      <c r="B16413" s="225">
        <v>32.04</v>
      </c>
    </row>
    <row r="16414" spans="1:2">
      <c r="A16414" s="68" t="s">
        <v>16408</v>
      </c>
      <c r="B16414" s="225">
        <v>46.85</v>
      </c>
    </row>
    <row r="16415" spans="1:2">
      <c r="A16415" s="68" t="s">
        <v>16409</v>
      </c>
      <c r="B16415" s="225">
        <v>45.88</v>
      </c>
    </row>
    <row r="16416" spans="1:2">
      <c r="A16416" s="68" t="s">
        <v>16410</v>
      </c>
      <c r="B16416" s="225">
        <v>95.6</v>
      </c>
    </row>
    <row r="16417" spans="1:2">
      <c r="A16417" s="68" t="s">
        <v>16411</v>
      </c>
      <c r="B16417" s="225">
        <v>94.62</v>
      </c>
    </row>
    <row r="16418" spans="1:2">
      <c r="A16418" s="68" t="s">
        <v>16412</v>
      </c>
      <c r="B16418" s="225">
        <v>120.56</v>
      </c>
    </row>
    <row r="16419" spans="1:2">
      <c r="A16419" s="68" t="s">
        <v>16413</v>
      </c>
      <c r="B16419" s="225">
        <v>119.58</v>
      </c>
    </row>
    <row r="16420" spans="1:2">
      <c r="A16420" s="68" t="s">
        <v>16414</v>
      </c>
      <c r="B16420" s="225">
        <v>53.76</v>
      </c>
    </row>
    <row r="16421" spans="1:2">
      <c r="A16421" s="68" t="s">
        <v>16415</v>
      </c>
      <c r="B16421" s="225">
        <v>51.47</v>
      </c>
    </row>
    <row r="16422" spans="1:2">
      <c r="A16422" s="68" t="s">
        <v>16416</v>
      </c>
      <c r="B16422" s="225">
        <v>107.76</v>
      </c>
    </row>
    <row r="16423" spans="1:2">
      <c r="A16423" s="68" t="s">
        <v>16417</v>
      </c>
      <c r="B16423" s="225">
        <v>103.16</v>
      </c>
    </row>
    <row r="16424" spans="1:2">
      <c r="A16424" s="68" t="s">
        <v>16418</v>
      </c>
      <c r="B16424" s="225">
        <v>161.28</v>
      </c>
    </row>
    <row r="16425" spans="1:2">
      <c r="A16425" s="68" t="s">
        <v>16419</v>
      </c>
      <c r="B16425" s="225">
        <v>154.43</v>
      </c>
    </row>
    <row r="16426" spans="1:2">
      <c r="A16426" s="68" t="s">
        <v>16420</v>
      </c>
      <c r="B16426" s="225">
        <v>40.22</v>
      </c>
    </row>
    <row r="16427" spans="1:2">
      <c r="A16427" s="68" t="s">
        <v>16421</v>
      </c>
      <c r="B16427" s="225">
        <v>39.35</v>
      </c>
    </row>
    <row r="16428" spans="1:2">
      <c r="A16428" s="68" t="s">
        <v>16422</v>
      </c>
      <c r="B16428" s="225">
        <v>32.630000000000003</v>
      </c>
    </row>
    <row r="16429" spans="1:2">
      <c r="A16429" s="68" t="s">
        <v>16423</v>
      </c>
      <c r="B16429" s="225">
        <v>31.76</v>
      </c>
    </row>
    <row r="16430" spans="1:2">
      <c r="A16430" s="68" t="s">
        <v>16424</v>
      </c>
      <c r="B16430" s="225">
        <v>2.8</v>
      </c>
    </row>
    <row r="16431" spans="1:2">
      <c r="A16431" s="68" t="s">
        <v>16425</v>
      </c>
      <c r="B16431" s="225">
        <v>2.64</v>
      </c>
    </row>
    <row r="16432" spans="1:2">
      <c r="A16432" s="68" t="s">
        <v>16426</v>
      </c>
      <c r="B16432" s="225">
        <v>3.22</v>
      </c>
    </row>
    <row r="16433" spans="1:2">
      <c r="A16433" s="68" t="s">
        <v>16427</v>
      </c>
      <c r="B16433" s="225">
        <v>3.06</v>
      </c>
    </row>
    <row r="16434" spans="1:2">
      <c r="A16434" s="68" t="s">
        <v>16428</v>
      </c>
      <c r="B16434" s="225">
        <v>3.98</v>
      </c>
    </row>
    <row r="16435" spans="1:2">
      <c r="A16435" s="68" t="s">
        <v>16429</v>
      </c>
      <c r="B16435" s="225">
        <v>3.82</v>
      </c>
    </row>
    <row r="16436" spans="1:2">
      <c r="A16436" s="68" t="s">
        <v>16430</v>
      </c>
      <c r="B16436" s="225">
        <v>6.26</v>
      </c>
    </row>
    <row r="16437" spans="1:2">
      <c r="A16437" s="68" t="s">
        <v>16431</v>
      </c>
      <c r="B16437" s="225">
        <v>5.99</v>
      </c>
    </row>
    <row r="16438" spans="1:2">
      <c r="A16438" s="68" t="s">
        <v>16432</v>
      </c>
      <c r="B16438" s="225">
        <v>9.64</v>
      </c>
    </row>
    <row r="16439" spans="1:2">
      <c r="A16439" s="68" t="s">
        <v>16433</v>
      </c>
      <c r="B16439" s="225">
        <v>9.32</v>
      </c>
    </row>
    <row r="16440" spans="1:2">
      <c r="A16440" s="68" t="s">
        <v>16434</v>
      </c>
      <c r="B16440" s="225">
        <v>11.65</v>
      </c>
    </row>
    <row r="16441" spans="1:2">
      <c r="A16441" s="68" t="s">
        <v>16435</v>
      </c>
      <c r="B16441" s="225">
        <v>11.27</v>
      </c>
    </row>
    <row r="16442" spans="1:2">
      <c r="A16442" s="68" t="s">
        <v>16436</v>
      </c>
      <c r="B16442" s="225">
        <v>16.190000000000001</v>
      </c>
    </row>
    <row r="16443" spans="1:2">
      <c r="A16443" s="68" t="s">
        <v>16437</v>
      </c>
      <c r="B16443" s="225">
        <v>15.76</v>
      </c>
    </row>
    <row r="16444" spans="1:2">
      <c r="A16444" s="68" t="s">
        <v>16438</v>
      </c>
      <c r="B16444" s="225">
        <v>19.86</v>
      </c>
    </row>
    <row r="16445" spans="1:2">
      <c r="A16445" s="68" t="s">
        <v>16439</v>
      </c>
      <c r="B16445" s="225">
        <v>19.37</v>
      </c>
    </row>
    <row r="16446" spans="1:2">
      <c r="A16446" s="68" t="s">
        <v>16440</v>
      </c>
      <c r="B16446" s="225">
        <v>29.46</v>
      </c>
    </row>
    <row r="16447" spans="1:2">
      <c r="A16447" s="68" t="s">
        <v>16441</v>
      </c>
      <c r="B16447" s="225">
        <v>28.86</v>
      </c>
    </row>
    <row r="16448" spans="1:2">
      <c r="A16448" s="68" t="s">
        <v>16442</v>
      </c>
      <c r="B16448" s="225">
        <v>41.63</v>
      </c>
    </row>
    <row r="16449" spans="1:2">
      <c r="A16449" s="68" t="s">
        <v>16443</v>
      </c>
      <c r="B16449" s="225">
        <v>40.93</v>
      </c>
    </row>
    <row r="16450" spans="1:2">
      <c r="A16450" s="68" t="s">
        <v>16444</v>
      </c>
      <c r="B16450" s="225">
        <v>42.51</v>
      </c>
    </row>
    <row r="16451" spans="1:2">
      <c r="A16451" s="68" t="s">
        <v>16445</v>
      </c>
      <c r="B16451" s="225">
        <v>41.7</v>
      </c>
    </row>
    <row r="16452" spans="1:2">
      <c r="A16452" s="68" t="s">
        <v>16446</v>
      </c>
      <c r="B16452" s="225">
        <v>13.48</v>
      </c>
    </row>
    <row r="16453" spans="1:2">
      <c r="A16453" s="68" t="s">
        <v>16447</v>
      </c>
      <c r="B16453" s="225">
        <v>13.48</v>
      </c>
    </row>
    <row r="16454" spans="1:2">
      <c r="A16454" s="68" t="s">
        <v>16448</v>
      </c>
      <c r="B16454" s="225">
        <v>18.489999999999998</v>
      </c>
    </row>
    <row r="16455" spans="1:2">
      <c r="A16455" s="68" t="s">
        <v>16449</v>
      </c>
      <c r="B16455" s="225">
        <v>18.489999999999998</v>
      </c>
    </row>
    <row r="16456" spans="1:2">
      <c r="A16456" s="68" t="s">
        <v>16450</v>
      </c>
      <c r="B16456" s="225">
        <v>24.77</v>
      </c>
    </row>
    <row r="16457" spans="1:2">
      <c r="A16457" s="68" t="s">
        <v>16451</v>
      </c>
      <c r="B16457" s="225">
        <v>24.77</v>
      </c>
    </row>
    <row r="16458" spans="1:2">
      <c r="A16458" s="68" t="s">
        <v>16452</v>
      </c>
      <c r="B16458" s="225">
        <v>35.1</v>
      </c>
    </row>
    <row r="16459" spans="1:2">
      <c r="A16459" s="68" t="s">
        <v>16453</v>
      </c>
      <c r="B16459" s="225">
        <v>35.1</v>
      </c>
    </row>
    <row r="16460" spans="1:2">
      <c r="A16460" s="68" t="s">
        <v>16454</v>
      </c>
      <c r="B16460" s="225">
        <v>34.17</v>
      </c>
    </row>
    <row r="16461" spans="1:2">
      <c r="A16461" s="68" t="s">
        <v>16455</v>
      </c>
      <c r="B16461" s="225">
        <v>34.17</v>
      </c>
    </row>
    <row r="16462" spans="1:2">
      <c r="A16462" s="68" t="s">
        <v>16456</v>
      </c>
      <c r="B16462" s="225">
        <v>50.95</v>
      </c>
    </row>
    <row r="16463" spans="1:2">
      <c r="A16463" s="68" t="s">
        <v>16457</v>
      </c>
      <c r="B16463" s="225">
        <v>50.95</v>
      </c>
    </row>
    <row r="16464" spans="1:2">
      <c r="A16464" s="68" t="s">
        <v>16458</v>
      </c>
      <c r="B16464" s="225">
        <v>0.67</v>
      </c>
    </row>
    <row r="16465" spans="1:2">
      <c r="A16465" s="68" t="s">
        <v>16459</v>
      </c>
      <c r="B16465" s="225">
        <v>0.67</v>
      </c>
    </row>
    <row r="16466" spans="1:2">
      <c r="A16466" s="68" t="s">
        <v>16460</v>
      </c>
      <c r="B16466" s="225">
        <v>4.5</v>
      </c>
    </row>
    <row r="16467" spans="1:2">
      <c r="A16467" s="68" t="s">
        <v>16461</v>
      </c>
      <c r="B16467" s="225">
        <v>4.5</v>
      </c>
    </row>
    <row r="16468" spans="1:2">
      <c r="A16468" s="68" t="s">
        <v>16462</v>
      </c>
      <c r="B16468" s="225">
        <v>4.55</v>
      </c>
    </row>
    <row r="16469" spans="1:2">
      <c r="A16469" s="68" t="s">
        <v>16463</v>
      </c>
      <c r="B16469" s="225">
        <v>4.55</v>
      </c>
    </row>
    <row r="16470" spans="1:2">
      <c r="A16470" s="68" t="s">
        <v>16464</v>
      </c>
      <c r="B16470" s="225">
        <v>7.41</v>
      </c>
    </row>
    <row r="16471" spans="1:2">
      <c r="A16471" s="68" t="s">
        <v>16465</v>
      </c>
      <c r="B16471" s="225">
        <v>7.41</v>
      </c>
    </row>
    <row r="16472" spans="1:2">
      <c r="A16472" s="68" t="s">
        <v>16466</v>
      </c>
      <c r="B16472" s="225">
        <v>7.63</v>
      </c>
    </row>
    <row r="16473" spans="1:2">
      <c r="A16473" s="68" t="s">
        <v>16467</v>
      </c>
      <c r="B16473" s="225">
        <v>7.63</v>
      </c>
    </row>
    <row r="16474" spans="1:2">
      <c r="A16474" s="68" t="s">
        <v>16468</v>
      </c>
      <c r="B16474" s="225">
        <v>9.2100000000000009</v>
      </c>
    </row>
    <row r="16475" spans="1:2">
      <c r="A16475" s="68" t="s">
        <v>16469</v>
      </c>
      <c r="B16475" s="225">
        <v>9.2100000000000009</v>
      </c>
    </row>
    <row r="16476" spans="1:2">
      <c r="A16476" s="68" t="s">
        <v>16470</v>
      </c>
      <c r="B16476" s="225">
        <v>9.51</v>
      </c>
    </row>
    <row r="16477" spans="1:2">
      <c r="A16477" s="68" t="s">
        <v>16471</v>
      </c>
      <c r="B16477" s="225">
        <v>9.51</v>
      </c>
    </row>
    <row r="16478" spans="1:2">
      <c r="A16478" s="68" t="s">
        <v>16472</v>
      </c>
      <c r="B16478" s="225">
        <v>9.7799999999999994</v>
      </c>
    </row>
    <row r="16479" spans="1:2">
      <c r="A16479" s="68" t="s">
        <v>16473</v>
      </c>
      <c r="B16479" s="225">
        <v>9.7799999999999994</v>
      </c>
    </row>
    <row r="16480" spans="1:2">
      <c r="A16480" s="68" t="s">
        <v>16474</v>
      </c>
      <c r="B16480" s="225">
        <v>21.92</v>
      </c>
    </row>
    <row r="16481" spans="1:2">
      <c r="A16481" s="68" t="s">
        <v>16475</v>
      </c>
      <c r="B16481" s="225">
        <v>21.92</v>
      </c>
    </row>
    <row r="16482" spans="1:2">
      <c r="A16482" s="68" t="s">
        <v>16476</v>
      </c>
      <c r="B16482" s="225">
        <v>22.87</v>
      </c>
    </row>
    <row r="16483" spans="1:2">
      <c r="A16483" s="68" t="s">
        <v>16477</v>
      </c>
      <c r="B16483" s="225">
        <v>22.87</v>
      </c>
    </row>
    <row r="16484" spans="1:2">
      <c r="A16484" s="68" t="s">
        <v>16478</v>
      </c>
      <c r="B16484" s="225">
        <v>24.49</v>
      </c>
    </row>
    <row r="16485" spans="1:2">
      <c r="A16485" s="68" t="s">
        <v>16479</v>
      </c>
      <c r="B16485" s="225">
        <v>24.49</v>
      </c>
    </row>
    <row r="16486" spans="1:2">
      <c r="A16486" s="68" t="s">
        <v>16480</v>
      </c>
      <c r="B16486" s="225">
        <v>1.72</v>
      </c>
    </row>
    <row r="16487" spans="1:2">
      <c r="A16487" s="68" t="s">
        <v>16482</v>
      </c>
      <c r="B16487" s="225">
        <v>1.72</v>
      </c>
    </row>
    <row r="16488" spans="1:2">
      <c r="A16488" s="68" t="s">
        <v>16483</v>
      </c>
      <c r="B16488" s="225">
        <v>2.67</v>
      </c>
    </row>
    <row r="16489" spans="1:2">
      <c r="A16489" s="68" t="s">
        <v>16485</v>
      </c>
      <c r="B16489" s="225">
        <v>2.67</v>
      </c>
    </row>
    <row r="16490" spans="1:2">
      <c r="A16490" s="68" t="s">
        <v>16486</v>
      </c>
      <c r="B16490" s="225">
        <v>4.8499999999999996</v>
      </c>
    </row>
    <row r="16491" spans="1:2">
      <c r="A16491" s="68" t="s">
        <v>16488</v>
      </c>
      <c r="B16491" s="225">
        <v>4.8499999999999996</v>
      </c>
    </row>
    <row r="16492" spans="1:2">
      <c r="A16492" s="68" t="s">
        <v>16489</v>
      </c>
      <c r="B16492" s="225">
        <v>14.54</v>
      </c>
    </row>
    <row r="16493" spans="1:2">
      <c r="A16493" s="68" t="s">
        <v>16491</v>
      </c>
      <c r="B16493" s="225">
        <v>14.54</v>
      </c>
    </row>
    <row r="16494" spans="1:2">
      <c r="A16494" s="68" t="s">
        <v>16492</v>
      </c>
      <c r="B16494" s="225">
        <v>14.79</v>
      </c>
    </row>
    <row r="16495" spans="1:2">
      <c r="A16495" s="68" t="s">
        <v>16494</v>
      </c>
      <c r="B16495" s="225">
        <v>14.79</v>
      </c>
    </row>
    <row r="16496" spans="1:2">
      <c r="A16496" s="68" t="s">
        <v>16495</v>
      </c>
      <c r="B16496" s="225">
        <v>28.65</v>
      </c>
    </row>
    <row r="16497" spans="1:2">
      <c r="A16497" s="68" t="s">
        <v>16497</v>
      </c>
      <c r="B16497" s="225">
        <v>28.65</v>
      </c>
    </row>
    <row r="16498" spans="1:2">
      <c r="A16498" s="68" t="s">
        <v>16498</v>
      </c>
      <c r="B16498" s="225">
        <v>37.42</v>
      </c>
    </row>
    <row r="16499" spans="1:2">
      <c r="A16499" s="68" t="s">
        <v>16500</v>
      </c>
      <c r="B16499" s="225">
        <v>37.42</v>
      </c>
    </row>
    <row r="16500" spans="1:2">
      <c r="A16500" s="68" t="s">
        <v>16504</v>
      </c>
      <c r="B16500" s="225">
        <v>5.04</v>
      </c>
    </row>
    <row r="16501" spans="1:2">
      <c r="A16501" s="68" t="s">
        <v>16506</v>
      </c>
      <c r="B16501" s="225">
        <v>5.04</v>
      </c>
    </row>
    <row r="16502" spans="1:2">
      <c r="A16502" s="68" t="s">
        <v>16507</v>
      </c>
      <c r="B16502" s="225">
        <v>6.39</v>
      </c>
    </row>
    <row r="16503" spans="1:2">
      <c r="A16503" s="68" t="s">
        <v>16509</v>
      </c>
      <c r="B16503" s="225">
        <v>6.39</v>
      </c>
    </row>
    <row r="16504" spans="1:2">
      <c r="A16504" s="68" t="s">
        <v>16510</v>
      </c>
      <c r="B16504" s="225">
        <v>8.84</v>
      </c>
    </row>
    <row r="16505" spans="1:2">
      <c r="A16505" s="68" t="s">
        <v>16512</v>
      </c>
      <c r="B16505" s="225">
        <v>8.84</v>
      </c>
    </row>
    <row r="16506" spans="1:2">
      <c r="A16506" s="68" t="s">
        <v>16513</v>
      </c>
      <c r="B16506" s="225">
        <v>14.28</v>
      </c>
    </row>
    <row r="16507" spans="1:2">
      <c r="A16507" s="68" t="s">
        <v>16515</v>
      </c>
      <c r="B16507" s="225">
        <v>14.28</v>
      </c>
    </row>
    <row r="16508" spans="1:2">
      <c r="A16508" s="68" t="s">
        <v>16516</v>
      </c>
      <c r="B16508" s="225">
        <v>25.4</v>
      </c>
    </row>
    <row r="16509" spans="1:2">
      <c r="A16509" s="68" t="s">
        <v>16518</v>
      </c>
      <c r="B16509" s="225">
        <v>25.4</v>
      </c>
    </row>
    <row r="16510" spans="1:2">
      <c r="A16510" s="68" t="s">
        <v>16519</v>
      </c>
      <c r="B16510" s="225">
        <v>45.88</v>
      </c>
    </row>
    <row r="16511" spans="1:2">
      <c r="A16511" s="68" t="s">
        <v>16521</v>
      </c>
      <c r="B16511" s="225">
        <v>45.88</v>
      </c>
    </row>
    <row r="16512" spans="1:2">
      <c r="A16512" s="68" t="s">
        <v>16522</v>
      </c>
      <c r="B16512" s="225">
        <v>6.38</v>
      </c>
    </row>
    <row r="16513" spans="1:2">
      <c r="A16513" s="68" t="s">
        <v>16523</v>
      </c>
      <c r="B16513" s="225">
        <v>6.38</v>
      </c>
    </row>
    <row r="16514" spans="1:2">
      <c r="A16514" s="68" t="s">
        <v>16524</v>
      </c>
      <c r="B16514" s="225">
        <v>6.63</v>
      </c>
    </row>
    <row r="16515" spans="1:2">
      <c r="A16515" s="68" t="s">
        <v>16525</v>
      </c>
      <c r="B16515" s="225">
        <v>6.63</v>
      </c>
    </row>
    <row r="16516" spans="1:2">
      <c r="A16516" s="68" t="s">
        <v>16526</v>
      </c>
      <c r="B16516" s="225">
        <v>8.43</v>
      </c>
    </row>
    <row r="16517" spans="1:2">
      <c r="A16517" s="68" t="s">
        <v>16527</v>
      </c>
      <c r="B16517" s="225">
        <v>8.43</v>
      </c>
    </row>
    <row r="16518" spans="1:2">
      <c r="A16518" s="68" t="s">
        <v>16528</v>
      </c>
      <c r="B16518" s="225">
        <v>10.81</v>
      </c>
    </row>
    <row r="16519" spans="1:2">
      <c r="A16519" s="68" t="s">
        <v>16529</v>
      </c>
      <c r="B16519" s="225">
        <v>10.81</v>
      </c>
    </row>
    <row r="16520" spans="1:2">
      <c r="A16520" s="68" t="s">
        <v>16530</v>
      </c>
      <c r="B16520" s="225">
        <v>20.95</v>
      </c>
    </row>
    <row r="16521" spans="1:2">
      <c r="A16521" s="68" t="s">
        <v>16531</v>
      </c>
      <c r="B16521" s="225">
        <v>20.95</v>
      </c>
    </row>
    <row r="16522" spans="1:2">
      <c r="A16522" s="68" t="s">
        <v>16532</v>
      </c>
      <c r="B16522" s="225">
        <v>22.63</v>
      </c>
    </row>
    <row r="16523" spans="1:2">
      <c r="A16523" s="68" t="s">
        <v>16533</v>
      </c>
      <c r="B16523" s="225">
        <v>22.63</v>
      </c>
    </row>
    <row r="16524" spans="1:2">
      <c r="A16524" s="68" t="s">
        <v>16534</v>
      </c>
      <c r="B16524" s="225">
        <v>131.74</v>
      </c>
    </row>
    <row r="16525" spans="1:2">
      <c r="A16525" s="68" t="s">
        <v>16535</v>
      </c>
      <c r="B16525" s="225">
        <v>131.74</v>
      </c>
    </row>
    <row r="16526" spans="1:2">
      <c r="A16526" s="68" t="s">
        <v>16536</v>
      </c>
      <c r="B16526" s="225">
        <v>148.97</v>
      </c>
    </row>
    <row r="16527" spans="1:2">
      <c r="A16527" s="68" t="s">
        <v>16537</v>
      </c>
      <c r="B16527" s="225">
        <v>148.97</v>
      </c>
    </row>
    <row r="16528" spans="1:2">
      <c r="A16528" s="68" t="s">
        <v>16538</v>
      </c>
      <c r="B16528" s="225">
        <v>230.66</v>
      </c>
    </row>
    <row r="16529" spans="1:2">
      <c r="A16529" s="68" t="s">
        <v>16539</v>
      </c>
      <c r="B16529" s="225">
        <v>230.66</v>
      </c>
    </row>
    <row r="16530" spans="1:2">
      <c r="A16530" s="68" t="s">
        <v>16540</v>
      </c>
      <c r="B16530" s="225">
        <v>4.37</v>
      </c>
    </row>
    <row r="16531" spans="1:2">
      <c r="A16531" s="68" t="s">
        <v>16542</v>
      </c>
      <c r="B16531" s="225">
        <v>4.37</v>
      </c>
    </row>
    <row r="16532" spans="1:2">
      <c r="A16532" s="68" t="s">
        <v>16543</v>
      </c>
      <c r="B16532" s="225">
        <v>7.46</v>
      </c>
    </row>
    <row r="16533" spans="1:2">
      <c r="A16533" s="68" t="s">
        <v>16545</v>
      </c>
      <c r="B16533" s="225">
        <v>7.46</v>
      </c>
    </row>
    <row r="16534" spans="1:2">
      <c r="A16534" s="68" t="s">
        <v>16546</v>
      </c>
      <c r="B16534" s="225">
        <v>10.62</v>
      </c>
    </row>
    <row r="16535" spans="1:2">
      <c r="A16535" s="68" t="s">
        <v>16548</v>
      </c>
      <c r="B16535" s="225">
        <v>10.62</v>
      </c>
    </row>
    <row r="16536" spans="1:2">
      <c r="A16536" s="68" t="s">
        <v>16549</v>
      </c>
      <c r="B16536" s="225">
        <v>12.74</v>
      </c>
    </row>
    <row r="16537" spans="1:2">
      <c r="A16537" s="68" t="s">
        <v>16551</v>
      </c>
      <c r="B16537" s="225">
        <v>12.74</v>
      </c>
    </row>
    <row r="16538" spans="1:2">
      <c r="A16538" s="68" t="s">
        <v>16552</v>
      </c>
      <c r="B16538" s="225">
        <v>17.940000000000001</v>
      </c>
    </row>
    <row r="16539" spans="1:2">
      <c r="A16539" s="68" t="s">
        <v>16554</v>
      </c>
      <c r="B16539" s="225">
        <v>17.940000000000001</v>
      </c>
    </row>
    <row r="16540" spans="1:2">
      <c r="A16540" s="68" t="s">
        <v>16555</v>
      </c>
      <c r="B16540" s="225">
        <v>31.88</v>
      </c>
    </row>
    <row r="16541" spans="1:2">
      <c r="A16541" s="68" t="s">
        <v>16557</v>
      </c>
      <c r="B16541" s="225">
        <v>31.88</v>
      </c>
    </row>
    <row r="16542" spans="1:2">
      <c r="A16542" s="68" t="s">
        <v>16558</v>
      </c>
      <c r="B16542" s="225">
        <v>2.14</v>
      </c>
    </row>
    <row r="16543" spans="1:2">
      <c r="A16543" s="68" t="s">
        <v>16560</v>
      </c>
      <c r="B16543" s="225">
        <v>2.14</v>
      </c>
    </row>
    <row r="16544" spans="1:2">
      <c r="A16544" s="68" t="s">
        <v>16561</v>
      </c>
      <c r="B16544" s="225">
        <v>3.52</v>
      </c>
    </row>
    <row r="16545" spans="1:2">
      <c r="A16545" s="68" t="s">
        <v>16563</v>
      </c>
      <c r="B16545" s="225">
        <v>3.52</v>
      </c>
    </row>
    <row r="16546" spans="1:2">
      <c r="A16546" s="68" t="s">
        <v>16564</v>
      </c>
      <c r="B16546" s="225">
        <v>6.19</v>
      </c>
    </row>
    <row r="16547" spans="1:2">
      <c r="A16547" s="68" t="s">
        <v>16566</v>
      </c>
      <c r="B16547" s="225">
        <v>6.19</v>
      </c>
    </row>
    <row r="16548" spans="1:2">
      <c r="A16548" s="68" t="s">
        <v>16567</v>
      </c>
      <c r="B16548" s="225">
        <v>11.8</v>
      </c>
    </row>
    <row r="16549" spans="1:2">
      <c r="A16549" s="68" t="s">
        <v>16569</v>
      </c>
      <c r="B16549" s="225">
        <v>11.8</v>
      </c>
    </row>
    <row r="16550" spans="1:2">
      <c r="A16550" s="68" t="s">
        <v>16570</v>
      </c>
      <c r="B16550" s="225">
        <v>17.39</v>
      </c>
    </row>
    <row r="16551" spans="1:2">
      <c r="A16551" s="68" t="s">
        <v>16572</v>
      </c>
      <c r="B16551" s="225">
        <v>17.39</v>
      </c>
    </row>
    <row r="16552" spans="1:2">
      <c r="A16552" s="68" t="s">
        <v>16573</v>
      </c>
      <c r="B16552" s="225">
        <v>28.75</v>
      </c>
    </row>
    <row r="16553" spans="1:2">
      <c r="A16553" s="68" t="s">
        <v>16575</v>
      </c>
      <c r="B16553" s="225">
        <v>28.75</v>
      </c>
    </row>
    <row r="16554" spans="1:2">
      <c r="A16554" s="68" t="s">
        <v>16576</v>
      </c>
      <c r="B16554" s="225">
        <v>4.0199999999999996</v>
      </c>
    </row>
    <row r="16555" spans="1:2">
      <c r="A16555" s="68" t="s">
        <v>16577</v>
      </c>
      <c r="B16555" s="225">
        <v>4.0199999999999996</v>
      </c>
    </row>
    <row r="16556" spans="1:2">
      <c r="A16556" s="68" t="s">
        <v>16578</v>
      </c>
      <c r="B16556" s="225">
        <v>4.78</v>
      </c>
    </row>
    <row r="16557" spans="1:2">
      <c r="A16557" s="68" t="s">
        <v>16579</v>
      </c>
      <c r="B16557" s="225">
        <v>4.78</v>
      </c>
    </row>
    <row r="16558" spans="1:2">
      <c r="A16558" s="68" t="s">
        <v>16598</v>
      </c>
      <c r="B16558" s="225">
        <v>1.1200000000000001</v>
      </c>
    </row>
    <row r="16559" spans="1:2">
      <c r="A16559" s="68" t="s">
        <v>16600</v>
      </c>
      <c r="B16559" s="225">
        <v>1.1200000000000001</v>
      </c>
    </row>
    <row r="16560" spans="1:2">
      <c r="A16560" s="68" t="s">
        <v>16601</v>
      </c>
      <c r="B16560" s="225">
        <v>1.86</v>
      </c>
    </row>
    <row r="16561" spans="1:2">
      <c r="A16561" s="68" t="s">
        <v>16603</v>
      </c>
      <c r="B16561" s="225">
        <v>1.86</v>
      </c>
    </row>
    <row r="16562" spans="1:2">
      <c r="A16562" s="68" t="s">
        <v>16604</v>
      </c>
      <c r="B16562" s="225">
        <v>4.6500000000000004</v>
      </c>
    </row>
    <row r="16563" spans="1:2">
      <c r="A16563" s="68" t="s">
        <v>16606</v>
      </c>
      <c r="B16563" s="225">
        <v>4.6500000000000004</v>
      </c>
    </row>
    <row r="16564" spans="1:2">
      <c r="A16564" s="68" t="s">
        <v>16607</v>
      </c>
      <c r="B16564" s="225">
        <v>8.08</v>
      </c>
    </row>
    <row r="16565" spans="1:2">
      <c r="A16565" s="68" t="s">
        <v>16609</v>
      </c>
      <c r="B16565" s="225">
        <v>8.08</v>
      </c>
    </row>
    <row r="16566" spans="1:2">
      <c r="A16566" s="68" t="s">
        <v>16610</v>
      </c>
      <c r="B16566" s="225">
        <v>8.84</v>
      </c>
    </row>
    <row r="16567" spans="1:2">
      <c r="A16567" s="68" t="s">
        <v>16612</v>
      </c>
      <c r="B16567" s="225">
        <v>8.84</v>
      </c>
    </row>
    <row r="16568" spans="1:2">
      <c r="A16568" s="68" t="s">
        <v>16613</v>
      </c>
      <c r="B16568" s="225">
        <v>17.829999999999998</v>
      </c>
    </row>
    <row r="16569" spans="1:2">
      <c r="A16569" s="68" t="s">
        <v>16615</v>
      </c>
      <c r="B16569" s="225">
        <v>17.829999999999998</v>
      </c>
    </row>
    <row r="16570" spans="1:2">
      <c r="A16570" s="68" t="s">
        <v>16616</v>
      </c>
      <c r="B16570" s="225">
        <v>27.97</v>
      </c>
    </row>
    <row r="16571" spans="1:2">
      <c r="A16571" s="68" t="s">
        <v>16618</v>
      </c>
      <c r="B16571" s="225">
        <v>27.97</v>
      </c>
    </row>
    <row r="16572" spans="1:2">
      <c r="A16572" s="68" t="s">
        <v>16619</v>
      </c>
      <c r="B16572" s="225">
        <v>40.229999999999997</v>
      </c>
    </row>
    <row r="16573" spans="1:2">
      <c r="A16573" s="68" t="s">
        <v>16621</v>
      </c>
      <c r="B16573" s="225">
        <v>40.229999999999997</v>
      </c>
    </row>
    <row r="16574" spans="1:2">
      <c r="A16574" s="68" t="s">
        <v>16622</v>
      </c>
      <c r="B16574" s="225">
        <v>51.2</v>
      </c>
    </row>
    <row r="16575" spans="1:2">
      <c r="A16575" s="68" t="s">
        <v>16624</v>
      </c>
      <c r="B16575" s="225">
        <v>51.2</v>
      </c>
    </row>
    <row r="16576" spans="1:2">
      <c r="A16576" s="68" t="s">
        <v>16625</v>
      </c>
      <c r="B16576" s="225">
        <v>5.15</v>
      </c>
    </row>
    <row r="16577" spans="1:2">
      <c r="A16577" s="68" t="s">
        <v>16626</v>
      </c>
      <c r="B16577" s="225">
        <v>5.15</v>
      </c>
    </row>
    <row r="16578" spans="1:2">
      <c r="A16578" s="68" t="s">
        <v>16627</v>
      </c>
      <c r="B16578" s="225">
        <v>7.33</v>
      </c>
    </row>
    <row r="16579" spans="1:2">
      <c r="A16579" s="68" t="s">
        <v>16628</v>
      </c>
      <c r="B16579" s="225">
        <v>7.33</v>
      </c>
    </row>
    <row r="16580" spans="1:2">
      <c r="A16580" s="68" t="s">
        <v>16629</v>
      </c>
      <c r="B16580" s="225">
        <v>10.67</v>
      </c>
    </row>
    <row r="16581" spans="1:2">
      <c r="A16581" s="68" t="s">
        <v>16630</v>
      </c>
      <c r="B16581" s="225">
        <v>10.67</v>
      </c>
    </row>
    <row r="16582" spans="1:2">
      <c r="A16582" s="68" t="s">
        <v>16631</v>
      </c>
      <c r="B16582" s="225">
        <v>15.8</v>
      </c>
    </row>
    <row r="16583" spans="1:2">
      <c r="A16583" s="68" t="s">
        <v>16632</v>
      </c>
      <c r="B16583" s="225">
        <v>15.8</v>
      </c>
    </row>
    <row r="16584" spans="1:2">
      <c r="A16584" s="68" t="s">
        <v>16633</v>
      </c>
      <c r="B16584" s="225">
        <v>50.46</v>
      </c>
    </row>
    <row r="16585" spans="1:2">
      <c r="A16585" s="68" t="s">
        <v>16634</v>
      </c>
      <c r="B16585" s="225">
        <v>50.46</v>
      </c>
    </row>
    <row r="16586" spans="1:2">
      <c r="A16586" s="68" t="s">
        <v>16635</v>
      </c>
      <c r="B16586" s="225">
        <v>0.64</v>
      </c>
    </row>
    <row r="16587" spans="1:2">
      <c r="A16587" s="68" t="s">
        <v>16637</v>
      </c>
      <c r="B16587" s="225">
        <v>0.64</v>
      </c>
    </row>
    <row r="16588" spans="1:2">
      <c r="A16588" s="68" t="s">
        <v>16638</v>
      </c>
      <c r="B16588" s="225">
        <v>0.91</v>
      </c>
    </row>
    <row r="16589" spans="1:2">
      <c r="A16589" s="68" t="s">
        <v>16640</v>
      </c>
      <c r="B16589" s="225">
        <v>0.91</v>
      </c>
    </row>
    <row r="16590" spans="1:2">
      <c r="A16590" s="68" t="s">
        <v>16641</v>
      </c>
      <c r="B16590" s="225">
        <v>2.99</v>
      </c>
    </row>
    <row r="16591" spans="1:2">
      <c r="A16591" s="68" t="s">
        <v>16643</v>
      </c>
      <c r="B16591" s="225">
        <v>2.99</v>
      </c>
    </row>
    <row r="16592" spans="1:2">
      <c r="A16592" s="68" t="s">
        <v>16644</v>
      </c>
      <c r="B16592" s="225">
        <v>6.62</v>
      </c>
    </row>
    <row r="16593" spans="1:2">
      <c r="A16593" s="68" t="s">
        <v>16646</v>
      </c>
      <c r="B16593" s="225">
        <v>6.62</v>
      </c>
    </row>
    <row r="16594" spans="1:2">
      <c r="A16594" s="68" t="s">
        <v>16647</v>
      </c>
      <c r="B16594" s="225">
        <v>11.06</v>
      </c>
    </row>
    <row r="16595" spans="1:2">
      <c r="A16595" s="68" t="s">
        <v>16649</v>
      </c>
      <c r="B16595" s="225">
        <v>11.06</v>
      </c>
    </row>
    <row r="16596" spans="1:2">
      <c r="A16596" s="68" t="s">
        <v>16650</v>
      </c>
      <c r="B16596" s="225">
        <v>14.41</v>
      </c>
    </row>
    <row r="16597" spans="1:2">
      <c r="A16597" s="68" t="s">
        <v>16652</v>
      </c>
      <c r="B16597" s="225">
        <v>14.41</v>
      </c>
    </row>
    <row r="16598" spans="1:2">
      <c r="A16598" s="68" t="s">
        <v>16653</v>
      </c>
      <c r="B16598" s="225">
        <v>0.66</v>
      </c>
    </row>
    <row r="16599" spans="1:2">
      <c r="A16599" s="68" t="s">
        <v>16655</v>
      </c>
      <c r="B16599" s="225">
        <v>0.66</v>
      </c>
    </row>
    <row r="16600" spans="1:2">
      <c r="A16600" s="68" t="s">
        <v>16656</v>
      </c>
      <c r="B16600" s="225">
        <v>0.92</v>
      </c>
    </row>
    <row r="16601" spans="1:2">
      <c r="A16601" s="68" t="s">
        <v>16658</v>
      </c>
      <c r="B16601" s="225">
        <v>0.92</v>
      </c>
    </row>
    <row r="16602" spans="1:2">
      <c r="A16602" s="68" t="s">
        <v>16659</v>
      </c>
      <c r="B16602" s="225">
        <v>2.79</v>
      </c>
    </row>
    <row r="16603" spans="1:2">
      <c r="A16603" s="68" t="s">
        <v>16661</v>
      </c>
      <c r="B16603" s="225">
        <v>2.79</v>
      </c>
    </row>
    <row r="16604" spans="1:2">
      <c r="A16604" s="68" t="s">
        <v>16662</v>
      </c>
      <c r="B16604" s="225">
        <v>3.11</v>
      </c>
    </row>
    <row r="16605" spans="1:2">
      <c r="A16605" s="68" t="s">
        <v>16664</v>
      </c>
      <c r="B16605" s="225">
        <v>3.11</v>
      </c>
    </row>
    <row r="16606" spans="1:2">
      <c r="A16606" s="68" t="s">
        <v>16665</v>
      </c>
      <c r="B16606" s="225">
        <v>7.3</v>
      </c>
    </row>
    <row r="16607" spans="1:2">
      <c r="A16607" s="68" t="s">
        <v>16667</v>
      </c>
      <c r="B16607" s="225">
        <v>7.3</v>
      </c>
    </row>
    <row r="16608" spans="1:2">
      <c r="A16608" s="68" t="s">
        <v>16668</v>
      </c>
      <c r="B16608" s="225">
        <v>10.31</v>
      </c>
    </row>
    <row r="16609" spans="1:2">
      <c r="A16609" s="68" t="s">
        <v>16670</v>
      </c>
      <c r="B16609" s="225">
        <v>10.31</v>
      </c>
    </row>
    <row r="16610" spans="1:2">
      <c r="A16610" s="68" t="s">
        <v>16671</v>
      </c>
      <c r="B16610" s="225">
        <v>2.2599999999999998</v>
      </c>
    </row>
    <row r="16611" spans="1:2">
      <c r="A16611" s="68" t="s">
        <v>16673</v>
      </c>
      <c r="B16611" s="225">
        <v>2.2599999999999998</v>
      </c>
    </row>
    <row r="16612" spans="1:2">
      <c r="A16612" s="68" t="s">
        <v>16674</v>
      </c>
      <c r="B16612" s="225">
        <v>3.66</v>
      </c>
    </row>
    <row r="16613" spans="1:2">
      <c r="A16613" s="68" t="s">
        <v>16676</v>
      </c>
      <c r="B16613" s="225">
        <v>3.66</v>
      </c>
    </row>
    <row r="16614" spans="1:2">
      <c r="A16614" s="68" t="s">
        <v>16677</v>
      </c>
      <c r="B16614" s="225">
        <v>14.78</v>
      </c>
    </row>
    <row r="16615" spans="1:2">
      <c r="A16615" s="68" t="s">
        <v>16679</v>
      </c>
      <c r="B16615" s="225">
        <v>14.78</v>
      </c>
    </row>
    <row r="16616" spans="1:2">
      <c r="A16616" s="68" t="s">
        <v>16680</v>
      </c>
      <c r="B16616" s="225">
        <v>15.34</v>
      </c>
    </row>
    <row r="16617" spans="1:2">
      <c r="A16617" s="68" t="s">
        <v>16682</v>
      </c>
      <c r="B16617" s="225">
        <v>15.34</v>
      </c>
    </row>
    <row r="16618" spans="1:2">
      <c r="A16618" s="68" t="s">
        <v>16683</v>
      </c>
      <c r="B16618" s="225">
        <v>25.03</v>
      </c>
    </row>
    <row r="16619" spans="1:2">
      <c r="A16619" s="68" t="s">
        <v>16685</v>
      </c>
      <c r="B16619" s="225">
        <v>25.03</v>
      </c>
    </row>
    <row r="16620" spans="1:2">
      <c r="A16620" s="68" t="s">
        <v>16686</v>
      </c>
      <c r="B16620" s="225">
        <v>32.619999999999997</v>
      </c>
    </row>
    <row r="16621" spans="1:2">
      <c r="A16621" s="68" t="s">
        <v>16688</v>
      </c>
      <c r="B16621" s="225">
        <v>32.619999999999997</v>
      </c>
    </row>
    <row r="16622" spans="1:2">
      <c r="A16622" s="68" t="s">
        <v>16689</v>
      </c>
      <c r="B16622" s="225">
        <v>8.44</v>
      </c>
    </row>
    <row r="16623" spans="1:2">
      <c r="A16623" s="68" t="s">
        <v>16690</v>
      </c>
      <c r="B16623" s="225">
        <v>8.44</v>
      </c>
    </row>
    <row r="16624" spans="1:2">
      <c r="A16624" s="68" t="s">
        <v>16691</v>
      </c>
      <c r="B16624" s="225">
        <v>9.4</v>
      </c>
    </row>
    <row r="16625" spans="1:2">
      <c r="A16625" s="68" t="s">
        <v>16692</v>
      </c>
      <c r="B16625" s="225">
        <v>9.4</v>
      </c>
    </row>
    <row r="16626" spans="1:2">
      <c r="A16626" s="68" t="s">
        <v>16693</v>
      </c>
      <c r="B16626" s="225">
        <v>19.190000000000001</v>
      </c>
    </row>
    <row r="16627" spans="1:2">
      <c r="A16627" s="68" t="s">
        <v>16694</v>
      </c>
      <c r="B16627" s="225">
        <v>19.190000000000001</v>
      </c>
    </row>
    <row r="16628" spans="1:2">
      <c r="A16628" s="68" t="s">
        <v>16701</v>
      </c>
      <c r="B16628" s="225">
        <v>6.22</v>
      </c>
    </row>
    <row r="16629" spans="1:2">
      <c r="A16629" s="68" t="s">
        <v>16703</v>
      </c>
      <c r="B16629" s="225">
        <v>6.22</v>
      </c>
    </row>
    <row r="16630" spans="1:2">
      <c r="A16630" s="68" t="s">
        <v>16704</v>
      </c>
      <c r="B16630" s="225">
        <v>8.6199999999999992</v>
      </c>
    </row>
    <row r="16631" spans="1:2">
      <c r="A16631" s="68" t="s">
        <v>16706</v>
      </c>
      <c r="B16631" s="225">
        <v>8.6199999999999992</v>
      </c>
    </row>
    <row r="16632" spans="1:2">
      <c r="A16632" s="68" t="s">
        <v>16707</v>
      </c>
      <c r="B16632" s="225">
        <v>15.56</v>
      </c>
    </row>
    <row r="16633" spans="1:2">
      <c r="A16633" s="68" t="s">
        <v>16709</v>
      </c>
      <c r="B16633" s="225">
        <v>15.56</v>
      </c>
    </row>
    <row r="16634" spans="1:2">
      <c r="A16634" s="68" t="s">
        <v>16710</v>
      </c>
      <c r="B16634" s="225">
        <v>30.62</v>
      </c>
    </row>
    <row r="16635" spans="1:2">
      <c r="A16635" s="68" t="s">
        <v>16712</v>
      </c>
      <c r="B16635" s="225">
        <v>30.62</v>
      </c>
    </row>
    <row r="16636" spans="1:2">
      <c r="A16636" s="68" t="s">
        <v>16713</v>
      </c>
      <c r="B16636" s="225">
        <v>34.61</v>
      </c>
    </row>
    <row r="16637" spans="1:2">
      <c r="A16637" s="68" t="s">
        <v>16715</v>
      </c>
      <c r="B16637" s="225">
        <v>34.61</v>
      </c>
    </row>
    <row r="16638" spans="1:2">
      <c r="A16638" s="68" t="s">
        <v>16716</v>
      </c>
      <c r="B16638" s="225">
        <v>41.45</v>
      </c>
    </row>
    <row r="16639" spans="1:2">
      <c r="A16639" s="68" t="s">
        <v>16718</v>
      </c>
      <c r="B16639" s="225">
        <v>41.45</v>
      </c>
    </row>
    <row r="16640" spans="1:2">
      <c r="A16640" s="68" t="s">
        <v>16719</v>
      </c>
      <c r="B16640" s="225">
        <v>159.4</v>
      </c>
    </row>
    <row r="16641" spans="1:2">
      <c r="A16641" s="68" t="s">
        <v>16721</v>
      </c>
      <c r="B16641" s="225">
        <v>159.4</v>
      </c>
    </row>
    <row r="16642" spans="1:2">
      <c r="A16642" s="68" t="s">
        <v>16722</v>
      </c>
      <c r="B16642" s="225">
        <v>218.9</v>
      </c>
    </row>
    <row r="16643" spans="1:2">
      <c r="A16643" s="68" t="s">
        <v>16724</v>
      </c>
      <c r="B16643" s="225">
        <v>218.9</v>
      </c>
    </row>
    <row r="16644" spans="1:2">
      <c r="A16644" s="68" t="s">
        <v>16728</v>
      </c>
      <c r="B16644" s="225">
        <v>9.51</v>
      </c>
    </row>
    <row r="16645" spans="1:2">
      <c r="A16645" s="68" t="s">
        <v>16729</v>
      </c>
      <c r="B16645" s="225">
        <v>9.51</v>
      </c>
    </row>
    <row r="16646" spans="1:2">
      <c r="A16646" s="68" t="s">
        <v>16730</v>
      </c>
      <c r="B16646" s="225">
        <v>13.6</v>
      </c>
    </row>
    <row r="16647" spans="1:2">
      <c r="A16647" s="68" t="s">
        <v>16731</v>
      </c>
      <c r="B16647" s="225">
        <v>13.6</v>
      </c>
    </row>
    <row r="16648" spans="1:2">
      <c r="A16648" s="68" t="s">
        <v>16732</v>
      </c>
      <c r="B16648" s="225">
        <v>14.03</v>
      </c>
    </row>
    <row r="16649" spans="1:2">
      <c r="A16649" s="68" t="s">
        <v>16733</v>
      </c>
      <c r="B16649" s="225">
        <v>14.03</v>
      </c>
    </row>
    <row r="16650" spans="1:2">
      <c r="A16650" s="68" t="s">
        <v>16734</v>
      </c>
      <c r="B16650" s="225">
        <v>0.86</v>
      </c>
    </row>
    <row r="16651" spans="1:2">
      <c r="A16651" s="68" t="s">
        <v>16735</v>
      </c>
      <c r="B16651" s="225">
        <v>0.86</v>
      </c>
    </row>
    <row r="16652" spans="1:2">
      <c r="A16652" s="68" t="s">
        <v>16736</v>
      </c>
      <c r="B16652" s="225">
        <v>1.06</v>
      </c>
    </row>
    <row r="16653" spans="1:2">
      <c r="A16653" s="68" t="s">
        <v>16737</v>
      </c>
      <c r="B16653" s="225">
        <v>1.06</v>
      </c>
    </row>
    <row r="16654" spans="1:2">
      <c r="A16654" s="68" t="s">
        <v>16738</v>
      </c>
      <c r="B16654" s="225">
        <v>2.2000000000000002</v>
      </c>
    </row>
    <row r="16655" spans="1:2">
      <c r="A16655" s="68" t="s">
        <v>16739</v>
      </c>
      <c r="B16655" s="225">
        <v>2.2000000000000002</v>
      </c>
    </row>
    <row r="16656" spans="1:2">
      <c r="A16656" s="68" t="s">
        <v>16740</v>
      </c>
      <c r="B16656" s="225">
        <v>4.18</v>
      </c>
    </row>
    <row r="16657" spans="1:2">
      <c r="A16657" s="68" t="s">
        <v>16741</v>
      </c>
      <c r="B16657" s="225">
        <v>4.18</v>
      </c>
    </row>
    <row r="16658" spans="1:2">
      <c r="A16658" s="68" t="s">
        <v>16742</v>
      </c>
      <c r="B16658" s="225">
        <v>8.49</v>
      </c>
    </row>
    <row r="16659" spans="1:2">
      <c r="A16659" s="68" t="s">
        <v>16743</v>
      </c>
      <c r="B16659" s="225">
        <v>8.49</v>
      </c>
    </row>
    <row r="16660" spans="1:2">
      <c r="A16660" s="68" t="s">
        <v>16744</v>
      </c>
      <c r="B16660" s="225">
        <v>11.94</v>
      </c>
    </row>
    <row r="16661" spans="1:2">
      <c r="A16661" s="68" t="s">
        <v>16745</v>
      </c>
      <c r="B16661" s="225">
        <v>11.94</v>
      </c>
    </row>
    <row r="16662" spans="1:2">
      <c r="A16662" s="68" t="s">
        <v>16746</v>
      </c>
      <c r="B16662" s="225">
        <v>5.33</v>
      </c>
    </row>
    <row r="16663" spans="1:2">
      <c r="A16663" s="68" t="s">
        <v>16747</v>
      </c>
      <c r="B16663" s="225">
        <v>5.33</v>
      </c>
    </row>
    <row r="16664" spans="1:2">
      <c r="A16664" s="68" t="s">
        <v>16748</v>
      </c>
      <c r="B16664" s="225">
        <v>14.47</v>
      </c>
    </row>
    <row r="16665" spans="1:2">
      <c r="A16665" s="68" t="s">
        <v>16749</v>
      </c>
      <c r="B16665" s="225">
        <v>14.47</v>
      </c>
    </row>
    <row r="16666" spans="1:2">
      <c r="A16666" s="68" t="s">
        <v>16750</v>
      </c>
      <c r="B16666" s="225">
        <v>21.04</v>
      </c>
    </row>
    <row r="16667" spans="1:2">
      <c r="A16667" s="68" t="s">
        <v>16751</v>
      </c>
      <c r="B16667" s="225">
        <v>21.04</v>
      </c>
    </row>
    <row r="16668" spans="1:2">
      <c r="A16668" s="68" t="s">
        <v>16752</v>
      </c>
      <c r="B16668" s="225">
        <v>34.549999999999997</v>
      </c>
    </row>
    <row r="16669" spans="1:2">
      <c r="A16669" s="68" t="s">
        <v>16753</v>
      </c>
      <c r="B16669" s="225">
        <v>34.549999999999997</v>
      </c>
    </row>
    <row r="16670" spans="1:2">
      <c r="A16670" s="68" t="s">
        <v>16754</v>
      </c>
      <c r="B16670" s="225">
        <v>55.01</v>
      </c>
    </row>
    <row r="16671" spans="1:2">
      <c r="A16671" s="68" t="s">
        <v>16755</v>
      </c>
      <c r="B16671" s="225">
        <v>55.01</v>
      </c>
    </row>
    <row r="16672" spans="1:2">
      <c r="A16672" s="68" t="s">
        <v>16756</v>
      </c>
      <c r="B16672" s="225">
        <v>11.48</v>
      </c>
    </row>
    <row r="16673" spans="1:2">
      <c r="A16673" s="68" t="s">
        <v>16757</v>
      </c>
      <c r="B16673" s="225">
        <v>11.48</v>
      </c>
    </row>
    <row r="16674" spans="1:2">
      <c r="A16674" s="68" t="s">
        <v>16758</v>
      </c>
      <c r="B16674" s="225">
        <v>18.46</v>
      </c>
    </row>
    <row r="16675" spans="1:2">
      <c r="A16675" s="68" t="s">
        <v>16759</v>
      </c>
      <c r="B16675" s="225">
        <v>18.46</v>
      </c>
    </row>
    <row r="16676" spans="1:2">
      <c r="A16676" s="68" t="s">
        <v>16760</v>
      </c>
      <c r="B16676" s="225">
        <v>20.85</v>
      </c>
    </row>
    <row r="16677" spans="1:2">
      <c r="A16677" s="68" t="s">
        <v>16761</v>
      </c>
      <c r="B16677" s="225">
        <v>20.85</v>
      </c>
    </row>
    <row r="16678" spans="1:2">
      <c r="A16678" s="68" t="s">
        <v>16762</v>
      </c>
      <c r="B16678" s="225">
        <v>22.99</v>
      </c>
    </row>
    <row r="16679" spans="1:2">
      <c r="A16679" s="68" t="s">
        <v>16763</v>
      </c>
      <c r="B16679" s="225">
        <v>22.99</v>
      </c>
    </row>
    <row r="16680" spans="1:2">
      <c r="A16680" s="68" t="s">
        <v>16764</v>
      </c>
      <c r="B16680" s="225">
        <v>37.28</v>
      </c>
    </row>
    <row r="16681" spans="1:2">
      <c r="A16681" s="68" t="s">
        <v>16765</v>
      </c>
      <c r="B16681" s="225">
        <v>37.28</v>
      </c>
    </row>
    <row r="16682" spans="1:2">
      <c r="A16682" s="68" t="s">
        <v>16766</v>
      </c>
      <c r="B16682" s="225">
        <v>210.64</v>
      </c>
    </row>
    <row r="16683" spans="1:2">
      <c r="A16683" s="68" t="s">
        <v>16767</v>
      </c>
      <c r="B16683" s="225">
        <v>210.64</v>
      </c>
    </row>
    <row r="16684" spans="1:2">
      <c r="A16684" s="68" t="s">
        <v>16768</v>
      </c>
      <c r="B16684" s="225">
        <v>294.07</v>
      </c>
    </row>
    <row r="16685" spans="1:2">
      <c r="A16685" s="68" t="s">
        <v>16769</v>
      </c>
      <c r="B16685" s="225">
        <v>294.07</v>
      </c>
    </row>
    <row r="16686" spans="1:2">
      <c r="A16686" s="68" t="s">
        <v>16770</v>
      </c>
      <c r="B16686" s="225">
        <v>330.23</v>
      </c>
    </row>
    <row r="16687" spans="1:2">
      <c r="A16687" s="68" t="s">
        <v>16771</v>
      </c>
      <c r="B16687" s="225">
        <v>330.23</v>
      </c>
    </row>
    <row r="16688" spans="1:2">
      <c r="A16688" s="68" t="s">
        <v>16782</v>
      </c>
      <c r="B16688" s="225">
        <v>266.56</v>
      </c>
    </row>
    <row r="16689" spans="1:2">
      <c r="A16689" s="68" t="s">
        <v>16783</v>
      </c>
      <c r="B16689" s="225">
        <v>266.56</v>
      </c>
    </row>
    <row r="16690" spans="1:2">
      <c r="A16690" s="68" t="s">
        <v>16784</v>
      </c>
      <c r="B16690" s="225">
        <v>312.07</v>
      </c>
    </row>
    <row r="16691" spans="1:2">
      <c r="A16691" s="68" t="s">
        <v>16785</v>
      </c>
      <c r="B16691" s="225">
        <v>312.07</v>
      </c>
    </row>
    <row r="16692" spans="1:2">
      <c r="A16692" s="68" t="s">
        <v>16786</v>
      </c>
      <c r="B16692" s="225">
        <v>345.77</v>
      </c>
    </row>
    <row r="16693" spans="1:2">
      <c r="A16693" s="68" t="s">
        <v>16787</v>
      </c>
      <c r="B16693" s="225">
        <v>345.77</v>
      </c>
    </row>
    <row r="16694" spans="1:2">
      <c r="A16694" s="68" t="s">
        <v>16790</v>
      </c>
      <c r="B16694" s="225">
        <v>16.670000000000002</v>
      </c>
    </row>
    <row r="16695" spans="1:2">
      <c r="A16695" s="68" t="s">
        <v>16791</v>
      </c>
      <c r="B16695" s="225">
        <v>16.670000000000002</v>
      </c>
    </row>
    <row r="16696" spans="1:2">
      <c r="A16696" s="68" t="s">
        <v>16792</v>
      </c>
      <c r="B16696" s="225">
        <v>24.8</v>
      </c>
    </row>
    <row r="16697" spans="1:2">
      <c r="A16697" s="68" t="s">
        <v>16793</v>
      </c>
      <c r="B16697" s="225">
        <v>24.8</v>
      </c>
    </row>
    <row r="16698" spans="1:2">
      <c r="A16698" s="68" t="s">
        <v>16794</v>
      </c>
      <c r="B16698" s="225">
        <v>36.729999999999997</v>
      </c>
    </row>
    <row r="16699" spans="1:2">
      <c r="A16699" s="68" t="s">
        <v>16795</v>
      </c>
      <c r="B16699" s="225">
        <v>36.729999999999997</v>
      </c>
    </row>
    <row r="16700" spans="1:2">
      <c r="A16700" s="68" t="s">
        <v>16796</v>
      </c>
      <c r="B16700" s="225">
        <v>37.74</v>
      </c>
    </row>
    <row r="16701" spans="1:2">
      <c r="A16701" s="68" t="s">
        <v>16797</v>
      </c>
      <c r="B16701" s="225">
        <v>37.74</v>
      </c>
    </row>
    <row r="16702" spans="1:2">
      <c r="A16702" s="68" t="s">
        <v>16798</v>
      </c>
      <c r="B16702" s="225">
        <v>60.99</v>
      </c>
    </row>
    <row r="16703" spans="1:2">
      <c r="A16703" s="68" t="s">
        <v>16799</v>
      </c>
      <c r="B16703" s="225">
        <v>60.99</v>
      </c>
    </row>
    <row r="16704" spans="1:2">
      <c r="A16704" s="68" t="s">
        <v>16800</v>
      </c>
      <c r="B16704" s="225">
        <v>0.52</v>
      </c>
    </row>
    <row r="16705" spans="1:2">
      <c r="A16705" s="68" t="s">
        <v>16801</v>
      </c>
      <c r="B16705" s="225">
        <v>0.52</v>
      </c>
    </row>
    <row r="16706" spans="1:2">
      <c r="A16706" s="68" t="s">
        <v>16802</v>
      </c>
      <c r="B16706" s="225">
        <v>1.0900000000000001</v>
      </c>
    </row>
    <row r="16707" spans="1:2">
      <c r="A16707" s="68" t="s">
        <v>16803</v>
      </c>
      <c r="B16707" s="225">
        <v>1.0900000000000001</v>
      </c>
    </row>
    <row r="16708" spans="1:2">
      <c r="A16708" s="68" t="s">
        <v>16804</v>
      </c>
      <c r="B16708" s="225">
        <v>2.36</v>
      </c>
    </row>
    <row r="16709" spans="1:2">
      <c r="A16709" s="68" t="s">
        <v>16805</v>
      </c>
      <c r="B16709" s="225">
        <v>2.36</v>
      </c>
    </row>
    <row r="16710" spans="1:2">
      <c r="A16710" s="68" t="s">
        <v>16806</v>
      </c>
      <c r="B16710" s="225">
        <v>3.89</v>
      </c>
    </row>
    <row r="16711" spans="1:2">
      <c r="A16711" s="68" t="s">
        <v>16807</v>
      </c>
      <c r="B16711" s="225">
        <v>3.89</v>
      </c>
    </row>
    <row r="16712" spans="1:2">
      <c r="A16712" s="68" t="s">
        <v>16808</v>
      </c>
      <c r="B16712" s="225">
        <v>6.54</v>
      </c>
    </row>
    <row r="16713" spans="1:2">
      <c r="A16713" s="68" t="s">
        <v>16809</v>
      </c>
      <c r="B16713" s="225">
        <v>6.54</v>
      </c>
    </row>
    <row r="16714" spans="1:2">
      <c r="A16714" s="68" t="s">
        <v>16810</v>
      </c>
      <c r="B16714" s="225">
        <v>6.54</v>
      </c>
    </row>
    <row r="16715" spans="1:2">
      <c r="A16715" s="68" t="s">
        <v>16811</v>
      </c>
      <c r="B16715" s="225">
        <v>6.54</v>
      </c>
    </row>
    <row r="16716" spans="1:2">
      <c r="A16716" s="68" t="s">
        <v>16812</v>
      </c>
      <c r="B16716" s="225">
        <v>19.260000000000002</v>
      </c>
    </row>
    <row r="16717" spans="1:2">
      <c r="A16717" s="68" t="s">
        <v>16813</v>
      </c>
      <c r="B16717" s="225">
        <v>19.260000000000002</v>
      </c>
    </row>
    <row r="16718" spans="1:2">
      <c r="A16718" s="68" t="s">
        <v>16814</v>
      </c>
      <c r="B16718" s="225">
        <v>90.02</v>
      </c>
    </row>
    <row r="16719" spans="1:2">
      <c r="A16719" s="68" t="s">
        <v>16815</v>
      </c>
      <c r="B16719" s="225">
        <v>90.02</v>
      </c>
    </row>
    <row r="16720" spans="1:2">
      <c r="A16720" s="68" t="s">
        <v>16816</v>
      </c>
      <c r="B16720" s="225">
        <v>2.95</v>
      </c>
    </row>
    <row r="16721" spans="1:2">
      <c r="A16721" s="68" t="s">
        <v>16817</v>
      </c>
      <c r="B16721" s="225">
        <v>2.95</v>
      </c>
    </row>
    <row r="16722" spans="1:2">
      <c r="A16722" s="68" t="s">
        <v>16818</v>
      </c>
      <c r="B16722" s="225">
        <v>4.18</v>
      </c>
    </row>
    <row r="16723" spans="1:2">
      <c r="A16723" s="68" t="s">
        <v>16819</v>
      </c>
      <c r="B16723" s="225">
        <v>4.18</v>
      </c>
    </row>
    <row r="16724" spans="1:2">
      <c r="A16724" s="68" t="s">
        <v>16820</v>
      </c>
      <c r="B16724" s="225">
        <v>4.59</v>
      </c>
    </row>
    <row r="16725" spans="1:2">
      <c r="A16725" s="68" t="s">
        <v>16821</v>
      </c>
      <c r="B16725" s="225">
        <v>4.59</v>
      </c>
    </row>
    <row r="16726" spans="1:2">
      <c r="A16726" s="68" t="s">
        <v>16822</v>
      </c>
      <c r="B16726" s="225">
        <v>5.12</v>
      </c>
    </row>
    <row r="16727" spans="1:2">
      <c r="A16727" s="68" t="s">
        <v>16823</v>
      </c>
      <c r="B16727" s="225">
        <v>5.12</v>
      </c>
    </row>
    <row r="16728" spans="1:2">
      <c r="A16728" s="68" t="s">
        <v>16824</v>
      </c>
      <c r="B16728" s="225">
        <v>5.03</v>
      </c>
    </row>
    <row r="16729" spans="1:2">
      <c r="A16729" s="68" t="s">
        <v>16825</v>
      </c>
      <c r="B16729" s="225">
        <v>5.03</v>
      </c>
    </row>
    <row r="16730" spans="1:2">
      <c r="A16730" s="68" t="s">
        <v>16826</v>
      </c>
      <c r="B16730" s="225">
        <v>6.08</v>
      </c>
    </row>
    <row r="16731" spans="1:2">
      <c r="A16731" s="68" t="s">
        <v>16827</v>
      </c>
      <c r="B16731" s="225">
        <v>6.08</v>
      </c>
    </row>
    <row r="16732" spans="1:2">
      <c r="A16732" s="68" t="s">
        <v>16828</v>
      </c>
      <c r="B16732" s="225">
        <v>10.87</v>
      </c>
    </row>
    <row r="16733" spans="1:2">
      <c r="A16733" s="68" t="s">
        <v>16829</v>
      </c>
      <c r="B16733" s="225">
        <v>10.87</v>
      </c>
    </row>
    <row r="16734" spans="1:2">
      <c r="A16734" s="68" t="s">
        <v>16830</v>
      </c>
      <c r="B16734" s="225">
        <v>10.84</v>
      </c>
    </row>
    <row r="16735" spans="1:2">
      <c r="A16735" s="68" t="s">
        <v>16831</v>
      </c>
      <c r="B16735" s="225">
        <v>10.84</v>
      </c>
    </row>
    <row r="16736" spans="1:2">
      <c r="A16736" s="68" t="s">
        <v>16832</v>
      </c>
      <c r="B16736" s="225">
        <v>14.19</v>
      </c>
    </row>
    <row r="16737" spans="1:2">
      <c r="A16737" s="68" t="s">
        <v>16833</v>
      </c>
      <c r="B16737" s="225">
        <v>14.19</v>
      </c>
    </row>
    <row r="16738" spans="1:2">
      <c r="A16738" s="68" t="s">
        <v>16834</v>
      </c>
      <c r="B16738" s="225">
        <v>17.28</v>
      </c>
    </row>
    <row r="16739" spans="1:2">
      <c r="A16739" s="68" t="s">
        <v>16835</v>
      </c>
      <c r="B16739" s="225">
        <v>17.28</v>
      </c>
    </row>
    <row r="16740" spans="1:2">
      <c r="A16740" s="68" t="s">
        <v>16836</v>
      </c>
      <c r="B16740" s="225">
        <v>20.2</v>
      </c>
    </row>
    <row r="16741" spans="1:2">
      <c r="A16741" s="68" t="s">
        <v>16837</v>
      </c>
      <c r="B16741" s="225">
        <v>20.2</v>
      </c>
    </row>
    <row r="16742" spans="1:2">
      <c r="A16742" s="68" t="s">
        <v>16838</v>
      </c>
      <c r="B16742" s="225">
        <v>24.02</v>
      </c>
    </row>
    <row r="16743" spans="1:2">
      <c r="A16743" s="68" t="s">
        <v>16839</v>
      </c>
      <c r="B16743" s="225">
        <v>24.02</v>
      </c>
    </row>
    <row r="16744" spans="1:2">
      <c r="A16744" s="68" t="s">
        <v>16844</v>
      </c>
      <c r="B16744" s="225">
        <v>1.29</v>
      </c>
    </row>
    <row r="16745" spans="1:2">
      <c r="A16745" s="68" t="s">
        <v>16846</v>
      </c>
      <c r="B16745" s="225">
        <v>1.29</v>
      </c>
    </row>
    <row r="16746" spans="1:2">
      <c r="A16746" s="68" t="s">
        <v>16847</v>
      </c>
      <c r="B16746" s="225">
        <v>1.49</v>
      </c>
    </row>
    <row r="16747" spans="1:2">
      <c r="A16747" s="68" t="s">
        <v>16849</v>
      </c>
      <c r="B16747" s="225">
        <v>1.49</v>
      </c>
    </row>
    <row r="16748" spans="1:2">
      <c r="A16748" s="68" t="s">
        <v>16850</v>
      </c>
      <c r="B16748" s="225">
        <v>2.58</v>
      </c>
    </row>
    <row r="16749" spans="1:2">
      <c r="A16749" s="68" t="s">
        <v>16852</v>
      </c>
      <c r="B16749" s="225">
        <v>2.58</v>
      </c>
    </row>
    <row r="16750" spans="1:2">
      <c r="A16750" s="68" t="s">
        <v>16853</v>
      </c>
      <c r="B16750" s="225">
        <v>4.95</v>
      </c>
    </row>
    <row r="16751" spans="1:2">
      <c r="A16751" s="68" t="s">
        <v>16855</v>
      </c>
      <c r="B16751" s="225">
        <v>4.95</v>
      </c>
    </row>
    <row r="16752" spans="1:2">
      <c r="A16752" s="68" t="s">
        <v>16856</v>
      </c>
      <c r="B16752" s="225">
        <v>9.27</v>
      </c>
    </row>
    <row r="16753" spans="1:2">
      <c r="A16753" s="68" t="s">
        <v>16858</v>
      </c>
      <c r="B16753" s="225">
        <v>9.27</v>
      </c>
    </row>
    <row r="16754" spans="1:2">
      <c r="A16754" s="68" t="s">
        <v>16859</v>
      </c>
      <c r="B16754" s="225">
        <v>14.19</v>
      </c>
    </row>
    <row r="16755" spans="1:2">
      <c r="A16755" s="68" t="s">
        <v>16861</v>
      </c>
      <c r="B16755" s="225">
        <v>14.19</v>
      </c>
    </row>
    <row r="16756" spans="1:2">
      <c r="A16756" s="68" t="s">
        <v>16862</v>
      </c>
      <c r="B16756" s="225">
        <v>17.61</v>
      </c>
    </row>
    <row r="16757" spans="1:2">
      <c r="A16757" s="68" t="s">
        <v>16864</v>
      </c>
      <c r="B16757" s="225">
        <v>17.61</v>
      </c>
    </row>
    <row r="16758" spans="1:2">
      <c r="A16758" s="68" t="s">
        <v>16865</v>
      </c>
      <c r="B16758" s="225">
        <v>43.31</v>
      </c>
    </row>
    <row r="16759" spans="1:2">
      <c r="A16759" s="68" t="s">
        <v>16867</v>
      </c>
      <c r="B16759" s="225">
        <v>43.31</v>
      </c>
    </row>
    <row r="16760" spans="1:2">
      <c r="A16760" s="68" t="s">
        <v>16868</v>
      </c>
      <c r="B16760" s="225">
        <v>65.319999999999993</v>
      </c>
    </row>
    <row r="16761" spans="1:2">
      <c r="A16761" s="68" t="s">
        <v>16870</v>
      </c>
      <c r="B16761" s="225">
        <v>65.319999999999993</v>
      </c>
    </row>
    <row r="16762" spans="1:2">
      <c r="A16762" s="68" t="s">
        <v>16871</v>
      </c>
      <c r="B16762" s="225">
        <v>1.39</v>
      </c>
    </row>
    <row r="16763" spans="1:2">
      <c r="A16763" s="68" t="s">
        <v>16873</v>
      </c>
      <c r="B16763" s="225">
        <v>1.39</v>
      </c>
    </row>
    <row r="16764" spans="1:2">
      <c r="A16764" s="68" t="s">
        <v>16874</v>
      </c>
      <c r="B16764" s="225">
        <v>1.91</v>
      </c>
    </row>
    <row r="16765" spans="1:2">
      <c r="A16765" s="68" t="s">
        <v>16876</v>
      </c>
      <c r="B16765" s="225">
        <v>1.91</v>
      </c>
    </row>
    <row r="16766" spans="1:2">
      <c r="A16766" s="68" t="s">
        <v>16877</v>
      </c>
      <c r="B16766" s="225">
        <v>2.5499999999999998</v>
      </c>
    </row>
    <row r="16767" spans="1:2">
      <c r="A16767" s="68" t="s">
        <v>16879</v>
      </c>
      <c r="B16767" s="225">
        <v>2.5499999999999998</v>
      </c>
    </row>
    <row r="16768" spans="1:2">
      <c r="A16768" s="68" t="s">
        <v>16880</v>
      </c>
      <c r="B16768" s="225">
        <v>4.37</v>
      </c>
    </row>
    <row r="16769" spans="1:2">
      <c r="A16769" s="68" t="s">
        <v>16882</v>
      </c>
      <c r="B16769" s="225">
        <v>4.37</v>
      </c>
    </row>
    <row r="16770" spans="1:2">
      <c r="A16770" s="68" t="s">
        <v>16883</v>
      </c>
      <c r="B16770" s="225">
        <v>7.55</v>
      </c>
    </row>
    <row r="16771" spans="1:2">
      <c r="A16771" s="68" t="s">
        <v>16885</v>
      </c>
      <c r="B16771" s="225">
        <v>7.55</v>
      </c>
    </row>
    <row r="16772" spans="1:2">
      <c r="A16772" s="68" t="s">
        <v>16886</v>
      </c>
      <c r="B16772" s="225">
        <v>13.6</v>
      </c>
    </row>
    <row r="16773" spans="1:2">
      <c r="A16773" s="68" t="s">
        <v>16888</v>
      </c>
      <c r="B16773" s="225">
        <v>13.6</v>
      </c>
    </row>
    <row r="16774" spans="1:2">
      <c r="A16774" s="68" t="s">
        <v>16889</v>
      </c>
      <c r="B16774" s="225">
        <v>31.78</v>
      </c>
    </row>
    <row r="16775" spans="1:2">
      <c r="A16775" s="68" t="s">
        <v>16891</v>
      </c>
      <c r="B16775" s="225">
        <v>31.78</v>
      </c>
    </row>
    <row r="16776" spans="1:2">
      <c r="A16776" s="68" t="s">
        <v>16892</v>
      </c>
      <c r="B16776" s="225">
        <v>36.04</v>
      </c>
    </row>
    <row r="16777" spans="1:2">
      <c r="A16777" s="68" t="s">
        <v>16894</v>
      </c>
      <c r="B16777" s="225">
        <v>36.04</v>
      </c>
    </row>
    <row r="16778" spans="1:2">
      <c r="A16778" s="68" t="s">
        <v>16895</v>
      </c>
      <c r="B16778" s="225">
        <v>110.97</v>
      </c>
    </row>
    <row r="16779" spans="1:2">
      <c r="A16779" s="68" t="s">
        <v>16897</v>
      </c>
      <c r="B16779" s="225">
        <v>110.97</v>
      </c>
    </row>
    <row r="16780" spans="1:2">
      <c r="A16780" s="68" t="s">
        <v>16898</v>
      </c>
      <c r="B16780" s="225">
        <v>3.17</v>
      </c>
    </row>
    <row r="16781" spans="1:2">
      <c r="A16781" s="68" t="s">
        <v>16900</v>
      </c>
      <c r="B16781" s="225">
        <v>3.17</v>
      </c>
    </row>
    <row r="16782" spans="1:2">
      <c r="A16782" s="68" t="s">
        <v>16901</v>
      </c>
      <c r="B16782" s="225">
        <v>3.71</v>
      </c>
    </row>
    <row r="16783" spans="1:2">
      <c r="A16783" s="68" t="s">
        <v>16903</v>
      </c>
      <c r="B16783" s="225">
        <v>3.71</v>
      </c>
    </row>
    <row r="16784" spans="1:2">
      <c r="A16784" s="68" t="s">
        <v>16904</v>
      </c>
      <c r="B16784" s="225">
        <v>8.43</v>
      </c>
    </row>
    <row r="16785" spans="1:2">
      <c r="A16785" s="68" t="s">
        <v>16906</v>
      </c>
      <c r="B16785" s="225">
        <v>8.43</v>
      </c>
    </row>
    <row r="16786" spans="1:2">
      <c r="A16786" s="68" t="s">
        <v>16907</v>
      </c>
      <c r="B16786" s="225">
        <v>14.31</v>
      </c>
    </row>
    <row r="16787" spans="1:2">
      <c r="A16787" s="68" t="s">
        <v>16909</v>
      </c>
      <c r="B16787" s="225">
        <v>14.31</v>
      </c>
    </row>
    <row r="16788" spans="1:2">
      <c r="A16788" s="68" t="s">
        <v>16910</v>
      </c>
      <c r="B16788" s="225">
        <v>18.25</v>
      </c>
    </row>
    <row r="16789" spans="1:2">
      <c r="A16789" s="68" t="s">
        <v>16912</v>
      </c>
      <c r="B16789" s="225">
        <v>18.25</v>
      </c>
    </row>
    <row r="16790" spans="1:2">
      <c r="A16790" s="68" t="s">
        <v>16913</v>
      </c>
      <c r="B16790" s="225">
        <v>34.9</v>
      </c>
    </row>
    <row r="16791" spans="1:2">
      <c r="A16791" s="68" t="s">
        <v>16915</v>
      </c>
      <c r="B16791" s="225">
        <v>34.9</v>
      </c>
    </row>
    <row r="16792" spans="1:2">
      <c r="A16792" s="68" t="s">
        <v>16916</v>
      </c>
      <c r="B16792" s="225">
        <v>36.380000000000003</v>
      </c>
    </row>
    <row r="16793" spans="1:2">
      <c r="A16793" s="68" t="s">
        <v>16918</v>
      </c>
      <c r="B16793" s="225">
        <v>36.380000000000003</v>
      </c>
    </row>
    <row r="16794" spans="1:2">
      <c r="A16794" s="68" t="s">
        <v>16919</v>
      </c>
      <c r="B16794" s="225">
        <v>57.2</v>
      </c>
    </row>
    <row r="16795" spans="1:2">
      <c r="A16795" s="68" t="s">
        <v>16921</v>
      </c>
      <c r="B16795" s="225">
        <v>57.2</v>
      </c>
    </row>
    <row r="16796" spans="1:2">
      <c r="A16796" s="68" t="s">
        <v>16922</v>
      </c>
      <c r="B16796" s="225">
        <v>124.34</v>
      </c>
    </row>
    <row r="16797" spans="1:2">
      <c r="A16797" s="68" t="s">
        <v>16924</v>
      </c>
      <c r="B16797" s="225">
        <v>124.34</v>
      </c>
    </row>
    <row r="16798" spans="1:2">
      <c r="A16798" s="68" t="s">
        <v>16925</v>
      </c>
      <c r="B16798" s="225">
        <v>1.44</v>
      </c>
    </row>
    <row r="16799" spans="1:2">
      <c r="A16799" s="68" t="s">
        <v>16927</v>
      </c>
      <c r="B16799" s="225">
        <v>1.44</v>
      </c>
    </row>
    <row r="16800" spans="1:2">
      <c r="A16800" s="68" t="s">
        <v>16928</v>
      </c>
      <c r="B16800" s="225">
        <v>1.82</v>
      </c>
    </row>
    <row r="16801" spans="1:2">
      <c r="A16801" s="68" t="s">
        <v>16930</v>
      </c>
      <c r="B16801" s="225">
        <v>1.82</v>
      </c>
    </row>
    <row r="16802" spans="1:2">
      <c r="A16802" s="68" t="s">
        <v>16931</v>
      </c>
      <c r="B16802" s="225">
        <v>6.08</v>
      </c>
    </row>
    <row r="16803" spans="1:2">
      <c r="A16803" s="68" t="s">
        <v>16933</v>
      </c>
      <c r="B16803" s="225">
        <v>6.08</v>
      </c>
    </row>
    <row r="16804" spans="1:2">
      <c r="A16804" s="68" t="s">
        <v>16934</v>
      </c>
      <c r="B16804" s="225">
        <v>7.73</v>
      </c>
    </row>
    <row r="16805" spans="1:2">
      <c r="A16805" s="68" t="s">
        <v>16936</v>
      </c>
      <c r="B16805" s="225">
        <v>7.73</v>
      </c>
    </row>
    <row r="16806" spans="1:2">
      <c r="A16806" s="68" t="s">
        <v>16937</v>
      </c>
      <c r="B16806" s="225">
        <v>10.82</v>
      </c>
    </row>
    <row r="16807" spans="1:2">
      <c r="A16807" s="68" t="s">
        <v>16939</v>
      </c>
      <c r="B16807" s="225">
        <v>10.82</v>
      </c>
    </row>
    <row r="16808" spans="1:2">
      <c r="A16808" s="68" t="s">
        <v>16940</v>
      </c>
      <c r="B16808" s="225">
        <v>30.8</v>
      </c>
    </row>
    <row r="16809" spans="1:2">
      <c r="A16809" s="68" t="s">
        <v>16942</v>
      </c>
      <c r="B16809" s="225">
        <v>30.8</v>
      </c>
    </row>
    <row r="16810" spans="1:2">
      <c r="A16810" s="68" t="s">
        <v>16943</v>
      </c>
      <c r="B16810" s="225">
        <v>53.28</v>
      </c>
    </row>
    <row r="16811" spans="1:2">
      <c r="A16811" s="68" t="s">
        <v>16945</v>
      </c>
      <c r="B16811" s="225">
        <v>53.28</v>
      </c>
    </row>
    <row r="16812" spans="1:2">
      <c r="A16812" s="68" t="s">
        <v>16946</v>
      </c>
      <c r="B16812" s="225">
        <v>60.92</v>
      </c>
    </row>
    <row r="16813" spans="1:2">
      <c r="A16813" s="68" t="s">
        <v>16948</v>
      </c>
      <c r="B16813" s="225">
        <v>60.92</v>
      </c>
    </row>
    <row r="16814" spans="1:2">
      <c r="A16814" s="68" t="s">
        <v>16949</v>
      </c>
      <c r="B16814" s="225">
        <v>195.09</v>
      </c>
    </row>
    <row r="16815" spans="1:2">
      <c r="A16815" s="68" t="s">
        <v>16951</v>
      </c>
      <c r="B16815" s="225">
        <v>195.09</v>
      </c>
    </row>
    <row r="16816" spans="1:2">
      <c r="A16816" s="68" t="s">
        <v>16952</v>
      </c>
      <c r="B16816" s="225">
        <v>0.53</v>
      </c>
    </row>
    <row r="16817" spans="1:2">
      <c r="A16817" s="68" t="s">
        <v>16954</v>
      </c>
      <c r="B16817" s="225">
        <v>0.53</v>
      </c>
    </row>
    <row r="16818" spans="1:2">
      <c r="A16818" s="68" t="s">
        <v>16955</v>
      </c>
      <c r="B16818" s="225">
        <v>0.61</v>
      </c>
    </row>
    <row r="16819" spans="1:2">
      <c r="A16819" s="68" t="s">
        <v>16957</v>
      </c>
      <c r="B16819" s="225">
        <v>0.61</v>
      </c>
    </row>
    <row r="16820" spans="1:2">
      <c r="A16820" s="68" t="s">
        <v>16958</v>
      </c>
      <c r="B16820" s="225">
        <v>2.64</v>
      </c>
    </row>
    <row r="16821" spans="1:2">
      <c r="A16821" s="68" t="s">
        <v>16960</v>
      </c>
      <c r="B16821" s="225">
        <v>2.64</v>
      </c>
    </row>
    <row r="16822" spans="1:2">
      <c r="A16822" s="68" t="s">
        <v>16961</v>
      </c>
      <c r="B16822" s="225">
        <v>5.95</v>
      </c>
    </row>
    <row r="16823" spans="1:2">
      <c r="A16823" s="68" t="s">
        <v>16963</v>
      </c>
      <c r="B16823" s="225">
        <v>5.95</v>
      </c>
    </row>
    <row r="16824" spans="1:2">
      <c r="A16824" s="68" t="s">
        <v>16964</v>
      </c>
      <c r="B16824" s="225">
        <v>5.84</v>
      </c>
    </row>
    <row r="16825" spans="1:2">
      <c r="A16825" s="68" t="s">
        <v>16966</v>
      </c>
      <c r="B16825" s="225">
        <v>5.84</v>
      </c>
    </row>
    <row r="16826" spans="1:2">
      <c r="A16826" s="68" t="s">
        <v>16967</v>
      </c>
      <c r="B16826" s="225">
        <v>28.04</v>
      </c>
    </row>
    <row r="16827" spans="1:2">
      <c r="A16827" s="68" t="s">
        <v>16969</v>
      </c>
      <c r="B16827" s="225">
        <v>28.04</v>
      </c>
    </row>
    <row r="16828" spans="1:2">
      <c r="A16828" s="68" t="s">
        <v>16970</v>
      </c>
      <c r="B16828" s="225">
        <v>24.67</v>
      </c>
    </row>
    <row r="16829" spans="1:2">
      <c r="A16829" s="68" t="s">
        <v>16972</v>
      </c>
      <c r="B16829" s="225">
        <v>24.67</v>
      </c>
    </row>
    <row r="16830" spans="1:2">
      <c r="A16830" s="68" t="s">
        <v>16973</v>
      </c>
      <c r="B16830" s="225">
        <v>72.290000000000006</v>
      </c>
    </row>
    <row r="16831" spans="1:2">
      <c r="A16831" s="68" t="s">
        <v>16975</v>
      </c>
      <c r="B16831" s="225">
        <v>72.290000000000006</v>
      </c>
    </row>
    <row r="16832" spans="1:2">
      <c r="A16832" s="68" t="s">
        <v>16976</v>
      </c>
      <c r="B16832" s="225">
        <v>197.11</v>
      </c>
    </row>
    <row r="16833" spans="1:2">
      <c r="A16833" s="68" t="s">
        <v>16978</v>
      </c>
      <c r="B16833" s="225">
        <v>197.11</v>
      </c>
    </row>
    <row r="16834" spans="1:2">
      <c r="A16834" s="68" t="s">
        <v>16979</v>
      </c>
      <c r="B16834" s="225">
        <v>3.88</v>
      </c>
    </row>
    <row r="16835" spans="1:2">
      <c r="A16835" s="68" t="s">
        <v>16980</v>
      </c>
      <c r="B16835" s="225">
        <v>3.88</v>
      </c>
    </row>
    <row r="16836" spans="1:2">
      <c r="A16836" s="68" t="s">
        <v>16981</v>
      </c>
      <c r="B16836" s="225">
        <v>6.41</v>
      </c>
    </row>
    <row r="16837" spans="1:2">
      <c r="A16837" s="68" t="s">
        <v>16982</v>
      </c>
      <c r="B16837" s="225">
        <v>6.41</v>
      </c>
    </row>
    <row r="16838" spans="1:2">
      <c r="A16838" s="68" t="s">
        <v>16983</v>
      </c>
      <c r="B16838" s="225">
        <v>1.1100000000000001</v>
      </c>
    </row>
    <row r="16839" spans="1:2">
      <c r="A16839" s="68" t="s">
        <v>16985</v>
      </c>
      <c r="B16839" s="225">
        <v>1.1100000000000001</v>
      </c>
    </row>
    <row r="16840" spans="1:2">
      <c r="A16840" s="68" t="s">
        <v>16986</v>
      </c>
      <c r="B16840" s="225">
        <v>1.24</v>
      </c>
    </row>
    <row r="16841" spans="1:2">
      <c r="A16841" s="68" t="s">
        <v>16988</v>
      </c>
      <c r="B16841" s="225">
        <v>1.24</v>
      </c>
    </row>
    <row r="16842" spans="1:2">
      <c r="A16842" s="68" t="s">
        <v>16989</v>
      </c>
      <c r="B16842" s="225">
        <v>3.04</v>
      </c>
    </row>
    <row r="16843" spans="1:2">
      <c r="A16843" s="68" t="s">
        <v>16991</v>
      </c>
      <c r="B16843" s="225">
        <v>3.04</v>
      </c>
    </row>
    <row r="16844" spans="1:2">
      <c r="A16844" s="68" t="s">
        <v>16992</v>
      </c>
      <c r="B16844" s="225">
        <v>5.05</v>
      </c>
    </row>
    <row r="16845" spans="1:2">
      <c r="A16845" s="68" t="s">
        <v>16994</v>
      </c>
      <c r="B16845" s="225">
        <v>5.05</v>
      </c>
    </row>
    <row r="16846" spans="1:2">
      <c r="A16846" s="68" t="s">
        <v>16995</v>
      </c>
      <c r="B16846" s="225">
        <v>5.6</v>
      </c>
    </row>
    <row r="16847" spans="1:2">
      <c r="A16847" s="68" t="s">
        <v>16997</v>
      </c>
      <c r="B16847" s="225">
        <v>5.6</v>
      </c>
    </row>
    <row r="16848" spans="1:2">
      <c r="A16848" s="68" t="s">
        <v>16998</v>
      </c>
      <c r="B16848" s="225">
        <v>14.45</v>
      </c>
    </row>
    <row r="16849" spans="1:2">
      <c r="A16849" s="68" t="s">
        <v>17000</v>
      </c>
      <c r="B16849" s="225">
        <v>14.45</v>
      </c>
    </row>
    <row r="16850" spans="1:2">
      <c r="A16850" s="68" t="s">
        <v>17001</v>
      </c>
      <c r="B16850" s="225">
        <v>21.28</v>
      </c>
    </row>
    <row r="16851" spans="1:2">
      <c r="A16851" s="68" t="s">
        <v>17003</v>
      </c>
      <c r="B16851" s="225">
        <v>21.28</v>
      </c>
    </row>
    <row r="16852" spans="1:2">
      <c r="A16852" s="68" t="s">
        <v>17004</v>
      </c>
      <c r="B16852" s="225">
        <v>30.32</v>
      </c>
    </row>
    <row r="16853" spans="1:2">
      <c r="A16853" s="68" t="s">
        <v>17006</v>
      </c>
      <c r="B16853" s="225">
        <v>30.32</v>
      </c>
    </row>
    <row r="16854" spans="1:2">
      <c r="A16854" s="68" t="s">
        <v>17007</v>
      </c>
      <c r="B16854" s="225">
        <v>65.55</v>
      </c>
    </row>
    <row r="16855" spans="1:2">
      <c r="A16855" s="68" t="s">
        <v>17009</v>
      </c>
      <c r="B16855" s="225">
        <v>65.55</v>
      </c>
    </row>
    <row r="16856" spans="1:2">
      <c r="A16856" s="68" t="s">
        <v>17010</v>
      </c>
      <c r="B16856" s="225">
        <v>1.77</v>
      </c>
    </row>
    <row r="16857" spans="1:2">
      <c r="A16857" s="68" t="s">
        <v>17011</v>
      </c>
      <c r="B16857" s="225">
        <v>1.77</v>
      </c>
    </row>
    <row r="16858" spans="1:2">
      <c r="A16858" s="68" t="s">
        <v>17012</v>
      </c>
      <c r="B16858" s="225">
        <v>4.84</v>
      </c>
    </row>
    <row r="16859" spans="1:2">
      <c r="A16859" s="68" t="s">
        <v>17013</v>
      </c>
      <c r="B16859" s="225">
        <v>4.84</v>
      </c>
    </row>
    <row r="16860" spans="1:2">
      <c r="A16860" s="68" t="s">
        <v>17014</v>
      </c>
      <c r="B16860" s="225">
        <v>5.68</v>
      </c>
    </row>
    <row r="16861" spans="1:2">
      <c r="A16861" s="68" t="s">
        <v>17015</v>
      </c>
      <c r="B16861" s="225">
        <v>5.68</v>
      </c>
    </row>
    <row r="16862" spans="1:2">
      <c r="A16862" s="68" t="s">
        <v>17016</v>
      </c>
      <c r="B16862" s="225">
        <v>15.86</v>
      </c>
    </row>
    <row r="16863" spans="1:2">
      <c r="A16863" s="68" t="s">
        <v>17017</v>
      </c>
      <c r="B16863" s="225">
        <v>15.86</v>
      </c>
    </row>
    <row r="16864" spans="1:2">
      <c r="A16864" s="68" t="s">
        <v>17018</v>
      </c>
      <c r="B16864" s="225">
        <v>10.88</v>
      </c>
    </row>
    <row r="16865" spans="1:2">
      <c r="A16865" s="68" t="s">
        <v>17019</v>
      </c>
      <c r="B16865" s="225">
        <v>10.88</v>
      </c>
    </row>
    <row r="16866" spans="1:2">
      <c r="A16866" s="68" t="s">
        <v>17020</v>
      </c>
      <c r="B16866" s="225">
        <v>15.35</v>
      </c>
    </row>
    <row r="16867" spans="1:2">
      <c r="A16867" s="68" t="s">
        <v>17021</v>
      </c>
      <c r="B16867" s="225">
        <v>15.35</v>
      </c>
    </row>
    <row r="16868" spans="1:2">
      <c r="A16868" s="68" t="s">
        <v>17022</v>
      </c>
      <c r="B16868" s="225">
        <v>34.5</v>
      </c>
    </row>
    <row r="16869" spans="1:2">
      <c r="A16869" s="68" t="s">
        <v>17023</v>
      </c>
      <c r="B16869" s="225">
        <v>34.5</v>
      </c>
    </row>
    <row r="16870" spans="1:2">
      <c r="A16870" s="68" t="s">
        <v>17024</v>
      </c>
      <c r="B16870" s="225">
        <v>0.71</v>
      </c>
    </row>
    <row r="16871" spans="1:2">
      <c r="A16871" s="68" t="s">
        <v>17026</v>
      </c>
      <c r="B16871" s="225">
        <v>0.71</v>
      </c>
    </row>
    <row r="16872" spans="1:2">
      <c r="A16872" s="68" t="s">
        <v>17027</v>
      </c>
      <c r="B16872" s="225">
        <v>0.85</v>
      </c>
    </row>
    <row r="16873" spans="1:2">
      <c r="A16873" s="68" t="s">
        <v>17029</v>
      </c>
      <c r="B16873" s="225">
        <v>0.85</v>
      </c>
    </row>
    <row r="16874" spans="1:2">
      <c r="A16874" s="68" t="s">
        <v>17030</v>
      </c>
      <c r="B16874" s="225">
        <v>3.62</v>
      </c>
    </row>
    <row r="16875" spans="1:2">
      <c r="A16875" s="68" t="s">
        <v>17032</v>
      </c>
      <c r="B16875" s="225">
        <v>3.62</v>
      </c>
    </row>
    <row r="16876" spans="1:2">
      <c r="A16876" s="68" t="s">
        <v>17033</v>
      </c>
      <c r="B16876" s="225">
        <v>11.93</v>
      </c>
    </row>
    <row r="16877" spans="1:2">
      <c r="A16877" s="68" t="s">
        <v>17035</v>
      </c>
      <c r="B16877" s="225">
        <v>11.93</v>
      </c>
    </row>
    <row r="16878" spans="1:2">
      <c r="A16878" s="68" t="s">
        <v>17036</v>
      </c>
      <c r="B16878" s="225">
        <v>12.19</v>
      </c>
    </row>
    <row r="16879" spans="1:2">
      <c r="A16879" s="68" t="s">
        <v>17038</v>
      </c>
      <c r="B16879" s="225">
        <v>12.19</v>
      </c>
    </row>
    <row r="16880" spans="1:2">
      <c r="A16880" s="68" t="s">
        <v>17039</v>
      </c>
      <c r="B16880" s="225">
        <v>30.33</v>
      </c>
    </row>
    <row r="16881" spans="1:2">
      <c r="A16881" s="68" t="s">
        <v>17041</v>
      </c>
      <c r="B16881" s="225">
        <v>30.33</v>
      </c>
    </row>
    <row r="16882" spans="1:2">
      <c r="A16882" s="68" t="s">
        <v>17042</v>
      </c>
      <c r="B16882" s="225">
        <v>64.66</v>
      </c>
    </row>
    <row r="16883" spans="1:2">
      <c r="A16883" s="68" t="s">
        <v>17044</v>
      </c>
      <c r="B16883" s="225">
        <v>64.66</v>
      </c>
    </row>
    <row r="16884" spans="1:2">
      <c r="A16884" s="68" t="s">
        <v>17045</v>
      </c>
      <c r="B16884" s="225">
        <v>92.6</v>
      </c>
    </row>
    <row r="16885" spans="1:2">
      <c r="A16885" s="68" t="s">
        <v>17047</v>
      </c>
      <c r="B16885" s="225">
        <v>92.6</v>
      </c>
    </row>
    <row r="16886" spans="1:2">
      <c r="A16886" s="68" t="s">
        <v>17048</v>
      </c>
      <c r="B16886" s="225">
        <v>174.9</v>
      </c>
    </row>
    <row r="16887" spans="1:2">
      <c r="A16887" s="68" t="s">
        <v>17050</v>
      </c>
      <c r="B16887" s="225">
        <v>174.9</v>
      </c>
    </row>
    <row r="16888" spans="1:2">
      <c r="A16888" s="68" t="s">
        <v>17051</v>
      </c>
      <c r="B16888" s="225">
        <v>4.05</v>
      </c>
    </row>
    <row r="16889" spans="1:2">
      <c r="A16889" s="68" t="s">
        <v>17052</v>
      </c>
      <c r="B16889" s="225">
        <v>4.05</v>
      </c>
    </row>
    <row r="16890" spans="1:2">
      <c r="A16890" s="68" t="s">
        <v>17053</v>
      </c>
      <c r="B16890" s="225">
        <v>7.4</v>
      </c>
    </row>
    <row r="16891" spans="1:2">
      <c r="A16891" s="68" t="s">
        <v>17054</v>
      </c>
      <c r="B16891" s="225">
        <v>7.4</v>
      </c>
    </row>
    <row r="16892" spans="1:2">
      <c r="A16892" s="68" t="s">
        <v>17055</v>
      </c>
      <c r="B16892" s="225">
        <v>10.5</v>
      </c>
    </row>
    <row r="16893" spans="1:2">
      <c r="A16893" s="68" t="s">
        <v>17056</v>
      </c>
      <c r="B16893" s="225">
        <v>10.5</v>
      </c>
    </row>
    <row r="16894" spans="1:2">
      <c r="A16894" s="68" t="s">
        <v>17057</v>
      </c>
      <c r="B16894" s="225">
        <v>8.2799999999999994</v>
      </c>
    </row>
    <row r="16895" spans="1:2">
      <c r="A16895" s="68" t="s">
        <v>17058</v>
      </c>
      <c r="B16895" s="225">
        <v>8.2799999999999994</v>
      </c>
    </row>
    <row r="16896" spans="1:2">
      <c r="A16896" s="68" t="s">
        <v>17059</v>
      </c>
      <c r="B16896" s="225">
        <v>10.84</v>
      </c>
    </row>
    <row r="16897" spans="1:2">
      <c r="A16897" s="68" t="s">
        <v>17060</v>
      </c>
      <c r="B16897" s="225">
        <v>10.84</v>
      </c>
    </row>
    <row r="16898" spans="1:2">
      <c r="A16898" s="68" t="s">
        <v>17061</v>
      </c>
      <c r="B16898" s="225">
        <v>13.35</v>
      </c>
    </row>
    <row r="16899" spans="1:2">
      <c r="A16899" s="68" t="s">
        <v>17062</v>
      </c>
      <c r="B16899" s="225">
        <v>13.35</v>
      </c>
    </row>
    <row r="16900" spans="1:2">
      <c r="A16900" s="68" t="s">
        <v>17063</v>
      </c>
      <c r="B16900" s="225">
        <v>18.329999999999998</v>
      </c>
    </row>
    <row r="16901" spans="1:2">
      <c r="A16901" s="68" t="s">
        <v>17064</v>
      </c>
      <c r="B16901" s="225">
        <v>18.329999999999998</v>
      </c>
    </row>
    <row r="16902" spans="1:2">
      <c r="A16902" s="68" t="s">
        <v>17065</v>
      </c>
      <c r="B16902" s="225">
        <v>60.63</v>
      </c>
    </row>
    <row r="16903" spans="1:2">
      <c r="A16903" s="68" t="s">
        <v>17066</v>
      </c>
      <c r="B16903" s="225">
        <v>60.63</v>
      </c>
    </row>
    <row r="16904" spans="1:2">
      <c r="A16904" s="68" t="s">
        <v>17067</v>
      </c>
      <c r="B16904" s="225">
        <v>126.79</v>
      </c>
    </row>
    <row r="16905" spans="1:2">
      <c r="A16905" s="68" t="s">
        <v>17068</v>
      </c>
      <c r="B16905" s="225">
        <v>126.79</v>
      </c>
    </row>
    <row r="16906" spans="1:2">
      <c r="A16906" s="68" t="s">
        <v>17069</v>
      </c>
      <c r="B16906" s="225">
        <v>193.47</v>
      </c>
    </row>
    <row r="16907" spans="1:2">
      <c r="A16907" s="68" t="s">
        <v>17070</v>
      </c>
      <c r="B16907" s="225">
        <v>193.47</v>
      </c>
    </row>
    <row r="16908" spans="1:2">
      <c r="A16908" s="68" t="s">
        <v>17071</v>
      </c>
      <c r="B16908" s="225">
        <v>5.95</v>
      </c>
    </row>
    <row r="16909" spans="1:2">
      <c r="A16909" s="68" t="s">
        <v>17073</v>
      </c>
      <c r="B16909" s="225">
        <v>5.95</v>
      </c>
    </row>
    <row r="16910" spans="1:2">
      <c r="A16910" s="68" t="s">
        <v>17074</v>
      </c>
      <c r="B16910" s="225">
        <v>21.67</v>
      </c>
    </row>
    <row r="16911" spans="1:2">
      <c r="A16911" s="68" t="s">
        <v>17076</v>
      </c>
      <c r="B16911" s="225">
        <v>21.67</v>
      </c>
    </row>
    <row r="16912" spans="1:2">
      <c r="A16912" s="68" t="s">
        <v>17077</v>
      </c>
      <c r="B16912" s="225">
        <v>7.21</v>
      </c>
    </row>
    <row r="16913" spans="1:2">
      <c r="A16913" s="68" t="s">
        <v>17079</v>
      </c>
      <c r="B16913" s="225">
        <v>7.21</v>
      </c>
    </row>
    <row r="16914" spans="1:2">
      <c r="A16914" s="68" t="s">
        <v>17080</v>
      </c>
      <c r="B16914" s="225">
        <v>9.17</v>
      </c>
    </row>
    <row r="16915" spans="1:2">
      <c r="A16915" s="68" t="s">
        <v>17082</v>
      </c>
      <c r="B16915" s="225">
        <v>9.17</v>
      </c>
    </row>
    <row r="16916" spans="1:2">
      <c r="A16916" s="68" t="s">
        <v>17083</v>
      </c>
      <c r="B16916" s="225">
        <v>15.71</v>
      </c>
    </row>
    <row r="16917" spans="1:2">
      <c r="A16917" s="68" t="s">
        <v>17085</v>
      </c>
      <c r="B16917" s="225">
        <v>15.71</v>
      </c>
    </row>
    <row r="16918" spans="1:2">
      <c r="A16918" s="68" t="s">
        <v>17086</v>
      </c>
      <c r="B16918" s="225">
        <v>30.5</v>
      </c>
    </row>
    <row r="16919" spans="1:2">
      <c r="A16919" s="68" t="s">
        <v>17088</v>
      </c>
      <c r="B16919" s="225">
        <v>30.5</v>
      </c>
    </row>
    <row r="16920" spans="1:2">
      <c r="A16920" s="68" t="s">
        <v>17089</v>
      </c>
      <c r="B16920" s="225">
        <v>31.11</v>
      </c>
    </row>
    <row r="16921" spans="1:2">
      <c r="A16921" s="68" t="s">
        <v>17091</v>
      </c>
      <c r="B16921" s="225">
        <v>31.11</v>
      </c>
    </row>
    <row r="16922" spans="1:2">
      <c r="A16922" s="68" t="s">
        <v>17092</v>
      </c>
      <c r="B16922" s="225">
        <v>79.31</v>
      </c>
    </row>
    <row r="16923" spans="1:2">
      <c r="A16923" s="68" t="s">
        <v>17094</v>
      </c>
      <c r="B16923" s="225">
        <v>79.31</v>
      </c>
    </row>
    <row r="16924" spans="1:2">
      <c r="A16924" s="68" t="s">
        <v>17095</v>
      </c>
      <c r="B16924" s="225">
        <v>130.27000000000001</v>
      </c>
    </row>
    <row r="16925" spans="1:2">
      <c r="A16925" s="68" t="s">
        <v>17097</v>
      </c>
      <c r="B16925" s="225">
        <v>130.27000000000001</v>
      </c>
    </row>
    <row r="16926" spans="1:2">
      <c r="A16926" s="68" t="s">
        <v>17098</v>
      </c>
      <c r="B16926" s="225">
        <v>231.42</v>
      </c>
    </row>
    <row r="16927" spans="1:2">
      <c r="A16927" s="68" t="s">
        <v>17100</v>
      </c>
      <c r="B16927" s="225">
        <v>231.42</v>
      </c>
    </row>
    <row r="16928" spans="1:2">
      <c r="A16928" s="68" t="s">
        <v>17101</v>
      </c>
      <c r="B16928" s="225">
        <v>461.46</v>
      </c>
    </row>
    <row r="16929" spans="1:2">
      <c r="A16929" s="68" t="s">
        <v>17103</v>
      </c>
      <c r="B16929" s="225">
        <v>461.46</v>
      </c>
    </row>
    <row r="16930" spans="1:2">
      <c r="A16930" s="68" t="s">
        <v>17104</v>
      </c>
      <c r="B16930" s="225">
        <v>2.39</v>
      </c>
    </row>
    <row r="16931" spans="1:2">
      <c r="A16931" s="68" t="s">
        <v>17105</v>
      </c>
      <c r="B16931" s="225">
        <v>2.39</v>
      </c>
    </row>
    <row r="16932" spans="1:2">
      <c r="A16932" s="68" t="s">
        <v>17106</v>
      </c>
      <c r="B16932" s="225">
        <v>2.7</v>
      </c>
    </row>
    <row r="16933" spans="1:2">
      <c r="A16933" s="68" t="s">
        <v>17107</v>
      </c>
      <c r="B16933" s="225">
        <v>2.7</v>
      </c>
    </row>
    <row r="16934" spans="1:2">
      <c r="A16934" s="68" t="s">
        <v>17108</v>
      </c>
      <c r="B16934" s="225">
        <v>4.0199999999999996</v>
      </c>
    </row>
    <row r="16935" spans="1:2">
      <c r="A16935" s="68" t="s">
        <v>17109</v>
      </c>
      <c r="B16935" s="225">
        <v>4.0199999999999996</v>
      </c>
    </row>
    <row r="16936" spans="1:2">
      <c r="A16936" s="68" t="s">
        <v>17110</v>
      </c>
      <c r="B16936" s="225">
        <v>9.2100000000000009</v>
      </c>
    </row>
    <row r="16937" spans="1:2">
      <c r="A16937" s="68" t="s">
        <v>17111</v>
      </c>
      <c r="B16937" s="225">
        <v>9.2100000000000009</v>
      </c>
    </row>
    <row r="16938" spans="1:2">
      <c r="A16938" s="68" t="s">
        <v>17112</v>
      </c>
      <c r="B16938" s="225">
        <v>1.64</v>
      </c>
    </row>
    <row r="16939" spans="1:2">
      <c r="A16939" s="68" t="s">
        <v>17113</v>
      </c>
      <c r="B16939" s="225">
        <v>1.64</v>
      </c>
    </row>
    <row r="16940" spans="1:2">
      <c r="A16940" s="68" t="s">
        <v>17114</v>
      </c>
      <c r="B16940" s="225">
        <v>1.96</v>
      </c>
    </row>
    <row r="16941" spans="1:2">
      <c r="A16941" s="68" t="s">
        <v>17115</v>
      </c>
      <c r="B16941" s="225">
        <v>1.96</v>
      </c>
    </row>
    <row r="16942" spans="1:2">
      <c r="A16942" s="68" t="s">
        <v>17116</v>
      </c>
      <c r="B16942" s="225">
        <v>1.96</v>
      </c>
    </row>
    <row r="16943" spans="1:2">
      <c r="A16943" s="68" t="s">
        <v>17117</v>
      </c>
      <c r="B16943" s="225">
        <v>1.96</v>
      </c>
    </row>
    <row r="16944" spans="1:2">
      <c r="A16944" s="68" t="s">
        <v>17118</v>
      </c>
      <c r="B16944" s="225">
        <v>5.97</v>
      </c>
    </row>
    <row r="16945" spans="1:2">
      <c r="A16945" s="68" t="s">
        <v>17119</v>
      </c>
      <c r="B16945" s="225">
        <v>5.97</v>
      </c>
    </row>
    <row r="16946" spans="1:2">
      <c r="A16946" s="68" t="s">
        <v>17120</v>
      </c>
      <c r="B16946" s="225">
        <v>13.12</v>
      </c>
    </row>
    <row r="16947" spans="1:2">
      <c r="A16947" s="68" t="s">
        <v>17121</v>
      </c>
      <c r="B16947" s="225">
        <v>13.12</v>
      </c>
    </row>
    <row r="16948" spans="1:2">
      <c r="A16948" s="68" t="s">
        <v>17122</v>
      </c>
      <c r="B16948" s="225">
        <v>24.85</v>
      </c>
    </row>
    <row r="16949" spans="1:2">
      <c r="A16949" s="68" t="s">
        <v>17123</v>
      </c>
      <c r="B16949" s="225">
        <v>24.85</v>
      </c>
    </row>
    <row r="16950" spans="1:2">
      <c r="A16950" s="68" t="s">
        <v>17124</v>
      </c>
      <c r="B16950" s="225">
        <v>3.58</v>
      </c>
    </row>
    <row r="16951" spans="1:2">
      <c r="A16951" s="68" t="s">
        <v>17125</v>
      </c>
      <c r="B16951" s="225">
        <v>3.58</v>
      </c>
    </row>
    <row r="16952" spans="1:2">
      <c r="A16952" s="68" t="s">
        <v>17126</v>
      </c>
      <c r="B16952" s="225">
        <v>6.04</v>
      </c>
    </row>
    <row r="16953" spans="1:2">
      <c r="A16953" s="68" t="s">
        <v>17127</v>
      </c>
      <c r="B16953" s="225">
        <v>6.04</v>
      </c>
    </row>
    <row r="16954" spans="1:2">
      <c r="A16954" s="68" t="s">
        <v>17128</v>
      </c>
      <c r="B16954" s="225">
        <v>4.8499999999999996</v>
      </c>
    </row>
    <row r="16955" spans="1:2">
      <c r="A16955" s="68" t="s">
        <v>17129</v>
      </c>
      <c r="B16955" s="225">
        <v>4.8499999999999996</v>
      </c>
    </row>
    <row r="16956" spans="1:2">
      <c r="A16956" s="68" t="s">
        <v>17130</v>
      </c>
      <c r="B16956" s="225">
        <v>8.99</v>
      </c>
    </row>
    <row r="16957" spans="1:2">
      <c r="A16957" s="68" t="s">
        <v>17131</v>
      </c>
      <c r="B16957" s="225">
        <v>8.99</v>
      </c>
    </row>
    <row r="16958" spans="1:2">
      <c r="A16958" s="68" t="s">
        <v>17132</v>
      </c>
      <c r="B16958" s="225">
        <v>6.7</v>
      </c>
    </row>
    <row r="16959" spans="1:2">
      <c r="A16959" s="68" t="s">
        <v>17133</v>
      </c>
      <c r="B16959" s="225">
        <v>6.7</v>
      </c>
    </row>
    <row r="16960" spans="1:2">
      <c r="A16960" s="68" t="s">
        <v>17134</v>
      </c>
      <c r="B16960" s="225">
        <v>7.23</v>
      </c>
    </row>
    <row r="16961" spans="1:2">
      <c r="A16961" s="68" t="s">
        <v>17135</v>
      </c>
      <c r="B16961" s="225">
        <v>7.23</v>
      </c>
    </row>
    <row r="16962" spans="1:2">
      <c r="A16962" s="68" t="s">
        <v>17136</v>
      </c>
      <c r="B16962" s="225">
        <v>8.6999999999999993</v>
      </c>
    </row>
    <row r="16963" spans="1:2">
      <c r="A16963" s="68" t="s">
        <v>17137</v>
      </c>
      <c r="B16963" s="225">
        <v>8.6999999999999993</v>
      </c>
    </row>
    <row r="16964" spans="1:2">
      <c r="A16964" s="68" t="s">
        <v>17138</v>
      </c>
      <c r="B16964" s="225">
        <v>10.87</v>
      </c>
    </row>
    <row r="16965" spans="1:2">
      <c r="A16965" s="68" t="s">
        <v>17139</v>
      </c>
      <c r="B16965" s="225">
        <v>10.87</v>
      </c>
    </row>
    <row r="16966" spans="1:2">
      <c r="A16966" s="68" t="s">
        <v>17140</v>
      </c>
      <c r="B16966" s="225">
        <v>6.18</v>
      </c>
    </row>
    <row r="16967" spans="1:2">
      <c r="A16967" s="68" t="s">
        <v>17141</v>
      </c>
      <c r="B16967" s="225">
        <v>6.18</v>
      </c>
    </row>
    <row r="16968" spans="1:2">
      <c r="A16968" s="68" t="s">
        <v>17142</v>
      </c>
      <c r="B16968" s="225">
        <v>6.55</v>
      </c>
    </row>
    <row r="16969" spans="1:2">
      <c r="A16969" s="68" t="s">
        <v>17143</v>
      </c>
      <c r="B16969" s="225">
        <v>6.55</v>
      </c>
    </row>
    <row r="16970" spans="1:2">
      <c r="A16970" s="68" t="s">
        <v>17144</v>
      </c>
      <c r="B16970" s="225">
        <v>7.98</v>
      </c>
    </row>
    <row r="16971" spans="1:2">
      <c r="A16971" s="68" t="s">
        <v>17145</v>
      </c>
      <c r="B16971" s="225">
        <v>7.98</v>
      </c>
    </row>
    <row r="16972" spans="1:2">
      <c r="A16972" s="68" t="s">
        <v>17146</v>
      </c>
      <c r="B16972" s="225">
        <v>8.76</v>
      </c>
    </row>
    <row r="16973" spans="1:2">
      <c r="A16973" s="68" t="s">
        <v>17147</v>
      </c>
      <c r="B16973" s="225">
        <v>8.76</v>
      </c>
    </row>
    <row r="16974" spans="1:2">
      <c r="A16974" s="68" t="s">
        <v>17148</v>
      </c>
      <c r="B16974" s="225">
        <v>10.199999999999999</v>
      </c>
    </row>
    <row r="16975" spans="1:2">
      <c r="A16975" s="68" t="s">
        <v>17149</v>
      </c>
      <c r="B16975" s="225">
        <v>10.199999999999999</v>
      </c>
    </row>
    <row r="16976" spans="1:2">
      <c r="A16976" s="68" t="s">
        <v>17150</v>
      </c>
      <c r="B16976" s="225">
        <v>11.34</v>
      </c>
    </row>
    <row r="16977" spans="1:2">
      <c r="A16977" s="68" t="s">
        <v>17151</v>
      </c>
      <c r="B16977" s="225">
        <v>11.34</v>
      </c>
    </row>
    <row r="16978" spans="1:2">
      <c r="A16978" s="68" t="s">
        <v>17152</v>
      </c>
      <c r="B16978" s="225">
        <v>16.55</v>
      </c>
    </row>
    <row r="16979" spans="1:2">
      <c r="A16979" s="68" t="s">
        <v>17153</v>
      </c>
      <c r="B16979" s="225">
        <v>16.55</v>
      </c>
    </row>
    <row r="16980" spans="1:2">
      <c r="A16980" s="68" t="s">
        <v>17154</v>
      </c>
      <c r="B16980" s="225">
        <v>31.88</v>
      </c>
    </row>
    <row r="16981" spans="1:2">
      <c r="A16981" s="68" t="s">
        <v>17155</v>
      </c>
      <c r="B16981" s="225">
        <v>31.12</v>
      </c>
    </row>
    <row r="16982" spans="1:2">
      <c r="A16982" s="68" t="s">
        <v>17156</v>
      </c>
      <c r="B16982" s="225">
        <v>51.29</v>
      </c>
    </row>
    <row r="16983" spans="1:2">
      <c r="A16983" s="68" t="s">
        <v>17157</v>
      </c>
      <c r="B16983" s="225">
        <v>50.46</v>
      </c>
    </row>
    <row r="16984" spans="1:2">
      <c r="A16984" s="68" t="s">
        <v>17158</v>
      </c>
      <c r="B16984" s="225">
        <v>63.48</v>
      </c>
    </row>
    <row r="16985" spans="1:2">
      <c r="A16985" s="68" t="s">
        <v>17159</v>
      </c>
      <c r="B16985" s="225">
        <v>62.58</v>
      </c>
    </row>
    <row r="16986" spans="1:2">
      <c r="A16986" s="68" t="s">
        <v>17160</v>
      </c>
      <c r="B16986" s="225">
        <v>97.08</v>
      </c>
    </row>
    <row r="16987" spans="1:2">
      <c r="A16987" s="68" t="s">
        <v>17161</v>
      </c>
      <c r="B16987" s="225">
        <v>96.13</v>
      </c>
    </row>
    <row r="16988" spans="1:2">
      <c r="A16988" s="68" t="s">
        <v>17162</v>
      </c>
      <c r="B16988" s="225">
        <v>131.18</v>
      </c>
    </row>
    <row r="16989" spans="1:2">
      <c r="A16989" s="68" t="s">
        <v>17163</v>
      </c>
      <c r="B16989" s="225">
        <v>130.1</v>
      </c>
    </row>
    <row r="16990" spans="1:2">
      <c r="A16990" s="68" t="s">
        <v>17164</v>
      </c>
      <c r="B16990" s="225">
        <v>185.45</v>
      </c>
    </row>
    <row r="16991" spans="1:2">
      <c r="A16991" s="68" t="s">
        <v>17165</v>
      </c>
      <c r="B16991" s="225">
        <v>184.14</v>
      </c>
    </row>
    <row r="16992" spans="1:2">
      <c r="A16992" s="68" t="s">
        <v>17166</v>
      </c>
      <c r="B16992" s="225">
        <v>270.39999999999998</v>
      </c>
    </row>
    <row r="16993" spans="1:2">
      <c r="A16993" s="68" t="s">
        <v>17167</v>
      </c>
      <c r="B16993" s="225">
        <v>268.85000000000002</v>
      </c>
    </row>
    <row r="16994" spans="1:2">
      <c r="A16994" s="68" t="s">
        <v>17168</v>
      </c>
      <c r="B16994" s="225">
        <v>352.67</v>
      </c>
    </row>
    <row r="16995" spans="1:2">
      <c r="A16995" s="68" t="s">
        <v>17169</v>
      </c>
      <c r="B16995" s="225">
        <v>350.88</v>
      </c>
    </row>
    <row r="16996" spans="1:2">
      <c r="A16996" s="68" t="s">
        <v>17170</v>
      </c>
      <c r="B16996" s="225">
        <v>499.57</v>
      </c>
    </row>
    <row r="16997" spans="1:2">
      <c r="A16997" s="68" t="s">
        <v>17171</v>
      </c>
      <c r="B16997" s="225">
        <v>497.19</v>
      </c>
    </row>
    <row r="16998" spans="1:2">
      <c r="A16998" s="68" t="s">
        <v>17172</v>
      </c>
      <c r="B16998" s="225">
        <v>55.93</v>
      </c>
    </row>
    <row r="16999" spans="1:2">
      <c r="A16999" s="68" t="s">
        <v>17173</v>
      </c>
      <c r="B16999" s="225">
        <v>55.18</v>
      </c>
    </row>
    <row r="17000" spans="1:2">
      <c r="A17000" s="68" t="s">
        <v>17174</v>
      </c>
      <c r="B17000" s="225">
        <v>87.84</v>
      </c>
    </row>
    <row r="17001" spans="1:2">
      <c r="A17001" s="68" t="s">
        <v>17175</v>
      </c>
      <c r="B17001" s="225">
        <v>87.01</v>
      </c>
    </row>
    <row r="17002" spans="1:2">
      <c r="A17002" s="68" t="s">
        <v>17176</v>
      </c>
      <c r="B17002" s="225">
        <v>106.15</v>
      </c>
    </row>
    <row r="17003" spans="1:2">
      <c r="A17003" s="68" t="s">
        <v>17177</v>
      </c>
      <c r="B17003" s="225">
        <v>105.25</v>
      </c>
    </row>
    <row r="17004" spans="1:2">
      <c r="A17004" s="68" t="s">
        <v>17178</v>
      </c>
      <c r="B17004" s="225">
        <v>227.74</v>
      </c>
    </row>
    <row r="17005" spans="1:2">
      <c r="A17005" s="68" t="s">
        <v>17179</v>
      </c>
      <c r="B17005" s="225">
        <v>226.67</v>
      </c>
    </row>
    <row r="17006" spans="1:2">
      <c r="A17006" s="68" t="s">
        <v>17180</v>
      </c>
      <c r="B17006" s="225">
        <v>8.14</v>
      </c>
    </row>
    <row r="17007" spans="1:2">
      <c r="A17007" s="68" t="s">
        <v>17181</v>
      </c>
      <c r="B17007" s="225">
        <v>7.19</v>
      </c>
    </row>
    <row r="17008" spans="1:2">
      <c r="A17008" s="68" t="s">
        <v>17182</v>
      </c>
      <c r="B17008" s="225">
        <v>10.3</v>
      </c>
    </row>
    <row r="17009" spans="1:2">
      <c r="A17009" s="68" t="s">
        <v>17183</v>
      </c>
      <c r="B17009" s="225">
        <v>9.1</v>
      </c>
    </row>
    <row r="17010" spans="1:2">
      <c r="A17010" s="68" t="s">
        <v>17184</v>
      </c>
      <c r="B17010" s="225">
        <v>12.73</v>
      </c>
    </row>
    <row r="17011" spans="1:2">
      <c r="A17011" s="68" t="s">
        <v>17185</v>
      </c>
      <c r="B17011" s="225">
        <v>11.29</v>
      </c>
    </row>
    <row r="17012" spans="1:2">
      <c r="A17012" s="68" t="s">
        <v>17186</v>
      </c>
      <c r="B17012" s="225">
        <v>15.64</v>
      </c>
    </row>
    <row r="17013" spans="1:2">
      <c r="A17013" s="68" t="s">
        <v>17187</v>
      </c>
      <c r="B17013" s="225">
        <v>13.98</v>
      </c>
    </row>
    <row r="17014" spans="1:2">
      <c r="A17014" s="68" t="s">
        <v>17188</v>
      </c>
      <c r="B17014" s="225">
        <v>18.62</v>
      </c>
    </row>
    <row r="17015" spans="1:2">
      <c r="A17015" s="68" t="s">
        <v>17189</v>
      </c>
      <c r="B17015" s="225">
        <v>16.72</v>
      </c>
    </row>
    <row r="17016" spans="1:2">
      <c r="A17016" s="68" t="s">
        <v>17190</v>
      </c>
      <c r="B17016" s="225">
        <v>29.72</v>
      </c>
    </row>
    <row r="17017" spans="1:2">
      <c r="A17017" s="68" t="s">
        <v>17191</v>
      </c>
      <c r="B17017" s="225">
        <v>26.72</v>
      </c>
    </row>
    <row r="17018" spans="1:2">
      <c r="A17018" s="68" t="s">
        <v>17192</v>
      </c>
      <c r="B17018" s="225">
        <v>37.1</v>
      </c>
    </row>
    <row r="17019" spans="1:2">
      <c r="A17019" s="68" t="s">
        <v>17193</v>
      </c>
      <c r="B17019" s="225">
        <v>33.21</v>
      </c>
    </row>
    <row r="17020" spans="1:2">
      <c r="A17020" s="68" t="s">
        <v>17194</v>
      </c>
      <c r="B17020" s="225">
        <v>57.23</v>
      </c>
    </row>
    <row r="17021" spans="1:2">
      <c r="A17021" s="68" t="s">
        <v>17195</v>
      </c>
      <c r="B17021" s="225">
        <v>51.2</v>
      </c>
    </row>
    <row r="17022" spans="1:2">
      <c r="A17022" s="68" t="s">
        <v>17196</v>
      </c>
      <c r="B17022" s="225">
        <v>86.43</v>
      </c>
    </row>
    <row r="17023" spans="1:2">
      <c r="A17023" s="68" t="s">
        <v>17197</v>
      </c>
      <c r="B17023" s="225">
        <v>77.849999999999994</v>
      </c>
    </row>
    <row r="17024" spans="1:2">
      <c r="A17024" s="68" t="s">
        <v>17198</v>
      </c>
      <c r="B17024" s="225">
        <v>12.17</v>
      </c>
    </row>
    <row r="17025" spans="1:2">
      <c r="A17025" s="68" t="s">
        <v>17199</v>
      </c>
      <c r="B17025" s="225">
        <v>10.55</v>
      </c>
    </row>
    <row r="17026" spans="1:2">
      <c r="A17026" s="68" t="s">
        <v>17200</v>
      </c>
      <c r="B17026" s="225">
        <v>14.2</v>
      </c>
    </row>
    <row r="17027" spans="1:2">
      <c r="A17027" s="68" t="s">
        <v>17201</v>
      </c>
      <c r="B17027" s="225">
        <v>12.31</v>
      </c>
    </row>
    <row r="17028" spans="1:2">
      <c r="A17028" s="68" t="s">
        <v>17202</v>
      </c>
      <c r="B17028" s="225">
        <v>17.25</v>
      </c>
    </row>
    <row r="17029" spans="1:2">
      <c r="A17029" s="68" t="s">
        <v>17203</v>
      </c>
      <c r="B17029" s="225">
        <v>14.94</v>
      </c>
    </row>
    <row r="17030" spans="1:2">
      <c r="A17030" s="68" t="s">
        <v>17204</v>
      </c>
      <c r="B17030" s="225">
        <v>19.28</v>
      </c>
    </row>
    <row r="17031" spans="1:2">
      <c r="A17031" s="68" t="s">
        <v>17205</v>
      </c>
      <c r="B17031" s="225">
        <v>16.7</v>
      </c>
    </row>
    <row r="17032" spans="1:2">
      <c r="A17032" s="68" t="s">
        <v>17206</v>
      </c>
      <c r="B17032" s="225">
        <v>26.38</v>
      </c>
    </row>
    <row r="17033" spans="1:2">
      <c r="A17033" s="68" t="s">
        <v>17207</v>
      </c>
      <c r="B17033" s="225">
        <v>22.86</v>
      </c>
    </row>
    <row r="17034" spans="1:2">
      <c r="A17034" s="68" t="s">
        <v>17208</v>
      </c>
      <c r="B17034" s="225">
        <v>32.47</v>
      </c>
    </row>
    <row r="17035" spans="1:2">
      <c r="A17035" s="68" t="s">
        <v>17209</v>
      </c>
      <c r="B17035" s="225">
        <v>28.13</v>
      </c>
    </row>
    <row r="17036" spans="1:2">
      <c r="A17036" s="68" t="s">
        <v>17210</v>
      </c>
      <c r="B17036" s="225">
        <v>48.71</v>
      </c>
    </row>
    <row r="17037" spans="1:2">
      <c r="A17037" s="68" t="s">
        <v>17211</v>
      </c>
      <c r="B17037" s="225">
        <v>42.2</v>
      </c>
    </row>
    <row r="17038" spans="1:2">
      <c r="A17038" s="68" t="s">
        <v>17212</v>
      </c>
      <c r="B17038" s="225">
        <v>60.88</v>
      </c>
    </row>
    <row r="17039" spans="1:2">
      <c r="A17039" s="68" t="s">
        <v>17213</v>
      </c>
      <c r="B17039" s="225">
        <v>52.76</v>
      </c>
    </row>
    <row r="17040" spans="1:2">
      <c r="A17040" s="68" t="s">
        <v>17214</v>
      </c>
      <c r="B17040" s="225">
        <v>77.12</v>
      </c>
    </row>
    <row r="17041" spans="1:2">
      <c r="A17041" s="68" t="s">
        <v>17215</v>
      </c>
      <c r="B17041" s="225">
        <v>66.83</v>
      </c>
    </row>
    <row r="17042" spans="1:2">
      <c r="A17042" s="68" t="s">
        <v>17216</v>
      </c>
      <c r="B17042" s="225">
        <v>14.2</v>
      </c>
    </row>
    <row r="17043" spans="1:2">
      <c r="A17043" s="68" t="s">
        <v>17217</v>
      </c>
      <c r="B17043" s="225">
        <v>12.31</v>
      </c>
    </row>
    <row r="17044" spans="1:2">
      <c r="A17044" s="68" t="s">
        <v>17218</v>
      </c>
      <c r="B17044" s="225">
        <v>16.23</v>
      </c>
    </row>
    <row r="17045" spans="1:2">
      <c r="A17045" s="68" t="s">
        <v>17219</v>
      </c>
      <c r="B17045" s="225">
        <v>14.06</v>
      </c>
    </row>
    <row r="17046" spans="1:2">
      <c r="A17046" s="68" t="s">
        <v>17220</v>
      </c>
      <c r="B17046" s="225">
        <v>22.32</v>
      </c>
    </row>
    <row r="17047" spans="1:2">
      <c r="A17047" s="68" t="s">
        <v>17221</v>
      </c>
      <c r="B17047" s="225">
        <v>19.34</v>
      </c>
    </row>
    <row r="17048" spans="1:2">
      <c r="A17048" s="68" t="s">
        <v>17222</v>
      </c>
      <c r="B17048" s="225">
        <v>22.73</v>
      </c>
    </row>
    <row r="17049" spans="1:2">
      <c r="A17049" s="68" t="s">
        <v>17223</v>
      </c>
      <c r="B17049" s="225">
        <v>19.690000000000001</v>
      </c>
    </row>
    <row r="17050" spans="1:2">
      <c r="A17050" s="68" t="s">
        <v>17224</v>
      </c>
      <c r="B17050" s="225">
        <v>28.41</v>
      </c>
    </row>
    <row r="17051" spans="1:2">
      <c r="A17051" s="68" t="s">
        <v>17225</v>
      </c>
      <c r="B17051" s="225">
        <v>24.62</v>
      </c>
    </row>
    <row r="17052" spans="1:2">
      <c r="A17052" s="68" t="s">
        <v>17226</v>
      </c>
      <c r="B17052" s="225">
        <v>44.65</v>
      </c>
    </row>
    <row r="17053" spans="1:2">
      <c r="A17053" s="68" t="s">
        <v>17227</v>
      </c>
      <c r="B17053" s="225">
        <v>38.69</v>
      </c>
    </row>
    <row r="17054" spans="1:2">
      <c r="A17054" s="68" t="s">
        <v>17228</v>
      </c>
      <c r="B17054" s="225">
        <v>81.180000000000007</v>
      </c>
    </row>
    <row r="17055" spans="1:2">
      <c r="A17055" s="68" t="s">
        <v>17229</v>
      </c>
      <c r="B17055" s="225">
        <v>70.34</v>
      </c>
    </row>
    <row r="17056" spans="1:2">
      <c r="A17056" s="68" t="s">
        <v>17230</v>
      </c>
      <c r="B17056" s="225">
        <v>93.36</v>
      </c>
    </row>
    <row r="17057" spans="1:2">
      <c r="A17057" s="68" t="s">
        <v>17231</v>
      </c>
      <c r="B17057" s="225">
        <v>80.900000000000006</v>
      </c>
    </row>
    <row r="17058" spans="1:2">
      <c r="A17058" s="68" t="s">
        <v>17232</v>
      </c>
      <c r="B17058" s="225">
        <v>117.71</v>
      </c>
    </row>
    <row r="17059" spans="1:2">
      <c r="A17059" s="68" t="s">
        <v>17233</v>
      </c>
      <c r="B17059" s="225">
        <v>102</v>
      </c>
    </row>
    <row r="17060" spans="1:2">
      <c r="A17060" s="68" t="s">
        <v>17234</v>
      </c>
      <c r="B17060" s="225">
        <v>5.07</v>
      </c>
    </row>
    <row r="17061" spans="1:2">
      <c r="A17061" s="68" t="s">
        <v>17235</v>
      </c>
      <c r="B17061" s="225">
        <v>4.3899999999999997</v>
      </c>
    </row>
    <row r="17062" spans="1:2">
      <c r="A17062" s="68" t="s">
        <v>17236</v>
      </c>
      <c r="B17062" s="225">
        <v>6.08</v>
      </c>
    </row>
    <row r="17063" spans="1:2">
      <c r="A17063" s="68" t="s">
        <v>17237</v>
      </c>
      <c r="B17063" s="225">
        <v>5.27</v>
      </c>
    </row>
    <row r="17064" spans="1:2">
      <c r="A17064" s="68" t="s">
        <v>17238</v>
      </c>
      <c r="B17064" s="225">
        <v>7.5</v>
      </c>
    </row>
    <row r="17065" spans="1:2">
      <c r="A17065" s="68" t="s">
        <v>17239</v>
      </c>
      <c r="B17065" s="225">
        <v>6.5</v>
      </c>
    </row>
    <row r="17066" spans="1:2">
      <c r="A17066" s="68" t="s">
        <v>17240</v>
      </c>
      <c r="B17066" s="225">
        <v>8.93</v>
      </c>
    </row>
    <row r="17067" spans="1:2">
      <c r="A17067" s="68" t="s">
        <v>17241</v>
      </c>
      <c r="B17067" s="225">
        <v>7.73</v>
      </c>
    </row>
    <row r="17068" spans="1:2">
      <c r="A17068" s="68" t="s">
        <v>17242</v>
      </c>
      <c r="B17068" s="225">
        <v>10.14</v>
      </c>
    </row>
    <row r="17069" spans="1:2">
      <c r="A17069" s="68" t="s">
        <v>17243</v>
      </c>
      <c r="B17069" s="225">
        <v>8.7899999999999991</v>
      </c>
    </row>
    <row r="17070" spans="1:2">
      <c r="A17070" s="68" t="s">
        <v>17244</v>
      </c>
      <c r="B17070" s="225">
        <v>16.23</v>
      </c>
    </row>
    <row r="17071" spans="1:2">
      <c r="A17071" s="68" t="s">
        <v>17245</v>
      </c>
      <c r="B17071" s="225">
        <v>14.06</v>
      </c>
    </row>
    <row r="17072" spans="1:2">
      <c r="A17072" s="68" t="s">
        <v>17246</v>
      </c>
      <c r="B17072" s="225">
        <v>20.29</v>
      </c>
    </row>
    <row r="17073" spans="1:2">
      <c r="A17073" s="68" t="s">
        <v>17247</v>
      </c>
      <c r="B17073" s="225">
        <v>17.579999999999998</v>
      </c>
    </row>
    <row r="17074" spans="1:2">
      <c r="A17074" s="68" t="s">
        <v>17248</v>
      </c>
      <c r="B17074" s="225">
        <v>30.44</v>
      </c>
    </row>
    <row r="17075" spans="1:2">
      <c r="A17075" s="68" t="s">
        <v>17249</v>
      </c>
      <c r="B17075" s="225">
        <v>26.38</v>
      </c>
    </row>
    <row r="17076" spans="1:2">
      <c r="A17076" s="68" t="s">
        <v>17250</v>
      </c>
      <c r="B17076" s="225">
        <v>40.590000000000003</v>
      </c>
    </row>
    <row r="17077" spans="1:2">
      <c r="A17077" s="68" t="s">
        <v>17251</v>
      </c>
      <c r="B17077" s="225">
        <v>35.17</v>
      </c>
    </row>
    <row r="17078" spans="1:2">
      <c r="A17078" s="68" t="s">
        <v>17252</v>
      </c>
      <c r="B17078" s="225">
        <v>3.55</v>
      </c>
    </row>
    <row r="17079" spans="1:2">
      <c r="A17079" s="68" t="s">
        <v>17253</v>
      </c>
      <c r="B17079" s="225">
        <v>3.07</v>
      </c>
    </row>
    <row r="17080" spans="1:2">
      <c r="A17080" s="68" t="s">
        <v>17254</v>
      </c>
      <c r="B17080" s="225">
        <v>4.26</v>
      </c>
    </row>
    <row r="17081" spans="1:2">
      <c r="A17081" s="68" t="s">
        <v>17255</v>
      </c>
      <c r="B17081" s="225">
        <v>3.69</v>
      </c>
    </row>
    <row r="17082" spans="1:2">
      <c r="A17082" s="68" t="s">
        <v>17256</v>
      </c>
      <c r="B17082" s="225">
        <v>5.27</v>
      </c>
    </row>
    <row r="17083" spans="1:2">
      <c r="A17083" s="68" t="s">
        <v>17257</v>
      </c>
      <c r="B17083" s="225">
        <v>4.57</v>
      </c>
    </row>
    <row r="17084" spans="1:2">
      <c r="A17084" s="68" t="s">
        <v>17258</v>
      </c>
      <c r="B17084" s="225">
        <v>6.08</v>
      </c>
    </row>
    <row r="17085" spans="1:2">
      <c r="A17085" s="68" t="s">
        <v>17259</v>
      </c>
      <c r="B17085" s="225">
        <v>5.27</v>
      </c>
    </row>
    <row r="17086" spans="1:2">
      <c r="A17086" s="68" t="s">
        <v>17260</v>
      </c>
      <c r="B17086" s="225">
        <v>7.1</v>
      </c>
    </row>
    <row r="17087" spans="1:2">
      <c r="A17087" s="68" t="s">
        <v>17261</v>
      </c>
      <c r="B17087" s="225">
        <v>6.15</v>
      </c>
    </row>
    <row r="17088" spans="1:2">
      <c r="A17088" s="68" t="s">
        <v>17262</v>
      </c>
      <c r="B17088" s="225">
        <v>11.36</v>
      </c>
    </row>
    <row r="17089" spans="1:2">
      <c r="A17089" s="68" t="s">
        <v>17263</v>
      </c>
      <c r="B17089" s="225">
        <v>9.84</v>
      </c>
    </row>
    <row r="17090" spans="1:2">
      <c r="A17090" s="68" t="s">
        <v>17264</v>
      </c>
      <c r="B17090" s="225">
        <v>14.2</v>
      </c>
    </row>
    <row r="17091" spans="1:2">
      <c r="A17091" s="68" t="s">
        <v>17265</v>
      </c>
      <c r="B17091" s="225">
        <v>12.31</v>
      </c>
    </row>
    <row r="17092" spans="1:2">
      <c r="A17092" s="68" t="s">
        <v>17266</v>
      </c>
      <c r="B17092" s="225">
        <v>22.32</v>
      </c>
    </row>
    <row r="17093" spans="1:2">
      <c r="A17093" s="68" t="s">
        <v>17267</v>
      </c>
      <c r="B17093" s="225">
        <v>19.34</v>
      </c>
    </row>
    <row r="17094" spans="1:2">
      <c r="A17094" s="68" t="s">
        <v>17268</v>
      </c>
      <c r="B17094" s="225">
        <v>28.41</v>
      </c>
    </row>
    <row r="17095" spans="1:2">
      <c r="A17095" s="68" t="s">
        <v>17269</v>
      </c>
      <c r="B17095" s="225">
        <v>24.62</v>
      </c>
    </row>
    <row r="17096" spans="1:2">
      <c r="A17096" s="68" t="s">
        <v>17270</v>
      </c>
      <c r="B17096" s="225">
        <v>1.62</v>
      </c>
    </row>
    <row r="17097" spans="1:2">
      <c r="A17097" s="68" t="s">
        <v>17271</v>
      </c>
      <c r="B17097" s="225">
        <v>1.4</v>
      </c>
    </row>
    <row r="17098" spans="1:2">
      <c r="A17098" s="68" t="s">
        <v>17272</v>
      </c>
      <c r="B17098" s="225">
        <v>2.02</v>
      </c>
    </row>
    <row r="17099" spans="1:2">
      <c r="A17099" s="68" t="s">
        <v>17273</v>
      </c>
      <c r="B17099" s="225">
        <v>1.75</v>
      </c>
    </row>
    <row r="17100" spans="1:2">
      <c r="A17100" s="68" t="s">
        <v>17274</v>
      </c>
      <c r="B17100" s="225">
        <v>2.4300000000000002</v>
      </c>
    </row>
    <row r="17101" spans="1:2">
      <c r="A17101" s="68" t="s">
        <v>17275</v>
      </c>
      <c r="B17101" s="225">
        <v>2.11</v>
      </c>
    </row>
    <row r="17102" spans="1:2">
      <c r="A17102" s="68" t="s">
        <v>17276</v>
      </c>
      <c r="B17102" s="225">
        <v>2.84</v>
      </c>
    </row>
    <row r="17103" spans="1:2">
      <c r="A17103" s="68" t="s">
        <v>17277</v>
      </c>
      <c r="B17103" s="225">
        <v>2.46</v>
      </c>
    </row>
    <row r="17104" spans="1:2">
      <c r="A17104" s="68" t="s">
        <v>17278</v>
      </c>
      <c r="B17104" s="225">
        <v>6.49</v>
      </c>
    </row>
    <row r="17105" spans="1:2">
      <c r="A17105" s="68" t="s">
        <v>17279</v>
      </c>
      <c r="B17105" s="225">
        <v>5.62</v>
      </c>
    </row>
    <row r="17106" spans="1:2">
      <c r="A17106" s="68" t="s">
        <v>17280</v>
      </c>
      <c r="B17106" s="225">
        <v>8.11</v>
      </c>
    </row>
    <row r="17107" spans="1:2">
      <c r="A17107" s="68" t="s">
        <v>17281</v>
      </c>
      <c r="B17107" s="225">
        <v>7.03</v>
      </c>
    </row>
    <row r="17108" spans="1:2">
      <c r="A17108" s="68" t="s">
        <v>17282</v>
      </c>
      <c r="B17108" s="225">
        <v>12.17</v>
      </c>
    </row>
    <row r="17109" spans="1:2">
      <c r="A17109" s="68" t="s">
        <v>17283</v>
      </c>
      <c r="B17109" s="225">
        <v>10.55</v>
      </c>
    </row>
    <row r="17110" spans="1:2">
      <c r="A17110" s="68" t="s">
        <v>17284</v>
      </c>
      <c r="B17110" s="225">
        <v>16.23</v>
      </c>
    </row>
    <row r="17111" spans="1:2">
      <c r="A17111" s="68" t="s">
        <v>17285</v>
      </c>
      <c r="B17111" s="225">
        <v>14.06</v>
      </c>
    </row>
    <row r="17112" spans="1:2">
      <c r="A17112" s="68" t="s">
        <v>17286</v>
      </c>
      <c r="B17112" s="225">
        <v>20.29</v>
      </c>
    </row>
    <row r="17113" spans="1:2">
      <c r="A17113" s="68" t="s">
        <v>17287</v>
      </c>
      <c r="B17113" s="225">
        <v>17.579999999999998</v>
      </c>
    </row>
    <row r="17114" spans="1:2">
      <c r="A17114" s="68" t="s">
        <v>17288</v>
      </c>
      <c r="B17114" s="225">
        <v>24.35</v>
      </c>
    </row>
    <row r="17115" spans="1:2">
      <c r="A17115" s="68" t="s">
        <v>17289</v>
      </c>
      <c r="B17115" s="225">
        <v>21.1</v>
      </c>
    </row>
    <row r="17116" spans="1:2">
      <c r="A17116" s="68" t="s">
        <v>17290</v>
      </c>
      <c r="B17116" s="225">
        <v>28.41</v>
      </c>
    </row>
    <row r="17117" spans="1:2">
      <c r="A17117" s="68" t="s">
        <v>17291</v>
      </c>
      <c r="B17117" s="225">
        <v>24.62</v>
      </c>
    </row>
    <row r="17118" spans="1:2">
      <c r="A17118" s="68" t="s">
        <v>17292</v>
      </c>
      <c r="B17118" s="225">
        <v>32.47</v>
      </c>
    </row>
    <row r="17119" spans="1:2">
      <c r="A17119" s="68" t="s">
        <v>17293</v>
      </c>
      <c r="B17119" s="225">
        <v>28.13</v>
      </c>
    </row>
    <row r="17120" spans="1:2">
      <c r="A17120" s="68" t="s">
        <v>17294</v>
      </c>
      <c r="B17120" s="225">
        <v>36.53</v>
      </c>
    </row>
    <row r="17121" spans="1:2">
      <c r="A17121" s="68" t="s">
        <v>17295</v>
      </c>
      <c r="B17121" s="225">
        <v>31.65</v>
      </c>
    </row>
    <row r="17122" spans="1:2">
      <c r="A17122" s="68" t="s">
        <v>17296</v>
      </c>
      <c r="B17122" s="225">
        <v>7.29</v>
      </c>
    </row>
    <row r="17123" spans="1:2">
      <c r="A17123" s="68" t="s">
        <v>17297</v>
      </c>
      <c r="B17123" s="225">
        <v>6.37</v>
      </c>
    </row>
    <row r="17124" spans="1:2">
      <c r="A17124" s="68" t="s">
        <v>17298</v>
      </c>
      <c r="B17124" s="225">
        <v>8.4600000000000009</v>
      </c>
    </row>
    <row r="17125" spans="1:2">
      <c r="A17125" s="68" t="s">
        <v>17299</v>
      </c>
      <c r="B17125" s="225">
        <v>7.42</v>
      </c>
    </row>
    <row r="17126" spans="1:2">
      <c r="A17126" s="68" t="s">
        <v>17300</v>
      </c>
      <c r="B17126" s="225">
        <v>10.63</v>
      </c>
    </row>
    <row r="17127" spans="1:2">
      <c r="A17127" s="68" t="s">
        <v>17301</v>
      </c>
      <c r="B17127" s="225">
        <v>9.33</v>
      </c>
    </row>
    <row r="17128" spans="1:2">
      <c r="A17128" s="68" t="s">
        <v>17302</v>
      </c>
      <c r="B17128" s="225">
        <v>16</v>
      </c>
    </row>
    <row r="17129" spans="1:2">
      <c r="A17129" s="68" t="s">
        <v>17303</v>
      </c>
      <c r="B17129" s="225">
        <v>14.05</v>
      </c>
    </row>
    <row r="17130" spans="1:2">
      <c r="A17130" s="68" t="s">
        <v>17304</v>
      </c>
      <c r="B17130" s="225">
        <v>21.93</v>
      </c>
    </row>
    <row r="17131" spans="1:2">
      <c r="A17131" s="68" t="s">
        <v>17305</v>
      </c>
      <c r="B17131" s="225">
        <v>19.329999999999998</v>
      </c>
    </row>
    <row r="17132" spans="1:2">
      <c r="A17132" s="68" t="s">
        <v>17306</v>
      </c>
      <c r="B17132" s="225">
        <v>27.7</v>
      </c>
    </row>
    <row r="17133" spans="1:2">
      <c r="A17133" s="68" t="s">
        <v>17307</v>
      </c>
      <c r="B17133" s="225">
        <v>24.45</v>
      </c>
    </row>
    <row r="17134" spans="1:2">
      <c r="A17134" s="68" t="s">
        <v>17308</v>
      </c>
      <c r="B17134" s="225">
        <v>34.61</v>
      </c>
    </row>
    <row r="17135" spans="1:2">
      <c r="A17135" s="68" t="s">
        <v>17309</v>
      </c>
      <c r="B17135" s="225">
        <v>30.55</v>
      </c>
    </row>
    <row r="17136" spans="1:2">
      <c r="A17136" s="68" t="s">
        <v>17310</v>
      </c>
      <c r="B17136" s="225">
        <v>39.08</v>
      </c>
    </row>
    <row r="17137" spans="1:2">
      <c r="A17137" s="68" t="s">
        <v>17311</v>
      </c>
      <c r="B17137" s="225">
        <v>34.53</v>
      </c>
    </row>
    <row r="17138" spans="1:2">
      <c r="A17138" s="68" t="s">
        <v>17312</v>
      </c>
      <c r="B17138" s="225">
        <v>50.08</v>
      </c>
    </row>
    <row r="17139" spans="1:2">
      <c r="A17139" s="68" t="s">
        <v>17313</v>
      </c>
      <c r="B17139" s="225">
        <v>44.23</v>
      </c>
    </row>
    <row r="17140" spans="1:2">
      <c r="A17140" s="68" t="s">
        <v>17314</v>
      </c>
      <c r="B17140" s="225">
        <v>13.11</v>
      </c>
    </row>
    <row r="17141" spans="1:2">
      <c r="A17141" s="68" t="s">
        <v>17315</v>
      </c>
      <c r="B17141" s="225">
        <v>11.4</v>
      </c>
    </row>
    <row r="17142" spans="1:2">
      <c r="A17142" s="68" t="s">
        <v>17316</v>
      </c>
      <c r="B17142" s="225">
        <v>63.93</v>
      </c>
    </row>
    <row r="17143" spans="1:2">
      <c r="A17143" s="68" t="s">
        <v>17317</v>
      </c>
      <c r="B17143" s="225">
        <v>55.44</v>
      </c>
    </row>
    <row r="17144" spans="1:2">
      <c r="A17144" s="68" t="s">
        <v>17318</v>
      </c>
      <c r="B17144" s="225">
        <v>21.18</v>
      </c>
    </row>
    <row r="17145" spans="1:2">
      <c r="A17145" s="68" t="s">
        <v>17319</v>
      </c>
      <c r="B17145" s="225">
        <v>18.47</v>
      </c>
    </row>
    <row r="17146" spans="1:2">
      <c r="A17146" s="68" t="s">
        <v>17320</v>
      </c>
      <c r="B17146" s="225">
        <v>101.88</v>
      </c>
    </row>
    <row r="17147" spans="1:2">
      <c r="A17147" s="68" t="s">
        <v>17321</v>
      </c>
      <c r="B17147" s="225">
        <v>88.4</v>
      </c>
    </row>
    <row r="17148" spans="1:2">
      <c r="A17148" s="68" t="s">
        <v>17322</v>
      </c>
      <c r="B17148" s="225">
        <v>30.85</v>
      </c>
    </row>
    <row r="17149" spans="1:2">
      <c r="A17149" s="68" t="s">
        <v>17323</v>
      </c>
      <c r="B17149" s="225">
        <v>26.96</v>
      </c>
    </row>
    <row r="17150" spans="1:2">
      <c r="A17150" s="68" t="s">
        <v>17324</v>
      </c>
      <c r="B17150" s="225">
        <v>146.12</v>
      </c>
    </row>
    <row r="17151" spans="1:2">
      <c r="A17151" s="68" t="s">
        <v>17325</v>
      </c>
      <c r="B17151" s="225">
        <v>126.85</v>
      </c>
    </row>
    <row r="17152" spans="1:2">
      <c r="A17152" s="68" t="s">
        <v>17326</v>
      </c>
      <c r="B17152" s="225">
        <v>17.940000000000001</v>
      </c>
    </row>
    <row r="17153" spans="1:2">
      <c r="A17153" s="68" t="s">
        <v>17327</v>
      </c>
      <c r="B17153" s="225">
        <v>15.7</v>
      </c>
    </row>
    <row r="17154" spans="1:2">
      <c r="A17154" s="68" t="s">
        <v>17328</v>
      </c>
      <c r="B17154" s="225">
        <v>19.809999999999999</v>
      </c>
    </row>
    <row r="17155" spans="1:2">
      <c r="A17155" s="68" t="s">
        <v>17329</v>
      </c>
      <c r="B17155" s="225">
        <v>17.34</v>
      </c>
    </row>
    <row r="17156" spans="1:2">
      <c r="A17156" s="68" t="s">
        <v>17330</v>
      </c>
      <c r="B17156" s="225">
        <v>24.36</v>
      </c>
    </row>
    <row r="17157" spans="1:2">
      <c r="A17157" s="68" t="s">
        <v>17331</v>
      </c>
      <c r="B17157" s="225">
        <v>21.37</v>
      </c>
    </row>
    <row r="17158" spans="1:2">
      <c r="A17158" s="68" t="s">
        <v>17332</v>
      </c>
      <c r="B17158" s="225">
        <v>28.7</v>
      </c>
    </row>
    <row r="17159" spans="1:2">
      <c r="A17159" s="68" t="s">
        <v>17333</v>
      </c>
      <c r="B17159" s="225">
        <v>25.19</v>
      </c>
    </row>
    <row r="17160" spans="1:2">
      <c r="A17160" s="68" t="s">
        <v>17334</v>
      </c>
      <c r="B17160" s="225">
        <v>37.74</v>
      </c>
    </row>
    <row r="17161" spans="1:2">
      <c r="A17161" s="68" t="s">
        <v>17335</v>
      </c>
      <c r="B17161" s="225">
        <v>33.07</v>
      </c>
    </row>
    <row r="17162" spans="1:2">
      <c r="A17162" s="68" t="s">
        <v>17336</v>
      </c>
      <c r="B17162" s="225">
        <v>65.28</v>
      </c>
    </row>
    <row r="17163" spans="1:2">
      <c r="A17163" s="68" t="s">
        <v>17337</v>
      </c>
      <c r="B17163" s="225">
        <v>57.26</v>
      </c>
    </row>
    <row r="17164" spans="1:2">
      <c r="A17164" s="68" t="s">
        <v>17338</v>
      </c>
      <c r="B17164" s="225">
        <v>107.07</v>
      </c>
    </row>
    <row r="17165" spans="1:2">
      <c r="A17165" s="68" t="s">
        <v>17339</v>
      </c>
      <c r="B17165" s="225">
        <v>93.71</v>
      </c>
    </row>
    <row r="17166" spans="1:2">
      <c r="A17166" s="68" t="s">
        <v>17340</v>
      </c>
      <c r="B17166" s="225">
        <v>121.77</v>
      </c>
    </row>
    <row r="17167" spans="1:2">
      <c r="A17167" s="68" t="s">
        <v>17341</v>
      </c>
      <c r="B17167" s="225">
        <v>106.94</v>
      </c>
    </row>
    <row r="17168" spans="1:2">
      <c r="A17168" s="68" t="s">
        <v>17342</v>
      </c>
      <c r="B17168" s="225">
        <v>150.82</v>
      </c>
    </row>
    <row r="17169" spans="1:2">
      <c r="A17169" s="68" t="s">
        <v>17343</v>
      </c>
      <c r="B17169" s="225">
        <v>132.86000000000001</v>
      </c>
    </row>
    <row r="17170" spans="1:2">
      <c r="A17170" s="68" t="s">
        <v>17344</v>
      </c>
      <c r="B17170" s="225">
        <v>31.12</v>
      </c>
    </row>
    <row r="17171" spans="1:2">
      <c r="A17171" s="68" t="s">
        <v>17345</v>
      </c>
      <c r="B17171" s="225">
        <v>30.31</v>
      </c>
    </row>
    <row r="17172" spans="1:2">
      <c r="A17172" s="68" t="s">
        <v>17346</v>
      </c>
      <c r="B17172" s="225">
        <v>39.46</v>
      </c>
    </row>
    <row r="17173" spans="1:2">
      <c r="A17173" s="68" t="s">
        <v>17347</v>
      </c>
      <c r="B17173" s="225">
        <v>38.54</v>
      </c>
    </row>
    <row r="17174" spans="1:2">
      <c r="A17174" s="68" t="s">
        <v>17348</v>
      </c>
      <c r="B17174" s="225">
        <v>45.75</v>
      </c>
    </row>
    <row r="17175" spans="1:2">
      <c r="A17175" s="68" t="s">
        <v>17349</v>
      </c>
      <c r="B17175" s="225">
        <v>44.67</v>
      </c>
    </row>
    <row r="17176" spans="1:2">
      <c r="A17176" s="68" t="s">
        <v>17350</v>
      </c>
      <c r="B17176" s="225">
        <v>50.06</v>
      </c>
    </row>
    <row r="17177" spans="1:2">
      <c r="A17177" s="68" t="s">
        <v>17351</v>
      </c>
      <c r="B17177" s="225">
        <v>48.87</v>
      </c>
    </row>
    <row r="17178" spans="1:2">
      <c r="A17178" s="68" t="s">
        <v>17352</v>
      </c>
      <c r="B17178" s="225">
        <v>53.69</v>
      </c>
    </row>
    <row r="17179" spans="1:2">
      <c r="A17179" s="68" t="s">
        <v>17353</v>
      </c>
      <c r="B17179" s="225">
        <v>52.44</v>
      </c>
    </row>
    <row r="17180" spans="1:2">
      <c r="A17180" s="68" t="s">
        <v>17354</v>
      </c>
      <c r="B17180" s="225">
        <v>86.78</v>
      </c>
    </row>
    <row r="17181" spans="1:2">
      <c r="A17181" s="68" t="s">
        <v>17355</v>
      </c>
      <c r="B17181" s="225">
        <v>85.43</v>
      </c>
    </row>
    <row r="17182" spans="1:2">
      <c r="A17182" s="68" t="s">
        <v>17356</v>
      </c>
      <c r="B17182" s="225">
        <v>100.77</v>
      </c>
    </row>
    <row r="17183" spans="1:2">
      <c r="A17183" s="68" t="s">
        <v>17357</v>
      </c>
      <c r="B17183" s="225">
        <v>99.25</v>
      </c>
    </row>
    <row r="17184" spans="1:2">
      <c r="A17184" s="68" t="s">
        <v>17358</v>
      </c>
      <c r="B17184" s="225">
        <v>105.46</v>
      </c>
    </row>
    <row r="17185" spans="1:2">
      <c r="A17185" s="68" t="s">
        <v>17359</v>
      </c>
      <c r="B17185" s="225">
        <v>103.84</v>
      </c>
    </row>
    <row r="17186" spans="1:2">
      <c r="A17186" s="68" t="s">
        <v>17360</v>
      </c>
      <c r="B17186" s="225">
        <v>132.47</v>
      </c>
    </row>
    <row r="17187" spans="1:2">
      <c r="A17187" s="68" t="s">
        <v>17361</v>
      </c>
      <c r="B17187" s="225">
        <v>130.57</v>
      </c>
    </row>
    <row r="17188" spans="1:2">
      <c r="A17188" s="68" t="s">
        <v>17362</v>
      </c>
      <c r="B17188" s="225">
        <v>26.02</v>
      </c>
    </row>
    <row r="17189" spans="1:2">
      <c r="A17189" s="68" t="s">
        <v>17363</v>
      </c>
      <c r="B17189" s="225">
        <v>26.02</v>
      </c>
    </row>
    <row r="17190" spans="1:2">
      <c r="A17190" s="68" t="s">
        <v>17364</v>
      </c>
      <c r="B17190" s="225">
        <v>27.32</v>
      </c>
    </row>
    <row r="17191" spans="1:2">
      <c r="A17191" s="68" t="s">
        <v>17365</v>
      </c>
      <c r="B17191" s="225">
        <v>27.32</v>
      </c>
    </row>
    <row r="17192" spans="1:2">
      <c r="A17192" s="68" t="s">
        <v>17366</v>
      </c>
      <c r="B17192" s="225">
        <v>31.97</v>
      </c>
    </row>
    <row r="17193" spans="1:2">
      <c r="A17193" s="68" t="s">
        <v>17367</v>
      </c>
      <c r="B17193" s="225">
        <v>31.97</v>
      </c>
    </row>
    <row r="17194" spans="1:2">
      <c r="A17194" s="68" t="s">
        <v>17368</v>
      </c>
      <c r="B17194" s="225">
        <v>20.63</v>
      </c>
    </row>
    <row r="17195" spans="1:2">
      <c r="A17195" s="68" t="s">
        <v>17369</v>
      </c>
      <c r="B17195" s="225">
        <v>20.63</v>
      </c>
    </row>
    <row r="17196" spans="1:2">
      <c r="A17196" s="68" t="s">
        <v>17370</v>
      </c>
      <c r="B17196" s="225">
        <v>23.7</v>
      </c>
    </row>
    <row r="17197" spans="1:2">
      <c r="A17197" s="68" t="s">
        <v>17371</v>
      </c>
      <c r="B17197" s="225">
        <v>23.7</v>
      </c>
    </row>
    <row r="17198" spans="1:2">
      <c r="A17198" s="68" t="s">
        <v>17372</v>
      </c>
      <c r="B17198" s="225">
        <v>25.02</v>
      </c>
    </row>
    <row r="17199" spans="1:2">
      <c r="A17199" s="68" t="s">
        <v>17373</v>
      </c>
      <c r="B17199" s="225">
        <v>25.02</v>
      </c>
    </row>
    <row r="17200" spans="1:2">
      <c r="A17200" s="68" t="s">
        <v>17374</v>
      </c>
      <c r="B17200" s="225">
        <v>1901.09</v>
      </c>
    </row>
    <row r="17201" spans="1:2">
      <c r="A17201" s="68" t="s">
        <v>17375</v>
      </c>
      <c r="B17201" s="225">
        <v>1769.51</v>
      </c>
    </row>
    <row r="17202" spans="1:2">
      <c r="A17202" s="68" t="s">
        <v>17376</v>
      </c>
      <c r="B17202" s="225">
        <v>2055.13</v>
      </c>
    </row>
    <row r="17203" spans="1:2">
      <c r="A17203" s="68" t="s">
        <v>17377</v>
      </c>
      <c r="B17203" s="225">
        <v>1923.58</v>
      </c>
    </row>
    <row r="17204" spans="1:2">
      <c r="A17204" s="68" t="s">
        <v>17378</v>
      </c>
      <c r="B17204" s="225">
        <v>2674.64</v>
      </c>
    </row>
    <row r="17205" spans="1:2">
      <c r="A17205" s="68" t="s">
        <v>17379</v>
      </c>
      <c r="B17205" s="225">
        <v>2460.17</v>
      </c>
    </row>
    <row r="17206" spans="1:2">
      <c r="A17206" s="68" t="s">
        <v>17380</v>
      </c>
      <c r="B17206" s="225">
        <v>2862.12</v>
      </c>
    </row>
    <row r="17207" spans="1:2">
      <c r="A17207" s="68" t="s">
        <v>17381</v>
      </c>
      <c r="B17207" s="225">
        <v>2647.65</v>
      </c>
    </row>
    <row r="17208" spans="1:2">
      <c r="A17208" s="68" t="s">
        <v>17382</v>
      </c>
      <c r="B17208" s="225">
        <v>3794.87</v>
      </c>
    </row>
    <row r="17209" spans="1:2">
      <c r="A17209" s="68" t="s">
        <v>17383</v>
      </c>
      <c r="B17209" s="225">
        <v>3492.26</v>
      </c>
    </row>
    <row r="17210" spans="1:2">
      <c r="A17210" s="68" t="s">
        <v>17384</v>
      </c>
      <c r="B17210" s="225">
        <v>3914.82</v>
      </c>
    </row>
    <row r="17211" spans="1:2">
      <c r="A17211" s="68" t="s">
        <v>17385</v>
      </c>
      <c r="B17211" s="225">
        <v>3615.62</v>
      </c>
    </row>
    <row r="17212" spans="1:2">
      <c r="A17212" s="68" t="s">
        <v>17386</v>
      </c>
      <c r="B17212" s="225">
        <v>4678.33</v>
      </c>
    </row>
    <row r="17213" spans="1:2">
      <c r="A17213" s="68" t="s">
        <v>17387</v>
      </c>
      <c r="B17213" s="225">
        <v>4358.6099999999997</v>
      </c>
    </row>
    <row r="17214" spans="1:2">
      <c r="A17214" s="68" t="s">
        <v>17388</v>
      </c>
      <c r="B17214" s="225">
        <v>5540.27</v>
      </c>
    </row>
    <row r="17215" spans="1:2">
      <c r="A17215" s="68" t="s">
        <v>17389</v>
      </c>
      <c r="B17215" s="225">
        <v>5126.3</v>
      </c>
    </row>
    <row r="17216" spans="1:2">
      <c r="A17216" s="68" t="s">
        <v>17390</v>
      </c>
      <c r="B17216" s="225">
        <v>122.03</v>
      </c>
    </row>
    <row r="17217" spans="1:2">
      <c r="A17217" s="68" t="s">
        <v>17391</v>
      </c>
      <c r="B17217" s="225">
        <v>122.03</v>
      </c>
    </row>
    <row r="17218" spans="1:2">
      <c r="A17218" s="68" t="s">
        <v>17392</v>
      </c>
      <c r="B17218" s="225">
        <v>178.62</v>
      </c>
    </row>
    <row r="17219" spans="1:2">
      <c r="A17219" s="68" t="s">
        <v>17393</v>
      </c>
      <c r="B17219" s="225">
        <v>178.62</v>
      </c>
    </row>
    <row r="17220" spans="1:2">
      <c r="A17220" s="68" t="s">
        <v>17394</v>
      </c>
      <c r="B17220" s="225">
        <v>241.91</v>
      </c>
    </row>
    <row r="17221" spans="1:2">
      <c r="A17221" s="68" t="s">
        <v>17395</v>
      </c>
      <c r="B17221" s="225">
        <v>241.91</v>
      </c>
    </row>
    <row r="17222" spans="1:2">
      <c r="A17222" s="68" t="s">
        <v>17396</v>
      </c>
      <c r="B17222" s="225">
        <v>390.02</v>
      </c>
    </row>
    <row r="17223" spans="1:2">
      <c r="A17223" s="68" t="s">
        <v>17397</v>
      </c>
      <c r="B17223" s="225">
        <v>390.02</v>
      </c>
    </row>
    <row r="17224" spans="1:2">
      <c r="A17224" s="68" t="s">
        <v>17398</v>
      </c>
      <c r="B17224" s="225">
        <v>116.63</v>
      </c>
    </row>
    <row r="17225" spans="1:2">
      <c r="A17225" s="68" t="s">
        <v>17399</v>
      </c>
      <c r="B17225" s="225">
        <v>116.63</v>
      </c>
    </row>
    <row r="17226" spans="1:2">
      <c r="A17226" s="68" t="s">
        <v>17400</v>
      </c>
      <c r="B17226" s="225">
        <v>164.77</v>
      </c>
    </row>
    <row r="17227" spans="1:2">
      <c r="A17227" s="68" t="s">
        <v>17401</v>
      </c>
      <c r="B17227" s="225">
        <v>164.77</v>
      </c>
    </row>
    <row r="17228" spans="1:2">
      <c r="A17228" s="68" t="s">
        <v>17402</v>
      </c>
      <c r="B17228" s="225">
        <v>92.03</v>
      </c>
    </row>
    <row r="17229" spans="1:2">
      <c r="A17229" s="68" t="s">
        <v>17403</v>
      </c>
      <c r="B17229" s="225">
        <v>92.03</v>
      </c>
    </row>
    <row r="17230" spans="1:2">
      <c r="A17230" s="68" t="s">
        <v>17404</v>
      </c>
      <c r="B17230" s="225">
        <v>93.53</v>
      </c>
    </row>
    <row r="17231" spans="1:2">
      <c r="A17231" s="68" t="s">
        <v>17405</v>
      </c>
      <c r="B17231" s="225">
        <v>93.53</v>
      </c>
    </row>
    <row r="17232" spans="1:2">
      <c r="A17232" s="68" t="s">
        <v>17422</v>
      </c>
      <c r="B17232" s="225">
        <v>1158.53</v>
      </c>
    </row>
    <row r="17233" spans="1:2">
      <c r="A17233" s="68" t="s">
        <v>17423</v>
      </c>
      <c r="B17233" s="225">
        <v>1158.53</v>
      </c>
    </row>
    <row r="17234" spans="1:2">
      <c r="A17234" s="68" t="s">
        <v>17424</v>
      </c>
      <c r="B17234" s="225">
        <v>1242.95</v>
      </c>
    </row>
    <row r="17235" spans="1:2">
      <c r="A17235" s="68" t="s">
        <v>17425</v>
      </c>
      <c r="B17235" s="225">
        <v>1242.95</v>
      </c>
    </row>
    <row r="17236" spans="1:2">
      <c r="A17236" s="68" t="s">
        <v>17426</v>
      </c>
      <c r="B17236" s="225">
        <v>2510.37</v>
      </c>
    </row>
    <row r="17237" spans="1:2">
      <c r="A17237" s="68" t="s">
        <v>17427</v>
      </c>
      <c r="B17237" s="225">
        <v>2510.37</v>
      </c>
    </row>
    <row r="17238" spans="1:2">
      <c r="A17238" s="68" t="s">
        <v>17428</v>
      </c>
      <c r="B17238" s="225">
        <v>2738.24</v>
      </c>
    </row>
    <row r="17239" spans="1:2">
      <c r="A17239" s="68" t="s">
        <v>17429</v>
      </c>
      <c r="B17239" s="225">
        <v>2738.24</v>
      </c>
    </row>
    <row r="17240" spans="1:2">
      <c r="A17240" s="68" t="s">
        <v>17430</v>
      </c>
      <c r="B17240" s="225">
        <v>3731.73</v>
      </c>
    </row>
    <row r="17241" spans="1:2">
      <c r="A17241" s="68" t="s">
        <v>17431</v>
      </c>
      <c r="B17241" s="225">
        <v>3731.73</v>
      </c>
    </row>
    <row r="17242" spans="1:2">
      <c r="A17242" s="68" t="s">
        <v>17432</v>
      </c>
      <c r="B17242" s="225">
        <v>4385.79</v>
      </c>
    </row>
    <row r="17243" spans="1:2">
      <c r="A17243" s="68" t="s">
        <v>17433</v>
      </c>
      <c r="B17243" s="225">
        <v>4385.79</v>
      </c>
    </row>
    <row r="17244" spans="1:2">
      <c r="A17244" s="68" t="s">
        <v>17434</v>
      </c>
      <c r="B17244" s="225">
        <v>5917.52</v>
      </c>
    </row>
    <row r="17245" spans="1:2">
      <c r="A17245" s="68" t="s">
        <v>17435</v>
      </c>
      <c r="B17245" s="225">
        <v>5917.52</v>
      </c>
    </row>
    <row r="17246" spans="1:2">
      <c r="A17246" s="68" t="s">
        <v>17436</v>
      </c>
      <c r="B17246" s="225">
        <v>1055.54</v>
      </c>
    </row>
    <row r="17247" spans="1:2">
      <c r="A17247" s="68" t="s">
        <v>17437</v>
      </c>
      <c r="B17247" s="225">
        <v>1055.54</v>
      </c>
    </row>
    <row r="17248" spans="1:2">
      <c r="A17248" s="68" t="s">
        <v>17438</v>
      </c>
      <c r="B17248" s="225">
        <v>1230.17</v>
      </c>
    </row>
    <row r="17249" spans="1:2">
      <c r="A17249" s="68" t="s">
        <v>17439</v>
      </c>
      <c r="B17249" s="225">
        <v>1230.17</v>
      </c>
    </row>
    <row r="17250" spans="1:2">
      <c r="A17250" s="68" t="s">
        <v>17440</v>
      </c>
      <c r="B17250" s="225">
        <v>1314.58</v>
      </c>
    </row>
    <row r="17251" spans="1:2">
      <c r="A17251" s="68" t="s">
        <v>17441</v>
      </c>
      <c r="B17251" s="225">
        <v>1314.58</v>
      </c>
    </row>
    <row r="17252" spans="1:2">
      <c r="A17252" s="68" t="s">
        <v>17442</v>
      </c>
      <c r="B17252" s="225">
        <v>2626.74</v>
      </c>
    </row>
    <row r="17253" spans="1:2">
      <c r="A17253" s="68" t="s">
        <v>17443</v>
      </c>
      <c r="B17253" s="225">
        <v>2626.74</v>
      </c>
    </row>
    <row r="17254" spans="1:2">
      <c r="A17254" s="68" t="s">
        <v>17444</v>
      </c>
      <c r="B17254" s="225">
        <v>2837.28</v>
      </c>
    </row>
    <row r="17255" spans="1:2">
      <c r="A17255" s="68" t="s">
        <v>17445</v>
      </c>
      <c r="B17255" s="225">
        <v>2837.28</v>
      </c>
    </row>
    <row r="17256" spans="1:2">
      <c r="A17256" s="68" t="s">
        <v>17446</v>
      </c>
      <c r="B17256" s="225">
        <v>4057.12</v>
      </c>
    </row>
    <row r="17257" spans="1:2">
      <c r="A17257" s="68" t="s">
        <v>17447</v>
      </c>
      <c r="B17257" s="225">
        <v>4057.12</v>
      </c>
    </row>
    <row r="17258" spans="1:2">
      <c r="A17258" s="68" t="s">
        <v>17448</v>
      </c>
      <c r="B17258" s="225">
        <v>4488.43</v>
      </c>
    </row>
    <row r="17259" spans="1:2">
      <c r="A17259" s="68" t="s">
        <v>17449</v>
      </c>
      <c r="B17259" s="225">
        <v>4488.43</v>
      </c>
    </row>
    <row r="17260" spans="1:2">
      <c r="A17260" s="68" t="s">
        <v>17450</v>
      </c>
      <c r="B17260" s="225">
        <v>6037.68</v>
      </c>
    </row>
    <row r="17261" spans="1:2">
      <c r="A17261" s="68" t="s">
        <v>17451</v>
      </c>
      <c r="B17261" s="225">
        <v>6037.68</v>
      </c>
    </row>
    <row r="17262" spans="1:2">
      <c r="A17262" s="68" t="s">
        <v>17452</v>
      </c>
      <c r="B17262" s="225">
        <v>1148.06</v>
      </c>
    </row>
    <row r="17263" spans="1:2">
      <c r="A17263" s="68" t="s">
        <v>17453</v>
      </c>
      <c r="B17263" s="225">
        <v>1148.06</v>
      </c>
    </row>
    <row r="17264" spans="1:2">
      <c r="A17264" s="68" t="s">
        <v>17454</v>
      </c>
      <c r="B17264" s="225">
        <v>184.96</v>
      </c>
    </row>
    <row r="17265" spans="1:2">
      <c r="A17265" s="68" t="s">
        <v>17455</v>
      </c>
      <c r="B17265" s="225">
        <v>177.37</v>
      </c>
    </row>
    <row r="17266" spans="1:2">
      <c r="A17266" s="68" t="s">
        <v>17456</v>
      </c>
      <c r="B17266" s="225">
        <v>252.5</v>
      </c>
    </row>
    <row r="17267" spans="1:2">
      <c r="A17267" s="68" t="s">
        <v>17457</v>
      </c>
      <c r="B17267" s="225">
        <v>243.83</v>
      </c>
    </row>
    <row r="17268" spans="1:2">
      <c r="A17268" s="68" t="s">
        <v>17458</v>
      </c>
      <c r="B17268" s="225">
        <v>327.07</v>
      </c>
    </row>
    <row r="17269" spans="1:2">
      <c r="A17269" s="68" t="s">
        <v>17459</v>
      </c>
      <c r="B17269" s="225">
        <v>317.32</v>
      </c>
    </row>
    <row r="17270" spans="1:2">
      <c r="A17270" s="68" t="s">
        <v>17460</v>
      </c>
      <c r="B17270" s="225">
        <v>40.590000000000003</v>
      </c>
    </row>
    <row r="17271" spans="1:2">
      <c r="A17271" s="68" t="s">
        <v>17461</v>
      </c>
      <c r="B17271" s="225">
        <v>35.17</v>
      </c>
    </row>
    <row r="17272" spans="1:2">
      <c r="A17272" s="68" t="s">
        <v>17462</v>
      </c>
      <c r="B17272" s="225">
        <v>43.43</v>
      </c>
    </row>
    <row r="17273" spans="1:2">
      <c r="A17273" s="68" t="s">
        <v>17463</v>
      </c>
      <c r="B17273" s="225">
        <v>37.630000000000003</v>
      </c>
    </row>
    <row r="17274" spans="1:2">
      <c r="A17274" s="68" t="s">
        <v>17464</v>
      </c>
      <c r="B17274" s="225">
        <v>53.17</v>
      </c>
    </row>
    <row r="17275" spans="1:2">
      <c r="A17275" s="68" t="s">
        <v>17465</v>
      </c>
      <c r="B17275" s="225">
        <v>46.07</v>
      </c>
    </row>
    <row r="17276" spans="1:2">
      <c r="A17276" s="68" t="s">
        <v>17466</v>
      </c>
      <c r="B17276" s="225">
        <v>73.06</v>
      </c>
    </row>
    <row r="17277" spans="1:2">
      <c r="A17277" s="68" t="s">
        <v>17467</v>
      </c>
      <c r="B17277" s="225">
        <v>63.31</v>
      </c>
    </row>
    <row r="17278" spans="1:2">
      <c r="A17278" s="68" t="s">
        <v>17468</v>
      </c>
      <c r="B17278" s="225">
        <v>111.62</v>
      </c>
    </row>
    <row r="17279" spans="1:2">
      <c r="A17279" s="68" t="s">
        <v>17469</v>
      </c>
      <c r="B17279" s="225">
        <v>96.72</v>
      </c>
    </row>
    <row r="17280" spans="1:2">
      <c r="A17280" s="68" t="s">
        <v>17470</v>
      </c>
      <c r="B17280" s="225">
        <v>151</v>
      </c>
    </row>
    <row r="17281" spans="1:2">
      <c r="A17281" s="68" t="s">
        <v>17471</v>
      </c>
      <c r="B17281" s="225">
        <v>130.84</v>
      </c>
    </row>
    <row r="17282" spans="1:2">
      <c r="A17282" s="68" t="s">
        <v>17472</v>
      </c>
      <c r="B17282" s="225">
        <v>16.23</v>
      </c>
    </row>
    <row r="17283" spans="1:2">
      <c r="A17283" s="68" t="s">
        <v>17473</v>
      </c>
      <c r="B17283" s="225">
        <v>14.06</v>
      </c>
    </row>
    <row r="17284" spans="1:2">
      <c r="A17284" s="68" t="s">
        <v>17474</v>
      </c>
      <c r="B17284" s="225">
        <v>19.48</v>
      </c>
    </row>
    <row r="17285" spans="1:2">
      <c r="A17285" s="68" t="s">
        <v>17475</v>
      </c>
      <c r="B17285" s="225">
        <v>16.88</v>
      </c>
    </row>
    <row r="17286" spans="1:2">
      <c r="A17286" s="68" t="s">
        <v>17476</v>
      </c>
      <c r="B17286" s="225">
        <v>12.98</v>
      </c>
    </row>
    <row r="17287" spans="1:2">
      <c r="A17287" s="68" t="s">
        <v>17477</v>
      </c>
      <c r="B17287" s="225">
        <v>11.25</v>
      </c>
    </row>
    <row r="17288" spans="1:2">
      <c r="A17288" s="68" t="s">
        <v>17478</v>
      </c>
      <c r="B17288" s="225">
        <v>21.1</v>
      </c>
    </row>
    <row r="17289" spans="1:2">
      <c r="A17289" s="68" t="s">
        <v>17479</v>
      </c>
      <c r="B17289" s="225">
        <v>18.29</v>
      </c>
    </row>
    <row r="17290" spans="1:2">
      <c r="A17290" s="68" t="s">
        <v>17480</v>
      </c>
      <c r="B17290" s="225">
        <v>14.61</v>
      </c>
    </row>
    <row r="17291" spans="1:2">
      <c r="A17291" s="68" t="s">
        <v>17481</v>
      </c>
      <c r="B17291" s="225">
        <v>12.66</v>
      </c>
    </row>
    <row r="17292" spans="1:2">
      <c r="A17292" s="68" t="s">
        <v>17482</v>
      </c>
      <c r="B17292" s="225">
        <v>22.73</v>
      </c>
    </row>
    <row r="17293" spans="1:2">
      <c r="A17293" s="68" t="s">
        <v>17483</v>
      </c>
      <c r="B17293" s="225">
        <v>19.690000000000001</v>
      </c>
    </row>
    <row r="17294" spans="1:2">
      <c r="A17294" s="68" t="s">
        <v>17484</v>
      </c>
      <c r="B17294" s="225">
        <v>16.64</v>
      </c>
    </row>
    <row r="17295" spans="1:2">
      <c r="A17295" s="68" t="s">
        <v>17485</v>
      </c>
      <c r="B17295" s="225">
        <v>14.42</v>
      </c>
    </row>
    <row r="17296" spans="1:2">
      <c r="A17296" s="68" t="s">
        <v>17486</v>
      </c>
      <c r="B17296" s="225">
        <v>24.76</v>
      </c>
    </row>
    <row r="17297" spans="1:2">
      <c r="A17297" s="68" t="s">
        <v>17487</v>
      </c>
      <c r="B17297" s="225">
        <v>21.45</v>
      </c>
    </row>
    <row r="17298" spans="1:2">
      <c r="A17298" s="68" t="s">
        <v>17488</v>
      </c>
      <c r="B17298" s="225">
        <v>58.85</v>
      </c>
    </row>
    <row r="17299" spans="1:2">
      <c r="A17299" s="68" t="s">
        <v>17489</v>
      </c>
      <c r="B17299" s="225">
        <v>51</v>
      </c>
    </row>
    <row r="17300" spans="1:2">
      <c r="A17300" s="68" t="s">
        <v>17490</v>
      </c>
      <c r="B17300" s="225">
        <v>41.4</v>
      </c>
    </row>
    <row r="17301" spans="1:2">
      <c r="A17301" s="68" t="s">
        <v>17491</v>
      </c>
      <c r="B17301" s="225">
        <v>35.869999999999997</v>
      </c>
    </row>
    <row r="17302" spans="1:2">
      <c r="A17302" s="68" t="s">
        <v>17492</v>
      </c>
      <c r="B17302" s="225">
        <v>41.4</v>
      </c>
    </row>
    <row r="17303" spans="1:2">
      <c r="A17303" s="68" t="s">
        <v>17493</v>
      </c>
      <c r="B17303" s="225">
        <v>35.869999999999997</v>
      </c>
    </row>
    <row r="17304" spans="1:2">
      <c r="A17304" s="68" t="s">
        <v>17494</v>
      </c>
      <c r="B17304" s="225">
        <v>27.6</v>
      </c>
    </row>
    <row r="17305" spans="1:2">
      <c r="A17305" s="68" t="s">
        <v>17495</v>
      </c>
      <c r="B17305" s="225">
        <v>23.91</v>
      </c>
    </row>
    <row r="17306" spans="1:2">
      <c r="A17306" s="68" t="s">
        <v>232</v>
      </c>
      <c r="B17306" s="225">
        <v>268.02999999999997</v>
      </c>
    </row>
    <row r="17307" spans="1:2">
      <c r="A17307" s="68" t="s">
        <v>98</v>
      </c>
      <c r="B17307" s="225">
        <v>238.06</v>
      </c>
    </row>
    <row r="17308" spans="1:2">
      <c r="A17308" s="68" t="s">
        <v>233</v>
      </c>
      <c r="B17308" s="225">
        <v>269.08999999999997</v>
      </c>
    </row>
    <row r="17309" spans="1:2">
      <c r="A17309" s="68" t="s">
        <v>99</v>
      </c>
      <c r="B17309" s="225">
        <v>238.98</v>
      </c>
    </row>
    <row r="17310" spans="1:2">
      <c r="A17310" s="68" t="s">
        <v>17496</v>
      </c>
      <c r="B17310" s="225">
        <v>270.58</v>
      </c>
    </row>
    <row r="17311" spans="1:2">
      <c r="A17311" s="68" t="s">
        <v>17497</v>
      </c>
      <c r="B17311" s="225">
        <v>240.28</v>
      </c>
    </row>
    <row r="17312" spans="1:2">
      <c r="A17312" s="68" t="s">
        <v>17498</v>
      </c>
      <c r="B17312" s="225">
        <v>1611.57</v>
      </c>
    </row>
    <row r="17313" spans="1:2">
      <c r="A17313" s="68" t="s">
        <v>17499</v>
      </c>
      <c r="B17313" s="225">
        <v>1486.79</v>
      </c>
    </row>
    <row r="17314" spans="1:2">
      <c r="A17314" s="68" t="s">
        <v>17500</v>
      </c>
      <c r="B17314" s="225">
        <v>2086.16</v>
      </c>
    </row>
    <row r="17315" spans="1:2">
      <c r="A17315" s="68" t="s">
        <v>17501</v>
      </c>
      <c r="B17315" s="225">
        <v>1924.69</v>
      </c>
    </row>
    <row r="17316" spans="1:2">
      <c r="A17316" s="68" t="s">
        <v>17502</v>
      </c>
      <c r="B17316" s="225">
        <v>2263.7800000000002</v>
      </c>
    </row>
    <row r="17317" spans="1:2">
      <c r="A17317" s="68" t="s">
        <v>17503</v>
      </c>
      <c r="B17317" s="225">
        <v>2112.9899999999998</v>
      </c>
    </row>
    <row r="17318" spans="1:2">
      <c r="A17318" s="68" t="s">
        <v>17504</v>
      </c>
      <c r="B17318" s="225">
        <v>3212.74</v>
      </c>
    </row>
    <row r="17319" spans="1:2">
      <c r="A17319" s="68" t="s">
        <v>17505</v>
      </c>
      <c r="B17319" s="225">
        <v>3000.14</v>
      </c>
    </row>
    <row r="17320" spans="1:2">
      <c r="A17320" s="68" t="s">
        <v>17506</v>
      </c>
      <c r="B17320" s="225">
        <v>537.66999999999996</v>
      </c>
    </row>
    <row r="17321" spans="1:2">
      <c r="A17321" s="68" t="s">
        <v>17508</v>
      </c>
      <c r="B17321" s="225">
        <v>515.28</v>
      </c>
    </row>
    <row r="17322" spans="1:2">
      <c r="A17322" s="68" t="s">
        <v>17509</v>
      </c>
      <c r="B17322" s="225">
        <v>310.23</v>
      </c>
    </row>
    <row r="17323" spans="1:2">
      <c r="A17323" s="68" t="s">
        <v>17511</v>
      </c>
      <c r="B17323" s="225">
        <v>298.77</v>
      </c>
    </row>
    <row r="17324" spans="1:2">
      <c r="A17324" s="68" t="s">
        <v>17512</v>
      </c>
      <c r="B17324" s="225">
        <v>637.36</v>
      </c>
    </row>
    <row r="17325" spans="1:2">
      <c r="A17325" s="68" t="s">
        <v>17513</v>
      </c>
      <c r="B17325" s="225">
        <v>607.22</v>
      </c>
    </row>
    <row r="17326" spans="1:2">
      <c r="A17326" s="68" t="s">
        <v>17514</v>
      </c>
      <c r="B17326" s="225">
        <v>1502.91</v>
      </c>
    </row>
    <row r="17327" spans="1:2">
      <c r="A17327" s="68" t="s">
        <v>17515</v>
      </c>
      <c r="B17327" s="225">
        <v>1418.92</v>
      </c>
    </row>
    <row r="17328" spans="1:2">
      <c r="A17328" s="68" t="s">
        <v>17516</v>
      </c>
      <c r="B17328" s="225">
        <v>1878.81</v>
      </c>
    </row>
    <row r="17329" spans="1:2">
      <c r="A17329" s="68" t="s">
        <v>200</v>
      </c>
      <c r="B17329" s="225">
        <v>1781.7</v>
      </c>
    </row>
    <row r="17330" spans="1:2">
      <c r="A17330" s="68" t="s">
        <v>17517</v>
      </c>
      <c r="B17330" s="225">
        <v>1157.3399999999999</v>
      </c>
    </row>
    <row r="17331" spans="1:2">
      <c r="A17331" s="68" t="s">
        <v>17518</v>
      </c>
      <c r="B17331" s="225">
        <v>1053.5899999999999</v>
      </c>
    </row>
    <row r="17332" spans="1:2">
      <c r="A17332" s="68" t="s">
        <v>17519</v>
      </c>
      <c r="B17332" s="225">
        <v>1345.19</v>
      </c>
    </row>
    <row r="17333" spans="1:2">
      <c r="A17333" s="68" t="s">
        <v>17520</v>
      </c>
      <c r="B17333" s="225">
        <v>1234.8399999999999</v>
      </c>
    </row>
    <row r="17334" spans="1:2">
      <c r="A17334" s="68" t="s">
        <v>17521</v>
      </c>
      <c r="B17334" s="225">
        <v>1656.21</v>
      </c>
    </row>
    <row r="17335" spans="1:2">
      <c r="A17335" s="68" t="s">
        <v>17522</v>
      </c>
      <c r="B17335" s="225">
        <v>1536.56</v>
      </c>
    </row>
    <row r="17336" spans="1:2">
      <c r="A17336" s="68" t="s">
        <v>17523</v>
      </c>
      <c r="B17336" s="225">
        <v>129.81</v>
      </c>
    </row>
    <row r="17337" spans="1:2">
      <c r="A17337" s="68" t="s">
        <v>17524</v>
      </c>
      <c r="B17337" s="225">
        <v>123.31</v>
      </c>
    </row>
    <row r="17338" spans="1:2">
      <c r="A17338" s="68" t="s">
        <v>17525</v>
      </c>
      <c r="B17338" s="225">
        <v>138.11000000000001</v>
      </c>
    </row>
    <row r="17339" spans="1:2">
      <c r="A17339" s="68" t="s">
        <v>17526</v>
      </c>
      <c r="B17339" s="225">
        <v>130.30000000000001</v>
      </c>
    </row>
    <row r="17340" spans="1:2">
      <c r="A17340" s="68" t="s">
        <v>17527</v>
      </c>
      <c r="B17340" s="225">
        <v>129.43</v>
      </c>
    </row>
    <row r="17341" spans="1:2">
      <c r="A17341" s="68" t="s">
        <v>17528</v>
      </c>
      <c r="B17341" s="225">
        <v>122.65</v>
      </c>
    </row>
    <row r="17342" spans="1:2">
      <c r="A17342" s="68" t="s">
        <v>17529</v>
      </c>
      <c r="B17342" s="225">
        <v>152.74</v>
      </c>
    </row>
    <row r="17343" spans="1:2">
      <c r="A17343" s="68" t="s">
        <v>17530</v>
      </c>
      <c r="B17343" s="225">
        <v>144.94</v>
      </c>
    </row>
    <row r="17344" spans="1:2">
      <c r="A17344" s="68" t="s">
        <v>17531</v>
      </c>
      <c r="B17344" s="225">
        <v>45.45</v>
      </c>
    </row>
    <row r="17345" spans="1:2">
      <c r="A17345" s="68" t="s">
        <v>17532</v>
      </c>
      <c r="B17345" s="225">
        <v>44.1</v>
      </c>
    </row>
    <row r="17346" spans="1:2">
      <c r="A17346" s="68" t="s">
        <v>17533</v>
      </c>
      <c r="B17346" s="225">
        <v>56.19</v>
      </c>
    </row>
    <row r="17347" spans="1:2">
      <c r="A17347" s="68" t="s">
        <v>17534</v>
      </c>
      <c r="B17347" s="225">
        <v>54.56</v>
      </c>
    </row>
    <row r="17348" spans="1:2">
      <c r="A17348" s="68" t="s">
        <v>17535</v>
      </c>
      <c r="B17348" s="225">
        <v>1382</v>
      </c>
    </row>
    <row r="17349" spans="1:2">
      <c r="A17349" s="68" t="s">
        <v>17536</v>
      </c>
      <c r="B17349" s="225">
        <v>1279.29</v>
      </c>
    </row>
    <row r="17350" spans="1:2">
      <c r="A17350" s="68" t="s">
        <v>17537</v>
      </c>
      <c r="B17350" s="225">
        <v>1902.39</v>
      </c>
    </row>
    <row r="17351" spans="1:2">
      <c r="A17351" s="68" t="s">
        <v>17538</v>
      </c>
      <c r="B17351" s="225">
        <v>1779.14</v>
      </c>
    </row>
    <row r="17352" spans="1:2">
      <c r="A17352" s="68" t="s">
        <v>17539</v>
      </c>
      <c r="B17352" s="225">
        <v>1666.88</v>
      </c>
    </row>
    <row r="17353" spans="1:2">
      <c r="A17353" s="68" t="s">
        <v>17540</v>
      </c>
      <c r="B17353" s="225">
        <v>1547.05</v>
      </c>
    </row>
    <row r="17354" spans="1:2">
      <c r="A17354" s="68" t="s">
        <v>17541</v>
      </c>
      <c r="B17354" s="225">
        <v>1981.97</v>
      </c>
    </row>
    <row r="17355" spans="1:2">
      <c r="A17355" s="68" t="s">
        <v>17542</v>
      </c>
      <c r="B17355" s="225">
        <v>1838.17</v>
      </c>
    </row>
    <row r="17356" spans="1:2">
      <c r="A17356" s="68" t="s">
        <v>17543</v>
      </c>
      <c r="B17356" s="225">
        <v>2083.29</v>
      </c>
    </row>
    <row r="17357" spans="1:2">
      <c r="A17357" s="68" t="s">
        <v>17544</v>
      </c>
      <c r="B17357" s="225">
        <v>1946.34</v>
      </c>
    </row>
    <row r="17358" spans="1:2">
      <c r="A17358" s="68" t="s">
        <v>17545</v>
      </c>
      <c r="B17358" s="225">
        <v>2476.09</v>
      </c>
    </row>
    <row r="17359" spans="1:2">
      <c r="A17359" s="68" t="s">
        <v>17546</v>
      </c>
      <c r="B17359" s="225">
        <v>2311.75</v>
      </c>
    </row>
    <row r="17360" spans="1:2">
      <c r="A17360" s="68" t="s">
        <v>17547</v>
      </c>
      <c r="B17360" s="225">
        <v>2426.37</v>
      </c>
    </row>
    <row r="17361" spans="1:2">
      <c r="A17361" s="68" t="s">
        <v>17548</v>
      </c>
      <c r="B17361" s="225">
        <v>2272.3000000000002</v>
      </c>
    </row>
    <row r="17362" spans="1:2">
      <c r="A17362" s="68" t="s">
        <v>17549</v>
      </c>
      <c r="B17362" s="225">
        <v>2885.66</v>
      </c>
    </row>
    <row r="17363" spans="1:2">
      <c r="A17363" s="68" t="s">
        <v>17550</v>
      </c>
      <c r="B17363" s="225">
        <v>2700.78</v>
      </c>
    </row>
    <row r="17364" spans="1:2">
      <c r="A17364" s="68" t="s">
        <v>17551</v>
      </c>
      <c r="B17364" s="225">
        <v>3438.05</v>
      </c>
    </row>
    <row r="17365" spans="1:2">
      <c r="A17365" s="68" t="s">
        <v>17552</v>
      </c>
      <c r="B17365" s="225">
        <v>3266.86</v>
      </c>
    </row>
    <row r="17366" spans="1:2">
      <c r="A17366" s="68" t="s">
        <v>17553</v>
      </c>
      <c r="B17366" s="225">
        <v>4097.5600000000004</v>
      </c>
    </row>
    <row r="17367" spans="1:2">
      <c r="A17367" s="68" t="s">
        <v>17554</v>
      </c>
      <c r="B17367" s="225">
        <v>3892.14</v>
      </c>
    </row>
    <row r="17368" spans="1:2">
      <c r="A17368" s="68" t="s">
        <v>17555</v>
      </c>
      <c r="B17368" s="225">
        <v>3882.34</v>
      </c>
    </row>
    <row r="17369" spans="1:2">
      <c r="A17369" s="68" t="s">
        <v>17556</v>
      </c>
      <c r="B17369" s="225">
        <v>3694.04</v>
      </c>
    </row>
    <row r="17370" spans="1:2">
      <c r="A17370" s="68" t="s">
        <v>17557</v>
      </c>
      <c r="B17370" s="225">
        <v>4626.87</v>
      </c>
    </row>
    <row r="17371" spans="1:2">
      <c r="A17371" s="68" t="s">
        <v>17558</v>
      </c>
      <c r="B17371" s="225">
        <v>4400.8999999999996</v>
      </c>
    </row>
    <row r="17372" spans="1:2">
      <c r="A17372" s="68" t="s">
        <v>17559</v>
      </c>
      <c r="B17372" s="225">
        <v>4300.17</v>
      </c>
    </row>
    <row r="17373" spans="1:2">
      <c r="A17373" s="68" t="s">
        <v>17560</v>
      </c>
      <c r="B17373" s="225">
        <v>4094.75</v>
      </c>
    </row>
    <row r="17374" spans="1:2">
      <c r="A17374" s="68" t="s">
        <v>17561</v>
      </c>
      <c r="B17374" s="225">
        <v>5126.1400000000003</v>
      </c>
    </row>
    <row r="17375" spans="1:2">
      <c r="A17375" s="68" t="s">
        <v>17562</v>
      </c>
      <c r="B17375" s="225">
        <v>4879.6400000000003</v>
      </c>
    </row>
    <row r="17376" spans="1:2">
      <c r="A17376" s="68" t="s">
        <v>17563</v>
      </c>
      <c r="B17376" s="225">
        <v>5056.78</v>
      </c>
    </row>
    <row r="17377" spans="1:2">
      <c r="A17377" s="68" t="s">
        <v>17564</v>
      </c>
      <c r="B17377" s="225">
        <v>4829.96</v>
      </c>
    </row>
    <row r="17378" spans="1:2">
      <c r="A17378" s="68" t="s">
        <v>17565</v>
      </c>
      <c r="B17378" s="225">
        <v>6030.24</v>
      </c>
    </row>
    <row r="17379" spans="1:2">
      <c r="A17379" s="68" t="s">
        <v>17566</v>
      </c>
      <c r="B17379" s="225">
        <v>5758.05</v>
      </c>
    </row>
    <row r="17380" spans="1:2">
      <c r="A17380" s="68" t="s">
        <v>17567</v>
      </c>
      <c r="B17380" s="225">
        <v>5565.85</v>
      </c>
    </row>
    <row r="17381" spans="1:2">
      <c r="A17381" s="68" t="s">
        <v>17568</v>
      </c>
      <c r="B17381" s="225">
        <v>5313.35</v>
      </c>
    </row>
    <row r="17382" spans="1:2">
      <c r="A17382" s="68" t="s">
        <v>17569</v>
      </c>
      <c r="B17382" s="225">
        <v>6639</v>
      </c>
    </row>
    <row r="17383" spans="1:2">
      <c r="A17383" s="68" t="s">
        <v>17570</v>
      </c>
      <c r="B17383" s="225">
        <v>6336</v>
      </c>
    </row>
    <row r="17384" spans="1:2">
      <c r="A17384" s="68" t="s">
        <v>17571</v>
      </c>
      <c r="B17384" s="225">
        <v>6405.83</v>
      </c>
    </row>
    <row r="17385" spans="1:2">
      <c r="A17385" s="68" t="s">
        <v>17572</v>
      </c>
      <c r="B17385" s="225">
        <v>6106.25</v>
      </c>
    </row>
    <row r="17386" spans="1:2">
      <c r="A17386" s="68" t="s">
        <v>17573</v>
      </c>
      <c r="B17386" s="225">
        <v>7643.13</v>
      </c>
    </row>
    <row r="17387" spans="1:2">
      <c r="A17387" s="68" t="s">
        <v>17574</v>
      </c>
      <c r="B17387" s="225">
        <v>7283.63</v>
      </c>
    </row>
    <row r="17388" spans="1:2">
      <c r="A17388" s="68" t="s">
        <v>17575</v>
      </c>
      <c r="B17388" s="225">
        <v>52.77</v>
      </c>
    </row>
    <row r="17389" spans="1:2">
      <c r="A17389" s="68" t="s">
        <v>17576</v>
      </c>
      <c r="B17389" s="225">
        <v>50.6</v>
      </c>
    </row>
    <row r="17390" spans="1:2">
      <c r="A17390" s="68" t="s">
        <v>17577</v>
      </c>
      <c r="B17390" s="225">
        <v>45.25</v>
      </c>
    </row>
    <row r="17391" spans="1:2">
      <c r="A17391" s="68" t="s">
        <v>17578</v>
      </c>
      <c r="B17391" s="225">
        <v>43.62</v>
      </c>
    </row>
    <row r="17392" spans="1:2">
      <c r="A17392" s="68" t="s">
        <v>17579</v>
      </c>
      <c r="B17392" s="225">
        <v>33.61</v>
      </c>
    </row>
    <row r="17393" spans="1:2">
      <c r="A17393" s="68" t="s">
        <v>17580</v>
      </c>
      <c r="B17393" s="225">
        <v>32.53</v>
      </c>
    </row>
    <row r="17394" spans="1:2">
      <c r="A17394" s="68" t="s">
        <v>17581</v>
      </c>
      <c r="B17394" s="225">
        <v>40.32</v>
      </c>
    </row>
    <row r="17395" spans="1:2">
      <c r="A17395" s="68" t="s">
        <v>17582</v>
      </c>
      <c r="B17395" s="225">
        <v>39.01</v>
      </c>
    </row>
    <row r="17396" spans="1:2">
      <c r="A17396" s="68" t="s">
        <v>17583</v>
      </c>
      <c r="B17396" s="225">
        <v>55.99</v>
      </c>
    </row>
    <row r="17397" spans="1:2">
      <c r="A17397" s="68" t="s">
        <v>17584</v>
      </c>
      <c r="B17397" s="225">
        <v>54.63</v>
      </c>
    </row>
    <row r="17398" spans="1:2">
      <c r="A17398" s="68" t="s">
        <v>17585</v>
      </c>
      <c r="B17398" s="225">
        <v>67.17</v>
      </c>
    </row>
    <row r="17399" spans="1:2">
      <c r="A17399" s="68" t="s">
        <v>17586</v>
      </c>
      <c r="B17399" s="225">
        <v>65.55</v>
      </c>
    </row>
    <row r="17400" spans="1:2">
      <c r="A17400" s="68" t="s">
        <v>17587</v>
      </c>
      <c r="B17400" s="225">
        <v>71.88</v>
      </c>
    </row>
    <row r="17401" spans="1:2">
      <c r="A17401" s="68" t="s">
        <v>17588</v>
      </c>
      <c r="B17401" s="225">
        <v>70.25</v>
      </c>
    </row>
    <row r="17402" spans="1:2">
      <c r="A17402" s="68" t="s">
        <v>17589</v>
      </c>
      <c r="B17402" s="225">
        <v>86.24</v>
      </c>
    </row>
    <row r="17403" spans="1:2">
      <c r="A17403" s="68" t="s">
        <v>17590</v>
      </c>
      <c r="B17403" s="225">
        <v>84.29</v>
      </c>
    </row>
    <row r="17404" spans="1:2">
      <c r="A17404" s="68" t="s">
        <v>17591</v>
      </c>
      <c r="B17404" s="225">
        <v>113.18</v>
      </c>
    </row>
    <row r="17405" spans="1:2">
      <c r="A17405" s="68" t="s">
        <v>17592</v>
      </c>
      <c r="B17405" s="225">
        <v>111.28</v>
      </c>
    </row>
    <row r="17406" spans="1:2">
      <c r="A17406" s="68" t="s">
        <v>17593</v>
      </c>
      <c r="B17406" s="225">
        <v>135.80000000000001</v>
      </c>
    </row>
    <row r="17407" spans="1:2">
      <c r="A17407" s="68" t="s">
        <v>17594</v>
      </c>
      <c r="B17407" s="225">
        <v>133.52000000000001</v>
      </c>
    </row>
    <row r="17408" spans="1:2">
      <c r="A17408" s="68" t="s">
        <v>17595</v>
      </c>
      <c r="B17408" s="225">
        <v>159.08000000000001</v>
      </c>
    </row>
    <row r="17409" spans="1:2">
      <c r="A17409" s="68" t="s">
        <v>17596</v>
      </c>
      <c r="B17409" s="225">
        <v>156.91</v>
      </c>
    </row>
    <row r="17410" spans="1:2">
      <c r="A17410" s="68" t="s">
        <v>17597</v>
      </c>
      <c r="B17410" s="225">
        <v>190.87</v>
      </c>
    </row>
    <row r="17411" spans="1:2">
      <c r="A17411" s="68" t="s">
        <v>17598</v>
      </c>
      <c r="B17411" s="225">
        <v>188.27</v>
      </c>
    </row>
    <row r="17412" spans="1:2">
      <c r="A17412" s="68" t="s">
        <v>17599</v>
      </c>
      <c r="B17412" s="225">
        <v>23.1</v>
      </c>
    </row>
    <row r="17413" spans="1:2">
      <c r="A17413" s="68" t="s">
        <v>17600</v>
      </c>
      <c r="B17413" s="225">
        <v>22.13</v>
      </c>
    </row>
    <row r="17414" spans="1:2">
      <c r="A17414" s="68" t="s">
        <v>17601</v>
      </c>
      <c r="B17414" s="225">
        <v>27.45</v>
      </c>
    </row>
    <row r="17415" spans="1:2">
      <c r="A17415" s="68" t="s">
        <v>17602</v>
      </c>
      <c r="B17415" s="225">
        <v>26.31</v>
      </c>
    </row>
    <row r="17416" spans="1:2">
      <c r="A17416" s="68" t="s">
        <v>17603</v>
      </c>
      <c r="B17416" s="225">
        <v>29.07</v>
      </c>
    </row>
    <row r="17417" spans="1:2">
      <c r="A17417" s="68" t="s">
        <v>17605</v>
      </c>
      <c r="B17417" s="225">
        <v>27.99</v>
      </c>
    </row>
    <row r="17418" spans="1:2">
      <c r="A17418" s="68" t="s">
        <v>17606</v>
      </c>
      <c r="B17418" s="225">
        <v>34.86</v>
      </c>
    </row>
    <row r="17419" spans="1:2">
      <c r="A17419" s="68" t="s">
        <v>17607</v>
      </c>
      <c r="B17419" s="225">
        <v>33.56</v>
      </c>
    </row>
    <row r="17420" spans="1:2">
      <c r="A17420" s="68" t="s">
        <v>17608</v>
      </c>
      <c r="B17420" s="225">
        <v>9.18</v>
      </c>
    </row>
    <row r="17421" spans="1:2">
      <c r="A17421" s="68" t="s">
        <v>17610</v>
      </c>
      <c r="B17421" s="225">
        <v>8.6300000000000008</v>
      </c>
    </row>
    <row r="17422" spans="1:2">
      <c r="A17422" s="68" t="s">
        <v>17611</v>
      </c>
      <c r="B17422" s="225">
        <v>10.98</v>
      </c>
    </row>
    <row r="17423" spans="1:2">
      <c r="A17423" s="68" t="s">
        <v>17612</v>
      </c>
      <c r="B17423" s="225">
        <v>10.33</v>
      </c>
    </row>
    <row r="17424" spans="1:2">
      <c r="A17424" s="68" t="s">
        <v>17613</v>
      </c>
      <c r="B17424" s="225">
        <v>90.8</v>
      </c>
    </row>
    <row r="17425" spans="1:2">
      <c r="A17425" s="68" t="s">
        <v>17614</v>
      </c>
      <c r="B17425" s="225">
        <v>84.87</v>
      </c>
    </row>
    <row r="17426" spans="1:2">
      <c r="A17426" s="68" t="s">
        <v>17615</v>
      </c>
      <c r="B17426" s="225">
        <v>149.83000000000001</v>
      </c>
    </row>
    <row r="17427" spans="1:2">
      <c r="A17427" s="68" t="s">
        <v>17616</v>
      </c>
      <c r="B17427" s="225">
        <v>137.63</v>
      </c>
    </row>
    <row r="17428" spans="1:2">
      <c r="A17428" s="68" t="s">
        <v>17617</v>
      </c>
      <c r="B17428" s="225">
        <v>68.400000000000006</v>
      </c>
    </row>
    <row r="17429" spans="1:2">
      <c r="A17429" s="68" t="s">
        <v>17618</v>
      </c>
      <c r="B17429" s="225">
        <v>62.47</v>
      </c>
    </row>
    <row r="17430" spans="1:2">
      <c r="A17430" s="68" t="s">
        <v>17619</v>
      </c>
      <c r="B17430" s="225">
        <v>28.08</v>
      </c>
    </row>
    <row r="17431" spans="1:2">
      <c r="A17431" s="68" t="s">
        <v>17620</v>
      </c>
      <c r="B17431" s="225">
        <v>25.25</v>
      </c>
    </row>
    <row r="17432" spans="1:2">
      <c r="A17432" s="68" t="s">
        <v>17621</v>
      </c>
      <c r="B17432" s="225">
        <v>56.03</v>
      </c>
    </row>
    <row r="17433" spans="1:2">
      <c r="A17433" s="68" t="s">
        <v>17622</v>
      </c>
      <c r="B17433" s="225">
        <v>50.53</v>
      </c>
    </row>
    <row r="17434" spans="1:2">
      <c r="A17434" s="68" t="s">
        <v>17623</v>
      </c>
      <c r="B17434" s="225">
        <v>44.48</v>
      </c>
    </row>
    <row r="17435" spans="1:2">
      <c r="A17435" s="68" t="s">
        <v>17624</v>
      </c>
      <c r="B17435" s="225">
        <v>38.97</v>
      </c>
    </row>
    <row r="17436" spans="1:2">
      <c r="A17436" s="68" t="s">
        <v>17625</v>
      </c>
      <c r="B17436" s="225">
        <v>20.260000000000002</v>
      </c>
    </row>
    <row r="17437" spans="1:2">
      <c r="A17437" s="68" t="s">
        <v>17626</v>
      </c>
      <c r="B17437" s="225">
        <v>17.86</v>
      </c>
    </row>
    <row r="17438" spans="1:2">
      <c r="A17438" s="68" t="s">
        <v>17627</v>
      </c>
      <c r="B17438" s="225">
        <v>53.14</v>
      </c>
    </row>
    <row r="17439" spans="1:2">
      <c r="A17439" s="68" t="s">
        <v>17628</v>
      </c>
      <c r="B17439" s="225">
        <v>49.8</v>
      </c>
    </row>
    <row r="17440" spans="1:2">
      <c r="A17440" s="68" t="s">
        <v>17629</v>
      </c>
      <c r="B17440" s="225">
        <v>106.8</v>
      </c>
    </row>
    <row r="17441" spans="1:2">
      <c r="A17441" s="68" t="s">
        <v>17630</v>
      </c>
      <c r="B17441" s="225">
        <v>98.32</v>
      </c>
    </row>
    <row r="17442" spans="1:2">
      <c r="A17442" s="68" t="s">
        <v>17631</v>
      </c>
      <c r="B17442" s="225">
        <v>42.16</v>
      </c>
    </row>
    <row r="17443" spans="1:2">
      <c r="A17443" s="68" t="s">
        <v>17632</v>
      </c>
      <c r="B17443" s="225">
        <v>40.54</v>
      </c>
    </row>
    <row r="17444" spans="1:2">
      <c r="A17444" s="68" t="s">
        <v>17633</v>
      </c>
      <c r="B17444" s="225">
        <v>65.06</v>
      </c>
    </row>
    <row r="17445" spans="1:2">
      <c r="A17445" s="68" t="s">
        <v>17634</v>
      </c>
      <c r="B17445" s="225">
        <v>63.44</v>
      </c>
    </row>
    <row r="17446" spans="1:2">
      <c r="A17446" s="68" t="s">
        <v>17635</v>
      </c>
      <c r="B17446" s="225">
        <v>134.77000000000001</v>
      </c>
    </row>
    <row r="17447" spans="1:2">
      <c r="A17447" s="68" t="s">
        <v>17636</v>
      </c>
      <c r="B17447" s="225">
        <v>130.16</v>
      </c>
    </row>
    <row r="17448" spans="1:2">
      <c r="A17448" s="68" t="s">
        <v>17637</v>
      </c>
      <c r="B17448" s="225">
        <v>112.95</v>
      </c>
    </row>
    <row r="17449" spans="1:2">
      <c r="A17449" s="68" t="s">
        <v>17638</v>
      </c>
      <c r="B17449" s="225">
        <v>111.33</v>
      </c>
    </row>
    <row r="17450" spans="1:2">
      <c r="A17450" s="68" t="s">
        <v>17639</v>
      </c>
      <c r="B17450" s="225">
        <v>76.08</v>
      </c>
    </row>
    <row r="17451" spans="1:2">
      <c r="A17451" s="68" t="s">
        <v>17640</v>
      </c>
      <c r="B17451" s="225">
        <v>74.89</v>
      </c>
    </row>
    <row r="17452" spans="1:2">
      <c r="A17452" s="68" t="s">
        <v>17641</v>
      </c>
      <c r="B17452" s="225">
        <v>56.68</v>
      </c>
    </row>
    <row r="17453" spans="1:2">
      <c r="A17453" s="68" t="s">
        <v>17642</v>
      </c>
      <c r="B17453" s="225">
        <v>55.6</v>
      </c>
    </row>
    <row r="17454" spans="1:2">
      <c r="A17454" s="68" t="s">
        <v>17643</v>
      </c>
      <c r="B17454" s="225">
        <v>55.77</v>
      </c>
    </row>
    <row r="17455" spans="1:2">
      <c r="A17455" s="68" t="s">
        <v>17644</v>
      </c>
      <c r="B17455" s="225">
        <v>54.91</v>
      </c>
    </row>
    <row r="17456" spans="1:2">
      <c r="A17456" s="68" t="s">
        <v>17645</v>
      </c>
      <c r="B17456" s="225">
        <v>45.39</v>
      </c>
    </row>
    <row r="17457" spans="1:2">
      <c r="A17457" s="68" t="s">
        <v>17646</v>
      </c>
      <c r="B17457" s="225">
        <v>44.3</v>
      </c>
    </row>
    <row r="17458" spans="1:2">
      <c r="A17458" s="68" t="s">
        <v>17647</v>
      </c>
      <c r="B17458" s="225">
        <v>29.96</v>
      </c>
    </row>
    <row r="17459" spans="1:2">
      <c r="A17459" s="68" t="s">
        <v>17648</v>
      </c>
      <c r="B17459" s="225">
        <v>29.11</v>
      </c>
    </row>
    <row r="17460" spans="1:2">
      <c r="A17460" s="68" t="s">
        <v>17649</v>
      </c>
      <c r="B17460" s="225">
        <v>99.69</v>
      </c>
    </row>
    <row r="17461" spans="1:2">
      <c r="A17461" s="68" t="s">
        <v>17650</v>
      </c>
      <c r="B17461" s="225">
        <v>97.3</v>
      </c>
    </row>
    <row r="17462" spans="1:2">
      <c r="A17462" s="68" t="s">
        <v>17651</v>
      </c>
      <c r="B17462" s="225">
        <v>39.380000000000003</v>
      </c>
    </row>
    <row r="17463" spans="1:2">
      <c r="A17463" s="68" t="s">
        <v>17652</v>
      </c>
      <c r="B17463" s="225">
        <v>38.35</v>
      </c>
    </row>
    <row r="17464" spans="1:2">
      <c r="A17464" s="68" t="s">
        <v>17653</v>
      </c>
      <c r="B17464" s="225">
        <v>76.98</v>
      </c>
    </row>
    <row r="17465" spans="1:2">
      <c r="A17465" s="68" t="s">
        <v>17654</v>
      </c>
      <c r="B17465" s="225">
        <v>75.349999999999994</v>
      </c>
    </row>
    <row r="17466" spans="1:2">
      <c r="A17466" s="68" t="s">
        <v>17655</v>
      </c>
      <c r="B17466" s="225">
        <v>95.08</v>
      </c>
    </row>
    <row r="17467" spans="1:2">
      <c r="A17467" s="68" t="s">
        <v>17656</v>
      </c>
      <c r="B17467" s="225">
        <v>93.45</v>
      </c>
    </row>
    <row r="17468" spans="1:2">
      <c r="A17468" s="68" t="s">
        <v>17657</v>
      </c>
      <c r="B17468" s="225">
        <v>96.96</v>
      </c>
    </row>
    <row r="17469" spans="1:2">
      <c r="A17469" s="68" t="s">
        <v>17658</v>
      </c>
      <c r="B17469" s="225">
        <v>95.56</v>
      </c>
    </row>
    <row r="17470" spans="1:2">
      <c r="A17470" s="68" t="s">
        <v>17659</v>
      </c>
      <c r="B17470" s="225">
        <v>76.98</v>
      </c>
    </row>
    <row r="17471" spans="1:2">
      <c r="A17471" s="68" t="s">
        <v>17660</v>
      </c>
      <c r="B17471" s="225">
        <v>75.349999999999994</v>
      </c>
    </row>
    <row r="17472" spans="1:2">
      <c r="A17472" s="68" t="s">
        <v>17661</v>
      </c>
      <c r="B17472" s="225">
        <v>125.2</v>
      </c>
    </row>
    <row r="17473" spans="1:2">
      <c r="A17473" s="68" t="s">
        <v>17662</v>
      </c>
      <c r="B17473" s="225">
        <v>123.58</v>
      </c>
    </row>
    <row r="17474" spans="1:2">
      <c r="A17474" s="68" t="s">
        <v>17663</v>
      </c>
      <c r="B17474" s="225">
        <v>96.96</v>
      </c>
    </row>
    <row r="17475" spans="1:2">
      <c r="A17475" s="68" t="s">
        <v>17664</v>
      </c>
      <c r="B17475" s="225">
        <v>95.56</v>
      </c>
    </row>
    <row r="17476" spans="1:2">
      <c r="A17476" s="68" t="s">
        <v>17665</v>
      </c>
      <c r="B17476" s="225">
        <v>89.35</v>
      </c>
    </row>
    <row r="17477" spans="1:2">
      <c r="A17477" s="68" t="s">
        <v>17666</v>
      </c>
      <c r="B17477" s="225">
        <v>88.06</v>
      </c>
    </row>
    <row r="17478" spans="1:2">
      <c r="A17478" s="68" t="s">
        <v>17667</v>
      </c>
      <c r="B17478" s="225">
        <v>146.18</v>
      </c>
    </row>
    <row r="17479" spans="1:2">
      <c r="A17479" s="68" t="s">
        <v>17668</v>
      </c>
      <c r="B17479" s="225">
        <v>139.05000000000001</v>
      </c>
    </row>
    <row r="17480" spans="1:2">
      <c r="A17480" s="68" t="s">
        <v>17669</v>
      </c>
      <c r="B17480" s="225">
        <v>238.91</v>
      </c>
    </row>
    <row r="17481" spans="1:2">
      <c r="A17481" s="68" t="s">
        <v>17670</v>
      </c>
      <c r="B17481" s="225">
        <v>231.78</v>
      </c>
    </row>
    <row r="17482" spans="1:2">
      <c r="A17482" s="68" t="s">
        <v>17671</v>
      </c>
      <c r="B17482" s="225">
        <v>92.03</v>
      </c>
    </row>
    <row r="17483" spans="1:2">
      <c r="A17483" s="68" t="s">
        <v>17672</v>
      </c>
      <c r="B17483" s="225">
        <v>84.9</v>
      </c>
    </row>
    <row r="17484" spans="1:2">
      <c r="A17484" s="68" t="s">
        <v>17673</v>
      </c>
      <c r="B17484" s="225">
        <v>151.4</v>
      </c>
    </row>
    <row r="17485" spans="1:2">
      <c r="A17485" s="68" t="s">
        <v>17674</v>
      </c>
      <c r="B17485" s="225">
        <v>144.16</v>
      </c>
    </row>
    <row r="17486" spans="1:2">
      <c r="A17486" s="68" t="s">
        <v>17675</v>
      </c>
      <c r="B17486" s="225">
        <v>88.65</v>
      </c>
    </row>
    <row r="17487" spans="1:2">
      <c r="A17487" s="68" t="s">
        <v>17676</v>
      </c>
      <c r="B17487" s="225">
        <v>82.22</v>
      </c>
    </row>
    <row r="17488" spans="1:2">
      <c r="A17488" s="68" t="s">
        <v>17677</v>
      </c>
      <c r="B17488" s="225">
        <v>108.74</v>
      </c>
    </row>
    <row r="17489" spans="1:2">
      <c r="A17489" s="68" t="s">
        <v>17678</v>
      </c>
      <c r="B17489" s="225">
        <v>107.11</v>
      </c>
    </row>
    <row r="17490" spans="1:2">
      <c r="A17490" s="68" t="s">
        <v>17679</v>
      </c>
      <c r="B17490" s="225">
        <v>103.15</v>
      </c>
    </row>
    <row r="17491" spans="1:2">
      <c r="A17491" s="68" t="s">
        <v>17680</v>
      </c>
      <c r="B17491" s="225">
        <v>101.52</v>
      </c>
    </row>
    <row r="17492" spans="1:2">
      <c r="A17492" s="68" t="s">
        <v>17681</v>
      </c>
      <c r="B17492" s="225">
        <v>145.54</v>
      </c>
    </row>
    <row r="17493" spans="1:2">
      <c r="A17493" s="68" t="s">
        <v>17682</v>
      </c>
      <c r="B17493" s="225">
        <v>138.30000000000001</v>
      </c>
    </row>
    <row r="17494" spans="1:2">
      <c r="A17494" s="68" t="s">
        <v>17683</v>
      </c>
      <c r="B17494" s="225">
        <v>149.91999999999999</v>
      </c>
    </row>
    <row r="17495" spans="1:2">
      <c r="A17495" s="68" t="s">
        <v>17684</v>
      </c>
      <c r="B17495" s="225">
        <v>142.68</v>
      </c>
    </row>
    <row r="17496" spans="1:2">
      <c r="A17496" s="68" t="s">
        <v>17685</v>
      </c>
      <c r="B17496" s="225">
        <v>124.83</v>
      </c>
    </row>
    <row r="17497" spans="1:2">
      <c r="A17497" s="68" t="s">
        <v>17686</v>
      </c>
      <c r="B17497" s="225">
        <v>123.21</v>
      </c>
    </row>
    <row r="17498" spans="1:2">
      <c r="A17498" s="68" t="s">
        <v>17687</v>
      </c>
      <c r="B17498" s="225">
        <v>124.83</v>
      </c>
    </row>
    <row r="17499" spans="1:2">
      <c r="A17499" s="68" t="s">
        <v>17688</v>
      </c>
      <c r="B17499" s="225">
        <v>123.21</v>
      </c>
    </row>
    <row r="17500" spans="1:2">
      <c r="A17500" s="68" t="s">
        <v>17689</v>
      </c>
      <c r="B17500" s="225">
        <v>156.09</v>
      </c>
    </row>
    <row r="17501" spans="1:2">
      <c r="A17501" s="68" t="s">
        <v>17690</v>
      </c>
      <c r="B17501" s="225">
        <v>150.66999999999999</v>
      </c>
    </row>
    <row r="17502" spans="1:2">
      <c r="A17502" s="68" t="s">
        <v>17691</v>
      </c>
      <c r="B17502" s="225">
        <v>142.88999999999999</v>
      </c>
    </row>
    <row r="17503" spans="1:2">
      <c r="A17503" s="68" t="s">
        <v>17692</v>
      </c>
      <c r="B17503" s="225">
        <v>137.47</v>
      </c>
    </row>
    <row r="17504" spans="1:2">
      <c r="A17504" s="68" t="s">
        <v>17693</v>
      </c>
      <c r="B17504" s="225">
        <v>197.11</v>
      </c>
    </row>
    <row r="17505" spans="1:2">
      <c r="A17505" s="68" t="s">
        <v>17694</v>
      </c>
      <c r="B17505" s="225">
        <v>196.43</v>
      </c>
    </row>
    <row r="17506" spans="1:2">
      <c r="A17506" s="68" t="s">
        <v>17695</v>
      </c>
      <c r="B17506" s="225">
        <v>245.88</v>
      </c>
    </row>
    <row r="17507" spans="1:2">
      <c r="A17507" s="68" t="s">
        <v>17696</v>
      </c>
      <c r="B17507" s="225">
        <v>243.19</v>
      </c>
    </row>
    <row r="17508" spans="1:2">
      <c r="A17508" s="68" t="s">
        <v>17697</v>
      </c>
      <c r="B17508" s="225">
        <v>115.8</v>
      </c>
    </row>
    <row r="17509" spans="1:2">
      <c r="A17509" s="68" t="s">
        <v>17698</v>
      </c>
      <c r="B17509" s="225">
        <v>114.45</v>
      </c>
    </row>
    <row r="17510" spans="1:2">
      <c r="A17510" s="68" t="s">
        <v>17699</v>
      </c>
      <c r="B17510" s="225">
        <v>220.66</v>
      </c>
    </row>
    <row r="17511" spans="1:2">
      <c r="A17511" s="68" t="s">
        <v>17700</v>
      </c>
      <c r="B17511" s="225">
        <v>218.96</v>
      </c>
    </row>
    <row r="17512" spans="1:2">
      <c r="A17512" s="68" t="s">
        <v>17701</v>
      </c>
      <c r="B17512" s="225">
        <v>280.77</v>
      </c>
    </row>
    <row r="17513" spans="1:2">
      <c r="A17513" s="68" t="s">
        <v>17702</v>
      </c>
      <c r="B17513" s="225">
        <v>279.08</v>
      </c>
    </row>
    <row r="17514" spans="1:2">
      <c r="A17514" s="68" t="s">
        <v>17703</v>
      </c>
      <c r="B17514" s="225">
        <v>234.18</v>
      </c>
    </row>
    <row r="17515" spans="1:2">
      <c r="A17515" s="68" t="s">
        <v>17704</v>
      </c>
      <c r="B17515" s="225">
        <v>231.64</v>
      </c>
    </row>
    <row r="17516" spans="1:2">
      <c r="A17516" s="68" t="s">
        <v>17705</v>
      </c>
      <c r="B17516" s="225">
        <v>315.27</v>
      </c>
    </row>
    <row r="17517" spans="1:2">
      <c r="A17517" s="68" t="s">
        <v>17706</v>
      </c>
      <c r="B17517" s="225">
        <v>312.72000000000003</v>
      </c>
    </row>
    <row r="17518" spans="1:2">
      <c r="A17518" s="68" t="s">
        <v>17707</v>
      </c>
      <c r="B17518" s="225">
        <v>400.28</v>
      </c>
    </row>
    <row r="17519" spans="1:2">
      <c r="A17519" s="68" t="s">
        <v>17708</v>
      </c>
      <c r="B17519" s="225">
        <v>396.89</v>
      </c>
    </row>
    <row r="17520" spans="1:2">
      <c r="A17520" s="68" t="s">
        <v>17709</v>
      </c>
      <c r="B17520" s="225">
        <v>453.83</v>
      </c>
    </row>
    <row r="17521" spans="1:2">
      <c r="A17521" s="68" t="s">
        <v>17710</v>
      </c>
      <c r="B17521" s="225">
        <v>450.44</v>
      </c>
    </row>
    <row r="17522" spans="1:2">
      <c r="A17522" s="68" t="s">
        <v>17711</v>
      </c>
      <c r="B17522" s="225">
        <v>554.46</v>
      </c>
    </row>
    <row r="17523" spans="1:2">
      <c r="A17523" s="68" t="s">
        <v>17712</v>
      </c>
      <c r="B17523" s="225">
        <v>550.5</v>
      </c>
    </row>
    <row r="17524" spans="1:2">
      <c r="A17524" s="68" t="s">
        <v>17713</v>
      </c>
      <c r="B17524" s="225">
        <v>629.42999999999995</v>
      </c>
    </row>
    <row r="17525" spans="1:2">
      <c r="A17525" s="68" t="s">
        <v>17714</v>
      </c>
      <c r="B17525" s="225">
        <v>625.47</v>
      </c>
    </row>
    <row r="17526" spans="1:2">
      <c r="A17526" s="68" t="s">
        <v>17715</v>
      </c>
      <c r="B17526" s="225">
        <v>62.22</v>
      </c>
    </row>
    <row r="17527" spans="1:2">
      <c r="A17527" s="68" t="s">
        <v>17716</v>
      </c>
      <c r="B17527" s="225">
        <v>60.6</v>
      </c>
    </row>
    <row r="17528" spans="1:2">
      <c r="A17528" s="68" t="s">
        <v>17717</v>
      </c>
      <c r="B17528" s="225">
        <v>111.75</v>
      </c>
    </row>
    <row r="17529" spans="1:2">
      <c r="A17529" s="68" t="s">
        <v>17718</v>
      </c>
      <c r="B17529" s="225">
        <v>110.12</v>
      </c>
    </row>
    <row r="17530" spans="1:2">
      <c r="A17530" s="68" t="s">
        <v>17719</v>
      </c>
      <c r="B17530" s="225">
        <v>86.36</v>
      </c>
    </row>
    <row r="17531" spans="1:2">
      <c r="A17531" s="68" t="s">
        <v>17720</v>
      </c>
      <c r="B17531" s="225">
        <v>79.86</v>
      </c>
    </row>
    <row r="17532" spans="1:2">
      <c r="A17532" s="68" t="s">
        <v>17721</v>
      </c>
      <c r="B17532" s="225">
        <v>124.84</v>
      </c>
    </row>
    <row r="17533" spans="1:2">
      <c r="A17533" s="68" t="s">
        <v>17722</v>
      </c>
      <c r="B17533" s="225">
        <v>116.4</v>
      </c>
    </row>
    <row r="17534" spans="1:2">
      <c r="A17534" s="68" t="s">
        <v>17723</v>
      </c>
      <c r="B17534" s="225">
        <v>161.62</v>
      </c>
    </row>
    <row r="17535" spans="1:2">
      <c r="A17535" s="68" t="s">
        <v>17724</v>
      </c>
      <c r="B17535" s="225">
        <v>151.47</v>
      </c>
    </row>
    <row r="17536" spans="1:2">
      <c r="A17536" s="68" t="s">
        <v>17725</v>
      </c>
      <c r="B17536" s="225">
        <v>74.66</v>
      </c>
    </row>
    <row r="17537" spans="1:2">
      <c r="A17537" s="68" t="s">
        <v>17726</v>
      </c>
      <c r="B17537" s="225">
        <v>68.16</v>
      </c>
    </row>
    <row r="17538" spans="1:2">
      <c r="A17538" s="68" t="s">
        <v>17727</v>
      </c>
      <c r="B17538" s="225">
        <v>79.680000000000007</v>
      </c>
    </row>
    <row r="17539" spans="1:2">
      <c r="A17539" s="68" t="s">
        <v>17728</v>
      </c>
      <c r="B17539" s="225">
        <v>78.06</v>
      </c>
    </row>
    <row r="17540" spans="1:2">
      <c r="A17540" s="68" t="s">
        <v>17729</v>
      </c>
      <c r="B17540" s="225">
        <v>56.42</v>
      </c>
    </row>
    <row r="17541" spans="1:2">
      <c r="A17541" s="68" t="s">
        <v>17730</v>
      </c>
      <c r="B17541" s="225">
        <v>55.57</v>
      </c>
    </row>
    <row r="17542" spans="1:2">
      <c r="A17542" s="68" t="s">
        <v>17731</v>
      </c>
      <c r="B17542" s="225">
        <v>228.25</v>
      </c>
    </row>
    <row r="17543" spans="1:2">
      <c r="A17543" s="68" t="s">
        <v>17732</v>
      </c>
      <c r="B17543" s="225">
        <v>221.12</v>
      </c>
    </row>
    <row r="17544" spans="1:2">
      <c r="A17544" s="68" t="s">
        <v>17733</v>
      </c>
      <c r="B17544" s="225">
        <v>344.86</v>
      </c>
    </row>
    <row r="17545" spans="1:2">
      <c r="A17545" s="68" t="s">
        <v>17734</v>
      </c>
      <c r="B17545" s="225">
        <v>337.73</v>
      </c>
    </row>
    <row r="17546" spans="1:2">
      <c r="A17546" s="68" t="s">
        <v>17735</v>
      </c>
      <c r="B17546" s="225">
        <v>635.61</v>
      </c>
    </row>
    <row r="17547" spans="1:2">
      <c r="A17547" s="68" t="s">
        <v>17736</v>
      </c>
      <c r="B17547" s="225">
        <v>628.48</v>
      </c>
    </row>
    <row r="17548" spans="1:2">
      <c r="A17548" s="68" t="s">
        <v>17737</v>
      </c>
      <c r="B17548" s="225">
        <v>424.31</v>
      </c>
    </row>
    <row r="17549" spans="1:2">
      <c r="A17549" s="68" t="s">
        <v>17738</v>
      </c>
      <c r="B17549" s="225">
        <v>424.31</v>
      </c>
    </row>
    <row r="17550" spans="1:2">
      <c r="A17550" s="68" t="s">
        <v>17739</v>
      </c>
      <c r="B17550" s="225">
        <v>531.51</v>
      </c>
    </row>
    <row r="17551" spans="1:2">
      <c r="A17551" s="68" t="s">
        <v>17740</v>
      </c>
      <c r="B17551" s="225">
        <v>531.51</v>
      </c>
    </row>
    <row r="17552" spans="1:2">
      <c r="A17552" s="68" t="s">
        <v>17741</v>
      </c>
      <c r="B17552" s="225">
        <v>358.74</v>
      </c>
    </row>
    <row r="17553" spans="1:2">
      <c r="A17553" s="68" t="s">
        <v>17742</v>
      </c>
      <c r="B17553" s="225">
        <v>358.74</v>
      </c>
    </row>
    <row r="17554" spans="1:2">
      <c r="A17554" s="68" t="s">
        <v>17743</v>
      </c>
      <c r="B17554" s="225">
        <v>509.89</v>
      </c>
    </row>
    <row r="17555" spans="1:2">
      <c r="A17555" s="68" t="s">
        <v>17744</v>
      </c>
      <c r="B17555" s="225">
        <v>496.58</v>
      </c>
    </row>
    <row r="17556" spans="1:2">
      <c r="A17556" s="68" t="s">
        <v>17745</v>
      </c>
      <c r="B17556" s="225">
        <v>18971.87</v>
      </c>
    </row>
    <row r="17557" spans="1:2">
      <c r="A17557" s="68" t="s">
        <v>17746</v>
      </c>
      <c r="B17557" s="225">
        <v>18176.79</v>
      </c>
    </row>
    <row r="17558" spans="1:2">
      <c r="A17558" s="68" t="s">
        <v>17747</v>
      </c>
      <c r="B17558" s="225">
        <v>406.71</v>
      </c>
    </row>
    <row r="17559" spans="1:2">
      <c r="A17559" s="68" t="s">
        <v>17748</v>
      </c>
      <c r="B17559" s="225">
        <v>403.45</v>
      </c>
    </row>
    <row r="17560" spans="1:2">
      <c r="A17560" s="68" t="s">
        <v>17749</v>
      </c>
      <c r="B17560" s="225">
        <v>120.62</v>
      </c>
    </row>
    <row r="17561" spans="1:2">
      <c r="A17561" s="68" t="s">
        <v>17750</v>
      </c>
      <c r="B17561" s="225">
        <v>118.66</v>
      </c>
    </row>
    <row r="17562" spans="1:2">
      <c r="A17562" s="68" t="s">
        <v>17751</v>
      </c>
      <c r="B17562" s="225">
        <v>141.88</v>
      </c>
    </row>
    <row r="17563" spans="1:2">
      <c r="A17563" s="68" t="s">
        <v>17752</v>
      </c>
      <c r="B17563" s="225">
        <v>139.91999999999999</v>
      </c>
    </row>
    <row r="17564" spans="1:2">
      <c r="A17564" s="68" t="s">
        <v>17753</v>
      </c>
      <c r="B17564" s="225">
        <v>421.71</v>
      </c>
    </row>
    <row r="17565" spans="1:2">
      <c r="A17565" s="68" t="s">
        <v>17754</v>
      </c>
      <c r="B17565" s="225">
        <v>400.88</v>
      </c>
    </row>
    <row r="17566" spans="1:2">
      <c r="A17566" s="68" t="s">
        <v>17755</v>
      </c>
      <c r="B17566" s="225">
        <v>56.05</v>
      </c>
    </row>
    <row r="17567" spans="1:2">
      <c r="A17567" s="68" t="s">
        <v>17756</v>
      </c>
      <c r="B17567" s="225">
        <v>48.57</v>
      </c>
    </row>
    <row r="17568" spans="1:2">
      <c r="A17568" s="68" t="s">
        <v>17757</v>
      </c>
      <c r="B17568" s="225">
        <v>117.06</v>
      </c>
    </row>
    <row r="17569" spans="1:2">
      <c r="A17569" s="68" t="s">
        <v>17758</v>
      </c>
      <c r="B17569" s="225">
        <v>101.44</v>
      </c>
    </row>
    <row r="17570" spans="1:2">
      <c r="A17570" s="68" t="s">
        <v>17759</v>
      </c>
      <c r="B17570" s="225">
        <v>23.83</v>
      </c>
    </row>
    <row r="17571" spans="1:2">
      <c r="A17571" s="68" t="s">
        <v>17760</v>
      </c>
      <c r="B17571" s="225">
        <v>20.65</v>
      </c>
    </row>
    <row r="17572" spans="1:2">
      <c r="A17572" s="68" t="s">
        <v>17761</v>
      </c>
      <c r="B17572" s="225">
        <v>20.29</v>
      </c>
    </row>
    <row r="17573" spans="1:2">
      <c r="A17573" s="68" t="s">
        <v>17762</v>
      </c>
      <c r="B17573" s="225">
        <v>17.579999999999998</v>
      </c>
    </row>
    <row r="17574" spans="1:2">
      <c r="A17574" s="68" t="s">
        <v>17763</v>
      </c>
      <c r="B17574" s="225">
        <v>21.35</v>
      </c>
    </row>
    <row r="17575" spans="1:2">
      <c r="A17575" s="68" t="s">
        <v>17764</v>
      </c>
      <c r="B17575" s="225">
        <v>18.5</v>
      </c>
    </row>
    <row r="17576" spans="1:2">
      <c r="A17576" s="68" t="s">
        <v>17765</v>
      </c>
      <c r="B17576" s="225">
        <v>18.260000000000002</v>
      </c>
    </row>
    <row r="17577" spans="1:2">
      <c r="A17577" s="68" t="s">
        <v>17766</v>
      </c>
      <c r="B17577" s="225">
        <v>15.82</v>
      </c>
    </row>
    <row r="17578" spans="1:2">
      <c r="A17578" s="68" t="s">
        <v>17767</v>
      </c>
      <c r="B17578" s="225">
        <v>16.23</v>
      </c>
    </row>
    <row r="17579" spans="1:2">
      <c r="A17579" s="68" t="s">
        <v>17768</v>
      </c>
      <c r="B17579" s="225">
        <v>14.06</v>
      </c>
    </row>
    <row r="17580" spans="1:2">
      <c r="A17580" s="68" t="s">
        <v>17769</v>
      </c>
      <c r="B17580" s="225">
        <v>22</v>
      </c>
    </row>
    <row r="17581" spans="1:2">
      <c r="A17581" s="68" t="s">
        <v>17770</v>
      </c>
      <c r="B17581" s="225">
        <v>19.059999999999999</v>
      </c>
    </row>
    <row r="17582" spans="1:2">
      <c r="A17582" s="68" t="s">
        <v>17771</v>
      </c>
      <c r="B17582" s="225">
        <v>73.06</v>
      </c>
    </row>
    <row r="17583" spans="1:2">
      <c r="A17583" s="68" t="s">
        <v>17772</v>
      </c>
      <c r="B17583" s="225">
        <v>63.31</v>
      </c>
    </row>
    <row r="17584" spans="1:2">
      <c r="A17584" s="68" t="s">
        <v>17773</v>
      </c>
      <c r="B17584" s="225">
        <v>30.16</v>
      </c>
    </row>
    <row r="17585" spans="1:2">
      <c r="A17585" s="68" t="s">
        <v>17774</v>
      </c>
      <c r="B17585" s="225">
        <v>29.08</v>
      </c>
    </row>
    <row r="17586" spans="1:2">
      <c r="A17586" s="68" t="s">
        <v>17775</v>
      </c>
      <c r="B17586" s="225">
        <v>54.77</v>
      </c>
    </row>
    <row r="17587" spans="1:2">
      <c r="A17587" s="68" t="s">
        <v>17776</v>
      </c>
      <c r="B17587" s="225">
        <v>53.63</v>
      </c>
    </row>
    <row r="17588" spans="1:2">
      <c r="A17588" s="68" t="s">
        <v>17777</v>
      </c>
      <c r="B17588" s="225">
        <v>36.479999999999997</v>
      </c>
    </row>
    <row r="17589" spans="1:2">
      <c r="A17589" s="68" t="s">
        <v>17778</v>
      </c>
      <c r="B17589" s="225">
        <v>35.35</v>
      </c>
    </row>
    <row r="17590" spans="1:2">
      <c r="A17590" s="68" t="s">
        <v>17779</v>
      </c>
      <c r="B17590" s="225">
        <v>80.69</v>
      </c>
    </row>
    <row r="17591" spans="1:2">
      <c r="A17591" s="68" t="s">
        <v>17780</v>
      </c>
      <c r="B17591" s="225">
        <v>76.36</v>
      </c>
    </row>
    <row r="17592" spans="1:2">
      <c r="A17592" s="68" t="s">
        <v>17781</v>
      </c>
      <c r="B17592" s="225">
        <v>90.93</v>
      </c>
    </row>
    <row r="17593" spans="1:2">
      <c r="A17593" s="68" t="s">
        <v>17782</v>
      </c>
      <c r="B17593" s="225">
        <v>86.59</v>
      </c>
    </row>
    <row r="17594" spans="1:2">
      <c r="A17594" s="68" t="s">
        <v>17783</v>
      </c>
      <c r="B17594" s="225">
        <v>97.9</v>
      </c>
    </row>
    <row r="17595" spans="1:2">
      <c r="A17595" s="68" t="s">
        <v>17784</v>
      </c>
      <c r="B17595" s="225">
        <v>93.56</v>
      </c>
    </row>
    <row r="17596" spans="1:2">
      <c r="A17596" s="68" t="s">
        <v>17785</v>
      </c>
      <c r="B17596" s="225">
        <v>132.1</v>
      </c>
    </row>
    <row r="17597" spans="1:2">
      <c r="A17597" s="68" t="s">
        <v>17786</v>
      </c>
      <c r="B17597" s="225">
        <v>126.47</v>
      </c>
    </row>
    <row r="17598" spans="1:2">
      <c r="A17598" s="68" t="s">
        <v>17787</v>
      </c>
      <c r="B17598" s="225">
        <v>79.010000000000005</v>
      </c>
    </row>
    <row r="17599" spans="1:2">
      <c r="A17599" s="68" t="s">
        <v>17788</v>
      </c>
      <c r="B17599" s="225">
        <v>74.680000000000007</v>
      </c>
    </row>
    <row r="17600" spans="1:2">
      <c r="A17600" s="68" t="s">
        <v>17789</v>
      </c>
      <c r="B17600" s="225">
        <v>166.51</v>
      </c>
    </row>
    <row r="17601" spans="1:2">
      <c r="A17601" s="68" t="s">
        <v>17790</v>
      </c>
      <c r="B17601" s="225">
        <v>160.87</v>
      </c>
    </row>
    <row r="17602" spans="1:2">
      <c r="A17602" s="68" t="s">
        <v>17791</v>
      </c>
      <c r="B17602" s="225">
        <v>98.24</v>
      </c>
    </row>
    <row r="17603" spans="1:2">
      <c r="A17603" s="68" t="s">
        <v>17792</v>
      </c>
      <c r="B17603" s="225">
        <v>93.91</v>
      </c>
    </row>
    <row r="17604" spans="1:2">
      <c r="A17604" s="68" t="s">
        <v>17793</v>
      </c>
      <c r="B17604" s="225">
        <v>167.2</v>
      </c>
    </row>
    <row r="17605" spans="1:2">
      <c r="A17605" s="68" t="s">
        <v>17794</v>
      </c>
      <c r="B17605" s="225">
        <v>161.56</v>
      </c>
    </row>
    <row r="17606" spans="1:2">
      <c r="A17606" s="68" t="s">
        <v>17795</v>
      </c>
      <c r="B17606" s="225">
        <v>19.43</v>
      </c>
    </row>
    <row r="17607" spans="1:2">
      <c r="A17607" s="68" t="s">
        <v>17796</v>
      </c>
      <c r="B17607" s="225">
        <v>18.97</v>
      </c>
    </row>
    <row r="17608" spans="1:2">
      <c r="A17608" s="68" t="s">
        <v>17797</v>
      </c>
      <c r="B17608" s="225">
        <v>166.79</v>
      </c>
    </row>
    <row r="17609" spans="1:2">
      <c r="A17609" s="68" t="s">
        <v>17798</v>
      </c>
      <c r="B17609" s="225">
        <v>160.28</v>
      </c>
    </row>
    <row r="17610" spans="1:2">
      <c r="A17610" s="68" t="s">
        <v>17799</v>
      </c>
      <c r="B17610" s="225">
        <v>208.47</v>
      </c>
    </row>
    <row r="17611" spans="1:2">
      <c r="A17611" s="68" t="s">
        <v>17800</v>
      </c>
      <c r="B17611" s="225">
        <v>203.6</v>
      </c>
    </row>
    <row r="17612" spans="1:2">
      <c r="A17612" s="68" t="s">
        <v>17801</v>
      </c>
      <c r="B17612" s="225">
        <v>81.849999999999994</v>
      </c>
    </row>
    <row r="17613" spans="1:2">
      <c r="A17613" s="68" t="s">
        <v>17802</v>
      </c>
      <c r="B17613" s="225">
        <v>74.81</v>
      </c>
    </row>
    <row r="17614" spans="1:2">
      <c r="A17614" s="68" t="s">
        <v>17803</v>
      </c>
      <c r="B17614" s="225">
        <v>146.63999999999999</v>
      </c>
    </row>
    <row r="17615" spans="1:2">
      <c r="A17615" s="68" t="s">
        <v>17804</v>
      </c>
      <c r="B17615" s="225">
        <v>140.68</v>
      </c>
    </row>
    <row r="17616" spans="1:2">
      <c r="A17616" s="68" t="s">
        <v>17805</v>
      </c>
      <c r="B17616" s="225">
        <v>129.41</v>
      </c>
    </row>
    <row r="17617" spans="1:2">
      <c r="A17617" s="68" t="s">
        <v>17806</v>
      </c>
      <c r="B17617" s="225">
        <v>123.45</v>
      </c>
    </row>
    <row r="17618" spans="1:2">
      <c r="A17618" s="68" t="s">
        <v>17807</v>
      </c>
      <c r="B17618" s="225">
        <v>102.84</v>
      </c>
    </row>
    <row r="17619" spans="1:2">
      <c r="A17619" s="68" t="s">
        <v>17808</v>
      </c>
      <c r="B17619" s="225">
        <v>96.33</v>
      </c>
    </row>
    <row r="17620" spans="1:2">
      <c r="A17620" s="68" t="s">
        <v>17809</v>
      </c>
      <c r="B17620" s="225">
        <v>61.84</v>
      </c>
    </row>
    <row r="17621" spans="1:2">
      <c r="A17621" s="68" t="s">
        <v>17810</v>
      </c>
      <c r="B17621" s="225">
        <v>56.97</v>
      </c>
    </row>
    <row r="17622" spans="1:2">
      <c r="A17622" s="68" t="s">
        <v>17811</v>
      </c>
      <c r="B17622" s="225">
        <v>83</v>
      </c>
    </row>
    <row r="17623" spans="1:2">
      <c r="A17623" s="68" t="s">
        <v>17812</v>
      </c>
      <c r="B17623" s="225">
        <v>78.12</v>
      </c>
    </row>
    <row r="17624" spans="1:2">
      <c r="A17624" s="68" t="s">
        <v>17813</v>
      </c>
      <c r="B17624" s="225">
        <v>98.13</v>
      </c>
    </row>
    <row r="17625" spans="1:2">
      <c r="A17625" s="68" t="s">
        <v>17814</v>
      </c>
      <c r="B17625" s="225">
        <v>91.62</v>
      </c>
    </row>
    <row r="17626" spans="1:2">
      <c r="A17626" s="68" t="s">
        <v>17815</v>
      </c>
      <c r="B17626" s="225">
        <v>160.78</v>
      </c>
    </row>
    <row r="17627" spans="1:2">
      <c r="A17627" s="68" t="s">
        <v>17816</v>
      </c>
      <c r="B17627" s="225">
        <v>154.01</v>
      </c>
    </row>
    <row r="17628" spans="1:2">
      <c r="A17628" s="68" t="s">
        <v>17817</v>
      </c>
      <c r="B17628" s="225">
        <v>112.78</v>
      </c>
    </row>
    <row r="17629" spans="1:2">
      <c r="A17629" s="68" t="s">
        <v>17818</v>
      </c>
      <c r="B17629" s="225">
        <v>107.91</v>
      </c>
    </row>
    <row r="17630" spans="1:2">
      <c r="A17630" s="68" t="s">
        <v>17819</v>
      </c>
      <c r="B17630" s="225">
        <v>128.27000000000001</v>
      </c>
    </row>
    <row r="17631" spans="1:2">
      <c r="A17631" s="68" t="s">
        <v>17820</v>
      </c>
      <c r="B17631" s="225">
        <v>123.4</v>
      </c>
    </row>
    <row r="17632" spans="1:2">
      <c r="A17632" s="68" t="s">
        <v>17821</v>
      </c>
      <c r="B17632" s="225">
        <v>77.02</v>
      </c>
    </row>
    <row r="17633" spans="1:2">
      <c r="A17633" s="68" t="s">
        <v>17822</v>
      </c>
      <c r="B17633" s="225">
        <v>72.150000000000006</v>
      </c>
    </row>
    <row r="17634" spans="1:2">
      <c r="A17634" s="68" t="s">
        <v>17823</v>
      </c>
      <c r="B17634" s="225">
        <v>79.28</v>
      </c>
    </row>
    <row r="17635" spans="1:2">
      <c r="A17635" s="68" t="s">
        <v>17824</v>
      </c>
      <c r="B17635" s="225">
        <v>74.400000000000006</v>
      </c>
    </row>
    <row r="17636" spans="1:2">
      <c r="A17636" s="68" t="s">
        <v>17825</v>
      </c>
      <c r="B17636" s="225">
        <v>95.19</v>
      </c>
    </row>
    <row r="17637" spans="1:2">
      <c r="A17637" s="68" t="s">
        <v>17826</v>
      </c>
      <c r="B17637" s="225">
        <v>90.32</v>
      </c>
    </row>
    <row r="17638" spans="1:2">
      <c r="A17638" s="68" t="s">
        <v>17827</v>
      </c>
      <c r="B17638" s="225">
        <v>144.97</v>
      </c>
    </row>
    <row r="17639" spans="1:2">
      <c r="A17639" s="68" t="s">
        <v>17828</v>
      </c>
      <c r="B17639" s="225">
        <v>139.02000000000001</v>
      </c>
    </row>
    <row r="17640" spans="1:2">
      <c r="A17640" s="68" t="s">
        <v>17829</v>
      </c>
      <c r="B17640" s="225">
        <v>188.35</v>
      </c>
    </row>
    <row r="17641" spans="1:2">
      <c r="A17641" s="68" t="s">
        <v>17830</v>
      </c>
      <c r="B17641" s="225">
        <v>181.58</v>
      </c>
    </row>
    <row r="17642" spans="1:2">
      <c r="A17642" s="68" t="s">
        <v>17831</v>
      </c>
      <c r="B17642" s="225">
        <v>84.89</v>
      </c>
    </row>
    <row r="17643" spans="1:2">
      <c r="A17643" s="68" t="s">
        <v>17832</v>
      </c>
      <c r="B17643" s="225">
        <v>78.09</v>
      </c>
    </row>
    <row r="17644" spans="1:2">
      <c r="A17644" s="68" t="s">
        <v>17833</v>
      </c>
      <c r="B17644" s="225">
        <v>104.57</v>
      </c>
    </row>
    <row r="17645" spans="1:2">
      <c r="A17645" s="68" t="s">
        <v>17834</v>
      </c>
      <c r="B17645" s="225">
        <v>97.66</v>
      </c>
    </row>
    <row r="17646" spans="1:2">
      <c r="A17646" s="68" t="s">
        <v>17835</v>
      </c>
      <c r="B17646" s="225">
        <v>105.16</v>
      </c>
    </row>
    <row r="17647" spans="1:2">
      <c r="A17647" s="68" t="s">
        <v>17836</v>
      </c>
      <c r="B17647" s="225">
        <v>98.8</v>
      </c>
    </row>
    <row r="17648" spans="1:2">
      <c r="A17648" s="68" t="s">
        <v>17837</v>
      </c>
      <c r="B17648" s="225">
        <v>77.23</v>
      </c>
    </row>
    <row r="17649" spans="1:2">
      <c r="A17649" s="68" t="s">
        <v>17838</v>
      </c>
      <c r="B17649" s="225">
        <v>70.86</v>
      </c>
    </row>
    <row r="17650" spans="1:2">
      <c r="A17650" s="68" t="s">
        <v>23514</v>
      </c>
      <c r="B17650" s="225">
        <v>75.59</v>
      </c>
    </row>
    <row r="17651" spans="1:2">
      <c r="A17651" s="68" t="s">
        <v>23515</v>
      </c>
      <c r="B17651" s="225">
        <v>67.66</v>
      </c>
    </row>
    <row r="17652" spans="1:2">
      <c r="A17652" s="68" t="s">
        <v>17839</v>
      </c>
      <c r="B17652" s="225">
        <v>99.9</v>
      </c>
    </row>
    <row r="17653" spans="1:2">
      <c r="A17653" s="68" t="s">
        <v>17840</v>
      </c>
      <c r="B17653" s="225">
        <v>93.54</v>
      </c>
    </row>
    <row r="17654" spans="1:2">
      <c r="A17654" s="68" t="s">
        <v>17841</v>
      </c>
      <c r="B17654" s="225">
        <v>91.1</v>
      </c>
    </row>
    <row r="17655" spans="1:2">
      <c r="A17655" s="68" t="s">
        <v>17842</v>
      </c>
      <c r="B17655" s="225">
        <v>84.73</v>
      </c>
    </row>
    <row r="17656" spans="1:2">
      <c r="A17656" s="68" t="s">
        <v>17843</v>
      </c>
      <c r="B17656" s="225">
        <v>69.92</v>
      </c>
    </row>
    <row r="17657" spans="1:2">
      <c r="A17657" s="68" t="s">
        <v>17844</v>
      </c>
      <c r="B17657" s="225">
        <v>62.74</v>
      </c>
    </row>
    <row r="17658" spans="1:2">
      <c r="A17658" s="68" t="s">
        <v>17845</v>
      </c>
      <c r="B17658" s="225">
        <v>69.92</v>
      </c>
    </row>
    <row r="17659" spans="1:2">
      <c r="A17659" s="68" t="s">
        <v>17846</v>
      </c>
      <c r="B17659" s="225">
        <v>62.74</v>
      </c>
    </row>
    <row r="17660" spans="1:2">
      <c r="A17660" s="68" t="s">
        <v>17847</v>
      </c>
      <c r="B17660" s="225">
        <v>220.5</v>
      </c>
    </row>
    <row r="17661" spans="1:2">
      <c r="A17661" s="68" t="s">
        <v>17848</v>
      </c>
      <c r="B17661" s="225">
        <v>214.13</v>
      </c>
    </row>
    <row r="17662" spans="1:2">
      <c r="A17662" s="68" t="s">
        <v>17849</v>
      </c>
      <c r="B17662" s="225">
        <v>155.97</v>
      </c>
    </row>
    <row r="17663" spans="1:2">
      <c r="A17663" s="68" t="s">
        <v>17850</v>
      </c>
      <c r="B17663" s="225">
        <v>151.85</v>
      </c>
    </row>
    <row r="17664" spans="1:2">
      <c r="A17664" s="68" t="s">
        <v>17851</v>
      </c>
      <c r="B17664" s="225">
        <v>223.91</v>
      </c>
    </row>
    <row r="17665" spans="1:2">
      <c r="A17665" s="68" t="s">
        <v>17852</v>
      </c>
      <c r="B17665" s="225">
        <v>217.09</v>
      </c>
    </row>
    <row r="17666" spans="1:2">
      <c r="A17666" s="68" t="s">
        <v>17853</v>
      </c>
      <c r="B17666" s="225">
        <v>23.15</v>
      </c>
    </row>
    <row r="17667" spans="1:2">
      <c r="A17667" s="68" t="s">
        <v>17854</v>
      </c>
      <c r="B17667" s="225">
        <v>22.29</v>
      </c>
    </row>
    <row r="17668" spans="1:2">
      <c r="A17668" s="68" t="s">
        <v>17855</v>
      </c>
      <c r="B17668" s="225">
        <v>12.45</v>
      </c>
    </row>
    <row r="17669" spans="1:2">
      <c r="A17669" s="68" t="s">
        <v>17856</v>
      </c>
      <c r="B17669" s="225">
        <v>11.9</v>
      </c>
    </row>
    <row r="17670" spans="1:2">
      <c r="A17670" s="68" t="s">
        <v>17857</v>
      </c>
      <c r="B17670" s="225">
        <v>5.35</v>
      </c>
    </row>
    <row r="17671" spans="1:2">
      <c r="A17671" s="68" t="s">
        <v>17858</v>
      </c>
      <c r="B17671" s="225">
        <v>5.01</v>
      </c>
    </row>
    <row r="17672" spans="1:2">
      <c r="A17672" s="68" t="s">
        <v>17859</v>
      </c>
      <c r="B17672" s="225">
        <v>41.11</v>
      </c>
    </row>
    <row r="17673" spans="1:2">
      <c r="A17673" s="68" t="s">
        <v>17860</v>
      </c>
      <c r="B17673" s="225">
        <v>40.049999999999997</v>
      </c>
    </row>
    <row r="17674" spans="1:2">
      <c r="A17674" s="68" t="s">
        <v>17861</v>
      </c>
      <c r="B17674" s="225">
        <v>159.16999999999999</v>
      </c>
    </row>
    <row r="17675" spans="1:2">
      <c r="A17675" s="68" t="s">
        <v>17862</v>
      </c>
      <c r="B17675" s="225">
        <v>154.61000000000001</v>
      </c>
    </row>
    <row r="17676" spans="1:2">
      <c r="A17676" s="68" t="s">
        <v>17863</v>
      </c>
      <c r="B17676" s="225">
        <v>104.54</v>
      </c>
    </row>
    <row r="17677" spans="1:2">
      <c r="A17677" s="68" t="s">
        <v>17864</v>
      </c>
      <c r="B17677" s="225">
        <v>100.59</v>
      </c>
    </row>
    <row r="17678" spans="1:2">
      <c r="A17678" s="68" t="s">
        <v>17865</v>
      </c>
      <c r="B17678" s="225">
        <v>77.62</v>
      </c>
    </row>
    <row r="17679" spans="1:2">
      <c r="A17679" s="68" t="s">
        <v>17866</v>
      </c>
      <c r="B17679" s="225">
        <v>72.83</v>
      </c>
    </row>
    <row r="17680" spans="1:2">
      <c r="A17680" s="68" t="s">
        <v>17867</v>
      </c>
      <c r="B17680" s="225">
        <v>95.78</v>
      </c>
    </row>
    <row r="17681" spans="1:2">
      <c r="A17681" s="68" t="s">
        <v>17868</v>
      </c>
      <c r="B17681" s="225">
        <v>88.74</v>
      </c>
    </row>
    <row r="17682" spans="1:2">
      <c r="A17682" s="68" t="s">
        <v>17869</v>
      </c>
      <c r="B17682" s="225">
        <v>222.2</v>
      </c>
    </row>
    <row r="17683" spans="1:2">
      <c r="A17683" s="68" t="s">
        <v>17870</v>
      </c>
      <c r="B17683" s="225">
        <v>215.61</v>
      </c>
    </row>
    <row r="17684" spans="1:2">
      <c r="A17684" s="68" t="s">
        <v>17871</v>
      </c>
      <c r="B17684" s="225">
        <v>47.75</v>
      </c>
    </row>
    <row r="17685" spans="1:2">
      <c r="A17685" s="68" t="s">
        <v>17872</v>
      </c>
      <c r="B17685" s="225">
        <v>46.72</v>
      </c>
    </row>
    <row r="17686" spans="1:2">
      <c r="A17686" s="68" t="s">
        <v>17873</v>
      </c>
      <c r="B17686" s="225">
        <v>104.08</v>
      </c>
    </row>
    <row r="17687" spans="1:2">
      <c r="A17687" s="68" t="s">
        <v>17874</v>
      </c>
      <c r="B17687" s="225">
        <v>97.03</v>
      </c>
    </row>
    <row r="17688" spans="1:2">
      <c r="A17688" s="68" t="s">
        <v>17875</v>
      </c>
      <c r="B17688" s="225">
        <v>19.809999999999999</v>
      </c>
    </row>
    <row r="17689" spans="1:2">
      <c r="A17689" s="68" t="s">
        <v>17876</v>
      </c>
      <c r="B17689" s="225">
        <v>18.190000000000001</v>
      </c>
    </row>
    <row r="17690" spans="1:2">
      <c r="A17690" s="68" t="s">
        <v>17877</v>
      </c>
      <c r="B17690" s="225">
        <v>35.93</v>
      </c>
    </row>
    <row r="17691" spans="1:2">
      <c r="A17691" s="68" t="s">
        <v>17878</v>
      </c>
      <c r="B17691" s="225">
        <v>34.31</v>
      </c>
    </row>
    <row r="17692" spans="1:2">
      <c r="A17692" s="68" t="s">
        <v>17879</v>
      </c>
      <c r="B17692" s="225">
        <v>99.32</v>
      </c>
    </row>
    <row r="17693" spans="1:2">
      <c r="A17693" s="68" t="s">
        <v>17880</v>
      </c>
      <c r="B17693" s="225">
        <v>96.7</v>
      </c>
    </row>
    <row r="17694" spans="1:2">
      <c r="A17694" s="68" t="s">
        <v>17881</v>
      </c>
      <c r="B17694" s="225">
        <v>118.46</v>
      </c>
    </row>
    <row r="17695" spans="1:2">
      <c r="A17695" s="68" t="s">
        <v>17882</v>
      </c>
      <c r="B17695" s="225">
        <v>115.41</v>
      </c>
    </row>
    <row r="17696" spans="1:2">
      <c r="A17696" s="68" t="s">
        <v>17883</v>
      </c>
      <c r="B17696" s="225">
        <v>185.41</v>
      </c>
    </row>
    <row r="17697" spans="1:2">
      <c r="A17697" s="68" t="s">
        <v>17884</v>
      </c>
      <c r="B17697" s="225">
        <v>181.94</v>
      </c>
    </row>
    <row r="17698" spans="1:2">
      <c r="A17698" s="68" t="s">
        <v>17885</v>
      </c>
      <c r="B17698" s="225">
        <v>227.28</v>
      </c>
    </row>
    <row r="17699" spans="1:2">
      <c r="A17699" s="68" t="s">
        <v>17886</v>
      </c>
      <c r="B17699" s="225">
        <v>223.54</v>
      </c>
    </row>
    <row r="17700" spans="1:2">
      <c r="A17700" s="68" t="s">
        <v>17887</v>
      </c>
      <c r="B17700" s="225">
        <v>42.54</v>
      </c>
    </row>
    <row r="17701" spans="1:2">
      <c r="A17701" s="68" t="s">
        <v>17888</v>
      </c>
      <c r="B17701" s="225">
        <v>41.12</v>
      </c>
    </row>
    <row r="17702" spans="1:2">
      <c r="A17702" s="68" t="s">
        <v>17889</v>
      </c>
      <c r="B17702" s="225">
        <v>102.04</v>
      </c>
    </row>
    <row r="17703" spans="1:2">
      <c r="A17703" s="68" t="s">
        <v>17890</v>
      </c>
      <c r="B17703" s="225">
        <v>99.42</v>
      </c>
    </row>
    <row r="17704" spans="1:2">
      <c r="A17704" s="68" t="s">
        <v>17891</v>
      </c>
      <c r="B17704" s="225">
        <v>121.6</v>
      </c>
    </row>
    <row r="17705" spans="1:2">
      <c r="A17705" s="68" t="s">
        <v>17892</v>
      </c>
      <c r="B17705" s="225">
        <v>118.55</v>
      </c>
    </row>
    <row r="17706" spans="1:2">
      <c r="A17706" s="68" t="s">
        <v>17893</v>
      </c>
      <c r="B17706" s="225">
        <v>190.01</v>
      </c>
    </row>
    <row r="17707" spans="1:2">
      <c r="A17707" s="68" t="s">
        <v>17894</v>
      </c>
      <c r="B17707" s="225">
        <v>186.53</v>
      </c>
    </row>
    <row r="17708" spans="1:2">
      <c r="A17708" s="68" t="s">
        <v>17895</v>
      </c>
      <c r="B17708" s="225">
        <v>233.55</v>
      </c>
    </row>
    <row r="17709" spans="1:2">
      <c r="A17709" s="68" t="s">
        <v>17896</v>
      </c>
      <c r="B17709" s="225">
        <v>229.81</v>
      </c>
    </row>
    <row r="17710" spans="1:2">
      <c r="A17710" s="68" t="s">
        <v>17897</v>
      </c>
      <c r="B17710" s="225">
        <v>127.28</v>
      </c>
    </row>
    <row r="17711" spans="1:2">
      <c r="A17711" s="68" t="s">
        <v>17898</v>
      </c>
      <c r="B17711" s="225">
        <v>124.12</v>
      </c>
    </row>
    <row r="17712" spans="1:2">
      <c r="A17712" s="68" t="s">
        <v>17899</v>
      </c>
      <c r="B17712" s="225">
        <v>151.21</v>
      </c>
    </row>
    <row r="17713" spans="1:2">
      <c r="A17713" s="68" t="s">
        <v>17900</v>
      </c>
      <c r="B17713" s="225">
        <v>147.62</v>
      </c>
    </row>
    <row r="17714" spans="1:2">
      <c r="A17714" s="68" t="s">
        <v>17901</v>
      </c>
      <c r="B17714" s="225">
        <v>237.28</v>
      </c>
    </row>
    <row r="17715" spans="1:2">
      <c r="A17715" s="68" t="s">
        <v>17902</v>
      </c>
      <c r="B17715" s="225">
        <v>233.26</v>
      </c>
    </row>
    <row r="17716" spans="1:2">
      <c r="A17716" s="68" t="s">
        <v>17903</v>
      </c>
      <c r="B17716" s="225">
        <v>291.10000000000002</v>
      </c>
    </row>
    <row r="17717" spans="1:2">
      <c r="A17717" s="68" t="s">
        <v>17904</v>
      </c>
      <c r="B17717" s="225">
        <v>286.81</v>
      </c>
    </row>
    <row r="17718" spans="1:2">
      <c r="A17718" s="68" t="s">
        <v>17905</v>
      </c>
      <c r="B17718" s="225">
        <v>56.16</v>
      </c>
    </row>
    <row r="17719" spans="1:2">
      <c r="A17719" s="68" t="s">
        <v>17906</v>
      </c>
      <c r="B17719" s="225">
        <v>54.2</v>
      </c>
    </row>
    <row r="17720" spans="1:2">
      <c r="A17720" s="68" t="s">
        <v>17907</v>
      </c>
      <c r="B17720" s="225">
        <v>130</v>
      </c>
    </row>
    <row r="17721" spans="1:2">
      <c r="A17721" s="68" t="s">
        <v>17908</v>
      </c>
      <c r="B17721" s="225">
        <v>126.84</v>
      </c>
    </row>
    <row r="17722" spans="1:2">
      <c r="A17722" s="68" t="s">
        <v>17909</v>
      </c>
      <c r="B17722" s="225">
        <v>154.34</v>
      </c>
    </row>
    <row r="17723" spans="1:2">
      <c r="A17723" s="68" t="s">
        <v>17910</v>
      </c>
      <c r="B17723" s="225">
        <v>150.75</v>
      </c>
    </row>
    <row r="17724" spans="1:2">
      <c r="A17724" s="68" t="s">
        <v>17911</v>
      </c>
      <c r="B17724" s="225">
        <v>241.88</v>
      </c>
    </row>
    <row r="17725" spans="1:2">
      <c r="A17725" s="68" t="s">
        <v>17912</v>
      </c>
      <c r="B17725" s="225">
        <v>237.86</v>
      </c>
    </row>
    <row r="17726" spans="1:2">
      <c r="A17726" s="68" t="s">
        <v>17913</v>
      </c>
      <c r="B17726" s="225">
        <v>297.37</v>
      </c>
    </row>
    <row r="17727" spans="1:2">
      <c r="A17727" s="68" t="s">
        <v>17914</v>
      </c>
      <c r="B17727" s="225">
        <v>293.08</v>
      </c>
    </row>
    <row r="17728" spans="1:2">
      <c r="A17728" s="68" t="s">
        <v>17915</v>
      </c>
      <c r="B17728" s="225">
        <v>9.09</v>
      </c>
    </row>
    <row r="17729" spans="1:2">
      <c r="A17729" s="68" t="s">
        <v>17916</v>
      </c>
      <c r="B17729" s="225">
        <v>7.92</v>
      </c>
    </row>
    <row r="17730" spans="1:2">
      <c r="A17730" s="68" t="s">
        <v>17917</v>
      </c>
      <c r="B17730" s="225">
        <v>12.08</v>
      </c>
    </row>
    <row r="17731" spans="1:2">
      <c r="A17731" s="68" t="s">
        <v>17918</v>
      </c>
      <c r="B17731" s="225">
        <v>10.53</v>
      </c>
    </row>
    <row r="17732" spans="1:2">
      <c r="A17732" s="68" t="s">
        <v>17919</v>
      </c>
      <c r="B17732" s="225">
        <v>9.94</v>
      </c>
    </row>
    <row r="17733" spans="1:2">
      <c r="A17733" s="68" t="s">
        <v>17920</v>
      </c>
      <c r="B17733" s="225">
        <v>8.77</v>
      </c>
    </row>
    <row r="17734" spans="1:2">
      <c r="A17734" s="68" t="s">
        <v>17921</v>
      </c>
      <c r="B17734" s="225">
        <v>12.93</v>
      </c>
    </row>
    <row r="17735" spans="1:2">
      <c r="A17735" s="68" t="s">
        <v>17922</v>
      </c>
      <c r="B17735" s="225">
        <v>11.38</v>
      </c>
    </row>
    <row r="17736" spans="1:2">
      <c r="A17736" s="68" t="s">
        <v>17923</v>
      </c>
      <c r="B17736" s="225">
        <v>13.81</v>
      </c>
    </row>
    <row r="17737" spans="1:2">
      <c r="A17737" s="68" t="s">
        <v>17924</v>
      </c>
      <c r="B17737" s="225">
        <v>12.06</v>
      </c>
    </row>
    <row r="17738" spans="1:2">
      <c r="A17738" s="68" t="s">
        <v>17925</v>
      </c>
      <c r="B17738" s="225">
        <v>3.92</v>
      </c>
    </row>
    <row r="17739" spans="1:2">
      <c r="A17739" s="68" t="s">
        <v>17926</v>
      </c>
      <c r="B17739" s="225">
        <v>3.47</v>
      </c>
    </row>
    <row r="17740" spans="1:2">
      <c r="A17740" s="68" t="s">
        <v>17927</v>
      </c>
      <c r="B17740" s="225">
        <v>15.12</v>
      </c>
    </row>
    <row r="17741" spans="1:2">
      <c r="A17741" s="68" t="s">
        <v>17928</v>
      </c>
      <c r="B17741" s="225">
        <v>13.84</v>
      </c>
    </row>
    <row r="17742" spans="1:2">
      <c r="A17742" s="68" t="s">
        <v>17929</v>
      </c>
      <c r="B17742" s="225">
        <v>96.26</v>
      </c>
    </row>
    <row r="17743" spans="1:2">
      <c r="A17743" s="68" t="s">
        <v>17930</v>
      </c>
      <c r="B17743" s="225">
        <v>94.8</v>
      </c>
    </row>
    <row r="17744" spans="1:2">
      <c r="A17744" s="68" t="s">
        <v>17931</v>
      </c>
      <c r="B17744" s="225">
        <v>184.44</v>
      </c>
    </row>
    <row r="17745" spans="1:2">
      <c r="A17745" s="68" t="s">
        <v>17932</v>
      </c>
      <c r="B17745" s="225">
        <v>182.56</v>
      </c>
    </row>
    <row r="17746" spans="1:2">
      <c r="A17746" s="68" t="s">
        <v>17933</v>
      </c>
      <c r="B17746" s="225">
        <v>22.42</v>
      </c>
    </row>
    <row r="17747" spans="1:2">
      <c r="A17747" s="68" t="s">
        <v>17934</v>
      </c>
      <c r="B17747" s="225">
        <v>20.97</v>
      </c>
    </row>
    <row r="17748" spans="1:2">
      <c r="A17748" s="68" t="s">
        <v>17935</v>
      </c>
      <c r="B17748" s="225">
        <v>32.08</v>
      </c>
    </row>
    <row r="17749" spans="1:2">
      <c r="A17749" s="68" t="s">
        <v>17936</v>
      </c>
      <c r="B17749" s="225">
        <v>29.9</v>
      </c>
    </row>
    <row r="17750" spans="1:2">
      <c r="A17750" s="68" t="s">
        <v>23516</v>
      </c>
      <c r="B17750" s="225">
        <v>49.03</v>
      </c>
    </row>
    <row r="17751" spans="1:2">
      <c r="A17751" s="68" t="s">
        <v>23517</v>
      </c>
      <c r="B17751" s="225">
        <v>44.96</v>
      </c>
    </row>
    <row r="17752" spans="1:2">
      <c r="A17752" s="68" t="s">
        <v>17937</v>
      </c>
      <c r="B17752" s="225">
        <v>15</v>
      </c>
    </row>
    <row r="17753" spans="1:2">
      <c r="A17753" s="68" t="s">
        <v>17939</v>
      </c>
      <c r="B17753" s="225">
        <v>15</v>
      </c>
    </row>
    <row r="17754" spans="1:2">
      <c r="A17754" s="68" t="s">
        <v>17940</v>
      </c>
      <c r="B17754" s="225">
        <v>9.6</v>
      </c>
    </row>
    <row r="17755" spans="1:2">
      <c r="A17755" s="68" t="s">
        <v>17941</v>
      </c>
      <c r="B17755" s="225">
        <v>9.6</v>
      </c>
    </row>
    <row r="17756" spans="1:2">
      <c r="A17756" s="68" t="s">
        <v>17942</v>
      </c>
      <c r="B17756" s="225">
        <v>23.07</v>
      </c>
    </row>
    <row r="17757" spans="1:2">
      <c r="A17757" s="68" t="s">
        <v>17943</v>
      </c>
      <c r="B17757" s="225">
        <v>20.5</v>
      </c>
    </row>
    <row r="17758" spans="1:2">
      <c r="A17758" s="68" t="s">
        <v>17944</v>
      </c>
      <c r="B17758" s="225">
        <v>8.93</v>
      </c>
    </row>
    <row r="17759" spans="1:2">
      <c r="A17759" s="68" t="s">
        <v>17945</v>
      </c>
      <c r="B17759" s="225">
        <v>8.3800000000000008</v>
      </c>
    </row>
    <row r="17760" spans="1:2">
      <c r="A17760" s="68" t="s">
        <v>17946</v>
      </c>
      <c r="B17760" s="225">
        <v>34.67</v>
      </c>
    </row>
    <row r="17761" spans="1:2">
      <c r="A17761" s="68" t="s">
        <v>17947</v>
      </c>
      <c r="B17761" s="225">
        <v>31.25</v>
      </c>
    </row>
    <row r="17762" spans="1:2">
      <c r="A17762" s="68" t="s">
        <v>17948</v>
      </c>
      <c r="B17762" s="225">
        <v>24.15</v>
      </c>
    </row>
    <row r="17763" spans="1:2">
      <c r="A17763" s="68" t="s">
        <v>17949</v>
      </c>
      <c r="B17763" s="225">
        <v>21.78</v>
      </c>
    </row>
    <row r="17764" spans="1:2">
      <c r="A17764" s="68" t="s">
        <v>17950</v>
      </c>
      <c r="B17764" s="225">
        <v>11.91</v>
      </c>
    </row>
    <row r="17765" spans="1:2">
      <c r="A17765" s="68" t="s">
        <v>17951</v>
      </c>
      <c r="B17765" s="225">
        <v>10.84</v>
      </c>
    </row>
    <row r="17766" spans="1:2">
      <c r="A17766" s="68" t="s">
        <v>17952</v>
      </c>
      <c r="B17766" s="225">
        <v>2.65</v>
      </c>
    </row>
    <row r="17767" spans="1:2">
      <c r="A17767" s="68" t="s">
        <v>17953</v>
      </c>
      <c r="B17767" s="225">
        <v>2.44</v>
      </c>
    </row>
    <row r="17768" spans="1:2">
      <c r="A17768" s="68" t="s">
        <v>17954</v>
      </c>
      <c r="B17768" s="225">
        <v>36.4</v>
      </c>
    </row>
    <row r="17769" spans="1:2">
      <c r="A17769" s="68" t="s">
        <v>17955</v>
      </c>
      <c r="B17769" s="225">
        <v>32.97</v>
      </c>
    </row>
    <row r="17770" spans="1:2">
      <c r="A17770" s="68" t="s">
        <v>17956</v>
      </c>
      <c r="B17770" s="225">
        <v>13.91</v>
      </c>
    </row>
    <row r="17771" spans="1:2">
      <c r="A17771" s="68" t="s">
        <v>17957</v>
      </c>
      <c r="B17771" s="225">
        <v>12.58</v>
      </c>
    </row>
    <row r="17772" spans="1:2">
      <c r="A17772" s="68" t="s">
        <v>17958</v>
      </c>
      <c r="B17772" s="225">
        <v>15.19</v>
      </c>
    </row>
    <row r="17773" spans="1:2">
      <c r="A17773" s="68" t="s">
        <v>17959</v>
      </c>
      <c r="B17773" s="225">
        <v>13.69</v>
      </c>
    </row>
    <row r="17774" spans="1:2">
      <c r="A17774" s="68" t="s">
        <v>17960</v>
      </c>
      <c r="B17774" s="225">
        <v>19.59</v>
      </c>
    </row>
    <row r="17775" spans="1:2">
      <c r="A17775" s="68" t="s">
        <v>17961</v>
      </c>
      <c r="B17775" s="225">
        <v>17.670000000000002</v>
      </c>
    </row>
    <row r="17776" spans="1:2">
      <c r="A17776" s="68" t="s">
        <v>17962</v>
      </c>
      <c r="B17776" s="225">
        <v>10.81</v>
      </c>
    </row>
    <row r="17777" spans="1:2">
      <c r="A17777" s="68" t="s">
        <v>17963</v>
      </c>
      <c r="B17777" s="225">
        <v>9.9499999999999993</v>
      </c>
    </row>
    <row r="17778" spans="1:2">
      <c r="A17778" s="68" t="s">
        <v>17964</v>
      </c>
      <c r="B17778" s="225">
        <v>27.2</v>
      </c>
    </row>
    <row r="17779" spans="1:2">
      <c r="A17779" s="68" t="s">
        <v>17965</v>
      </c>
      <c r="B17779" s="225">
        <v>26.09</v>
      </c>
    </row>
    <row r="17780" spans="1:2">
      <c r="A17780" s="68" t="s">
        <v>17966</v>
      </c>
      <c r="B17780" s="225">
        <v>44.1</v>
      </c>
    </row>
    <row r="17781" spans="1:2">
      <c r="A17781" s="68" t="s">
        <v>17967</v>
      </c>
      <c r="B17781" s="225">
        <v>40.67</v>
      </c>
    </row>
    <row r="17782" spans="1:2">
      <c r="A17782" s="68" t="s">
        <v>17968</v>
      </c>
      <c r="B17782" s="225">
        <v>28.68</v>
      </c>
    </row>
    <row r="17783" spans="1:2">
      <c r="A17783" s="68" t="s">
        <v>17969</v>
      </c>
      <c r="B17783" s="225">
        <v>26.43</v>
      </c>
    </row>
    <row r="17784" spans="1:2">
      <c r="A17784" s="68" t="s">
        <v>17970</v>
      </c>
      <c r="B17784" s="225">
        <v>7.6</v>
      </c>
    </row>
    <row r="17785" spans="1:2">
      <c r="A17785" s="68" t="s">
        <v>17971</v>
      </c>
      <c r="B17785" s="225">
        <v>7.05</v>
      </c>
    </row>
    <row r="17786" spans="1:2">
      <c r="A17786" s="68" t="s">
        <v>17972</v>
      </c>
      <c r="B17786" s="225">
        <v>16.59</v>
      </c>
    </row>
    <row r="17787" spans="1:2">
      <c r="A17787" s="68" t="s">
        <v>17973</v>
      </c>
      <c r="B17787" s="225">
        <v>15.19</v>
      </c>
    </row>
    <row r="17788" spans="1:2">
      <c r="A17788" s="68" t="s">
        <v>17974</v>
      </c>
      <c r="B17788" s="225">
        <v>8.93</v>
      </c>
    </row>
    <row r="17789" spans="1:2">
      <c r="A17789" s="68" t="s">
        <v>17975</v>
      </c>
      <c r="B17789" s="225">
        <v>8.3800000000000008</v>
      </c>
    </row>
    <row r="17790" spans="1:2">
      <c r="A17790" s="68" t="s">
        <v>17976</v>
      </c>
      <c r="B17790" s="225">
        <v>14.84</v>
      </c>
    </row>
    <row r="17791" spans="1:2">
      <c r="A17791" s="68" t="s">
        <v>17977</v>
      </c>
      <c r="B17791" s="225">
        <v>13.56</v>
      </c>
    </row>
    <row r="17792" spans="1:2">
      <c r="A17792" s="68" t="s">
        <v>17978</v>
      </c>
      <c r="B17792" s="225">
        <v>19.61</v>
      </c>
    </row>
    <row r="17793" spans="1:2">
      <c r="A17793" s="68" t="s">
        <v>17979</v>
      </c>
      <c r="B17793" s="225">
        <v>17.98</v>
      </c>
    </row>
    <row r="17794" spans="1:2">
      <c r="A17794" s="68" t="s">
        <v>17980</v>
      </c>
      <c r="B17794" s="225">
        <v>15.92</v>
      </c>
    </row>
    <row r="17795" spans="1:2">
      <c r="A17795" s="68" t="s">
        <v>17981</v>
      </c>
      <c r="B17795" s="225">
        <v>14.37</v>
      </c>
    </row>
    <row r="17796" spans="1:2">
      <c r="A17796" s="68" t="s">
        <v>17982</v>
      </c>
      <c r="B17796" s="225">
        <v>12.46</v>
      </c>
    </row>
    <row r="17797" spans="1:2">
      <c r="A17797" s="68" t="s">
        <v>17983</v>
      </c>
      <c r="B17797" s="225">
        <v>11.17</v>
      </c>
    </row>
    <row r="17798" spans="1:2">
      <c r="A17798" s="68" t="s">
        <v>17984</v>
      </c>
      <c r="B17798" s="225">
        <v>45.53</v>
      </c>
    </row>
    <row r="17799" spans="1:2">
      <c r="A17799" s="68" t="s">
        <v>17985</v>
      </c>
      <c r="B17799" s="225">
        <v>41.99</v>
      </c>
    </row>
    <row r="17800" spans="1:2">
      <c r="A17800" s="68" t="s">
        <v>17986</v>
      </c>
      <c r="B17800" s="225">
        <v>17.559999999999999</v>
      </c>
    </row>
    <row r="17801" spans="1:2">
      <c r="A17801" s="68" t="s">
        <v>17987</v>
      </c>
      <c r="B17801" s="225">
        <v>16.059999999999999</v>
      </c>
    </row>
    <row r="17802" spans="1:2">
      <c r="A17802" s="68" t="s">
        <v>17988</v>
      </c>
      <c r="B17802" s="225">
        <v>19.96</v>
      </c>
    </row>
    <row r="17803" spans="1:2">
      <c r="A17803" s="68" t="s">
        <v>17989</v>
      </c>
      <c r="B17803" s="225">
        <v>17.989999999999998</v>
      </c>
    </row>
    <row r="17804" spans="1:2">
      <c r="A17804" s="68" t="s">
        <v>17990</v>
      </c>
      <c r="B17804" s="225">
        <v>17.78</v>
      </c>
    </row>
    <row r="17805" spans="1:2">
      <c r="A17805" s="68" t="s">
        <v>17991</v>
      </c>
      <c r="B17805" s="225">
        <v>15.59</v>
      </c>
    </row>
    <row r="17806" spans="1:2">
      <c r="A17806" s="68" t="s">
        <v>17992</v>
      </c>
      <c r="B17806" s="225">
        <v>5.41</v>
      </c>
    </row>
    <row r="17807" spans="1:2">
      <c r="A17807" s="68" t="s">
        <v>17993</v>
      </c>
      <c r="B17807" s="225">
        <v>4.76</v>
      </c>
    </row>
    <row r="17808" spans="1:2">
      <c r="A17808" s="68" t="s">
        <v>17994</v>
      </c>
      <c r="B17808" s="225">
        <v>11.8</v>
      </c>
    </row>
    <row r="17809" spans="1:2">
      <c r="A17809" s="68" t="s">
        <v>17995</v>
      </c>
      <c r="B17809" s="225">
        <v>10.43</v>
      </c>
    </row>
    <row r="17810" spans="1:2">
      <c r="A17810" s="68" t="s">
        <v>17996</v>
      </c>
      <c r="B17810" s="225">
        <v>11.67</v>
      </c>
    </row>
    <row r="17811" spans="1:2">
      <c r="A17811" s="68" t="s">
        <v>17997</v>
      </c>
      <c r="B17811" s="225">
        <v>10.29</v>
      </c>
    </row>
    <row r="17812" spans="1:2">
      <c r="A17812" s="68" t="s">
        <v>17998</v>
      </c>
      <c r="B17812" s="225">
        <v>8.57</v>
      </c>
    </row>
    <row r="17813" spans="1:2">
      <c r="A17813" s="68" t="s">
        <v>17999</v>
      </c>
      <c r="B17813" s="225">
        <v>7.55</v>
      </c>
    </row>
    <row r="17814" spans="1:2">
      <c r="A17814" s="68" t="s">
        <v>18000</v>
      </c>
      <c r="B17814" s="225">
        <v>34.729999999999997</v>
      </c>
    </row>
    <row r="17815" spans="1:2">
      <c r="A17815" s="68" t="s">
        <v>18001</v>
      </c>
      <c r="B17815" s="225">
        <v>31.01</v>
      </c>
    </row>
    <row r="17816" spans="1:2">
      <c r="A17816" s="68" t="s">
        <v>18002</v>
      </c>
      <c r="B17816" s="225">
        <v>19.39</v>
      </c>
    </row>
    <row r="17817" spans="1:2">
      <c r="A17817" s="68" t="s">
        <v>18003</v>
      </c>
      <c r="B17817" s="225">
        <v>17.77</v>
      </c>
    </row>
    <row r="17818" spans="1:2">
      <c r="A17818" s="68" t="s">
        <v>18004</v>
      </c>
      <c r="B17818" s="225">
        <v>16.3</v>
      </c>
    </row>
    <row r="17819" spans="1:2">
      <c r="A17819" s="68" t="s">
        <v>18005</v>
      </c>
      <c r="B17819" s="225">
        <v>14.9</v>
      </c>
    </row>
    <row r="17820" spans="1:2">
      <c r="A17820" s="68" t="s">
        <v>18006</v>
      </c>
      <c r="B17820" s="225">
        <v>19.71</v>
      </c>
    </row>
    <row r="17821" spans="1:2">
      <c r="A17821" s="68" t="s">
        <v>18007</v>
      </c>
      <c r="B17821" s="225">
        <v>18.079999999999998</v>
      </c>
    </row>
    <row r="17822" spans="1:2">
      <c r="A17822" s="68" t="s">
        <v>18008</v>
      </c>
      <c r="B17822" s="225">
        <v>16.079999999999998</v>
      </c>
    </row>
    <row r="17823" spans="1:2">
      <c r="A17823" s="68" t="s">
        <v>18009</v>
      </c>
      <c r="B17823" s="225">
        <v>14.68</v>
      </c>
    </row>
    <row r="17824" spans="1:2">
      <c r="A17824" s="68" t="s">
        <v>18010</v>
      </c>
      <c r="B17824" s="225">
        <v>19.309999999999999</v>
      </c>
    </row>
    <row r="17825" spans="1:2">
      <c r="A17825" s="68" t="s">
        <v>18011</v>
      </c>
      <c r="B17825" s="225">
        <v>18.239999999999998</v>
      </c>
    </row>
    <row r="17826" spans="1:2">
      <c r="A17826" s="68" t="s">
        <v>18012</v>
      </c>
      <c r="B17826" s="225">
        <v>19.7</v>
      </c>
    </row>
    <row r="17827" spans="1:2">
      <c r="A17827" s="68" t="s">
        <v>18013</v>
      </c>
      <c r="B17827" s="225">
        <v>18.07</v>
      </c>
    </row>
    <row r="17828" spans="1:2">
      <c r="A17828" s="68" t="s">
        <v>18014</v>
      </c>
      <c r="B17828" s="225">
        <v>15.46</v>
      </c>
    </row>
    <row r="17829" spans="1:2">
      <c r="A17829" s="68" t="s">
        <v>18015</v>
      </c>
      <c r="B17829" s="225">
        <v>14.06</v>
      </c>
    </row>
    <row r="17830" spans="1:2">
      <c r="A17830" s="68" t="s">
        <v>18016</v>
      </c>
      <c r="B17830" s="225">
        <v>4.67</v>
      </c>
    </row>
    <row r="17831" spans="1:2">
      <c r="A17831" s="68" t="s">
        <v>18017</v>
      </c>
      <c r="B17831" s="225">
        <v>4.2</v>
      </c>
    </row>
    <row r="17832" spans="1:2">
      <c r="A17832" s="68" t="s">
        <v>18018</v>
      </c>
      <c r="B17832" s="225">
        <v>21.01</v>
      </c>
    </row>
    <row r="17833" spans="1:2">
      <c r="A17833" s="68" t="s">
        <v>18019</v>
      </c>
      <c r="B17833" s="225">
        <v>19.84</v>
      </c>
    </row>
    <row r="17834" spans="1:2">
      <c r="A17834" s="68" t="s">
        <v>23518</v>
      </c>
      <c r="B17834" s="225">
        <v>43.53</v>
      </c>
    </row>
    <row r="17835" spans="1:2">
      <c r="A17835" s="68" t="s">
        <v>23519</v>
      </c>
      <c r="B17835" s="225">
        <v>39.46</v>
      </c>
    </row>
    <row r="17836" spans="1:2">
      <c r="A17836" s="68" t="s">
        <v>18020</v>
      </c>
      <c r="B17836" s="225">
        <v>25.08</v>
      </c>
    </row>
    <row r="17837" spans="1:2">
      <c r="A17837" s="68" t="s">
        <v>18021</v>
      </c>
      <c r="B17837" s="225">
        <v>22.17</v>
      </c>
    </row>
    <row r="17838" spans="1:2">
      <c r="A17838" s="68" t="s">
        <v>18022</v>
      </c>
      <c r="B17838" s="225">
        <v>9.1</v>
      </c>
    </row>
    <row r="17839" spans="1:2">
      <c r="A17839" s="68" t="s">
        <v>18023</v>
      </c>
      <c r="B17839" s="225">
        <v>8.02</v>
      </c>
    </row>
    <row r="17840" spans="1:2">
      <c r="A17840" s="68" t="s">
        <v>18024</v>
      </c>
      <c r="B17840" s="225">
        <v>10.27</v>
      </c>
    </row>
    <row r="17841" spans="1:2">
      <c r="A17841" s="68" t="s">
        <v>18025</v>
      </c>
      <c r="B17841" s="225">
        <v>9.16</v>
      </c>
    </row>
    <row r="17842" spans="1:2">
      <c r="A17842" s="68" t="s">
        <v>18026</v>
      </c>
      <c r="B17842" s="225">
        <v>28.38</v>
      </c>
    </row>
    <row r="17843" spans="1:2">
      <c r="A17843" s="68" t="s">
        <v>18027</v>
      </c>
      <c r="B17843" s="225">
        <v>25.6</v>
      </c>
    </row>
    <row r="17844" spans="1:2">
      <c r="A17844" s="68" t="s">
        <v>18028</v>
      </c>
      <c r="B17844" s="225">
        <v>5.87</v>
      </c>
    </row>
    <row r="17845" spans="1:2">
      <c r="A17845" s="68" t="s">
        <v>18029</v>
      </c>
      <c r="B17845" s="225">
        <v>5.23</v>
      </c>
    </row>
    <row r="17846" spans="1:2">
      <c r="A17846" s="68" t="s">
        <v>18030</v>
      </c>
      <c r="B17846" s="225">
        <v>9.43</v>
      </c>
    </row>
    <row r="17847" spans="1:2">
      <c r="A17847" s="68" t="s">
        <v>18031</v>
      </c>
      <c r="B17847" s="225">
        <v>8.5299999999999994</v>
      </c>
    </row>
    <row r="17848" spans="1:2">
      <c r="A17848" s="68" t="s">
        <v>18032</v>
      </c>
      <c r="B17848" s="225">
        <v>19.11</v>
      </c>
    </row>
    <row r="17849" spans="1:2">
      <c r="A17849" s="68" t="s">
        <v>18033</v>
      </c>
      <c r="B17849" s="225">
        <v>18.13</v>
      </c>
    </row>
    <row r="17850" spans="1:2">
      <c r="A17850" s="68" t="s">
        <v>18034</v>
      </c>
      <c r="B17850" s="225">
        <v>34.65</v>
      </c>
    </row>
    <row r="17851" spans="1:2">
      <c r="A17851" s="68" t="s">
        <v>18035</v>
      </c>
      <c r="B17851" s="225">
        <v>31.11</v>
      </c>
    </row>
    <row r="17852" spans="1:2">
      <c r="A17852" s="68" t="s">
        <v>18036</v>
      </c>
      <c r="B17852" s="225">
        <v>15.59</v>
      </c>
    </row>
    <row r="17853" spans="1:2">
      <c r="A17853" s="68" t="s">
        <v>18037</v>
      </c>
      <c r="B17853" s="225">
        <v>14.09</v>
      </c>
    </row>
    <row r="17854" spans="1:2">
      <c r="A17854" s="68" t="s">
        <v>18038</v>
      </c>
      <c r="B17854" s="225">
        <v>5.73</v>
      </c>
    </row>
    <row r="17855" spans="1:2">
      <c r="A17855" s="68" t="s">
        <v>18039</v>
      </c>
      <c r="B17855" s="225">
        <v>5.09</v>
      </c>
    </row>
    <row r="17856" spans="1:2">
      <c r="A17856" s="68" t="s">
        <v>18040</v>
      </c>
      <c r="B17856" s="225">
        <v>13.7</v>
      </c>
    </row>
    <row r="17857" spans="1:2">
      <c r="A17857" s="68" t="s">
        <v>18041</v>
      </c>
      <c r="B17857" s="225">
        <v>12.3</v>
      </c>
    </row>
    <row r="17858" spans="1:2">
      <c r="A17858" s="68" t="s">
        <v>18042</v>
      </c>
      <c r="B17858" s="225">
        <v>17.600000000000001</v>
      </c>
    </row>
    <row r="17859" spans="1:2">
      <c r="A17859" s="68" t="s">
        <v>18043</v>
      </c>
      <c r="B17859" s="225">
        <v>16.100000000000001</v>
      </c>
    </row>
    <row r="17860" spans="1:2">
      <c r="A17860" s="68" t="s">
        <v>18044</v>
      </c>
      <c r="B17860" s="225">
        <v>35.200000000000003</v>
      </c>
    </row>
    <row r="17861" spans="1:2">
      <c r="A17861" s="68" t="s">
        <v>18045</v>
      </c>
      <c r="B17861" s="225">
        <v>32.21</v>
      </c>
    </row>
    <row r="17862" spans="1:2">
      <c r="A17862" s="68" t="s">
        <v>18046</v>
      </c>
      <c r="B17862" s="225">
        <v>27.51</v>
      </c>
    </row>
    <row r="17863" spans="1:2">
      <c r="A17863" s="68" t="s">
        <v>18047</v>
      </c>
      <c r="B17863" s="225">
        <v>25.03</v>
      </c>
    </row>
    <row r="17864" spans="1:2">
      <c r="A17864" s="68" t="s">
        <v>18048</v>
      </c>
      <c r="B17864" s="225">
        <v>32.869999999999997</v>
      </c>
    </row>
    <row r="17865" spans="1:2">
      <c r="A17865" s="68" t="s">
        <v>18049</v>
      </c>
      <c r="B17865" s="225">
        <v>29.87</v>
      </c>
    </row>
    <row r="17866" spans="1:2">
      <c r="A17866" s="68" t="s">
        <v>18050</v>
      </c>
      <c r="B17866" s="225">
        <v>43.53</v>
      </c>
    </row>
    <row r="17867" spans="1:2">
      <c r="A17867" s="68" t="s">
        <v>18051</v>
      </c>
      <c r="B17867" s="225">
        <v>39.46</v>
      </c>
    </row>
    <row r="17868" spans="1:2">
      <c r="A17868" s="68" t="s">
        <v>18052</v>
      </c>
      <c r="B17868" s="225">
        <v>6.25</v>
      </c>
    </row>
    <row r="17869" spans="1:2">
      <c r="A17869" s="68" t="s">
        <v>18053</v>
      </c>
      <c r="B17869" s="225">
        <v>5.6</v>
      </c>
    </row>
    <row r="17870" spans="1:2">
      <c r="A17870" s="68" t="s">
        <v>18054</v>
      </c>
      <c r="B17870" s="225">
        <v>13.18</v>
      </c>
    </row>
    <row r="17871" spans="1:2">
      <c r="A17871" s="68" t="s">
        <v>18055</v>
      </c>
      <c r="B17871" s="225">
        <v>11.99</v>
      </c>
    </row>
    <row r="17872" spans="1:2">
      <c r="A17872" s="68" t="s">
        <v>18056</v>
      </c>
      <c r="B17872" s="225">
        <v>30.78</v>
      </c>
    </row>
    <row r="17873" spans="1:2">
      <c r="A17873" s="68" t="s">
        <v>18057</v>
      </c>
      <c r="B17873" s="225">
        <v>27.85</v>
      </c>
    </row>
    <row r="17874" spans="1:2">
      <c r="A17874" s="68" t="s">
        <v>18058</v>
      </c>
      <c r="B17874" s="225">
        <v>31.99</v>
      </c>
    </row>
    <row r="17875" spans="1:2">
      <c r="A17875" s="68" t="s">
        <v>18059</v>
      </c>
      <c r="B17875" s="225">
        <v>29.06</v>
      </c>
    </row>
    <row r="17876" spans="1:2">
      <c r="A17876" s="68" t="s">
        <v>18060</v>
      </c>
      <c r="B17876" s="225">
        <v>28.24</v>
      </c>
    </row>
    <row r="17877" spans="1:2">
      <c r="A17877" s="68" t="s">
        <v>18061</v>
      </c>
      <c r="B17877" s="225">
        <v>26.25</v>
      </c>
    </row>
    <row r="17878" spans="1:2">
      <c r="A17878" s="68" t="s">
        <v>18062</v>
      </c>
      <c r="B17878" s="225">
        <v>52.72</v>
      </c>
    </row>
    <row r="17879" spans="1:2">
      <c r="A17879" s="68" t="s">
        <v>18063</v>
      </c>
      <c r="B17879" s="225">
        <v>49.93</v>
      </c>
    </row>
    <row r="17880" spans="1:2">
      <c r="A17880" s="68" t="s">
        <v>18064</v>
      </c>
      <c r="B17880" s="225">
        <v>16.27</v>
      </c>
    </row>
    <row r="17881" spans="1:2">
      <c r="A17881" s="68" t="s">
        <v>18065</v>
      </c>
      <c r="B17881" s="225">
        <v>14.77</v>
      </c>
    </row>
    <row r="17882" spans="1:2">
      <c r="A17882" s="68" t="s">
        <v>18066</v>
      </c>
      <c r="B17882" s="225">
        <v>32.54</v>
      </c>
    </row>
    <row r="17883" spans="1:2">
      <c r="A17883" s="68" t="s">
        <v>18067</v>
      </c>
      <c r="B17883" s="225">
        <v>29.54</v>
      </c>
    </row>
    <row r="17884" spans="1:2">
      <c r="A17884" s="68" t="s">
        <v>18068</v>
      </c>
      <c r="B17884" s="225">
        <v>26.17</v>
      </c>
    </row>
    <row r="17885" spans="1:2">
      <c r="A17885" s="68" t="s">
        <v>18069</v>
      </c>
      <c r="B17885" s="225">
        <v>23.69</v>
      </c>
    </row>
    <row r="17886" spans="1:2">
      <c r="A17886" s="68" t="s">
        <v>18070</v>
      </c>
      <c r="B17886" s="225">
        <v>31.54</v>
      </c>
    </row>
    <row r="17887" spans="1:2">
      <c r="A17887" s="68" t="s">
        <v>18071</v>
      </c>
      <c r="B17887" s="225">
        <v>28.54</v>
      </c>
    </row>
    <row r="17888" spans="1:2">
      <c r="A17888" s="68" t="s">
        <v>18072</v>
      </c>
      <c r="B17888" s="225">
        <v>42.19</v>
      </c>
    </row>
    <row r="17889" spans="1:2">
      <c r="A17889" s="68" t="s">
        <v>18073</v>
      </c>
      <c r="B17889" s="225">
        <v>38.130000000000003</v>
      </c>
    </row>
    <row r="17890" spans="1:2">
      <c r="A17890" s="68" t="s">
        <v>18074</v>
      </c>
      <c r="B17890" s="225">
        <v>5.86</v>
      </c>
    </row>
    <row r="17891" spans="1:2">
      <c r="A17891" s="68" t="s">
        <v>18075</v>
      </c>
      <c r="B17891" s="225">
        <v>5.22</v>
      </c>
    </row>
    <row r="17892" spans="1:2">
      <c r="A17892" s="68" t="s">
        <v>23520</v>
      </c>
      <c r="B17892" s="225">
        <v>42.14</v>
      </c>
    </row>
    <row r="17893" spans="1:2">
      <c r="A17893" s="68" t="s">
        <v>23521</v>
      </c>
      <c r="B17893" s="225">
        <v>38.07</v>
      </c>
    </row>
    <row r="17894" spans="1:2">
      <c r="A17894" s="68" t="s">
        <v>18076</v>
      </c>
      <c r="B17894" s="225">
        <v>14.54</v>
      </c>
    </row>
    <row r="17895" spans="1:2">
      <c r="A17895" s="68" t="s">
        <v>18077</v>
      </c>
      <c r="B17895" s="225">
        <v>13.25</v>
      </c>
    </row>
    <row r="17896" spans="1:2">
      <c r="A17896" s="68" t="s">
        <v>18078</v>
      </c>
      <c r="B17896" s="225">
        <v>5.77</v>
      </c>
    </row>
    <row r="17897" spans="1:2">
      <c r="A17897" s="68" t="s">
        <v>18079</v>
      </c>
      <c r="B17897" s="225">
        <v>5.13</v>
      </c>
    </row>
    <row r="17898" spans="1:2">
      <c r="A17898" s="68" t="s">
        <v>18080</v>
      </c>
      <c r="B17898" s="225">
        <v>77.209999999999994</v>
      </c>
    </row>
    <row r="17899" spans="1:2">
      <c r="A17899" s="68" t="s">
        <v>18081</v>
      </c>
      <c r="B17899" s="225">
        <v>67.27</v>
      </c>
    </row>
    <row r="17900" spans="1:2">
      <c r="A17900" s="68" t="s">
        <v>18082</v>
      </c>
      <c r="B17900" s="225">
        <v>72.7</v>
      </c>
    </row>
    <row r="17901" spans="1:2">
      <c r="A17901" s="68" t="s">
        <v>18083</v>
      </c>
      <c r="B17901" s="225">
        <v>63.93</v>
      </c>
    </row>
    <row r="17902" spans="1:2">
      <c r="A17902" s="68" t="s">
        <v>18084</v>
      </c>
      <c r="B17902" s="225">
        <v>10.55</v>
      </c>
    </row>
    <row r="17903" spans="1:2">
      <c r="A17903" s="68" t="s">
        <v>18085</v>
      </c>
      <c r="B17903" s="225">
        <v>9.48</v>
      </c>
    </row>
    <row r="17904" spans="1:2">
      <c r="A17904" s="68" t="s">
        <v>18086</v>
      </c>
      <c r="B17904" s="225">
        <v>11.22</v>
      </c>
    </row>
    <row r="17905" spans="1:2">
      <c r="A17905" s="68" t="s">
        <v>18087</v>
      </c>
      <c r="B17905" s="225">
        <v>9.85</v>
      </c>
    </row>
    <row r="17906" spans="1:2">
      <c r="A17906" s="68" t="s">
        <v>18088</v>
      </c>
      <c r="B17906" s="225">
        <v>2.96</v>
      </c>
    </row>
    <row r="17907" spans="1:2">
      <c r="A17907" s="68" t="s">
        <v>18089</v>
      </c>
      <c r="B17907" s="225">
        <v>2.58</v>
      </c>
    </row>
    <row r="17908" spans="1:2">
      <c r="A17908" s="68" t="s">
        <v>18090</v>
      </c>
      <c r="B17908" s="225">
        <v>15.28</v>
      </c>
    </row>
    <row r="17909" spans="1:2">
      <c r="A17909" s="68" t="s">
        <v>18091</v>
      </c>
      <c r="B17909" s="225">
        <v>13.99</v>
      </c>
    </row>
    <row r="17910" spans="1:2">
      <c r="A17910" s="68" t="s">
        <v>18092</v>
      </c>
      <c r="B17910" s="225">
        <v>19.170000000000002</v>
      </c>
    </row>
    <row r="17911" spans="1:2">
      <c r="A17911" s="68" t="s">
        <v>18093</v>
      </c>
      <c r="B17911" s="225">
        <v>17.22</v>
      </c>
    </row>
    <row r="17912" spans="1:2">
      <c r="A17912" s="68" t="s">
        <v>18094</v>
      </c>
      <c r="B17912" s="225">
        <v>12.5</v>
      </c>
    </row>
    <row r="17913" spans="1:2">
      <c r="A17913" s="68" t="s">
        <v>18095</v>
      </c>
      <c r="B17913" s="225">
        <v>11.21</v>
      </c>
    </row>
    <row r="17914" spans="1:2">
      <c r="A17914" s="68" t="s">
        <v>18096</v>
      </c>
      <c r="B17914" s="225">
        <v>38.35</v>
      </c>
    </row>
    <row r="17915" spans="1:2">
      <c r="A17915" s="68" t="s">
        <v>18097</v>
      </c>
      <c r="B17915" s="225">
        <v>34.44</v>
      </c>
    </row>
    <row r="17916" spans="1:2">
      <c r="A17916" s="68" t="s">
        <v>18098</v>
      </c>
      <c r="B17916" s="225">
        <v>39.92</v>
      </c>
    </row>
    <row r="17917" spans="1:2">
      <c r="A17917" s="68" t="s">
        <v>18099</v>
      </c>
      <c r="B17917" s="225">
        <v>35.86</v>
      </c>
    </row>
    <row r="17918" spans="1:2">
      <c r="A17918" s="68" t="s">
        <v>18100</v>
      </c>
      <c r="B17918" s="225">
        <v>24.31</v>
      </c>
    </row>
    <row r="17919" spans="1:2">
      <c r="A17919" s="68" t="s">
        <v>18101</v>
      </c>
      <c r="B17919" s="225">
        <v>22.81</v>
      </c>
    </row>
    <row r="17920" spans="1:2">
      <c r="A17920" s="68" t="s">
        <v>18102</v>
      </c>
      <c r="B17920" s="225">
        <v>19.600000000000001</v>
      </c>
    </row>
    <row r="17921" spans="1:2">
      <c r="A17921" s="68" t="s">
        <v>18103</v>
      </c>
      <c r="B17921" s="225">
        <v>17.829999999999998</v>
      </c>
    </row>
    <row r="17922" spans="1:2">
      <c r="A17922" s="68" t="s">
        <v>18104</v>
      </c>
      <c r="B17922" s="225">
        <v>24.8</v>
      </c>
    </row>
    <row r="17923" spans="1:2">
      <c r="A17923" s="68" t="s">
        <v>18105</v>
      </c>
      <c r="B17923" s="225">
        <v>22.76</v>
      </c>
    </row>
    <row r="17924" spans="1:2">
      <c r="A17924" s="68" t="s">
        <v>18106</v>
      </c>
      <c r="B17924" s="225">
        <v>9.6</v>
      </c>
    </row>
    <row r="17925" spans="1:2">
      <c r="A17925" s="68" t="s">
        <v>18107</v>
      </c>
      <c r="B17925" s="225">
        <v>8.5299999999999994</v>
      </c>
    </row>
    <row r="17926" spans="1:2">
      <c r="A17926" s="68" t="s">
        <v>18108</v>
      </c>
      <c r="B17926" s="225">
        <v>6.17</v>
      </c>
    </row>
    <row r="17927" spans="1:2">
      <c r="A17927" s="68" t="s">
        <v>18109</v>
      </c>
      <c r="B17927" s="225">
        <v>5.72</v>
      </c>
    </row>
    <row r="17928" spans="1:2">
      <c r="A17928" s="68" t="s">
        <v>18110</v>
      </c>
      <c r="B17928" s="225">
        <v>3.58</v>
      </c>
    </row>
    <row r="17929" spans="1:2">
      <c r="A17929" s="68" t="s">
        <v>18111</v>
      </c>
      <c r="B17929" s="225">
        <v>3.24</v>
      </c>
    </row>
    <row r="17930" spans="1:2">
      <c r="A17930" s="68" t="s">
        <v>18112</v>
      </c>
      <c r="B17930" s="225">
        <v>3.29</v>
      </c>
    </row>
    <row r="17931" spans="1:2">
      <c r="A17931" s="68" t="s">
        <v>18113</v>
      </c>
      <c r="B17931" s="225">
        <v>2.95</v>
      </c>
    </row>
    <row r="17932" spans="1:2">
      <c r="A17932" s="68" t="s">
        <v>18114</v>
      </c>
      <c r="B17932" s="225">
        <v>5.87</v>
      </c>
    </row>
    <row r="17933" spans="1:2">
      <c r="A17933" s="68" t="s">
        <v>18116</v>
      </c>
      <c r="B17933" s="225">
        <v>5.19</v>
      </c>
    </row>
    <row r="17934" spans="1:2">
      <c r="A17934" s="68" t="s">
        <v>18117</v>
      </c>
      <c r="B17934" s="225">
        <v>7.57</v>
      </c>
    </row>
    <row r="17935" spans="1:2">
      <c r="A17935" s="68" t="s">
        <v>18119</v>
      </c>
      <c r="B17935" s="225">
        <v>6.66</v>
      </c>
    </row>
    <row r="17936" spans="1:2">
      <c r="A17936" s="68" t="s">
        <v>18120</v>
      </c>
      <c r="B17936" s="225">
        <v>41.14</v>
      </c>
    </row>
    <row r="17937" spans="1:2">
      <c r="A17937" s="68" t="s">
        <v>18122</v>
      </c>
      <c r="B17937" s="225">
        <v>40.46</v>
      </c>
    </row>
    <row r="17938" spans="1:2">
      <c r="A17938" s="68" t="s">
        <v>18123</v>
      </c>
      <c r="B17938" s="225">
        <v>64.78</v>
      </c>
    </row>
    <row r="17939" spans="1:2">
      <c r="A17939" s="68" t="s">
        <v>18124</v>
      </c>
      <c r="B17939" s="225">
        <v>63.87</v>
      </c>
    </row>
    <row r="17940" spans="1:2">
      <c r="A17940" s="68" t="s">
        <v>18125</v>
      </c>
      <c r="B17940" s="225">
        <v>9</v>
      </c>
    </row>
    <row r="17941" spans="1:2">
      <c r="A17941" s="68" t="s">
        <v>18127</v>
      </c>
      <c r="B17941" s="225">
        <v>8.61</v>
      </c>
    </row>
    <row r="17942" spans="1:2">
      <c r="A17942" s="68" t="s">
        <v>18128</v>
      </c>
      <c r="B17942" s="225">
        <v>68.09</v>
      </c>
    </row>
    <row r="17943" spans="1:2">
      <c r="A17943" s="68" t="s">
        <v>18129</v>
      </c>
      <c r="B17943" s="225">
        <v>60.46</v>
      </c>
    </row>
    <row r="17944" spans="1:2">
      <c r="A17944" s="68" t="s">
        <v>18130</v>
      </c>
      <c r="B17944" s="225">
        <v>62.34</v>
      </c>
    </row>
    <row r="17945" spans="1:2">
      <c r="A17945" s="68" t="s">
        <v>18131</v>
      </c>
      <c r="B17945" s="225">
        <v>54.71</v>
      </c>
    </row>
    <row r="17946" spans="1:2">
      <c r="A17946" s="68" t="s">
        <v>18132</v>
      </c>
      <c r="B17946" s="225">
        <v>34.67</v>
      </c>
    </row>
    <row r="17947" spans="1:2">
      <c r="A17947" s="68" t="s">
        <v>18133</v>
      </c>
      <c r="B17947" s="225">
        <v>30.49</v>
      </c>
    </row>
    <row r="17948" spans="1:2">
      <c r="A17948" s="68" t="s">
        <v>18134</v>
      </c>
      <c r="B17948" s="225">
        <v>14.02</v>
      </c>
    </row>
    <row r="17949" spans="1:2">
      <c r="A17949" s="68" t="s">
        <v>18135</v>
      </c>
      <c r="B17949" s="225">
        <v>12.74</v>
      </c>
    </row>
    <row r="17950" spans="1:2">
      <c r="A17950" s="68" t="s">
        <v>18136</v>
      </c>
      <c r="B17950" s="225">
        <v>34.979999999999997</v>
      </c>
    </row>
    <row r="17951" spans="1:2">
      <c r="A17951" s="68" t="s">
        <v>18137</v>
      </c>
      <c r="B17951" s="225">
        <v>30.93</v>
      </c>
    </row>
    <row r="17952" spans="1:2">
      <c r="A17952" s="68" t="s">
        <v>18138</v>
      </c>
      <c r="B17952" s="225">
        <v>245.36</v>
      </c>
    </row>
    <row r="17953" spans="1:2">
      <c r="A17953" s="68" t="s">
        <v>18139</v>
      </c>
      <c r="B17953" s="225">
        <v>245.36</v>
      </c>
    </row>
    <row r="17954" spans="1:2">
      <c r="A17954" s="68" t="s">
        <v>18140</v>
      </c>
      <c r="B17954" s="225">
        <v>252.37</v>
      </c>
    </row>
    <row r="17955" spans="1:2">
      <c r="A17955" s="68" t="s">
        <v>18141</v>
      </c>
      <c r="B17955" s="225">
        <v>252.37</v>
      </c>
    </row>
    <row r="17956" spans="1:2">
      <c r="A17956" s="68" t="s">
        <v>18142</v>
      </c>
      <c r="B17956" s="225">
        <v>342.36</v>
      </c>
    </row>
    <row r="17957" spans="1:2">
      <c r="A17957" s="68" t="s">
        <v>18143</v>
      </c>
      <c r="B17957" s="225">
        <v>342.36</v>
      </c>
    </row>
    <row r="17958" spans="1:2">
      <c r="A17958" s="68" t="s">
        <v>18144</v>
      </c>
      <c r="B17958" s="225">
        <v>776.05</v>
      </c>
    </row>
    <row r="17959" spans="1:2">
      <c r="A17959" s="68" t="s">
        <v>18145</v>
      </c>
      <c r="B17959" s="225">
        <v>776.05</v>
      </c>
    </row>
    <row r="17960" spans="1:2">
      <c r="A17960" s="68" t="s">
        <v>18146</v>
      </c>
      <c r="B17960" s="225">
        <v>613.72</v>
      </c>
    </row>
    <row r="17961" spans="1:2">
      <c r="A17961" s="68" t="s">
        <v>18147</v>
      </c>
      <c r="B17961" s="225">
        <v>613.72</v>
      </c>
    </row>
    <row r="17962" spans="1:2">
      <c r="A17962" s="68" t="s">
        <v>18148</v>
      </c>
      <c r="B17962" s="225">
        <v>623.35</v>
      </c>
    </row>
    <row r="17963" spans="1:2">
      <c r="A17963" s="68" t="s">
        <v>18149</v>
      </c>
      <c r="B17963" s="225">
        <v>623.35</v>
      </c>
    </row>
    <row r="17964" spans="1:2">
      <c r="A17964" s="68" t="s">
        <v>18150</v>
      </c>
      <c r="B17964" s="225">
        <v>143.34</v>
      </c>
    </row>
    <row r="17965" spans="1:2">
      <c r="A17965" s="68" t="s">
        <v>18151</v>
      </c>
      <c r="B17965" s="225">
        <v>143.34</v>
      </c>
    </row>
    <row r="17966" spans="1:2">
      <c r="A17966" s="68" t="s">
        <v>18152</v>
      </c>
      <c r="B17966" s="225">
        <v>348.88</v>
      </c>
    </row>
    <row r="17967" spans="1:2">
      <c r="A17967" s="68" t="s">
        <v>18153</v>
      </c>
      <c r="B17967" s="225">
        <v>348.88</v>
      </c>
    </row>
    <row r="17968" spans="1:2">
      <c r="A17968" s="68" t="s">
        <v>18154</v>
      </c>
      <c r="B17968" s="225">
        <v>336.19</v>
      </c>
    </row>
    <row r="17969" spans="1:2">
      <c r="A17969" s="68" t="s">
        <v>18155</v>
      </c>
      <c r="B17969" s="225">
        <v>336.19</v>
      </c>
    </row>
    <row r="17970" spans="1:2">
      <c r="A17970" s="68" t="s">
        <v>18156</v>
      </c>
      <c r="B17970" s="225">
        <v>207.09</v>
      </c>
    </row>
    <row r="17971" spans="1:2">
      <c r="A17971" s="68" t="s">
        <v>18157</v>
      </c>
      <c r="B17971" s="225">
        <v>207.09</v>
      </c>
    </row>
    <row r="17972" spans="1:2">
      <c r="A17972" s="68" t="s">
        <v>18158</v>
      </c>
      <c r="B17972" s="225">
        <v>256.24</v>
      </c>
    </row>
    <row r="17973" spans="1:2">
      <c r="A17973" s="68" t="s">
        <v>18159</v>
      </c>
      <c r="B17973" s="225">
        <v>256.24</v>
      </c>
    </row>
    <row r="17974" spans="1:2">
      <c r="A17974" s="68" t="s">
        <v>18160</v>
      </c>
      <c r="B17974" s="225">
        <v>85.28</v>
      </c>
    </row>
    <row r="17975" spans="1:2">
      <c r="A17975" s="68" t="s">
        <v>18161</v>
      </c>
      <c r="B17975" s="225">
        <v>85.28</v>
      </c>
    </row>
    <row r="17976" spans="1:2">
      <c r="A17976" s="68" t="s">
        <v>18162</v>
      </c>
      <c r="B17976" s="225">
        <v>252.16</v>
      </c>
    </row>
    <row r="17977" spans="1:2">
      <c r="A17977" s="68" t="s">
        <v>18163</v>
      </c>
      <c r="B17977" s="225">
        <v>252.16</v>
      </c>
    </row>
    <row r="17978" spans="1:2">
      <c r="A17978" s="68" t="s">
        <v>18164</v>
      </c>
      <c r="B17978" s="225">
        <v>478.11</v>
      </c>
    </row>
    <row r="17979" spans="1:2">
      <c r="A17979" s="68" t="s">
        <v>18165</v>
      </c>
      <c r="B17979" s="225">
        <v>478.11</v>
      </c>
    </row>
    <row r="17980" spans="1:2">
      <c r="A17980" s="68" t="s">
        <v>18166</v>
      </c>
      <c r="B17980" s="225">
        <v>580.42999999999995</v>
      </c>
    </row>
    <row r="17981" spans="1:2">
      <c r="A17981" s="68" t="s">
        <v>18167</v>
      </c>
      <c r="B17981" s="225">
        <v>580.42999999999995</v>
      </c>
    </row>
    <row r="17982" spans="1:2">
      <c r="A17982" s="68" t="s">
        <v>18168</v>
      </c>
      <c r="B17982" s="225">
        <v>368.29</v>
      </c>
    </row>
    <row r="17983" spans="1:2">
      <c r="A17983" s="68" t="s">
        <v>18169</v>
      </c>
      <c r="B17983" s="225">
        <v>368.29</v>
      </c>
    </row>
    <row r="17984" spans="1:2">
      <c r="A17984" s="68" t="s">
        <v>18170</v>
      </c>
      <c r="B17984" s="225">
        <v>260.52999999999997</v>
      </c>
    </row>
    <row r="17985" spans="1:2">
      <c r="A17985" s="68" t="s">
        <v>18171</v>
      </c>
      <c r="B17985" s="225">
        <v>260.52999999999997</v>
      </c>
    </row>
    <row r="17986" spans="1:2">
      <c r="A17986" s="68" t="s">
        <v>18172</v>
      </c>
      <c r="B17986" s="225">
        <v>285.83999999999997</v>
      </c>
    </row>
    <row r="17987" spans="1:2">
      <c r="A17987" s="68" t="s">
        <v>18173</v>
      </c>
      <c r="B17987" s="225">
        <v>285.83999999999997</v>
      </c>
    </row>
    <row r="17988" spans="1:2">
      <c r="A17988" s="68" t="s">
        <v>18174</v>
      </c>
      <c r="B17988" s="225">
        <v>422.24</v>
      </c>
    </row>
    <row r="17989" spans="1:2">
      <c r="A17989" s="68" t="s">
        <v>18175</v>
      </c>
      <c r="B17989" s="225">
        <v>422.24</v>
      </c>
    </row>
    <row r="17990" spans="1:2">
      <c r="A17990" s="68" t="s">
        <v>18176</v>
      </c>
      <c r="B17990" s="225">
        <v>179.42</v>
      </c>
    </row>
    <row r="17991" spans="1:2">
      <c r="A17991" s="68" t="s">
        <v>18177</v>
      </c>
      <c r="B17991" s="225">
        <v>179.42</v>
      </c>
    </row>
    <row r="17992" spans="1:2">
      <c r="A17992" s="68" t="s">
        <v>18178</v>
      </c>
      <c r="B17992" s="225">
        <v>383.2</v>
      </c>
    </row>
    <row r="17993" spans="1:2">
      <c r="A17993" s="68" t="s">
        <v>18179</v>
      </c>
      <c r="B17993" s="225">
        <v>383.2</v>
      </c>
    </row>
    <row r="17994" spans="1:2">
      <c r="A17994" s="68" t="s">
        <v>18180</v>
      </c>
      <c r="B17994" s="225">
        <v>581.13</v>
      </c>
    </row>
    <row r="17995" spans="1:2">
      <c r="A17995" s="68" t="s">
        <v>18181</v>
      </c>
      <c r="B17995" s="225">
        <v>581.13</v>
      </c>
    </row>
    <row r="17996" spans="1:2">
      <c r="A17996" s="68" t="s">
        <v>18182</v>
      </c>
      <c r="B17996" s="225">
        <v>137.41</v>
      </c>
    </row>
    <row r="17997" spans="1:2">
      <c r="A17997" s="68" t="s">
        <v>18183</v>
      </c>
      <c r="B17997" s="225">
        <v>137.41</v>
      </c>
    </row>
    <row r="17998" spans="1:2">
      <c r="A17998" s="68" t="s">
        <v>18184</v>
      </c>
      <c r="B17998" s="225">
        <v>137.41</v>
      </c>
    </row>
    <row r="17999" spans="1:2">
      <c r="A17999" s="68" t="s">
        <v>18185</v>
      </c>
      <c r="B17999" s="225">
        <v>137.41</v>
      </c>
    </row>
    <row r="18000" spans="1:2">
      <c r="A18000" s="68" t="s">
        <v>18186</v>
      </c>
      <c r="B18000" s="225">
        <v>1820.01</v>
      </c>
    </row>
    <row r="18001" spans="1:2">
      <c r="A18001" s="68" t="s">
        <v>18187</v>
      </c>
      <c r="B18001" s="225">
        <v>1820.01</v>
      </c>
    </row>
    <row r="18002" spans="1:2">
      <c r="A18002" s="68" t="s">
        <v>18188</v>
      </c>
      <c r="B18002" s="225">
        <v>73.150000000000006</v>
      </c>
    </row>
    <row r="18003" spans="1:2">
      <c r="A18003" s="68" t="s">
        <v>18189</v>
      </c>
      <c r="B18003" s="225">
        <v>73.150000000000006</v>
      </c>
    </row>
    <row r="18004" spans="1:2">
      <c r="A18004" s="68" t="s">
        <v>18190</v>
      </c>
      <c r="B18004" s="225">
        <v>268.83</v>
      </c>
    </row>
    <row r="18005" spans="1:2">
      <c r="A18005" s="68" t="s">
        <v>18191</v>
      </c>
      <c r="B18005" s="225">
        <v>268.83</v>
      </c>
    </row>
    <row r="18006" spans="1:2">
      <c r="A18006" s="68" t="s">
        <v>18192</v>
      </c>
      <c r="B18006" s="225">
        <v>979.01</v>
      </c>
    </row>
    <row r="18007" spans="1:2">
      <c r="A18007" s="68" t="s">
        <v>18193</v>
      </c>
      <c r="B18007" s="225">
        <v>979.01</v>
      </c>
    </row>
    <row r="18008" spans="1:2">
      <c r="A18008" s="68" t="s">
        <v>18194</v>
      </c>
      <c r="B18008" s="225">
        <v>1323.21</v>
      </c>
    </row>
    <row r="18009" spans="1:2">
      <c r="A18009" s="68" t="s">
        <v>18195</v>
      </c>
      <c r="B18009" s="225">
        <v>1323.21</v>
      </c>
    </row>
    <row r="18010" spans="1:2">
      <c r="A18010" s="68" t="s">
        <v>18196</v>
      </c>
      <c r="B18010" s="225">
        <v>47.11</v>
      </c>
    </row>
    <row r="18011" spans="1:2">
      <c r="A18011" s="68" t="s">
        <v>18197</v>
      </c>
      <c r="B18011" s="225">
        <v>45.42</v>
      </c>
    </row>
    <row r="18012" spans="1:2">
      <c r="A18012" s="68" t="s">
        <v>18198</v>
      </c>
      <c r="B18012" s="225">
        <v>43.47</v>
      </c>
    </row>
    <row r="18013" spans="1:2">
      <c r="A18013" s="68" t="s">
        <v>18199</v>
      </c>
      <c r="B18013" s="225">
        <v>41.78</v>
      </c>
    </row>
    <row r="18014" spans="1:2">
      <c r="A18014" s="68" t="s">
        <v>18200</v>
      </c>
      <c r="B18014" s="225">
        <v>31.86</v>
      </c>
    </row>
    <row r="18015" spans="1:2">
      <c r="A18015" s="68" t="s">
        <v>18201</v>
      </c>
      <c r="B18015" s="225">
        <v>30.17</v>
      </c>
    </row>
    <row r="18016" spans="1:2">
      <c r="A18016" s="68" t="s">
        <v>18202</v>
      </c>
      <c r="B18016" s="225">
        <v>93.11</v>
      </c>
    </row>
    <row r="18017" spans="1:2">
      <c r="A18017" s="68" t="s">
        <v>18203</v>
      </c>
      <c r="B18017" s="225">
        <v>93.04</v>
      </c>
    </row>
    <row r="18018" spans="1:2">
      <c r="A18018" s="68" t="s">
        <v>18204</v>
      </c>
      <c r="B18018" s="225">
        <v>16.89</v>
      </c>
    </row>
    <row r="18019" spans="1:2">
      <c r="A18019" s="68" t="s">
        <v>18205</v>
      </c>
      <c r="B18019" s="225">
        <v>16.82</v>
      </c>
    </row>
    <row r="18020" spans="1:2">
      <c r="A18020" s="68" t="s">
        <v>18206</v>
      </c>
      <c r="B18020" s="225">
        <v>47.89</v>
      </c>
    </row>
    <row r="18021" spans="1:2">
      <c r="A18021" s="68" t="s">
        <v>18207</v>
      </c>
      <c r="B18021" s="225">
        <v>47.82</v>
      </c>
    </row>
    <row r="18022" spans="1:2">
      <c r="A18022" s="68" t="s">
        <v>18208</v>
      </c>
      <c r="B18022" s="225">
        <v>118.24</v>
      </c>
    </row>
    <row r="18023" spans="1:2">
      <c r="A18023" s="68" t="s">
        <v>18209</v>
      </c>
      <c r="B18023" s="225">
        <v>117.86</v>
      </c>
    </row>
    <row r="18024" spans="1:2">
      <c r="A18024" s="68" t="s">
        <v>18210</v>
      </c>
      <c r="B18024" s="225">
        <v>74.3</v>
      </c>
    </row>
    <row r="18025" spans="1:2">
      <c r="A18025" s="68" t="s">
        <v>18211</v>
      </c>
      <c r="B18025" s="225">
        <v>72.680000000000007</v>
      </c>
    </row>
    <row r="18026" spans="1:2">
      <c r="A18026" s="68" t="s">
        <v>18212</v>
      </c>
      <c r="B18026" s="225">
        <v>87.99</v>
      </c>
    </row>
    <row r="18027" spans="1:2">
      <c r="A18027" s="68" t="s">
        <v>18213</v>
      </c>
      <c r="B18027" s="225">
        <v>87.99</v>
      </c>
    </row>
    <row r="18028" spans="1:2">
      <c r="A18028" s="68" t="s">
        <v>18214</v>
      </c>
      <c r="B18028" s="225">
        <v>95.12</v>
      </c>
    </row>
    <row r="18029" spans="1:2">
      <c r="A18029" s="68" t="s">
        <v>18215</v>
      </c>
      <c r="B18029" s="225">
        <v>95.12</v>
      </c>
    </row>
    <row r="18030" spans="1:2">
      <c r="A18030" s="68" t="s">
        <v>18216</v>
      </c>
      <c r="B18030" s="225">
        <v>193.21</v>
      </c>
    </row>
    <row r="18031" spans="1:2">
      <c r="A18031" s="68" t="s">
        <v>18217</v>
      </c>
      <c r="B18031" s="225">
        <v>193.21</v>
      </c>
    </row>
    <row r="18032" spans="1:2">
      <c r="A18032" s="68" t="s">
        <v>18218</v>
      </c>
      <c r="B18032" s="225">
        <v>87.99</v>
      </c>
    </row>
    <row r="18033" spans="1:2">
      <c r="A18033" s="68" t="s">
        <v>18219</v>
      </c>
      <c r="B18033" s="225">
        <v>87.99</v>
      </c>
    </row>
    <row r="18034" spans="1:2">
      <c r="A18034" s="68" t="s">
        <v>18220</v>
      </c>
      <c r="B18034" s="225">
        <v>120.71</v>
      </c>
    </row>
    <row r="18035" spans="1:2">
      <c r="A18035" s="68" t="s">
        <v>18221</v>
      </c>
      <c r="B18035" s="225">
        <v>120.71</v>
      </c>
    </row>
    <row r="18036" spans="1:2">
      <c r="A18036" s="68" t="s">
        <v>18222</v>
      </c>
      <c r="B18036" s="225">
        <v>247.44</v>
      </c>
    </row>
    <row r="18037" spans="1:2">
      <c r="A18037" s="68" t="s">
        <v>18223</v>
      </c>
      <c r="B18037" s="225">
        <v>247.44</v>
      </c>
    </row>
    <row r="18038" spans="1:2">
      <c r="A18038" s="68" t="s">
        <v>18224</v>
      </c>
      <c r="B18038" s="225">
        <v>191.51</v>
      </c>
    </row>
    <row r="18039" spans="1:2">
      <c r="A18039" s="68" t="s">
        <v>18225</v>
      </c>
      <c r="B18039" s="225">
        <v>191.51</v>
      </c>
    </row>
    <row r="18040" spans="1:2">
      <c r="A18040" s="68" t="s">
        <v>18226</v>
      </c>
      <c r="B18040" s="225">
        <v>178.94</v>
      </c>
    </row>
    <row r="18041" spans="1:2">
      <c r="A18041" s="68" t="s">
        <v>18227</v>
      </c>
      <c r="B18041" s="225">
        <v>178.94</v>
      </c>
    </row>
    <row r="18042" spans="1:2">
      <c r="A18042" s="68" t="s">
        <v>18228</v>
      </c>
      <c r="B18042" s="225">
        <v>49.72</v>
      </c>
    </row>
    <row r="18043" spans="1:2">
      <c r="A18043" s="68" t="s">
        <v>18229</v>
      </c>
      <c r="B18043" s="225">
        <v>49.72</v>
      </c>
    </row>
    <row r="18044" spans="1:2">
      <c r="A18044" s="68" t="s">
        <v>18230</v>
      </c>
      <c r="B18044" s="225">
        <v>98.99</v>
      </c>
    </row>
    <row r="18045" spans="1:2">
      <c r="A18045" s="68" t="s">
        <v>18231</v>
      </c>
      <c r="B18045" s="225">
        <v>98.99</v>
      </c>
    </row>
    <row r="18046" spans="1:2">
      <c r="A18046" s="68" t="s">
        <v>18232</v>
      </c>
      <c r="B18046" s="225">
        <v>291.58999999999997</v>
      </c>
    </row>
    <row r="18047" spans="1:2">
      <c r="A18047" s="68" t="s">
        <v>18233</v>
      </c>
      <c r="B18047" s="225">
        <v>291.58999999999997</v>
      </c>
    </row>
    <row r="18048" spans="1:2">
      <c r="A18048" s="68" t="s">
        <v>18234</v>
      </c>
      <c r="B18048" s="225">
        <v>377.14</v>
      </c>
    </row>
    <row r="18049" spans="1:2">
      <c r="A18049" s="68" t="s">
        <v>18235</v>
      </c>
      <c r="B18049" s="225">
        <v>377.14</v>
      </c>
    </row>
    <row r="18050" spans="1:2">
      <c r="A18050" s="68" t="s">
        <v>18236</v>
      </c>
      <c r="B18050" s="225">
        <v>203.23</v>
      </c>
    </row>
    <row r="18051" spans="1:2">
      <c r="A18051" s="68" t="s">
        <v>18237</v>
      </c>
      <c r="B18051" s="225">
        <v>203.23</v>
      </c>
    </row>
    <row r="18052" spans="1:2">
      <c r="A18052" s="68" t="s">
        <v>18238</v>
      </c>
      <c r="B18052" s="225">
        <v>24.82</v>
      </c>
    </row>
    <row r="18053" spans="1:2">
      <c r="A18053" s="68" t="s">
        <v>18239</v>
      </c>
      <c r="B18053" s="225">
        <v>23.13</v>
      </c>
    </row>
    <row r="18054" spans="1:2">
      <c r="A18054" s="68" t="s">
        <v>18240</v>
      </c>
      <c r="B18054" s="225">
        <v>48.72</v>
      </c>
    </row>
    <row r="18055" spans="1:2">
      <c r="A18055" s="68" t="s">
        <v>18241</v>
      </c>
      <c r="B18055" s="225">
        <v>47.03</v>
      </c>
    </row>
    <row r="18056" spans="1:2">
      <c r="A18056" s="68" t="s">
        <v>18242</v>
      </c>
      <c r="B18056" s="225">
        <v>40.380000000000003</v>
      </c>
    </row>
    <row r="18057" spans="1:2">
      <c r="A18057" s="68" t="s">
        <v>18243</v>
      </c>
      <c r="B18057" s="225">
        <v>38.69</v>
      </c>
    </row>
    <row r="18058" spans="1:2">
      <c r="A18058" s="68" t="s">
        <v>18244</v>
      </c>
      <c r="B18058" s="225">
        <v>27.34</v>
      </c>
    </row>
    <row r="18059" spans="1:2">
      <c r="A18059" s="68" t="s">
        <v>18245</v>
      </c>
      <c r="B18059" s="225">
        <v>25.65</v>
      </c>
    </row>
    <row r="18060" spans="1:2">
      <c r="A18060" s="68" t="s">
        <v>18246</v>
      </c>
      <c r="B18060" s="225">
        <v>16.690000000000001</v>
      </c>
    </row>
    <row r="18061" spans="1:2">
      <c r="A18061" s="68" t="s">
        <v>18247</v>
      </c>
      <c r="B18061" s="225">
        <v>15</v>
      </c>
    </row>
    <row r="18062" spans="1:2">
      <c r="A18062" s="68" t="s">
        <v>18248</v>
      </c>
      <c r="B18062" s="225">
        <v>74.150000000000006</v>
      </c>
    </row>
    <row r="18063" spans="1:2">
      <c r="A18063" s="68" t="s">
        <v>18249</v>
      </c>
      <c r="B18063" s="225">
        <v>70.77</v>
      </c>
    </row>
    <row r="18064" spans="1:2">
      <c r="A18064" s="68" t="s">
        <v>18250</v>
      </c>
      <c r="B18064" s="225">
        <v>40.75</v>
      </c>
    </row>
    <row r="18065" spans="1:2">
      <c r="A18065" s="68" t="s">
        <v>18252</v>
      </c>
      <c r="B18065" s="225">
        <v>40.75</v>
      </c>
    </row>
    <row r="18066" spans="1:2">
      <c r="A18066" s="68" t="s">
        <v>18253</v>
      </c>
      <c r="B18066" s="225">
        <v>92.19</v>
      </c>
    </row>
    <row r="18067" spans="1:2">
      <c r="A18067" s="68" t="s">
        <v>18254</v>
      </c>
      <c r="B18067" s="225">
        <v>92.19</v>
      </c>
    </row>
    <row r="18068" spans="1:2">
      <c r="A18068" s="68" t="s">
        <v>18255</v>
      </c>
      <c r="B18068" s="225">
        <v>5.78</v>
      </c>
    </row>
    <row r="18069" spans="1:2">
      <c r="A18069" s="68" t="s">
        <v>18256</v>
      </c>
      <c r="B18069" s="225">
        <v>5.78</v>
      </c>
    </row>
    <row r="18070" spans="1:2">
      <c r="A18070" s="68" t="s">
        <v>18257</v>
      </c>
      <c r="B18070" s="225">
        <v>10.01</v>
      </c>
    </row>
    <row r="18071" spans="1:2">
      <c r="A18071" s="68" t="s">
        <v>18259</v>
      </c>
      <c r="B18071" s="225">
        <v>10.01</v>
      </c>
    </row>
    <row r="18072" spans="1:2">
      <c r="A18072" s="68" t="s">
        <v>18260</v>
      </c>
      <c r="B18072" s="225">
        <v>205.9</v>
      </c>
    </row>
    <row r="18073" spans="1:2">
      <c r="A18073" s="68" t="s">
        <v>18262</v>
      </c>
      <c r="B18073" s="225">
        <v>205.9</v>
      </c>
    </row>
    <row r="18074" spans="1:2">
      <c r="A18074" s="68" t="s">
        <v>18263</v>
      </c>
      <c r="B18074" s="225">
        <v>36.99</v>
      </c>
    </row>
    <row r="18075" spans="1:2">
      <c r="A18075" s="68" t="s">
        <v>18265</v>
      </c>
      <c r="B18075" s="225">
        <v>36.99</v>
      </c>
    </row>
    <row r="18076" spans="1:2">
      <c r="A18076" s="68" t="s">
        <v>18266</v>
      </c>
      <c r="B18076" s="225">
        <v>45.2</v>
      </c>
    </row>
    <row r="18077" spans="1:2">
      <c r="A18077" s="68" t="s">
        <v>18267</v>
      </c>
      <c r="B18077" s="225">
        <v>45.2</v>
      </c>
    </row>
    <row r="18078" spans="1:2">
      <c r="A18078" s="68" t="s">
        <v>18268</v>
      </c>
      <c r="B18078" s="225">
        <v>84.45</v>
      </c>
    </row>
    <row r="18079" spans="1:2">
      <c r="A18079" s="68" t="s">
        <v>18269</v>
      </c>
      <c r="B18079" s="225">
        <v>84.45</v>
      </c>
    </row>
    <row r="18080" spans="1:2">
      <c r="A18080" s="68" t="s">
        <v>18270</v>
      </c>
      <c r="B18080" s="225">
        <v>179.59</v>
      </c>
    </row>
    <row r="18081" spans="1:2">
      <c r="A18081" s="68" t="s">
        <v>18271</v>
      </c>
      <c r="B18081" s="225">
        <v>179.59</v>
      </c>
    </row>
    <row r="18082" spans="1:2">
      <c r="A18082" s="68" t="s">
        <v>18272</v>
      </c>
      <c r="B18082" s="225">
        <v>53.71</v>
      </c>
    </row>
    <row r="18083" spans="1:2">
      <c r="A18083" s="68" t="s">
        <v>18273</v>
      </c>
      <c r="B18083" s="225">
        <v>53.71</v>
      </c>
    </row>
    <row r="18084" spans="1:2">
      <c r="A18084" s="68" t="s">
        <v>18274</v>
      </c>
      <c r="B18084" s="225">
        <v>245.89</v>
      </c>
    </row>
    <row r="18085" spans="1:2">
      <c r="A18085" s="68" t="s">
        <v>18275</v>
      </c>
      <c r="B18085" s="225">
        <v>245.89</v>
      </c>
    </row>
    <row r="18086" spans="1:2">
      <c r="A18086" s="68" t="s">
        <v>18276</v>
      </c>
      <c r="B18086" s="225">
        <v>76.98</v>
      </c>
    </row>
    <row r="18087" spans="1:2">
      <c r="A18087" s="68" t="s">
        <v>18277</v>
      </c>
      <c r="B18087" s="225">
        <v>76.98</v>
      </c>
    </row>
    <row r="18088" spans="1:2">
      <c r="A18088" s="68" t="s">
        <v>23522</v>
      </c>
      <c r="B18088" s="225">
        <v>182.53</v>
      </c>
    </row>
    <row r="18089" spans="1:2">
      <c r="A18089" s="68" t="s">
        <v>23523</v>
      </c>
      <c r="B18089" s="225">
        <v>182.53</v>
      </c>
    </row>
    <row r="18090" spans="1:2">
      <c r="A18090" s="68" t="s">
        <v>18278</v>
      </c>
      <c r="B18090" s="225">
        <v>6.08</v>
      </c>
    </row>
    <row r="18091" spans="1:2">
      <c r="A18091" s="68" t="s">
        <v>18280</v>
      </c>
      <c r="B18091" s="225">
        <v>6.08</v>
      </c>
    </row>
    <row r="18092" spans="1:2">
      <c r="A18092" s="68" t="s">
        <v>18281</v>
      </c>
      <c r="B18092" s="225">
        <v>3.41</v>
      </c>
    </row>
    <row r="18093" spans="1:2">
      <c r="A18093" s="68" t="s">
        <v>18283</v>
      </c>
      <c r="B18093" s="225">
        <v>3.41</v>
      </c>
    </row>
    <row r="18094" spans="1:2">
      <c r="A18094" s="68" t="s">
        <v>18284</v>
      </c>
      <c r="B18094" s="225">
        <v>56.58</v>
      </c>
    </row>
    <row r="18095" spans="1:2">
      <c r="A18095" s="68" t="s">
        <v>18285</v>
      </c>
      <c r="B18095" s="225">
        <v>56.58</v>
      </c>
    </row>
    <row r="18096" spans="1:2">
      <c r="A18096" s="68" t="s">
        <v>18286</v>
      </c>
      <c r="B18096" s="225">
        <v>72.09</v>
      </c>
    </row>
    <row r="18097" spans="1:2">
      <c r="A18097" s="68" t="s">
        <v>18287</v>
      </c>
      <c r="B18097" s="225">
        <v>72.09</v>
      </c>
    </row>
    <row r="18098" spans="1:2">
      <c r="A18098" s="68" t="s">
        <v>18288</v>
      </c>
      <c r="B18098" s="225">
        <v>53.02</v>
      </c>
    </row>
    <row r="18099" spans="1:2">
      <c r="A18099" s="68" t="s">
        <v>18289</v>
      </c>
      <c r="B18099" s="225">
        <v>53.02</v>
      </c>
    </row>
    <row r="18100" spans="1:2">
      <c r="A18100" s="68" t="s">
        <v>18290</v>
      </c>
      <c r="B18100" s="225">
        <v>56.64</v>
      </c>
    </row>
    <row r="18101" spans="1:2">
      <c r="A18101" s="68" t="s">
        <v>18291</v>
      </c>
      <c r="B18101" s="225">
        <v>56.64</v>
      </c>
    </row>
    <row r="18102" spans="1:2">
      <c r="A18102" s="68" t="s">
        <v>18292</v>
      </c>
      <c r="B18102" s="225">
        <v>117.32</v>
      </c>
    </row>
    <row r="18103" spans="1:2">
      <c r="A18103" s="68" t="s">
        <v>18293</v>
      </c>
      <c r="B18103" s="225">
        <v>117.32</v>
      </c>
    </row>
    <row r="18104" spans="1:2">
      <c r="A18104" s="68" t="s">
        <v>18294</v>
      </c>
      <c r="B18104" s="225">
        <v>244.53</v>
      </c>
    </row>
    <row r="18105" spans="1:2">
      <c r="A18105" s="68" t="s">
        <v>18295</v>
      </c>
      <c r="B18105" s="225">
        <v>244.53</v>
      </c>
    </row>
    <row r="18106" spans="1:2">
      <c r="A18106" s="68" t="s">
        <v>18296</v>
      </c>
      <c r="B18106" s="225">
        <v>163.98</v>
      </c>
    </row>
    <row r="18107" spans="1:2">
      <c r="A18107" s="68" t="s">
        <v>18297</v>
      </c>
      <c r="B18107" s="225">
        <v>163.98</v>
      </c>
    </row>
    <row r="18108" spans="1:2">
      <c r="A18108" s="68" t="s">
        <v>18298</v>
      </c>
      <c r="B18108" s="225">
        <v>35.130000000000003</v>
      </c>
    </row>
    <row r="18109" spans="1:2">
      <c r="A18109" s="68" t="s">
        <v>18299</v>
      </c>
      <c r="B18109" s="225">
        <v>35.130000000000003</v>
      </c>
    </row>
    <row r="18110" spans="1:2">
      <c r="A18110" s="68" t="s">
        <v>18300</v>
      </c>
      <c r="B18110" s="225">
        <v>35.69</v>
      </c>
    </row>
    <row r="18111" spans="1:2">
      <c r="A18111" s="68" t="s">
        <v>18301</v>
      </c>
      <c r="B18111" s="225">
        <v>35.69</v>
      </c>
    </row>
    <row r="18112" spans="1:2">
      <c r="A18112" s="68" t="s">
        <v>18302</v>
      </c>
      <c r="B18112" s="225">
        <v>27.3</v>
      </c>
    </row>
    <row r="18113" spans="1:2">
      <c r="A18113" s="68" t="s">
        <v>18303</v>
      </c>
      <c r="B18113" s="225">
        <v>27.3</v>
      </c>
    </row>
    <row r="18114" spans="1:2">
      <c r="A18114" s="68" t="s">
        <v>18304</v>
      </c>
      <c r="B18114" s="225">
        <v>838.89</v>
      </c>
    </row>
    <row r="18115" spans="1:2">
      <c r="A18115" s="68" t="s">
        <v>18305</v>
      </c>
      <c r="B18115" s="225">
        <v>838.89</v>
      </c>
    </row>
    <row r="18116" spans="1:2">
      <c r="A18116" s="68" t="s">
        <v>23524</v>
      </c>
      <c r="B18116" s="225">
        <v>252.89</v>
      </c>
    </row>
    <row r="18117" spans="1:2">
      <c r="A18117" s="68" t="s">
        <v>23525</v>
      </c>
      <c r="B18117" s="225">
        <v>252.89</v>
      </c>
    </row>
    <row r="18118" spans="1:2">
      <c r="A18118" s="68" t="s">
        <v>18306</v>
      </c>
      <c r="B18118" s="225">
        <v>48.82</v>
      </c>
    </row>
    <row r="18119" spans="1:2">
      <c r="A18119" s="68" t="s">
        <v>18307</v>
      </c>
      <c r="B18119" s="225">
        <v>48.82</v>
      </c>
    </row>
    <row r="18120" spans="1:2">
      <c r="A18120" s="68" t="s">
        <v>18308</v>
      </c>
      <c r="B18120" s="225">
        <v>401.6</v>
      </c>
    </row>
    <row r="18121" spans="1:2">
      <c r="A18121" s="68" t="s">
        <v>18309</v>
      </c>
      <c r="B18121" s="225">
        <v>401.6</v>
      </c>
    </row>
    <row r="18122" spans="1:2">
      <c r="A18122" s="68" t="s">
        <v>18310</v>
      </c>
      <c r="B18122" s="225">
        <v>545.79999999999995</v>
      </c>
    </row>
    <row r="18123" spans="1:2">
      <c r="A18123" s="68" t="s">
        <v>18311</v>
      </c>
      <c r="B18123" s="225">
        <v>545.79999999999995</v>
      </c>
    </row>
    <row r="18124" spans="1:2">
      <c r="A18124" s="68" t="s">
        <v>18312</v>
      </c>
      <c r="B18124" s="225">
        <v>74.42</v>
      </c>
    </row>
    <row r="18125" spans="1:2">
      <c r="A18125" s="68" t="s">
        <v>18313</v>
      </c>
      <c r="B18125" s="225">
        <v>74.42</v>
      </c>
    </row>
    <row r="18126" spans="1:2">
      <c r="A18126" s="68" t="s">
        <v>18314</v>
      </c>
      <c r="B18126" s="225">
        <v>101.88</v>
      </c>
    </row>
    <row r="18127" spans="1:2">
      <c r="A18127" s="68" t="s">
        <v>18316</v>
      </c>
      <c r="B18127" s="225">
        <v>101.88</v>
      </c>
    </row>
    <row r="18128" spans="1:2">
      <c r="A18128" s="68" t="s">
        <v>18317</v>
      </c>
      <c r="B18128" s="225">
        <v>357.26</v>
      </c>
    </row>
    <row r="18129" spans="1:2">
      <c r="A18129" s="68" t="s">
        <v>18318</v>
      </c>
      <c r="B18129" s="225">
        <v>357.26</v>
      </c>
    </row>
    <row r="18130" spans="1:2">
      <c r="A18130" s="68" t="s">
        <v>23526</v>
      </c>
      <c r="B18130" s="225">
        <v>648.79999999999995</v>
      </c>
    </row>
    <row r="18131" spans="1:2">
      <c r="A18131" s="68" t="s">
        <v>23527</v>
      </c>
      <c r="B18131" s="225">
        <v>648.79999999999995</v>
      </c>
    </row>
    <row r="18132" spans="1:2">
      <c r="A18132" s="68" t="s">
        <v>18319</v>
      </c>
      <c r="B18132" s="225">
        <v>18.16</v>
      </c>
    </row>
    <row r="18133" spans="1:2">
      <c r="A18133" s="68" t="s">
        <v>18320</v>
      </c>
      <c r="B18133" s="225">
        <v>16.54</v>
      </c>
    </row>
    <row r="18134" spans="1:2">
      <c r="A18134" s="68" t="s">
        <v>18321</v>
      </c>
      <c r="B18134" s="225">
        <v>20.89</v>
      </c>
    </row>
    <row r="18135" spans="1:2">
      <c r="A18135" s="68" t="s">
        <v>18322</v>
      </c>
      <c r="B18135" s="225">
        <v>19.27</v>
      </c>
    </row>
    <row r="18136" spans="1:2">
      <c r="A18136" s="68" t="s">
        <v>18323</v>
      </c>
      <c r="B18136" s="225">
        <v>47.59</v>
      </c>
    </row>
    <row r="18137" spans="1:2">
      <c r="A18137" s="68" t="s">
        <v>18324</v>
      </c>
      <c r="B18137" s="225">
        <v>44.88</v>
      </c>
    </row>
    <row r="18138" spans="1:2">
      <c r="A18138" s="68" t="s">
        <v>18325</v>
      </c>
      <c r="B18138" s="225">
        <v>67.95</v>
      </c>
    </row>
    <row r="18139" spans="1:2">
      <c r="A18139" s="68" t="s">
        <v>18326</v>
      </c>
      <c r="B18139" s="225">
        <v>65.239999999999995</v>
      </c>
    </row>
    <row r="18140" spans="1:2">
      <c r="A18140" s="68" t="s">
        <v>18327</v>
      </c>
      <c r="B18140" s="225">
        <v>104.29</v>
      </c>
    </row>
    <row r="18141" spans="1:2">
      <c r="A18141" s="68" t="s">
        <v>18328</v>
      </c>
      <c r="B18141" s="225">
        <v>101.58</v>
      </c>
    </row>
    <row r="18142" spans="1:2">
      <c r="A18142" s="68" t="s">
        <v>18329</v>
      </c>
      <c r="B18142" s="225">
        <v>159.32</v>
      </c>
    </row>
    <row r="18143" spans="1:2">
      <c r="A18143" s="68" t="s">
        <v>18330</v>
      </c>
      <c r="B18143" s="225">
        <v>156.07</v>
      </c>
    </row>
    <row r="18144" spans="1:2">
      <c r="A18144" s="68" t="s">
        <v>18331</v>
      </c>
      <c r="B18144" s="225">
        <v>194.48</v>
      </c>
    </row>
    <row r="18145" spans="1:2">
      <c r="A18145" s="68" t="s">
        <v>18332</v>
      </c>
      <c r="B18145" s="225">
        <v>191.23</v>
      </c>
    </row>
    <row r="18146" spans="1:2">
      <c r="A18146" s="68" t="s">
        <v>18333</v>
      </c>
      <c r="B18146" s="225">
        <v>33.89</v>
      </c>
    </row>
    <row r="18147" spans="1:2">
      <c r="A18147" s="68" t="s">
        <v>18334</v>
      </c>
      <c r="B18147" s="225">
        <v>33.89</v>
      </c>
    </row>
    <row r="18148" spans="1:2">
      <c r="A18148" s="68" t="s">
        <v>18335</v>
      </c>
      <c r="B18148" s="225">
        <v>16.8</v>
      </c>
    </row>
    <row r="18149" spans="1:2">
      <c r="A18149" s="68" t="s">
        <v>18336</v>
      </c>
      <c r="B18149" s="225">
        <v>16.8</v>
      </c>
    </row>
    <row r="18150" spans="1:2">
      <c r="A18150" s="68" t="s">
        <v>18337</v>
      </c>
      <c r="B18150" s="225">
        <v>16.920000000000002</v>
      </c>
    </row>
    <row r="18151" spans="1:2">
      <c r="A18151" s="68" t="s">
        <v>18338</v>
      </c>
      <c r="B18151" s="225">
        <v>16.920000000000002</v>
      </c>
    </row>
    <row r="18152" spans="1:2">
      <c r="A18152" s="68" t="s">
        <v>18339</v>
      </c>
      <c r="B18152" s="225">
        <v>40.450000000000003</v>
      </c>
    </row>
    <row r="18153" spans="1:2">
      <c r="A18153" s="68" t="s">
        <v>18340</v>
      </c>
      <c r="B18153" s="225">
        <v>40.450000000000003</v>
      </c>
    </row>
    <row r="18154" spans="1:2">
      <c r="A18154" s="68" t="s">
        <v>18341</v>
      </c>
      <c r="B18154" s="225">
        <v>41.12</v>
      </c>
    </row>
    <row r="18155" spans="1:2">
      <c r="A18155" s="68" t="s">
        <v>18342</v>
      </c>
      <c r="B18155" s="225">
        <v>41.12</v>
      </c>
    </row>
    <row r="18156" spans="1:2">
      <c r="A18156" s="68" t="s">
        <v>18343</v>
      </c>
      <c r="B18156" s="225">
        <v>53.46</v>
      </c>
    </row>
    <row r="18157" spans="1:2">
      <c r="A18157" s="68" t="s">
        <v>18344</v>
      </c>
      <c r="B18157" s="225">
        <v>53.46</v>
      </c>
    </row>
    <row r="18158" spans="1:2">
      <c r="A18158" s="68" t="s">
        <v>18345</v>
      </c>
      <c r="B18158" s="225">
        <v>3.99</v>
      </c>
    </row>
    <row r="18159" spans="1:2">
      <c r="A18159" s="68" t="s">
        <v>18347</v>
      </c>
      <c r="B18159" s="225">
        <v>3.99</v>
      </c>
    </row>
    <row r="18160" spans="1:2">
      <c r="A18160" s="68" t="s">
        <v>18348</v>
      </c>
      <c r="B18160" s="225">
        <v>0.84</v>
      </c>
    </row>
    <row r="18161" spans="1:2">
      <c r="A18161" s="68" t="s">
        <v>18350</v>
      </c>
      <c r="B18161" s="225">
        <v>0.84</v>
      </c>
    </row>
    <row r="18162" spans="1:2">
      <c r="A18162" s="68" t="s">
        <v>18351</v>
      </c>
      <c r="B18162" s="225">
        <v>93.25</v>
      </c>
    </row>
    <row r="18163" spans="1:2">
      <c r="A18163" s="68" t="s">
        <v>18352</v>
      </c>
      <c r="B18163" s="225">
        <v>93.25</v>
      </c>
    </row>
    <row r="18164" spans="1:2">
      <c r="A18164" s="68" t="s">
        <v>18353</v>
      </c>
      <c r="B18164" s="225">
        <v>88.82</v>
      </c>
    </row>
    <row r="18165" spans="1:2">
      <c r="A18165" s="68" t="s">
        <v>18354</v>
      </c>
      <c r="B18165" s="225">
        <v>88.82</v>
      </c>
    </row>
    <row r="18166" spans="1:2">
      <c r="A18166" s="68" t="s">
        <v>18355</v>
      </c>
      <c r="B18166" s="225">
        <v>80.599999999999994</v>
      </c>
    </row>
    <row r="18167" spans="1:2">
      <c r="A18167" s="68" t="s">
        <v>18356</v>
      </c>
      <c r="B18167" s="225">
        <v>80.599999999999994</v>
      </c>
    </row>
    <row r="18168" spans="1:2">
      <c r="A18168" s="68" t="s">
        <v>18357</v>
      </c>
      <c r="B18168" s="225">
        <v>101.35</v>
      </c>
    </row>
    <row r="18169" spans="1:2">
      <c r="A18169" s="68" t="s">
        <v>18358</v>
      </c>
      <c r="B18169" s="225">
        <v>101.35</v>
      </c>
    </row>
    <row r="18170" spans="1:2">
      <c r="A18170" s="68" t="s">
        <v>18359</v>
      </c>
      <c r="B18170" s="225">
        <v>11.32</v>
      </c>
    </row>
    <row r="18171" spans="1:2">
      <c r="A18171" s="68" t="s">
        <v>18360</v>
      </c>
      <c r="B18171" s="225">
        <v>11.32</v>
      </c>
    </row>
    <row r="18172" spans="1:2">
      <c r="A18172" s="68" t="s">
        <v>18361</v>
      </c>
      <c r="B18172" s="225">
        <v>12.26</v>
      </c>
    </row>
    <row r="18173" spans="1:2">
      <c r="A18173" s="68" t="s">
        <v>18362</v>
      </c>
      <c r="B18173" s="225">
        <v>12.26</v>
      </c>
    </row>
    <row r="18174" spans="1:2">
      <c r="A18174" s="68" t="s">
        <v>34555</v>
      </c>
      <c r="B18174" s="225">
        <v>24.62</v>
      </c>
    </row>
    <row r="18175" spans="1:2">
      <c r="A18175" s="68" t="s">
        <v>34556</v>
      </c>
      <c r="B18175" s="225">
        <v>24.62</v>
      </c>
    </row>
    <row r="18176" spans="1:2">
      <c r="A18176" s="68" t="s">
        <v>18363</v>
      </c>
      <c r="B18176" s="225">
        <v>6.03</v>
      </c>
    </row>
    <row r="18177" spans="1:2">
      <c r="A18177" s="68" t="s">
        <v>18364</v>
      </c>
      <c r="B18177" s="225">
        <v>6.03</v>
      </c>
    </row>
    <row r="18178" spans="1:2">
      <c r="A18178" s="68" t="s">
        <v>18365</v>
      </c>
      <c r="B18178" s="225">
        <v>15.08</v>
      </c>
    </row>
    <row r="18179" spans="1:2">
      <c r="A18179" s="68" t="s">
        <v>18366</v>
      </c>
      <c r="B18179" s="225">
        <v>15.08</v>
      </c>
    </row>
    <row r="18180" spans="1:2">
      <c r="A18180" s="68" t="s">
        <v>18367</v>
      </c>
      <c r="B18180" s="225">
        <v>13.6</v>
      </c>
    </row>
    <row r="18181" spans="1:2">
      <c r="A18181" s="68" t="s">
        <v>18368</v>
      </c>
      <c r="B18181" s="225">
        <v>13.6</v>
      </c>
    </row>
    <row r="18182" spans="1:2">
      <c r="A18182" s="68" t="s">
        <v>18369</v>
      </c>
      <c r="B18182" s="225">
        <v>4.83</v>
      </c>
    </row>
    <row r="18183" spans="1:2">
      <c r="A18183" s="68" t="s">
        <v>18371</v>
      </c>
      <c r="B18183" s="225">
        <v>4.83</v>
      </c>
    </row>
    <row r="18184" spans="1:2">
      <c r="A18184" s="68" t="s">
        <v>18372</v>
      </c>
      <c r="B18184" s="225">
        <v>3.97</v>
      </c>
    </row>
    <row r="18185" spans="1:2">
      <c r="A18185" s="68" t="s">
        <v>18374</v>
      </c>
      <c r="B18185" s="225">
        <v>3.97</v>
      </c>
    </row>
    <row r="18186" spans="1:2">
      <c r="A18186" s="68" t="s">
        <v>18375</v>
      </c>
      <c r="B18186" s="225">
        <v>30.24</v>
      </c>
    </row>
    <row r="18187" spans="1:2">
      <c r="A18187" s="68" t="s">
        <v>18376</v>
      </c>
      <c r="B18187" s="225">
        <v>30.24</v>
      </c>
    </row>
    <row r="18188" spans="1:2">
      <c r="A18188" s="68" t="s">
        <v>18377</v>
      </c>
      <c r="B18188" s="225">
        <v>10.62</v>
      </c>
    </row>
    <row r="18189" spans="1:2">
      <c r="A18189" s="68" t="s">
        <v>18378</v>
      </c>
      <c r="B18189" s="225">
        <v>10.62</v>
      </c>
    </row>
    <row r="18190" spans="1:2">
      <c r="A18190" s="68" t="s">
        <v>18379</v>
      </c>
      <c r="B18190" s="225">
        <v>2.2400000000000002</v>
      </c>
    </row>
    <row r="18191" spans="1:2">
      <c r="A18191" s="68" t="s">
        <v>18381</v>
      </c>
      <c r="B18191" s="225">
        <v>2.2400000000000002</v>
      </c>
    </row>
    <row r="18192" spans="1:2">
      <c r="A18192" s="68" t="s">
        <v>18382</v>
      </c>
      <c r="B18192" s="225">
        <v>197.63</v>
      </c>
    </row>
    <row r="18193" spans="1:2">
      <c r="A18193" s="68" t="s">
        <v>18383</v>
      </c>
      <c r="B18193" s="225">
        <v>197.63</v>
      </c>
    </row>
    <row r="18194" spans="1:2">
      <c r="A18194" s="68" t="s">
        <v>18384</v>
      </c>
      <c r="B18194" s="225">
        <v>174.83</v>
      </c>
    </row>
    <row r="18195" spans="1:2">
      <c r="A18195" s="68" t="s">
        <v>18385</v>
      </c>
      <c r="B18195" s="225">
        <v>174.83</v>
      </c>
    </row>
    <row r="18196" spans="1:2">
      <c r="A18196" s="68" t="s">
        <v>18386</v>
      </c>
      <c r="B18196" s="225">
        <v>43.7</v>
      </c>
    </row>
    <row r="18197" spans="1:2">
      <c r="A18197" s="68" t="s">
        <v>18387</v>
      </c>
      <c r="B18197" s="225">
        <v>43.7</v>
      </c>
    </row>
    <row r="18198" spans="1:2">
      <c r="A18198" s="68" t="s">
        <v>18388</v>
      </c>
      <c r="B18198" s="225">
        <v>34.21</v>
      </c>
    </row>
    <row r="18199" spans="1:2">
      <c r="A18199" s="68" t="s">
        <v>18389</v>
      </c>
      <c r="B18199" s="225">
        <v>34.21</v>
      </c>
    </row>
    <row r="18200" spans="1:2">
      <c r="A18200" s="68" t="s">
        <v>18390</v>
      </c>
      <c r="B18200" s="225">
        <v>410.29</v>
      </c>
    </row>
    <row r="18201" spans="1:2">
      <c r="A18201" s="68" t="s">
        <v>18391</v>
      </c>
      <c r="B18201" s="225">
        <v>407.58</v>
      </c>
    </row>
    <row r="18202" spans="1:2">
      <c r="A18202" s="68" t="s">
        <v>18392</v>
      </c>
      <c r="B18202" s="225">
        <v>10.28</v>
      </c>
    </row>
    <row r="18203" spans="1:2">
      <c r="A18203" s="68" t="s">
        <v>18393</v>
      </c>
      <c r="B18203" s="225">
        <v>10.28</v>
      </c>
    </row>
    <row r="18204" spans="1:2">
      <c r="A18204" s="68" t="s">
        <v>23528</v>
      </c>
      <c r="B18204" s="225">
        <v>20.239999999999998</v>
      </c>
    </row>
    <row r="18205" spans="1:2">
      <c r="A18205" s="68" t="s">
        <v>23529</v>
      </c>
      <c r="B18205" s="225">
        <v>20.239999999999998</v>
      </c>
    </row>
    <row r="18206" spans="1:2">
      <c r="A18206" s="68" t="s">
        <v>23530</v>
      </c>
      <c r="B18206" s="225">
        <v>473.1</v>
      </c>
    </row>
    <row r="18207" spans="1:2">
      <c r="A18207" s="68" t="s">
        <v>23531</v>
      </c>
      <c r="B18207" s="225">
        <v>473.1</v>
      </c>
    </row>
    <row r="18208" spans="1:2">
      <c r="A18208" s="68" t="s">
        <v>18394</v>
      </c>
      <c r="B18208" s="225">
        <v>3660</v>
      </c>
    </row>
    <row r="18209" spans="1:2">
      <c r="A18209" s="68" t="s">
        <v>18395</v>
      </c>
      <c r="B18209" s="225">
        <v>3660</v>
      </c>
    </row>
    <row r="18210" spans="1:2">
      <c r="A18210" s="68" t="s">
        <v>18396</v>
      </c>
      <c r="B18210" s="225">
        <v>3409.3</v>
      </c>
    </row>
    <row r="18211" spans="1:2">
      <c r="A18211" s="68" t="s">
        <v>18397</v>
      </c>
      <c r="B18211" s="225">
        <v>3409.3</v>
      </c>
    </row>
    <row r="18212" spans="1:2">
      <c r="A18212" s="68" t="s">
        <v>18398</v>
      </c>
      <c r="B18212" s="225">
        <v>5388</v>
      </c>
    </row>
    <row r="18213" spans="1:2">
      <c r="A18213" s="68" t="s">
        <v>18399</v>
      </c>
      <c r="B18213" s="225">
        <v>5388</v>
      </c>
    </row>
    <row r="18214" spans="1:2">
      <c r="A18214" s="68" t="s">
        <v>18400</v>
      </c>
      <c r="B18214" s="225">
        <v>5007</v>
      </c>
    </row>
    <row r="18215" spans="1:2">
      <c r="A18215" s="68" t="s">
        <v>18401</v>
      </c>
      <c r="B18215" s="225">
        <v>5007</v>
      </c>
    </row>
    <row r="18216" spans="1:2">
      <c r="A18216" s="68" t="s">
        <v>18402</v>
      </c>
      <c r="B18216" s="225">
        <v>6067.2</v>
      </c>
    </row>
    <row r="18217" spans="1:2">
      <c r="A18217" s="68" t="s">
        <v>18403</v>
      </c>
      <c r="B18217" s="225">
        <v>6067.2</v>
      </c>
    </row>
    <row r="18218" spans="1:2">
      <c r="A18218" s="68" t="s">
        <v>18404</v>
      </c>
      <c r="B18218" s="225">
        <v>6067.2</v>
      </c>
    </row>
    <row r="18219" spans="1:2">
      <c r="A18219" s="68" t="s">
        <v>18405</v>
      </c>
      <c r="B18219" s="225">
        <v>6067.2</v>
      </c>
    </row>
    <row r="18220" spans="1:2">
      <c r="A18220" s="68" t="s">
        <v>18406</v>
      </c>
      <c r="B18220" s="225">
        <v>6698.4</v>
      </c>
    </row>
    <row r="18221" spans="1:2">
      <c r="A18221" s="68" t="s">
        <v>18407</v>
      </c>
      <c r="B18221" s="225">
        <v>6698.4</v>
      </c>
    </row>
    <row r="18222" spans="1:2">
      <c r="A18222" s="68" t="s">
        <v>18408</v>
      </c>
      <c r="B18222" s="225">
        <v>6698.4</v>
      </c>
    </row>
    <row r="18223" spans="1:2">
      <c r="A18223" s="68" t="s">
        <v>18409</v>
      </c>
      <c r="B18223" s="225">
        <v>6698.4</v>
      </c>
    </row>
    <row r="18224" spans="1:2">
      <c r="A18224" s="68" t="s">
        <v>18410</v>
      </c>
      <c r="B18224" s="225">
        <v>9603.6</v>
      </c>
    </row>
    <row r="18225" spans="1:2">
      <c r="A18225" s="68" t="s">
        <v>18411</v>
      </c>
      <c r="B18225" s="225">
        <v>9603.6</v>
      </c>
    </row>
    <row r="18226" spans="1:2">
      <c r="A18226" s="68" t="s">
        <v>18412</v>
      </c>
      <c r="B18226" s="225">
        <v>9603.6</v>
      </c>
    </row>
    <row r="18227" spans="1:2">
      <c r="A18227" s="68" t="s">
        <v>18413</v>
      </c>
      <c r="B18227" s="225">
        <v>9603.6</v>
      </c>
    </row>
    <row r="18228" spans="1:2">
      <c r="A18228" s="68" t="s">
        <v>18414</v>
      </c>
      <c r="B18228" s="225">
        <v>14521.2</v>
      </c>
    </row>
    <row r="18229" spans="1:2">
      <c r="A18229" s="68" t="s">
        <v>18415</v>
      </c>
      <c r="B18229" s="225">
        <v>14521.2</v>
      </c>
    </row>
    <row r="18230" spans="1:2">
      <c r="A18230" s="68" t="s">
        <v>18416</v>
      </c>
      <c r="B18230" s="225">
        <v>14521.2</v>
      </c>
    </row>
    <row r="18231" spans="1:2">
      <c r="A18231" s="68" t="s">
        <v>18417</v>
      </c>
      <c r="B18231" s="225">
        <v>14521.2</v>
      </c>
    </row>
    <row r="18232" spans="1:2">
      <c r="A18232" s="68" t="s">
        <v>18418</v>
      </c>
      <c r="B18232" s="225">
        <v>16236</v>
      </c>
    </row>
    <row r="18233" spans="1:2">
      <c r="A18233" s="68" t="s">
        <v>18419</v>
      </c>
      <c r="B18233" s="225">
        <v>16236</v>
      </c>
    </row>
    <row r="18234" spans="1:2">
      <c r="A18234" s="68" t="s">
        <v>18420</v>
      </c>
      <c r="B18234" s="225">
        <v>16236</v>
      </c>
    </row>
    <row r="18235" spans="1:2">
      <c r="A18235" s="68" t="s">
        <v>18421</v>
      </c>
      <c r="B18235" s="225">
        <v>16236</v>
      </c>
    </row>
    <row r="18236" spans="1:2">
      <c r="A18236" s="68" t="s">
        <v>18422</v>
      </c>
      <c r="B18236" s="225">
        <v>688.65</v>
      </c>
    </row>
    <row r="18237" spans="1:2">
      <c r="A18237" s="68" t="s">
        <v>18423</v>
      </c>
      <c r="B18237" s="225">
        <v>688.65</v>
      </c>
    </row>
    <row r="18238" spans="1:2">
      <c r="A18238" s="68" t="s">
        <v>18424</v>
      </c>
      <c r="B18238" s="225">
        <v>1170</v>
      </c>
    </row>
    <row r="18239" spans="1:2">
      <c r="A18239" s="68" t="s">
        <v>18425</v>
      </c>
      <c r="B18239" s="225">
        <v>1170</v>
      </c>
    </row>
    <row r="18240" spans="1:2">
      <c r="A18240" s="68" t="s">
        <v>18426</v>
      </c>
      <c r="B18240" s="225">
        <v>1470</v>
      </c>
    </row>
    <row r="18241" spans="1:2">
      <c r="A18241" s="68" t="s">
        <v>18427</v>
      </c>
      <c r="B18241" s="225">
        <v>1470</v>
      </c>
    </row>
    <row r="18242" spans="1:2">
      <c r="A18242" s="68" t="s">
        <v>18428</v>
      </c>
      <c r="B18242" s="225">
        <v>3750</v>
      </c>
    </row>
    <row r="18243" spans="1:2">
      <c r="A18243" s="68" t="s">
        <v>18429</v>
      </c>
      <c r="B18243" s="225">
        <v>3750</v>
      </c>
    </row>
    <row r="18244" spans="1:2">
      <c r="A18244" s="68" t="s">
        <v>18430</v>
      </c>
      <c r="B18244" s="225">
        <v>2018.8</v>
      </c>
    </row>
    <row r="18245" spans="1:2">
      <c r="A18245" s="68" t="s">
        <v>18431</v>
      </c>
      <c r="B18245" s="225">
        <v>2018.8</v>
      </c>
    </row>
    <row r="18246" spans="1:2">
      <c r="A18246" s="68" t="s">
        <v>18432</v>
      </c>
      <c r="B18246" s="225">
        <v>2641.95</v>
      </c>
    </row>
    <row r="18247" spans="1:2">
      <c r="A18247" s="68" t="s">
        <v>18433</v>
      </c>
      <c r="B18247" s="225">
        <v>2641.95</v>
      </c>
    </row>
    <row r="18248" spans="1:2">
      <c r="A18248" s="68" t="s">
        <v>18434</v>
      </c>
      <c r="B18248" s="225">
        <v>4462.33</v>
      </c>
    </row>
    <row r="18249" spans="1:2">
      <c r="A18249" s="68" t="s">
        <v>18435</v>
      </c>
      <c r="B18249" s="225">
        <v>4462.33</v>
      </c>
    </row>
    <row r="18250" spans="1:2">
      <c r="A18250" s="68" t="s">
        <v>18436</v>
      </c>
      <c r="B18250" s="225">
        <v>5871</v>
      </c>
    </row>
    <row r="18251" spans="1:2">
      <c r="A18251" s="68" t="s">
        <v>18437</v>
      </c>
      <c r="B18251" s="225">
        <v>5871</v>
      </c>
    </row>
    <row r="18252" spans="1:2">
      <c r="A18252" s="68" t="s">
        <v>18438</v>
      </c>
      <c r="B18252" s="225">
        <v>7338.75</v>
      </c>
    </row>
    <row r="18253" spans="1:2">
      <c r="A18253" s="68" t="s">
        <v>18439</v>
      </c>
      <c r="B18253" s="225">
        <v>7338.75</v>
      </c>
    </row>
    <row r="18254" spans="1:2">
      <c r="A18254" s="68" t="s">
        <v>18440</v>
      </c>
      <c r="B18254" s="225">
        <v>452.17</v>
      </c>
    </row>
    <row r="18255" spans="1:2">
      <c r="A18255" s="68" t="s">
        <v>18442</v>
      </c>
      <c r="B18255" s="225">
        <v>452.17</v>
      </c>
    </row>
    <row r="18256" spans="1:2">
      <c r="A18256" s="68" t="s">
        <v>18443</v>
      </c>
      <c r="B18256" s="225">
        <v>699.37</v>
      </c>
    </row>
    <row r="18257" spans="1:2">
      <c r="A18257" s="68" t="s">
        <v>18445</v>
      </c>
      <c r="B18257" s="225">
        <v>699.37</v>
      </c>
    </row>
    <row r="18258" spans="1:2">
      <c r="A18258" s="68" t="s">
        <v>18446</v>
      </c>
      <c r="B18258" s="225">
        <v>1544.22</v>
      </c>
    </row>
    <row r="18259" spans="1:2">
      <c r="A18259" s="68" t="s">
        <v>18447</v>
      </c>
      <c r="B18259" s="225">
        <v>1544.22</v>
      </c>
    </row>
    <row r="18260" spans="1:2">
      <c r="A18260" s="68" t="s">
        <v>18448</v>
      </c>
      <c r="B18260" s="225">
        <v>1241.72</v>
      </c>
    </row>
    <row r="18261" spans="1:2">
      <c r="A18261" s="68" t="s">
        <v>18449</v>
      </c>
      <c r="B18261" s="225">
        <v>1241.72</v>
      </c>
    </row>
    <row r="18262" spans="1:2">
      <c r="A18262" s="68" t="s">
        <v>18450</v>
      </c>
      <c r="B18262" s="225">
        <v>800.9</v>
      </c>
    </row>
    <row r="18263" spans="1:2">
      <c r="A18263" s="68" t="s">
        <v>18451</v>
      </c>
      <c r="B18263" s="225">
        <v>800.9</v>
      </c>
    </row>
    <row r="18264" spans="1:2">
      <c r="A18264" s="68" t="s">
        <v>18452</v>
      </c>
      <c r="B18264" s="225">
        <v>475.12</v>
      </c>
    </row>
    <row r="18265" spans="1:2">
      <c r="A18265" s="68" t="s">
        <v>18453</v>
      </c>
      <c r="B18265" s="225">
        <v>475.12</v>
      </c>
    </row>
    <row r="18266" spans="1:2">
      <c r="A18266" s="68" t="s">
        <v>18454</v>
      </c>
      <c r="B18266" s="225">
        <v>6104.77</v>
      </c>
    </row>
    <row r="18267" spans="1:2">
      <c r="A18267" s="68" t="s">
        <v>18455</v>
      </c>
      <c r="B18267" s="225">
        <v>6088.52</v>
      </c>
    </row>
    <row r="18268" spans="1:2">
      <c r="A18268" s="68" t="s">
        <v>18456</v>
      </c>
      <c r="B18268" s="225">
        <v>5269.39</v>
      </c>
    </row>
    <row r="18269" spans="1:2">
      <c r="A18269" s="68" t="s">
        <v>18457</v>
      </c>
      <c r="B18269" s="225">
        <v>5256.66</v>
      </c>
    </row>
    <row r="18270" spans="1:2">
      <c r="A18270" s="68" t="s">
        <v>18458</v>
      </c>
      <c r="B18270" s="225">
        <v>4468.6000000000004</v>
      </c>
    </row>
    <row r="18271" spans="1:2">
      <c r="A18271" s="68" t="s">
        <v>18459</v>
      </c>
      <c r="B18271" s="225">
        <v>4459.4399999999996</v>
      </c>
    </row>
    <row r="18272" spans="1:2">
      <c r="A18272" s="68" t="s">
        <v>18460</v>
      </c>
      <c r="B18272" s="225">
        <v>517.19000000000005</v>
      </c>
    </row>
    <row r="18273" spans="1:2">
      <c r="A18273" s="68" t="s">
        <v>18461</v>
      </c>
      <c r="B18273" s="225">
        <v>513.55999999999995</v>
      </c>
    </row>
    <row r="18274" spans="1:2">
      <c r="A18274" s="68" t="s">
        <v>18462</v>
      </c>
      <c r="B18274" s="225">
        <v>497.19</v>
      </c>
    </row>
    <row r="18275" spans="1:2">
      <c r="A18275" s="68" t="s">
        <v>18463</v>
      </c>
      <c r="B18275" s="225">
        <v>493.56</v>
      </c>
    </row>
    <row r="18276" spans="1:2">
      <c r="A18276" s="68" t="s">
        <v>18464</v>
      </c>
      <c r="B18276" s="225">
        <v>647.30999999999995</v>
      </c>
    </row>
    <row r="18277" spans="1:2">
      <c r="A18277" s="68" t="s">
        <v>18465</v>
      </c>
      <c r="B18277" s="225">
        <v>641.89</v>
      </c>
    </row>
    <row r="18278" spans="1:2">
      <c r="A18278" s="68" t="s">
        <v>18466</v>
      </c>
      <c r="B18278" s="225">
        <v>722.56</v>
      </c>
    </row>
    <row r="18279" spans="1:2">
      <c r="A18279" s="68" t="s">
        <v>18467</v>
      </c>
      <c r="B18279" s="225">
        <v>716.06</v>
      </c>
    </row>
    <row r="18280" spans="1:2">
      <c r="A18280" s="68" t="s">
        <v>18468</v>
      </c>
      <c r="B18280" s="225">
        <v>792.51</v>
      </c>
    </row>
    <row r="18281" spans="1:2">
      <c r="A18281" s="68" t="s">
        <v>18469</v>
      </c>
      <c r="B18281" s="225">
        <v>785.47</v>
      </c>
    </row>
    <row r="18282" spans="1:2">
      <c r="A18282" s="68" t="s">
        <v>18470</v>
      </c>
      <c r="B18282" s="225">
        <v>2198.3000000000002</v>
      </c>
    </row>
    <row r="18283" spans="1:2">
      <c r="A18283" s="68" t="s">
        <v>18471</v>
      </c>
      <c r="B18283" s="225">
        <v>2187.46</v>
      </c>
    </row>
    <row r="18284" spans="1:2">
      <c r="A18284" s="68" t="s">
        <v>18472</v>
      </c>
      <c r="B18284" s="225">
        <v>8078.01</v>
      </c>
    </row>
    <row r="18285" spans="1:2">
      <c r="A18285" s="68" t="s">
        <v>18473</v>
      </c>
      <c r="B18285" s="225">
        <v>8061.76</v>
      </c>
    </row>
    <row r="18286" spans="1:2">
      <c r="A18286" s="68" t="s">
        <v>18474</v>
      </c>
      <c r="B18286" s="225">
        <v>597.09</v>
      </c>
    </row>
    <row r="18287" spans="1:2">
      <c r="A18287" s="68" t="s">
        <v>18475</v>
      </c>
      <c r="B18287" s="225">
        <v>594.38</v>
      </c>
    </row>
    <row r="18288" spans="1:2">
      <c r="A18288" s="68" t="s">
        <v>18476</v>
      </c>
      <c r="B18288" s="225">
        <v>373.89</v>
      </c>
    </row>
    <row r="18289" spans="1:2">
      <c r="A18289" s="68" t="s">
        <v>18477</v>
      </c>
      <c r="B18289" s="225">
        <v>373.89</v>
      </c>
    </row>
    <row r="18290" spans="1:2">
      <c r="A18290" s="68" t="s">
        <v>18478</v>
      </c>
      <c r="B18290" s="225">
        <v>1841.03</v>
      </c>
    </row>
    <row r="18291" spans="1:2">
      <c r="A18291" s="68" t="s">
        <v>18479</v>
      </c>
      <c r="B18291" s="225">
        <v>1835.61</v>
      </c>
    </row>
    <row r="18292" spans="1:2">
      <c r="A18292" s="68" t="s">
        <v>18480</v>
      </c>
      <c r="B18292" s="225">
        <v>2297.13</v>
      </c>
    </row>
    <row r="18293" spans="1:2">
      <c r="A18293" s="68" t="s">
        <v>18481</v>
      </c>
      <c r="B18293" s="225">
        <v>2279.83</v>
      </c>
    </row>
    <row r="18294" spans="1:2">
      <c r="A18294" s="68" t="s">
        <v>18482</v>
      </c>
      <c r="B18294" s="225">
        <v>2424.27</v>
      </c>
    </row>
    <row r="18295" spans="1:2">
      <c r="A18295" s="68" t="s">
        <v>18483</v>
      </c>
      <c r="B18295" s="225">
        <v>2406.9699999999998</v>
      </c>
    </row>
    <row r="18296" spans="1:2">
      <c r="A18296" s="68" t="s">
        <v>18484</v>
      </c>
      <c r="B18296" s="225">
        <v>656.43</v>
      </c>
    </row>
    <row r="18297" spans="1:2">
      <c r="A18297" s="68" t="s">
        <v>18485</v>
      </c>
      <c r="B18297" s="225">
        <v>652.64</v>
      </c>
    </row>
    <row r="18298" spans="1:2">
      <c r="A18298" s="68" t="s">
        <v>18486</v>
      </c>
      <c r="B18298" s="225">
        <v>891.24</v>
      </c>
    </row>
    <row r="18299" spans="1:2">
      <c r="A18299" s="68" t="s">
        <v>18487</v>
      </c>
      <c r="B18299" s="225">
        <v>885.82</v>
      </c>
    </row>
    <row r="18300" spans="1:2">
      <c r="A18300" s="68" t="s">
        <v>18488</v>
      </c>
      <c r="B18300" s="225">
        <v>980.67</v>
      </c>
    </row>
    <row r="18301" spans="1:2">
      <c r="A18301" s="68" t="s">
        <v>18489</v>
      </c>
      <c r="B18301" s="225">
        <v>969</v>
      </c>
    </row>
    <row r="18302" spans="1:2">
      <c r="A18302" s="68" t="s">
        <v>18490</v>
      </c>
      <c r="B18302" s="225">
        <v>1075.9100000000001</v>
      </c>
    </row>
    <row r="18303" spans="1:2">
      <c r="A18303" s="68" t="s">
        <v>18491</v>
      </c>
      <c r="B18303" s="225">
        <v>1075.9100000000001</v>
      </c>
    </row>
    <row r="18304" spans="1:2">
      <c r="A18304" s="68" t="s">
        <v>18492</v>
      </c>
      <c r="B18304" s="225">
        <v>1046.21</v>
      </c>
    </row>
    <row r="18305" spans="1:2">
      <c r="A18305" s="68" t="s">
        <v>18493</v>
      </c>
      <c r="B18305" s="225">
        <v>1046.21</v>
      </c>
    </row>
    <row r="18306" spans="1:2">
      <c r="A18306" s="68" t="s">
        <v>18494</v>
      </c>
      <c r="B18306" s="225">
        <v>1329.82</v>
      </c>
    </row>
    <row r="18307" spans="1:2">
      <c r="A18307" s="68" t="s">
        <v>18495</v>
      </c>
      <c r="B18307" s="225">
        <v>1329.82</v>
      </c>
    </row>
    <row r="18308" spans="1:2">
      <c r="A18308" s="68" t="s">
        <v>18496</v>
      </c>
      <c r="B18308" s="225">
        <v>1056.8800000000001</v>
      </c>
    </row>
    <row r="18309" spans="1:2">
      <c r="A18309" s="68" t="s">
        <v>18497</v>
      </c>
      <c r="B18309" s="225">
        <v>1048.76</v>
      </c>
    </row>
    <row r="18310" spans="1:2">
      <c r="A18310" s="68" t="s">
        <v>18498</v>
      </c>
      <c r="B18310" s="225">
        <v>1840.93</v>
      </c>
    </row>
    <row r="18311" spans="1:2">
      <c r="A18311" s="68" t="s">
        <v>18499</v>
      </c>
      <c r="B18311" s="225">
        <v>1818.18</v>
      </c>
    </row>
    <row r="18312" spans="1:2">
      <c r="A18312" s="68" t="s">
        <v>18500</v>
      </c>
      <c r="B18312" s="225">
        <v>842.13</v>
      </c>
    </row>
    <row r="18313" spans="1:2">
      <c r="A18313" s="68" t="s">
        <v>18501</v>
      </c>
      <c r="B18313" s="225">
        <v>839.42</v>
      </c>
    </row>
    <row r="18314" spans="1:2">
      <c r="A18314" s="68" t="s">
        <v>18502</v>
      </c>
      <c r="B18314" s="225">
        <v>320.75</v>
      </c>
    </row>
    <row r="18315" spans="1:2">
      <c r="A18315" s="68" t="s">
        <v>18503</v>
      </c>
      <c r="B18315" s="225">
        <v>315.33</v>
      </c>
    </row>
    <row r="18316" spans="1:2">
      <c r="A18316" s="68" t="s">
        <v>18504</v>
      </c>
      <c r="B18316" s="225">
        <v>110.02</v>
      </c>
    </row>
    <row r="18317" spans="1:2">
      <c r="A18317" s="68" t="s">
        <v>18505</v>
      </c>
      <c r="B18317" s="225">
        <v>104.6</v>
      </c>
    </row>
    <row r="18318" spans="1:2">
      <c r="A18318" s="68" t="s">
        <v>18506</v>
      </c>
      <c r="B18318" s="225">
        <v>133.19</v>
      </c>
    </row>
    <row r="18319" spans="1:2">
      <c r="A18319" s="68" t="s">
        <v>18507</v>
      </c>
      <c r="B18319" s="225">
        <v>127.77</v>
      </c>
    </row>
    <row r="18320" spans="1:2">
      <c r="A18320" s="68" t="s">
        <v>23532</v>
      </c>
      <c r="B18320" s="225">
        <v>125.6</v>
      </c>
    </row>
    <row r="18321" spans="1:2">
      <c r="A18321" s="68" t="s">
        <v>23533</v>
      </c>
      <c r="B18321" s="225">
        <v>120.18</v>
      </c>
    </row>
    <row r="18322" spans="1:2">
      <c r="A18322" s="68" t="s">
        <v>23534</v>
      </c>
      <c r="B18322" s="225">
        <v>130.5</v>
      </c>
    </row>
    <row r="18323" spans="1:2">
      <c r="A18323" s="68" t="s">
        <v>23535</v>
      </c>
      <c r="B18323" s="225">
        <v>125.08</v>
      </c>
    </row>
    <row r="18324" spans="1:2">
      <c r="A18324" s="68" t="s">
        <v>18508</v>
      </c>
      <c r="B18324" s="225">
        <v>269.85000000000002</v>
      </c>
    </row>
    <row r="18325" spans="1:2">
      <c r="A18325" s="68" t="s">
        <v>18509</v>
      </c>
      <c r="B18325" s="225">
        <v>264.43</v>
      </c>
    </row>
    <row r="18326" spans="1:2">
      <c r="A18326" s="68" t="s">
        <v>18510</v>
      </c>
      <c r="B18326" s="225">
        <v>282.27</v>
      </c>
    </row>
    <row r="18327" spans="1:2">
      <c r="A18327" s="68" t="s">
        <v>18511</v>
      </c>
      <c r="B18327" s="225">
        <v>276.85000000000002</v>
      </c>
    </row>
    <row r="18328" spans="1:2">
      <c r="A18328" s="68" t="s">
        <v>18512</v>
      </c>
      <c r="B18328" s="225">
        <v>347.59</v>
      </c>
    </row>
    <row r="18329" spans="1:2">
      <c r="A18329" s="68" t="s">
        <v>18513</v>
      </c>
      <c r="B18329" s="225">
        <v>342.17</v>
      </c>
    </row>
    <row r="18330" spans="1:2">
      <c r="A18330" s="68" t="s">
        <v>23536</v>
      </c>
      <c r="B18330" s="225">
        <v>85.99</v>
      </c>
    </row>
    <row r="18331" spans="1:2">
      <c r="A18331" s="68" t="s">
        <v>23537</v>
      </c>
      <c r="B18331" s="225">
        <v>83.17</v>
      </c>
    </row>
    <row r="18332" spans="1:2">
      <c r="A18332" s="68" t="s">
        <v>18514</v>
      </c>
      <c r="B18332" s="225">
        <v>303.81</v>
      </c>
    </row>
    <row r="18333" spans="1:2">
      <c r="A18333" s="68" t="s">
        <v>18515</v>
      </c>
      <c r="B18333" s="225">
        <v>298.39</v>
      </c>
    </row>
    <row r="18334" spans="1:2">
      <c r="A18334" s="68" t="s">
        <v>23538</v>
      </c>
      <c r="B18334" s="225">
        <v>220.59</v>
      </c>
    </row>
    <row r="18335" spans="1:2">
      <c r="A18335" s="68" t="s">
        <v>23539</v>
      </c>
      <c r="B18335" s="225">
        <v>215.17</v>
      </c>
    </row>
    <row r="18336" spans="1:2">
      <c r="A18336" s="68" t="s">
        <v>23540</v>
      </c>
      <c r="B18336" s="225">
        <v>667.55</v>
      </c>
    </row>
    <row r="18337" spans="1:2">
      <c r="A18337" s="68" t="s">
        <v>23541</v>
      </c>
      <c r="B18337" s="225">
        <v>662.13</v>
      </c>
    </row>
    <row r="18338" spans="1:2">
      <c r="A18338" s="68" t="s">
        <v>18516</v>
      </c>
      <c r="B18338" s="225">
        <v>113.3</v>
      </c>
    </row>
    <row r="18339" spans="1:2">
      <c r="A18339" s="68" t="s">
        <v>18517</v>
      </c>
      <c r="B18339" s="225">
        <v>113.3</v>
      </c>
    </row>
    <row r="18340" spans="1:2">
      <c r="A18340" s="68" t="s">
        <v>18518</v>
      </c>
      <c r="B18340" s="225">
        <v>200.85</v>
      </c>
    </row>
    <row r="18341" spans="1:2">
      <c r="A18341" s="68" t="s">
        <v>18519</v>
      </c>
      <c r="B18341" s="225">
        <v>200.85</v>
      </c>
    </row>
    <row r="18342" spans="1:2">
      <c r="A18342" s="68" t="s">
        <v>18520</v>
      </c>
      <c r="B18342" s="225">
        <v>321.36</v>
      </c>
    </row>
    <row r="18343" spans="1:2">
      <c r="A18343" s="68" t="s">
        <v>18521</v>
      </c>
      <c r="B18343" s="225">
        <v>321.36</v>
      </c>
    </row>
    <row r="18344" spans="1:2">
      <c r="A18344" s="68" t="s">
        <v>23846</v>
      </c>
      <c r="B18344" s="225">
        <v>1695.9</v>
      </c>
    </row>
    <row r="18345" spans="1:2">
      <c r="A18345" s="68" t="s">
        <v>23847</v>
      </c>
      <c r="B18345" s="225">
        <v>1695.9</v>
      </c>
    </row>
    <row r="18346" spans="1:2">
      <c r="A18346" s="68" t="s">
        <v>23848</v>
      </c>
      <c r="B18346" s="225">
        <v>10815</v>
      </c>
    </row>
    <row r="18347" spans="1:2">
      <c r="A18347" s="68" t="s">
        <v>23849</v>
      </c>
      <c r="B18347" s="225">
        <v>10815</v>
      </c>
    </row>
    <row r="18348" spans="1:2">
      <c r="A18348" s="68" t="s">
        <v>18522</v>
      </c>
      <c r="B18348" s="225">
        <v>212.68</v>
      </c>
    </row>
    <row r="18349" spans="1:2">
      <c r="A18349" s="68" t="s">
        <v>18523</v>
      </c>
      <c r="B18349" s="225">
        <v>211.92</v>
      </c>
    </row>
    <row r="18350" spans="1:2">
      <c r="A18350" s="68" t="s">
        <v>18524</v>
      </c>
      <c r="B18350" s="225">
        <v>1979.66</v>
      </c>
    </row>
    <row r="18351" spans="1:2">
      <c r="A18351" s="68" t="s">
        <v>18525</v>
      </c>
      <c r="B18351" s="225">
        <v>1979.66</v>
      </c>
    </row>
    <row r="18352" spans="1:2">
      <c r="A18352" s="68" t="s">
        <v>18526</v>
      </c>
      <c r="B18352" s="225">
        <v>2239.61</v>
      </c>
    </row>
    <row r="18353" spans="1:2">
      <c r="A18353" s="68" t="s">
        <v>18527</v>
      </c>
      <c r="B18353" s="225">
        <v>2239.61</v>
      </c>
    </row>
    <row r="18354" spans="1:2">
      <c r="A18354" s="68" t="s">
        <v>18528</v>
      </c>
      <c r="B18354" s="225">
        <v>3042.43</v>
      </c>
    </row>
    <row r="18355" spans="1:2">
      <c r="A18355" s="68" t="s">
        <v>18529</v>
      </c>
      <c r="B18355" s="225">
        <v>3042.43</v>
      </c>
    </row>
    <row r="18356" spans="1:2">
      <c r="A18356" s="68" t="s">
        <v>18530</v>
      </c>
      <c r="B18356" s="225">
        <v>4520</v>
      </c>
    </row>
    <row r="18357" spans="1:2">
      <c r="A18357" s="68" t="s">
        <v>18531</v>
      </c>
      <c r="B18357" s="225">
        <v>4520</v>
      </c>
    </row>
    <row r="18358" spans="1:2">
      <c r="A18358" s="68" t="s">
        <v>18532</v>
      </c>
      <c r="B18358" s="225">
        <v>867.63</v>
      </c>
    </row>
    <row r="18359" spans="1:2">
      <c r="A18359" s="68" t="s">
        <v>18533</v>
      </c>
      <c r="B18359" s="225">
        <v>865.48</v>
      </c>
    </row>
    <row r="18360" spans="1:2">
      <c r="A18360" s="68" t="s">
        <v>18534</v>
      </c>
      <c r="B18360" s="225">
        <v>1293.3800000000001</v>
      </c>
    </row>
    <row r="18361" spans="1:2">
      <c r="A18361" s="68" t="s">
        <v>18535</v>
      </c>
      <c r="B18361" s="225">
        <v>1291.23</v>
      </c>
    </row>
    <row r="18362" spans="1:2">
      <c r="A18362" s="68" t="s">
        <v>18536</v>
      </c>
      <c r="B18362" s="225">
        <v>470.68</v>
      </c>
    </row>
    <row r="18363" spans="1:2">
      <c r="A18363" s="68" t="s">
        <v>18537</v>
      </c>
      <c r="B18363" s="225">
        <v>470.68</v>
      </c>
    </row>
    <row r="18364" spans="1:2">
      <c r="A18364" s="68" t="s">
        <v>18538</v>
      </c>
      <c r="B18364" s="225">
        <v>1045.58</v>
      </c>
    </row>
    <row r="18365" spans="1:2">
      <c r="A18365" s="68" t="s">
        <v>18539</v>
      </c>
      <c r="B18365" s="225">
        <v>1045.58</v>
      </c>
    </row>
    <row r="18366" spans="1:2">
      <c r="A18366" s="68" t="s">
        <v>18540</v>
      </c>
      <c r="B18366" s="225">
        <v>1023.41</v>
      </c>
    </row>
    <row r="18367" spans="1:2">
      <c r="A18367" s="68" t="s">
        <v>18542</v>
      </c>
      <c r="B18367" s="225">
        <v>1023.41</v>
      </c>
    </row>
    <row r="18368" spans="1:2">
      <c r="A18368" s="68" t="s">
        <v>18543</v>
      </c>
      <c r="B18368" s="225">
        <v>919.31</v>
      </c>
    </row>
    <row r="18369" spans="1:2">
      <c r="A18369" s="68" t="s">
        <v>18545</v>
      </c>
      <c r="B18369" s="225">
        <v>919.31</v>
      </c>
    </row>
    <row r="18370" spans="1:2">
      <c r="A18370" s="68" t="s">
        <v>18546</v>
      </c>
      <c r="B18370" s="225">
        <v>1865</v>
      </c>
    </row>
    <row r="18371" spans="1:2">
      <c r="A18371" s="68" t="s">
        <v>18547</v>
      </c>
      <c r="B18371" s="225">
        <v>1865</v>
      </c>
    </row>
    <row r="18372" spans="1:2">
      <c r="A18372" s="68" t="s">
        <v>23962</v>
      </c>
      <c r="B18372" s="225">
        <v>77</v>
      </c>
    </row>
    <row r="18373" spans="1:2">
      <c r="A18373" s="68" t="s">
        <v>23963</v>
      </c>
      <c r="B18373" s="225">
        <v>77</v>
      </c>
    </row>
    <row r="18374" spans="1:2">
      <c r="A18374" s="68" t="s">
        <v>18548</v>
      </c>
      <c r="B18374" s="225">
        <v>29.47</v>
      </c>
    </row>
    <row r="18375" spans="1:2">
      <c r="A18375" s="68" t="s">
        <v>18550</v>
      </c>
      <c r="B18375" s="225">
        <v>29.47</v>
      </c>
    </row>
    <row r="18376" spans="1:2">
      <c r="A18376" s="68" t="s">
        <v>18551</v>
      </c>
      <c r="B18376" s="225">
        <v>615.54</v>
      </c>
    </row>
    <row r="18377" spans="1:2">
      <c r="A18377" s="68" t="s">
        <v>18552</v>
      </c>
      <c r="B18377" s="225">
        <v>615.54</v>
      </c>
    </row>
    <row r="18378" spans="1:2">
      <c r="A18378" s="68" t="s">
        <v>18553</v>
      </c>
      <c r="B18378" s="225">
        <v>247.1</v>
      </c>
    </row>
    <row r="18379" spans="1:2">
      <c r="A18379" s="68" t="s">
        <v>18554</v>
      </c>
      <c r="B18379" s="225">
        <v>247.1</v>
      </c>
    </row>
    <row r="18380" spans="1:2">
      <c r="A18380" s="68" t="s">
        <v>18555</v>
      </c>
      <c r="B18380" s="225">
        <v>267.7</v>
      </c>
    </row>
    <row r="18381" spans="1:2">
      <c r="A18381" s="68" t="s">
        <v>18556</v>
      </c>
      <c r="B18381" s="225">
        <v>267.7</v>
      </c>
    </row>
    <row r="18382" spans="1:2">
      <c r="A18382" s="68" t="s">
        <v>18557</v>
      </c>
      <c r="B18382" s="225">
        <v>381.1</v>
      </c>
    </row>
    <row r="18383" spans="1:2">
      <c r="A18383" s="68" t="s">
        <v>18558</v>
      </c>
      <c r="B18383" s="225">
        <v>381.1</v>
      </c>
    </row>
    <row r="18384" spans="1:2">
      <c r="A18384" s="68" t="s">
        <v>18559</v>
      </c>
      <c r="B18384" s="225">
        <v>840.26</v>
      </c>
    </row>
    <row r="18385" spans="1:2">
      <c r="A18385" s="68" t="s">
        <v>18560</v>
      </c>
      <c r="B18385" s="225">
        <v>840.26</v>
      </c>
    </row>
    <row r="18386" spans="1:2">
      <c r="A18386" s="68" t="s">
        <v>18561</v>
      </c>
      <c r="B18386" s="225">
        <v>1042.27</v>
      </c>
    </row>
    <row r="18387" spans="1:2">
      <c r="A18387" s="68" t="s">
        <v>18562</v>
      </c>
      <c r="B18387" s="225">
        <v>1042.27</v>
      </c>
    </row>
    <row r="18388" spans="1:2">
      <c r="A18388" s="68" t="s">
        <v>18563</v>
      </c>
      <c r="B18388" s="225">
        <v>1959.51</v>
      </c>
    </row>
    <row r="18389" spans="1:2">
      <c r="A18389" s="68" t="s">
        <v>18564</v>
      </c>
      <c r="B18389" s="225">
        <v>1959.51</v>
      </c>
    </row>
    <row r="18390" spans="1:2">
      <c r="A18390" s="68" t="s">
        <v>18565</v>
      </c>
      <c r="B18390" s="225">
        <v>2229.77</v>
      </c>
    </row>
    <row r="18391" spans="1:2">
      <c r="A18391" s="68" t="s">
        <v>18566</v>
      </c>
      <c r="B18391" s="225">
        <v>2229.77</v>
      </c>
    </row>
    <row r="18392" spans="1:2">
      <c r="A18392" s="68" t="s">
        <v>23542</v>
      </c>
      <c r="B18392" s="225">
        <v>2523.4</v>
      </c>
    </row>
    <row r="18393" spans="1:2">
      <c r="A18393" s="68" t="s">
        <v>23543</v>
      </c>
      <c r="B18393" s="225">
        <v>2523.4</v>
      </c>
    </row>
    <row r="18394" spans="1:2">
      <c r="A18394" s="68" t="s">
        <v>34629</v>
      </c>
      <c r="B18394" s="225">
        <v>3801.63</v>
      </c>
    </row>
    <row r="18395" spans="1:2">
      <c r="A18395" s="68" t="s">
        <v>34630</v>
      </c>
      <c r="B18395" s="225">
        <v>3801.63</v>
      </c>
    </row>
    <row r="18396" spans="1:2">
      <c r="A18396" s="68" t="s">
        <v>23544</v>
      </c>
      <c r="B18396" s="225">
        <v>2689.5</v>
      </c>
    </row>
    <row r="18397" spans="1:2">
      <c r="A18397" s="68" t="s">
        <v>23545</v>
      </c>
      <c r="B18397" s="225">
        <v>2689.5</v>
      </c>
    </row>
    <row r="18398" spans="1:2">
      <c r="A18398" s="68" t="s">
        <v>18567</v>
      </c>
      <c r="B18398" s="225">
        <v>7383.04</v>
      </c>
    </row>
    <row r="18399" spans="1:2">
      <c r="A18399" s="68" t="s">
        <v>18568</v>
      </c>
      <c r="B18399" s="225">
        <v>7383.04</v>
      </c>
    </row>
    <row r="18400" spans="1:2">
      <c r="A18400" s="68" t="s">
        <v>18569</v>
      </c>
      <c r="B18400" s="225">
        <v>14681.09</v>
      </c>
    </row>
    <row r="18401" spans="1:2">
      <c r="A18401" s="68" t="s">
        <v>18570</v>
      </c>
      <c r="B18401" s="225">
        <v>14681.09</v>
      </c>
    </row>
    <row r="18402" spans="1:2">
      <c r="A18402" s="68" t="s">
        <v>18571</v>
      </c>
      <c r="B18402" s="225">
        <v>33468.239999999998</v>
      </c>
    </row>
    <row r="18403" spans="1:2">
      <c r="A18403" s="68" t="s">
        <v>18572</v>
      </c>
      <c r="B18403" s="225">
        <v>33468.239999999998</v>
      </c>
    </row>
    <row r="18404" spans="1:2">
      <c r="A18404" s="68" t="s">
        <v>18573</v>
      </c>
      <c r="B18404" s="225">
        <v>93746.8</v>
      </c>
    </row>
    <row r="18405" spans="1:2">
      <c r="A18405" s="68" t="s">
        <v>18574</v>
      </c>
      <c r="B18405" s="225">
        <v>92214.53</v>
      </c>
    </row>
    <row r="18406" spans="1:2">
      <c r="A18406" s="68" t="s">
        <v>18575</v>
      </c>
      <c r="B18406" s="225">
        <v>141514.13</v>
      </c>
    </row>
    <row r="18407" spans="1:2">
      <c r="A18407" s="68" t="s">
        <v>18576</v>
      </c>
      <c r="B18407" s="225">
        <v>139981.85999999999</v>
      </c>
    </row>
    <row r="18408" spans="1:2">
      <c r="A18408" s="68" t="s">
        <v>18577</v>
      </c>
      <c r="B18408" s="225">
        <v>465.76</v>
      </c>
    </row>
    <row r="18409" spans="1:2">
      <c r="A18409" s="68" t="s">
        <v>18578</v>
      </c>
      <c r="B18409" s="225">
        <v>437.18</v>
      </c>
    </row>
    <row r="18410" spans="1:2">
      <c r="A18410" s="68" t="s">
        <v>18579</v>
      </c>
      <c r="B18410" s="225">
        <v>545.11</v>
      </c>
    </row>
    <row r="18411" spans="1:2">
      <c r="A18411" s="68" t="s">
        <v>18580</v>
      </c>
      <c r="B18411" s="225">
        <v>514.87</v>
      </c>
    </row>
    <row r="18412" spans="1:2">
      <c r="A18412" s="68" t="s">
        <v>18581</v>
      </c>
      <c r="B18412" s="225">
        <v>11672.64</v>
      </c>
    </row>
    <row r="18413" spans="1:2">
      <c r="A18413" s="68" t="s">
        <v>18583</v>
      </c>
      <c r="B18413" s="225">
        <v>10803.07</v>
      </c>
    </row>
    <row r="18414" spans="1:2">
      <c r="A18414" s="68" t="s">
        <v>18584</v>
      </c>
      <c r="B18414" s="225">
        <v>268.89999999999998</v>
      </c>
    </row>
    <row r="18415" spans="1:2">
      <c r="A18415" s="68" t="s">
        <v>18585</v>
      </c>
      <c r="B18415" s="225">
        <v>251.94</v>
      </c>
    </row>
    <row r="18416" spans="1:2">
      <c r="A18416" s="68" t="s">
        <v>18586</v>
      </c>
      <c r="B18416" s="225">
        <v>404.53</v>
      </c>
    </row>
    <row r="18417" spans="1:2">
      <c r="A18417" s="68" t="s">
        <v>18587</v>
      </c>
      <c r="B18417" s="225">
        <v>380.37</v>
      </c>
    </row>
    <row r="18418" spans="1:2">
      <c r="A18418" s="68" t="s">
        <v>18588</v>
      </c>
      <c r="B18418" s="225">
        <v>949.75</v>
      </c>
    </row>
    <row r="18419" spans="1:2">
      <c r="A18419" s="68" t="s">
        <v>18589</v>
      </c>
      <c r="B18419" s="225">
        <v>892.98</v>
      </c>
    </row>
    <row r="18420" spans="1:2">
      <c r="A18420" s="68" t="s">
        <v>18590</v>
      </c>
      <c r="B18420" s="225">
        <v>920.12</v>
      </c>
    </row>
    <row r="18421" spans="1:2">
      <c r="A18421" s="68" t="s">
        <v>18591</v>
      </c>
      <c r="B18421" s="225">
        <v>856.12</v>
      </c>
    </row>
    <row r="18422" spans="1:2">
      <c r="A18422" s="68" t="s">
        <v>18592</v>
      </c>
      <c r="B18422" s="225">
        <v>481.65</v>
      </c>
    </row>
    <row r="18423" spans="1:2">
      <c r="A18423" s="68" t="s">
        <v>18593</v>
      </c>
      <c r="B18423" s="225">
        <v>458.72</v>
      </c>
    </row>
    <row r="18424" spans="1:2">
      <c r="A18424" s="68" t="s">
        <v>18594</v>
      </c>
      <c r="B18424" s="225">
        <v>478.04</v>
      </c>
    </row>
    <row r="18425" spans="1:2">
      <c r="A18425" s="68" t="s">
        <v>18595</v>
      </c>
      <c r="B18425" s="225">
        <v>455.57</v>
      </c>
    </row>
    <row r="18426" spans="1:2">
      <c r="A18426" s="68" t="s">
        <v>18596</v>
      </c>
      <c r="B18426" s="225">
        <v>219.55</v>
      </c>
    </row>
    <row r="18427" spans="1:2">
      <c r="A18427" s="68" t="s">
        <v>18597</v>
      </c>
      <c r="B18427" s="225">
        <v>205.42</v>
      </c>
    </row>
    <row r="18428" spans="1:2">
      <c r="A18428" s="68" t="s">
        <v>18598</v>
      </c>
      <c r="B18428" s="225">
        <v>386.61</v>
      </c>
    </row>
    <row r="18429" spans="1:2">
      <c r="A18429" s="68" t="s">
        <v>18599</v>
      </c>
      <c r="B18429" s="225">
        <v>364.88</v>
      </c>
    </row>
    <row r="18430" spans="1:2">
      <c r="A18430" s="68" t="s">
        <v>18600</v>
      </c>
      <c r="B18430" s="225">
        <v>1232.4100000000001</v>
      </c>
    </row>
    <row r="18431" spans="1:2">
      <c r="A18431" s="68" t="s">
        <v>18601</v>
      </c>
      <c r="B18431" s="225">
        <v>1150.24</v>
      </c>
    </row>
    <row r="18432" spans="1:2">
      <c r="A18432" s="68" t="s">
        <v>18602</v>
      </c>
      <c r="B18432" s="225">
        <v>1058.54</v>
      </c>
    </row>
    <row r="18433" spans="1:2">
      <c r="A18433" s="68" t="s">
        <v>18603</v>
      </c>
      <c r="B18433" s="225">
        <v>986.24</v>
      </c>
    </row>
    <row r="18434" spans="1:2">
      <c r="A18434" s="68" t="s">
        <v>18604</v>
      </c>
      <c r="B18434" s="225">
        <v>649.95000000000005</v>
      </c>
    </row>
    <row r="18435" spans="1:2">
      <c r="A18435" s="68" t="s">
        <v>18605</v>
      </c>
      <c r="B18435" s="225">
        <v>599.29999999999995</v>
      </c>
    </row>
    <row r="18436" spans="1:2">
      <c r="A18436" s="68" t="s">
        <v>18606</v>
      </c>
      <c r="B18436" s="225">
        <v>5483.76</v>
      </c>
    </row>
    <row r="18437" spans="1:2">
      <c r="A18437" s="68" t="s">
        <v>18607</v>
      </c>
      <c r="B18437" s="225">
        <v>5105.63</v>
      </c>
    </row>
    <row r="18438" spans="1:2">
      <c r="A18438" s="68" t="s">
        <v>18608</v>
      </c>
      <c r="B18438" s="225">
        <v>981.69</v>
      </c>
    </row>
    <row r="18439" spans="1:2">
      <c r="A18439" s="68" t="s">
        <v>18609</v>
      </c>
      <c r="B18439" s="225">
        <v>981.69</v>
      </c>
    </row>
    <row r="18440" spans="1:2">
      <c r="A18440" s="68" t="s">
        <v>18610</v>
      </c>
      <c r="B18440" s="225">
        <v>740.78</v>
      </c>
    </row>
    <row r="18441" spans="1:2">
      <c r="A18441" s="68" t="s">
        <v>18611</v>
      </c>
      <c r="B18441" s="225">
        <v>740.78</v>
      </c>
    </row>
    <row r="18442" spans="1:2">
      <c r="A18442" s="68" t="s">
        <v>23546</v>
      </c>
      <c r="B18442" s="225">
        <v>2747.94</v>
      </c>
    </row>
    <row r="18443" spans="1:2">
      <c r="A18443" s="68" t="s">
        <v>23547</v>
      </c>
      <c r="B18443" s="225">
        <v>2747.94</v>
      </c>
    </row>
    <row r="18444" spans="1:2">
      <c r="A18444" s="68" t="s">
        <v>18612</v>
      </c>
      <c r="B18444" s="225">
        <v>328.57</v>
      </c>
    </row>
    <row r="18445" spans="1:2">
      <c r="A18445" s="68" t="s">
        <v>18613</v>
      </c>
      <c r="B18445" s="225">
        <v>328.57</v>
      </c>
    </row>
    <row r="18446" spans="1:2">
      <c r="A18446" s="68" t="s">
        <v>18614</v>
      </c>
      <c r="B18446" s="225">
        <v>96305</v>
      </c>
    </row>
    <row r="18447" spans="1:2">
      <c r="A18447" s="68" t="s">
        <v>18615</v>
      </c>
      <c r="B18447" s="225">
        <v>96305</v>
      </c>
    </row>
    <row r="18448" spans="1:2">
      <c r="A18448" s="68" t="s">
        <v>18616</v>
      </c>
      <c r="B18448" s="225">
        <v>142070.99</v>
      </c>
    </row>
    <row r="18449" spans="1:2">
      <c r="A18449" s="68" t="s">
        <v>18617</v>
      </c>
      <c r="B18449" s="225">
        <v>142070.99</v>
      </c>
    </row>
    <row r="18450" spans="1:2">
      <c r="A18450" s="68" t="s">
        <v>18618</v>
      </c>
      <c r="B18450" s="225">
        <v>195402.85</v>
      </c>
    </row>
    <row r="18451" spans="1:2">
      <c r="A18451" s="68" t="s">
        <v>18619</v>
      </c>
      <c r="B18451" s="225">
        <v>195402.85</v>
      </c>
    </row>
    <row r="18452" spans="1:2">
      <c r="A18452" s="68" t="s">
        <v>18620</v>
      </c>
      <c r="B18452" s="225">
        <v>241535</v>
      </c>
    </row>
    <row r="18453" spans="1:2">
      <c r="A18453" s="68" t="s">
        <v>18621</v>
      </c>
      <c r="B18453" s="225">
        <v>241535</v>
      </c>
    </row>
    <row r="18454" spans="1:2">
      <c r="A18454" s="68" t="s">
        <v>18622</v>
      </c>
      <c r="B18454" s="225">
        <v>267594</v>
      </c>
    </row>
    <row r="18455" spans="1:2">
      <c r="A18455" s="68" t="s">
        <v>18623</v>
      </c>
      <c r="B18455" s="225">
        <v>267594</v>
      </c>
    </row>
    <row r="18456" spans="1:2">
      <c r="A18456" s="68" t="s">
        <v>18624</v>
      </c>
      <c r="B18456" s="225">
        <v>319815</v>
      </c>
    </row>
    <row r="18457" spans="1:2">
      <c r="A18457" s="68" t="s">
        <v>18625</v>
      </c>
      <c r="B18457" s="225">
        <v>319815</v>
      </c>
    </row>
    <row r="18458" spans="1:2">
      <c r="A18458" s="68" t="s">
        <v>18626</v>
      </c>
      <c r="B18458" s="225">
        <v>411485</v>
      </c>
    </row>
    <row r="18459" spans="1:2">
      <c r="A18459" s="68" t="s">
        <v>18627</v>
      </c>
      <c r="B18459" s="225">
        <v>411485</v>
      </c>
    </row>
    <row r="18460" spans="1:2">
      <c r="A18460" s="68" t="s">
        <v>18628</v>
      </c>
      <c r="B18460" s="225">
        <v>478435</v>
      </c>
    </row>
    <row r="18461" spans="1:2">
      <c r="A18461" s="68" t="s">
        <v>18629</v>
      </c>
      <c r="B18461" s="225">
        <v>478435</v>
      </c>
    </row>
    <row r="18462" spans="1:2">
      <c r="A18462" s="68" t="s">
        <v>18630</v>
      </c>
      <c r="B18462" s="225">
        <v>504391</v>
      </c>
    </row>
    <row r="18463" spans="1:2">
      <c r="A18463" s="68" t="s">
        <v>18631</v>
      </c>
      <c r="B18463" s="225">
        <v>504391</v>
      </c>
    </row>
    <row r="18464" spans="1:2">
      <c r="A18464" s="68" t="s">
        <v>18632</v>
      </c>
      <c r="B18464" s="225">
        <v>590808</v>
      </c>
    </row>
    <row r="18465" spans="1:2">
      <c r="A18465" s="68" t="s">
        <v>18633</v>
      </c>
      <c r="B18465" s="225">
        <v>590808</v>
      </c>
    </row>
    <row r="18466" spans="1:2">
      <c r="A18466" s="68" t="s">
        <v>18634</v>
      </c>
      <c r="B18466" s="225">
        <v>6412.72</v>
      </c>
    </row>
    <row r="18467" spans="1:2">
      <c r="A18467" s="68" t="s">
        <v>18635</v>
      </c>
      <c r="B18467" s="225">
        <v>6412.72</v>
      </c>
    </row>
    <row r="18468" spans="1:2">
      <c r="A18468" s="68" t="s">
        <v>18636</v>
      </c>
      <c r="B18468" s="225">
        <v>4165.72</v>
      </c>
    </row>
    <row r="18469" spans="1:2">
      <c r="A18469" s="68" t="s">
        <v>18637</v>
      </c>
      <c r="B18469" s="225">
        <v>4165.72</v>
      </c>
    </row>
    <row r="18470" spans="1:2">
      <c r="A18470" s="68" t="s">
        <v>18638</v>
      </c>
      <c r="B18470" s="225">
        <v>2513.77</v>
      </c>
    </row>
    <row r="18471" spans="1:2">
      <c r="A18471" s="68" t="s">
        <v>18639</v>
      </c>
      <c r="B18471" s="225">
        <v>2513.77</v>
      </c>
    </row>
    <row r="18472" spans="1:2">
      <c r="A18472" s="68" t="s">
        <v>18640</v>
      </c>
      <c r="B18472" s="225">
        <v>1552.88</v>
      </c>
    </row>
    <row r="18473" spans="1:2">
      <c r="A18473" s="68" t="s">
        <v>18641</v>
      </c>
      <c r="B18473" s="225">
        <v>1552.88</v>
      </c>
    </row>
    <row r="18474" spans="1:2">
      <c r="A18474" s="68" t="s">
        <v>18642</v>
      </c>
      <c r="B18474" s="225">
        <v>1466.77</v>
      </c>
    </row>
    <row r="18475" spans="1:2">
      <c r="A18475" s="68" t="s">
        <v>18643</v>
      </c>
      <c r="B18475" s="225">
        <v>1466.77</v>
      </c>
    </row>
    <row r="18476" spans="1:2">
      <c r="A18476" s="68" t="s">
        <v>18644</v>
      </c>
      <c r="B18476" s="225">
        <v>1086.77</v>
      </c>
    </row>
    <row r="18477" spans="1:2">
      <c r="A18477" s="68" t="s">
        <v>18645</v>
      </c>
      <c r="B18477" s="225">
        <v>1086.77</v>
      </c>
    </row>
    <row r="18478" spans="1:2">
      <c r="A18478" s="68" t="s">
        <v>18646</v>
      </c>
      <c r="B18478" s="225">
        <v>1538.73</v>
      </c>
    </row>
    <row r="18479" spans="1:2">
      <c r="A18479" s="68" t="s">
        <v>18647</v>
      </c>
      <c r="B18479" s="225">
        <v>1538.73</v>
      </c>
    </row>
    <row r="18480" spans="1:2">
      <c r="A18480" s="68" t="s">
        <v>18648</v>
      </c>
      <c r="B18480" s="225">
        <v>1971.42</v>
      </c>
    </row>
    <row r="18481" spans="1:2">
      <c r="A18481" s="68" t="s">
        <v>18649</v>
      </c>
      <c r="B18481" s="225">
        <v>1971.42</v>
      </c>
    </row>
    <row r="18482" spans="1:2">
      <c r="A18482" s="68" t="s">
        <v>18650</v>
      </c>
      <c r="B18482" s="225">
        <v>75.81</v>
      </c>
    </row>
    <row r="18483" spans="1:2">
      <c r="A18483" s="68" t="s">
        <v>18651</v>
      </c>
      <c r="B18483" s="225">
        <v>73.099999999999994</v>
      </c>
    </row>
    <row r="18484" spans="1:2">
      <c r="A18484" s="68" t="s">
        <v>18652</v>
      </c>
      <c r="B18484" s="225">
        <v>35.74</v>
      </c>
    </row>
    <row r="18485" spans="1:2">
      <c r="A18485" s="68" t="s">
        <v>18653</v>
      </c>
      <c r="B18485" s="225">
        <v>33.03</v>
      </c>
    </row>
    <row r="18486" spans="1:2">
      <c r="A18486" s="68" t="s">
        <v>18654</v>
      </c>
      <c r="B18486" s="225">
        <v>76.930000000000007</v>
      </c>
    </row>
    <row r="18487" spans="1:2">
      <c r="A18487" s="68" t="s">
        <v>18655</v>
      </c>
      <c r="B18487" s="225">
        <v>74.22</v>
      </c>
    </row>
    <row r="18488" spans="1:2">
      <c r="A18488" s="68" t="s">
        <v>18656</v>
      </c>
      <c r="B18488" s="225">
        <v>616.20000000000005</v>
      </c>
    </row>
    <row r="18489" spans="1:2">
      <c r="A18489" s="68" t="s">
        <v>18657</v>
      </c>
      <c r="B18489" s="225">
        <v>613.49</v>
      </c>
    </row>
    <row r="18490" spans="1:2">
      <c r="A18490" s="68" t="s">
        <v>18658</v>
      </c>
      <c r="B18490" s="225">
        <v>507.46</v>
      </c>
    </row>
    <row r="18491" spans="1:2">
      <c r="A18491" s="68" t="s">
        <v>18659</v>
      </c>
      <c r="B18491" s="225">
        <v>504.75</v>
      </c>
    </row>
    <row r="18492" spans="1:2">
      <c r="A18492" s="68" t="s">
        <v>23548</v>
      </c>
      <c r="B18492" s="225">
        <v>96.8</v>
      </c>
    </row>
    <row r="18493" spans="1:2">
      <c r="A18493" s="68" t="s">
        <v>23549</v>
      </c>
      <c r="B18493" s="225">
        <v>94.09</v>
      </c>
    </row>
    <row r="18494" spans="1:2">
      <c r="A18494" s="68" t="s">
        <v>23550</v>
      </c>
      <c r="B18494" s="225">
        <v>95.16</v>
      </c>
    </row>
    <row r="18495" spans="1:2">
      <c r="A18495" s="68" t="s">
        <v>23551</v>
      </c>
      <c r="B18495" s="225">
        <v>92.45</v>
      </c>
    </row>
    <row r="18496" spans="1:2">
      <c r="A18496" s="68" t="s">
        <v>18660</v>
      </c>
      <c r="B18496" s="225">
        <v>286.24</v>
      </c>
    </row>
    <row r="18497" spans="1:2">
      <c r="A18497" s="68" t="s">
        <v>18661</v>
      </c>
      <c r="B18497" s="225">
        <v>282.02999999999997</v>
      </c>
    </row>
    <row r="18498" spans="1:2">
      <c r="A18498" s="68" t="s">
        <v>18662</v>
      </c>
      <c r="B18498" s="225">
        <v>160.47</v>
      </c>
    </row>
    <row r="18499" spans="1:2">
      <c r="A18499" s="68" t="s">
        <v>18663</v>
      </c>
      <c r="B18499" s="225">
        <v>157.76</v>
      </c>
    </row>
    <row r="18500" spans="1:2">
      <c r="A18500" s="68" t="s">
        <v>18664</v>
      </c>
      <c r="B18500" s="225">
        <v>84.15</v>
      </c>
    </row>
    <row r="18501" spans="1:2">
      <c r="A18501" s="68" t="s">
        <v>18665</v>
      </c>
      <c r="B18501" s="225">
        <v>81.44</v>
      </c>
    </row>
    <row r="18502" spans="1:2">
      <c r="A18502" s="68" t="s">
        <v>24061</v>
      </c>
      <c r="B18502" s="225">
        <v>67.67</v>
      </c>
    </row>
    <row r="18503" spans="1:2">
      <c r="A18503" s="68" t="s">
        <v>24062</v>
      </c>
      <c r="B18503" s="225">
        <v>64.959999999999994</v>
      </c>
    </row>
    <row r="18504" spans="1:2">
      <c r="A18504" s="68" t="s">
        <v>18666</v>
      </c>
      <c r="B18504" s="225">
        <v>158.97999999999999</v>
      </c>
    </row>
    <row r="18505" spans="1:2">
      <c r="A18505" s="68" t="s">
        <v>18667</v>
      </c>
      <c r="B18505" s="225">
        <v>154.77000000000001</v>
      </c>
    </row>
    <row r="18506" spans="1:2">
      <c r="A18506" s="68" t="s">
        <v>18668</v>
      </c>
      <c r="B18506" s="225">
        <v>650.57000000000005</v>
      </c>
    </row>
    <row r="18507" spans="1:2">
      <c r="A18507" s="68" t="s">
        <v>18669</v>
      </c>
      <c r="B18507" s="225">
        <v>646.37</v>
      </c>
    </row>
    <row r="18508" spans="1:2">
      <c r="A18508" s="68" t="s">
        <v>18670</v>
      </c>
      <c r="B18508" s="225">
        <v>163.31</v>
      </c>
    </row>
    <row r="18509" spans="1:2">
      <c r="A18509" s="68" t="s">
        <v>18671</v>
      </c>
      <c r="B18509" s="225">
        <v>160.6</v>
      </c>
    </row>
    <row r="18510" spans="1:2">
      <c r="A18510" s="68" t="s">
        <v>18672</v>
      </c>
      <c r="B18510" s="225">
        <v>222.96</v>
      </c>
    </row>
    <row r="18511" spans="1:2">
      <c r="A18511" s="68" t="s">
        <v>18673</v>
      </c>
      <c r="B18511" s="225">
        <v>220.25</v>
      </c>
    </row>
    <row r="18512" spans="1:2">
      <c r="A18512" s="68" t="s">
        <v>18674</v>
      </c>
      <c r="B18512" s="225">
        <v>674.23</v>
      </c>
    </row>
    <row r="18513" spans="1:2">
      <c r="A18513" s="68" t="s">
        <v>18675</v>
      </c>
      <c r="B18513" s="225">
        <v>671.53</v>
      </c>
    </row>
    <row r="18514" spans="1:2">
      <c r="A18514" s="68" t="s">
        <v>18676</v>
      </c>
      <c r="B18514" s="225">
        <v>732.36</v>
      </c>
    </row>
    <row r="18515" spans="1:2">
      <c r="A18515" s="68" t="s">
        <v>18677</v>
      </c>
      <c r="B18515" s="225">
        <v>729.65</v>
      </c>
    </row>
    <row r="18516" spans="1:2">
      <c r="A18516" s="68" t="s">
        <v>18678</v>
      </c>
      <c r="B18516" s="225">
        <v>188.91</v>
      </c>
    </row>
    <row r="18517" spans="1:2">
      <c r="A18517" s="68" t="s">
        <v>18679</v>
      </c>
      <c r="B18517" s="225">
        <v>183.49</v>
      </c>
    </row>
    <row r="18518" spans="1:2">
      <c r="A18518" s="68" t="s">
        <v>18680</v>
      </c>
      <c r="B18518" s="225">
        <v>148.19999999999999</v>
      </c>
    </row>
    <row r="18519" spans="1:2">
      <c r="A18519" s="68" t="s">
        <v>18681</v>
      </c>
      <c r="B18519" s="225">
        <v>142.78</v>
      </c>
    </row>
    <row r="18520" spans="1:2">
      <c r="A18520" s="68" t="s">
        <v>18682</v>
      </c>
      <c r="B18520" s="225">
        <v>172.29</v>
      </c>
    </row>
    <row r="18521" spans="1:2">
      <c r="A18521" s="68" t="s">
        <v>18683</v>
      </c>
      <c r="B18521" s="225">
        <v>169.58</v>
      </c>
    </row>
    <row r="18522" spans="1:2">
      <c r="A18522" s="68" t="s">
        <v>18684</v>
      </c>
      <c r="B18522" s="225">
        <v>342.33</v>
      </c>
    </row>
    <row r="18523" spans="1:2">
      <c r="A18523" s="68" t="s">
        <v>18685</v>
      </c>
      <c r="B18523" s="225">
        <v>334.34</v>
      </c>
    </row>
    <row r="18524" spans="1:2">
      <c r="A18524" s="68" t="s">
        <v>18686</v>
      </c>
      <c r="B18524" s="225">
        <v>271.06</v>
      </c>
    </row>
    <row r="18525" spans="1:2">
      <c r="A18525" s="68" t="s">
        <v>18687</v>
      </c>
      <c r="B18525" s="225">
        <v>263.07</v>
      </c>
    </row>
    <row r="18526" spans="1:2">
      <c r="A18526" s="68" t="s">
        <v>24063</v>
      </c>
      <c r="B18526" s="225">
        <v>363.59</v>
      </c>
    </row>
    <row r="18527" spans="1:2">
      <c r="A18527" s="68" t="s">
        <v>24064</v>
      </c>
      <c r="B18527" s="225">
        <v>355.6</v>
      </c>
    </row>
    <row r="18528" spans="1:2">
      <c r="A18528" s="68" t="s">
        <v>24065</v>
      </c>
      <c r="B18528" s="225">
        <v>589.83000000000004</v>
      </c>
    </row>
    <row r="18529" spans="1:2">
      <c r="A18529" s="68" t="s">
        <v>24066</v>
      </c>
      <c r="B18529" s="225">
        <v>581.51</v>
      </c>
    </row>
    <row r="18530" spans="1:2">
      <c r="A18530" s="68" t="s">
        <v>24067</v>
      </c>
      <c r="B18530" s="225">
        <v>816.17</v>
      </c>
    </row>
    <row r="18531" spans="1:2">
      <c r="A18531" s="68" t="s">
        <v>24068</v>
      </c>
      <c r="B18531" s="225">
        <v>807.51</v>
      </c>
    </row>
    <row r="18532" spans="1:2">
      <c r="A18532" s="68" t="s">
        <v>24069</v>
      </c>
      <c r="B18532" s="225">
        <v>1041.83</v>
      </c>
    </row>
    <row r="18533" spans="1:2">
      <c r="A18533" s="68" t="s">
        <v>24070</v>
      </c>
      <c r="B18533" s="225">
        <v>1032.81</v>
      </c>
    </row>
    <row r="18534" spans="1:2">
      <c r="A18534" s="68" t="s">
        <v>18688</v>
      </c>
      <c r="B18534" s="225">
        <v>120.69</v>
      </c>
    </row>
    <row r="18535" spans="1:2">
      <c r="A18535" s="68" t="s">
        <v>18689</v>
      </c>
      <c r="B18535" s="225">
        <v>114.46</v>
      </c>
    </row>
    <row r="18536" spans="1:2">
      <c r="A18536" s="68" t="s">
        <v>18690</v>
      </c>
      <c r="B18536" s="225">
        <v>109.81</v>
      </c>
    </row>
    <row r="18537" spans="1:2">
      <c r="A18537" s="68" t="s">
        <v>18691</v>
      </c>
      <c r="B18537" s="225">
        <v>103.58</v>
      </c>
    </row>
    <row r="18538" spans="1:2">
      <c r="A18538" s="68" t="s">
        <v>18692</v>
      </c>
      <c r="B18538" s="225">
        <v>86.23</v>
      </c>
    </row>
    <row r="18539" spans="1:2">
      <c r="A18539" s="68" t="s">
        <v>18693</v>
      </c>
      <c r="B18539" s="225">
        <v>80</v>
      </c>
    </row>
    <row r="18540" spans="1:2">
      <c r="A18540" s="68" t="s">
        <v>18694</v>
      </c>
      <c r="B18540" s="225">
        <v>108.47</v>
      </c>
    </row>
    <row r="18541" spans="1:2">
      <c r="A18541" s="68" t="s">
        <v>18695</v>
      </c>
      <c r="B18541" s="225">
        <v>102.24</v>
      </c>
    </row>
    <row r="18542" spans="1:2">
      <c r="A18542" s="68" t="s">
        <v>18696</v>
      </c>
      <c r="B18542" s="225">
        <v>117.29</v>
      </c>
    </row>
    <row r="18543" spans="1:2">
      <c r="A18543" s="68" t="s">
        <v>18697</v>
      </c>
      <c r="B18543" s="225">
        <v>111.06</v>
      </c>
    </row>
    <row r="18544" spans="1:2">
      <c r="A18544" s="68" t="s">
        <v>18698</v>
      </c>
      <c r="B18544" s="225">
        <v>91.08</v>
      </c>
    </row>
    <row r="18545" spans="1:2">
      <c r="A18545" s="68" t="s">
        <v>18699</v>
      </c>
      <c r="B18545" s="225">
        <v>84.85</v>
      </c>
    </row>
    <row r="18546" spans="1:2">
      <c r="A18546" s="68" t="s">
        <v>18700</v>
      </c>
      <c r="B18546" s="225">
        <v>140.43</v>
      </c>
    </row>
    <row r="18547" spans="1:2">
      <c r="A18547" s="68" t="s">
        <v>18701</v>
      </c>
      <c r="B18547" s="225">
        <v>133.88</v>
      </c>
    </row>
    <row r="18548" spans="1:2">
      <c r="A18548" s="68" t="s">
        <v>18702</v>
      </c>
      <c r="B18548" s="225">
        <v>141.22</v>
      </c>
    </row>
    <row r="18549" spans="1:2">
      <c r="A18549" s="68" t="s">
        <v>18703</v>
      </c>
      <c r="B18549" s="225">
        <v>134.66999999999999</v>
      </c>
    </row>
    <row r="18550" spans="1:2">
      <c r="A18550" s="68" t="s">
        <v>18704</v>
      </c>
      <c r="B18550" s="225">
        <v>114.91</v>
      </c>
    </row>
    <row r="18551" spans="1:2">
      <c r="A18551" s="68" t="s">
        <v>18705</v>
      </c>
      <c r="B18551" s="225">
        <v>108.36</v>
      </c>
    </row>
    <row r="18552" spans="1:2">
      <c r="A18552" s="68" t="s">
        <v>18706</v>
      </c>
      <c r="B18552" s="225">
        <v>145.4</v>
      </c>
    </row>
    <row r="18553" spans="1:2">
      <c r="A18553" s="68" t="s">
        <v>18707</v>
      </c>
      <c r="B18553" s="225">
        <v>138.85</v>
      </c>
    </row>
    <row r="18554" spans="1:2">
      <c r="A18554" s="68" t="s">
        <v>18708</v>
      </c>
      <c r="B18554" s="225">
        <v>146.34</v>
      </c>
    </row>
    <row r="18555" spans="1:2">
      <c r="A18555" s="68" t="s">
        <v>18709</v>
      </c>
      <c r="B18555" s="225">
        <v>139.79</v>
      </c>
    </row>
    <row r="18556" spans="1:2">
      <c r="A18556" s="68" t="s">
        <v>18710</v>
      </c>
      <c r="B18556" s="225">
        <v>126.23</v>
      </c>
    </row>
    <row r="18557" spans="1:2">
      <c r="A18557" s="68" t="s">
        <v>18711</v>
      </c>
      <c r="B18557" s="225">
        <v>119.68</v>
      </c>
    </row>
    <row r="18558" spans="1:2">
      <c r="A18558" s="68" t="s">
        <v>18712</v>
      </c>
      <c r="B18558" s="225">
        <v>212.24</v>
      </c>
    </row>
    <row r="18559" spans="1:2">
      <c r="A18559" s="68" t="s">
        <v>18713</v>
      </c>
      <c r="B18559" s="225">
        <v>205.41</v>
      </c>
    </row>
    <row r="18560" spans="1:2">
      <c r="A18560" s="68" t="s">
        <v>18714</v>
      </c>
      <c r="B18560" s="225">
        <v>202.15</v>
      </c>
    </row>
    <row r="18561" spans="1:2">
      <c r="A18561" s="68" t="s">
        <v>18715</v>
      </c>
      <c r="B18561" s="225">
        <v>195.32</v>
      </c>
    </row>
    <row r="18562" spans="1:2">
      <c r="A18562" s="68" t="s">
        <v>18716</v>
      </c>
      <c r="B18562" s="225">
        <v>152.26</v>
      </c>
    </row>
    <row r="18563" spans="1:2">
      <c r="A18563" s="68" t="s">
        <v>18717</v>
      </c>
      <c r="B18563" s="225">
        <v>145.43</v>
      </c>
    </row>
    <row r="18564" spans="1:2">
      <c r="A18564" s="68" t="s">
        <v>18718</v>
      </c>
      <c r="B18564" s="225">
        <v>206.28</v>
      </c>
    </row>
    <row r="18565" spans="1:2">
      <c r="A18565" s="68" t="s">
        <v>18719</v>
      </c>
      <c r="B18565" s="225">
        <v>199.45</v>
      </c>
    </row>
    <row r="18566" spans="1:2">
      <c r="A18566" s="68" t="s">
        <v>18720</v>
      </c>
      <c r="B18566" s="225">
        <v>216.04</v>
      </c>
    </row>
    <row r="18567" spans="1:2">
      <c r="A18567" s="68" t="s">
        <v>18721</v>
      </c>
      <c r="B18567" s="225">
        <v>209.21</v>
      </c>
    </row>
    <row r="18568" spans="1:2">
      <c r="A18568" s="68" t="s">
        <v>18722</v>
      </c>
      <c r="B18568" s="225">
        <v>169.72</v>
      </c>
    </row>
    <row r="18569" spans="1:2">
      <c r="A18569" s="68" t="s">
        <v>18723</v>
      </c>
      <c r="B18569" s="225">
        <v>162.88999999999999</v>
      </c>
    </row>
    <row r="18570" spans="1:2">
      <c r="A18570" s="68" t="s">
        <v>18724</v>
      </c>
      <c r="B18570" s="225">
        <v>234.46</v>
      </c>
    </row>
    <row r="18571" spans="1:2">
      <c r="A18571" s="68" t="s">
        <v>18725</v>
      </c>
      <c r="B18571" s="225">
        <v>227.31</v>
      </c>
    </row>
    <row r="18572" spans="1:2">
      <c r="A18572" s="68" t="s">
        <v>18726</v>
      </c>
      <c r="B18572" s="225">
        <v>236.04</v>
      </c>
    </row>
    <row r="18573" spans="1:2">
      <c r="A18573" s="68" t="s">
        <v>18727</v>
      </c>
      <c r="B18573" s="225">
        <v>228.89</v>
      </c>
    </row>
    <row r="18574" spans="1:2">
      <c r="A18574" s="68" t="s">
        <v>18728</v>
      </c>
      <c r="B18574" s="225">
        <v>183.42</v>
      </c>
    </row>
    <row r="18575" spans="1:2">
      <c r="A18575" s="68" t="s">
        <v>18729</v>
      </c>
      <c r="B18575" s="225">
        <v>176.27</v>
      </c>
    </row>
    <row r="18576" spans="1:2">
      <c r="A18576" s="68" t="s">
        <v>18730</v>
      </c>
      <c r="B18576" s="225">
        <v>265.23</v>
      </c>
    </row>
    <row r="18577" spans="1:2">
      <c r="A18577" s="68" t="s">
        <v>18731</v>
      </c>
      <c r="B18577" s="225">
        <v>258.08</v>
      </c>
    </row>
    <row r="18578" spans="1:2">
      <c r="A18578" s="68" t="s">
        <v>18732</v>
      </c>
      <c r="B18578" s="225">
        <v>267.11</v>
      </c>
    </row>
    <row r="18579" spans="1:2">
      <c r="A18579" s="68" t="s">
        <v>18733</v>
      </c>
      <c r="B18579" s="225">
        <v>259.95999999999998</v>
      </c>
    </row>
    <row r="18580" spans="1:2">
      <c r="A18580" s="68" t="s">
        <v>18734</v>
      </c>
      <c r="B18580" s="225">
        <v>226.89</v>
      </c>
    </row>
    <row r="18581" spans="1:2">
      <c r="A18581" s="68" t="s">
        <v>18735</v>
      </c>
      <c r="B18581" s="225">
        <v>219.74</v>
      </c>
    </row>
    <row r="18582" spans="1:2">
      <c r="A18582" s="68" t="s">
        <v>18736</v>
      </c>
      <c r="B18582" s="225">
        <v>184.6</v>
      </c>
    </row>
    <row r="18583" spans="1:2">
      <c r="A18583" s="68" t="s">
        <v>18737</v>
      </c>
      <c r="B18583" s="225">
        <v>178.37</v>
      </c>
    </row>
    <row r="18584" spans="1:2">
      <c r="A18584" s="68" t="s">
        <v>18738</v>
      </c>
      <c r="B18584" s="225">
        <v>197.94</v>
      </c>
    </row>
    <row r="18585" spans="1:2">
      <c r="A18585" s="68" t="s">
        <v>18739</v>
      </c>
      <c r="B18585" s="225">
        <v>191.71</v>
      </c>
    </row>
    <row r="18586" spans="1:2">
      <c r="A18586" s="68" t="s">
        <v>18740</v>
      </c>
      <c r="B18586" s="225">
        <v>190.57</v>
      </c>
    </row>
    <row r="18587" spans="1:2">
      <c r="A18587" s="68" t="s">
        <v>18741</v>
      </c>
      <c r="B18587" s="225">
        <v>184.34</v>
      </c>
    </row>
    <row r="18588" spans="1:2">
      <c r="A18588" s="68" t="s">
        <v>18742</v>
      </c>
      <c r="B18588" s="225">
        <v>213.7</v>
      </c>
    </row>
    <row r="18589" spans="1:2">
      <c r="A18589" s="68" t="s">
        <v>18743</v>
      </c>
      <c r="B18589" s="225">
        <v>207.47</v>
      </c>
    </row>
    <row r="18590" spans="1:2">
      <c r="A18590" s="68" t="s">
        <v>18744</v>
      </c>
      <c r="B18590" s="225">
        <v>246.36</v>
      </c>
    </row>
    <row r="18591" spans="1:2">
      <c r="A18591" s="68" t="s">
        <v>18745</v>
      </c>
      <c r="B18591" s="225">
        <v>240.13</v>
      </c>
    </row>
    <row r="18592" spans="1:2">
      <c r="A18592" s="68" t="s">
        <v>18746</v>
      </c>
      <c r="B18592" s="225">
        <v>263.13</v>
      </c>
    </row>
    <row r="18593" spans="1:2">
      <c r="A18593" s="68" t="s">
        <v>18747</v>
      </c>
      <c r="B18593" s="225">
        <v>256.89999999999998</v>
      </c>
    </row>
    <row r="18594" spans="1:2">
      <c r="A18594" s="68" t="s">
        <v>18748</v>
      </c>
      <c r="B18594" s="225">
        <v>189.93</v>
      </c>
    </row>
    <row r="18595" spans="1:2">
      <c r="A18595" s="68" t="s">
        <v>18749</v>
      </c>
      <c r="B18595" s="225">
        <v>183.97</v>
      </c>
    </row>
    <row r="18596" spans="1:2">
      <c r="A18596" s="68" t="s">
        <v>18750</v>
      </c>
      <c r="B18596" s="225">
        <v>208.72</v>
      </c>
    </row>
    <row r="18597" spans="1:2">
      <c r="A18597" s="68" t="s">
        <v>18751</v>
      </c>
      <c r="B18597" s="225">
        <v>202.76</v>
      </c>
    </row>
    <row r="18598" spans="1:2">
      <c r="A18598" s="68" t="s">
        <v>18752</v>
      </c>
      <c r="B18598" s="225">
        <v>225.74</v>
      </c>
    </row>
    <row r="18599" spans="1:2">
      <c r="A18599" s="68" t="s">
        <v>18753</v>
      </c>
      <c r="B18599" s="225">
        <v>219.78</v>
      </c>
    </row>
    <row r="18600" spans="1:2">
      <c r="A18600" s="68" t="s">
        <v>18754</v>
      </c>
      <c r="B18600" s="225">
        <v>228.72</v>
      </c>
    </row>
    <row r="18601" spans="1:2">
      <c r="A18601" s="68" t="s">
        <v>18755</v>
      </c>
      <c r="B18601" s="225">
        <v>222.76</v>
      </c>
    </row>
    <row r="18602" spans="1:2">
      <c r="A18602" s="68" t="s">
        <v>18756</v>
      </c>
      <c r="B18602" s="225">
        <v>248.67</v>
      </c>
    </row>
    <row r="18603" spans="1:2">
      <c r="A18603" s="68" t="s">
        <v>18757</v>
      </c>
      <c r="B18603" s="225">
        <v>242.71</v>
      </c>
    </row>
    <row r="18604" spans="1:2">
      <c r="A18604" s="68" t="s">
        <v>18758</v>
      </c>
      <c r="B18604" s="225">
        <v>208.6</v>
      </c>
    </row>
    <row r="18605" spans="1:2">
      <c r="A18605" s="68" t="s">
        <v>18759</v>
      </c>
      <c r="B18605" s="225">
        <v>202.64</v>
      </c>
    </row>
    <row r="18606" spans="1:2">
      <c r="A18606" s="68" t="s">
        <v>18760</v>
      </c>
      <c r="B18606" s="225">
        <v>143.69</v>
      </c>
    </row>
    <row r="18607" spans="1:2">
      <c r="A18607" s="68" t="s">
        <v>18761</v>
      </c>
      <c r="B18607" s="225">
        <v>130.68</v>
      </c>
    </row>
    <row r="18608" spans="1:2">
      <c r="A18608" s="68" t="s">
        <v>18762</v>
      </c>
      <c r="B18608" s="225">
        <v>53.11</v>
      </c>
    </row>
    <row r="18609" spans="1:2">
      <c r="A18609" s="68" t="s">
        <v>18763</v>
      </c>
      <c r="B18609" s="225">
        <v>47.69</v>
      </c>
    </row>
    <row r="18610" spans="1:2">
      <c r="A18610" s="68" t="s">
        <v>18764</v>
      </c>
      <c r="B18610" s="225">
        <v>91.47</v>
      </c>
    </row>
    <row r="18611" spans="1:2">
      <c r="A18611" s="68" t="s">
        <v>18765</v>
      </c>
      <c r="B18611" s="225">
        <v>80.63</v>
      </c>
    </row>
    <row r="18612" spans="1:2">
      <c r="A18612" s="68" t="s">
        <v>18766</v>
      </c>
      <c r="B18612" s="225">
        <v>63.26</v>
      </c>
    </row>
    <row r="18613" spans="1:2">
      <c r="A18613" s="68" t="s">
        <v>18767</v>
      </c>
      <c r="B18613" s="225">
        <v>60.55</v>
      </c>
    </row>
    <row r="18614" spans="1:2">
      <c r="A18614" s="68" t="s">
        <v>18768</v>
      </c>
      <c r="B18614" s="225">
        <v>45.94</v>
      </c>
    </row>
    <row r="18615" spans="1:2">
      <c r="A18615" s="68" t="s">
        <v>18769</v>
      </c>
      <c r="B18615" s="225">
        <v>43.23</v>
      </c>
    </row>
    <row r="18616" spans="1:2">
      <c r="A18616" s="68" t="s">
        <v>18770</v>
      </c>
      <c r="B18616" s="225">
        <v>46.61</v>
      </c>
    </row>
    <row r="18617" spans="1:2">
      <c r="A18617" s="68" t="s">
        <v>18771</v>
      </c>
      <c r="B18617" s="225">
        <v>43.9</v>
      </c>
    </row>
    <row r="18618" spans="1:2">
      <c r="A18618" s="68" t="s">
        <v>18772</v>
      </c>
      <c r="B18618" s="225">
        <v>72.150000000000006</v>
      </c>
    </row>
    <row r="18619" spans="1:2">
      <c r="A18619" s="68" t="s">
        <v>18773</v>
      </c>
      <c r="B18619" s="225">
        <v>69.44</v>
      </c>
    </row>
    <row r="18620" spans="1:2">
      <c r="A18620" s="68" t="s">
        <v>18774</v>
      </c>
      <c r="B18620" s="225">
        <v>38.369999999999997</v>
      </c>
    </row>
    <row r="18621" spans="1:2">
      <c r="A18621" s="68" t="s">
        <v>18775</v>
      </c>
      <c r="B18621" s="225">
        <v>35.659999999999997</v>
      </c>
    </row>
    <row r="18622" spans="1:2">
      <c r="A18622" s="68" t="s">
        <v>23552</v>
      </c>
      <c r="B18622" s="225">
        <v>84.05</v>
      </c>
    </row>
    <row r="18623" spans="1:2">
      <c r="A18623" s="68" t="s">
        <v>23553</v>
      </c>
      <c r="B18623" s="225">
        <v>77.819999999999993</v>
      </c>
    </row>
    <row r="18624" spans="1:2">
      <c r="A18624" s="68" t="s">
        <v>23554</v>
      </c>
      <c r="B18624" s="225">
        <v>89.74</v>
      </c>
    </row>
    <row r="18625" spans="1:2">
      <c r="A18625" s="68" t="s">
        <v>23555</v>
      </c>
      <c r="B18625" s="225">
        <v>83.51</v>
      </c>
    </row>
    <row r="18626" spans="1:2">
      <c r="A18626" s="68" t="s">
        <v>23556</v>
      </c>
      <c r="B18626" s="225">
        <v>108.6</v>
      </c>
    </row>
    <row r="18627" spans="1:2">
      <c r="A18627" s="68" t="s">
        <v>23557</v>
      </c>
      <c r="B18627" s="225">
        <v>102.05</v>
      </c>
    </row>
    <row r="18628" spans="1:2">
      <c r="A18628" s="68" t="s">
        <v>23558</v>
      </c>
      <c r="B18628" s="225">
        <v>122.62</v>
      </c>
    </row>
    <row r="18629" spans="1:2">
      <c r="A18629" s="68" t="s">
        <v>23559</v>
      </c>
      <c r="B18629" s="225">
        <v>116.07</v>
      </c>
    </row>
    <row r="18630" spans="1:2">
      <c r="A18630" s="68" t="s">
        <v>23560</v>
      </c>
      <c r="B18630" s="225">
        <v>143.77000000000001</v>
      </c>
    </row>
    <row r="18631" spans="1:2">
      <c r="A18631" s="68" t="s">
        <v>23561</v>
      </c>
      <c r="B18631" s="225">
        <v>136.94</v>
      </c>
    </row>
    <row r="18632" spans="1:2">
      <c r="A18632" s="68" t="s">
        <v>23562</v>
      </c>
      <c r="B18632" s="225">
        <v>164.77</v>
      </c>
    </row>
    <row r="18633" spans="1:2">
      <c r="A18633" s="68" t="s">
        <v>23563</v>
      </c>
      <c r="B18633" s="225">
        <v>157.94</v>
      </c>
    </row>
    <row r="18634" spans="1:2">
      <c r="A18634" s="68" t="s">
        <v>23564</v>
      </c>
      <c r="B18634" s="225">
        <v>170.8</v>
      </c>
    </row>
    <row r="18635" spans="1:2">
      <c r="A18635" s="68" t="s">
        <v>23565</v>
      </c>
      <c r="B18635" s="225">
        <v>163.65</v>
      </c>
    </row>
    <row r="18636" spans="1:2">
      <c r="A18636" s="68" t="s">
        <v>23566</v>
      </c>
      <c r="B18636" s="225">
        <v>219.67</v>
      </c>
    </row>
    <row r="18637" spans="1:2">
      <c r="A18637" s="68" t="s">
        <v>23567</v>
      </c>
      <c r="B18637" s="225">
        <v>212.52</v>
      </c>
    </row>
    <row r="18638" spans="1:2">
      <c r="A18638" s="68" t="s">
        <v>23568</v>
      </c>
      <c r="B18638" s="225">
        <v>152.77000000000001</v>
      </c>
    </row>
    <row r="18639" spans="1:2">
      <c r="A18639" s="68" t="s">
        <v>23569</v>
      </c>
      <c r="B18639" s="225">
        <v>146.54</v>
      </c>
    </row>
    <row r="18640" spans="1:2">
      <c r="A18640" s="68" t="s">
        <v>23570</v>
      </c>
      <c r="B18640" s="225">
        <v>158.74</v>
      </c>
    </row>
    <row r="18641" spans="1:2">
      <c r="A18641" s="68" t="s">
        <v>23571</v>
      </c>
      <c r="B18641" s="225">
        <v>152.51</v>
      </c>
    </row>
    <row r="18642" spans="1:2">
      <c r="A18642" s="68" t="s">
        <v>23572</v>
      </c>
      <c r="B18642" s="225">
        <v>181.87</v>
      </c>
    </row>
    <row r="18643" spans="1:2">
      <c r="A18643" s="68" t="s">
        <v>23573</v>
      </c>
      <c r="B18643" s="225">
        <v>175.64</v>
      </c>
    </row>
    <row r="18644" spans="1:2">
      <c r="A18644" s="68" t="s">
        <v>23574</v>
      </c>
      <c r="B18644" s="225">
        <v>175.16</v>
      </c>
    </row>
    <row r="18645" spans="1:2">
      <c r="A18645" s="68" t="s">
        <v>23575</v>
      </c>
      <c r="B18645" s="225">
        <v>168.93</v>
      </c>
    </row>
    <row r="18646" spans="1:2">
      <c r="A18646" s="68" t="s">
        <v>23576</v>
      </c>
      <c r="B18646" s="225">
        <v>223.58</v>
      </c>
    </row>
    <row r="18647" spans="1:2">
      <c r="A18647" s="68" t="s">
        <v>23577</v>
      </c>
      <c r="B18647" s="225">
        <v>217.35</v>
      </c>
    </row>
    <row r="18648" spans="1:2">
      <c r="A18648" s="68" t="s">
        <v>23578</v>
      </c>
      <c r="B18648" s="225">
        <v>240.35</v>
      </c>
    </row>
    <row r="18649" spans="1:2">
      <c r="A18649" s="68" t="s">
        <v>23579</v>
      </c>
      <c r="B18649" s="225">
        <v>234.12</v>
      </c>
    </row>
    <row r="18650" spans="1:2">
      <c r="A18650" s="68" t="s">
        <v>23580</v>
      </c>
      <c r="B18650" s="225">
        <v>158.1</v>
      </c>
    </row>
    <row r="18651" spans="1:2">
      <c r="A18651" s="68" t="s">
        <v>23581</v>
      </c>
      <c r="B18651" s="225">
        <v>152.13999999999999</v>
      </c>
    </row>
    <row r="18652" spans="1:2">
      <c r="A18652" s="68" t="s">
        <v>23582</v>
      </c>
      <c r="B18652" s="225">
        <v>193.91</v>
      </c>
    </row>
    <row r="18653" spans="1:2">
      <c r="A18653" s="68" t="s">
        <v>23583</v>
      </c>
      <c r="B18653" s="225">
        <v>187.95</v>
      </c>
    </row>
    <row r="18654" spans="1:2">
      <c r="A18654" s="68" t="s">
        <v>23584</v>
      </c>
      <c r="B18654" s="225">
        <v>196.89</v>
      </c>
    </row>
    <row r="18655" spans="1:2">
      <c r="A18655" s="68" t="s">
        <v>23585</v>
      </c>
      <c r="B18655" s="225">
        <v>190.93</v>
      </c>
    </row>
    <row r="18656" spans="1:2">
      <c r="A18656" s="68" t="s">
        <v>23586</v>
      </c>
      <c r="B18656" s="225">
        <v>185.94</v>
      </c>
    </row>
    <row r="18657" spans="1:2">
      <c r="A18657" s="68" t="s">
        <v>23587</v>
      </c>
      <c r="B18657" s="225">
        <v>179.98</v>
      </c>
    </row>
    <row r="18658" spans="1:2">
      <c r="A18658" s="68" t="s">
        <v>23588</v>
      </c>
      <c r="B18658" s="225">
        <v>225.89</v>
      </c>
    </row>
    <row r="18659" spans="1:2">
      <c r="A18659" s="68" t="s">
        <v>23589</v>
      </c>
      <c r="B18659" s="225">
        <v>219.93</v>
      </c>
    </row>
    <row r="18660" spans="1:2">
      <c r="A18660" s="68" t="s">
        <v>23590</v>
      </c>
      <c r="B18660" s="225">
        <v>185.82</v>
      </c>
    </row>
    <row r="18661" spans="1:2">
      <c r="A18661" s="68" t="s">
        <v>23591</v>
      </c>
      <c r="B18661" s="225">
        <v>179.86</v>
      </c>
    </row>
    <row r="18662" spans="1:2">
      <c r="A18662" s="68" t="s">
        <v>18776</v>
      </c>
      <c r="B18662" s="225">
        <v>6721.53</v>
      </c>
    </row>
    <row r="18663" spans="1:2">
      <c r="A18663" s="68" t="s">
        <v>18777</v>
      </c>
      <c r="B18663" s="225">
        <v>6716.11</v>
      </c>
    </row>
    <row r="18664" spans="1:2">
      <c r="A18664" s="68" t="s">
        <v>18778</v>
      </c>
      <c r="B18664" s="225">
        <v>7852.89</v>
      </c>
    </row>
    <row r="18665" spans="1:2">
      <c r="A18665" s="68" t="s">
        <v>18779</v>
      </c>
      <c r="B18665" s="225">
        <v>7844.76</v>
      </c>
    </row>
    <row r="18666" spans="1:2">
      <c r="A18666" s="68" t="s">
        <v>18780</v>
      </c>
      <c r="B18666" s="225">
        <v>9907.3799999999992</v>
      </c>
    </row>
    <row r="18667" spans="1:2">
      <c r="A18667" s="68" t="s">
        <v>18781</v>
      </c>
      <c r="B18667" s="225">
        <v>9896.5400000000009</v>
      </c>
    </row>
    <row r="18668" spans="1:2">
      <c r="A18668" s="68" t="s">
        <v>18782</v>
      </c>
      <c r="B18668" s="225">
        <v>12370.59</v>
      </c>
    </row>
    <row r="18669" spans="1:2">
      <c r="A18669" s="68" t="s">
        <v>18783</v>
      </c>
      <c r="B18669" s="225">
        <v>12357.05</v>
      </c>
    </row>
    <row r="18670" spans="1:2">
      <c r="A18670" s="68" t="s">
        <v>18784</v>
      </c>
      <c r="B18670" s="225">
        <v>15596.05</v>
      </c>
    </row>
    <row r="18671" spans="1:2">
      <c r="A18671" s="68" t="s">
        <v>18785</v>
      </c>
      <c r="B18671" s="225">
        <v>15579.79</v>
      </c>
    </row>
    <row r="18672" spans="1:2">
      <c r="A18672" s="68" t="s">
        <v>18786</v>
      </c>
      <c r="B18672" s="225">
        <v>21599.69</v>
      </c>
    </row>
    <row r="18673" spans="1:2">
      <c r="A18673" s="68" t="s">
        <v>18787</v>
      </c>
      <c r="B18673" s="225">
        <v>21580.73</v>
      </c>
    </row>
    <row r="18674" spans="1:2">
      <c r="A18674" s="68" t="s">
        <v>18788</v>
      </c>
      <c r="B18674" s="225">
        <v>24093.200000000001</v>
      </c>
    </row>
    <row r="18675" spans="1:2">
      <c r="A18675" s="68" t="s">
        <v>18789</v>
      </c>
      <c r="B18675" s="225">
        <v>24071.52</v>
      </c>
    </row>
    <row r="18676" spans="1:2">
      <c r="A18676" s="68" t="s">
        <v>18790</v>
      </c>
      <c r="B18676" s="225">
        <v>39032.660000000003</v>
      </c>
    </row>
    <row r="18677" spans="1:2">
      <c r="A18677" s="68" t="s">
        <v>18791</v>
      </c>
      <c r="B18677" s="225">
        <v>39008.28</v>
      </c>
    </row>
    <row r="18678" spans="1:2">
      <c r="A18678" s="68" t="s">
        <v>18792</v>
      </c>
      <c r="B18678" s="225">
        <v>50127.06</v>
      </c>
    </row>
    <row r="18679" spans="1:2">
      <c r="A18679" s="68" t="s">
        <v>18793</v>
      </c>
      <c r="B18679" s="225">
        <v>50099.97</v>
      </c>
    </row>
    <row r="18680" spans="1:2">
      <c r="A18680" s="68" t="s">
        <v>18794</v>
      </c>
      <c r="B18680" s="225">
        <v>67523.25</v>
      </c>
    </row>
    <row r="18681" spans="1:2">
      <c r="A18681" s="68" t="s">
        <v>18795</v>
      </c>
      <c r="B18681" s="225">
        <v>67493.45</v>
      </c>
    </row>
    <row r="18682" spans="1:2">
      <c r="A18682" s="68" t="s">
        <v>18796</v>
      </c>
      <c r="B18682" s="225">
        <v>42757.75</v>
      </c>
    </row>
    <row r="18683" spans="1:2">
      <c r="A18683" s="68" t="s">
        <v>18797</v>
      </c>
      <c r="B18683" s="225">
        <v>42746.92</v>
      </c>
    </row>
    <row r="18684" spans="1:2">
      <c r="A18684" s="68" t="s">
        <v>18798</v>
      </c>
      <c r="B18684" s="225">
        <v>52697.17</v>
      </c>
    </row>
    <row r="18685" spans="1:2">
      <c r="A18685" s="68" t="s">
        <v>18799</v>
      </c>
      <c r="B18685" s="225">
        <v>52683.62</v>
      </c>
    </row>
    <row r="18686" spans="1:2">
      <c r="A18686" s="68" t="s">
        <v>18800</v>
      </c>
      <c r="B18686" s="225">
        <v>57947.32</v>
      </c>
    </row>
    <row r="18687" spans="1:2">
      <c r="A18687" s="68" t="s">
        <v>18801</v>
      </c>
      <c r="B18687" s="225">
        <v>57931.07</v>
      </c>
    </row>
    <row r="18688" spans="1:2">
      <c r="A18688" s="68" t="s">
        <v>18802</v>
      </c>
      <c r="B18688" s="225">
        <v>72858.179999999993</v>
      </c>
    </row>
    <row r="18689" spans="1:2">
      <c r="A18689" s="68" t="s">
        <v>18803</v>
      </c>
      <c r="B18689" s="225">
        <v>72836.5</v>
      </c>
    </row>
    <row r="18690" spans="1:2">
      <c r="A18690" s="68" t="s">
        <v>18804</v>
      </c>
      <c r="B18690" s="225">
        <v>93595.15</v>
      </c>
    </row>
    <row r="18691" spans="1:2">
      <c r="A18691" s="68" t="s">
        <v>18805</v>
      </c>
      <c r="B18691" s="225">
        <v>93570.77</v>
      </c>
    </row>
    <row r="18692" spans="1:2">
      <c r="A18692" s="68" t="s">
        <v>18806</v>
      </c>
      <c r="B18692" s="225">
        <v>108852.94</v>
      </c>
    </row>
    <row r="18693" spans="1:2">
      <c r="A18693" s="68" t="s">
        <v>18807</v>
      </c>
      <c r="B18693" s="225">
        <v>108825.85</v>
      </c>
    </row>
    <row r="18694" spans="1:2">
      <c r="A18694" s="68" t="s">
        <v>18808</v>
      </c>
      <c r="B18694" s="225">
        <v>141663.76999999999</v>
      </c>
    </row>
    <row r="18695" spans="1:2">
      <c r="A18695" s="68" t="s">
        <v>18809</v>
      </c>
      <c r="B18695" s="225">
        <v>141633.97</v>
      </c>
    </row>
    <row r="18696" spans="1:2">
      <c r="A18696" s="68" t="s">
        <v>18810</v>
      </c>
      <c r="B18696" s="225">
        <v>14806.19</v>
      </c>
    </row>
    <row r="18697" spans="1:2">
      <c r="A18697" s="68" t="s">
        <v>18811</v>
      </c>
      <c r="B18697" s="225">
        <v>14800.77</v>
      </c>
    </row>
    <row r="18698" spans="1:2">
      <c r="A18698" s="68" t="s">
        <v>18812</v>
      </c>
      <c r="B18698" s="225">
        <v>24512.5</v>
      </c>
    </row>
    <row r="18699" spans="1:2">
      <c r="A18699" s="68" t="s">
        <v>18813</v>
      </c>
      <c r="B18699" s="225">
        <v>24504.37</v>
      </c>
    </row>
    <row r="18700" spans="1:2">
      <c r="A18700" s="68" t="s">
        <v>18814</v>
      </c>
      <c r="B18700" s="225">
        <v>24908.97</v>
      </c>
    </row>
    <row r="18701" spans="1:2">
      <c r="A18701" s="68" t="s">
        <v>18815</v>
      </c>
      <c r="B18701" s="225">
        <v>24898.14</v>
      </c>
    </row>
    <row r="18702" spans="1:2">
      <c r="A18702" s="68" t="s">
        <v>18816</v>
      </c>
      <c r="B18702" s="225">
        <v>34129.339999999997</v>
      </c>
    </row>
    <row r="18703" spans="1:2">
      <c r="A18703" s="68" t="s">
        <v>18817</v>
      </c>
      <c r="B18703" s="225">
        <v>34115.800000000003</v>
      </c>
    </row>
    <row r="18704" spans="1:2">
      <c r="A18704" s="68" t="s">
        <v>18818</v>
      </c>
      <c r="B18704" s="225">
        <v>37614.25</v>
      </c>
    </row>
    <row r="18705" spans="1:2">
      <c r="A18705" s="68" t="s">
        <v>18819</v>
      </c>
      <c r="B18705" s="225">
        <v>37597.99</v>
      </c>
    </row>
    <row r="18706" spans="1:2">
      <c r="A18706" s="68" t="s">
        <v>18820</v>
      </c>
      <c r="B18706" s="225">
        <v>44446.89</v>
      </c>
    </row>
    <row r="18707" spans="1:2">
      <c r="A18707" s="68" t="s">
        <v>18821</v>
      </c>
      <c r="B18707" s="225">
        <v>44427.92</v>
      </c>
    </row>
    <row r="18708" spans="1:2">
      <c r="A18708" s="68" t="s">
        <v>18822</v>
      </c>
      <c r="B18708" s="225">
        <v>45669.45</v>
      </c>
    </row>
    <row r="18709" spans="1:2">
      <c r="A18709" s="68" t="s">
        <v>18823</v>
      </c>
      <c r="B18709" s="225">
        <v>45647.78</v>
      </c>
    </row>
    <row r="18710" spans="1:2">
      <c r="A18710" s="68" t="s">
        <v>18824</v>
      </c>
      <c r="B18710" s="225">
        <v>55054.59</v>
      </c>
    </row>
    <row r="18711" spans="1:2">
      <c r="A18711" s="68" t="s">
        <v>18825</v>
      </c>
      <c r="B18711" s="225">
        <v>55030.21</v>
      </c>
    </row>
    <row r="18712" spans="1:2">
      <c r="A18712" s="68" t="s">
        <v>18826</v>
      </c>
      <c r="B18712" s="225">
        <v>71676.899999999994</v>
      </c>
    </row>
    <row r="18713" spans="1:2">
      <c r="A18713" s="68" t="s">
        <v>18827</v>
      </c>
      <c r="B18713" s="225">
        <v>71649.81</v>
      </c>
    </row>
    <row r="18714" spans="1:2">
      <c r="A18714" s="68" t="s">
        <v>18828</v>
      </c>
      <c r="B18714" s="225">
        <v>79241.91</v>
      </c>
    </row>
    <row r="18715" spans="1:2">
      <c r="A18715" s="68" t="s">
        <v>18829</v>
      </c>
      <c r="B18715" s="225">
        <v>79212.12</v>
      </c>
    </row>
    <row r="18716" spans="1:2">
      <c r="A18716" s="68" t="s">
        <v>18830</v>
      </c>
      <c r="B18716" s="225">
        <v>80500</v>
      </c>
    </row>
    <row r="18717" spans="1:2">
      <c r="A18717" s="68" t="s">
        <v>18831</v>
      </c>
      <c r="B18717" s="225">
        <v>80500</v>
      </c>
    </row>
    <row r="18718" spans="1:2">
      <c r="A18718" s="68" t="s">
        <v>18832</v>
      </c>
      <c r="B18718" s="225">
        <v>74000</v>
      </c>
    </row>
    <row r="18719" spans="1:2">
      <c r="A18719" s="68" t="s">
        <v>18833</v>
      </c>
      <c r="B18719" s="225">
        <v>74000</v>
      </c>
    </row>
    <row r="18720" spans="1:2">
      <c r="A18720" s="68" t="s">
        <v>18834</v>
      </c>
      <c r="B18720" s="225">
        <v>80500</v>
      </c>
    </row>
    <row r="18721" spans="1:2">
      <c r="A18721" s="68" t="s">
        <v>18835</v>
      </c>
      <c r="B18721" s="225">
        <v>80500</v>
      </c>
    </row>
    <row r="18722" spans="1:2">
      <c r="A18722" s="68" t="s">
        <v>18836</v>
      </c>
      <c r="B18722" s="225">
        <v>74000</v>
      </c>
    </row>
    <row r="18723" spans="1:2">
      <c r="A18723" s="68" t="s">
        <v>18837</v>
      </c>
      <c r="B18723" s="225">
        <v>74000</v>
      </c>
    </row>
    <row r="18724" spans="1:2">
      <c r="A18724" s="68" t="s">
        <v>18838</v>
      </c>
      <c r="B18724" s="225">
        <v>84000</v>
      </c>
    </row>
    <row r="18725" spans="1:2">
      <c r="A18725" s="68" t="s">
        <v>18839</v>
      </c>
      <c r="B18725" s="225">
        <v>84000</v>
      </c>
    </row>
    <row r="18726" spans="1:2">
      <c r="A18726" s="68" t="s">
        <v>18840</v>
      </c>
      <c r="B18726" s="225">
        <v>76000</v>
      </c>
    </row>
    <row r="18727" spans="1:2">
      <c r="A18727" s="68" t="s">
        <v>18841</v>
      </c>
      <c r="B18727" s="225">
        <v>76000</v>
      </c>
    </row>
    <row r="18728" spans="1:2">
      <c r="A18728" s="68" t="s">
        <v>18842</v>
      </c>
      <c r="B18728" s="225">
        <v>84000</v>
      </c>
    </row>
    <row r="18729" spans="1:2">
      <c r="A18729" s="68" t="s">
        <v>18843</v>
      </c>
      <c r="B18729" s="225">
        <v>84000</v>
      </c>
    </row>
    <row r="18730" spans="1:2">
      <c r="A18730" s="68" t="s">
        <v>18844</v>
      </c>
      <c r="B18730" s="225">
        <v>76000</v>
      </c>
    </row>
    <row r="18731" spans="1:2">
      <c r="A18731" s="68" t="s">
        <v>18845</v>
      </c>
      <c r="B18731" s="225">
        <v>76000</v>
      </c>
    </row>
    <row r="18732" spans="1:2">
      <c r="A18732" s="68" t="s">
        <v>18846</v>
      </c>
      <c r="B18732" s="225">
        <v>88000</v>
      </c>
    </row>
    <row r="18733" spans="1:2">
      <c r="A18733" s="68" t="s">
        <v>18847</v>
      </c>
      <c r="B18733" s="225">
        <v>88000</v>
      </c>
    </row>
    <row r="18734" spans="1:2">
      <c r="A18734" s="68" t="s">
        <v>18848</v>
      </c>
      <c r="B18734" s="225">
        <v>81000</v>
      </c>
    </row>
    <row r="18735" spans="1:2">
      <c r="A18735" s="68" t="s">
        <v>18849</v>
      </c>
      <c r="B18735" s="225">
        <v>81000</v>
      </c>
    </row>
    <row r="18736" spans="1:2">
      <c r="A18736" s="68" t="s">
        <v>18850</v>
      </c>
      <c r="B18736" s="225">
        <v>88000</v>
      </c>
    </row>
    <row r="18737" spans="1:2">
      <c r="A18737" s="68" t="s">
        <v>18851</v>
      </c>
      <c r="B18737" s="225">
        <v>88000</v>
      </c>
    </row>
    <row r="18738" spans="1:2">
      <c r="A18738" s="68" t="s">
        <v>18852</v>
      </c>
      <c r="B18738" s="225">
        <v>81000</v>
      </c>
    </row>
    <row r="18739" spans="1:2">
      <c r="A18739" s="68" t="s">
        <v>18853</v>
      </c>
      <c r="B18739" s="225">
        <v>81000</v>
      </c>
    </row>
    <row r="18740" spans="1:2">
      <c r="A18740" s="68" t="s">
        <v>18854</v>
      </c>
      <c r="B18740" s="225">
        <v>153000</v>
      </c>
    </row>
    <row r="18741" spans="1:2">
      <c r="A18741" s="68" t="s">
        <v>18855</v>
      </c>
      <c r="B18741" s="225">
        <v>153000</v>
      </c>
    </row>
    <row r="18742" spans="1:2">
      <c r="A18742" s="68" t="s">
        <v>18856</v>
      </c>
      <c r="B18742" s="225">
        <v>136000</v>
      </c>
    </row>
    <row r="18743" spans="1:2">
      <c r="A18743" s="68" t="s">
        <v>18857</v>
      </c>
      <c r="B18743" s="225">
        <v>136000</v>
      </c>
    </row>
    <row r="18744" spans="1:2">
      <c r="A18744" s="68" t="s">
        <v>18858</v>
      </c>
      <c r="B18744" s="225">
        <v>153000</v>
      </c>
    </row>
    <row r="18745" spans="1:2">
      <c r="A18745" s="68" t="s">
        <v>18859</v>
      </c>
      <c r="B18745" s="225">
        <v>153000</v>
      </c>
    </row>
    <row r="18746" spans="1:2">
      <c r="A18746" s="68" t="s">
        <v>18860</v>
      </c>
      <c r="B18746" s="225">
        <v>136000</v>
      </c>
    </row>
    <row r="18747" spans="1:2">
      <c r="A18747" s="68" t="s">
        <v>18861</v>
      </c>
      <c r="B18747" s="225">
        <v>136000</v>
      </c>
    </row>
    <row r="18748" spans="1:2">
      <c r="A18748" s="68" t="s">
        <v>18862</v>
      </c>
      <c r="B18748" s="225">
        <v>173000</v>
      </c>
    </row>
    <row r="18749" spans="1:2">
      <c r="A18749" s="68" t="s">
        <v>18863</v>
      </c>
      <c r="B18749" s="225">
        <v>173000</v>
      </c>
    </row>
    <row r="18750" spans="1:2">
      <c r="A18750" s="68" t="s">
        <v>18864</v>
      </c>
      <c r="B18750" s="225">
        <v>156000</v>
      </c>
    </row>
    <row r="18751" spans="1:2">
      <c r="A18751" s="68" t="s">
        <v>18865</v>
      </c>
      <c r="B18751" s="225">
        <v>156000</v>
      </c>
    </row>
    <row r="18752" spans="1:2">
      <c r="A18752" s="68" t="s">
        <v>18866</v>
      </c>
      <c r="B18752" s="225">
        <v>173000</v>
      </c>
    </row>
    <row r="18753" spans="1:2">
      <c r="A18753" s="68" t="s">
        <v>18867</v>
      </c>
      <c r="B18753" s="225">
        <v>173000</v>
      </c>
    </row>
    <row r="18754" spans="1:2">
      <c r="A18754" s="68" t="s">
        <v>18868</v>
      </c>
      <c r="B18754" s="225">
        <v>156000</v>
      </c>
    </row>
    <row r="18755" spans="1:2">
      <c r="A18755" s="68" t="s">
        <v>18869</v>
      </c>
      <c r="B18755" s="225">
        <v>156000</v>
      </c>
    </row>
    <row r="18756" spans="1:2">
      <c r="A18756" s="68" t="s">
        <v>18870</v>
      </c>
      <c r="B18756" s="225">
        <v>243000</v>
      </c>
    </row>
    <row r="18757" spans="1:2">
      <c r="A18757" s="68" t="s">
        <v>18871</v>
      </c>
      <c r="B18757" s="225">
        <v>243000</v>
      </c>
    </row>
    <row r="18758" spans="1:2">
      <c r="A18758" s="68" t="s">
        <v>18872</v>
      </c>
      <c r="B18758" s="225">
        <v>222000</v>
      </c>
    </row>
    <row r="18759" spans="1:2">
      <c r="A18759" s="68" t="s">
        <v>18873</v>
      </c>
      <c r="B18759" s="225">
        <v>222000</v>
      </c>
    </row>
    <row r="18760" spans="1:2">
      <c r="A18760" s="68" t="s">
        <v>18874</v>
      </c>
      <c r="B18760" s="225">
        <v>243000</v>
      </c>
    </row>
    <row r="18761" spans="1:2">
      <c r="A18761" s="68" t="s">
        <v>18875</v>
      </c>
      <c r="B18761" s="225">
        <v>243000</v>
      </c>
    </row>
    <row r="18762" spans="1:2">
      <c r="A18762" s="68" t="s">
        <v>18876</v>
      </c>
      <c r="B18762" s="225">
        <v>222000</v>
      </c>
    </row>
    <row r="18763" spans="1:2">
      <c r="A18763" s="68" t="s">
        <v>18877</v>
      </c>
      <c r="B18763" s="225">
        <v>222000</v>
      </c>
    </row>
    <row r="18764" spans="1:2">
      <c r="A18764" s="68" t="s">
        <v>18878</v>
      </c>
      <c r="B18764" s="225">
        <v>296000</v>
      </c>
    </row>
    <row r="18765" spans="1:2">
      <c r="A18765" s="68" t="s">
        <v>18879</v>
      </c>
      <c r="B18765" s="225">
        <v>296000</v>
      </c>
    </row>
    <row r="18766" spans="1:2">
      <c r="A18766" s="68" t="s">
        <v>18880</v>
      </c>
      <c r="B18766" s="225">
        <v>265000</v>
      </c>
    </row>
    <row r="18767" spans="1:2">
      <c r="A18767" s="68" t="s">
        <v>18881</v>
      </c>
      <c r="B18767" s="225">
        <v>265000</v>
      </c>
    </row>
    <row r="18768" spans="1:2">
      <c r="A18768" s="68" t="s">
        <v>18882</v>
      </c>
      <c r="B18768" s="225">
        <v>296000</v>
      </c>
    </row>
    <row r="18769" spans="1:2">
      <c r="A18769" s="68" t="s">
        <v>18883</v>
      </c>
      <c r="B18769" s="225">
        <v>296000</v>
      </c>
    </row>
    <row r="18770" spans="1:2">
      <c r="A18770" s="68" t="s">
        <v>18884</v>
      </c>
      <c r="B18770" s="225">
        <v>265000</v>
      </c>
    </row>
    <row r="18771" spans="1:2">
      <c r="A18771" s="68" t="s">
        <v>18885</v>
      </c>
      <c r="B18771" s="225">
        <v>265000</v>
      </c>
    </row>
    <row r="18772" spans="1:2">
      <c r="A18772" s="68" t="s">
        <v>18886</v>
      </c>
      <c r="B18772" s="225">
        <v>430000</v>
      </c>
    </row>
    <row r="18773" spans="1:2">
      <c r="A18773" s="68" t="s">
        <v>18887</v>
      </c>
      <c r="B18773" s="225">
        <v>430000</v>
      </c>
    </row>
    <row r="18774" spans="1:2">
      <c r="A18774" s="68" t="s">
        <v>18888</v>
      </c>
      <c r="B18774" s="225">
        <v>385000</v>
      </c>
    </row>
    <row r="18775" spans="1:2">
      <c r="A18775" s="68" t="s">
        <v>18889</v>
      </c>
      <c r="B18775" s="225">
        <v>385000</v>
      </c>
    </row>
    <row r="18776" spans="1:2">
      <c r="A18776" s="68" t="s">
        <v>18890</v>
      </c>
      <c r="B18776" s="225">
        <v>430000</v>
      </c>
    </row>
    <row r="18777" spans="1:2">
      <c r="A18777" s="68" t="s">
        <v>18891</v>
      </c>
      <c r="B18777" s="225">
        <v>430000</v>
      </c>
    </row>
    <row r="18778" spans="1:2">
      <c r="A18778" s="68" t="s">
        <v>18892</v>
      </c>
      <c r="B18778" s="225">
        <v>385000</v>
      </c>
    </row>
    <row r="18779" spans="1:2">
      <c r="A18779" s="68" t="s">
        <v>18893</v>
      </c>
      <c r="B18779" s="225">
        <v>385000</v>
      </c>
    </row>
    <row r="18780" spans="1:2">
      <c r="A18780" s="68" t="s">
        <v>18894</v>
      </c>
      <c r="B18780" s="225">
        <v>500000</v>
      </c>
    </row>
    <row r="18781" spans="1:2">
      <c r="A18781" s="68" t="s">
        <v>18895</v>
      </c>
      <c r="B18781" s="225">
        <v>500000</v>
      </c>
    </row>
    <row r="18782" spans="1:2">
      <c r="A18782" s="68" t="s">
        <v>18896</v>
      </c>
      <c r="B18782" s="225">
        <v>450000</v>
      </c>
    </row>
    <row r="18783" spans="1:2">
      <c r="A18783" s="68" t="s">
        <v>18897</v>
      </c>
      <c r="B18783" s="225">
        <v>450000</v>
      </c>
    </row>
    <row r="18784" spans="1:2">
      <c r="A18784" s="68" t="s">
        <v>18898</v>
      </c>
      <c r="B18784" s="225">
        <v>500000</v>
      </c>
    </row>
    <row r="18785" spans="1:2">
      <c r="A18785" s="68" t="s">
        <v>18899</v>
      </c>
      <c r="B18785" s="225">
        <v>500000</v>
      </c>
    </row>
    <row r="18786" spans="1:2">
      <c r="A18786" s="68" t="s">
        <v>18900</v>
      </c>
      <c r="B18786" s="225">
        <v>450000</v>
      </c>
    </row>
    <row r="18787" spans="1:2">
      <c r="A18787" s="68" t="s">
        <v>18901</v>
      </c>
      <c r="B18787" s="225">
        <v>450000</v>
      </c>
    </row>
    <row r="18788" spans="1:2">
      <c r="A18788" s="68" t="s">
        <v>18902</v>
      </c>
      <c r="B18788" s="225">
        <v>618356.98</v>
      </c>
    </row>
    <row r="18789" spans="1:2">
      <c r="A18789" s="68" t="s">
        <v>18903</v>
      </c>
      <c r="B18789" s="225">
        <v>618356.98</v>
      </c>
    </row>
    <row r="18790" spans="1:2">
      <c r="A18790" s="68" t="s">
        <v>18904</v>
      </c>
      <c r="B18790" s="225">
        <v>571590.48</v>
      </c>
    </row>
    <row r="18791" spans="1:2">
      <c r="A18791" s="68" t="s">
        <v>18905</v>
      </c>
      <c r="B18791" s="225">
        <v>571590.48</v>
      </c>
    </row>
    <row r="18792" spans="1:2">
      <c r="A18792" s="68" t="s">
        <v>18906</v>
      </c>
      <c r="B18792" s="225">
        <v>618356.98</v>
      </c>
    </row>
    <row r="18793" spans="1:2">
      <c r="A18793" s="68" t="s">
        <v>18907</v>
      </c>
      <c r="B18793" s="225">
        <v>618356.98</v>
      </c>
    </row>
    <row r="18794" spans="1:2">
      <c r="A18794" s="68" t="s">
        <v>18908</v>
      </c>
      <c r="B18794" s="225">
        <v>571590.48</v>
      </c>
    </row>
    <row r="18795" spans="1:2">
      <c r="A18795" s="68" t="s">
        <v>18909</v>
      </c>
      <c r="B18795" s="225">
        <v>571590.48</v>
      </c>
    </row>
    <row r="18796" spans="1:2">
      <c r="A18796" s="68" t="s">
        <v>18910</v>
      </c>
      <c r="B18796" s="225">
        <v>881.53</v>
      </c>
    </row>
    <row r="18797" spans="1:2">
      <c r="A18797" s="68" t="s">
        <v>18911</v>
      </c>
      <c r="B18797" s="225">
        <v>841.87</v>
      </c>
    </row>
    <row r="18798" spans="1:2">
      <c r="A18798" s="68" t="s">
        <v>18912</v>
      </c>
      <c r="B18798" s="225">
        <v>920.53</v>
      </c>
    </row>
    <row r="18799" spans="1:2">
      <c r="A18799" s="68" t="s">
        <v>18913</v>
      </c>
      <c r="B18799" s="225">
        <v>880.87</v>
      </c>
    </row>
    <row r="18800" spans="1:2">
      <c r="A18800" s="68" t="s">
        <v>18914</v>
      </c>
      <c r="B18800" s="225">
        <v>1076.5</v>
      </c>
    </row>
    <row r="18801" spans="1:2">
      <c r="A18801" s="68" t="s">
        <v>18915</v>
      </c>
      <c r="B18801" s="225">
        <v>1035.28</v>
      </c>
    </row>
    <row r="18802" spans="1:2">
      <c r="A18802" s="68" t="s">
        <v>18916</v>
      </c>
      <c r="B18802" s="225">
        <v>1167.29</v>
      </c>
    </row>
    <row r="18803" spans="1:2">
      <c r="A18803" s="68" t="s">
        <v>18917</v>
      </c>
      <c r="B18803" s="225">
        <v>1124.49</v>
      </c>
    </row>
    <row r="18804" spans="1:2">
      <c r="A18804" s="68" t="s">
        <v>18918</v>
      </c>
      <c r="B18804" s="225">
        <v>1583.71</v>
      </c>
    </row>
    <row r="18805" spans="1:2">
      <c r="A18805" s="68" t="s">
        <v>18919</v>
      </c>
      <c r="B18805" s="225">
        <v>1539.34</v>
      </c>
    </row>
    <row r="18806" spans="1:2">
      <c r="A18806" s="68" t="s">
        <v>18920</v>
      </c>
      <c r="B18806" s="225">
        <v>1585.53</v>
      </c>
    </row>
    <row r="18807" spans="1:2">
      <c r="A18807" s="68" t="s">
        <v>18921</v>
      </c>
      <c r="B18807" s="225">
        <v>1536.89</v>
      </c>
    </row>
    <row r="18808" spans="1:2">
      <c r="A18808" s="68" t="s">
        <v>18922</v>
      </c>
      <c r="B18808" s="225">
        <v>1981.21</v>
      </c>
    </row>
    <row r="18809" spans="1:2">
      <c r="A18809" s="68" t="s">
        <v>18923</v>
      </c>
      <c r="B18809" s="225">
        <v>1929.42</v>
      </c>
    </row>
    <row r="18810" spans="1:2">
      <c r="A18810" s="68" t="s">
        <v>18924</v>
      </c>
      <c r="B18810" s="225">
        <v>4324.7299999999996</v>
      </c>
    </row>
    <row r="18811" spans="1:2">
      <c r="A18811" s="68" t="s">
        <v>18925</v>
      </c>
      <c r="B18811" s="225">
        <v>4268.66</v>
      </c>
    </row>
    <row r="18812" spans="1:2">
      <c r="A18812" s="68" t="s">
        <v>18926</v>
      </c>
      <c r="B18812" s="225">
        <v>5674.08</v>
      </c>
    </row>
    <row r="18813" spans="1:2">
      <c r="A18813" s="68" t="s">
        <v>18927</v>
      </c>
      <c r="B18813" s="225">
        <v>5612.16</v>
      </c>
    </row>
    <row r="18814" spans="1:2">
      <c r="A18814" s="68" t="s">
        <v>18928</v>
      </c>
      <c r="B18814" s="225">
        <v>7030.56</v>
      </c>
    </row>
    <row r="18815" spans="1:2">
      <c r="A18815" s="68" t="s">
        <v>18929</v>
      </c>
      <c r="B18815" s="225">
        <v>6963.22</v>
      </c>
    </row>
    <row r="18816" spans="1:2">
      <c r="A18816" s="68" t="s">
        <v>18930</v>
      </c>
      <c r="B18816" s="225">
        <v>2848.07</v>
      </c>
    </row>
    <row r="18817" spans="1:2">
      <c r="A18817" s="68" t="s">
        <v>18931</v>
      </c>
      <c r="B18817" s="225">
        <v>2820.98</v>
      </c>
    </row>
    <row r="18818" spans="1:2">
      <c r="A18818" s="68" t="s">
        <v>18932</v>
      </c>
      <c r="B18818" s="225">
        <v>3032.29</v>
      </c>
    </row>
    <row r="18819" spans="1:2">
      <c r="A18819" s="68" t="s">
        <v>18933</v>
      </c>
      <c r="B18819" s="225">
        <v>3003.63</v>
      </c>
    </row>
    <row r="18820" spans="1:2">
      <c r="A18820" s="68" t="s">
        <v>18934</v>
      </c>
      <c r="B18820" s="225">
        <v>3556.61</v>
      </c>
    </row>
    <row r="18821" spans="1:2">
      <c r="A18821" s="68" t="s">
        <v>18935</v>
      </c>
      <c r="B18821" s="225">
        <v>3525.24</v>
      </c>
    </row>
    <row r="18822" spans="1:2">
      <c r="A18822" s="68" t="s">
        <v>18936</v>
      </c>
      <c r="B18822" s="225">
        <v>3759.8</v>
      </c>
    </row>
    <row r="18823" spans="1:2">
      <c r="A18823" s="68" t="s">
        <v>18937</v>
      </c>
      <c r="B18823" s="225">
        <v>3722.58</v>
      </c>
    </row>
    <row r="18824" spans="1:2">
      <c r="A18824" s="68" t="s">
        <v>18938</v>
      </c>
      <c r="B18824" s="225">
        <v>4043.91</v>
      </c>
    </row>
    <row r="18825" spans="1:2">
      <c r="A18825" s="68" t="s">
        <v>18939</v>
      </c>
      <c r="B18825" s="225">
        <v>4006.69</v>
      </c>
    </row>
    <row r="18826" spans="1:2">
      <c r="A18826" s="68" t="s">
        <v>18940</v>
      </c>
      <c r="B18826" s="225">
        <v>4310.91</v>
      </c>
    </row>
    <row r="18827" spans="1:2">
      <c r="A18827" s="68" t="s">
        <v>18941</v>
      </c>
      <c r="B18827" s="225">
        <v>4283.82</v>
      </c>
    </row>
    <row r="18828" spans="1:2">
      <c r="A18828" s="68" t="s">
        <v>18942</v>
      </c>
      <c r="B18828" s="225">
        <v>5247.97</v>
      </c>
    </row>
    <row r="18829" spans="1:2">
      <c r="A18829" s="68" t="s">
        <v>18943</v>
      </c>
      <c r="B18829" s="225">
        <v>5220.88</v>
      </c>
    </row>
    <row r="18830" spans="1:2">
      <c r="A18830" s="68" t="s">
        <v>18944</v>
      </c>
      <c r="B18830" s="225">
        <v>5808.35</v>
      </c>
    </row>
    <row r="18831" spans="1:2">
      <c r="A18831" s="68" t="s">
        <v>18945</v>
      </c>
      <c r="B18831" s="225">
        <v>5775.84</v>
      </c>
    </row>
    <row r="18832" spans="1:2">
      <c r="A18832" s="68" t="s">
        <v>18946</v>
      </c>
      <c r="B18832" s="225">
        <v>1215.92</v>
      </c>
    </row>
    <row r="18833" spans="1:2">
      <c r="A18833" s="68" t="s">
        <v>18947</v>
      </c>
      <c r="B18833" s="225">
        <v>1176.26</v>
      </c>
    </row>
    <row r="18834" spans="1:2">
      <c r="A18834" s="68" t="s">
        <v>18948</v>
      </c>
      <c r="B18834" s="225">
        <v>1407.22</v>
      </c>
    </row>
    <row r="18835" spans="1:2">
      <c r="A18835" s="68" t="s">
        <v>18949</v>
      </c>
      <c r="B18835" s="225">
        <v>1367.56</v>
      </c>
    </row>
    <row r="18836" spans="1:2">
      <c r="A18836" s="68" t="s">
        <v>18950</v>
      </c>
      <c r="B18836" s="225">
        <v>1678.08</v>
      </c>
    </row>
    <row r="18837" spans="1:2">
      <c r="A18837" s="68" t="s">
        <v>18951</v>
      </c>
      <c r="B18837" s="225">
        <v>1635.28</v>
      </c>
    </row>
    <row r="18838" spans="1:2">
      <c r="A18838" s="68" t="s">
        <v>18952</v>
      </c>
      <c r="B18838" s="225">
        <v>1352.02</v>
      </c>
    </row>
    <row r="18839" spans="1:2">
      <c r="A18839" s="68" t="s">
        <v>18953</v>
      </c>
      <c r="B18839" s="225">
        <v>1352.02</v>
      </c>
    </row>
    <row r="18840" spans="1:2">
      <c r="A18840" s="68" t="s">
        <v>18954</v>
      </c>
      <c r="B18840" s="225">
        <v>1430.3</v>
      </c>
    </row>
    <row r="18841" spans="1:2">
      <c r="A18841" s="68" t="s">
        <v>18955</v>
      </c>
      <c r="B18841" s="225">
        <v>1430.3</v>
      </c>
    </row>
    <row r="18842" spans="1:2">
      <c r="A18842" s="68" t="s">
        <v>18956</v>
      </c>
      <c r="B18842" s="225">
        <v>2132.15</v>
      </c>
    </row>
    <row r="18843" spans="1:2">
      <c r="A18843" s="68" t="s">
        <v>18957</v>
      </c>
      <c r="B18843" s="225">
        <v>2132.15</v>
      </c>
    </row>
    <row r="18844" spans="1:2">
      <c r="A18844" s="68" t="s">
        <v>18958</v>
      </c>
      <c r="B18844" s="225">
        <v>7148</v>
      </c>
    </row>
    <row r="18845" spans="1:2">
      <c r="A18845" s="68" t="s">
        <v>18959</v>
      </c>
      <c r="B18845" s="225">
        <v>7148</v>
      </c>
    </row>
    <row r="18846" spans="1:2">
      <c r="A18846" s="68" t="s">
        <v>18960</v>
      </c>
      <c r="B18846" s="225">
        <v>2872.77</v>
      </c>
    </row>
    <row r="18847" spans="1:2">
      <c r="A18847" s="68" t="s">
        <v>18961</v>
      </c>
      <c r="B18847" s="225">
        <v>2872.77</v>
      </c>
    </row>
    <row r="18848" spans="1:2">
      <c r="A18848" s="68" t="s">
        <v>18962</v>
      </c>
      <c r="B18848" s="225">
        <v>10445</v>
      </c>
    </row>
    <row r="18849" spans="1:2">
      <c r="A18849" s="68" t="s">
        <v>18963</v>
      </c>
      <c r="B18849" s="225">
        <v>10445</v>
      </c>
    </row>
    <row r="18850" spans="1:2">
      <c r="A18850" s="68" t="s">
        <v>18964</v>
      </c>
      <c r="B18850" s="225">
        <v>4310.46</v>
      </c>
    </row>
    <row r="18851" spans="1:2">
      <c r="A18851" s="68" t="s">
        <v>18965</v>
      </c>
      <c r="B18851" s="225">
        <v>4310.46</v>
      </c>
    </row>
    <row r="18852" spans="1:2">
      <c r="A18852" s="68" t="s">
        <v>18966</v>
      </c>
      <c r="B18852" s="225">
        <v>6092.44</v>
      </c>
    </row>
    <row r="18853" spans="1:2">
      <c r="A18853" s="68" t="s">
        <v>18967</v>
      </c>
      <c r="B18853" s="225">
        <v>6092.44</v>
      </c>
    </row>
    <row r="18854" spans="1:2">
      <c r="A18854" s="68" t="s">
        <v>18968</v>
      </c>
      <c r="B18854" s="225">
        <v>7743.85</v>
      </c>
    </row>
    <row r="18855" spans="1:2">
      <c r="A18855" s="68" t="s">
        <v>18969</v>
      </c>
      <c r="B18855" s="225">
        <v>7743.85</v>
      </c>
    </row>
    <row r="18856" spans="1:2">
      <c r="A18856" s="68" t="s">
        <v>18970</v>
      </c>
      <c r="B18856" s="225">
        <v>9049</v>
      </c>
    </row>
    <row r="18857" spans="1:2">
      <c r="A18857" s="68" t="s">
        <v>18971</v>
      </c>
      <c r="B18857" s="225">
        <v>9049</v>
      </c>
    </row>
    <row r="18858" spans="1:2">
      <c r="A18858" s="68" t="s">
        <v>18972</v>
      </c>
      <c r="B18858" s="225">
        <v>12101.7</v>
      </c>
    </row>
    <row r="18859" spans="1:2">
      <c r="A18859" s="68" t="s">
        <v>18974</v>
      </c>
      <c r="B18859" s="225">
        <v>12101.7</v>
      </c>
    </row>
    <row r="18860" spans="1:2">
      <c r="A18860" s="68" t="s">
        <v>18975</v>
      </c>
      <c r="B18860" s="225">
        <v>11260.24</v>
      </c>
    </row>
    <row r="18861" spans="1:2">
      <c r="A18861" s="68" t="s">
        <v>18976</v>
      </c>
      <c r="B18861" s="225">
        <v>11260.24</v>
      </c>
    </row>
    <row r="18862" spans="1:2">
      <c r="A18862" s="68" t="s">
        <v>18977</v>
      </c>
      <c r="B18862" s="225">
        <v>10970.84</v>
      </c>
    </row>
    <row r="18863" spans="1:2">
      <c r="A18863" s="68" t="s">
        <v>18978</v>
      </c>
      <c r="B18863" s="225">
        <v>10970.84</v>
      </c>
    </row>
    <row r="18864" spans="1:2">
      <c r="A18864" s="68" t="s">
        <v>18979</v>
      </c>
      <c r="B18864" s="225">
        <v>9829.2199999999993</v>
      </c>
    </row>
    <row r="18865" spans="1:2">
      <c r="A18865" s="68" t="s">
        <v>18980</v>
      </c>
      <c r="B18865" s="225">
        <v>9829.2199999999993</v>
      </c>
    </row>
    <row r="18866" spans="1:2">
      <c r="A18866" s="68" t="s">
        <v>18981</v>
      </c>
      <c r="B18866" s="225">
        <v>8345.5499999999993</v>
      </c>
    </row>
    <row r="18867" spans="1:2">
      <c r="A18867" s="68" t="s">
        <v>18982</v>
      </c>
      <c r="B18867" s="225">
        <v>8345.5499999999993</v>
      </c>
    </row>
    <row r="18868" spans="1:2">
      <c r="A18868" s="68" t="s">
        <v>18983</v>
      </c>
      <c r="B18868" s="225">
        <v>10804.32</v>
      </c>
    </row>
    <row r="18869" spans="1:2">
      <c r="A18869" s="68" t="s">
        <v>18984</v>
      </c>
      <c r="B18869" s="225">
        <v>10804.32</v>
      </c>
    </row>
    <row r="18870" spans="1:2">
      <c r="A18870" s="68" t="s">
        <v>18985</v>
      </c>
      <c r="B18870" s="225">
        <v>9681.36</v>
      </c>
    </row>
    <row r="18871" spans="1:2">
      <c r="A18871" s="68" t="s">
        <v>18986</v>
      </c>
      <c r="B18871" s="225">
        <v>9681.36</v>
      </c>
    </row>
    <row r="18872" spans="1:2">
      <c r="A18872" s="68" t="s">
        <v>18987</v>
      </c>
      <c r="B18872" s="225">
        <v>9008.19</v>
      </c>
    </row>
    <row r="18873" spans="1:2">
      <c r="A18873" s="68" t="s">
        <v>18988</v>
      </c>
      <c r="B18873" s="225">
        <v>9008.19</v>
      </c>
    </row>
    <row r="18874" spans="1:2">
      <c r="A18874" s="68" t="s">
        <v>18989</v>
      </c>
      <c r="B18874" s="225">
        <v>8773.33</v>
      </c>
    </row>
    <row r="18875" spans="1:2">
      <c r="A18875" s="68" t="s">
        <v>18990</v>
      </c>
      <c r="B18875" s="225">
        <v>8773.33</v>
      </c>
    </row>
    <row r="18876" spans="1:2">
      <c r="A18876" s="68" t="s">
        <v>18991</v>
      </c>
      <c r="B18876" s="225">
        <v>7863.38</v>
      </c>
    </row>
    <row r="18877" spans="1:2">
      <c r="A18877" s="68" t="s">
        <v>18992</v>
      </c>
      <c r="B18877" s="225">
        <v>7863.38</v>
      </c>
    </row>
    <row r="18878" spans="1:2">
      <c r="A18878" s="68" t="s">
        <v>18993</v>
      </c>
      <c r="B18878" s="225">
        <v>6676.44</v>
      </c>
    </row>
    <row r="18879" spans="1:2">
      <c r="A18879" s="68" t="s">
        <v>18994</v>
      </c>
      <c r="B18879" s="225">
        <v>6676.44</v>
      </c>
    </row>
    <row r="18880" spans="1:2">
      <c r="A18880" s="68" t="s">
        <v>18995</v>
      </c>
      <c r="B18880" s="225">
        <v>8643.4500000000007</v>
      </c>
    </row>
    <row r="18881" spans="1:2">
      <c r="A18881" s="68" t="s">
        <v>18996</v>
      </c>
      <c r="B18881" s="225">
        <v>8643.4500000000007</v>
      </c>
    </row>
    <row r="18882" spans="1:2">
      <c r="A18882" s="68" t="s">
        <v>18997</v>
      </c>
      <c r="B18882" s="225">
        <v>23104.69</v>
      </c>
    </row>
    <row r="18883" spans="1:2">
      <c r="A18883" s="68" t="s">
        <v>18998</v>
      </c>
      <c r="B18883" s="225">
        <v>23104.69</v>
      </c>
    </row>
    <row r="18884" spans="1:2">
      <c r="A18884" s="68" t="s">
        <v>18999</v>
      </c>
      <c r="B18884" s="225">
        <v>22819.439999999999</v>
      </c>
    </row>
    <row r="18885" spans="1:2">
      <c r="A18885" s="68" t="s">
        <v>19000</v>
      </c>
      <c r="B18885" s="225">
        <v>22819.439999999999</v>
      </c>
    </row>
    <row r="18886" spans="1:2">
      <c r="A18886" s="68" t="s">
        <v>19001</v>
      </c>
      <c r="B18886" s="225">
        <v>24431.22</v>
      </c>
    </row>
    <row r="18887" spans="1:2">
      <c r="A18887" s="68" t="s">
        <v>19002</v>
      </c>
      <c r="B18887" s="225">
        <v>24431.22</v>
      </c>
    </row>
    <row r="18888" spans="1:2">
      <c r="A18888" s="68" t="s">
        <v>19003</v>
      </c>
      <c r="B18888" s="225">
        <v>22855.16</v>
      </c>
    </row>
    <row r="18889" spans="1:2">
      <c r="A18889" s="68" t="s">
        <v>19004</v>
      </c>
      <c r="B18889" s="225">
        <v>22855.16</v>
      </c>
    </row>
    <row r="18890" spans="1:2">
      <c r="A18890" s="68" t="s">
        <v>19005</v>
      </c>
      <c r="B18890" s="225">
        <v>17943.77</v>
      </c>
    </row>
    <row r="18891" spans="1:2">
      <c r="A18891" s="68" t="s">
        <v>19006</v>
      </c>
      <c r="B18891" s="225">
        <v>17943.77</v>
      </c>
    </row>
    <row r="18892" spans="1:2">
      <c r="A18892" s="68" t="s">
        <v>19007</v>
      </c>
      <c r="B18892" s="225">
        <v>20276.29</v>
      </c>
    </row>
    <row r="18893" spans="1:2">
      <c r="A18893" s="68" t="s">
        <v>19008</v>
      </c>
      <c r="B18893" s="225">
        <v>20276.29</v>
      </c>
    </row>
    <row r="18894" spans="1:2">
      <c r="A18894" s="68" t="s">
        <v>19009</v>
      </c>
      <c r="B18894" s="225">
        <v>24513.53</v>
      </c>
    </row>
    <row r="18895" spans="1:2">
      <c r="A18895" s="68" t="s">
        <v>19010</v>
      </c>
      <c r="B18895" s="225">
        <v>24513.53</v>
      </c>
    </row>
    <row r="18896" spans="1:2">
      <c r="A18896" s="68" t="s">
        <v>19011</v>
      </c>
      <c r="B18896" s="225">
        <v>29809.759999999998</v>
      </c>
    </row>
    <row r="18897" spans="1:2">
      <c r="A18897" s="68" t="s">
        <v>19012</v>
      </c>
      <c r="B18897" s="225">
        <v>29809.759999999998</v>
      </c>
    </row>
    <row r="18898" spans="1:2">
      <c r="A18898" s="68" t="s">
        <v>19013</v>
      </c>
      <c r="B18898" s="225">
        <v>33228.81</v>
      </c>
    </row>
    <row r="18899" spans="1:2">
      <c r="A18899" s="68" t="s">
        <v>19014</v>
      </c>
      <c r="B18899" s="225">
        <v>33228.81</v>
      </c>
    </row>
    <row r="18900" spans="1:2">
      <c r="A18900" s="68" t="s">
        <v>19015</v>
      </c>
      <c r="B18900" s="225">
        <v>32818.58</v>
      </c>
    </row>
    <row r="18901" spans="1:2">
      <c r="A18901" s="68" t="s">
        <v>19016</v>
      </c>
      <c r="B18901" s="225">
        <v>32818.58</v>
      </c>
    </row>
    <row r="18902" spans="1:2">
      <c r="A18902" s="68" t="s">
        <v>19017</v>
      </c>
      <c r="B18902" s="225">
        <v>35155.72</v>
      </c>
    </row>
    <row r="18903" spans="1:2">
      <c r="A18903" s="68" t="s">
        <v>19018</v>
      </c>
      <c r="B18903" s="225">
        <v>35155.72</v>
      </c>
    </row>
    <row r="18904" spans="1:2">
      <c r="A18904" s="68" t="s">
        <v>19019</v>
      </c>
      <c r="B18904" s="225">
        <v>32782.870000000003</v>
      </c>
    </row>
    <row r="18905" spans="1:2">
      <c r="A18905" s="68" t="s">
        <v>19020</v>
      </c>
      <c r="B18905" s="225">
        <v>32782.870000000003</v>
      </c>
    </row>
    <row r="18906" spans="1:2">
      <c r="A18906" s="68" t="s">
        <v>19021</v>
      </c>
      <c r="B18906" s="225">
        <v>27513.78</v>
      </c>
    </row>
    <row r="18907" spans="1:2">
      <c r="A18907" s="68" t="s">
        <v>19022</v>
      </c>
      <c r="B18907" s="225">
        <v>27513.78</v>
      </c>
    </row>
    <row r="18908" spans="1:2">
      <c r="A18908" s="68" t="s">
        <v>19023</v>
      </c>
      <c r="B18908" s="225">
        <v>30564.27</v>
      </c>
    </row>
    <row r="18909" spans="1:2">
      <c r="A18909" s="68" t="s">
        <v>19024</v>
      </c>
      <c r="B18909" s="225">
        <v>30564.27</v>
      </c>
    </row>
    <row r="18910" spans="1:2">
      <c r="A18910" s="68" t="s">
        <v>19025</v>
      </c>
      <c r="B18910" s="225">
        <v>35095.879999999997</v>
      </c>
    </row>
    <row r="18911" spans="1:2">
      <c r="A18911" s="68" t="s">
        <v>19026</v>
      </c>
      <c r="B18911" s="225">
        <v>35095.879999999997</v>
      </c>
    </row>
    <row r="18912" spans="1:2">
      <c r="A18912" s="68" t="s">
        <v>19027</v>
      </c>
      <c r="B18912" s="225">
        <v>44233.84</v>
      </c>
    </row>
    <row r="18913" spans="1:2">
      <c r="A18913" s="68" t="s">
        <v>19028</v>
      </c>
      <c r="B18913" s="225">
        <v>44233.84</v>
      </c>
    </row>
    <row r="18914" spans="1:2">
      <c r="A18914" s="68" t="s">
        <v>19029</v>
      </c>
      <c r="B18914" s="225">
        <v>17087</v>
      </c>
    </row>
    <row r="18915" spans="1:2">
      <c r="A18915" s="68" t="s">
        <v>19030</v>
      </c>
      <c r="B18915" s="225">
        <v>17087</v>
      </c>
    </row>
    <row r="18916" spans="1:2">
      <c r="A18916" s="68" t="s">
        <v>19031</v>
      </c>
      <c r="B18916" s="225">
        <v>2482.3000000000002</v>
      </c>
    </row>
    <row r="18917" spans="1:2">
      <c r="A18917" s="68" t="s">
        <v>19032</v>
      </c>
      <c r="B18917" s="225">
        <v>2482.3000000000002</v>
      </c>
    </row>
    <row r="18918" spans="1:2">
      <c r="A18918" s="68" t="s">
        <v>19033</v>
      </c>
      <c r="B18918" s="225">
        <v>2986.99</v>
      </c>
    </row>
    <row r="18919" spans="1:2">
      <c r="A18919" s="68" t="s">
        <v>19034</v>
      </c>
      <c r="B18919" s="225">
        <v>2986.99</v>
      </c>
    </row>
    <row r="18920" spans="1:2">
      <c r="A18920" s="68" t="s">
        <v>19035</v>
      </c>
      <c r="B18920" s="225">
        <v>5935.77</v>
      </c>
    </row>
    <row r="18921" spans="1:2">
      <c r="A18921" s="68" t="s">
        <v>19036</v>
      </c>
      <c r="B18921" s="225">
        <v>5913.16</v>
      </c>
    </row>
    <row r="18922" spans="1:2">
      <c r="A18922" s="68" t="s">
        <v>19037</v>
      </c>
      <c r="B18922" s="225">
        <v>6861.97</v>
      </c>
    </row>
    <row r="18923" spans="1:2">
      <c r="A18923" s="68" t="s">
        <v>19038</v>
      </c>
      <c r="B18923" s="225">
        <v>6839.36</v>
      </c>
    </row>
    <row r="18924" spans="1:2">
      <c r="A18924" s="68" t="s">
        <v>19039</v>
      </c>
      <c r="B18924" s="225">
        <v>153.16</v>
      </c>
    </row>
    <row r="18925" spans="1:2">
      <c r="A18925" s="68" t="s">
        <v>19040</v>
      </c>
      <c r="B18925" s="225">
        <v>150.44999999999999</v>
      </c>
    </row>
    <row r="18926" spans="1:2">
      <c r="A18926" s="68" t="s">
        <v>19041</v>
      </c>
      <c r="B18926" s="225">
        <v>1054.1199999999999</v>
      </c>
    </row>
    <row r="18927" spans="1:2">
      <c r="A18927" s="68" t="s">
        <v>19042</v>
      </c>
      <c r="B18927" s="225">
        <v>1051.4100000000001</v>
      </c>
    </row>
    <row r="18928" spans="1:2">
      <c r="A18928" s="68" t="s">
        <v>19043</v>
      </c>
      <c r="B18928" s="225">
        <v>452.89</v>
      </c>
    </row>
    <row r="18929" spans="1:2">
      <c r="A18929" s="68" t="s">
        <v>19044</v>
      </c>
      <c r="B18929" s="225">
        <v>450.18</v>
      </c>
    </row>
    <row r="18930" spans="1:2">
      <c r="A18930" s="68" t="s">
        <v>19045</v>
      </c>
      <c r="B18930" s="225">
        <v>431.26</v>
      </c>
    </row>
    <row r="18931" spans="1:2">
      <c r="A18931" s="68" t="s">
        <v>19046</v>
      </c>
      <c r="B18931" s="225">
        <v>428.55</v>
      </c>
    </row>
    <row r="18932" spans="1:2">
      <c r="A18932" s="68" t="s">
        <v>19047</v>
      </c>
      <c r="B18932" s="225">
        <v>137.69999999999999</v>
      </c>
    </row>
    <row r="18933" spans="1:2">
      <c r="A18933" s="68" t="s">
        <v>19048</v>
      </c>
      <c r="B18933" s="225">
        <v>134.99</v>
      </c>
    </row>
    <row r="18934" spans="1:2">
      <c r="A18934" s="68" t="s">
        <v>19049</v>
      </c>
      <c r="B18934" s="225">
        <v>165.52</v>
      </c>
    </row>
    <row r="18935" spans="1:2">
      <c r="A18935" s="68" t="s">
        <v>19050</v>
      </c>
      <c r="B18935" s="225">
        <v>162.81</v>
      </c>
    </row>
    <row r="18936" spans="1:2">
      <c r="A18936" s="68" t="s">
        <v>34631</v>
      </c>
      <c r="B18936" s="225">
        <v>309.2</v>
      </c>
    </row>
    <row r="18937" spans="1:2">
      <c r="A18937" s="68" t="s">
        <v>34632</v>
      </c>
      <c r="B18937" s="225">
        <v>306.49</v>
      </c>
    </row>
    <row r="18938" spans="1:2">
      <c r="A18938" s="68" t="s">
        <v>34633</v>
      </c>
      <c r="B18938" s="225">
        <v>245.34</v>
      </c>
    </row>
    <row r="18939" spans="1:2">
      <c r="A18939" s="68" t="s">
        <v>34634</v>
      </c>
      <c r="B18939" s="225">
        <v>242.63</v>
      </c>
    </row>
    <row r="18940" spans="1:2">
      <c r="A18940" s="68" t="s">
        <v>19051</v>
      </c>
      <c r="B18940" s="225">
        <v>240</v>
      </c>
    </row>
    <row r="18941" spans="1:2">
      <c r="A18941" s="68" t="s">
        <v>19052</v>
      </c>
      <c r="B18941" s="225">
        <v>240</v>
      </c>
    </row>
    <row r="18942" spans="1:2">
      <c r="A18942" s="68" t="s">
        <v>19053</v>
      </c>
      <c r="B18942" s="225">
        <v>937.3</v>
      </c>
    </row>
    <row r="18943" spans="1:2">
      <c r="A18943" s="68" t="s">
        <v>19054</v>
      </c>
      <c r="B18943" s="225">
        <v>937.3</v>
      </c>
    </row>
    <row r="18944" spans="1:2">
      <c r="A18944" s="68" t="s">
        <v>23592</v>
      </c>
      <c r="B18944" s="225">
        <v>13624.29</v>
      </c>
    </row>
    <row r="18945" spans="1:2">
      <c r="A18945" s="68" t="s">
        <v>23593</v>
      </c>
      <c r="B18945" s="225">
        <v>13468.81</v>
      </c>
    </row>
    <row r="18946" spans="1:2">
      <c r="A18946" s="68" t="s">
        <v>23594</v>
      </c>
      <c r="B18946" s="225">
        <v>16221.91</v>
      </c>
    </row>
    <row r="18947" spans="1:2">
      <c r="A18947" s="68" t="s">
        <v>23595</v>
      </c>
      <c r="B18947" s="225">
        <v>16066.43</v>
      </c>
    </row>
    <row r="18948" spans="1:2">
      <c r="A18948" s="68" t="s">
        <v>19055</v>
      </c>
      <c r="B18948" s="225">
        <v>20143.96</v>
      </c>
    </row>
    <row r="18949" spans="1:2">
      <c r="A18949" s="68" t="s">
        <v>19056</v>
      </c>
      <c r="B18949" s="225">
        <v>19988.48</v>
      </c>
    </row>
    <row r="18950" spans="1:2">
      <c r="A18950" s="68" t="s">
        <v>19057</v>
      </c>
      <c r="B18950" s="225">
        <v>820.59</v>
      </c>
    </row>
    <row r="18951" spans="1:2">
      <c r="A18951" s="68" t="s">
        <v>19058</v>
      </c>
      <c r="B18951" s="225">
        <v>815.17</v>
      </c>
    </row>
    <row r="18952" spans="1:2">
      <c r="A18952" s="68" t="s">
        <v>19059</v>
      </c>
      <c r="B18952" s="225">
        <v>1060.29</v>
      </c>
    </row>
    <row r="18953" spans="1:2">
      <c r="A18953" s="68" t="s">
        <v>19060</v>
      </c>
      <c r="B18953" s="225">
        <v>1054.8699999999999</v>
      </c>
    </row>
    <row r="18954" spans="1:2">
      <c r="A18954" s="68" t="s">
        <v>19061</v>
      </c>
      <c r="B18954" s="225">
        <v>1480.59</v>
      </c>
    </row>
    <row r="18955" spans="1:2">
      <c r="A18955" s="68" t="s">
        <v>19062</v>
      </c>
      <c r="B18955" s="225">
        <v>1475.17</v>
      </c>
    </row>
    <row r="18956" spans="1:2">
      <c r="A18956" s="68" t="s">
        <v>19063</v>
      </c>
      <c r="B18956" s="225">
        <v>3079.09</v>
      </c>
    </row>
    <row r="18957" spans="1:2">
      <c r="A18957" s="68" t="s">
        <v>19064</v>
      </c>
      <c r="B18957" s="225">
        <v>3073.67</v>
      </c>
    </row>
    <row r="18958" spans="1:2">
      <c r="A18958" s="68" t="s">
        <v>19065</v>
      </c>
      <c r="B18958" s="225">
        <v>4426.0200000000004</v>
      </c>
    </row>
    <row r="18959" spans="1:2">
      <c r="A18959" s="68" t="s">
        <v>19066</v>
      </c>
      <c r="B18959" s="225">
        <v>4417.8999999999996</v>
      </c>
    </row>
    <row r="18960" spans="1:2">
      <c r="A18960" s="68" t="s">
        <v>19067</v>
      </c>
      <c r="B18960" s="225">
        <v>7830.88</v>
      </c>
    </row>
    <row r="18961" spans="1:2">
      <c r="A18961" s="68" t="s">
        <v>19068</v>
      </c>
      <c r="B18961" s="225">
        <v>7822.76</v>
      </c>
    </row>
    <row r="18962" spans="1:2">
      <c r="A18962" s="68" t="s">
        <v>19069</v>
      </c>
      <c r="B18962" s="225">
        <v>359.88</v>
      </c>
    </row>
    <row r="18963" spans="1:2">
      <c r="A18963" s="68" t="s">
        <v>19070</v>
      </c>
      <c r="B18963" s="225">
        <v>354.46</v>
      </c>
    </row>
    <row r="18964" spans="1:2">
      <c r="A18964" s="68" t="s">
        <v>19071</v>
      </c>
      <c r="B18964" s="225">
        <v>429.93</v>
      </c>
    </row>
    <row r="18965" spans="1:2">
      <c r="A18965" s="68" t="s">
        <v>19072</v>
      </c>
      <c r="B18965" s="225">
        <v>424.51</v>
      </c>
    </row>
    <row r="18966" spans="1:2">
      <c r="A18966" s="68" t="s">
        <v>19073</v>
      </c>
      <c r="B18966" s="225">
        <v>3410.59</v>
      </c>
    </row>
    <row r="18967" spans="1:2">
      <c r="A18967" s="68" t="s">
        <v>19074</v>
      </c>
      <c r="B18967" s="225">
        <v>3405.17</v>
      </c>
    </row>
    <row r="18968" spans="1:2">
      <c r="A18968" s="68" t="s">
        <v>19075</v>
      </c>
      <c r="B18968" s="225">
        <v>4201.59</v>
      </c>
    </row>
    <row r="18969" spans="1:2">
      <c r="A18969" s="68" t="s">
        <v>19076</v>
      </c>
      <c r="B18969" s="225">
        <v>4196.17</v>
      </c>
    </row>
    <row r="18970" spans="1:2">
      <c r="A18970" s="68" t="s">
        <v>19077</v>
      </c>
      <c r="B18970" s="225">
        <v>5578.88</v>
      </c>
    </row>
    <row r="18971" spans="1:2">
      <c r="A18971" s="68" t="s">
        <v>19078</v>
      </c>
      <c r="B18971" s="225">
        <v>5570.76</v>
      </c>
    </row>
    <row r="18972" spans="1:2">
      <c r="A18972" s="68" t="s">
        <v>19079</v>
      </c>
      <c r="B18972" s="225">
        <v>7704.2</v>
      </c>
    </row>
    <row r="18973" spans="1:2">
      <c r="A18973" s="68" t="s">
        <v>19080</v>
      </c>
      <c r="B18973" s="225">
        <v>7696.08</v>
      </c>
    </row>
    <row r="18974" spans="1:2">
      <c r="A18974" s="68" t="s">
        <v>19081</v>
      </c>
      <c r="B18974" s="225">
        <v>3717.59</v>
      </c>
    </row>
    <row r="18975" spans="1:2">
      <c r="A18975" s="68" t="s">
        <v>19082</v>
      </c>
      <c r="B18975" s="225">
        <v>3712.17</v>
      </c>
    </row>
    <row r="18976" spans="1:2">
      <c r="A18976" s="68" t="s">
        <v>19083</v>
      </c>
      <c r="B18976" s="225">
        <v>4291.59</v>
      </c>
    </row>
    <row r="18977" spans="1:2">
      <c r="A18977" s="68" t="s">
        <v>19084</v>
      </c>
      <c r="B18977" s="225">
        <v>4286.17</v>
      </c>
    </row>
    <row r="18978" spans="1:2">
      <c r="A18978" s="68" t="s">
        <v>19085</v>
      </c>
      <c r="B18978" s="225">
        <v>5399.59</v>
      </c>
    </row>
    <row r="18979" spans="1:2">
      <c r="A18979" s="68" t="s">
        <v>19086</v>
      </c>
      <c r="B18979" s="225">
        <v>5391.47</v>
      </c>
    </row>
    <row r="18980" spans="1:2">
      <c r="A18980" s="68" t="s">
        <v>19087</v>
      </c>
      <c r="B18980" s="225">
        <v>365.3</v>
      </c>
    </row>
    <row r="18981" spans="1:2">
      <c r="A18981" s="68" t="s">
        <v>19088</v>
      </c>
      <c r="B18981" s="225">
        <v>360.04</v>
      </c>
    </row>
    <row r="18982" spans="1:2">
      <c r="A18982" s="68" t="s">
        <v>19089</v>
      </c>
      <c r="B18982" s="225">
        <v>17016.46</v>
      </c>
    </row>
    <row r="18983" spans="1:2">
      <c r="A18983" s="68" t="s">
        <v>19090</v>
      </c>
      <c r="B18983" s="225">
        <v>17016.46</v>
      </c>
    </row>
    <row r="18984" spans="1:2">
      <c r="A18984" s="68" t="s">
        <v>19091</v>
      </c>
      <c r="B18984" s="225">
        <v>368.32</v>
      </c>
    </row>
    <row r="18985" spans="1:2">
      <c r="A18985" s="68" t="s">
        <v>19092</v>
      </c>
      <c r="B18985" s="225">
        <v>368.32</v>
      </c>
    </row>
    <row r="18986" spans="1:2">
      <c r="A18986" s="68" t="s">
        <v>19093</v>
      </c>
      <c r="B18986" s="225">
        <v>390</v>
      </c>
    </row>
    <row r="18987" spans="1:2">
      <c r="A18987" s="68" t="s">
        <v>19094</v>
      </c>
      <c r="B18987" s="225">
        <v>390</v>
      </c>
    </row>
    <row r="18988" spans="1:2">
      <c r="A18988" s="68" t="s">
        <v>19095</v>
      </c>
      <c r="B18988" s="225">
        <v>746.75</v>
      </c>
    </row>
    <row r="18989" spans="1:2">
      <c r="A18989" s="68" t="s">
        <v>19096</v>
      </c>
      <c r="B18989" s="225">
        <v>746.75</v>
      </c>
    </row>
    <row r="18990" spans="1:2">
      <c r="A18990" s="68" t="s">
        <v>19097</v>
      </c>
      <c r="B18990" s="225">
        <v>213.47</v>
      </c>
    </row>
    <row r="18991" spans="1:2">
      <c r="A18991" s="68" t="s">
        <v>19098</v>
      </c>
      <c r="B18991" s="225">
        <v>207.18</v>
      </c>
    </row>
    <row r="18992" spans="1:2">
      <c r="A18992" s="68" t="s">
        <v>19099</v>
      </c>
      <c r="B18992" s="225">
        <v>268.19</v>
      </c>
    </row>
    <row r="18993" spans="1:2">
      <c r="A18993" s="68" t="s">
        <v>19100</v>
      </c>
      <c r="B18993" s="225">
        <v>260.33999999999997</v>
      </c>
    </row>
    <row r="18994" spans="1:2">
      <c r="A18994" s="68" t="s">
        <v>19101</v>
      </c>
      <c r="B18994" s="225">
        <v>223.33</v>
      </c>
    </row>
    <row r="18995" spans="1:2">
      <c r="A18995" s="68" t="s">
        <v>19102</v>
      </c>
      <c r="B18995" s="225">
        <v>220.82</v>
      </c>
    </row>
    <row r="18996" spans="1:2">
      <c r="A18996" s="68" t="s">
        <v>19103</v>
      </c>
      <c r="B18996" s="225">
        <v>703.04</v>
      </c>
    </row>
    <row r="18997" spans="1:2">
      <c r="A18997" s="68" t="s">
        <v>19104</v>
      </c>
      <c r="B18997" s="225">
        <v>703.04</v>
      </c>
    </row>
    <row r="18998" spans="1:2">
      <c r="A18998" s="68" t="s">
        <v>19105</v>
      </c>
      <c r="B18998" s="225">
        <v>616.97</v>
      </c>
    </row>
    <row r="18999" spans="1:2">
      <c r="A18999" s="68" t="s">
        <v>19106</v>
      </c>
      <c r="B18999" s="225">
        <v>616.97</v>
      </c>
    </row>
    <row r="19000" spans="1:2">
      <c r="A19000" s="68" t="s">
        <v>19109</v>
      </c>
      <c r="B19000" s="225">
        <v>719.97</v>
      </c>
    </row>
    <row r="19001" spans="1:2">
      <c r="A19001" s="68" t="s">
        <v>19111</v>
      </c>
      <c r="B19001" s="225">
        <v>719.97</v>
      </c>
    </row>
    <row r="19002" spans="1:2">
      <c r="A19002" s="68" t="s">
        <v>19112</v>
      </c>
      <c r="B19002" s="225">
        <v>827.8</v>
      </c>
    </row>
    <row r="19003" spans="1:2">
      <c r="A19003" s="68" t="s">
        <v>19114</v>
      </c>
      <c r="B19003" s="225">
        <v>827.8</v>
      </c>
    </row>
    <row r="19004" spans="1:2">
      <c r="A19004" s="68" t="s">
        <v>19115</v>
      </c>
      <c r="B19004" s="225">
        <v>74.989999999999995</v>
      </c>
    </row>
    <row r="19005" spans="1:2">
      <c r="A19005" s="68" t="s">
        <v>19117</v>
      </c>
      <c r="B19005" s="225">
        <v>74.989999999999995</v>
      </c>
    </row>
    <row r="19006" spans="1:2">
      <c r="A19006" s="68" t="s">
        <v>19118</v>
      </c>
      <c r="B19006" s="225">
        <v>76.540000000000006</v>
      </c>
    </row>
    <row r="19007" spans="1:2">
      <c r="A19007" s="68" t="s">
        <v>19120</v>
      </c>
      <c r="B19007" s="225">
        <v>76.540000000000006</v>
      </c>
    </row>
    <row r="19008" spans="1:2">
      <c r="A19008" s="68" t="s">
        <v>19121</v>
      </c>
      <c r="B19008" s="225">
        <v>1819.05</v>
      </c>
    </row>
    <row r="19009" spans="1:2">
      <c r="A19009" s="68" t="s">
        <v>19122</v>
      </c>
      <c r="B19009" s="225">
        <v>1819.05</v>
      </c>
    </row>
    <row r="19010" spans="1:2">
      <c r="A19010" s="68" t="s">
        <v>19123</v>
      </c>
      <c r="B19010" s="225">
        <v>292.36</v>
      </c>
    </row>
    <row r="19011" spans="1:2">
      <c r="A19011" s="68" t="s">
        <v>19124</v>
      </c>
      <c r="B19011" s="225">
        <v>292.36</v>
      </c>
    </row>
    <row r="19012" spans="1:2">
      <c r="A19012" s="68" t="s">
        <v>19125</v>
      </c>
      <c r="B19012" s="225">
        <v>121.99</v>
      </c>
    </row>
    <row r="19013" spans="1:2">
      <c r="A19013" s="68" t="s">
        <v>19126</v>
      </c>
      <c r="B19013" s="225">
        <v>121.99</v>
      </c>
    </row>
    <row r="19014" spans="1:2">
      <c r="A19014" s="68" t="s">
        <v>19127</v>
      </c>
      <c r="B19014" s="225">
        <v>96.52</v>
      </c>
    </row>
    <row r="19015" spans="1:2">
      <c r="A19015" s="68" t="s">
        <v>19128</v>
      </c>
      <c r="B19015" s="225">
        <v>93.81</v>
      </c>
    </row>
    <row r="19016" spans="1:2">
      <c r="A19016" s="68" t="s">
        <v>19129</v>
      </c>
      <c r="B19016" s="225">
        <v>62.56</v>
      </c>
    </row>
    <row r="19017" spans="1:2">
      <c r="A19017" s="68" t="s">
        <v>19130</v>
      </c>
      <c r="B19017" s="225">
        <v>59.85</v>
      </c>
    </row>
    <row r="19018" spans="1:2">
      <c r="A19018" s="68" t="s">
        <v>19131</v>
      </c>
      <c r="B19018" s="225">
        <v>49.65</v>
      </c>
    </row>
    <row r="19019" spans="1:2">
      <c r="A19019" s="68" t="s">
        <v>19132</v>
      </c>
      <c r="B19019" s="225">
        <v>46.94</v>
      </c>
    </row>
    <row r="19020" spans="1:2">
      <c r="A19020" s="68" t="s">
        <v>19133</v>
      </c>
      <c r="B19020" s="225">
        <v>145.44999999999999</v>
      </c>
    </row>
    <row r="19021" spans="1:2">
      <c r="A19021" s="68" t="s">
        <v>19134</v>
      </c>
      <c r="B19021" s="225">
        <v>142.74</v>
      </c>
    </row>
    <row r="19022" spans="1:2">
      <c r="A19022" s="68" t="s">
        <v>23964</v>
      </c>
      <c r="B19022" s="225">
        <v>4823.17</v>
      </c>
    </row>
    <row r="19023" spans="1:2">
      <c r="A19023" s="68" t="s">
        <v>23965</v>
      </c>
      <c r="B19023" s="225">
        <v>4820.46</v>
      </c>
    </row>
    <row r="19024" spans="1:2">
      <c r="A19024" s="68" t="s">
        <v>19135</v>
      </c>
      <c r="B19024" s="225">
        <v>71.37</v>
      </c>
    </row>
    <row r="19025" spans="1:2">
      <c r="A19025" s="68" t="s">
        <v>19136</v>
      </c>
      <c r="B19025" s="225">
        <v>68.66</v>
      </c>
    </row>
    <row r="19026" spans="1:2">
      <c r="A19026" s="68" t="s">
        <v>19137</v>
      </c>
      <c r="B19026" s="225">
        <v>85101.8</v>
      </c>
    </row>
    <row r="19027" spans="1:2">
      <c r="A19027" s="68" t="s">
        <v>19138</v>
      </c>
      <c r="B19027" s="225">
        <v>85101.8</v>
      </c>
    </row>
    <row r="19028" spans="1:2">
      <c r="A19028" s="68" t="s">
        <v>19139</v>
      </c>
      <c r="B19028" s="225">
        <v>121000</v>
      </c>
    </row>
    <row r="19029" spans="1:2">
      <c r="A19029" s="68" t="s">
        <v>19140</v>
      </c>
      <c r="B19029" s="225">
        <v>121000</v>
      </c>
    </row>
    <row r="19030" spans="1:2">
      <c r="A19030" s="68" t="s">
        <v>19141</v>
      </c>
      <c r="B19030" s="225">
        <v>141000</v>
      </c>
    </row>
    <row r="19031" spans="1:2">
      <c r="A19031" s="68" t="s">
        <v>19142</v>
      </c>
      <c r="B19031" s="225">
        <v>141000</v>
      </c>
    </row>
    <row r="19032" spans="1:2">
      <c r="A19032" s="68" t="s">
        <v>19143</v>
      </c>
      <c r="B19032" s="225">
        <v>28750</v>
      </c>
    </row>
    <row r="19033" spans="1:2">
      <c r="A19033" s="68" t="s">
        <v>19144</v>
      </c>
      <c r="B19033" s="225">
        <v>28750</v>
      </c>
    </row>
    <row r="19034" spans="1:2">
      <c r="A19034" s="68" t="s">
        <v>23850</v>
      </c>
      <c r="B19034" s="225">
        <v>201825</v>
      </c>
    </row>
    <row r="19035" spans="1:2">
      <c r="A19035" s="68" t="s">
        <v>23851</v>
      </c>
      <c r="B19035" s="225">
        <v>201825</v>
      </c>
    </row>
    <row r="19036" spans="1:2">
      <c r="A19036" s="68" t="s">
        <v>19145</v>
      </c>
      <c r="B19036" s="225">
        <v>574.86</v>
      </c>
    </row>
    <row r="19037" spans="1:2">
      <c r="A19037" s="68" t="s">
        <v>19146</v>
      </c>
      <c r="B19037" s="225">
        <v>557.79</v>
      </c>
    </row>
    <row r="19038" spans="1:2">
      <c r="A19038" s="68" t="s">
        <v>19147</v>
      </c>
      <c r="B19038" s="225">
        <v>685.43</v>
      </c>
    </row>
    <row r="19039" spans="1:2">
      <c r="A19039" s="68" t="s">
        <v>19148</v>
      </c>
      <c r="B19039" s="225">
        <v>668.36</v>
      </c>
    </row>
    <row r="19040" spans="1:2">
      <c r="A19040" s="68" t="s">
        <v>19149</v>
      </c>
      <c r="B19040" s="225">
        <v>851.11</v>
      </c>
    </row>
    <row r="19041" spans="1:2">
      <c r="A19041" s="68" t="s">
        <v>19150</v>
      </c>
      <c r="B19041" s="225">
        <v>831.76</v>
      </c>
    </row>
    <row r="19042" spans="1:2">
      <c r="A19042" s="68" t="s">
        <v>19151</v>
      </c>
      <c r="B19042" s="225">
        <v>923.62</v>
      </c>
    </row>
    <row r="19043" spans="1:2">
      <c r="A19043" s="68" t="s">
        <v>19152</v>
      </c>
      <c r="B19043" s="225">
        <v>904.27</v>
      </c>
    </row>
    <row r="19044" spans="1:2">
      <c r="A19044" s="68" t="s">
        <v>19153</v>
      </c>
      <c r="B19044" s="225">
        <v>825.22</v>
      </c>
    </row>
    <row r="19045" spans="1:2">
      <c r="A19045" s="68" t="s">
        <v>19154</v>
      </c>
      <c r="B19045" s="225">
        <v>804.24</v>
      </c>
    </row>
    <row r="19046" spans="1:2">
      <c r="A19046" s="68" t="s">
        <v>19155</v>
      </c>
      <c r="B19046" s="225">
        <v>854.22</v>
      </c>
    </row>
    <row r="19047" spans="1:2">
      <c r="A19047" s="68" t="s">
        <v>19156</v>
      </c>
      <c r="B19047" s="225">
        <v>833.24</v>
      </c>
    </row>
    <row r="19048" spans="1:2">
      <c r="A19048" s="68" t="s">
        <v>19157</v>
      </c>
      <c r="B19048" s="225">
        <v>1231.56</v>
      </c>
    </row>
    <row r="19049" spans="1:2">
      <c r="A19049" s="68" t="s">
        <v>19158</v>
      </c>
      <c r="B19049" s="225">
        <v>1209.45</v>
      </c>
    </row>
    <row r="19050" spans="1:2">
      <c r="A19050" s="68" t="s">
        <v>19159</v>
      </c>
      <c r="B19050" s="225">
        <v>1462.74</v>
      </c>
    </row>
    <row r="19051" spans="1:2">
      <c r="A19051" s="68" t="s">
        <v>19160</v>
      </c>
      <c r="B19051" s="225">
        <v>1440.63</v>
      </c>
    </row>
    <row r="19052" spans="1:2">
      <c r="A19052" s="68" t="s">
        <v>19161</v>
      </c>
      <c r="B19052" s="225">
        <v>1238.17</v>
      </c>
    </row>
    <row r="19053" spans="1:2">
      <c r="A19053" s="68" t="s">
        <v>19162</v>
      </c>
      <c r="B19053" s="225">
        <v>1214.27</v>
      </c>
    </row>
    <row r="19054" spans="1:2">
      <c r="A19054" s="68" t="s">
        <v>19163</v>
      </c>
      <c r="B19054" s="225">
        <v>1346.93</v>
      </c>
    </row>
    <row r="19055" spans="1:2">
      <c r="A19055" s="68" t="s">
        <v>19164</v>
      </c>
      <c r="B19055" s="225">
        <v>1323.03</v>
      </c>
    </row>
    <row r="19056" spans="1:2">
      <c r="A19056" s="68" t="s">
        <v>19165</v>
      </c>
      <c r="B19056" s="225">
        <v>1540.86</v>
      </c>
    </row>
    <row r="19057" spans="1:2">
      <c r="A19057" s="68" t="s">
        <v>19166</v>
      </c>
      <c r="B19057" s="225">
        <v>1516.39</v>
      </c>
    </row>
    <row r="19058" spans="1:2">
      <c r="A19058" s="68" t="s">
        <v>19167</v>
      </c>
      <c r="B19058" s="225">
        <v>1856.91</v>
      </c>
    </row>
    <row r="19059" spans="1:2">
      <c r="A19059" s="68" t="s">
        <v>19168</v>
      </c>
      <c r="B19059" s="225">
        <v>1832.44</v>
      </c>
    </row>
    <row r="19060" spans="1:2">
      <c r="A19060" s="68" t="s">
        <v>19169</v>
      </c>
      <c r="B19060" s="225">
        <v>2310.39</v>
      </c>
    </row>
    <row r="19061" spans="1:2">
      <c r="A19061" s="68" t="s">
        <v>19170</v>
      </c>
      <c r="B19061" s="225">
        <v>2284.77</v>
      </c>
    </row>
    <row r="19062" spans="1:2">
      <c r="A19062" s="68" t="s">
        <v>19171</v>
      </c>
      <c r="B19062" s="225">
        <v>1822.48</v>
      </c>
    </row>
    <row r="19063" spans="1:2">
      <c r="A19063" s="68" t="s">
        <v>19172</v>
      </c>
      <c r="B19063" s="225">
        <v>1795.64</v>
      </c>
    </row>
    <row r="19064" spans="1:2">
      <c r="A19064" s="68" t="s">
        <v>19173</v>
      </c>
      <c r="B19064" s="225">
        <v>2032.99</v>
      </c>
    </row>
    <row r="19065" spans="1:2">
      <c r="A19065" s="68" t="s">
        <v>19174</v>
      </c>
      <c r="B19065" s="225">
        <v>2006.15</v>
      </c>
    </row>
    <row r="19066" spans="1:2">
      <c r="A19066" s="68" t="s">
        <v>19175</v>
      </c>
      <c r="B19066" s="225">
        <v>2359.02</v>
      </c>
    </row>
    <row r="19067" spans="1:2">
      <c r="A19067" s="68" t="s">
        <v>19176</v>
      </c>
      <c r="B19067" s="225">
        <v>2332.1799999999998</v>
      </c>
    </row>
    <row r="19068" spans="1:2">
      <c r="A19068" s="68" t="s">
        <v>19177</v>
      </c>
      <c r="B19068" s="225">
        <v>3031.51</v>
      </c>
    </row>
    <row r="19069" spans="1:2">
      <c r="A19069" s="68" t="s">
        <v>19178</v>
      </c>
      <c r="B19069" s="225">
        <v>3003.54</v>
      </c>
    </row>
    <row r="19070" spans="1:2">
      <c r="A19070" s="68" t="s">
        <v>19179</v>
      </c>
      <c r="B19070" s="225">
        <v>3296.1</v>
      </c>
    </row>
    <row r="19071" spans="1:2">
      <c r="A19071" s="68" t="s">
        <v>19180</v>
      </c>
      <c r="B19071" s="225">
        <v>3268.28</v>
      </c>
    </row>
    <row r="19072" spans="1:2">
      <c r="A19072" s="68" t="s">
        <v>19181</v>
      </c>
      <c r="B19072" s="225">
        <v>96763.09</v>
      </c>
    </row>
    <row r="19073" spans="1:2">
      <c r="A19073" s="68" t="s">
        <v>19182</v>
      </c>
      <c r="B19073" s="225">
        <v>96573.92</v>
      </c>
    </row>
    <row r="19074" spans="1:2">
      <c r="A19074" s="68" t="s">
        <v>19183</v>
      </c>
      <c r="B19074" s="225">
        <v>155233.09</v>
      </c>
    </row>
    <row r="19075" spans="1:2">
      <c r="A19075" s="68" t="s">
        <v>19184</v>
      </c>
      <c r="B19075" s="225">
        <v>155043.92000000001</v>
      </c>
    </row>
    <row r="19076" spans="1:2">
      <c r="A19076" s="68" t="s">
        <v>19185</v>
      </c>
      <c r="B19076" s="225">
        <v>166763.09</v>
      </c>
    </row>
    <row r="19077" spans="1:2">
      <c r="A19077" s="68" t="s">
        <v>19186</v>
      </c>
      <c r="B19077" s="225">
        <v>166573.92000000001</v>
      </c>
    </row>
    <row r="19078" spans="1:2">
      <c r="A19078" s="68" t="s">
        <v>19187</v>
      </c>
      <c r="B19078" s="225">
        <v>177663.09</v>
      </c>
    </row>
    <row r="19079" spans="1:2">
      <c r="A19079" s="68" t="s">
        <v>19188</v>
      </c>
      <c r="B19079" s="225">
        <v>177473.92000000001</v>
      </c>
    </row>
    <row r="19080" spans="1:2">
      <c r="A19080" s="68" t="s">
        <v>19189</v>
      </c>
      <c r="B19080" s="225">
        <v>289763.09000000003</v>
      </c>
    </row>
    <row r="19081" spans="1:2">
      <c r="A19081" s="68" t="s">
        <v>19190</v>
      </c>
      <c r="B19081" s="225">
        <v>289573.92</v>
      </c>
    </row>
    <row r="19082" spans="1:2">
      <c r="A19082" s="68" t="s">
        <v>19191</v>
      </c>
      <c r="B19082" s="225">
        <v>398313.09</v>
      </c>
    </row>
    <row r="19083" spans="1:2">
      <c r="A19083" s="68" t="s">
        <v>19192</v>
      </c>
      <c r="B19083" s="225">
        <v>398123.92</v>
      </c>
    </row>
    <row r="19084" spans="1:2">
      <c r="A19084" s="68" t="s">
        <v>19193</v>
      </c>
      <c r="B19084" s="225">
        <v>58763.09</v>
      </c>
    </row>
    <row r="19085" spans="1:2">
      <c r="A19085" s="68" t="s">
        <v>19194</v>
      </c>
      <c r="B19085" s="225">
        <v>58573.919999999998</v>
      </c>
    </row>
    <row r="19086" spans="1:2">
      <c r="A19086" s="68" t="s">
        <v>19195</v>
      </c>
      <c r="B19086" s="225">
        <v>78263.09</v>
      </c>
    </row>
    <row r="19087" spans="1:2">
      <c r="A19087" s="68" t="s">
        <v>19196</v>
      </c>
      <c r="B19087" s="225">
        <v>78073.919999999998</v>
      </c>
    </row>
    <row r="19088" spans="1:2">
      <c r="A19088" s="68" t="s">
        <v>19197</v>
      </c>
      <c r="B19088" s="225">
        <v>80763.09</v>
      </c>
    </row>
    <row r="19089" spans="1:2">
      <c r="A19089" s="68" t="s">
        <v>19198</v>
      </c>
      <c r="B19089" s="225">
        <v>80573.919999999998</v>
      </c>
    </row>
    <row r="19090" spans="1:2">
      <c r="A19090" s="68" t="s">
        <v>19199</v>
      </c>
      <c r="B19090" s="225">
        <v>122063.09</v>
      </c>
    </row>
    <row r="19091" spans="1:2">
      <c r="A19091" s="68" t="s">
        <v>19200</v>
      </c>
      <c r="B19091" s="225">
        <v>121873.92</v>
      </c>
    </row>
    <row r="19092" spans="1:2">
      <c r="A19092" s="68" t="s">
        <v>19201</v>
      </c>
      <c r="B19092" s="225">
        <v>156763.09</v>
      </c>
    </row>
    <row r="19093" spans="1:2">
      <c r="A19093" s="68" t="s">
        <v>19202</v>
      </c>
      <c r="B19093" s="225">
        <v>156573.92000000001</v>
      </c>
    </row>
    <row r="19094" spans="1:2">
      <c r="A19094" s="68" t="s">
        <v>19203</v>
      </c>
      <c r="B19094" s="225">
        <v>460.14</v>
      </c>
    </row>
    <row r="19095" spans="1:2">
      <c r="A19095" s="68" t="s">
        <v>19204</v>
      </c>
      <c r="B19095" s="225">
        <v>458.79</v>
      </c>
    </row>
    <row r="19096" spans="1:2">
      <c r="A19096" s="68" t="s">
        <v>19205</v>
      </c>
      <c r="B19096" s="225">
        <v>194.1</v>
      </c>
    </row>
    <row r="19097" spans="1:2">
      <c r="A19097" s="68" t="s">
        <v>19206</v>
      </c>
      <c r="B19097" s="225">
        <v>191.39</v>
      </c>
    </row>
    <row r="19098" spans="1:2">
      <c r="A19098" s="68" t="s">
        <v>19207</v>
      </c>
      <c r="B19098" s="225">
        <v>333.29</v>
      </c>
    </row>
    <row r="19099" spans="1:2">
      <c r="A19099" s="68" t="s">
        <v>19208</v>
      </c>
      <c r="B19099" s="225">
        <v>330.58</v>
      </c>
    </row>
    <row r="19100" spans="1:2">
      <c r="A19100" s="68" t="s">
        <v>19209</v>
      </c>
      <c r="B19100" s="225">
        <v>186.38</v>
      </c>
    </row>
    <row r="19101" spans="1:2">
      <c r="A19101" s="68" t="s">
        <v>19210</v>
      </c>
      <c r="B19101" s="225">
        <v>183.67</v>
      </c>
    </row>
    <row r="19102" spans="1:2">
      <c r="A19102" s="68" t="s">
        <v>19211</v>
      </c>
      <c r="B19102" s="225">
        <v>2320.29</v>
      </c>
    </row>
    <row r="19103" spans="1:2">
      <c r="A19103" s="68" t="s">
        <v>19212</v>
      </c>
      <c r="B19103" s="225">
        <v>2317.58</v>
      </c>
    </row>
    <row r="19104" spans="1:2">
      <c r="A19104" s="68" t="s">
        <v>19213</v>
      </c>
      <c r="B19104" s="225">
        <v>1705.56</v>
      </c>
    </row>
    <row r="19105" spans="1:2">
      <c r="A19105" s="68" t="s">
        <v>19214</v>
      </c>
      <c r="B19105" s="225">
        <v>1645.65</v>
      </c>
    </row>
    <row r="19106" spans="1:2">
      <c r="A19106" s="68" t="s">
        <v>19215</v>
      </c>
      <c r="B19106" s="225">
        <v>2340.04</v>
      </c>
    </row>
    <row r="19107" spans="1:2">
      <c r="A19107" s="68" t="s">
        <v>19216</v>
      </c>
      <c r="B19107" s="225">
        <v>2280.13</v>
      </c>
    </row>
    <row r="19108" spans="1:2">
      <c r="A19108" s="68" t="s">
        <v>23596</v>
      </c>
      <c r="B19108" s="225">
        <v>27620.29</v>
      </c>
    </row>
    <row r="19109" spans="1:2">
      <c r="A19109" s="68" t="s">
        <v>23597</v>
      </c>
      <c r="B19109" s="225">
        <v>27617.58</v>
      </c>
    </row>
    <row r="19110" spans="1:2">
      <c r="A19110" s="68" t="s">
        <v>23598</v>
      </c>
      <c r="B19110" s="225">
        <v>31420.29</v>
      </c>
    </row>
    <row r="19111" spans="1:2">
      <c r="A19111" s="68" t="s">
        <v>23599</v>
      </c>
      <c r="B19111" s="225">
        <v>31417.58</v>
      </c>
    </row>
    <row r="19112" spans="1:2">
      <c r="A19112" s="68" t="s">
        <v>23600</v>
      </c>
      <c r="B19112" s="225">
        <v>35520.29</v>
      </c>
    </row>
    <row r="19113" spans="1:2">
      <c r="A19113" s="68" t="s">
        <v>23601</v>
      </c>
      <c r="B19113" s="225">
        <v>35517.58</v>
      </c>
    </row>
    <row r="19114" spans="1:2">
      <c r="A19114" s="68" t="s">
        <v>23602</v>
      </c>
      <c r="B19114" s="225">
        <v>37220.29</v>
      </c>
    </row>
    <row r="19115" spans="1:2">
      <c r="A19115" s="68" t="s">
        <v>23603</v>
      </c>
      <c r="B19115" s="225">
        <v>37217.58</v>
      </c>
    </row>
    <row r="19116" spans="1:2">
      <c r="A19116" s="68" t="s">
        <v>23604</v>
      </c>
      <c r="B19116" s="225">
        <v>44420.29</v>
      </c>
    </row>
    <row r="19117" spans="1:2">
      <c r="A19117" s="68" t="s">
        <v>23605</v>
      </c>
      <c r="B19117" s="225">
        <v>44417.58</v>
      </c>
    </row>
    <row r="19118" spans="1:2">
      <c r="A19118" s="68" t="s">
        <v>23606</v>
      </c>
      <c r="B19118" s="225">
        <v>54080.29</v>
      </c>
    </row>
    <row r="19119" spans="1:2">
      <c r="A19119" s="68" t="s">
        <v>23607</v>
      </c>
      <c r="B19119" s="225">
        <v>54077.58</v>
      </c>
    </row>
    <row r="19120" spans="1:2">
      <c r="A19120" s="68" t="s">
        <v>23608</v>
      </c>
      <c r="B19120" s="225">
        <v>75460.289999999994</v>
      </c>
    </row>
    <row r="19121" spans="1:2">
      <c r="A19121" s="68" t="s">
        <v>23609</v>
      </c>
      <c r="B19121" s="225">
        <v>75457.58</v>
      </c>
    </row>
    <row r="19122" spans="1:2">
      <c r="A19122" s="68" t="s">
        <v>23610</v>
      </c>
      <c r="B19122" s="225">
        <v>97780.29</v>
      </c>
    </row>
    <row r="19123" spans="1:2">
      <c r="A19123" s="68" t="s">
        <v>23611</v>
      </c>
      <c r="B19123" s="225">
        <v>97777.58</v>
      </c>
    </row>
    <row r="19124" spans="1:2">
      <c r="A19124" s="68" t="s">
        <v>23612</v>
      </c>
      <c r="B19124" s="225">
        <v>152800.29</v>
      </c>
    </row>
    <row r="19125" spans="1:2">
      <c r="A19125" s="68" t="s">
        <v>23613</v>
      </c>
      <c r="B19125" s="225">
        <v>152797.57999999999</v>
      </c>
    </row>
    <row r="19126" spans="1:2">
      <c r="A19126" s="68" t="s">
        <v>23614</v>
      </c>
      <c r="B19126" s="225">
        <v>29820.29</v>
      </c>
    </row>
    <row r="19127" spans="1:2">
      <c r="A19127" s="68" t="s">
        <v>23615</v>
      </c>
      <c r="B19127" s="225">
        <v>29817.58</v>
      </c>
    </row>
    <row r="19128" spans="1:2">
      <c r="A19128" s="68" t="s">
        <v>23616</v>
      </c>
      <c r="B19128" s="225">
        <v>36720.29</v>
      </c>
    </row>
    <row r="19129" spans="1:2">
      <c r="A19129" s="68" t="s">
        <v>23617</v>
      </c>
      <c r="B19129" s="225">
        <v>36717.58</v>
      </c>
    </row>
    <row r="19130" spans="1:2">
      <c r="A19130" s="68" t="s">
        <v>23618</v>
      </c>
      <c r="B19130" s="225">
        <v>42050.29</v>
      </c>
    </row>
    <row r="19131" spans="1:2">
      <c r="A19131" s="68" t="s">
        <v>23619</v>
      </c>
      <c r="B19131" s="225">
        <v>42047.58</v>
      </c>
    </row>
    <row r="19132" spans="1:2">
      <c r="A19132" s="68" t="s">
        <v>23620</v>
      </c>
      <c r="B19132" s="225">
        <v>49650.29</v>
      </c>
    </row>
    <row r="19133" spans="1:2">
      <c r="A19133" s="68" t="s">
        <v>23621</v>
      </c>
      <c r="B19133" s="225">
        <v>49647.58</v>
      </c>
    </row>
    <row r="19134" spans="1:2">
      <c r="A19134" s="68" t="s">
        <v>23622</v>
      </c>
      <c r="B19134" s="225">
        <v>50620.29</v>
      </c>
    </row>
    <row r="19135" spans="1:2">
      <c r="A19135" s="68" t="s">
        <v>23623</v>
      </c>
      <c r="B19135" s="225">
        <v>50617.58</v>
      </c>
    </row>
    <row r="19136" spans="1:2">
      <c r="A19136" s="68" t="s">
        <v>23624</v>
      </c>
      <c r="B19136" s="225">
        <v>68228.789999999994</v>
      </c>
    </row>
    <row r="19137" spans="1:2">
      <c r="A19137" s="68" t="s">
        <v>23625</v>
      </c>
      <c r="B19137" s="225">
        <v>68226.080000000002</v>
      </c>
    </row>
    <row r="19138" spans="1:2">
      <c r="A19138" s="68" t="s">
        <v>23626</v>
      </c>
      <c r="B19138" s="225">
        <v>92420.29</v>
      </c>
    </row>
    <row r="19139" spans="1:2">
      <c r="A19139" s="68" t="s">
        <v>23627</v>
      </c>
      <c r="B19139" s="225">
        <v>92417.58</v>
      </c>
    </row>
    <row r="19140" spans="1:2">
      <c r="A19140" s="68" t="s">
        <v>23628</v>
      </c>
      <c r="B19140" s="225">
        <v>170290.29</v>
      </c>
    </row>
    <row r="19141" spans="1:2">
      <c r="A19141" s="68" t="s">
        <v>23629</v>
      </c>
      <c r="B19141" s="225">
        <v>170287.58</v>
      </c>
    </row>
    <row r="19142" spans="1:2">
      <c r="A19142" s="68" t="s">
        <v>23630</v>
      </c>
      <c r="B19142" s="225">
        <v>39980.29</v>
      </c>
    </row>
    <row r="19143" spans="1:2">
      <c r="A19143" s="68" t="s">
        <v>23631</v>
      </c>
      <c r="B19143" s="225">
        <v>39977.58</v>
      </c>
    </row>
    <row r="19144" spans="1:2">
      <c r="A19144" s="68" t="s">
        <v>19217</v>
      </c>
      <c r="B19144" s="225">
        <v>429.41</v>
      </c>
    </row>
    <row r="19145" spans="1:2">
      <c r="A19145" s="68" t="s">
        <v>19218</v>
      </c>
      <c r="B19145" s="225">
        <v>429.41</v>
      </c>
    </row>
    <row r="19146" spans="1:2">
      <c r="A19146" s="68" t="s">
        <v>19219</v>
      </c>
      <c r="B19146" s="225">
        <v>429.41</v>
      </c>
    </row>
    <row r="19147" spans="1:2">
      <c r="A19147" s="68" t="s">
        <v>19220</v>
      </c>
      <c r="B19147" s="225">
        <v>429.41</v>
      </c>
    </row>
    <row r="19148" spans="1:2">
      <c r="A19148" s="68" t="s">
        <v>19221</v>
      </c>
      <c r="B19148" s="225">
        <v>429.41</v>
      </c>
    </row>
    <row r="19149" spans="1:2">
      <c r="A19149" s="68" t="s">
        <v>19222</v>
      </c>
      <c r="B19149" s="225">
        <v>429.41</v>
      </c>
    </row>
    <row r="19150" spans="1:2">
      <c r="A19150" s="68" t="s">
        <v>19223</v>
      </c>
      <c r="B19150" s="225">
        <v>429.41</v>
      </c>
    </row>
    <row r="19151" spans="1:2">
      <c r="A19151" s="68" t="s">
        <v>19224</v>
      </c>
      <c r="B19151" s="225">
        <v>429.41</v>
      </c>
    </row>
    <row r="19152" spans="1:2">
      <c r="A19152" s="68" t="s">
        <v>19225</v>
      </c>
      <c r="B19152" s="225">
        <v>429.41</v>
      </c>
    </row>
    <row r="19153" spans="1:2">
      <c r="A19153" s="68" t="s">
        <v>19226</v>
      </c>
      <c r="B19153" s="225">
        <v>429.41</v>
      </c>
    </row>
    <row r="19154" spans="1:2">
      <c r="A19154" s="68" t="s">
        <v>19227</v>
      </c>
      <c r="B19154" s="225">
        <v>429.41</v>
      </c>
    </row>
    <row r="19155" spans="1:2">
      <c r="A19155" s="68" t="s">
        <v>19228</v>
      </c>
      <c r="B19155" s="225">
        <v>429.41</v>
      </c>
    </row>
    <row r="19156" spans="1:2">
      <c r="A19156" s="68" t="s">
        <v>19229</v>
      </c>
      <c r="B19156" s="225">
        <v>429.41</v>
      </c>
    </row>
    <row r="19157" spans="1:2">
      <c r="A19157" s="68" t="s">
        <v>19230</v>
      </c>
      <c r="B19157" s="225">
        <v>429.41</v>
      </c>
    </row>
    <row r="19158" spans="1:2">
      <c r="A19158" s="68" t="s">
        <v>19231</v>
      </c>
      <c r="B19158" s="225">
        <v>429.41</v>
      </c>
    </row>
    <row r="19159" spans="1:2">
      <c r="A19159" s="68" t="s">
        <v>19232</v>
      </c>
      <c r="B19159" s="225">
        <v>429.41</v>
      </c>
    </row>
    <row r="19160" spans="1:2">
      <c r="A19160" s="68" t="s">
        <v>19233</v>
      </c>
      <c r="B19160" s="225">
        <v>100.9</v>
      </c>
    </row>
    <row r="19161" spans="1:2">
      <c r="A19161" s="68" t="s">
        <v>19234</v>
      </c>
      <c r="B19161" s="225">
        <v>98.19</v>
      </c>
    </row>
    <row r="19162" spans="1:2">
      <c r="A19162" s="68" t="s">
        <v>19235</v>
      </c>
      <c r="B19162" s="225">
        <v>53.25</v>
      </c>
    </row>
    <row r="19163" spans="1:2">
      <c r="A19163" s="68" t="s">
        <v>19236</v>
      </c>
      <c r="B19163" s="225">
        <v>50.54</v>
      </c>
    </row>
    <row r="19164" spans="1:2">
      <c r="A19164" s="68" t="s">
        <v>19237</v>
      </c>
      <c r="B19164" s="225">
        <v>334.94</v>
      </c>
    </row>
    <row r="19165" spans="1:2">
      <c r="A19165" s="68" t="s">
        <v>19238</v>
      </c>
      <c r="B19165" s="225">
        <v>326.12</v>
      </c>
    </row>
    <row r="19166" spans="1:2">
      <c r="A19166" s="68" t="s">
        <v>19239</v>
      </c>
      <c r="B19166" s="225">
        <v>511.6</v>
      </c>
    </row>
    <row r="19167" spans="1:2">
      <c r="A19167" s="68" t="s">
        <v>19240</v>
      </c>
      <c r="B19167" s="225">
        <v>498.42</v>
      </c>
    </row>
    <row r="19168" spans="1:2">
      <c r="A19168" s="68" t="s">
        <v>19241</v>
      </c>
      <c r="B19168" s="225">
        <v>511.59</v>
      </c>
    </row>
    <row r="19169" spans="1:2">
      <c r="A19169" s="68" t="s">
        <v>19242</v>
      </c>
      <c r="B19169" s="225">
        <v>498.41</v>
      </c>
    </row>
    <row r="19170" spans="1:2">
      <c r="A19170" s="68" t="s">
        <v>19243</v>
      </c>
      <c r="B19170" s="225">
        <v>511.61</v>
      </c>
    </row>
    <row r="19171" spans="1:2">
      <c r="A19171" s="68" t="s">
        <v>19244</v>
      </c>
      <c r="B19171" s="225">
        <v>498.43</v>
      </c>
    </row>
    <row r="19172" spans="1:2">
      <c r="A19172" s="68" t="s">
        <v>19245</v>
      </c>
      <c r="B19172" s="225">
        <v>511.63</v>
      </c>
    </row>
    <row r="19173" spans="1:2">
      <c r="A19173" s="68" t="s">
        <v>19246</v>
      </c>
      <c r="B19173" s="225">
        <v>498.45</v>
      </c>
    </row>
    <row r="19174" spans="1:2">
      <c r="A19174" s="68" t="s">
        <v>19247</v>
      </c>
      <c r="B19174" s="225">
        <v>511.64</v>
      </c>
    </row>
    <row r="19175" spans="1:2">
      <c r="A19175" s="68" t="s">
        <v>19248</v>
      </c>
      <c r="B19175" s="225">
        <v>498.45</v>
      </c>
    </row>
    <row r="19176" spans="1:2">
      <c r="A19176" s="68" t="s">
        <v>19249</v>
      </c>
      <c r="B19176" s="225">
        <v>511.55</v>
      </c>
    </row>
    <row r="19177" spans="1:2">
      <c r="A19177" s="68" t="s">
        <v>19250</v>
      </c>
      <c r="B19177" s="225">
        <v>498.37</v>
      </c>
    </row>
    <row r="19178" spans="1:2">
      <c r="A19178" s="68" t="s">
        <v>19251</v>
      </c>
      <c r="B19178" s="225">
        <v>51.79</v>
      </c>
    </row>
    <row r="19179" spans="1:2">
      <c r="A19179" s="68" t="s">
        <v>19252</v>
      </c>
      <c r="B19179" s="225">
        <v>48.49</v>
      </c>
    </row>
    <row r="19180" spans="1:2">
      <c r="A19180" s="68" t="s">
        <v>19253</v>
      </c>
      <c r="B19180" s="225">
        <v>64.47</v>
      </c>
    </row>
    <row r="19181" spans="1:2">
      <c r="A19181" s="68" t="s">
        <v>19254</v>
      </c>
      <c r="B19181" s="225">
        <v>61.1</v>
      </c>
    </row>
    <row r="19182" spans="1:2">
      <c r="A19182" s="68" t="s">
        <v>19255</v>
      </c>
      <c r="B19182" s="225">
        <v>472.44</v>
      </c>
    </row>
    <row r="19183" spans="1:2">
      <c r="A19183" s="68" t="s">
        <v>19256</v>
      </c>
      <c r="B19183" s="225">
        <v>463.62</v>
      </c>
    </row>
    <row r="19184" spans="1:2">
      <c r="A19184" s="68" t="s">
        <v>19257</v>
      </c>
      <c r="B19184" s="225">
        <v>736.66</v>
      </c>
    </row>
    <row r="19185" spans="1:2">
      <c r="A19185" s="68" t="s">
        <v>19258</v>
      </c>
      <c r="B19185" s="225">
        <v>723.47</v>
      </c>
    </row>
    <row r="19186" spans="1:2">
      <c r="A19186" s="68" t="s">
        <v>19259</v>
      </c>
      <c r="B19186" s="225">
        <v>736.64</v>
      </c>
    </row>
    <row r="19187" spans="1:2">
      <c r="A19187" s="68" t="s">
        <v>19260</v>
      </c>
      <c r="B19187" s="225">
        <v>723.46</v>
      </c>
    </row>
    <row r="19188" spans="1:2">
      <c r="A19188" s="68" t="s">
        <v>19261</v>
      </c>
      <c r="B19188" s="225">
        <v>736.67</v>
      </c>
    </row>
    <row r="19189" spans="1:2">
      <c r="A19189" s="68" t="s">
        <v>19262</v>
      </c>
      <c r="B19189" s="225">
        <v>723.49</v>
      </c>
    </row>
    <row r="19190" spans="1:2">
      <c r="A19190" s="68" t="s">
        <v>19263</v>
      </c>
      <c r="B19190" s="225">
        <v>736.7</v>
      </c>
    </row>
    <row r="19191" spans="1:2">
      <c r="A19191" s="68" t="s">
        <v>19264</v>
      </c>
      <c r="B19191" s="225">
        <v>723.52</v>
      </c>
    </row>
    <row r="19192" spans="1:2">
      <c r="A19192" s="68" t="s">
        <v>19265</v>
      </c>
      <c r="B19192" s="225">
        <v>736.7</v>
      </c>
    </row>
    <row r="19193" spans="1:2">
      <c r="A19193" s="68" t="s">
        <v>19266</v>
      </c>
      <c r="B19193" s="225">
        <v>723.52</v>
      </c>
    </row>
    <row r="19194" spans="1:2">
      <c r="A19194" s="68" t="s">
        <v>19267</v>
      </c>
      <c r="B19194" s="225">
        <v>736.57</v>
      </c>
    </row>
    <row r="19195" spans="1:2">
      <c r="A19195" s="68" t="s">
        <v>19268</v>
      </c>
      <c r="B19195" s="225">
        <v>723.39</v>
      </c>
    </row>
    <row r="19196" spans="1:2">
      <c r="A19196" s="68" t="s">
        <v>19269</v>
      </c>
      <c r="B19196" s="225">
        <v>63.54</v>
      </c>
    </row>
    <row r="19197" spans="1:2">
      <c r="A19197" s="68" t="s">
        <v>19270</v>
      </c>
      <c r="B19197" s="225">
        <v>60.24</v>
      </c>
    </row>
    <row r="19198" spans="1:2">
      <c r="A19198" s="68" t="s">
        <v>19271</v>
      </c>
      <c r="B19198" s="225">
        <v>92.72</v>
      </c>
    </row>
    <row r="19199" spans="1:2">
      <c r="A19199" s="68" t="s">
        <v>19272</v>
      </c>
      <c r="B19199" s="225">
        <v>89.35</v>
      </c>
    </row>
    <row r="19200" spans="1:2">
      <c r="A19200" s="68" t="s">
        <v>19273</v>
      </c>
      <c r="B19200" s="225">
        <v>294.69</v>
      </c>
    </row>
    <row r="19201" spans="1:2">
      <c r="A19201" s="68" t="s">
        <v>19274</v>
      </c>
      <c r="B19201" s="225">
        <v>285.87</v>
      </c>
    </row>
    <row r="19202" spans="1:2">
      <c r="A19202" s="68" t="s">
        <v>19277</v>
      </c>
      <c r="B19202" s="225">
        <v>472.46</v>
      </c>
    </row>
    <row r="19203" spans="1:2">
      <c r="A19203" s="68" t="s">
        <v>19278</v>
      </c>
      <c r="B19203" s="225">
        <v>459.28</v>
      </c>
    </row>
    <row r="19204" spans="1:2">
      <c r="A19204" s="68" t="s">
        <v>19279</v>
      </c>
      <c r="B19204" s="225">
        <v>472.44</v>
      </c>
    </row>
    <row r="19205" spans="1:2">
      <c r="A19205" s="68" t="s">
        <v>19280</v>
      </c>
      <c r="B19205" s="225">
        <v>459.26</v>
      </c>
    </row>
    <row r="19206" spans="1:2">
      <c r="A19206" s="68" t="s">
        <v>19281</v>
      </c>
      <c r="B19206" s="225">
        <v>472.46</v>
      </c>
    </row>
    <row r="19207" spans="1:2">
      <c r="A19207" s="68" t="s">
        <v>19282</v>
      </c>
      <c r="B19207" s="225">
        <v>459.28</v>
      </c>
    </row>
    <row r="19208" spans="1:2">
      <c r="A19208" s="68" t="s">
        <v>19283</v>
      </c>
      <c r="B19208" s="225">
        <v>472.48</v>
      </c>
    </row>
    <row r="19209" spans="1:2">
      <c r="A19209" s="68" t="s">
        <v>19284</v>
      </c>
      <c r="B19209" s="225">
        <v>459.3</v>
      </c>
    </row>
    <row r="19210" spans="1:2">
      <c r="A19210" s="68" t="s">
        <v>19285</v>
      </c>
      <c r="B19210" s="225">
        <v>472.48</v>
      </c>
    </row>
    <row r="19211" spans="1:2">
      <c r="A19211" s="68" t="s">
        <v>19286</v>
      </c>
      <c r="B19211" s="225">
        <v>459.3</v>
      </c>
    </row>
    <row r="19212" spans="1:2">
      <c r="A19212" s="68" t="s">
        <v>19287</v>
      </c>
      <c r="B19212" s="225">
        <v>472.41</v>
      </c>
    </row>
    <row r="19213" spans="1:2">
      <c r="A19213" s="68" t="s">
        <v>19288</v>
      </c>
      <c r="B19213" s="225">
        <v>459.23</v>
      </c>
    </row>
    <row r="19214" spans="1:2">
      <c r="A19214" s="68" t="s">
        <v>19289</v>
      </c>
      <c r="B19214" s="225">
        <v>49.79</v>
      </c>
    </row>
    <row r="19215" spans="1:2">
      <c r="A19215" s="68" t="s">
        <v>19290</v>
      </c>
      <c r="B19215" s="225">
        <v>46.49</v>
      </c>
    </row>
    <row r="19216" spans="1:2">
      <c r="A19216" s="68" t="s">
        <v>19291</v>
      </c>
      <c r="B19216" s="225">
        <v>63.47</v>
      </c>
    </row>
    <row r="19217" spans="1:2">
      <c r="A19217" s="68" t="s">
        <v>19292</v>
      </c>
      <c r="B19217" s="225">
        <v>60.1</v>
      </c>
    </row>
    <row r="19218" spans="1:2">
      <c r="A19218" s="68" t="s">
        <v>19293</v>
      </c>
      <c r="B19218" s="225">
        <v>294.69</v>
      </c>
    </row>
    <row r="19219" spans="1:2">
      <c r="A19219" s="68" t="s">
        <v>19294</v>
      </c>
      <c r="B19219" s="225">
        <v>285.87</v>
      </c>
    </row>
    <row r="19220" spans="1:2">
      <c r="A19220" s="68" t="s">
        <v>19297</v>
      </c>
      <c r="B19220" s="225">
        <v>472.46</v>
      </c>
    </row>
    <row r="19221" spans="1:2">
      <c r="A19221" s="68" t="s">
        <v>19298</v>
      </c>
      <c r="B19221" s="225">
        <v>459.28</v>
      </c>
    </row>
    <row r="19222" spans="1:2">
      <c r="A19222" s="68" t="s">
        <v>19299</v>
      </c>
      <c r="B19222" s="225">
        <v>472.44</v>
      </c>
    </row>
    <row r="19223" spans="1:2">
      <c r="A19223" s="68" t="s">
        <v>19300</v>
      </c>
      <c r="B19223" s="225">
        <v>459.26</v>
      </c>
    </row>
    <row r="19224" spans="1:2">
      <c r="A19224" s="68" t="s">
        <v>19301</v>
      </c>
      <c r="B19224" s="225">
        <v>472.46</v>
      </c>
    </row>
    <row r="19225" spans="1:2">
      <c r="A19225" s="68" t="s">
        <v>19302</v>
      </c>
      <c r="B19225" s="225">
        <v>459.28</v>
      </c>
    </row>
    <row r="19226" spans="1:2">
      <c r="A19226" s="68" t="s">
        <v>19303</v>
      </c>
      <c r="B19226" s="225">
        <v>472.48</v>
      </c>
    </row>
    <row r="19227" spans="1:2">
      <c r="A19227" s="68" t="s">
        <v>19304</v>
      </c>
      <c r="B19227" s="225">
        <v>459.3</v>
      </c>
    </row>
    <row r="19228" spans="1:2">
      <c r="A19228" s="68" t="s">
        <v>19305</v>
      </c>
      <c r="B19228" s="225">
        <v>472.48</v>
      </c>
    </row>
    <row r="19229" spans="1:2">
      <c r="A19229" s="68" t="s">
        <v>19306</v>
      </c>
      <c r="B19229" s="225">
        <v>459.3</v>
      </c>
    </row>
    <row r="19230" spans="1:2">
      <c r="A19230" s="68" t="s">
        <v>19307</v>
      </c>
      <c r="B19230" s="225">
        <v>472.41</v>
      </c>
    </row>
    <row r="19231" spans="1:2">
      <c r="A19231" s="68" t="s">
        <v>19308</v>
      </c>
      <c r="B19231" s="225">
        <v>459.23</v>
      </c>
    </row>
    <row r="19232" spans="1:2">
      <c r="A19232" s="68" t="s">
        <v>19309</v>
      </c>
      <c r="B19232" s="225">
        <v>51.79</v>
      </c>
    </row>
    <row r="19233" spans="1:2">
      <c r="A19233" s="68" t="s">
        <v>19310</v>
      </c>
      <c r="B19233" s="225">
        <v>48.49</v>
      </c>
    </row>
    <row r="19234" spans="1:2">
      <c r="A19234" s="68" t="s">
        <v>19311</v>
      </c>
      <c r="B19234" s="225">
        <v>61.09</v>
      </c>
    </row>
    <row r="19235" spans="1:2">
      <c r="A19235" s="68" t="s">
        <v>19312</v>
      </c>
      <c r="B19235" s="225">
        <v>57.72</v>
      </c>
    </row>
    <row r="19236" spans="1:2">
      <c r="A19236" s="68" t="s">
        <v>19333</v>
      </c>
      <c r="B19236" s="225">
        <v>477.54</v>
      </c>
    </row>
    <row r="19237" spans="1:2">
      <c r="A19237" s="68" t="s">
        <v>19334</v>
      </c>
      <c r="B19237" s="225">
        <v>468.72</v>
      </c>
    </row>
    <row r="19238" spans="1:2">
      <c r="A19238" s="68" t="s">
        <v>19337</v>
      </c>
      <c r="B19238" s="225">
        <v>785.59</v>
      </c>
    </row>
    <row r="19239" spans="1:2">
      <c r="A19239" s="68" t="s">
        <v>19338</v>
      </c>
      <c r="B19239" s="225">
        <v>772.41</v>
      </c>
    </row>
    <row r="19240" spans="1:2">
      <c r="A19240" s="68" t="s">
        <v>19339</v>
      </c>
      <c r="B19240" s="225">
        <v>785.57</v>
      </c>
    </row>
    <row r="19241" spans="1:2">
      <c r="A19241" s="68" t="s">
        <v>19340</v>
      </c>
      <c r="B19241" s="225">
        <v>772.39</v>
      </c>
    </row>
    <row r="19242" spans="1:2">
      <c r="A19242" s="68" t="s">
        <v>19341</v>
      </c>
      <c r="B19242" s="225">
        <v>785.6</v>
      </c>
    </row>
    <row r="19243" spans="1:2">
      <c r="A19243" s="68" t="s">
        <v>19342</v>
      </c>
      <c r="B19243" s="225">
        <v>772.42</v>
      </c>
    </row>
    <row r="19244" spans="1:2">
      <c r="A19244" s="68" t="s">
        <v>19343</v>
      </c>
      <c r="B19244" s="225">
        <v>785.64</v>
      </c>
    </row>
    <row r="19245" spans="1:2">
      <c r="A19245" s="68" t="s">
        <v>19344</v>
      </c>
      <c r="B19245" s="225">
        <v>772.46</v>
      </c>
    </row>
    <row r="19246" spans="1:2">
      <c r="A19246" s="68" t="s">
        <v>19345</v>
      </c>
      <c r="B19246" s="225">
        <v>785.64</v>
      </c>
    </row>
    <row r="19247" spans="1:2">
      <c r="A19247" s="68" t="s">
        <v>19346</v>
      </c>
      <c r="B19247" s="225">
        <v>772.46</v>
      </c>
    </row>
    <row r="19248" spans="1:2">
      <c r="A19248" s="68" t="s">
        <v>19347</v>
      </c>
      <c r="B19248" s="225">
        <v>785.5</v>
      </c>
    </row>
    <row r="19249" spans="1:2">
      <c r="A19249" s="68" t="s">
        <v>19348</v>
      </c>
      <c r="B19249" s="225">
        <v>772.32</v>
      </c>
    </row>
    <row r="19250" spans="1:2">
      <c r="A19250" s="68" t="s">
        <v>19349</v>
      </c>
      <c r="B19250" s="225">
        <v>64.790000000000006</v>
      </c>
    </row>
    <row r="19251" spans="1:2">
      <c r="A19251" s="68" t="s">
        <v>19350</v>
      </c>
      <c r="B19251" s="225">
        <v>61.49</v>
      </c>
    </row>
    <row r="19252" spans="1:2">
      <c r="A19252" s="68" t="s">
        <v>19351</v>
      </c>
      <c r="B19252" s="225">
        <v>91.57</v>
      </c>
    </row>
    <row r="19253" spans="1:2">
      <c r="A19253" s="68" t="s">
        <v>19352</v>
      </c>
      <c r="B19253" s="225">
        <v>88.2</v>
      </c>
    </row>
    <row r="19254" spans="1:2">
      <c r="A19254" s="68" t="s">
        <v>19353</v>
      </c>
      <c r="B19254" s="225">
        <v>171.58</v>
      </c>
    </row>
    <row r="19255" spans="1:2">
      <c r="A19255" s="68" t="s">
        <v>19354</v>
      </c>
      <c r="B19255" s="225">
        <v>167.79</v>
      </c>
    </row>
    <row r="19256" spans="1:2">
      <c r="A19256" s="68" t="s">
        <v>19355</v>
      </c>
      <c r="B19256" s="225">
        <v>123.29</v>
      </c>
    </row>
    <row r="19257" spans="1:2">
      <c r="A19257" s="68" t="s">
        <v>19356</v>
      </c>
      <c r="B19257" s="225">
        <v>120.58</v>
      </c>
    </row>
    <row r="19258" spans="1:2">
      <c r="A19258" s="68" t="s">
        <v>19357</v>
      </c>
      <c r="B19258" s="225">
        <v>222.8</v>
      </c>
    </row>
    <row r="19259" spans="1:2">
      <c r="A19259" s="68" t="s">
        <v>19358</v>
      </c>
      <c r="B19259" s="225">
        <v>217.38</v>
      </c>
    </row>
    <row r="19260" spans="1:2">
      <c r="A19260" s="68" t="s">
        <v>19359</v>
      </c>
      <c r="B19260" s="225">
        <v>3888</v>
      </c>
    </row>
    <row r="19261" spans="1:2">
      <c r="A19261" s="68" t="s">
        <v>19360</v>
      </c>
      <c r="B19261" s="225">
        <v>3888</v>
      </c>
    </row>
    <row r="19262" spans="1:2">
      <c r="A19262" s="68" t="s">
        <v>19361</v>
      </c>
      <c r="B19262" s="225">
        <v>1784.28</v>
      </c>
    </row>
    <row r="19263" spans="1:2">
      <c r="A19263" s="68" t="s">
        <v>19362</v>
      </c>
      <c r="B19263" s="225">
        <v>1772.98</v>
      </c>
    </row>
    <row r="19264" spans="1:2">
      <c r="A19264" s="68" t="s">
        <v>19363</v>
      </c>
      <c r="B19264" s="225">
        <v>757.13</v>
      </c>
    </row>
    <row r="19265" spans="1:2">
      <c r="A19265" s="68" t="s">
        <v>19364</v>
      </c>
      <c r="B19265" s="225">
        <v>757.13</v>
      </c>
    </row>
    <row r="19266" spans="1:2">
      <c r="A19266" s="68" t="s">
        <v>19365</v>
      </c>
      <c r="B19266" s="225">
        <v>129.94999999999999</v>
      </c>
    </row>
    <row r="19267" spans="1:2">
      <c r="A19267" s="68" t="s">
        <v>19367</v>
      </c>
      <c r="B19267" s="225">
        <v>129.94999999999999</v>
      </c>
    </row>
    <row r="19268" spans="1:2">
      <c r="A19268" s="68" t="s">
        <v>19368</v>
      </c>
      <c r="B19268" s="225">
        <v>2987</v>
      </c>
    </row>
    <row r="19269" spans="1:2">
      <c r="A19269" s="68" t="s">
        <v>19369</v>
      </c>
      <c r="B19269" s="225">
        <v>2987</v>
      </c>
    </row>
    <row r="19270" spans="1:2">
      <c r="A19270" s="68" t="s">
        <v>19370</v>
      </c>
      <c r="B19270" s="225">
        <v>125</v>
      </c>
    </row>
    <row r="19271" spans="1:2">
      <c r="A19271" s="68" t="s">
        <v>19372</v>
      </c>
      <c r="B19271" s="225">
        <v>125</v>
      </c>
    </row>
    <row r="19272" spans="1:2">
      <c r="A19272" s="68" t="s">
        <v>19373</v>
      </c>
      <c r="B19272" s="225">
        <v>2369.69</v>
      </c>
    </row>
    <row r="19273" spans="1:2">
      <c r="A19273" s="68" t="s">
        <v>19374</v>
      </c>
      <c r="B19273" s="225">
        <v>2281.79</v>
      </c>
    </row>
    <row r="19274" spans="1:2">
      <c r="A19274" s="68" t="s">
        <v>19375</v>
      </c>
      <c r="B19274" s="225">
        <v>3375.08</v>
      </c>
    </row>
    <row r="19275" spans="1:2">
      <c r="A19275" s="68" t="s">
        <v>19376</v>
      </c>
      <c r="B19275" s="225">
        <v>3359.18</v>
      </c>
    </row>
    <row r="19276" spans="1:2">
      <c r="A19276" s="68" t="s">
        <v>19377</v>
      </c>
      <c r="B19276" s="225">
        <v>2700.67</v>
      </c>
    </row>
    <row r="19277" spans="1:2">
      <c r="A19277" s="68" t="s">
        <v>19378</v>
      </c>
      <c r="B19277" s="225">
        <v>2666.49</v>
      </c>
    </row>
    <row r="19278" spans="1:2">
      <c r="A19278" s="68" t="s">
        <v>19379</v>
      </c>
      <c r="B19278" s="225">
        <v>1288.79</v>
      </c>
    </row>
    <row r="19279" spans="1:2">
      <c r="A19279" s="68" t="s">
        <v>19380</v>
      </c>
      <c r="B19279" s="225">
        <v>1288.79</v>
      </c>
    </row>
    <row r="19280" spans="1:2">
      <c r="A19280" s="68" t="s">
        <v>19381</v>
      </c>
      <c r="B19280" s="225">
        <v>1980.51</v>
      </c>
    </row>
    <row r="19281" spans="1:2">
      <c r="A19281" s="68" t="s">
        <v>19382</v>
      </c>
      <c r="B19281" s="225">
        <v>1980.51</v>
      </c>
    </row>
    <row r="19282" spans="1:2">
      <c r="A19282" s="68" t="s">
        <v>19383</v>
      </c>
      <c r="B19282" s="225">
        <v>1994.57</v>
      </c>
    </row>
    <row r="19283" spans="1:2">
      <c r="A19283" s="68" t="s">
        <v>19384</v>
      </c>
      <c r="B19283" s="225">
        <v>1994.57</v>
      </c>
    </row>
    <row r="19284" spans="1:2">
      <c r="A19284" s="68" t="s">
        <v>19385</v>
      </c>
      <c r="B19284" s="225">
        <v>2335.75</v>
      </c>
    </row>
    <row r="19285" spans="1:2">
      <c r="A19285" s="68" t="s">
        <v>19386</v>
      </c>
      <c r="B19285" s="225">
        <v>2335.75</v>
      </c>
    </row>
    <row r="19286" spans="1:2">
      <c r="A19286" s="68" t="s">
        <v>19387</v>
      </c>
      <c r="B19286" s="225">
        <v>2668.49</v>
      </c>
    </row>
    <row r="19287" spans="1:2">
      <c r="A19287" s="68" t="s">
        <v>19388</v>
      </c>
      <c r="B19287" s="225">
        <v>2668.49</v>
      </c>
    </row>
    <row r="19288" spans="1:2">
      <c r="A19288" s="68" t="s">
        <v>19389</v>
      </c>
      <c r="B19288" s="225">
        <v>3111.63</v>
      </c>
    </row>
    <row r="19289" spans="1:2">
      <c r="A19289" s="68" t="s">
        <v>19390</v>
      </c>
      <c r="B19289" s="225">
        <v>3111.63</v>
      </c>
    </row>
    <row r="19290" spans="1:2">
      <c r="A19290" s="68" t="s">
        <v>19391</v>
      </c>
      <c r="B19290" s="225">
        <v>3757.76</v>
      </c>
    </row>
    <row r="19291" spans="1:2">
      <c r="A19291" s="68" t="s">
        <v>19392</v>
      </c>
      <c r="B19291" s="225">
        <v>3757.76</v>
      </c>
    </row>
    <row r="19292" spans="1:2">
      <c r="A19292" s="68" t="s">
        <v>19393</v>
      </c>
      <c r="B19292" s="225">
        <v>4833.92</v>
      </c>
    </row>
    <row r="19293" spans="1:2">
      <c r="A19293" s="68" t="s">
        <v>19394</v>
      </c>
      <c r="B19293" s="225">
        <v>4833.92</v>
      </c>
    </row>
    <row r="19294" spans="1:2">
      <c r="A19294" s="68" t="s">
        <v>19395</v>
      </c>
      <c r="B19294" s="225">
        <v>2060</v>
      </c>
    </row>
    <row r="19295" spans="1:2">
      <c r="A19295" s="68" t="s">
        <v>19396</v>
      </c>
      <c r="B19295" s="225">
        <v>2060</v>
      </c>
    </row>
    <row r="19296" spans="1:2">
      <c r="A19296" s="68" t="s">
        <v>19397</v>
      </c>
      <c r="B19296" s="225">
        <v>2781</v>
      </c>
    </row>
    <row r="19297" spans="1:2">
      <c r="A19297" s="68" t="s">
        <v>19398</v>
      </c>
      <c r="B19297" s="225">
        <v>2781</v>
      </c>
    </row>
    <row r="19298" spans="1:2">
      <c r="A19298" s="68" t="s">
        <v>19399</v>
      </c>
      <c r="B19298" s="225">
        <v>3600.88</v>
      </c>
    </row>
    <row r="19299" spans="1:2">
      <c r="A19299" s="68" t="s">
        <v>19400</v>
      </c>
      <c r="B19299" s="225">
        <v>3600.88</v>
      </c>
    </row>
    <row r="19300" spans="1:2">
      <c r="A19300" s="68" t="s">
        <v>19401</v>
      </c>
      <c r="B19300" s="225">
        <v>4288.0200000000004</v>
      </c>
    </row>
    <row r="19301" spans="1:2">
      <c r="A19301" s="68" t="s">
        <v>19402</v>
      </c>
      <c r="B19301" s="225">
        <v>4288.0200000000004</v>
      </c>
    </row>
    <row r="19302" spans="1:2">
      <c r="A19302" s="68" t="s">
        <v>19403</v>
      </c>
      <c r="B19302" s="225">
        <v>4789.62</v>
      </c>
    </row>
    <row r="19303" spans="1:2">
      <c r="A19303" s="68" t="s">
        <v>19404</v>
      </c>
      <c r="B19303" s="225">
        <v>4789.62</v>
      </c>
    </row>
    <row r="19304" spans="1:2">
      <c r="A19304" s="68" t="s">
        <v>19405</v>
      </c>
      <c r="B19304" s="225">
        <v>5186.05</v>
      </c>
    </row>
    <row r="19305" spans="1:2">
      <c r="A19305" s="68" t="s">
        <v>19406</v>
      </c>
      <c r="B19305" s="225">
        <v>5186.05</v>
      </c>
    </row>
    <row r="19306" spans="1:2">
      <c r="A19306" s="68" t="s">
        <v>19407</v>
      </c>
      <c r="B19306" s="225">
        <v>7235.02</v>
      </c>
    </row>
    <row r="19307" spans="1:2">
      <c r="A19307" s="68" t="s">
        <v>19408</v>
      </c>
      <c r="B19307" s="225">
        <v>7235.02</v>
      </c>
    </row>
    <row r="19308" spans="1:2">
      <c r="A19308" s="68" t="s">
        <v>19409</v>
      </c>
      <c r="B19308" s="225">
        <v>8632.44</v>
      </c>
    </row>
    <row r="19309" spans="1:2">
      <c r="A19309" s="68" t="s">
        <v>19410</v>
      </c>
      <c r="B19309" s="225">
        <v>8632.44</v>
      </c>
    </row>
    <row r="19310" spans="1:2">
      <c r="A19310" s="68" t="s">
        <v>19411</v>
      </c>
      <c r="B19310" s="225">
        <v>1047.9000000000001</v>
      </c>
    </row>
    <row r="19311" spans="1:2">
      <c r="A19311" s="68" t="s">
        <v>19412</v>
      </c>
      <c r="B19311" s="225">
        <v>1047.9000000000001</v>
      </c>
    </row>
    <row r="19312" spans="1:2">
      <c r="A19312" s="68" t="s">
        <v>19413</v>
      </c>
      <c r="B19312" s="225">
        <v>626.24</v>
      </c>
    </row>
    <row r="19313" spans="1:2">
      <c r="A19313" s="68" t="s">
        <v>19414</v>
      </c>
      <c r="B19313" s="225">
        <v>626.24</v>
      </c>
    </row>
    <row r="19314" spans="1:2">
      <c r="A19314" s="68" t="s">
        <v>19415</v>
      </c>
      <c r="B19314" s="225">
        <v>1088.71</v>
      </c>
    </row>
    <row r="19315" spans="1:2">
      <c r="A19315" s="68" t="s">
        <v>19416</v>
      </c>
      <c r="B19315" s="225">
        <v>1088.71</v>
      </c>
    </row>
    <row r="19316" spans="1:2">
      <c r="A19316" s="68" t="s">
        <v>19417</v>
      </c>
      <c r="B19316" s="225">
        <v>58.42</v>
      </c>
    </row>
    <row r="19317" spans="1:2">
      <c r="A19317" s="68" t="s">
        <v>19418</v>
      </c>
      <c r="B19317" s="225">
        <v>56.85</v>
      </c>
    </row>
    <row r="19318" spans="1:2">
      <c r="A19318" s="68" t="s">
        <v>19419</v>
      </c>
      <c r="B19318" s="225">
        <v>63.62</v>
      </c>
    </row>
    <row r="19319" spans="1:2">
      <c r="A19319" s="68" t="s">
        <v>19420</v>
      </c>
      <c r="B19319" s="225">
        <v>62.05</v>
      </c>
    </row>
    <row r="19320" spans="1:2">
      <c r="A19320" s="68" t="s">
        <v>19421</v>
      </c>
      <c r="B19320" s="225">
        <v>39.28</v>
      </c>
    </row>
    <row r="19321" spans="1:2">
      <c r="A19321" s="68" t="s">
        <v>19422</v>
      </c>
      <c r="B19321" s="225">
        <v>37.71</v>
      </c>
    </row>
    <row r="19322" spans="1:2">
      <c r="A19322" s="68" t="s">
        <v>19423</v>
      </c>
      <c r="B19322" s="225">
        <v>47.89</v>
      </c>
    </row>
    <row r="19323" spans="1:2">
      <c r="A19323" s="68" t="s">
        <v>19424</v>
      </c>
      <c r="B19323" s="225">
        <v>46.32</v>
      </c>
    </row>
    <row r="19324" spans="1:2">
      <c r="A19324" s="68" t="s">
        <v>19425</v>
      </c>
      <c r="B19324" s="225">
        <v>23.62</v>
      </c>
    </row>
    <row r="19325" spans="1:2">
      <c r="A19325" s="68" t="s">
        <v>19426</v>
      </c>
      <c r="B19325" s="225">
        <v>22.05</v>
      </c>
    </row>
    <row r="19326" spans="1:2">
      <c r="A19326" s="68" t="s">
        <v>19427</v>
      </c>
      <c r="B19326" s="225">
        <v>37.42</v>
      </c>
    </row>
    <row r="19327" spans="1:2">
      <c r="A19327" s="68" t="s">
        <v>19428</v>
      </c>
      <c r="B19327" s="225">
        <v>35.85</v>
      </c>
    </row>
    <row r="19328" spans="1:2">
      <c r="A19328" s="68" t="s">
        <v>19429</v>
      </c>
      <c r="B19328" s="225">
        <v>31.47</v>
      </c>
    </row>
    <row r="19329" spans="1:2">
      <c r="A19329" s="68" t="s">
        <v>19430</v>
      </c>
      <c r="B19329" s="225">
        <v>29.9</v>
      </c>
    </row>
    <row r="19330" spans="1:2">
      <c r="A19330" s="68" t="s">
        <v>19431</v>
      </c>
      <c r="B19330" s="225">
        <v>36.49</v>
      </c>
    </row>
    <row r="19331" spans="1:2">
      <c r="A19331" s="68" t="s">
        <v>19432</v>
      </c>
      <c r="B19331" s="225">
        <v>34.92</v>
      </c>
    </row>
    <row r="19332" spans="1:2">
      <c r="A19332" s="68" t="s">
        <v>19433</v>
      </c>
      <c r="B19332" s="225">
        <v>46.13</v>
      </c>
    </row>
    <row r="19333" spans="1:2">
      <c r="A19333" s="68" t="s">
        <v>19434</v>
      </c>
      <c r="B19333" s="225">
        <v>44.56</v>
      </c>
    </row>
    <row r="19334" spans="1:2">
      <c r="A19334" s="68" t="s">
        <v>19435</v>
      </c>
      <c r="B19334" s="225">
        <v>49.11</v>
      </c>
    </row>
    <row r="19335" spans="1:2">
      <c r="A19335" s="68" t="s">
        <v>19436</v>
      </c>
      <c r="B19335" s="225">
        <v>47.54</v>
      </c>
    </row>
    <row r="19336" spans="1:2">
      <c r="A19336" s="68" t="s">
        <v>19437</v>
      </c>
      <c r="B19336" s="225">
        <v>25.47</v>
      </c>
    </row>
    <row r="19337" spans="1:2">
      <c r="A19337" s="68" t="s">
        <v>19438</v>
      </c>
      <c r="B19337" s="225">
        <v>23.9</v>
      </c>
    </row>
    <row r="19338" spans="1:2">
      <c r="A19338" s="68" t="s">
        <v>19439</v>
      </c>
      <c r="B19338" s="225">
        <v>40.1</v>
      </c>
    </row>
    <row r="19339" spans="1:2">
      <c r="A19339" s="68" t="s">
        <v>19440</v>
      </c>
      <c r="B19339" s="225">
        <v>38.53</v>
      </c>
    </row>
    <row r="19340" spans="1:2">
      <c r="A19340" s="68" t="s">
        <v>19441</v>
      </c>
      <c r="B19340" s="225">
        <v>74.599999999999994</v>
      </c>
    </row>
    <row r="19341" spans="1:2">
      <c r="A19341" s="68" t="s">
        <v>19442</v>
      </c>
      <c r="B19341" s="225">
        <v>73.03</v>
      </c>
    </row>
    <row r="19342" spans="1:2">
      <c r="A19342" s="68" t="s">
        <v>19443</v>
      </c>
      <c r="B19342" s="225">
        <v>107.56</v>
      </c>
    </row>
    <row r="19343" spans="1:2">
      <c r="A19343" s="68" t="s">
        <v>19444</v>
      </c>
      <c r="B19343" s="225">
        <v>105.99</v>
      </c>
    </row>
    <row r="19344" spans="1:2">
      <c r="A19344" s="68" t="s">
        <v>19445</v>
      </c>
      <c r="B19344" s="225">
        <v>117.28</v>
      </c>
    </row>
    <row r="19345" spans="1:2">
      <c r="A19345" s="68" t="s">
        <v>19446</v>
      </c>
      <c r="B19345" s="225">
        <v>115.71</v>
      </c>
    </row>
    <row r="19346" spans="1:2">
      <c r="A19346" s="68" t="s">
        <v>19447</v>
      </c>
      <c r="B19346" s="225">
        <v>103.44</v>
      </c>
    </row>
    <row r="19347" spans="1:2">
      <c r="A19347" s="68" t="s">
        <v>19448</v>
      </c>
      <c r="B19347" s="225">
        <v>101.87</v>
      </c>
    </row>
    <row r="19348" spans="1:2">
      <c r="A19348" s="68" t="s">
        <v>19449</v>
      </c>
      <c r="B19348" s="225">
        <v>153.9</v>
      </c>
    </row>
    <row r="19349" spans="1:2">
      <c r="A19349" s="68" t="s">
        <v>19450</v>
      </c>
      <c r="B19349" s="225">
        <v>145.80000000000001</v>
      </c>
    </row>
    <row r="19350" spans="1:2">
      <c r="A19350" s="68" t="s">
        <v>19451</v>
      </c>
      <c r="B19350" s="225">
        <v>252.7</v>
      </c>
    </row>
    <row r="19351" spans="1:2">
      <c r="A19351" s="68" t="s">
        <v>19452</v>
      </c>
      <c r="B19351" s="225">
        <v>244.6</v>
      </c>
    </row>
    <row r="19352" spans="1:2">
      <c r="A19352" s="68" t="s">
        <v>19453</v>
      </c>
      <c r="B19352" s="225">
        <v>605.21</v>
      </c>
    </row>
    <row r="19353" spans="1:2">
      <c r="A19353" s="68" t="s">
        <v>19454</v>
      </c>
      <c r="B19353" s="225">
        <v>597.11</v>
      </c>
    </row>
    <row r="19354" spans="1:2">
      <c r="A19354" s="68" t="s">
        <v>19455</v>
      </c>
      <c r="B19354" s="225">
        <v>70.069999999999993</v>
      </c>
    </row>
    <row r="19355" spans="1:2">
      <c r="A19355" s="68" t="s">
        <v>19456</v>
      </c>
      <c r="B19355" s="225">
        <v>66.930000000000007</v>
      </c>
    </row>
    <row r="19356" spans="1:2">
      <c r="A19356" s="68" t="s">
        <v>19457</v>
      </c>
      <c r="B19356" s="225">
        <v>4.37</v>
      </c>
    </row>
    <row r="19357" spans="1:2">
      <c r="A19357" s="68" t="s">
        <v>19459</v>
      </c>
      <c r="B19357" s="225">
        <v>4.0599999999999996</v>
      </c>
    </row>
    <row r="19358" spans="1:2">
      <c r="A19358" s="68" t="s">
        <v>19460</v>
      </c>
      <c r="B19358" s="225">
        <v>36.409999999999997</v>
      </c>
    </row>
    <row r="19359" spans="1:2">
      <c r="A19359" s="68" t="s">
        <v>19461</v>
      </c>
      <c r="B19359" s="225">
        <v>34.520000000000003</v>
      </c>
    </row>
    <row r="19360" spans="1:2">
      <c r="A19360" s="68" t="s">
        <v>19462</v>
      </c>
      <c r="B19360" s="225">
        <v>32.47</v>
      </c>
    </row>
    <row r="19361" spans="1:2">
      <c r="A19361" s="68" t="s">
        <v>19463</v>
      </c>
      <c r="B19361" s="225">
        <v>28.13</v>
      </c>
    </row>
    <row r="19362" spans="1:2">
      <c r="A19362" s="68" t="s">
        <v>19464</v>
      </c>
      <c r="B19362" s="225">
        <v>50</v>
      </c>
    </row>
    <row r="19363" spans="1:2">
      <c r="A19363" s="68" t="s">
        <v>19465</v>
      </c>
      <c r="B19363" s="225">
        <v>50</v>
      </c>
    </row>
    <row r="19364" spans="1:2">
      <c r="A19364" s="68" t="s">
        <v>19466</v>
      </c>
      <c r="B19364" s="225">
        <v>36</v>
      </c>
    </row>
    <row r="19365" spans="1:2">
      <c r="A19365" s="68" t="s">
        <v>19468</v>
      </c>
      <c r="B19365" s="225">
        <v>36</v>
      </c>
    </row>
    <row r="19366" spans="1:2">
      <c r="A19366" s="68" t="s">
        <v>19469</v>
      </c>
      <c r="B19366" s="225">
        <v>38</v>
      </c>
    </row>
    <row r="19367" spans="1:2">
      <c r="A19367" s="68" t="s">
        <v>19471</v>
      </c>
      <c r="B19367" s="225">
        <v>38</v>
      </c>
    </row>
    <row r="19368" spans="1:2">
      <c r="A19368" s="68" t="s">
        <v>19472</v>
      </c>
      <c r="B19368" s="225">
        <v>51.42</v>
      </c>
    </row>
    <row r="19369" spans="1:2">
      <c r="A19369" s="68" t="s">
        <v>19474</v>
      </c>
      <c r="B19369" s="225">
        <v>51.42</v>
      </c>
    </row>
    <row r="19370" spans="1:2">
      <c r="A19370" s="68" t="s">
        <v>19475</v>
      </c>
      <c r="B19370" s="225">
        <v>63.6</v>
      </c>
    </row>
    <row r="19371" spans="1:2">
      <c r="A19371" s="68" t="s">
        <v>19477</v>
      </c>
      <c r="B19371" s="225">
        <v>63.6</v>
      </c>
    </row>
    <row r="19372" spans="1:2">
      <c r="A19372" s="68" t="s">
        <v>19478</v>
      </c>
      <c r="B19372" s="225">
        <v>91.58</v>
      </c>
    </row>
    <row r="19373" spans="1:2">
      <c r="A19373" s="68" t="s">
        <v>19479</v>
      </c>
      <c r="B19373" s="225">
        <v>91.58</v>
      </c>
    </row>
    <row r="19374" spans="1:2">
      <c r="A19374" s="68" t="s">
        <v>19480</v>
      </c>
      <c r="B19374" s="225">
        <v>113.02</v>
      </c>
    </row>
    <row r="19375" spans="1:2">
      <c r="A19375" s="68" t="s">
        <v>19481</v>
      </c>
      <c r="B19375" s="225">
        <v>113.02</v>
      </c>
    </row>
    <row r="19376" spans="1:2">
      <c r="A19376" s="68" t="s">
        <v>19482</v>
      </c>
      <c r="B19376" s="225">
        <v>119.5</v>
      </c>
    </row>
    <row r="19377" spans="1:2">
      <c r="A19377" s="68" t="s">
        <v>19483</v>
      </c>
      <c r="B19377" s="225">
        <v>119.5</v>
      </c>
    </row>
    <row r="19378" spans="1:2">
      <c r="A19378" s="68" t="s">
        <v>19484</v>
      </c>
      <c r="B19378" s="225">
        <v>64.209999999999994</v>
      </c>
    </row>
    <row r="19379" spans="1:2">
      <c r="A19379" s="68" t="s">
        <v>19485</v>
      </c>
      <c r="B19379" s="225">
        <v>64.209999999999994</v>
      </c>
    </row>
    <row r="19380" spans="1:2">
      <c r="A19380" s="68" t="s">
        <v>19486</v>
      </c>
      <c r="B19380" s="225">
        <v>140.19</v>
      </c>
    </row>
    <row r="19381" spans="1:2">
      <c r="A19381" s="68" t="s">
        <v>19487</v>
      </c>
      <c r="B19381" s="225">
        <v>58.49</v>
      </c>
    </row>
    <row r="19382" spans="1:2">
      <c r="A19382" s="68" t="s">
        <v>19488</v>
      </c>
      <c r="B19382" s="225">
        <v>47.9</v>
      </c>
    </row>
    <row r="19383" spans="1:2">
      <c r="A19383" s="68" t="s">
        <v>19489</v>
      </c>
      <c r="B19383" s="225">
        <v>137.13999999999999</v>
      </c>
    </row>
    <row r="19384" spans="1:2">
      <c r="A19384" s="68" t="s">
        <v>19490</v>
      </c>
      <c r="B19384" s="225">
        <v>55.44</v>
      </c>
    </row>
    <row r="19385" spans="1:2">
      <c r="A19385" s="68" t="s">
        <v>19491</v>
      </c>
      <c r="B19385" s="225">
        <v>44.85</v>
      </c>
    </row>
    <row r="19386" spans="1:2">
      <c r="A19386" s="68" t="s">
        <v>19492</v>
      </c>
      <c r="B19386" s="225">
        <v>166.07</v>
      </c>
    </row>
    <row r="19387" spans="1:2">
      <c r="A19387" s="68" t="s">
        <v>19493</v>
      </c>
      <c r="B19387" s="225">
        <v>64.959999999999994</v>
      </c>
    </row>
    <row r="19388" spans="1:2">
      <c r="A19388" s="68" t="s">
        <v>19494</v>
      </c>
      <c r="B19388" s="225">
        <v>52.21</v>
      </c>
    </row>
    <row r="19389" spans="1:2">
      <c r="A19389" s="68" t="s">
        <v>19495</v>
      </c>
      <c r="B19389" s="225">
        <v>163.02000000000001</v>
      </c>
    </row>
    <row r="19390" spans="1:2">
      <c r="A19390" s="68" t="s">
        <v>19496</v>
      </c>
      <c r="B19390" s="225">
        <v>61.91</v>
      </c>
    </row>
    <row r="19391" spans="1:2">
      <c r="A19391" s="68" t="s">
        <v>19497</v>
      </c>
      <c r="B19391" s="225">
        <v>49.16</v>
      </c>
    </row>
    <row r="19392" spans="1:2">
      <c r="A19392" s="68" t="s">
        <v>19498</v>
      </c>
      <c r="B19392" s="225">
        <v>211.11</v>
      </c>
    </row>
    <row r="19393" spans="1:2">
      <c r="A19393" s="68" t="s">
        <v>19499</v>
      </c>
      <c r="B19393" s="225">
        <v>73.83</v>
      </c>
    </row>
    <row r="19394" spans="1:2">
      <c r="A19394" s="68" t="s">
        <v>19500</v>
      </c>
      <c r="B19394" s="225">
        <v>57.57</v>
      </c>
    </row>
    <row r="19395" spans="1:2">
      <c r="A19395" s="68" t="s">
        <v>19501</v>
      </c>
      <c r="B19395" s="225">
        <v>208.06</v>
      </c>
    </row>
    <row r="19396" spans="1:2">
      <c r="A19396" s="68" t="s">
        <v>19502</v>
      </c>
      <c r="B19396" s="225">
        <v>70.78</v>
      </c>
    </row>
    <row r="19397" spans="1:2">
      <c r="A19397" s="68" t="s">
        <v>19503</v>
      </c>
      <c r="B19397" s="225">
        <v>54.52</v>
      </c>
    </row>
    <row r="19398" spans="1:2">
      <c r="A19398" s="68" t="s">
        <v>19504</v>
      </c>
      <c r="B19398" s="225">
        <v>151.80000000000001</v>
      </c>
    </row>
    <row r="19399" spans="1:2">
      <c r="A19399" s="68" t="s">
        <v>19505</v>
      </c>
      <c r="B19399" s="225">
        <v>63.79</v>
      </c>
    </row>
    <row r="19400" spans="1:2">
      <c r="A19400" s="68" t="s">
        <v>19506</v>
      </c>
      <c r="B19400" s="225">
        <v>51.55</v>
      </c>
    </row>
    <row r="19401" spans="1:2">
      <c r="A19401" s="68" t="s">
        <v>19507</v>
      </c>
      <c r="B19401" s="225">
        <v>148.75</v>
      </c>
    </row>
    <row r="19402" spans="1:2">
      <c r="A19402" s="68" t="s">
        <v>19508</v>
      </c>
      <c r="B19402" s="225">
        <v>60.74</v>
      </c>
    </row>
    <row r="19403" spans="1:2">
      <c r="A19403" s="68" t="s">
        <v>19509</v>
      </c>
      <c r="B19403" s="225">
        <v>48.5</v>
      </c>
    </row>
    <row r="19404" spans="1:2">
      <c r="A19404" s="68" t="s">
        <v>19510</v>
      </c>
      <c r="B19404" s="225">
        <v>177.03</v>
      </c>
    </row>
    <row r="19405" spans="1:2">
      <c r="A19405" s="68" t="s">
        <v>19511</v>
      </c>
      <c r="B19405" s="225">
        <v>70.77</v>
      </c>
    </row>
    <row r="19406" spans="1:2">
      <c r="A19406" s="68" t="s">
        <v>19512</v>
      </c>
      <c r="B19406" s="225">
        <v>56.28</v>
      </c>
    </row>
    <row r="19407" spans="1:2">
      <c r="A19407" s="68" t="s">
        <v>19513</v>
      </c>
      <c r="B19407" s="225">
        <v>173.98</v>
      </c>
    </row>
    <row r="19408" spans="1:2">
      <c r="A19408" s="68" t="s">
        <v>19514</v>
      </c>
      <c r="B19408" s="225">
        <v>67.72</v>
      </c>
    </row>
    <row r="19409" spans="1:2">
      <c r="A19409" s="68" t="s">
        <v>19515</v>
      </c>
      <c r="B19409" s="225">
        <v>53.23</v>
      </c>
    </row>
    <row r="19410" spans="1:2">
      <c r="A19410" s="68" t="s">
        <v>19516</v>
      </c>
      <c r="B19410" s="225">
        <v>195.13</v>
      </c>
    </row>
    <row r="19411" spans="1:2">
      <c r="A19411" s="68" t="s">
        <v>19517</v>
      </c>
      <c r="B19411" s="225">
        <v>76.3</v>
      </c>
    </row>
    <row r="19412" spans="1:2">
      <c r="A19412" s="68" t="s">
        <v>19518</v>
      </c>
      <c r="B19412" s="225">
        <v>60.12</v>
      </c>
    </row>
    <row r="19413" spans="1:2">
      <c r="A19413" s="68" t="s">
        <v>19519</v>
      </c>
      <c r="B19413" s="225">
        <v>192.08</v>
      </c>
    </row>
    <row r="19414" spans="1:2">
      <c r="A19414" s="68" t="s">
        <v>19520</v>
      </c>
      <c r="B19414" s="225">
        <v>73.25</v>
      </c>
    </row>
    <row r="19415" spans="1:2">
      <c r="A19415" s="68" t="s">
        <v>19521</v>
      </c>
      <c r="B19415" s="225">
        <v>57.07</v>
      </c>
    </row>
    <row r="19416" spans="1:2">
      <c r="A19416" s="68" t="s">
        <v>19522</v>
      </c>
      <c r="B19416" s="225">
        <v>222.55</v>
      </c>
    </row>
    <row r="19417" spans="1:2">
      <c r="A19417" s="68" t="s">
        <v>19523</v>
      </c>
      <c r="B19417" s="225">
        <v>81.599999999999994</v>
      </c>
    </row>
    <row r="19418" spans="1:2">
      <c r="A19418" s="68" t="s">
        <v>19524</v>
      </c>
      <c r="B19418" s="225">
        <v>63.22</v>
      </c>
    </row>
    <row r="19419" spans="1:2">
      <c r="A19419" s="68" t="s">
        <v>19525</v>
      </c>
      <c r="B19419" s="225">
        <v>219.5</v>
      </c>
    </row>
    <row r="19420" spans="1:2">
      <c r="A19420" s="68" t="s">
        <v>19526</v>
      </c>
      <c r="B19420" s="225">
        <v>78.55</v>
      </c>
    </row>
    <row r="19421" spans="1:2">
      <c r="A19421" s="68" t="s">
        <v>19527</v>
      </c>
      <c r="B19421" s="225">
        <v>60.17</v>
      </c>
    </row>
    <row r="19422" spans="1:2">
      <c r="A19422" s="68" t="s">
        <v>19528</v>
      </c>
      <c r="B19422" s="225">
        <v>510.39</v>
      </c>
    </row>
    <row r="19423" spans="1:2">
      <c r="A19423" s="68" t="s">
        <v>19529</v>
      </c>
      <c r="B19423" s="225">
        <v>210.6</v>
      </c>
    </row>
    <row r="19424" spans="1:2">
      <c r="A19424" s="68" t="s">
        <v>19530</v>
      </c>
      <c r="B19424" s="225">
        <v>170.69</v>
      </c>
    </row>
    <row r="19425" spans="1:2">
      <c r="A19425" s="68" t="s">
        <v>19531</v>
      </c>
      <c r="B19425" s="225">
        <v>507.34</v>
      </c>
    </row>
    <row r="19426" spans="1:2">
      <c r="A19426" s="68" t="s">
        <v>19532</v>
      </c>
      <c r="B19426" s="225">
        <v>207.55</v>
      </c>
    </row>
    <row r="19427" spans="1:2">
      <c r="A19427" s="68" t="s">
        <v>19533</v>
      </c>
      <c r="B19427" s="225">
        <v>167.64</v>
      </c>
    </row>
    <row r="19428" spans="1:2">
      <c r="A19428" s="68" t="s">
        <v>19534</v>
      </c>
      <c r="B19428" s="225">
        <v>218.02</v>
      </c>
    </row>
    <row r="19429" spans="1:2">
      <c r="A19429" s="68" t="s">
        <v>19535</v>
      </c>
      <c r="B19429" s="225">
        <v>84.94</v>
      </c>
    </row>
    <row r="19430" spans="1:2">
      <c r="A19430" s="68" t="s">
        <v>19536</v>
      </c>
      <c r="B19430" s="225">
        <v>67.05</v>
      </c>
    </row>
    <row r="19431" spans="1:2">
      <c r="A19431" s="68" t="s">
        <v>19537</v>
      </c>
      <c r="B19431" s="225">
        <v>214.97</v>
      </c>
    </row>
    <row r="19432" spans="1:2">
      <c r="A19432" s="68" t="s">
        <v>19538</v>
      </c>
      <c r="B19432" s="225">
        <v>81.89</v>
      </c>
    </row>
    <row r="19433" spans="1:2">
      <c r="A19433" s="68" t="s">
        <v>19539</v>
      </c>
      <c r="B19433" s="225">
        <v>64</v>
      </c>
    </row>
    <row r="19434" spans="1:2">
      <c r="A19434" s="68" t="s">
        <v>24071</v>
      </c>
      <c r="B19434" s="225">
        <v>348.51</v>
      </c>
    </row>
    <row r="19435" spans="1:2">
      <c r="A19435" s="68" t="s">
        <v>24072</v>
      </c>
      <c r="B19435" s="225">
        <v>98.88</v>
      </c>
    </row>
    <row r="19436" spans="1:2">
      <c r="A19436" s="68" t="s">
        <v>24073</v>
      </c>
      <c r="B19436" s="225">
        <v>68.23</v>
      </c>
    </row>
    <row r="19437" spans="1:2">
      <c r="A19437" s="68" t="s">
        <v>24074</v>
      </c>
      <c r="B19437" s="225">
        <v>345.46</v>
      </c>
    </row>
    <row r="19438" spans="1:2">
      <c r="A19438" s="68" t="s">
        <v>24075</v>
      </c>
      <c r="B19438" s="225">
        <v>95.83</v>
      </c>
    </row>
    <row r="19439" spans="1:2">
      <c r="A19439" s="68" t="s">
        <v>24076</v>
      </c>
      <c r="B19439" s="225">
        <v>65.180000000000007</v>
      </c>
    </row>
    <row r="19440" spans="1:2">
      <c r="A19440" s="68" t="s">
        <v>19540</v>
      </c>
      <c r="B19440" s="225">
        <v>172.97</v>
      </c>
    </row>
    <row r="19441" spans="1:2">
      <c r="A19441" s="68" t="s">
        <v>19542</v>
      </c>
      <c r="B19441" s="225">
        <v>68.3</v>
      </c>
    </row>
    <row r="19442" spans="1:2">
      <c r="A19442" s="68" t="s">
        <v>19543</v>
      </c>
      <c r="B19442" s="225">
        <v>54.26</v>
      </c>
    </row>
    <row r="19443" spans="1:2">
      <c r="A19443" s="68" t="s">
        <v>19544</v>
      </c>
      <c r="B19443" s="225">
        <v>169.92</v>
      </c>
    </row>
    <row r="19444" spans="1:2">
      <c r="A19444" s="68" t="s">
        <v>19545</v>
      </c>
      <c r="B19444" s="225">
        <v>65.25</v>
      </c>
    </row>
    <row r="19445" spans="1:2">
      <c r="A19445" s="68" t="s">
        <v>19546</v>
      </c>
      <c r="B19445" s="225">
        <v>51.21</v>
      </c>
    </row>
    <row r="19446" spans="1:2">
      <c r="A19446" s="68" t="s">
        <v>19547</v>
      </c>
      <c r="B19446" s="225">
        <v>183.73</v>
      </c>
    </row>
    <row r="19447" spans="1:2">
      <c r="A19447" s="68" t="s">
        <v>19549</v>
      </c>
      <c r="B19447" s="225">
        <v>75.38</v>
      </c>
    </row>
    <row r="19448" spans="1:2">
      <c r="A19448" s="68" t="s">
        <v>19550</v>
      </c>
      <c r="B19448" s="225">
        <v>60.31</v>
      </c>
    </row>
    <row r="19449" spans="1:2">
      <c r="A19449" s="68" t="s">
        <v>19551</v>
      </c>
      <c r="B19449" s="225">
        <v>180.68</v>
      </c>
    </row>
    <row r="19450" spans="1:2">
      <c r="A19450" s="68" t="s">
        <v>19552</v>
      </c>
      <c r="B19450" s="225">
        <v>72.33</v>
      </c>
    </row>
    <row r="19451" spans="1:2">
      <c r="A19451" s="68" t="s">
        <v>19553</v>
      </c>
      <c r="B19451" s="225">
        <v>57.26</v>
      </c>
    </row>
    <row r="19452" spans="1:2">
      <c r="A19452" s="68" t="s">
        <v>19554</v>
      </c>
      <c r="B19452" s="225">
        <v>204.2</v>
      </c>
    </row>
    <row r="19453" spans="1:2">
      <c r="A19453" s="68" t="s">
        <v>19556</v>
      </c>
      <c r="B19453" s="225">
        <v>78.37</v>
      </c>
    </row>
    <row r="19454" spans="1:2">
      <c r="A19454" s="68" t="s">
        <v>19557</v>
      </c>
      <c r="B19454" s="225">
        <v>62.86</v>
      </c>
    </row>
    <row r="19455" spans="1:2">
      <c r="A19455" s="68" t="s">
        <v>19558</v>
      </c>
      <c r="B19455" s="225">
        <v>201.15</v>
      </c>
    </row>
    <row r="19456" spans="1:2">
      <c r="A19456" s="68" t="s">
        <v>19559</v>
      </c>
      <c r="B19456" s="225">
        <v>75.319999999999993</v>
      </c>
    </row>
    <row r="19457" spans="1:2">
      <c r="A19457" s="68" t="s">
        <v>19560</v>
      </c>
      <c r="B19457" s="225">
        <v>59.81</v>
      </c>
    </row>
    <row r="19458" spans="1:2">
      <c r="A19458" s="68" t="s">
        <v>19561</v>
      </c>
      <c r="B19458" s="225">
        <v>269.77</v>
      </c>
    </row>
    <row r="19459" spans="1:2">
      <c r="A19459" s="68" t="s">
        <v>19563</v>
      </c>
      <c r="B19459" s="225">
        <v>90.12</v>
      </c>
    </row>
    <row r="19460" spans="1:2">
      <c r="A19460" s="68" t="s">
        <v>19564</v>
      </c>
      <c r="B19460" s="225">
        <v>68.41</v>
      </c>
    </row>
    <row r="19461" spans="1:2">
      <c r="A19461" s="68" t="s">
        <v>19565</v>
      </c>
      <c r="B19461" s="225">
        <v>266.72000000000003</v>
      </c>
    </row>
    <row r="19462" spans="1:2">
      <c r="A19462" s="68" t="s">
        <v>19566</v>
      </c>
      <c r="B19462" s="225">
        <v>87.07</v>
      </c>
    </row>
    <row r="19463" spans="1:2">
      <c r="A19463" s="68" t="s">
        <v>19567</v>
      </c>
      <c r="B19463" s="225">
        <v>65.36</v>
      </c>
    </row>
    <row r="19464" spans="1:2">
      <c r="A19464" s="68" t="s">
        <v>19568</v>
      </c>
      <c r="B19464" s="225">
        <v>331.24</v>
      </c>
    </row>
    <row r="19465" spans="1:2">
      <c r="A19465" s="68" t="s">
        <v>19570</v>
      </c>
      <c r="B19465" s="225">
        <v>85.52</v>
      </c>
    </row>
    <row r="19466" spans="1:2">
      <c r="A19466" s="68" t="s">
        <v>19571</v>
      </c>
      <c r="B19466" s="225">
        <v>72.95</v>
      </c>
    </row>
    <row r="19467" spans="1:2">
      <c r="A19467" s="68" t="s">
        <v>19572</v>
      </c>
      <c r="B19467" s="225">
        <v>328.19</v>
      </c>
    </row>
    <row r="19468" spans="1:2">
      <c r="A19468" s="68" t="s">
        <v>19573</v>
      </c>
      <c r="B19468" s="225">
        <v>82.47</v>
      </c>
    </row>
    <row r="19469" spans="1:2">
      <c r="A19469" s="68" t="s">
        <v>19574</v>
      </c>
      <c r="B19469" s="225">
        <v>69.900000000000006</v>
      </c>
    </row>
    <row r="19470" spans="1:2">
      <c r="A19470" s="68" t="s">
        <v>19575</v>
      </c>
      <c r="B19470" s="225">
        <v>253.09</v>
      </c>
    </row>
    <row r="19471" spans="1:2">
      <c r="A19471" s="68" t="s">
        <v>19577</v>
      </c>
      <c r="B19471" s="225">
        <v>99.67</v>
      </c>
    </row>
    <row r="19472" spans="1:2">
      <c r="A19472" s="68" t="s">
        <v>19578</v>
      </c>
      <c r="B19472" s="225">
        <v>79.53</v>
      </c>
    </row>
    <row r="19473" spans="1:2">
      <c r="A19473" s="68" t="s">
        <v>19579</v>
      </c>
      <c r="B19473" s="225">
        <v>250.04</v>
      </c>
    </row>
    <row r="19474" spans="1:2">
      <c r="A19474" s="68" t="s">
        <v>19580</v>
      </c>
      <c r="B19474" s="225">
        <v>96.62</v>
      </c>
    </row>
    <row r="19475" spans="1:2">
      <c r="A19475" s="68" t="s">
        <v>19581</v>
      </c>
      <c r="B19475" s="225">
        <v>76.48</v>
      </c>
    </row>
    <row r="19476" spans="1:2">
      <c r="A19476" s="68" t="s">
        <v>19582</v>
      </c>
      <c r="B19476" s="225">
        <v>268.01</v>
      </c>
    </row>
    <row r="19477" spans="1:2">
      <c r="A19477" s="68" t="s">
        <v>19584</v>
      </c>
      <c r="B19477" s="225">
        <v>104.21</v>
      </c>
    </row>
    <row r="19478" spans="1:2">
      <c r="A19478" s="68" t="s">
        <v>19585</v>
      </c>
      <c r="B19478" s="225">
        <v>82.11</v>
      </c>
    </row>
    <row r="19479" spans="1:2">
      <c r="A19479" s="68" t="s">
        <v>19586</v>
      </c>
      <c r="B19479" s="225">
        <v>264.95999999999998</v>
      </c>
    </row>
    <row r="19480" spans="1:2">
      <c r="A19480" s="68" t="s">
        <v>19587</v>
      </c>
      <c r="B19480" s="225">
        <v>101.16</v>
      </c>
    </row>
    <row r="19481" spans="1:2">
      <c r="A19481" s="68" t="s">
        <v>19588</v>
      </c>
      <c r="B19481" s="225">
        <v>79.06</v>
      </c>
    </row>
    <row r="19482" spans="1:2">
      <c r="A19482" s="68" t="s">
        <v>19589</v>
      </c>
      <c r="B19482" s="225">
        <v>418.88</v>
      </c>
    </row>
    <row r="19483" spans="1:2">
      <c r="A19483" s="68" t="s">
        <v>19590</v>
      </c>
      <c r="B19483" s="225">
        <v>151.11000000000001</v>
      </c>
    </row>
    <row r="19484" spans="1:2">
      <c r="A19484" s="68" t="s">
        <v>19591</v>
      </c>
      <c r="B19484" s="225">
        <v>116.66</v>
      </c>
    </row>
    <row r="19485" spans="1:2">
      <c r="A19485" s="68" t="s">
        <v>19592</v>
      </c>
      <c r="B19485" s="225">
        <v>415.83</v>
      </c>
    </row>
    <row r="19486" spans="1:2">
      <c r="A19486" s="68" t="s">
        <v>19593</v>
      </c>
      <c r="B19486" s="225">
        <v>148.06</v>
      </c>
    </row>
    <row r="19487" spans="1:2">
      <c r="A19487" s="68" t="s">
        <v>19594</v>
      </c>
      <c r="B19487" s="225">
        <v>113.61</v>
      </c>
    </row>
    <row r="19488" spans="1:2">
      <c r="A19488" s="68" t="s">
        <v>19595</v>
      </c>
      <c r="B19488" s="225">
        <v>298.44</v>
      </c>
    </row>
    <row r="19489" spans="1:2">
      <c r="A19489" s="68" t="s">
        <v>19596</v>
      </c>
      <c r="B19489" s="225">
        <v>101.24</v>
      </c>
    </row>
    <row r="19490" spans="1:2">
      <c r="A19490" s="68" t="s">
        <v>19597</v>
      </c>
      <c r="B19490" s="225">
        <v>75.91</v>
      </c>
    </row>
    <row r="19491" spans="1:2">
      <c r="A19491" s="68" t="s">
        <v>19598</v>
      </c>
      <c r="B19491" s="225">
        <v>295.39</v>
      </c>
    </row>
    <row r="19492" spans="1:2">
      <c r="A19492" s="68" t="s">
        <v>19599</v>
      </c>
      <c r="B19492" s="225">
        <v>98.19</v>
      </c>
    </row>
    <row r="19493" spans="1:2">
      <c r="A19493" s="68" t="s">
        <v>19600</v>
      </c>
      <c r="B19493" s="225">
        <v>72.86</v>
      </c>
    </row>
    <row r="19494" spans="1:2">
      <c r="A19494" s="68" t="s">
        <v>23632</v>
      </c>
      <c r="B19494" s="225">
        <v>101.83</v>
      </c>
    </row>
    <row r="19495" spans="1:2">
      <c r="A19495" s="68" t="s">
        <v>23633</v>
      </c>
      <c r="B19495" s="225">
        <v>51.46</v>
      </c>
    </row>
    <row r="19496" spans="1:2">
      <c r="A19496" s="68" t="s">
        <v>23634</v>
      </c>
      <c r="B19496" s="225">
        <v>44.86</v>
      </c>
    </row>
    <row r="19497" spans="1:2">
      <c r="A19497" s="68" t="s">
        <v>23635</v>
      </c>
      <c r="B19497" s="225">
        <v>98.78</v>
      </c>
    </row>
    <row r="19498" spans="1:2">
      <c r="A19498" s="68" t="s">
        <v>23636</v>
      </c>
      <c r="B19498" s="225">
        <v>48.41</v>
      </c>
    </row>
    <row r="19499" spans="1:2">
      <c r="A19499" s="68" t="s">
        <v>23637</v>
      </c>
      <c r="B19499" s="225">
        <v>41.81</v>
      </c>
    </row>
    <row r="19500" spans="1:2">
      <c r="A19500" s="68" t="s">
        <v>19601</v>
      </c>
      <c r="B19500" s="225">
        <v>74.540000000000006</v>
      </c>
    </row>
    <row r="19501" spans="1:2">
      <c r="A19501" s="68" t="s">
        <v>19602</v>
      </c>
      <c r="B19501" s="225">
        <v>15.33</v>
      </c>
    </row>
    <row r="19502" spans="1:2">
      <c r="A19502" s="68" t="s">
        <v>19603</v>
      </c>
      <c r="B19502" s="225">
        <v>8.52</v>
      </c>
    </row>
    <row r="19503" spans="1:2">
      <c r="A19503" s="68" t="s">
        <v>19604</v>
      </c>
      <c r="B19503" s="225">
        <v>74.540000000000006</v>
      </c>
    </row>
    <row r="19504" spans="1:2">
      <c r="A19504" s="68" t="s">
        <v>19605</v>
      </c>
      <c r="B19504" s="225">
        <v>15.33</v>
      </c>
    </row>
    <row r="19505" spans="1:2">
      <c r="A19505" s="68" t="s">
        <v>19606</v>
      </c>
      <c r="B19505" s="225">
        <v>8.52</v>
      </c>
    </row>
    <row r="19506" spans="1:2">
      <c r="A19506" s="68" t="s">
        <v>19607</v>
      </c>
      <c r="B19506" s="225">
        <v>97.4</v>
      </c>
    </row>
    <row r="19507" spans="1:2">
      <c r="A19507" s="68" t="s">
        <v>19608</v>
      </c>
      <c r="B19507" s="225">
        <v>38.19</v>
      </c>
    </row>
    <row r="19508" spans="1:2">
      <c r="A19508" s="68" t="s">
        <v>19609</v>
      </c>
      <c r="B19508" s="225">
        <v>31.38</v>
      </c>
    </row>
    <row r="19509" spans="1:2">
      <c r="A19509" s="68" t="s">
        <v>19610</v>
      </c>
      <c r="B19509" s="225">
        <v>94.35</v>
      </c>
    </row>
    <row r="19510" spans="1:2">
      <c r="A19510" s="68" t="s">
        <v>19611</v>
      </c>
      <c r="B19510" s="225">
        <v>35.14</v>
      </c>
    </row>
    <row r="19511" spans="1:2">
      <c r="A19511" s="68" t="s">
        <v>19612</v>
      </c>
      <c r="B19511" s="225">
        <v>28.33</v>
      </c>
    </row>
    <row r="19512" spans="1:2">
      <c r="A19512" s="68" t="s">
        <v>19613</v>
      </c>
      <c r="B19512" s="225">
        <v>76.260000000000005</v>
      </c>
    </row>
    <row r="19513" spans="1:2">
      <c r="A19513" s="68" t="s">
        <v>19614</v>
      </c>
      <c r="B19513" s="225">
        <v>33.090000000000003</v>
      </c>
    </row>
    <row r="19514" spans="1:2">
      <c r="A19514" s="68" t="s">
        <v>19615</v>
      </c>
      <c r="B19514" s="225">
        <v>28.32</v>
      </c>
    </row>
    <row r="19515" spans="1:2">
      <c r="A19515" s="68" t="s">
        <v>19616</v>
      </c>
      <c r="B19515" s="225">
        <v>73.209999999999994</v>
      </c>
    </row>
    <row r="19516" spans="1:2">
      <c r="A19516" s="68" t="s">
        <v>19617</v>
      </c>
      <c r="B19516" s="225">
        <v>30.04</v>
      </c>
    </row>
    <row r="19517" spans="1:2">
      <c r="A19517" s="68" t="s">
        <v>19618</v>
      </c>
      <c r="B19517" s="225">
        <v>25.27</v>
      </c>
    </row>
    <row r="19518" spans="1:2">
      <c r="A19518" s="68" t="s">
        <v>19619</v>
      </c>
      <c r="B19518" s="225">
        <v>53.4</v>
      </c>
    </row>
    <row r="19519" spans="1:2">
      <c r="A19519" s="68" t="s">
        <v>19620</v>
      </c>
      <c r="B19519" s="225">
        <v>10.23</v>
      </c>
    </row>
    <row r="19520" spans="1:2">
      <c r="A19520" s="68" t="s">
        <v>19621</v>
      </c>
      <c r="B19520" s="225">
        <v>5.46</v>
      </c>
    </row>
    <row r="19521" spans="1:2">
      <c r="A19521" s="68" t="s">
        <v>19622</v>
      </c>
      <c r="B19521" s="225">
        <v>53.4</v>
      </c>
    </row>
    <row r="19522" spans="1:2">
      <c r="A19522" s="68" t="s">
        <v>19623</v>
      </c>
      <c r="B19522" s="225">
        <v>10.23</v>
      </c>
    </row>
    <row r="19523" spans="1:2">
      <c r="A19523" s="68" t="s">
        <v>19624</v>
      </c>
      <c r="B19523" s="225">
        <v>5.46</v>
      </c>
    </row>
    <row r="19524" spans="1:2">
      <c r="A19524" s="68" t="s">
        <v>19625</v>
      </c>
      <c r="B19524" s="225">
        <v>98.55</v>
      </c>
    </row>
    <row r="19525" spans="1:2">
      <c r="A19525" s="68" t="s">
        <v>19626</v>
      </c>
      <c r="B19525" s="225">
        <v>37.24</v>
      </c>
    </row>
    <row r="19526" spans="1:2">
      <c r="A19526" s="68" t="s">
        <v>19627</v>
      </c>
      <c r="B19526" s="225">
        <v>30.9</v>
      </c>
    </row>
    <row r="19527" spans="1:2">
      <c r="A19527" s="68" t="s">
        <v>19628</v>
      </c>
      <c r="B19527" s="225">
        <v>95.5</v>
      </c>
    </row>
    <row r="19528" spans="1:2">
      <c r="A19528" s="68" t="s">
        <v>19629</v>
      </c>
      <c r="B19528" s="225">
        <v>34.19</v>
      </c>
    </row>
    <row r="19529" spans="1:2">
      <c r="A19529" s="68" t="s">
        <v>19630</v>
      </c>
      <c r="B19529" s="225">
        <v>27.85</v>
      </c>
    </row>
    <row r="19530" spans="1:2">
      <c r="A19530" s="68" t="s">
        <v>19631</v>
      </c>
      <c r="B19530" s="225">
        <v>101</v>
      </c>
    </row>
    <row r="19531" spans="1:2">
      <c r="A19531" s="68" t="s">
        <v>19632</v>
      </c>
      <c r="B19531" s="225">
        <v>38.85</v>
      </c>
    </row>
    <row r="19532" spans="1:2">
      <c r="A19532" s="68" t="s">
        <v>19633</v>
      </c>
      <c r="B19532" s="225">
        <v>32.299999999999997</v>
      </c>
    </row>
    <row r="19533" spans="1:2">
      <c r="A19533" s="68" t="s">
        <v>19634</v>
      </c>
      <c r="B19533" s="225">
        <v>97.95</v>
      </c>
    </row>
    <row r="19534" spans="1:2">
      <c r="A19534" s="68" t="s">
        <v>19635</v>
      </c>
      <c r="B19534" s="225">
        <v>35.799999999999997</v>
      </c>
    </row>
    <row r="19535" spans="1:2">
      <c r="A19535" s="68" t="s">
        <v>19636</v>
      </c>
      <c r="B19535" s="225">
        <v>29.25</v>
      </c>
    </row>
    <row r="19536" spans="1:2">
      <c r="A19536" s="68" t="s">
        <v>19637</v>
      </c>
      <c r="B19536" s="225">
        <v>141.38</v>
      </c>
    </row>
    <row r="19537" spans="1:2">
      <c r="A19537" s="68" t="s">
        <v>19638</v>
      </c>
      <c r="B19537" s="225">
        <v>51.53</v>
      </c>
    </row>
    <row r="19538" spans="1:2">
      <c r="A19538" s="68" t="s">
        <v>19639</v>
      </c>
      <c r="B19538" s="225">
        <v>40.93</v>
      </c>
    </row>
    <row r="19539" spans="1:2">
      <c r="A19539" s="68" t="s">
        <v>19640</v>
      </c>
      <c r="B19539" s="225">
        <v>138.33000000000001</v>
      </c>
    </row>
    <row r="19540" spans="1:2">
      <c r="A19540" s="68" t="s">
        <v>19641</v>
      </c>
      <c r="B19540" s="225">
        <v>48.48</v>
      </c>
    </row>
    <row r="19541" spans="1:2">
      <c r="A19541" s="68" t="s">
        <v>19642</v>
      </c>
      <c r="B19541" s="225">
        <v>37.880000000000003</v>
      </c>
    </row>
    <row r="19542" spans="1:2">
      <c r="A19542" s="68" t="s">
        <v>19643</v>
      </c>
      <c r="B19542" s="225">
        <v>125.49</v>
      </c>
    </row>
    <row r="19543" spans="1:2">
      <c r="A19543" s="68" t="s">
        <v>19644</v>
      </c>
      <c r="B19543" s="225">
        <v>55.02</v>
      </c>
    </row>
    <row r="19544" spans="1:2">
      <c r="A19544" s="68" t="s">
        <v>19645</v>
      </c>
      <c r="B19544" s="225">
        <v>46.2</v>
      </c>
    </row>
    <row r="19545" spans="1:2">
      <c r="A19545" s="68" t="s">
        <v>19646</v>
      </c>
      <c r="B19545" s="225">
        <v>122.44</v>
      </c>
    </row>
    <row r="19546" spans="1:2">
      <c r="A19546" s="68" t="s">
        <v>19647</v>
      </c>
      <c r="B19546" s="225">
        <v>51.97</v>
      </c>
    </row>
    <row r="19547" spans="1:2">
      <c r="A19547" s="68" t="s">
        <v>19648</v>
      </c>
      <c r="B19547" s="225">
        <v>43.15</v>
      </c>
    </row>
    <row r="19548" spans="1:2">
      <c r="A19548" s="68" t="s">
        <v>19649</v>
      </c>
      <c r="B19548" s="225">
        <v>7.33</v>
      </c>
    </row>
    <row r="19549" spans="1:2">
      <c r="A19549" s="68" t="s">
        <v>19651</v>
      </c>
      <c r="B19549" s="225">
        <v>0.66</v>
      </c>
    </row>
    <row r="19550" spans="1:2">
      <c r="A19550" s="68" t="s">
        <v>19652</v>
      </c>
      <c r="B19550" s="225">
        <v>7.33</v>
      </c>
    </row>
    <row r="19551" spans="1:2">
      <c r="A19551" s="68" t="s">
        <v>19653</v>
      </c>
      <c r="B19551" s="225">
        <v>0.66</v>
      </c>
    </row>
    <row r="19552" spans="1:2">
      <c r="A19552" s="68" t="s">
        <v>19654</v>
      </c>
      <c r="B19552" s="225">
        <v>235.85</v>
      </c>
    </row>
    <row r="19553" spans="1:2">
      <c r="A19553" s="68" t="s">
        <v>19655</v>
      </c>
      <c r="B19553" s="225">
        <v>142.30000000000001</v>
      </c>
    </row>
    <row r="19554" spans="1:2">
      <c r="A19554" s="68" t="s">
        <v>19656</v>
      </c>
      <c r="B19554" s="225">
        <v>124.31</v>
      </c>
    </row>
    <row r="19555" spans="1:2">
      <c r="A19555" s="68" t="s">
        <v>19657</v>
      </c>
      <c r="B19555" s="225">
        <v>232.42</v>
      </c>
    </row>
    <row r="19556" spans="1:2">
      <c r="A19556" s="68" t="s">
        <v>19658</v>
      </c>
      <c r="B19556" s="225">
        <v>138.87</v>
      </c>
    </row>
    <row r="19557" spans="1:2">
      <c r="A19557" s="68" t="s">
        <v>19659</v>
      </c>
      <c r="B19557" s="225">
        <v>120.88</v>
      </c>
    </row>
    <row r="19558" spans="1:2">
      <c r="A19558" s="68" t="s">
        <v>19660</v>
      </c>
      <c r="B19558" s="225">
        <v>446.06</v>
      </c>
    </row>
    <row r="19559" spans="1:2">
      <c r="A19559" s="68" t="s">
        <v>19661</v>
      </c>
      <c r="B19559" s="225">
        <v>262.01</v>
      </c>
    </row>
    <row r="19560" spans="1:2">
      <c r="A19560" s="68" t="s">
        <v>19662</v>
      </c>
      <c r="B19560" s="225">
        <v>227.56</v>
      </c>
    </row>
    <row r="19561" spans="1:2">
      <c r="A19561" s="68" t="s">
        <v>19663</v>
      </c>
      <c r="B19561" s="225">
        <v>440.42</v>
      </c>
    </row>
    <row r="19562" spans="1:2">
      <c r="A19562" s="68" t="s">
        <v>19664</v>
      </c>
      <c r="B19562" s="225">
        <v>256.37</v>
      </c>
    </row>
    <row r="19563" spans="1:2">
      <c r="A19563" s="68" t="s">
        <v>19665</v>
      </c>
      <c r="B19563" s="225">
        <v>221.92</v>
      </c>
    </row>
    <row r="19564" spans="1:2">
      <c r="A19564" s="68" t="s">
        <v>19666</v>
      </c>
      <c r="B19564" s="225">
        <v>272.02</v>
      </c>
    </row>
    <row r="19565" spans="1:2">
      <c r="A19565" s="68" t="s">
        <v>19667</v>
      </c>
      <c r="B19565" s="225">
        <v>111.24</v>
      </c>
    </row>
    <row r="19566" spans="1:2">
      <c r="A19566" s="68" t="s">
        <v>19668</v>
      </c>
      <c r="B19566" s="225">
        <v>92.07</v>
      </c>
    </row>
    <row r="19567" spans="1:2">
      <c r="A19567" s="68" t="s">
        <v>19669</v>
      </c>
      <c r="B19567" s="225">
        <v>265.54000000000002</v>
      </c>
    </row>
    <row r="19568" spans="1:2">
      <c r="A19568" s="68" t="s">
        <v>19670</v>
      </c>
      <c r="B19568" s="225">
        <v>104.76</v>
      </c>
    </row>
    <row r="19569" spans="1:2">
      <c r="A19569" s="68" t="s">
        <v>19671</v>
      </c>
      <c r="B19569" s="225">
        <v>85.59</v>
      </c>
    </row>
    <row r="19570" spans="1:2">
      <c r="A19570" s="68" t="s">
        <v>19672</v>
      </c>
      <c r="B19570" s="225">
        <v>146.63</v>
      </c>
    </row>
    <row r="19571" spans="1:2">
      <c r="A19571" s="68" t="s">
        <v>19673</v>
      </c>
      <c r="B19571" s="225">
        <v>92.57</v>
      </c>
    </row>
    <row r="19572" spans="1:2">
      <c r="A19572" s="68" t="s">
        <v>19674</v>
      </c>
      <c r="B19572" s="225">
        <v>80.41</v>
      </c>
    </row>
    <row r="19573" spans="1:2">
      <c r="A19573" s="68" t="s">
        <v>19675</v>
      </c>
      <c r="B19573" s="225">
        <v>143.19999999999999</v>
      </c>
    </row>
    <row r="19574" spans="1:2">
      <c r="A19574" s="68" t="s">
        <v>19676</v>
      </c>
      <c r="B19574" s="225">
        <v>89.14</v>
      </c>
    </row>
    <row r="19575" spans="1:2">
      <c r="A19575" s="68" t="s">
        <v>19677</v>
      </c>
      <c r="B19575" s="225">
        <v>76.98</v>
      </c>
    </row>
    <row r="19576" spans="1:2">
      <c r="A19576" s="68" t="s">
        <v>19678</v>
      </c>
      <c r="B19576" s="225">
        <v>33.72</v>
      </c>
    </row>
    <row r="19577" spans="1:2">
      <c r="A19577" s="68" t="s">
        <v>19679</v>
      </c>
      <c r="B19577" s="225">
        <v>20.46</v>
      </c>
    </row>
    <row r="19578" spans="1:2">
      <c r="A19578" s="68" t="s">
        <v>19680</v>
      </c>
      <c r="B19578" s="225">
        <v>17.23</v>
      </c>
    </row>
    <row r="19579" spans="1:2">
      <c r="A19579" s="68" t="s">
        <v>19681</v>
      </c>
      <c r="B19579" s="225">
        <v>33.72</v>
      </c>
    </row>
    <row r="19580" spans="1:2">
      <c r="A19580" s="68" t="s">
        <v>19682</v>
      </c>
      <c r="B19580" s="225">
        <v>20.46</v>
      </c>
    </row>
    <row r="19581" spans="1:2">
      <c r="A19581" s="68" t="s">
        <v>19683</v>
      </c>
      <c r="B19581" s="225">
        <v>17.23</v>
      </c>
    </row>
    <row r="19582" spans="1:2">
      <c r="A19582" s="68" t="s">
        <v>19684</v>
      </c>
      <c r="B19582" s="225">
        <v>78.400000000000006</v>
      </c>
    </row>
    <row r="19583" spans="1:2">
      <c r="A19583" s="68" t="s">
        <v>19685</v>
      </c>
      <c r="B19583" s="225">
        <v>49</v>
      </c>
    </row>
    <row r="19584" spans="1:2">
      <c r="A19584" s="68" t="s">
        <v>19686</v>
      </c>
      <c r="B19584" s="225">
        <v>78.400000000000006</v>
      </c>
    </row>
    <row r="19585" spans="1:2">
      <c r="A19585" s="68" t="s">
        <v>19687</v>
      </c>
      <c r="B19585" s="225">
        <v>49</v>
      </c>
    </row>
    <row r="19586" spans="1:2">
      <c r="A19586" s="68" t="s">
        <v>19688</v>
      </c>
      <c r="B19586" s="225">
        <v>47.48</v>
      </c>
    </row>
    <row r="19587" spans="1:2">
      <c r="A19587" s="68" t="s">
        <v>19689</v>
      </c>
      <c r="B19587" s="225">
        <v>41.4</v>
      </c>
    </row>
    <row r="19588" spans="1:2">
      <c r="A19588" s="68" t="s">
        <v>19690</v>
      </c>
      <c r="B19588" s="225">
        <v>43.06</v>
      </c>
    </row>
    <row r="19589" spans="1:2">
      <c r="A19589" s="68" t="s">
        <v>19691</v>
      </c>
      <c r="B19589" s="225">
        <v>36.979999999999997</v>
      </c>
    </row>
    <row r="19590" spans="1:2">
      <c r="A19590" s="68" t="s">
        <v>19692</v>
      </c>
      <c r="B19590" s="225">
        <v>48.82</v>
      </c>
    </row>
    <row r="19591" spans="1:2">
      <c r="A19591" s="68" t="s">
        <v>19693</v>
      </c>
      <c r="B19591" s="225">
        <v>41.89</v>
      </c>
    </row>
    <row r="19592" spans="1:2">
      <c r="A19592" s="68" t="s">
        <v>19694</v>
      </c>
      <c r="B19592" s="225">
        <v>44.4</v>
      </c>
    </row>
    <row r="19593" spans="1:2">
      <c r="A19593" s="68" t="s">
        <v>19695</v>
      </c>
      <c r="B19593" s="225">
        <v>37.47</v>
      </c>
    </row>
    <row r="19594" spans="1:2">
      <c r="A19594" s="68" t="s">
        <v>19696</v>
      </c>
      <c r="B19594" s="225">
        <v>68.02</v>
      </c>
    </row>
    <row r="19595" spans="1:2">
      <c r="A19595" s="68" t="s">
        <v>19697</v>
      </c>
      <c r="B19595" s="225">
        <v>53.87</v>
      </c>
    </row>
    <row r="19596" spans="1:2">
      <c r="A19596" s="68" t="s">
        <v>19698</v>
      </c>
      <c r="B19596" s="225">
        <v>63.6</v>
      </c>
    </row>
    <row r="19597" spans="1:2">
      <c r="A19597" s="68" t="s">
        <v>19699</v>
      </c>
      <c r="B19597" s="225">
        <v>49.45</v>
      </c>
    </row>
    <row r="19598" spans="1:2">
      <c r="A19598" s="68" t="s">
        <v>19700</v>
      </c>
      <c r="B19598" s="225">
        <v>66.680000000000007</v>
      </c>
    </row>
    <row r="19599" spans="1:2">
      <c r="A19599" s="68" t="s">
        <v>19701</v>
      </c>
      <c r="B19599" s="225">
        <v>52.44</v>
      </c>
    </row>
    <row r="19600" spans="1:2">
      <c r="A19600" s="68" t="s">
        <v>19702</v>
      </c>
      <c r="B19600" s="225">
        <v>62.26</v>
      </c>
    </row>
    <row r="19601" spans="1:2">
      <c r="A19601" s="68" t="s">
        <v>19703</v>
      </c>
      <c r="B19601" s="225">
        <v>48.02</v>
      </c>
    </row>
    <row r="19602" spans="1:2">
      <c r="A19602" s="68" t="s">
        <v>19704</v>
      </c>
      <c r="B19602" s="225">
        <v>91.08</v>
      </c>
    </row>
    <row r="19603" spans="1:2">
      <c r="A19603" s="68" t="s">
        <v>19705</v>
      </c>
      <c r="B19603" s="225">
        <v>42.53</v>
      </c>
    </row>
    <row r="19604" spans="1:2">
      <c r="A19604" s="68" t="s">
        <v>19706</v>
      </c>
      <c r="B19604" s="225">
        <v>36.64</v>
      </c>
    </row>
    <row r="19605" spans="1:2">
      <c r="A19605" s="68" t="s">
        <v>19707</v>
      </c>
      <c r="B19605" s="225">
        <v>87.65</v>
      </c>
    </row>
    <row r="19606" spans="1:2">
      <c r="A19606" s="68" t="s">
        <v>19708</v>
      </c>
      <c r="B19606" s="225">
        <v>39.1</v>
      </c>
    </row>
    <row r="19607" spans="1:2">
      <c r="A19607" s="68" t="s">
        <v>19709</v>
      </c>
      <c r="B19607" s="225">
        <v>33.21</v>
      </c>
    </row>
    <row r="19608" spans="1:2">
      <c r="A19608" s="68" t="s">
        <v>19710</v>
      </c>
      <c r="B19608" s="225">
        <v>93.39</v>
      </c>
    </row>
    <row r="19609" spans="1:2">
      <c r="A19609" s="68" t="s">
        <v>19711</v>
      </c>
      <c r="B19609" s="225">
        <v>44.05</v>
      </c>
    </row>
    <row r="19610" spans="1:2">
      <c r="A19610" s="68" t="s">
        <v>19712</v>
      </c>
      <c r="B19610" s="225">
        <v>37.96</v>
      </c>
    </row>
    <row r="19611" spans="1:2">
      <c r="A19611" s="68" t="s">
        <v>19713</v>
      </c>
      <c r="B19611" s="225">
        <v>89.96</v>
      </c>
    </row>
    <row r="19612" spans="1:2">
      <c r="A19612" s="68" t="s">
        <v>19714</v>
      </c>
      <c r="B19612" s="225">
        <v>40.619999999999997</v>
      </c>
    </row>
    <row r="19613" spans="1:2">
      <c r="A19613" s="68" t="s">
        <v>19715</v>
      </c>
      <c r="B19613" s="225">
        <v>34.53</v>
      </c>
    </row>
    <row r="19614" spans="1:2">
      <c r="A19614" s="68" t="s">
        <v>19716</v>
      </c>
      <c r="B19614" s="225">
        <v>107.28</v>
      </c>
    </row>
    <row r="19615" spans="1:2">
      <c r="A19615" s="68" t="s">
        <v>19717</v>
      </c>
      <c r="B19615" s="225">
        <v>50.2</v>
      </c>
    </row>
    <row r="19616" spans="1:2">
      <c r="A19616" s="68" t="s">
        <v>19718</v>
      </c>
      <c r="B19616" s="225">
        <v>42.63</v>
      </c>
    </row>
    <row r="19617" spans="1:2">
      <c r="A19617" s="68" t="s">
        <v>19719</v>
      </c>
      <c r="B19617" s="225">
        <v>104.23</v>
      </c>
    </row>
    <row r="19618" spans="1:2">
      <c r="A19618" s="68" t="s">
        <v>19720</v>
      </c>
      <c r="B19618" s="225">
        <v>47.15</v>
      </c>
    </row>
    <row r="19619" spans="1:2">
      <c r="A19619" s="68" t="s">
        <v>19721</v>
      </c>
      <c r="B19619" s="225">
        <v>39.58</v>
      </c>
    </row>
    <row r="19620" spans="1:2">
      <c r="A19620" s="68" t="s">
        <v>19722</v>
      </c>
      <c r="B19620" s="225">
        <v>120.49</v>
      </c>
    </row>
    <row r="19621" spans="1:2">
      <c r="A19621" s="68" t="s">
        <v>19723</v>
      </c>
      <c r="B19621" s="225">
        <v>60.42</v>
      </c>
    </row>
    <row r="19622" spans="1:2">
      <c r="A19622" s="68" t="s">
        <v>19724</v>
      </c>
      <c r="B19622" s="225">
        <v>51.75</v>
      </c>
    </row>
    <row r="19623" spans="1:2">
      <c r="A19623" s="68" t="s">
        <v>19725</v>
      </c>
      <c r="B19623" s="225">
        <v>117.44</v>
      </c>
    </row>
    <row r="19624" spans="1:2">
      <c r="A19624" s="68" t="s">
        <v>19726</v>
      </c>
      <c r="B19624" s="225">
        <v>57.37</v>
      </c>
    </row>
    <row r="19625" spans="1:2">
      <c r="A19625" s="68" t="s">
        <v>19727</v>
      </c>
      <c r="B19625" s="225">
        <v>48.7</v>
      </c>
    </row>
    <row r="19626" spans="1:2">
      <c r="A19626" s="68" t="s">
        <v>19728</v>
      </c>
      <c r="B19626" s="225">
        <v>139.6</v>
      </c>
    </row>
    <row r="19627" spans="1:2">
      <c r="A19627" s="68" t="s">
        <v>19729</v>
      </c>
      <c r="B19627" s="225">
        <v>72.97</v>
      </c>
    </row>
    <row r="19628" spans="1:2">
      <c r="A19628" s="68" t="s">
        <v>19730</v>
      </c>
      <c r="B19628" s="225">
        <v>62.67</v>
      </c>
    </row>
    <row r="19629" spans="1:2">
      <c r="A19629" s="68" t="s">
        <v>19731</v>
      </c>
      <c r="B19629" s="225">
        <v>136.55000000000001</v>
      </c>
    </row>
    <row r="19630" spans="1:2">
      <c r="A19630" s="68" t="s">
        <v>19732</v>
      </c>
      <c r="B19630" s="225">
        <v>69.92</v>
      </c>
    </row>
    <row r="19631" spans="1:2">
      <c r="A19631" s="68" t="s">
        <v>19733</v>
      </c>
      <c r="B19631" s="225">
        <v>59.62</v>
      </c>
    </row>
    <row r="19632" spans="1:2">
      <c r="A19632" s="68" t="s">
        <v>19734</v>
      </c>
      <c r="B19632" s="225">
        <v>33.79</v>
      </c>
    </row>
    <row r="19633" spans="1:2">
      <c r="A19633" s="68" t="s">
        <v>19735</v>
      </c>
      <c r="B19633" s="225">
        <v>20.51</v>
      </c>
    </row>
    <row r="19634" spans="1:2">
      <c r="A19634" s="68" t="s">
        <v>19736</v>
      </c>
      <c r="B19634" s="225">
        <v>33.79</v>
      </c>
    </row>
    <row r="19635" spans="1:2">
      <c r="A19635" s="68" t="s">
        <v>19737</v>
      </c>
      <c r="B19635" s="225">
        <v>20.51</v>
      </c>
    </row>
    <row r="19636" spans="1:2">
      <c r="A19636" s="68" t="s">
        <v>23638</v>
      </c>
      <c r="B19636" s="225">
        <v>75.69</v>
      </c>
    </row>
    <row r="19637" spans="1:2">
      <c r="A19637" s="68" t="s">
        <v>23639</v>
      </c>
      <c r="B19637" s="225">
        <v>22.97</v>
      </c>
    </row>
    <row r="19638" spans="1:2">
      <c r="A19638" s="68" t="s">
        <v>23640</v>
      </c>
      <c r="B19638" s="225">
        <v>8.0399999999999991</v>
      </c>
    </row>
    <row r="19639" spans="1:2">
      <c r="A19639" s="68" t="s">
        <v>23641</v>
      </c>
      <c r="B19639" s="225">
        <v>75.69</v>
      </c>
    </row>
    <row r="19640" spans="1:2">
      <c r="A19640" s="68" t="s">
        <v>23642</v>
      </c>
      <c r="B19640" s="225">
        <v>22.97</v>
      </c>
    </row>
    <row r="19641" spans="1:2">
      <c r="A19641" s="68" t="s">
        <v>23643</v>
      </c>
      <c r="B19641" s="225">
        <v>8.0399999999999991</v>
      </c>
    </row>
    <row r="19642" spans="1:2">
      <c r="A19642" s="68" t="s">
        <v>23644</v>
      </c>
      <c r="B19642" s="225">
        <v>78.14</v>
      </c>
    </row>
    <row r="19643" spans="1:2">
      <c r="A19643" s="68" t="s">
        <v>23645</v>
      </c>
      <c r="B19643" s="225">
        <v>15.99</v>
      </c>
    </row>
    <row r="19644" spans="1:2">
      <c r="A19644" s="68" t="s">
        <v>23646</v>
      </c>
      <c r="B19644" s="225">
        <v>9.44</v>
      </c>
    </row>
    <row r="19645" spans="1:2">
      <c r="A19645" s="68" t="s">
        <v>23647</v>
      </c>
      <c r="B19645" s="225">
        <v>78.14</v>
      </c>
    </row>
    <row r="19646" spans="1:2">
      <c r="A19646" s="68" t="s">
        <v>23648</v>
      </c>
      <c r="B19646" s="225">
        <v>15.99</v>
      </c>
    </row>
    <row r="19647" spans="1:2">
      <c r="A19647" s="68" t="s">
        <v>23649</v>
      </c>
      <c r="B19647" s="225">
        <v>9.44</v>
      </c>
    </row>
    <row r="19648" spans="1:2">
      <c r="A19648" s="68" t="s">
        <v>23650</v>
      </c>
      <c r="B19648" s="225">
        <v>118.52</v>
      </c>
    </row>
    <row r="19649" spans="1:2">
      <c r="A19649" s="68" t="s">
        <v>23651</v>
      </c>
      <c r="B19649" s="225">
        <v>28.67</v>
      </c>
    </row>
    <row r="19650" spans="1:2">
      <c r="A19650" s="68" t="s">
        <v>23652</v>
      </c>
      <c r="B19650" s="225">
        <v>18.07</v>
      </c>
    </row>
    <row r="19651" spans="1:2">
      <c r="A19651" s="68" t="s">
        <v>23653</v>
      </c>
      <c r="B19651" s="225">
        <v>118.52</v>
      </c>
    </row>
    <row r="19652" spans="1:2">
      <c r="A19652" s="68" t="s">
        <v>23654</v>
      </c>
      <c r="B19652" s="225">
        <v>28.67</v>
      </c>
    </row>
    <row r="19653" spans="1:2">
      <c r="A19653" s="68" t="s">
        <v>23655</v>
      </c>
      <c r="B19653" s="225">
        <v>18.07</v>
      </c>
    </row>
    <row r="19654" spans="1:2">
      <c r="A19654" s="68" t="s">
        <v>19738</v>
      </c>
      <c r="B19654" s="225">
        <v>7309.47</v>
      </c>
    </row>
    <row r="19655" spans="1:2">
      <c r="A19655" s="68" t="s">
        <v>19739</v>
      </c>
      <c r="B19655" s="225">
        <v>7309.47</v>
      </c>
    </row>
    <row r="19656" spans="1:2">
      <c r="A19656" s="68" t="s">
        <v>19740</v>
      </c>
      <c r="B19656" s="225">
        <v>2386.5</v>
      </c>
    </row>
    <row r="19657" spans="1:2">
      <c r="A19657" s="68" t="s">
        <v>19741</v>
      </c>
      <c r="B19657" s="225">
        <v>2386.5</v>
      </c>
    </row>
    <row r="19658" spans="1:2">
      <c r="A19658" s="68" t="s">
        <v>19742</v>
      </c>
      <c r="B19658" s="225">
        <v>11332.83</v>
      </c>
    </row>
    <row r="19659" spans="1:2">
      <c r="A19659" s="68" t="s">
        <v>19743</v>
      </c>
      <c r="B19659" s="225">
        <v>10796.03</v>
      </c>
    </row>
    <row r="19660" spans="1:2">
      <c r="A19660" s="68" t="s">
        <v>19744</v>
      </c>
      <c r="B19660" s="225">
        <v>5180.45</v>
      </c>
    </row>
    <row r="19661" spans="1:2">
      <c r="A19661" s="68" t="s">
        <v>19745</v>
      </c>
      <c r="B19661" s="225">
        <v>5180.45</v>
      </c>
    </row>
    <row r="19662" spans="1:2">
      <c r="A19662" s="68" t="s">
        <v>19746</v>
      </c>
      <c r="B19662" s="225">
        <v>1709.27</v>
      </c>
    </row>
    <row r="19663" spans="1:2">
      <c r="A19663" s="68" t="s">
        <v>19747</v>
      </c>
      <c r="B19663" s="225">
        <v>1709.27</v>
      </c>
    </row>
    <row r="19664" spans="1:2">
      <c r="A19664" s="68" t="s">
        <v>19748</v>
      </c>
      <c r="B19664" s="225">
        <v>9203.81</v>
      </c>
    </row>
    <row r="19665" spans="1:2">
      <c r="A19665" s="68" t="s">
        <v>19749</v>
      </c>
      <c r="B19665" s="225">
        <v>8667.01</v>
      </c>
    </row>
    <row r="19666" spans="1:2">
      <c r="A19666" s="68" t="s">
        <v>23656</v>
      </c>
      <c r="B19666" s="225">
        <v>8885.7000000000007</v>
      </c>
    </row>
    <row r="19667" spans="1:2">
      <c r="A19667" s="68" t="s">
        <v>23657</v>
      </c>
      <c r="B19667" s="225">
        <v>8885.7000000000007</v>
      </c>
    </row>
    <row r="19668" spans="1:2">
      <c r="A19668" s="68" t="s">
        <v>23658</v>
      </c>
      <c r="B19668" s="225">
        <v>5903.29</v>
      </c>
    </row>
    <row r="19669" spans="1:2">
      <c r="A19669" s="68" t="s">
        <v>23659</v>
      </c>
      <c r="B19669" s="225">
        <v>5903.29</v>
      </c>
    </row>
    <row r="19670" spans="1:2">
      <c r="A19670" s="68" t="s">
        <v>23660</v>
      </c>
      <c r="B19670" s="225">
        <v>12909.02</v>
      </c>
    </row>
    <row r="19671" spans="1:2">
      <c r="A19671" s="68" t="s">
        <v>23661</v>
      </c>
      <c r="B19671" s="225">
        <v>12372.22</v>
      </c>
    </row>
    <row r="19672" spans="1:2">
      <c r="A19672" s="68" t="s">
        <v>19750</v>
      </c>
      <c r="B19672" s="225">
        <v>7067.37</v>
      </c>
    </row>
    <row r="19673" spans="1:2">
      <c r="A19673" s="68" t="s">
        <v>19751</v>
      </c>
      <c r="B19673" s="225">
        <v>7067.37</v>
      </c>
    </row>
    <row r="19674" spans="1:2">
      <c r="A19674" s="68" t="s">
        <v>19752</v>
      </c>
      <c r="B19674" s="225">
        <v>2650.65</v>
      </c>
    </row>
    <row r="19675" spans="1:2">
      <c r="A19675" s="68" t="s">
        <v>19753</v>
      </c>
      <c r="B19675" s="225">
        <v>2650.65</v>
      </c>
    </row>
    <row r="19676" spans="1:2">
      <c r="A19676" s="68" t="s">
        <v>19754</v>
      </c>
      <c r="B19676" s="225">
        <v>11392.92</v>
      </c>
    </row>
    <row r="19677" spans="1:2">
      <c r="A19677" s="68" t="s">
        <v>19755</v>
      </c>
      <c r="B19677" s="225">
        <v>10856.12</v>
      </c>
    </row>
    <row r="19678" spans="1:2">
      <c r="A19678" s="68" t="s">
        <v>19756</v>
      </c>
      <c r="B19678" s="225">
        <v>11402.27</v>
      </c>
    </row>
    <row r="19679" spans="1:2">
      <c r="A19679" s="68" t="s">
        <v>19757</v>
      </c>
      <c r="B19679" s="225">
        <v>11402.27</v>
      </c>
    </row>
    <row r="19680" spans="1:2">
      <c r="A19680" s="68" t="s">
        <v>19758</v>
      </c>
      <c r="B19680" s="225">
        <v>5092.67</v>
      </c>
    </row>
    <row r="19681" spans="1:2">
      <c r="A19681" s="68" t="s">
        <v>19759</v>
      </c>
      <c r="B19681" s="225">
        <v>5092.67</v>
      </c>
    </row>
    <row r="19682" spans="1:2">
      <c r="A19682" s="68" t="s">
        <v>19760</v>
      </c>
      <c r="B19682" s="225">
        <v>16044.58</v>
      </c>
    </row>
    <row r="19683" spans="1:2">
      <c r="A19683" s="68" t="s">
        <v>19761</v>
      </c>
      <c r="B19683" s="225">
        <v>15507.78</v>
      </c>
    </row>
    <row r="19684" spans="1:2">
      <c r="A19684" s="68" t="s">
        <v>19762</v>
      </c>
      <c r="B19684" s="225">
        <v>704.71</v>
      </c>
    </row>
    <row r="19685" spans="1:2">
      <c r="A19685" s="68" t="s">
        <v>19763</v>
      </c>
      <c r="B19685" s="225">
        <v>704.71</v>
      </c>
    </row>
    <row r="19686" spans="1:2">
      <c r="A19686" s="68" t="s">
        <v>19764</v>
      </c>
      <c r="B19686" s="225">
        <v>263.04000000000002</v>
      </c>
    </row>
    <row r="19687" spans="1:2">
      <c r="A19687" s="68" t="s">
        <v>19765</v>
      </c>
      <c r="B19687" s="225">
        <v>263.04000000000002</v>
      </c>
    </row>
    <row r="19688" spans="1:2">
      <c r="A19688" s="68" t="s">
        <v>19766</v>
      </c>
      <c r="B19688" s="225">
        <v>463.45</v>
      </c>
    </row>
    <row r="19689" spans="1:2">
      <c r="A19689" s="68" t="s">
        <v>19767</v>
      </c>
      <c r="B19689" s="225">
        <v>203.57</v>
      </c>
    </row>
    <row r="19690" spans="1:2">
      <c r="A19690" s="68" t="s">
        <v>19768</v>
      </c>
      <c r="B19690" s="225">
        <v>184.26</v>
      </c>
    </row>
    <row r="19691" spans="1:2">
      <c r="A19691" s="68" t="s">
        <v>19769</v>
      </c>
      <c r="B19691" s="225">
        <v>456.06</v>
      </c>
    </row>
    <row r="19692" spans="1:2">
      <c r="A19692" s="68" t="s">
        <v>19770</v>
      </c>
      <c r="B19692" s="225">
        <v>196.18</v>
      </c>
    </row>
    <row r="19693" spans="1:2">
      <c r="A19693" s="68" t="s">
        <v>19771</v>
      </c>
      <c r="B19693" s="225">
        <v>176.87</v>
      </c>
    </row>
    <row r="19694" spans="1:2">
      <c r="A19694" s="68" t="s">
        <v>19772</v>
      </c>
      <c r="B19694" s="225">
        <v>43.99</v>
      </c>
    </row>
    <row r="19695" spans="1:2">
      <c r="A19695" s="68" t="s">
        <v>19774</v>
      </c>
      <c r="B19695" s="225">
        <v>31.23</v>
      </c>
    </row>
    <row r="19696" spans="1:2">
      <c r="A19696" s="68" t="s">
        <v>19776</v>
      </c>
      <c r="B19696" s="225">
        <v>29.55</v>
      </c>
    </row>
    <row r="19697" spans="1:2">
      <c r="A19697" s="68" t="s">
        <v>19777</v>
      </c>
      <c r="B19697" s="225">
        <v>40.94</v>
      </c>
    </row>
    <row r="19698" spans="1:2">
      <c r="A19698" s="68" t="s">
        <v>19778</v>
      </c>
      <c r="B19698" s="225">
        <v>28.18</v>
      </c>
    </row>
    <row r="19699" spans="1:2">
      <c r="A19699" s="68" t="s">
        <v>19779</v>
      </c>
      <c r="B19699" s="225">
        <v>26.5</v>
      </c>
    </row>
    <row r="19700" spans="1:2">
      <c r="A19700" s="68" t="s">
        <v>19780</v>
      </c>
      <c r="B19700" s="225">
        <v>220.39</v>
      </c>
    </row>
    <row r="19701" spans="1:2">
      <c r="A19701" s="68" t="s">
        <v>19781</v>
      </c>
      <c r="B19701" s="225">
        <v>94.35</v>
      </c>
    </row>
    <row r="19702" spans="1:2">
      <c r="A19702" s="68" t="s">
        <v>19782</v>
      </c>
      <c r="B19702" s="225">
        <v>73.680000000000007</v>
      </c>
    </row>
    <row r="19703" spans="1:2">
      <c r="A19703" s="68" t="s">
        <v>19783</v>
      </c>
      <c r="B19703" s="225">
        <v>216.96</v>
      </c>
    </row>
    <row r="19704" spans="1:2">
      <c r="A19704" s="68" t="s">
        <v>19784</v>
      </c>
      <c r="B19704" s="225">
        <v>90.92</v>
      </c>
    </row>
    <row r="19705" spans="1:2">
      <c r="A19705" s="68" t="s">
        <v>19785</v>
      </c>
      <c r="B19705" s="225">
        <v>70.25</v>
      </c>
    </row>
    <row r="19706" spans="1:2">
      <c r="A19706" s="68" t="s">
        <v>19786</v>
      </c>
      <c r="B19706" s="225">
        <v>271.86</v>
      </c>
    </row>
    <row r="19707" spans="1:2">
      <c r="A19707" s="68" t="s">
        <v>19787</v>
      </c>
      <c r="B19707" s="225">
        <v>112.04</v>
      </c>
    </row>
    <row r="19708" spans="1:2">
      <c r="A19708" s="68" t="s">
        <v>19788</v>
      </c>
      <c r="B19708" s="225">
        <v>85.92</v>
      </c>
    </row>
    <row r="19709" spans="1:2">
      <c r="A19709" s="68" t="s">
        <v>19789</v>
      </c>
      <c r="B19709" s="225">
        <v>268.43</v>
      </c>
    </row>
    <row r="19710" spans="1:2">
      <c r="A19710" s="68" t="s">
        <v>19790</v>
      </c>
      <c r="B19710" s="225">
        <v>108.61</v>
      </c>
    </row>
    <row r="19711" spans="1:2">
      <c r="A19711" s="68" t="s">
        <v>19791</v>
      </c>
      <c r="B19711" s="225">
        <v>82.49</v>
      </c>
    </row>
    <row r="19712" spans="1:2">
      <c r="A19712" s="68" t="s">
        <v>24077</v>
      </c>
      <c r="B19712" s="225">
        <v>274.3</v>
      </c>
    </row>
    <row r="19713" spans="1:2">
      <c r="A19713" s="68" t="s">
        <v>24078</v>
      </c>
      <c r="B19713" s="225">
        <v>109.58</v>
      </c>
    </row>
    <row r="19714" spans="1:2">
      <c r="A19714" s="68" t="s">
        <v>24079</v>
      </c>
      <c r="B19714" s="225">
        <v>83.28</v>
      </c>
    </row>
    <row r="19715" spans="1:2">
      <c r="A19715" s="68" t="s">
        <v>24080</v>
      </c>
      <c r="B19715" s="225">
        <v>270.87</v>
      </c>
    </row>
    <row r="19716" spans="1:2">
      <c r="A19716" s="68" t="s">
        <v>24081</v>
      </c>
      <c r="B19716" s="225">
        <v>106.15</v>
      </c>
    </row>
    <row r="19717" spans="1:2">
      <c r="A19717" s="68" t="s">
        <v>24082</v>
      </c>
      <c r="B19717" s="225">
        <v>79.849999999999994</v>
      </c>
    </row>
    <row r="19718" spans="1:2">
      <c r="A19718" s="68" t="s">
        <v>19792</v>
      </c>
      <c r="B19718" s="225">
        <v>225.53</v>
      </c>
    </row>
    <row r="19719" spans="1:2">
      <c r="A19719" s="68" t="s">
        <v>19793</v>
      </c>
      <c r="B19719" s="225">
        <v>86.96</v>
      </c>
    </row>
    <row r="19720" spans="1:2">
      <c r="A19720" s="68" t="s">
        <v>19794</v>
      </c>
      <c r="B19720" s="225">
        <v>68.23</v>
      </c>
    </row>
    <row r="19721" spans="1:2">
      <c r="A19721" s="68" t="s">
        <v>19795</v>
      </c>
      <c r="B19721" s="225">
        <v>222.1</v>
      </c>
    </row>
    <row r="19722" spans="1:2">
      <c r="A19722" s="68" t="s">
        <v>19796</v>
      </c>
      <c r="B19722" s="225">
        <v>83.53</v>
      </c>
    </row>
    <row r="19723" spans="1:2">
      <c r="A19723" s="68" t="s">
        <v>19797</v>
      </c>
      <c r="B19723" s="225">
        <v>64.8</v>
      </c>
    </row>
    <row r="19724" spans="1:2">
      <c r="A19724" s="68" t="s">
        <v>19798</v>
      </c>
      <c r="B19724" s="225">
        <v>438.49</v>
      </c>
    </row>
    <row r="19725" spans="1:2">
      <c r="A19725" s="68" t="s">
        <v>19799</v>
      </c>
      <c r="B19725" s="225">
        <v>129.09</v>
      </c>
    </row>
    <row r="19726" spans="1:2">
      <c r="A19726" s="68" t="s">
        <v>19800</v>
      </c>
      <c r="B19726" s="225">
        <v>94.85</v>
      </c>
    </row>
    <row r="19727" spans="1:2">
      <c r="A19727" s="68" t="s">
        <v>19801</v>
      </c>
      <c r="B19727" s="225">
        <v>435.06</v>
      </c>
    </row>
    <row r="19728" spans="1:2">
      <c r="A19728" s="68" t="s">
        <v>19802</v>
      </c>
      <c r="B19728" s="225">
        <v>125.66</v>
      </c>
    </row>
    <row r="19729" spans="1:2">
      <c r="A19729" s="68" t="s">
        <v>19803</v>
      </c>
      <c r="B19729" s="225">
        <v>91.42</v>
      </c>
    </row>
    <row r="19730" spans="1:2">
      <c r="A19730" s="68" t="s">
        <v>19804</v>
      </c>
      <c r="B19730" s="225">
        <v>6.11</v>
      </c>
    </row>
    <row r="19731" spans="1:2">
      <c r="A19731" s="68" t="s">
        <v>19805</v>
      </c>
      <c r="B19731" s="225">
        <v>2.59</v>
      </c>
    </row>
    <row r="19732" spans="1:2">
      <c r="A19732" s="68" t="s">
        <v>19806</v>
      </c>
      <c r="B19732" s="225">
        <v>6.11</v>
      </c>
    </row>
    <row r="19733" spans="1:2">
      <c r="A19733" s="68" t="s">
        <v>19807</v>
      </c>
      <c r="B19733" s="225">
        <v>2.59</v>
      </c>
    </row>
    <row r="19734" spans="1:2">
      <c r="A19734" s="68" t="s">
        <v>19808</v>
      </c>
      <c r="B19734" s="225">
        <v>96.74</v>
      </c>
    </row>
    <row r="19735" spans="1:2">
      <c r="A19735" s="68" t="s">
        <v>19810</v>
      </c>
      <c r="B19735" s="225">
        <v>42.28</v>
      </c>
    </row>
    <row r="19736" spans="1:2">
      <c r="A19736" s="68" t="s">
        <v>19811</v>
      </c>
      <c r="B19736" s="225">
        <v>35.92</v>
      </c>
    </row>
    <row r="19737" spans="1:2">
      <c r="A19737" s="68" t="s">
        <v>19812</v>
      </c>
      <c r="B19737" s="225">
        <v>93.31</v>
      </c>
    </row>
    <row r="19738" spans="1:2">
      <c r="A19738" s="68" t="s">
        <v>19813</v>
      </c>
      <c r="B19738" s="225">
        <v>38.85</v>
      </c>
    </row>
    <row r="19739" spans="1:2">
      <c r="A19739" s="68" t="s">
        <v>19814</v>
      </c>
      <c r="B19739" s="225">
        <v>32.49</v>
      </c>
    </row>
    <row r="19740" spans="1:2">
      <c r="A19740" s="68" t="s">
        <v>19815</v>
      </c>
      <c r="B19740" s="225">
        <v>215.07</v>
      </c>
    </row>
    <row r="19741" spans="1:2">
      <c r="A19741" s="68" t="s">
        <v>19816</v>
      </c>
      <c r="B19741" s="225">
        <v>104.17</v>
      </c>
    </row>
    <row r="19742" spans="1:2">
      <c r="A19742" s="68" t="s">
        <v>19817</v>
      </c>
      <c r="B19742" s="225">
        <v>83.78</v>
      </c>
    </row>
    <row r="19743" spans="1:2">
      <c r="A19743" s="68" t="s">
        <v>19818</v>
      </c>
      <c r="B19743" s="225">
        <v>211.64</v>
      </c>
    </row>
    <row r="19744" spans="1:2">
      <c r="A19744" s="68" t="s">
        <v>19819</v>
      </c>
      <c r="B19744" s="225">
        <v>100.74</v>
      </c>
    </row>
    <row r="19745" spans="1:2">
      <c r="A19745" s="68" t="s">
        <v>19820</v>
      </c>
      <c r="B19745" s="225">
        <v>80.349999999999994</v>
      </c>
    </row>
    <row r="19746" spans="1:2">
      <c r="A19746" s="68" t="s">
        <v>19821</v>
      </c>
      <c r="B19746" s="225">
        <v>329.15</v>
      </c>
    </row>
    <row r="19747" spans="1:2">
      <c r="A19747" s="68" t="s">
        <v>19822</v>
      </c>
      <c r="B19747" s="225">
        <v>145.4</v>
      </c>
    </row>
    <row r="19748" spans="1:2">
      <c r="A19748" s="68" t="s">
        <v>19823</v>
      </c>
      <c r="B19748" s="225">
        <v>112.88</v>
      </c>
    </row>
    <row r="19749" spans="1:2">
      <c r="A19749" s="68" t="s">
        <v>19824</v>
      </c>
      <c r="B19749" s="225">
        <v>325.72000000000003</v>
      </c>
    </row>
    <row r="19750" spans="1:2">
      <c r="A19750" s="68" t="s">
        <v>19825</v>
      </c>
      <c r="B19750" s="225">
        <v>141.97</v>
      </c>
    </row>
    <row r="19751" spans="1:2">
      <c r="A19751" s="68" t="s">
        <v>19826</v>
      </c>
      <c r="B19751" s="225">
        <v>109.45</v>
      </c>
    </row>
    <row r="19752" spans="1:2">
      <c r="A19752" s="68" t="s">
        <v>19827</v>
      </c>
      <c r="B19752" s="225">
        <v>375.9</v>
      </c>
    </row>
    <row r="19753" spans="1:2">
      <c r="A19753" s="68" t="s">
        <v>19828</v>
      </c>
      <c r="B19753" s="225">
        <v>147.72</v>
      </c>
    </row>
    <row r="19754" spans="1:2">
      <c r="A19754" s="68" t="s">
        <v>19829</v>
      </c>
      <c r="B19754" s="225">
        <v>110.57</v>
      </c>
    </row>
    <row r="19755" spans="1:2">
      <c r="A19755" s="68" t="s">
        <v>19830</v>
      </c>
      <c r="B19755" s="225">
        <v>372.47</v>
      </c>
    </row>
    <row r="19756" spans="1:2">
      <c r="A19756" s="68" t="s">
        <v>19831</v>
      </c>
      <c r="B19756" s="225">
        <v>144.29</v>
      </c>
    </row>
    <row r="19757" spans="1:2">
      <c r="A19757" s="68" t="s">
        <v>19832</v>
      </c>
      <c r="B19757" s="225">
        <v>107.14</v>
      </c>
    </row>
    <row r="19758" spans="1:2">
      <c r="A19758" s="68" t="s">
        <v>19833</v>
      </c>
      <c r="B19758" s="225">
        <v>714.69</v>
      </c>
    </row>
    <row r="19759" spans="1:2">
      <c r="A19759" s="68" t="s">
        <v>19834</v>
      </c>
      <c r="B19759" s="225">
        <v>301.38</v>
      </c>
    </row>
    <row r="19760" spans="1:2">
      <c r="A19760" s="68" t="s">
        <v>19835</v>
      </c>
      <c r="B19760" s="225">
        <v>227.44</v>
      </c>
    </row>
    <row r="19761" spans="1:2">
      <c r="A19761" s="68" t="s">
        <v>19836</v>
      </c>
      <c r="B19761" s="225">
        <v>711.26</v>
      </c>
    </row>
    <row r="19762" spans="1:2">
      <c r="A19762" s="68" t="s">
        <v>19837</v>
      </c>
      <c r="B19762" s="225">
        <v>297.95</v>
      </c>
    </row>
    <row r="19763" spans="1:2">
      <c r="A19763" s="68" t="s">
        <v>19838</v>
      </c>
      <c r="B19763" s="225">
        <v>224.01</v>
      </c>
    </row>
    <row r="19764" spans="1:2">
      <c r="A19764" s="68" t="s">
        <v>19839</v>
      </c>
      <c r="B19764" s="225">
        <v>774.2</v>
      </c>
    </row>
    <row r="19765" spans="1:2">
      <c r="A19765" s="68" t="s">
        <v>19840</v>
      </c>
      <c r="B19765" s="225">
        <v>324.7</v>
      </c>
    </row>
    <row r="19766" spans="1:2">
      <c r="A19766" s="68" t="s">
        <v>19841</v>
      </c>
      <c r="B19766" s="225">
        <v>244.38</v>
      </c>
    </row>
    <row r="19767" spans="1:2">
      <c r="A19767" s="68" t="s">
        <v>19842</v>
      </c>
      <c r="B19767" s="225">
        <v>770.77</v>
      </c>
    </row>
    <row r="19768" spans="1:2">
      <c r="A19768" s="68" t="s">
        <v>19843</v>
      </c>
      <c r="B19768" s="225">
        <v>321.27</v>
      </c>
    </row>
    <row r="19769" spans="1:2">
      <c r="A19769" s="68" t="s">
        <v>19844</v>
      </c>
      <c r="B19769" s="225">
        <v>240.95</v>
      </c>
    </row>
    <row r="19770" spans="1:2">
      <c r="A19770" s="68" t="s">
        <v>19845</v>
      </c>
      <c r="B19770" s="225">
        <v>856.35</v>
      </c>
    </row>
    <row r="19771" spans="1:2">
      <c r="A19771" s="68" t="s">
        <v>19846</v>
      </c>
      <c r="B19771" s="225">
        <v>367.96</v>
      </c>
    </row>
    <row r="19772" spans="1:2">
      <c r="A19772" s="68" t="s">
        <v>19847</v>
      </c>
      <c r="B19772" s="225">
        <v>278.57</v>
      </c>
    </row>
    <row r="19773" spans="1:2">
      <c r="A19773" s="68" t="s">
        <v>19848</v>
      </c>
      <c r="B19773" s="225">
        <v>852.92</v>
      </c>
    </row>
    <row r="19774" spans="1:2">
      <c r="A19774" s="68" t="s">
        <v>19849</v>
      </c>
      <c r="B19774" s="225">
        <v>364.53</v>
      </c>
    </row>
    <row r="19775" spans="1:2">
      <c r="A19775" s="68" t="s">
        <v>19850</v>
      </c>
      <c r="B19775" s="225">
        <v>275.14</v>
      </c>
    </row>
    <row r="19776" spans="1:2">
      <c r="A19776" s="68" t="s">
        <v>19851</v>
      </c>
      <c r="B19776" s="225">
        <v>146.78</v>
      </c>
    </row>
    <row r="19777" spans="1:2">
      <c r="A19777" s="68" t="s">
        <v>19852</v>
      </c>
      <c r="B19777" s="225">
        <v>56.13</v>
      </c>
    </row>
    <row r="19778" spans="1:2">
      <c r="A19778" s="68" t="s">
        <v>19853</v>
      </c>
      <c r="B19778" s="225">
        <v>44.39</v>
      </c>
    </row>
    <row r="19779" spans="1:2">
      <c r="A19779" s="68" t="s">
        <v>19854</v>
      </c>
      <c r="B19779" s="225">
        <v>143.35</v>
      </c>
    </row>
    <row r="19780" spans="1:2">
      <c r="A19780" s="68" t="s">
        <v>19855</v>
      </c>
      <c r="B19780" s="225">
        <v>52.7</v>
      </c>
    </row>
    <row r="19781" spans="1:2">
      <c r="A19781" s="68" t="s">
        <v>19856</v>
      </c>
      <c r="B19781" s="225">
        <v>40.96</v>
      </c>
    </row>
    <row r="19782" spans="1:2">
      <c r="A19782" s="68" t="s">
        <v>19857</v>
      </c>
      <c r="B19782" s="225">
        <v>174.74</v>
      </c>
    </row>
    <row r="19783" spans="1:2">
      <c r="A19783" s="68" t="s">
        <v>19858</v>
      </c>
      <c r="B19783" s="225">
        <v>67.31</v>
      </c>
    </row>
    <row r="19784" spans="1:2">
      <c r="A19784" s="68" t="s">
        <v>19859</v>
      </c>
      <c r="B19784" s="225">
        <v>53.74</v>
      </c>
    </row>
    <row r="19785" spans="1:2">
      <c r="A19785" s="68" t="s">
        <v>19860</v>
      </c>
      <c r="B19785" s="225">
        <v>171.31</v>
      </c>
    </row>
    <row r="19786" spans="1:2">
      <c r="A19786" s="68" t="s">
        <v>19861</v>
      </c>
      <c r="B19786" s="225">
        <v>63.88</v>
      </c>
    </row>
    <row r="19787" spans="1:2">
      <c r="A19787" s="68" t="s">
        <v>19862</v>
      </c>
      <c r="B19787" s="225">
        <v>50.31</v>
      </c>
    </row>
    <row r="19788" spans="1:2">
      <c r="A19788" s="68" t="s">
        <v>19863</v>
      </c>
      <c r="B19788" s="225">
        <v>306.77</v>
      </c>
    </row>
    <row r="19789" spans="1:2">
      <c r="A19789" s="68" t="s">
        <v>19864</v>
      </c>
      <c r="B19789" s="225">
        <v>111.6</v>
      </c>
    </row>
    <row r="19790" spans="1:2">
      <c r="A19790" s="68" t="s">
        <v>19865</v>
      </c>
      <c r="B19790" s="225">
        <v>86.13</v>
      </c>
    </row>
    <row r="19791" spans="1:2">
      <c r="A19791" s="68" t="s">
        <v>19866</v>
      </c>
      <c r="B19791" s="225">
        <v>303.33999999999997</v>
      </c>
    </row>
    <row r="19792" spans="1:2">
      <c r="A19792" s="68" t="s">
        <v>19867</v>
      </c>
      <c r="B19792" s="225">
        <v>108.17</v>
      </c>
    </row>
    <row r="19793" spans="1:2">
      <c r="A19793" s="68" t="s">
        <v>19868</v>
      </c>
      <c r="B19793" s="225">
        <v>82.7</v>
      </c>
    </row>
    <row r="19794" spans="1:2">
      <c r="A19794" s="68" t="s">
        <v>19869</v>
      </c>
      <c r="B19794" s="225">
        <v>96.06</v>
      </c>
    </row>
    <row r="19795" spans="1:2">
      <c r="A19795" s="68" t="s">
        <v>19870</v>
      </c>
      <c r="B19795" s="225">
        <v>47.52</v>
      </c>
    </row>
    <row r="19796" spans="1:2">
      <c r="A19796" s="68" t="s">
        <v>19871</v>
      </c>
      <c r="B19796" s="225">
        <v>37.299999999999997</v>
      </c>
    </row>
    <row r="19797" spans="1:2">
      <c r="A19797" s="68" t="s">
        <v>19872</v>
      </c>
      <c r="B19797" s="225">
        <v>92.63</v>
      </c>
    </row>
    <row r="19798" spans="1:2">
      <c r="A19798" s="68" t="s">
        <v>19873</v>
      </c>
      <c r="B19798" s="225">
        <v>44.09</v>
      </c>
    </row>
    <row r="19799" spans="1:2">
      <c r="A19799" s="68" t="s">
        <v>19874</v>
      </c>
      <c r="B19799" s="225">
        <v>33.869999999999997</v>
      </c>
    </row>
    <row r="19800" spans="1:2">
      <c r="A19800" s="68" t="s">
        <v>19875</v>
      </c>
      <c r="B19800" s="225">
        <v>14.44</v>
      </c>
    </row>
    <row r="19801" spans="1:2">
      <c r="A19801" s="68" t="s">
        <v>19876</v>
      </c>
      <c r="B19801" s="225">
        <v>9.6300000000000008</v>
      </c>
    </row>
    <row r="19802" spans="1:2">
      <c r="A19802" s="68" t="s">
        <v>19877</v>
      </c>
      <c r="B19802" s="225">
        <v>14.44</v>
      </c>
    </row>
    <row r="19803" spans="1:2">
      <c r="A19803" s="68" t="s">
        <v>19878</v>
      </c>
      <c r="B19803" s="225">
        <v>9.6300000000000008</v>
      </c>
    </row>
    <row r="19804" spans="1:2">
      <c r="A19804" s="68" t="s">
        <v>19879</v>
      </c>
      <c r="B19804" s="225">
        <v>45.35</v>
      </c>
    </row>
    <row r="19805" spans="1:2">
      <c r="A19805" s="68" t="s">
        <v>19880</v>
      </c>
      <c r="B19805" s="225">
        <v>30.23</v>
      </c>
    </row>
    <row r="19806" spans="1:2">
      <c r="A19806" s="68" t="s">
        <v>19881</v>
      </c>
      <c r="B19806" s="225">
        <v>45.35</v>
      </c>
    </row>
    <row r="19807" spans="1:2">
      <c r="A19807" s="68" t="s">
        <v>19882</v>
      </c>
      <c r="B19807" s="225">
        <v>30.23</v>
      </c>
    </row>
    <row r="19808" spans="1:2">
      <c r="A19808" s="68" t="s">
        <v>19883</v>
      </c>
      <c r="B19808" s="225">
        <v>0.79</v>
      </c>
    </row>
    <row r="19809" spans="1:2">
      <c r="A19809" s="68" t="s">
        <v>19884</v>
      </c>
      <c r="B19809" s="225">
        <v>0.53</v>
      </c>
    </row>
    <row r="19810" spans="1:2">
      <c r="A19810" s="68" t="s">
        <v>19885</v>
      </c>
      <c r="B19810" s="225">
        <v>0.79</v>
      </c>
    </row>
    <row r="19811" spans="1:2">
      <c r="A19811" s="68" t="s">
        <v>19886</v>
      </c>
      <c r="B19811" s="225">
        <v>0.53</v>
      </c>
    </row>
    <row r="19812" spans="1:2">
      <c r="A19812" s="68" t="s">
        <v>19887</v>
      </c>
      <c r="B19812" s="225">
        <v>3.67</v>
      </c>
    </row>
    <row r="19813" spans="1:2">
      <c r="A19813" s="68" t="s">
        <v>19888</v>
      </c>
      <c r="B19813" s="225">
        <v>2.44</v>
      </c>
    </row>
    <row r="19814" spans="1:2">
      <c r="A19814" s="68" t="s">
        <v>19889</v>
      </c>
      <c r="B19814" s="225">
        <v>3.67</v>
      </c>
    </row>
    <row r="19815" spans="1:2">
      <c r="A19815" s="68" t="s">
        <v>19890</v>
      </c>
      <c r="B19815" s="225">
        <v>2.44</v>
      </c>
    </row>
    <row r="19816" spans="1:2">
      <c r="A19816" s="68" t="s">
        <v>19891</v>
      </c>
      <c r="B19816" s="225">
        <v>1.97</v>
      </c>
    </row>
    <row r="19817" spans="1:2">
      <c r="A19817" s="68" t="s">
        <v>19892</v>
      </c>
      <c r="B19817" s="225">
        <v>1.4</v>
      </c>
    </row>
    <row r="19818" spans="1:2">
      <c r="A19818" s="68" t="s">
        <v>19893</v>
      </c>
      <c r="B19818" s="225">
        <v>1.97</v>
      </c>
    </row>
    <row r="19819" spans="1:2">
      <c r="A19819" s="68" t="s">
        <v>19894</v>
      </c>
      <c r="B19819" s="225">
        <v>1.4</v>
      </c>
    </row>
    <row r="19820" spans="1:2">
      <c r="A19820" s="68" t="s">
        <v>19895</v>
      </c>
      <c r="B19820" s="225">
        <v>3.14</v>
      </c>
    </row>
    <row r="19821" spans="1:2">
      <c r="A19821" s="68" t="s">
        <v>19896</v>
      </c>
      <c r="B19821" s="225">
        <v>1.21</v>
      </c>
    </row>
    <row r="19822" spans="1:2">
      <c r="A19822" s="68" t="s">
        <v>19897</v>
      </c>
      <c r="B19822" s="225">
        <v>3.14</v>
      </c>
    </row>
    <row r="19823" spans="1:2">
      <c r="A19823" s="68" t="s">
        <v>19898</v>
      </c>
      <c r="B19823" s="225">
        <v>1.21</v>
      </c>
    </row>
    <row r="19824" spans="1:2">
      <c r="A19824" s="68" t="s">
        <v>19899</v>
      </c>
      <c r="B19824" s="225">
        <v>809.19</v>
      </c>
    </row>
    <row r="19825" spans="1:2">
      <c r="A19825" s="68" t="s">
        <v>19901</v>
      </c>
      <c r="B19825" s="225">
        <v>71.459999999999994</v>
      </c>
    </row>
    <row r="19826" spans="1:2">
      <c r="A19826" s="68" t="s">
        <v>19902</v>
      </c>
      <c r="B19826" s="225">
        <v>47.46</v>
      </c>
    </row>
    <row r="19827" spans="1:2">
      <c r="A19827" s="68" t="s">
        <v>19903</v>
      </c>
      <c r="B19827" s="225">
        <v>805.76</v>
      </c>
    </row>
    <row r="19828" spans="1:2">
      <c r="A19828" s="68" t="s">
        <v>19904</v>
      </c>
      <c r="B19828" s="225">
        <v>68.03</v>
      </c>
    </row>
    <row r="19829" spans="1:2">
      <c r="A19829" s="68" t="s">
        <v>19905</v>
      </c>
      <c r="B19829" s="225">
        <v>44.03</v>
      </c>
    </row>
    <row r="19830" spans="1:2">
      <c r="A19830" s="68" t="s">
        <v>19906</v>
      </c>
      <c r="B19830" s="225">
        <v>3.02</v>
      </c>
    </row>
    <row r="19831" spans="1:2">
      <c r="A19831" s="68" t="s">
        <v>19907</v>
      </c>
      <c r="B19831" s="225">
        <v>0.95</v>
      </c>
    </row>
    <row r="19832" spans="1:2">
      <c r="A19832" s="68" t="s">
        <v>19908</v>
      </c>
      <c r="B19832" s="225">
        <v>3.02</v>
      </c>
    </row>
    <row r="19833" spans="1:2">
      <c r="A19833" s="68" t="s">
        <v>19909</v>
      </c>
      <c r="B19833" s="225">
        <v>0.95</v>
      </c>
    </row>
    <row r="19834" spans="1:2">
      <c r="A19834" s="68" t="s">
        <v>19910</v>
      </c>
      <c r="B19834" s="225">
        <v>1.39</v>
      </c>
    </row>
    <row r="19835" spans="1:2">
      <c r="A19835" s="68" t="s">
        <v>19911</v>
      </c>
      <c r="B19835" s="225">
        <v>0.31</v>
      </c>
    </row>
    <row r="19836" spans="1:2">
      <c r="A19836" s="68" t="s">
        <v>19912</v>
      </c>
      <c r="B19836" s="225">
        <v>1.39</v>
      </c>
    </row>
    <row r="19837" spans="1:2">
      <c r="A19837" s="68" t="s">
        <v>19913</v>
      </c>
      <c r="B19837" s="225">
        <v>0.31</v>
      </c>
    </row>
    <row r="19838" spans="1:2">
      <c r="A19838" s="68" t="s">
        <v>19914</v>
      </c>
      <c r="B19838" s="225">
        <v>2.68</v>
      </c>
    </row>
    <row r="19839" spans="1:2">
      <c r="A19839" s="68" t="s">
        <v>19915</v>
      </c>
      <c r="B19839" s="225">
        <v>1.91</v>
      </c>
    </row>
    <row r="19840" spans="1:2">
      <c r="A19840" s="68" t="s">
        <v>19916</v>
      </c>
      <c r="B19840" s="225">
        <v>2.68</v>
      </c>
    </row>
    <row r="19841" spans="1:2">
      <c r="A19841" s="68" t="s">
        <v>19917</v>
      </c>
      <c r="B19841" s="225">
        <v>1.91</v>
      </c>
    </row>
    <row r="19842" spans="1:2">
      <c r="A19842" s="68" t="s">
        <v>19918</v>
      </c>
      <c r="B19842" s="225">
        <v>104.34</v>
      </c>
    </row>
    <row r="19843" spans="1:2">
      <c r="A19843" s="68" t="s">
        <v>19919</v>
      </c>
      <c r="B19843" s="225">
        <v>52.42</v>
      </c>
    </row>
    <row r="19844" spans="1:2">
      <c r="A19844" s="68" t="s">
        <v>19921</v>
      </c>
      <c r="B19844" s="225">
        <v>44.53</v>
      </c>
    </row>
    <row r="19845" spans="1:2">
      <c r="A19845" s="68" t="s">
        <v>19922</v>
      </c>
      <c r="B19845" s="225">
        <v>100.91</v>
      </c>
    </row>
    <row r="19846" spans="1:2">
      <c r="A19846" s="68" t="s">
        <v>19923</v>
      </c>
      <c r="B19846" s="225">
        <v>48.99</v>
      </c>
    </row>
    <row r="19847" spans="1:2">
      <c r="A19847" s="68" t="s">
        <v>19924</v>
      </c>
      <c r="B19847" s="225">
        <v>41.1</v>
      </c>
    </row>
    <row r="19848" spans="1:2">
      <c r="A19848" s="68" t="s">
        <v>19925</v>
      </c>
      <c r="B19848" s="225">
        <v>127.71</v>
      </c>
    </row>
    <row r="19849" spans="1:2">
      <c r="A19849" s="68" t="s">
        <v>19926</v>
      </c>
      <c r="B19849" s="225">
        <v>62.9</v>
      </c>
    </row>
    <row r="19850" spans="1:2">
      <c r="A19850" s="68" t="s">
        <v>19927</v>
      </c>
      <c r="B19850" s="225">
        <v>52.69</v>
      </c>
    </row>
    <row r="19851" spans="1:2">
      <c r="A19851" s="68" t="s">
        <v>19928</v>
      </c>
      <c r="B19851" s="225">
        <v>124.28</v>
      </c>
    </row>
    <row r="19852" spans="1:2">
      <c r="A19852" s="68" t="s">
        <v>19929</v>
      </c>
      <c r="B19852" s="225">
        <v>59.47</v>
      </c>
    </row>
    <row r="19853" spans="1:2">
      <c r="A19853" s="68" t="s">
        <v>19930</v>
      </c>
      <c r="B19853" s="225">
        <v>49.26</v>
      </c>
    </row>
    <row r="19854" spans="1:2">
      <c r="A19854" s="68" t="s">
        <v>19931</v>
      </c>
      <c r="B19854" s="225">
        <v>119.09</v>
      </c>
    </row>
    <row r="19855" spans="1:2">
      <c r="A19855" s="68" t="s">
        <v>19932</v>
      </c>
      <c r="B19855" s="225">
        <v>60</v>
      </c>
    </row>
    <row r="19856" spans="1:2">
      <c r="A19856" s="68" t="s">
        <v>19933</v>
      </c>
      <c r="B19856" s="225">
        <v>50.66</v>
      </c>
    </row>
    <row r="19857" spans="1:2">
      <c r="A19857" s="68" t="s">
        <v>19934</v>
      </c>
      <c r="B19857" s="225">
        <v>115.66</v>
      </c>
    </row>
    <row r="19858" spans="1:2">
      <c r="A19858" s="68" t="s">
        <v>19935</v>
      </c>
      <c r="B19858" s="225">
        <v>56.57</v>
      </c>
    </row>
    <row r="19859" spans="1:2">
      <c r="A19859" s="68" t="s">
        <v>19936</v>
      </c>
      <c r="B19859" s="225">
        <v>47.23</v>
      </c>
    </row>
    <row r="19860" spans="1:2">
      <c r="A19860" s="68" t="s">
        <v>19937</v>
      </c>
      <c r="B19860" s="225">
        <v>115.2</v>
      </c>
    </row>
    <row r="19861" spans="1:2">
      <c r="A19861" s="68" t="s">
        <v>19938</v>
      </c>
      <c r="B19861" s="225">
        <v>53.8</v>
      </c>
    </row>
    <row r="19862" spans="1:2">
      <c r="A19862" s="68" t="s">
        <v>19939</v>
      </c>
      <c r="B19862" s="225">
        <v>44.85</v>
      </c>
    </row>
    <row r="19863" spans="1:2">
      <c r="A19863" s="68" t="s">
        <v>19940</v>
      </c>
      <c r="B19863" s="225">
        <v>111.77</v>
      </c>
    </row>
    <row r="19864" spans="1:2">
      <c r="A19864" s="68" t="s">
        <v>19941</v>
      </c>
      <c r="B19864" s="225">
        <v>50.37</v>
      </c>
    </row>
    <row r="19865" spans="1:2">
      <c r="A19865" s="68" t="s">
        <v>19942</v>
      </c>
      <c r="B19865" s="225">
        <v>41.42</v>
      </c>
    </row>
    <row r="19866" spans="1:2">
      <c r="A19866" s="68" t="s">
        <v>19943</v>
      </c>
      <c r="B19866" s="225">
        <v>124.6</v>
      </c>
    </row>
    <row r="19867" spans="1:2">
      <c r="A19867" s="68" t="s">
        <v>19944</v>
      </c>
      <c r="B19867" s="225">
        <v>63.3</v>
      </c>
    </row>
    <row r="19868" spans="1:2">
      <c r="A19868" s="68" t="s">
        <v>19945</v>
      </c>
      <c r="B19868" s="225">
        <v>53.41</v>
      </c>
    </row>
    <row r="19869" spans="1:2">
      <c r="A19869" s="68" t="s">
        <v>19946</v>
      </c>
      <c r="B19869" s="225">
        <v>121.17</v>
      </c>
    </row>
    <row r="19870" spans="1:2">
      <c r="A19870" s="68" t="s">
        <v>19947</v>
      </c>
      <c r="B19870" s="225">
        <v>59.87</v>
      </c>
    </row>
    <row r="19871" spans="1:2">
      <c r="A19871" s="68" t="s">
        <v>19948</v>
      </c>
      <c r="B19871" s="225">
        <v>49.98</v>
      </c>
    </row>
    <row r="19872" spans="1:2">
      <c r="A19872" s="68" t="s">
        <v>19949</v>
      </c>
      <c r="B19872" s="225">
        <v>72.540000000000006</v>
      </c>
    </row>
    <row r="19873" spans="1:2">
      <c r="A19873" s="68" t="s">
        <v>19950</v>
      </c>
      <c r="B19873" s="225">
        <v>46.93</v>
      </c>
    </row>
    <row r="19874" spans="1:2">
      <c r="A19874" s="68" t="s">
        <v>19951</v>
      </c>
      <c r="B19874" s="225">
        <v>42.24</v>
      </c>
    </row>
    <row r="19875" spans="1:2">
      <c r="A19875" s="68" t="s">
        <v>19952</v>
      </c>
      <c r="B19875" s="225">
        <v>69.11</v>
      </c>
    </row>
    <row r="19876" spans="1:2">
      <c r="A19876" s="68" t="s">
        <v>19953</v>
      </c>
      <c r="B19876" s="225">
        <v>43.5</v>
      </c>
    </row>
    <row r="19877" spans="1:2">
      <c r="A19877" s="68" t="s">
        <v>19954</v>
      </c>
      <c r="B19877" s="225">
        <v>38.81</v>
      </c>
    </row>
    <row r="19878" spans="1:2">
      <c r="A19878" s="68" t="s">
        <v>19955</v>
      </c>
      <c r="B19878" s="225">
        <v>152.13</v>
      </c>
    </row>
    <row r="19879" spans="1:2">
      <c r="A19879" s="68" t="s">
        <v>19956</v>
      </c>
      <c r="B19879" s="225">
        <v>79.819999999999993</v>
      </c>
    </row>
    <row r="19880" spans="1:2">
      <c r="A19880" s="68" t="s">
        <v>19957</v>
      </c>
      <c r="B19880" s="225">
        <v>67.180000000000007</v>
      </c>
    </row>
    <row r="19881" spans="1:2">
      <c r="A19881" s="68" t="s">
        <v>19958</v>
      </c>
      <c r="B19881" s="225">
        <v>148.69999999999999</v>
      </c>
    </row>
    <row r="19882" spans="1:2">
      <c r="A19882" s="68" t="s">
        <v>19959</v>
      </c>
      <c r="B19882" s="225">
        <v>76.39</v>
      </c>
    </row>
    <row r="19883" spans="1:2">
      <c r="A19883" s="68" t="s">
        <v>19960</v>
      </c>
      <c r="B19883" s="225">
        <v>63.75</v>
      </c>
    </row>
    <row r="19884" spans="1:2">
      <c r="A19884" s="68" t="s">
        <v>19961</v>
      </c>
      <c r="B19884" s="225">
        <v>36.83</v>
      </c>
    </row>
    <row r="19885" spans="1:2">
      <c r="A19885" s="68" t="s">
        <v>19962</v>
      </c>
      <c r="B19885" s="225">
        <v>11.94</v>
      </c>
    </row>
    <row r="19886" spans="1:2">
      <c r="A19886" s="68" t="s">
        <v>19963</v>
      </c>
      <c r="B19886" s="225">
        <v>36.83</v>
      </c>
    </row>
    <row r="19887" spans="1:2">
      <c r="A19887" s="68" t="s">
        <v>19964</v>
      </c>
      <c r="B19887" s="225">
        <v>11.94</v>
      </c>
    </row>
    <row r="19888" spans="1:2">
      <c r="A19888" s="68" t="s">
        <v>19965</v>
      </c>
      <c r="B19888" s="225">
        <v>350.36</v>
      </c>
    </row>
    <row r="19889" spans="1:2">
      <c r="A19889" s="68" t="s">
        <v>19966</v>
      </c>
      <c r="B19889" s="225">
        <v>212.96</v>
      </c>
    </row>
    <row r="19890" spans="1:2">
      <c r="A19890" s="68" t="s">
        <v>19967</v>
      </c>
      <c r="B19890" s="225">
        <v>204.23</v>
      </c>
    </row>
    <row r="19891" spans="1:2">
      <c r="A19891" s="68" t="s">
        <v>19968</v>
      </c>
      <c r="B19891" s="225">
        <v>338.09</v>
      </c>
    </row>
    <row r="19892" spans="1:2">
      <c r="A19892" s="68" t="s">
        <v>19969</v>
      </c>
      <c r="B19892" s="225">
        <v>200.69</v>
      </c>
    </row>
    <row r="19893" spans="1:2">
      <c r="A19893" s="68" t="s">
        <v>19970</v>
      </c>
      <c r="B19893" s="225">
        <v>191.96</v>
      </c>
    </row>
    <row r="19894" spans="1:2">
      <c r="A19894" s="68" t="s">
        <v>19971</v>
      </c>
      <c r="B19894" s="225">
        <v>2681.23</v>
      </c>
    </row>
    <row r="19895" spans="1:2">
      <c r="A19895" s="68" t="s">
        <v>19972</v>
      </c>
      <c r="B19895" s="225">
        <v>1160.5899999999999</v>
      </c>
    </row>
    <row r="19896" spans="1:2">
      <c r="A19896" s="68" t="s">
        <v>19973</v>
      </c>
      <c r="B19896" s="225">
        <v>867.48</v>
      </c>
    </row>
    <row r="19897" spans="1:2">
      <c r="A19897" s="68" t="s">
        <v>19974</v>
      </c>
      <c r="B19897" s="225">
        <v>2612.66</v>
      </c>
    </row>
    <row r="19898" spans="1:2">
      <c r="A19898" s="68" t="s">
        <v>19975</v>
      </c>
      <c r="B19898" s="225">
        <v>1092.02</v>
      </c>
    </row>
    <row r="19899" spans="1:2">
      <c r="A19899" s="68" t="s">
        <v>19976</v>
      </c>
      <c r="B19899" s="225">
        <v>798.91</v>
      </c>
    </row>
    <row r="19900" spans="1:2">
      <c r="A19900" s="68" t="s">
        <v>19977</v>
      </c>
      <c r="B19900" s="225">
        <v>510.55</v>
      </c>
    </row>
    <row r="19901" spans="1:2">
      <c r="A19901" s="68" t="s">
        <v>19978</v>
      </c>
      <c r="B19901" s="225">
        <v>231.83</v>
      </c>
    </row>
    <row r="19902" spans="1:2">
      <c r="A19902" s="68" t="s">
        <v>19979</v>
      </c>
      <c r="B19902" s="225">
        <v>180.72</v>
      </c>
    </row>
    <row r="19903" spans="1:2">
      <c r="A19903" s="68" t="s">
        <v>19980</v>
      </c>
      <c r="B19903" s="225">
        <v>490.43</v>
      </c>
    </row>
    <row r="19904" spans="1:2">
      <c r="A19904" s="68" t="s">
        <v>19981</v>
      </c>
      <c r="B19904" s="225">
        <v>211.71</v>
      </c>
    </row>
    <row r="19905" spans="1:2">
      <c r="A19905" s="68" t="s">
        <v>19982</v>
      </c>
      <c r="B19905" s="225">
        <v>160.6</v>
      </c>
    </row>
    <row r="19906" spans="1:2">
      <c r="A19906" s="68" t="s">
        <v>19983</v>
      </c>
      <c r="B19906" s="225">
        <v>146.66999999999999</v>
      </c>
    </row>
    <row r="19907" spans="1:2">
      <c r="A19907" s="68" t="s">
        <v>19984</v>
      </c>
      <c r="B19907" s="225">
        <v>35.01</v>
      </c>
    </row>
    <row r="19908" spans="1:2">
      <c r="A19908" s="68" t="s">
        <v>19985</v>
      </c>
      <c r="B19908" s="225">
        <v>143.24</v>
      </c>
    </row>
    <row r="19909" spans="1:2">
      <c r="A19909" s="68" t="s">
        <v>19986</v>
      </c>
      <c r="B19909" s="225">
        <v>31.58</v>
      </c>
    </row>
    <row r="19910" spans="1:2">
      <c r="A19910" s="68" t="s">
        <v>19987</v>
      </c>
      <c r="B19910" s="225">
        <v>131.24</v>
      </c>
    </row>
    <row r="19911" spans="1:2">
      <c r="A19911" s="68" t="s">
        <v>19988</v>
      </c>
      <c r="B19911" s="225">
        <v>75.28</v>
      </c>
    </row>
    <row r="19912" spans="1:2">
      <c r="A19912" s="68" t="s">
        <v>19989</v>
      </c>
      <c r="B19912" s="225">
        <v>68.58</v>
      </c>
    </row>
    <row r="19913" spans="1:2">
      <c r="A19913" s="68" t="s">
        <v>19990</v>
      </c>
      <c r="B19913" s="225">
        <v>124.38</v>
      </c>
    </row>
    <row r="19914" spans="1:2">
      <c r="A19914" s="68" t="s">
        <v>19991</v>
      </c>
      <c r="B19914" s="225">
        <v>68.42</v>
      </c>
    </row>
    <row r="19915" spans="1:2">
      <c r="A19915" s="68" t="s">
        <v>19992</v>
      </c>
      <c r="B19915" s="225">
        <v>61.72</v>
      </c>
    </row>
    <row r="19916" spans="1:2">
      <c r="A19916" s="68" t="s">
        <v>19993</v>
      </c>
      <c r="B19916" s="225">
        <v>57.77</v>
      </c>
    </row>
    <row r="19917" spans="1:2">
      <c r="A19917" s="68" t="s">
        <v>19994</v>
      </c>
      <c r="B19917" s="225">
        <v>14.26</v>
      </c>
    </row>
    <row r="19918" spans="1:2">
      <c r="A19918" s="68" t="s">
        <v>19995</v>
      </c>
      <c r="B19918" s="225">
        <v>8.85</v>
      </c>
    </row>
    <row r="19919" spans="1:2">
      <c r="A19919" s="68" t="s">
        <v>19996</v>
      </c>
      <c r="B19919" s="225">
        <v>57.77</v>
      </c>
    </row>
    <row r="19920" spans="1:2">
      <c r="A19920" s="68" t="s">
        <v>19997</v>
      </c>
      <c r="B19920" s="225">
        <v>14.26</v>
      </c>
    </row>
    <row r="19921" spans="1:2">
      <c r="A19921" s="68" t="s">
        <v>19998</v>
      </c>
      <c r="B19921" s="225">
        <v>8.85</v>
      </c>
    </row>
    <row r="19922" spans="1:2">
      <c r="A19922" s="68" t="s">
        <v>19999</v>
      </c>
      <c r="B19922" s="225">
        <v>274.18</v>
      </c>
    </row>
    <row r="19923" spans="1:2">
      <c r="A19923" s="68" t="s">
        <v>20000</v>
      </c>
      <c r="B19923" s="225">
        <v>99.14</v>
      </c>
    </row>
    <row r="19924" spans="1:2">
      <c r="A19924" s="68" t="s">
        <v>20001</v>
      </c>
      <c r="B19924" s="225">
        <v>77.37</v>
      </c>
    </row>
    <row r="19925" spans="1:2">
      <c r="A19925" s="68" t="s">
        <v>20002</v>
      </c>
      <c r="B19925" s="225">
        <v>271.13</v>
      </c>
    </row>
    <row r="19926" spans="1:2">
      <c r="A19926" s="68" t="s">
        <v>20003</v>
      </c>
      <c r="B19926" s="225">
        <v>96.09</v>
      </c>
    </row>
    <row r="19927" spans="1:2">
      <c r="A19927" s="68" t="s">
        <v>20004</v>
      </c>
      <c r="B19927" s="225">
        <v>74.319999999999993</v>
      </c>
    </row>
    <row r="19928" spans="1:2">
      <c r="A19928" s="68" t="s">
        <v>20005</v>
      </c>
      <c r="B19928" s="225">
        <v>9.11</v>
      </c>
    </row>
    <row r="19929" spans="1:2">
      <c r="A19929" s="68" t="s">
        <v>20006</v>
      </c>
      <c r="B19929" s="225">
        <v>3.61</v>
      </c>
    </row>
    <row r="19930" spans="1:2">
      <c r="A19930" s="68" t="s">
        <v>20007</v>
      </c>
      <c r="B19930" s="225">
        <v>9.11</v>
      </c>
    </row>
    <row r="19931" spans="1:2">
      <c r="A19931" s="68" t="s">
        <v>20008</v>
      </c>
      <c r="B19931" s="225">
        <v>3.61</v>
      </c>
    </row>
    <row r="19932" spans="1:2">
      <c r="A19932" s="68" t="s">
        <v>20009</v>
      </c>
      <c r="B19932" s="225">
        <v>240.03</v>
      </c>
    </row>
    <row r="19933" spans="1:2">
      <c r="A19933" s="68" t="s">
        <v>20010</v>
      </c>
      <c r="B19933" s="225">
        <v>135.24</v>
      </c>
    </row>
    <row r="19934" spans="1:2">
      <c r="A19934" s="68" t="s">
        <v>20011</v>
      </c>
      <c r="B19934" s="225">
        <v>115.46</v>
      </c>
    </row>
    <row r="19935" spans="1:2">
      <c r="A19935" s="68" t="s">
        <v>20012</v>
      </c>
      <c r="B19935" s="225">
        <v>234.39</v>
      </c>
    </row>
    <row r="19936" spans="1:2">
      <c r="A19936" s="68" t="s">
        <v>20013</v>
      </c>
      <c r="B19936" s="225">
        <v>129.6</v>
      </c>
    </row>
    <row r="19937" spans="1:2">
      <c r="A19937" s="68" t="s">
        <v>20014</v>
      </c>
      <c r="B19937" s="225">
        <v>109.82</v>
      </c>
    </row>
    <row r="19938" spans="1:2">
      <c r="A19938" s="68" t="s">
        <v>20015</v>
      </c>
      <c r="B19938" s="225">
        <v>252.33</v>
      </c>
    </row>
    <row r="19939" spans="1:2">
      <c r="A19939" s="68" t="s">
        <v>20016</v>
      </c>
      <c r="B19939" s="225">
        <v>131.09</v>
      </c>
    </row>
    <row r="19940" spans="1:2">
      <c r="A19940" s="68" t="s">
        <v>20017</v>
      </c>
      <c r="B19940" s="225">
        <v>110.08</v>
      </c>
    </row>
    <row r="19941" spans="1:2">
      <c r="A19941" s="68" t="s">
        <v>20018</v>
      </c>
      <c r="B19941" s="225">
        <v>246.69</v>
      </c>
    </row>
    <row r="19942" spans="1:2">
      <c r="A19942" s="68" t="s">
        <v>20019</v>
      </c>
      <c r="B19942" s="225">
        <v>125.45</v>
      </c>
    </row>
    <row r="19943" spans="1:2">
      <c r="A19943" s="68" t="s">
        <v>20020</v>
      </c>
      <c r="B19943" s="225">
        <v>104.44</v>
      </c>
    </row>
    <row r="19944" spans="1:2">
      <c r="A19944" s="68" t="s">
        <v>20021</v>
      </c>
      <c r="B19944" s="225">
        <v>93.24</v>
      </c>
    </row>
    <row r="19945" spans="1:2">
      <c r="A19945" s="68" t="s">
        <v>20022</v>
      </c>
      <c r="B19945" s="225">
        <v>27.92</v>
      </c>
    </row>
    <row r="19946" spans="1:2">
      <c r="A19946" s="68" t="s">
        <v>20023</v>
      </c>
      <c r="B19946" s="225">
        <v>26.3</v>
      </c>
    </row>
    <row r="19947" spans="1:2">
      <c r="A19947" s="68" t="s">
        <v>20024</v>
      </c>
      <c r="B19947" s="225">
        <v>89.81</v>
      </c>
    </row>
    <row r="19948" spans="1:2">
      <c r="A19948" s="68" t="s">
        <v>20025</v>
      </c>
      <c r="B19948" s="225">
        <v>24.49</v>
      </c>
    </row>
    <row r="19949" spans="1:2">
      <c r="A19949" s="68" t="s">
        <v>20026</v>
      </c>
      <c r="B19949" s="225">
        <v>22.87</v>
      </c>
    </row>
    <row r="19950" spans="1:2">
      <c r="A19950" s="68" t="s">
        <v>20027</v>
      </c>
      <c r="B19950" s="225">
        <v>15.75</v>
      </c>
    </row>
    <row r="19951" spans="1:2">
      <c r="A19951" s="68" t="s">
        <v>20028</v>
      </c>
      <c r="B19951" s="225">
        <v>4.7699999999999996</v>
      </c>
    </row>
    <row r="19952" spans="1:2">
      <c r="A19952" s="68" t="s">
        <v>20029</v>
      </c>
      <c r="B19952" s="225">
        <v>15.75</v>
      </c>
    </row>
    <row r="19953" spans="1:2">
      <c r="A19953" s="68" t="s">
        <v>20030</v>
      </c>
      <c r="B19953" s="225">
        <v>4.7699999999999996</v>
      </c>
    </row>
    <row r="19954" spans="1:2">
      <c r="A19954" s="68" t="s">
        <v>20031</v>
      </c>
      <c r="B19954" s="225">
        <v>231.25</v>
      </c>
    </row>
    <row r="19955" spans="1:2">
      <c r="A19955" s="68" t="s">
        <v>20032</v>
      </c>
      <c r="B19955" s="225">
        <v>143.68</v>
      </c>
    </row>
    <row r="19956" spans="1:2">
      <c r="A19956" s="68" t="s">
        <v>20033</v>
      </c>
      <c r="B19956" s="225">
        <v>125.53</v>
      </c>
    </row>
    <row r="19957" spans="1:2">
      <c r="A19957" s="68" t="s">
        <v>20034</v>
      </c>
      <c r="B19957" s="225">
        <v>227.82</v>
      </c>
    </row>
    <row r="19958" spans="1:2">
      <c r="A19958" s="68" t="s">
        <v>20035</v>
      </c>
      <c r="B19958" s="225">
        <v>140.25</v>
      </c>
    </row>
    <row r="19959" spans="1:2">
      <c r="A19959" s="68" t="s">
        <v>20036</v>
      </c>
      <c r="B19959" s="225">
        <v>122.1</v>
      </c>
    </row>
    <row r="19960" spans="1:2">
      <c r="A19960" s="68" t="s">
        <v>20037</v>
      </c>
      <c r="B19960" s="225">
        <v>231.91</v>
      </c>
    </row>
    <row r="19961" spans="1:2">
      <c r="A19961" s="68" t="s">
        <v>20038</v>
      </c>
      <c r="B19961" s="225">
        <v>102.01</v>
      </c>
    </row>
    <row r="19962" spans="1:2">
      <c r="A19962" s="68" t="s">
        <v>20039</v>
      </c>
      <c r="B19962" s="225">
        <v>83.59</v>
      </c>
    </row>
    <row r="19963" spans="1:2">
      <c r="A19963" s="68" t="s">
        <v>20040</v>
      </c>
      <c r="B19963" s="225">
        <v>228.48</v>
      </c>
    </row>
    <row r="19964" spans="1:2">
      <c r="A19964" s="68" t="s">
        <v>20041</v>
      </c>
      <c r="B19964" s="225">
        <v>98.58</v>
      </c>
    </row>
    <row r="19965" spans="1:2">
      <c r="A19965" s="68" t="s">
        <v>20042</v>
      </c>
      <c r="B19965" s="225">
        <v>80.16</v>
      </c>
    </row>
    <row r="19966" spans="1:2">
      <c r="A19966" s="68" t="s">
        <v>20043</v>
      </c>
      <c r="B19966" s="225">
        <v>276.3</v>
      </c>
    </row>
    <row r="19967" spans="1:2">
      <c r="A19967" s="68" t="s">
        <v>20045</v>
      </c>
      <c r="B19967" s="225">
        <v>136.46</v>
      </c>
    </row>
    <row r="19968" spans="1:2">
      <c r="A19968" s="68" t="s">
        <v>20047</v>
      </c>
      <c r="B19968" s="225">
        <v>114.02</v>
      </c>
    </row>
    <row r="19969" spans="1:2">
      <c r="A19969" s="68" t="s">
        <v>20048</v>
      </c>
      <c r="B19969" s="225">
        <v>273.25</v>
      </c>
    </row>
    <row r="19970" spans="1:2">
      <c r="A19970" s="68" t="s">
        <v>20049</v>
      </c>
      <c r="B19970" s="225">
        <v>133.41</v>
      </c>
    </row>
    <row r="19971" spans="1:2">
      <c r="A19971" s="68" t="s">
        <v>20050</v>
      </c>
      <c r="B19971" s="225">
        <v>110.97</v>
      </c>
    </row>
    <row r="19972" spans="1:2">
      <c r="A19972" s="68" t="s">
        <v>20051</v>
      </c>
      <c r="B19972" s="225">
        <v>1712.17</v>
      </c>
    </row>
    <row r="19973" spans="1:2">
      <c r="A19973" s="68" t="s">
        <v>20053</v>
      </c>
      <c r="B19973" s="225">
        <v>770.76</v>
      </c>
    </row>
    <row r="19974" spans="1:2">
      <c r="A19974" s="68" t="s">
        <v>20054</v>
      </c>
      <c r="B19974" s="225">
        <v>586.07000000000005</v>
      </c>
    </row>
    <row r="19975" spans="1:2">
      <c r="A19975" s="68" t="s">
        <v>20055</v>
      </c>
      <c r="B19975" s="225">
        <v>1708.74</v>
      </c>
    </row>
    <row r="19976" spans="1:2">
      <c r="A19976" s="68" t="s">
        <v>20056</v>
      </c>
      <c r="B19976" s="225">
        <v>767.33</v>
      </c>
    </row>
    <row r="19977" spans="1:2">
      <c r="A19977" s="68" t="s">
        <v>20057</v>
      </c>
      <c r="B19977" s="225">
        <v>582.64</v>
      </c>
    </row>
    <row r="19978" spans="1:2">
      <c r="A19978" s="68" t="s">
        <v>23966</v>
      </c>
      <c r="B19978" s="225">
        <v>382.85</v>
      </c>
    </row>
    <row r="19979" spans="1:2">
      <c r="A19979" s="68" t="s">
        <v>23967</v>
      </c>
      <c r="B19979" s="225">
        <v>183.84</v>
      </c>
    </row>
    <row r="19980" spans="1:2">
      <c r="A19980" s="68" t="s">
        <v>23968</v>
      </c>
      <c r="B19980" s="225">
        <v>149.47</v>
      </c>
    </row>
    <row r="19981" spans="1:2">
      <c r="A19981" s="68" t="s">
        <v>23969</v>
      </c>
      <c r="B19981" s="225">
        <v>379.8</v>
      </c>
    </row>
    <row r="19982" spans="1:2">
      <c r="A19982" s="68" t="s">
        <v>23970</v>
      </c>
      <c r="B19982" s="225">
        <v>180.79</v>
      </c>
    </row>
    <row r="19983" spans="1:2">
      <c r="A19983" s="68" t="s">
        <v>23971</v>
      </c>
      <c r="B19983" s="225">
        <v>146.41999999999999</v>
      </c>
    </row>
    <row r="19984" spans="1:2">
      <c r="A19984" s="68" t="s">
        <v>20058</v>
      </c>
      <c r="B19984" s="225">
        <v>10.08</v>
      </c>
    </row>
    <row r="19985" spans="1:2">
      <c r="A19985" s="68" t="s">
        <v>20060</v>
      </c>
      <c r="B19985" s="225">
        <v>2.08</v>
      </c>
    </row>
    <row r="19986" spans="1:2">
      <c r="A19986" s="68" t="s">
        <v>20061</v>
      </c>
      <c r="B19986" s="225">
        <v>10.08</v>
      </c>
    </row>
    <row r="19987" spans="1:2">
      <c r="A19987" s="68" t="s">
        <v>20062</v>
      </c>
      <c r="B19987" s="225">
        <v>2.08</v>
      </c>
    </row>
    <row r="19988" spans="1:2">
      <c r="A19988" s="68" t="s">
        <v>23972</v>
      </c>
      <c r="B19988" s="225">
        <v>1201.26</v>
      </c>
    </row>
    <row r="19989" spans="1:2">
      <c r="A19989" s="68" t="s">
        <v>23973</v>
      </c>
      <c r="B19989" s="225">
        <v>490.71</v>
      </c>
    </row>
    <row r="19990" spans="1:2">
      <c r="A19990" s="68" t="s">
        <v>23974</v>
      </c>
      <c r="B19990" s="225">
        <v>375.79</v>
      </c>
    </row>
    <row r="19991" spans="1:2">
      <c r="A19991" s="68" t="s">
        <v>23975</v>
      </c>
      <c r="B19991" s="225">
        <v>1197.83</v>
      </c>
    </row>
    <row r="19992" spans="1:2">
      <c r="A19992" s="68" t="s">
        <v>23976</v>
      </c>
      <c r="B19992" s="225">
        <v>487.28</v>
      </c>
    </row>
    <row r="19993" spans="1:2">
      <c r="A19993" s="68" t="s">
        <v>23977</v>
      </c>
      <c r="B19993" s="225">
        <v>372.36</v>
      </c>
    </row>
    <row r="19994" spans="1:2">
      <c r="A19994" s="68" t="s">
        <v>20063</v>
      </c>
      <c r="B19994" s="225">
        <v>4.09</v>
      </c>
    </row>
    <row r="19995" spans="1:2">
      <c r="A19995" s="68" t="s">
        <v>20064</v>
      </c>
      <c r="B19995" s="225">
        <v>1.59</v>
      </c>
    </row>
    <row r="19996" spans="1:2">
      <c r="A19996" s="68" t="s">
        <v>20065</v>
      </c>
      <c r="B19996" s="225">
        <v>4.09</v>
      </c>
    </row>
    <row r="19997" spans="1:2">
      <c r="A19997" s="68" t="s">
        <v>20066</v>
      </c>
      <c r="B19997" s="225">
        <v>1.59</v>
      </c>
    </row>
    <row r="19998" spans="1:2">
      <c r="A19998" s="68" t="s">
        <v>20067</v>
      </c>
      <c r="B19998" s="225">
        <v>3.27</v>
      </c>
    </row>
    <row r="19999" spans="1:2">
      <c r="A19999" s="68" t="s">
        <v>20068</v>
      </c>
      <c r="B19999" s="225">
        <v>1.07</v>
      </c>
    </row>
    <row r="20000" spans="1:2">
      <c r="A20000" s="68" t="s">
        <v>20069</v>
      </c>
      <c r="B20000" s="225">
        <v>3.27</v>
      </c>
    </row>
    <row r="20001" spans="1:2">
      <c r="A20001" s="68" t="s">
        <v>20070</v>
      </c>
      <c r="B20001" s="225">
        <v>1.07</v>
      </c>
    </row>
    <row r="20002" spans="1:2">
      <c r="A20002" s="68" t="s">
        <v>20071</v>
      </c>
      <c r="B20002" s="225">
        <v>139.81</v>
      </c>
    </row>
    <row r="20003" spans="1:2">
      <c r="A20003" s="68" t="s">
        <v>20072</v>
      </c>
      <c r="B20003" s="225">
        <v>47.48</v>
      </c>
    </row>
    <row r="20004" spans="1:2">
      <c r="A20004" s="68" t="s">
        <v>20073</v>
      </c>
      <c r="B20004" s="225">
        <v>139.81</v>
      </c>
    </row>
    <row r="20005" spans="1:2">
      <c r="A20005" s="68" t="s">
        <v>20074</v>
      </c>
      <c r="B20005" s="225">
        <v>47.48</v>
      </c>
    </row>
    <row r="20006" spans="1:2">
      <c r="A20006" s="68" t="s">
        <v>20075</v>
      </c>
      <c r="B20006" s="225">
        <v>178.47</v>
      </c>
    </row>
    <row r="20007" spans="1:2">
      <c r="A20007" s="68" t="s">
        <v>20076</v>
      </c>
      <c r="B20007" s="225">
        <v>60.61</v>
      </c>
    </row>
    <row r="20008" spans="1:2">
      <c r="A20008" s="68" t="s">
        <v>20077</v>
      </c>
      <c r="B20008" s="225">
        <v>178.47</v>
      </c>
    </row>
    <row r="20009" spans="1:2">
      <c r="A20009" s="68" t="s">
        <v>20078</v>
      </c>
      <c r="B20009" s="225">
        <v>60.61</v>
      </c>
    </row>
    <row r="20010" spans="1:2">
      <c r="A20010" s="68" t="s">
        <v>20079</v>
      </c>
      <c r="B20010" s="225">
        <v>15.8</v>
      </c>
    </row>
    <row r="20011" spans="1:2">
      <c r="A20011" s="68" t="s">
        <v>20081</v>
      </c>
      <c r="B20011" s="225">
        <v>3.15</v>
      </c>
    </row>
    <row r="20012" spans="1:2">
      <c r="A20012" s="68" t="s">
        <v>20082</v>
      </c>
      <c r="B20012" s="225">
        <v>1.61</v>
      </c>
    </row>
    <row r="20013" spans="1:2">
      <c r="A20013" s="68" t="s">
        <v>20083</v>
      </c>
      <c r="B20013" s="225">
        <v>15.8</v>
      </c>
    </row>
    <row r="20014" spans="1:2">
      <c r="A20014" s="68" t="s">
        <v>20084</v>
      </c>
      <c r="B20014" s="225">
        <v>3.15</v>
      </c>
    </row>
    <row r="20015" spans="1:2">
      <c r="A20015" s="68" t="s">
        <v>20085</v>
      </c>
      <c r="B20015" s="225">
        <v>1.61</v>
      </c>
    </row>
    <row r="20016" spans="1:2">
      <c r="A20016" s="68" t="s">
        <v>20086</v>
      </c>
      <c r="B20016" s="225">
        <v>5.21</v>
      </c>
    </row>
    <row r="20017" spans="1:2">
      <c r="A20017" s="68" t="s">
        <v>20088</v>
      </c>
      <c r="B20017" s="225">
        <v>1.26</v>
      </c>
    </row>
    <row r="20018" spans="1:2">
      <c r="A20018" s="68" t="s">
        <v>20089</v>
      </c>
      <c r="B20018" s="225">
        <v>5.21</v>
      </c>
    </row>
    <row r="20019" spans="1:2">
      <c r="A20019" s="68" t="s">
        <v>20090</v>
      </c>
      <c r="B20019" s="225">
        <v>1.26</v>
      </c>
    </row>
    <row r="20020" spans="1:2">
      <c r="A20020" s="68" t="s">
        <v>20091</v>
      </c>
      <c r="B20020" s="225">
        <v>4.13</v>
      </c>
    </row>
    <row r="20021" spans="1:2">
      <c r="A20021" s="68" t="s">
        <v>20092</v>
      </c>
      <c r="B20021" s="225">
        <v>0.64</v>
      </c>
    </row>
    <row r="20022" spans="1:2">
      <c r="A20022" s="68" t="s">
        <v>20093</v>
      </c>
      <c r="B20022" s="225">
        <v>4.13</v>
      </c>
    </row>
    <row r="20023" spans="1:2">
      <c r="A20023" s="68" t="s">
        <v>20094</v>
      </c>
      <c r="B20023" s="225">
        <v>0.64</v>
      </c>
    </row>
    <row r="20024" spans="1:2">
      <c r="A20024" s="68" t="s">
        <v>20095</v>
      </c>
      <c r="B20024" s="225">
        <v>13.17</v>
      </c>
    </row>
    <row r="20025" spans="1:2">
      <c r="A20025" s="68" t="s">
        <v>20096</v>
      </c>
      <c r="B20025" s="225">
        <v>1.1299999999999999</v>
      </c>
    </row>
    <row r="20026" spans="1:2">
      <c r="A20026" s="68" t="s">
        <v>20097</v>
      </c>
      <c r="B20026" s="225">
        <v>13.17</v>
      </c>
    </row>
    <row r="20027" spans="1:2">
      <c r="A20027" s="68" t="s">
        <v>20098</v>
      </c>
      <c r="B20027" s="225">
        <v>1.1299999999999999</v>
      </c>
    </row>
    <row r="20028" spans="1:2">
      <c r="A20028" s="68" t="s">
        <v>20099</v>
      </c>
      <c r="B20028" s="225">
        <v>10.16</v>
      </c>
    </row>
    <row r="20029" spans="1:2">
      <c r="A20029" s="68" t="s">
        <v>20100</v>
      </c>
      <c r="B20029" s="225">
        <v>3.74</v>
      </c>
    </row>
    <row r="20030" spans="1:2">
      <c r="A20030" s="68" t="s">
        <v>20101</v>
      </c>
      <c r="B20030" s="225">
        <v>10.16</v>
      </c>
    </row>
    <row r="20031" spans="1:2">
      <c r="A20031" s="68" t="s">
        <v>20102</v>
      </c>
      <c r="B20031" s="225">
        <v>3.74</v>
      </c>
    </row>
    <row r="20032" spans="1:2">
      <c r="A20032" s="68" t="s">
        <v>20103</v>
      </c>
      <c r="B20032" s="225">
        <v>23.21</v>
      </c>
    </row>
    <row r="20033" spans="1:2">
      <c r="A20033" s="68" t="s">
        <v>20104</v>
      </c>
      <c r="B20033" s="225">
        <v>5.29</v>
      </c>
    </row>
    <row r="20034" spans="1:2">
      <c r="A20034" s="68" t="s">
        <v>20105</v>
      </c>
      <c r="B20034" s="225">
        <v>23.21</v>
      </c>
    </row>
    <row r="20035" spans="1:2">
      <c r="A20035" s="68" t="s">
        <v>20106</v>
      </c>
      <c r="B20035" s="225">
        <v>5.29</v>
      </c>
    </row>
    <row r="20036" spans="1:2">
      <c r="A20036" s="68" t="s">
        <v>20107</v>
      </c>
      <c r="B20036" s="225">
        <v>17.02</v>
      </c>
    </row>
    <row r="20037" spans="1:2">
      <c r="A20037" s="68" t="s">
        <v>20108</v>
      </c>
      <c r="B20037" s="225">
        <v>6.73</v>
      </c>
    </row>
    <row r="20038" spans="1:2">
      <c r="A20038" s="68" t="s">
        <v>20109</v>
      </c>
      <c r="B20038" s="225">
        <v>17.02</v>
      </c>
    </row>
    <row r="20039" spans="1:2">
      <c r="A20039" s="68" t="s">
        <v>20110</v>
      </c>
      <c r="B20039" s="225">
        <v>6.73</v>
      </c>
    </row>
    <row r="20040" spans="1:2">
      <c r="A20040" s="68" t="s">
        <v>20111</v>
      </c>
      <c r="B20040" s="225">
        <v>377.8</v>
      </c>
    </row>
    <row r="20041" spans="1:2">
      <c r="A20041" s="68" t="s">
        <v>20112</v>
      </c>
      <c r="B20041" s="225">
        <v>292.07</v>
      </c>
    </row>
    <row r="20042" spans="1:2">
      <c r="A20042" s="68" t="s">
        <v>20113</v>
      </c>
      <c r="B20042" s="225">
        <v>265.88</v>
      </c>
    </row>
    <row r="20043" spans="1:2">
      <c r="A20043" s="68" t="s">
        <v>20114</v>
      </c>
      <c r="B20043" s="225">
        <v>352.8</v>
      </c>
    </row>
    <row r="20044" spans="1:2">
      <c r="A20044" s="68" t="s">
        <v>20115</v>
      </c>
      <c r="B20044" s="225">
        <v>267.07</v>
      </c>
    </row>
    <row r="20045" spans="1:2">
      <c r="A20045" s="68" t="s">
        <v>20116</v>
      </c>
      <c r="B20045" s="225">
        <v>240.88</v>
      </c>
    </row>
    <row r="20046" spans="1:2">
      <c r="A20046" s="68" t="s">
        <v>20117</v>
      </c>
      <c r="B20046" s="225">
        <v>406.48</v>
      </c>
    </row>
    <row r="20047" spans="1:2">
      <c r="A20047" s="68" t="s">
        <v>20118</v>
      </c>
      <c r="B20047" s="225">
        <v>319.79000000000002</v>
      </c>
    </row>
    <row r="20048" spans="1:2">
      <c r="A20048" s="68" t="s">
        <v>20119</v>
      </c>
      <c r="B20048" s="225">
        <v>293.36</v>
      </c>
    </row>
    <row r="20049" spans="1:2">
      <c r="A20049" s="68" t="s">
        <v>20120</v>
      </c>
      <c r="B20049" s="225">
        <v>378.05</v>
      </c>
    </row>
    <row r="20050" spans="1:2">
      <c r="A20050" s="68" t="s">
        <v>20121</v>
      </c>
      <c r="B20050" s="225">
        <v>291.36</v>
      </c>
    </row>
    <row r="20051" spans="1:2">
      <c r="A20051" s="68" t="s">
        <v>20122</v>
      </c>
      <c r="B20051" s="225">
        <v>264.93</v>
      </c>
    </row>
    <row r="20052" spans="1:2">
      <c r="A20052" s="68" t="s">
        <v>20123</v>
      </c>
      <c r="B20052" s="225">
        <v>476.77</v>
      </c>
    </row>
    <row r="20053" spans="1:2">
      <c r="A20053" s="68" t="s">
        <v>20124</v>
      </c>
      <c r="B20053" s="225">
        <v>379.77</v>
      </c>
    </row>
    <row r="20054" spans="1:2">
      <c r="A20054" s="68" t="s">
        <v>20125</v>
      </c>
      <c r="B20054" s="225">
        <v>351.56</v>
      </c>
    </row>
    <row r="20055" spans="1:2">
      <c r="A20055" s="68" t="s">
        <v>20126</v>
      </c>
      <c r="B20055" s="225">
        <v>441.71</v>
      </c>
    </row>
    <row r="20056" spans="1:2">
      <c r="A20056" s="68" t="s">
        <v>20127</v>
      </c>
      <c r="B20056" s="225">
        <v>344.71</v>
      </c>
    </row>
    <row r="20057" spans="1:2">
      <c r="A20057" s="68" t="s">
        <v>20128</v>
      </c>
      <c r="B20057" s="225">
        <v>316.5</v>
      </c>
    </row>
    <row r="20058" spans="1:2">
      <c r="A20058" s="68" t="s">
        <v>20129</v>
      </c>
      <c r="B20058" s="225">
        <v>511.85</v>
      </c>
    </row>
    <row r="20059" spans="1:2">
      <c r="A20059" s="68" t="s">
        <v>20130</v>
      </c>
      <c r="B20059" s="225">
        <v>406.54</v>
      </c>
    </row>
    <row r="20060" spans="1:2">
      <c r="A20060" s="68" t="s">
        <v>20131</v>
      </c>
      <c r="B20060" s="225">
        <v>376.26</v>
      </c>
    </row>
    <row r="20061" spans="1:2">
      <c r="A20061" s="68" t="s">
        <v>20132</v>
      </c>
      <c r="B20061" s="225">
        <v>475.57</v>
      </c>
    </row>
    <row r="20062" spans="1:2">
      <c r="A20062" s="68" t="s">
        <v>20133</v>
      </c>
      <c r="B20062" s="225">
        <v>370.26</v>
      </c>
    </row>
    <row r="20063" spans="1:2">
      <c r="A20063" s="68" t="s">
        <v>20134</v>
      </c>
      <c r="B20063" s="225">
        <v>339.98</v>
      </c>
    </row>
    <row r="20064" spans="1:2">
      <c r="A20064" s="68" t="s">
        <v>20135</v>
      </c>
      <c r="B20064" s="225">
        <v>1.32</v>
      </c>
    </row>
    <row r="20065" spans="1:2">
      <c r="A20065" s="68" t="s">
        <v>20136</v>
      </c>
      <c r="B20065" s="225">
        <v>0.28999999999999998</v>
      </c>
    </row>
    <row r="20066" spans="1:2">
      <c r="A20066" s="68" t="s">
        <v>20137</v>
      </c>
      <c r="B20066" s="225">
        <v>1.32</v>
      </c>
    </row>
    <row r="20067" spans="1:2">
      <c r="A20067" s="68" t="s">
        <v>20138</v>
      </c>
      <c r="B20067" s="225">
        <v>0.28999999999999998</v>
      </c>
    </row>
    <row r="20068" spans="1:2">
      <c r="A20068" s="68" t="s">
        <v>20139</v>
      </c>
      <c r="B20068" s="225">
        <v>5.26</v>
      </c>
    </row>
    <row r="20069" spans="1:2">
      <c r="A20069" s="68" t="s">
        <v>20140</v>
      </c>
      <c r="B20069" s="225">
        <v>0.6</v>
      </c>
    </row>
    <row r="20070" spans="1:2">
      <c r="A20070" s="68" t="s">
        <v>20141</v>
      </c>
      <c r="B20070" s="225">
        <v>5.26</v>
      </c>
    </row>
    <row r="20071" spans="1:2">
      <c r="A20071" s="68" t="s">
        <v>20142</v>
      </c>
      <c r="B20071" s="225">
        <v>0.6</v>
      </c>
    </row>
    <row r="20072" spans="1:2">
      <c r="A20072" s="68" t="s">
        <v>20143</v>
      </c>
      <c r="B20072" s="225">
        <v>12.29</v>
      </c>
    </row>
    <row r="20073" spans="1:2">
      <c r="A20073" s="68" t="s">
        <v>20144</v>
      </c>
      <c r="B20073" s="225">
        <v>0.96</v>
      </c>
    </row>
    <row r="20074" spans="1:2">
      <c r="A20074" s="68" t="s">
        <v>20145</v>
      </c>
      <c r="B20074" s="225">
        <v>12.29</v>
      </c>
    </row>
    <row r="20075" spans="1:2">
      <c r="A20075" s="68" t="s">
        <v>20146</v>
      </c>
      <c r="B20075" s="225">
        <v>0.96</v>
      </c>
    </row>
    <row r="20076" spans="1:2">
      <c r="A20076" s="68" t="s">
        <v>20147</v>
      </c>
      <c r="B20076" s="225">
        <v>41.65</v>
      </c>
    </row>
    <row r="20077" spans="1:2">
      <c r="A20077" s="68" t="s">
        <v>20149</v>
      </c>
      <c r="B20077" s="225">
        <v>16.86</v>
      </c>
    </row>
    <row r="20078" spans="1:2">
      <c r="A20078" s="68" t="s">
        <v>20150</v>
      </c>
      <c r="B20078" s="225">
        <v>10.41</v>
      </c>
    </row>
    <row r="20079" spans="1:2">
      <c r="A20079" s="68" t="s">
        <v>20151</v>
      </c>
      <c r="B20079" s="225">
        <v>41.65</v>
      </c>
    </row>
    <row r="20080" spans="1:2">
      <c r="A20080" s="68" t="s">
        <v>20152</v>
      </c>
      <c r="B20080" s="225">
        <v>16.86</v>
      </c>
    </row>
    <row r="20081" spans="1:2">
      <c r="A20081" s="68" t="s">
        <v>20153</v>
      </c>
      <c r="B20081" s="225">
        <v>10.41</v>
      </c>
    </row>
    <row r="20082" spans="1:2">
      <c r="A20082" s="68" t="s">
        <v>20154</v>
      </c>
      <c r="B20082" s="225">
        <v>80.86</v>
      </c>
    </row>
    <row r="20083" spans="1:2">
      <c r="A20083" s="68" t="s">
        <v>20155</v>
      </c>
      <c r="B20083" s="225">
        <v>53.76</v>
      </c>
    </row>
    <row r="20084" spans="1:2">
      <c r="A20084" s="68" t="s">
        <v>20156</v>
      </c>
      <c r="B20084" s="225">
        <v>80.86</v>
      </c>
    </row>
    <row r="20085" spans="1:2">
      <c r="A20085" s="68" t="s">
        <v>20157</v>
      </c>
      <c r="B20085" s="225">
        <v>53.76</v>
      </c>
    </row>
    <row r="20086" spans="1:2">
      <c r="A20086" s="68" t="s">
        <v>24111</v>
      </c>
      <c r="B20086" s="225">
        <v>233.17</v>
      </c>
    </row>
    <row r="20087" spans="1:2">
      <c r="A20087" s="68" t="s">
        <v>24112</v>
      </c>
      <c r="B20087" s="225">
        <v>105.66</v>
      </c>
    </row>
    <row r="20088" spans="1:2">
      <c r="A20088" s="68" t="s">
        <v>24113</v>
      </c>
      <c r="B20088" s="225">
        <v>84.63</v>
      </c>
    </row>
    <row r="20089" spans="1:2">
      <c r="A20089" s="68" t="s">
        <v>24114</v>
      </c>
      <c r="B20089" s="225">
        <v>229.74</v>
      </c>
    </row>
    <row r="20090" spans="1:2">
      <c r="A20090" s="68" t="s">
        <v>24115</v>
      </c>
      <c r="B20090" s="225">
        <v>102.23</v>
      </c>
    </row>
    <row r="20091" spans="1:2">
      <c r="A20091" s="68" t="s">
        <v>24116</v>
      </c>
      <c r="B20091" s="225">
        <v>81.2</v>
      </c>
    </row>
    <row r="20092" spans="1:2">
      <c r="A20092" s="68" t="s">
        <v>24117</v>
      </c>
      <c r="B20092" s="225">
        <v>338.36</v>
      </c>
    </row>
    <row r="20093" spans="1:2">
      <c r="A20093" s="68" t="s">
        <v>24118</v>
      </c>
      <c r="B20093" s="225">
        <v>170.94</v>
      </c>
    </row>
    <row r="20094" spans="1:2">
      <c r="A20094" s="68" t="s">
        <v>24119</v>
      </c>
      <c r="B20094" s="225">
        <v>142.91999999999999</v>
      </c>
    </row>
    <row r="20095" spans="1:2">
      <c r="A20095" s="68" t="s">
        <v>24120</v>
      </c>
      <c r="B20095" s="225">
        <v>334.93</v>
      </c>
    </row>
    <row r="20096" spans="1:2">
      <c r="A20096" s="68" t="s">
        <v>24121</v>
      </c>
      <c r="B20096" s="225">
        <v>167.51</v>
      </c>
    </row>
    <row r="20097" spans="1:2">
      <c r="A20097" s="68" t="s">
        <v>24122</v>
      </c>
      <c r="B20097" s="225">
        <v>139.49</v>
      </c>
    </row>
    <row r="20098" spans="1:2">
      <c r="A20098" s="68" t="s">
        <v>20162</v>
      </c>
      <c r="B20098" s="225">
        <v>5.35</v>
      </c>
    </row>
    <row r="20099" spans="1:2">
      <c r="A20099" s="68" t="s">
        <v>20163</v>
      </c>
      <c r="B20099" s="225">
        <v>0.54</v>
      </c>
    </row>
    <row r="20100" spans="1:2">
      <c r="A20100" s="68" t="s">
        <v>20164</v>
      </c>
      <c r="B20100" s="225">
        <v>5.35</v>
      </c>
    </row>
    <row r="20101" spans="1:2">
      <c r="A20101" s="68" t="s">
        <v>20165</v>
      </c>
      <c r="B20101" s="225">
        <v>0.54</v>
      </c>
    </row>
    <row r="20102" spans="1:2">
      <c r="A20102" s="68" t="s">
        <v>20166</v>
      </c>
      <c r="B20102" s="225">
        <v>16.04</v>
      </c>
    </row>
    <row r="20103" spans="1:2">
      <c r="A20103" s="68" t="s">
        <v>20167</v>
      </c>
      <c r="B20103" s="225">
        <v>0.87</v>
      </c>
    </row>
    <row r="20104" spans="1:2">
      <c r="A20104" s="68" t="s">
        <v>20168</v>
      </c>
      <c r="B20104" s="225">
        <v>16.04</v>
      </c>
    </row>
    <row r="20105" spans="1:2">
      <c r="A20105" s="68" t="s">
        <v>20169</v>
      </c>
      <c r="B20105" s="225">
        <v>0.87</v>
      </c>
    </row>
    <row r="20106" spans="1:2">
      <c r="A20106" s="68" t="s">
        <v>20170</v>
      </c>
      <c r="B20106" s="225">
        <v>23.43</v>
      </c>
    </row>
    <row r="20107" spans="1:2">
      <c r="A20107" s="68" t="s">
        <v>20171</v>
      </c>
      <c r="B20107" s="225">
        <v>0.89</v>
      </c>
    </row>
    <row r="20108" spans="1:2">
      <c r="A20108" s="68" t="s">
        <v>20172</v>
      </c>
      <c r="B20108" s="225">
        <v>23.43</v>
      </c>
    </row>
    <row r="20109" spans="1:2">
      <c r="A20109" s="68" t="s">
        <v>20173</v>
      </c>
      <c r="B20109" s="225">
        <v>0.89</v>
      </c>
    </row>
    <row r="20110" spans="1:2">
      <c r="A20110" s="68" t="s">
        <v>20174</v>
      </c>
      <c r="B20110" s="225">
        <v>31.03</v>
      </c>
    </row>
    <row r="20111" spans="1:2">
      <c r="A20111" s="68" t="s">
        <v>20175</v>
      </c>
      <c r="B20111" s="225">
        <v>1.08</v>
      </c>
    </row>
    <row r="20112" spans="1:2">
      <c r="A20112" s="68" t="s">
        <v>20176</v>
      </c>
      <c r="B20112" s="225">
        <v>31.03</v>
      </c>
    </row>
    <row r="20113" spans="1:2">
      <c r="A20113" s="68" t="s">
        <v>20177</v>
      </c>
      <c r="B20113" s="225">
        <v>1.08</v>
      </c>
    </row>
    <row r="20114" spans="1:2">
      <c r="A20114" s="68" t="s">
        <v>20178</v>
      </c>
      <c r="B20114" s="225">
        <v>3.88</v>
      </c>
    </row>
    <row r="20115" spans="1:2">
      <c r="A20115" s="68" t="s">
        <v>20179</v>
      </c>
      <c r="B20115" s="225">
        <v>0.45</v>
      </c>
    </row>
    <row r="20116" spans="1:2">
      <c r="A20116" s="68" t="s">
        <v>20180</v>
      </c>
      <c r="B20116" s="225">
        <v>3.88</v>
      </c>
    </row>
    <row r="20117" spans="1:2">
      <c r="A20117" s="68" t="s">
        <v>20181</v>
      </c>
      <c r="B20117" s="225">
        <v>0.45</v>
      </c>
    </row>
    <row r="20118" spans="1:2">
      <c r="A20118" s="68" t="s">
        <v>20182</v>
      </c>
      <c r="B20118" s="225">
        <v>5.64</v>
      </c>
    </row>
    <row r="20119" spans="1:2">
      <c r="A20119" s="68" t="s">
        <v>20183</v>
      </c>
      <c r="B20119" s="225">
        <v>0.98</v>
      </c>
    </row>
    <row r="20120" spans="1:2">
      <c r="A20120" s="68" t="s">
        <v>20184</v>
      </c>
      <c r="B20120" s="225">
        <v>5.64</v>
      </c>
    </row>
    <row r="20121" spans="1:2">
      <c r="A20121" s="68" t="s">
        <v>20185</v>
      </c>
      <c r="B20121" s="225">
        <v>0.98</v>
      </c>
    </row>
    <row r="20122" spans="1:2">
      <c r="A20122" s="68" t="s">
        <v>20186</v>
      </c>
      <c r="B20122" s="225">
        <v>65.569999999999993</v>
      </c>
    </row>
    <row r="20123" spans="1:2">
      <c r="A20123" s="68" t="s">
        <v>20187</v>
      </c>
      <c r="B20123" s="225">
        <v>4.3899999999999997</v>
      </c>
    </row>
    <row r="20124" spans="1:2">
      <c r="A20124" s="68" t="s">
        <v>20188</v>
      </c>
      <c r="B20124" s="225">
        <v>65.569999999999993</v>
      </c>
    </row>
    <row r="20125" spans="1:2">
      <c r="A20125" s="68" t="s">
        <v>20189</v>
      </c>
      <c r="B20125" s="225">
        <v>4.3899999999999997</v>
      </c>
    </row>
    <row r="20126" spans="1:2">
      <c r="A20126" s="68" t="s">
        <v>20190</v>
      </c>
      <c r="B20126" s="225">
        <v>227.88</v>
      </c>
    </row>
    <row r="20127" spans="1:2">
      <c r="A20127" s="68" t="s">
        <v>20191</v>
      </c>
      <c r="B20127" s="225">
        <v>128.75</v>
      </c>
    </row>
    <row r="20128" spans="1:2">
      <c r="A20128" s="68" t="s">
        <v>20192</v>
      </c>
      <c r="B20128" s="225">
        <v>111.05</v>
      </c>
    </row>
    <row r="20129" spans="1:2">
      <c r="A20129" s="68" t="s">
        <v>20193</v>
      </c>
      <c r="B20129" s="225">
        <v>222.24</v>
      </c>
    </row>
    <row r="20130" spans="1:2">
      <c r="A20130" s="68" t="s">
        <v>20194</v>
      </c>
      <c r="B20130" s="225">
        <v>123.11</v>
      </c>
    </row>
    <row r="20131" spans="1:2">
      <c r="A20131" s="68" t="s">
        <v>20195</v>
      </c>
      <c r="B20131" s="225">
        <v>105.41</v>
      </c>
    </row>
    <row r="20132" spans="1:2">
      <c r="A20132" s="68" t="s">
        <v>20196</v>
      </c>
      <c r="B20132" s="225">
        <v>245.82</v>
      </c>
    </row>
    <row r="20133" spans="1:2">
      <c r="A20133" s="68" t="s">
        <v>20197</v>
      </c>
      <c r="B20133" s="225">
        <v>130.55000000000001</v>
      </c>
    </row>
    <row r="20134" spans="1:2">
      <c r="A20134" s="68" t="s">
        <v>20198</v>
      </c>
      <c r="B20134" s="225">
        <v>111.05</v>
      </c>
    </row>
    <row r="20135" spans="1:2">
      <c r="A20135" s="68" t="s">
        <v>20199</v>
      </c>
      <c r="B20135" s="225">
        <v>240.18</v>
      </c>
    </row>
    <row r="20136" spans="1:2">
      <c r="A20136" s="68" t="s">
        <v>20200</v>
      </c>
      <c r="B20136" s="225">
        <v>124.91</v>
      </c>
    </row>
    <row r="20137" spans="1:2">
      <c r="A20137" s="68" t="s">
        <v>20201</v>
      </c>
      <c r="B20137" s="225">
        <v>105.41</v>
      </c>
    </row>
    <row r="20138" spans="1:2">
      <c r="A20138" s="68" t="s">
        <v>20202</v>
      </c>
      <c r="B20138" s="225">
        <v>323.57</v>
      </c>
    </row>
    <row r="20139" spans="1:2">
      <c r="A20139" s="68" t="s">
        <v>20203</v>
      </c>
      <c r="B20139" s="225">
        <v>156.44999999999999</v>
      </c>
    </row>
    <row r="20140" spans="1:2">
      <c r="A20140" s="68" t="s">
        <v>20204</v>
      </c>
      <c r="B20140" s="225">
        <v>129.4</v>
      </c>
    </row>
    <row r="20141" spans="1:2">
      <c r="A20141" s="68" t="s">
        <v>20205</v>
      </c>
      <c r="B20141" s="225">
        <v>317.93</v>
      </c>
    </row>
    <row r="20142" spans="1:2">
      <c r="A20142" s="68" t="s">
        <v>20206</v>
      </c>
      <c r="B20142" s="225">
        <v>150.81</v>
      </c>
    </row>
    <row r="20143" spans="1:2">
      <c r="A20143" s="68" t="s">
        <v>20207</v>
      </c>
      <c r="B20143" s="225">
        <v>123.76</v>
      </c>
    </row>
    <row r="20144" spans="1:2">
      <c r="A20144" s="68" t="s">
        <v>20208</v>
      </c>
      <c r="B20144" s="225">
        <v>276.98</v>
      </c>
    </row>
    <row r="20145" spans="1:2">
      <c r="A20145" s="68" t="s">
        <v>20209</v>
      </c>
      <c r="B20145" s="225">
        <v>115</v>
      </c>
    </row>
    <row r="20146" spans="1:2">
      <c r="A20146" s="68" t="s">
        <v>20210</v>
      </c>
      <c r="B20146" s="225">
        <v>92.15</v>
      </c>
    </row>
    <row r="20147" spans="1:2">
      <c r="A20147" s="68" t="s">
        <v>20211</v>
      </c>
      <c r="B20147" s="225">
        <v>271.33999999999997</v>
      </c>
    </row>
    <row r="20148" spans="1:2">
      <c r="A20148" s="68" t="s">
        <v>20212</v>
      </c>
      <c r="B20148" s="225">
        <v>109.36</v>
      </c>
    </row>
    <row r="20149" spans="1:2">
      <c r="A20149" s="68" t="s">
        <v>20213</v>
      </c>
      <c r="B20149" s="225">
        <v>86.51</v>
      </c>
    </row>
    <row r="20150" spans="1:2">
      <c r="A20150" s="68" t="s">
        <v>20214</v>
      </c>
      <c r="B20150" s="225">
        <v>220.5</v>
      </c>
    </row>
    <row r="20151" spans="1:2">
      <c r="A20151" s="68" t="s">
        <v>20215</v>
      </c>
      <c r="B20151" s="225">
        <v>210.68</v>
      </c>
    </row>
    <row r="20152" spans="1:2">
      <c r="A20152" s="68" t="s">
        <v>20216</v>
      </c>
      <c r="B20152" s="225">
        <v>201.74</v>
      </c>
    </row>
    <row r="20153" spans="1:2">
      <c r="A20153" s="68" t="s">
        <v>20217</v>
      </c>
      <c r="B20153" s="225">
        <v>191.92</v>
      </c>
    </row>
    <row r="20154" spans="1:2">
      <c r="A20154" s="68" t="s">
        <v>20218</v>
      </c>
      <c r="B20154" s="225">
        <v>244.63</v>
      </c>
    </row>
    <row r="20155" spans="1:2">
      <c r="A20155" s="68" t="s">
        <v>20219</v>
      </c>
      <c r="B20155" s="225">
        <v>234.81</v>
      </c>
    </row>
    <row r="20156" spans="1:2">
      <c r="A20156" s="68" t="s">
        <v>24083</v>
      </c>
      <c r="B20156" s="225">
        <v>480.88</v>
      </c>
    </row>
    <row r="20157" spans="1:2">
      <c r="A20157" s="68" t="s">
        <v>24084</v>
      </c>
      <c r="B20157" s="225">
        <v>227.73</v>
      </c>
    </row>
    <row r="20158" spans="1:2">
      <c r="A20158" s="68" t="s">
        <v>24085</v>
      </c>
      <c r="B20158" s="225">
        <v>178.4</v>
      </c>
    </row>
    <row r="20159" spans="1:2">
      <c r="A20159" s="68" t="s">
        <v>24086</v>
      </c>
      <c r="B20159" s="225">
        <v>477.45</v>
      </c>
    </row>
    <row r="20160" spans="1:2">
      <c r="A20160" s="68" t="s">
        <v>24087</v>
      </c>
      <c r="B20160" s="225">
        <v>224.3</v>
      </c>
    </row>
    <row r="20161" spans="1:2">
      <c r="A20161" s="68" t="s">
        <v>24088</v>
      </c>
      <c r="B20161" s="225">
        <v>174.97</v>
      </c>
    </row>
    <row r="20162" spans="1:2">
      <c r="A20162" s="68" t="s">
        <v>20220</v>
      </c>
      <c r="B20162" s="225">
        <v>87.57</v>
      </c>
    </row>
    <row r="20163" spans="1:2">
      <c r="A20163" s="68" t="s">
        <v>20221</v>
      </c>
      <c r="B20163" s="225">
        <v>14.86</v>
      </c>
    </row>
    <row r="20164" spans="1:2">
      <c r="A20164" s="68" t="s">
        <v>20222</v>
      </c>
      <c r="B20164" s="225">
        <v>6.26</v>
      </c>
    </row>
    <row r="20165" spans="1:2">
      <c r="A20165" s="68" t="s">
        <v>20223</v>
      </c>
      <c r="B20165" s="225">
        <v>87.57</v>
      </c>
    </row>
    <row r="20166" spans="1:2">
      <c r="A20166" s="68" t="s">
        <v>20224</v>
      </c>
      <c r="B20166" s="225">
        <v>14.86</v>
      </c>
    </row>
    <row r="20167" spans="1:2">
      <c r="A20167" s="68" t="s">
        <v>20225</v>
      </c>
      <c r="B20167" s="225">
        <v>6.26</v>
      </c>
    </row>
    <row r="20168" spans="1:2">
      <c r="A20168" s="68" t="s">
        <v>20226</v>
      </c>
      <c r="B20168" s="225">
        <v>129.91</v>
      </c>
    </row>
    <row r="20169" spans="1:2">
      <c r="A20169" s="68" t="s">
        <v>20227</v>
      </c>
      <c r="B20169" s="225">
        <v>22.68</v>
      </c>
    </row>
    <row r="20170" spans="1:2">
      <c r="A20170" s="68" t="s">
        <v>20228</v>
      </c>
      <c r="B20170" s="225">
        <v>9.94</v>
      </c>
    </row>
    <row r="20171" spans="1:2">
      <c r="A20171" s="68" t="s">
        <v>20229</v>
      </c>
      <c r="B20171" s="225">
        <v>129.91</v>
      </c>
    </row>
    <row r="20172" spans="1:2">
      <c r="A20172" s="68" t="s">
        <v>20230</v>
      </c>
      <c r="B20172" s="225">
        <v>22.68</v>
      </c>
    </row>
    <row r="20173" spans="1:2">
      <c r="A20173" s="68" t="s">
        <v>20231</v>
      </c>
      <c r="B20173" s="225">
        <v>9.94</v>
      </c>
    </row>
    <row r="20174" spans="1:2">
      <c r="A20174" s="68" t="s">
        <v>20232</v>
      </c>
      <c r="B20174" s="225">
        <v>150.34</v>
      </c>
    </row>
    <row r="20175" spans="1:2">
      <c r="A20175" s="68" t="s">
        <v>20233</v>
      </c>
      <c r="B20175" s="225">
        <v>30.69</v>
      </c>
    </row>
    <row r="20176" spans="1:2">
      <c r="A20176" s="68" t="s">
        <v>20234</v>
      </c>
      <c r="B20176" s="225">
        <v>16.059999999999999</v>
      </c>
    </row>
    <row r="20177" spans="1:2">
      <c r="A20177" s="68" t="s">
        <v>20235</v>
      </c>
      <c r="B20177" s="225">
        <v>150.34</v>
      </c>
    </row>
    <row r="20178" spans="1:2">
      <c r="A20178" s="68" t="s">
        <v>20236</v>
      </c>
      <c r="B20178" s="225">
        <v>30.69</v>
      </c>
    </row>
    <row r="20179" spans="1:2">
      <c r="A20179" s="68" t="s">
        <v>20237</v>
      </c>
      <c r="B20179" s="225">
        <v>16.059999999999999</v>
      </c>
    </row>
    <row r="20180" spans="1:2">
      <c r="A20180" s="68" t="s">
        <v>20238</v>
      </c>
      <c r="B20180" s="225">
        <v>260.19</v>
      </c>
    </row>
    <row r="20181" spans="1:2">
      <c r="A20181" s="68" t="s">
        <v>20239</v>
      </c>
      <c r="B20181" s="225">
        <v>70.2</v>
      </c>
    </row>
    <row r="20182" spans="1:2">
      <c r="A20182" s="68" t="s">
        <v>20240</v>
      </c>
      <c r="B20182" s="225">
        <v>45.48</v>
      </c>
    </row>
    <row r="20183" spans="1:2">
      <c r="A20183" s="68" t="s">
        <v>20241</v>
      </c>
      <c r="B20183" s="225">
        <v>260.19</v>
      </c>
    </row>
    <row r="20184" spans="1:2">
      <c r="A20184" s="68" t="s">
        <v>20242</v>
      </c>
      <c r="B20184" s="225">
        <v>70.2</v>
      </c>
    </row>
    <row r="20185" spans="1:2">
      <c r="A20185" s="68" t="s">
        <v>20243</v>
      </c>
      <c r="B20185" s="225">
        <v>45.48</v>
      </c>
    </row>
    <row r="20186" spans="1:2">
      <c r="A20186" s="68" t="s">
        <v>20244</v>
      </c>
      <c r="B20186" s="225">
        <v>8.99</v>
      </c>
    </row>
    <row r="20187" spans="1:2">
      <c r="A20187" s="68" t="s">
        <v>20245</v>
      </c>
      <c r="B20187" s="225">
        <v>1.07</v>
      </c>
    </row>
    <row r="20188" spans="1:2">
      <c r="A20188" s="68" t="s">
        <v>20246</v>
      </c>
      <c r="B20188" s="225">
        <v>0.19</v>
      </c>
    </row>
    <row r="20189" spans="1:2">
      <c r="A20189" s="68" t="s">
        <v>20247</v>
      </c>
      <c r="B20189" s="225">
        <v>8.99</v>
      </c>
    </row>
    <row r="20190" spans="1:2">
      <c r="A20190" s="68" t="s">
        <v>20248</v>
      </c>
      <c r="B20190" s="225">
        <v>1.07</v>
      </c>
    </row>
    <row r="20191" spans="1:2">
      <c r="A20191" s="68" t="s">
        <v>20249</v>
      </c>
      <c r="B20191" s="225">
        <v>0.19</v>
      </c>
    </row>
    <row r="20192" spans="1:2">
      <c r="A20192" s="68" t="s">
        <v>20250</v>
      </c>
      <c r="B20192" s="225">
        <v>79.849999999999994</v>
      </c>
    </row>
    <row r="20193" spans="1:2">
      <c r="A20193" s="68" t="s">
        <v>20251</v>
      </c>
      <c r="B20193" s="225">
        <v>13.76</v>
      </c>
    </row>
    <row r="20194" spans="1:2">
      <c r="A20194" s="68" t="s">
        <v>20252</v>
      </c>
      <c r="B20194" s="225">
        <v>6.06</v>
      </c>
    </row>
    <row r="20195" spans="1:2">
      <c r="A20195" s="68" t="s">
        <v>20253</v>
      </c>
      <c r="B20195" s="225">
        <v>79.849999999999994</v>
      </c>
    </row>
    <row r="20196" spans="1:2">
      <c r="A20196" s="68" t="s">
        <v>20254</v>
      </c>
      <c r="B20196" s="225">
        <v>13.76</v>
      </c>
    </row>
    <row r="20197" spans="1:2">
      <c r="A20197" s="68" t="s">
        <v>20255</v>
      </c>
      <c r="B20197" s="225">
        <v>6.06</v>
      </c>
    </row>
    <row r="20198" spans="1:2">
      <c r="A20198" s="68" t="s">
        <v>20256</v>
      </c>
      <c r="B20198" s="225">
        <v>182.92</v>
      </c>
    </row>
    <row r="20199" spans="1:2">
      <c r="A20199" s="68" t="s">
        <v>20257</v>
      </c>
      <c r="B20199" s="225">
        <v>27.92</v>
      </c>
    </row>
    <row r="20200" spans="1:2">
      <c r="A20200" s="68" t="s">
        <v>20258</v>
      </c>
      <c r="B20200" s="225">
        <v>10.11</v>
      </c>
    </row>
    <row r="20201" spans="1:2">
      <c r="A20201" s="68" t="s">
        <v>20259</v>
      </c>
      <c r="B20201" s="225">
        <v>182.92</v>
      </c>
    </row>
    <row r="20202" spans="1:2">
      <c r="A20202" s="68" t="s">
        <v>20260</v>
      </c>
      <c r="B20202" s="225">
        <v>27.92</v>
      </c>
    </row>
    <row r="20203" spans="1:2">
      <c r="A20203" s="68" t="s">
        <v>20261</v>
      </c>
      <c r="B20203" s="225">
        <v>10.11</v>
      </c>
    </row>
    <row r="20204" spans="1:2">
      <c r="A20204" s="68" t="s">
        <v>20262</v>
      </c>
      <c r="B20204" s="225">
        <v>12.51</v>
      </c>
    </row>
    <row r="20205" spans="1:2">
      <c r="A20205" s="68" t="s">
        <v>20263</v>
      </c>
      <c r="B20205" s="225">
        <v>1.59</v>
      </c>
    </row>
    <row r="20206" spans="1:2">
      <c r="A20206" s="68" t="s">
        <v>20264</v>
      </c>
      <c r="B20206" s="225">
        <v>0.37</v>
      </c>
    </row>
    <row r="20207" spans="1:2">
      <c r="A20207" s="68" t="s">
        <v>20265</v>
      </c>
      <c r="B20207" s="225">
        <v>12.51</v>
      </c>
    </row>
    <row r="20208" spans="1:2">
      <c r="A20208" s="68" t="s">
        <v>20266</v>
      </c>
      <c r="B20208" s="225">
        <v>1.59</v>
      </c>
    </row>
    <row r="20209" spans="1:2">
      <c r="A20209" s="68" t="s">
        <v>20267</v>
      </c>
      <c r="B20209" s="225">
        <v>0.37</v>
      </c>
    </row>
    <row r="20210" spans="1:2">
      <c r="A20210" s="68" t="s">
        <v>20268</v>
      </c>
      <c r="B20210" s="225">
        <v>68.06</v>
      </c>
    </row>
    <row r="20211" spans="1:2">
      <c r="A20211" s="68" t="s">
        <v>20269</v>
      </c>
      <c r="B20211" s="225">
        <v>15.28</v>
      </c>
    </row>
    <row r="20212" spans="1:2">
      <c r="A20212" s="68" t="s">
        <v>20270</v>
      </c>
      <c r="B20212" s="225">
        <v>8.92</v>
      </c>
    </row>
    <row r="20213" spans="1:2">
      <c r="A20213" s="68" t="s">
        <v>20271</v>
      </c>
      <c r="B20213" s="225">
        <v>68.06</v>
      </c>
    </row>
    <row r="20214" spans="1:2">
      <c r="A20214" s="68" t="s">
        <v>20272</v>
      </c>
      <c r="B20214" s="225">
        <v>15.28</v>
      </c>
    </row>
    <row r="20215" spans="1:2">
      <c r="A20215" s="68" t="s">
        <v>20273</v>
      </c>
      <c r="B20215" s="225">
        <v>8.92</v>
      </c>
    </row>
    <row r="20216" spans="1:2">
      <c r="A20216" s="68" t="s">
        <v>20274</v>
      </c>
      <c r="B20216" s="225">
        <v>1357.54</v>
      </c>
    </row>
    <row r="20217" spans="1:2">
      <c r="A20217" s="68" t="s">
        <v>20275</v>
      </c>
      <c r="B20217" s="225">
        <v>742.96</v>
      </c>
    </row>
    <row r="20218" spans="1:2">
      <c r="A20218" s="68" t="s">
        <v>20276</v>
      </c>
      <c r="B20218" s="225">
        <v>610.26</v>
      </c>
    </row>
    <row r="20219" spans="1:2">
      <c r="A20219" s="68" t="s">
        <v>20277</v>
      </c>
      <c r="B20219" s="225">
        <v>1354.11</v>
      </c>
    </row>
    <row r="20220" spans="1:2">
      <c r="A20220" s="68" t="s">
        <v>20278</v>
      </c>
      <c r="B20220" s="225">
        <v>739.53</v>
      </c>
    </row>
    <row r="20221" spans="1:2">
      <c r="A20221" s="68" t="s">
        <v>20279</v>
      </c>
      <c r="B20221" s="225">
        <v>606.83000000000004</v>
      </c>
    </row>
    <row r="20222" spans="1:2">
      <c r="A20222" s="68" t="s">
        <v>20280</v>
      </c>
      <c r="B20222" s="225">
        <v>16.5</v>
      </c>
    </row>
    <row r="20223" spans="1:2">
      <c r="A20223" s="68" t="s">
        <v>20281</v>
      </c>
      <c r="B20223" s="225">
        <v>13.75</v>
      </c>
    </row>
    <row r="20224" spans="1:2">
      <c r="A20224" s="68" t="s">
        <v>20282</v>
      </c>
      <c r="B20224" s="225">
        <v>16.5</v>
      </c>
    </row>
    <row r="20225" spans="1:2">
      <c r="A20225" s="68" t="s">
        <v>20283</v>
      </c>
      <c r="B20225" s="225">
        <v>13.75</v>
      </c>
    </row>
    <row r="20226" spans="1:2">
      <c r="A20226" s="68" t="s">
        <v>20284</v>
      </c>
      <c r="B20226" s="225">
        <v>29.1</v>
      </c>
    </row>
    <row r="20227" spans="1:2">
      <c r="A20227" s="68" t="s">
        <v>20285</v>
      </c>
      <c r="B20227" s="225">
        <v>24.25</v>
      </c>
    </row>
    <row r="20228" spans="1:2">
      <c r="A20228" s="68" t="s">
        <v>20286</v>
      </c>
      <c r="B20228" s="225">
        <v>29.1</v>
      </c>
    </row>
    <row r="20229" spans="1:2">
      <c r="A20229" s="68" t="s">
        <v>20287</v>
      </c>
      <c r="B20229" s="225">
        <v>24.25</v>
      </c>
    </row>
    <row r="20230" spans="1:2">
      <c r="A20230" s="68" t="s">
        <v>20288</v>
      </c>
      <c r="B20230" s="225">
        <v>0.44</v>
      </c>
    </row>
    <row r="20231" spans="1:2">
      <c r="A20231" s="68" t="s">
        <v>20289</v>
      </c>
      <c r="B20231" s="225">
        <v>0.44</v>
      </c>
    </row>
    <row r="20232" spans="1:2">
      <c r="A20232" s="68" t="s">
        <v>20290</v>
      </c>
      <c r="B20232" s="225">
        <v>0.44</v>
      </c>
    </row>
    <row r="20233" spans="1:2">
      <c r="A20233" s="68" t="s">
        <v>20291</v>
      </c>
      <c r="B20233" s="225">
        <v>0.44</v>
      </c>
    </row>
    <row r="20234" spans="1:2">
      <c r="A20234" s="68" t="s">
        <v>20292</v>
      </c>
      <c r="B20234" s="225">
        <v>1.1100000000000001</v>
      </c>
    </row>
    <row r="20235" spans="1:2">
      <c r="A20235" s="68" t="s">
        <v>20293</v>
      </c>
      <c r="B20235" s="225">
        <v>1.1100000000000001</v>
      </c>
    </row>
    <row r="20236" spans="1:2">
      <c r="A20236" s="68" t="s">
        <v>20294</v>
      </c>
      <c r="B20236" s="225">
        <v>1.1100000000000001</v>
      </c>
    </row>
    <row r="20237" spans="1:2">
      <c r="A20237" s="68" t="s">
        <v>20295</v>
      </c>
      <c r="B20237" s="225">
        <v>1.1100000000000001</v>
      </c>
    </row>
    <row r="20238" spans="1:2">
      <c r="A20238" s="68" t="s">
        <v>20296</v>
      </c>
      <c r="B20238" s="225">
        <v>3.65</v>
      </c>
    </row>
    <row r="20239" spans="1:2">
      <c r="A20239" s="68" t="s">
        <v>20298</v>
      </c>
      <c r="B20239" s="225">
        <v>0.56999999999999995</v>
      </c>
    </row>
    <row r="20240" spans="1:2">
      <c r="A20240" s="68" t="s">
        <v>20299</v>
      </c>
      <c r="B20240" s="225">
        <v>0.2</v>
      </c>
    </row>
    <row r="20241" spans="1:2">
      <c r="A20241" s="68" t="s">
        <v>20300</v>
      </c>
      <c r="B20241" s="225">
        <v>3.65</v>
      </c>
    </row>
    <row r="20242" spans="1:2">
      <c r="A20242" s="68" t="s">
        <v>20301</v>
      </c>
      <c r="B20242" s="225">
        <v>0.56999999999999995</v>
      </c>
    </row>
    <row r="20243" spans="1:2">
      <c r="A20243" s="68" t="s">
        <v>20302</v>
      </c>
      <c r="B20243" s="225">
        <v>0.2</v>
      </c>
    </row>
    <row r="20244" spans="1:2">
      <c r="A20244" s="68" t="s">
        <v>20303</v>
      </c>
      <c r="B20244" s="225">
        <v>0.97</v>
      </c>
    </row>
    <row r="20245" spans="1:2">
      <c r="A20245" s="68" t="s">
        <v>20304</v>
      </c>
      <c r="B20245" s="225">
        <v>0.66</v>
      </c>
    </row>
    <row r="20246" spans="1:2">
      <c r="A20246" s="68" t="s">
        <v>20305</v>
      </c>
      <c r="B20246" s="225">
        <v>0.97</v>
      </c>
    </row>
    <row r="20247" spans="1:2">
      <c r="A20247" s="68" t="s">
        <v>20306</v>
      </c>
      <c r="B20247" s="225">
        <v>0.66</v>
      </c>
    </row>
    <row r="20248" spans="1:2">
      <c r="A20248" s="68" t="s">
        <v>23978</v>
      </c>
      <c r="B20248" s="225">
        <v>25.06</v>
      </c>
    </row>
    <row r="20249" spans="1:2">
      <c r="A20249" s="68" t="s">
        <v>23979</v>
      </c>
      <c r="B20249" s="225">
        <v>16.71</v>
      </c>
    </row>
    <row r="20250" spans="1:2">
      <c r="A20250" s="68" t="s">
        <v>23980</v>
      </c>
      <c r="B20250" s="225">
        <v>25.06</v>
      </c>
    </row>
    <row r="20251" spans="1:2">
      <c r="A20251" s="68" t="s">
        <v>23981</v>
      </c>
      <c r="B20251" s="225">
        <v>16.71</v>
      </c>
    </row>
    <row r="20252" spans="1:2">
      <c r="A20252" s="68" t="s">
        <v>20307</v>
      </c>
      <c r="B20252" s="225">
        <v>6.25</v>
      </c>
    </row>
    <row r="20253" spans="1:2">
      <c r="A20253" s="68" t="s">
        <v>20308</v>
      </c>
      <c r="B20253" s="225">
        <v>0.14000000000000001</v>
      </c>
    </row>
    <row r="20254" spans="1:2">
      <c r="A20254" s="68" t="s">
        <v>20309</v>
      </c>
      <c r="B20254" s="225">
        <v>6.25</v>
      </c>
    </row>
    <row r="20255" spans="1:2">
      <c r="A20255" s="68" t="s">
        <v>20310</v>
      </c>
      <c r="B20255" s="225">
        <v>0.14000000000000001</v>
      </c>
    </row>
    <row r="20256" spans="1:2">
      <c r="A20256" s="68" t="s">
        <v>20311</v>
      </c>
      <c r="B20256" s="225">
        <v>6.26</v>
      </c>
    </row>
    <row r="20257" spans="1:2">
      <c r="A20257" s="68" t="s">
        <v>20312</v>
      </c>
      <c r="B20257" s="225">
        <v>0.15</v>
      </c>
    </row>
    <row r="20258" spans="1:2">
      <c r="A20258" s="68" t="s">
        <v>20313</v>
      </c>
      <c r="B20258" s="225">
        <v>6.26</v>
      </c>
    </row>
    <row r="20259" spans="1:2">
      <c r="A20259" s="68" t="s">
        <v>20314</v>
      </c>
      <c r="B20259" s="225">
        <v>0.15</v>
      </c>
    </row>
    <row r="20260" spans="1:2">
      <c r="A20260" s="68" t="s">
        <v>20315</v>
      </c>
      <c r="B20260" s="225">
        <v>485.79</v>
      </c>
    </row>
    <row r="20261" spans="1:2">
      <c r="A20261" s="68" t="s">
        <v>20316</v>
      </c>
      <c r="B20261" s="225">
        <v>277</v>
      </c>
    </row>
    <row r="20262" spans="1:2">
      <c r="A20262" s="68" t="s">
        <v>20317</v>
      </c>
      <c r="B20262" s="225">
        <v>250.03</v>
      </c>
    </row>
    <row r="20263" spans="1:2">
      <c r="A20263" s="68" t="s">
        <v>20318</v>
      </c>
      <c r="B20263" s="225">
        <v>472.79</v>
      </c>
    </row>
    <row r="20264" spans="1:2">
      <c r="A20264" s="68" t="s">
        <v>20319</v>
      </c>
      <c r="B20264" s="225">
        <v>264</v>
      </c>
    </row>
    <row r="20265" spans="1:2">
      <c r="A20265" s="68" t="s">
        <v>20320</v>
      </c>
      <c r="B20265" s="225">
        <v>237.03</v>
      </c>
    </row>
    <row r="20266" spans="1:2">
      <c r="A20266" s="68" t="s">
        <v>20321</v>
      </c>
      <c r="B20266" s="225">
        <v>18.989999999999998</v>
      </c>
    </row>
    <row r="20267" spans="1:2">
      <c r="A20267" s="68" t="s">
        <v>20323</v>
      </c>
      <c r="B20267" s="225">
        <v>0.21</v>
      </c>
    </row>
    <row r="20268" spans="1:2">
      <c r="A20268" s="68" t="s">
        <v>20324</v>
      </c>
      <c r="B20268" s="225">
        <v>18.989999999999998</v>
      </c>
    </row>
    <row r="20269" spans="1:2">
      <c r="A20269" s="68" t="s">
        <v>20325</v>
      </c>
      <c r="B20269" s="225">
        <v>0.21</v>
      </c>
    </row>
    <row r="20270" spans="1:2">
      <c r="A20270" s="68" t="s">
        <v>20326</v>
      </c>
      <c r="B20270" s="225">
        <v>105.35</v>
      </c>
    </row>
    <row r="20271" spans="1:2">
      <c r="A20271" s="68" t="s">
        <v>20327</v>
      </c>
      <c r="B20271" s="225">
        <v>46.74</v>
      </c>
    </row>
    <row r="20272" spans="1:2">
      <c r="A20272" s="68" t="s">
        <v>20328</v>
      </c>
      <c r="B20272" s="225">
        <v>102.3</v>
      </c>
    </row>
    <row r="20273" spans="1:2">
      <c r="A20273" s="68" t="s">
        <v>20329</v>
      </c>
      <c r="B20273" s="225">
        <v>43.69</v>
      </c>
    </row>
    <row r="20274" spans="1:2">
      <c r="A20274" s="68" t="s">
        <v>23982</v>
      </c>
      <c r="B20274" s="225">
        <v>17.28</v>
      </c>
    </row>
    <row r="20275" spans="1:2">
      <c r="A20275" s="68" t="s">
        <v>23983</v>
      </c>
      <c r="B20275" s="225">
        <v>12.28</v>
      </c>
    </row>
    <row r="20276" spans="1:2">
      <c r="A20276" s="68" t="s">
        <v>23984</v>
      </c>
      <c r="B20276" s="225">
        <v>11.11</v>
      </c>
    </row>
    <row r="20277" spans="1:2">
      <c r="A20277" s="68" t="s">
        <v>23985</v>
      </c>
      <c r="B20277" s="225">
        <v>17.28</v>
      </c>
    </row>
    <row r="20278" spans="1:2">
      <c r="A20278" s="68" t="s">
        <v>23986</v>
      </c>
      <c r="B20278" s="225">
        <v>12.28</v>
      </c>
    </row>
    <row r="20279" spans="1:2">
      <c r="A20279" s="68" t="s">
        <v>23987</v>
      </c>
      <c r="B20279" s="225">
        <v>11.11</v>
      </c>
    </row>
    <row r="20280" spans="1:2">
      <c r="A20280" s="68" t="s">
        <v>23988</v>
      </c>
      <c r="B20280" s="225">
        <v>74.19</v>
      </c>
    </row>
    <row r="20281" spans="1:2">
      <c r="A20281" s="68" t="s">
        <v>23989</v>
      </c>
      <c r="B20281" s="225">
        <v>53.52</v>
      </c>
    </row>
    <row r="20282" spans="1:2">
      <c r="A20282" s="68" t="s">
        <v>23990</v>
      </c>
      <c r="B20282" s="225">
        <v>48.53</v>
      </c>
    </row>
    <row r="20283" spans="1:2">
      <c r="A20283" s="68" t="s">
        <v>23991</v>
      </c>
      <c r="B20283" s="225">
        <v>74.19</v>
      </c>
    </row>
    <row r="20284" spans="1:2">
      <c r="A20284" s="68" t="s">
        <v>23992</v>
      </c>
      <c r="B20284" s="225">
        <v>53.52</v>
      </c>
    </row>
    <row r="20285" spans="1:2">
      <c r="A20285" s="68" t="s">
        <v>23993</v>
      </c>
      <c r="B20285" s="225">
        <v>48.53</v>
      </c>
    </row>
    <row r="20286" spans="1:2">
      <c r="A20286" s="68" t="s">
        <v>20330</v>
      </c>
      <c r="B20286" s="225">
        <v>0.64</v>
      </c>
    </row>
    <row r="20287" spans="1:2">
      <c r="A20287" s="68" t="s">
        <v>20331</v>
      </c>
      <c r="B20287" s="225">
        <v>0.63</v>
      </c>
    </row>
    <row r="20288" spans="1:2">
      <c r="A20288" s="68" t="s">
        <v>20332</v>
      </c>
      <c r="B20288" s="225">
        <v>0.53</v>
      </c>
    </row>
    <row r="20289" spans="1:2">
      <c r="A20289" s="68" t="s">
        <v>20333</v>
      </c>
      <c r="B20289" s="225">
        <v>0.52</v>
      </c>
    </row>
    <row r="20290" spans="1:2">
      <c r="A20290" s="68" t="s">
        <v>20334</v>
      </c>
      <c r="B20290" s="225">
        <v>1.1299999999999999</v>
      </c>
    </row>
    <row r="20291" spans="1:2">
      <c r="A20291" s="68" t="s">
        <v>20335</v>
      </c>
      <c r="B20291" s="225">
        <v>1.0900000000000001</v>
      </c>
    </row>
    <row r="20292" spans="1:2">
      <c r="A20292" s="68" t="s">
        <v>20336</v>
      </c>
      <c r="B20292" s="225">
        <v>5.58</v>
      </c>
    </row>
    <row r="20293" spans="1:2">
      <c r="A20293" s="68" t="s">
        <v>20337</v>
      </c>
      <c r="B20293" s="225">
        <v>5.37</v>
      </c>
    </row>
    <row r="20294" spans="1:2">
      <c r="A20294" s="68" t="s">
        <v>20338</v>
      </c>
      <c r="B20294" s="225">
        <v>10.36</v>
      </c>
    </row>
    <row r="20295" spans="1:2">
      <c r="A20295" s="68" t="s">
        <v>20339</v>
      </c>
      <c r="B20295" s="225">
        <v>10.08</v>
      </c>
    </row>
    <row r="20296" spans="1:2">
      <c r="A20296" s="68" t="s">
        <v>20340</v>
      </c>
      <c r="B20296" s="225">
        <v>5.95</v>
      </c>
    </row>
    <row r="20297" spans="1:2">
      <c r="A20297" s="68" t="s">
        <v>20341</v>
      </c>
      <c r="B20297" s="225">
        <v>5.8</v>
      </c>
    </row>
    <row r="20298" spans="1:2">
      <c r="A20298" s="68" t="s">
        <v>20342</v>
      </c>
      <c r="B20298" s="225">
        <v>28.73</v>
      </c>
    </row>
    <row r="20299" spans="1:2">
      <c r="A20299" s="68" t="s">
        <v>20343</v>
      </c>
      <c r="B20299" s="225">
        <v>25.49</v>
      </c>
    </row>
    <row r="20300" spans="1:2">
      <c r="A20300" s="68" t="s">
        <v>20344</v>
      </c>
      <c r="B20300" s="225">
        <v>12.93</v>
      </c>
    </row>
    <row r="20301" spans="1:2">
      <c r="A20301" s="68" t="s">
        <v>20345</v>
      </c>
      <c r="B20301" s="225">
        <v>12.1</v>
      </c>
    </row>
    <row r="20302" spans="1:2">
      <c r="A20302" s="68" t="s">
        <v>20346</v>
      </c>
      <c r="B20302" s="225">
        <v>2.46</v>
      </c>
    </row>
    <row r="20303" spans="1:2">
      <c r="A20303" s="68" t="s">
        <v>20347</v>
      </c>
      <c r="B20303" s="225">
        <v>2.38</v>
      </c>
    </row>
    <row r="20304" spans="1:2">
      <c r="A20304" s="68" t="s">
        <v>20348</v>
      </c>
      <c r="B20304" s="225">
        <v>55.07</v>
      </c>
    </row>
    <row r="20305" spans="1:2">
      <c r="A20305" s="68" t="s">
        <v>20349</v>
      </c>
      <c r="B20305" s="225">
        <v>49.36</v>
      </c>
    </row>
    <row r="20306" spans="1:2">
      <c r="A20306" s="68" t="s">
        <v>20350</v>
      </c>
      <c r="B20306" s="225">
        <v>5.09</v>
      </c>
    </row>
    <row r="20307" spans="1:2">
      <c r="A20307" s="68" t="s">
        <v>20351</v>
      </c>
      <c r="B20307" s="225">
        <v>4.5999999999999996</v>
      </c>
    </row>
    <row r="20308" spans="1:2">
      <c r="A20308" s="68" t="s">
        <v>20352</v>
      </c>
      <c r="B20308" s="225">
        <v>293.57</v>
      </c>
    </row>
    <row r="20309" spans="1:2">
      <c r="A20309" s="68" t="s">
        <v>20353</v>
      </c>
      <c r="B20309" s="225">
        <v>274.12</v>
      </c>
    </row>
    <row r="20310" spans="1:2">
      <c r="A20310" s="68" t="s">
        <v>20354</v>
      </c>
      <c r="B20310" s="225">
        <v>366.4</v>
      </c>
    </row>
    <row r="20311" spans="1:2">
      <c r="A20311" s="68" t="s">
        <v>20355</v>
      </c>
      <c r="B20311" s="225">
        <v>321.58999999999997</v>
      </c>
    </row>
    <row r="20312" spans="1:2">
      <c r="A20312" s="68" t="s">
        <v>20356</v>
      </c>
      <c r="B20312" s="225">
        <v>8.9499999999999993</v>
      </c>
    </row>
    <row r="20313" spans="1:2">
      <c r="A20313" s="68" t="s">
        <v>20357</v>
      </c>
      <c r="B20313" s="225">
        <v>8.57</v>
      </c>
    </row>
    <row r="20314" spans="1:2">
      <c r="A20314" s="68" t="s">
        <v>20358</v>
      </c>
      <c r="B20314" s="225">
        <v>2.46</v>
      </c>
    </row>
    <row r="20315" spans="1:2">
      <c r="A20315" s="68" t="s">
        <v>20359</v>
      </c>
      <c r="B20315" s="225">
        <v>2.4</v>
      </c>
    </row>
    <row r="20316" spans="1:2">
      <c r="A20316" s="68" t="s">
        <v>20360</v>
      </c>
      <c r="B20316" s="225">
        <v>858.59</v>
      </c>
    </row>
    <row r="20317" spans="1:2">
      <c r="A20317" s="68" t="s">
        <v>20361</v>
      </c>
      <c r="B20317" s="225">
        <v>856.62</v>
      </c>
    </row>
    <row r="20318" spans="1:2">
      <c r="A20318" s="68" t="s">
        <v>20362</v>
      </c>
      <c r="B20318" s="225">
        <v>894.71</v>
      </c>
    </row>
    <row r="20319" spans="1:2">
      <c r="A20319" s="68" t="s">
        <v>20363</v>
      </c>
      <c r="B20319" s="225">
        <v>892.74</v>
      </c>
    </row>
    <row r="20320" spans="1:2">
      <c r="A20320" s="68" t="s">
        <v>20364</v>
      </c>
      <c r="B20320" s="225">
        <v>529.37</v>
      </c>
    </row>
    <row r="20321" spans="1:2">
      <c r="A20321" s="68" t="s">
        <v>20365</v>
      </c>
      <c r="B20321" s="225">
        <v>528.16</v>
      </c>
    </row>
    <row r="20322" spans="1:2">
      <c r="A20322" s="68" t="s">
        <v>20366</v>
      </c>
      <c r="B20322" s="225">
        <v>57.79</v>
      </c>
    </row>
    <row r="20323" spans="1:2">
      <c r="A20323" s="68" t="s">
        <v>20367</v>
      </c>
      <c r="B20323" s="225">
        <v>56.95</v>
      </c>
    </row>
    <row r="20324" spans="1:2">
      <c r="A20324" s="68" t="s">
        <v>20368</v>
      </c>
      <c r="B20324" s="225">
        <v>154.76</v>
      </c>
    </row>
    <row r="20325" spans="1:2">
      <c r="A20325" s="68" t="s">
        <v>20369</v>
      </c>
      <c r="B20325" s="225">
        <v>147.44999999999999</v>
      </c>
    </row>
    <row r="20326" spans="1:2">
      <c r="A20326" s="68" t="s">
        <v>20370</v>
      </c>
      <c r="B20326" s="225">
        <v>139.65</v>
      </c>
    </row>
    <row r="20327" spans="1:2">
      <c r="A20327" s="68" t="s">
        <v>20371</v>
      </c>
      <c r="B20327" s="225">
        <v>130.69</v>
      </c>
    </row>
    <row r="20328" spans="1:2">
      <c r="A20328" s="68" t="s">
        <v>20372</v>
      </c>
      <c r="B20328" s="225">
        <v>0.56999999999999995</v>
      </c>
    </row>
    <row r="20329" spans="1:2">
      <c r="A20329" s="68" t="s">
        <v>20374</v>
      </c>
      <c r="B20329" s="225">
        <v>0.55000000000000004</v>
      </c>
    </row>
    <row r="20330" spans="1:2">
      <c r="A20330" s="68" t="s">
        <v>20375</v>
      </c>
      <c r="B20330" s="225">
        <v>2.2400000000000002</v>
      </c>
    </row>
    <row r="20331" spans="1:2">
      <c r="A20331" s="68" t="s">
        <v>20376</v>
      </c>
      <c r="B20331" s="225">
        <v>2.1800000000000002</v>
      </c>
    </row>
    <row r="20332" spans="1:2">
      <c r="A20332" s="68" t="s">
        <v>20377</v>
      </c>
      <c r="B20332" s="225">
        <v>1.59</v>
      </c>
    </row>
    <row r="20333" spans="1:2">
      <c r="A20333" s="68" t="s">
        <v>20378</v>
      </c>
      <c r="B20333" s="225">
        <v>1.55</v>
      </c>
    </row>
    <row r="20334" spans="1:2">
      <c r="A20334" s="68" t="s">
        <v>20379</v>
      </c>
      <c r="B20334" s="225">
        <v>0.2</v>
      </c>
    </row>
    <row r="20335" spans="1:2">
      <c r="A20335" s="68" t="s">
        <v>20381</v>
      </c>
      <c r="B20335" s="225">
        <v>0.2</v>
      </c>
    </row>
    <row r="20336" spans="1:2">
      <c r="A20336" s="68" t="s">
        <v>20382</v>
      </c>
      <c r="B20336" s="225">
        <v>0.2</v>
      </c>
    </row>
    <row r="20337" spans="1:2">
      <c r="A20337" s="68" t="s">
        <v>20384</v>
      </c>
      <c r="B20337" s="225">
        <v>0.2</v>
      </c>
    </row>
    <row r="20338" spans="1:2">
      <c r="A20338" s="68" t="s">
        <v>20385</v>
      </c>
      <c r="B20338" s="225">
        <v>0.26</v>
      </c>
    </row>
    <row r="20339" spans="1:2">
      <c r="A20339" s="68" t="s">
        <v>20387</v>
      </c>
      <c r="B20339" s="225">
        <v>0.25</v>
      </c>
    </row>
    <row r="20340" spans="1:2">
      <c r="A20340" s="68" t="s">
        <v>20388</v>
      </c>
      <c r="B20340" s="225">
        <v>4.88</v>
      </c>
    </row>
    <row r="20341" spans="1:2">
      <c r="A20341" s="68" t="s">
        <v>20389</v>
      </c>
      <c r="B20341" s="225">
        <v>4.67</v>
      </c>
    </row>
    <row r="20342" spans="1:2">
      <c r="A20342" s="68" t="s">
        <v>20390</v>
      </c>
      <c r="B20342" s="225">
        <v>32.33</v>
      </c>
    </row>
    <row r="20343" spans="1:2">
      <c r="A20343" s="68" t="s">
        <v>20391</v>
      </c>
      <c r="B20343" s="225">
        <v>31.57</v>
      </c>
    </row>
    <row r="20344" spans="1:2">
      <c r="A20344" s="68" t="s">
        <v>20392</v>
      </c>
      <c r="B20344" s="225">
        <v>2.75</v>
      </c>
    </row>
    <row r="20345" spans="1:2">
      <c r="A20345" s="68" t="s">
        <v>20394</v>
      </c>
      <c r="B20345" s="225">
        <v>2.69</v>
      </c>
    </row>
    <row r="20346" spans="1:2">
      <c r="A20346" s="68" t="s">
        <v>20395</v>
      </c>
      <c r="B20346" s="225">
        <v>4.57</v>
      </c>
    </row>
    <row r="20347" spans="1:2">
      <c r="A20347" s="68" t="s">
        <v>20397</v>
      </c>
      <c r="B20347" s="225">
        <v>4.46</v>
      </c>
    </row>
    <row r="20348" spans="1:2">
      <c r="A20348" s="68" t="s">
        <v>20398</v>
      </c>
      <c r="B20348" s="225">
        <v>16.399999999999999</v>
      </c>
    </row>
    <row r="20349" spans="1:2">
      <c r="A20349" s="68" t="s">
        <v>20399</v>
      </c>
      <c r="B20349" s="225">
        <v>15.86</v>
      </c>
    </row>
    <row r="20350" spans="1:2">
      <c r="A20350" s="68" t="s">
        <v>20400</v>
      </c>
      <c r="B20350" s="225">
        <v>0.25</v>
      </c>
    </row>
    <row r="20351" spans="1:2">
      <c r="A20351" s="68" t="s">
        <v>20401</v>
      </c>
      <c r="B20351" s="225">
        <v>0.22</v>
      </c>
    </row>
    <row r="20352" spans="1:2">
      <c r="A20352" s="68" t="s">
        <v>20402</v>
      </c>
      <c r="B20352" s="225">
        <v>140.04</v>
      </c>
    </row>
    <row r="20353" spans="1:2">
      <c r="A20353" s="68" t="s">
        <v>20404</v>
      </c>
      <c r="B20353" s="225">
        <v>135.13999999999999</v>
      </c>
    </row>
    <row r="20354" spans="1:2">
      <c r="A20354" s="68" t="s">
        <v>20405</v>
      </c>
      <c r="B20354" s="225">
        <v>1.79</v>
      </c>
    </row>
    <row r="20355" spans="1:2">
      <c r="A20355" s="68" t="s">
        <v>20407</v>
      </c>
      <c r="B20355" s="225">
        <v>1.7</v>
      </c>
    </row>
    <row r="20356" spans="1:2">
      <c r="A20356" s="68" t="s">
        <v>20408</v>
      </c>
      <c r="B20356" s="225">
        <v>0.82</v>
      </c>
    </row>
    <row r="20357" spans="1:2">
      <c r="A20357" s="68" t="s">
        <v>20410</v>
      </c>
      <c r="B20357" s="225">
        <v>0.8</v>
      </c>
    </row>
    <row r="20358" spans="1:2">
      <c r="A20358" s="68" t="s">
        <v>20411</v>
      </c>
      <c r="B20358" s="225">
        <v>2.69</v>
      </c>
    </row>
    <row r="20359" spans="1:2">
      <c r="A20359" s="68" t="s">
        <v>20413</v>
      </c>
      <c r="B20359" s="225">
        <v>2.4700000000000002</v>
      </c>
    </row>
    <row r="20360" spans="1:2">
      <c r="A20360" s="68" t="s">
        <v>20414</v>
      </c>
      <c r="B20360" s="225">
        <v>0.4</v>
      </c>
    </row>
    <row r="20361" spans="1:2">
      <c r="A20361" s="68" t="s">
        <v>20415</v>
      </c>
      <c r="B20361" s="225">
        <v>0.39</v>
      </c>
    </row>
    <row r="20362" spans="1:2">
      <c r="A20362" s="68" t="s">
        <v>20416</v>
      </c>
      <c r="B20362" s="225">
        <v>0.49</v>
      </c>
    </row>
    <row r="20363" spans="1:2">
      <c r="A20363" s="68" t="s">
        <v>20417</v>
      </c>
      <c r="B20363" s="225">
        <v>0.47</v>
      </c>
    </row>
    <row r="20364" spans="1:2">
      <c r="A20364" s="68" t="s">
        <v>20418</v>
      </c>
      <c r="B20364" s="225">
        <v>10.87</v>
      </c>
    </row>
    <row r="20365" spans="1:2">
      <c r="A20365" s="68" t="s">
        <v>20419</v>
      </c>
      <c r="B20365" s="225">
        <v>10.27</v>
      </c>
    </row>
    <row r="20366" spans="1:2">
      <c r="A20366" s="68" t="s">
        <v>20420</v>
      </c>
      <c r="B20366" s="225">
        <v>12.08</v>
      </c>
    </row>
    <row r="20367" spans="1:2">
      <c r="A20367" s="68" t="s">
        <v>20421</v>
      </c>
      <c r="B20367" s="225">
        <v>11.42</v>
      </c>
    </row>
    <row r="20368" spans="1:2">
      <c r="A20368" s="68" t="s">
        <v>20422</v>
      </c>
      <c r="B20368" s="225">
        <v>13.25</v>
      </c>
    </row>
    <row r="20369" spans="1:2">
      <c r="A20369" s="68" t="s">
        <v>20423</v>
      </c>
      <c r="B20369" s="225">
        <v>12.51</v>
      </c>
    </row>
    <row r="20370" spans="1:2">
      <c r="A20370" s="68" t="s">
        <v>20424</v>
      </c>
      <c r="B20370" s="225">
        <v>13.16</v>
      </c>
    </row>
    <row r="20371" spans="1:2">
      <c r="A20371" s="68" t="s">
        <v>20425</v>
      </c>
      <c r="B20371" s="225">
        <v>12.44</v>
      </c>
    </row>
    <row r="20372" spans="1:2">
      <c r="A20372" s="68" t="s">
        <v>20426</v>
      </c>
      <c r="B20372" s="225">
        <v>14.61</v>
      </c>
    </row>
    <row r="20373" spans="1:2">
      <c r="A20373" s="68" t="s">
        <v>20427</v>
      </c>
      <c r="B20373" s="225">
        <v>13.82</v>
      </c>
    </row>
    <row r="20374" spans="1:2">
      <c r="A20374" s="68" t="s">
        <v>20428</v>
      </c>
      <c r="B20374" s="225">
        <v>16.03</v>
      </c>
    </row>
    <row r="20375" spans="1:2">
      <c r="A20375" s="68" t="s">
        <v>20429</v>
      </c>
      <c r="B20375" s="225">
        <v>15.14</v>
      </c>
    </row>
    <row r="20376" spans="1:2">
      <c r="A20376" s="68" t="s">
        <v>20430</v>
      </c>
      <c r="B20376" s="225">
        <v>11.99</v>
      </c>
    </row>
    <row r="20377" spans="1:2">
      <c r="A20377" s="68" t="s">
        <v>20431</v>
      </c>
      <c r="B20377" s="225">
        <v>11.56</v>
      </c>
    </row>
    <row r="20378" spans="1:2">
      <c r="A20378" s="68" t="s">
        <v>20432</v>
      </c>
      <c r="B20378" s="225">
        <v>14.12</v>
      </c>
    </row>
    <row r="20379" spans="1:2">
      <c r="A20379" s="68" t="s">
        <v>20433</v>
      </c>
      <c r="B20379" s="225">
        <v>13.59</v>
      </c>
    </row>
    <row r="20380" spans="1:2">
      <c r="A20380" s="68" t="s">
        <v>20434</v>
      </c>
      <c r="B20380" s="225">
        <v>25.1</v>
      </c>
    </row>
    <row r="20381" spans="1:2">
      <c r="A20381" s="68" t="s">
        <v>20435</v>
      </c>
      <c r="B20381" s="225">
        <v>24.02</v>
      </c>
    </row>
    <row r="20382" spans="1:2">
      <c r="A20382" s="68" t="s">
        <v>20436</v>
      </c>
      <c r="B20382" s="225">
        <v>21.78</v>
      </c>
    </row>
    <row r="20383" spans="1:2">
      <c r="A20383" s="68" t="s">
        <v>20437</v>
      </c>
      <c r="B20383" s="225">
        <v>20.87</v>
      </c>
    </row>
    <row r="20384" spans="1:2">
      <c r="A20384" s="68" t="s">
        <v>20438</v>
      </c>
      <c r="B20384" s="225">
        <v>8.44</v>
      </c>
    </row>
    <row r="20385" spans="1:2">
      <c r="A20385" s="68" t="s">
        <v>20439</v>
      </c>
      <c r="B20385" s="225">
        <v>7.99</v>
      </c>
    </row>
    <row r="20386" spans="1:2">
      <c r="A20386" s="68" t="s">
        <v>20440</v>
      </c>
      <c r="B20386" s="225">
        <v>13.85</v>
      </c>
    </row>
    <row r="20387" spans="1:2">
      <c r="A20387" s="68" t="s">
        <v>20441</v>
      </c>
      <c r="B20387" s="225">
        <v>13.3</v>
      </c>
    </row>
    <row r="20388" spans="1:2">
      <c r="A20388" s="68" t="s">
        <v>20442</v>
      </c>
      <c r="B20388" s="225">
        <v>9.14</v>
      </c>
    </row>
    <row r="20389" spans="1:2">
      <c r="A20389" s="68" t="s">
        <v>20443</v>
      </c>
      <c r="B20389" s="225">
        <v>8.69</v>
      </c>
    </row>
    <row r="20390" spans="1:2">
      <c r="A20390" s="68" t="s">
        <v>20444</v>
      </c>
      <c r="B20390" s="225">
        <v>206.29</v>
      </c>
    </row>
    <row r="20391" spans="1:2">
      <c r="A20391" s="68" t="s">
        <v>20445</v>
      </c>
      <c r="B20391" s="225">
        <v>198.59</v>
      </c>
    </row>
    <row r="20392" spans="1:2">
      <c r="A20392" s="68" t="s">
        <v>20446</v>
      </c>
      <c r="B20392" s="225">
        <v>17.25</v>
      </c>
    </row>
    <row r="20393" spans="1:2">
      <c r="A20393" s="68" t="s">
        <v>20447</v>
      </c>
      <c r="B20393" s="225">
        <v>16.57</v>
      </c>
    </row>
    <row r="20394" spans="1:2">
      <c r="A20394" s="68" t="s">
        <v>20448</v>
      </c>
      <c r="B20394" s="225">
        <v>11.7</v>
      </c>
    </row>
    <row r="20395" spans="1:2">
      <c r="A20395" s="68" t="s">
        <v>20449</v>
      </c>
      <c r="B20395" s="225">
        <v>11.14</v>
      </c>
    </row>
    <row r="20396" spans="1:2">
      <c r="A20396" s="68" t="s">
        <v>20450</v>
      </c>
      <c r="B20396" s="225">
        <v>11.25</v>
      </c>
    </row>
    <row r="20397" spans="1:2">
      <c r="A20397" s="68" t="s">
        <v>20451</v>
      </c>
      <c r="B20397" s="225">
        <v>10.68</v>
      </c>
    </row>
    <row r="20398" spans="1:2">
      <c r="A20398" s="68" t="s">
        <v>20452</v>
      </c>
      <c r="B20398" s="225">
        <v>11.03</v>
      </c>
    </row>
    <row r="20399" spans="1:2">
      <c r="A20399" s="68" t="s">
        <v>20453</v>
      </c>
      <c r="B20399" s="225">
        <v>10.45</v>
      </c>
    </row>
    <row r="20400" spans="1:2">
      <c r="A20400" s="68" t="s">
        <v>20454</v>
      </c>
      <c r="B20400" s="225">
        <v>8.2200000000000006</v>
      </c>
    </row>
    <row r="20401" spans="1:2">
      <c r="A20401" s="68" t="s">
        <v>20455</v>
      </c>
      <c r="B20401" s="225">
        <v>7.83</v>
      </c>
    </row>
    <row r="20402" spans="1:2">
      <c r="A20402" s="68" t="s">
        <v>20456</v>
      </c>
      <c r="B20402" s="225">
        <v>7.86</v>
      </c>
    </row>
    <row r="20403" spans="1:2">
      <c r="A20403" s="68" t="s">
        <v>20457</v>
      </c>
      <c r="B20403" s="225">
        <v>7.5</v>
      </c>
    </row>
    <row r="20404" spans="1:2">
      <c r="A20404" s="68" t="s">
        <v>20458</v>
      </c>
      <c r="B20404" s="225">
        <v>11.25</v>
      </c>
    </row>
    <row r="20405" spans="1:2">
      <c r="A20405" s="68" t="s">
        <v>20459</v>
      </c>
      <c r="B20405" s="225">
        <v>10.68</v>
      </c>
    </row>
    <row r="20406" spans="1:2">
      <c r="A20406" s="68" t="s">
        <v>20460</v>
      </c>
      <c r="B20406" s="225">
        <v>11.03</v>
      </c>
    </row>
    <row r="20407" spans="1:2">
      <c r="A20407" s="68" t="s">
        <v>20461</v>
      </c>
      <c r="B20407" s="225">
        <v>10.45</v>
      </c>
    </row>
    <row r="20408" spans="1:2">
      <c r="A20408" s="68" t="s">
        <v>20462</v>
      </c>
      <c r="B20408" s="225">
        <v>0.41</v>
      </c>
    </row>
    <row r="20409" spans="1:2">
      <c r="A20409" s="68" t="s">
        <v>20463</v>
      </c>
      <c r="B20409" s="225">
        <v>0.4</v>
      </c>
    </row>
    <row r="20410" spans="1:2">
      <c r="A20410" s="68" t="s">
        <v>20464</v>
      </c>
      <c r="B20410" s="225">
        <v>0.27</v>
      </c>
    </row>
    <row r="20411" spans="1:2">
      <c r="A20411" s="68" t="s">
        <v>20465</v>
      </c>
      <c r="B20411" s="225">
        <v>0.26</v>
      </c>
    </row>
    <row r="20412" spans="1:2">
      <c r="A20412" s="68" t="s">
        <v>20466</v>
      </c>
      <c r="B20412" s="225">
        <v>40.08</v>
      </c>
    </row>
    <row r="20413" spans="1:2">
      <c r="A20413" s="68" t="s">
        <v>20467</v>
      </c>
      <c r="B20413" s="225">
        <v>38</v>
      </c>
    </row>
    <row r="20414" spans="1:2">
      <c r="A20414" s="68" t="s">
        <v>20468</v>
      </c>
      <c r="B20414" s="225">
        <v>75.84</v>
      </c>
    </row>
    <row r="20415" spans="1:2">
      <c r="A20415" s="68" t="s">
        <v>20469</v>
      </c>
      <c r="B20415" s="225">
        <v>71.69</v>
      </c>
    </row>
    <row r="20416" spans="1:2">
      <c r="A20416" s="68" t="s">
        <v>20470</v>
      </c>
      <c r="B20416" s="225">
        <v>34.18</v>
      </c>
    </row>
    <row r="20417" spans="1:2">
      <c r="A20417" s="68" t="s">
        <v>20471</v>
      </c>
      <c r="B20417" s="225">
        <v>31.59</v>
      </c>
    </row>
    <row r="20418" spans="1:2">
      <c r="A20418" s="68" t="s">
        <v>20472</v>
      </c>
      <c r="B20418" s="225">
        <v>41.66</v>
      </c>
    </row>
    <row r="20419" spans="1:2">
      <c r="A20419" s="68" t="s">
        <v>20473</v>
      </c>
      <c r="B20419" s="225">
        <v>40.090000000000003</v>
      </c>
    </row>
    <row r="20420" spans="1:2">
      <c r="A20420" s="68" t="s">
        <v>20474</v>
      </c>
      <c r="B20420" s="225">
        <v>220.23</v>
      </c>
    </row>
    <row r="20421" spans="1:2">
      <c r="A20421" s="68" t="s">
        <v>20475</v>
      </c>
      <c r="B20421" s="225">
        <v>213.67</v>
      </c>
    </row>
    <row r="20422" spans="1:2">
      <c r="A20422" s="68" t="s">
        <v>20476</v>
      </c>
      <c r="B20422" s="225">
        <v>88.54</v>
      </c>
    </row>
    <row r="20423" spans="1:2">
      <c r="A20423" s="68" t="s">
        <v>20477</v>
      </c>
      <c r="B20423" s="225">
        <v>84.02</v>
      </c>
    </row>
    <row r="20424" spans="1:2">
      <c r="A20424" s="68" t="s">
        <v>20478</v>
      </c>
      <c r="B20424" s="225">
        <v>305.31</v>
      </c>
    </row>
    <row r="20425" spans="1:2">
      <c r="A20425" s="68" t="s">
        <v>20479</v>
      </c>
      <c r="B20425" s="225">
        <v>295.95</v>
      </c>
    </row>
    <row r="20426" spans="1:2">
      <c r="A20426" s="68" t="s">
        <v>20480</v>
      </c>
      <c r="B20426" s="225">
        <v>0.7</v>
      </c>
    </row>
    <row r="20427" spans="1:2">
      <c r="A20427" s="68" t="s">
        <v>20481</v>
      </c>
      <c r="B20427" s="225">
        <v>0.67</v>
      </c>
    </row>
    <row r="20428" spans="1:2">
      <c r="A20428" s="68" t="s">
        <v>20482</v>
      </c>
      <c r="B20428" s="225">
        <v>3.06</v>
      </c>
    </row>
    <row r="20429" spans="1:2">
      <c r="A20429" s="68" t="s">
        <v>20483</v>
      </c>
      <c r="B20429" s="225">
        <v>2.96</v>
      </c>
    </row>
    <row r="20430" spans="1:2">
      <c r="A20430" s="68" t="s">
        <v>20484</v>
      </c>
      <c r="B20430" s="225">
        <v>4.97</v>
      </c>
    </row>
    <row r="20431" spans="1:2">
      <c r="A20431" s="68" t="s">
        <v>20485</v>
      </c>
      <c r="B20431" s="225">
        <v>4.79</v>
      </c>
    </row>
    <row r="20432" spans="1:2">
      <c r="A20432" s="68" t="s">
        <v>24143</v>
      </c>
      <c r="B20432" s="225">
        <v>163.11000000000001</v>
      </c>
    </row>
    <row r="20433" spans="1:2">
      <c r="A20433" s="68" t="s">
        <v>24144</v>
      </c>
      <c r="B20433" s="225">
        <v>157.76</v>
      </c>
    </row>
    <row r="20434" spans="1:2">
      <c r="A20434" s="68" t="s">
        <v>24145</v>
      </c>
      <c r="B20434" s="225">
        <v>134.06</v>
      </c>
    </row>
    <row r="20435" spans="1:2">
      <c r="A20435" s="68" t="s">
        <v>24146</v>
      </c>
      <c r="B20435" s="225">
        <v>130.63</v>
      </c>
    </row>
    <row r="20436" spans="1:2">
      <c r="A20436" s="68" t="s">
        <v>24147</v>
      </c>
      <c r="B20436" s="225">
        <v>29.05</v>
      </c>
    </row>
    <row r="20437" spans="1:2">
      <c r="A20437" s="68" t="s">
        <v>24148</v>
      </c>
      <c r="B20437" s="225">
        <v>27.13</v>
      </c>
    </row>
    <row r="20438" spans="1:2">
      <c r="A20438" s="68" t="s">
        <v>20486</v>
      </c>
      <c r="B20438" s="225">
        <v>130.63999999999999</v>
      </c>
    </row>
    <row r="20439" spans="1:2">
      <c r="A20439" s="68" t="s">
        <v>20487</v>
      </c>
      <c r="B20439" s="225">
        <v>115.26</v>
      </c>
    </row>
    <row r="20440" spans="1:2">
      <c r="A20440" s="68" t="s">
        <v>20488</v>
      </c>
      <c r="B20440" s="225">
        <v>230.92</v>
      </c>
    </row>
    <row r="20441" spans="1:2">
      <c r="A20441" s="68" t="s">
        <v>20489</v>
      </c>
      <c r="B20441" s="225">
        <v>222.86</v>
      </c>
    </row>
    <row r="20442" spans="1:2">
      <c r="A20442" s="68" t="s">
        <v>20490</v>
      </c>
      <c r="B20442" s="225">
        <v>1.27</v>
      </c>
    </row>
    <row r="20443" spans="1:2">
      <c r="A20443" s="68" t="s">
        <v>20491</v>
      </c>
      <c r="B20443" s="225">
        <v>1.22</v>
      </c>
    </row>
    <row r="20444" spans="1:2">
      <c r="A20444" s="68" t="s">
        <v>20492</v>
      </c>
      <c r="B20444" s="225">
        <v>2.4300000000000002</v>
      </c>
    </row>
    <row r="20445" spans="1:2">
      <c r="A20445" s="68" t="s">
        <v>20493</v>
      </c>
      <c r="B20445" s="225">
        <v>2.3199999999999998</v>
      </c>
    </row>
    <row r="20446" spans="1:2">
      <c r="A20446" s="68" t="s">
        <v>20494</v>
      </c>
      <c r="B20446" s="225">
        <v>3.06</v>
      </c>
    </row>
    <row r="20447" spans="1:2">
      <c r="A20447" s="68" t="s">
        <v>20495</v>
      </c>
      <c r="B20447" s="225">
        <v>2.93</v>
      </c>
    </row>
    <row r="20448" spans="1:2">
      <c r="A20448" s="68" t="s">
        <v>20496</v>
      </c>
      <c r="B20448" s="225">
        <v>3.91</v>
      </c>
    </row>
    <row r="20449" spans="1:2">
      <c r="A20449" s="68" t="s">
        <v>20497</v>
      </c>
      <c r="B20449" s="225">
        <v>3.73</v>
      </c>
    </row>
    <row r="20450" spans="1:2">
      <c r="A20450" s="68" t="s">
        <v>20498</v>
      </c>
      <c r="B20450" s="225">
        <v>49.58</v>
      </c>
    </row>
    <row r="20451" spans="1:2">
      <c r="A20451" s="68" t="s">
        <v>20499</v>
      </c>
      <c r="B20451" s="225">
        <v>45.62</v>
      </c>
    </row>
    <row r="20452" spans="1:2">
      <c r="A20452" s="68" t="s">
        <v>20500</v>
      </c>
      <c r="B20452" s="225">
        <v>40.64</v>
      </c>
    </row>
    <row r="20453" spans="1:2">
      <c r="A20453" s="68" t="s">
        <v>20501</v>
      </c>
      <c r="B20453" s="225">
        <v>37.51</v>
      </c>
    </row>
    <row r="20454" spans="1:2">
      <c r="A20454" s="68" t="s">
        <v>20502</v>
      </c>
      <c r="B20454" s="225">
        <v>593.41</v>
      </c>
    </row>
    <row r="20455" spans="1:2">
      <c r="A20455" s="68" t="s">
        <v>20503</v>
      </c>
      <c r="B20455" s="225">
        <v>532.37</v>
      </c>
    </row>
    <row r="20456" spans="1:2">
      <c r="A20456" s="68" t="s">
        <v>20504</v>
      </c>
      <c r="B20456" s="225">
        <v>2.11</v>
      </c>
    </row>
    <row r="20457" spans="1:2">
      <c r="A20457" s="68" t="s">
        <v>20505</v>
      </c>
      <c r="B20457" s="225">
        <v>1.93</v>
      </c>
    </row>
    <row r="20458" spans="1:2">
      <c r="A20458" s="68" t="s">
        <v>20506</v>
      </c>
      <c r="B20458" s="225">
        <v>2.95</v>
      </c>
    </row>
    <row r="20459" spans="1:2">
      <c r="A20459" s="68" t="s">
        <v>20507</v>
      </c>
      <c r="B20459" s="225">
        <v>2.76</v>
      </c>
    </row>
    <row r="20460" spans="1:2">
      <c r="A20460" s="68" t="s">
        <v>20508</v>
      </c>
      <c r="B20460" s="225">
        <v>14.91</v>
      </c>
    </row>
    <row r="20461" spans="1:2">
      <c r="A20461" s="68" t="s">
        <v>20509</v>
      </c>
      <c r="B20461" s="225">
        <v>12.92</v>
      </c>
    </row>
    <row r="20462" spans="1:2">
      <c r="A20462" s="68" t="s">
        <v>20510</v>
      </c>
      <c r="B20462" s="225">
        <v>1.27</v>
      </c>
    </row>
    <row r="20463" spans="1:2">
      <c r="A20463" s="68" t="s">
        <v>20512</v>
      </c>
      <c r="B20463" s="225">
        <v>1.1000000000000001</v>
      </c>
    </row>
    <row r="20464" spans="1:2">
      <c r="A20464" s="68" t="s">
        <v>20513</v>
      </c>
      <c r="B20464" s="225">
        <v>1.36</v>
      </c>
    </row>
    <row r="20465" spans="1:2">
      <c r="A20465" s="68" t="s">
        <v>20515</v>
      </c>
      <c r="B20465" s="225">
        <v>1.18</v>
      </c>
    </row>
    <row r="20466" spans="1:2">
      <c r="A20466" s="68" t="s">
        <v>20516</v>
      </c>
      <c r="B20466" s="225">
        <v>340.93</v>
      </c>
    </row>
    <row r="20467" spans="1:2">
      <c r="A20467" s="68" t="s">
        <v>20518</v>
      </c>
      <c r="B20467" s="225">
        <v>295.39999999999998</v>
      </c>
    </row>
    <row r="20468" spans="1:2">
      <c r="A20468" s="68" t="s">
        <v>20519</v>
      </c>
      <c r="B20468" s="225">
        <v>21.47</v>
      </c>
    </row>
    <row r="20469" spans="1:2">
      <c r="A20469" s="68" t="s">
        <v>20520</v>
      </c>
      <c r="B20469" s="225">
        <v>18.61</v>
      </c>
    </row>
    <row r="20470" spans="1:2">
      <c r="A20470" s="68" t="s">
        <v>20521</v>
      </c>
      <c r="B20470" s="225">
        <v>17.38</v>
      </c>
    </row>
    <row r="20471" spans="1:2">
      <c r="A20471" s="68" t="s">
        <v>20523</v>
      </c>
      <c r="B20471" s="225">
        <v>15.06</v>
      </c>
    </row>
    <row r="20472" spans="1:2">
      <c r="A20472" s="68" t="s">
        <v>20524</v>
      </c>
      <c r="B20472" s="225">
        <v>1.02</v>
      </c>
    </row>
    <row r="20473" spans="1:2">
      <c r="A20473" s="68" t="s">
        <v>20525</v>
      </c>
      <c r="B20473" s="225">
        <v>0.88</v>
      </c>
    </row>
    <row r="20474" spans="1:2">
      <c r="A20474" s="68" t="s">
        <v>20526</v>
      </c>
      <c r="B20474" s="225">
        <v>18.579999999999998</v>
      </c>
    </row>
    <row r="20475" spans="1:2">
      <c r="A20475" s="68" t="s">
        <v>20527</v>
      </c>
      <c r="B20475" s="225">
        <v>16.09</v>
      </c>
    </row>
    <row r="20476" spans="1:2">
      <c r="A20476" s="68" t="s">
        <v>20528</v>
      </c>
      <c r="B20476" s="225">
        <v>27.99</v>
      </c>
    </row>
    <row r="20477" spans="1:2">
      <c r="A20477" s="68" t="s">
        <v>20529</v>
      </c>
      <c r="B20477" s="225">
        <v>25.23</v>
      </c>
    </row>
    <row r="20478" spans="1:2">
      <c r="A20478" s="68" t="s">
        <v>20530</v>
      </c>
      <c r="B20478" s="225">
        <v>84.89</v>
      </c>
    </row>
    <row r="20479" spans="1:2">
      <c r="A20479" s="68" t="s">
        <v>20531</v>
      </c>
      <c r="B20479" s="225">
        <v>73.97</v>
      </c>
    </row>
    <row r="20480" spans="1:2">
      <c r="A20480" s="68" t="s">
        <v>20532</v>
      </c>
      <c r="B20480" s="225">
        <v>9.1999999999999993</v>
      </c>
    </row>
    <row r="20481" spans="1:2">
      <c r="A20481" s="68" t="s">
        <v>20534</v>
      </c>
      <c r="B20481" s="225">
        <v>7.97</v>
      </c>
    </row>
    <row r="20482" spans="1:2">
      <c r="A20482" s="68" t="s">
        <v>20535</v>
      </c>
      <c r="B20482" s="225">
        <v>12.78</v>
      </c>
    </row>
    <row r="20483" spans="1:2">
      <c r="A20483" s="68" t="s">
        <v>20537</v>
      </c>
      <c r="B20483" s="225">
        <v>11.07</v>
      </c>
    </row>
    <row r="20484" spans="1:2">
      <c r="A20484" s="68" t="s">
        <v>20538</v>
      </c>
      <c r="B20484" s="225">
        <v>3.8</v>
      </c>
    </row>
    <row r="20485" spans="1:2">
      <c r="A20485" s="68" t="s">
        <v>20540</v>
      </c>
      <c r="B20485" s="225">
        <v>3.39</v>
      </c>
    </row>
    <row r="20486" spans="1:2">
      <c r="A20486" s="68" t="s">
        <v>20541</v>
      </c>
      <c r="B20486" s="225">
        <v>10.220000000000001</v>
      </c>
    </row>
    <row r="20487" spans="1:2">
      <c r="A20487" s="68" t="s">
        <v>20543</v>
      </c>
      <c r="B20487" s="225">
        <v>8.86</v>
      </c>
    </row>
    <row r="20488" spans="1:2">
      <c r="A20488" s="68" t="s">
        <v>20544</v>
      </c>
      <c r="B20488" s="225">
        <v>12.78</v>
      </c>
    </row>
    <row r="20489" spans="1:2">
      <c r="A20489" s="68" t="s">
        <v>20546</v>
      </c>
      <c r="B20489" s="225">
        <v>11.07</v>
      </c>
    </row>
    <row r="20490" spans="1:2">
      <c r="A20490" s="68" t="s">
        <v>20547</v>
      </c>
      <c r="B20490" s="225">
        <v>20.45</v>
      </c>
    </row>
    <row r="20491" spans="1:2">
      <c r="A20491" s="68" t="s">
        <v>20549</v>
      </c>
      <c r="B20491" s="225">
        <v>17.72</v>
      </c>
    </row>
    <row r="20492" spans="1:2">
      <c r="A20492" s="68" t="s">
        <v>20550</v>
      </c>
      <c r="B20492" s="225">
        <v>15.34</v>
      </c>
    </row>
    <row r="20493" spans="1:2">
      <c r="A20493" s="68" t="s">
        <v>20552</v>
      </c>
      <c r="B20493" s="225">
        <v>13.29</v>
      </c>
    </row>
    <row r="20494" spans="1:2">
      <c r="A20494" s="68" t="s">
        <v>20553</v>
      </c>
      <c r="B20494" s="225">
        <v>5.1100000000000003</v>
      </c>
    </row>
    <row r="20495" spans="1:2">
      <c r="A20495" s="68" t="s">
        <v>20555</v>
      </c>
      <c r="B20495" s="225">
        <v>4.43</v>
      </c>
    </row>
    <row r="20496" spans="1:2">
      <c r="A20496" s="68" t="s">
        <v>20556</v>
      </c>
      <c r="B20496" s="225">
        <v>4.8899999999999997</v>
      </c>
    </row>
    <row r="20497" spans="1:2">
      <c r="A20497" s="68" t="s">
        <v>20557</v>
      </c>
      <c r="B20497" s="225">
        <v>4.6500000000000004</v>
      </c>
    </row>
    <row r="20498" spans="1:2">
      <c r="A20498" s="68" t="s">
        <v>20558</v>
      </c>
      <c r="B20498" s="225">
        <v>25.9</v>
      </c>
    </row>
    <row r="20499" spans="1:2">
      <c r="A20499" s="68" t="s">
        <v>20559</v>
      </c>
      <c r="B20499" s="225">
        <v>24.53</v>
      </c>
    </row>
    <row r="20500" spans="1:2">
      <c r="A20500" s="68" t="s">
        <v>20560</v>
      </c>
      <c r="B20500" s="225">
        <v>519.09</v>
      </c>
    </row>
    <row r="20501" spans="1:2">
      <c r="A20501" s="68" t="s">
        <v>20562</v>
      </c>
      <c r="B20501" s="225">
        <v>479.27</v>
      </c>
    </row>
    <row r="20502" spans="1:2">
      <c r="A20502" s="68" t="s">
        <v>20563</v>
      </c>
      <c r="B20502" s="225">
        <v>8.65</v>
      </c>
    </row>
    <row r="20503" spans="1:2">
      <c r="A20503" s="68" t="s">
        <v>20564</v>
      </c>
      <c r="B20503" s="225">
        <v>8.27</v>
      </c>
    </row>
    <row r="20504" spans="1:2">
      <c r="A20504" s="68" t="s">
        <v>20565</v>
      </c>
      <c r="B20504" s="225">
        <v>18.010000000000002</v>
      </c>
    </row>
    <row r="20505" spans="1:2">
      <c r="A20505" s="68" t="s">
        <v>20566</v>
      </c>
      <c r="B20505" s="225">
        <v>16.62</v>
      </c>
    </row>
    <row r="20506" spans="1:2">
      <c r="A20506" s="68" t="s">
        <v>20567</v>
      </c>
      <c r="B20506" s="225">
        <v>8.52</v>
      </c>
    </row>
    <row r="20507" spans="1:2">
      <c r="A20507" s="68" t="s">
        <v>20568</v>
      </c>
      <c r="B20507" s="225">
        <v>7.38</v>
      </c>
    </row>
    <row r="20508" spans="1:2">
      <c r="A20508" s="68" t="s">
        <v>20569</v>
      </c>
      <c r="B20508" s="225">
        <v>37.36</v>
      </c>
    </row>
    <row r="20509" spans="1:2">
      <c r="A20509" s="68" t="s">
        <v>20570</v>
      </c>
      <c r="B20509" s="225">
        <v>34.71</v>
      </c>
    </row>
    <row r="20510" spans="1:2">
      <c r="A20510" s="68" t="s">
        <v>20571</v>
      </c>
      <c r="B20510" s="225">
        <v>39.090000000000003</v>
      </c>
    </row>
    <row r="20511" spans="1:2">
      <c r="A20511" s="68" t="s">
        <v>20572</v>
      </c>
      <c r="B20511" s="225">
        <v>36.619999999999997</v>
      </c>
    </row>
    <row r="20512" spans="1:2">
      <c r="A20512" s="68" t="s">
        <v>20573</v>
      </c>
      <c r="B20512" s="225">
        <v>47.38</v>
      </c>
    </row>
    <row r="20513" spans="1:2">
      <c r="A20513" s="68" t="s">
        <v>20574</v>
      </c>
      <c r="B20513" s="225">
        <v>44.39</v>
      </c>
    </row>
    <row r="20514" spans="1:2">
      <c r="A20514" s="68" t="s">
        <v>20575</v>
      </c>
      <c r="B20514" s="225">
        <v>50.76</v>
      </c>
    </row>
    <row r="20515" spans="1:2">
      <c r="A20515" s="68" t="s">
        <v>20576</v>
      </c>
      <c r="B20515" s="225">
        <v>46.53</v>
      </c>
    </row>
    <row r="20516" spans="1:2">
      <c r="A20516" s="68" t="s">
        <v>20577</v>
      </c>
      <c r="B20516" s="225">
        <v>71.09</v>
      </c>
    </row>
    <row r="20517" spans="1:2">
      <c r="A20517" s="68" t="s">
        <v>20578</v>
      </c>
      <c r="B20517" s="225">
        <v>64.86</v>
      </c>
    </row>
    <row r="20518" spans="1:2">
      <c r="A20518" s="68" t="s">
        <v>20579</v>
      </c>
      <c r="B20518" s="225">
        <v>24.71</v>
      </c>
    </row>
    <row r="20519" spans="1:2">
      <c r="A20519" s="68" t="s">
        <v>20580</v>
      </c>
      <c r="B20519" s="225">
        <v>21.41</v>
      </c>
    </row>
    <row r="20520" spans="1:2">
      <c r="A20520" s="68" t="s">
        <v>20581</v>
      </c>
      <c r="B20520" s="225">
        <v>81.19</v>
      </c>
    </row>
    <row r="20521" spans="1:2">
      <c r="A20521" s="68" t="s">
        <v>20582</v>
      </c>
      <c r="B20521" s="225">
        <v>72.040000000000006</v>
      </c>
    </row>
    <row r="20522" spans="1:2">
      <c r="A20522" s="68" t="s">
        <v>20583</v>
      </c>
      <c r="B20522" s="225">
        <v>78.59</v>
      </c>
    </row>
    <row r="20523" spans="1:2">
      <c r="A20523" s="68" t="s">
        <v>20584</v>
      </c>
      <c r="B20523" s="225">
        <v>74.03</v>
      </c>
    </row>
    <row r="20524" spans="1:2">
      <c r="A20524" s="68" t="s">
        <v>20585</v>
      </c>
      <c r="B20524" s="225">
        <v>93.87</v>
      </c>
    </row>
    <row r="20525" spans="1:2">
      <c r="A20525" s="68" t="s">
        <v>20586</v>
      </c>
      <c r="B20525" s="225">
        <v>88.32</v>
      </c>
    </row>
    <row r="20526" spans="1:2">
      <c r="A20526" s="68" t="s">
        <v>20587</v>
      </c>
      <c r="B20526" s="225">
        <v>116.06</v>
      </c>
    </row>
    <row r="20527" spans="1:2">
      <c r="A20527" s="68" t="s">
        <v>20588</v>
      </c>
      <c r="B20527" s="225">
        <v>109.04</v>
      </c>
    </row>
    <row r="20528" spans="1:2">
      <c r="A20528" s="68" t="s">
        <v>20589</v>
      </c>
      <c r="B20528" s="225">
        <v>259.85000000000002</v>
      </c>
    </row>
    <row r="20529" spans="1:2">
      <c r="A20529" s="68" t="s">
        <v>20590</v>
      </c>
      <c r="B20529" s="225">
        <v>240.78</v>
      </c>
    </row>
    <row r="20530" spans="1:2">
      <c r="A20530" s="68" t="s">
        <v>20591</v>
      </c>
      <c r="B20530" s="225">
        <v>270.10000000000002</v>
      </c>
    </row>
    <row r="20531" spans="1:2">
      <c r="A20531" s="68" t="s">
        <v>20592</v>
      </c>
      <c r="B20531" s="225">
        <v>250.59</v>
      </c>
    </row>
    <row r="20532" spans="1:2">
      <c r="A20532" s="68" t="s">
        <v>20593</v>
      </c>
      <c r="B20532" s="225">
        <v>65.23</v>
      </c>
    </row>
    <row r="20533" spans="1:2">
      <c r="A20533" s="68" t="s">
        <v>20594</v>
      </c>
      <c r="B20533" s="225">
        <v>60.41</v>
      </c>
    </row>
    <row r="20534" spans="1:2">
      <c r="A20534" s="68" t="s">
        <v>20595</v>
      </c>
      <c r="B20534" s="225">
        <v>162</v>
      </c>
    </row>
    <row r="20535" spans="1:2">
      <c r="A20535" s="68" t="s">
        <v>20596</v>
      </c>
      <c r="B20535" s="225">
        <v>150.16999999999999</v>
      </c>
    </row>
    <row r="20536" spans="1:2">
      <c r="A20536" s="68" t="s">
        <v>20597</v>
      </c>
      <c r="B20536" s="225">
        <v>55.36</v>
      </c>
    </row>
    <row r="20537" spans="1:2">
      <c r="A20537" s="68" t="s">
        <v>20598</v>
      </c>
      <c r="B20537" s="225">
        <v>52</v>
      </c>
    </row>
    <row r="20538" spans="1:2">
      <c r="A20538" s="68" t="s">
        <v>20599</v>
      </c>
      <c r="B20538" s="225">
        <v>470.36</v>
      </c>
    </row>
    <row r="20539" spans="1:2">
      <c r="A20539" s="68" t="s">
        <v>20600</v>
      </c>
      <c r="B20539" s="225">
        <v>437.98</v>
      </c>
    </row>
    <row r="20540" spans="1:2">
      <c r="A20540" s="68" t="s">
        <v>20601</v>
      </c>
      <c r="B20540" s="225">
        <v>344.68</v>
      </c>
    </row>
    <row r="20541" spans="1:2">
      <c r="A20541" s="68" t="s">
        <v>20602</v>
      </c>
      <c r="B20541" s="225">
        <v>321.42</v>
      </c>
    </row>
    <row r="20542" spans="1:2">
      <c r="A20542" s="68" t="s">
        <v>20603</v>
      </c>
      <c r="B20542" s="225">
        <v>356.24</v>
      </c>
    </row>
    <row r="20543" spans="1:2">
      <c r="A20543" s="68" t="s">
        <v>20604</v>
      </c>
      <c r="B20543" s="225">
        <v>332.44</v>
      </c>
    </row>
    <row r="20544" spans="1:2">
      <c r="A20544" s="68" t="s">
        <v>20605</v>
      </c>
      <c r="B20544" s="225">
        <v>367.8</v>
      </c>
    </row>
    <row r="20545" spans="1:2">
      <c r="A20545" s="68" t="s">
        <v>20606</v>
      </c>
      <c r="B20545" s="225">
        <v>343.46</v>
      </c>
    </row>
    <row r="20546" spans="1:2">
      <c r="A20546" s="68" t="s">
        <v>20607</v>
      </c>
      <c r="B20546" s="225">
        <v>453.03</v>
      </c>
    </row>
    <row r="20547" spans="1:2">
      <c r="A20547" s="68" t="s">
        <v>20608</v>
      </c>
      <c r="B20547" s="225">
        <v>422.76</v>
      </c>
    </row>
    <row r="20548" spans="1:2">
      <c r="A20548" s="68" t="s">
        <v>20609</v>
      </c>
      <c r="B20548" s="225">
        <v>650.59</v>
      </c>
    </row>
    <row r="20549" spans="1:2">
      <c r="A20549" s="68" t="s">
        <v>20610</v>
      </c>
      <c r="B20549" s="225">
        <v>603.65</v>
      </c>
    </row>
    <row r="20550" spans="1:2">
      <c r="A20550" s="68" t="s">
        <v>20611</v>
      </c>
      <c r="B20550" s="225">
        <v>291.22000000000003</v>
      </c>
    </row>
    <row r="20551" spans="1:2">
      <c r="A20551" s="68" t="s">
        <v>20612</v>
      </c>
      <c r="B20551" s="225">
        <v>271.51</v>
      </c>
    </row>
    <row r="20552" spans="1:2">
      <c r="A20552" s="68" t="s">
        <v>20613</v>
      </c>
      <c r="B20552" s="225">
        <v>380.31</v>
      </c>
    </row>
    <row r="20553" spans="1:2">
      <c r="A20553" s="68" t="s">
        <v>20614</v>
      </c>
      <c r="B20553" s="225">
        <v>354.03</v>
      </c>
    </row>
    <row r="20554" spans="1:2">
      <c r="A20554" s="68" t="s">
        <v>20615</v>
      </c>
      <c r="B20554" s="225">
        <v>470.35</v>
      </c>
    </row>
    <row r="20555" spans="1:2">
      <c r="A20555" s="68" t="s">
        <v>20616</v>
      </c>
      <c r="B20555" s="225">
        <v>437.05</v>
      </c>
    </row>
    <row r="20556" spans="1:2">
      <c r="A20556" s="68" t="s">
        <v>20617</v>
      </c>
      <c r="B20556" s="225">
        <v>421.17</v>
      </c>
    </row>
    <row r="20557" spans="1:2">
      <c r="A20557" s="68" t="s">
        <v>20618</v>
      </c>
      <c r="B20557" s="225">
        <v>393.29</v>
      </c>
    </row>
    <row r="20558" spans="1:2">
      <c r="A20558" s="68" t="s">
        <v>20619</v>
      </c>
      <c r="B20558" s="225">
        <v>554.6</v>
      </c>
    </row>
    <row r="20559" spans="1:2">
      <c r="A20559" s="68" t="s">
        <v>20620</v>
      </c>
      <c r="B20559" s="225">
        <v>518.03</v>
      </c>
    </row>
    <row r="20560" spans="1:2">
      <c r="A20560" s="68" t="s">
        <v>20621</v>
      </c>
      <c r="B20560" s="225">
        <v>681.7</v>
      </c>
    </row>
    <row r="20561" spans="1:2">
      <c r="A20561" s="68" t="s">
        <v>20622</v>
      </c>
      <c r="B20561" s="225">
        <v>636.72</v>
      </c>
    </row>
    <row r="20562" spans="1:2">
      <c r="A20562" s="68" t="s">
        <v>20623</v>
      </c>
      <c r="B20562" s="225">
        <v>605.14</v>
      </c>
    </row>
    <row r="20563" spans="1:2">
      <c r="A20563" s="68" t="s">
        <v>20624</v>
      </c>
      <c r="B20563" s="225">
        <v>565.82000000000005</v>
      </c>
    </row>
    <row r="20564" spans="1:2">
      <c r="A20564" s="68" t="s">
        <v>20625</v>
      </c>
      <c r="B20564" s="225">
        <v>740.62</v>
      </c>
    </row>
    <row r="20565" spans="1:2">
      <c r="A20565" s="68" t="s">
        <v>20626</v>
      </c>
      <c r="B20565" s="225">
        <v>691.6</v>
      </c>
    </row>
    <row r="20566" spans="1:2">
      <c r="A20566" s="68" t="s">
        <v>20627</v>
      </c>
      <c r="B20566" s="225">
        <v>946</v>
      </c>
    </row>
    <row r="20567" spans="1:2">
      <c r="A20567" s="68" t="s">
        <v>20628</v>
      </c>
      <c r="B20567" s="225">
        <v>883.61</v>
      </c>
    </row>
    <row r="20568" spans="1:2">
      <c r="A20568" s="68" t="s">
        <v>20629</v>
      </c>
      <c r="B20568" s="225">
        <v>533.97</v>
      </c>
    </row>
    <row r="20569" spans="1:2">
      <c r="A20569" s="68" t="s">
        <v>20630</v>
      </c>
      <c r="B20569" s="225">
        <v>495.28</v>
      </c>
    </row>
    <row r="20570" spans="1:2">
      <c r="A20570" s="68" t="s">
        <v>20631</v>
      </c>
      <c r="B20570" s="225">
        <v>787.65</v>
      </c>
    </row>
    <row r="20571" spans="1:2">
      <c r="A20571" s="68" t="s">
        <v>20632</v>
      </c>
      <c r="B20571" s="225">
        <v>730.55</v>
      </c>
    </row>
    <row r="20572" spans="1:2">
      <c r="A20572" s="68" t="s">
        <v>20633</v>
      </c>
      <c r="B20572" s="225">
        <v>897.22</v>
      </c>
    </row>
    <row r="20573" spans="1:2">
      <c r="A20573" s="68" t="s">
        <v>20634</v>
      </c>
      <c r="B20573" s="225">
        <v>829.09</v>
      </c>
    </row>
    <row r="20574" spans="1:2">
      <c r="A20574" s="68" t="s">
        <v>20635</v>
      </c>
      <c r="B20574" s="225">
        <v>763.62</v>
      </c>
    </row>
    <row r="20575" spans="1:2">
      <c r="A20575" s="68" t="s">
        <v>20636</v>
      </c>
      <c r="B20575" s="225">
        <v>710.95</v>
      </c>
    </row>
    <row r="20576" spans="1:2">
      <c r="A20576" s="68" t="s">
        <v>20637</v>
      </c>
      <c r="B20576" s="225">
        <v>949.44</v>
      </c>
    </row>
    <row r="20577" spans="1:2">
      <c r="A20577" s="68" t="s">
        <v>20638</v>
      </c>
      <c r="B20577" s="225">
        <v>882.09</v>
      </c>
    </row>
    <row r="20578" spans="1:2">
      <c r="A20578" s="68" t="s">
        <v>20639</v>
      </c>
      <c r="B20578" s="225">
        <v>1104.83</v>
      </c>
    </row>
    <row r="20579" spans="1:2">
      <c r="A20579" s="68" t="s">
        <v>20640</v>
      </c>
      <c r="B20579" s="225">
        <v>1025.3499999999999</v>
      </c>
    </row>
    <row r="20580" spans="1:2">
      <c r="A20580" s="68" t="s">
        <v>20641</v>
      </c>
      <c r="B20580" s="225">
        <v>5411.78</v>
      </c>
    </row>
    <row r="20581" spans="1:2">
      <c r="A20581" s="68" t="s">
        <v>20642</v>
      </c>
      <c r="B20581" s="225">
        <v>4963.3900000000003</v>
      </c>
    </row>
    <row r="20582" spans="1:2">
      <c r="A20582" s="68" t="s">
        <v>20643</v>
      </c>
      <c r="B20582" s="225">
        <v>5892.72</v>
      </c>
    </row>
    <row r="20583" spans="1:2">
      <c r="A20583" s="68" t="s">
        <v>20644</v>
      </c>
      <c r="B20583" s="225">
        <v>5398.15</v>
      </c>
    </row>
    <row r="20584" spans="1:2">
      <c r="A20584" s="68" t="s">
        <v>20645</v>
      </c>
      <c r="B20584" s="225">
        <v>6562.17</v>
      </c>
    </row>
    <row r="20585" spans="1:2">
      <c r="A20585" s="68" t="s">
        <v>20646</v>
      </c>
      <c r="B20585" s="225">
        <v>5996.25</v>
      </c>
    </row>
    <row r="20586" spans="1:2">
      <c r="A20586" s="68" t="s">
        <v>20647</v>
      </c>
      <c r="B20586" s="225">
        <v>7288.55</v>
      </c>
    </row>
    <row r="20587" spans="1:2">
      <c r="A20587" s="68" t="s">
        <v>20648</v>
      </c>
      <c r="B20587" s="225">
        <v>6643.67</v>
      </c>
    </row>
    <row r="20588" spans="1:2">
      <c r="A20588" s="68" t="s">
        <v>20649</v>
      </c>
      <c r="B20588" s="225">
        <v>8066.85</v>
      </c>
    </row>
    <row r="20589" spans="1:2">
      <c r="A20589" s="68" t="s">
        <v>20650</v>
      </c>
      <c r="B20589" s="225">
        <v>7336.08</v>
      </c>
    </row>
    <row r="20590" spans="1:2">
      <c r="A20590" s="68" t="s">
        <v>20651</v>
      </c>
      <c r="B20590" s="225">
        <v>8838.1</v>
      </c>
    </row>
    <row r="20591" spans="1:2">
      <c r="A20591" s="68" t="s">
        <v>20652</v>
      </c>
      <c r="B20591" s="225">
        <v>8022.45</v>
      </c>
    </row>
    <row r="20592" spans="1:2">
      <c r="A20592" s="68" t="s">
        <v>20653</v>
      </c>
      <c r="B20592" s="225">
        <v>1333.88</v>
      </c>
    </row>
    <row r="20593" spans="1:2">
      <c r="A20593" s="68" t="s">
        <v>20654</v>
      </c>
      <c r="B20593" s="225">
        <v>1207.08</v>
      </c>
    </row>
    <row r="20594" spans="1:2">
      <c r="A20594" s="68" t="s">
        <v>20655</v>
      </c>
      <c r="B20594" s="225">
        <v>996.99</v>
      </c>
    </row>
    <row r="20595" spans="1:2">
      <c r="A20595" s="68" t="s">
        <v>20656</v>
      </c>
      <c r="B20595" s="225">
        <v>918.57</v>
      </c>
    </row>
    <row r="20596" spans="1:2">
      <c r="A20596" s="68" t="s">
        <v>20657</v>
      </c>
      <c r="B20596" s="225">
        <v>1741.25</v>
      </c>
    </row>
    <row r="20597" spans="1:2">
      <c r="A20597" s="68" t="s">
        <v>20658</v>
      </c>
      <c r="B20597" s="225">
        <v>1626.09</v>
      </c>
    </row>
    <row r="20598" spans="1:2">
      <c r="A20598" s="68" t="s">
        <v>20659</v>
      </c>
      <c r="B20598" s="225">
        <v>1868.13</v>
      </c>
    </row>
    <row r="20599" spans="1:2">
      <c r="A20599" s="68" t="s">
        <v>20660</v>
      </c>
      <c r="B20599" s="225">
        <v>1746.08</v>
      </c>
    </row>
    <row r="20600" spans="1:2">
      <c r="A20600" s="68" t="s">
        <v>20661</v>
      </c>
      <c r="B20600" s="225">
        <v>2012.19</v>
      </c>
    </row>
    <row r="20601" spans="1:2">
      <c r="A20601" s="68" t="s">
        <v>20662</v>
      </c>
      <c r="B20601" s="225">
        <v>1880.61</v>
      </c>
    </row>
    <row r="20602" spans="1:2">
      <c r="A20602" s="68" t="s">
        <v>20663</v>
      </c>
      <c r="B20602" s="225">
        <v>180.61</v>
      </c>
    </row>
    <row r="20603" spans="1:2">
      <c r="A20603" s="68" t="s">
        <v>20664</v>
      </c>
      <c r="B20603" s="225">
        <v>167.5</v>
      </c>
    </row>
    <row r="20604" spans="1:2">
      <c r="A20604" s="68" t="s">
        <v>20665</v>
      </c>
      <c r="B20604" s="225">
        <v>567.38</v>
      </c>
    </row>
    <row r="20605" spans="1:2">
      <c r="A20605" s="68" t="s">
        <v>20666</v>
      </c>
      <c r="B20605" s="225">
        <v>511.8</v>
      </c>
    </row>
    <row r="20606" spans="1:2">
      <c r="A20606" s="68" t="s">
        <v>20667</v>
      </c>
      <c r="B20606" s="225">
        <v>210.14</v>
      </c>
    </row>
    <row r="20607" spans="1:2">
      <c r="A20607" s="68" t="s">
        <v>20668</v>
      </c>
      <c r="B20607" s="225">
        <v>198.98</v>
      </c>
    </row>
    <row r="20608" spans="1:2">
      <c r="A20608" s="68" t="s">
        <v>20669</v>
      </c>
      <c r="B20608" s="225">
        <v>226.6</v>
      </c>
    </row>
    <row r="20609" spans="1:2">
      <c r="A20609" s="68" t="s">
        <v>20670</v>
      </c>
      <c r="B20609" s="225">
        <v>214.37</v>
      </c>
    </row>
    <row r="20610" spans="1:2">
      <c r="A20610" s="68" t="s">
        <v>20671</v>
      </c>
      <c r="B20610" s="225">
        <v>258.58</v>
      </c>
    </row>
    <row r="20611" spans="1:2">
      <c r="A20611" s="68" t="s">
        <v>20672</v>
      </c>
      <c r="B20611" s="225">
        <v>245.3</v>
      </c>
    </row>
    <row r="20612" spans="1:2">
      <c r="A20612" s="68" t="s">
        <v>20673</v>
      </c>
      <c r="B20612" s="225">
        <v>171.54</v>
      </c>
    </row>
    <row r="20613" spans="1:2">
      <c r="A20613" s="68" t="s">
        <v>20674</v>
      </c>
      <c r="B20613" s="225">
        <v>160.38</v>
      </c>
    </row>
    <row r="20614" spans="1:2">
      <c r="A20614" s="68" t="s">
        <v>20675</v>
      </c>
      <c r="B20614" s="225">
        <v>182.21</v>
      </c>
    </row>
    <row r="20615" spans="1:2">
      <c r="A20615" s="68" t="s">
        <v>20676</v>
      </c>
      <c r="B20615" s="225">
        <v>169.98</v>
      </c>
    </row>
    <row r="20616" spans="1:2">
      <c r="A20616" s="68" t="s">
        <v>20677</v>
      </c>
      <c r="B20616" s="225">
        <v>191.23</v>
      </c>
    </row>
    <row r="20617" spans="1:2">
      <c r="A20617" s="68" t="s">
        <v>20678</v>
      </c>
      <c r="B20617" s="225">
        <v>177.95</v>
      </c>
    </row>
    <row r="20618" spans="1:2">
      <c r="A20618" s="68" t="s">
        <v>20679</v>
      </c>
      <c r="B20618" s="225">
        <v>181.79</v>
      </c>
    </row>
    <row r="20619" spans="1:2">
      <c r="A20619" s="68" t="s">
        <v>20680</v>
      </c>
      <c r="B20619" s="225">
        <v>170.88</v>
      </c>
    </row>
    <row r="20620" spans="1:2">
      <c r="A20620" s="68" t="s">
        <v>20681</v>
      </c>
      <c r="B20620" s="225">
        <v>225.24</v>
      </c>
    </row>
    <row r="20621" spans="1:2">
      <c r="A20621" s="68" t="s">
        <v>20682</v>
      </c>
      <c r="B20621" s="225">
        <v>211.26</v>
      </c>
    </row>
    <row r="20622" spans="1:2">
      <c r="A20622" s="68" t="s">
        <v>20683</v>
      </c>
      <c r="B20622" s="225">
        <v>282.08</v>
      </c>
    </row>
    <row r="20623" spans="1:2">
      <c r="A20623" s="68" t="s">
        <v>20684</v>
      </c>
      <c r="B20623" s="225">
        <v>265.35000000000002</v>
      </c>
    </row>
    <row r="20624" spans="1:2">
      <c r="A20624" s="68" t="s">
        <v>20685</v>
      </c>
      <c r="B20624" s="225">
        <v>143.19</v>
      </c>
    </row>
    <row r="20625" spans="1:2">
      <c r="A20625" s="68" t="s">
        <v>20686</v>
      </c>
      <c r="B20625" s="225">
        <v>132.28</v>
      </c>
    </row>
    <row r="20626" spans="1:2">
      <c r="A20626" s="68" t="s">
        <v>20687</v>
      </c>
      <c r="B20626" s="225">
        <v>180.85</v>
      </c>
    </row>
    <row r="20627" spans="1:2">
      <c r="A20627" s="68" t="s">
        <v>20688</v>
      </c>
      <c r="B20627" s="225">
        <v>166.87</v>
      </c>
    </row>
    <row r="20628" spans="1:2">
      <c r="A20628" s="68" t="s">
        <v>20689</v>
      </c>
      <c r="B20628" s="225">
        <v>214.73</v>
      </c>
    </row>
    <row r="20629" spans="1:2">
      <c r="A20629" s="68" t="s">
        <v>20690</v>
      </c>
      <c r="B20629" s="225">
        <v>198</v>
      </c>
    </row>
    <row r="20630" spans="1:2">
      <c r="A20630" s="68" t="s">
        <v>20691</v>
      </c>
      <c r="B20630" s="225">
        <v>247.26</v>
      </c>
    </row>
    <row r="20631" spans="1:2">
      <c r="A20631" s="68" t="s">
        <v>20692</v>
      </c>
      <c r="B20631" s="225">
        <v>235.78</v>
      </c>
    </row>
    <row r="20632" spans="1:2">
      <c r="A20632" s="68" t="s">
        <v>20693</v>
      </c>
      <c r="B20632" s="225">
        <v>266.31</v>
      </c>
    </row>
    <row r="20633" spans="1:2">
      <c r="A20633" s="68" t="s">
        <v>20694</v>
      </c>
      <c r="B20633" s="225">
        <v>253.56</v>
      </c>
    </row>
    <row r="20634" spans="1:2">
      <c r="A20634" s="68" t="s">
        <v>20695</v>
      </c>
      <c r="B20634" s="225">
        <v>301.85000000000002</v>
      </c>
    </row>
    <row r="20635" spans="1:2">
      <c r="A20635" s="68" t="s">
        <v>20696</v>
      </c>
      <c r="B20635" s="225">
        <v>287.91000000000003</v>
      </c>
    </row>
    <row r="20636" spans="1:2">
      <c r="A20636" s="68" t="s">
        <v>20697</v>
      </c>
      <c r="B20636" s="225">
        <v>208.66</v>
      </c>
    </row>
    <row r="20637" spans="1:2">
      <c r="A20637" s="68" t="s">
        <v>20698</v>
      </c>
      <c r="B20637" s="225">
        <v>197.18</v>
      </c>
    </row>
    <row r="20638" spans="1:2">
      <c r="A20638" s="68" t="s">
        <v>20699</v>
      </c>
      <c r="B20638" s="225">
        <v>221.92</v>
      </c>
    </row>
    <row r="20639" spans="1:2">
      <c r="A20639" s="68" t="s">
        <v>20700</v>
      </c>
      <c r="B20639" s="225">
        <v>209.17</v>
      </c>
    </row>
    <row r="20640" spans="1:2">
      <c r="A20640" s="68" t="s">
        <v>20701</v>
      </c>
      <c r="B20640" s="225">
        <v>234.5</v>
      </c>
    </row>
    <row r="20641" spans="1:2">
      <c r="A20641" s="68" t="s">
        <v>20702</v>
      </c>
      <c r="B20641" s="225">
        <v>220.56</v>
      </c>
    </row>
    <row r="20642" spans="1:2">
      <c r="A20642" s="68" t="s">
        <v>20703</v>
      </c>
      <c r="B20642" s="225">
        <v>200.84</v>
      </c>
    </row>
    <row r="20643" spans="1:2">
      <c r="A20643" s="68" t="s">
        <v>20704</v>
      </c>
      <c r="B20643" s="225">
        <v>189.79</v>
      </c>
    </row>
    <row r="20644" spans="1:2">
      <c r="A20644" s="68" t="s">
        <v>20705</v>
      </c>
      <c r="B20644" s="225">
        <v>246.77</v>
      </c>
    </row>
    <row r="20645" spans="1:2">
      <c r="A20645" s="68" t="s">
        <v>20706</v>
      </c>
      <c r="B20645" s="225">
        <v>232.56</v>
      </c>
    </row>
    <row r="20646" spans="1:2">
      <c r="A20646" s="68" t="s">
        <v>20707</v>
      </c>
      <c r="B20646" s="225">
        <v>306.01</v>
      </c>
    </row>
    <row r="20647" spans="1:2">
      <c r="A20647" s="68" t="s">
        <v>20708</v>
      </c>
      <c r="B20647" s="225">
        <v>288.94</v>
      </c>
    </row>
    <row r="20648" spans="1:2">
      <c r="A20648" s="68" t="s">
        <v>20709</v>
      </c>
      <c r="B20648" s="225">
        <v>162.6</v>
      </c>
    </row>
    <row r="20649" spans="1:2">
      <c r="A20649" s="68" t="s">
        <v>20710</v>
      </c>
      <c r="B20649" s="225">
        <v>151.56</v>
      </c>
    </row>
    <row r="20650" spans="1:2">
      <c r="A20650" s="68" t="s">
        <v>20711</v>
      </c>
      <c r="B20650" s="225">
        <v>201.91</v>
      </c>
    </row>
    <row r="20651" spans="1:2">
      <c r="A20651" s="68" t="s">
        <v>20712</v>
      </c>
      <c r="B20651" s="225">
        <v>187.76</v>
      </c>
    </row>
    <row r="20652" spans="1:2">
      <c r="A20652" s="68" t="s">
        <v>20713</v>
      </c>
      <c r="B20652" s="225">
        <v>238.66</v>
      </c>
    </row>
    <row r="20653" spans="1:2">
      <c r="A20653" s="68" t="s">
        <v>20714</v>
      </c>
      <c r="B20653" s="225">
        <v>221.59</v>
      </c>
    </row>
    <row r="20654" spans="1:2">
      <c r="A20654" s="68" t="s">
        <v>20715</v>
      </c>
      <c r="B20654" s="225">
        <v>78.81</v>
      </c>
    </row>
    <row r="20655" spans="1:2">
      <c r="A20655" s="68" t="s">
        <v>20716</v>
      </c>
      <c r="B20655" s="225">
        <v>75.760000000000005</v>
      </c>
    </row>
    <row r="20656" spans="1:2">
      <c r="A20656" s="68" t="s">
        <v>20717</v>
      </c>
      <c r="B20656" s="225">
        <v>53.42</v>
      </c>
    </row>
    <row r="20657" spans="1:2">
      <c r="A20657" s="68" t="s">
        <v>20718</v>
      </c>
      <c r="B20657" s="225">
        <v>50.8</v>
      </c>
    </row>
    <row r="20658" spans="1:2">
      <c r="A20658" s="68" t="s">
        <v>20719</v>
      </c>
      <c r="B20658" s="225">
        <v>27.17</v>
      </c>
    </row>
    <row r="20659" spans="1:2">
      <c r="A20659" s="68" t="s">
        <v>20720</v>
      </c>
      <c r="B20659" s="225">
        <v>26.42</v>
      </c>
    </row>
    <row r="20660" spans="1:2">
      <c r="A20660" s="68" t="s">
        <v>20721</v>
      </c>
      <c r="B20660" s="225">
        <v>39.97</v>
      </c>
    </row>
    <row r="20661" spans="1:2">
      <c r="A20661" s="68" t="s">
        <v>20722</v>
      </c>
      <c r="B20661" s="225">
        <v>38.89</v>
      </c>
    </row>
    <row r="20662" spans="1:2">
      <c r="A20662" s="68" t="s">
        <v>20723</v>
      </c>
      <c r="B20662" s="225">
        <v>32.57</v>
      </c>
    </row>
    <row r="20663" spans="1:2">
      <c r="A20663" s="68" t="s">
        <v>20724</v>
      </c>
      <c r="B20663" s="225">
        <v>31.67</v>
      </c>
    </row>
    <row r="20664" spans="1:2">
      <c r="A20664" s="68" t="s">
        <v>20725</v>
      </c>
      <c r="B20664" s="225">
        <v>54.28</v>
      </c>
    </row>
    <row r="20665" spans="1:2">
      <c r="A20665" s="68" t="s">
        <v>20726</v>
      </c>
      <c r="B20665" s="225">
        <v>52.79</v>
      </c>
    </row>
    <row r="20666" spans="1:2">
      <c r="A20666" s="68" t="s">
        <v>20727</v>
      </c>
      <c r="B20666" s="225">
        <v>406</v>
      </c>
    </row>
    <row r="20667" spans="1:2">
      <c r="A20667" s="68" t="s">
        <v>20728</v>
      </c>
      <c r="B20667" s="225">
        <v>406</v>
      </c>
    </row>
    <row r="20668" spans="1:2">
      <c r="A20668" s="68" t="s">
        <v>20729</v>
      </c>
      <c r="B20668" s="225">
        <v>911</v>
      </c>
    </row>
    <row r="20669" spans="1:2">
      <c r="A20669" s="68" t="s">
        <v>20730</v>
      </c>
      <c r="B20669" s="225">
        <v>911</v>
      </c>
    </row>
    <row r="20670" spans="1:2">
      <c r="A20670" s="68" t="s">
        <v>20731</v>
      </c>
      <c r="B20670" s="225">
        <v>849.56</v>
      </c>
    </row>
    <row r="20671" spans="1:2">
      <c r="A20671" s="68" t="s">
        <v>20732</v>
      </c>
      <c r="B20671" s="225">
        <v>849.56</v>
      </c>
    </row>
    <row r="20672" spans="1:2">
      <c r="A20672" s="68" t="s">
        <v>20733</v>
      </c>
      <c r="B20672" s="225">
        <v>1057.3800000000001</v>
      </c>
    </row>
    <row r="20673" spans="1:2">
      <c r="A20673" s="68" t="s">
        <v>20734</v>
      </c>
      <c r="B20673" s="225">
        <v>1057.3800000000001</v>
      </c>
    </row>
    <row r="20674" spans="1:2">
      <c r="A20674" s="68" t="s">
        <v>20735</v>
      </c>
      <c r="B20674" s="225">
        <v>6576.52</v>
      </c>
    </row>
    <row r="20675" spans="1:2">
      <c r="A20675" s="68" t="s">
        <v>20736</v>
      </c>
      <c r="B20675" s="225">
        <v>6148.19</v>
      </c>
    </row>
    <row r="20676" spans="1:2">
      <c r="A20676" s="68" t="s">
        <v>20737</v>
      </c>
      <c r="B20676" s="225">
        <v>12556.28</v>
      </c>
    </row>
    <row r="20677" spans="1:2">
      <c r="A20677" s="68" t="s">
        <v>20738</v>
      </c>
      <c r="B20677" s="225">
        <v>11791.16</v>
      </c>
    </row>
    <row r="20678" spans="1:2">
      <c r="A20678" s="68" t="s">
        <v>20739</v>
      </c>
      <c r="B20678" s="225">
        <v>19378.439999999999</v>
      </c>
    </row>
    <row r="20679" spans="1:2">
      <c r="A20679" s="68" t="s">
        <v>20740</v>
      </c>
      <c r="B20679" s="225">
        <v>18203.740000000002</v>
      </c>
    </row>
    <row r="20680" spans="1:2">
      <c r="A20680" s="68" t="s">
        <v>20741</v>
      </c>
      <c r="B20680" s="225">
        <v>8546.92</v>
      </c>
    </row>
    <row r="20681" spans="1:2">
      <c r="A20681" s="68" t="s">
        <v>20742</v>
      </c>
      <c r="B20681" s="225">
        <v>7991.87</v>
      </c>
    </row>
    <row r="20682" spans="1:2">
      <c r="A20682" s="68" t="s">
        <v>20743</v>
      </c>
      <c r="B20682" s="225">
        <v>16542.61</v>
      </c>
    </row>
    <row r="20683" spans="1:2">
      <c r="A20683" s="68" t="s">
        <v>20744</v>
      </c>
      <c r="B20683" s="225">
        <v>15531.09</v>
      </c>
    </row>
    <row r="20684" spans="1:2">
      <c r="A20684" s="68" t="s">
        <v>20745</v>
      </c>
      <c r="B20684" s="225">
        <v>25026.46</v>
      </c>
    </row>
    <row r="20685" spans="1:2">
      <c r="A20685" s="68" t="s">
        <v>20746</v>
      </c>
      <c r="B20685" s="225">
        <v>23515.83</v>
      </c>
    </row>
    <row r="20686" spans="1:2">
      <c r="A20686" s="68" t="s">
        <v>20747</v>
      </c>
      <c r="B20686" s="225">
        <v>12111.59</v>
      </c>
    </row>
    <row r="20687" spans="1:2">
      <c r="A20687" s="68" t="s">
        <v>20748</v>
      </c>
      <c r="B20687" s="225">
        <v>11363.34</v>
      </c>
    </row>
    <row r="20688" spans="1:2">
      <c r="A20688" s="68" t="s">
        <v>20749</v>
      </c>
      <c r="B20688" s="225">
        <v>19034.599999999999</v>
      </c>
    </row>
    <row r="20689" spans="1:2">
      <c r="A20689" s="68" t="s">
        <v>20750</v>
      </c>
      <c r="B20689" s="225">
        <v>17838.7</v>
      </c>
    </row>
    <row r="20690" spans="1:2">
      <c r="A20690" s="68" t="s">
        <v>20751</v>
      </c>
      <c r="B20690" s="225">
        <v>34976.11</v>
      </c>
    </row>
    <row r="20691" spans="1:2">
      <c r="A20691" s="68" t="s">
        <v>20752</v>
      </c>
      <c r="B20691" s="225">
        <v>32926.21</v>
      </c>
    </row>
    <row r="20692" spans="1:2">
      <c r="A20692" s="68" t="s">
        <v>20753</v>
      </c>
      <c r="B20692" s="225">
        <v>15603.69</v>
      </c>
    </row>
    <row r="20693" spans="1:2">
      <c r="A20693" s="68" t="s">
        <v>20754</v>
      </c>
      <c r="B20693" s="225">
        <v>14647.05</v>
      </c>
    </row>
    <row r="20694" spans="1:2">
      <c r="A20694" s="68" t="s">
        <v>20755</v>
      </c>
      <c r="B20694" s="225">
        <v>21517.119999999999</v>
      </c>
    </row>
    <row r="20695" spans="1:2">
      <c r="A20695" s="68" t="s">
        <v>20756</v>
      </c>
      <c r="B20695" s="225">
        <v>20138.95</v>
      </c>
    </row>
    <row r="20696" spans="1:2">
      <c r="A20696" s="68" t="s">
        <v>20757</v>
      </c>
      <c r="B20696" s="225">
        <v>42218.91</v>
      </c>
    </row>
    <row r="20697" spans="1:2">
      <c r="A20697" s="68" t="s">
        <v>20758</v>
      </c>
      <c r="B20697" s="225">
        <v>39764.910000000003</v>
      </c>
    </row>
    <row r="20698" spans="1:2">
      <c r="A20698" s="68" t="s">
        <v>20759</v>
      </c>
      <c r="B20698" s="225">
        <v>4609.3900000000003</v>
      </c>
    </row>
    <row r="20699" spans="1:2">
      <c r="A20699" s="68" t="s">
        <v>20760</v>
      </c>
      <c r="B20699" s="225">
        <v>4308.75</v>
      </c>
    </row>
    <row r="20700" spans="1:2">
      <c r="A20700" s="68" t="s">
        <v>20761</v>
      </c>
      <c r="B20700" s="225">
        <v>11116.31</v>
      </c>
    </row>
    <row r="20701" spans="1:2">
      <c r="A20701" s="68" t="s">
        <v>20762</v>
      </c>
      <c r="B20701" s="225">
        <v>10434</v>
      </c>
    </row>
    <row r="20702" spans="1:2">
      <c r="A20702" s="68" t="s">
        <v>20763</v>
      </c>
      <c r="B20702" s="225">
        <v>17895.29</v>
      </c>
    </row>
    <row r="20703" spans="1:2">
      <c r="A20703" s="68" t="s">
        <v>20764</v>
      </c>
      <c r="B20703" s="225">
        <v>16842.53</v>
      </c>
    </row>
    <row r="20704" spans="1:2">
      <c r="A20704" s="68" t="s">
        <v>20765</v>
      </c>
      <c r="B20704" s="225">
        <v>6822.94</v>
      </c>
    </row>
    <row r="20705" spans="1:2">
      <c r="A20705" s="68" t="s">
        <v>20766</v>
      </c>
      <c r="B20705" s="225">
        <v>6391.85</v>
      </c>
    </row>
    <row r="20706" spans="1:2">
      <c r="A20706" s="68" t="s">
        <v>20767</v>
      </c>
      <c r="B20706" s="225">
        <v>14109.07</v>
      </c>
    </row>
    <row r="20707" spans="1:2">
      <c r="A20707" s="68" t="s">
        <v>20768</v>
      </c>
      <c r="B20707" s="225">
        <v>13238.57</v>
      </c>
    </row>
    <row r="20708" spans="1:2">
      <c r="A20708" s="68" t="s">
        <v>20769</v>
      </c>
      <c r="B20708" s="225">
        <v>21524.63</v>
      </c>
    </row>
    <row r="20709" spans="1:2">
      <c r="A20709" s="68" t="s">
        <v>20770</v>
      </c>
      <c r="B20709" s="225">
        <v>20291.669999999998</v>
      </c>
    </row>
    <row r="20710" spans="1:2">
      <c r="A20710" s="68" t="s">
        <v>20771</v>
      </c>
      <c r="B20710" s="225">
        <v>8774.2900000000009</v>
      </c>
    </row>
    <row r="20711" spans="1:2">
      <c r="A20711" s="68" t="s">
        <v>20772</v>
      </c>
      <c r="B20711" s="225">
        <v>8236.2199999999993</v>
      </c>
    </row>
    <row r="20712" spans="1:2">
      <c r="A20712" s="68" t="s">
        <v>20773</v>
      </c>
      <c r="B20712" s="225">
        <v>17236.47</v>
      </c>
    </row>
    <row r="20713" spans="1:2">
      <c r="A20713" s="68" t="s">
        <v>20774</v>
      </c>
      <c r="B20713" s="225">
        <v>16173.07</v>
      </c>
    </row>
    <row r="20714" spans="1:2">
      <c r="A20714" s="68" t="s">
        <v>20775</v>
      </c>
      <c r="B20714" s="225">
        <v>27388.07</v>
      </c>
    </row>
    <row r="20715" spans="1:2">
      <c r="A20715" s="68" t="s">
        <v>20776</v>
      </c>
      <c r="B20715" s="225">
        <v>25790.34</v>
      </c>
    </row>
    <row r="20716" spans="1:2">
      <c r="A20716" s="68" t="s">
        <v>20777</v>
      </c>
      <c r="B20716" s="225">
        <v>504.15</v>
      </c>
    </row>
    <row r="20717" spans="1:2">
      <c r="A20717" s="68" t="s">
        <v>20778</v>
      </c>
      <c r="B20717" s="225">
        <v>463.85</v>
      </c>
    </row>
    <row r="20718" spans="1:2">
      <c r="A20718" s="68" t="s">
        <v>20779</v>
      </c>
      <c r="B20718" s="225">
        <v>838.26</v>
      </c>
    </row>
    <row r="20719" spans="1:2">
      <c r="A20719" s="68" t="s">
        <v>20780</v>
      </c>
      <c r="B20719" s="225">
        <v>772.6</v>
      </c>
    </row>
    <row r="20720" spans="1:2">
      <c r="A20720" s="68" t="s">
        <v>20781</v>
      </c>
      <c r="B20720" s="225">
        <v>1270.33</v>
      </c>
    </row>
    <row r="20721" spans="1:2">
      <c r="A20721" s="68" t="s">
        <v>20782</v>
      </c>
      <c r="B20721" s="225">
        <v>1172.46</v>
      </c>
    </row>
    <row r="20722" spans="1:2">
      <c r="A20722" s="68" t="s">
        <v>20783</v>
      </c>
      <c r="B20722" s="225">
        <v>1808.05</v>
      </c>
    </row>
    <row r="20723" spans="1:2">
      <c r="A20723" s="68" t="s">
        <v>20784</v>
      </c>
      <c r="B20723" s="225">
        <v>1670.7</v>
      </c>
    </row>
    <row r="20724" spans="1:2">
      <c r="A20724" s="68" t="s">
        <v>20785</v>
      </c>
      <c r="B20724" s="225">
        <v>2457.36</v>
      </c>
    </row>
    <row r="20725" spans="1:2">
      <c r="A20725" s="68" t="s">
        <v>20786</v>
      </c>
      <c r="B20725" s="225">
        <v>2272.96</v>
      </c>
    </row>
    <row r="20726" spans="1:2">
      <c r="A20726" s="68" t="s">
        <v>20787</v>
      </c>
      <c r="B20726" s="225">
        <v>3996.32</v>
      </c>
    </row>
    <row r="20727" spans="1:2">
      <c r="A20727" s="68" t="s">
        <v>20788</v>
      </c>
      <c r="B20727" s="225">
        <v>3710.56</v>
      </c>
    </row>
    <row r="20728" spans="1:2">
      <c r="A20728" s="68" t="s">
        <v>20789</v>
      </c>
      <c r="B20728" s="225">
        <v>4944.42</v>
      </c>
    </row>
    <row r="20729" spans="1:2">
      <c r="A20729" s="68" t="s">
        <v>20790</v>
      </c>
      <c r="B20729" s="225">
        <v>4573.46</v>
      </c>
    </row>
    <row r="20730" spans="1:2">
      <c r="A20730" s="68" t="s">
        <v>20791</v>
      </c>
      <c r="B20730" s="225">
        <v>718.24</v>
      </c>
    </row>
    <row r="20731" spans="1:2">
      <c r="A20731" s="68" t="s">
        <v>20792</v>
      </c>
      <c r="B20731" s="225">
        <v>661.49</v>
      </c>
    </row>
    <row r="20732" spans="1:2">
      <c r="A20732" s="68" t="s">
        <v>20793</v>
      </c>
      <c r="B20732" s="225">
        <v>1199.8</v>
      </c>
    </row>
    <row r="20733" spans="1:2">
      <c r="A20733" s="68" t="s">
        <v>20794</v>
      </c>
      <c r="B20733" s="225">
        <v>1106.75</v>
      </c>
    </row>
    <row r="20734" spans="1:2">
      <c r="A20734" s="68" t="s">
        <v>20795</v>
      </c>
      <c r="B20734" s="225">
        <v>1819.51</v>
      </c>
    </row>
    <row r="20735" spans="1:2">
      <c r="A20735" s="68" t="s">
        <v>20796</v>
      </c>
      <c r="B20735" s="225">
        <v>1680.44</v>
      </c>
    </row>
    <row r="20736" spans="1:2">
      <c r="A20736" s="68" t="s">
        <v>20797</v>
      </c>
      <c r="B20736" s="225">
        <v>2585.4699999999998</v>
      </c>
    </row>
    <row r="20737" spans="1:2">
      <c r="A20737" s="68" t="s">
        <v>20798</v>
      </c>
      <c r="B20737" s="225">
        <v>2390.2399999999998</v>
      </c>
    </row>
    <row r="20738" spans="1:2">
      <c r="A20738" s="68" t="s">
        <v>20799</v>
      </c>
      <c r="B20738" s="225">
        <v>3506.19</v>
      </c>
    </row>
    <row r="20739" spans="1:2">
      <c r="A20739" s="68" t="s">
        <v>20800</v>
      </c>
      <c r="B20739" s="225">
        <v>3244.23</v>
      </c>
    </row>
    <row r="20740" spans="1:2">
      <c r="A20740" s="68" t="s">
        <v>20801</v>
      </c>
      <c r="B20740" s="225">
        <v>4571.96</v>
      </c>
    </row>
    <row r="20741" spans="1:2">
      <c r="A20741" s="68" t="s">
        <v>20802</v>
      </c>
      <c r="B20741" s="225">
        <v>4232.33</v>
      </c>
    </row>
    <row r="20742" spans="1:2">
      <c r="A20742" s="68" t="s">
        <v>20803</v>
      </c>
      <c r="B20742" s="225">
        <v>5990.6</v>
      </c>
    </row>
    <row r="20743" spans="1:2">
      <c r="A20743" s="68" t="s">
        <v>20804</v>
      </c>
      <c r="B20743" s="225">
        <v>5548.91</v>
      </c>
    </row>
    <row r="20744" spans="1:2">
      <c r="A20744" s="68" t="s">
        <v>20805</v>
      </c>
      <c r="B20744" s="225">
        <v>931.89</v>
      </c>
    </row>
    <row r="20745" spans="1:2">
      <c r="A20745" s="68" t="s">
        <v>20806</v>
      </c>
      <c r="B20745" s="225">
        <v>858.74</v>
      </c>
    </row>
    <row r="20746" spans="1:2">
      <c r="A20746" s="68" t="s">
        <v>20807</v>
      </c>
      <c r="B20746" s="225">
        <v>1560.92</v>
      </c>
    </row>
    <row r="20747" spans="1:2">
      <c r="A20747" s="68" t="s">
        <v>20808</v>
      </c>
      <c r="B20747" s="225">
        <v>1440.49</v>
      </c>
    </row>
    <row r="20748" spans="1:2">
      <c r="A20748" s="68" t="s">
        <v>20809</v>
      </c>
      <c r="B20748" s="225">
        <v>2368.27</v>
      </c>
    </row>
    <row r="20749" spans="1:2">
      <c r="A20749" s="68" t="s">
        <v>20810</v>
      </c>
      <c r="B20749" s="225">
        <v>2188.02</v>
      </c>
    </row>
    <row r="20750" spans="1:2">
      <c r="A20750" s="68" t="s">
        <v>20811</v>
      </c>
      <c r="B20750" s="225">
        <v>3363.32</v>
      </c>
    </row>
    <row r="20751" spans="1:2">
      <c r="A20751" s="68" t="s">
        <v>20812</v>
      </c>
      <c r="B20751" s="225">
        <v>3110.19</v>
      </c>
    </row>
    <row r="20752" spans="1:2">
      <c r="A20752" s="68" t="s">
        <v>20813</v>
      </c>
      <c r="B20752" s="225">
        <v>4555.0200000000004</v>
      </c>
    </row>
    <row r="20753" spans="1:2">
      <c r="A20753" s="68" t="s">
        <v>20814</v>
      </c>
      <c r="B20753" s="225">
        <v>4215.49</v>
      </c>
    </row>
    <row r="20754" spans="1:2">
      <c r="A20754" s="68" t="s">
        <v>20815</v>
      </c>
      <c r="B20754" s="225">
        <v>6180.1</v>
      </c>
    </row>
    <row r="20755" spans="1:2">
      <c r="A20755" s="68" t="s">
        <v>20816</v>
      </c>
      <c r="B20755" s="225">
        <v>5721.78</v>
      </c>
    </row>
    <row r="20756" spans="1:2">
      <c r="A20756" s="68" t="s">
        <v>20817</v>
      </c>
      <c r="B20756" s="225">
        <v>8126.11</v>
      </c>
    </row>
    <row r="20757" spans="1:2">
      <c r="A20757" s="68" t="s">
        <v>20818</v>
      </c>
      <c r="B20757" s="225">
        <v>7525.1</v>
      </c>
    </row>
    <row r="20758" spans="1:2">
      <c r="A20758" s="68" t="s">
        <v>20819</v>
      </c>
      <c r="B20758" s="225">
        <v>268.24</v>
      </c>
    </row>
    <row r="20759" spans="1:2">
      <c r="A20759" s="68" t="s">
        <v>20820</v>
      </c>
      <c r="B20759" s="225">
        <v>253.76</v>
      </c>
    </row>
    <row r="20760" spans="1:2">
      <c r="A20760" s="68" t="s">
        <v>20821</v>
      </c>
      <c r="B20760" s="225">
        <v>339.57</v>
      </c>
    </row>
    <row r="20761" spans="1:2">
      <c r="A20761" s="68" t="s">
        <v>20822</v>
      </c>
      <c r="B20761" s="225">
        <v>322.38</v>
      </c>
    </row>
    <row r="20762" spans="1:2">
      <c r="A20762" s="68" t="s">
        <v>20823</v>
      </c>
      <c r="B20762" s="225">
        <v>598.74</v>
      </c>
    </row>
    <row r="20763" spans="1:2">
      <c r="A20763" s="68" t="s">
        <v>20824</v>
      </c>
      <c r="B20763" s="225">
        <v>572.29999999999995</v>
      </c>
    </row>
    <row r="20764" spans="1:2">
      <c r="A20764" s="68" t="s">
        <v>20825</v>
      </c>
      <c r="B20764" s="225">
        <v>822.11</v>
      </c>
    </row>
    <row r="20765" spans="1:2">
      <c r="A20765" s="68" t="s">
        <v>20826</v>
      </c>
      <c r="B20765" s="225">
        <v>788.06</v>
      </c>
    </row>
    <row r="20766" spans="1:2">
      <c r="A20766" s="68" t="s">
        <v>20827</v>
      </c>
      <c r="B20766" s="225">
        <v>462.31</v>
      </c>
    </row>
    <row r="20767" spans="1:2">
      <c r="A20767" s="68" t="s">
        <v>20828</v>
      </c>
      <c r="B20767" s="225">
        <v>437.33</v>
      </c>
    </row>
    <row r="20768" spans="1:2">
      <c r="A20768" s="68" t="s">
        <v>20829</v>
      </c>
      <c r="B20768" s="225">
        <v>554.35</v>
      </c>
    </row>
    <row r="20769" spans="1:2">
      <c r="A20769" s="68" t="s">
        <v>20830</v>
      </c>
      <c r="B20769" s="225">
        <v>525.99</v>
      </c>
    </row>
    <row r="20770" spans="1:2">
      <c r="A20770" s="68" t="s">
        <v>20831</v>
      </c>
      <c r="B20770" s="225">
        <v>833.87</v>
      </c>
    </row>
    <row r="20771" spans="1:2">
      <c r="A20771" s="68" t="s">
        <v>20832</v>
      </c>
      <c r="B20771" s="225">
        <v>795.5</v>
      </c>
    </row>
    <row r="20772" spans="1:2">
      <c r="A20772" s="68" t="s">
        <v>20833</v>
      </c>
      <c r="B20772" s="225">
        <v>1073.76</v>
      </c>
    </row>
    <row r="20773" spans="1:2">
      <c r="A20773" s="68" t="s">
        <v>20834</v>
      </c>
      <c r="B20773" s="225">
        <v>1027.33</v>
      </c>
    </row>
    <row r="20774" spans="1:2">
      <c r="A20774" s="68" t="s">
        <v>20835</v>
      </c>
      <c r="B20774" s="225">
        <v>668.67</v>
      </c>
    </row>
    <row r="20775" spans="1:2">
      <c r="A20775" s="68" t="s">
        <v>20836</v>
      </c>
      <c r="B20775" s="225">
        <v>632.61</v>
      </c>
    </row>
    <row r="20776" spans="1:2">
      <c r="A20776" s="68" t="s">
        <v>20837</v>
      </c>
      <c r="B20776" s="225">
        <v>776.58</v>
      </c>
    </row>
    <row r="20777" spans="1:2">
      <c r="A20777" s="68" t="s">
        <v>20838</v>
      </c>
      <c r="B20777" s="225">
        <v>736.54</v>
      </c>
    </row>
    <row r="20778" spans="1:2">
      <c r="A20778" s="68" t="s">
        <v>20839</v>
      </c>
      <c r="B20778" s="225">
        <v>1087.3</v>
      </c>
    </row>
    <row r="20779" spans="1:2">
      <c r="A20779" s="68" t="s">
        <v>20840</v>
      </c>
      <c r="B20779" s="225">
        <v>1036.21</v>
      </c>
    </row>
    <row r="20780" spans="1:2">
      <c r="A20780" s="68" t="s">
        <v>20841</v>
      </c>
      <c r="B20780" s="225">
        <v>1346.11</v>
      </c>
    </row>
    <row r="20781" spans="1:2">
      <c r="A20781" s="68" t="s">
        <v>20842</v>
      </c>
      <c r="B20781" s="225">
        <v>1286.42</v>
      </c>
    </row>
    <row r="20782" spans="1:2">
      <c r="A20782" s="68" t="s">
        <v>20843</v>
      </c>
      <c r="B20782" s="225">
        <v>456.04</v>
      </c>
    </row>
    <row r="20783" spans="1:2">
      <c r="A20783" s="68" t="s">
        <v>20844</v>
      </c>
      <c r="B20783" s="225">
        <v>433.56</v>
      </c>
    </row>
    <row r="20784" spans="1:2">
      <c r="A20784" s="68" t="s">
        <v>20845</v>
      </c>
      <c r="B20784" s="225">
        <v>550.97</v>
      </c>
    </row>
    <row r="20785" spans="1:2">
      <c r="A20785" s="68" t="s">
        <v>20846</v>
      </c>
      <c r="B20785" s="225">
        <v>524.99</v>
      </c>
    </row>
    <row r="20786" spans="1:2">
      <c r="A20786" s="68" t="s">
        <v>20847</v>
      </c>
      <c r="B20786" s="225">
        <v>833.32</v>
      </c>
    </row>
    <row r="20787" spans="1:2">
      <c r="A20787" s="68" t="s">
        <v>20848</v>
      </c>
      <c r="B20787" s="225">
        <v>797.34</v>
      </c>
    </row>
    <row r="20788" spans="1:2">
      <c r="A20788" s="68" t="s">
        <v>20849</v>
      </c>
      <c r="B20788" s="225">
        <v>1078.46</v>
      </c>
    </row>
    <row r="20789" spans="1:2">
      <c r="A20789" s="68" t="s">
        <v>20850</v>
      </c>
      <c r="B20789" s="225">
        <v>1034.26</v>
      </c>
    </row>
    <row r="20790" spans="1:2">
      <c r="A20790" s="68" t="s">
        <v>20851</v>
      </c>
      <c r="B20790" s="225">
        <v>814.16</v>
      </c>
    </row>
    <row r="20791" spans="1:2">
      <c r="A20791" s="68" t="s">
        <v>20852</v>
      </c>
      <c r="B20791" s="225">
        <v>774.59</v>
      </c>
    </row>
    <row r="20792" spans="1:2">
      <c r="A20792" s="68" t="s">
        <v>20853</v>
      </c>
      <c r="B20792" s="225">
        <v>929.57</v>
      </c>
    </row>
    <row r="20793" spans="1:2">
      <c r="A20793" s="68" t="s">
        <v>20854</v>
      </c>
      <c r="B20793" s="225">
        <v>885.75</v>
      </c>
    </row>
    <row r="20794" spans="1:2">
      <c r="A20794" s="68" t="s">
        <v>20855</v>
      </c>
      <c r="B20794" s="225">
        <v>1249.93</v>
      </c>
    </row>
    <row r="20795" spans="1:2">
      <c r="A20795" s="68" t="s">
        <v>20856</v>
      </c>
      <c r="B20795" s="225">
        <v>1194.9000000000001</v>
      </c>
    </row>
    <row r="20796" spans="1:2">
      <c r="A20796" s="68" t="s">
        <v>20857</v>
      </c>
      <c r="B20796" s="225">
        <v>1520.49</v>
      </c>
    </row>
    <row r="20797" spans="1:2">
      <c r="A20797" s="68" t="s">
        <v>20858</v>
      </c>
      <c r="B20797" s="225">
        <v>1456.53</v>
      </c>
    </row>
    <row r="20798" spans="1:2">
      <c r="A20798" s="68" t="s">
        <v>20859</v>
      </c>
      <c r="B20798" s="225">
        <v>1197.9100000000001</v>
      </c>
    </row>
    <row r="20799" spans="1:2">
      <c r="A20799" s="68" t="s">
        <v>20860</v>
      </c>
      <c r="B20799" s="225">
        <v>1140.01</v>
      </c>
    </row>
    <row r="20800" spans="1:2">
      <c r="A20800" s="68" t="s">
        <v>20861</v>
      </c>
      <c r="B20800" s="225">
        <v>1336.69</v>
      </c>
    </row>
    <row r="20801" spans="1:2">
      <c r="A20801" s="68" t="s">
        <v>20862</v>
      </c>
      <c r="B20801" s="225">
        <v>1273.68</v>
      </c>
    </row>
    <row r="20802" spans="1:2">
      <c r="A20802" s="68" t="s">
        <v>20863</v>
      </c>
      <c r="B20802" s="225">
        <v>1700.62</v>
      </c>
    </row>
    <row r="20803" spans="1:2">
      <c r="A20803" s="68" t="s">
        <v>20864</v>
      </c>
      <c r="B20803" s="225">
        <v>1625</v>
      </c>
    </row>
    <row r="20804" spans="1:2">
      <c r="A20804" s="68" t="s">
        <v>20865</v>
      </c>
      <c r="B20804" s="225">
        <v>2000.63</v>
      </c>
    </row>
    <row r="20805" spans="1:2">
      <c r="A20805" s="68" t="s">
        <v>20866</v>
      </c>
      <c r="B20805" s="225">
        <v>1915.25</v>
      </c>
    </row>
    <row r="20806" spans="1:2">
      <c r="A20806" s="68" t="s">
        <v>20867</v>
      </c>
      <c r="B20806" s="225">
        <v>12814.64</v>
      </c>
    </row>
    <row r="20807" spans="1:2">
      <c r="A20807" s="68" t="s">
        <v>20868</v>
      </c>
      <c r="B20807" s="225">
        <v>12814.64</v>
      </c>
    </row>
    <row r="20808" spans="1:2">
      <c r="A20808" s="68" t="s">
        <v>20869</v>
      </c>
      <c r="B20808" s="225">
        <v>12327.82</v>
      </c>
    </row>
    <row r="20809" spans="1:2">
      <c r="A20809" s="68" t="s">
        <v>20870</v>
      </c>
      <c r="B20809" s="225">
        <v>12327.82</v>
      </c>
    </row>
    <row r="20810" spans="1:2">
      <c r="A20810" s="68" t="s">
        <v>20871</v>
      </c>
      <c r="B20810" s="225">
        <v>16282.13</v>
      </c>
    </row>
    <row r="20811" spans="1:2">
      <c r="A20811" s="68" t="s">
        <v>20872</v>
      </c>
      <c r="B20811" s="225">
        <v>16282.13</v>
      </c>
    </row>
    <row r="20812" spans="1:2">
      <c r="A20812" s="68" t="s">
        <v>20873</v>
      </c>
      <c r="B20812" s="225">
        <v>15663.58</v>
      </c>
    </row>
    <row r="20813" spans="1:2">
      <c r="A20813" s="68" t="s">
        <v>20874</v>
      </c>
      <c r="B20813" s="225">
        <v>15663.58</v>
      </c>
    </row>
    <row r="20814" spans="1:2">
      <c r="A20814" s="68" t="s">
        <v>20875</v>
      </c>
      <c r="B20814" s="225">
        <v>18995.82</v>
      </c>
    </row>
    <row r="20815" spans="1:2">
      <c r="A20815" s="68" t="s">
        <v>20876</v>
      </c>
      <c r="B20815" s="225">
        <v>18995.82</v>
      </c>
    </row>
    <row r="20816" spans="1:2">
      <c r="A20816" s="68" t="s">
        <v>20877</v>
      </c>
      <c r="B20816" s="225">
        <v>18274.18</v>
      </c>
    </row>
    <row r="20817" spans="1:2">
      <c r="A20817" s="68" t="s">
        <v>20878</v>
      </c>
      <c r="B20817" s="225">
        <v>18274.18</v>
      </c>
    </row>
    <row r="20818" spans="1:2">
      <c r="A20818" s="68" t="s">
        <v>20879</v>
      </c>
      <c r="B20818" s="225">
        <v>21659.25</v>
      </c>
    </row>
    <row r="20819" spans="1:2">
      <c r="A20819" s="68" t="s">
        <v>20880</v>
      </c>
      <c r="B20819" s="225">
        <v>21659.25</v>
      </c>
    </row>
    <row r="20820" spans="1:2">
      <c r="A20820" s="68" t="s">
        <v>20881</v>
      </c>
      <c r="B20820" s="225">
        <v>20836.43</v>
      </c>
    </row>
    <row r="20821" spans="1:2">
      <c r="A20821" s="68" t="s">
        <v>20882</v>
      </c>
      <c r="B20821" s="225">
        <v>20836.43</v>
      </c>
    </row>
    <row r="20822" spans="1:2">
      <c r="A20822" s="68" t="s">
        <v>20883</v>
      </c>
      <c r="B20822" s="225">
        <v>25428.27</v>
      </c>
    </row>
    <row r="20823" spans="1:2">
      <c r="A20823" s="68" t="s">
        <v>20884</v>
      </c>
      <c r="B20823" s="225">
        <v>25428.27</v>
      </c>
    </row>
    <row r="20824" spans="1:2">
      <c r="A20824" s="68" t="s">
        <v>20885</v>
      </c>
      <c r="B20824" s="225">
        <v>24462.26</v>
      </c>
    </row>
    <row r="20825" spans="1:2">
      <c r="A20825" s="68" t="s">
        <v>20886</v>
      </c>
      <c r="B20825" s="225">
        <v>24462.26</v>
      </c>
    </row>
    <row r="20826" spans="1:2">
      <c r="A20826" s="68" t="s">
        <v>20887</v>
      </c>
      <c r="B20826" s="225">
        <v>31714.51</v>
      </c>
    </row>
    <row r="20827" spans="1:2">
      <c r="A20827" s="68" t="s">
        <v>20888</v>
      </c>
      <c r="B20827" s="225">
        <v>31714.51</v>
      </c>
    </row>
    <row r="20828" spans="1:2">
      <c r="A20828" s="68" t="s">
        <v>20889</v>
      </c>
      <c r="B20828" s="225">
        <v>31366.68</v>
      </c>
    </row>
    <row r="20829" spans="1:2">
      <c r="A20829" s="68" t="s">
        <v>20890</v>
      </c>
      <c r="B20829" s="225">
        <v>31366.68</v>
      </c>
    </row>
    <row r="20830" spans="1:2">
      <c r="A20830" s="68" t="s">
        <v>20891</v>
      </c>
      <c r="B20830" s="225">
        <v>45768.22</v>
      </c>
    </row>
    <row r="20831" spans="1:2">
      <c r="A20831" s="68" t="s">
        <v>20892</v>
      </c>
      <c r="B20831" s="225">
        <v>45768.22</v>
      </c>
    </row>
    <row r="20832" spans="1:2">
      <c r="A20832" s="68" t="s">
        <v>20893</v>
      </c>
      <c r="B20832" s="225">
        <v>45945.9</v>
      </c>
    </row>
    <row r="20833" spans="1:2">
      <c r="A20833" s="68" t="s">
        <v>20894</v>
      </c>
      <c r="B20833" s="225">
        <v>45945.9</v>
      </c>
    </row>
    <row r="20834" spans="1:2">
      <c r="A20834" s="68" t="s">
        <v>20895</v>
      </c>
      <c r="B20834" s="225">
        <v>1874.2</v>
      </c>
    </row>
    <row r="20835" spans="1:2">
      <c r="A20835" s="68" t="s">
        <v>20896</v>
      </c>
      <c r="B20835" s="225">
        <v>1874.2</v>
      </c>
    </row>
    <row r="20836" spans="1:2">
      <c r="A20836" s="68" t="s">
        <v>20897</v>
      </c>
      <c r="B20836" s="225">
        <v>1882.17</v>
      </c>
    </row>
    <row r="20837" spans="1:2">
      <c r="A20837" s="68" t="s">
        <v>20898</v>
      </c>
      <c r="B20837" s="225">
        <v>1882.17</v>
      </c>
    </row>
    <row r="20838" spans="1:2">
      <c r="A20838" s="68" t="s">
        <v>20899</v>
      </c>
      <c r="B20838" s="225">
        <v>2409.69</v>
      </c>
    </row>
    <row r="20839" spans="1:2">
      <c r="A20839" s="68" t="s">
        <v>20900</v>
      </c>
      <c r="B20839" s="225">
        <v>2409.69</v>
      </c>
    </row>
    <row r="20840" spans="1:2">
      <c r="A20840" s="68" t="s">
        <v>20901</v>
      </c>
      <c r="B20840" s="225">
        <v>2419.9299999999998</v>
      </c>
    </row>
    <row r="20841" spans="1:2">
      <c r="A20841" s="68" t="s">
        <v>20902</v>
      </c>
      <c r="B20841" s="225">
        <v>2419.9299999999998</v>
      </c>
    </row>
    <row r="20842" spans="1:2">
      <c r="A20842" s="68" t="s">
        <v>20903</v>
      </c>
      <c r="B20842" s="225">
        <v>2989.8</v>
      </c>
    </row>
    <row r="20843" spans="1:2">
      <c r="A20843" s="68" t="s">
        <v>20904</v>
      </c>
      <c r="B20843" s="225">
        <v>2989.8</v>
      </c>
    </row>
    <row r="20844" spans="1:2">
      <c r="A20844" s="68" t="s">
        <v>20905</v>
      </c>
      <c r="B20844" s="225">
        <v>3002.51</v>
      </c>
    </row>
    <row r="20845" spans="1:2">
      <c r="A20845" s="68" t="s">
        <v>20906</v>
      </c>
      <c r="B20845" s="225">
        <v>3002.51</v>
      </c>
    </row>
    <row r="20846" spans="1:2">
      <c r="A20846" s="68" t="s">
        <v>20907</v>
      </c>
      <c r="B20846" s="225">
        <v>3480.67</v>
      </c>
    </row>
    <row r="20847" spans="1:2">
      <c r="A20847" s="68" t="s">
        <v>20908</v>
      </c>
      <c r="B20847" s="225">
        <v>3480.67</v>
      </c>
    </row>
    <row r="20848" spans="1:2">
      <c r="A20848" s="68" t="s">
        <v>20909</v>
      </c>
      <c r="B20848" s="225">
        <v>3495.46</v>
      </c>
    </row>
    <row r="20849" spans="1:2">
      <c r="A20849" s="68" t="s">
        <v>20910</v>
      </c>
      <c r="B20849" s="225">
        <v>3495.46</v>
      </c>
    </row>
    <row r="20850" spans="1:2">
      <c r="A20850" s="68" t="s">
        <v>20911</v>
      </c>
      <c r="B20850" s="225">
        <v>4283.8999999999996</v>
      </c>
    </row>
    <row r="20851" spans="1:2">
      <c r="A20851" s="68" t="s">
        <v>20912</v>
      </c>
      <c r="B20851" s="225">
        <v>4283.8999999999996</v>
      </c>
    </row>
    <row r="20852" spans="1:2">
      <c r="A20852" s="68" t="s">
        <v>20913</v>
      </c>
      <c r="B20852" s="225">
        <v>4302.1000000000004</v>
      </c>
    </row>
    <row r="20853" spans="1:2">
      <c r="A20853" s="68" t="s">
        <v>20914</v>
      </c>
      <c r="B20853" s="225">
        <v>4302.1000000000004</v>
      </c>
    </row>
    <row r="20854" spans="1:2">
      <c r="A20854" s="68" t="s">
        <v>20915</v>
      </c>
      <c r="B20854" s="225">
        <v>5221</v>
      </c>
    </row>
    <row r="20855" spans="1:2">
      <c r="A20855" s="68" t="s">
        <v>20916</v>
      </c>
      <c r="B20855" s="225">
        <v>5221</v>
      </c>
    </row>
    <row r="20856" spans="1:2">
      <c r="A20856" s="68" t="s">
        <v>20917</v>
      </c>
      <c r="B20856" s="225">
        <v>5243.19</v>
      </c>
    </row>
    <row r="20857" spans="1:2">
      <c r="A20857" s="68" t="s">
        <v>20918</v>
      </c>
      <c r="B20857" s="225">
        <v>5243.19</v>
      </c>
    </row>
    <row r="20858" spans="1:2">
      <c r="A20858" s="68" t="s">
        <v>20919</v>
      </c>
      <c r="B20858" s="225">
        <v>5756.49</v>
      </c>
    </row>
    <row r="20859" spans="1:2">
      <c r="A20859" s="68" t="s">
        <v>20920</v>
      </c>
      <c r="B20859" s="225">
        <v>5756.49</v>
      </c>
    </row>
    <row r="20860" spans="1:2">
      <c r="A20860" s="68" t="s">
        <v>20921</v>
      </c>
      <c r="B20860" s="225">
        <v>5780.95</v>
      </c>
    </row>
    <row r="20861" spans="1:2">
      <c r="A20861" s="68" t="s">
        <v>20922</v>
      </c>
      <c r="B20861" s="225">
        <v>5780.95</v>
      </c>
    </row>
    <row r="20862" spans="1:2">
      <c r="A20862" s="68" t="s">
        <v>20923</v>
      </c>
      <c r="B20862" s="225">
        <v>8040.56</v>
      </c>
    </row>
    <row r="20863" spans="1:2">
      <c r="A20863" s="68" t="s">
        <v>20924</v>
      </c>
      <c r="B20863" s="225">
        <v>8040.56</v>
      </c>
    </row>
    <row r="20864" spans="1:2">
      <c r="A20864" s="68" t="s">
        <v>20925</v>
      </c>
      <c r="B20864" s="225">
        <v>8026.92</v>
      </c>
    </row>
    <row r="20865" spans="1:2">
      <c r="A20865" s="68" t="s">
        <v>20926</v>
      </c>
      <c r="B20865" s="225">
        <v>8026.92</v>
      </c>
    </row>
    <row r="20866" spans="1:2">
      <c r="A20866" s="68" t="s">
        <v>20927</v>
      </c>
      <c r="B20866" s="225">
        <v>8743.56</v>
      </c>
    </row>
    <row r="20867" spans="1:2">
      <c r="A20867" s="68" t="s">
        <v>20928</v>
      </c>
      <c r="B20867" s="225">
        <v>8743.56</v>
      </c>
    </row>
    <row r="20868" spans="1:2">
      <c r="A20868" s="68" t="s">
        <v>20929</v>
      </c>
      <c r="B20868" s="225">
        <v>8728.73</v>
      </c>
    </row>
    <row r="20869" spans="1:2">
      <c r="A20869" s="68" t="s">
        <v>20930</v>
      </c>
      <c r="B20869" s="225">
        <v>8728.73</v>
      </c>
    </row>
    <row r="20870" spans="1:2">
      <c r="A20870" s="68" t="s">
        <v>20931</v>
      </c>
      <c r="B20870" s="225">
        <v>11370.48</v>
      </c>
    </row>
    <row r="20871" spans="1:2">
      <c r="A20871" s="68" t="s">
        <v>20932</v>
      </c>
      <c r="B20871" s="225">
        <v>11370.48</v>
      </c>
    </row>
    <row r="20872" spans="1:2">
      <c r="A20872" s="68" t="s">
        <v>20933</v>
      </c>
      <c r="B20872" s="225">
        <v>11427.73</v>
      </c>
    </row>
    <row r="20873" spans="1:2">
      <c r="A20873" s="68" t="s">
        <v>20934</v>
      </c>
      <c r="B20873" s="225">
        <v>11427.73</v>
      </c>
    </row>
    <row r="20874" spans="1:2">
      <c r="A20874" s="68" t="s">
        <v>20935</v>
      </c>
      <c r="B20874" s="225">
        <v>12388.74</v>
      </c>
    </row>
    <row r="20875" spans="1:2">
      <c r="A20875" s="68" t="s">
        <v>20936</v>
      </c>
      <c r="B20875" s="225">
        <v>12388.74</v>
      </c>
    </row>
    <row r="20876" spans="1:2">
      <c r="A20876" s="68" t="s">
        <v>20937</v>
      </c>
      <c r="B20876" s="225">
        <v>12451.11</v>
      </c>
    </row>
    <row r="20877" spans="1:2">
      <c r="A20877" s="68" t="s">
        <v>20938</v>
      </c>
      <c r="B20877" s="225">
        <v>12451.11</v>
      </c>
    </row>
    <row r="20878" spans="1:2">
      <c r="A20878" s="68" t="s">
        <v>20939</v>
      </c>
      <c r="B20878" s="225">
        <v>15744.05</v>
      </c>
    </row>
    <row r="20879" spans="1:2">
      <c r="A20879" s="68" t="s">
        <v>20940</v>
      </c>
      <c r="B20879" s="225">
        <v>15744.05</v>
      </c>
    </row>
    <row r="20880" spans="1:2">
      <c r="A20880" s="68" t="s">
        <v>20941</v>
      </c>
      <c r="B20880" s="225">
        <v>11821.8</v>
      </c>
    </row>
    <row r="20881" spans="1:2">
      <c r="A20881" s="68" t="s">
        <v>20942</v>
      </c>
      <c r="B20881" s="225">
        <v>11821.8</v>
      </c>
    </row>
    <row r="20882" spans="1:2">
      <c r="A20882" s="68" t="s">
        <v>20943</v>
      </c>
      <c r="B20882" s="225">
        <v>17693.78</v>
      </c>
    </row>
    <row r="20883" spans="1:2">
      <c r="A20883" s="68" t="s">
        <v>20944</v>
      </c>
      <c r="B20883" s="225">
        <v>17693.78</v>
      </c>
    </row>
    <row r="20884" spans="1:2">
      <c r="A20884" s="68" t="s">
        <v>20945</v>
      </c>
      <c r="B20884" s="225">
        <v>13285.8</v>
      </c>
    </row>
    <row r="20885" spans="1:2">
      <c r="A20885" s="68" t="s">
        <v>20946</v>
      </c>
      <c r="B20885" s="225">
        <v>13285.8</v>
      </c>
    </row>
    <row r="20886" spans="1:2">
      <c r="A20886" s="68" t="s">
        <v>20947</v>
      </c>
      <c r="B20886" s="225">
        <v>19692.25</v>
      </c>
    </row>
    <row r="20887" spans="1:2">
      <c r="A20887" s="68" t="s">
        <v>20948</v>
      </c>
      <c r="B20887" s="225">
        <v>19692.25</v>
      </c>
    </row>
    <row r="20888" spans="1:2">
      <c r="A20888" s="68" t="s">
        <v>20949</v>
      </c>
      <c r="B20888" s="225">
        <v>14786.4</v>
      </c>
    </row>
    <row r="20889" spans="1:2">
      <c r="A20889" s="68" t="s">
        <v>20950</v>
      </c>
      <c r="B20889" s="225">
        <v>14786.4</v>
      </c>
    </row>
    <row r="20890" spans="1:2">
      <c r="A20890" s="68" t="s">
        <v>20951</v>
      </c>
      <c r="B20890" s="225">
        <v>21641.98</v>
      </c>
    </row>
    <row r="20891" spans="1:2">
      <c r="A20891" s="68" t="s">
        <v>20952</v>
      </c>
      <c r="B20891" s="225">
        <v>21641.98</v>
      </c>
    </row>
    <row r="20892" spans="1:2">
      <c r="A20892" s="68" t="s">
        <v>20953</v>
      </c>
      <c r="B20892" s="225">
        <v>16250.4</v>
      </c>
    </row>
    <row r="20893" spans="1:2">
      <c r="A20893" s="68" t="s">
        <v>20954</v>
      </c>
      <c r="B20893" s="225">
        <v>16250.4</v>
      </c>
    </row>
    <row r="20894" spans="1:2">
      <c r="A20894" s="68" t="s">
        <v>20955</v>
      </c>
      <c r="B20894" s="225">
        <v>23640.45</v>
      </c>
    </row>
    <row r="20895" spans="1:2">
      <c r="A20895" s="68" t="s">
        <v>20956</v>
      </c>
      <c r="B20895" s="225">
        <v>23640.45</v>
      </c>
    </row>
    <row r="20896" spans="1:2">
      <c r="A20896" s="68" t="s">
        <v>20957</v>
      </c>
      <c r="B20896" s="225">
        <v>17751</v>
      </c>
    </row>
    <row r="20897" spans="1:2">
      <c r="A20897" s="68" t="s">
        <v>20958</v>
      </c>
      <c r="B20897" s="225">
        <v>17751</v>
      </c>
    </row>
    <row r="20898" spans="1:2">
      <c r="A20898" s="68" t="s">
        <v>20959</v>
      </c>
      <c r="B20898" s="225">
        <v>2958.36</v>
      </c>
    </row>
    <row r="20899" spans="1:2">
      <c r="A20899" s="68" t="s">
        <v>20960</v>
      </c>
      <c r="B20899" s="225">
        <v>2958.36</v>
      </c>
    </row>
    <row r="20900" spans="1:2">
      <c r="A20900" s="68" t="s">
        <v>20961</v>
      </c>
      <c r="B20900" s="225">
        <v>2833.74</v>
      </c>
    </row>
    <row r="20901" spans="1:2">
      <c r="A20901" s="68" t="s">
        <v>20962</v>
      </c>
      <c r="B20901" s="225">
        <v>2833.74</v>
      </c>
    </row>
    <row r="20902" spans="1:2">
      <c r="A20902" s="68" t="s">
        <v>20963</v>
      </c>
      <c r="B20902" s="225">
        <v>3709.69</v>
      </c>
    </row>
    <row r="20903" spans="1:2">
      <c r="A20903" s="68" t="s">
        <v>20964</v>
      </c>
      <c r="B20903" s="225">
        <v>3709.69</v>
      </c>
    </row>
    <row r="20904" spans="1:2">
      <c r="A20904" s="68" t="s">
        <v>20965</v>
      </c>
      <c r="B20904" s="225">
        <v>3553.42</v>
      </c>
    </row>
    <row r="20905" spans="1:2">
      <c r="A20905" s="68" t="s">
        <v>20966</v>
      </c>
      <c r="B20905" s="225">
        <v>3553.42</v>
      </c>
    </row>
    <row r="20906" spans="1:2">
      <c r="A20906" s="68" t="s">
        <v>20967</v>
      </c>
      <c r="B20906" s="225">
        <v>4414.07</v>
      </c>
    </row>
    <row r="20907" spans="1:2">
      <c r="A20907" s="68" t="s">
        <v>20968</v>
      </c>
      <c r="B20907" s="225">
        <v>4414.07</v>
      </c>
    </row>
    <row r="20908" spans="1:2">
      <c r="A20908" s="68" t="s">
        <v>20969</v>
      </c>
      <c r="B20908" s="225">
        <v>4228.12</v>
      </c>
    </row>
    <row r="20909" spans="1:2">
      <c r="A20909" s="68" t="s">
        <v>20970</v>
      </c>
      <c r="B20909" s="225">
        <v>4228.12</v>
      </c>
    </row>
    <row r="20910" spans="1:2">
      <c r="A20910" s="68" t="s">
        <v>20971</v>
      </c>
      <c r="B20910" s="225">
        <v>5306.27</v>
      </c>
    </row>
    <row r="20911" spans="1:2">
      <c r="A20911" s="68" t="s">
        <v>20972</v>
      </c>
      <c r="B20911" s="225">
        <v>5306.27</v>
      </c>
    </row>
    <row r="20912" spans="1:2">
      <c r="A20912" s="68" t="s">
        <v>20973</v>
      </c>
      <c r="B20912" s="225">
        <v>5082.74</v>
      </c>
    </row>
    <row r="20913" spans="1:2">
      <c r="A20913" s="68" t="s">
        <v>20974</v>
      </c>
      <c r="B20913" s="225">
        <v>5082.74</v>
      </c>
    </row>
    <row r="20914" spans="1:2">
      <c r="A20914" s="68" t="s">
        <v>20975</v>
      </c>
      <c r="B20914" s="225">
        <v>5916.73</v>
      </c>
    </row>
    <row r="20915" spans="1:2">
      <c r="A20915" s="68" t="s">
        <v>20976</v>
      </c>
      <c r="B20915" s="225">
        <v>5916.73</v>
      </c>
    </row>
    <row r="20916" spans="1:2">
      <c r="A20916" s="68" t="s">
        <v>20977</v>
      </c>
      <c r="B20916" s="225">
        <v>5667.48</v>
      </c>
    </row>
    <row r="20917" spans="1:2">
      <c r="A20917" s="68" t="s">
        <v>20978</v>
      </c>
      <c r="B20917" s="225">
        <v>5667.48</v>
      </c>
    </row>
    <row r="20918" spans="1:2">
      <c r="A20918" s="68" t="s">
        <v>20979</v>
      </c>
      <c r="B20918" s="225">
        <v>6198.48</v>
      </c>
    </row>
    <row r="20919" spans="1:2">
      <c r="A20919" s="68" t="s">
        <v>20980</v>
      </c>
      <c r="B20919" s="225">
        <v>6198.48</v>
      </c>
    </row>
    <row r="20920" spans="1:2">
      <c r="A20920" s="68" t="s">
        <v>20981</v>
      </c>
      <c r="B20920" s="225">
        <v>5937.36</v>
      </c>
    </row>
    <row r="20921" spans="1:2">
      <c r="A20921" s="68" t="s">
        <v>20982</v>
      </c>
      <c r="B20921" s="225">
        <v>5937.36</v>
      </c>
    </row>
    <row r="20922" spans="1:2">
      <c r="A20922" s="68" t="s">
        <v>20983</v>
      </c>
      <c r="B20922" s="225">
        <v>7419.39</v>
      </c>
    </row>
    <row r="20923" spans="1:2">
      <c r="A20923" s="68" t="s">
        <v>20984</v>
      </c>
      <c r="B20923" s="225">
        <v>7419.39</v>
      </c>
    </row>
    <row r="20924" spans="1:2">
      <c r="A20924" s="68" t="s">
        <v>20985</v>
      </c>
      <c r="B20924" s="225">
        <v>7106.84</v>
      </c>
    </row>
    <row r="20925" spans="1:2">
      <c r="A20925" s="68" t="s">
        <v>20986</v>
      </c>
      <c r="B20925" s="225">
        <v>7106.84</v>
      </c>
    </row>
    <row r="20926" spans="1:2">
      <c r="A20926" s="68" t="s">
        <v>20987</v>
      </c>
      <c r="B20926" s="225">
        <v>10241.83</v>
      </c>
    </row>
    <row r="20927" spans="1:2">
      <c r="A20927" s="68" t="s">
        <v>20988</v>
      </c>
      <c r="B20927" s="225">
        <v>10241.83</v>
      </c>
    </row>
    <row r="20928" spans="1:2">
      <c r="A20928" s="68" t="s">
        <v>20989</v>
      </c>
      <c r="B20928" s="225">
        <v>10219.94</v>
      </c>
    </row>
    <row r="20929" spans="1:2">
      <c r="A20929" s="68" t="s">
        <v>20990</v>
      </c>
      <c r="B20929" s="225">
        <v>10219.94</v>
      </c>
    </row>
    <row r="20930" spans="1:2">
      <c r="A20930" s="68" t="s">
        <v>20991</v>
      </c>
      <c r="B20930" s="225">
        <v>18644.04</v>
      </c>
    </row>
    <row r="20931" spans="1:2">
      <c r="A20931" s="68" t="s">
        <v>20992</v>
      </c>
      <c r="B20931" s="225">
        <v>18644.04</v>
      </c>
    </row>
    <row r="20932" spans="1:2">
      <c r="A20932" s="68" t="s">
        <v>20993</v>
      </c>
      <c r="B20932" s="225">
        <v>17935.77</v>
      </c>
    </row>
    <row r="20933" spans="1:2">
      <c r="A20933" s="68" t="s">
        <v>20994</v>
      </c>
      <c r="B20933" s="225">
        <v>17935.77</v>
      </c>
    </row>
    <row r="20934" spans="1:2">
      <c r="A20934" s="68" t="s">
        <v>20995</v>
      </c>
      <c r="B20934" s="225">
        <v>25244.16</v>
      </c>
    </row>
    <row r="20935" spans="1:2">
      <c r="A20935" s="68" t="s">
        <v>20996</v>
      </c>
      <c r="B20935" s="225">
        <v>25244.16</v>
      </c>
    </row>
    <row r="20936" spans="1:2">
      <c r="A20936" s="68" t="s">
        <v>20997</v>
      </c>
      <c r="B20936" s="225">
        <v>24967.3</v>
      </c>
    </row>
    <row r="20937" spans="1:2">
      <c r="A20937" s="68" t="s">
        <v>20998</v>
      </c>
      <c r="B20937" s="225">
        <v>24967.3</v>
      </c>
    </row>
    <row r="20938" spans="1:2">
      <c r="A20938" s="68" t="s">
        <v>20999</v>
      </c>
      <c r="B20938" s="225">
        <v>28430.32</v>
      </c>
    </row>
    <row r="20939" spans="1:2">
      <c r="A20939" s="68" t="s">
        <v>21000</v>
      </c>
      <c r="B20939" s="225">
        <v>28430.32</v>
      </c>
    </row>
    <row r="20940" spans="1:2">
      <c r="A20940" s="68" t="s">
        <v>21001</v>
      </c>
      <c r="B20940" s="225">
        <v>28118.51</v>
      </c>
    </row>
    <row r="20941" spans="1:2">
      <c r="A20941" s="68" t="s">
        <v>21002</v>
      </c>
      <c r="B20941" s="225">
        <v>28118.51</v>
      </c>
    </row>
    <row r="20942" spans="1:2">
      <c r="A20942" s="68" t="s">
        <v>21003</v>
      </c>
      <c r="B20942" s="225">
        <v>33724.239999999998</v>
      </c>
    </row>
    <row r="20943" spans="1:2">
      <c r="A20943" s="68" t="s">
        <v>21004</v>
      </c>
      <c r="B20943" s="225">
        <v>33724.239999999998</v>
      </c>
    </row>
    <row r="20944" spans="1:2">
      <c r="A20944" s="68" t="s">
        <v>21005</v>
      </c>
      <c r="B20944" s="225">
        <v>33354.370000000003</v>
      </c>
    </row>
    <row r="20945" spans="1:2">
      <c r="A20945" s="68" t="s">
        <v>21006</v>
      </c>
      <c r="B20945" s="225">
        <v>33354.370000000003</v>
      </c>
    </row>
    <row r="20946" spans="1:2">
      <c r="A20946" s="68" t="s">
        <v>21007</v>
      </c>
      <c r="B20946" s="225">
        <v>20226.64</v>
      </c>
    </row>
    <row r="20947" spans="1:2">
      <c r="A20947" s="68" t="s">
        <v>21008</v>
      </c>
      <c r="B20947" s="225">
        <v>20226.64</v>
      </c>
    </row>
    <row r="20948" spans="1:2">
      <c r="A20948" s="68" t="s">
        <v>21009</v>
      </c>
      <c r="B20948" s="225">
        <v>20156.330000000002</v>
      </c>
    </row>
    <row r="20949" spans="1:2">
      <c r="A20949" s="68" t="s">
        <v>21010</v>
      </c>
      <c r="B20949" s="225">
        <v>20156.330000000002</v>
      </c>
    </row>
    <row r="20950" spans="1:2">
      <c r="A20950" s="68" t="s">
        <v>21011</v>
      </c>
      <c r="B20950" s="225">
        <v>23760.86</v>
      </c>
    </row>
    <row r="20951" spans="1:2">
      <c r="A20951" s="68" t="s">
        <v>21012</v>
      </c>
      <c r="B20951" s="225">
        <v>23760.86</v>
      </c>
    </row>
    <row r="20952" spans="1:2">
      <c r="A20952" s="68" t="s">
        <v>21013</v>
      </c>
      <c r="B20952" s="225">
        <v>23678.27</v>
      </c>
    </row>
    <row r="20953" spans="1:2">
      <c r="A20953" s="68" t="s">
        <v>21014</v>
      </c>
      <c r="B20953" s="225">
        <v>23678.27</v>
      </c>
    </row>
    <row r="20954" spans="1:2">
      <c r="A20954" s="68" t="s">
        <v>21015</v>
      </c>
      <c r="B20954" s="225">
        <v>22836.53</v>
      </c>
    </row>
    <row r="20955" spans="1:2">
      <c r="A20955" s="68" t="s">
        <v>21016</v>
      </c>
      <c r="B20955" s="225">
        <v>22836.53</v>
      </c>
    </row>
    <row r="20956" spans="1:2">
      <c r="A20956" s="68" t="s">
        <v>21017</v>
      </c>
      <c r="B20956" s="225">
        <v>22757.15</v>
      </c>
    </row>
    <row r="20957" spans="1:2">
      <c r="A20957" s="68" t="s">
        <v>21018</v>
      </c>
      <c r="B20957" s="225">
        <v>22757.15</v>
      </c>
    </row>
    <row r="20958" spans="1:2">
      <c r="A20958" s="68" t="s">
        <v>21019</v>
      </c>
      <c r="B20958" s="225">
        <v>32079.89</v>
      </c>
    </row>
    <row r="20959" spans="1:2">
      <c r="A20959" s="68" t="s">
        <v>21020</v>
      </c>
      <c r="B20959" s="225">
        <v>32079.89</v>
      </c>
    </row>
    <row r="20960" spans="1:2">
      <c r="A20960" s="68" t="s">
        <v>21021</v>
      </c>
      <c r="B20960" s="225">
        <v>31968.38</v>
      </c>
    </row>
    <row r="20961" spans="1:2">
      <c r="A20961" s="68" t="s">
        <v>21022</v>
      </c>
      <c r="B20961" s="225">
        <v>31968.38</v>
      </c>
    </row>
    <row r="20962" spans="1:2">
      <c r="A20962" s="68" t="s">
        <v>21023</v>
      </c>
      <c r="B20962" s="225">
        <v>25011.439999999999</v>
      </c>
    </row>
    <row r="20963" spans="1:2">
      <c r="A20963" s="68" t="s">
        <v>21024</v>
      </c>
      <c r="B20963" s="225">
        <v>25011.439999999999</v>
      </c>
    </row>
    <row r="20964" spans="1:2">
      <c r="A20964" s="68" t="s">
        <v>21025</v>
      </c>
      <c r="B20964" s="225">
        <v>24924.5</v>
      </c>
    </row>
    <row r="20965" spans="1:2">
      <c r="A20965" s="68" t="s">
        <v>21026</v>
      </c>
      <c r="B20965" s="225">
        <v>24924.5</v>
      </c>
    </row>
    <row r="20966" spans="1:2">
      <c r="A20966" s="68" t="s">
        <v>21027</v>
      </c>
      <c r="B20966" s="225">
        <v>34146.050000000003</v>
      </c>
    </row>
    <row r="20967" spans="1:2">
      <c r="A20967" s="68" t="s">
        <v>21028</v>
      </c>
      <c r="B20967" s="225">
        <v>34146.050000000003</v>
      </c>
    </row>
    <row r="20968" spans="1:2">
      <c r="A20968" s="68" t="s">
        <v>21029</v>
      </c>
      <c r="B20968" s="225">
        <v>34027.360000000001</v>
      </c>
    </row>
    <row r="20969" spans="1:2">
      <c r="A20969" s="68" t="s">
        <v>21030</v>
      </c>
      <c r="B20969" s="225">
        <v>34027.360000000001</v>
      </c>
    </row>
    <row r="20970" spans="1:2">
      <c r="A20970" s="68" t="s">
        <v>21031</v>
      </c>
      <c r="B20970" s="225">
        <v>28110.68</v>
      </c>
    </row>
    <row r="20971" spans="1:2">
      <c r="A20971" s="68" t="s">
        <v>21032</v>
      </c>
      <c r="B20971" s="225">
        <v>28110.68</v>
      </c>
    </row>
    <row r="20972" spans="1:2">
      <c r="A20972" s="68" t="s">
        <v>21033</v>
      </c>
      <c r="B20972" s="225">
        <v>28012.97</v>
      </c>
    </row>
    <row r="20973" spans="1:2">
      <c r="A20973" s="68" t="s">
        <v>21034</v>
      </c>
      <c r="B20973" s="225">
        <v>28012.97</v>
      </c>
    </row>
    <row r="20974" spans="1:2">
      <c r="A20974" s="68" t="s">
        <v>21035</v>
      </c>
      <c r="B20974" s="225">
        <v>37897.769999999997</v>
      </c>
    </row>
    <row r="20975" spans="1:2">
      <c r="A20975" s="68" t="s">
        <v>21036</v>
      </c>
      <c r="B20975" s="225">
        <v>37897.769999999997</v>
      </c>
    </row>
    <row r="20976" spans="1:2">
      <c r="A20976" s="68" t="s">
        <v>21037</v>
      </c>
      <c r="B20976" s="225">
        <v>37766.03</v>
      </c>
    </row>
    <row r="20977" spans="1:2">
      <c r="A20977" s="68" t="s">
        <v>21038</v>
      </c>
      <c r="B20977" s="225">
        <v>37766.03</v>
      </c>
    </row>
    <row r="20978" spans="1:2">
      <c r="A20978" s="68" t="s">
        <v>21039</v>
      </c>
      <c r="B20978" s="225">
        <v>37746.120000000003</v>
      </c>
    </row>
    <row r="20979" spans="1:2">
      <c r="A20979" s="68" t="s">
        <v>21040</v>
      </c>
      <c r="B20979" s="225">
        <v>37746.120000000003</v>
      </c>
    </row>
    <row r="20980" spans="1:2">
      <c r="A20980" s="68" t="s">
        <v>21041</v>
      </c>
      <c r="B20980" s="225">
        <v>37833.99</v>
      </c>
    </row>
    <row r="20981" spans="1:2">
      <c r="A20981" s="68" t="s">
        <v>21042</v>
      </c>
      <c r="B20981" s="225">
        <v>37833.99</v>
      </c>
    </row>
    <row r="20982" spans="1:2">
      <c r="A20982" s="68" t="s">
        <v>21043</v>
      </c>
      <c r="B20982" s="225">
        <v>56440.41</v>
      </c>
    </row>
    <row r="20983" spans="1:2">
      <c r="A20983" s="68" t="s">
        <v>21044</v>
      </c>
      <c r="B20983" s="225">
        <v>56440.41</v>
      </c>
    </row>
    <row r="20984" spans="1:2">
      <c r="A20984" s="68" t="s">
        <v>21045</v>
      </c>
      <c r="B20984" s="225">
        <v>56571.8</v>
      </c>
    </row>
    <row r="20985" spans="1:2">
      <c r="A20985" s="68" t="s">
        <v>21046</v>
      </c>
      <c r="B20985" s="225">
        <v>56571.8</v>
      </c>
    </row>
    <row r="20986" spans="1:2">
      <c r="A20986" s="68" t="s">
        <v>21047</v>
      </c>
      <c r="B20986" s="225">
        <v>53919.58</v>
      </c>
    </row>
    <row r="20987" spans="1:2">
      <c r="A20987" s="68" t="s">
        <v>21048</v>
      </c>
      <c r="B20987" s="225">
        <v>53919.58</v>
      </c>
    </row>
    <row r="20988" spans="1:2">
      <c r="A20988" s="68" t="s">
        <v>21049</v>
      </c>
      <c r="B20988" s="225">
        <v>54373.88</v>
      </c>
    </row>
    <row r="20989" spans="1:2">
      <c r="A20989" s="68" t="s">
        <v>21050</v>
      </c>
      <c r="B20989" s="225">
        <v>54373.88</v>
      </c>
    </row>
    <row r="20990" spans="1:2">
      <c r="A20990" s="68" t="s">
        <v>21051</v>
      </c>
      <c r="B20990" s="225">
        <v>76565.8</v>
      </c>
    </row>
    <row r="20991" spans="1:2">
      <c r="A20991" s="68" t="s">
        <v>21052</v>
      </c>
      <c r="B20991" s="225">
        <v>76565.8</v>
      </c>
    </row>
    <row r="20992" spans="1:2">
      <c r="A20992" s="68" t="s">
        <v>21053</v>
      </c>
      <c r="B20992" s="225">
        <v>77210.899999999994</v>
      </c>
    </row>
    <row r="20993" spans="1:2">
      <c r="A20993" s="68" t="s">
        <v>21054</v>
      </c>
      <c r="B20993" s="225">
        <v>77210.899999999994</v>
      </c>
    </row>
    <row r="20994" spans="1:2">
      <c r="A20994" s="68" t="s">
        <v>21055</v>
      </c>
      <c r="B20994" s="225">
        <v>81320.53</v>
      </c>
    </row>
    <row r="20995" spans="1:2">
      <c r="A20995" s="68" t="s">
        <v>21056</v>
      </c>
      <c r="B20995" s="225">
        <v>81320.53</v>
      </c>
    </row>
    <row r="20996" spans="1:2">
      <c r="A20996" s="68" t="s">
        <v>21057</v>
      </c>
      <c r="B20996" s="225">
        <v>82005.69</v>
      </c>
    </row>
    <row r="20997" spans="1:2">
      <c r="A20997" s="68" t="s">
        <v>21058</v>
      </c>
      <c r="B20997" s="225">
        <v>82005.69</v>
      </c>
    </row>
    <row r="20998" spans="1:2">
      <c r="A20998" s="68" t="s">
        <v>21059</v>
      </c>
      <c r="B20998" s="225">
        <v>63429.03</v>
      </c>
    </row>
    <row r="20999" spans="1:2">
      <c r="A20999" s="68" t="s">
        <v>21060</v>
      </c>
      <c r="B20999" s="225">
        <v>63429.03</v>
      </c>
    </row>
    <row r="21000" spans="1:2">
      <c r="A21000" s="68" t="s">
        <v>21061</v>
      </c>
      <c r="B21000" s="225">
        <v>63963.45</v>
      </c>
    </row>
    <row r="21001" spans="1:2">
      <c r="A21001" s="68" t="s">
        <v>21062</v>
      </c>
      <c r="B21001" s="225">
        <v>63963.45</v>
      </c>
    </row>
    <row r="21002" spans="1:2">
      <c r="A21002" s="68" t="s">
        <v>21063</v>
      </c>
      <c r="B21002" s="225">
        <v>5611.64</v>
      </c>
    </row>
    <row r="21003" spans="1:2">
      <c r="A21003" s="68" t="s">
        <v>21064</v>
      </c>
      <c r="B21003" s="225">
        <v>5611.64</v>
      </c>
    </row>
    <row r="21004" spans="1:2">
      <c r="A21004" s="68" t="s">
        <v>21065</v>
      </c>
      <c r="B21004" s="225">
        <v>5599.8</v>
      </c>
    </row>
    <row r="21005" spans="1:2">
      <c r="A21005" s="68" t="s">
        <v>21066</v>
      </c>
      <c r="B21005" s="225">
        <v>5599.8</v>
      </c>
    </row>
    <row r="21006" spans="1:2">
      <c r="A21006" s="68" t="s">
        <v>21067</v>
      </c>
      <c r="B21006" s="225">
        <v>7451.53</v>
      </c>
    </row>
    <row r="21007" spans="1:2">
      <c r="A21007" s="68" t="s">
        <v>21068</v>
      </c>
      <c r="B21007" s="225">
        <v>7451.53</v>
      </c>
    </row>
    <row r="21008" spans="1:2">
      <c r="A21008" s="68" t="s">
        <v>21069</v>
      </c>
      <c r="B21008" s="225">
        <v>7435.8</v>
      </c>
    </row>
    <row r="21009" spans="1:2">
      <c r="A21009" s="68" t="s">
        <v>21070</v>
      </c>
      <c r="B21009" s="225">
        <v>7435.8</v>
      </c>
    </row>
    <row r="21010" spans="1:2">
      <c r="A21010" s="68" t="s">
        <v>21071</v>
      </c>
      <c r="B21010" s="225">
        <v>9337.41</v>
      </c>
    </row>
    <row r="21011" spans="1:2">
      <c r="A21011" s="68" t="s">
        <v>21072</v>
      </c>
      <c r="B21011" s="225">
        <v>9337.41</v>
      </c>
    </row>
    <row r="21012" spans="1:2">
      <c r="A21012" s="68" t="s">
        <v>21073</v>
      </c>
      <c r="B21012" s="225">
        <v>9317.7000000000007</v>
      </c>
    </row>
    <row r="21013" spans="1:2">
      <c r="A21013" s="68" t="s">
        <v>21074</v>
      </c>
      <c r="B21013" s="225">
        <v>9317.7000000000007</v>
      </c>
    </row>
    <row r="21014" spans="1:2">
      <c r="A21014" s="68" t="s">
        <v>21075</v>
      </c>
      <c r="B21014" s="225">
        <v>11223.29</v>
      </c>
    </row>
    <row r="21015" spans="1:2">
      <c r="A21015" s="68" t="s">
        <v>21076</v>
      </c>
      <c r="B21015" s="225">
        <v>11223.29</v>
      </c>
    </row>
    <row r="21016" spans="1:2">
      <c r="A21016" s="68" t="s">
        <v>21077</v>
      </c>
      <c r="B21016" s="225">
        <v>11199.6</v>
      </c>
    </row>
    <row r="21017" spans="1:2">
      <c r="A21017" s="68" t="s">
        <v>21078</v>
      </c>
      <c r="B21017" s="225">
        <v>11199.6</v>
      </c>
    </row>
    <row r="21018" spans="1:2">
      <c r="A21018" s="68" t="s">
        <v>21079</v>
      </c>
      <c r="B21018" s="225">
        <v>13063.17</v>
      </c>
    </row>
    <row r="21019" spans="1:2">
      <c r="A21019" s="68" t="s">
        <v>21080</v>
      </c>
      <c r="B21019" s="225">
        <v>13063.17</v>
      </c>
    </row>
    <row r="21020" spans="1:2">
      <c r="A21020" s="68" t="s">
        <v>21081</v>
      </c>
      <c r="B21020" s="225">
        <v>13035.6</v>
      </c>
    </row>
    <row r="21021" spans="1:2">
      <c r="A21021" s="68" t="s">
        <v>21082</v>
      </c>
      <c r="B21021" s="225">
        <v>13035.6</v>
      </c>
    </row>
    <row r="21022" spans="1:2">
      <c r="A21022" s="68" t="s">
        <v>21083</v>
      </c>
      <c r="B21022" s="225">
        <v>14949.05</v>
      </c>
    </row>
    <row r="21023" spans="1:2">
      <c r="A21023" s="68" t="s">
        <v>21084</v>
      </c>
      <c r="B21023" s="225">
        <v>14949.05</v>
      </c>
    </row>
    <row r="21024" spans="1:2">
      <c r="A21024" s="68" t="s">
        <v>21085</v>
      </c>
      <c r="B21024" s="225">
        <v>14917.5</v>
      </c>
    </row>
    <row r="21025" spans="1:2">
      <c r="A21025" s="68" t="s">
        <v>21086</v>
      </c>
      <c r="B21025" s="225">
        <v>14917.5</v>
      </c>
    </row>
    <row r="21026" spans="1:2">
      <c r="A21026" s="68" t="s">
        <v>21087</v>
      </c>
      <c r="B21026" s="225">
        <v>16788.939999999999</v>
      </c>
    </row>
    <row r="21027" spans="1:2">
      <c r="A21027" s="68" t="s">
        <v>21088</v>
      </c>
      <c r="B21027" s="225">
        <v>16788.939999999999</v>
      </c>
    </row>
    <row r="21028" spans="1:2">
      <c r="A21028" s="68" t="s">
        <v>21089</v>
      </c>
      <c r="B21028" s="225">
        <v>16753.5</v>
      </c>
    </row>
    <row r="21029" spans="1:2">
      <c r="A21029" s="68" t="s">
        <v>21090</v>
      </c>
      <c r="B21029" s="225">
        <v>16753.5</v>
      </c>
    </row>
    <row r="21030" spans="1:2">
      <c r="A21030" s="68" t="s">
        <v>21091</v>
      </c>
      <c r="B21030" s="225">
        <v>21900.1</v>
      </c>
    </row>
    <row r="21031" spans="1:2">
      <c r="A21031" s="68" t="s">
        <v>21092</v>
      </c>
      <c r="B21031" s="225">
        <v>21900.1</v>
      </c>
    </row>
    <row r="21032" spans="1:2">
      <c r="A21032" s="68" t="s">
        <v>21093</v>
      </c>
      <c r="B21032" s="225">
        <v>22406.799999999999</v>
      </c>
    </row>
    <row r="21033" spans="1:2">
      <c r="A21033" s="68" t="s">
        <v>21094</v>
      </c>
      <c r="B21033" s="225">
        <v>22406.799999999999</v>
      </c>
    </row>
    <row r="21034" spans="1:2">
      <c r="A21034" s="68" t="s">
        <v>21095</v>
      </c>
      <c r="B21034" s="225">
        <v>31410.49</v>
      </c>
    </row>
    <row r="21035" spans="1:2">
      <c r="A21035" s="68" t="s">
        <v>21096</v>
      </c>
      <c r="B21035" s="225">
        <v>31410.49</v>
      </c>
    </row>
    <row r="21036" spans="1:2">
      <c r="A21036" s="68" t="s">
        <v>21097</v>
      </c>
      <c r="B21036" s="225">
        <v>32501.39</v>
      </c>
    </row>
    <row r="21037" spans="1:2">
      <c r="A21037" s="68" t="s">
        <v>21098</v>
      </c>
      <c r="B21037" s="225">
        <v>32501.39</v>
      </c>
    </row>
    <row r="21038" spans="1:2">
      <c r="A21038" s="68" t="s">
        <v>21099</v>
      </c>
      <c r="B21038" s="225">
        <v>42832.51</v>
      </c>
    </row>
    <row r="21039" spans="1:2">
      <c r="A21039" s="68" t="s">
        <v>21100</v>
      </c>
      <c r="B21039" s="225">
        <v>42832.51</v>
      </c>
    </row>
    <row r="21040" spans="1:2">
      <c r="A21040" s="68" t="s">
        <v>21101</v>
      </c>
      <c r="B21040" s="225">
        <v>44546.31</v>
      </c>
    </row>
    <row r="21041" spans="1:2">
      <c r="A21041" s="68" t="s">
        <v>21102</v>
      </c>
      <c r="B21041" s="225">
        <v>44546.31</v>
      </c>
    </row>
    <row r="21042" spans="1:2">
      <c r="A21042" s="68" t="s">
        <v>21103</v>
      </c>
      <c r="B21042" s="225">
        <v>104.61</v>
      </c>
    </row>
    <row r="21043" spans="1:2">
      <c r="A21043" s="68" t="s">
        <v>21104</v>
      </c>
      <c r="B21043" s="225">
        <v>94.74</v>
      </c>
    </row>
    <row r="21044" spans="1:2">
      <c r="A21044" s="68" t="s">
        <v>21105</v>
      </c>
      <c r="B21044" s="225">
        <v>298.27999999999997</v>
      </c>
    </row>
    <row r="21045" spans="1:2">
      <c r="A21045" s="68" t="s">
        <v>21106</v>
      </c>
      <c r="B21045" s="225">
        <v>268.35000000000002</v>
      </c>
    </row>
    <row r="21046" spans="1:2">
      <c r="A21046" s="68" t="s">
        <v>21107</v>
      </c>
      <c r="B21046" s="225">
        <v>156.13</v>
      </c>
    </row>
    <row r="21047" spans="1:2">
      <c r="A21047" s="68" t="s">
        <v>21108</v>
      </c>
      <c r="B21047" s="225">
        <v>145.38999999999999</v>
      </c>
    </row>
    <row r="21048" spans="1:2">
      <c r="A21048" s="68" t="s">
        <v>21109</v>
      </c>
      <c r="B21048" s="225">
        <v>652.96</v>
      </c>
    </row>
    <row r="21049" spans="1:2">
      <c r="A21049" s="68" t="s">
        <v>21110</v>
      </c>
      <c r="B21049" s="225">
        <v>604.64</v>
      </c>
    </row>
    <row r="21050" spans="1:2">
      <c r="A21050" s="68" t="s">
        <v>21111</v>
      </c>
      <c r="B21050" s="225">
        <v>746.24</v>
      </c>
    </row>
    <row r="21051" spans="1:2">
      <c r="A21051" s="68" t="s">
        <v>21112</v>
      </c>
      <c r="B21051" s="225">
        <v>691.02</v>
      </c>
    </row>
    <row r="21052" spans="1:2">
      <c r="A21052" s="68" t="s">
        <v>21113</v>
      </c>
      <c r="B21052" s="225">
        <v>870.61</v>
      </c>
    </row>
    <row r="21053" spans="1:2">
      <c r="A21053" s="68" t="s">
        <v>21114</v>
      </c>
      <c r="B21053" s="225">
        <v>806.19</v>
      </c>
    </row>
    <row r="21054" spans="1:2">
      <c r="A21054" s="68" t="s">
        <v>21115</v>
      </c>
      <c r="B21054" s="225">
        <v>1044.74</v>
      </c>
    </row>
    <row r="21055" spans="1:2">
      <c r="A21055" s="68" t="s">
        <v>21116</v>
      </c>
      <c r="B21055" s="225">
        <v>967.43</v>
      </c>
    </row>
    <row r="21056" spans="1:2">
      <c r="A21056" s="68" t="s">
        <v>21117</v>
      </c>
      <c r="B21056" s="225">
        <v>30.33</v>
      </c>
    </row>
    <row r="21057" spans="1:2">
      <c r="A21057" s="68" t="s">
        <v>21118</v>
      </c>
      <c r="B21057" s="225">
        <v>27.47</v>
      </c>
    </row>
    <row r="21058" spans="1:2">
      <c r="A21058" s="68" t="s">
        <v>21119</v>
      </c>
      <c r="B21058" s="225">
        <v>40.450000000000003</v>
      </c>
    </row>
    <row r="21059" spans="1:2">
      <c r="A21059" s="68" t="s">
        <v>21120</v>
      </c>
      <c r="B21059" s="225">
        <v>36.630000000000003</v>
      </c>
    </row>
    <row r="21060" spans="1:2">
      <c r="A21060" s="68" t="s">
        <v>21121</v>
      </c>
      <c r="B21060" s="225">
        <v>50.56</v>
      </c>
    </row>
    <row r="21061" spans="1:2">
      <c r="A21061" s="68" t="s">
        <v>21122</v>
      </c>
      <c r="B21061" s="225">
        <v>45.79</v>
      </c>
    </row>
    <row r="21062" spans="1:2">
      <c r="A21062" s="68" t="s">
        <v>21123</v>
      </c>
      <c r="B21062" s="225">
        <v>60.67</v>
      </c>
    </row>
    <row r="21063" spans="1:2">
      <c r="A21063" s="68" t="s">
        <v>21124</v>
      </c>
      <c r="B21063" s="225">
        <v>54.95</v>
      </c>
    </row>
    <row r="21064" spans="1:2">
      <c r="A21064" s="68" t="s">
        <v>21125</v>
      </c>
      <c r="B21064" s="225">
        <v>75.84</v>
      </c>
    </row>
    <row r="21065" spans="1:2">
      <c r="A21065" s="68" t="s">
        <v>21126</v>
      </c>
      <c r="B21065" s="225">
        <v>68.69</v>
      </c>
    </row>
    <row r="21066" spans="1:2">
      <c r="A21066" s="68" t="s">
        <v>21127</v>
      </c>
      <c r="B21066" s="225">
        <v>89.23</v>
      </c>
    </row>
    <row r="21067" spans="1:2">
      <c r="A21067" s="68" t="s">
        <v>21128</v>
      </c>
      <c r="B21067" s="225">
        <v>80.81</v>
      </c>
    </row>
    <row r="21068" spans="1:2">
      <c r="A21068" s="68" t="s">
        <v>21129</v>
      </c>
      <c r="B21068" s="225">
        <v>94.8</v>
      </c>
    </row>
    <row r="21069" spans="1:2">
      <c r="A21069" s="68" t="s">
        <v>21130</v>
      </c>
      <c r="B21069" s="225">
        <v>85.86</v>
      </c>
    </row>
    <row r="21070" spans="1:2">
      <c r="A21070" s="68" t="s">
        <v>21131</v>
      </c>
      <c r="B21070" s="225">
        <v>104.61</v>
      </c>
    </row>
    <row r="21071" spans="1:2">
      <c r="A21071" s="68" t="s">
        <v>21132</v>
      </c>
      <c r="B21071" s="225">
        <v>94.74</v>
      </c>
    </row>
    <row r="21072" spans="1:2">
      <c r="A21072" s="68" t="s">
        <v>21133</v>
      </c>
      <c r="B21072" s="225">
        <v>132.56</v>
      </c>
    </row>
    <row r="21073" spans="1:2">
      <c r="A21073" s="68" t="s">
        <v>21134</v>
      </c>
      <c r="B21073" s="225">
        <v>119.26</v>
      </c>
    </row>
    <row r="21074" spans="1:2">
      <c r="A21074" s="68" t="s">
        <v>21135</v>
      </c>
      <c r="B21074" s="225">
        <v>143.16999999999999</v>
      </c>
    </row>
    <row r="21075" spans="1:2">
      <c r="A21075" s="68" t="s">
        <v>21136</v>
      </c>
      <c r="B21075" s="225">
        <v>128.81</v>
      </c>
    </row>
    <row r="21076" spans="1:2">
      <c r="A21076" s="68" t="s">
        <v>21137</v>
      </c>
      <c r="B21076" s="225">
        <v>155.5</v>
      </c>
    </row>
    <row r="21077" spans="1:2">
      <c r="A21077" s="68" t="s">
        <v>21138</v>
      </c>
      <c r="B21077" s="225">
        <v>139.9</v>
      </c>
    </row>
    <row r="21078" spans="1:2">
      <c r="A21078" s="68" t="s">
        <v>21139</v>
      </c>
      <c r="B21078" s="225">
        <v>325.39</v>
      </c>
    </row>
    <row r="21079" spans="1:2">
      <c r="A21079" s="68" t="s">
        <v>21140</v>
      </c>
      <c r="B21079" s="225">
        <v>292.75</v>
      </c>
    </row>
    <row r="21080" spans="1:2">
      <c r="A21080" s="68" t="s">
        <v>21141</v>
      </c>
      <c r="B21080" s="225">
        <v>397.7</v>
      </c>
    </row>
    <row r="21081" spans="1:2">
      <c r="A21081" s="68" t="s">
        <v>21142</v>
      </c>
      <c r="B21081" s="225">
        <v>357.8</v>
      </c>
    </row>
    <row r="21082" spans="1:2">
      <c r="A21082" s="68" t="s">
        <v>21143</v>
      </c>
      <c r="B21082" s="225">
        <v>397.7</v>
      </c>
    </row>
    <row r="21083" spans="1:2">
      <c r="A21083" s="68" t="s">
        <v>21144</v>
      </c>
      <c r="B21083" s="225">
        <v>357.8</v>
      </c>
    </row>
    <row r="21084" spans="1:2">
      <c r="A21084" s="68" t="s">
        <v>21145</v>
      </c>
      <c r="B21084" s="225">
        <v>652.96</v>
      </c>
    </row>
    <row r="21085" spans="1:2">
      <c r="A21085" s="68" t="s">
        <v>21146</v>
      </c>
      <c r="B21085" s="225">
        <v>604.64</v>
      </c>
    </row>
    <row r="21086" spans="1:2">
      <c r="A21086" s="68" t="s">
        <v>21147</v>
      </c>
      <c r="B21086" s="225">
        <v>746.24</v>
      </c>
    </row>
    <row r="21087" spans="1:2">
      <c r="A21087" s="68" t="s">
        <v>21148</v>
      </c>
      <c r="B21087" s="225">
        <v>691.02</v>
      </c>
    </row>
    <row r="21088" spans="1:2">
      <c r="A21088" s="68" t="s">
        <v>21149</v>
      </c>
      <c r="B21088" s="225">
        <v>50.56</v>
      </c>
    </row>
    <row r="21089" spans="1:2">
      <c r="A21089" s="68" t="s">
        <v>21150</v>
      </c>
      <c r="B21089" s="225">
        <v>45.79</v>
      </c>
    </row>
    <row r="21090" spans="1:2">
      <c r="A21090" s="68" t="s">
        <v>21151</v>
      </c>
      <c r="B21090" s="225">
        <v>60.67</v>
      </c>
    </row>
    <row r="21091" spans="1:2">
      <c r="A21091" s="68" t="s">
        <v>21152</v>
      </c>
      <c r="B21091" s="225">
        <v>54.95</v>
      </c>
    </row>
    <row r="21092" spans="1:2">
      <c r="A21092" s="68" t="s">
        <v>21153</v>
      </c>
      <c r="B21092" s="225">
        <v>70.55</v>
      </c>
    </row>
    <row r="21093" spans="1:2">
      <c r="A21093" s="68" t="s">
        <v>21154</v>
      </c>
      <c r="B21093" s="225">
        <v>63.89</v>
      </c>
    </row>
    <row r="21094" spans="1:2">
      <c r="A21094" s="68" t="s">
        <v>21155</v>
      </c>
      <c r="B21094" s="225">
        <v>89.23</v>
      </c>
    </row>
    <row r="21095" spans="1:2">
      <c r="A21095" s="68" t="s">
        <v>21156</v>
      </c>
      <c r="B21095" s="225">
        <v>80.81</v>
      </c>
    </row>
    <row r="21096" spans="1:2">
      <c r="A21096" s="68" t="s">
        <v>21157</v>
      </c>
      <c r="B21096" s="225">
        <v>101.12</v>
      </c>
    </row>
    <row r="21097" spans="1:2">
      <c r="A21097" s="68" t="s">
        <v>21158</v>
      </c>
      <c r="B21097" s="225">
        <v>91.58</v>
      </c>
    </row>
    <row r="21098" spans="1:2">
      <c r="A21098" s="68" t="s">
        <v>21159</v>
      </c>
      <c r="B21098" s="225">
        <v>108.35</v>
      </c>
    </row>
    <row r="21099" spans="1:2">
      <c r="A21099" s="68" t="s">
        <v>21160</v>
      </c>
      <c r="B21099" s="225">
        <v>98.12</v>
      </c>
    </row>
    <row r="21100" spans="1:2">
      <c r="A21100" s="68" t="s">
        <v>21161</v>
      </c>
      <c r="B21100" s="225">
        <v>116.68</v>
      </c>
    </row>
    <row r="21101" spans="1:2">
      <c r="A21101" s="68" t="s">
        <v>21162</v>
      </c>
      <c r="B21101" s="225">
        <v>105.67</v>
      </c>
    </row>
    <row r="21102" spans="1:2">
      <c r="A21102" s="68" t="s">
        <v>21163</v>
      </c>
      <c r="B21102" s="225">
        <v>357.93</v>
      </c>
    </row>
    <row r="21103" spans="1:2">
      <c r="A21103" s="68" t="s">
        <v>21164</v>
      </c>
      <c r="B21103" s="225">
        <v>322.02</v>
      </c>
    </row>
    <row r="21104" spans="1:2">
      <c r="A21104" s="68" t="s">
        <v>21165</v>
      </c>
      <c r="B21104" s="225">
        <v>511.34</v>
      </c>
    </row>
    <row r="21105" spans="1:2">
      <c r="A21105" s="68" t="s">
        <v>21166</v>
      </c>
      <c r="B21105" s="225">
        <v>460.03</v>
      </c>
    </row>
    <row r="21106" spans="1:2">
      <c r="A21106" s="68" t="s">
        <v>21167</v>
      </c>
      <c r="B21106" s="225">
        <v>746.24</v>
      </c>
    </row>
    <row r="21107" spans="1:2">
      <c r="A21107" s="68" t="s">
        <v>21168</v>
      </c>
      <c r="B21107" s="225">
        <v>691.02</v>
      </c>
    </row>
    <row r="21108" spans="1:2">
      <c r="A21108" s="68" t="s">
        <v>21169</v>
      </c>
      <c r="B21108" s="225">
        <v>870.61</v>
      </c>
    </row>
    <row r="21109" spans="1:2">
      <c r="A21109" s="68" t="s">
        <v>21170</v>
      </c>
      <c r="B21109" s="225">
        <v>806.19</v>
      </c>
    </row>
    <row r="21110" spans="1:2">
      <c r="A21110" s="68" t="s">
        <v>21171</v>
      </c>
      <c r="B21110" s="225">
        <v>1044.74</v>
      </c>
    </row>
    <row r="21111" spans="1:2">
      <c r="A21111" s="68" t="s">
        <v>21172</v>
      </c>
      <c r="B21111" s="225">
        <v>967.43</v>
      </c>
    </row>
    <row r="21112" spans="1:2">
      <c r="A21112" s="68" t="s">
        <v>21173</v>
      </c>
      <c r="B21112" s="225">
        <v>1187.2</v>
      </c>
    </row>
    <row r="21113" spans="1:2">
      <c r="A21113" s="68" t="s">
        <v>21174</v>
      </c>
      <c r="B21113" s="225">
        <v>1099.3499999999999</v>
      </c>
    </row>
    <row r="21114" spans="1:2">
      <c r="A21114" s="68" t="s">
        <v>21175</v>
      </c>
      <c r="B21114" s="225">
        <v>1536.38</v>
      </c>
    </row>
    <row r="21115" spans="1:2">
      <c r="A21115" s="68" t="s">
        <v>21176</v>
      </c>
      <c r="B21115" s="225">
        <v>1422.69</v>
      </c>
    </row>
    <row r="21116" spans="1:2">
      <c r="A21116" s="68" t="s">
        <v>21177</v>
      </c>
      <c r="B21116" s="225">
        <v>1187.2</v>
      </c>
    </row>
    <row r="21117" spans="1:2">
      <c r="A21117" s="68" t="s">
        <v>21178</v>
      </c>
      <c r="B21117" s="225">
        <v>1099.3499999999999</v>
      </c>
    </row>
    <row r="21118" spans="1:2">
      <c r="A21118" s="68" t="s">
        <v>21179</v>
      </c>
      <c r="B21118" s="225">
        <v>1536.38</v>
      </c>
    </row>
    <row r="21119" spans="1:2">
      <c r="A21119" s="68" t="s">
        <v>21180</v>
      </c>
      <c r="B21119" s="225">
        <v>1422.69</v>
      </c>
    </row>
    <row r="21120" spans="1:2">
      <c r="A21120" s="68" t="s">
        <v>21181</v>
      </c>
      <c r="B21120" s="225">
        <v>1374.66</v>
      </c>
    </row>
    <row r="21121" spans="1:2">
      <c r="A21121" s="68" t="s">
        <v>21182</v>
      </c>
      <c r="B21121" s="225">
        <v>1272.93</v>
      </c>
    </row>
    <row r="21122" spans="1:2">
      <c r="A21122" s="68" t="s">
        <v>21183</v>
      </c>
      <c r="B21122" s="225">
        <v>1685.06</v>
      </c>
    </row>
    <row r="21123" spans="1:2">
      <c r="A21123" s="68" t="s">
        <v>21184</v>
      </c>
      <c r="B21123" s="225">
        <v>1560.37</v>
      </c>
    </row>
    <row r="21124" spans="1:2">
      <c r="A21124" s="68" t="s">
        <v>21185</v>
      </c>
      <c r="B21124" s="225">
        <v>1374.66</v>
      </c>
    </row>
    <row r="21125" spans="1:2">
      <c r="A21125" s="68" t="s">
        <v>21186</v>
      </c>
      <c r="B21125" s="225">
        <v>1272.93</v>
      </c>
    </row>
    <row r="21126" spans="1:2">
      <c r="A21126" s="68" t="s">
        <v>21187</v>
      </c>
      <c r="B21126" s="225">
        <v>1865.61</v>
      </c>
    </row>
    <row r="21127" spans="1:2">
      <c r="A21127" s="68" t="s">
        <v>21188</v>
      </c>
      <c r="B21127" s="225">
        <v>1727.55</v>
      </c>
    </row>
    <row r="21128" spans="1:2">
      <c r="A21128" s="68" t="s">
        <v>21189</v>
      </c>
      <c r="B21128" s="225">
        <v>1536.38</v>
      </c>
    </row>
    <row r="21129" spans="1:2">
      <c r="A21129" s="68" t="s">
        <v>21190</v>
      </c>
      <c r="B21129" s="225">
        <v>1422.69</v>
      </c>
    </row>
    <row r="21130" spans="1:2">
      <c r="A21130" s="68" t="s">
        <v>21191</v>
      </c>
      <c r="B21130" s="225">
        <v>2374.41</v>
      </c>
    </row>
    <row r="21131" spans="1:2">
      <c r="A21131" s="68" t="s">
        <v>21192</v>
      </c>
      <c r="B21131" s="225">
        <v>2198.6999999999998</v>
      </c>
    </row>
    <row r="21132" spans="1:2">
      <c r="A21132" s="68" t="s">
        <v>21193</v>
      </c>
      <c r="B21132" s="225">
        <v>1865.6</v>
      </c>
    </row>
    <row r="21133" spans="1:2">
      <c r="A21133" s="68" t="s">
        <v>21194</v>
      </c>
      <c r="B21133" s="225">
        <v>1727.55</v>
      </c>
    </row>
    <row r="21134" spans="1:2">
      <c r="A21134" s="68" t="s">
        <v>21195</v>
      </c>
      <c r="B21134" s="225">
        <v>2902.05</v>
      </c>
    </row>
    <row r="21135" spans="1:2">
      <c r="A21135" s="68" t="s">
        <v>21196</v>
      </c>
      <c r="B21135" s="225">
        <v>2687.3</v>
      </c>
    </row>
    <row r="21136" spans="1:2">
      <c r="A21136" s="68" t="s">
        <v>21197</v>
      </c>
      <c r="B21136" s="225">
        <v>2176.54</v>
      </c>
    </row>
    <row r="21137" spans="1:2">
      <c r="A21137" s="68" t="s">
        <v>21198</v>
      </c>
      <c r="B21137" s="225">
        <v>2015.48</v>
      </c>
    </row>
    <row r="21138" spans="1:2">
      <c r="A21138" s="68" t="s">
        <v>21199</v>
      </c>
      <c r="B21138" s="225">
        <v>3264.81</v>
      </c>
    </row>
    <row r="21139" spans="1:2">
      <c r="A21139" s="68" t="s">
        <v>21200</v>
      </c>
      <c r="B21139" s="225">
        <v>3023.22</v>
      </c>
    </row>
    <row r="21140" spans="1:2">
      <c r="A21140" s="68" t="s">
        <v>21201</v>
      </c>
      <c r="B21140" s="225">
        <v>2648.58</v>
      </c>
    </row>
    <row r="21141" spans="1:2">
      <c r="A21141" s="68" t="s">
        <v>21202</v>
      </c>
      <c r="B21141" s="225">
        <v>2390.6799999999998</v>
      </c>
    </row>
    <row r="21142" spans="1:2">
      <c r="A21142" s="68" t="s">
        <v>21203</v>
      </c>
      <c r="B21142" s="225">
        <v>2060</v>
      </c>
    </row>
    <row r="21143" spans="1:2">
      <c r="A21143" s="68" t="s">
        <v>21204</v>
      </c>
      <c r="B21143" s="225">
        <v>1859.41</v>
      </c>
    </row>
    <row r="21144" spans="1:2">
      <c r="A21144" s="68" t="s">
        <v>21205</v>
      </c>
      <c r="B21144" s="225">
        <v>1612.17</v>
      </c>
    </row>
    <row r="21145" spans="1:2">
      <c r="A21145" s="68" t="s">
        <v>21206</v>
      </c>
      <c r="B21145" s="225">
        <v>1455.19</v>
      </c>
    </row>
    <row r="21146" spans="1:2">
      <c r="A21146" s="68" t="s">
        <v>21207</v>
      </c>
      <c r="B21146" s="225">
        <v>2060</v>
      </c>
    </row>
    <row r="21147" spans="1:2">
      <c r="A21147" s="68" t="s">
        <v>21208</v>
      </c>
      <c r="B21147" s="225">
        <v>1859.41</v>
      </c>
    </row>
    <row r="21148" spans="1:2">
      <c r="A21148" s="68" t="s">
        <v>21209</v>
      </c>
      <c r="B21148" s="225">
        <v>2060</v>
      </c>
    </row>
    <row r="21149" spans="1:2">
      <c r="A21149" s="68" t="s">
        <v>21210</v>
      </c>
      <c r="B21149" s="225">
        <v>1859.41</v>
      </c>
    </row>
    <row r="21150" spans="1:2">
      <c r="A21150" s="68" t="s">
        <v>21211</v>
      </c>
      <c r="B21150" s="225">
        <v>2648.58</v>
      </c>
    </row>
    <row r="21151" spans="1:2">
      <c r="A21151" s="68" t="s">
        <v>21212</v>
      </c>
      <c r="B21151" s="225">
        <v>2390.6799999999998</v>
      </c>
    </row>
    <row r="21152" spans="1:2">
      <c r="A21152" s="68" t="s">
        <v>21213</v>
      </c>
      <c r="B21152" s="225">
        <v>4120.01</v>
      </c>
    </row>
    <row r="21153" spans="1:2">
      <c r="A21153" s="68" t="s">
        <v>21214</v>
      </c>
      <c r="B21153" s="225">
        <v>3718.83</v>
      </c>
    </row>
    <row r="21154" spans="1:2">
      <c r="A21154" s="68" t="s">
        <v>21215</v>
      </c>
      <c r="B21154" s="225">
        <v>4120.01</v>
      </c>
    </row>
    <row r="21155" spans="1:2">
      <c r="A21155" s="68" t="s">
        <v>21216</v>
      </c>
      <c r="B21155" s="225">
        <v>3718.83</v>
      </c>
    </row>
    <row r="21156" spans="1:2">
      <c r="A21156" s="68" t="s">
        <v>21217</v>
      </c>
      <c r="B21156" s="225">
        <v>8936.23</v>
      </c>
    </row>
    <row r="21157" spans="1:2">
      <c r="A21157" s="68" t="s">
        <v>21218</v>
      </c>
      <c r="B21157" s="225">
        <v>8066.52</v>
      </c>
    </row>
    <row r="21158" spans="1:2">
      <c r="A21158" s="68" t="s">
        <v>21219</v>
      </c>
      <c r="B21158" s="225">
        <v>9270.0300000000007</v>
      </c>
    </row>
    <row r="21159" spans="1:2">
      <c r="A21159" s="68" t="s">
        <v>21220</v>
      </c>
      <c r="B21159" s="225">
        <v>8367.3799999999992</v>
      </c>
    </row>
    <row r="21160" spans="1:2">
      <c r="A21160" s="68" t="s">
        <v>21221</v>
      </c>
      <c r="B21160" s="225">
        <v>77.819999999999993</v>
      </c>
    </row>
    <row r="21161" spans="1:2">
      <c r="A21161" s="68" t="s">
        <v>21222</v>
      </c>
      <c r="B21161" s="225">
        <v>76.06</v>
      </c>
    </row>
    <row r="21162" spans="1:2">
      <c r="A21162" s="68" t="s">
        <v>21223</v>
      </c>
      <c r="B21162" s="225">
        <v>27.86</v>
      </c>
    </row>
    <row r="21163" spans="1:2">
      <c r="A21163" s="68" t="s">
        <v>21224</v>
      </c>
      <c r="B21163" s="225">
        <v>26.14</v>
      </c>
    </row>
    <row r="21164" spans="1:2">
      <c r="A21164" s="68" t="s">
        <v>21225</v>
      </c>
      <c r="B21164" s="225">
        <v>78.98</v>
      </c>
    </row>
    <row r="21165" spans="1:2">
      <c r="A21165" s="68" t="s">
        <v>21226</v>
      </c>
      <c r="B21165" s="225">
        <v>76.38</v>
      </c>
    </row>
    <row r="21166" spans="1:2">
      <c r="A21166" s="68" t="s">
        <v>21227</v>
      </c>
      <c r="B21166" s="225">
        <v>7.48</v>
      </c>
    </row>
    <row r="21167" spans="1:2">
      <c r="A21167" s="68" t="s">
        <v>21228</v>
      </c>
      <c r="B21167" s="225">
        <v>7.21</v>
      </c>
    </row>
    <row r="21168" spans="1:2">
      <c r="A21168" s="68" t="s">
        <v>21229</v>
      </c>
      <c r="B21168" s="225">
        <v>95</v>
      </c>
    </row>
    <row r="21169" spans="1:2">
      <c r="A21169" s="68" t="s">
        <v>21230</v>
      </c>
      <c r="B21169" s="225">
        <v>95</v>
      </c>
    </row>
    <row r="21170" spans="1:2">
      <c r="A21170" s="68" t="s">
        <v>21231</v>
      </c>
      <c r="B21170" s="225">
        <v>0.51</v>
      </c>
    </row>
    <row r="21171" spans="1:2">
      <c r="A21171" s="68" t="s">
        <v>21233</v>
      </c>
      <c r="B21171" s="225">
        <v>0.51</v>
      </c>
    </row>
    <row r="21172" spans="1:2">
      <c r="A21172" s="68" t="s">
        <v>21234</v>
      </c>
      <c r="B21172" s="225">
        <v>94.85</v>
      </c>
    </row>
    <row r="21173" spans="1:2">
      <c r="A21173" s="68" t="s">
        <v>21235</v>
      </c>
      <c r="B21173" s="225">
        <v>94.85</v>
      </c>
    </row>
    <row r="21174" spans="1:2">
      <c r="A21174" s="68" t="s">
        <v>21236</v>
      </c>
      <c r="B21174" s="225">
        <v>90</v>
      </c>
    </row>
    <row r="21175" spans="1:2">
      <c r="A21175" s="68" t="s">
        <v>21237</v>
      </c>
      <c r="B21175" s="225">
        <v>90</v>
      </c>
    </row>
    <row r="21176" spans="1:2">
      <c r="A21176" s="68" t="s">
        <v>21238</v>
      </c>
      <c r="B21176" s="225">
        <v>90.81</v>
      </c>
    </row>
    <row r="21177" spans="1:2">
      <c r="A21177" s="68" t="s">
        <v>21239</v>
      </c>
      <c r="B21177" s="225">
        <v>90.81</v>
      </c>
    </row>
    <row r="21178" spans="1:2">
      <c r="A21178" s="68" t="s">
        <v>21240</v>
      </c>
      <c r="B21178" s="225">
        <v>87</v>
      </c>
    </row>
    <row r="21179" spans="1:2">
      <c r="A21179" s="68" t="s">
        <v>21241</v>
      </c>
      <c r="B21179" s="225">
        <v>87</v>
      </c>
    </row>
    <row r="21180" spans="1:2">
      <c r="A21180" s="68" t="s">
        <v>21242</v>
      </c>
      <c r="B21180" s="225">
        <v>60.43</v>
      </c>
    </row>
    <row r="21181" spans="1:2">
      <c r="A21181" s="68" t="s">
        <v>21243</v>
      </c>
      <c r="B21181" s="225">
        <v>60.43</v>
      </c>
    </row>
    <row r="21182" spans="1:2">
      <c r="A21182" s="68" t="s">
        <v>21244</v>
      </c>
      <c r="B21182" s="225">
        <v>62.4</v>
      </c>
    </row>
    <row r="21183" spans="1:2">
      <c r="A21183" s="68" t="s">
        <v>21245</v>
      </c>
      <c r="B21183" s="225">
        <v>62.4</v>
      </c>
    </row>
    <row r="21184" spans="1:2">
      <c r="A21184" s="68" t="s">
        <v>21246</v>
      </c>
      <c r="B21184" s="225">
        <v>90.4</v>
      </c>
    </row>
    <row r="21185" spans="1:2">
      <c r="A21185" s="68" t="s">
        <v>21247</v>
      </c>
      <c r="B21185" s="225">
        <v>90.4</v>
      </c>
    </row>
    <row r="21186" spans="1:2">
      <c r="A21186" s="68" t="s">
        <v>21248</v>
      </c>
      <c r="B21186" s="225">
        <v>101.55</v>
      </c>
    </row>
    <row r="21187" spans="1:2">
      <c r="A21187" s="68" t="s">
        <v>21249</v>
      </c>
      <c r="B21187" s="225">
        <v>101.55</v>
      </c>
    </row>
    <row r="21188" spans="1:2">
      <c r="A21188" s="68" t="s">
        <v>35631</v>
      </c>
      <c r="B21188" s="225">
        <v>51.8</v>
      </c>
    </row>
    <row r="21189" spans="1:2">
      <c r="A21189" s="68" t="s">
        <v>35632</v>
      </c>
      <c r="B21189" s="225">
        <v>51.8</v>
      </c>
    </row>
    <row r="21190" spans="1:2">
      <c r="A21190" s="68" t="s">
        <v>35633</v>
      </c>
      <c r="B21190" s="225">
        <v>61.8</v>
      </c>
    </row>
    <row r="21191" spans="1:2">
      <c r="A21191" s="68" t="s">
        <v>35634</v>
      </c>
      <c r="B21191" s="225">
        <v>61.8</v>
      </c>
    </row>
    <row r="21192" spans="1:2">
      <c r="A21192" s="68" t="s">
        <v>21250</v>
      </c>
      <c r="B21192" s="225">
        <v>99.12</v>
      </c>
    </row>
    <row r="21193" spans="1:2">
      <c r="A21193" s="68" t="s">
        <v>21251</v>
      </c>
      <c r="B21193" s="225">
        <v>99.12</v>
      </c>
    </row>
    <row r="21194" spans="1:2">
      <c r="A21194" s="68" t="s">
        <v>21252</v>
      </c>
      <c r="B21194" s="225">
        <v>40.56</v>
      </c>
    </row>
    <row r="21195" spans="1:2">
      <c r="A21195" s="68" t="s">
        <v>21253</v>
      </c>
      <c r="B21195" s="225">
        <v>40.56</v>
      </c>
    </row>
    <row r="21196" spans="1:2">
      <c r="A21196" s="68" t="s">
        <v>21256</v>
      </c>
      <c r="B21196" s="225">
        <v>997.51</v>
      </c>
    </row>
    <row r="21197" spans="1:2">
      <c r="A21197" s="68" t="s">
        <v>21258</v>
      </c>
      <c r="B21197" s="225">
        <v>990.8</v>
      </c>
    </row>
    <row r="21198" spans="1:2">
      <c r="A21198" s="68" t="s">
        <v>21259</v>
      </c>
      <c r="B21198" s="225">
        <v>355.3</v>
      </c>
    </row>
    <row r="21199" spans="1:2">
      <c r="A21199" s="68" t="s">
        <v>21260</v>
      </c>
      <c r="B21199" s="225">
        <v>348.59</v>
      </c>
    </row>
    <row r="21200" spans="1:2">
      <c r="A21200" s="68" t="s">
        <v>21261</v>
      </c>
      <c r="B21200" s="225">
        <v>759.63</v>
      </c>
    </row>
    <row r="21201" spans="1:2">
      <c r="A21201" s="68" t="s">
        <v>21262</v>
      </c>
      <c r="B21201" s="225">
        <v>759.63</v>
      </c>
    </row>
    <row r="21202" spans="1:2">
      <c r="A21202" s="68" t="s">
        <v>21263</v>
      </c>
      <c r="B21202" s="225">
        <v>991.81</v>
      </c>
    </row>
    <row r="21203" spans="1:2">
      <c r="A21203" s="68" t="s">
        <v>21264</v>
      </c>
      <c r="B21203" s="225">
        <v>985.1</v>
      </c>
    </row>
    <row r="21204" spans="1:2">
      <c r="A21204" s="68" t="s">
        <v>21265</v>
      </c>
      <c r="B21204" s="225">
        <v>782</v>
      </c>
    </row>
    <row r="21205" spans="1:2">
      <c r="A21205" s="68" t="s">
        <v>21266</v>
      </c>
      <c r="B21205" s="225">
        <v>782</v>
      </c>
    </row>
    <row r="21206" spans="1:2">
      <c r="A21206" s="68" t="s">
        <v>21267</v>
      </c>
      <c r="B21206" s="225">
        <v>2.93</v>
      </c>
    </row>
    <row r="21207" spans="1:2">
      <c r="A21207" s="68" t="s">
        <v>21268</v>
      </c>
      <c r="B21207" s="225">
        <v>2.93</v>
      </c>
    </row>
    <row r="21208" spans="1:2">
      <c r="A21208" s="68" t="s">
        <v>21269</v>
      </c>
      <c r="B21208" s="225">
        <v>6.85</v>
      </c>
    </row>
    <row r="21209" spans="1:2">
      <c r="A21209" s="68" t="s">
        <v>21270</v>
      </c>
      <c r="B21209" s="225">
        <v>6.85</v>
      </c>
    </row>
    <row r="21210" spans="1:2">
      <c r="A21210" s="68" t="s">
        <v>21271</v>
      </c>
      <c r="B21210" s="225">
        <v>867.55</v>
      </c>
    </row>
    <row r="21211" spans="1:2">
      <c r="A21211" s="68" t="s">
        <v>21272</v>
      </c>
      <c r="B21211" s="225">
        <v>867.55</v>
      </c>
    </row>
    <row r="21212" spans="1:2">
      <c r="A21212" s="68" t="s">
        <v>21273</v>
      </c>
      <c r="B21212" s="225">
        <v>445.88</v>
      </c>
    </row>
    <row r="21213" spans="1:2">
      <c r="A21213" s="68" t="s">
        <v>21274</v>
      </c>
      <c r="B21213" s="225">
        <v>445.88</v>
      </c>
    </row>
    <row r="21214" spans="1:2">
      <c r="A21214" s="68" t="s">
        <v>21275</v>
      </c>
      <c r="B21214" s="225">
        <v>7.06</v>
      </c>
    </row>
    <row r="21215" spans="1:2">
      <c r="A21215" s="68" t="s">
        <v>21276</v>
      </c>
      <c r="B21215" s="225">
        <v>7.06</v>
      </c>
    </row>
    <row r="21216" spans="1:2">
      <c r="A21216" s="68" t="s">
        <v>21277</v>
      </c>
      <c r="B21216" s="225">
        <v>1.89</v>
      </c>
    </row>
    <row r="21217" spans="1:2">
      <c r="A21217" s="68" t="s">
        <v>21278</v>
      </c>
      <c r="B21217" s="225">
        <v>1.89</v>
      </c>
    </row>
    <row r="21218" spans="1:2">
      <c r="A21218" s="68" t="s">
        <v>21279</v>
      </c>
      <c r="B21218" s="225">
        <v>752.95</v>
      </c>
    </row>
    <row r="21219" spans="1:2">
      <c r="A21219" s="68" t="s">
        <v>21281</v>
      </c>
      <c r="B21219" s="225">
        <v>750.94</v>
      </c>
    </row>
    <row r="21220" spans="1:2">
      <c r="A21220" s="68" t="s">
        <v>21282</v>
      </c>
      <c r="B21220" s="225">
        <v>4.7</v>
      </c>
    </row>
    <row r="21221" spans="1:2">
      <c r="A21221" s="68" t="s">
        <v>21283</v>
      </c>
      <c r="B21221" s="225">
        <v>4.7</v>
      </c>
    </row>
    <row r="21222" spans="1:2">
      <c r="A21222" s="68" t="s">
        <v>23662</v>
      </c>
      <c r="B21222" s="225">
        <v>12.13</v>
      </c>
    </row>
    <row r="21223" spans="1:2">
      <c r="A21223" s="68" t="s">
        <v>23663</v>
      </c>
      <c r="B21223" s="225">
        <v>12.13</v>
      </c>
    </row>
    <row r="21224" spans="1:2">
      <c r="A21224" s="68" t="s">
        <v>21284</v>
      </c>
      <c r="B21224" s="225">
        <v>12.9</v>
      </c>
    </row>
    <row r="21225" spans="1:2">
      <c r="A21225" s="68" t="s">
        <v>21285</v>
      </c>
      <c r="B21225" s="225">
        <v>12.9</v>
      </c>
    </row>
    <row r="21226" spans="1:2">
      <c r="A21226" s="68" t="s">
        <v>21286</v>
      </c>
      <c r="B21226" s="225">
        <v>16.68</v>
      </c>
    </row>
    <row r="21227" spans="1:2">
      <c r="A21227" s="68" t="s">
        <v>21287</v>
      </c>
      <c r="B21227" s="225">
        <v>16.68</v>
      </c>
    </row>
    <row r="21228" spans="1:2">
      <c r="A21228" s="68" t="s">
        <v>21288</v>
      </c>
      <c r="B21228" s="225">
        <v>3790.3</v>
      </c>
    </row>
    <row r="21229" spans="1:2">
      <c r="A21229" s="68" t="s">
        <v>21289</v>
      </c>
      <c r="B21229" s="225">
        <v>3790.3</v>
      </c>
    </row>
    <row r="21230" spans="1:2">
      <c r="A21230" s="68" t="s">
        <v>21290</v>
      </c>
      <c r="B21230" s="225">
        <v>3490.4</v>
      </c>
    </row>
    <row r="21231" spans="1:2">
      <c r="A21231" s="68" t="s">
        <v>21291</v>
      </c>
      <c r="B21231" s="225">
        <v>3490.4</v>
      </c>
    </row>
    <row r="21232" spans="1:2">
      <c r="A21232" s="68" t="s">
        <v>21292</v>
      </c>
      <c r="B21232" s="225">
        <v>3328.9</v>
      </c>
    </row>
    <row r="21233" spans="1:2">
      <c r="A21233" s="68" t="s">
        <v>21293</v>
      </c>
      <c r="B21233" s="225">
        <v>3328.9</v>
      </c>
    </row>
    <row r="21234" spans="1:2">
      <c r="A21234" s="68" t="s">
        <v>21294</v>
      </c>
      <c r="B21234" s="225">
        <v>4343.8</v>
      </c>
    </row>
    <row r="21235" spans="1:2">
      <c r="A21235" s="68" t="s">
        <v>21295</v>
      </c>
      <c r="B21235" s="225">
        <v>4343.8</v>
      </c>
    </row>
    <row r="21236" spans="1:2">
      <c r="A21236" s="68" t="s">
        <v>21296</v>
      </c>
      <c r="B21236" s="225">
        <v>7067.5</v>
      </c>
    </row>
    <row r="21237" spans="1:2">
      <c r="A21237" s="68" t="s">
        <v>21297</v>
      </c>
      <c r="B21237" s="225">
        <v>7067.5</v>
      </c>
    </row>
    <row r="21238" spans="1:2">
      <c r="A21238" s="68" t="s">
        <v>21298</v>
      </c>
      <c r="B21238" s="225">
        <v>4710.3999999999996</v>
      </c>
    </row>
    <row r="21239" spans="1:2">
      <c r="A21239" s="68" t="s">
        <v>21299</v>
      </c>
      <c r="B21239" s="225">
        <v>4710.3999999999996</v>
      </c>
    </row>
    <row r="21240" spans="1:2">
      <c r="A21240" s="68" t="s">
        <v>21300</v>
      </c>
      <c r="B21240" s="225">
        <v>5096.8999999999996</v>
      </c>
    </row>
    <row r="21241" spans="1:2">
      <c r="A21241" s="68" t="s">
        <v>21301</v>
      </c>
      <c r="B21241" s="225">
        <v>5096.8999999999996</v>
      </c>
    </row>
    <row r="21242" spans="1:2">
      <c r="A21242" s="68" t="s">
        <v>21302</v>
      </c>
      <c r="B21242" s="225">
        <v>85245.7</v>
      </c>
    </row>
    <row r="21243" spans="1:2">
      <c r="A21243" s="68" t="s">
        <v>21304</v>
      </c>
      <c r="B21243" s="225">
        <v>85245.7</v>
      </c>
    </row>
    <row r="21244" spans="1:2">
      <c r="A21244" s="68" t="s">
        <v>21305</v>
      </c>
      <c r="B21244" s="225">
        <v>55.19</v>
      </c>
    </row>
    <row r="21245" spans="1:2">
      <c r="A21245" s="68" t="s">
        <v>161</v>
      </c>
      <c r="B21245" s="225">
        <v>55.19</v>
      </c>
    </row>
    <row r="21246" spans="1:2">
      <c r="A21246" s="68" t="s">
        <v>21306</v>
      </c>
      <c r="B21246" s="225">
        <v>27.32</v>
      </c>
    </row>
    <row r="21247" spans="1:2">
      <c r="A21247" s="68" t="s">
        <v>21308</v>
      </c>
      <c r="B21247" s="225">
        <v>27.32</v>
      </c>
    </row>
    <row r="21248" spans="1:2">
      <c r="A21248" s="68" t="s">
        <v>21309</v>
      </c>
      <c r="B21248" s="225">
        <v>5.6</v>
      </c>
    </row>
    <row r="21249" spans="1:2">
      <c r="A21249" s="68" t="s">
        <v>21310</v>
      </c>
      <c r="B21249" s="225">
        <v>4.91</v>
      </c>
    </row>
    <row r="21250" spans="1:2">
      <c r="A21250" s="68" t="s">
        <v>21311</v>
      </c>
      <c r="B21250" s="225">
        <v>1339</v>
      </c>
    </row>
    <row r="21251" spans="1:2">
      <c r="A21251" s="68" t="s">
        <v>21312</v>
      </c>
      <c r="B21251" s="225">
        <v>1339</v>
      </c>
    </row>
    <row r="21252" spans="1:2">
      <c r="A21252" s="68" t="s">
        <v>21313</v>
      </c>
      <c r="B21252" s="225">
        <v>0.57999999999999996</v>
      </c>
    </row>
    <row r="21253" spans="1:2">
      <c r="A21253" s="68" t="s">
        <v>21315</v>
      </c>
      <c r="B21253" s="225">
        <v>0.51</v>
      </c>
    </row>
    <row r="21254" spans="1:2">
      <c r="A21254" s="68" t="s">
        <v>21316</v>
      </c>
      <c r="B21254" s="225">
        <v>7.94</v>
      </c>
    </row>
    <row r="21255" spans="1:2">
      <c r="A21255" s="68" t="s">
        <v>21317</v>
      </c>
      <c r="B21255" s="225">
        <v>7.03</v>
      </c>
    </row>
    <row r="21256" spans="1:2">
      <c r="A21256" s="68" t="s">
        <v>21318</v>
      </c>
      <c r="B21256" s="225">
        <v>84.63</v>
      </c>
    </row>
    <row r="21257" spans="1:2">
      <c r="A21257" s="68" t="s">
        <v>21319</v>
      </c>
      <c r="B21257" s="225">
        <v>73.430000000000007</v>
      </c>
    </row>
    <row r="21258" spans="1:2">
      <c r="A21258" s="68" t="s">
        <v>23664</v>
      </c>
      <c r="B21258" s="225">
        <v>3609.8</v>
      </c>
    </row>
    <row r="21259" spans="1:2">
      <c r="A21259" s="68" t="s">
        <v>23665</v>
      </c>
      <c r="B21259" s="225">
        <v>3609.8</v>
      </c>
    </row>
    <row r="21260" spans="1:2">
      <c r="A21260" s="68" t="s">
        <v>23666</v>
      </c>
      <c r="B21260" s="225">
        <v>3324.2</v>
      </c>
    </row>
    <row r="21261" spans="1:2">
      <c r="A21261" s="68" t="s">
        <v>23667</v>
      </c>
      <c r="B21261" s="225">
        <v>3324.2</v>
      </c>
    </row>
    <row r="21262" spans="1:2">
      <c r="A21262" s="68" t="s">
        <v>23668</v>
      </c>
      <c r="B21262" s="225">
        <v>3170.3</v>
      </c>
    </row>
    <row r="21263" spans="1:2">
      <c r="A21263" s="68" t="s">
        <v>23669</v>
      </c>
      <c r="B21263" s="225">
        <v>3170.3</v>
      </c>
    </row>
    <row r="21264" spans="1:2">
      <c r="A21264" s="68" t="s">
        <v>23670</v>
      </c>
      <c r="B21264" s="225">
        <v>4137</v>
      </c>
    </row>
    <row r="21265" spans="1:2">
      <c r="A21265" s="68" t="s">
        <v>23671</v>
      </c>
      <c r="B21265" s="225">
        <v>4137</v>
      </c>
    </row>
    <row r="21266" spans="1:2">
      <c r="A21266" s="68" t="s">
        <v>23672</v>
      </c>
      <c r="B21266" s="225">
        <v>6731</v>
      </c>
    </row>
    <row r="21267" spans="1:2">
      <c r="A21267" s="68" t="s">
        <v>23673</v>
      </c>
      <c r="B21267" s="225">
        <v>6731</v>
      </c>
    </row>
    <row r="21268" spans="1:2">
      <c r="A21268" s="68" t="s">
        <v>23674</v>
      </c>
      <c r="B21268" s="225">
        <v>4486.1000000000004</v>
      </c>
    </row>
    <row r="21269" spans="1:2">
      <c r="A21269" s="68" t="s">
        <v>23675</v>
      </c>
      <c r="B21269" s="225">
        <v>4486.1000000000004</v>
      </c>
    </row>
    <row r="21270" spans="1:2">
      <c r="A21270" s="68" t="s">
        <v>23676</v>
      </c>
      <c r="B21270" s="225">
        <v>4854.2</v>
      </c>
    </row>
    <row r="21271" spans="1:2">
      <c r="A21271" s="68" t="s">
        <v>23677</v>
      </c>
      <c r="B21271" s="225">
        <v>4854.2</v>
      </c>
    </row>
    <row r="21272" spans="1:2">
      <c r="A21272" s="68" t="s">
        <v>21320</v>
      </c>
      <c r="B21272" s="225">
        <v>71</v>
      </c>
    </row>
    <row r="21273" spans="1:2">
      <c r="A21273" s="68" t="s">
        <v>21321</v>
      </c>
      <c r="B21273" s="225">
        <v>71</v>
      </c>
    </row>
    <row r="21274" spans="1:2">
      <c r="A21274" s="68" t="s">
        <v>21322</v>
      </c>
      <c r="B21274" s="225">
        <v>62.47</v>
      </c>
    </row>
    <row r="21275" spans="1:2">
      <c r="A21275" s="68" t="s">
        <v>21323</v>
      </c>
      <c r="B21275" s="225">
        <v>62.47</v>
      </c>
    </row>
    <row r="21276" spans="1:2">
      <c r="A21276" s="68" t="s">
        <v>21324</v>
      </c>
      <c r="B21276" s="225">
        <v>45.76</v>
      </c>
    </row>
    <row r="21277" spans="1:2">
      <c r="A21277" s="68" t="s">
        <v>21325</v>
      </c>
      <c r="B21277" s="225">
        <v>45.76</v>
      </c>
    </row>
    <row r="21278" spans="1:2">
      <c r="A21278" s="68" t="s">
        <v>21326</v>
      </c>
      <c r="B21278" s="225">
        <v>31.2</v>
      </c>
    </row>
    <row r="21279" spans="1:2">
      <c r="A21279" s="68" t="s">
        <v>21327</v>
      </c>
      <c r="B21279" s="225">
        <v>31.2</v>
      </c>
    </row>
    <row r="21280" spans="1:2">
      <c r="A21280" s="68" t="s">
        <v>21328</v>
      </c>
      <c r="B21280" s="225">
        <v>70.56</v>
      </c>
    </row>
    <row r="21281" spans="1:2">
      <c r="A21281" s="68" t="s">
        <v>21329</v>
      </c>
      <c r="B21281" s="225">
        <v>70.56</v>
      </c>
    </row>
    <row r="21282" spans="1:2">
      <c r="A21282" s="68" t="s">
        <v>21330</v>
      </c>
      <c r="B21282" s="225">
        <v>13</v>
      </c>
    </row>
    <row r="21283" spans="1:2">
      <c r="A21283" s="68" t="s">
        <v>21331</v>
      </c>
      <c r="B21283" s="225">
        <v>13</v>
      </c>
    </row>
    <row r="21284" spans="1:2">
      <c r="A21284" s="68" t="s">
        <v>21332</v>
      </c>
      <c r="B21284" s="225">
        <v>71</v>
      </c>
    </row>
    <row r="21285" spans="1:2">
      <c r="A21285" s="68" t="s">
        <v>21333</v>
      </c>
      <c r="B21285" s="225">
        <v>71</v>
      </c>
    </row>
    <row r="21286" spans="1:2">
      <c r="A21286" s="68" t="s">
        <v>21334</v>
      </c>
      <c r="B21286" s="225">
        <v>68.150000000000006</v>
      </c>
    </row>
    <row r="21287" spans="1:2">
      <c r="A21287" s="68" t="s">
        <v>21335</v>
      </c>
      <c r="B21287" s="225">
        <v>68.150000000000006</v>
      </c>
    </row>
    <row r="21288" spans="1:2">
      <c r="A21288" s="68" t="s">
        <v>21336</v>
      </c>
      <c r="B21288" s="225">
        <v>57.72</v>
      </c>
    </row>
    <row r="21289" spans="1:2">
      <c r="A21289" s="68" t="s">
        <v>21337</v>
      </c>
      <c r="B21289" s="225">
        <v>57.72</v>
      </c>
    </row>
    <row r="21290" spans="1:2">
      <c r="A21290" s="68" t="s">
        <v>21338</v>
      </c>
      <c r="B21290" s="225">
        <v>78.959999999999994</v>
      </c>
    </row>
    <row r="21291" spans="1:2">
      <c r="A21291" s="68" t="s">
        <v>21339</v>
      </c>
      <c r="B21291" s="225">
        <v>78.959999999999994</v>
      </c>
    </row>
    <row r="21292" spans="1:2">
      <c r="A21292" s="68" t="s">
        <v>21340</v>
      </c>
      <c r="B21292" s="225">
        <v>20</v>
      </c>
    </row>
    <row r="21293" spans="1:2">
      <c r="A21293" s="68" t="s">
        <v>21341</v>
      </c>
      <c r="B21293" s="225">
        <v>20</v>
      </c>
    </row>
    <row r="21294" spans="1:2">
      <c r="A21294" s="68" t="s">
        <v>21342</v>
      </c>
      <c r="B21294" s="225">
        <v>85.2</v>
      </c>
    </row>
    <row r="21295" spans="1:2">
      <c r="A21295" s="68" t="s">
        <v>21343</v>
      </c>
      <c r="B21295" s="225">
        <v>85.2</v>
      </c>
    </row>
    <row r="21296" spans="1:2">
      <c r="A21296" s="68" t="s">
        <v>21344</v>
      </c>
      <c r="B21296" s="225">
        <v>72.5</v>
      </c>
    </row>
    <row r="21297" spans="1:2">
      <c r="A21297" s="68" t="s">
        <v>21345</v>
      </c>
      <c r="B21297" s="225">
        <v>72.5</v>
      </c>
    </row>
    <row r="21298" spans="1:2">
      <c r="A21298" s="68" t="s">
        <v>21346</v>
      </c>
      <c r="B21298" s="225">
        <v>70.400000000000006</v>
      </c>
    </row>
    <row r="21299" spans="1:2">
      <c r="A21299" s="68" t="s">
        <v>21347</v>
      </c>
      <c r="B21299" s="225">
        <v>70.400000000000006</v>
      </c>
    </row>
    <row r="21300" spans="1:2">
      <c r="A21300" s="68" t="s">
        <v>21348</v>
      </c>
      <c r="B21300" s="225">
        <v>62.4</v>
      </c>
    </row>
    <row r="21301" spans="1:2">
      <c r="A21301" s="68" t="s">
        <v>21349</v>
      </c>
      <c r="B21301" s="225">
        <v>62.4</v>
      </c>
    </row>
    <row r="21302" spans="1:2">
      <c r="A21302" s="68" t="s">
        <v>21350</v>
      </c>
      <c r="B21302" s="225">
        <v>84</v>
      </c>
    </row>
    <row r="21303" spans="1:2">
      <c r="A21303" s="68" t="s">
        <v>21351</v>
      </c>
      <c r="B21303" s="225">
        <v>84</v>
      </c>
    </row>
    <row r="21304" spans="1:2">
      <c r="A21304" s="68" t="s">
        <v>21352</v>
      </c>
      <c r="B21304" s="225">
        <v>28</v>
      </c>
    </row>
    <row r="21305" spans="1:2">
      <c r="A21305" s="68" t="s">
        <v>21353</v>
      </c>
      <c r="B21305" s="225">
        <v>28</v>
      </c>
    </row>
    <row r="21306" spans="1:2">
      <c r="A21306" s="68" t="s">
        <v>21354</v>
      </c>
      <c r="B21306" s="225">
        <v>116.63</v>
      </c>
    </row>
    <row r="21307" spans="1:2">
      <c r="A21307" s="68" t="s">
        <v>21355</v>
      </c>
      <c r="B21307" s="225">
        <v>116.63</v>
      </c>
    </row>
    <row r="21308" spans="1:2">
      <c r="A21308" s="68" t="s">
        <v>21356</v>
      </c>
      <c r="B21308" s="225">
        <v>114.99</v>
      </c>
    </row>
    <row r="21309" spans="1:2">
      <c r="A21309" s="68" t="s">
        <v>21357</v>
      </c>
      <c r="B21309" s="225">
        <v>114.99</v>
      </c>
    </row>
    <row r="21310" spans="1:2">
      <c r="A21310" s="68" t="s">
        <v>21358</v>
      </c>
      <c r="B21310" s="225">
        <v>96</v>
      </c>
    </row>
    <row r="21311" spans="1:2">
      <c r="A21311" s="68" t="s">
        <v>21359</v>
      </c>
      <c r="B21311" s="225">
        <v>96</v>
      </c>
    </row>
    <row r="21312" spans="1:2">
      <c r="A21312" s="68" t="s">
        <v>21360</v>
      </c>
      <c r="B21312" s="225">
        <v>93.6</v>
      </c>
    </row>
    <row r="21313" spans="1:2">
      <c r="A21313" s="68" t="s">
        <v>21361</v>
      </c>
      <c r="B21313" s="225">
        <v>93.6</v>
      </c>
    </row>
    <row r="21314" spans="1:2">
      <c r="A21314" s="68" t="s">
        <v>21362</v>
      </c>
      <c r="B21314" s="225">
        <v>122.18</v>
      </c>
    </row>
    <row r="21315" spans="1:2">
      <c r="A21315" s="68" t="s">
        <v>21363</v>
      </c>
      <c r="B21315" s="225">
        <v>122.18</v>
      </c>
    </row>
    <row r="21316" spans="1:2">
      <c r="A21316" s="68" t="s">
        <v>21364</v>
      </c>
      <c r="B21316" s="225">
        <v>78</v>
      </c>
    </row>
    <row r="21317" spans="1:2">
      <c r="A21317" s="68" t="s">
        <v>21365</v>
      </c>
      <c r="B21317" s="225">
        <v>78</v>
      </c>
    </row>
    <row r="21318" spans="1:2">
      <c r="A21318" s="68" t="s">
        <v>21366</v>
      </c>
      <c r="B21318" s="225">
        <v>81.5</v>
      </c>
    </row>
    <row r="21319" spans="1:2">
      <c r="A21319" s="68" t="s">
        <v>21367</v>
      </c>
      <c r="B21319" s="225">
        <v>81.5</v>
      </c>
    </row>
    <row r="21320" spans="1:2">
      <c r="A21320" s="68" t="s">
        <v>21368</v>
      </c>
      <c r="B21320" s="225">
        <v>79.52</v>
      </c>
    </row>
    <row r="21321" spans="1:2">
      <c r="A21321" s="68" t="s">
        <v>21369</v>
      </c>
      <c r="B21321" s="225">
        <v>79.52</v>
      </c>
    </row>
    <row r="21322" spans="1:2">
      <c r="A21322" s="68" t="s">
        <v>21370</v>
      </c>
      <c r="B21322" s="225">
        <v>52.8</v>
      </c>
    </row>
    <row r="21323" spans="1:2">
      <c r="A21323" s="68" t="s">
        <v>21371</v>
      </c>
      <c r="B21323" s="225">
        <v>52.8</v>
      </c>
    </row>
    <row r="21324" spans="1:2">
      <c r="A21324" s="68" t="s">
        <v>21372</v>
      </c>
      <c r="B21324" s="225">
        <v>42.12</v>
      </c>
    </row>
    <row r="21325" spans="1:2">
      <c r="A21325" s="68" t="s">
        <v>21373</v>
      </c>
      <c r="B21325" s="225">
        <v>42.12</v>
      </c>
    </row>
    <row r="21326" spans="1:2">
      <c r="A21326" s="68" t="s">
        <v>21374</v>
      </c>
      <c r="B21326" s="225">
        <v>67.78</v>
      </c>
    </row>
    <row r="21327" spans="1:2">
      <c r="A21327" s="68" t="s">
        <v>21375</v>
      </c>
      <c r="B21327" s="225">
        <v>67.78</v>
      </c>
    </row>
    <row r="21328" spans="1:2">
      <c r="A21328" s="68" t="s">
        <v>21376</v>
      </c>
      <c r="B21328" s="225">
        <v>70</v>
      </c>
    </row>
    <row r="21329" spans="1:2">
      <c r="A21329" s="68" t="s">
        <v>21377</v>
      </c>
      <c r="B21329" s="225">
        <v>70</v>
      </c>
    </row>
    <row r="21330" spans="1:2">
      <c r="A21330" s="68" t="s">
        <v>21378</v>
      </c>
      <c r="B21330" s="225">
        <v>65.25</v>
      </c>
    </row>
    <row r="21331" spans="1:2">
      <c r="A21331" s="68" t="s">
        <v>21379</v>
      </c>
      <c r="B21331" s="225">
        <v>65.25</v>
      </c>
    </row>
    <row r="21332" spans="1:2">
      <c r="A21332" s="68" t="s">
        <v>21380</v>
      </c>
      <c r="B21332" s="225">
        <v>69.52</v>
      </c>
    </row>
    <row r="21333" spans="1:2">
      <c r="A21333" s="68" t="s">
        <v>21381</v>
      </c>
      <c r="B21333" s="225">
        <v>69.52</v>
      </c>
    </row>
    <row r="21334" spans="1:2">
      <c r="A21334" s="68" t="s">
        <v>21382</v>
      </c>
      <c r="B21334" s="225">
        <v>69.040000000000006</v>
      </c>
    </row>
    <row r="21335" spans="1:2">
      <c r="A21335" s="68" t="s">
        <v>21383</v>
      </c>
      <c r="B21335" s="225">
        <v>69.040000000000006</v>
      </c>
    </row>
    <row r="21336" spans="1:2">
      <c r="A21336" s="68" t="s">
        <v>21384</v>
      </c>
      <c r="B21336" s="225">
        <v>71</v>
      </c>
    </row>
    <row r="21337" spans="1:2">
      <c r="A21337" s="68" t="s">
        <v>21385</v>
      </c>
      <c r="B21337" s="225">
        <v>71</v>
      </c>
    </row>
    <row r="21338" spans="1:2">
      <c r="A21338" s="68" t="s">
        <v>21386</v>
      </c>
      <c r="B21338" s="225">
        <v>36.96</v>
      </c>
    </row>
    <row r="21339" spans="1:2">
      <c r="A21339" s="68" t="s">
        <v>21387</v>
      </c>
      <c r="B21339" s="225">
        <v>36.96</v>
      </c>
    </row>
    <row r="21340" spans="1:2">
      <c r="A21340" s="68" t="s">
        <v>21388</v>
      </c>
      <c r="B21340" s="225">
        <v>75.599999999999994</v>
      </c>
    </row>
    <row r="21341" spans="1:2">
      <c r="A21341" s="68" t="s">
        <v>21389</v>
      </c>
      <c r="B21341" s="225">
        <v>75.599999999999994</v>
      </c>
    </row>
    <row r="21342" spans="1:2">
      <c r="A21342" s="68" t="s">
        <v>21390</v>
      </c>
      <c r="B21342" s="225">
        <v>55</v>
      </c>
    </row>
    <row r="21343" spans="1:2">
      <c r="A21343" s="68" t="s">
        <v>21391</v>
      </c>
      <c r="B21343" s="225">
        <v>55</v>
      </c>
    </row>
    <row r="21344" spans="1:2">
      <c r="A21344" s="68" t="s">
        <v>21392</v>
      </c>
      <c r="B21344" s="225">
        <v>40.56</v>
      </c>
    </row>
    <row r="21345" spans="1:2">
      <c r="A21345" s="68" t="s">
        <v>21393</v>
      </c>
      <c r="B21345" s="225">
        <v>40.56</v>
      </c>
    </row>
    <row r="21346" spans="1:2">
      <c r="A21346" s="68" t="s">
        <v>35635</v>
      </c>
      <c r="B21346" s="225">
        <v>35</v>
      </c>
    </row>
    <row r="21347" spans="1:2">
      <c r="A21347" s="68" t="s">
        <v>35636</v>
      </c>
      <c r="B21347" s="225">
        <v>35</v>
      </c>
    </row>
    <row r="21348" spans="1:2">
      <c r="A21348" s="68" t="s">
        <v>35637</v>
      </c>
      <c r="B21348" s="225">
        <v>45</v>
      </c>
    </row>
    <row r="21349" spans="1:2">
      <c r="A21349" s="68" t="s">
        <v>35638</v>
      </c>
      <c r="B21349" s="225">
        <v>45</v>
      </c>
    </row>
    <row r="21350" spans="1:2">
      <c r="A21350" s="68" t="s">
        <v>21394</v>
      </c>
      <c r="B21350" s="225">
        <v>184.2</v>
      </c>
    </row>
    <row r="21351" spans="1:2">
      <c r="A21351" s="68" t="s">
        <v>21395</v>
      </c>
      <c r="B21351" s="225">
        <v>167.19</v>
      </c>
    </row>
    <row r="21352" spans="1:2">
      <c r="A21352" s="68" t="s">
        <v>21396</v>
      </c>
      <c r="B21352" s="225">
        <v>7206.96</v>
      </c>
    </row>
    <row r="21353" spans="1:2">
      <c r="A21353" s="68" t="s">
        <v>21397</v>
      </c>
      <c r="B21353" s="225">
        <v>6766.44</v>
      </c>
    </row>
    <row r="21354" spans="1:2">
      <c r="A21354" s="68" t="s">
        <v>21398</v>
      </c>
      <c r="B21354" s="225">
        <v>2005.14</v>
      </c>
    </row>
    <row r="21355" spans="1:2">
      <c r="A21355" s="68" t="s">
        <v>21399</v>
      </c>
      <c r="B21355" s="225">
        <v>1902.37</v>
      </c>
    </row>
    <row r="21356" spans="1:2">
      <c r="A21356" s="68" t="s">
        <v>21400</v>
      </c>
      <c r="B21356" s="225">
        <v>4930.57</v>
      </c>
    </row>
    <row r="21357" spans="1:2">
      <c r="A21357" s="68" t="s">
        <v>21401</v>
      </c>
      <c r="B21357" s="225">
        <v>4616.24</v>
      </c>
    </row>
    <row r="21358" spans="1:2">
      <c r="A21358" s="68" t="s">
        <v>21402</v>
      </c>
      <c r="B21358" s="225">
        <v>565.61</v>
      </c>
    </row>
    <row r="21359" spans="1:2">
      <c r="A21359" s="68" t="s">
        <v>21403</v>
      </c>
      <c r="B21359" s="225">
        <v>531.19000000000005</v>
      </c>
    </row>
    <row r="21360" spans="1:2">
      <c r="A21360" s="68" t="s">
        <v>21404</v>
      </c>
      <c r="B21360" s="225">
        <v>730.85</v>
      </c>
    </row>
    <row r="21361" spans="1:2">
      <c r="A21361" s="68" t="s">
        <v>21405</v>
      </c>
      <c r="B21361" s="225">
        <v>687.9</v>
      </c>
    </row>
    <row r="21362" spans="1:2">
      <c r="A21362" s="68" t="s">
        <v>21406</v>
      </c>
      <c r="B21362" s="225">
        <v>625.67999999999995</v>
      </c>
    </row>
    <row r="21363" spans="1:2">
      <c r="A21363" s="68" t="s">
        <v>21407</v>
      </c>
      <c r="B21363" s="225">
        <v>587.71</v>
      </c>
    </row>
    <row r="21364" spans="1:2">
      <c r="A21364" s="68" t="s">
        <v>21408</v>
      </c>
      <c r="B21364" s="225">
        <v>1739.64</v>
      </c>
    </row>
    <row r="21365" spans="1:2">
      <c r="A21365" s="68" t="s">
        <v>21409</v>
      </c>
      <c r="B21365" s="225">
        <v>1647.33</v>
      </c>
    </row>
    <row r="21366" spans="1:2">
      <c r="A21366" s="68" t="s">
        <v>21410</v>
      </c>
      <c r="B21366" s="225">
        <v>1838.15</v>
      </c>
    </row>
    <row r="21367" spans="1:2">
      <c r="A21367" s="68" t="s">
        <v>21411</v>
      </c>
      <c r="B21367" s="225">
        <v>1734.76</v>
      </c>
    </row>
    <row r="21368" spans="1:2">
      <c r="A21368" s="68" t="s">
        <v>21412</v>
      </c>
      <c r="B21368" s="225">
        <v>1657.45</v>
      </c>
    </row>
    <row r="21369" spans="1:2">
      <c r="A21369" s="68" t="s">
        <v>21413</v>
      </c>
      <c r="B21369" s="225">
        <v>1568.29</v>
      </c>
    </row>
    <row r="21370" spans="1:2">
      <c r="A21370" s="68" t="s">
        <v>21414</v>
      </c>
      <c r="B21370" s="225">
        <v>194.04</v>
      </c>
    </row>
    <row r="21371" spans="1:2">
      <c r="A21371" s="68" t="s">
        <v>21415</v>
      </c>
      <c r="B21371" s="225">
        <v>181.77</v>
      </c>
    </row>
    <row r="21372" spans="1:2">
      <c r="A21372" s="68" t="s">
        <v>21416</v>
      </c>
      <c r="B21372" s="225">
        <v>723.65</v>
      </c>
    </row>
    <row r="21373" spans="1:2">
      <c r="A21373" s="68" t="s">
        <v>21417</v>
      </c>
      <c r="B21373" s="225">
        <v>673.75</v>
      </c>
    </row>
    <row r="21374" spans="1:2">
      <c r="A21374" s="68" t="s">
        <v>21418</v>
      </c>
      <c r="B21374" s="225">
        <v>206.97</v>
      </c>
    </row>
    <row r="21375" spans="1:2">
      <c r="A21375" s="68" t="s">
        <v>21419</v>
      </c>
      <c r="B21375" s="225">
        <v>193.85</v>
      </c>
    </row>
    <row r="21376" spans="1:2">
      <c r="A21376" s="68" t="s">
        <v>21420</v>
      </c>
      <c r="B21376" s="225">
        <v>520.20000000000005</v>
      </c>
    </row>
    <row r="21377" spans="1:2">
      <c r="A21377" s="68" t="s">
        <v>21421</v>
      </c>
      <c r="B21377" s="225">
        <v>480.69</v>
      </c>
    </row>
    <row r="21378" spans="1:2">
      <c r="A21378" s="68" t="s">
        <v>21422</v>
      </c>
      <c r="B21378" s="225">
        <v>260.20999999999998</v>
      </c>
    </row>
    <row r="21379" spans="1:2">
      <c r="A21379" s="68" t="s">
        <v>21423</v>
      </c>
      <c r="B21379" s="225">
        <v>247.14</v>
      </c>
    </row>
    <row r="21380" spans="1:2">
      <c r="A21380" s="68" t="s">
        <v>21424</v>
      </c>
      <c r="B21380" s="225">
        <v>88.7</v>
      </c>
    </row>
    <row r="21381" spans="1:2">
      <c r="A21381" s="68" t="s">
        <v>21425</v>
      </c>
      <c r="B21381" s="225">
        <v>84.7</v>
      </c>
    </row>
    <row r="21382" spans="1:2">
      <c r="A21382" s="68" t="s">
        <v>21426</v>
      </c>
      <c r="B21382" s="225">
        <v>7811.52</v>
      </c>
    </row>
    <row r="21383" spans="1:2">
      <c r="A21383" s="68" t="s">
        <v>21427</v>
      </c>
      <c r="B21383" s="225">
        <v>7181.13</v>
      </c>
    </row>
    <row r="21384" spans="1:2">
      <c r="A21384" s="68" t="s">
        <v>21428</v>
      </c>
      <c r="B21384" s="225">
        <v>10085.66</v>
      </c>
    </row>
    <row r="21385" spans="1:2">
      <c r="A21385" s="68" t="s">
        <v>21429</v>
      </c>
      <c r="B21385" s="225">
        <v>9287.31</v>
      </c>
    </row>
    <row r="21386" spans="1:2">
      <c r="A21386" s="68" t="s">
        <v>21430</v>
      </c>
      <c r="B21386" s="225">
        <v>37.47</v>
      </c>
    </row>
    <row r="21387" spans="1:2">
      <c r="A21387" s="68" t="s">
        <v>21431</v>
      </c>
      <c r="B21387" s="225">
        <v>35.76</v>
      </c>
    </row>
    <row r="21388" spans="1:2">
      <c r="A21388" s="68" t="s">
        <v>21432</v>
      </c>
      <c r="B21388" s="225">
        <v>1497.65</v>
      </c>
    </row>
    <row r="21389" spans="1:2">
      <c r="A21389" s="68" t="s">
        <v>21433</v>
      </c>
      <c r="B21389" s="225">
        <v>1444.56</v>
      </c>
    </row>
    <row r="21390" spans="1:2">
      <c r="A21390" s="68" t="s">
        <v>21434</v>
      </c>
      <c r="B21390" s="225">
        <v>299.94</v>
      </c>
    </row>
    <row r="21391" spans="1:2">
      <c r="A21391" s="68" t="s">
        <v>21435</v>
      </c>
      <c r="B21391" s="225">
        <v>264.72000000000003</v>
      </c>
    </row>
    <row r="21392" spans="1:2">
      <c r="A21392" s="68" t="s">
        <v>21436</v>
      </c>
      <c r="B21392" s="225">
        <v>326.37</v>
      </c>
    </row>
    <row r="21393" spans="1:2">
      <c r="A21393" s="68" t="s">
        <v>21437</v>
      </c>
      <c r="B21393" s="225">
        <v>287.62</v>
      </c>
    </row>
    <row r="21394" spans="1:2">
      <c r="A21394" s="68" t="s">
        <v>21438</v>
      </c>
      <c r="B21394" s="225">
        <v>376.99</v>
      </c>
    </row>
    <row r="21395" spans="1:2">
      <c r="A21395" s="68" t="s">
        <v>21439</v>
      </c>
      <c r="B21395" s="225">
        <v>334.72</v>
      </c>
    </row>
    <row r="21396" spans="1:2">
      <c r="A21396" s="68" t="s">
        <v>21440</v>
      </c>
      <c r="B21396" s="225">
        <v>461.22</v>
      </c>
    </row>
    <row r="21397" spans="1:2">
      <c r="A21397" s="68" t="s">
        <v>21441</v>
      </c>
      <c r="B21397" s="225">
        <v>408.38</v>
      </c>
    </row>
    <row r="21398" spans="1:2">
      <c r="A21398" s="68" t="s">
        <v>21442</v>
      </c>
      <c r="B21398" s="225">
        <v>612.79</v>
      </c>
    </row>
    <row r="21399" spans="1:2">
      <c r="A21399" s="68" t="s">
        <v>21443</v>
      </c>
      <c r="B21399" s="225">
        <v>542.34</v>
      </c>
    </row>
    <row r="21400" spans="1:2">
      <c r="A21400" s="68" t="s">
        <v>21444</v>
      </c>
      <c r="B21400" s="225">
        <v>142.76</v>
      </c>
    </row>
    <row r="21401" spans="1:2">
      <c r="A21401" s="68" t="s">
        <v>21445</v>
      </c>
      <c r="B21401" s="225">
        <v>125.15</v>
      </c>
    </row>
    <row r="21402" spans="1:2">
      <c r="A21402" s="68" t="s">
        <v>21446</v>
      </c>
      <c r="B21402" s="225">
        <v>288.11</v>
      </c>
    </row>
    <row r="21403" spans="1:2">
      <c r="A21403" s="68" t="s">
        <v>21447</v>
      </c>
      <c r="B21403" s="225">
        <v>252.89</v>
      </c>
    </row>
    <row r="21404" spans="1:2">
      <c r="A21404" s="68" t="s">
        <v>21448</v>
      </c>
      <c r="B21404" s="225">
        <v>577.14</v>
      </c>
    </row>
    <row r="21405" spans="1:2">
      <c r="A21405" s="68" t="s">
        <v>21449</v>
      </c>
      <c r="B21405" s="225">
        <v>506.69</v>
      </c>
    </row>
    <row r="21406" spans="1:2">
      <c r="A21406" s="68" t="s">
        <v>21450</v>
      </c>
      <c r="B21406" s="225">
        <v>288.11</v>
      </c>
    </row>
    <row r="21407" spans="1:2">
      <c r="A21407" s="68" t="s">
        <v>21451</v>
      </c>
      <c r="B21407" s="225">
        <v>252.89</v>
      </c>
    </row>
    <row r="21408" spans="1:2">
      <c r="A21408" s="68" t="s">
        <v>21452</v>
      </c>
      <c r="B21408" s="225">
        <v>340.97</v>
      </c>
    </row>
    <row r="21409" spans="1:2">
      <c r="A21409" s="68" t="s">
        <v>21453</v>
      </c>
      <c r="B21409" s="225">
        <v>298.7</v>
      </c>
    </row>
    <row r="21410" spans="1:2">
      <c r="A21410" s="68" t="s">
        <v>21454</v>
      </c>
      <c r="B21410" s="225">
        <v>288.11</v>
      </c>
    </row>
    <row r="21411" spans="1:2">
      <c r="A21411" s="68" t="s">
        <v>21455</v>
      </c>
      <c r="B21411" s="225">
        <v>252.89</v>
      </c>
    </row>
    <row r="21412" spans="1:2">
      <c r="A21412" s="68" t="s">
        <v>21456</v>
      </c>
      <c r="B21412" s="225">
        <v>340.97</v>
      </c>
    </row>
    <row r="21413" spans="1:2">
      <c r="A21413" s="68" t="s">
        <v>21457</v>
      </c>
      <c r="B21413" s="225">
        <v>298.7</v>
      </c>
    </row>
    <row r="21414" spans="1:2">
      <c r="A21414" s="68" t="s">
        <v>21458</v>
      </c>
      <c r="B21414" s="225">
        <v>233.87</v>
      </c>
    </row>
    <row r="21415" spans="1:2">
      <c r="A21415" s="68" t="s">
        <v>21459</v>
      </c>
      <c r="B21415" s="225">
        <v>207.45</v>
      </c>
    </row>
    <row r="21416" spans="1:2">
      <c r="A21416" s="68" t="s">
        <v>21460</v>
      </c>
      <c r="B21416" s="225">
        <v>528.59</v>
      </c>
    </row>
    <row r="21417" spans="1:2">
      <c r="A21417" s="68" t="s">
        <v>21461</v>
      </c>
      <c r="B21417" s="225">
        <v>458.14</v>
      </c>
    </row>
    <row r="21418" spans="1:2">
      <c r="A21418" s="68" t="s">
        <v>21462</v>
      </c>
      <c r="B21418" s="225">
        <v>1585.78</v>
      </c>
    </row>
    <row r="21419" spans="1:2">
      <c r="A21419" s="68" t="s">
        <v>21463</v>
      </c>
      <c r="B21419" s="225">
        <v>1374.43</v>
      </c>
    </row>
    <row r="21420" spans="1:2">
      <c r="A21420" s="68" t="s">
        <v>21464</v>
      </c>
      <c r="B21420" s="225">
        <v>132.13999999999999</v>
      </c>
    </row>
    <row r="21421" spans="1:2">
      <c r="A21421" s="68" t="s">
        <v>21465</v>
      </c>
      <c r="B21421" s="225">
        <v>114.53</v>
      </c>
    </row>
    <row r="21422" spans="1:2">
      <c r="A21422" s="68" t="s">
        <v>21466</v>
      </c>
      <c r="B21422" s="225">
        <v>198.22</v>
      </c>
    </row>
    <row r="21423" spans="1:2">
      <c r="A21423" s="68" t="s">
        <v>21467</v>
      </c>
      <c r="B21423" s="225">
        <v>171.8</v>
      </c>
    </row>
    <row r="21424" spans="1:2">
      <c r="A21424" s="68" t="s">
        <v>21468</v>
      </c>
      <c r="B21424" s="225">
        <v>264.29000000000002</v>
      </c>
    </row>
    <row r="21425" spans="1:2">
      <c r="A21425" s="68" t="s">
        <v>21469</v>
      </c>
      <c r="B21425" s="225">
        <v>229.07</v>
      </c>
    </row>
    <row r="21426" spans="1:2">
      <c r="A21426" s="68" t="s">
        <v>21470</v>
      </c>
      <c r="B21426" s="225">
        <v>132.13999999999999</v>
      </c>
    </row>
    <row r="21427" spans="1:2">
      <c r="A21427" s="68" t="s">
        <v>21471</v>
      </c>
      <c r="B21427" s="225">
        <v>114.53</v>
      </c>
    </row>
    <row r="21428" spans="1:2">
      <c r="A21428" s="68" t="s">
        <v>21472</v>
      </c>
      <c r="B21428" s="225">
        <v>211.43</v>
      </c>
    </row>
    <row r="21429" spans="1:2">
      <c r="A21429" s="68" t="s">
        <v>21473</v>
      </c>
      <c r="B21429" s="225">
        <v>183.25</v>
      </c>
    </row>
    <row r="21430" spans="1:2">
      <c r="A21430" s="68" t="s">
        <v>21474</v>
      </c>
      <c r="B21430" s="225">
        <v>158.57</v>
      </c>
    </row>
    <row r="21431" spans="1:2">
      <c r="A21431" s="68" t="s">
        <v>21475</v>
      </c>
      <c r="B21431" s="225">
        <v>137.44</v>
      </c>
    </row>
    <row r="21432" spans="1:2">
      <c r="A21432" s="68" t="s">
        <v>21476</v>
      </c>
      <c r="B21432" s="225">
        <v>264.29000000000002</v>
      </c>
    </row>
    <row r="21433" spans="1:2">
      <c r="A21433" s="68" t="s">
        <v>21477</v>
      </c>
      <c r="B21433" s="225">
        <v>229.07</v>
      </c>
    </row>
    <row r="21434" spans="1:2">
      <c r="A21434" s="68" t="s">
        <v>21478</v>
      </c>
      <c r="B21434" s="225">
        <v>1241</v>
      </c>
    </row>
    <row r="21435" spans="1:2">
      <c r="A21435" s="68" t="s">
        <v>21479</v>
      </c>
      <c r="B21435" s="225">
        <v>1241</v>
      </c>
    </row>
    <row r="21436" spans="1:2">
      <c r="A21436" s="68" t="s">
        <v>21480</v>
      </c>
      <c r="B21436" s="225">
        <v>1475.49</v>
      </c>
    </row>
    <row r="21437" spans="1:2">
      <c r="A21437" s="68" t="s">
        <v>21481</v>
      </c>
      <c r="B21437" s="225">
        <v>1475.49</v>
      </c>
    </row>
    <row r="21438" spans="1:2">
      <c r="A21438" s="68" t="s">
        <v>21482</v>
      </c>
      <c r="B21438" s="225">
        <v>2012.03</v>
      </c>
    </row>
    <row r="21439" spans="1:2">
      <c r="A21439" s="68" t="s">
        <v>21483</v>
      </c>
      <c r="B21439" s="225">
        <v>2012.03</v>
      </c>
    </row>
    <row r="21440" spans="1:2">
      <c r="A21440" s="68" t="s">
        <v>21484</v>
      </c>
      <c r="B21440" s="225">
        <v>2058</v>
      </c>
    </row>
    <row r="21441" spans="1:2">
      <c r="A21441" s="68" t="s">
        <v>21485</v>
      </c>
      <c r="B21441" s="225">
        <v>2058</v>
      </c>
    </row>
    <row r="21442" spans="1:2">
      <c r="A21442" s="68" t="s">
        <v>21486</v>
      </c>
      <c r="B21442" s="225">
        <v>3120</v>
      </c>
    </row>
    <row r="21443" spans="1:2">
      <c r="A21443" s="68" t="s">
        <v>21487</v>
      </c>
      <c r="B21443" s="225">
        <v>3120</v>
      </c>
    </row>
    <row r="21444" spans="1:2">
      <c r="A21444" s="68" t="s">
        <v>21488</v>
      </c>
      <c r="B21444" s="225">
        <v>3312</v>
      </c>
    </row>
    <row r="21445" spans="1:2">
      <c r="A21445" s="68" t="s">
        <v>21489</v>
      </c>
      <c r="B21445" s="225">
        <v>3312</v>
      </c>
    </row>
    <row r="21446" spans="1:2">
      <c r="A21446" s="68" t="s">
        <v>21490</v>
      </c>
      <c r="B21446" s="225">
        <v>3920.73</v>
      </c>
    </row>
    <row r="21447" spans="1:2">
      <c r="A21447" s="68" t="s">
        <v>21491</v>
      </c>
      <c r="B21447" s="225">
        <v>3920.73</v>
      </c>
    </row>
    <row r="21448" spans="1:2">
      <c r="A21448" s="68" t="s">
        <v>21492</v>
      </c>
      <c r="B21448" s="225">
        <v>6943.2</v>
      </c>
    </row>
    <row r="21449" spans="1:2">
      <c r="A21449" s="68" t="s">
        <v>21493</v>
      </c>
      <c r="B21449" s="225">
        <v>6943.2</v>
      </c>
    </row>
    <row r="21450" spans="1:2">
      <c r="A21450" s="68" t="s">
        <v>21494</v>
      </c>
      <c r="B21450" s="225">
        <v>1080</v>
      </c>
    </row>
    <row r="21451" spans="1:2">
      <c r="A21451" s="68" t="s">
        <v>21495</v>
      </c>
      <c r="B21451" s="225">
        <v>1080</v>
      </c>
    </row>
    <row r="21452" spans="1:2">
      <c r="A21452" s="68" t="s">
        <v>21496</v>
      </c>
      <c r="B21452" s="225">
        <v>1920</v>
      </c>
    </row>
    <row r="21453" spans="1:2">
      <c r="A21453" s="68" t="s">
        <v>21497</v>
      </c>
      <c r="B21453" s="225">
        <v>1920</v>
      </c>
    </row>
    <row r="21454" spans="1:2">
      <c r="A21454" s="68" t="s">
        <v>21498</v>
      </c>
      <c r="B21454" s="225">
        <v>1390</v>
      </c>
    </row>
    <row r="21455" spans="1:2">
      <c r="A21455" s="68" t="s">
        <v>21499</v>
      </c>
      <c r="B21455" s="225">
        <v>1390</v>
      </c>
    </row>
    <row r="21456" spans="1:2">
      <c r="A21456" s="68" t="s">
        <v>21500</v>
      </c>
      <c r="B21456" s="225">
        <v>2140</v>
      </c>
    </row>
    <row r="21457" spans="1:2">
      <c r="A21457" s="68" t="s">
        <v>21501</v>
      </c>
      <c r="B21457" s="225">
        <v>2140</v>
      </c>
    </row>
    <row r="21458" spans="1:2">
      <c r="A21458" s="68" t="s">
        <v>21502</v>
      </c>
      <c r="B21458" s="225">
        <v>3470</v>
      </c>
    </row>
    <row r="21459" spans="1:2">
      <c r="A21459" s="68" t="s">
        <v>21503</v>
      </c>
      <c r="B21459" s="225">
        <v>3470</v>
      </c>
    </row>
    <row r="21460" spans="1:2">
      <c r="A21460" s="68" t="s">
        <v>21504</v>
      </c>
      <c r="B21460" s="225">
        <v>4120</v>
      </c>
    </row>
    <row r="21461" spans="1:2">
      <c r="A21461" s="68" t="s">
        <v>21505</v>
      </c>
      <c r="B21461" s="225">
        <v>4120</v>
      </c>
    </row>
    <row r="21462" spans="1:2">
      <c r="A21462" s="68" t="s">
        <v>21506</v>
      </c>
      <c r="B21462" s="225">
        <v>16250</v>
      </c>
    </row>
    <row r="21463" spans="1:2">
      <c r="A21463" s="68" t="s">
        <v>21507</v>
      </c>
      <c r="B21463" s="225">
        <v>16250</v>
      </c>
    </row>
    <row r="21464" spans="1:2">
      <c r="A21464" s="68" t="s">
        <v>21508</v>
      </c>
      <c r="B21464" s="225">
        <v>4320</v>
      </c>
    </row>
    <row r="21465" spans="1:2">
      <c r="A21465" s="68" t="s">
        <v>21509</v>
      </c>
      <c r="B21465" s="225">
        <v>4320</v>
      </c>
    </row>
    <row r="21466" spans="1:2">
      <c r="A21466" s="68" t="s">
        <v>21510</v>
      </c>
      <c r="B21466" s="225">
        <v>4730</v>
      </c>
    </row>
    <row r="21467" spans="1:2">
      <c r="A21467" s="68" t="s">
        <v>21511</v>
      </c>
      <c r="B21467" s="225">
        <v>4730</v>
      </c>
    </row>
    <row r="21468" spans="1:2">
      <c r="A21468" s="68" t="s">
        <v>21512</v>
      </c>
      <c r="B21468" s="225">
        <v>5810</v>
      </c>
    </row>
    <row r="21469" spans="1:2">
      <c r="A21469" s="68" t="s">
        <v>21513</v>
      </c>
      <c r="B21469" s="225">
        <v>5810</v>
      </c>
    </row>
    <row r="21470" spans="1:2">
      <c r="A21470" s="68" t="s">
        <v>21514</v>
      </c>
      <c r="B21470" s="225">
        <v>3510</v>
      </c>
    </row>
    <row r="21471" spans="1:2">
      <c r="A21471" s="68" t="s">
        <v>21515</v>
      </c>
      <c r="B21471" s="225">
        <v>3510</v>
      </c>
    </row>
    <row r="21472" spans="1:2">
      <c r="A21472" s="68" t="s">
        <v>21516</v>
      </c>
      <c r="B21472" s="225">
        <v>2340</v>
      </c>
    </row>
    <row r="21473" spans="1:2">
      <c r="A21473" s="68" t="s">
        <v>21517</v>
      </c>
      <c r="B21473" s="225">
        <v>2340</v>
      </c>
    </row>
    <row r="21474" spans="1:2">
      <c r="A21474" s="68" t="s">
        <v>21518</v>
      </c>
      <c r="B21474" s="225">
        <v>105.71</v>
      </c>
    </row>
    <row r="21475" spans="1:2">
      <c r="A21475" s="68" t="s">
        <v>21520</v>
      </c>
      <c r="B21475" s="225">
        <v>91.62</v>
      </c>
    </row>
    <row r="21476" spans="1:2">
      <c r="A21476" s="68" t="s">
        <v>21521</v>
      </c>
      <c r="B21476" s="225">
        <v>132.13999999999999</v>
      </c>
    </row>
    <row r="21477" spans="1:2">
      <c r="A21477" s="68" t="s">
        <v>21523</v>
      </c>
      <c r="B21477" s="225">
        <v>114.53</v>
      </c>
    </row>
    <row r="21478" spans="1:2">
      <c r="A21478" s="68" t="s">
        <v>21524</v>
      </c>
      <c r="B21478" s="225">
        <v>264.29000000000002</v>
      </c>
    </row>
    <row r="21479" spans="1:2">
      <c r="A21479" s="68" t="s">
        <v>21526</v>
      </c>
      <c r="B21479" s="225">
        <v>229.07</v>
      </c>
    </row>
    <row r="21480" spans="1:2">
      <c r="A21480" s="68" t="s">
        <v>21527</v>
      </c>
      <c r="B21480" s="225">
        <v>330.37</v>
      </c>
    </row>
    <row r="21481" spans="1:2">
      <c r="A21481" s="68" t="s">
        <v>21529</v>
      </c>
      <c r="B21481" s="225">
        <v>286.33999999999997</v>
      </c>
    </row>
    <row r="21482" spans="1:2">
      <c r="A21482" s="68" t="s">
        <v>21530</v>
      </c>
      <c r="B21482" s="225">
        <v>26.42</v>
      </c>
    </row>
    <row r="21483" spans="1:2">
      <c r="A21483" s="68" t="s">
        <v>21531</v>
      </c>
      <c r="B21483" s="225">
        <v>22.9</v>
      </c>
    </row>
    <row r="21484" spans="1:2">
      <c r="A21484" s="68" t="s">
        <v>21532</v>
      </c>
      <c r="B21484" s="225">
        <v>26.42</v>
      </c>
    </row>
    <row r="21485" spans="1:2">
      <c r="A21485" s="68" t="s">
        <v>21534</v>
      </c>
      <c r="B21485" s="225">
        <v>22.9</v>
      </c>
    </row>
    <row r="21486" spans="1:2">
      <c r="A21486" s="68" t="s">
        <v>21535</v>
      </c>
      <c r="B21486" s="225">
        <v>6.6</v>
      </c>
    </row>
    <row r="21487" spans="1:2">
      <c r="A21487" s="68" t="s">
        <v>21537</v>
      </c>
      <c r="B21487" s="225">
        <v>5.72</v>
      </c>
    </row>
    <row r="21488" spans="1:2">
      <c r="A21488" s="68" t="s">
        <v>21538</v>
      </c>
      <c r="B21488" s="225">
        <v>105.71</v>
      </c>
    </row>
    <row r="21489" spans="1:2">
      <c r="A21489" s="68" t="s">
        <v>21540</v>
      </c>
      <c r="B21489" s="225">
        <v>91.62</v>
      </c>
    </row>
    <row r="21490" spans="1:2">
      <c r="A21490" s="68" t="s">
        <v>21541</v>
      </c>
      <c r="B21490" s="225">
        <v>6.6</v>
      </c>
    </row>
    <row r="21491" spans="1:2">
      <c r="A21491" s="68" t="s">
        <v>21543</v>
      </c>
      <c r="B21491" s="225">
        <v>5.72</v>
      </c>
    </row>
    <row r="21492" spans="1:2">
      <c r="A21492" s="68" t="s">
        <v>21544</v>
      </c>
      <c r="B21492" s="225">
        <v>52.85</v>
      </c>
    </row>
    <row r="21493" spans="1:2">
      <c r="A21493" s="68" t="s">
        <v>21546</v>
      </c>
      <c r="B21493" s="225">
        <v>45.81</v>
      </c>
    </row>
    <row r="21494" spans="1:2">
      <c r="A21494" s="68" t="s">
        <v>21547</v>
      </c>
      <c r="B21494" s="225">
        <v>19.82</v>
      </c>
    </row>
    <row r="21495" spans="1:2">
      <c r="A21495" s="68" t="s">
        <v>21549</v>
      </c>
      <c r="B21495" s="225">
        <v>17.18</v>
      </c>
    </row>
    <row r="21496" spans="1:2">
      <c r="A21496" s="68" t="s">
        <v>21550</v>
      </c>
      <c r="B21496" s="225">
        <v>6.6</v>
      </c>
    </row>
    <row r="21497" spans="1:2">
      <c r="A21497" s="68" t="s">
        <v>21552</v>
      </c>
      <c r="B21497" s="225">
        <v>5.72</v>
      </c>
    </row>
    <row r="21498" spans="1:2">
      <c r="A21498" s="68" t="s">
        <v>21553</v>
      </c>
      <c r="B21498" s="225">
        <v>19.82</v>
      </c>
    </row>
    <row r="21499" spans="1:2">
      <c r="A21499" s="68" t="s">
        <v>21555</v>
      </c>
      <c r="B21499" s="225">
        <v>17.18</v>
      </c>
    </row>
    <row r="21500" spans="1:2">
      <c r="A21500" s="68" t="s">
        <v>21556</v>
      </c>
      <c r="B21500" s="225">
        <v>26.42</v>
      </c>
    </row>
    <row r="21501" spans="1:2">
      <c r="A21501" s="68" t="s">
        <v>21558</v>
      </c>
      <c r="B21501" s="225">
        <v>22.9</v>
      </c>
    </row>
    <row r="21502" spans="1:2">
      <c r="A21502" s="68" t="s">
        <v>21559</v>
      </c>
      <c r="B21502" s="225">
        <v>39.64</v>
      </c>
    </row>
    <row r="21503" spans="1:2">
      <c r="A21503" s="68" t="s">
        <v>21561</v>
      </c>
      <c r="B21503" s="225">
        <v>34.36</v>
      </c>
    </row>
    <row r="21504" spans="1:2">
      <c r="A21504" s="68" t="s">
        <v>21562</v>
      </c>
      <c r="B21504" s="225">
        <v>79.28</v>
      </c>
    </row>
    <row r="21505" spans="1:2">
      <c r="A21505" s="68" t="s">
        <v>21564</v>
      </c>
      <c r="B21505" s="225">
        <v>68.72</v>
      </c>
    </row>
    <row r="21506" spans="1:2">
      <c r="A21506" s="68" t="s">
        <v>21565</v>
      </c>
      <c r="B21506" s="225">
        <v>26.42</v>
      </c>
    </row>
    <row r="21507" spans="1:2">
      <c r="A21507" s="68" t="s">
        <v>21567</v>
      </c>
      <c r="B21507" s="225">
        <v>22.9</v>
      </c>
    </row>
    <row r="21508" spans="1:2">
      <c r="A21508" s="68" t="s">
        <v>21568</v>
      </c>
      <c r="B21508" s="225">
        <v>13.21</v>
      </c>
    </row>
    <row r="21509" spans="1:2">
      <c r="A21509" s="68" t="s">
        <v>21570</v>
      </c>
      <c r="B21509" s="225">
        <v>11.45</v>
      </c>
    </row>
    <row r="21510" spans="1:2">
      <c r="A21510" s="68" t="s">
        <v>21571</v>
      </c>
      <c r="B21510" s="225">
        <v>13.21</v>
      </c>
    </row>
    <row r="21511" spans="1:2">
      <c r="A21511" s="68" t="s">
        <v>21573</v>
      </c>
      <c r="B21511" s="225">
        <v>11.45</v>
      </c>
    </row>
    <row r="21512" spans="1:2">
      <c r="A21512" s="68" t="s">
        <v>21574</v>
      </c>
      <c r="B21512" s="225">
        <v>6.6</v>
      </c>
    </row>
    <row r="21513" spans="1:2">
      <c r="A21513" s="68" t="s">
        <v>21575</v>
      </c>
      <c r="B21513" s="225">
        <v>5.72</v>
      </c>
    </row>
    <row r="21514" spans="1:2">
      <c r="A21514" s="68" t="s">
        <v>21576</v>
      </c>
      <c r="B21514" s="225">
        <v>13.21</v>
      </c>
    </row>
    <row r="21515" spans="1:2">
      <c r="A21515" s="68" t="s">
        <v>21577</v>
      </c>
      <c r="B21515" s="225">
        <v>11.45</v>
      </c>
    </row>
    <row r="21516" spans="1:2">
      <c r="A21516" s="68" t="s">
        <v>21578</v>
      </c>
      <c r="B21516" s="225">
        <v>6.6</v>
      </c>
    </row>
    <row r="21517" spans="1:2">
      <c r="A21517" s="68" t="s">
        <v>21579</v>
      </c>
      <c r="B21517" s="225">
        <v>5.72</v>
      </c>
    </row>
    <row r="21518" spans="1:2">
      <c r="A21518" s="68" t="s">
        <v>21580</v>
      </c>
      <c r="B21518" s="225">
        <v>6.6</v>
      </c>
    </row>
    <row r="21519" spans="1:2">
      <c r="A21519" s="68" t="s">
        <v>21581</v>
      </c>
      <c r="B21519" s="225">
        <v>5.72</v>
      </c>
    </row>
    <row r="21520" spans="1:2">
      <c r="A21520" s="68" t="s">
        <v>21582</v>
      </c>
      <c r="B21520" s="225">
        <v>6.6</v>
      </c>
    </row>
    <row r="21521" spans="1:2">
      <c r="A21521" s="68" t="s">
        <v>21583</v>
      </c>
      <c r="B21521" s="225">
        <v>5.72</v>
      </c>
    </row>
    <row r="21522" spans="1:2">
      <c r="A21522" s="68" t="s">
        <v>21584</v>
      </c>
      <c r="B21522" s="225">
        <v>19.82</v>
      </c>
    </row>
    <row r="21523" spans="1:2">
      <c r="A21523" s="68" t="s">
        <v>21586</v>
      </c>
      <c r="B21523" s="225">
        <v>17.18</v>
      </c>
    </row>
    <row r="21524" spans="1:2">
      <c r="A21524" s="68" t="s">
        <v>21587</v>
      </c>
      <c r="B21524" s="225">
        <v>2.64</v>
      </c>
    </row>
    <row r="21525" spans="1:2">
      <c r="A21525" s="68" t="s">
        <v>21588</v>
      </c>
      <c r="B21525" s="225">
        <v>2.29</v>
      </c>
    </row>
    <row r="21526" spans="1:2">
      <c r="A21526" s="68" t="s">
        <v>21589</v>
      </c>
      <c r="B21526" s="225">
        <v>39.64</v>
      </c>
    </row>
    <row r="21527" spans="1:2">
      <c r="A21527" s="68" t="s">
        <v>21590</v>
      </c>
      <c r="B21527" s="225">
        <v>34.36</v>
      </c>
    </row>
    <row r="21528" spans="1:2">
      <c r="A21528" s="68" t="s">
        <v>21591</v>
      </c>
      <c r="B21528" s="225">
        <v>52.85</v>
      </c>
    </row>
    <row r="21529" spans="1:2">
      <c r="A21529" s="68" t="s">
        <v>21592</v>
      </c>
      <c r="B21529" s="225">
        <v>45.81</v>
      </c>
    </row>
    <row r="21530" spans="1:2">
      <c r="A21530" s="68" t="s">
        <v>21593</v>
      </c>
      <c r="B21530" s="225">
        <v>79.28</v>
      </c>
    </row>
    <row r="21531" spans="1:2">
      <c r="A21531" s="68" t="s">
        <v>21594</v>
      </c>
      <c r="B21531" s="225">
        <v>68.72</v>
      </c>
    </row>
    <row r="21532" spans="1:2">
      <c r="A21532" s="68" t="s">
        <v>21595</v>
      </c>
      <c r="B21532" s="225">
        <v>6.6</v>
      </c>
    </row>
    <row r="21533" spans="1:2">
      <c r="A21533" s="68" t="s">
        <v>21596</v>
      </c>
      <c r="B21533" s="225">
        <v>5.72</v>
      </c>
    </row>
    <row r="21534" spans="1:2">
      <c r="A21534" s="68" t="s">
        <v>21597</v>
      </c>
      <c r="B21534" s="225">
        <v>116.57</v>
      </c>
    </row>
    <row r="21535" spans="1:2">
      <c r="A21535" s="68" t="s">
        <v>21599</v>
      </c>
      <c r="B21535" s="225">
        <v>102.48</v>
      </c>
    </row>
    <row r="21536" spans="1:2">
      <c r="A21536" s="68" t="s">
        <v>21600</v>
      </c>
      <c r="B21536" s="225">
        <v>3102.14</v>
      </c>
    </row>
    <row r="21537" spans="1:2">
      <c r="A21537" s="68" t="s">
        <v>21601</v>
      </c>
      <c r="B21537" s="225">
        <v>3084.53</v>
      </c>
    </row>
    <row r="21538" spans="1:2">
      <c r="A21538" s="68" t="s">
        <v>21602</v>
      </c>
      <c r="B21538" s="225">
        <v>3382.14</v>
      </c>
    </row>
    <row r="21539" spans="1:2">
      <c r="A21539" s="68" t="s">
        <v>21603</v>
      </c>
      <c r="B21539" s="225">
        <v>3364.53</v>
      </c>
    </row>
    <row r="21540" spans="1:2">
      <c r="A21540" s="68" t="s">
        <v>21604</v>
      </c>
      <c r="B21540" s="225">
        <v>3642.14</v>
      </c>
    </row>
    <row r="21541" spans="1:2">
      <c r="A21541" s="68" t="s">
        <v>21605</v>
      </c>
      <c r="B21541" s="225">
        <v>3624.53</v>
      </c>
    </row>
    <row r="21542" spans="1:2">
      <c r="A21542" s="68" t="s">
        <v>21606</v>
      </c>
      <c r="B21542" s="225">
        <v>3962.14</v>
      </c>
    </row>
    <row r="21543" spans="1:2">
      <c r="A21543" s="68" t="s">
        <v>21607</v>
      </c>
      <c r="B21543" s="225">
        <v>3944.53</v>
      </c>
    </row>
    <row r="21544" spans="1:2">
      <c r="A21544" s="68" t="s">
        <v>21608</v>
      </c>
      <c r="B21544" s="225">
        <v>3372.14</v>
      </c>
    </row>
    <row r="21545" spans="1:2">
      <c r="A21545" s="68" t="s">
        <v>21609</v>
      </c>
      <c r="B21545" s="225">
        <v>3354.53</v>
      </c>
    </row>
    <row r="21546" spans="1:2">
      <c r="A21546" s="68" t="s">
        <v>21610</v>
      </c>
      <c r="B21546" s="225">
        <v>2678.11</v>
      </c>
    </row>
    <row r="21547" spans="1:2">
      <c r="A21547" s="68" t="s">
        <v>21611</v>
      </c>
      <c r="B21547" s="225">
        <v>2642.89</v>
      </c>
    </row>
    <row r="21548" spans="1:2">
      <c r="A21548" s="68" t="s">
        <v>21612</v>
      </c>
      <c r="B21548" s="225">
        <v>189.36</v>
      </c>
    </row>
    <row r="21549" spans="1:2">
      <c r="A21549" s="68" t="s">
        <v>21613</v>
      </c>
      <c r="B21549" s="225">
        <v>185.84</v>
      </c>
    </row>
    <row r="21550" spans="1:2">
      <c r="A21550" s="68" t="s">
        <v>21614</v>
      </c>
      <c r="B21550" s="225">
        <v>241.33</v>
      </c>
    </row>
    <row r="21551" spans="1:2">
      <c r="A21551" s="68" t="s">
        <v>21615</v>
      </c>
      <c r="B21551" s="225">
        <v>236.05</v>
      </c>
    </row>
    <row r="21552" spans="1:2">
      <c r="A21552" s="68" t="s">
        <v>21616</v>
      </c>
      <c r="B21552" s="225">
        <v>36.520000000000003</v>
      </c>
    </row>
    <row r="21553" spans="1:2">
      <c r="A21553" s="68" t="s">
        <v>21617</v>
      </c>
      <c r="B21553" s="225">
        <v>33.880000000000003</v>
      </c>
    </row>
    <row r="21554" spans="1:2">
      <c r="A21554" s="68" t="s">
        <v>21618</v>
      </c>
      <c r="B21554" s="225">
        <v>73.040000000000006</v>
      </c>
    </row>
    <row r="21555" spans="1:2">
      <c r="A21555" s="68" t="s">
        <v>21619</v>
      </c>
      <c r="B21555" s="225">
        <v>67.760000000000005</v>
      </c>
    </row>
    <row r="21556" spans="1:2">
      <c r="A21556" s="68" t="s">
        <v>21620</v>
      </c>
      <c r="B21556" s="225">
        <v>132.87</v>
      </c>
    </row>
    <row r="21557" spans="1:2">
      <c r="A21557" s="68" t="s">
        <v>21621</v>
      </c>
      <c r="B21557" s="225">
        <v>124.06</v>
      </c>
    </row>
    <row r="21558" spans="1:2">
      <c r="A21558" s="68" t="s">
        <v>21622</v>
      </c>
      <c r="B21558" s="225">
        <v>205.91</v>
      </c>
    </row>
    <row r="21559" spans="1:2">
      <c r="A21559" s="68" t="s">
        <v>21623</v>
      </c>
      <c r="B21559" s="225">
        <v>191.82</v>
      </c>
    </row>
    <row r="21560" spans="1:2">
      <c r="A21560" s="68" t="s">
        <v>21624</v>
      </c>
      <c r="B21560" s="225">
        <v>122.86</v>
      </c>
    </row>
    <row r="21561" spans="1:2">
      <c r="A21561" s="68" t="s">
        <v>21625</v>
      </c>
      <c r="B21561" s="225">
        <v>114.06</v>
      </c>
    </row>
    <row r="21562" spans="1:2">
      <c r="A21562" s="68" t="s">
        <v>21626</v>
      </c>
      <c r="B21562" s="225">
        <v>170.01</v>
      </c>
    </row>
    <row r="21563" spans="1:2">
      <c r="A21563" s="68" t="s">
        <v>21627</v>
      </c>
      <c r="B21563" s="225">
        <v>157.68</v>
      </c>
    </row>
    <row r="21564" spans="1:2">
      <c r="A21564" s="68" t="s">
        <v>21628</v>
      </c>
      <c r="B21564" s="225">
        <v>160.99</v>
      </c>
    </row>
    <row r="21565" spans="1:2">
      <c r="A21565" s="68" t="s">
        <v>21629</v>
      </c>
      <c r="B21565" s="225">
        <v>148.66</v>
      </c>
    </row>
    <row r="21566" spans="1:2">
      <c r="A21566" s="68" t="s">
        <v>21630</v>
      </c>
      <c r="B21566" s="225">
        <v>210.82</v>
      </c>
    </row>
    <row r="21567" spans="1:2">
      <c r="A21567" s="68" t="s">
        <v>21631</v>
      </c>
      <c r="B21567" s="225">
        <v>194.96</v>
      </c>
    </row>
    <row r="21568" spans="1:2">
      <c r="A21568" s="68" t="s">
        <v>21632</v>
      </c>
      <c r="B21568" s="225">
        <v>104.36</v>
      </c>
    </row>
    <row r="21569" spans="1:2">
      <c r="A21569" s="68" t="s">
        <v>21633</v>
      </c>
      <c r="B21569" s="225">
        <v>97.32</v>
      </c>
    </row>
    <row r="21570" spans="1:2">
      <c r="A21570" s="68" t="s">
        <v>21634</v>
      </c>
      <c r="B21570" s="225">
        <v>87.46</v>
      </c>
    </row>
    <row r="21571" spans="1:2">
      <c r="A21571" s="68" t="s">
        <v>21635</v>
      </c>
      <c r="B21571" s="225">
        <v>81.290000000000006</v>
      </c>
    </row>
    <row r="21572" spans="1:2">
      <c r="A21572" s="68" t="s">
        <v>21636</v>
      </c>
      <c r="B21572" s="225">
        <v>17.899999999999999</v>
      </c>
    </row>
    <row r="21573" spans="1:2">
      <c r="A21573" s="68" t="s">
        <v>21637</v>
      </c>
      <c r="B21573" s="225">
        <v>16.43</v>
      </c>
    </row>
    <row r="21574" spans="1:2">
      <c r="A21574" s="68" t="s">
        <v>21638</v>
      </c>
      <c r="B21574" s="225">
        <v>34.28</v>
      </c>
    </row>
    <row r="21575" spans="1:2">
      <c r="A21575" s="68" t="s">
        <v>21639</v>
      </c>
      <c r="B21575" s="225">
        <v>31.34</v>
      </c>
    </row>
    <row r="21576" spans="1:2">
      <c r="A21576" s="68" t="s">
        <v>21640</v>
      </c>
      <c r="B21576" s="225">
        <v>83.68</v>
      </c>
    </row>
    <row r="21577" spans="1:2">
      <c r="A21577" s="68" t="s">
        <v>21641</v>
      </c>
      <c r="B21577" s="225">
        <v>76.599999999999994</v>
      </c>
    </row>
    <row r="21578" spans="1:2">
      <c r="A21578" s="68" t="s">
        <v>21642</v>
      </c>
      <c r="B21578" s="225">
        <v>144.63</v>
      </c>
    </row>
    <row r="21579" spans="1:2">
      <c r="A21579" s="68" t="s">
        <v>21643</v>
      </c>
      <c r="B21579" s="225">
        <v>132.38</v>
      </c>
    </row>
    <row r="21580" spans="1:2">
      <c r="A21580" s="68" t="s">
        <v>21644</v>
      </c>
      <c r="B21580" s="225">
        <v>39.479999999999997</v>
      </c>
    </row>
    <row r="21581" spans="1:2">
      <c r="A21581" s="68" t="s">
        <v>21645</v>
      </c>
      <c r="B21581" s="225">
        <v>36.049999999999997</v>
      </c>
    </row>
    <row r="21582" spans="1:2">
      <c r="A21582" s="68" t="s">
        <v>21646</v>
      </c>
      <c r="B21582" s="225">
        <v>46.92</v>
      </c>
    </row>
    <row r="21583" spans="1:2">
      <c r="A21583" s="68" t="s">
        <v>21647</v>
      </c>
      <c r="B21583" s="225">
        <v>42.91</v>
      </c>
    </row>
    <row r="21584" spans="1:2">
      <c r="A21584" s="68" t="s">
        <v>21648</v>
      </c>
      <c r="B21584" s="225">
        <v>18.79</v>
      </c>
    </row>
    <row r="21585" spans="1:2">
      <c r="A21585" s="68" t="s">
        <v>21649</v>
      </c>
      <c r="B21585" s="225">
        <v>16.690000000000001</v>
      </c>
    </row>
    <row r="21586" spans="1:2">
      <c r="A21586" s="68" t="s">
        <v>21650</v>
      </c>
      <c r="B21586" s="225">
        <v>10.51</v>
      </c>
    </row>
    <row r="21587" spans="1:2">
      <c r="A21587" s="68" t="s">
        <v>21651</v>
      </c>
      <c r="B21587" s="225">
        <v>9.3800000000000008</v>
      </c>
    </row>
    <row r="21588" spans="1:2">
      <c r="A21588" s="68" t="s">
        <v>21652</v>
      </c>
      <c r="B21588" s="225">
        <v>10.83</v>
      </c>
    </row>
    <row r="21589" spans="1:2">
      <c r="A21589" s="68" t="s">
        <v>21653</v>
      </c>
      <c r="B21589" s="225">
        <v>9.6300000000000008</v>
      </c>
    </row>
    <row r="21590" spans="1:2">
      <c r="A21590" s="68" t="s">
        <v>21654</v>
      </c>
      <c r="B21590" s="225">
        <v>11.45</v>
      </c>
    </row>
    <row r="21591" spans="1:2">
      <c r="A21591" s="68" t="s">
        <v>21655</v>
      </c>
      <c r="B21591" s="225">
        <v>10.19</v>
      </c>
    </row>
    <row r="21592" spans="1:2">
      <c r="A21592" s="68" t="s">
        <v>21656</v>
      </c>
      <c r="B21592" s="225">
        <v>11.77</v>
      </c>
    </row>
    <row r="21593" spans="1:2">
      <c r="A21593" s="68" t="s">
        <v>21657</v>
      </c>
      <c r="B21593" s="225">
        <v>10.47</v>
      </c>
    </row>
    <row r="21594" spans="1:2">
      <c r="A21594" s="68" t="s">
        <v>21658</v>
      </c>
      <c r="B21594" s="225">
        <v>12.15</v>
      </c>
    </row>
    <row r="21595" spans="1:2">
      <c r="A21595" s="68" t="s">
        <v>21659</v>
      </c>
      <c r="B21595" s="225">
        <v>10.83</v>
      </c>
    </row>
    <row r="21596" spans="1:2">
      <c r="A21596" s="68" t="s">
        <v>21660</v>
      </c>
      <c r="B21596" s="225">
        <v>57.62</v>
      </c>
    </row>
    <row r="21597" spans="1:2">
      <c r="A21597" s="68" t="s">
        <v>21661</v>
      </c>
      <c r="B21597" s="225">
        <v>52.38</v>
      </c>
    </row>
    <row r="21598" spans="1:2">
      <c r="A21598" s="68" t="s">
        <v>21662</v>
      </c>
      <c r="B21598" s="225">
        <v>18.79</v>
      </c>
    </row>
    <row r="21599" spans="1:2">
      <c r="A21599" s="68" t="s">
        <v>21663</v>
      </c>
      <c r="B21599" s="225">
        <v>16.690000000000001</v>
      </c>
    </row>
    <row r="21600" spans="1:2">
      <c r="A21600" s="68" t="s">
        <v>21664</v>
      </c>
      <c r="B21600" s="225">
        <v>12.76</v>
      </c>
    </row>
    <row r="21601" spans="1:2">
      <c r="A21601" s="68" t="s">
        <v>21665</v>
      </c>
      <c r="B21601" s="225">
        <v>11.47</v>
      </c>
    </row>
    <row r="21602" spans="1:2">
      <c r="A21602" s="68" t="s">
        <v>21666</v>
      </c>
      <c r="B21602" s="225">
        <v>46.11</v>
      </c>
    </row>
    <row r="21603" spans="1:2">
      <c r="A21603" s="68" t="s">
        <v>21667</v>
      </c>
      <c r="B21603" s="225">
        <v>42.44</v>
      </c>
    </row>
    <row r="21604" spans="1:2">
      <c r="A21604" s="68" t="s">
        <v>21668</v>
      </c>
      <c r="B21604" s="225">
        <v>78.27</v>
      </c>
    </row>
    <row r="21605" spans="1:2">
      <c r="A21605" s="68" t="s">
        <v>21669</v>
      </c>
      <c r="B21605" s="225">
        <v>71.87</v>
      </c>
    </row>
    <row r="21606" spans="1:2">
      <c r="A21606" s="68" t="s">
        <v>21670</v>
      </c>
      <c r="B21606" s="225">
        <v>199.56</v>
      </c>
    </row>
    <row r="21607" spans="1:2">
      <c r="A21607" s="68" t="s">
        <v>21671</v>
      </c>
      <c r="B21607" s="225">
        <v>183.27</v>
      </c>
    </row>
    <row r="21608" spans="1:2">
      <c r="A21608" s="68" t="s">
        <v>21672</v>
      </c>
      <c r="B21608" s="225">
        <v>337.34</v>
      </c>
    </row>
    <row r="21609" spans="1:2">
      <c r="A21609" s="68" t="s">
        <v>21673</v>
      </c>
      <c r="B21609" s="225">
        <v>309.06</v>
      </c>
    </row>
    <row r="21610" spans="1:2">
      <c r="A21610" s="68" t="s">
        <v>21674</v>
      </c>
      <c r="B21610" s="225">
        <v>90.1</v>
      </c>
    </row>
    <row r="21611" spans="1:2">
      <c r="A21611" s="68" t="s">
        <v>21675</v>
      </c>
      <c r="B21611" s="225">
        <v>82.58</v>
      </c>
    </row>
    <row r="21612" spans="1:2">
      <c r="A21612" s="68" t="s">
        <v>21676</v>
      </c>
      <c r="B21612" s="225">
        <v>110.33</v>
      </c>
    </row>
    <row r="21613" spans="1:2">
      <c r="A21613" s="68" t="s">
        <v>21677</v>
      </c>
      <c r="B21613" s="225">
        <v>101.06</v>
      </c>
    </row>
    <row r="21614" spans="1:2">
      <c r="A21614" s="68" t="s">
        <v>21678</v>
      </c>
      <c r="B21614" s="225">
        <v>134.16999999999999</v>
      </c>
    </row>
    <row r="21615" spans="1:2">
      <c r="A21615" s="68" t="s">
        <v>21679</v>
      </c>
      <c r="B21615" s="225">
        <v>122.98</v>
      </c>
    </row>
    <row r="21616" spans="1:2">
      <c r="A21616" s="68" t="s">
        <v>21680</v>
      </c>
      <c r="B21616" s="225">
        <v>149.96</v>
      </c>
    </row>
    <row r="21617" spans="1:2">
      <c r="A21617" s="68" t="s">
        <v>21681</v>
      </c>
      <c r="B21617" s="225">
        <v>137.52000000000001</v>
      </c>
    </row>
    <row r="21618" spans="1:2">
      <c r="A21618" s="68" t="s">
        <v>21682</v>
      </c>
      <c r="B21618" s="225">
        <v>52.1</v>
      </c>
    </row>
    <row r="21619" spans="1:2">
      <c r="A21619" s="68" t="s">
        <v>21683</v>
      </c>
      <c r="B21619" s="225">
        <v>47.2</v>
      </c>
    </row>
    <row r="21620" spans="1:2">
      <c r="A21620" s="68" t="s">
        <v>21684</v>
      </c>
      <c r="B21620" s="225">
        <v>177.04</v>
      </c>
    </row>
    <row r="21621" spans="1:2">
      <c r="A21621" s="68" t="s">
        <v>21685</v>
      </c>
      <c r="B21621" s="225">
        <v>159.43</v>
      </c>
    </row>
    <row r="21622" spans="1:2">
      <c r="A21622" s="68" t="s">
        <v>21686</v>
      </c>
      <c r="B21622" s="225">
        <v>222.03</v>
      </c>
    </row>
    <row r="21623" spans="1:2">
      <c r="A21623" s="68" t="s">
        <v>21687</v>
      </c>
      <c r="B21623" s="225">
        <v>204.41</v>
      </c>
    </row>
    <row r="21624" spans="1:2">
      <c r="A21624" s="68" t="s">
        <v>21688</v>
      </c>
      <c r="B21624" s="225">
        <v>583.87</v>
      </c>
    </row>
    <row r="21625" spans="1:2">
      <c r="A21625" s="68" t="s">
        <v>21689</v>
      </c>
      <c r="B21625" s="225">
        <v>548.65</v>
      </c>
    </row>
    <row r="21626" spans="1:2">
      <c r="A21626" s="68" t="s">
        <v>21690</v>
      </c>
      <c r="B21626" s="225">
        <v>1174.31</v>
      </c>
    </row>
    <row r="21627" spans="1:2">
      <c r="A21627" s="68" t="s">
        <v>21691</v>
      </c>
      <c r="B21627" s="225">
        <v>1103.8599999999999</v>
      </c>
    </row>
    <row r="21628" spans="1:2">
      <c r="A21628" s="68" t="s">
        <v>21692</v>
      </c>
      <c r="B21628" s="225">
        <v>222.03</v>
      </c>
    </row>
    <row r="21629" spans="1:2">
      <c r="A21629" s="68" t="s">
        <v>21693</v>
      </c>
      <c r="B21629" s="225">
        <v>204.41</v>
      </c>
    </row>
    <row r="21630" spans="1:2">
      <c r="A21630" s="68" t="s">
        <v>21694</v>
      </c>
      <c r="B21630" s="225">
        <v>451.12</v>
      </c>
    </row>
    <row r="21631" spans="1:2">
      <c r="A21631" s="68" t="s">
        <v>21695</v>
      </c>
      <c r="B21631" s="225">
        <v>422.94</v>
      </c>
    </row>
    <row r="21632" spans="1:2">
      <c r="A21632" s="68" t="s">
        <v>21696</v>
      </c>
      <c r="B21632" s="225">
        <v>222.03</v>
      </c>
    </row>
    <row r="21633" spans="1:2">
      <c r="A21633" s="68" t="s">
        <v>21697</v>
      </c>
      <c r="B21633" s="225">
        <v>204.41</v>
      </c>
    </row>
    <row r="21634" spans="1:2">
      <c r="A21634" s="68" t="s">
        <v>21698</v>
      </c>
      <c r="B21634" s="225">
        <v>451.12</v>
      </c>
    </row>
    <row r="21635" spans="1:2">
      <c r="A21635" s="68" t="s">
        <v>21699</v>
      </c>
      <c r="B21635" s="225">
        <v>422.94</v>
      </c>
    </row>
    <row r="21636" spans="1:2">
      <c r="A21636" s="68" t="s">
        <v>21700</v>
      </c>
      <c r="B21636" s="225">
        <v>862.01</v>
      </c>
    </row>
    <row r="21637" spans="1:2">
      <c r="A21637" s="68" t="s">
        <v>21701</v>
      </c>
      <c r="B21637" s="225">
        <v>809.18</v>
      </c>
    </row>
    <row r="21638" spans="1:2">
      <c r="A21638" s="68" t="s">
        <v>21702</v>
      </c>
      <c r="B21638" s="225">
        <v>1503.52</v>
      </c>
    </row>
    <row r="21639" spans="1:2">
      <c r="A21639" s="68" t="s">
        <v>21703</v>
      </c>
      <c r="B21639" s="225">
        <v>1433.07</v>
      </c>
    </row>
    <row r="21640" spans="1:2">
      <c r="A21640" s="68" t="s">
        <v>21704</v>
      </c>
      <c r="B21640" s="225">
        <v>1906.74</v>
      </c>
    </row>
    <row r="21641" spans="1:2">
      <c r="A21641" s="68" t="s">
        <v>21705</v>
      </c>
      <c r="B21641" s="225">
        <v>1801.06</v>
      </c>
    </row>
    <row r="21642" spans="1:2">
      <c r="A21642" s="68" t="s">
        <v>21706</v>
      </c>
      <c r="B21642" s="225">
        <v>2187.31</v>
      </c>
    </row>
    <row r="21643" spans="1:2">
      <c r="A21643" s="68" t="s">
        <v>21707</v>
      </c>
      <c r="B21643" s="225">
        <v>2064.02</v>
      </c>
    </row>
    <row r="21644" spans="1:2">
      <c r="A21644" s="68" t="s">
        <v>21708</v>
      </c>
      <c r="B21644" s="225">
        <v>3125.9</v>
      </c>
    </row>
    <row r="21645" spans="1:2">
      <c r="A21645" s="68" t="s">
        <v>21709</v>
      </c>
      <c r="B21645" s="225">
        <v>2914.55</v>
      </c>
    </row>
    <row r="21646" spans="1:2">
      <c r="A21646" s="68" t="s">
        <v>21710</v>
      </c>
      <c r="B21646" s="225">
        <v>2741.37</v>
      </c>
    </row>
    <row r="21647" spans="1:2">
      <c r="A21647" s="68" t="s">
        <v>21711</v>
      </c>
      <c r="B21647" s="225">
        <v>2670.92</v>
      </c>
    </row>
    <row r="21648" spans="1:2">
      <c r="A21648" s="68" t="s">
        <v>21712</v>
      </c>
      <c r="B21648" s="225">
        <v>618.71</v>
      </c>
    </row>
    <row r="21649" spans="1:2">
      <c r="A21649" s="68" t="s">
        <v>21713</v>
      </c>
      <c r="B21649" s="225">
        <v>583.48</v>
      </c>
    </row>
    <row r="21650" spans="1:2">
      <c r="A21650" s="68" t="s">
        <v>21714</v>
      </c>
      <c r="B21650" s="225">
        <v>889.39</v>
      </c>
    </row>
    <row r="21651" spans="1:2">
      <c r="A21651" s="68" t="s">
        <v>21715</v>
      </c>
      <c r="B21651" s="225">
        <v>836.55</v>
      </c>
    </row>
    <row r="21652" spans="1:2">
      <c r="A21652" s="68" t="s">
        <v>21716</v>
      </c>
      <c r="B21652" s="225">
        <v>1595.54</v>
      </c>
    </row>
    <row r="21653" spans="1:2">
      <c r="A21653" s="68" t="s">
        <v>21717</v>
      </c>
      <c r="B21653" s="225">
        <v>1525.09</v>
      </c>
    </row>
    <row r="21654" spans="1:2">
      <c r="A21654" s="68" t="s">
        <v>21718</v>
      </c>
      <c r="B21654" s="225">
        <v>1047.97</v>
      </c>
    </row>
    <row r="21655" spans="1:2">
      <c r="A21655" s="68" t="s">
        <v>21719</v>
      </c>
      <c r="B21655" s="225">
        <v>974</v>
      </c>
    </row>
    <row r="21656" spans="1:2">
      <c r="A21656" s="68" t="s">
        <v>21720</v>
      </c>
      <c r="B21656" s="225">
        <v>1582.33</v>
      </c>
    </row>
    <row r="21657" spans="1:2">
      <c r="A21657" s="68" t="s">
        <v>21721</v>
      </c>
      <c r="B21657" s="225">
        <v>1513.63</v>
      </c>
    </row>
    <row r="21658" spans="1:2">
      <c r="A21658" s="68" t="s">
        <v>21722</v>
      </c>
      <c r="B21658" s="225">
        <v>1595.54</v>
      </c>
    </row>
    <row r="21659" spans="1:2">
      <c r="A21659" s="68" t="s">
        <v>21723</v>
      </c>
      <c r="B21659" s="225">
        <v>1525.09</v>
      </c>
    </row>
    <row r="21660" spans="1:2">
      <c r="A21660" s="68" t="s">
        <v>21724</v>
      </c>
      <c r="B21660" s="225">
        <v>1265.71</v>
      </c>
    </row>
    <row r="21661" spans="1:2">
      <c r="A21661" s="68" t="s">
        <v>21725</v>
      </c>
      <c r="B21661" s="225">
        <v>1251.6199999999999</v>
      </c>
    </row>
    <row r="21662" spans="1:2">
      <c r="A21662" s="68" t="s">
        <v>21726</v>
      </c>
      <c r="B21662" s="225">
        <v>13.21</v>
      </c>
    </row>
    <row r="21663" spans="1:2">
      <c r="A21663" s="68" t="s">
        <v>21727</v>
      </c>
      <c r="B21663" s="225">
        <v>11.45</v>
      </c>
    </row>
    <row r="21664" spans="1:2">
      <c r="A21664" s="68" t="s">
        <v>21728</v>
      </c>
      <c r="B21664" s="225">
        <v>75.81</v>
      </c>
    </row>
    <row r="21665" spans="1:2">
      <c r="A21665" s="68" t="s">
        <v>21729</v>
      </c>
      <c r="B21665" s="225">
        <v>74.05</v>
      </c>
    </row>
    <row r="21666" spans="1:2">
      <c r="A21666" s="68" t="s">
        <v>21730</v>
      </c>
      <c r="B21666" s="225">
        <v>68.3</v>
      </c>
    </row>
    <row r="21667" spans="1:2">
      <c r="A21667" s="68" t="s">
        <v>21731</v>
      </c>
      <c r="B21667" s="225">
        <v>66.540000000000006</v>
      </c>
    </row>
    <row r="21668" spans="1:2">
      <c r="A21668" s="68" t="s">
        <v>21732</v>
      </c>
      <c r="B21668" s="225">
        <v>105.71</v>
      </c>
    </row>
    <row r="21669" spans="1:2">
      <c r="A21669" s="68" t="s">
        <v>21733</v>
      </c>
      <c r="B21669" s="225">
        <v>91.62</v>
      </c>
    </row>
    <row r="21670" spans="1:2">
      <c r="A21670" s="68" t="s">
        <v>21734</v>
      </c>
      <c r="B21670" s="225">
        <v>52.85</v>
      </c>
    </row>
    <row r="21671" spans="1:2">
      <c r="A21671" s="68" t="s">
        <v>21735</v>
      </c>
      <c r="B21671" s="225">
        <v>45.81</v>
      </c>
    </row>
    <row r="21672" spans="1:2">
      <c r="A21672" s="68" t="s">
        <v>21736</v>
      </c>
      <c r="B21672" s="225">
        <v>816.56</v>
      </c>
    </row>
    <row r="21673" spans="1:2">
      <c r="A21673" s="68" t="s">
        <v>21737</v>
      </c>
      <c r="B21673" s="225">
        <v>809.52</v>
      </c>
    </row>
    <row r="21674" spans="1:2">
      <c r="A21674" s="68" t="s">
        <v>21738</v>
      </c>
      <c r="B21674" s="225">
        <v>1037.03</v>
      </c>
    </row>
    <row r="21675" spans="1:2">
      <c r="A21675" s="68" t="s">
        <v>21739</v>
      </c>
      <c r="B21675" s="225">
        <v>1029.99</v>
      </c>
    </row>
    <row r="21676" spans="1:2">
      <c r="A21676" s="68" t="s">
        <v>21740</v>
      </c>
      <c r="B21676" s="225">
        <v>92.5</v>
      </c>
    </row>
    <row r="21677" spans="1:2">
      <c r="A21677" s="68" t="s">
        <v>21741</v>
      </c>
      <c r="B21677" s="225">
        <v>80.17</v>
      </c>
    </row>
    <row r="21678" spans="1:2">
      <c r="A21678" s="68" t="s">
        <v>21742</v>
      </c>
      <c r="B21678" s="225">
        <v>105.71</v>
      </c>
    </row>
    <row r="21679" spans="1:2">
      <c r="A21679" s="68" t="s">
        <v>21743</v>
      </c>
      <c r="B21679" s="225">
        <v>91.62</v>
      </c>
    </row>
    <row r="21680" spans="1:2">
      <c r="A21680" s="68" t="s">
        <v>21744</v>
      </c>
      <c r="B21680" s="225">
        <v>1985.13</v>
      </c>
    </row>
    <row r="21681" spans="1:2">
      <c r="A21681" s="68" t="s">
        <v>21745</v>
      </c>
      <c r="B21681" s="225">
        <v>1971.04</v>
      </c>
    </row>
    <row r="21682" spans="1:2">
      <c r="A21682" s="68" t="s">
        <v>21746</v>
      </c>
      <c r="B21682" s="225">
        <v>105.71</v>
      </c>
    </row>
    <row r="21683" spans="1:2">
      <c r="A21683" s="68" t="s">
        <v>21747</v>
      </c>
      <c r="B21683" s="225">
        <v>91.62</v>
      </c>
    </row>
    <row r="21684" spans="1:2">
      <c r="A21684" s="68" t="s">
        <v>21748</v>
      </c>
      <c r="B21684" s="225">
        <v>211.43</v>
      </c>
    </row>
    <row r="21685" spans="1:2">
      <c r="A21685" s="68" t="s">
        <v>21749</v>
      </c>
      <c r="B21685" s="225">
        <v>183.25</v>
      </c>
    </row>
    <row r="21686" spans="1:2">
      <c r="A21686" s="68" t="s">
        <v>21750</v>
      </c>
      <c r="B21686" s="225">
        <v>193.63</v>
      </c>
    </row>
    <row r="21687" spans="1:2">
      <c r="A21687" s="68" t="s">
        <v>21752</v>
      </c>
      <c r="B21687" s="225">
        <v>193.63</v>
      </c>
    </row>
    <row r="21688" spans="1:2">
      <c r="A21688" s="68" t="s">
        <v>21753</v>
      </c>
      <c r="B21688" s="225">
        <v>37.909999999999997</v>
      </c>
    </row>
    <row r="21689" spans="1:2">
      <c r="A21689" s="68" t="s">
        <v>21755</v>
      </c>
      <c r="B21689" s="225">
        <v>36.15</v>
      </c>
    </row>
    <row r="21690" spans="1:2">
      <c r="A21690" s="68" t="s">
        <v>21756</v>
      </c>
      <c r="B21690" s="225">
        <v>65.33</v>
      </c>
    </row>
    <row r="21691" spans="1:2">
      <c r="A21691" s="68" t="s">
        <v>21757</v>
      </c>
      <c r="B21691" s="225">
        <v>64.45</v>
      </c>
    </row>
    <row r="21692" spans="1:2">
      <c r="A21692" s="68" t="s">
        <v>21758</v>
      </c>
      <c r="B21692" s="225">
        <v>104.39</v>
      </c>
    </row>
    <row r="21693" spans="1:2">
      <c r="A21693" s="68" t="s">
        <v>21760</v>
      </c>
      <c r="B21693" s="225">
        <v>103.51</v>
      </c>
    </row>
    <row r="21694" spans="1:2">
      <c r="A21694" s="68" t="s">
        <v>21761</v>
      </c>
      <c r="B21694" s="225">
        <v>818.14</v>
      </c>
    </row>
    <row r="21695" spans="1:2">
      <c r="A21695" s="68" t="s">
        <v>21762</v>
      </c>
      <c r="B21695" s="225">
        <v>802.28</v>
      </c>
    </row>
    <row r="21696" spans="1:2">
      <c r="A21696" s="68" t="s">
        <v>21763</v>
      </c>
      <c r="B21696" s="225">
        <v>566.76</v>
      </c>
    </row>
    <row r="21697" spans="1:2">
      <c r="A21697" s="68" t="s">
        <v>21764</v>
      </c>
      <c r="B21697" s="225">
        <v>556.20000000000005</v>
      </c>
    </row>
    <row r="21698" spans="1:2">
      <c r="A21698" s="68" t="s">
        <v>21765</v>
      </c>
      <c r="B21698" s="225">
        <v>48.31</v>
      </c>
    </row>
    <row r="21699" spans="1:2">
      <c r="A21699" s="68" t="s">
        <v>21766</v>
      </c>
      <c r="B21699" s="225">
        <v>48.31</v>
      </c>
    </row>
    <row r="21700" spans="1:2">
      <c r="A21700" s="68" t="s">
        <v>23678</v>
      </c>
      <c r="B21700" s="225">
        <v>73.540000000000006</v>
      </c>
    </row>
    <row r="21701" spans="1:2">
      <c r="A21701" s="68" t="s">
        <v>23679</v>
      </c>
      <c r="B21701" s="225">
        <v>73.540000000000006</v>
      </c>
    </row>
    <row r="21702" spans="1:2">
      <c r="A21702" s="68" t="s">
        <v>23680</v>
      </c>
      <c r="B21702" s="225">
        <v>86.43</v>
      </c>
    </row>
    <row r="21703" spans="1:2">
      <c r="A21703" s="68" t="s">
        <v>23681</v>
      </c>
      <c r="B21703" s="225">
        <v>86.43</v>
      </c>
    </row>
    <row r="21704" spans="1:2">
      <c r="A21704" s="68" t="s">
        <v>23682</v>
      </c>
      <c r="B21704" s="225">
        <v>108.03</v>
      </c>
    </row>
    <row r="21705" spans="1:2">
      <c r="A21705" s="68" t="s">
        <v>23683</v>
      </c>
      <c r="B21705" s="225">
        <v>108.03</v>
      </c>
    </row>
    <row r="21706" spans="1:2">
      <c r="A21706" s="68" t="s">
        <v>21767</v>
      </c>
      <c r="B21706" s="225">
        <v>3.7</v>
      </c>
    </row>
    <row r="21707" spans="1:2">
      <c r="A21707" s="68" t="s">
        <v>21768</v>
      </c>
      <c r="B21707" s="225">
        <v>3.2</v>
      </c>
    </row>
    <row r="21708" spans="1:2">
      <c r="A21708" s="68" t="s">
        <v>21769</v>
      </c>
      <c r="B21708" s="225">
        <v>92.5</v>
      </c>
    </row>
    <row r="21709" spans="1:2">
      <c r="A21709" s="68" t="s">
        <v>21770</v>
      </c>
      <c r="B21709" s="225">
        <v>80.17</v>
      </c>
    </row>
    <row r="21710" spans="1:2">
      <c r="A21710" s="68" t="s">
        <v>21771</v>
      </c>
      <c r="B21710" s="225">
        <v>132.13999999999999</v>
      </c>
    </row>
    <row r="21711" spans="1:2">
      <c r="A21711" s="68" t="s">
        <v>21772</v>
      </c>
      <c r="B21711" s="225">
        <v>114.53</v>
      </c>
    </row>
    <row r="21712" spans="1:2">
      <c r="A21712" s="68" t="s">
        <v>21773</v>
      </c>
      <c r="B21712" s="225">
        <v>105.71</v>
      </c>
    </row>
    <row r="21713" spans="1:2">
      <c r="A21713" s="68" t="s">
        <v>21774</v>
      </c>
      <c r="B21713" s="225">
        <v>91.62</v>
      </c>
    </row>
    <row r="21714" spans="1:2">
      <c r="A21714" s="68" t="s">
        <v>21775</v>
      </c>
      <c r="B21714" s="225">
        <v>158.57</v>
      </c>
    </row>
    <row r="21715" spans="1:2">
      <c r="A21715" s="68" t="s">
        <v>21776</v>
      </c>
      <c r="B21715" s="225">
        <v>137.44</v>
      </c>
    </row>
    <row r="21716" spans="1:2">
      <c r="A21716" s="68" t="s">
        <v>21777</v>
      </c>
      <c r="B21716" s="225">
        <v>26.42</v>
      </c>
    </row>
    <row r="21717" spans="1:2">
      <c r="A21717" s="68" t="s">
        <v>21778</v>
      </c>
      <c r="B21717" s="225">
        <v>22.9</v>
      </c>
    </row>
    <row r="21718" spans="1:2">
      <c r="A21718" s="68" t="s">
        <v>21779</v>
      </c>
      <c r="B21718" s="225">
        <v>52.85</v>
      </c>
    </row>
    <row r="21719" spans="1:2">
      <c r="A21719" s="68" t="s">
        <v>21780</v>
      </c>
      <c r="B21719" s="225">
        <v>45.81</v>
      </c>
    </row>
    <row r="21720" spans="1:2">
      <c r="A21720" s="68" t="s">
        <v>21781</v>
      </c>
      <c r="B21720" s="225">
        <v>79.28</v>
      </c>
    </row>
    <row r="21721" spans="1:2">
      <c r="A21721" s="68" t="s">
        <v>21782</v>
      </c>
      <c r="B21721" s="225">
        <v>68.72</v>
      </c>
    </row>
    <row r="21722" spans="1:2">
      <c r="A21722" s="68" t="s">
        <v>21783</v>
      </c>
      <c r="B21722" s="225">
        <v>105.71</v>
      </c>
    </row>
    <row r="21723" spans="1:2">
      <c r="A21723" s="68" t="s">
        <v>21784</v>
      </c>
      <c r="B21723" s="225">
        <v>91.62</v>
      </c>
    </row>
    <row r="21724" spans="1:2">
      <c r="A21724" s="68" t="s">
        <v>21785</v>
      </c>
      <c r="B21724" s="225">
        <v>85.89</v>
      </c>
    </row>
    <row r="21725" spans="1:2">
      <c r="A21725" s="68" t="s">
        <v>21786</v>
      </c>
      <c r="B21725" s="225">
        <v>74.44</v>
      </c>
    </row>
    <row r="21726" spans="1:2">
      <c r="A21726" s="68" t="s">
        <v>21787</v>
      </c>
      <c r="B21726" s="225">
        <v>132.13999999999999</v>
      </c>
    </row>
    <row r="21727" spans="1:2">
      <c r="A21727" s="68" t="s">
        <v>21788</v>
      </c>
      <c r="B21727" s="225">
        <v>114.53</v>
      </c>
    </row>
    <row r="21728" spans="1:2">
      <c r="A21728" s="68" t="s">
        <v>21789</v>
      </c>
      <c r="B21728" s="225">
        <v>39.64</v>
      </c>
    </row>
    <row r="21729" spans="1:2">
      <c r="A21729" s="68" t="s">
        <v>21790</v>
      </c>
      <c r="B21729" s="225">
        <v>34.36</v>
      </c>
    </row>
    <row r="21730" spans="1:2">
      <c r="A21730" s="68" t="s">
        <v>21791</v>
      </c>
      <c r="B21730" s="225">
        <v>66.069999999999993</v>
      </c>
    </row>
    <row r="21731" spans="1:2">
      <c r="A21731" s="68" t="s">
        <v>21792</v>
      </c>
      <c r="B21731" s="225">
        <v>57.26</v>
      </c>
    </row>
    <row r="21732" spans="1:2">
      <c r="A21732" s="68" t="s">
        <v>21793</v>
      </c>
      <c r="B21732" s="225">
        <v>7.66</v>
      </c>
    </row>
    <row r="21733" spans="1:2">
      <c r="A21733" s="68" t="s">
        <v>21794</v>
      </c>
      <c r="B21733" s="225">
        <v>6.64</v>
      </c>
    </row>
    <row r="21734" spans="1:2">
      <c r="A21734" s="68" t="s">
        <v>21795</v>
      </c>
      <c r="B21734" s="225">
        <v>5.35</v>
      </c>
    </row>
    <row r="21735" spans="1:2">
      <c r="A21735" s="68" t="s">
        <v>21796</v>
      </c>
      <c r="B21735" s="225">
        <v>5.35</v>
      </c>
    </row>
    <row r="21736" spans="1:2">
      <c r="A21736" s="68" t="s">
        <v>21797</v>
      </c>
      <c r="B21736" s="225">
        <v>20.5</v>
      </c>
    </row>
    <row r="21737" spans="1:2">
      <c r="A21737" s="68" t="s">
        <v>21799</v>
      </c>
      <c r="B21737" s="225">
        <v>20.5</v>
      </c>
    </row>
    <row r="21738" spans="1:2">
      <c r="A21738" s="68" t="s">
        <v>21800</v>
      </c>
      <c r="B21738" s="225">
        <v>172.01</v>
      </c>
    </row>
    <row r="21739" spans="1:2">
      <c r="A21739" s="68" t="s">
        <v>21801</v>
      </c>
      <c r="B21739" s="225">
        <v>172.01</v>
      </c>
    </row>
    <row r="21740" spans="1:2">
      <c r="A21740" s="68" t="s">
        <v>21802</v>
      </c>
      <c r="B21740" s="225">
        <v>424.36</v>
      </c>
    </row>
    <row r="21741" spans="1:2">
      <c r="A21741" s="68" t="s">
        <v>21803</v>
      </c>
      <c r="B21741" s="225">
        <v>424.36</v>
      </c>
    </row>
    <row r="21742" spans="1:2">
      <c r="A21742" s="68" t="s">
        <v>21804</v>
      </c>
      <c r="B21742" s="225">
        <v>253.21</v>
      </c>
    </row>
    <row r="21743" spans="1:2">
      <c r="A21743" s="68" t="s">
        <v>21805</v>
      </c>
      <c r="B21743" s="225">
        <v>253.21</v>
      </c>
    </row>
    <row r="21744" spans="1:2">
      <c r="A21744" s="68" t="s">
        <v>21806</v>
      </c>
      <c r="B21744" s="225">
        <v>755</v>
      </c>
    </row>
    <row r="21745" spans="1:2">
      <c r="A21745" s="68" t="s">
        <v>21807</v>
      </c>
      <c r="B21745" s="225">
        <v>755</v>
      </c>
    </row>
    <row r="21746" spans="1:2">
      <c r="A21746" s="68" t="s">
        <v>21808</v>
      </c>
      <c r="B21746" s="225">
        <v>580</v>
      </c>
    </row>
    <row r="21747" spans="1:2">
      <c r="A21747" s="68" t="s">
        <v>21809</v>
      </c>
      <c r="B21747" s="225">
        <v>580</v>
      </c>
    </row>
    <row r="21748" spans="1:2">
      <c r="A21748" s="68" t="s">
        <v>21810</v>
      </c>
      <c r="B21748" s="225">
        <v>805</v>
      </c>
    </row>
    <row r="21749" spans="1:2">
      <c r="A21749" s="68" t="s">
        <v>21811</v>
      </c>
      <c r="B21749" s="225">
        <v>805</v>
      </c>
    </row>
    <row r="21750" spans="1:2">
      <c r="A21750" s="68" t="s">
        <v>21812</v>
      </c>
      <c r="B21750" s="225">
        <v>85.39</v>
      </c>
    </row>
    <row r="21751" spans="1:2">
      <c r="A21751" s="68" t="s">
        <v>21813</v>
      </c>
      <c r="B21751" s="225">
        <v>83.63</v>
      </c>
    </row>
    <row r="21752" spans="1:2">
      <c r="A21752" s="68" t="s">
        <v>21814</v>
      </c>
      <c r="B21752" s="225">
        <v>175.94</v>
      </c>
    </row>
    <row r="21753" spans="1:2">
      <c r="A21753" s="68" t="s">
        <v>21815</v>
      </c>
      <c r="B21753" s="225">
        <v>172.42</v>
      </c>
    </row>
    <row r="21754" spans="1:2">
      <c r="A21754" s="68" t="s">
        <v>21816</v>
      </c>
      <c r="B21754" s="225">
        <v>202.37</v>
      </c>
    </row>
    <row r="21755" spans="1:2">
      <c r="A21755" s="68" t="s">
        <v>21817</v>
      </c>
      <c r="B21755" s="225">
        <v>195.33</v>
      </c>
    </row>
    <row r="21756" spans="1:2">
      <c r="A21756" s="68" t="s">
        <v>21818</v>
      </c>
      <c r="B21756" s="225">
        <v>13.21</v>
      </c>
    </row>
    <row r="21757" spans="1:2">
      <c r="A21757" s="68" t="s">
        <v>21819</v>
      </c>
      <c r="B21757" s="225">
        <v>11.45</v>
      </c>
    </row>
    <row r="21758" spans="1:2">
      <c r="A21758" s="68" t="s">
        <v>21820</v>
      </c>
      <c r="B21758" s="225">
        <v>13.21</v>
      </c>
    </row>
    <row r="21759" spans="1:2">
      <c r="A21759" s="68" t="s">
        <v>21821</v>
      </c>
      <c r="B21759" s="225">
        <v>11.45</v>
      </c>
    </row>
    <row r="21760" spans="1:2">
      <c r="A21760" s="68" t="s">
        <v>21822</v>
      </c>
      <c r="B21760" s="225">
        <v>26.42</v>
      </c>
    </row>
    <row r="21761" spans="1:2">
      <c r="A21761" s="68" t="s">
        <v>21823</v>
      </c>
      <c r="B21761" s="225">
        <v>22.9</v>
      </c>
    </row>
    <row r="21762" spans="1:2">
      <c r="A21762" s="68" t="s">
        <v>21824</v>
      </c>
      <c r="B21762" s="225">
        <v>19.82</v>
      </c>
    </row>
    <row r="21763" spans="1:2">
      <c r="A21763" s="68" t="s">
        <v>21825</v>
      </c>
      <c r="B21763" s="225">
        <v>17.18</v>
      </c>
    </row>
    <row r="21764" spans="1:2">
      <c r="A21764" s="68" t="s">
        <v>21826</v>
      </c>
      <c r="B21764" s="225">
        <v>66.069999999999993</v>
      </c>
    </row>
    <row r="21765" spans="1:2">
      <c r="A21765" s="68" t="s">
        <v>21827</v>
      </c>
      <c r="B21765" s="225">
        <v>57.26</v>
      </c>
    </row>
    <row r="21766" spans="1:2">
      <c r="A21766" s="68" t="s">
        <v>21828</v>
      </c>
      <c r="B21766" s="225">
        <v>39.64</v>
      </c>
    </row>
    <row r="21767" spans="1:2">
      <c r="A21767" s="68" t="s">
        <v>21829</v>
      </c>
      <c r="B21767" s="225">
        <v>34.36</v>
      </c>
    </row>
    <row r="21768" spans="1:2">
      <c r="A21768" s="68" t="s">
        <v>21830</v>
      </c>
      <c r="B21768" s="225">
        <v>26.42</v>
      </c>
    </row>
    <row r="21769" spans="1:2">
      <c r="A21769" s="68" t="s">
        <v>21831</v>
      </c>
      <c r="B21769" s="225">
        <v>22.9</v>
      </c>
    </row>
    <row r="21770" spans="1:2">
      <c r="A21770" s="68" t="s">
        <v>21832</v>
      </c>
      <c r="B21770" s="225">
        <v>92.5</v>
      </c>
    </row>
    <row r="21771" spans="1:2">
      <c r="A21771" s="68" t="s">
        <v>21833</v>
      </c>
      <c r="B21771" s="225">
        <v>80.17</v>
      </c>
    </row>
    <row r="21772" spans="1:2">
      <c r="A21772" s="68" t="s">
        <v>21834</v>
      </c>
      <c r="B21772" s="225">
        <v>35.950000000000003</v>
      </c>
    </row>
    <row r="21773" spans="1:2">
      <c r="A21773" s="68" t="s">
        <v>21835</v>
      </c>
      <c r="B21773" s="225">
        <v>35.770000000000003</v>
      </c>
    </row>
    <row r="21774" spans="1:2">
      <c r="A21774" s="68" t="s">
        <v>21836</v>
      </c>
      <c r="B21774" s="225">
        <v>1220</v>
      </c>
    </row>
    <row r="21775" spans="1:2">
      <c r="A21775" s="68" t="s">
        <v>21837</v>
      </c>
      <c r="B21775" s="225">
        <v>1220</v>
      </c>
    </row>
    <row r="21776" spans="1:2">
      <c r="A21776" s="68" t="s">
        <v>21838</v>
      </c>
      <c r="B21776" s="225">
        <v>2560</v>
      </c>
    </row>
    <row r="21777" spans="1:2">
      <c r="A21777" s="68" t="s">
        <v>21839</v>
      </c>
      <c r="B21777" s="225">
        <v>2560</v>
      </c>
    </row>
    <row r="21778" spans="1:2">
      <c r="A21778" s="68" t="s">
        <v>21840</v>
      </c>
      <c r="B21778" s="225">
        <v>2.64</v>
      </c>
    </row>
    <row r="21779" spans="1:2">
      <c r="A21779" s="68" t="s">
        <v>21841</v>
      </c>
      <c r="B21779" s="225">
        <v>2.29</v>
      </c>
    </row>
    <row r="21780" spans="1:2">
      <c r="A21780" s="68" t="s">
        <v>21842</v>
      </c>
      <c r="B21780" s="225">
        <v>3.3</v>
      </c>
    </row>
    <row r="21781" spans="1:2">
      <c r="A21781" s="68" t="s">
        <v>21843</v>
      </c>
      <c r="B21781" s="225">
        <v>2.86</v>
      </c>
    </row>
    <row r="21782" spans="1:2">
      <c r="A21782" s="68" t="s">
        <v>21844</v>
      </c>
      <c r="B21782" s="225">
        <v>3.96</v>
      </c>
    </row>
    <row r="21783" spans="1:2">
      <c r="A21783" s="68" t="s">
        <v>21845</v>
      </c>
      <c r="B21783" s="225">
        <v>3.43</v>
      </c>
    </row>
    <row r="21784" spans="1:2">
      <c r="A21784" s="68" t="s">
        <v>21846</v>
      </c>
      <c r="B21784" s="225">
        <v>5.28</v>
      </c>
    </row>
    <row r="21785" spans="1:2">
      <c r="A21785" s="68" t="s">
        <v>21847</v>
      </c>
      <c r="B21785" s="225">
        <v>4.58</v>
      </c>
    </row>
    <row r="21786" spans="1:2">
      <c r="A21786" s="68" t="s">
        <v>21848</v>
      </c>
      <c r="B21786" s="225">
        <v>3.96</v>
      </c>
    </row>
    <row r="21787" spans="1:2">
      <c r="A21787" s="68" t="s">
        <v>21849</v>
      </c>
      <c r="B21787" s="225">
        <v>3.43</v>
      </c>
    </row>
    <row r="21788" spans="1:2">
      <c r="A21788" s="68" t="s">
        <v>21850</v>
      </c>
      <c r="B21788" s="225">
        <v>3.96</v>
      </c>
    </row>
    <row r="21789" spans="1:2">
      <c r="A21789" s="68" t="s">
        <v>21851</v>
      </c>
      <c r="B21789" s="225">
        <v>3.43</v>
      </c>
    </row>
    <row r="21790" spans="1:2">
      <c r="A21790" s="68" t="s">
        <v>21852</v>
      </c>
      <c r="B21790" s="225">
        <v>1.97</v>
      </c>
    </row>
    <row r="21791" spans="1:2">
      <c r="A21791" s="68" t="s">
        <v>21853</v>
      </c>
      <c r="B21791" s="225">
        <v>1.79</v>
      </c>
    </row>
    <row r="21792" spans="1:2">
      <c r="A21792" s="68" t="s">
        <v>21854</v>
      </c>
      <c r="B21792" s="225">
        <v>0.1</v>
      </c>
    </row>
    <row r="21793" spans="1:2">
      <c r="A21793" s="68" t="s">
        <v>21855</v>
      </c>
      <c r="B21793" s="225">
        <v>0.1</v>
      </c>
    </row>
    <row r="21794" spans="1:2">
      <c r="A21794" s="68" t="s">
        <v>21856</v>
      </c>
      <c r="B21794" s="225">
        <v>0.14000000000000001</v>
      </c>
    </row>
    <row r="21795" spans="1:2">
      <c r="A21795" s="68" t="s">
        <v>21857</v>
      </c>
      <c r="B21795" s="225">
        <v>0.14000000000000001</v>
      </c>
    </row>
    <row r="21796" spans="1:2">
      <c r="A21796" s="68" t="s">
        <v>21858</v>
      </c>
      <c r="B21796" s="225">
        <v>1.0900000000000001</v>
      </c>
    </row>
    <row r="21797" spans="1:2">
      <c r="A21797" s="68" t="s">
        <v>21859</v>
      </c>
      <c r="B21797" s="225">
        <v>1.0900000000000001</v>
      </c>
    </row>
    <row r="21798" spans="1:2">
      <c r="A21798" s="68" t="s">
        <v>21860</v>
      </c>
      <c r="B21798" s="225">
        <v>3.15</v>
      </c>
    </row>
    <row r="21799" spans="1:2">
      <c r="A21799" s="68" t="s">
        <v>21861</v>
      </c>
      <c r="B21799" s="225">
        <v>3.15</v>
      </c>
    </row>
    <row r="21800" spans="1:2">
      <c r="A21800" s="68" t="s">
        <v>21862</v>
      </c>
      <c r="B21800" s="225">
        <v>4.43</v>
      </c>
    </row>
    <row r="21801" spans="1:2">
      <c r="A21801" s="68" t="s">
        <v>21863</v>
      </c>
      <c r="B21801" s="225">
        <v>4.43</v>
      </c>
    </row>
    <row r="21802" spans="1:2">
      <c r="A21802" s="68" t="s">
        <v>21864</v>
      </c>
      <c r="B21802" s="225">
        <v>7.15</v>
      </c>
    </row>
    <row r="21803" spans="1:2">
      <c r="A21803" s="68" t="s">
        <v>21865</v>
      </c>
      <c r="B21803" s="225">
        <v>7.15</v>
      </c>
    </row>
    <row r="21804" spans="1:2">
      <c r="A21804" s="68" t="s">
        <v>21866</v>
      </c>
      <c r="B21804" s="225">
        <v>7.67</v>
      </c>
    </row>
    <row r="21805" spans="1:2">
      <c r="A21805" s="68" t="s">
        <v>21867</v>
      </c>
      <c r="B21805" s="225">
        <v>7.67</v>
      </c>
    </row>
    <row r="21806" spans="1:2">
      <c r="A21806" s="68" t="s">
        <v>21868</v>
      </c>
      <c r="B21806" s="225">
        <v>17.55</v>
      </c>
    </row>
    <row r="21807" spans="1:2">
      <c r="A21807" s="68" t="s">
        <v>21869</v>
      </c>
      <c r="B21807" s="225">
        <v>17.55</v>
      </c>
    </row>
    <row r="21808" spans="1:2">
      <c r="A21808" s="68" t="s">
        <v>21870</v>
      </c>
      <c r="B21808" s="225">
        <v>10.83</v>
      </c>
    </row>
    <row r="21809" spans="1:2">
      <c r="A21809" s="68" t="s">
        <v>21871</v>
      </c>
      <c r="B21809" s="225">
        <v>10.83</v>
      </c>
    </row>
    <row r="21810" spans="1:2">
      <c r="A21810" s="68" t="s">
        <v>21872</v>
      </c>
      <c r="B21810" s="225">
        <v>14.45</v>
      </c>
    </row>
    <row r="21811" spans="1:2">
      <c r="A21811" s="68" t="s">
        <v>21873</v>
      </c>
      <c r="B21811" s="225">
        <v>14.45</v>
      </c>
    </row>
    <row r="21812" spans="1:2">
      <c r="A21812" s="68" t="s">
        <v>21874</v>
      </c>
      <c r="B21812" s="225">
        <v>15.95</v>
      </c>
    </row>
    <row r="21813" spans="1:2">
      <c r="A21813" s="68" t="s">
        <v>21875</v>
      </c>
      <c r="B21813" s="225">
        <v>15.95</v>
      </c>
    </row>
    <row r="21814" spans="1:2">
      <c r="A21814" s="68" t="s">
        <v>21876</v>
      </c>
      <c r="B21814" s="225">
        <v>26.24</v>
      </c>
    </row>
    <row r="21815" spans="1:2">
      <c r="A21815" s="68" t="s">
        <v>21877</v>
      </c>
      <c r="B21815" s="225">
        <v>26.24</v>
      </c>
    </row>
    <row r="21816" spans="1:2">
      <c r="A21816" s="68" t="s">
        <v>21878</v>
      </c>
      <c r="B21816" s="225">
        <v>27.27</v>
      </c>
    </row>
    <row r="21817" spans="1:2">
      <c r="A21817" s="68" t="s">
        <v>21879</v>
      </c>
      <c r="B21817" s="225">
        <v>27.27</v>
      </c>
    </row>
    <row r="21818" spans="1:2">
      <c r="A21818" s="68" t="s">
        <v>21880</v>
      </c>
      <c r="B21818" s="225">
        <v>49.77</v>
      </c>
    </row>
    <row r="21819" spans="1:2">
      <c r="A21819" s="68" t="s">
        <v>21881</v>
      </c>
      <c r="B21819" s="225">
        <v>49.77</v>
      </c>
    </row>
    <row r="21820" spans="1:2">
      <c r="A21820" s="68" t="s">
        <v>21882</v>
      </c>
      <c r="B21820" s="225">
        <v>10.91</v>
      </c>
    </row>
    <row r="21821" spans="1:2">
      <c r="A21821" s="68" t="s">
        <v>21883</v>
      </c>
      <c r="B21821" s="225">
        <v>10.91</v>
      </c>
    </row>
    <row r="21822" spans="1:2">
      <c r="A21822" s="68" t="s">
        <v>21884</v>
      </c>
      <c r="B21822" s="225">
        <v>54.64</v>
      </c>
    </row>
    <row r="21823" spans="1:2">
      <c r="A21823" s="68" t="s">
        <v>21885</v>
      </c>
      <c r="B21823" s="225">
        <v>54.64</v>
      </c>
    </row>
    <row r="21824" spans="1:2">
      <c r="A21824" s="68" t="s">
        <v>21886</v>
      </c>
      <c r="B21824" s="225">
        <v>5.03</v>
      </c>
    </row>
    <row r="21825" spans="1:2">
      <c r="A21825" s="68" t="s">
        <v>21887</v>
      </c>
      <c r="B21825" s="225">
        <v>5.03</v>
      </c>
    </row>
    <row r="21826" spans="1:2">
      <c r="A21826" s="68" t="s">
        <v>21888</v>
      </c>
      <c r="B21826" s="225">
        <v>12.34</v>
      </c>
    </row>
    <row r="21827" spans="1:2">
      <c r="A21827" s="68" t="s">
        <v>21889</v>
      </c>
      <c r="B21827" s="225">
        <v>12.34</v>
      </c>
    </row>
    <row r="21828" spans="1:2">
      <c r="A21828" s="68" t="s">
        <v>21890</v>
      </c>
      <c r="B21828" s="225">
        <v>14.24</v>
      </c>
    </row>
    <row r="21829" spans="1:2">
      <c r="A21829" s="68" t="s">
        <v>21891</v>
      </c>
      <c r="B21829" s="225">
        <v>14.24</v>
      </c>
    </row>
    <row r="21830" spans="1:2">
      <c r="A21830" s="68" t="s">
        <v>21892</v>
      </c>
      <c r="B21830" s="225">
        <v>19.59</v>
      </c>
    </row>
    <row r="21831" spans="1:2">
      <c r="A21831" s="68" t="s">
        <v>21893</v>
      </c>
      <c r="B21831" s="225">
        <v>19.59</v>
      </c>
    </row>
    <row r="21832" spans="1:2">
      <c r="A21832" s="68" t="s">
        <v>21894</v>
      </c>
      <c r="B21832" s="225">
        <v>27.38</v>
      </c>
    </row>
    <row r="21833" spans="1:2">
      <c r="A21833" s="68" t="s">
        <v>21895</v>
      </c>
      <c r="B21833" s="225">
        <v>27.38</v>
      </c>
    </row>
    <row r="21834" spans="1:2">
      <c r="A21834" s="68" t="s">
        <v>21896</v>
      </c>
      <c r="B21834" s="225">
        <v>7.9</v>
      </c>
    </row>
    <row r="21835" spans="1:2">
      <c r="A21835" s="68" t="s">
        <v>21897</v>
      </c>
      <c r="B21835" s="225">
        <v>7.9</v>
      </c>
    </row>
    <row r="21836" spans="1:2">
      <c r="A21836" s="68" t="s">
        <v>21898</v>
      </c>
      <c r="B21836" s="225">
        <v>18.260000000000002</v>
      </c>
    </row>
    <row r="21837" spans="1:2">
      <c r="A21837" s="68" t="s">
        <v>21899</v>
      </c>
      <c r="B21837" s="225">
        <v>18.260000000000002</v>
      </c>
    </row>
    <row r="21838" spans="1:2">
      <c r="A21838" s="68" t="s">
        <v>21900</v>
      </c>
      <c r="B21838" s="225">
        <v>34.17</v>
      </c>
    </row>
    <row r="21839" spans="1:2">
      <c r="A21839" s="68" t="s">
        <v>21901</v>
      </c>
      <c r="B21839" s="225">
        <v>34.17</v>
      </c>
    </row>
    <row r="21840" spans="1:2">
      <c r="A21840" s="68" t="s">
        <v>21902</v>
      </c>
      <c r="B21840" s="225">
        <v>51.06</v>
      </c>
    </row>
    <row r="21841" spans="1:2">
      <c r="A21841" s="68" t="s">
        <v>21903</v>
      </c>
      <c r="B21841" s="225">
        <v>51.06</v>
      </c>
    </row>
    <row r="21842" spans="1:2">
      <c r="A21842" s="68" t="s">
        <v>23684</v>
      </c>
      <c r="B21842" s="225">
        <v>28.08</v>
      </c>
    </row>
    <row r="21843" spans="1:2">
      <c r="A21843" s="68" t="s">
        <v>23685</v>
      </c>
      <c r="B21843" s="225">
        <v>28.08</v>
      </c>
    </row>
    <row r="21844" spans="1:2">
      <c r="A21844" s="68" t="s">
        <v>23686</v>
      </c>
      <c r="B21844" s="225">
        <v>112.72</v>
      </c>
    </row>
    <row r="21845" spans="1:2">
      <c r="A21845" s="68" t="s">
        <v>23687</v>
      </c>
      <c r="B21845" s="225">
        <v>112.72</v>
      </c>
    </row>
    <row r="21846" spans="1:2">
      <c r="A21846" s="68" t="s">
        <v>21904</v>
      </c>
      <c r="B21846" s="225">
        <v>3.48</v>
      </c>
    </row>
    <row r="21847" spans="1:2">
      <c r="A21847" s="68" t="s">
        <v>21905</v>
      </c>
      <c r="B21847" s="225">
        <v>3.48</v>
      </c>
    </row>
    <row r="21848" spans="1:2">
      <c r="A21848" s="68" t="s">
        <v>21906</v>
      </c>
      <c r="B21848" s="225">
        <v>8.26</v>
      </c>
    </row>
    <row r="21849" spans="1:2">
      <c r="A21849" s="68" t="s">
        <v>21907</v>
      </c>
      <c r="B21849" s="225">
        <v>8.26</v>
      </c>
    </row>
    <row r="21850" spans="1:2">
      <c r="A21850" s="68" t="s">
        <v>21908</v>
      </c>
      <c r="B21850" s="225">
        <v>7.16</v>
      </c>
    </row>
    <row r="21851" spans="1:2">
      <c r="A21851" s="68" t="s">
        <v>21909</v>
      </c>
      <c r="B21851" s="225">
        <v>7.16</v>
      </c>
    </row>
    <row r="21852" spans="1:2">
      <c r="A21852" s="68" t="s">
        <v>21910</v>
      </c>
      <c r="B21852" s="225">
        <v>3.19</v>
      </c>
    </row>
    <row r="21853" spans="1:2">
      <c r="A21853" s="68" t="s">
        <v>21911</v>
      </c>
      <c r="B21853" s="225">
        <v>3.19</v>
      </c>
    </row>
    <row r="21854" spans="1:2">
      <c r="A21854" s="68" t="s">
        <v>21912</v>
      </c>
      <c r="B21854" s="225">
        <v>4.8600000000000003</v>
      </c>
    </row>
    <row r="21855" spans="1:2">
      <c r="A21855" s="68" t="s">
        <v>21913</v>
      </c>
      <c r="B21855" s="225">
        <v>4.8600000000000003</v>
      </c>
    </row>
    <row r="21856" spans="1:2">
      <c r="A21856" s="68" t="s">
        <v>21914</v>
      </c>
      <c r="B21856" s="225">
        <v>18.61</v>
      </c>
    </row>
    <row r="21857" spans="1:2">
      <c r="A21857" s="68" t="s">
        <v>21915</v>
      </c>
      <c r="B21857" s="225">
        <v>18.260000000000002</v>
      </c>
    </row>
    <row r="21858" spans="1:2">
      <c r="A21858" s="68" t="s">
        <v>21916</v>
      </c>
      <c r="B21858" s="225">
        <v>13.3</v>
      </c>
    </row>
    <row r="21859" spans="1:2">
      <c r="A21859" s="68" t="s">
        <v>21917</v>
      </c>
      <c r="B21859" s="225">
        <v>12.95</v>
      </c>
    </row>
    <row r="21860" spans="1:2">
      <c r="A21860" s="68" t="s">
        <v>21918</v>
      </c>
      <c r="B21860" s="225">
        <v>5.86</v>
      </c>
    </row>
    <row r="21861" spans="1:2">
      <c r="A21861" s="68" t="s">
        <v>21919</v>
      </c>
      <c r="B21861" s="225">
        <v>5.51</v>
      </c>
    </row>
    <row r="21862" spans="1:2">
      <c r="A21862" s="68" t="s">
        <v>21920</v>
      </c>
      <c r="B21862" s="225">
        <v>5.58</v>
      </c>
    </row>
    <row r="21863" spans="1:2">
      <c r="A21863" s="68" t="s">
        <v>21921</v>
      </c>
      <c r="B21863" s="225">
        <v>5.23</v>
      </c>
    </row>
    <row r="21864" spans="1:2">
      <c r="A21864" s="68" t="s">
        <v>21922</v>
      </c>
      <c r="B21864" s="225">
        <v>7.03</v>
      </c>
    </row>
    <row r="21865" spans="1:2">
      <c r="A21865" s="68" t="s">
        <v>21924</v>
      </c>
      <c r="B21865" s="225">
        <v>6.68</v>
      </c>
    </row>
    <row r="21866" spans="1:2">
      <c r="A21866" s="68" t="s">
        <v>21925</v>
      </c>
      <c r="B21866" s="225">
        <v>24.35</v>
      </c>
    </row>
    <row r="21867" spans="1:2">
      <c r="A21867" s="68" t="s">
        <v>21926</v>
      </c>
      <c r="B21867" s="225">
        <v>23.82</v>
      </c>
    </row>
    <row r="21868" spans="1:2">
      <c r="A21868" s="68" t="s">
        <v>21927</v>
      </c>
      <c r="B21868" s="225">
        <v>3.38</v>
      </c>
    </row>
    <row r="21869" spans="1:2">
      <c r="A21869" s="68" t="s">
        <v>21928</v>
      </c>
      <c r="B21869" s="225">
        <v>3.38</v>
      </c>
    </row>
    <row r="21870" spans="1:2">
      <c r="A21870" s="68" t="s">
        <v>21929</v>
      </c>
      <c r="B21870" s="225">
        <v>39.04</v>
      </c>
    </row>
    <row r="21871" spans="1:2">
      <c r="A21871" s="68" t="s">
        <v>21930</v>
      </c>
      <c r="B21871" s="225">
        <v>39.04</v>
      </c>
    </row>
    <row r="21872" spans="1:2">
      <c r="A21872" s="68" t="s">
        <v>21931</v>
      </c>
      <c r="B21872" s="225">
        <v>11.38</v>
      </c>
    </row>
    <row r="21873" spans="1:2">
      <c r="A21873" s="68" t="s">
        <v>21932</v>
      </c>
      <c r="B21873" s="225">
        <v>10.85</v>
      </c>
    </row>
    <row r="21874" spans="1:2">
      <c r="A21874" s="68" t="s">
        <v>21933</v>
      </c>
      <c r="B21874" s="225">
        <v>12.35</v>
      </c>
    </row>
    <row r="21875" spans="1:2">
      <c r="A21875" s="68" t="s">
        <v>21934</v>
      </c>
      <c r="B21875" s="225">
        <v>11.82</v>
      </c>
    </row>
    <row r="21876" spans="1:2">
      <c r="A21876" s="68" t="s">
        <v>21935</v>
      </c>
      <c r="B21876" s="225">
        <v>13.56</v>
      </c>
    </row>
    <row r="21877" spans="1:2">
      <c r="A21877" s="68" t="s">
        <v>21936</v>
      </c>
      <c r="B21877" s="225">
        <v>13.03</v>
      </c>
    </row>
    <row r="21878" spans="1:2">
      <c r="A21878" s="68" t="s">
        <v>21937</v>
      </c>
      <c r="B21878" s="225">
        <v>6.42</v>
      </c>
    </row>
    <row r="21879" spans="1:2">
      <c r="A21879" s="68" t="s">
        <v>21938</v>
      </c>
      <c r="B21879" s="225">
        <v>5.89</v>
      </c>
    </row>
    <row r="21880" spans="1:2">
      <c r="A21880" s="68" t="s">
        <v>21939</v>
      </c>
      <c r="B21880" s="225">
        <v>7.53</v>
      </c>
    </row>
    <row r="21881" spans="1:2">
      <c r="A21881" s="68" t="s">
        <v>21940</v>
      </c>
      <c r="B21881" s="225">
        <v>7</v>
      </c>
    </row>
    <row r="21882" spans="1:2">
      <c r="A21882" s="68" t="s">
        <v>21941</v>
      </c>
      <c r="B21882" s="225">
        <v>10.68</v>
      </c>
    </row>
    <row r="21883" spans="1:2">
      <c r="A21883" s="68" t="s">
        <v>21942</v>
      </c>
      <c r="B21883" s="225">
        <v>10.15</v>
      </c>
    </row>
    <row r="21884" spans="1:2">
      <c r="A21884" s="68" t="s">
        <v>21943</v>
      </c>
      <c r="B21884" s="225">
        <v>10.68</v>
      </c>
    </row>
    <row r="21885" spans="1:2">
      <c r="A21885" s="68" t="s">
        <v>21944</v>
      </c>
      <c r="B21885" s="225">
        <v>10.15</v>
      </c>
    </row>
    <row r="21886" spans="1:2">
      <c r="A21886" s="68" t="s">
        <v>21945</v>
      </c>
      <c r="B21886" s="225">
        <v>10.68</v>
      </c>
    </row>
    <row r="21887" spans="1:2">
      <c r="A21887" s="68" t="s">
        <v>21946</v>
      </c>
      <c r="B21887" s="225">
        <v>10.15</v>
      </c>
    </row>
    <row r="21888" spans="1:2">
      <c r="A21888" s="68" t="s">
        <v>21947</v>
      </c>
      <c r="B21888" s="225">
        <v>13.56</v>
      </c>
    </row>
    <row r="21889" spans="1:2">
      <c r="A21889" s="68" t="s">
        <v>21948</v>
      </c>
      <c r="B21889" s="225">
        <v>13.03</v>
      </c>
    </row>
    <row r="21890" spans="1:2">
      <c r="A21890" s="68" t="s">
        <v>21949</v>
      </c>
      <c r="B21890" s="225">
        <v>11.63</v>
      </c>
    </row>
    <row r="21891" spans="1:2">
      <c r="A21891" s="68" t="s">
        <v>21950</v>
      </c>
      <c r="B21891" s="225">
        <v>11.1</v>
      </c>
    </row>
    <row r="21892" spans="1:2">
      <c r="A21892" s="68" t="s">
        <v>21951</v>
      </c>
      <c r="B21892" s="225">
        <v>12.1</v>
      </c>
    </row>
    <row r="21893" spans="1:2">
      <c r="A21893" s="68" t="s">
        <v>21952</v>
      </c>
      <c r="B21893" s="225">
        <v>11.57</v>
      </c>
    </row>
    <row r="21894" spans="1:2">
      <c r="A21894" s="68" t="s">
        <v>21953</v>
      </c>
      <c r="B21894" s="225">
        <v>12.83</v>
      </c>
    </row>
    <row r="21895" spans="1:2">
      <c r="A21895" s="68" t="s">
        <v>21954</v>
      </c>
      <c r="B21895" s="225">
        <v>12.3</v>
      </c>
    </row>
    <row r="21896" spans="1:2">
      <c r="A21896" s="68" t="s">
        <v>21955</v>
      </c>
      <c r="B21896" s="225">
        <v>16.940000000000001</v>
      </c>
    </row>
    <row r="21897" spans="1:2">
      <c r="A21897" s="68" t="s">
        <v>21956</v>
      </c>
      <c r="B21897" s="225">
        <v>16.41</v>
      </c>
    </row>
    <row r="21898" spans="1:2">
      <c r="A21898" s="68" t="s">
        <v>21957</v>
      </c>
      <c r="B21898" s="225">
        <v>13.65</v>
      </c>
    </row>
    <row r="21899" spans="1:2">
      <c r="A21899" s="68" t="s">
        <v>21958</v>
      </c>
      <c r="B21899" s="225">
        <v>13.12</v>
      </c>
    </row>
    <row r="21900" spans="1:2">
      <c r="A21900" s="68" t="s">
        <v>21959</v>
      </c>
      <c r="B21900" s="225">
        <v>8.14</v>
      </c>
    </row>
    <row r="21901" spans="1:2">
      <c r="A21901" s="68" t="s">
        <v>21960</v>
      </c>
      <c r="B21901" s="225">
        <v>8.14</v>
      </c>
    </row>
    <row r="21902" spans="1:2">
      <c r="A21902" s="68" t="s">
        <v>21961</v>
      </c>
      <c r="B21902" s="225">
        <v>15.96</v>
      </c>
    </row>
    <row r="21903" spans="1:2">
      <c r="A21903" s="68" t="s">
        <v>21962</v>
      </c>
      <c r="B21903" s="225">
        <v>15.96</v>
      </c>
    </row>
    <row r="21904" spans="1:2">
      <c r="A21904" s="68" t="s">
        <v>21963</v>
      </c>
      <c r="B21904" s="225">
        <v>56.69</v>
      </c>
    </row>
    <row r="21905" spans="1:2">
      <c r="A21905" s="68" t="s">
        <v>21964</v>
      </c>
      <c r="B21905" s="225">
        <v>56.69</v>
      </c>
    </row>
    <row r="21906" spans="1:2">
      <c r="A21906" s="68" t="s">
        <v>21965</v>
      </c>
      <c r="B21906" s="225">
        <v>226.76</v>
      </c>
    </row>
    <row r="21907" spans="1:2">
      <c r="A21907" s="68" t="s">
        <v>21966</v>
      </c>
      <c r="B21907" s="225">
        <v>226.76</v>
      </c>
    </row>
    <row r="21908" spans="1:2">
      <c r="A21908" s="68" t="s">
        <v>21967</v>
      </c>
      <c r="B21908" s="225">
        <v>8.5</v>
      </c>
    </row>
    <row r="21909" spans="1:2">
      <c r="A21909" s="68" t="s">
        <v>21968</v>
      </c>
      <c r="B21909" s="225">
        <v>8.5</v>
      </c>
    </row>
    <row r="21910" spans="1:2">
      <c r="A21910" s="68" t="s">
        <v>21969</v>
      </c>
      <c r="B21910" s="225">
        <v>101.91</v>
      </c>
    </row>
    <row r="21911" spans="1:2">
      <c r="A21911" s="68" t="s">
        <v>21970</v>
      </c>
      <c r="B21911" s="225">
        <v>101.91</v>
      </c>
    </row>
    <row r="21912" spans="1:2">
      <c r="A21912" s="68" t="s">
        <v>21971</v>
      </c>
      <c r="B21912" s="225">
        <v>122.89</v>
      </c>
    </row>
    <row r="21913" spans="1:2">
      <c r="A21913" s="68" t="s">
        <v>21972</v>
      </c>
      <c r="B21913" s="225">
        <v>122.89</v>
      </c>
    </row>
    <row r="21914" spans="1:2">
      <c r="A21914" s="68" t="s">
        <v>21973</v>
      </c>
      <c r="B21914" s="225">
        <v>28.97</v>
      </c>
    </row>
    <row r="21915" spans="1:2">
      <c r="A21915" s="68" t="s">
        <v>21975</v>
      </c>
      <c r="B21915" s="225">
        <v>28.97</v>
      </c>
    </row>
    <row r="21916" spans="1:2">
      <c r="A21916" s="68" t="s">
        <v>21976</v>
      </c>
      <c r="B21916" s="225">
        <v>13.68</v>
      </c>
    </row>
    <row r="21917" spans="1:2">
      <c r="A21917" s="68" t="s">
        <v>21978</v>
      </c>
      <c r="B21917" s="225">
        <v>13.68</v>
      </c>
    </row>
    <row r="21918" spans="1:2">
      <c r="A21918" s="68" t="s">
        <v>21979</v>
      </c>
      <c r="B21918" s="225">
        <v>11.36</v>
      </c>
    </row>
    <row r="21919" spans="1:2">
      <c r="A21919" s="68" t="s">
        <v>21981</v>
      </c>
      <c r="B21919" s="225">
        <v>11.36</v>
      </c>
    </row>
    <row r="21920" spans="1:2">
      <c r="A21920" s="68" t="s">
        <v>21982</v>
      </c>
      <c r="B21920" s="225">
        <v>34.549999999999997</v>
      </c>
    </row>
    <row r="21921" spans="1:2">
      <c r="A21921" s="68" t="s">
        <v>21984</v>
      </c>
      <c r="B21921" s="225">
        <v>34.549999999999997</v>
      </c>
    </row>
    <row r="21922" spans="1:2">
      <c r="A21922" s="68" t="s">
        <v>21985</v>
      </c>
      <c r="B21922" s="225">
        <v>51.25</v>
      </c>
    </row>
    <row r="21923" spans="1:2">
      <c r="A21923" s="68" t="s">
        <v>21987</v>
      </c>
      <c r="B21923" s="225">
        <v>51.25</v>
      </c>
    </row>
    <row r="21924" spans="1:2">
      <c r="A21924" s="68" t="s">
        <v>21988</v>
      </c>
      <c r="B21924" s="225">
        <v>97.26</v>
      </c>
    </row>
    <row r="21925" spans="1:2">
      <c r="A21925" s="68" t="s">
        <v>21990</v>
      </c>
      <c r="B21925" s="225">
        <v>97.26</v>
      </c>
    </row>
    <row r="21926" spans="1:2">
      <c r="A21926" s="68" t="s">
        <v>21991</v>
      </c>
      <c r="B21926" s="225">
        <v>9.7799999999999994</v>
      </c>
    </row>
    <row r="21927" spans="1:2">
      <c r="A21927" s="68" t="s">
        <v>21993</v>
      </c>
      <c r="B21927" s="225">
        <v>9.7799999999999994</v>
      </c>
    </row>
    <row r="21928" spans="1:2">
      <c r="A21928" s="68" t="s">
        <v>21994</v>
      </c>
      <c r="B21928" s="225">
        <v>25.69</v>
      </c>
    </row>
    <row r="21929" spans="1:2">
      <c r="A21929" s="68" t="s">
        <v>21995</v>
      </c>
      <c r="B21929" s="225">
        <v>25.69</v>
      </c>
    </row>
    <row r="21930" spans="1:2">
      <c r="A21930" s="68" t="s">
        <v>21996</v>
      </c>
      <c r="B21930" s="225">
        <v>409.94</v>
      </c>
    </row>
    <row r="21931" spans="1:2">
      <c r="A21931" s="68" t="s">
        <v>21998</v>
      </c>
      <c r="B21931" s="225">
        <v>409.94</v>
      </c>
    </row>
    <row r="21932" spans="1:2">
      <c r="A21932" s="68" t="s">
        <v>21999</v>
      </c>
      <c r="B21932" s="225">
        <v>70.319999999999993</v>
      </c>
    </row>
    <row r="21933" spans="1:2">
      <c r="A21933" s="68" t="s">
        <v>22001</v>
      </c>
      <c r="B21933" s="225">
        <v>70.319999999999993</v>
      </c>
    </row>
    <row r="21934" spans="1:2">
      <c r="A21934" s="68" t="s">
        <v>22002</v>
      </c>
      <c r="B21934" s="225">
        <v>19.82</v>
      </c>
    </row>
    <row r="21935" spans="1:2">
      <c r="A21935" s="68" t="s">
        <v>22003</v>
      </c>
      <c r="B21935" s="225">
        <v>17.18</v>
      </c>
    </row>
    <row r="21936" spans="1:2">
      <c r="A21936" s="68" t="s">
        <v>22004</v>
      </c>
      <c r="B21936" s="225">
        <v>69.34</v>
      </c>
    </row>
    <row r="21937" spans="1:2">
      <c r="A21937" s="68" t="s">
        <v>22005</v>
      </c>
      <c r="B21937" s="225">
        <v>66.7</v>
      </c>
    </row>
    <row r="21938" spans="1:2">
      <c r="A21938" s="68" t="s">
        <v>22006</v>
      </c>
      <c r="B21938" s="225">
        <v>19.82</v>
      </c>
    </row>
    <row r="21939" spans="1:2">
      <c r="A21939" s="68" t="s">
        <v>22007</v>
      </c>
      <c r="B21939" s="225">
        <v>17.18</v>
      </c>
    </row>
    <row r="21940" spans="1:2">
      <c r="A21940" s="68" t="s">
        <v>22008</v>
      </c>
      <c r="B21940" s="225">
        <v>264.75</v>
      </c>
    </row>
    <row r="21941" spans="1:2">
      <c r="A21941" s="68" t="s">
        <v>22009</v>
      </c>
      <c r="B21941" s="225">
        <v>250.28</v>
      </c>
    </row>
    <row r="21942" spans="1:2">
      <c r="A21942" s="68" t="s">
        <v>22010</v>
      </c>
      <c r="B21942" s="225">
        <v>343.54</v>
      </c>
    </row>
    <row r="21943" spans="1:2">
      <c r="A21943" s="68" t="s">
        <v>22011</v>
      </c>
      <c r="B21943" s="225">
        <v>325.36</v>
      </c>
    </row>
    <row r="21944" spans="1:2">
      <c r="A21944" s="68" t="s">
        <v>22012</v>
      </c>
      <c r="B21944" s="225">
        <v>170.57</v>
      </c>
    </row>
    <row r="21945" spans="1:2">
      <c r="A21945" s="68" t="s">
        <v>22013</v>
      </c>
      <c r="B21945" s="225">
        <v>160</v>
      </c>
    </row>
    <row r="21946" spans="1:2">
      <c r="A21946" s="68" t="s">
        <v>22014</v>
      </c>
      <c r="B21946" s="225">
        <v>235</v>
      </c>
    </row>
    <row r="21947" spans="1:2">
      <c r="A21947" s="68" t="s">
        <v>22015</v>
      </c>
      <c r="B21947" s="225">
        <v>220.91</v>
      </c>
    </row>
    <row r="21948" spans="1:2">
      <c r="A21948" s="68" t="s">
        <v>22016</v>
      </c>
      <c r="B21948" s="225">
        <v>299.43</v>
      </c>
    </row>
    <row r="21949" spans="1:2">
      <c r="A21949" s="68" t="s">
        <v>22017</v>
      </c>
      <c r="B21949" s="225">
        <v>281.82</v>
      </c>
    </row>
    <row r="21950" spans="1:2">
      <c r="A21950" s="68" t="s">
        <v>22018</v>
      </c>
      <c r="B21950" s="225">
        <v>138.13999999999999</v>
      </c>
    </row>
    <row r="21951" spans="1:2">
      <c r="A21951" s="68" t="s">
        <v>22019</v>
      </c>
      <c r="B21951" s="225">
        <v>131.09</v>
      </c>
    </row>
    <row r="21952" spans="1:2">
      <c r="A21952" s="68" t="s">
        <v>22020</v>
      </c>
      <c r="B21952" s="225">
        <v>353.62</v>
      </c>
    </row>
    <row r="21953" spans="1:2">
      <c r="A21953" s="68" t="s">
        <v>22021</v>
      </c>
      <c r="B21953" s="225">
        <v>346.57</v>
      </c>
    </row>
    <row r="21954" spans="1:2">
      <c r="A21954" s="68" t="s">
        <v>22022</v>
      </c>
      <c r="B21954" s="225">
        <v>494.14</v>
      </c>
    </row>
    <row r="21955" spans="1:2">
      <c r="A21955" s="68" t="s">
        <v>22023</v>
      </c>
      <c r="B21955" s="225">
        <v>487.09</v>
      </c>
    </row>
    <row r="21956" spans="1:2">
      <c r="A21956" s="68" t="s">
        <v>22024</v>
      </c>
      <c r="B21956" s="225">
        <v>573.96</v>
      </c>
    </row>
    <row r="21957" spans="1:2">
      <c r="A21957" s="68" t="s">
        <v>22025</v>
      </c>
      <c r="B21957" s="225">
        <v>559.87</v>
      </c>
    </row>
    <row r="21958" spans="1:2">
      <c r="A21958" s="68" t="s">
        <v>22026</v>
      </c>
      <c r="B21958" s="225">
        <v>799.55</v>
      </c>
    </row>
    <row r="21959" spans="1:2">
      <c r="A21959" s="68" t="s">
        <v>22027</v>
      </c>
      <c r="B21959" s="225">
        <v>785.46</v>
      </c>
    </row>
    <row r="21960" spans="1:2">
      <c r="A21960" s="68" t="s">
        <v>22028</v>
      </c>
      <c r="B21960" s="225">
        <v>79.28</v>
      </c>
    </row>
    <row r="21961" spans="1:2">
      <c r="A21961" s="68" t="s">
        <v>22029</v>
      </c>
      <c r="B21961" s="225">
        <v>68.72</v>
      </c>
    </row>
    <row r="21962" spans="1:2">
      <c r="A21962" s="68" t="s">
        <v>22030</v>
      </c>
      <c r="B21962" s="225">
        <v>13.21</v>
      </c>
    </row>
    <row r="21963" spans="1:2">
      <c r="A21963" s="68" t="s">
        <v>22032</v>
      </c>
      <c r="B21963" s="225">
        <v>11.45</v>
      </c>
    </row>
    <row r="21964" spans="1:2">
      <c r="A21964" s="68" t="s">
        <v>22033</v>
      </c>
      <c r="B21964" s="225">
        <v>230</v>
      </c>
    </row>
    <row r="21965" spans="1:2">
      <c r="A21965" s="68" t="s">
        <v>22034</v>
      </c>
      <c r="B21965" s="225">
        <v>230</v>
      </c>
    </row>
    <row r="21966" spans="1:2">
      <c r="A21966" s="68" t="s">
        <v>22035</v>
      </c>
      <c r="B21966" s="225">
        <v>498</v>
      </c>
    </row>
    <row r="21967" spans="1:2">
      <c r="A21967" s="68" t="s">
        <v>22036</v>
      </c>
      <c r="B21967" s="225">
        <v>498</v>
      </c>
    </row>
    <row r="21968" spans="1:2">
      <c r="A21968" s="68" t="s">
        <v>22037</v>
      </c>
      <c r="B21968" s="225">
        <v>89.9</v>
      </c>
    </row>
    <row r="21969" spans="1:2">
      <c r="A21969" s="68" t="s">
        <v>22038</v>
      </c>
      <c r="B21969" s="225">
        <v>89.9</v>
      </c>
    </row>
    <row r="21970" spans="1:2">
      <c r="A21970" s="68" t="s">
        <v>22039</v>
      </c>
      <c r="B21970" s="225">
        <v>198</v>
      </c>
    </row>
    <row r="21971" spans="1:2">
      <c r="A21971" s="68" t="s">
        <v>22040</v>
      </c>
      <c r="B21971" s="225">
        <v>198</v>
      </c>
    </row>
    <row r="21972" spans="1:2">
      <c r="A21972" s="68" t="s">
        <v>22041</v>
      </c>
      <c r="B21972" s="225">
        <v>390</v>
      </c>
    </row>
    <row r="21973" spans="1:2">
      <c r="A21973" s="68" t="s">
        <v>22042</v>
      </c>
      <c r="B21973" s="225">
        <v>390</v>
      </c>
    </row>
    <row r="21974" spans="1:2">
      <c r="A21974" s="68" t="s">
        <v>22043</v>
      </c>
      <c r="B21974" s="225">
        <v>22.4</v>
      </c>
    </row>
    <row r="21975" spans="1:2">
      <c r="A21975" s="68" t="s">
        <v>22044</v>
      </c>
      <c r="B21975" s="225">
        <v>22.4</v>
      </c>
    </row>
    <row r="21976" spans="1:2">
      <c r="A21976" s="68" t="s">
        <v>22045</v>
      </c>
      <c r="B21976" s="225">
        <v>39.89</v>
      </c>
    </row>
    <row r="21977" spans="1:2">
      <c r="A21977" s="68" t="s">
        <v>22046</v>
      </c>
      <c r="B21977" s="225">
        <v>39.89</v>
      </c>
    </row>
    <row r="21978" spans="1:2">
      <c r="A21978" s="68" t="s">
        <v>22047</v>
      </c>
      <c r="B21978" s="225">
        <v>71.42</v>
      </c>
    </row>
    <row r="21979" spans="1:2">
      <c r="A21979" s="68" t="s">
        <v>22048</v>
      </c>
      <c r="B21979" s="225">
        <v>71.42</v>
      </c>
    </row>
    <row r="21980" spans="1:2">
      <c r="A21980" s="68" t="s">
        <v>22049</v>
      </c>
      <c r="B21980" s="225">
        <v>77.61</v>
      </c>
    </row>
    <row r="21981" spans="1:2">
      <c r="A21981" s="68" t="s">
        <v>22050</v>
      </c>
      <c r="B21981" s="225">
        <v>77.61</v>
      </c>
    </row>
    <row r="21982" spans="1:2">
      <c r="A21982" s="68" t="s">
        <v>22051</v>
      </c>
      <c r="B21982" s="225">
        <v>148.41</v>
      </c>
    </row>
    <row r="21983" spans="1:2">
      <c r="A21983" s="68" t="s">
        <v>22052</v>
      </c>
      <c r="B21983" s="225">
        <v>148.41</v>
      </c>
    </row>
    <row r="21984" spans="1:2">
      <c r="A21984" s="68" t="s">
        <v>22053</v>
      </c>
      <c r="B21984" s="225">
        <v>6.38</v>
      </c>
    </row>
    <row r="21985" spans="1:2">
      <c r="A21985" s="68" t="s">
        <v>22054</v>
      </c>
      <c r="B21985" s="225">
        <v>6.38</v>
      </c>
    </row>
    <row r="21986" spans="1:2">
      <c r="A21986" s="68" t="s">
        <v>22055</v>
      </c>
      <c r="B21986" s="225">
        <v>18</v>
      </c>
    </row>
    <row r="21987" spans="1:2">
      <c r="A21987" s="68" t="s">
        <v>22056</v>
      </c>
      <c r="B21987" s="225">
        <v>18</v>
      </c>
    </row>
    <row r="21988" spans="1:2">
      <c r="A21988" s="68" t="s">
        <v>22057</v>
      </c>
      <c r="B21988" s="225">
        <v>47.65</v>
      </c>
    </row>
    <row r="21989" spans="1:2">
      <c r="A21989" s="68" t="s">
        <v>22058</v>
      </c>
      <c r="B21989" s="225">
        <v>47.65</v>
      </c>
    </row>
    <row r="21990" spans="1:2">
      <c r="A21990" s="68" t="s">
        <v>22059</v>
      </c>
      <c r="B21990" s="225">
        <v>1.91</v>
      </c>
    </row>
    <row r="21991" spans="1:2">
      <c r="A21991" s="68" t="s">
        <v>22060</v>
      </c>
      <c r="B21991" s="225">
        <v>1.91</v>
      </c>
    </row>
    <row r="21992" spans="1:2">
      <c r="A21992" s="68" t="s">
        <v>22061</v>
      </c>
      <c r="B21992" s="225">
        <v>4.38</v>
      </c>
    </row>
    <row r="21993" spans="1:2">
      <c r="A21993" s="68" t="s">
        <v>22062</v>
      </c>
      <c r="B21993" s="225">
        <v>4.38</v>
      </c>
    </row>
    <row r="21994" spans="1:2">
      <c r="A21994" s="68" t="s">
        <v>22063</v>
      </c>
      <c r="B21994" s="225">
        <v>7.25</v>
      </c>
    </row>
    <row r="21995" spans="1:2">
      <c r="A21995" s="68" t="s">
        <v>22064</v>
      </c>
      <c r="B21995" s="225">
        <v>7.25</v>
      </c>
    </row>
    <row r="21996" spans="1:2">
      <c r="A21996" s="68" t="s">
        <v>22065</v>
      </c>
      <c r="B21996" s="225">
        <v>12.06</v>
      </c>
    </row>
    <row r="21997" spans="1:2">
      <c r="A21997" s="68" t="s">
        <v>22066</v>
      </c>
      <c r="B21997" s="225">
        <v>12.06</v>
      </c>
    </row>
    <row r="21998" spans="1:2">
      <c r="A21998" s="68" t="s">
        <v>22067</v>
      </c>
      <c r="B21998" s="225">
        <v>3.03</v>
      </c>
    </row>
    <row r="21999" spans="1:2">
      <c r="A21999" s="68" t="s">
        <v>22068</v>
      </c>
      <c r="B21999" s="225">
        <v>3.03</v>
      </c>
    </row>
    <row r="22000" spans="1:2">
      <c r="A22000" s="68" t="s">
        <v>22069</v>
      </c>
      <c r="B22000" s="225">
        <v>3.82</v>
      </c>
    </row>
    <row r="22001" spans="1:2">
      <c r="A22001" s="68" t="s">
        <v>22070</v>
      </c>
      <c r="B22001" s="225">
        <v>3.82</v>
      </c>
    </row>
    <row r="22002" spans="1:2">
      <c r="A22002" s="68" t="s">
        <v>22071</v>
      </c>
      <c r="B22002" s="225">
        <v>17.96</v>
      </c>
    </row>
    <row r="22003" spans="1:2">
      <c r="A22003" s="68" t="s">
        <v>22073</v>
      </c>
      <c r="B22003" s="225">
        <v>17.96</v>
      </c>
    </row>
    <row r="22004" spans="1:2">
      <c r="A22004" s="68" t="s">
        <v>22074</v>
      </c>
      <c r="B22004" s="225">
        <v>2.1</v>
      </c>
    </row>
    <row r="22005" spans="1:2">
      <c r="A22005" s="68" t="s">
        <v>22075</v>
      </c>
      <c r="B22005" s="225">
        <v>2.1</v>
      </c>
    </row>
    <row r="22006" spans="1:2">
      <c r="A22006" s="68" t="s">
        <v>22076</v>
      </c>
      <c r="B22006" s="225">
        <v>3.45</v>
      </c>
    </row>
    <row r="22007" spans="1:2">
      <c r="A22007" s="68" t="s">
        <v>22077</v>
      </c>
      <c r="B22007" s="225">
        <v>3.45</v>
      </c>
    </row>
    <row r="22008" spans="1:2">
      <c r="A22008" s="68" t="s">
        <v>22078</v>
      </c>
      <c r="B22008" s="225">
        <v>6.91</v>
      </c>
    </row>
    <row r="22009" spans="1:2">
      <c r="A22009" s="68" t="s">
        <v>22079</v>
      </c>
      <c r="B22009" s="225">
        <v>6.91</v>
      </c>
    </row>
    <row r="22010" spans="1:2">
      <c r="A22010" s="68" t="s">
        <v>22080</v>
      </c>
      <c r="B22010" s="225">
        <v>17.670000000000002</v>
      </c>
    </row>
    <row r="22011" spans="1:2">
      <c r="A22011" s="68" t="s">
        <v>22081</v>
      </c>
      <c r="B22011" s="225">
        <v>17.670000000000002</v>
      </c>
    </row>
    <row r="22012" spans="1:2">
      <c r="A22012" s="68" t="s">
        <v>22082</v>
      </c>
      <c r="B22012" s="225">
        <v>1.24</v>
      </c>
    </row>
    <row r="22013" spans="1:2">
      <c r="A22013" s="68" t="s">
        <v>22083</v>
      </c>
      <c r="B22013" s="225">
        <v>1.24</v>
      </c>
    </row>
    <row r="22014" spans="1:2">
      <c r="A22014" s="68" t="s">
        <v>22084</v>
      </c>
      <c r="B22014" s="225">
        <v>1.64</v>
      </c>
    </row>
    <row r="22015" spans="1:2">
      <c r="A22015" s="68" t="s">
        <v>22085</v>
      </c>
      <c r="B22015" s="225">
        <v>1.64</v>
      </c>
    </row>
    <row r="22016" spans="1:2">
      <c r="A22016" s="68" t="s">
        <v>22086</v>
      </c>
      <c r="B22016" s="225">
        <v>3.84</v>
      </c>
    </row>
    <row r="22017" spans="1:2">
      <c r="A22017" s="68" t="s">
        <v>22087</v>
      </c>
      <c r="B22017" s="225">
        <v>3.84</v>
      </c>
    </row>
    <row r="22018" spans="1:2">
      <c r="A22018" s="68" t="s">
        <v>22088</v>
      </c>
      <c r="B22018" s="225">
        <v>9.43</v>
      </c>
    </row>
    <row r="22019" spans="1:2">
      <c r="A22019" s="68" t="s">
        <v>22089</v>
      </c>
      <c r="B22019" s="225">
        <v>9.43</v>
      </c>
    </row>
    <row r="22020" spans="1:2">
      <c r="A22020" s="68" t="s">
        <v>22090</v>
      </c>
      <c r="B22020" s="225">
        <v>13.47</v>
      </c>
    </row>
    <row r="22021" spans="1:2">
      <c r="A22021" s="68" t="s">
        <v>22091</v>
      </c>
      <c r="B22021" s="225">
        <v>12.59</v>
      </c>
    </row>
    <row r="22022" spans="1:2">
      <c r="A22022" s="68" t="s">
        <v>22092</v>
      </c>
      <c r="B22022" s="225">
        <v>15.35</v>
      </c>
    </row>
    <row r="22023" spans="1:2">
      <c r="A22023" s="68" t="s">
        <v>22094</v>
      </c>
      <c r="B22023" s="225">
        <v>15.35</v>
      </c>
    </row>
    <row r="22024" spans="1:2">
      <c r="A22024" s="68" t="s">
        <v>22095</v>
      </c>
      <c r="B22024" s="225">
        <v>34.25</v>
      </c>
    </row>
    <row r="22025" spans="1:2">
      <c r="A22025" s="68" t="s">
        <v>22096</v>
      </c>
      <c r="B22025" s="225">
        <v>34.25</v>
      </c>
    </row>
    <row r="22026" spans="1:2">
      <c r="A22026" s="68" t="s">
        <v>22097</v>
      </c>
      <c r="B22026" s="225">
        <v>102.94</v>
      </c>
    </row>
    <row r="22027" spans="1:2">
      <c r="A22027" s="68" t="s">
        <v>22098</v>
      </c>
      <c r="B22027" s="225">
        <v>102.94</v>
      </c>
    </row>
    <row r="22028" spans="1:2">
      <c r="A22028" s="68" t="s">
        <v>22099</v>
      </c>
      <c r="B22028" s="225">
        <v>15</v>
      </c>
    </row>
    <row r="22029" spans="1:2">
      <c r="A22029" s="68" t="s">
        <v>22101</v>
      </c>
      <c r="B22029" s="225">
        <v>15</v>
      </c>
    </row>
    <row r="22030" spans="1:2">
      <c r="A22030" s="68" t="s">
        <v>22102</v>
      </c>
      <c r="B22030" s="225">
        <v>92.5</v>
      </c>
    </row>
    <row r="22031" spans="1:2">
      <c r="A22031" s="68" t="s">
        <v>22103</v>
      </c>
      <c r="B22031" s="225">
        <v>80.17</v>
      </c>
    </row>
    <row r="22032" spans="1:2">
      <c r="A22032" s="68" t="s">
        <v>22104</v>
      </c>
      <c r="B22032" s="225">
        <v>1950</v>
      </c>
    </row>
    <row r="22033" spans="1:2">
      <c r="A22033" s="68" t="s">
        <v>22105</v>
      </c>
      <c r="B22033" s="225">
        <v>1950</v>
      </c>
    </row>
    <row r="22034" spans="1:2">
      <c r="A22034" s="68" t="s">
        <v>22106</v>
      </c>
      <c r="B22034" s="225">
        <v>3423.58</v>
      </c>
    </row>
    <row r="22035" spans="1:2">
      <c r="A22035" s="68" t="s">
        <v>22107</v>
      </c>
      <c r="B22035" s="225">
        <v>3423.58</v>
      </c>
    </row>
    <row r="22036" spans="1:2">
      <c r="A22036" s="68" t="s">
        <v>22108</v>
      </c>
      <c r="B22036" s="225">
        <v>363.59</v>
      </c>
    </row>
    <row r="22037" spans="1:2">
      <c r="A22037" s="68" t="s">
        <v>22109</v>
      </c>
      <c r="B22037" s="225">
        <v>363.59</v>
      </c>
    </row>
    <row r="22038" spans="1:2">
      <c r="A22038" s="68" t="s">
        <v>22110</v>
      </c>
      <c r="B22038" s="225">
        <v>348.9</v>
      </c>
    </row>
    <row r="22039" spans="1:2">
      <c r="A22039" s="68" t="s">
        <v>22111</v>
      </c>
      <c r="B22039" s="225">
        <v>348.9</v>
      </c>
    </row>
    <row r="22040" spans="1:2">
      <c r="A22040" s="68" t="s">
        <v>22112</v>
      </c>
      <c r="B22040" s="225">
        <v>693</v>
      </c>
    </row>
    <row r="22041" spans="1:2">
      <c r="A22041" s="68" t="s">
        <v>22113</v>
      </c>
      <c r="B22041" s="225">
        <v>693</v>
      </c>
    </row>
    <row r="22042" spans="1:2">
      <c r="A22042" s="68" t="s">
        <v>22114</v>
      </c>
      <c r="B22042" s="225">
        <v>693</v>
      </c>
    </row>
    <row r="22043" spans="1:2">
      <c r="A22043" s="68" t="s">
        <v>22115</v>
      </c>
      <c r="B22043" s="225">
        <v>693</v>
      </c>
    </row>
    <row r="22044" spans="1:2">
      <c r="A22044" s="68" t="s">
        <v>22116</v>
      </c>
      <c r="B22044" s="225">
        <v>1009.7</v>
      </c>
    </row>
    <row r="22045" spans="1:2">
      <c r="A22045" s="68" t="s">
        <v>22117</v>
      </c>
      <c r="B22045" s="225">
        <v>1009.7</v>
      </c>
    </row>
    <row r="22046" spans="1:2">
      <c r="A22046" s="68" t="s">
        <v>22118</v>
      </c>
      <c r="B22046" s="225">
        <v>3700.65</v>
      </c>
    </row>
    <row r="22047" spans="1:2">
      <c r="A22047" s="68" t="s">
        <v>22119</v>
      </c>
      <c r="B22047" s="225">
        <v>3700.65</v>
      </c>
    </row>
    <row r="22048" spans="1:2">
      <c r="A22048" s="68" t="s">
        <v>22120</v>
      </c>
      <c r="B22048" s="225">
        <v>90.45</v>
      </c>
    </row>
    <row r="22049" spans="1:2">
      <c r="A22049" s="68" t="s">
        <v>22121</v>
      </c>
      <c r="B22049" s="225">
        <v>90.45</v>
      </c>
    </row>
    <row r="22050" spans="1:2">
      <c r="A22050" s="68" t="s">
        <v>22122</v>
      </c>
      <c r="B22050" s="225">
        <v>1343.12</v>
      </c>
    </row>
    <row r="22051" spans="1:2">
      <c r="A22051" s="68" t="s">
        <v>22123</v>
      </c>
      <c r="B22051" s="225">
        <v>1343.12</v>
      </c>
    </row>
    <row r="22052" spans="1:2">
      <c r="A22052" s="68" t="s">
        <v>22124</v>
      </c>
      <c r="B22052" s="225">
        <v>377.29</v>
      </c>
    </row>
    <row r="22053" spans="1:2">
      <c r="A22053" s="68" t="s">
        <v>22125</v>
      </c>
      <c r="B22053" s="225">
        <v>377.29</v>
      </c>
    </row>
    <row r="22054" spans="1:2">
      <c r="A22054" s="68" t="s">
        <v>22126</v>
      </c>
      <c r="B22054" s="225">
        <v>780</v>
      </c>
    </row>
    <row r="22055" spans="1:2">
      <c r="A22055" s="68" t="s">
        <v>22127</v>
      </c>
      <c r="B22055" s="225">
        <v>780</v>
      </c>
    </row>
    <row r="22056" spans="1:2">
      <c r="A22056" s="68" t="s">
        <v>22128</v>
      </c>
      <c r="B22056" s="225">
        <v>440</v>
      </c>
    </row>
    <row r="22057" spans="1:2">
      <c r="A22057" s="68" t="s">
        <v>22129</v>
      </c>
      <c r="B22057" s="225">
        <v>440</v>
      </c>
    </row>
    <row r="22058" spans="1:2">
      <c r="A22058" s="68" t="s">
        <v>22130</v>
      </c>
      <c r="B22058" s="225">
        <v>2430.8000000000002</v>
      </c>
    </row>
    <row r="22059" spans="1:2">
      <c r="A22059" s="68" t="s">
        <v>22131</v>
      </c>
      <c r="B22059" s="225">
        <v>2430.8000000000002</v>
      </c>
    </row>
    <row r="22060" spans="1:2">
      <c r="A22060" s="68" t="s">
        <v>22132</v>
      </c>
      <c r="B22060" s="225">
        <v>2204.1999999999998</v>
      </c>
    </row>
    <row r="22061" spans="1:2">
      <c r="A22061" s="68" t="s">
        <v>22133</v>
      </c>
      <c r="B22061" s="225">
        <v>2204.1999999999998</v>
      </c>
    </row>
    <row r="22062" spans="1:2">
      <c r="A22062" s="68" t="s">
        <v>22134</v>
      </c>
      <c r="B22062" s="225">
        <v>99.8</v>
      </c>
    </row>
    <row r="22063" spans="1:2">
      <c r="A22063" s="68" t="s">
        <v>22135</v>
      </c>
      <c r="B22063" s="225">
        <v>99.8</v>
      </c>
    </row>
    <row r="22064" spans="1:2">
      <c r="A22064" s="68" t="s">
        <v>22136</v>
      </c>
      <c r="B22064" s="225">
        <v>38.99</v>
      </c>
    </row>
    <row r="22065" spans="1:2">
      <c r="A22065" s="68" t="s">
        <v>22137</v>
      </c>
      <c r="B22065" s="225">
        <v>38.99</v>
      </c>
    </row>
    <row r="22066" spans="1:2">
      <c r="A22066" s="68" t="s">
        <v>22138</v>
      </c>
      <c r="B22066" s="225">
        <v>48.6</v>
      </c>
    </row>
    <row r="22067" spans="1:2">
      <c r="A22067" s="68" t="s">
        <v>22139</v>
      </c>
      <c r="B22067" s="225">
        <v>48.6</v>
      </c>
    </row>
    <row r="22068" spans="1:2">
      <c r="A22068" s="68" t="s">
        <v>22140</v>
      </c>
      <c r="B22068" s="225">
        <v>60.2</v>
      </c>
    </row>
    <row r="22069" spans="1:2">
      <c r="A22069" s="68" t="s">
        <v>22141</v>
      </c>
      <c r="B22069" s="225">
        <v>60.2</v>
      </c>
    </row>
    <row r="22070" spans="1:2">
      <c r="A22070" s="68" t="s">
        <v>23688</v>
      </c>
      <c r="B22070" s="225">
        <v>68.77</v>
      </c>
    </row>
    <row r="22071" spans="1:2">
      <c r="A22071" s="68" t="s">
        <v>23689</v>
      </c>
      <c r="B22071" s="225">
        <v>68.77</v>
      </c>
    </row>
    <row r="22072" spans="1:2">
      <c r="A22072" s="68" t="s">
        <v>22142</v>
      </c>
      <c r="B22072" s="225">
        <v>61.17</v>
      </c>
    </row>
    <row r="22073" spans="1:2">
      <c r="A22073" s="68" t="s">
        <v>22143</v>
      </c>
      <c r="B22073" s="225">
        <v>61.17</v>
      </c>
    </row>
    <row r="22074" spans="1:2">
      <c r="A22074" s="68" t="s">
        <v>22144</v>
      </c>
      <c r="B22074" s="225">
        <v>45.04</v>
      </c>
    </row>
    <row r="22075" spans="1:2">
      <c r="A22075" s="68" t="s">
        <v>22145</v>
      </c>
      <c r="B22075" s="225">
        <v>45.04</v>
      </c>
    </row>
    <row r="22076" spans="1:2">
      <c r="A22076" s="68" t="s">
        <v>22146</v>
      </c>
      <c r="B22076" s="225">
        <v>30.86</v>
      </c>
    </row>
    <row r="22077" spans="1:2">
      <c r="A22077" s="68" t="s">
        <v>22147</v>
      </c>
      <c r="B22077" s="225">
        <v>30.86</v>
      </c>
    </row>
    <row r="22078" spans="1:2">
      <c r="A22078" s="68" t="s">
        <v>22148</v>
      </c>
      <c r="B22078" s="225">
        <v>42.05</v>
      </c>
    </row>
    <row r="22079" spans="1:2">
      <c r="A22079" s="68" t="s">
        <v>22149</v>
      </c>
      <c r="B22079" s="225">
        <v>42.05</v>
      </c>
    </row>
    <row r="22080" spans="1:2">
      <c r="A22080" s="68" t="s">
        <v>22150</v>
      </c>
      <c r="B22080" s="225">
        <v>18.54</v>
      </c>
    </row>
    <row r="22081" spans="1:2">
      <c r="A22081" s="68" t="s">
        <v>22151</v>
      </c>
      <c r="B22081" s="225">
        <v>18.54</v>
      </c>
    </row>
    <row r="22082" spans="1:2">
      <c r="A22082" s="68" t="s">
        <v>22152</v>
      </c>
      <c r="B22082" s="225">
        <v>54.18</v>
      </c>
    </row>
    <row r="22083" spans="1:2">
      <c r="A22083" s="68" t="s">
        <v>22153</v>
      </c>
      <c r="B22083" s="225">
        <v>54.18</v>
      </c>
    </row>
    <row r="22084" spans="1:2">
      <c r="A22084" s="68" t="s">
        <v>22154</v>
      </c>
      <c r="B22084" s="225">
        <v>24.81</v>
      </c>
    </row>
    <row r="22085" spans="1:2">
      <c r="A22085" s="68" t="s">
        <v>22155</v>
      </c>
      <c r="B22085" s="225">
        <v>24.81</v>
      </c>
    </row>
    <row r="22086" spans="1:2">
      <c r="A22086" s="68" t="s">
        <v>22156</v>
      </c>
      <c r="B22086" s="225">
        <v>39.04</v>
      </c>
    </row>
    <row r="22087" spans="1:2">
      <c r="A22087" s="68" t="s">
        <v>22157</v>
      </c>
      <c r="B22087" s="225">
        <v>39.04</v>
      </c>
    </row>
    <row r="22088" spans="1:2">
      <c r="A22088" s="68" t="s">
        <v>22158</v>
      </c>
      <c r="B22088" s="225">
        <v>44.98</v>
      </c>
    </row>
    <row r="22089" spans="1:2">
      <c r="A22089" s="68" t="s">
        <v>22159</v>
      </c>
      <c r="B22089" s="225">
        <v>44.98</v>
      </c>
    </row>
    <row r="22090" spans="1:2">
      <c r="A22090" s="68" t="s">
        <v>22160</v>
      </c>
      <c r="B22090" s="225">
        <v>51.89</v>
      </c>
    </row>
    <row r="22091" spans="1:2">
      <c r="A22091" s="68" t="s">
        <v>22161</v>
      </c>
      <c r="B22091" s="225">
        <v>51.89</v>
      </c>
    </row>
    <row r="22092" spans="1:2">
      <c r="A22092" s="68" t="s">
        <v>22162</v>
      </c>
      <c r="B22092" s="225">
        <v>56.65</v>
      </c>
    </row>
    <row r="22093" spans="1:2">
      <c r="A22093" s="68" t="s">
        <v>22163</v>
      </c>
      <c r="B22093" s="225">
        <v>56.65</v>
      </c>
    </row>
    <row r="22094" spans="1:2">
      <c r="A22094" s="68" t="s">
        <v>22164</v>
      </c>
      <c r="B22094" s="225">
        <v>67.36</v>
      </c>
    </row>
    <row r="22095" spans="1:2">
      <c r="A22095" s="68" t="s">
        <v>22165</v>
      </c>
      <c r="B22095" s="225">
        <v>67.36</v>
      </c>
    </row>
    <row r="22096" spans="1:2">
      <c r="A22096" s="68" t="s">
        <v>22166</v>
      </c>
      <c r="B22096" s="225">
        <v>80.34</v>
      </c>
    </row>
    <row r="22097" spans="1:2">
      <c r="A22097" s="68" t="s">
        <v>22167</v>
      </c>
      <c r="B22097" s="225">
        <v>80.34</v>
      </c>
    </row>
    <row r="22098" spans="1:2">
      <c r="A22098" s="68" t="s">
        <v>22168</v>
      </c>
      <c r="B22098" s="225">
        <v>103.42</v>
      </c>
    </row>
    <row r="22099" spans="1:2">
      <c r="A22099" s="68" t="s">
        <v>22169</v>
      </c>
      <c r="B22099" s="225">
        <v>103.42</v>
      </c>
    </row>
    <row r="22100" spans="1:2">
      <c r="A22100" s="68" t="s">
        <v>22170</v>
      </c>
      <c r="B22100" s="225">
        <v>91.67</v>
      </c>
    </row>
    <row r="22101" spans="1:2">
      <c r="A22101" s="68" t="s">
        <v>22171</v>
      </c>
      <c r="B22101" s="225">
        <v>91.67</v>
      </c>
    </row>
    <row r="22102" spans="1:2">
      <c r="A22102" s="68" t="s">
        <v>22172</v>
      </c>
      <c r="B22102" s="225">
        <v>49.33</v>
      </c>
    </row>
    <row r="22103" spans="1:2">
      <c r="A22103" s="68" t="s">
        <v>22173</v>
      </c>
      <c r="B22103" s="225">
        <v>49.33</v>
      </c>
    </row>
    <row r="22104" spans="1:2">
      <c r="A22104" s="68" t="s">
        <v>22174</v>
      </c>
      <c r="B22104" s="225">
        <v>71.23</v>
      </c>
    </row>
    <row r="22105" spans="1:2">
      <c r="A22105" s="68" t="s">
        <v>22175</v>
      </c>
      <c r="B22105" s="225">
        <v>71.23</v>
      </c>
    </row>
    <row r="22106" spans="1:2">
      <c r="A22106" s="68" t="s">
        <v>22176</v>
      </c>
      <c r="B22106" s="225">
        <v>103.11</v>
      </c>
    </row>
    <row r="22107" spans="1:2">
      <c r="A22107" s="68" t="s">
        <v>22177</v>
      </c>
      <c r="B22107" s="225">
        <v>103.11</v>
      </c>
    </row>
    <row r="22108" spans="1:2">
      <c r="A22108" s="68" t="s">
        <v>22178</v>
      </c>
      <c r="B22108" s="225">
        <v>107.72</v>
      </c>
    </row>
    <row r="22109" spans="1:2">
      <c r="A22109" s="68" t="s">
        <v>22179</v>
      </c>
      <c r="B22109" s="225">
        <v>107.72</v>
      </c>
    </row>
    <row r="22110" spans="1:2">
      <c r="A22110" s="68" t="s">
        <v>23994</v>
      </c>
      <c r="B22110" s="225">
        <v>65.02</v>
      </c>
    </row>
    <row r="22111" spans="1:2">
      <c r="A22111" s="68" t="s">
        <v>23995</v>
      </c>
      <c r="B22111" s="225">
        <v>65.02</v>
      </c>
    </row>
    <row r="22112" spans="1:2">
      <c r="A22112" s="68" t="s">
        <v>23996</v>
      </c>
      <c r="B22112" s="225">
        <v>67.489999999999995</v>
      </c>
    </row>
    <row r="22113" spans="1:2">
      <c r="A22113" s="68" t="s">
        <v>23997</v>
      </c>
      <c r="B22113" s="225">
        <v>67.489999999999995</v>
      </c>
    </row>
    <row r="22114" spans="1:2">
      <c r="A22114" s="68" t="s">
        <v>23998</v>
      </c>
      <c r="B22114" s="225">
        <v>62.83</v>
      </c>
    </row>
    <row r="22115" spans="1:2">
      <c r="A22115" s="68" t="s">
        <v>23999</v>
      </c>
      <c r="B22115" s="225">
        <v>62.83</v>
      </c>
    </row>
    <row r="22116" spans="1:2">
      <c r="A22116" s="68" t="s">
        <v>24000</v>
      </c>
      <c r="B22116" s="225">
        <v>95.79</v>
      </c>
    </row>
    <row r="22117" spans="1:2">
      <c r="A22117" s="68" t="s">
        <v>24001</v>
      </c>
      <c r="B22117" s="225">
        <v>95.79</v>
      </c>
    </row>
    <row r="22118" spans="1:2">
      <c r="A22118" s="68" t="s">
        <v>24002</v>
      </c>
      <c r="B22118" s="225">
        <v>105.51</v>
      </c>
    </row>
    <row r="22119" spans="1:2">
      <c r="A22119" s="68" t="s">
        <v>24003</v>
      </c>
      <c r="B22119" s="225">
        <v>105.51</v>
      </c>
    </row>
    <row r="22120" spans="1:2">
      <c r="A22120" s="68" t="s">
        <v>24004</v>
      </c>
      <c r="B22120" s="225">
        <v>54.62</v>
      </c>
    </row>
    <row r="22121" spans="1:2">
      <c r="A22121" s="68" t="s">
        <v>24005</v>
      </c>
      <c r="B22121" s="225">
        <v>54.62</v>
      </c>
    </row>
    <row r="22122" spans="1:2">
      <c r="A22122" s="68" t="s">
        <v>24006</v>
      </c>
      <c r="B22122" s="225">
        <v>71.03</v>
      </c>
    </row>
    <row r="22123" spans="1:2">
      <c r="A22123" s="68" t="s">
        <v>24007</v>
      </c>
      <c r="B22123" s="225">
        <v>71.03</v>
      </c>
    </row>
    <row r="22124" spans="1:2">
      <c r="A22124" s="68" t="s">
        <v>24008</v>
      </c>
      <c r="B22124" s="225">
        <v>94.77</v>
      </c>
    </row>
    <row r="22125" spans="1:2">
      <c r="A22125" s="68" t="s">
        <v>24009</v>
      </c>
      <c r="B22125" s="225">
        <v>94.77</v>
      </c>
    </row>
    <row r="22126" spans="1:2">
      <c r="A22126" s="68" t="s">
        <v>24010</v>
      </c>
      <c r="B22126" s="225">
        <v>97.4</v>
      </c>
    </row>
    <row r="22127" spans="1:2">
      <c r="A22127" s="68" t="s">
        <v>24011</v>
      </c>
      <c r="B22127" s="225">
        <v>97.4</v>
      </c>
    </row>
    <row r="22128" spans="1:2">
      <c r="A22128" s="68" t="s">
        <v>22180</v>
      </c>
      <c r="B22128" s="225">
        <v>513.39</v>
      </c>
    </row>
    <row r="22129" spans="1:2">
      <c r="A22129" s="68" t="s">
        <v>22181</v>
      </c>
      <c r="B22129" s="225">
        <v>499.3</v>
      </c>
    </row>
    <row r="22130" spans="1:2">
      <c r="A22130" s="68" t="s">
        <v>22182</v>
      </c>
      <c r="B22130" s="225">
        <v>105.71</v>
      </c>
    </row>
    <row r="22131" spans="1:2">
      <c r="A22131" s="68" t="s">
        <v>22183</v>
      </c>
      <c r="B22131" s="225">
        <v>91.62</v>
      </c>
    </row>
    <row r="22132" spans="1:2">
      <c r="A22132" s="68" t="s">
        <v>22184</v>
      </c>
      <c r="B22132" s="225">
        <v>91.9</v>
      </c>
    </row>
    <row r="22133" spans="1:2">
      <c r="A22133" s="68" t="s">
        <v>22185</v>
      </c>
      <c r="B22133" s="225">
        <v>79.64</v>
      </c>
    </row>
    <row r="22134" spans="1:2">
      <c r="A22134" s="68" t="s">
        <v>22186</v>
      </c>
      <c r="B22134" s="225">
        <v>228.62</v>
      </c>
    </row>
    <row r="22135" spans="1:2">
      <c r="A22135" s="68" t="s">
        <v>22187</v>
      </c>
      <c r="B22135" s="225">
        <v>223.34</v>
      </c>
    </row>
    <row r="22136" spans="1:2">
      <c r="A22136" s="68" t="s">
        <v>22188</v>
      </c>
      <c r="B22136" s="225">
        <v>238.62</v>
      </c>
    </row>
    <row r="22137" spans="1:2">
      <c r="A22137" s="68" t="s">
        <v>22189</v>
      </c>
      <c r="B22137" s="225">
        <v>233.34</v>
      </c>
    </row>
    <row r="22138" spans="1:2">
      <c r="A22138" s="68" t="s">
        <v>22190</v>
      </c>
      <c r="B22138" s="225">
        <v>357.52</v>
      </c>
    </row>
    <row r="22139" spans="1:2">
      <c r="A22139" s="68" t="s">
        <v>22191</v>
      </c>
      <c r="B22139" s="225">
        <v>348.71</v>
      </c>
    </row>
    <row r="22140" spans="1:2">
      <c r="A22140" s="68" t="s">
        <v>22192</v>
      </c>
      <c r="B22140" s="225">
        <v>406.25</v>
      </c>
    </row>
    <row r="22141" spans="1:2">
      <c r="A22141" s="68" t="s">
        <v>22193</v>
      </c>
      <c r="B22141" s="225">
        <v>395.69</v>
      </c>
    </row>
    <row r="22142" spans="1:2">
      <c r="A22142" s="68" t="s">
        <v>22194</v>
      </c>
      <c r="B22142" s="225">
        <v>3.3</v>
      </c>
    </row>
    <row r="22143" spans="1:2">
      <c r="A22143" s="68" t="s">
        <v>22195</v>
      </c>
      <c r="B22143" s="225">
        <v>2.86</v>
      </c>
    </row>
    <row r="22144" spans="1:2">
      <c r="A22144" s="68" t="s">
        <v>22196</v>
      </c>
      <c r="B22144" s="225">
        <v>26.42</v>
      </c>
    </row>
    <row r="22145" spans="1:2">
      <c r="A22145" s="68" t="s">
        <v>22197</v>
      </c>
      <c r="B22145" s="225">
        <v>22.9</v>
      </c>
    </row>
    <row r="22146" spans="1:2">
      <c r="A22146" s="68" t="s">
        <v>22198</v>
      </c>
      <c r="B22146" s="225">
        <v>26.42</v>
      </c>
    </row>
    <row r="22147" spans="1:2">
      <c r="A22147" s="68" t="s">
        <v>22199</v>
      </c>
      <c r="B22147" s="225">
        <v>22.9</v>
      </c>
    </row>
    <row r="22148" spans="1:2">
      <c r="A22148" s="68" t="s">
        <v>22200</v>
      </c>
      <c r="B22148" s="225">
        <v>39.64</v>
      </c>
    </row>
    <row r="22149" spans="1:2">
      <c r="A22149" s="68" t="s">
        <v>22201</v>
      </c>
      <c r="B22149" s="225">
        <v>34.36</v>
      </c>
    </row>
    <row r="22150" spans="1:2">
      <c r="A22150" s="68" t="s">
        <v>22202</v>
      </c>
      <c r="B22150" s="225">
        <v>1.98</v>
      </c>
    </row>
    <row r="22151" spans="1:2">
      <c r="A22151" s="68" t="s">
        <v>22204</v>
      </c>
      <c r="B22151" s="225">
        <v>1.71</v>
      </c>
    </row>
    <row r="22152" spans="1:2">
      <c r="A22152" s="68" t="s">
        <v>22205</v>
      </c>
      <c r="B22152" s="225">
        <v>25.1</v>
      </c>
    </row>
    <row r="22153" spans="1:2">
      <c r="A22153" s="68" t="s">
        <v>22207</v>
      </c>
      <c r="B22153" s="225">
        <v>25.1</v>
      </c>
    </row>
    <row r="22154" spans="1:2">
      <c r="A22154" s="68" t="s">
        <v>22208</v>
      </c>
      <c r="B22154" s="225">
        <v>4.63</v>
      </c>
    </row>
    <row r="22155" spans="1:2">
      <c r="A22155" s="68" t="s">
        <v>22210</v>
      </c>
      <c r="B22155" s="225">
        <v>4.63</v>
      </c>
    </row>
    <row r="22156" spans="1:2">
      <c r="A22156" s="68" t="s">
        <v>22211</v>
      </c>
      <c r="B22156" s="225">
        <v>0.28000000000000003</v>
      </c>
    </row>
    <row r="22157" spans="1:2">
      <c r="A22157" s="68" t="s">
        <v>22213</v>
      </c>
      <c r="B22157" s="225">
        <v>0.28000000000000003</v>
      </c>
    </row>
    <row r="22158" spans="1:2">
      <c r="A22158" s="68" t="s">
        <v>22214</v>
      </c>
      <c r="B22158" s="225">
        <v>0.38</v>
      </c>
    </row>
    <row r="22159" spans="1:2">
      <c r="A22159" s="68" t="s">
        <v>22216</v>
      </c>
      <c r="B22159" s="225">
        <v>0.38</v>
      </c>
    </row>
    <row r="22160" spans="1:2">
      <c r="A22160" s="68" t="s">
        <v>22217</v>
      </c>
      <c r="B22160" s="225">
        <v>130</v>
      </c>
    </row>
    <row r="22161" spans="1:2">
      <c r="A22161" s="68" t="s">
        <v>22218</v>
      </c>
      <c r="B22161" s="225">
        <v>130</v>
      </c>
    </row>
    <row r="22162" spans="1:2">
      <c r="A22162" s="68" t="s">
        <v>22219</v>
      </c>
      <c r="B22162" s="225">
        <v>9.36</v>
      </c>
    </row>
    <row r="22163" spans="1:2">
      <c r="A22163" s="68" t="s">
        <v>22220</v>
      </c>
      <c r="B22163" s="225">
        <v>9.36</v>
      </c>
    </row>
    <row r="22164" spans="1:2">
      <c r="A22164" s="68" t="s">
        <v>22221</v>
      </c>
      <c r="B22164" s="225">
        <v>8.41</v>
      </c>
    </row>
    <row r="22165" spans="1:2">
      <c r="A22165" s="68" t="s">
        <v>22222</v>
      </c>
      <c r="B22165" s="225">
        <v>8.41</v>
      </c>
    </row>
    <row r="22166" spans="1:2">
      <c r="A22166" s="68" t="s">
        <v>23852</v>
      </c>
      <c r="B22166" s="225">
        <v>16.48</v>
      </c>
    </row>
    <row r="22167" spans="1:2">
      <c r="A22167" s="68" t="s">
        <v>23853</v>
      </c>
      <c r="B22167" s="225">
        <v>16.48</v>
      </c>
    </row>
    <row r="22168" spans="1:2">
      <c r="A22168" s="68" t="s">
        <v>23854</v>
      </c>
      <c r="B22168" s="225">
        <v>19.57</v>
      </c>
    </row>
    <row r="22169" spans="1:2">
      <c r="A22169" s="68" t="s">
        <v>23855</v>
      </c>
      <c r="B22169" s="225">
        <v>19.57</v>
      </c>
    </row>
    <row r="22170" spans="1:2">
      <c r="A22170" s="68" t="s">
        <v>22223</v>
      </c>
      <c r="B22170" s="225">
        <v>21.12</v>
      </c>
    </row>
    <row r="22171" spans="1:2">
      <c r="A22171" s="68" t="s">
        <v>22224</v>
      </c>
      <c r="B22171" s="225">
        <v>21.12</v>
      </c>
    </row>
    <row r="22172" spans="1:2">
      <c r="A22172" s="68" t="s">
        <v>23856</v>
      </c>
      <c r="B22172" s="225">
        <v>24.72</v>
      </c>
    </row>
    <row r="22173" spans="1:2">
      <c r="A22173" s="68" t="s">
        <v>23857</v>
      </c>
      <c r="B22173" s="225">
        <v>24.72</v>
      </c>
    </row>
    <row r="22174" spans="1:2">
      <c r="A22174" s="68" t="s">
        <v>22225</v>
      </c>
      <c r="B22174" s="225">
        <v>25.95</v>
      </c>
    </row>
    <row r="22175" spans="1:2">
      <c r="A22175" s="68" t="s">
        <v>22226</v>
      </c>
      <c r="B22175" s="225">
        <v>25.95</v>
      </c>
    </row>
    <row r="22176" spans="1:2">
      <c r="A22176" s="68" t="s">
        <v>23858</v>
      </c>
      <c r="B22176" s="225">
        <v>27.81</v>
      </c>
    </row>
    <row r="22177" spans="1:2">
      <c r="A22177" s="68" t="s">
        <v>23859</v>
      </c>
      <c r="B22177" s="225">
        <v>27.81</v>
      </c>
    </row>
    <row r="22178" spans="1:2">
      <c r="A22178" s="68" t="s">
        <v>22227</v>
      </c>
      <c r="B22178" s="225">
        <v>167.89</v>
      </c>
    </row>
    <row r="22179" spans="1:2">
      <c r="A22179" s="68" t="s">
        <v>22229</v>
      </c>
      <c r="B22179" s="225">
        <v>167.89</v>
      </c>
    </row>
    <row r="22180" spans="1:2">
      <c r="A22180" s="68" t="s">
        <v>22230</v>
      </c>
      <c r="B22180" s="225">
        <v>45.22</v>
      </c>
    </row>
    <row r="22181" spans="1:2">
      <c r="A22181" s="68" t="s">
        <v>22231</v>
      </c>
      <c r="B22181" s="225">
        <v>45.22</v>
      </c>
    </row>
    <row r="22182" spans="1:2">
      <c r="A22182" s="68" t="s">
        <v>22232</v>
      </c>
      <c r="B22182" s="225">
        <v>4.2</v>
      </c>
    </row>
    <row r="22183" spans="1:2">
      <c r="A22183" s="68" t="s">
        <v>22234</v>
      </c>
      <c r="B22183" s="225">
        <v>4.2</v>
      </c>
    </row>
    <row r="22184" spans="1:2">
      <c r="A22184" s="68" t="s">
        <v>22235</v>
      </c>
      <c r="B22184" s="225">
        <v>2.95</v>
      </c>
    </row>
    <row r="22185" spans="1:2">
      <c r="A22185" s="68" t="s">
        <v>22237</v>
      </c>
      <c r="B22185" s="225">
        <v>2.95</v>
      </c>
    </row>
    <row r="22186" spans="1:2">
      <c r="A22186" s="68" t="s">
        <v>22238</v>
      </c>
      <c r="B22186" s="225">
        <v>5.13</v>
      </c>
    </row>
    <row r="22187" spans="1:2">
      <c r="A22187" s="68" t="s">
        <v>22240</v>
      </c>
      <c r="B22187" s="225">
        <v>5.13</v>
      </c>
    </row>
    <row r="22188" spans="1:2">
      <c r="A22188" s="68" t="s">
        <v>22241</v>
      </c>
      <c r="B22188" s="225">
        <v>2.48</v>
      </c>
    </row>
    <row r="22189" spans="1:2">
      <c r="A22189" s="68" t="s">
        <v>22243</v>
      </c>
      <c r="B22189" s="225">
        <v>2.48</v>
      </c>
    </row>
    <row r="22190" spans="1:2">
      <c r="A22190" s="68" t="s">
        <v>22244</v>
      </c>
      <c r="B22190" s="225">
        <v>0.86</v>
      </c>
    </row>
    <row r="22191" spans="1:2">
      <c r="A22191" s="68" t="s">
        <v>22245</v>
      </c>
      <c r="B22191" s="225">
        <v>0.86</v>
      </c>
    </row>
    <row r="22192" spans="1:2">
      <c r="A22192" s="68" t="s">
        <v>22246</v>
      </c>
      <c r="B22192" s="225">
        <v>0.23</v>
      </c>
    </row>
    <row r="22193" spans="1:2">
      <c r="A22193" s="68" t="s">
        <v>22247</v>
      </c>
      <c r="B22193" s="225">
        <v>0.23</v>
      </c>
    </row>
    <row r="22194" spans="1:2">
      <c r="A22194" s="68" t="s">
        <v>22248</v>
      </c>
      <c r="B22194" s="225">
        <v>89.64</v>
      </c>
    </row>
    <row r="22195" spans="1:2">
      <c r="A22195" s="68" t="s">
        <v>22249</v>
      </c>
      <c r="B22195" s="225">
        <v>87.23</v>
      </c>
    </row>
    <row r="22196" spans="1:2">
      <c r="A22196" s="68" t="s">
        <v>22250</v>
      </c>
      <c r="B22196" s="225">
        <v>150.83000000000001</v>
      </c>
    </row>
    <row r="22197" spans="1:2">
      <c r="A22197" s="68" t="s">
        <v>22251</v>
      </c>
      <c r="B22197" s="225">
        <v>149.38999999999999</v>
      </c>
    </row>
    <row r="22198" spans="1:2">
      <c r="A22198" s="68" t="s">
        <v>22252</v>
      </c>
      <c r="B22198" s="225">
        <v>87.5</v>
      </c>
    </row>
    <row r="22199" spans="1:2">
      <c r="A22199" s="68" t="s">
        <v>22254</v>
      </c>
      <c r="B22199" s="225">
        <v>87.5</v>
      </c>
    </row>
    <row r="22200" spans="1:2">
      <c r="A22200" s="68" t="s">
        <v>22255</v>
      </c>
      <c r="B22200" s="225">
        <v>13.03</v>
      </c>
    </row>
    <row r="22201" spans="1:2">
      <c r="A22201" s="68" t="s">
        <v>22256</v>
      </c>
      <c r="B22201" s="225">
        <v>13.03</v>
      </c>
    </row>
    <row r="22202" spans="1:2">
      <c r="A22202" s="68" t="s">
        <v>22257</v>
      </c>
      <c r="B22202" s="225">
        <v>7.26</v>
      </c>
    </row>
    <row r="22203" spans="1:2">
      <c r="A22203" s="68" t="s">
        <v>22258</v>
      </c>
      <c r="B22203" s="225">
        <v>6.29</v>
      </c>
    </row>
    <row r="22204" spans="1:2">
      <c r="A22204" s="68" t="s">
        <v>22259</v>
      </c>
      <c r="B22204" s="225">
        <v>10.76</v>
      </c>
    </row>
    <row r="22205" spans="1:2">
      <c r="A22205" s="68" t="s">
        <v>22260</v>
      </c>
      <c r="B22205" s="225">
        <v>9.32</v>
      </c>
    </row>
    <row r="22206" spans="1:2">
      <c r="A22206" s="68" t="s">
        <v>22261</v>
      </c>
      <c r="B22206" s="225">
        <v>3.63</v>
      </c>
    </row>
    <row r="22207" spans="1:2">
      <c r="A22207" s="68" t="s">
        <v>22262</v>
      </c>
      <c r="B22207" s="225">
        <v>3.14</v>
      </c>
    </row>
    <row r="22208" spans="1:2">
      <c r="A22208" s="68" t="s">
        <v>22263</v>
      </c>
      <c r="B22208" s="225">
        <v>28.08</v>
      </c>
    </row>
    <row r="22209" spans="1:2">
      <c r="A22209" s="68" t="s">
        <v>22264</v>
      </c>
      <c r="B22209" s="225">
        <v>26.03</v>
      </c>
    </row>
    <row r="22210" spans="1:2">
      <c r="A22210" s="68" t="s">
        <v>22265</v>
      </c>
      <c r="B22210" s="225">
        <v>3.63</v>
      </c>
    </row>
    <row r="22211" spans="1:2">
      <c r="A22211" s="68" t="s">
        <v>22266</v>
      </c>
      <c r="B22211" s="225">
        <v>3.14</v>
      </c>
    </row>
    <row r="22212" spans="1:2">
      <c r="A22212" s="68" t="s">
        <v>22267</v>
      </c>
      <c r="B22212" s="225">
        <v>10.76</v>
      </c>
    </row>
    <row r="22213" spans="1:2">
      <c r="A22213" s="68" t="s">
        <v>22268</v>
      </c>
      <c r="B22213" s="225">
        <v>9.32</v>
      </c>
    </row>
    <row r="22214" spans="1:2">
      <c r="A22214" s="68" t="s">
        <v>22269</v>
      </c>
      <c r="B22214" s="225">
        <v>7.12</v>
      </c>
    </row>
    <row r="22215" spans="1:2">
      <c r="A22215" s="68" t="s">
        <v>22270</v>
      </c>
      <c r="B22215" s="225">
        <v>6.17</v>
      </c>
    </row>
    <row r="22216" spans="1:2">
      <c r="A22216" s="68" t="s">
        <v>22271</v>
      </c>
      <c r="B22216" s="225">
        <v>35.78</v>
      </c>
    </row>
    <row r="22217" spans="1:2">
      <c r="A22217" s="68" t="s">
        <v>22272</v>
      </c>
      <c r="B22217" s="225">
        <v>31.01</v>
      </c>
    </row>
    <row r="22218" spans="1:2">
      <c r="A22218" s="68" t="s">
        <v>22273</v>
      </c>
      <c r="B22218" s="225">
        <v>2.2799999999999998</v>
      </c>
    </row>
    <row r="22219" spans="1:2">
      <c r="A22219" s="68" t="s">
        <v>22274</v>
      </c>
      <c r="B22219" s="225">
        <v>1.98</v>
      </c>
    </row>
    <row r="22220" spans="1:2">
      <c r="A22220" s="68" t="s">
        <v>22275</v>
      </c>
      <c r="B22220" s="225">
        <v>53.8</v>
      </c>
    </row>
    <row r="22221" spans="1:2">
      <c r="A22221" s="68" t="s">
        <v>22276</v>
      </c>
      <c r="B22221" s="225">
        <v>46.63</v>
      </c>
    </row>
    <row r="22222" spans="1:2">
      <c r="A22222" s="68" t="s">
        <v>22277</v>
      </c>
      <c r="B22222" s="225">
        <v>7.12</v>
      </c>
    </row>
    <row r="22223" spans="1:2">
      <c r="A22223" s="68" t="s">
        <v>22278</v>
      </c>
      <c r="B22223" s="225">
        <v>6.17</v>
      </c>
    </row>
    <row r="22224" spans="1:2">
      <c r="A22224" s="68" t="s">
        <v>22279</v>
      </c>
      <c r="B22224" s="225">
        <v>22.56</v>
      </c>
    </row>
    <row r="22225" spans="1:2">
      <c r="A22225" s="68" t="s">
        <v>22280</v>
      </c>
      <c r="B22225" s="225">
        <v>22.56</v>
      </c>
    </row>
    <row r="22226" spans="1:2">
      <c r="A22226" s="68" t="s">
        <v>22281</v>
      </c>
      <c r="B22226" s="225">
        <v>22.56</v>
      </c>
    </row>
    <row r="22227" spans="1:2">
      <c r="A22227" s="68" t="s">
        <v>22282</v>
      </c>
      <c r="B22227" s="225">
        <v>22.56</v>
      </c>
    </row>
    <row r="22228" spans="1:2">
      <c r="A22228" s="68" t="s">
        <v>22283</v>
      </c>
      <c r="B22228" s="225">
        <v>22.56</v>
      </c>
    </row>
    <row r="22229" spans="1:2">
      <c r="A22229" s="68" t="s">
        <v>22284</v>
      </c>
      <c r="B22229" s="225">
        <v>22.56</v>
      </c>
    </row>
    <row r="22230" spans="1:2">
      <c r="A22230" s="68" t="s">
        <v>22285</v>
      </c>
      <c r="B22230" s="225">
        <v>0.45</v>
      </c>
    </row>
    <row r="22231" spans="1:2">
      <c r="A22231" s="68" t="s">
        <v>22286</v>
      </c>
      <c r="B22231" s="225">
        <v>0.45</v>
      </c>
    </row>
    <row r="22232" spans="1:2">
      <c r="A22232" s="68" t="s">
        <v>22287</v>
      </c>
      <c r="B22232" s="225">
        <v>0.3</v>
      </c>
    </row>
    <row r="22233" spans="1:2">
      <c r="A22233" s="68" t="s">
        <v>22288</v>
      </c>
      <c r="B22233" s="225">
        <v>0.3</v>
      </c>
    </row>
    <row r="22234" spans="1:2">
      <c r="A22234" s="68" t="s">
        <v>22289</v>
      </c>
      <c r="B22234" s="225">
        <v>0.4</v>
      </c>
    </row>
    <row r="22235" spans="1:2">
      <c r="A22235" s="68" t="s">
        <v>22290</v>
      </c>
      <c r="B22235" s="225">
        <v>0.4</v>
      </c>
    </row>
    <row r="22236" spans="1:2">
      <c r="A22236" s="68" t="s">
        <v>22291</v>
      </c>
      <c r="B22236" s="225">
        <v>4</v>
      </c>
    </row>
    <row r="22237" spans="1:2">
      <c r="A22237" s="68" t="s">
        <v>22292</v>
      </c>
      <c r="B22237" s="225">
        <v>4</v>
      </c>
    </row>
    <row r="22238" spans="1:2">
      <c r="A22238" s="68" t="s">
        <v>22293</v>
      </c>
      <c r="B22238" s="225">
        <v>2.69</v>
      </c>
    </row>
    <row r="22239" spans="1:2">
      <c r="A22239" s="68" t="s">
        <v>22295</v>
      </c>
      <c r="B22239" s="225">
        <v>2.33</v>
      </c>
    </row>
    <row r="22240" spans="1:2">
      <c r="A22240" s="68" t="s">
        <v>22296</v>
      </c>
      <c r="B22240" s="225">
        <v>2017.77</v>
      </c>
    </row>
    <row r="22241" spans="1:2">
      <c r="A22241" s="68" t="s">
        <v>22298</v>
      </c>
      <c r="B22241" s="225">
        <v>1748.94</v>
      </c>
    </row>
    <row r="22242" spans="1:2">
      <c r="A22242" s="68" t="s">
        <v>22299</v>
      </c>
      <c r="B22242" s="225">
        <v>1883.25</v>
      </c>
    </row>
    <row r="22243" spans="1:2">
      <c r="A22243" s="68" t="s">
        <v>22301</v>
      </c>
      <c r="B22243" s="225">
        <v>1632.34</v>
      </c>
    </row>
    <row r="22244" spans="1:2">
      <c r="A22244" s="68" t="s">
        <v>22302</v>
      </c>
      <c r="B22244" s="225">
        <v>2152.2800000000002</v>
      </c>
    </row>
    <row r="22245" spans="1:2">
      <c r="A22245" s="68" t="s">
        <v>22304</v>
      </c>
      <c r="B22245" s="225">
        <v>1865.53</v>
      </c>
    </row>
    <row r="22246" spans="1:2">
      <c r="A22246" s="68" t="s">
        <v>22305</v>
      </c>
      <c r="B22246" s="225">
        <v>537.67999999999995</v>
      </c>
    </row>
    <row r="22247" spans="1:2">
      <c r="A22247" s="68" t="s">
        <v>22307</v>
      </c>
      <c r="B22247" s="225">
        <v>529.1</v>
      </c>
    </row>
    <row r="22248" spans="1:2">
      <c r="A22248" s="68" t="s">
        <v>22308</v>
      </c>
      <c r="B22248" s="225">
        <v>3277.85</v>
      </c>
    </row>
    <row r="22249" spans="1:2">
      <c r="A22249" s="68" t="s">
        <v>22309</v>
      </c>
      <c r="B22249" s="225">
        <v>2883.15</v>
      </c>
    </row>
    <row r="22250" spans="1:2">
      <c r="A22250" s="68" t="s">
        <v>22310</v>
      </c>
      <c r="B22250" s="225">
        <v>199.54</v>
      </c>
    </row>
    <row r="22251" spans="1:2">
      <c r="A22251" s="68" t="s">
        <v>22312</v>
      </c>
      <c r="B22251" s="225">
        <v>192.68</v>
      </c>
    </row>
    <row r="22252" spans="1:2">
      <c r="A22252" s="68" t="s">
        <v>22313</v>
      </c>
      <c r="B22252" s="225">
        <v>430.14</v>
      </c>
    </row>
    <row r="22253" spans="1:2">
      <c r="A22253" s="68" t="s">
        <v>22315</v>
      </c>
      <c r="B22253" s="225">
        <v>423.28</v>
      </c>
    </row>
    <row r="22254" spans="1:2">
      <c r="A22254" s="68" t="s">
        <v>22316</v>
      </c>
      <c r="B22254" s="225">
        <v>299.66000000000003</v>
      </c>
    </row>
    <row r="22255" spans="1:2">
      <c r="A22255" s="68" t="s">
        <v>22317</v>
      </c>
      <c r="B22255" s="225">
        <v>289.37</v>
      </c>
    </row>
    <row r="22256" spans="1:2">
      <c r="A22256" s="68" t="s">
        <v>22318</v>
      </c>
      <c r="B22256" s="225">
        <v>154.28</v>
      </c>
    </row>
    <row r="22257" spans="1:2">
      <c r="A22257" s="68" t="s">
        <v>22320</v>
      </c>
      <c r="B22257" s="225">
        <v>149.13</v>
      </c>
    </row>
    <row r="22258" spans="1:2">
      <c r="A22258" s="68" t="s">
        <v>22321</v>
      </c>
      <c r="B22258" s="225">
        <v>8.6</v>
      </c>
    </row>
    <row r="22259" spans="1:2">
      <c r="A22259" s="68" t="s">
        <v>22322</v>
      </c>
      <c r="B22259" s="225">
        <v>7.46</v>
      </c>
    </row>
    <row r="22260" spans="1:2">
      <c r="A22260" s="68" t="s">
        <v>22323</v>
      </c>
      <c r="B22260" s="225">
        <v>322.83999999999997</v>
      </c>
    </row>
    <row r="22261" spans="1:2">
      <c r="A22261" s="68" t="s">
        <v>22325</v>
      </c>
      <c r="B22261" s="225">
        <v>279.83</v>
      </c>
    </row>
    <row r="22262" spans="1:2">
      <c r="A22262" s="68" t="s">
        <v>22326</v>
      </c>
      <c r="B22262" s="225">
        <v>0.79</v>
      </c>
    </row>
    <row r="22263" spans="1:2">
      <c r="A22263" s="68" t="s">
        <v>22328</v>
      </c>
      <c r="B22263" s="225">
        <v>0.69</v>
      </c>
    </row>
    <row r="22264" spans="1:2">
      <c r="A22264" s="68" t="s">
        <v>22329</v>
      </c>
      <c r="B22264" s="225">
        <v>14.34</v>
      </c>
    </row>
    <row r="22265" spans="1:2">
      <c r="A22265" s="68" t="s">
        <v>22330</v>
      </c>
      <c r="B22265" s="225">
        <v>12.43</v>
      </c>
    </row>
    <row r="22266" spans="1:2">
      <c r="A22266" s="68" t="s">
        <v>22331</v>
      </c>
      <c r="B22266" s="225">
        <v>14.34</v>
      </c>
    </row>
    <row r="22267" spans="1:2">
      <c r="A22267" s="68" t="s">
        <v>22333</v>
      </c>
      <c r="B22267" s="225">
        <v>12.43</v>
      </c>
    </row>
    <row r="22268" spans="1:2">
      <c r="A22268" s="68" t="s">
        <v>22334</v>
      </c>
      <c r="B22268" s="225">
        <v>15.37</v>
      </c>
    </row>
    <row r="22269" spans="1:2">
      <c r="A22269" s="68" t="s">
        <v>22336</v>
      </c>
      <c r="B22269" s="225">
        <v>13.32</v>
      </c>
    </row>
    <row r="22270" spans="1:2">
      <c r="A22270" s="68" t="s">
        <v>22337</v>
      </c>
      <c r="B22270" s="225">
        <v>35.869999999999997</v>
      </c>
    </row>
    <row r="22271" spans="1:2">
      <c r="A22271" s="68" t="s">
        <v>22339</v>
      </c>
      <c r="B22271" s="225">
        <v>31.09</v>
      </c>
    </row>
    <row r="22272" spans="1:2">
      <c r="A22272" s="68" t="s">
        <v>22340</v>
      </c>
      <c r="B22272" s="225">
        <v>143.47999999999999</v>
      </c>
    </row>
    <row r="22273" spans="1:2">
      <c r="A22273" s="68" t="s">
        <v>22342</v>
      </c>
      <c r="B22273" s="225">
        <v>124.36</v>
      </c>
    </row>
    <row r="22274" spans="1:2">
      <c r="A22274" s="68" t="s">
        <v>22343</v>
      </c>
      <c r="B22274" s="225">
        <v>215.22</v>
      </c>
    </row>
    <row r="22275" spans="1:2">
      <c r="A22275" s="68" t="s">
        <v>22345</v>
      </c>
      <c r="B22275" s="225">
        <v>186.55</v>
      </c>
    </row>
    <row r="22276" spans="1:2">
      <c r="A22276" s="68" t="s">
        <v>22346</v>
      </c>
      <c r="B22276" s="225">
        <v>1.34</v>
      </c>
    </row>
    <row r="22277" spans="1:2">
      <c r="A22277" s="68" t="s">
        <v>22348</v>
      </c>
      <c r="B22277" s="225">
        <v>1.1599999999999999</v>
      </c>
    </row>
    <row r="22278" spans="1:2">
      <c r="A22278" s="68" t="s">
        <v>22349</v>
      </c>
      <c r="B22278" s="225">
        <v>0.42</v>
      </c>
    </row>
    <row r="22279" spans="1:2">
      <c r="A22279" s="68" t="s">
        <v>22351</v>
      </c>
      <c r="B22279" s="225">
        <v>0.37</v>
      </c>
    </row>
    <row r="22280" spans="1:2">
      <c r="A22280" s="68" t="s">
        <v>22352</v>
      </c>
      <c r="B22280" s="225">
        <v>0.51</v>
      </c>
    </row>
    <row r="22281" spans="1:2">
      <c r="A22281" s="68" t="s">
        <v>22354</v>
      </c>
      <c r="B22281" s="225">
        <v>0.44</v>
      </c>
    </row>
    <row r="22282" spans="1:2">
      <c r="A22282" s="68" t="s">
        <v>22355</v>
      </c>
      <c r="B22282" s="225">
        <v>0.6</v>
      </c>
    </row>
    <row r="22283" spans="1:2">
      <c r="A22283" s="68" t="s">
        <v>22357</v>
      </c>
      <c r="B22283" s="225">
        <v>0.52</v>
      </c>
    </row>
    <row r="22284" spans="1:2">
      <c r="A22284" s="68" t="s">
        <v>22358</v>
      </c>
      <c r="B22284" s="225">
        <v>0.69</v>
      </c>
    </row>
    <row r="22285" spans="1:2">
      <c r="A22285" s="68" t="s">
        <v>22360</v>
      </c>
      <c r="B22285" s="225">
        <v>0.6</v>
      </c>
    </row>
    <row r="22286" spans="1:2">
      <c r="A22286" s="68" t="s">
        <v>22361</v>
      </c>
      <c r="B22286" s="225">
        <v>1.91</v>
      </c>
    </row>
    <row r="22287" spans="1:2">
      <c r="A22287" s="68" t="s">
        <v>22363</v>
      </c>
      <c r="B22287" s="225">
        <v>1.88</v>
      </c>
    </row>
    <row r="22288" spans="1:2">
      <c r="A22288" s="68" t="s">
        <v>22364</v>
      </c>
      <c r="B22288" s="225">
        <v>0.59</v>
      </c>
    </row>
    <row r="22289" spans="1:2">
      <c r="A22289" s="68" t="s">
        <v>22366</v>
      </c>
      <c r="B22289" s="225">
        <v>0.51</v>
      </c>
    </row>
    <row r="22290" spans="1:2">
      <c r="A22290" s="68" t="s">
        <v>22367</v>
      </c>
      <c r="B22290" s="225">
        <v>0.41</v>
      </c>
    </row>
    <row r="22291" spans="1:2">
      <c r="A22291" s="68" t="s">
        <v>22369</v>
      </c>
      <c r="B22291" s="225">
        <v>0.36</v>
      </c>
    </row>
    <row r="22292" spans="1:2">
      <c r="A22292" s="68" t="s">
        <v>22370</v>
      </c>
      <c r="B22292" s="225">
        <v>0.21</v>
      </c>
    </row>
    <row r="22293" spans="1:2">
      <c r="A22293" s="68" t="s">
        <v>22372</v>
      </c>
      <c r="B22293" s="225">
        <v>0.18</v>
      </c>
    </row>
    <row r="22294" spans="1:2">
      <c r="A22294" s="68" t="s">
        <v>22373</v>
      </c>
      <c r="B22294" s="225">
        <v>0.18</v>
      </c>
    </row>
    <row r="22295" spans="1:2">
      <c r="A22295" s="68" t="s">
        <v>22375</v>
      </c>
      <c r="B22295" s="225">
        <v>0.15</v>
      </c>
    </row>
    <row r="22296" spans="1:2">
      <c r="A22296" s="68" t="s">
        <v>22376</v>
      </c>
      <c r="B22296" s="225">
        <v>0.1</v>
      </c>
    </row>
    <row r="22297" spans="1:2">
      <c r="A22297" s="68" t="s">
        <v>22378</v>
      </c>
      <c r="B22297" s="225">
        <v>0.09</v>
      </c>
    </row>
    <row r="22298" spans="1:2">
      <c r="A22298" s="68" t="s">
        <v>22379</v>
      </c>
      <c r="B22298" s="225">
        <v>16.399999999999999</v>
      </c>
    </row>
    <row r="22299" spans="1:2">
      <c r="A22299" s="68" t="s">
        <v>22381</v>
      </c>
      <c r="B22299" s="225">
        <v>15.26</v>
      </c>
    </row>
    <row r="22300" spans="1:2">
      <c r="A22300" s="68" t="s">
        <v>22382</v>
      </c>
      <c r="B22300" s="225">
        <v>5.98</v>
      </c>
    </row>
    <row r="22301" spans="1:2">
      <c r="A22301" s="68" t="s">
        <v>22384</v>
      </c>
      <c r="B22301" s="225">
        <v>5.85</v>
      </c>
    </row>
    <row r="22302" spans="1:2">
      <c r="A22302" s="68" t="s">
        <v>22385</v>
      </c>
      <c r="B22302" s="225">
        <v>1.72</v>
      </c>
    </row>
    <row r="22303" spans="1:2">
      <c r="A22303" s="68" t="s">
        <v>22387</v>
      </c>
      <c r="B22303" s="225">
        <v>1.63</v>
      </c>
    </row>
    <row r="22304" spans="1:2">
      <c r="A22304" s="68" t="s">
        <v>22388</v>
      </c>
      <c r="B22304" s="225">
        <v>0.44</v>
      </c>
    </row>
    <row r="22305" spans="1:2">
      <c r="A22305" s="68" t="s">
        <v>22390</v>
      </c>
      <c r="B22305" s="225">
        <v>0.38</v>
      </c>
    </row>
    <row r="22306" spans="1:2">
      <c r="A22306" s="68" t="s">
        <v>22391</v>
      </c>
      <c r="B22306" s="225">
        <v>0.09</v>
      </c>
    </row>
    <row r="22307" spans="1:2">
      <c r="A22307" s="68" t="s">
        <v>22393</v>
      </c>
      <c r="B22307" s="225">
        <v>0.08</v>
      </c>
    </row>
    <row r="22308" spans="1:2">
      <c r="A22308" s="68" t="s">
        <v>22394</v>
      </c>
      <c r="B22308" s="225">
        <v>1.92</v>
      </c>
    </row>
    <row r="22309" spans="1:2">
      <c r="A22309" s="68" t="s">
        <v>22396</v>
      </c>
      <c r="B22309" s="225">
        <v>1.66</v>
      </c>
    </row>
    <row r="22310" spans="1:2">
      <c r="A22310" s="68" t="s">
        <v>22397</v>
      </c>
      <c r="B22310" s="225">
        <v>299.70999999999998</v>
      </c>
    </row>
    <row r="22311" spans="1:2">
      <c r="A22311" s="68" t="s">
        <v>22399</v>
      </c>
      <c r="B22311" s="225">
        <v>285.37</v>
      </c>
    </row>
    <row r="22312" spans="1:2">
      <c r="A22312" s="68" t="s">
        <v>22400</v>
      </c>
      <c r="B22312" s="225">
        <v>325.66000000000003</v>
      </c>
    </row>
    <row r="22313" spans="1:2">
      <c r="A22313" s="68" t="s">
        <v>22402</v>
      </c>
      <c r="B22313" s="225">
        <v>309.52999999999997</v>
      </c>
    </row>
    <row r="22314" spans="1:2">
      <c r="A22314" s="68" t="s">
        <v>22403</v>
      </c>
      <c r="B22314" s="225">
        <v>366.02</v>
      </c>
    </row>
    <row r="22315" spans="1:2">
      <c r="A22315" s="68" t="s">
        <v>22405</v>
      </c>
      <c r="B22315" s="225">
        <v>344.51</v>
      </c>
    </row>
    <row r="22316" spans="1:2">
      <c r="A22316" s="68" t="s">
        <v>22406</v>
      </c>
      <c r="B22316" s="225">
        <v>0.18</v>
      </c>
    </row>
    <row r="22317" spans="1:2">
      <c r="A22317" s="68" t="s">
        <v>22408</v>
      </c>
      <c r="B22317" s="225">
        <v>0.16</v>
      </c>
    </row>
    <row r="22318" spans="1:2">
      <c r="A22318" s="68" t="s">
        <v>22409</v>
      </c>
      <c r="B22318" s="225">
        <v>1.23</v>
      </c>
    </row>
    <row r="22319" spans="1:2">
      <c r="A22319" s="68" t="s">
        <v>22411</v>
      </c>
      <c r="B22319" s="225">
        <v>1.19</v>
      </c>
    </row>
    <row r="22320" spans="1:2">
      <c r="A22320" s="68" t="s">
        <v>22412</v>
      </c>
      <c r="B22320" s="225">
        <v>0.91</v>
      </c>
    </row>
    <row r="22321" spans="1:2">
      <c r="A22321" s="68" t="s">
        <v>22414</v>
      </c>
      <c r="B22321" s="225">
        <v>0.86</v>
      </c>
    </row>
    <row r="22322" spans="1:2">
      <c r="A22322" s="68" t="s">
        <v>22415</v>
      </c>
      <c r="B22322" s="225">
        <v>0.66</v>
      </c>
    </row>
    <row r="22323" spans="1:2">
      <c r="A22323" s="68" t="s">
        <v>22417</v>
      </c>
      <c r="B22323" s="225">
        <v>0.61</v>
      </c>
    </row>
    <row r="22324" spans="1:2">
      <c r="A22324" s="68" t="s">
        <v>22418</v>
      </c>
      <c r="B22324" s="225">
        <v>17.93</v>
      </c>
    </row>
    <row r="22325" spans="1:2">
      <c r="A22325" s="68" t="s">
        <v>22420</v>
      </c>
      <c r="B22325" s="225">
        <v>15.54</v>
      </c>
    </row>
    <row r="22326" spans="1:2">
      <c r="A22326" s="68" t="s">
        <v>22421</v>
      </c>
      <c r="B22326" s="225">
        <v>98.07</v>
      </c>
    </row>
    <row r="22327" spans="1:2">
      <c r="A22327" s="68" t="s">
        <v>22423</v>
      </c>
      <c r="B22327" s="225">
        <v>88.11</v>
      </c>
    </row>
    <row r="22328" spans="1:2">
      <c r="A22328" s="68" t="s">
        <v>22424</v>
      </c>
      <c r="B22328" s="225">
        <v>2.35</v>
      </c>
    </row>
    <row r="22329" spans="1:2">
      <c r="A22329" s="68" t="s">
        <v>22426</v>
      </c>
      <c r="B22329" s="225">
        <v>2.06</v>
      </c>
    </row>
    <row r="22330" spans="1:2">
      <c r="A22330" s="68" t="s">
        <v>22427</v>
      </c>
      <c r="B22330" s="225">
        <v>333.32</v>
      </c>
    </row>
    <row r="22331" spans="1:2">
      <c r="A22331" s="68" t="s">
        <v>22429</v>
      </c>
      <c r="B22331" s="225">
        <v>299.70999999999998</v>
      </c>
    </row>
    <row r="22332" spans="1:2">
      <c r="A22332" s="68" t="s">
        <v>22430</v>
      </c>
      <c r="B22332" s="225">
        <v>215.22</v>
      </c>
    </row>
    <row r="22333" spans="1:2">
      <c r="A22333" s="68" t="s">
        <v>22432</v>
      </c>
      <c r="B22333" s="225">
        <v>186.55</v>
      </c>
    </row>
    <row r="22334" spans="1:2">
      <c r="A22334" s="68" t="s">
        <v>22433</v>
      </c>
      <c r="B22334" s="225">
        <v>0.41</v>
      </c>
    </row>
    <row r="22335" spans="1:2">
      <c r="A22335" s="68" t="s">
        <v>22435</v>
      </c>
      <c r="B22335" s="225">
        <v>0.36</v>
      </c>
    </row>
    <row r="22336" spans="1:2">
      <c r="A22336" s="68" t="s">
        <v>22436</v>
      </c>
      <c r="B22336" s="225">
        <v>13.45</v>
      </c>
    </row>
    <row r="22337" spans="1:2">
      <c r="A22337" s="68" t="s">
        <v>22438</v>
      </c>
      <c r="B22337" s="225">
        <v>11.65</v>
      </c>
    </row>
    <row r="22338" spans="1:2">
      <c r="A22338" s="68" t="s">
        <v>22439</v>
      </c>
      <c r="B22338" s="225">
        <v>112.86</v>
      </c>
    </row>
    <row r="22339" spans="1:2">
      <c r="A22339" s="68" t="s">
        <v>22441</v>
      </c>
      <c r="B22339" s="225">
        <v>104.5</v>
      </c>
    </row>
    <row r="22340" spans="1:2">
      <c r="A22340" s="68" t="s">
        <v>22442</v>
      </c>
      <c r="B22340" s="225">
        <v>239.02</v>
      </c>
    </row>
    <row r="22341" spans="1:2">
      <c r="A22341" s="68" t="s">
        <v>22444</v>
      </c>
      <c r="B22341" s="225">
        <v>220.67</v>
      </c>
    </row>
    <row r="22342" spans="1:2">
      <c r="A22342" s="68" t="s">
        <v>22445</v>
      </c>
      <c r="B22342" s="225">
        <v>435.63</v>
      </c>
    </row>
    <row r="22343" spans="1:2">
      <c r="A22343" s="68" t="s">
        <v>22447</v>
      </c>
      <c r="B22343" s="225">
        <v>399.97</v>
      </c>
    </row>
    <row r="22344" spans="1:2">
      <c r="A22344" s="68" t="s">
        <v>22448</v>
      </c>
      <c r="B22344" s="225">
        <v>24.3</v>
      </c>
    </row>
    <row r="22345" spans="1:2">
      <c r="A22345" s="68" t="s">
        <v>22450</v>
      </c>
      <c r="B22345" s="225">
        <v>22.53</v>
      </c>
    </row>
    <row r="22346" spans="1:2">
      <c r="A22346" s="68" t="s">
        <v>22451</v>
      </c>
      <c r="B22346" s="225">
        <v>93.73</v>
      </c>
    </row>
    <row r="22347" spans="1:2">
      <c r="A22347" s="68" t="s">
        <v>22453</v>
      </c>
      <c r="B22347" s="225">
        <v>86.87</v>
      </c>
    </row>
    <row r="22348" spans="1:2">
      <c r="A22348" s="68" t="s">
        <v>22454</v>
      </c>
      <c r="B22348" s="225">
        <v>239.13</v>
      </c>
    </row>
    <row r="22349" spans="1:2">
      <c r="A22349" s="68" t="s">
        <v>22456</v>
      </c>
      <c r="B22349" s="225">
        <v>220.98</v>
      </c>
    </row>
    <row r="22350" spans="1:2">
      <c r="A22350" s="68" t="s">
        <v>22457</v>
      </c>
      <c r="B22350" s="225">
        <v>486.26</v>
      </c>
    </row>
    <row r="22351" spans="1:2">
      <c r="A22351" s="68" t="s">
        <v>22459</v>
      </c>
      <c r="B22351" s="225">
        <v>448.48</v>
      </c>
    </row>
    <row r="22352" spans="1:2">
      <c r="A22352" s="68" t="s">
        <v>22460</v>
      </c>
      <c r="B22352" s="225">
        <v>198.63</v>
      </c>
    </row>
    <row r="22353" spans="1:2">
      <c r="A22353" s="68" t="s">
        <v>22462</v>
      </c>
      <c r="B22353" s="225">
        <v>183.2</v>
      </c>
    </row>
    <row r="22354" spans="1:2">
      <c r="A22354" s="68" t="s">
        <v>22463</v>
      </c>
      <c r="B22354" s="225">
        <v>892.32</v>
      </c>
    </row>
    <row r="22355" spans="1:2">
      <c r="A22355" s="68" t="s">
        <v>22465</v>
      </c>
      <c r="B22355" s="225">
        <v>815.65</v>
      </c>
    </row>
    <row r="22356" spans="1:2">
      <c r="A22356" s="68" t="s">
        <v>22466</v>
      </c>
      <c r="B22356" s="225">
        <v>64.040000000000006</v>
      </c>
    </row>
    <row r="22357" spans="1:2">
      <c r="A22357" s="68" t="s">
        <v>22468</v>
      </c>
      <c r="B22357" s="225">
        <v>60.71</v>
      </c>
    </row>
    <row r="22358" spans="1:2">
      <c r="A22358" s="68" t="s">
        <v>22469</v>
      </c>
      <c r="B22358" s="225">
        <v>26.83</v>
      </c>
    </row>
    <row r="22359" spans="1:2">
      <c r="A22359" s="68" t="s">
        <v>22471</v>
      </c>
      <c r="B22359" s="225">
        <v>23.25</v>
      </c>
    </row>
    <row r="22360" spans="1:2">
      <c r="A22360" s="68" t="s">
        <v>22472</v>
      </c>
      <c r="B22360" s="225">
        <v>172.99</v>
      </c>
    </row>
    <row r="22361" spans="1:2">
      <c r="A22361" s="68" t="s">
        <v>22474</v>
      </c>
      <c r="B22361" s="225">
        <v>172.99</v>
      </c>
    </row>
    <row r="22362" spans="1:2">
      <c r="A22362" s="68" t="s">
        <v>22475</v>
      </c>
      <c r="B22362" s="225">
        <v>135.19</v>
      </c>
    </row>
    <row r="22363" spans="1:2">
      <c r="A22363" s="68" t="s">
        <v>22477</v>
      </c>
      <c r="B22363" s="225">
        <v>135.19</v>
      </c>
    </row>
    <row r="22364" spans="1:2">
      <c r="A22364" s="68" t="s">
        <v>22478</v>
      </c>
      <c r="B22364" s="225">
        <v>1483.17</v>
      </c>
    </row>
    <row r="22365" spans="1:2">
      <c r="A22365" s="68" t="s">
        <v>22480</v>
      </c>
      <c r="B22365" s="225">
        <v>1371.14</v>
      </c>
    </row>
    <row r="22366" spans="1:2">
      <c r="A22366" s="68" t="s">
        <v>22481</v>
      </c>
      <c r="B22366" s="225">
        <v>58.21</v>
      </c>
    </row>
    <row r="22367" spans="1:2">
      <c r="A22367" s="68" t="s">
        <v>22483</v>
      </c>
      <c r="B22367" s="225">
        <v>58.21</v>
      </c>
    </row>
    <row r="22368" spans="1:2">
      <c r="A22368" s="68" t="s">
        <v>22484</v>
      </c>
      <c r="B22368" s="225">
        <v>86.09</v>
      </c>
    </row>
    <row r="22369" spans="1:2">
      <c r="A22369" s="68" t="s">
        <v>22486</v>
      </c>
      <c r="B22369" s="225">
        <v>74.62</v>
      </c>
    </row>
    <row r="22370" spans="1:2">
      <c r="A22370" s="68" t="s">
        <v>22487</v>
      </c>
      <c r="B22370" s="225">
        <v>86.09</v>
      </c>
    </row>
    <row r="22371" spans="1:2">
      <c r="A22371" s="68" t="s">
        <v>22489</v>
      </c>
      <c r="B22371" s="225">
        <v>74.62</v>
      </c>
    </row>
    <row r="22372" spans="1:2">
      <c r="A22372" s="68" t="s">
        <v>22490</v>
      </c>
      <c r="B22372" s="225">
        <v>38.43</v>
      </c>
    </row>
    <row r="22373" spans="1:2">
      <c r="A22373" s="68" t="s">
        <v>22492</v>
      </c>
      <c r="B22373" s="225">
        <v>33.31</v>
      </c>
    </row>
    <row r="22374" spans="1:2">
      <c r="A22374" s="68" t="s">
        <v>22493</v>
      </c>
      <c r="B22374" s="225">
        <v>21.52</v>
      </c>
    </row>
    <row r="22375" spans="1:2">
      <c r="A22375" s="68" t="s">
        <v>22496</v>
      </c>
      <c r="B22375" s="225">
        <v>18.649999999999999</v>
      </c>
    </row>
    <row r="22376" spans="1:2">
      <c r="A22376" s="68" t="s">
        <v>22497</v>
      </c>
      <c r="B22376" s="225">
        <v>26.9</v>
      </c>
    </row>
    <row r="22377" spans="1:2">
      <c r="A22377" s="68" t="s">
        <v>22499</v>
      </c>
      <c r="B22377" s="225">
        <v>23.31</v>
      </c>
    </row>
    <row r="22378" spans="1:2">
      <c r="A22378" s="68" t="s">
        <v>22500</v>
      </c>
      <c r="B22378" s="225">
        <v>134.51</v>
      </c>
    </row>
    <row r="22379" spans="1:2">
      <c r="A22379" s="68" t="s">
        <v>22502</v>
      </c>
      <c r="B22379" s="225">
        <v>116.59</v>
      </c>
    </row>
    <row r="22380" spans="1:2">
      <c r="A22380" s="68" t="s">
        <v>22503</v>
      </c>
      <c r="B22380" s="225">
        <v>30.74</v>
      </c>
    </row>
    <row r="22381" spans="1:2">
      <c r="A22381" s="68" t="s">
        <v>22505</v>
      </c>
      <c r="B22381" s="225">
        <v>26.65</v>
      </c>
    </row>
    <row r="22382" spans="1:2">
      <c r="A22382" s="68" t="s">
        <v>22506</v>
      </c>
      <c r="B22382" s="225">
        <v>21.52</v>
      </c>
    </row>
    <row r="22383" spans="1:2">
      <c r="A22383" s="68" t="s">
        <v>22508</v>
      </c>
      <c r="B22383" s="225">
        <v>18.649999999999999</v>
      </c>
    </row>
    <row r="22384" spans="1:2">
      <c r="A22384" s="68" t="s">
        <v>22509</v>
      </c>
      <c r="B22384" s="225">
        <v>35.869999999999997</v>
      </c>
    </row>
    <row r="22385" spans="1:2">
      <c r="A22385" s="68" t="s">
        <v>22511</v>
      </c>
      <c r="B22385" s="225">
        <v>31.09</v>
      </c>
    </row>
    <row r="22386" spans="1:2">
      <c r="A22386" s="68" t="s">
        <v>22512</v>
      </c>
      <c r="B22386" s="225">
        <v>4.3</v>
      </c>
    </row>
    <row r="22387" spans="1:2">
      <c r="A22387" s="68" t="s">
        <v>22514</v>
      </c>
      <c r="B22387" s="225">
        <v>3.73</v>
      </c>
    </row>
    <row r="22388" spans="1:2">
      <c r="A22388" s="68" t="s">
        <v>22515</v>
      </c>
      <c r="B22388" s="225">
        <v>2.39</v>
      </c>
    </row>
    <row r="22389" spans="1:2">
      <c r="A22389" s="68" t="s">
        <v>22517</v>
      </c>
      <c r="B22389" s="225">
        <v>2.0699999999999998</v>
      </c>
    </row>
    <row r="22390" spans="1:2">
      <c r="A22390" s="68" t="s">
        <v>22518</v>
      </c>
      <c r="B22390" s="225">
        <v>63.06</v>
      </c>
    </row>
    <row r="22391" spans="1:2">
      <c r="A22391" s="68" t="s">
        <v>22519</v>
      </c>
      <c r="B22391" s="225">
        <v>57.33</v>
      </c>
    </row>
    <row r="22392" spans="1:2">
      <c r="A22392" s="68" t="s">
        <v>22520</v>
      </c>
      <c r="B22392" s="225">
        <v>105.09</v>
      </c>
    </row>
    <row r="22393" spans="1:2">
      <c r="A22393" s="68" t="s">
        <v>22521</v>
      </c>
      <c r="B22393" s="225">
        <v>95.53</v>
      </c>
    </row>
    <row r="22394" spans="1:2">
      <c r="A22394" s="68" t="s">
        <v>22522</v>
      </c>
      <c r="B22394" s="225">
        <v>27.18</v>
      </c>
    </row>
    <row r="22395" spans="1:2">
      <c r="A22395" s="68" t="s">
        <v>22523</v>
      </c>
      <c r="B22395" s="225">
        <v>24.71</v>
      </c>
    </row>
    <row r="22396" spans="1:2">
      <c r="A22396" s="68" t="s">
        <v>22524</v>
      </c>
      <c r="B22396" s="225">
        <v>8.73</v>
      </c>
    </row>
    <row r="22397" spans="1:2">
      <c r="A22397" s="68" t="s">
        <v>22525</v>
      </c>
      <c r="B22397" s="225">
        <v>7.93</v>
      </c>
    </row>
    <row r="22398" spans="1:2">
      <c r="A22398" s="68" t="s">
        <v>22526</v>
      </c>
      <c r="B22398" s="225">
        <v>10.49</v>
      </c>
    </row>
    <row r="22399" spans="1:2">
      <c r="A22399" s="68" t="s">
        <v>22527</v>
      </c>
      <c r="B22399" s="225">
        <v>9.5299999999999994</v>
      </c>
    </row>
    <row r="22400" spans="1:2">
      <c r="A22400" s="68" t="s">
        <v>22528</v>
      </c>
      <c r="B22400" s="225">
        <v>131.35</v>
      </c>
    </row>
    <row r="22401" spans="1:2">
      <c r="A22401" s="68" t="s">
        <v>22529</v>
      </c>
      <c r="B22401" s="225">
        <v>119.4</v>
      </c>
    </row>
    <row r="22402" spans="1:2">
      <c r="A22402" s="68" t="s">
        <v>22530</v>
      </c>
      <c r="B22402" s="225">
        <v>10.89</v>
      </c>
    </row>
    <row r="22403" spans="1:2">
      <c r="A22403" s="68" t="s">
        <v>22532</v>
      </c>
      <c r="B22403" s="225">
        <v>10.51</v>
      </c>
    </row>
    <row r="22404" spans="1:2">
      <c r="A22404" s="68" t="s">
        <v>22533</v>
      </c>
      <c r="B22404" s="225">
        <v>1.21</v>
      </c>
    </row>
    <row r="22405" spans="1:2">
      <c r="A22405" s="68" t="s">
        <v>22535</v>
      </c>
      <c r="B22405" s="225">
        <v>1.21</v>
      </c>
    </row>
    <row r="22406" spans="1:2">
      <c r="A22406" s="68" t="s">
        <v>22536</v>
      </c>
      <c r="B22406" s="225">
        <v>9.32</v>
      </c>
    </row>
    <row r="22407" spans="1:2">
      <c r="A22407" s="68" t="s">
        <v>22538</v>
      </c>
      <c r="B22407" s="225">
        <v>9.32</v>
      </c>
    </row>
    <row r="22408" spans="1:2">
      <c r="A22408" s="68" t="s">
        <v>22539</v>
      </c>
      <c r="B22408" s="225">
        <v>9.32</v>
      </c>
    </row>
    <row r="22409" spans="1:2">
      <c r="A22409" s="68" t="s">
        <v>22541</v>
      </c>
      <c r="B22409" s="225">
        <v>9.32</v>
      </c>
    </row>
    <row r="22410" spans="1:2">
      <c r="A22410" s="68" t="s">
        <v>22542</v>
      </c>
      <c r="B22410" s="225">
        <v>9.39</v>
      </c>
    </row>
    <row r="22411" spans="1:2">
      <c r="A22411" s="68" t="s">
        <v>22544</v>
      </c>
      <c r="B22411" s="225">
        <v>9.39</v>
      </c>
    </row>
    <row r="22412" spans="1:2">
      <c r="A22412" s="68" t="s">
        <v>22545</v>
      </c>
      <c r="B22412" s="225">
        <v>186.77</v>
      </c>
    </row>
    <row r="22413" spans="1:2">
      <c r="A22413" s="68" t="s">
        <v>22547</v>
      </c>
      <c r="B22413" s="225">
        <v>185.83</v>
      </c>
    </row>
    <row r="22414" spans="1:2">
      <c r="A22414" s="68" t="s">
        <v>22548</v>
      </c>
      <c r="B22414" s="225">
        <v>16.989999999999998</v>
      </c>
    </row>
    <row r="22415" spans="1:2">
      <c r="A22415" s="68" t="s">
        <v>22550</v>
      </c>
      <c r="B22415" s="225">
        <v>16.77</v>
      </c>
    </row>
    <row r="22416" spans="1:2">
      <c r="A22416" s="68" t="s">
        <v>22551</v>
      </c>
      <c r="B22416" s="225">
        <v>256.83</v>
      </c>
    </row>
    <row r="22417" spans="1:2">
      <c r="A22417" s="68" t="s">
        <v>22553</v>
      </c>
      <c r="B22417" s="225">
        <v>250.28</v>
      </c>
    </row>
    <row r="22418" spans="1:2">
      <c r="A22418" s="68" t="s">
        <v>22554</v>
      </c>
      <c r="B22418" s="225">
        <v>38.56</v>
      </c>
    </row>
    <row r="22419" spans="1:2">
      <c r="A22419" s="68" t="s">
        <v>22556</v>
      </c>
      <c r="B22419" s="225">
        <v>37.99</v>
      </c>
    </row>
    <row r="22420" spans="1:2">
      <c r="A22420" s="68" t="s">
        <v>22557</v>
      </c>
      <c r="B22420" s="225">
        <v>131.55000000000001</v>
      </c>
    </row>
    <row r="22421" spans="1:2">
      <c r="A22421" s="68" t="s">
        <v>22559</v>
      </c>
      <c r="B22421" s="225">
        <v>131.30000000000001</v>
      </c>
    </row>
    <row r="22422" spans="1:2">
      <c r="A22422" s="68" t="s">
        <v>22560</v>
      </c>
      <c r="B22422" s="225">
        <v>46.33</v>
      </c>
    </row>
    <row r="22423" spans="1:2">
      <c r="A22423" s="68" t="s">
        <v>22562</v>
      </c>
      <c r="B22423" s="225">
        <v>44.29</v>
      </c>
    </row>
    <row r="22424" spans="1:2">
      <c r="A22424" s="68" t="s">
        <v>22563</v>
      </c>
      <c r="B22424" s="225">
        <v>282.98</v>
      </c>
    </row>
    <row r="22425" spans="1:2">
      <c r="A22425" s="68" t="s">
        <v>22565</v>
      </c>
      <c r="B22425" s="225">
        <v>276.43</v>
      </c>
    </row>
    <row r="22426" spans="1:2">
      <c r="A22426" s="68" t="s">
        <v>22566</v>
      </c>
      <c r="B22426" s="225">
        <v>302.77999999999997</v>
      </c>
    </row>
    <row r="22427" spans="1:2">
      <c r="A22427" s="68" t="s">
        <v>22568</v>
      </c>
      <c r="B22427" s="225">
        <v>296.24</v>
      </c>
    </row>
    <row r="22428" spans="1:2">
      <c r="A22428" s="68" t="s">
        <v>22569</v>
      </c>
      <c r="B22428" s="225">
        <v>100.77</v>
      </c>
    </row>
    <row r="22429" spans="1:2">
      <c r="A22429" s="68" t="s">
        <v>22571</v>
      </c>
      <c r="B22429" s="225">
        <v>93.08</v>
      </c>
    </row>
    <row r="22430" spans="1:2">
      <c r="A22430" s="68" t="s">
        <v>22572</v>
      </c>
      <c r="B22430" s="225">
        <v>1127633.8400000001</v>
      </c>
    </row>
    <row r="22431" spans="1:2">
      <c r="A22431" s="68" t="s">
        <v>22574</v>
      </c>
      <c r="B22431" s="225">
        <v>1127633.8400000001</v>
      </c>
    </row>
    <row r="22432" spans="1:2">
      <c r="A22432" s="68" t="s">
        <v>22575</v>
      </c>
      <c r="B22432" s="225">
        <v>37115.370000000003</v>
      </c>
    </row>
    <row r="22433" spans="1:2">
      <c r="A22433" s="68" t="s">
        <v>22577</v>
      </c>
      <c r="B22433" s="225">
        <v>37115.370000000003</v>
      </c>
    </row>
    <row r="22434" spans="1:2">
      <c r="A22434" s="68" t="s">
        <v>22578</v>
      </c>
      <c r="B22434" s="225">
        <v>999552.57</v>
      </c>
    </row>
    <row r="22435" spans="1:2">
      <c r="A22435" s="68" t="s">
        <v>22580</v>
      </c>
      <c r="B22435" s="225">
        <v>999552.57</v>
      </c>
    </row>
    <row r="22436" spans="1:2">
      <c r="A22436" s="68" t="s">
        <v>22581</v>
      </c>
      <c r="B22436" s="225">
        <v>860293.25</v>
      </c>
    </row>
    <row r="22437" spans="1:2">
      <c r="A22437" s="68" t="s">
        <v>22583</v>
      </c>
      <c r="B22437" s="225">
        <v>860293.25</v>
      </c>
    </row>
    <row r="22438" spans="1:2">
      <c r="A22438" s="68" t="s">
        <v>22584</v>
      </c>
      <c r="B22438" s="225">
        <v>860293.25</v>
      </c>
    </row>
    <row r="22439" spans="1:2">
      <c r="A22439" s="68" t="s">
        <v>22586</v>
      </c>
      <c r="B22439" s="225">
        <v>860293.25</v>
      </c>
    </row>
    <row r="22440" spans="1:2">
      <c r="A22440" s="68" t="s">
        <v>22587</v>
      </c>
      <c r="B22440" s="225">
        <v>1089704.32</v>
      </c>
    </row>
    <row r="22441" spans="1:2">
      <c r="A22441" s="68" t="s">
        <v>22589</v>
      </c>
      <c r="B22441" s="225">
        <v>1089704.32</v>
      </c>
    </row>
    <row r="22442" spans="1:2">
      <c r="A22442" s="68" t="s">
        <v>22590</v>
      </c>
      <c r="B22442" s="225">
        <v>36.78</v>
      </c>
    </row>
    <row r="22443" spans="1:2">
      <c r="A22443" s="68" t="s">
        <v>22592</v>
      </c>
      <c r="B22443" s="225">
        <v>36.78</v>
      </c>
    </row>
    <row r="22444" spans="1:2">
      <c r="A22444" s="68" t="s">
        <v>22593</v>
      </c>
      <c r="B22444" s="225">
        <v>40.4</v>
      </c>
    </row>
    <row r="22445" spans="1:2">
      <c r="A22445" s="68" t="s">
        <v>22595</v>
      </c>
      <c r="B22445" s="225">
        <v>40.4</v>
      </c>
    </row>
    <row r="22446" spans="1:2">
      <c r="A22446" s="68" t="s">
        <v>22596</v>
      </c>
      <c r="B22446" s="225">
        <v>42.12</v>
      </c>
    </row>
    <row r="22447" spans="1:2">
      <c r="A22447" s="68" t="s">
        <v>22598</v>
      </c>
      <c r="B22447" s="225">
        <v>42.12</v>
      </c>
    </row>
    <row r="22448" spans="1:2">
      <c r="A22448" s="68" t="s">
        <v>22599</v>
      </c>
      <c r="B22448" s="225">
        <v>48.28</v>
      </c>
    </row>
    <row r="22449" spans="1:2">
      <c r="A22449" s="68" t="s">
        <v>22601</v>
      </c>
      <c r="B22449" s="225">
        <v>48.28</v>
      </c>
    </row>
    <row r="22450" spans="1:2">
      <c r="A22450" s="68" t="s">
        <v>22602</v>
      </c>
      <c r="B22450" s="225">
        <v>49.28</v>
      </c>
    </row>
    <row r="22451" spans="1:2">
      <c r="A22451" s="68" t="s">
        <v>22604</v>
      </c>
      <c r="B22451" s="225">
        <v>49.28</v>
      </c>
    </row>
    <row r="22452" spans="1:2">
      <c r="A22452" s="68" t="s">
        <v>22605</v>
      </c>
      <c r="B22452" s="225">
        <v>59.26</v>
      </c>
    </row>
    <row r="22453" spans="1:2">
      <c r="A22453" s="68" t="s">
        <v>22607</v>
      </c>
      <c r="B22453" s="225">
        <v>59.26</v>
      </c>
    </row>
    <row r="22454" spans="1:2">
      <c r="A22454" s="68" t="s">
        <v>22608</v>
      </c>
      <c r="B22454" s="225">
        <v>64.569999999999993</v>
      </c>
    </row>
    <row r="22455" spans="1:2">
      <c r="A22455" s="68" t="s">
        <v>22610</v>
      </c>
      <c r="B22455" s="225">
        <v>64.569999999999993</v>
      </c>
    </row>
    <row r="22456" spans="1:2">
      <c r="A22456" s="68" t="s">
        <v>22611</v>
      </c>
      <c r="B22456" s="225">
        <v>76.11</v>
      </c>
    </row>
    <row r="22457" spans="1:2">
      <c r="A22457" s="68" t="s">
        <v>22613</v>
      </c>
      <c r="B22457" s="225">
        <v>76.11</v>
      </c>
    </row>
    <row r="22458" spans="1:2">
      <c r="A22458" s="68" t="s">
        <v>22614</v>
      </c>
      <c r="B22458" s="225">
        <v>84.53</v>
      </c>
    </row>
    <row r="22459" spans="1:2">
      <c r="A22459" s="68" t="s">
        <v>22616</v>
      </c>
      <c r="B22459" s="225">
        <v>84.53</v>
      </c>
    </row>
    <row r="22460" spans="1:2">
      <c r="A22460" s="68" t="s">
        <v>22617</v>
      </c>
      <c r="B22460" s="225">
        <v>10.86</v>
      </c>
    </row>
    <row r="22461" spans="1:2">
      <c r="A22461" s="68" t="s">
        <v>22619</v>
      </c>
      <c r="B22461" s="225">
        <v>10.86</v>
      </c>
    </row>
    <row r="22462" spans="1:2">
      <c r="A22462" s="68" t="s">
        <v>22620</v>
      </c>
      <c r="B22462" s="225">
        <v>14.75</v>
      </c>
    </row>
    <row r="22463" spans="1:2">
      <c r="A22463" s="68" t="s">
        <v>22622</v>
      </c>
      <c r="B22463" s="225">
        <v>14.75</v>
      </c>
    </row>
    <row r="22464" spans="1:2">
      <c r="A22464" s="68" t="s">
        <v>22623</v>
      </c>
      <c r="B22464" s="225">
        <v>33.4</v>
      </c>
    </row>
    <row r="22465" spans="1:2">
      <c r="A22465" s="68" t="s">
        <v>22625</v>
      </c>
      <c r="B22465" s="225">
        <v>33.4</v>
      </c>
    </row>
    <row r="22466" spans="1:2">
      <c r="A22466" s="68" t="s">
        <v>22626</v>
      </c>
      <c r="B22466" s="225">
        <v>38.93</v>
      </c>
    </row>
    <row r="22467" spans="1:2">
      <c r="A22467" s="68" t="s">
        <v>22628</v>
      </c>
      <c r="B22467" s="225">
        <v>38.93</v>
      </c>
    </row>
    <row r="22468" spans="1:2">
      <c r="A22468" s="68" t="s">
        <v>22629</v>
      </c>
      <c r="B22468" s="225">
        <v>49.97</v>
      </c>
    </row>
    <row r="22469" spans="1:2">
      <c r="A22469" s="68" t="s">
        <v>22631</v>
      </c>
      <c r="B22469" s="225">
        <v>49.97</v>
      </c>
    </row>
    <row r="22470" spans="1:2">
      <c r="A22470" s="68" t="s">
        <v>22632</v>
      </c>
      <c r="B22470" s="225">
        <v>61.02</v>
      </c>
    </row>
    <row r="22471" spans="1:2">
      <c r="A22471" s="68" t="s">
        <v>22634</v>
      </c>
      <c r="B22471" s="225">
        <v>61.02</v>
      </c>
    </row>
    <row r="22472" spans="1:2">
      <c r="A22472" s="68" t="s">
        <v>22635</v>
      </c>
      <c r="B22472" s="225">
        <v>105.38</v>
      </c>
    </row>
    <row r="22473" spans="1:2">
      <c r="A22473" s="68" t="s">
        <v>22637</v>
      </c>
      <c r="B22473" s="225">
        <v>105.38</v>
      </c>
    </row>
    <row r="22474" spans="1:2">
      <c r="A22474" s="68" t="s">
        <v>22638</v>
      </c>
      <c r="B22474" s="225">
        <v>41.25</v>
      </c>
    </row>
    <row r="22475" spans="1:2">
      <c r="A22475" s="68" t="s">
        <v>22640</v>
      </c>
      <c r="B22475" s="225">
        <v>41.25</v>
      </c>
    </row>
    <row r="22476" spans="1:2">
      <c r="A22476" s="68" t="s">
        <v>22641</v>
      </c>
      <c r="B22476" s="225">
        <v>93.83</v>
      </c>
    </row>
    <row r="22477" spans="1:2">
      <c r="A22477" s="68" t="s">
        <v>22643</v>
      </c>
      <c r="B22477" s="225">
        <v>93.83</v>
      </c>
    </row>
    <row r="22478" spans="1:2">
      <c r="A22478" s="68" t="s">
        <v>22644</v>
      </c>
      <c r="B22478" s="225">
        <v>104.15</v>
      </c>
    </row>
    <row r="22479" spans="1:2">
      <c r="A22479" s="68" t="s">
        <v>22646</v>
      </c>
      <c r="B22479" s="225">
        <v>104.15</v>
      </c>
    </row>
    <row r="22480" spans="1:2">
      <c r="A22480" s="68" t="s">
        <v>22647</v>
      </c>
      <c r="B22480" s="225">
        <v>5.41</v>
      </c>
    </row>
    <row r="22481" spans="1:2">
      <c r="A22481" s="68" t="s">
        <v>22649</v>
      </c>
      <c r="B22481" s="225">
        <v>5.41</v>
      </c>
    </row>
    <row r="22482" spans="1:2">
      <c r="A22482" s="68" t="s">
        <v>22650</v>
      </c>
      <c r="B22482" s="225">
        <v>54.5</v>
      </c>
    </row>
    <row r="22483" spans="1:2">
      <c r="A22483" s="68" t="s">
        <v>22652</v>
      </c>
      <c r="B22483" s="225">
        <v>54.5</v>
      </c>
    </row>
    <row r="22484" spans="1:2">
      <c r="A22484" s="68" t="s">
        <v>23690</v>
      </c>
      <c r="B22484" s="225">
        <v>12.48</v>
      </c>
    </row>
    <row r="22485" spans="1:2">
      <c r="A22485" s="68" t="s">
        <v>23691</v>
      </c>
      <c r="B22485" s="225">
        <v>12.48</v>
      </c>
    </row>
    <row r="22486" spans="1:2">
      <c r="A22486" s="68" t="s">
        <v>23692</v>
      </c>
      <c r="B22486" s="225">
        <v>11.97</v>
      </c>
    </row>
    <row r="22487" spans="1:2">
      <c r="A22487" s="68" t="s">
        <v>23693</v>
      </c>
      <c r="B22487" s="225">
        <v>11.97</v>
      </c>
    </row>
    <row r="22488" spans="1:2">
      <c r="A22488" s="68" t="s">
        <v>23694</v>
      </c>
      <c r="B22488" s="225">
        <v>19.95</v>
      </c>
    </row>
    <row r="22489" spans="1:2">
      <c r="A22489" s="68" t="s">
        <v>23695</v>
      </c>
      <c r="B22489" s="225">
        <v>19.95</v>
      </c>
    </row>
    <row r="22490" spans="1:2">
      <c r="A22490" s="68" t="s">
        <v>23696</v>
      </c>
      <c r="B22490" s="225">
        <v>25.27</v>
      </c>
    </row>
    <row r="22491" spans="1:2">
      <c r="A22491" s="68" t="s">
        <v>23697</v>
      </c>
      <c r="B22491" s="225">
        <v>25.27</v>
      </c>
    </row>
    <row r="22492" spans="1:2">
      <c r="A22492" s="68" t="s">
        <v>23698</v>
      </c>
      <c r="B22492" s="225">
        <v>6.57</v>
      </c>
    </row>
    <row r="22493" spans="1:2">
      <c r="A22493" s="68" t="s">
        <v>23699</v>
      </c>
      <c r="B22493" s="225">
        <v>6.57</v>
      </c>
    </row>
    <row r="22494" spans="1:2">
      <c r="A22494" s="68" t="s">
        <v>22653</v>
      </c>
      <c r="B22494" s="225">
        <v>1.45</v>
      </c>
    </row>
    <row r="22495" spans="1:2">
      <c r="A22495" s="68" t="s">
        <v>22655</v>
      </c>
      <c r="B22495" s="225">
        <v>1.45</v>
      </c>
    </row>
    <row r="22496" spans="1:2">
      <c r="A22496" s="68" t="s">
        <v>22656</v>
      </c>
      <c r="B22496" s="225">
        <v>1.55</v>
      </c>
    </row>
    <row r="22497" spans="1:2">
      <c r="A22497" s="68" t="s">
        <v>22658</v>
      </c>
      <c r="B22497" s="225">
        <v>1.55</v>
      </c>
    </row>
    <row r="22498" spans="1:2">
      <c r="A22498" s="68" t="s">
        <v>22659</v>
      </c>
      <c r="B22498" s="225">
        <v>3.18</v>
      </c>
    </row>
    <row r="22499" spans="1:2">
      <c r="A22499" s="68" t="s">
        <v>22661</v>
      </c>
      <c r="B22499" s="225">
        <v>3.18</v>
      </c>
    </row>
    <row r="22500" spans="1:2">
      <c r="A22500" s="68" t="s">
        <v>22662</v>
      </c>
      <c r="B22500" s="225">
        <v>1448.04</v>
      </c>
    </row>
    <row r="22501" spans="1:2">
      <c r="A22501" s="68" t="s">
        <v>22664</v>
      </c>
      <c r="B22501" s="225">
        <v>1448.04</v>
      </c>
    </row>
    <row r="22502" spans="1:2">
      <c r="A22502" s="68" t="s">
        <v>22665</v>
      </c>
      <c r="B22502" s="225">
        <v>1899.5</v>
      </c>
    </row>
    <row r="22503" spans="1:2">
      <c r="A22503" s="68" t="s">
        <v>22667</v>
      </c>
      <c r="B22503" s="225">
        <v>1775.47</v>
      </c>
    </row>
    <row r="22504" spans="1:2">
      <c r="A22504" s="68" t="s">
        <v>22668</v>
      </c>
      <c r="B22504" s="225">
        <v>172.61</v>
      </c>
    </row>
    <row r="22505" spans="1:2">
      <c r="A22505" s="68" t="s">
        <v>22671</v>
      </c>
      <c r="B22505" s="225">
        <v>163.86</v>
      </c>
    </row>
    <row r="22506" spans="1:2">
      <c r="A22506" s="68" t="s">
        <v>22672</v>
      </c>
      <c r="B22506" s="225">
        <v>102.27</v>
      </c>
    </row>
    <row r="22507" spans="1:2">
      <c r="A22507" s="68" t="s">
        <v>22674</v>
      </c>
      <c r="B22507" s="225">
        <v>88.62</v>
      </c>
    </row>
    <row r="22508" spans="1:2">
      <c r="A22508" s="68" t="s">
        <v>22675</v>
      </c>
      <c r="B22508" s="225">
        <v>144.31</v>
      </c>
    </row>
    <row r="22509" spans="1:2">
      <c r="A22509" s="68" t="s">
        <v>22677</v>
      </c>
      <c r="B22509" s="225">
        <v>132.76</v>
      </c>
    </row>
    <row r="22510" spans="1:2">
      <c r="A22510" s="68" t="s">
        <v>22678</v>
      </c>
      <c r="B22510" s="225">
        <v>88.34</v>
      </c>
    </row>
    <row r="22511" spans="1:2">
      <c r="A22511" s="68" t="s">
        <v>22681</v>
      </c>
      <c r="B22511" s="225">
        <v>85.2</v>
      </c>
    </row>
    <row r="22512" spans="1:2">
      <c r="A22512" s="68" t="s">
        <v>22682</v>
      </c>
      <c r="B22512" s="225">
        <v>88.38</v>
      </c>
    </row>
    <row r="22513" spans="1:2">
      <c r="A22513" s="68" t="s">
        <v>22684</v>
      </c>
      <c r="B22513" s="225">
        <v>85.24</v>
      </c>
    </row>
    <row r="22514" spans="1:2">
      <c r="A22514" s="68" t="s">
        <v>22685</v>
      </c>
      <c r="B22514" s="225">
        <v>456.74</v>
      </c>
    </row>
    <row r="22515" spans="1:2">
      <c r="A22515" s="68" t="s">
        <v>22687</v>
      </c>
      <c r="B22515" s="225">
        <v>406.48</v>
      </c>
    </row>
    <row r="22516" spans="1:2">
      <c r="A22516" s="68" t="s">
        <v>22688</v>
      </c>
      <c r="B22516" s="225">
        <v>10191.58</v>
      </c>
    </row>
    <row r="22517" spans="1:2">
      <c r="A22517" s="68" t="s">
        <v>22690</v>
      </c>
      <c r="B22517" s="225">
        <v>9200.1200000000008</v>
      </c>
    </row>
    <row r="22518" spans="1:2">
      <c r="A22518" s="68" t="s">
        <v>22691</v>
      </c>
      <c r="B22518" s="225">
        <v>426.58</v>
      </c>
    </row>
    <row r="22519" spans="1:2">
      <c r="A22519" s="68" t="s">
        <v>22693</v>
      </c>
      <c r="B22519" s="225">
        <v>397.28</v>
      </c>
    </row>
    <row r="22520" spans="1:2">
      <c r="A22520" s="68" t="s">
        <v>22694</v>
      </c>
      <c r="B22520" s="225">
        <v>1024.3699999999999</v>
      </c>
    </row>
    <row r="22521" spans="1:2">
      <c r="A22521" s="68" t="s">
        <v>22696</v>
      </c>
      <c r="B22521" s="225">
        <v>946.57</v>
      </c>
    </row>
    <row r="22522" spans="1:2">
      <c r="A22522" s="68" t="s">
        <v>22697</v>
      </c>
      <c r="B22522" s="225">
        <v>912.12</v>
      </c>
    </row>
    <row r="22523" spans="1:2">
      <c r="A22523" s="68" t="s">
        <v>22699</v>
      </c>
      <c r="B22523" s="225">
        <v>838.65</v>
      </c>
    </row>
    <row r="22524" spans="1:2">
      <c r="A22524" s="68" t="s">
        <v>22700</v>
      </c>
      <c r="B22524" s="225">
        <v>535.5</v>
      </c>
    </row>
    <row r="22525" spans="1:2">
      <c r="A22525" s="68" t="s">
        <v>22702</v>
      </c>
      <c r="B22525" s="225">
        <v>502.91</v>
      </c>
    </row>
    <row r="22526" spans="1:2">
      <c r="A22526" s="68" t="s">
        <v>22703</v>
      </c>
      <c r="B22526" s="225">
        <v>1365.31</v>
      </c>
    </row>
    <row r="22527" spans="1:2">
      <c r="A22527" s="68" t="s">
        <v>22705</v>
      </c>
      <c r="B22527" s="225">
        <v>1182.9100000000001</v>
      </c>
    </row>
    <row r="22528" spans="1:2">
      <c r="A22528" s="68" t="s">
        <v>22706</v>
      </c>
      <c r="B22528" s="225">
        <v>257.91000000000003</v>
      </c>
    </row>
    <row r="22529" spans="1:2">
      <c r="A22529" s="68" t="s">
        <v>22708</v>
      </c>
      <c r="B22529" s="225">
        <v>235.8</v>
      </c>
    </row>
    <row r="22530" spans="1:2">
      <c r="A22530" s="68" t="s">
        <v>22709</v>
      </c>
      <c r="B22530" s="225">
        <v>268.17</v>
      </c>
    </row>
    <row r="22531" spans="1:2">
      <c r="A22531" s="68" t="s">
        <v>22711</v>
      </c>
      <c r="B22531" s="225">
        <v>245.1</v>
      </c>
    </row>
    <row r="22532" spans="1:2">
      <c r="A22532" s="68" t="s">
        <v>22712</v>
      </c>
      <c r="B22532" s="225">
        <v>241.79</v>
      </c>
    </row>
    <row r="22533" spans="1:2">
      <c r="A22533" s="68" t="s">
        <v>22714</v>
      </c>
      <c r="B22533" s="225">
        <v>223.47</v>
      </c>
    </row>
    <row r="22534" spans="1:2">
      <c r="A22534" s="68" t="s">
        <v>22715</v>
      </c>
      <c r="B22534" s="225">
        <v>135.30000000000001</v>
      </c>
    </row>
    <row r="22535" spans="1:2">
      <c r="A22535" s="68" t="s">
        <v>22717</v>
      </c>
      <c r="B22535" s="225">
        <v>117.56</v>
      </c>
    </row>
    <row r="22536" spans="1:2">
      <c r="A22536" s="68" t="s">
        <v>22718</v>
      </c>
      <c r="B22536" s="225">
        <v>286.77</v>
      </c>
    </row>
    <row r="22537" spans="1:2">
      <c r="A22537" s="68" t="s">
        <v>22720</v>
      </c>
      <c r="B22537" s="225">
        <v>269.91000000000003</v>
      </c>
    </row>
    <row r="22538" spans="1:2">
      <c r="A22538" s="68" t="s">
        <v>22721</v>
      </c>
      <c r="B22538" s="225">
        <v>140.03</v>
      </c>
    </row>
    <row r="22539" spans="1:2">
      <c r="A22539" s="68" t="s">
        <v>22723</v>
      </c>
      <c r="B22539" s="225">
        <v>124.72</v>
      </c>
    </row>
    <row r="22540" spans="1:2">
      <c r="A22540" s="68" t="s">
        <v>22724</v>
      </c>
      <c r="B22540" s="225">
        <v>620.34</v>
      </c>
    </row>
    <row r="22541" spans="1:2">
      <c r="A22541" s="68" t="s">
        <v>22726</v>
      </c>
      <c r="B22541" s="225">
        <v>602.19000000000005</v>
      </c>
    </row>
    <row r="22542" spans="1:2">
      <c r="A22542" s="68" t="s">
        <v>22727</v>
      </c>
      <c r="B22542" s="225">
        <v>208.54</v>
      </c>
    </row>
    <row r="22543" spans="1:2">
      <c r="A22543" s="68" t="s">
        <v>22729</v>
      </c>
      <c r="B22543" s="225">
        <v>193.23</v>
      </c>
    </row>
    <row r="22544" spans="1:2">
      <c r="A22544" s="68" t="s">
        <v>22730</v>
      </c>
      <c r="B22544" s="225">
        <v>1895.28</v>
      </c>
    </row>
    <row r="22545" spans="1:2">
      <c r="A22545" s="68" t="s">
        <v>22732</v>
      </c>
      <c r="B22545" s="225">
        <v>1895.28</v>
      </c>
    </row>
    <row r="22546" spans="1:2">
      <c r="A22546" s="68" t="s">
        <v>22733</v>
      </c>
      <c r="B22546" s="225">
        <v>2503.39</v>
      </c>
    </row>
    <row r="22547" spans="1:2">
      <c r="A22547" s="68" t="s">
        <v>22735</v>
      </c>
      <c r="B22547" s="225">
        <v>2503.39</v>
      </c>
    </row>
    <row r="22548" spans="1:2">
      <c r="A22548" s="68" t="s">
        <v>22736</v>
      </c>
      <c r="B22548" s="225">
        <v>1155.4100000000001</v>
      </c>
    </row>
    <row r="22549" spans="1:2">
      <c r="A22549" s="68" t="s">
        <v>22738</v>
      </c>
      <c r="B22549" s="225">
        <v>1155.4100000000001</v>
      </c>
    </row>
    <row r="22550" spans="1:2">
      <c r="A22550" s="68" t="s">
        <v>22739</v>
      </c>
      <c r="B22550" s="225">
        <v>1388.52</v>
      </c>
    </row>
    <row r="22551" spans="1:2">
      <c r="A22551" s="68" t="s">
        <v>22741</v>
      </c>
      <c r="B22551" s="225">
        <v>1388.52</v>
      </c>
    </row>
    <row r="22552" spans="1:2">
      <c r="A22552" s="68" t="s">
        <v>22742</v>
      </c>
      <c r="B22552" s="225">
        <v>1753.38</v>
      </c>
    </row>
    <row r="22553" spans="1:2">
      <c r="A22553" s="68" t="s">
        <v>22744</v>
      </c>
      <c r="B22553" s="225">
        <v>1753.38</v>
      </c>
    </row>
    <row r="22554" spans="1:2">
      <c r="A22554" s="68" t="s">
        <v>22745</v>
      </c>
      <c r="B22554" s="225">
        <v>877.25</v>
      </c>
    </row>
    <row r="22555" spans="1:2">
      <c r="A22555" s="68" t="s">
        <v>22747</v>
      </c>
      <c r="B22555" s="225">
        <v>877.25</v>
      </c>
    </row>
    <row r="22556" spans="1:2">
      <c r="A22556" s="68" t="s">
        <v>22748</v>
      </c>
      <c r="B22556" s="225">
        <v>386.71</v>
      </c>
    </row>
    <row r="22557" spans="1:2">
      <c r="A22557" s="68" t="s">
        <v>22750</v>
      </c>
      <c r="B22557" s="225">
        <v>370.25</v>
      </c>
    </row>
    <row r="22558" spans="1:2">
      <c r="A22558" s="68" t="s">
        <v>22751</v>
      </c>
      <c r="B22558" s="225">
        <v>1209.21</v>
      </c>
    </row>
    <row r="22559" spans="1:2">
      <c r="A22559" s="68" t="s">
        <v>22753</v>
      </c>
      <c r="B22559" s="225">
        <v>1209.21</v>
      </c>
    </row>
    <row r="22560" spans="1:2">
      <c r="A22560" s="68" t="s">
        <v>22754</v>
      </c>
      <c r="B22560" s="225">
        <v>174.32</v>
      </c>
    </row>
    <row r="22561" spans="1:2">
      <c r="A22561" s="68" t="s">
        <v>22756</v>
      </c>
      <c r="B22561" s="225">
        <v>171.27</v>
      </c>
    </row>
    <row r="22562" spans="1:2">
      <c r="A22562" s="68" t="s">
        <v>22757</v>
      </c>
      <c r="B22562" s="225">
        <v>74.8</v>
      </c>
    </row>
    <row r="22563" spans="1:2">
      <c r="A22563" s="68" t="s">
        <v>22759</v>
      </c>
      <c r="B22563" s="225">
        <v>71.75</v>
      </c>
    </row>
    <row r="22564" spans="1:2">
      <c r="A22564" s="68" t="s">
        <v>22760</v>
      </c>
      <c r="B22564" s="225">
        <v>62.52</v>
      </c>
    </row>
    <row r="22565" spans="1:2">
      <c r="A22565" s="68" t="s">
        <v>22762</v>
      </c>
      <c r="B22565" s="225">
        <v>59.47</v>
      </c>
    </row>
    <row r="22566" spans="1:2">
      <c r="A22566" s="68" t="s">
        <v>22763</v>
      </c>
      <c r="B22566" s="225">
        <v>32.32</v>
      </c>
    </row>
    <row r="22567" spans="1:2">
      <c r="A22567" s="68" t="s">
        <v>22765</v>
      </c>
      <c r="B22567" s="225">
        <v>32.32</v>
      </c>
    </row>
    <row r="22568" spans="1:2">
      <c r="A22568" s="68" t="s">
        <v>22766</v>
      </c>
      <c r="B22568" s="225">
        <v>12.39</v>
      </c>
    </row>
    <row r="22569" spans="1:2">
      <c r="A22569" s="68" t="s">
        <v>22768</v>
      </c>
      <c r="B22569" s="225">
        <v>12.39</v>
      </c>
    </row>
    <row r="22570" spans="1:2">
      <c r="A22570" s="68" t="s">
        <v>22769</v>
      </c>
      <c r="B22570" s="225">
        <v>2.82</v>
      </c>
    </row>
    <row r="22571" spans="1:2">
      <c r="A22571" s="68" t="s">
        <v>22771</v>
      </c>
      <c r="B22571" s="225">
        <v>2.82</v>
      </c>
    </row>
    <row r="22572" spans="1:2">
      <c r="A22572" s="68" t="s">
        <v>22772</v>
      </c>
      <c r="B22572" s="225">
        <v>2645.24</v>
      </c>
    </row>
    <row r="22573" spans="1:2">
      <c r="A22573" s="68" t="s">
        <v>22774</v>
      </c>
      <c r="B22573" s="225">
        <v>2494.3200000000002</v>
      </c>
    </row>
    <row r="22574" spans="1:2">
      <c r="A22574" s="68" t="s">
        <v>22775</v>
      </c>
      <c r="B22574" s="225">
        <v>4.37</v>
      </c>
    </row>
    <row r="22575" spans="1:2">
      <c r="A22575" s="68" t="s">
        <v>22777</v>
      </c>
      <c r="B22575" s="225">
        <v>4.37</v>
      </c>
    </row>
    <row r="22576" spans="1:2">
      <c r="A22576" s="68" t="s">
        <v>22778</v>
      </c>
      <c r="B22576" s="225">
        <v>4.25</v>
      </c>
    </row>
    <row r="22577" spans="1:2">
      <c r="A22577" s="68" t="s">
        <v>22780</v>
      </c>
      <c r="B22577" s="225">
        <v>4.25</v>
      </c>
    </row>
    <row r="22578" spans="1:2">
      <c r="A22578" s="68" t="s">
        <v>22781</v>
      </c>
      <c r="B22578" s="225">
        <v>3.94</v>
      </c>
    </row>
    <row r="22579" spans="1:2">
      <c r="A22579" s="68" t="s">
        <v>22783</v>
      </c>
      <c r="B22579" s="225">
        <v>3.94</v>
      </c>
    </row>
    <row r="22580" spans="1:2">
      <c r="A22580" s="68" t="s">
        <v>22784</v>
      </c>
      <c r="B22580" s="225">
        <v>43.58</v>
      </c>
    </row>
    <row r="22581" spans="1:2">
      <c r="A22581" s="68" t="s">
        <v>22786</v>
      </c>
      <c r="B22581" s="225">
        <v>41.13</v>
      </c>
    </row>
    <row r="22582" spans="1:2">
      <c r="A22582" s="68" t="s">
        <v>22787</v>
      </c>
      <c r="B22582" s="225">
        <v>61.7</v>
      </c>
    </row>
    <row r="22583" spans="1:2">
      <c r="A22583" s="68" t="s">
        <v>22789</v>
      </c>
      <c r="B22583" s="225">
        <v>58.21</v>
      </c>
    </row>
    <row r="22584" spans="1:2">
      <c r="A22584" s="68" t="s">
        <v>22790</v>
      </c>
      <c r="B22584" s="225">
        <v>4.34</v>
      </c>
    </row>
    <row r="22585" spans="1:2">
      <c r="A22585" s="68" t="s">
        <v>22792</v>
      </c>
      <c r="B22585" s="225">
        <v>4.22</v>
      </c>
    </row>
    <row r="22586" spans="1:2">
      <c r="A22586" s="68" t="s">
        <v>22793</v>
      </c>
      <c r="B22586" s="225">
        <v>38.01</v>
      </c>
    </row>
    <row r="22587" spans="1:2">
      <c r="A22587" s="68" t="s">
        <v>22795</v>
      </c>
      <c r="B22587" s="225">
        <v>36.450000000000003</v>
      </c>
    </row>
    <row r="22588" spans="1:2">
      <c r="A22588" s="68" t="s">
        <v>22796</v>
      </c>
      <c r="B22588" s="225">
        <v>70.14</v>
      </c>
    </row>
    <row r="22589" spans="1:2">
      <c r="A22589" s="68" t="s">
        <v>22798</v>
      </c>
      <c r="B22589" s="225">
        <v>64.73</v>
      </c>
    </row>
    <row r="22590" spans="1:2">
      <c r="A22590" s="68" t="s">
        <v>22799</v>
      </c>
      <c r="B22590" s="225">
        <v>135.33000000000001</v>
      </c>
    </row>
    <row r="22591" spans="1:2">
      <c r="A22591" s="68" t="s">
        <v>22801</v>
      </c>
      <c r="B22591" s="225">
        <v>135.33000000000001</v>
      </c>
    </row>
    <row r="22592" spans="1:2">
      <c r="A22592" s="68" t="s">
        <v>22802</v>
      </c>
      <c r="B22592" s="225">
        <v>2.91</v>
      </c>
    </row>
    <row r="22593" spans="1:2">
      <c r="A22593" s="68" t="s">
        <v>22804</v>
      </c>
      <c r="B22593" s="225">
        <v>2.91</v>
      </c>
    </row>
    <row r="22594" spans="1:2">
      <c r="A22594" s="68" t="s">
        <v>22805</v>
      </c>
      <c r="B22594" s="225">
        <v>0.32</v>
      </c>
    </row>
    <row r="22595" spans="1:2">
      <c r="A22595" s="68" t="s">
        <v>22807</v>
      </c>
      <c r="B22595" s="225">
        <v>0.32</v>
      </c>
    </row>
    <row r="22596" spans="1:2">
      <c r="A22596" s="68" t="s">
        <v>22808</v>
      </c>
      <c r="B22596" s="225">
        <v>73.91</v>
      </c>
    </row>
    <row r="22597" spans="1:2">
      <c r="A22597" s="68" t="s">
        <v>22810</v>
      </c>
      <c r="B22597" s="225">
        <v>65.59</v>
      </c>
    </row>
    <row r="22598" spans="1:2">
      <c r="A22598" s="68" t="s">
        <v>22811</v>
      </c>
      <c r="B22598" s="225">
        <v>88.2</v>
      </c>
    </row>
    <row r="22599" spans="1:2">
      <c r="A22599" s="68" t="s">
        <v>22814</v>
      </c>
      <c r="B22599" s="225">
        <v>87.76</v>
      </c>
    </row>
    <row r="22600" spans="1:2">
      <c r="A22600" s="68" t="s">
        <v>22815</v>
      </c>
      <c r="B22600" s="225">
        <v>51.11</v>
      </c>
    </row>
    <row r="22601" spans="1:2">
      <c r="A22601" s="68" t="s">
        <v>22818</v>
      </c>
      <c r="B22601" s="225">
        <v>50.7</v>
      </c>
    </row>
    <row r="22602" spans="1:2">
      <c r="A22602" s="68" t="s">
        <v>22819</v>
      </c>
      <c r="B22602" s="225">
        <v>1.56</v>
      </c>
    </row>
    <row r="22603" spans="1:2">
      <c r="A22603" s="68" t="s">
        <v>22821</v>
      </c>
      <c r="B22603" s="225">
        <v>1.51</v>
      </c>
    </row>
    <row r="22604" spans="1:2">
      <c r="A22604" s="68" t="s">
        <v>22822</v>
      </c>
      <c r="B22604" s="225">
        <v>10.1</v>
      </c>
    </row>
    <row r="22605" spans="1:2">
      <c r="A22605" s="68" t="s">
        <v>22824</v>
      </c>
      <c r="B22605" s="225">
        <v>10.08</v>
      </c>
    </row>
    <row r="22606" spans="1:2">
      <c r="A22606" s="68" t="s">
        <v>22825</v>
      </c>
      <c r="B22606" s="225">
        <v>107.69</v>
      </c>
    </row>
    <row r="22607" spans="1:2">
      <c r="A22607" s="68" t="s">
        <v>22827</v>
      </c>
      <c r="B22607" s="225">
        <v>103.14</v>
      </c>
    </row>
    <row r="22608" spans="1:2">
      <c r="A22608" s="68" t="s">
        <v>22828</v>
      </c>
      <c r="B22608" s="225">
        <v>5.93</v>
      </c>
    </row>
    <row r="22609" spans="1:2">
      <c r="A22609" s="68" t="s">
        <v>22830</v>
      </c>
      <c r="B22609" s="225">
        <v>5.9</v>
      </c>
    </row>
    <row r="22610" spans="1:2">
      <c r="A22610" s="68" t="s">
        <v>22831</v>
      </c>
      <c r="B22610" s="225">
        <v>2.1</v>
      </c>
    </row>
    <row r="22611" spans="1:2">
      <c r="A22611" s="68" t="s">
        <v>22833</v>
      </c>
      <c r="B22611" s="225">
        <v>2.09</v>
      </c>
    </row>
    <row r="22612" spans="1:2">
      <c r="A22612" s="68" t="s">
        <v>22834</v>
      </c>
      <c r="B22612" s="225">
        <v>102.91</v>
      </c>
    </row>
    <row r="22613" spans="1:2">
      <c r="A22613" s="68" t="s">
        <v>22836</v>
      </c>
      <c r="B22613" s="225">
        <v>95.01</v>
      </c>
    </row>
    <row r="22614" spans="1:2">
      <c r="A22614" s="68" t="s">
        <v>22837</v>
      </c>
      <c r="B22614" s="225">
        <v>70.25</v>
      </c>
    </row>
    <row r="22615" spans="1:2">
      <c r="A22615" s="68" t="s">
        <v>22839</v>
      </c>
      <c r="B22615" s="225">
        <v>64.83</v>
      </c>
    </row>
    <row r="22616" spans="1:2">
      <c r="A22616" s="68" t="s">
        <v>22840</v>
      </c>
      <c r="B22616" s="225">
        <v>111.44</v>
      </c>
    </row>
    <row r="22617" spans="1:2">
      <c r="A22617" s="68" t="s">
        <v>22842</v>
      </c>
      <c r="B22617" s="225">
        <v>96.66</v>
      </c>
    </row>
    <row r="22618" spans="1:2">
      <c r="A22618" s="68" t="s">
        <v>22843</v>
      </c>
      <c r="B22618" s="225">
        <v>120.86</v>
      </c>
    </row>
    <row r="22619" spans="1:2">
      <c r="A22619" s="68" t="s">
        <v>22845</v>
      </c>
      <c r="B22619" s="225">
        <v>105.54</v>
      </c>
    </row>
    <row r="22620" spans="1:2">
      <c r="A22620" s="68" t="s">
        <v>22846</v>
      </c>
      <c r="B22620" s="225">
        <v>58.18</v>
      </c>
    </row>
    <row r="22621" spans="1:2">
      <c r="A22621" s="68" t="s">
        <v>22848</v>
      </c>
      <c r="B22621" s="225">
        <v>54.6</v>
      </c>
    </row>
    <row r="22622" spans="1:2">
      <c r="A22622" s="68" t="s">
        <v>22849</v>
      </c>
      <c r="B22622" s="225">
        <v>93.82</v>
      </c>
    </row>
    <row r="22623" spans="1:2">
      <c r="A22623" s="68" t="s">
        <v>22851</v>
      </c>
      <c r="B22623" s="225">
        <v>89.17</v>
      </c>
    </row>
    <row r="22624" spans="1:2">
      <c r="A22624" s="68" t="s">
        <v>22852</v>
      </c>
      <c r="B22624" s="225">
        <v>202.02</v>
      </c>
    </row>
    <row r="22625" spans="1:2">
      <c r="A22625" s="68" t="s">
        <v>22854</v>
      </c>
      <c r="B22625" s="225">
        <v>194.13</v>
      </c>
    </row>
    <row r="22626" spans="1:2">
      <c r="A22626" s="68" t="s">
        <v>22855</v>
      </c>
      <c r="B22626" s="225">
        <v>42.54</v>
      </c>
    </row>
    <row r="22627" spans="1:2">
      <c r="A22627" s="68" t="s">
        <v>22858</v>
      </c>
      <c r="B22627" s="225">
        <v>37.53</v>
      </c>
    </row>
    <row r="22628" spans="1:2">
      <c r="A22628" s="68" t="s">
        <v>22859</v>
      </c>
      <c r="B22628" s="225">
        <v>3.21</v>
      </c>
    </row>
    <row r="22629" spans="1:2">
      <c r="A22629" s="68" t="s">
        <v>22861</v>
      </c>
      <c r="B22629" s="225">
        <v>3.09</v>
      </c>
    </row>
    <row r="22630" spans="1:2">
      <c r="A22630" s="68" t="s">
        <v>22862</v>
      </c>
      <c r="B22630" s="225">
        <v>11.56</v>
      </c>
    </row>
    <row r="22631" spans="1:2">
      <c r="A22631" s="68" t="s">
        <v>22865</v>
      </c>
      <c r="B22631" s="225">
        <v>11.56</v>
      </c>
    </row>
    <row r="22632" spans="1:2">
      <c r="A22632" s="68" t="s">
        <v>22866</v>
      </c>
      <c r="B22632" s="225">
        <v>38.06</v>
      </c>
    </row>
    <row r="22633" spans="1:2">
      <c r="A22633" s="68" t="s">
        <v>22868</v>
      </c>
      <c r="B22633" s="225">
        <v>32.979999999999997</v>
      </c>
    </row>
    <row r="22634" spans="1:2">
      <c r="A22634" s="68" t="s">
        <v>22869</v>
      </c>
      <c r="B22634" s="225">
        <v>86.7</v>
      </c>
    </row>
    <row r="22635" spans="1:2">
      <c r="A22635" s="68" t="s">
        <v>22871</v>
      </c>
      <c r="B22635" s="225">
        <v>79.709999999999994</v>
      </c>
    </row>
    <row r="22636" spans="1:2">
      <c r="A22636" s="68" t="s">
        <v>22872</v>
      </c>
      <c r="B22636" s="225">
        <v>609.75</v>
      </c>
    </row>
    <row r="22637" spans="1:2">
      <c r="A22637" s="68" t="s">
        <v>22874</v>
      </c>
      <c r="B22637" s="225">
        <v>588.80999999999995</v>
      </c>
    </row>
    <row r="22638" spans="1:2">
      <c r="A22638" s="68" t="s">
        <v>22875</v>
      </c>
      <c r="B22638" s="225">
        <v>96.29</v>
      </c>
    </row>
    <row r="22639" spans="1:2">
      <c r="A22639" s="68" t="s">
        <v>22876</v>
      </c>
      <c r="B22639" s="225">
        <v>90.24</v>
      </c>
    </row>
    <row r="22640" spans="1:2">
      <c r="A22640" s="68" t="s">
        <v>22877</v>
      </c>
      <c r="B22640" s="225">
        <v>85.29</v>
      </c>
    </row>
    <row r="22641" spans="1:2">
      <c r="A22641" s="68" t="s">
        <v>22878</v>
      </c>
      <c r="B22641" s="225">
        <v>78.97</v>
      </c>
    </row>
    <row r="22642" spans="1:2">
      <c r="A22642" s="68" t="s">
        <v>22879</v>
      </c>
      <c r="B22642" s="225">
        <v>160.58000000000001</v>
      </c>
    </row>
    <row r="22643" spans="1:2">
      <c r="A22643" s="68" t="s">
        <v>22881</v>
      </c>
      <c r="B22643" s="225">
        <v>145.71</v>
      </c>
    </row>
    <row r="22644" spans="1:2">
      <c r="A22644" s="68" t="s">
        <v>22882</v>
      </c>
      <c r="B22644" s="225">
        <v>126.72</v>
      </c>
    </row>
    <row r="22645" spans="1:2">
      <c r="A22645" s="68" t="s">
        <v>22884</v>
      </c>
      <c r="B22645" s="225">
        <v>119.38</v>
      </c>
    </row>
    <row r="22646" spans="1:2">
      <c r="A22646" s="68" t="s">
        <v>22885</v>
      </c>
      <c r="B22646" s="225">
        <v>225.91</v>
      </c>
    </row>
    <row r="22647" spans="1:2">
      <c r="A22647" s="68" t="s">
        <v>22887</v>
      </c>
      <c r="B22647" s="225">
        <v>215.08</v>
      </c>
    </row>
    <row r="22648" spans="1:2">
      <c r="A22648" s="68" t="s">
        <v>22888</v>
      </c>
      <c r="B22648" s="225">
        <v>407.97</v>
      </c>
    </row>
    <row r="22649" spans="1:2">
      <c r="A22649" s="68" t="s">
        <v>22890</v>
      </c>
      <c r="B22649" s="225">
        <v>393.75</v>
      </c>
    </row>
    <row r="22650" spans="1:2">
      <c r="A22650" s="68" t="s">
        <v>22891</v>
      </c>
      <c r="B22650" s="225">
        <v>18.89</v>
      </c>
    </row>
    <row r="22651" spans="1:2">
      <c r="A22651" s="68" t="s">
        <v>22893</v>
      </c>
      <c r="B22651" s="225">
        <v>18.89</v>
      </c>
    </row>
    <row r="22652" spans="1:2">
      <c r="A22652" s="68" t="s">
        <v>22894</v>
      </c>
      <c r="B22652" s="225">
        <v>2.4300000000000002</v>
      </c>
    </row>
    <row r="22653" spans="1:2">
      <c r="A22653" s="68" t="s">
        <v>22896</v>
      </c>
      <c r="B22653" s="225">
        <v>2.4300000000000002</v>
      </c>
    </row>
    <row r="22654" spans="1:2">
      <c r="A22654" s="68" t="s">
        <v>22897</v>
      </c>
      <c r="B22654" s="225">
        <v>27.51</v>
      </c>
    </row>
    <row r="22655" spans="1:2">
      <c r="A22655" s="68" t="s">
        <v>22899</v>
      </c>
      <c r="B22655" s="225">
        <v>25.33</v>
      </c>
    </row>
    <row r="22656" spans="1:2">
      <c r="A22656" s="68" t="s">
        <v>22900</v>
      </c>
      <c r="B22656" s="225">
        <v>107.88</v>
      </c>
    </row>
    <row r="22657" spans="1:2">
      <c r="A22657" s="68" t="s">
        <v>22902</v>
      </c>
      <c r="B22657" s="225">
        <v>107.88</v>
      </c>
    </row>
    <row r="22658" spans="1:2">
      <c r="A22658" s="68" t="s">
        <v>22903</v>
      </c>
      <c r="B22658" s="225">
        <v>5.4</v>
      </c>
    </row>
    <row r="22659" spans="1:2">
      <c r="A22659" s="68" t="s">
        <v>22905</v>
      </c>
      <c r="B22659" s="225">
        <v>5.4</v>
      </c>
    </row>
    <row r="22660" spans="1:2">
      <c r="A22660" s="68" t="s">
        <v>22906</v>
      </c>
      <c r="B22660" s="225">
        <v>26.4</v>
      </c>
    </row>
    <row r="22661" spans="1:2">
      <c r="A22661" s="68" t="s">
        <v>22908</v>
      </c>
      <c r="B22661" s="225">
        <v>26.4</v>
      </c>
    </row>
    <row r="22662" spans="1:2">
      <c r="A22662" s="68" t="s">
        <v>22909</v>
      </c>
      <c r="B22662" s="225">
        <v>17.05</v>
      </c>
    </row>
    <row r="22663" spans="1:2">
      <c r="A22663" s="68" t="s">
        <v>22911</v>
      </c>
      <c r="B22663" s="225">
        <v>17.05</v>
      </c>
    </row>
    <row r="22664" spans="1:2">
      <c r="A22664" s="68" t="s">
        <v>22912</v>
      </c>
      <c r="B22664" s="225">
        <v>155.72999999999999</v>
      </c>
    </row>
    <row r="22665" spans="1:2">
      <c r="A22665" s="68" t="s">
        <v>22914</v>
      </c>
      <c r="B22665" s="225">
        <v>155.72999999999999</v>
      </c>
    </row>
    <row r="22666" spans="1:2">
      <c r="A22666" s="68" t="s">
        <v>22915</v>
      </c>
      <c r="B22666" s="225">
        <v>27.72</v>
      </c>
    </row>
    <row r="22667" spans="1:2">
      <c r="A22667" s="68" t="s">
        <v>22917</v>
      </c>
      <c r="B22667" s="225">
        <v>27.72</v>
      </c>
    </row>
    <row r="22668" spans="1:2">
      <c r="A22668" s="68" t="s">
        <v>22918</v>
      </c>
      <c r="B22668" s="225">
        <v>49.92</v>
      </c>
    </row>
    <row r="22669" spans="1:2">
      <c r="A22669" s="68" t="s">
        <v>22920</v>
      </c>
      <c r="B22669" s="225">
        <v>49.92</v>
      </c>
    </row>
    <row r="22670" spans="1:2">
      <c r="A22670" s="68" t="s">
        <v>22921</v>
      </c>
      <c r="B22670" s="225">
        <v>65.040000000000006</v>
      </c>
    </row>
    <row r="22671" spans="1:2">
      <c r="A22671" s="68" t="s">
        <v>22923</v>
      </c>
      <c r="B22671" s="225">
        <v>65.040000000000006</v>
      </c>
    </row>
    <row r="22672" spans="1:2">
      <c r="A22672" s="68" t="s">
        <v>22924</v>
      </c>
      <c r="B22672" s="225">
        <v>22.67</v>
      </c>
    </row>
    <row r="22673" spans="1:2">
      <c r="A22673" s="68" t="s">
        <v>22926</v>
      </c>
      <c r="B22673" s="225">
        <v>22.67</v>
      </c>
    </row>
    <row r="22674" spans="1:2">
      <c r="A22674" s="68" t="s">
        <v>24089</v>
      </c>
      <c r="B22674" s="225">
        <v>1460.34</v>
      </c>
    </row>
    <row r="22675" spans="1:2">
      <c r="A22675" s="68" t="s">
        <v>24090</v>
      </c>
      <c r="B22675" s="225">
        <v>1402.42</v>
      </c>
    </row>
    <row r="22676" spans="1:2">
      <c r="A22676" s="68" t="s">
        <v>24091</v>
      </c>
      <c r="B22676" s="225">
        <v>56.51</v>
      </c>
    </row>
    <row r="22677" spans="1:2">
      <c r="A22677" s="68" t="s">
        <v>24092</v>
      </c>
      <c r="B22677" s="225">
        <v>53.75</v>
      </c>
    </row>
    <row r="22678" spans="1:2">
      <c r="A22678" s="68" t="s">
        <v>24093</v>
      </c>
      <c r="B22678" s="225">
        <v>85.11</v>
      </c>
    </row>
    <row r="22679" spans="1:2">
      <c r="A22679" s="68" t="s">
        <v>24094</v>
      </c>
      <c r="B22679" s="225">
        <v>82.17</v>
      </c>
    </row>
    <row r="22680" spans="1:2">
      <c r="A22680" s="68" t="s">
        <v>24095</v>
      </c>
      <c r="B22680" s="225">
        <v>16.29</v>
      </c>
    </row>
    <row r="22681" spans="1:2">
      <c r="A22681" s="68" t="s">
        <v>24096</v>
      </c>
      <c r="B22681" s="225">
        <v>14.74</v>
      </c>
    </row>
    <row r="22682" spans="1:2">
      <c r="A22682" s="68" t="s">
        <v>24097</v>
      </c>
      <c r="B22682" s="225">
        <v>10.53</v>
      </c>
    </row>
    <row r="22683" spans="1:2">
      <c r="A22683" s="68" t="s">
        <v>24098</v>
      </c>
      <c r="B22683" s="225">
        <v>9.75</v>
      </c>
    </row>
    <row r="22684" spans="1:2">
      <c r="A22684" s="68" t="s">
        <v>22927</v>
      </c>
      <c r="B22684" s="225">
        <v>31.05</v>
      </c>
    </row>
    <row r="22685" spans="1:2">
      <c r="A22685" s="68" t="s">
        <v>22929</v>
      </c>
      <c r="B22685" s="225">
        <v>31.05</v>
      </c>
    </row>
    <row r="22686" spans="1:2">
      <c r="A22686" s="68" t="s">
        <v>22930</v>
      </c>
      <c r="B22686" s="225">
        <v>1.63</v>
      </c>
    </row>
    <row r="22687" spans="1:2">
      <c r="A22687" s="68" t="s">
        <v>22932</v>
      </c>
      <c r="B22687" s="225">
        <v>1.63</v>
      </c>
    </row>
    <row r="22688" spans="1:2">
      <c r="A22688" s="68" t="s">
        <v>22933</v>
      </c>
      <c r="B22688" s="225">
        <v>267.02</v>
      </c>
    </row>
    <row r="22689" spans="1:2">
      <c r="A22689" s="68" t="s">
        <v>22935</v>
      </c>
      <c r="B22689" s="225">
        <v>267.02</v>
      </c>
    </row>
    <row r="22690" spans="1:2">
      <c r="A22690" s="68" t="s">
        <v>22787</v>
      </c>
      <c r="B22690" s="225">
        <v>59.51</v>
      </c>
    </row>
    <row r="22691" spans="1:2">
      <c r="A22691" s="68" t="s">
        <v>22789</v>
      </c>
      <c r="B22691" s="225">
        <v>56.02</v>
      </c>
    </row>
    <row r="22692" spans="1:2">
      <c r="A22692" s="68" t="s">
        <v>22790</v>
      </c>
      <c r="B22692" s="225">
        <v>4.16</v>
      </c>
    </row>
    <row r="22693" spans="1:2">
      <c r="A22693" s="68" t="s">
        <v>22792</v>
      </c>
      <c r="B22693" s="225">
        <v>4.04</v>
      </c>
    </row>
    <row r="22694" spans="1:2">
      <c r="A22694" s="68" t="s">
        <v>22793</v>
      </c>
      <c r="B22694" s="225">
        <v>38.369999999999997</v>
      </c>
    </row>
    <row r="22695" spans="1:2">
      <c r="A22695" s="68" t="s">
        <v>22795</v>
      </c>
      <c r="B22695" s="225">
        <v>36.82</v>
      </c>
    </row>
    <row r="22696" spans="1:2">
      <c r="A22696" s="68" t="s">
        <v>22796</v>
      </c>
      <c r="B22696" s="225">
        <v>69.94</v>
      </c>
    </row>
    <row r="22697" spans="1:2">
      <c r="A22697" s="68" t="s">
        <v>22798</v>
      </c>
      <c r="B22697" s="225">
        <v>64.53</v>
      </c>
    </row>
    <row r="22698" spans="1:2">
      <c r="A22698" s="68" t="s">
        <v>22799</v>
      </c>
      <c r="B22698" s="225">
        <v>132.13</v>
      </c>
    </row>
    <row r="22699" spans="1:2">
      <c r="A22699" s="68" t="s">
        <v>22801</v>
      </c>
      <c r="B22699" s="225">
        <v>132.13</v>
      </c>
    </row>
    <row r="22700" spans="1:2">
      <c r="A22700" s="68" t="s">
        <v>22802</v>
      </c>
      <c r="B22700" s="225">
        <v>2.91</v>
      </c>
    </row>
    <row r="22701" spans="1:2">
      <c r="A22701" s="68" t="s">
        <v>22804</v>
      </c>
      <c r="B22701" s="225">
        <v>2.91</v>
      </c>
    </row>
    <row r="22702" spans="1:2">
      <c r="A22702" s="68" t="s">
        <v>22805</v>
      </c>
      <c r="B22702" s="225">
        <v>0.32</v>
      </c>
    </row>
    <row r="22703" spans="1:2">
      <c r="A22703" s="68" t="s">
        <v>22807</v>
      </c>
      <c r="B22703" s="225">
        <v>0.32</v>
      </c>
    </row>
    <row r="22704" spans="1:2">
      <c r="A22704" s="68" t="s">
        <v>22808</v>
      </c>
      <c r="B22704" s="225">
        <v>73.91</v>
      </c>
    </row>
    <row r="22705" spans="1:2">
      <c r="A22705" s="68" t="s">
        <v>22810</v>
      </c>
      <c r="B22705" s="225">
        <v>65.59</v>
      </c>
    </row>
    <row r="22706" spans="1:2">
      <c r="A22706" s="68" t="s">
        <v>22811</v>
      </c>
      <c r="B22706" s="225">
        <v>93.71</v>
      </c>
    </row>
    <row r="22707" spans="1:2">
      <c r="A22707" s="68" t="s">
        <v>22814</v>
      </c>
      <c r="B22707" s="225">
        <v>93.27</v>
      </c>
    </row>
    <row r="22708" spans="1:2">
      <c r="A22708" s="68" t="s">
        <v>22815</v>
      </c>
      <c r="B22708" s="225">
        <v>50.53</v>
      </c>
    </row>
    <row r="22709" spans="1:2">
      <c r="A22709" s="68" t="s">
        <v>22818</v>
      </c>
      <c r="B22709" s="225">
        <v>50.12</v>
      </c>
    </row>
    <row r="22710" spans="1:2">
      <c r="A22710" s="68" t="s">
        <v>22819</v>
      </c>
      <c r="B22710" s="225">
        <v>1.49</v>
      </c>
    </row>
    <row r="22711" spans="1:2">
      <c r="A22711" s="68" t="s">
        <v>22821</v>
      </c>
      <c r="B22711" s="225">
        <v>1.45</v>
      </c>
    </row>
    <row r="22712" spans="1:2">
      <c r="A22712" s="68" t="s">
        <v>22822</v>
      </c>
      <c r="B22712" s="225">
        <v>9.83</v>
      </c>
    </row>
    <row r="22713" spans="1:2">
      <c r="A22713" s="68" t="s">
        <v>22824</v>
      </c>
      <c r="B22713" s="225">
        <v>9.81</v>
      </c>
    </row>
    <row r="22714" spans="1:2">
      <c r="A22714" s="68" t="s">
        <v>22825</v>
      </c>
      <c r="B22714" s="225">
        <v>107.54</v>
      </c>
    </row>
    <row r="22715" spans="1:2">
      <c r="A22715" s="68" t="s">
        <v>22827</v>
      </c>
      <c r="B22715" s="225">
        <v>102.99</v>
      </c>
    </row>
    <row r="22716" spans="1:2">
      <c r="A22716" s="68" t="s">
        <v>22828</v>
      </c>
      <c r="B22716" s="225">
        <v>5.95</v>
      </c>
    </row>
    <row r="22717" spans="1:2">
      <c r="A22717" s="68" t="s">
        <v>22830</v>
      </c>
      <c r="B22717" s="225">
        <v>5.93</v>
      </c>
    </row>
    <row r="22718" spans="1:2">
      <c r="A22718" s="68" t="s">
        <v>22831</v>
      </c>
      <c r="B22718" s="225">
        <v>2.11</v>
      </c>
    </row>
    <row r="22719" spans="1:2">
      <c r="A22719" s="68" t="s">
        <v>22833</v>
      </c>
      <c r="B22719" s="225">
        <v>2.09</v>
      </c>
    </row>
    <row r="22720" spans="1:2">
      <c r="A22720" s="68" t="s">
        <v>22834</v>
      </c>
      <c r="B22720" s="225">
        <v>102.66</v>
      </c>
    </row>
    <row r="22721" spans="1:2">
      <c r="A22721" s="68" t="s">
        <v>22836</v>
      </c>
      <c r="B22721" s="225">
        <v>94.77</v>
      </c>
    </row>
    <row r="22722" spans="1:2">
      <c r="A22722" s="68" t="s">
        <v>22837</v>
      </c>
      <c r="B22722" s="225">
        <v>70.06</v>
      </c>
    </row>
    <row r="22723" spans="1:2">
      <c r="A22723" s="68" t="s">
        <v>22839</v>
      </c>
      <c r="B22723" s="225">
        <v>64.63</v>
      </c>
    </row>
    <row r="22724" spans="1:2">
      <c r="A22724" s="68" t="s">
        <v>22840</v>
      </c>
      <c r="B22724" s="225">
        <v>111.45</v>
      </c>
    </row>
    <row r="22725" spans="1:2">
      <c r="A22725" s="68" t="s">
        <v>22842</v>
      </c>
      <c r="B22725" s="225">
        <v>96.67</v>
      </c>
    </row>
    <row r="22726" spans="1:2">
      <c r="A22726" s="68" t="s">
        <v>22843</v>
      </c>
      <c r="B22726" s="225">
        <v>120.87</v>
      </c>
    </row>
    <row r="22727" spans="1:2">
      <c r="A22727" s="68" t="s">
        <v>22845</v>
      </c>
      <c r="B22727" s="225">
        <v>105.54</v>
      </c>
    </row>
    <row r="22728" spans="1:2">
      <c r="A22728" s="68" t="s">
        <v>22846</v>
      </c>
      <c r="B22728" s="225">
        <v>56.57</v>
      </c>
    </row>
    <row r="22729" spans="1:2">
      <c r="A22729" s="68" t="s">
        <v>22848</v>
      </c>
      <c r="B22729" s="225">
        <v>52.99</v>
      </c>
    </row>
    <row r="22730" spans="1:2">
      <c r="A22730" s="68" t="s">
        <v>22849</v>
      </c>
      <c r="B22730" s="225">
        <v>90.57</v>
      </c>
    </row>
    <row r="22731" spans="1:2">
      <c r="A22731" s="68" t="s">
        <v>22851</v>
      </c>
      <c r="B22731" s="225">
        <v>85.92</v>
      </c>
    </row>
    <row r="22732" spans="1:2">
      <c r="A22732" s="68" t="s">
        <v>22852</v>
      </c>
      <c r="B22732" s="225">
        <v>193.78</v>
      </c>
    </row>
    <row r="22733" spans="1:2">
      <c r="A22733" s="68" t="s">
        <v>22854</v>
      </c>
      <c r="B22733" s="225">
        <v>185.89</v>
      </c>
    </row>
    <row r="22734" spans="1:2">
      <c r="A22734" s="68" t="s">
        <v>22855</v>
      </c>
      <c r="B22734" s="225">
        <v>42.44</v>
      </c>
    </row>
    <row r="22735" spans="1:2">
      <c r="A22735" s="68" t="s">
        <v>22858</v>
      </c>
      <c r="B22735" s="225">
        <v>37.44</v>
      </c>
    </row>
    <row r="22736" spans="1:2">
      <c r="A22736" s="68" t="s">
        <v>22859</v>
      </c>
      <c r="B22736" s="225">
        <v>3.07</v>
      </c>
    </row>
    <row r="22737" spans="1:2">
      <c r="A22737" s="68" t="s">
        <v>22861</v>
      </c>
      <c r="B22737" s="225">
        <v>2.94</v>
      </c>
    </row>
    <row r="22738" spans="1:2">
      <c r="A22738" s="68" t="s">
        <v>22862</v>
      </c>
      <c r="B22738" s="225">
        <v>11.79</v>
      </c>
    </row>
    <row r="22739" spans="1:2">
      <c r="A22739" s="68" t="s">
        <v>22865</v>
      </c>
      <c r="B22739" s="225">
        <v>11.79</v>
      </c>
    </row>
    <row r="22740" spans="1:2">
      <c r="A22740" s="68" t="s">
        <v>22866</v>
      </c>
      <c r="B22740" s="225">
        <v>38.06</v>
      </c>
    </row>
    <row r="22741" spans="1:2">
      <c r="A22741" s="68" t="s">
        <v>22868</v>
      </c>
      <c r="B22741" s="225">
        <v>32.979999999999997</v>
      </c>
    </row>
    <row r="22742" spans="1:2">
      <c r="A22742" s="68" t="s">
        <v>22869</v>
      </c>
      <c r="B22742" s="225">
        <v>82.16</v>
      </c>
    </row>
    <row r="22743" spans="1:2">
      <c r="A22743" s="68" t="s">
        <v>22871</v>
      </c>
      <c r="B22743" s="225">
        <v>75.17</v>
      </c>
    </row>
    <row r="22744" spans="1:2">
      <c r="A22744" s="68" t="s">
        <v>22872</v>
      </c>
      <c r="B22744" s="225">
        <v>520.67999999999995</v>
      </c>
    </row>
    <row r="22745" spans="1:2">
      <c r="A22745" s="68" t="s">
        <v>22874</v>
      </c>
      <c r="B22745" s="225">
        <v>499.74</v>
      </c>
    </row>
    <row r="22746" spans="1:2">
      <c r="A22746" s="68" t="s">
        <v>22875</v>
      </c>
      <c r="B22746" s="225">
        <v>89.94</v>
      </c>
    </row>
    <row r="22747" spans="1:2">
      <c r="A22747" s="68" t="s">
        <v>22876</v>
      </c>
      <c r="B22747" s="225">
        <v>83.89</v>
      </c>
    </row>
    <row r="22748" spans="1:2">
      <c r="A22748" s="68" t="s">
        <v>22877</v>
      </c>
      <c r="B22748" s="225">
        <v>80.02</v>
      </c>
    </row>
    <row r="22749" spans="1:2">
      <c r="A22749" s="68" t="s">
        <v>22878</v>
      </c>
      <c r="B22749" s="225">
        <v>73.7</v>
      </c>
    </row>
    <row r="22750" spans="1:2">
      <c r="A22750" s="68" t="s">
        <v>22879</v>
      </c>
      <c r="B22750" s="225">
        <v>157.32</v>
      </c>
    </row>
    <row r="22751" spans="1:2">
      <c r="A22751" s="68" t="s">
        <v>22881</v>
      </c>
      <c r="B22751" s="225">
        <v>142.44999999999999</v>
      </c>
    </row>
    <row r="22752" spans="1:2">
      <c r="A22752" s="68" t="s">
        <v>22882</v>
      </c>
      <c r="B22752" s="225">
        <v>117.17</v>
      </c>
    </row>
    <row r="22753" spans="1:2">
      <c r="A22753" s="68" t="s">
        <v>22884</v>
      </c>
      <c r="B22753" s="225">
        <v>109.83</v>
      </c>
    </row>
    <row r="22754" spans="1:2">
      <c r="A22754" s="68" t="s">
        <v>22885</v>
      </c>
      <c r="B22754" s="225">
        <v>206.35</v>
      </c>
    </row>
    <row r="22755" spans="1:2">
      <c r="A22755" s="68" t="s">
        <v>22887</v>
      </c>
      <c r="B22755" s="225">
        <v>195.52</v>
      </c>
    </row>
    <row r="22756" spans="1:2">
      <c r="A22756" s="68" t="s">
        <v>22888</v>
      </c>
      <c r="B22756" s="225">
        <v>369.61</v>
      </c>
    </row>
    <row r="22757" spans="1:2">
      <c r="A22757" s="68" t="s">
        <v>22890</v>
      </c>
      <c r="B22757" s="225">
        <v>355.38</v>
      </c>
    </row>
    <row r="22758" spans="1:2">
      <c r="A22758" s="68" t="s">
        <v>22891</v>
      </c>
      <c r="B22758" s="225">
        <v>16.3</v>
      </c>
    </row>
    <row r="22759" spans="1:2">
      <c r="A22759" s="68" t="s">
        <v>22893</v>
      </c>
      <c r="B22759" s="225">
        <v>16.3</v>
      </c>
    </row>
    <row r="22760" spans="1:2">
      <c r="A22760" s="68" t="s">
        <v>22894</v>
      </c>
      <c r="B22760" s="225">
        <v>2.4300000000000002</v>
      </c>
    </row>
    <row r="22761" spans="1:2">
      <c r="A22761" s="68" t="s">
        <v>22896</v>
      </c>
      <c r="B22761" s="225">
        <v>2.4300000000000002</v>
      </c>
    </row>
    <row r="22762" spans="1:2">
      <c r="A22762" s="68" t="s">
        <v>22897</v>
      </c>
      <c r="B22762" s="225">
        <v>27.4</v>
      </c>
    </row>
    <row r="22763" spans="1:2">
      <c r="A22763" s="68" t="s">
        <v>22899</v>
      </c>
      <c r="B22763" s="225">
        <v>25.22</v>
      </c>
    </row>
    <row r="22764" spans="1:2">
      <c r="A22764" s="68" t="s">
        <v>22900</v>
      </c>
      <c r="B22764" s="225">
        <v>107.88</v>
      </c>
    </row>
    <row r="22765" spans="1:2">
      <c r="A22765" s="68" t="s">
        <v>22902</v>
      </c>
      <c r="B22765" s="225">
        <v>107.88</v>
      </c>
    </row>
    <row r="22766" spans="1:2">
      <c r="A22766" s="68" t="s">
        <v>22903</v>
      </c>
      <c r="B22766" s="225">
        <v>5.4</v>
      </c>
    </row>
    <row r="22767" spans="1:2">
      <c r="A22767" s="68" t="s">
        <v>22905</v>
      </c>
      <c r="B22767" s="225">
        <v>5.4</v>
      </c>
    </row>
    <row r="22768" spans="1:2">
      <c r="A22768" s="68" t="s">
        <v>22906</v>
      </c>
      <c r="B22768" s="225">
        <v>26.4</v>
      </c>
    </row>
    <row r="22769" spans="1:2">
      <c r="A22769" s="68" t="s">
        <v>22908</v>
      </c>
      <c r="B22769" s="225">
        <v>26.4</v>
      </c>
    </row>
    <row r="22770" spans="1:2">
      <c r="A22770" s="68" t="s">
        <v>22909</v>
      </c>
      <c r="B22770" s="225">
        <v>14.71</v>
      </c>
    </row>
    <row r="22771" spans="1:2">
      <c r="A22771" s="68" t="s">
        <v>22911</v>
      </c>
      <c r="B22771" s="225">
        <v>14.71</v>
      </c>
    </row>
    <row r="22772" spans="1:2">
      <c r="A22772" s="68" t="s">
        <v>22912</v>
      </c>
      <c r="B22772" s="225">
        <v>155.72999999999999</v>
      </c>
    </row>
    <row r="22773" spans="1:2">
      <c r="A22773" s="68" t="s">
        <v>22914</v>
      </c>
      <c r="B22773" s="225">
        <v>155.72999999999999</v>
      </c>
    </row>
    <row r="22774" spans="1:2">
      <c r="A22774" s="68" t="s">
        <v>22915</v>
      </c>
      <c r="B22774" s="225">
        <v>27.48</v>
      </c>
    </row>
    <row r="22775" spans="1:2">
      <c r="A22775" s="68" t="s">
        <v>22917</v>
      </c>
      <c r="B22775" s="225">
        <v>27.48</v>
      </c>
    </row>
    <row r="22776" spans="1:2">
      <c r="A22776" s="68" t="s">
        <v>22918</v>
      </c>
      <c r="B22776" s="225">
        <v>49.92</v>
      </c>
    </row>
    <row r="22777" spans="1:2">
      <c r="A22777" s="68" t="s">
        <v>22920</v>
      </c>
      <c r="B22777" s="225">
        <v>49.92</v>
      </c>
    </row>
    <row r="22778" spans="1:2">
      <c r="A22778" s="68" t="s">
        <v>22921</v>
      </c>
      <c r="B22778" s="225">
        <v>64.92</v>
      </c>
    </row>
    <row r="22779" spans="1:2">
      <c r="A22779" s="68" t="s">
        <v>22923</v>
      </c>
      <c r="B22779" s="225">
        <v>64.92</v>
      </c>
    </row>
    <row r="22780" spans="1:2">
      <c r="A22780" s="68" t="s">
        <v>22924</v>
      </c>
      <c r="B22780" s="225">
        <v>19.559999999999999</v>
      </c>
    </row>
    <row r="22781" spans="1:2">
      <c r="A22781" s="68" t="s">
        <v>22926</v>
      </c>
      <c r="B22781" s="225">
        <v>19.559999999999999</v>
      </c>
    </row>
    <row r="22782" spans="1:2">
      <c r="A22782" s="68" t="s">
        <v>24089</v>
      </c>
      <c r="B22782" s="225">
        <v>1447.85</v>
      </c>
    </row>
    <row r="22783" spans="1:2">
      <c r="A22783" s="68" t="s">
        <v>24090</v>
      </c>
      <c r="B22783" s="225">
        <v>1389.93</v>
      </c>
    </row>
    <row r="22784" spans="1:2">
      <c r="A22784" s="68" t="s">
        <v>24091</v>
      </c>
      <c r="B22784" s="225">
        <v>56.91</v>
      </c>
    </row>
    <row r="22785" spans="1:2">
      <c r="A22785" s="68" t="s">
        <v>24092</v>
      </c>
      <c r="B22785" s="225">
        <v>54.15</v>
      </c>
    </row>
    <row r="22786" spans="1:2">
      <c r="A22786" s="68" t="s">
        <v>24093</v>
      </c>
      <c r="B22786" s="225">
        <v>85.14</v>
      </c>
    </row>
    <row r="22787" spans="1:2">
      <c r="A22787" s="68" t="s">
        <v>24094</v>
      </c>
      <c r="B22787" s="225">
        <v>82.2</v>
      </c>
    </row>
    <row r="22788" spans="1:2">
      <c r="A22788" s="68" t="s">
        <v>24095</v>
      </c>
      <c r="B22788" s="225">
        <v>16.510000000000002</v>
      </c>
    </row>
    <row r="22789" spans="1:2">
      <c r="A22789" s="68" t="s">
        <v>24096</v>
      </c>
      <c r="B22789" s="225">
        <v>14.95</v>
      </c>
    </row>
    <row r="22790" spans="1:2">
      <c r="A22790" s="68" t="s">
        <v>24097</v>
      </c>
      <c r="B22790" s="225">
        <v>10.74</v>
      </c>
    </row>
    <row r="22791" spans="1:2">
      <c r="A22791" s="68" t="s">
        <v>24098</v>
      </c>
      <c r="B22791" s="225">
        <v>9.9600000000000009</v>
      </c>
    </row>
    <row r="22792" spans="1:2">
      <c r="A22792" s="68" t="s">
        <v>22927</v>
      </c>
      <c r="B22792" s="225">
        <v>32.65</v>
      </c>
    </row>
    <row r="22793" spans="1:2">
      <c r="A22793" s="68" t="s">
        <v>22929</v>
      </c>
      <c r="B22793" s="225">
        <v>32.65</v>
      </c>
    </row>
    <row r="22794" spans="1:2">
      <c r="A22794" s="68" t="s">
        <v>22930</v>
      </c>
      <c r="B22794" s="225">
        <v>1.71</v>
      </c>
    </row>
    <row r="22795" spans="1:2">
      <c r="A22795" s="68" t="s">
        <v>22932</v>
      </c>
      <c r="B22795" s="225">
        <v>1.71</v>
      </c>
    </row>
    <row r="22796" spans="1:2">
      <c r="A22796" s="68" t="s">
        <v>22933</v>
      </c>
      <c r="B22796" s="225">
        <v>253.29</v>
      </c>
    </row>
    <row r="22797" spans="1:2">
      <c r="A22797" s="68" t="s">
        <v>22935</v>
      </c>
      <c r="B22797" s="225">
        <v>253.29</v>
      </c>
    </row>
  </sheetData>
  <autoFilter ref="A1:B23005"/>
  <pageMargins left="0.511811024" right="0.511811024" top="0.78740157499999996" bottom="0.78740157499999996" header="0.31496062000000002" footer="0.31496062000000002"/>
</worksheet>
</file>

<file path=xl/worksheets/sheet11.xml><?xml version="1.0" encoding="utf-8"?>
<worksheet xmlns="http://schemas.openxmlformats.org/spreadsheetml/2006/main" xmlns:r="http://schemas.openxmlformats.org/officeDocument/2006/relationships">
  <sheetPr>
    <pageSetUpPr fitToPage="1"/>
  </sheetPr>
  <dimension ref="A1:AD28"/>
  <sheetViews>
    <sheetView tabSelected="1" view="pageBreakPreview" zoomScale="85" zoomScaleSheetLayoutView="85" workbookViewId="0">
      <selection activeCell="I14" sqref="I14"/>
    </sheetView>
  </sheetViews>
  <sheetFormatPr defaultColWidth="9.140625" defaultRowHeight="12.75"/>
  <cols>
    <col min="1" max="1" width="8" style="61" customWidth="1"/>
    <col min="2" max="2" width="16.42578125" style="62" hidden="1" customWidth="1"/>
    <col min="3" max="3" width="102.140625" style="63" customWidth="1"/>
    <col min="4" max="4" width="10.42578125" style="64" customWidth="1"/>
    <col min="5" max="5" width="13" style="204" customWidth="1"/>
    <col min="6" max="6" width="12.28515625" style="65" hidden="1" customWidth="1"/>
    <col min="7" max="7" width="24.85546875" style="223" hidden="1" customWidth="1"/>
    <col min="8" max="8" width="15.42578125" style="223" customWidth="1"/>
    <col min="9" max="9" width="18.85546875" style="38" customWidth="1"/>
    <col min="10" max="10" width="17.140625" style="39" bestFit="1" customWidth="1"/>
    <col min="11" max="13" width="9.140625" style="39" customWidth="1"/>
    <col min="14" max="30" width="9.140625" style="39"/>
    <col min="31" max="16384" width="9.140625" style="56"/>
  </cols>
  <sheetData>
    <row r="1" spans="1:30" ht="27" customHeight="1" thickBot="1">
      <c r="A1" s="1370" t="s">
        <v>35728</v>
      </c>
      <c r="B1" s="1371"/>
      <c r="C1" s="1372"/>
      <c r="D1" s="1372"/>
      <c r="E1" s="1373"/>
      <c r="F1" s="1080"/>
      <c r="G1" s="1081"/>
      <c r="H1" s="1023"/>
    </row>
    <row r="2" spans="1:30">
      <c r="A2" s="1374" t="s">
        <v>9</v>
      </c>
      <c r="B2" s="1376" t="s">
        <v>208</v>
      </c>
      <c r="C2" s="1378" t="s">
        <v>10</v>
      </c>
      <c r="D2" s="1380" t="s">
        <v>15</v>
      </c>
      <c r="E2" s="1382" t="s">
        <v>209</v>
      </c>
      <c r="F2" s="1369" t="s">
        <v>210</v>
      </c>
      <c r="G2" s="1123"/>
      <c r="H2" s="1024"/>
    </row>
    <row r="3" spans="1:30" s="58" customFormat="1" ht="13.5" thickBot="1">
      <c r="A3" s="1375"/>
      <c r="B3" s="1377"/>
      <c r="C3" s="1379"/>
      <c r="D3" s="1381"/>
      <c r="E3" s="1383"/>
      <c r="F3" s="1087" t="s">
        <v>211</v>
      </c>
      <c r="G3" s="994" t="s">
        <v>212</v>
      </c>
      <c r="H3" s="1025"/>
      <c r="I3" s="57"/>
      <c r="J3" s="48"/>
      <c r="K3" s="48"/>
      <c r="L3" s="48"/>
      <c r="M3" s="48"/>
      <c r="N3" s="48"/>
      <c r="O3" s="48"/>
      <c r="P3" s="48"/>
      <c r="Q3" s="48"/>
      <c r="R3" s="48"/>
      <c r="S3" s="48"/>
      <c r="T3" s="48"/>
      <c r="U3" s="48"/>
      <c r="V3" s="48"/>
      <c r="W3" s="48"/>
      <c r="X3" s="48"/>
      <c r="Y3" s="48"/>
      <c r="Z3" s="48"/>
      <c r="AA3" s="48"/>
      <c r="AB3" s="48"/>
      <c r="AC3" s="48"/>
      <c r="AD3" s="48"/>
    </row>
    <row r="4" spans="1:30" s="58" customFormat="1">
      <c r="A4" s="1095">
        <v>1</v>
      </c>
      <c r="B4" s="1096" t="s">
        <v>280</v>
      </c>
      <c r="C4" s="1097" t="s">
        <v>24232</v>
      </c>
      <c r="D4" s="969" t="str">
        <f>VLOOKUP(B4,'DESCRIÇÃO EMOP'!A:C,3,FALSE)</f>
        <v>UN</v>
      </c>
      <c r="E4" s="1098">
        <v>140</v>
      </c>
      <c r="F4" s="1082">
        <f>VLOOKUP(B4,'EMOP 092021'!A:B,2,FALSE)</f>
        <v>763.95</v>
      </c>
      <c r="G4" s="1075">
        <f t="shared" ref="G4:G6" si="0">TRUNC(E4*F4,2)</f>
        <v>106953</v>
      </c>
      <c r="H4" s="1031"/>
      <c r="I4" s="57"/>
      <c r="J4" s="48"/>
      <c r="K4" s="48"/>
      <c r="L4" s="48"/>
      <c r="M4" s="48"/>
      <c r="N4" s="48"/>
      <c r="O4" s="48"/>
      <c r="P4" s="48"/>
      <c r="Q4" s="48"/>
      <c r="R4" s="48"/>
      <c r="S4" s="48"/>
      <c r="T4" s="48"/>
      <c r="U4" s="48"/>
      <c r="V4" s="48"/>
      <c r="W4" s="48"/>
      <c r="X4" s="48"/>
      <c r="Y4" s="48"/>
      <c r="Z4" s="48"/>
      <c r="AA4" s="48"/>
      <c r="AB4" s="48"/>
      <c r="AC4" s="48"/>
      <c r="AD4" s="48"/>
    </row>
    <row r="5" spans="1:30" s="58" customFormat="1" ht="25.5">
      <c r="A5" s="1088">
        <v>2</v>
      </c>
      <c r="B5" s="1089" t="s">
        <v>407</v>
      </c>
      <c r="C5" s="1090" t="s">
        <v>24260</v>
      </c>
      <c r="D5" s="1083" t="str">
        <f>VLOOKUP(B5,'DESCRIÇÃO EMOP'!A:C,3,FALSE)</f>
        <v>UN</v>
      </c>
      <c r="E5" s="1084">
        <v>140</v>
      </c>
      <c r="F5" s="1082">
        <f>VLOOKUP(B5,'EMOP 092021'!A:B,2,FALSE)</f>
        <v>511.68</v>
      </c>
      <c r="G5" s="1075">
        <f t="shared" si="0"/>
        <v>71635.199999999997</v>
      </c>
      <c r="H5" s="1031"/>
      <c r="I5" s="57"/>
      <c r="J5" s="48"/>
      <c r="K5" s="48"/>
      <c r="L5" s="48"/>
      <c r="M5" s="48"/>
      <c r="N5" s="48"/>
      <c r="O5" s="48"/>
      <c r="P5" s="48"/>
      <c r="Q5" s="48"/>
      <c r="R5" s="48"/>
      <c r="S5" s="48"/>
      <c r="T5" s="48"/>
      <c r="U5" s="48"/>
      <c r="V5" s="48"/>
      <c r="W5" s="48"/>
      <c r="X5" s="48"/>
      <c r="Y5" s="48"/>
      <c r="Z5" s="48"/>
      <c r="AA5" s="48"/>
      <c r="AB5" s="48"/>
      <c r="AC5" s="48"/>
      <c r="AD5" s="48"/>
    </row>
    <row r="6" spans="1:30" s="58" customFormat="1">
      <c r="A6" s="1088">
        <v>3</v>
      </c>
      <c r="B6" s="1089" t="s">
        <v>851</v>
      </c>
      <c r="C6" s="1090" t="s">
        <v>24312</v>
      </c>
      <c r="D6" s="1083" t="str">
        <f>VLOOKUP(B6,'DESCRIÇÃO EMOP'!A:C,3,FALSE)</f>
        <v>UN</v>
      </c>
      <c r="E6" s="1084">
        <v>550</v>
      </c>
      <c r="F6" s="1082">
        <f>VLOOKUP(B6,'EMOP 092021'!A:B,2,FALSE)</f>
        <v>110.52</v>
      </c>
      <c r="G6" s="1075">
        <f t="shared" si="0"/>
        <v>60786</v>
      </c>
      <c r="H6" s="1031"/>
      <c r="I6" s="57"/>
      <c r="J6" s="48"/>
      <c r="K6" s="48"/>
      <c r="L6" s="48"/>
      <c r="M6" s="48"/>
      <c r="N6" s="48"/>
      <c r="O6" s="48"/>
      <c r="P6" s="48"/>
      <c r="Q6" s="48"/>
      <c r="R6" s="48"/>
      <c r="S6" s="48"/>
      <c r="T6" s="48"/>
      <c r="U6" s="48"/>
      <c r="V6" s="48"/>
      <c r="W6" s="48"/>
      <c r="X6" s="48"/>
      <c r="Y6" s="48"/>
      <c r="Z6" s="48"/>
      <c r="AA6" s="48"/>
      <c r="AB6" s="48"/>
      <c r="AC6" s="48"/>
      <c r="AD6" s="48"/>
    </row>
    <row r="7" spans="1:30" s="58" customFormat="1" ht="38.25">
      <c r="A7" s="1088">
        <v>4</v>
      </c>
      <c r="B7" s="1089" t="s">
        <v>74</v>
      </c>
      <c r="C7" s="1091" t="s">
        <v>24172</v>
      </c>
      <c r="D7" s="1083" t="str">
        <f>VLOOKUP(B7,'DESCRIÇÃO EMOP'!A:C,3,FALSE)</f>
        <v>M3</v>
      </c>
      <c r="E7" s="1084">
        <v>1600</v>
      </c>
      <c r="F7" s="1082">
        <f>VLOOKUP(B7,'EMOP 092021'!A:B,2,FALSE)</f>
        <v>484.85</v>
      </c>
      <c r="G7" s="1075">
        <f t="shared" ref="G7:G19" si="1">TRUNC(E7*F7,2)</f>
        <v>775760</v>
      </c>
      <c r="H7" s="1031"/>
      <c r="I7" s="57"/>
      <c r="J7" s="48"/>
      <c r="K7" s="48"/>
      <c r="L7" s="48"/>
      <c r="M7" s="48"/>
      <c r="N7" s="48"/>
      <c r="O7" s="48"/>
      <c r="P7" s="48"/>
      <c r="Q7" s="48"/>
      <c r="R7" s="48"/>
      <c r="S7" s="48"/>
      <c r="T7" s="48"/>
      <c r="U7" s="48"/>
      <c r="V7" s="48"/>
      <c r="W7" s="48"/>
      <c r="X7" s="48"/>
      <c r="Y7" s="48"/>
      <c r="Z7" s="48"/>
      <c r="AA7" s="48"/>
      <c r="AB7" s="48"/>
      <c r="AC7" s="48"/>
      <c r="AD7" s="48"/>
    </row>
    <row r="8" spans="1:30" s="58" customFormat="1" ht="38.25">
      <c r="A8" s="1088">
        <v>5</v>
      </c>
      <c r="B8" s="1089" t="s">
        <v>1960</v>
      </c>
      <c r="C8" s="1091" t="s">
        <v>25074</v>
      </c>
      <c r="D8" s="1083" t="str">
        <f>VLOOKUP(B8,'DESCRIÇÃO EMOP'!A:C,3,FALSE)</f>
        <v>M3</v>
      </c>
      <c r="E8" s="1084">
        <v>850</v>
      </c>
      <c r="F8" s="1082">
        <f>VLOOKUP(B8,'EMOP 092021'!A:B,2,FALSE)</f>
        <v>499.59</v>
      </c>
      <c r="G8" s="1075">
        <f t="shared" si="1"/>
        <v>424651.5</v>
      </c>
      <c r="H8" s="1031"/>
      <c r="I8" s="57"/>
      <c r="J8" s="48"/>
      <c r="K8" s="48"/>
      <c r="L8" s="48"/>
      <c r="M8" s="48"/>
      <c r="N8" s="48"/>
      <c r="O8" s="48"/>
      <c r="P8" s="48"/>
      <c r="Q8" s="48"/>
      <c r="R8" s="48"/>
      <c r="S8" s="48"/>
      <c r="T8" s="48"/>
      <c r="U8" s="48"/>
      <c r="V8" s="48"/>
      <c r="W8" s="48"/>
      <c r="X8" s="48"/>
      <c r="Y8" s="48"/>
      <c r="Z8" s="48"/>
      <c r="AA8" s="48"/>
      <c r="AB8" s="48"/>
      <c r="AC8" s="48"/>
      <c r="AD8" s="48"/>
    </row>
    <row r="9" spans="1:30" s="58" customFormat="1" ht="38.25">
      <c r="A9" s="1088">
        <v>6</v>
      </c>
      <c r="B9" s="1089" t="s">
        <v>1962</v>
      </c>
      <c r="C9" s="1091" t="s">
        <v>25075</v>
      </c>
      <c r="D9" s="1083" t="str">
        <f>VLOOKUP(B9,'DESCRIÇÃO EMOP'!A:C,3,FALSE)</f>
        <v>M3</v>
      </c>
      <c r="E9" s="1084">
        <v>180</v>
      </c>
      <c r="F9" s="1082">
        <f>VLOOKUP(B9,'EMOP 092021'!A:B,2,FALSE)</f>
        <v>518.98</v>
      </c>
      <c r="G9" s="1075">
        <f t="shared" si="1"/>
        <v>93416.4</v>
      </c>
      <c r="H9" s="1031"/>
      <c r="I9" s="57"/>
      <c r="J9" s="48"/>
      <c r="K9" s="48"/>
      <c r="L9" s="48"/>
      <c r="M9" s="48"/>
      <c r="N9" s="48"/>
      <c r="O9" s="48"/>
      <c r="P9" s="48"/>
      <c r="Q9" s="48"/>
      <c r="R9" s="48"/>
      <c r="S9" s="48"/>
      <c r="T9" s="48"/>
      <c r="U9" s="48"/>
      <c r="V9" s="48"/>
      <c r="W9" s="48"/>
      <c r="X9" s="48"/>
      <c r="Y9" s="48"/>
      <c r="Z9" s="48"/>
      <c r="AA9" s="48"/>
      <c r="AB9" s="48"/>
      <c r="AC9" s="48"/>
      <c r="AD9" s="48"/>
    </row>
    <row r="10" spans="1:30" s="58" customFormat="1" ht="25.5">
      <c r="A10" s="1088">
        <v>7</v>
      </c>
      <c r="B10" s="1089" t="s">
        <v>2083</v>
      </c>
      <c r="C10" s="1090" t="s">
        <v>24169</v>
      </c>
      <c r="D10" s="1083" t="str">
        <f>VLOOKUP(B10,'DESCRIÇÃO EMOP'!A:C,3,FALSE)</f>
        <v>M3</v>
      </c>
      <c r="E10" s="1084">
        <v>12900</v>
      </c>
      <c r="F10" s="1082">
        <f>VLOOKUP(B10,'EMOP 092021'!A:B,2,FALSE)</f>
        <v>116.79</v>
      </c>
      <c r="G10" s="1075">
        <f t="shared" si="1"/>
        <v>1506591</v>
      </c>
      <c r="H10" s="1031"/>
      <c r="I10" s="57"/>
      <c r="J10" s="48"/>
      <c r="K10" s="48"/>
      <c r="L10" s="48"/>
      <c r="M10" s="48"/>
      <c r="N10" s="48"/>
      <c r="O10" s="48"/>
      <c r="P10" s="48"/>
      <c r="Q10" s="48"/>
      <c r="R10" s="48"/>
      <c r="S10" s="48"/>
      <c r="T10" s="48"/>
      <c r="U10" s="48"/>
      <c r="V10" s="48"/>
      <c r="W10" s="48"/>
      <c r="X10" s="48"/>
      <c r="Y10" s="48"/>
      <c r="Z10" s="48"/>
      <c r="AA10" s="48"/>
      <c r="AB10" s="48"/>
      <c r="AC10" s="48"/>
      <c r="AD10" s="48"/>
    </row>
    <row r="11" spans="1:30" s="58" customFormat="1" ht="38.25">
      <c r="A11" s="1088">
        <v>8</v>
      </c>
      <c r="B11" s="1089" t="s">
        <v>2350</v>
      </c>
      <c r="C11" s="1090" t="s">
        <v>25263</v>
      </c>
      <c r="D11" s="1083" t="str">
        <f>VLOOKUP(B11,'DESCRIÇÃO EMOP'!A:C,3,FALSE)</f>
        <v>T X KM</v>
      </c>
      <c r="E11" s="1084">
        <v>1750000</v>
      </c>
      <c r="F11" s="1082">
        <f>VLOOKUP(B11,'EMOP 092021'!A:B,2,FALSE)</f>
        <v>1.73</v>
      </c>
      <c r="G11" s="1075">
        <f t="shared" si="1"/>
        <v>3027500</v>
      </c>
      <c r="H11" s="1031"/>
      <c r="I11" s="57"/>
      <c r="J11" s="48"/>
      <c r="K11" s="48"/>
      <c r="L11" s="48"/>
      <c r="M11" s="48"/>
      <c r="N11" s="48"/>
      <c r="O11" s="48"/>
      <c r="P11" s="48"/>
      <c r="Q11" s="48"/>
      <c r="R11" s="48"/>
      <c r="S11" s="48"/>
      <c r="T11" s="48"/>
      <c r="U11" s="48"/>
      <c r="V11" s="48"/>
      <c r="W11" s="48"/>
      <c r="X11" s="48"/>
      <c r="Y11" s="48"/>
      <c r="Z11" s="48"/>
      <c r="AA11" s="48"/>
      <c r="AB11" s="48"/>
      <c r="AC11" s="48"/>
      <c r="AD11" s="48"/>
    </row>
    <row r="12" spans="1:30" s="58" customFormat="1" ht="51">
      <c r="A12" s="1088">
        <v>9</v>
      </c>
      <c r="B12" s="1089" t="s">
        <v>34652</v>
      </c>
      <c r="C12" s="1090" t="s">
        <v>34646</v>
      </c>
      <c r="D12" s="1083" t="str">
        <f>VLOOKUP(B12,'DESCRIÇÃO EMOP'!A:C,3,FALSE)</f>
        <v>T</v>
      </c>
      <c r="E12" s="1084">
        <v>63000</v>
      </c>
      <c r="F12" s="1082">
        <f>VLOOKUP(B12,'EMOP 092021'!A:B,2,FALSE)</f>
        <v>15</v>
      </c>
      <c r="G12" s="1075">
        <f t="shared" si="1"/>
        <v>945000</v>
      </c>
      <c r="H12" s="1031"/>
      <c r="I12" s="57"/>
      <c r="J12" s="48"/>
      <c r="K12" s="48"/>
      <c r="L12" s="48"/>
      <c r="M12" s="48"/>
      <c r="N12" s="48"/>
      <c r="O12" s="48"/>
      <c r="P12" s="48"/>
      <c r="Q12" s="48"/>
      <c r="R12" s="48"/>
      <c r="S12" s="48"/>
      <c r="T12" s="48"/>
      <c r="U12" s="48"/>
      <c r="V12" s="48"/>
      <c r="W12" s="48"/>
      <c r="X12" s="48"/>
      <c r="Y12" s="48"/>
      <c r="Z12" s="48"/>
      <c r="AA12" s="48"/>
      <c r="AB12" s="48"/>
      <c r="AC12" s="48"/>
      <c r="AD12" s="48"/>
    </row>
    <row r="13" spans="1:30" s="58" customFormat="1" ht="63.75">
      <c r="A13" s="1088">
        <v>10</v>
      </c>
      <c r="B13" s="1089" t="s">
        <v>5599</v>
      </c>
      <c r="C13" s="1090" t="s">
        <v>24179</v>
      </c>
      <c r="D13" s="1083" t="str">
        <f>VLOOKUP(B13,'DESCRIÇÃO EMOP'!A:C,3,FALSE)</f>
        <v>UN</v>
      </c>
      <c r="E13" s="1084">
        <v>340</v>
      </c>
      <c r="F13" s="1082">
        <f>VLOOKUP(B13,'EMOP 092021'!A:B,2,FALSE)</f>
        <v>843.49</v>
      </c>
      <c r="G13" s="1075">
        <f t="shared" si="1"/>
        <v>286786.59999999998</v>
      </c>
      <c r="H13" s="1031"/>
      <c r="I13" s="57"/>
      <c r="J13" s="48"/>
      <c r="L13" s="48"/>
      <c r="M13" s="48"/>
      <c r="N13" s="48"/>
      <c r="O13" s="48"/>
      <c r="P13" s="48"/>
      <c r="Q13" s="48"/>
      <c r="R13" s="48"/>
      <c r="S13" s="48"/>
      <c r="T13" s="48"/>
      <c r="U13" s="48"/>
      <c r="V13" s="48"/>
      <c r="W13" s="48"/>
      <c r="X13" s="48"/>
      <c r="Y13" s="48"/>
      <c r="Z13" s="48"/>
      <c r="AA13" s="48"/>
      <c r="AB13" s="48"/>
      <c r="AC13" s="48"/>
      <c r="AD13" s="48"/>
    </row>
    <row r="14" spans="1:30" s="58" customFormat="1" ht="63.75">
      <c r="A14" s="1088">
        <v>11</v>
      </c>
      <c r="B14" s="1089" t="s">
        <v>84</v>
      </c>
      <c r="C14" s="1090" t="s">
        <v>24180</v>
      </c>
      <c r="D14" s="1083" t="str">
        <f>VLOOKUP(B14,'DESCRIÇÃO EMOP'!A:C,3,FALSE)</f>
        <v>M</v>
      </c>
      <c r="E14" s="1084">
        <v>2800</v>
      </c>
      <c r="F14" s="1082">
        <f>VLOOKUP(B14,'EMOP 092021'!A:B,2,FALSE)</f>
        <v>171.4</v>
      </c>
      <c r="G14" s="1075">
        <f t="shared" si="1"/>
        <v>479920</v>
      </c>
      <c r="H14" s="1031"/>
      <c r="I14" s="57"/>
      <c r="J14" s="48"/>
      <c r="L14" s="48"/>
      <c r="M14" s="48"/>
      <c r="N14" s="48"/>
      <c r="O14" s="48"/>
      <c r="P14" s="48"/>
      <c r="Q14" s="48"/>
      <c r="R14" s="48"/>
      <c r="S14" s="48"/>
      <c r="T14" s="48"/>
      <c r="U14" s="48"/>
      <c r="V14" s="48"/>
      <c r="W14" s="48"/>
      <c r="X14" s="48"/>
      <c r="Y14" s="48"/>
      <c r="Z14" s="48"/>
      <c r="AA14" s="48"/>
      <c r="AB14" s="48"/>
      <c r="AC14" s="48"/>
      <c r="AD14" s="48"/>
    </row>
    <row r="15" spans="1:30" s="58" customFormat="1" ht="63.75">
      <c r="A15" s="1088">
        <v>12</v>
      </c>
      <c r="B15" s="1089" t="s">
        <v>4550</v>
      </c>
      <c r="C15" s="1090" t="s">
        <v>26223</v>
      </c>
      <c r="D15" s="1083" t="str">
        <f>VLOOKUP(B15,'DESCRIÇÃO EMOP'!A:C,3,FALSE)</f>
        <v>M</v>
      </c>
      <c r="E15" s="1084">
        <v>1000</v>
      </c>
      <c r="F15" s="1082">
        <f>VLOOKUP(B15,'EMOP 092021'!A:B,2,FALSE)</f>
        <v>247.47</v>
      </c>
      <c r="G15" s="1075">
        <f t="shared" si="1"/>
        <v>247470</v>
      </c>
      <c r="H15" s="1031"/>
      <c r="I15" s="57"/>
      <c r="J15" s="48"/>
      <c r="L15" s="48"/>
      <c r="M15" s="48"/>
      <c r="N15" s="48"/>
      <c r="O15" s="48"/>
      <c r="P15" s="48"/>
      <c r="Q15" s="48"/>
      <c r="R15" s="48"/>
      <c r="S15" s="48"/>
      <c r="T15" s="48"/>
      <c r="U15" s="48"/>
      <c r="V15" s="48"/>
      <c r="W15" s="48"/>
      <c r="X15" s="48"/>
      <c r="Y15" s="48"/>
      <c r="Z15" s="48"/>
      <c r="AA15" s="48"/>
      <c r="AB15" s="48"/>
      <c r="AC15" s="48"/>
      <c r="AD15" s="48"/>
    </row>
    <row r="16" spans="1:30" s="58" customFormat="1" ht="38.25">
      <c r="A16" s="1088">
        <v>13</v>
      </c>
      <c r="B16" s="1089" t="s">
        <v>4644</v>
      </c>
      <c r="C16" s="1090" t="s">
        <v>26269</v>
      </c>
      <c r="D16" s="1083" t="str">
        <f>VLOOKUP(B16,'DESCRIÇÃO EMOP'!A:C,3,FALSE)</f>
        <v>M2</v>
      </c>
      <c r="E16" s="1084">
        <v>2100</v>
      </c>
      <c r="F16" s="1082">
        <f>VLOOKUP(B16,'EMOP 092021'!A:B,2,FALSE)</f>
        <v>756.82</v>
      </c>
      <c r="G16" s="1075">
        <f t="shared" si="1"/>
        <v>1589322</v>
      </c>
      <c r="H16" s="1031"/>
      <c r="I16" s="57"/>
      <c r="J16" s="48"/>
      <c r="K16" s="48"/>
      <c r="L16" s="48"/>
      <c r="M16" s="48"/>
      <c r="N16" s="48"/>
      <c r="O16" s="48"/>
      <c r="P16" s="48"/>
      <c r="Q16" s="48"/>
      <c r="R16" s="48"/>
      <c r="S16" s="48"/>
      <c r="T16" s="48"/>
      <c r="U16" s="48"/>
      <c r="V16" s="48"/>
      <c r="W16" s="48"/>
      <c r="X16" s="48"/>
      <c r="Y16" s="48"/>
      <c r="Z16" s="48"/>
      <c r="AA16" s="48"/>
      <c r="AB16" s="48"/>
      <c r="AC16" s="48"/>
      <c r="AD16" s="48"/>
    </row>
    <row r="17" spans="1:30" s="58" customFormat="1" ht="25.5">
      <c r="A17" s="1088">
        <v>14</v>
      </c>
      <c r="B17" s="1089" t="s">
        <v>4646</v>
      </c>
      <c r="C17" s="1090" t="s">
        <v>26270</v>
      </c>
      <c r="D17" s="1083" t="str">
        <f>VLOOKUP(B17,'DESCRIÇÃO EMOP'!A:C,3,FALSE)</f>
        <v>M2</v>
      </c>
      <c r="E17" s="1084">
        <v>1350</v>
      </c>
      <c r="F17" s="1082">
        <f>VLOOKUP(B17,'EMOP 092021'!A:B,2,FALSE)</f>
        <v>859.15</v>
      </c>
      <c r="G17" s="1075">
        <f t="shared" si="1"/>
        <v>1159852.5</v>
      </c>
      <c r="H17" s="1031"/>
      <c r="I17" s="57"/>
      <c r="J17" s="48"/>
      <c r="K17" s="48"/>
      <c r="L17" s="48"/>
      <c r="M17" s="48"/>
      <c r="N17" s="48"/>
      <c r="O17" s="48"/>
      <c r="P17" s="48"/>
      <c r="Q17" s="48"/>
      <c r="R17" s="48"/>
      <c r="S17" s="48"/>
      <c r="T17" s="48"/>
      <c r="U17" s="48"/>
      <c r="V17" s="48"/>
      <c r="W17" s="48"/>
      <c r="X17" s="48"/>
      <c r="Y17" s="48"/>
      <c r="Z17" s="48"/>
      <c r="AA17" s="48"/>
      <c r="AB17" s="48"/>
      <c r="AC17" s="48"/>
      <c r="AD17" s="48"/>
    </row>
    <row r="18" spans="1:30" s="58" customFormat="1" ht="63.75">
      <c r="A18" s="1088">
        <v>15</v>
      </c>
      <c r="B18" s="1089" t="s">
        <v>5589</v>
      </c>
      <c r="C18" s="1090" t="s">
        <v>24182</v>
      </c>
      <c r="D18" s="1083" t="str">
        <f>VLOOKUP(B18,'DESCRIÇÃO EMOP'!A:C,3,FALSE)</f>
        <v>UN</v>
      </c>
      <c r="E18" s="1084">
        <v>115</v>
      </c>
      <c r="F18" s="1082">
        <f>VLOOKUP(B18,'EMOP 092021'!A:B,2,FALSE)</f>
        <v>2369.84</v>
      </c>
      <c r="G18" s="1075">
        <f t="shared" si="1"/>
        <v>272531.59999999998</v>
      </c>
      <c r="H18" s="1031"/>
      <c r="I18" s="57"/>
      <c r="J18" s="48"/>
      <c r="K18" s="48"/>
      <c r="L18" s="48"/>
      <c r="M18" s="48"/>
      <c r="N18" s="48"/>
      <c r="O18" s="48"/>
      <c r="P18" s="48"/>
      <c r="Q18" s="48"/>
      <c r="R18" s="48"/>
      <c r="S18" s="48"/>
      <c r="T18" s="48"/>
      <c r="U18" s="48"/>
      <c r="V18" s="48"/>
      <c r="W18" s="48"/>
      <c r="X18" s="48"/>
      <c r="Y18" s="48"/>
      <c r="Z18" s="48"/>
      <c r="AA18" s="48"/>
      <c r="AB18" s="48"/>
      <c r="AC18" s="48"/>
      <c r="AD18" s="48"/>
    </row>
    <row r="19" spans="1:30" s="58" customFormat="1" ht="51">
      <c r="A19" s="1088">
        <v>16</v>
      </c>
      <c r="B19" s="1089" t="s">
        <v>3671</v>
      </c>
      <c r="C19" s="1090" t="s">
        <v>25848</v>
      </c>
      <c r="D19" s="1083" t="str">
        <f>VLOOKUP(B19,'DESCRIÇÃO EMOP'!A:C,3,FALSE)</f>
        <v>M2</v>
      </c>
      <c r="E19" s="1084">
        <v>16600</v>
      </c>
      <c r="F19" s="1082">
        <f>VLOOKUP(B19,'EMOP 092021'!A:B,2,FALSE)</f>
        <v>68.94</v>
      </c>
      <c r="G19" s="1075">
        <f t="shared" si="1"/>
        <v>1144404</v>
      </c>
      <c r="H19" s="1031"/>
      <c r="I19" s="57"/>
      <c r="J19" s="48"/>
      <c r="K19" s="48"/>
      <c r="L19" s="48"/>
      <c r="M19" s="48"/>
      <c r="N19" s="48"/>
      <c r="O19" s="48"/>
      <c r="P19" s="48"/>
      <c r="Q19" s="48"/>
      <c r="R19" s="48"/>
      <c r="S19" s="48"/>
      <c r="T19" s="48"/>
      <c r="U19" s="48"/>
      <c r="V19" s="48"/>
      <c r="W19" s="48"/>
      <c r="X19" s="48"/>
      <c r="Y19" s="48"/>
      <c r="Z19" s="48"/>
      <c r="AA19" s="48"/>
      <c r="AB19" s="48"/>
      <c r="AC19" s="48"/>
      <c r="AD19" s="48"/>
    </row>
    <row r="20" spans="1:30" s="58" customFormat="1" ht="25.5">
      <c r="A20" s="1088">
        <v>18</v>
      </c>
      <c r="B20" s="1089" t="s">
        <v>8430</v>
      </c>
      <c r="C20" s="1090" t="s">
        <v>28118</v>
      </c>
      <c r="D20" s="1083" t="str">
        <f>VLOOKUP(B20,'DESCRIÇÃO EMOP'!A:C,3,FALSE)</f>
        <v>M3</v>
      </c>
      <c r="E20" s="1084">
        <v>3300</v>
      </c>
      <c r="F20" s="1082">
        <f>VLOOKUP(B20,'EMOP 092021'!A:B,2,FALSE)</f>
        <v>91.39</v>
      </c>
      <c r="G20" s="1075">
        <f t="shared" ref="G20:G26" si="2">TRUNC(E20*F20,2)</f>
        <v>301587</v>
      </c>
      <c r="H20" s="1031"/>
      <c r="I20" s="57"/>
      <c r="J20" s="48"/>
      <c r="K20" s="48"/>
      <c r="L20" s="48"/>
      <c r="M20" s="48"/>
      <c r="N20" s="48"/>
      <c r="O20" s="48"/>
      <c r="P20" s="48"/>
      <c r="Q20" s="48"/>
      <c r="R20" s="48"/>
      <c r="S20" s="48"/>
      <c r="T20" s="48"/>
      <c r="U20" s="48"/>
      <c r="V20" s="48"/>
      <c r="W20" s="48"/>
      <c r="X20" s="48"/>
      <c r="Y20" s="48"/>
      <c r="Z20" s="48"/>
      <c r="AA20" s="48"/>
      <c r="AB20" s="48"/>
      <c r="AC20" s="48"/>
      <c r="AD20" s="48"/>
    </row>
    <row r="21" spans="1:30" s="58" customFormat="1">
      <c r="A21" s="1088">
        <v>19</v>
      </c>
      <c r="B21" s="1089" t="s">
        <v>8426</v>
      </c>
      <c r="C21" s="1090" t="s">
        <v>24188</v>
      </c>
      <c r="D21" s="1083" t="str">
        <f>VLOOKUP(B21,'DESCRIÇÃO EMOP'!A:C,3,FALSE)</f>
        <v>M3</v>
      </c>
      <c r="E21" s="1084">
        <v>6950</v>
      </c>
      <c r="F21" s="1082">
        <f>VLOOKUP(B21,'EMOP 092021'!A:B,2,FALSE)</f>
        <v>133.85</v>
      </c>
      <c r="G21" s="1075">
        <f t="shared" si="2"/>
        <v>930257.5</v>
      </c>
      <c r="H21" s="1031"/>
      <c r="I21" s="57"/>
      <c r="J21" s="48"/>
      <c r="K21" s="48"/>
      <c r="L21" s="48"/>
      <c r="M21" s="48"/>
      <c r="N21" s="48"/>
      <c r="O21" s="48"/>
      <c r="P21" s="48"/>
      <c r="Q21" s="48"/>
      <c r="R21" s="48"/>
      <c r="S21" s="48"/>
      <c r="T21" s="48"/>
      <c r="U21" s="48"/>
      <c r="V21" s="48"/>
      <c r="W21" s="48"/>
      <c r="X21" s="48"/>
      <c r="Y21" s="48"/>
      <c r="Z21" s="48"/>
      <c r="AA21" s="48"/>
      <c r="AB21" s="48"/>
      <c r="AC21" s="48"/>
      <c r="AD21" s="48"/>
    </row>
    <row r="22" spans="1:30" s="58" customFormat="1" ht="25.5">
      <c r="A22" s="1088">
        <v>20</v>
      </c>
      <c r="B22" s="1089" t="s">
        <v>20455</v>
      </c>
      <c r="C22" s="1090" t="s">
        <v>33606</v>
      </c>
      <c r="D22" s="1083" t="str">
        <f>VLOOKUP(B22,'DESCRIÇÃO EMOP'!A:C,3,FALSE)</f>
        <v>M3</v>
      </c>
      <c r="E22" s="1084">
        <v>3030</v>
      </c>
      <c r="F22" s="1082">
        <f>VLOOKUP(B22,'EMOP 092021'!A:B,2,FALSE)</f>
        <v>7.83</v>
      </c>
      <c r="G22" s="1075">
        <f t="shared" si="2"/>
        <v>23724.9</v>
      </c>
      <c r="H22" s="1031"/>
      <c r="I22" s="57"/>
      <c r="J22" s="48"/>
      <c r="K22" s="48"/>
      <c r="L22" s="48"/>
      <c r="M22" s="48"/>
      <c r="N22" s="48"/>
      <c r="O22" s="48"/>
      <c r="P22" s="48"/>
      <c r="Q22" s="48"/>
      <c r="R22" s="48"/>
      <c r="S22" s="48"/>
      <c r="T22" s="48"/>
      <c r="U22" s="48"/>
      <c r="V22" s="48"/>
      <c r="W22" s="48"/>
      <c r="X22" s="48"/>
      <c r="Y22" s="48"/>
      <c r="Z22" s="48"/>
      <c r="AA22" s="48"/>
      <c r="AB22" s="48"/>
      <c r="AC22" s="48"/>
      <c r="AD22" s="48"/>
    </row>
    <row r="23" spans="1:30" s="58" customFormat="1" ht="25.5">
      <c r="A23" s="1088">
        <v>21</v>
      </c>
      <c r="B23" s="1089" t="s">
        <v>21251</v>
      </c>
      <c r="C23" s="1090" t="s">
        <v>33986</v>
      </c>
      <c r="D23" s="1083" t="str">
        <f>VLOOKUP(B23,'DESCRIÇÃO EMOP'!A:C,3,FALSE)</f>
        <v>M3</v>
      </c>
      <c r="E23" s="1084">
        <v>3030</v>
      </c>
      <c r="F23" s="1082">
        <f>VLOOKUP(B23,'EMOP 092021'!A:B,2,FALSE)</f>
        <v>99.12</v>
      </c>
      <c r="G23" s="1075">
        <f t="shared" si="2"/>
        <v>300333.59999999998</v>
      </c>
      <c r="H23" s="1031"/>
      <c r="I23" s="57"/>
      <c r="J23" s="48"/>
      <c r="K23" s="48"/>
      <c r="L23" s="48"/>
      <c r="M23" s="48"/>
      <c r="N23" s="48"/>
      <c r="O23" s="48"/>
      <c r="P23" s="48"/>
      <c r="Q23" s="48"/>
      <c r="R23" s="48"/>
      <c r="S23" s="48"/>
      <c r="T23" s="48"/>
      <c r="U23" s="48"/>
      <c r="V23" s="48"/>
      <c r="W23" s="48"/>
      <c r="X23" s="48"/>
      <c r="Y23" s="48"/>
      <c r="Z23" s="48"/>
      <c r="AA23" s="48"/>
      <c r="AB23" s="48"/>
      <c r="AC23" s="48"/>
      <c r="AD23" s="48"/>
    </row>
    <row r="24" spans="1:30" s="58" customFormat="1" ht="51">
      <c r="A24" s="1088">
        <v>22</v>
      </c>
      <c r="B24" s="1089" t="s">
        <v>24132</v>
      </c>
      <c r="C24" s="1090" t="s">
        <v>28174</v>
      </c>
      <c r="D24" s="1083" t="str">
        <f>VLOOKUP(B24,'DESCRIÇÃO EMOP'!A:C,3,FALSE)</f>
        <v>T</v>
      </c>
      <c r="E24" s="1084">
        <v>4500</v>
      </c>
      <c r="F24" s="1082">
        <f>VLOOKUP(B24,'EMOP 092021'!A:B,2,FALSE)</f>
        <v>522.48</v>
      </c>
      <c r="G24" s="1075">
        <f t="shared" si="2"/>
        <v>2351160</v>
      </c>
      <c r="H24" s="1031"/>
      <c r="I24" s="57"/>
      <c r="J24" s="48"/>
      <c r="K24" s="48"/>
      <c r="L24" s="48"/>
      <c r="M24" s="48"/>
      <c r="N24" s="48"/>
      <c r="O24" s="48"/>
      <c r="P24" s="48"/>
      <c r="Q24" s="48"/>
      <c r="R24" s="48"/>
      <c r="S24" s="48"/>
      <c r="T24" s="48"/>
      <c r="U24" s="48"/>
      <c r="V24" s="48"/>
      <c r="W24" s="48"/>
      <c r="X24" s="48"/>
      <c r="Y24" s="48"/>
      <c r="Z24" s="48"/>
      <c r="AA24" s="48"/>
      <c r="AB24" s="48"/>
      <c r="AC24" s="48"/>
      <c r="AD24" s="48"/>
    </row>
    <row r="25" spans="1:30" s="58" customFormat="1" ht="38.25">
      <c r="A25" s="1088">
        <v>23</v>
      </c>
      <c r="B25" s="1089" t="s">
        <v>8687</v>
      </c>
      <c r="C25" s="1090" t="s">
        <v>28249</v>
      </c>
      <c r="D25" s="1083" t="str">
        <f>VLOOKUP(B25,'DESCRIÇÃO EMOP'!A:C,3,FALSE)</f>
        <v>M</v>
      </c>
      <c r="E25" s="1084">
        <v>11000</v>
      </c>
      <c r="F25" s="1082">
        <f>VLOOKUP(B25,'EMOP 092021'!A:B,2,FALSE)</f>
        <v>92.67</v>
      </c>
      <c r="G25" s="1075">
        <f t="shared" si="2"/>
        <v>1019370</v>
      </c>
      <c r="H25" s="1031"/>
      <c r="I25" s="57"/>
      <c r="J25" s="48"/>
      <c r="K25" s="48"/>
      <c r="L25" s="48"/>
      <c r="M25" s="48"/>
      <c r="N25" s="48"/>
      <c r="O25" s="48"/>
      <c r="P25" s="48"/>
      <c r="Q25" s="48"/>
      <c r="R25" s="48"/>
      <c r="S25" s="48"/>
      <c r="T25" s="48"/>
      <c r="U25" s="48"/>
      <c r="V25" s="48"/>
      <c r="W25" s="48"/>
      <c r="X25" s="48"/>
      <c r="Y25" s="48"/>
      <c r="Z25" s="48"/>
      <c r="AA25" s="48"/>
      <c r="AB25" s="48"/>
      <c r="AC25" s="48"/>
      <c r="AD25" s="48"/>
    </row>
    <row r="26" spans="1:30" s="58" customFormat="1" ht="25.5">
      <c r="A26" s="1088">
        <v>24</v>
      </c>
      <c r="B26" s="1089" t="s">
        <v>97</v>
      </c>
      <c r="C26" s="1090" t="s">
        <v>24191</v>
      </c>
      <c r="D26" s="1083" t="str">
        <f>VLOOKUP(B26,'DESCRIÇÃO EMOP'!A:C,3,FALSE)</f>
        <v>M2</v>
      </c>
      <c r="E26" s="1084">
        <v>16800</v>
      </c>
      <c r="F26" s="1082">
        <f>VLOOKUP(B26,'EMOP 092021'!A:B,2,FALSE)</f>
        <v>54.37</v>
      </c>
      <c r="G26" s="1075">
        <f t="shared" si="2"/>
        <v>913416</v>
      </c>
      <c r="H26" s="1031"/>
      <c r="I26" s="57"/>
      <c r="J26" s="48"/>
      <c r="K26" s="48"/>
      <c r="L26" s="48"/>
      <c r="M26" s="48"/>
      <c r="N26" s="48"/>
      <c r="O26" s="48"/>
      <c r="P26" s="48"/>
      <c r="Q26" s="48"/>
      <c r="R26" s="48"/>
      <c r="S26" s="48"/>
      <c r="T26" s="48"/>
      <c r="U26" s="48"/>
      <c r="V26" s="48"/>
      <c r="W26" s="48"/>
      <c r="X26" s="48"/>
      <c r="Y26" s="48"/>
      <c r="Z26" s="48"/>
      <c r="AA26" s="48"/>
      <c r="AB26" s="48"/>
      <c r="AC26" s="48"/>
      <c r="AD26" s="48"/>
    </row>
    <row r="27" spans="1:30" s="437" customFormat="1" ht="26.25" thickBot="1">
      <c r="A27" s="1092">
        <v>25</v>
      </c>
      <c r="B27" s="1093" t="s">
        <v>235</v>
      </c>
      <c r="C27" s="1094" t="s">
        <v>24192</v>
      </c>
      <c r="D27" s="1085" t="str">
        <f>VLOOKUP(B27,'DESCRIÇÃO EMOP'!A:C,3,FALSE)</f>
        <v>M2</v>
      </c>
      <c r="E27" s="1086">
        <v>2240</v>
      </c>
      <c r="F27" s="1082">
        <f>VLOOKUP(B27,'EMOP 092021'!A:B,2,FALSE)</f>
        <v>89.98</v>
      </c>
      <c r="G27" s="1075">
        <f t="shared" ref="G27" si="3">TRUNC(E27*F27,2)</f>
        <v>201555.20000000001</v>
      </c>
      <c r="H27" s="1031"/>
      <c r="I27" s="57"/>
      <c r="J27" s="48"/>
      <c r="K27" s="48"/>
      <c r="L27" s="48"/>
      <c r="M27" s="48"/>
      <c r="N27" s="48"/>
      <c r="O27" s="48"/>
      <c r="P27" s="48"/>
      <c r="Q27" s="48"/>
      <c r="R27" s="48"/>
      <c r="S27" s="48"/>
      <c r="T27" s="48"/>
      <c r="U27" s="48"/>
      <c r="V27" s="48"/>
      <c r="W27" s="48"/>
      <c r="X27" s="48"/>
      <c r="Y27" s="48"/>
      <c r="Z27" s="48"/>
      <c r="AA27" s="48"/>
      <c r="AB27" s="48"/>
      <c r="AC27" s="48"/>
      <c r="AD27" s="48"/>
    </row>
    <row r="28" spans="1:30">
      <c r="B28" s="66"/>
      <c r="F28" s="67"/>
    </row>
  </sheetData>
  <mergeCells count="7">
    <mergeCell ref="F2:G2"/>
    <mergeCell ref="A1:E1"/>
    <mergeCell ref="A2:A3"/>
    <mergeCell ref="B2:B3"/>
    <mergeCell ref="C2:C3"/>
    <mergeCell ref="D2:D3"/>
    <mergeCell ref="E2:E3"/>
  </mergeCells>
  <conditionalFormatting sqref="A4:A21 A25:A27">
    <cfRule type="cellIs" dxfId="8" priority="9" operator="equal">
      <formula>#REF!</formula>
    </cfRule>
  </conditionalFormatting>
  <conditionalFormatting sqref="A22">
    <cfRule type="cellIs" dxfId="7" priority="3" operator="equal">
      <formula>#REF!</formula>
    </cfRule>
  </conditionalFormatting>
  <conditionalFormatting sqref="A23">
    <cfRule type="cellIs" dxfId="6" priority="2" operator="equal">
      <formula>#REF!</formula>
    </cfRule>
  </conditionalFormatting>
  <conditionalFormatting sqref="A24">
    <cfRule type="cellIs" dxfId="5" priority="1" operator="equal">
      <formula>#REF!</formula>
    </cfRule>
  </conditionalFormatting>
  <pageMargins left="0.51181102362204722" right="0.51181102362204722" top="0.78740157480314965" bottom="0.78740157480314965" header="0.31496062992125984" footer="0.31496062992125984"/>
  <pageSetup paperSize="9" scale="70" fitToHeight="0" orientation="portrait" r:id="rId1"/>
</worksheet>
</file>

<file path=xl/worksheets/sheet12.xml><?xml version="1.0" encoding="utf-8"?>
<worksheet xmlns="http://schemas.openxmlformats.org/spreadsheetml/2006/main" xmlns:r="http://schemas.openxmlformats.org/officeDocument/2006/relationships">
  <sheetPr>
    <pageSetUpPr fitToPage="1"/>
  </sheetPr>
  <dimension ref="A1:AB36"/>
  <sheetViews>
    <sheetView view="pageBreakPreview" zoomScale="85" zoomScaleSheetLayoutView="85" workbookViewId="0">
      <selection activeCell="H15" sqref="H15"/>
    </sheetView>
  </sheetViews>
  <sheetFormatPr defaultColWidth="9.140625" defaultRowHeight="12.75"/>
  <cols>
    <col min="1" max="1" width="8" style="61" customWidth="1"/>
    <col min="2" max="2" width="16.42578125" style="62" hidden="1" customWidth="1"/>
    <col min="3" max="3" width="102.140625" style="63" customWidth="1"/>
    <col min="4" max="4" width="12.28515625" style="65" hidden="1" customWidth="1"/>
    <col min="5" max="5" width="24.85546875" style="223" hidden="1" customWidth="1"/>
    <col min="6" max="6" width="15.42578125" style="223" customWidth="1"/>
    <col min="7" max="7" width="18.85546875" style="38" customWidth="1"/>
    <col min="8" max="8" width="17.140625" style="39" bestFit="1" customWidth="1"/>
    <col min="9" max="11" width="9.140625" style="39" customWidth="1"/>
    <col min="12" max="28" width="9.140625" style="39"/>
    <col min="29" max="16384" width="9.140625" style="56"/>
  </cols>
  <sheetData>
    <row r="1" spans="1:28" ht="27" customHeight="1" thickBot="1">
      <c r="A1" s="1370" t="s">
        <v>35729</v>
      </c>
      <c r="B1" s="1371"/>
      <c r="C1" s="1373"/>
      <c r="D1" s="1080"/>
      <c r="E1" s="1081"/>
      <c r="F1" s="1023"/>
    </row>
    <row r="2" spans="1:28">
      <c r="A2" s="1374" t="s">
        <v>9</v>
      </c>
      <c r="B2" s="1376" t="s">
        <v>208</v>
      </c>
      <c r="C2" s="1384" t="s">
        <v>10</v>
      </c>
      <c r="D2" s="1369" t="s">
        <v>210</v>
      </c>
      <c r="E2" s="1123"/>
      <c r="F2" s="1024"/>
    </row>
    <row r="3" spans="1:28" s="58" customFormat="1" ht="13.5" thickBot="1">
      <c r="A3" s="1375"/>
      <c r="B3" s="1377"/>
      <c r="C3" s="1385"/>
      <c r="D3" s="1087" t="s">
        <v>211</v>
      </c>
      <c r="E3" s="994" t="s">
        <v>212</v>
      </c>
      <c r="F3" s="1025"/>
      <c r="G3" s="57"/>
      <c r="H3" s="48"/>
      <c r="I3" s="48"/>
      <c r="J3" s="48"/>
      <c r="K3" s="48"/>
      <c r="L3" s="48"/>
      <c r="M3" s="48"/>
      <c r="N3" s="48"/>
      <c r="O3" s="48"/>
      <c r="P3" s="48"/>
      <c r="Q3" s="48"/>
      <c r="R3" s="48"/>
      <c r="S3" s="48"/>
      <c r="T3" s="48"/>
      <c r="U3" s="48"/>
      <c r="V3" s="48"/>
      <c r="W3" s="48"/>
      <c r="X3" s="48"/>
      <c r="Y3" s="48"/>
      <c r="Z3" s="48"/>
      <c r="AA3" s="48"/>
      <c r="AB3" s="48"/>
    </row>
    <row r="4" spans="1:28" s="58" customFormat="1">
      <c r="A4" s="1095">
        <v>1</v>
      </c>
      <c r="B4" s="1096" t="s">
        <v>280</v>
      </c>
      <c r="C4" s="1099" t="s">
        <v>24232</v>
      </c>
      <c r="D4" s="1082">
        <f>VLOOKUP(B4,'EMOP 092021'!A:B,2,FALSE)</f>
        <v>763.95</v>
      </c>
      <c r="E4" s="1075" t="e">
        <f>TRUNC(#REF!*D4,2)</f>
        <v>#REF!</v>
      </c>
      <c r="F4" s="1031"/>
      <c r="G4" s="57"/>
      <c r="H4" s="48"/>
      <c r="I4" s="48"/>
      <c r="J4" s="48"/>
      <c r="K4" s="48"/>
      <c r="L4" s="48"/>
      <c r="M4" s="48"/>
      <c r="N4" s="48"/>
      <c r="O4" s="48"/>
      <c r="P4" s="48"/>
      <c r="Q4" s="48"/>
      <c r="R4" s="48"/>
      <c r="S4" s="48"/>
      <c r="T4" s="48"/>
      <c r="U4" s="48"/>
      <c r="V4" s="48"/>
      <c r="W4" s="48"/>
      <c r="X4" s="48"/>
      <c r="Y4" s="48"/>
      <c r="Z4" s="48"/>
      <c r="AA4" s="48"/>
      <c r="AB4" s="48"/>
    </row>
    <row r="5" spans="1:28" s="58" customFormat="1" ht="25.5">
      <c r="A5" s="1088">
        <v>2</v>
      </c>
      <c r="B5" s="1089" t="s">
        <v>407</v>
      </c>
      <c r="C5" s="1100" t="s">
        <v>24260</v>
      </c>
      <c r="D5" s="1082">
        <f>VLOOKUP(B5,'EMOP 092021'!A:B,2,FALSE)</f>
        <v>511.68</v>
      </c>
      <c r="E5" s="1075" t="e">
        <f>TRUNC(#REF!*D5,2)</f>
        <v>#REF!</v>
      </c>
      <c r="F5" s="1031"/>
      <c r="G5" s="57"/>
      <c r="H5" s="48"/>
      <c r="I5" s="48"/>
      <c r="J5" s="48"/>
      <c r="K5" s="48"/>
      <c r="L5" s="48"/>
      <c r="M5" s="48"/>
      <c r="N5" s="48"/>
      <c r="O5" s="48"/>
      <c r="P5" s="48"/>
      <c r="Q5" s="48"/>
      <c r="R5" s="48"/>
      <c r="S5" s="48"/>
      <c r="T5" s="48"/>
      <c r="U5" s="48"/>
      <c r="V5" s="48"/>
      <c r="W5" s="48"/>
      <c r="X5" s="48"/>
      <c r="Y5" s="48"/>
      <c r="Z5" s="48"/>
      <c r="AA5" s="48"/>
      <c r="AB5" s="48"/>
    </row>
    <row r="6" spans="1:28" s="58" customFormat="1">
      <c r="A6" s="1088">
        <v>3</v>
      </c>
      <c r="B6" s="1089" t="s">
        <v>851</v>
      </c>
      <c r="C6" s="1100" t="s">
        <v>24312</v>
      </c>
      <c r="D6" s="1082">
        <f>VLOOKUP(B6,'EMOP 092021'!A:B,2,FALSE)</f>
        <v>110.52</v>
      </c>
      <c r="E6" s="1075" t="e">
        <f>TRUNC(#REF!*D6,2)</f>
        <v>#REF!</v>
      </c>
      <c r="F6" s="1031"/>
      <c r="G6" s="57"/>
      <c r="H6" s="48"/>
      <c r="I6" s="48"/>
      <c r="J6" s="48"/>
      <c r="K6" s="48"/>
      <c r="L6" s="48"/>
      <c r="M6" s="48"/>
      <c r="N6" s="48"/>
      <c r="O6" s="48"/>
      <c r="P6" s="48"/>
      <c r="Q6" s="48"/>
      <c r="R6" s="48"/>
      <c r="S6" s="48"/>
      <c r="T6" s="48"/>
      <c r="U6" s="48"/>
      <c r="V6" s="48"/>
      <c r="W6" s="48"/>
      <c r="X6" s="48"/>
      <c r="Y6" s="48"/>
      <c r="Z6" s="48"/>
      <c r="AA6" s="48"/>
      <c r="AB6" s="48"/>
    </row>
    <row r="7" spans="1:28" s="58" customFormat="1" ht="38.25">
      <c r="A7" s="1088">
        <v>4</v>
      </c>
      <c r="B7" s="1089" t="s">
        <v>74</v>
      </c>
      <c r="C7" s="1101" t="s">
        <v>24172</v>
      </c>
      <c r="D7" s="1082">
        <f>VLOOKUP(B7,'EMOP 092021'!A:B,2,FALSE)</f>
        <v>484.85</v>
      </c>
      <c r="E7" s="1075" t="e">
        <f>TRUNC(#REF!*D7,2)</f>
        <v>#REF!</v>
      </c>
      <c r="F7" s="1031"/>
      <c r="G7" s="57"/>
      <c r="H7" s="48"/>
      <c r="I7" s="48"/>
      <c r="J7" s="48"/>
      <c r="K7" s="48"/>
      <c r="L7" s="48"/>
      <c r="M7" s="48"/>
      <c r="N7" s="48"/>
      <c r="O7" s="48"/>
      <c r="P7" s="48"/>
      <c r="Q7" s="48"/>
      <c r="R7" s="48"/>
      <c r="S7" s="48"/>
      <c r="T7" s="48"/>
      <c r="U7" s="48"/>
      <c r="V7" s="48"/>
      <c r="W7" s="48"/>
      <c r="X7" s="48"/>
      <c r="Y7" s="48"/>
      <c r="Z7" s="48"/>
      <c r="AA7" s="48"/>
      <c r="AB7" s="48"/>
    </row>
    <row r="8" spans="1:28" s="58" customFormat="1" ht="38.25">
      <c r="A8" s="1088">
        <v>5</v>
      </c>
      <c r="B8" s="1089" t="s">
        <v>1960</v>
      </c>
      <c r="C8" s="1101" t="s">
        <v>25074</v>
      </c>
      <c r="D8" s="1082">
        <f>VLOOKUP(B8,'EMOP 092021'!A:B,2,FALSE)</f>
        <v>499.59</v>
      </c>
      <c r="E8" s="1075" t="e">
        <f>TRUNC(#REF!*D8,2)</f>
        <v>#REF!</v>
      </c>
      <c r="F8" s="1031"/>
      <c r="G8" s="57"/>
      <c r="H8" s="48"/>
      <c r="I8" s="48"/>
      <c r="J8" s="48"/>
      <c r="K8" s="48"/>
      <c r="L8" s="48"/>
      <c r="M8" s="48"/>
      <c r="N8" s="48"/>
      <c r="O8" s="48"/>
      <c r="P8" s="48"/>
      <c r="Q8" s="48"/>
      <c r="R8" s="48"/>
      <c r="S8" s="48"/>
      <c r="T8" s="48"/>
      <c r="U8" s="48"/>
      <c r="V8" s="48"/>
      <c r="W8" s="48"/>
      <c r="X8" s="48"/>
      <c r="Y8" s="48"/>
      <c r="Z8" s="48"/>
      <c r="AA8" s="48"/>
      <c r="AB8" s="48"/>
    </row>
    <row r="9" spans="1:28" s="58" customFormat="1" ht="38.25">
      <c r="A9" s="1088">
        <v>6</v>
      </c>
      <c r="B9" s="1089" t="s">
        <v>1962</v>
      </c>
      <c r="C9" s="1101" t="s">
        <v>25075</v>
      </c>
      <c r="D9" s="1082">
        <f>VLOOKUP(B9,'EMOP 092021'!A:B,2,FALSE)</f>
        <v>518.98</v>
      </c>
      <c r="E9" s="1075" t="e">
        <f>TRUNC(#REF!*D9,2)</f>
        <v>#REF!</v>
      </c>
      <c r="F9" s="1031"/>
      <c r="G9" s="57"/>
      <c r="H9" s="48"/>
      <c r="I9" s="48"/>
      <c r="J9" s="48"/>
      <c r="K9" s="48"/>
      <c r="L9" s="48"/>
      <c r="M9" s="48"/>
      <c r="N9" s="48"/>
      <c r="O9" s="48"/>
      <c r="P9" s="48"/>
      <c r="Q9" s="48"/>
      <c r="R9" s="48"/>
      <c r="S9" s="48"/>
      <c r="T9" s="48"/>
      <c r="U9" s="48"/>
      <c r="V9" s="48"/>
      <c r="W9" s="48"/>
      <c r="X9" s="48"/>
      <c r="Y9" s="48"/>
      <c r="Z9" s="48"/>
      <c r="AA9" s="48"/>
      <c r="AB9" s="48"/>
    </row>
    <row r="10" spans="1:28" s="58" customFormat="1" ht="25.5">
      <c r="A10" s="1088">
        <v>7</v>
      </c>
      <c r="B10" s="1089" t="s">
        <v>2083</v>
      </c>
      <c r="C10" s="1100" t="s">
        <v>24169</v>
      </c>
      <c r="D10" s="1082">
        <f>VLOOKUP(B10,'EMOP 092021'!A:B,2,FALSE)</f>
        <v>116.79</v>
      </c>
      <c r="E10" s="1075" t="e">
        <f>TRUNC(#REF!*D10,2)</f>
        <v>#REF!</v>
      </c>
      <c r="F10" s="1031"/>
      <c r="G10" s="57"/>
      <c r="H10" s="48"/>
      <c r="I10" s="48"/>
      <c r="J10" s="48"/>
      <c r="K10" s="48"/>
      <c r="L10" s="48"/>
      <c r="M10" s="48"/>
      <c r="N10" s="48"/>
      <c r="O10" s="48"/>
      <c r="P10" s="48"/>
      <c r="Q10" s="48"/>
      <c r="R10" s="48"/>
      <c r="S10" s="48"/>
      <c r="T10" s="48"/>
      <c r="U10" s="48"/>
      <c r="V10" s="48"/>
      <c r="W10" s="48"/>
      <c r="X10" s="48"/>
      <c r="Y10" s="48"/>
      <c r="Z10" s="48"/>
      <c r="AA10" s="48"/>
      <c r="AB10" s="48"/>
    </row>
    <row r="11" spans="1:28" s="58" customFormat="1" ht="38.25">
      <c r="A11" s="1088">
        <v>8</v>
      </c>
      <c r="B11" s="1089" t="s">
        <v>2350</v>
      </c>
      <c r="C11" s="1100" t="s">
        <v>25263</v>
      </c>
      <c r="D11" s="1082">
        <f>VLOOKUP(B11,'EMOP 092021'!A:B,2,FALSE)</f>
        <v>1.73</v>
      </c>
      <c r="E11" s="1075" t="e">
        <f>TRUNC(#REF!*D11,2)</f>
        <v>#REF!</v>
      </c>
      <c r="F11" s="1031"/>
      <c r="G11" s="57"/>
      <c r="H11" s="48"/>
      <c r="I11" s="48"/>
      <c r="J11" s="48"/>
      <c r="K11" s="48"/>
      <c r="L11" s="48"/>
      <c r="M11" s="48"/>
      <c r="N11" s="48"/>
      <c r="O11" s="48"/>
      <c r="P11" s="48"/>
      <c r="Q11" s="48"/>
      <c r="R11" s="48"/>
      <c r="S11" s="48"/>
      <c r="T11" s="48"/>
      <c r="U11" s="48"/>
      <c r="V11" s="48"/>
      <c r="W11" s="48"/>
      <c r="X11" s="48"/>
      <c r="Y11" s="48"/>
      <c r="Z11" s="48"/>
      <c r="AA11" s="48"/>
      <c r="AB11" s="48"/>
    </row>
    <row r="12" spans="1:28" s="58" customFormat="1" ht="51">
      <c r="A12" s="1088">
        <v>9</v>
      </c>
      <c r="B12" s="1089" t="s">
        <v>34652</v>
      </c>
      <c r="C12" s="1100" t="s">
        <v>34646</v>
      </c>
      <c r="D12" s="1082">
        <f>VLOOKUP(B12,'EMOP 092021'!A:B,2,FALSE)</f>
        <v>15</v>
      </c>
      <c r="E12" s="1075" t="e">
        <f>TRUNC(#REF!*D12,2)</f>
        <v>#REF!</v>
      </c>
      <c r="F12" s="1031"/>
      <c r="G12" s="57"/>
      <c r="H12" s="48"/>
      <c r="I12" s="48"/>
      <c r="J12" s="48"/>
      <c r="K12" s="48"/>
      <c r="L12" s="48"/>
      <c r="M12" s="48"/>
      <c r="N12" s="48"/>
      <c r="O12" s="48"/>
      <c r="P12" s="48"/>
      <c r="Q12" s="48"/>
      <c r="R12" s="48"/>
      <c r="S12" s="48"/>
      <c r="T12" s="48"/>
      <c r="U12" s="48"/>
      <c r="V12" s="48"/>
      <c r="W12" s="48"/>
      <c r="X12" s="48"/>
      <c r="Y12" s="48"/>
      <c r="Z12" s="48"/>
      <c r="AA12" s="48"/>
      <c r="AB12" s="48"/>
    </row>
    <row r="13" spans="1:28" s="58" customFormat="1" ht="63.75">
      <c r="A13" s="1088">
        <v>10</v>
      </c>
      <c r="B13" s="1089" t="s">
        <v>5599</v>
      </c>
      <c r="C13" s="1100" t="s">
        <v>24179</v>
      </c>
      <c r="D13" s="1082">
        <f>VLOOKUP(B13,'EMOP 092021'!A:B,2,FALSE)</f>
        <v>843.49</v>
      </c>
      <c r="E13" s="1075" t="e">
        <f>TRUNC(#REF!*D13,2)</f>
        <v>#REF!</v>
      </c>
      <c r="F13" s="1031"/>
      <c r="G13" s="57"/>
      <c r="H13" s="48"/>
      <c r="J13" s="48"/>
      <c r="K13" s="48"/>
      <c r="L13" s="48"/>
      <c r="M13" s="48"/>
      <c r="N13" s="48"/>
      <c r="O13" s="48"/>
      <c r="P13" s="48"/>
      <c r="Q13" s="48"/>
      <c r="R13" s="48"/>
      <c r="S13" s="48"/>
      <c r="T13" s="48"/>
      <c r="U13" s="48"/>
      <c r="V13" s="48"/>
      <c r="W13" s="48"/>
      <c r="X13" s="48"/>
      <c r="Y13" s="48"/>
      <c r="Z13" s="48"/>
      <c r="AA13" s="48"/>
      <c r="AB13" s="48"/>
    </row>
    <row r="14" spans="1:28" s="58" customFormat="1" ht="63.75">
      <c r="A14" s="1088">
        <v>11</v>
      </c>
      <c r="B14" s="1089" t="s">
        <v>84</v>
      </c>
      <c r="C14" s="1100" t="s">
        <v>24180</v>
      </c>
      <c r="D14" s="1082">
        <f>VLOOKUP(B14,'EMOP 092021'!A:B,2,FALSE)</f>
        <v>171.4</v>
      </c>
      <c r="E14" s="1075" t="e">
        <f>TRUNC(#REF!*D14,2)</f>
        <v>#REF!</v>
      </c>
      <c r="F14" s="1031"/>
      <c r="G14" s="57"/>
      <c r="H14" s="48"/>
      <c r="J14" s="48"/>
      <c r="K14" s="48"/>
      <c r="L14" s="48"/>
      <c r="M14" s="48"/>
      <c r="N14" s="48"/>
      <c r="O14" s="48"/>
      <c r="P14" s="48"/>
      <c r="Q14" s="48"/>
      <c r="R14" s="48"/>
      <c r="S14" s="48"/>
      <c r="T14" s="48"/>
      <c r="U14" s="48"/>
      <c r="V14" s="48"/>
      <c r="W14" s="48"/>
      <c r="X14" s="48"/>
      <c r="Y14" s="48"/>
      <c r="Z14" s="48"/>
      <c r="AA14" s="48"/>
      <c r="AB14" s="48"/>
    </row>
    <row r="15" spans="1:28" s="58" customFormat="1" ht="63.75">
      <c r="A15" s="1088">
        <v>12</v>
      </c>
      <c r="B15" s="1089" t="s">
        <v>4550</v>
      </c>
      <c r="C15" s="1100" t="s">
        <v>26223</v>
      </c>
      <c r="D15" s="1082">
        <f>VLOOKUP(B15,'EMOP 092021'!A:B,2,FALSE)</f>
        <v>247.47</v>
      </c>
      <c r="E15" s="1075" t="e">
        <f>TRUNC(#REF!*D15,2)</f>
        <v>#REF!</v>
      </c>
      <c r="F15" s="1031"/>
      <c r="G15" s="57"/>
      <c r="H15" s="48"/>
      <c r="J15" s="48"/>
      <c r="K15" s="48"/>
      <c r="L15" s="48"/>
      <c r="M15" s="48"/>
      <c r="N15" s="48"/>
      <c r="O15" s="48"/>
      <c r="P15" s="48"/>
      <c r="Q15" s="48"/>
      <c r="R15" s="48"/>
      <c r="S15" s="48"/>
      <c r="T15" s="48"/>
      <c r="U15" s="48"/>
      <c r="V15" s="48"/>
      <c r="W15" s="48"/>
      <c r="X15" s="48"/>
      <c r="Y15" s="48"/>
      <c r="Z15" s="48"/>
      <c r="AA15" s="48"/>
      <c r="AB15" s="48"/>
    </row>
    <row r="16" spans="1:28" s="58" customFormat="1" ht="38.25">
      <c r="A16" s="1088">
        <v>13</v>
      </c>
      <c r="B16" s="1089" t="s">
        <v>4644</v>
      </c>
      <c r="C16" s="1100" t="s">
        <v>26269</v>
      </c>
      <c r="D16" s="1082">
        <f>VLOOKUP(B16,'EMOP 092021'!A:B,2,FALSE)</f>
        <v>756.82</v>
      </c>
      <c r="E16" s="1075" t="e">
        <f>TRUNC(#REF!*D16,2)</f>
        <v>#REF!</v>
      </c>
      <c r="F16" s="1031"/>
      <c r="G16" s="57"/>
      <c r="H16" s="48"/>
      <c r="I16" s="48"/>
      <c r="J16" s="48"/>
      <c r="K16" s="48"/>
      <c r="L16" s="48"/>
      <c r="M16" s="48"/>
      <c r="N16" s="48"/>
      <c r="O16" s="48"/>
      <c r="P16" s="48"/>
      <c r="Q16" s="48"/>
      <c r="R16" s="48"/>
      <c r="S16" s="48"/>
      <c r="T16" s="48"/>
      <c r="U16" s="48"/>
      <c r="V16" s="48"/>
      <c r="W16" s="48"/>
      <c r="X16" s="48"/>
      <c r="Y16" s="48"/>
      <c r="Z16" s="48"/>
      <c r="AA16" s="48"/>
      <c r="AB16" s="48"/>
    </row>
    <row r="17" spans="1:28" s="58" customFormat="1" ht="25.5">
      <c r="A17" s="1088">
        <v>14</v>
      </c>
      <c r="B17" s="1089" t="s">
        <v>4646</v>
      </c>
      <c r="C17" s="1100" t="s">
        <v>26270</v>
      </c>
      <c r="D17" s="1082">
        <f>VLOOKUP(B17,'EMOP 092021'!A:B,2,FALSE)</f>
        <v>859.15</v>
      </c>
      <c r="E17" s="1075" t="e">
        <f>TRUNC(#REF!*D17,2)</f>
        <v>#REF!</v>
      </c>
      <c r="F17" s="1031"/>
      <c r="G17" s="57"/>
      <c r="H17" s="48"/>
      <c r="I17" s="48"/>
      <c r="J17" s="48"/>
      <c r="K17" s="48"/>
      <c r="L17" s="48"/>
      <c r="M17" s="48"/>
      <c r="N17" s="48"/>
      <c r="O17" s="48"/>
      <c r="P17" s="48"/>
      <c r="Q17" s="48"/>
      <c r="R17" s="48"/>
      <c r="S17" s="48"/>
      <c r="T17" s="48"/>
      <c r="U17" s="48"/>
      <c r="V17" s="48"/>
      <c r="W17" s="48"/>
      <c r="X17" s="48"/>
      <c r="Y17" s="48"/>
      <c r="Z17" s="48"/>
      <c r="AA17" s="48"/>
      <c r="AB17" s="48"/>
    </row>
    <row r="18" spans="1:28" s="58" customFormat="1" ht="63.75">
      <c r="A18" s="1088">
        <v>15</v>
      </c>
      <c r="B18" s="1089" t="s">
        <v>5589</v>
      </c>
      <c r="C18" s="1100" t="s">
        <v>24182</v>
      </c>
      <c r="D18" s="1082">
        <f>VLOOKUP(B18,'EMOP 092021'!A:B,2,FALSE)</f>
        <v>2369.84</v>
      </c>
      <c r="E18" s="1075" t="e">
        <f>TRUNC(#REF!*D18,2)</f>
        <v>#REF!</v>
      </c>
      <c r="F18" s="1031"/>
      <c r="G18" s="57"/>
      <c r="H18" s="48"/>
      <c r="I18" s="48"/>
      <c r="J18" s="48"/>
      <c r="K18" s="48"/>
      <c r="L18" s="48"/>
      <c r="M18" s="48"/>
      <c r="N18" s="48"/>
      <c r="O18" s="48"/>
      <c r="P18" s="48"/>
      <c r="Q18" s="48"/>
      <c r="R18" s="48"/>
      <c r="S18" s="48"/>
      <c r="T18" s="48"/>
      <c r="U18" s="48"/>
      <c r="V18" s="48"/>
      <c r="W18" s="48"/>
      <c r="X18" s="48"/>
      <c r="Y18" s="48"/>
      <c r="Z18" s="48"/>
      <c r="AA18" s="48"/>
      <c r="AB18" s="48"/>
    </row>
    <row r="19" spans="1:28" s="58" customFormat="1" ht="51">
      <c r="A19" s="1088">
        <v>16</v>
      </c>
      <c r="B19" s="1089" t="s">
        <v>3671</v>
      </c>
      <c r="C19" s="1100" t="s">
        <v>25848</v>
      </c>
      <c r="D19" s="1082">
        <f>VLOOKUP(B19,'EMOP 092021'!A:B,2,FALSE)</f>
        <v>68.94</v>
      </c>
      <c r="E19" s="1075" t="e">
        <f>TRUNC(#REF!*D19,2)</f>
        <v>#REF!</v>
      </c>
      <c r="F19" s="1031"/>
      <c r="G19" s="57"/>
      <c r="H19" s="48"/>
      <c r="I19" s="48"/>
      <c r="J19" s="48"/>
      <c r="K19" s="48"/>
      <c r="L19" s="48"/>
      <c r="M19" s="48"/>
      <c r="N19" s="48"/>
      <c r="O19" s="48"/>
      <c r="P19" s="48"/>
      <c r="Q19" s="48"/>
      <c r="R19" s="48"/>
      <c r="S19" s="48"/>
      <c r="T19" s="48"/>
      <c r="U19" s="48"/>
      <c r="V19" s="48"/>
      <c r="W19" s="48"/>
      <c r="X19" s="48"/>
      <c r="Y19" s="48"/>
      <c r="Z19" s="48"/>
      <c r="AA19" s="48"/>
      <c r="AB19" s="48"/>
    </row>
    <row r="20" spans="1:28" s="58" customFormat="1" ht="38.25">
      <c r="A20" s="1088">
        <v>17</v>
      </c>
      <c r="B20" s="1089" t="s">
        <v>98</v>
      </c>
      <c r="C20" s="1100" t="s">
        <v>127</v>
      </c>
      <c r="D20" s="1082">
        <f>VLOOKUP(B20,'EMOP 092021'!A:B,2,FALSE)</f>
        <v>238.06</v>
      </c>
      <c r="E20" s="1075" t="e">
        <f>TRUNC(#REF!*D20,2)</f>
        <v>#REF!</v>
      </c>
      <c r="F20" s="1031"/>
      <c r="G20" s="57"/>
      <c r="H20" s="48"/>
      <c r="I20" s="48"/>
      <c r="J20" s="48"/>
      <c r="K20" s="48"/>
      <c r="L20" s="48"/>
      <c r="M20" s="48"/>
      <c r="N20" s="48"/>
      <c r="O20" s="48"/>
      <c r="P20" s="48"/>
      <c r="Q20" s="48"/>
      <c r="R20" s="48"/>
      <c r="S20" s="48"/>
      <c r="T20" s="48"/>
      <c r="U20" s="48"/>
      <c r="V20" s="48"/>
      <c r="W20" s="48"/>
      <c r="X20" s="48"/>
      <c r="Y20" s="48"/>
      <c r="Z20" s="48"/>
      <c r="AA20" s="48"/>
      <c r="AB20" s="48"/>
    </row>
    <row r="21" spans="1:28" s="58" customFormat="1" ht="38.25">
      <c r="A21" s="1088">
        <v>18</v>
      </c>
      <c r="B21" s="1089" t="s">
        <v>99</v>
      </c>
      <c r="C21" s="1100" t="s">
        <v>128</v>
      </c>
      <c r="D21" s="1082">
        <f>VLOOKUP(B21,'EMOP 092021'!A:B,2,FALSE)</f>
        <v>238.98</v>
      </c>
      <c r="E21" s="1075" t="e">
        <f>TRUNC(#REF!*D21,2)</f>
        <v>#REF!</v>
      </c>
      <c r="F21" s="1031"/>
      <c r="G21" s="57"/>
      <c r="H21" s="48"/>
      <c r="I21" s="48"/>
      <c r="J21" s="48"/>
      <c r="K21" s="48"/>
      <c r="L21" s="48"/>
      <c r="M21" s="48"/>
      <c r="N21" s="48"/>
      <c r="O21" s="48"/>
      <c r="P21" s="48"/>
      <c r="Q21" s="48"/>
      <c r="R21" s="48"/>
      <c r="S21" s="48"/>
      <c r="T21" s="48"/>
      <c r="U21" s="48"/>
      <c r="V21" s="48"/>
      <c r="W21" s="48"/>
      <c r="X21" s="48"/>
      <c r="Y21" s="48"/>
      <c r="Z21" s="48"/>
      <c r="AA21" s="48"/>
      <c r="AB21" s="48"/>
    </row>
    <row r="22" spans="1:28" s="58" customFormat="1" ht="38.25">
      <c r="A22" s="1088">
        <v>19</v>
      </c>
      <c r="B22" s="1089" t="s">
        <v>156</v>
      </c>
      <c r="C22" s="1100" t="s">
        <v>24184</v>
      </c>
      <c r="D22" s="1082">
        <f>VLOOKUP(B22,'EMOP 092021'!A:B,2,FALSE)</f>
        <v>66.459999999999994</v>
      </c>
      <c r="E22" s="1075" t="e">
        <f>TRUNC(#REF!*D22,2)</f>
        <v>#REF!</v>
      </c>
      <c r="F22" s="1031"/>
      <c r="G22" s="57"/>
      <c r="H22" s="48"/>
      <c r="I22" s="48"/>
      <c r="J22" s="48"/>
      <c r="K22" s="48"/>
      <c r="L22" s="48"/>
      <c r="M22" s="48"/>
      <c r="N22" s="48"/>
      <c r="O22" s="48"/>
      <c r="P22" s="48"/>
      <c r="Q22" s="48"/>
      <c r="R22" s="48"/>
      <c r="S22" s="48"/>
      <c r="T22" s="48"/>
      <c r="U22" s="48"/>
      <c r="V22" s="48"/>
      <c r="W22" s="48"/>
      <c r="X22" s="48"/>
      <c r="Y22" s="48"/>
      <c r="Z22" s="48"/>
      <c r="AA22" s="48"/>
      <c r="AB22" s="48"/>
    </row>
    <row r="23" spans="1:28" s="58" customFormat="1" ht="51">
      <c r="A23" s="1088">
        <v>20</v>
      </c>
      <c r="B23" s="1089" t="s">
        <v>2466</v>
      </c>
      <c r="C23" s="1100" t="s">
        <v>25320</v>
      </c>
      <c r="D23" s="1082">
        <f>VLOOKUP(B23,'EMOP 092021'!A:B,2,FALSE)</f>
        <v>9.23</v>
      </c>
      <c r="E23" s="1075" t="e">
        <f>TRUNC(#REF!*D23,2)</f>
        <v>#REF!</v>
      </c>
      <c r="F23" s="1031"/>
      <c r="G23" s="57"/>
      <c r="H23" s="48"/>
      <c r="I23" s="48"/>
      <c r="J23" s="48"/>
      <c r="K23" s="48"/>
      <c r="L23" s="48"/>
      <c r="M23" s="48"/>
      <c r="N23" s="48"/>
      <c r="O23" s="48"/>
      <c r="P23" s="48"/>
      <c r="Q23" s="48"/>
      <c r="R23" s="48"/>
      <c r="S23" s="48"/>
      <c r="T23" s="48"/>
      <c r="U23" s="48"/>
      <c r="V23" s="48"/>
      <c r="W23" s="48"/>
      <c r="X23" s="48"/>
      <c r="Y23" s="48"/>
      <c r="Z23" s="48"/>
      <c r="AA23" s="48"/>
      <c r="AB23" s="48"/>
    </row>
    <row r="24" spans="1:28" s="58" customFormat="1">
      <c r="A24" s="1088">
        <v>21</v>
      </c>
      <c r="B24" s="1089" t="s">
        <v>2520</v>
      </c>
      <c r="C24" s="1100" t="s">
        <v>25348</v>
      </c>
      <c r="D24" s="1082">
        <f>VLOOKUP(B24,'EMOP 092021'!A:B,2,FALSE)</f>
        <v>0.77</v>
      </c>
      <c r="E24" s="1075" t="e">
        <f>TRUNC(#REF!*D24,2)</f>
        <v>#REF!</v>
      </c>
      <c r="F24" s="1031"/>
      <c r="G24" s="57"/>
      <c r="H24" s="48"/>
      <c r="I24" s="48"/>
      <c r="J24" s="48"/>
      <c r="K24" s="48"/>
      <c r="L24" s="48"/>
      <c r="M24" s="48"/>
      <c r="N24" s="48"/>
      <c r="O24" s="48"/>
      <c r="P24" s="48"/>
      <c r="Q24" s="48"/>
      <c r="R24" s="48"/>
      <c r="S24" s="48"/>
      <c r="T24" s="48"/>
      <c r="U24" s="48"/>
      <c r="V24" s="48"/>
      <c r="W24" s="48"/>
      <c r="X24" s="48"/>
      <c r="Y24" s="48"/>
      <c r="Z24" s="48"/>
      <c r="AA24" s="48"/>
      <c r="AB24" s="48"/>
    </row>
    <row r="25" spans="1:28" s="58" customFormat="1" ht="25.5">
      <c r="A25" s="1088">
        <v>22</v>
      </c>
      <c r="B25" s="1089" t="s">
        <v>82</v>
      </c>
      <c r="C25" s="1100" t="s">
        <v>24186</v>
      </c>
      <c r="D25" s="1082">
        <f>VLOOKUP(B25,'EMOP 092021'!A:B,2,FALSE)</f>
        <v>240.24</v>
      </c>
      <c r="E25" s="1075" t="e">
        <f>TRUNC(#REF!*D25,2)</f>
        <v>#REF!</v>
      </c>
      <c r="F25" s="1031"/>
      <c r="G25" s="57"/>
      <c r="H25" s="48"/>
      <c r="I25" s="48"/>
      <c r="J25" s="48"/>
      <c r="K25" s="48"/>
      <c r="L25" s="48"/>
      <c r="M25" s="48"/>
      <c r="N25" s="48"/>
      <c r="O25" s="48"/>
      <c r="P25" s="48"/>
      <c r="Q25" s="48"/>
      <c r="R25" s="48"/>
      <c r="S25" s="48"/>
      <c r="T25" s="48"/>
      <c r="U25" s="48"/>
      <c r="V25" s="48"/>
      <c r="W25" s="48"/>
      <c r="X25" s="48"/>
      <c r="Y25" s="48"/>
      <c r="Z25" s="48"/>
      <c r="AA25" s="48"/>
      <c r="AB25" s="48"/>
    </row>
    <row r="26" spans="1:28" s="58" customFormat="1" ht="25.5">
      <c r="A26" s="1088">
        <v>23</v>
      </c>
      <c r="B26" s="1089" t="s">
        <v>8430</v>
      </c>
      <c r="C26" s="1100" t="s">
        <v>28118</v>
      </c>
      <c r="D26" s="1082">
        <f>VLOOKUP(B26,'EMOP 092021'!A:B,2,FALSE)</f>
        <v>91.39</v>
      </c>
      <c r="E26" s="1075" t="e">
        <f>TRUNC(#REF!*D26,2)</f>
        <v>#REF!</v>
      </c>
      <c r="F26" s="1031"/>
      <c r="G26" s="57"/>
      <c r="H26" s="48"/>
      <c r="I26" s="48"/>
      <c r="J26" s="48"/>
      <c r="K26" s="48"/>
      <c r="L26" s="48"/>
      <c r="M26" s="48"/>
      <c r="N26" s="48"/>
      <c r="O26" s="48"/>
      <c r="P26" s="48"/>
      <c r="Q26" s="48"/>
      <c r="R26" s="48"/>
      <c r="S26" s="48"/>
      <c r="T26" s="48"/>
      <c r="U26" s="48"/>
      <c r="V26" s="48"/>
      <c r="W26" s="48"/>
      <c r="X26" s="48"/>
      <c r="Y26" s="48"/>
      <c r="Z26" s="48"/>
      <c r="AA26" s="48"/>
      <c r="AB26" s="48"/>
    </row>
    <row r="27" spans="1:28" s="437" customFormat="1">
      <c r="A27" s="1088">
        <v>24</v>
      </c>
      <c r="B27" s="1089" t="s">
        <v>8426</v>
      </c>
      <c r="C27" s="1100" t="s">
        <v>24188</v>
      </c>
      <c r="D27" s="1082">
        <f>VLOOKUP(B27,'EMOP 092021'!A:B,2,FALSE)</f>
        <v>133.85</v>
      </c>
      <c r="E27" s="1075" t="e">
        <f>TRUNC(#REF!*D27,2)</f>
        <v>#REF!</v>
      </c>
      <c r="F27" s="1031"/>
      <c r="G27" s="57"/>
      <c r="H27" s="48"/>
      <c r="I27" s="48"/>
      <c r="J27" s="48"/>
      <c r="K27" s="48"/>
      <c r="L27" s="48"/>
      <c r="M27" s="48"/>
      <c r="N27" s="48"/>
      <c r="O27" s="48"/>
      <c r="P27" s="48"/>
      <c r="Q27" s="48"/>
      <c r="R27" s="48"/>
      <c r="S27" s="48"/>
      <c r="T27" s="48"/>
      <c r="U27" s="48"/>
      <c r="V27" s="48"/>
      <c r="W27" s="48"/>
      <c r="X27" s="48"/>
      <c r="Y27" s="48"/>
      <c r="Z27" s="48"/>
      <c r="AA27" s="48"/>
      <c r="AB27" s="48"/>
    </row>
    <row r="28" spans="1:28" ht="25.5">
      <c r="A28" s="1088">
        <v>25</v>
      </c>
      <c r="B28" s="1089" t="s">
        <v>20455</v>
      </c>
      <c r="C28" s="1100" t="s">
        <v>33606</v>
      </c>
      <c r="D28" s="67"/>
    </row>
    <row r="29" spans="1:28" ht="25.5">
      <c r="A29" s="1088">
        <v>26</v>
      </c>
      <c r="B29" s="1089" t="s">
        <v>21251</v>
      </c>
      <c r="C29" s="1100" t="s">
        <v>33986</v>
      </c>
    </row>
    <row r="30" spans="1:28" ht="51">
      <c r="A30" s="1088">
        <v>27</v>
      </c>
      <c r="B30" s="1089" t="s">
        <v>24132</v>
      </c>
      <c r="C30" s="1100" t="s">
        <v>28174</v>
      </c>
    </row>
    <row r="31" spans="1:28" ht="25.5">
      <c r="A31" s="1088">
        <v>28</v>
      </c>
      <c r="B31" s="1089" t="s">
        <v>1293</v>
      </c>
      <c r="C31" s="1100" t="s">
        <v>24548</v>
      </c>
    </row>
    <row r="32" spans="1:28" ht="38.25">
      <c r="A32" s="1088">
        <v>29</v>
      </c>
      <c r="B32" s="1089" t="s">
        <v>8687</v>
      </c>
      <c r="C32" s="1100" t="s">
        <v>28249</v>
      </c>
    </row>
    <row r="33" spans="1:3" ht="25.5">
      <c r="A33" s="1088">
        <v>30</v>
      </c>
      <c r="B33" s="1089" t="s">
        <v>93</v>
      </c>
      <c r="C33" s="1100" t="s">
        <v>27272</v>
      </c>
    </row>
    <row r="34" spans="1:3" ht="25.5">
      <c r="A34" s="1088">
        <v>31</v>
      </c>
      <c r="B34" s="1089" t="s">
        <v>97</v>
      </c>
      <c r="C34" s="1100" t="s">
        <v>24191</v>
      </c>
    </row>
    <row r="35" spans="1:3" ht="25.5">
      <c r="A35" s="1088">
        <v>32</v>
      </c>
      <c r="B35" s="1089" t="s">
        <v>235</v>
      </c>
      <c r="C35" s="1100" t="s">
        <v>24192</v>
      </c>
    </row>
    <row r="36" spans="1:3" ht="26.25" thickBot="1">
      <c r="A36" s="1092">
        <v>33</v>
      </c>
      <c r="B36" s="1093" t="s">
        <v>150</v>
      </c>
      <c r="C36" s="1102" t="s">
        <v>29736</v>
      </c>
    </row>
  </sheetData>
  <mergeCells count="5">
    <mergeCell ref="D2:E2"/>
    <mergeCell ref="A1:C1"/>
    <mergeCell ref="A2:A3"/>
    <mergeCell ref="B2:B3"/>
    <mergeCell ref="C2:C3"/>
  </mergeCells>
  <conditionalFormatting sqref="A4:A21 A25">
    <cfRule type="cellIs" dxfId="4" priority="5" operator="equal">
      <formula>#REF!</formula>
    </cfRule>
  </conditionalFormatting>
  <conditionalFormatting sqref="A22">
    <cfRule type="cellIs" dxfId="3" priority="4" operator="equal">
      <formula>#REF!</formula>
    </cfRule>
  </conditionalFormatting>
  <conditionalFormatting sqref="A23">
    <cfRule type="cellIs" dxfId="2" priority="3" operator="equal">
      <formula>#REF!</formula>
    </cfRule>
  </conditionalFormatting>
  <conditionalFormatting sqref="A24">
    <cfRule type="cellIs" dxfId="1" priority="2" operator="equal">
      <formula>#REF!</formula>
    </cfRule>
  </conditionalFormatting>
  <conditionalFormatting sqref="A26:A36">
    <cfRule type="cellIs" dxfId="0" priority="1" operator="equal">
      <formula>#REF!</formula>
    </cfRule>
  </conditionalFormatting>
  <printOptions horizontalCentered="1"/>
  <pageMargins left="0.11811023622047245" right="0.11811023622047245" top="0.39370078740157483" bottom="0.19685039370078741" header="0.31496062992125984" footer="0.31496062992125984"/>
  <pageSetup paperSize="9" scale="64"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12</vt:i4>
      </vt:variant>
      <vt:variant>
        <vt:lpstr>Intervalos nomeados</vt:lpstr>
      </vt:variant>
      <vt:variant>
        <vt:i4>14</vt:i4>
      </vt:variant>
    </vt:vector>
  </HeadingPairs>
  <TitlesOfParts>
    <vt:vector size="26" baseType="lpstr">
      <vt:lpstr>V - ORÇAMENTO</vt:lpstr>
      <vt:lpstr>XI - MEMORIA</vt:lpstr>
      <vt:lpstr>DREN.ESCAV</vt:lpstr>
      <vt:lpstr>MEMORIA GOV RJ</vt:lpstr>
      <vt:lpstr>VI - CRONOGRAMA</vt:lpstr>
      <vt:lpstr>IV - DESEMBOLSO</vt:lpstr>
      <vt:lpstr>ADM</vt:lpstr>
      <vt:lpstr>XII - BDI</vt:lpstr>
      <vt:lpstr>DESCRIÇÃO EMOP</vt:lpstr>
      <vt:lpstr>EMOP 092021</vt:lpstr>
      <vt:lpstr>RELEVÂNCIA TÉCNICO-OPERACIONAL</vt:lpstr>
      <vt:lpstr>RELEVÂNCIA TÉCNICO-PROFISSIONAL</vt:lpstr>
      <vt:lpstr>ADM!Area_de_impressao</vt:lpstr>
      <vt:lpstr>DREN.ESCAV!Area_de_impressao</vt:lpstr>
      <vt:lpstr>'IV - DESEMBOLSO'!Area_de_impressao</vt:lpstr>
      <vt:lpstr>'MEMORIA GOV RJ'!Area_de_impressao</vt:lpstr>
      <vt:lpstr>'RELEVÂNCIA TÉCNICO-OPERACIONAL'!Area_de_impressao</vt:lpstr>
      <vt:lpstr>'RELEVÂNCIA TÉCNICO-PROFISSIONAL'!Area_de_impressao</vt:lpstr>
      <vt:lpstr>'V - ORÇAMENTO'!Area_de_impressao</vt:lpstr>
      <vt:lpstr>'VI - CRONOGRAMA'!Area_de_impressao</vt:lpstr>
      <vt:lpstr>'XI - MEMORIA'!Area_de_impressao</vt:lpstr>
      <vt:lpstr>DREN.ESCAV!Titulos_de_impressao</vt:lpstr>
      <vt:lpstr>'RELEVÂNCIA TÉCNICO-OPERACIONAL'!Titulos_de_impressao</vt:lpstr>
      <vt:lpstr>'RELEVÂNCIA TÉCNICO-PROFISSIONAL'!Titulos_de_impressao</vt:lpstr>
      <vt:lpstr>'V - ORÇAMENTO'!Titulos_de_impressao</vt:lpstr>
      <vt:lpstr>'XI - MEMORIA'!Titulos_de_impressao</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MSE</dc:creator>
  <cp:lastModifiedBy>walmirbn</cp:lastModifiedBy>
  <cp:lastPrinted>2022-02-07T17:06:24Z</cp:lastPrinted>
  <dcterms:created xsi:type="dcterms:W3CDTF">2001-06-29T18:56:05Z</dcterms:created>
  <dcterms:modified xsi:type="dcterms:W3CDTF">2022-02-25T19:26:22Z</dcterms:modified>
</cp:coreProperties>
</file>